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641546e3c04f074/Desktop/"/>
    </mc:Choice>
  </mc:AlternateContent>
  <xr:revisionPtr revIDLastSave="1334" documentId="8_{E48B95DF-D40C-4B64-9E57-1A9611DD317E}" xr6:coauthVersionLast="47" xr6:coauthVersionMax="47" xr10:uidLastSave="{9A63F00F-791E-4B78-9ED6-973C556FF662}"/>
  <bookViews>
    <workbookView xWindow="11424" yWindow="0" windowWidth="11712" windowHeight="12336" firstSheet="4" activeTab="6" xr2:uid="{A1AA980E-7682-4EC2-B46E-C9F0FFBEBB5F}"/>
  </bookViews>
  <sheets>
    <sheet name="Hypothesis Tests" sheetId="1" r:id="rId1"/>
    <sheet name="H2_ANOVA_Data" sheetId="6" r:id="rId2"/>
    <sheet name="Descriptive Statistics" sheetId="2" r:id="rId3"/>
    <sheet name="Statistical Report" sheetId="12" r:id="rId4"/>
    <sheet name="Churn Distribution" sheetId="3" r:id="rId5"/>
    <sheet name="Correlation" sheetId="4" r:id="rId6"/>
    <sheet name="Summary" sheetId="5" r:id="rId7"/>
    <sheet name="Support_Tickets" sheetId="8" r:id="rId8"/>
    <sheet name="Sales_Pipeline" sheetId="9" r:id="rId9"/>
    <sheet name="Customers" sheetId="11" r:id="rId10"/>
    <sheet name="Marketing_Campaigns" sheetId="10" r:id="rId11"/>
    <sheet name="SaaS_Financials " sheetId="7" r:id="rId12"/>
  </sheets>
  <definedNames>
    <definedName name="ExternalData_1" localSheetId="11" hidden="1">'SaaS_Financials '!$A$1:$U$1101</definedName>
    <definedName name="ExternalData_1" localSheetId="7" hidden="1">Support_Tickets!$A$1:$O$7651</definedName>
    <definedName name="ExternalData_2" localSheetId="8" hidden="1">Sales_Pipeline!$A$1:$P$4226</definedName>
    <definedName name="ExternalData_3" localSheetId="10" hidden="1">Marketing_Campaigns!$A$1:$P$484</definedName>
    <definedName name="ExternalData_4" localSheetId="9" hidden="1">'Customers'!$A$1:$N$1521</definedName>
    <definedName name="_xlnm.Print_Area" localSheetId="3">'Statistical Report'!$A$1:$H$90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4" i="5" l="1"/>
  <c r="B104" i="1"/>
  <c r="B122" i="1"/>
  <c r="B124" i="1"/>
  <c r="O60" i="11"/>
  <c r="O157" i="11"/>
  <c r="O167" i="11"/>
  <c r="O169" i="11"/>
  <c r="O177" i="11"/>
  <c r="O185" i="11"/>
  <c r="O215" i="11"/>
  <c r="O234" i="11"/>
  <c r="O240" i="11"/>
  <c r="O247" i="11"/>
  <c r="O249" i="11"/>
  <c r="O253" i="11"/>
  <c r="O268" i="11"/>
  <c r="O278" i="11"/>
  <c r="O280" i="11"/>
  <c r="O287" i="11"/>
  <c r="O302" i="11"/>
  <c r="O335" i="11"/>
  <c r="O354" i="11"/>
  <c r="O377" i="11"/>
  <c r="O392" i="11"/>
  <c r="O394" i="11"/>
  <c r="O398" i="11"/>
  <c r="O413" i="11"/>
  <c r="O431" i="11"/>
  <c r="O460" i="11"/>
  <c r="O476" i="11"/>
  <c r="O478" i="11"/>
  <c r="O534" i="11"/>
  <c r="O551" i="11"/>
  <c r="O583" i="11"/>
  <c r="O592" i="11"/>
  <c r="O604" i="11"/>
  <c r="O605" i="11"/>
  <c r="O608" i="11"/>
  <c r="O612" i="11"/>
  <c r="O638" i="11"/>
  <c r="O641" i="11"/>
  <c r="O653" i="11"/>
  <c r="O662" i="11"/>
  <c r="O664" i="11"/>
  <c r="O678" i="11"/>
  <c r="O692" i="11"/>
  <c r="O712" i="11"/>
  <c r="O938" i="11"/>
  <c r="O1032" i="11"/>
  <c r="O1060" i="11"/>
  <c r="O1502" i="11"/>
  <c r="O1503" i="11"/>
  <c r="O1504" i="11"/>
  <c r="O1505" i="11"/>
  <c r="O1506" i="11"/>
  <c r="O1507" i="11"/>
  <c r="O1508" i="11"/>
  <c r="O1509" i="11"/>
  <c r="O1510" i="11"/>
  <c r="O1511" i="11"/>
  <c r="O1512" i="11"/>
  <c r="O1513" i="11"/>
  <c r="O1514" i="11"/>
  <c r="O1515" i="11"/>
  <c r="O1516" i="11"/>
  <c r="O1517" i="11"/>
  <c r="O1518" i="11"/>
  <c r="O1519" i="11"/>
  <c r="O1520" i="11"/>
  <c r="O1521" i="11"/>
  <c r="Q3" i="8"/>
  <c r="R3" i="8" s="1"/>
  <c r="Q4" i="8"/>
  <c r="R4" i="8" s="1"/>
  <c r="Q5" i="8"/>
  <c r="R5" i="8" s="1"/>
  <c r="Q6" i="8"/>
  <c r="R6" i="8" s="1"/>
  <c r="Q7" i="8"/>
  <c r="R7" i="8" s="1"/>
  <c r="Q8" i="8"/>
  <c r="R8" i="8" s="1"/>
  <c r="Q9" i="8"/>
  <c r="R9" i="8" s="1"/>
  <c r="Q10" i="8"/>
  <c r="R10" i="8" s="1"/>
  <c r="Q11" i="8"/>
  <c r="R11" i="8" s="1"/>
  <c r="Q12" i="8"/>
  <c r="R12" i="8" s="1"/>
  <c r="Q13" i="8"/>
  <c r="R13" i="8" s="1"/>
  <c r="Q14" i="8"/>
  <c r="R14" i="8" s="1"/>
  <c r="Q15" i="8"/>
  <c r="R15" i="8" s="1"/>
  <c r="Q16" i="8"/>
  <c r="R16" i="8" s="1"/>
  <c r="Q17" i="8"/>
  <c r="R17" i="8" s="1"/>
  <c r="Q18" i="8"/>
  <c r="R18" i="8" s="1"/>
  <c r="Q19" i="8"/>
  <c r="R19" i="8" s="1"/>
  <c r="Q20" i="8"/>
  <c r="R20" i="8" s="1"/>
  <c r="Q21" i="8"/>
  <c r="R21" i="8" s="1"/>
  <c r="Q22" i="8"/>
  <c r="R22" i="8" s="1"/>
  <c r="Q23" i="8"/>
  <c r="R23" i="8" s="1"/>
  <c r="Q24" i="8"/>
  <c r="R24" i="8" s="1"/>
  <c r="Q25" i="8"/>
  <c r="R25" i="8" s="1"/>
  <c r="Q26" i="8"/>
  <c r="R26" i="8" s="1"/>
  <c r="Q27" i="8"/>
  <c r="R27" i="8" s="1"/>
  <c r="Q28" i="8"/>
  <c r="R28" i="8" s="1"/>
  <c r="Q29" i="8"/>
  <c r="R29" i="8" s="1"/>
  <c r="Q30" i="8"/>
  <c r="R30" i="8" s="1"/>
  <c r="Q31" i="8"/>
  <c r="R31" i="8" s="1"/>
  <c r="Q32" i="8"/>
  <c r="R32" i="8" s="1"/>
  <c r="Q33" i="8"/>
  <c r="R33" i="8" s="1"/>
  <c r="Q34" i="8"/>
  <c r="R34" i="8" s="1"/>
  <c r="Q35" i="8"/>
  <c r="R35" i="8" s="1"/>
  <c r="Q36" i="8"/>
  <c r="R36" i="8" s="1"/>
  <c r="Q37" i="8"/>
  <c r="R37" i="8" s="1"/>
  <c r="Q38" i="8"/>
  <c r="R38" i="8" s="1"/>
  <c r="Q39" i="8"/>
  <c r="R39" i="8" s="1"/>
  <c r="Q40" i="8"/>
  <c r="R40" i="8" s="1"/>
  <c r="Q41" i="8"/>
  <c r="R41" i="8" s="1"/>
  <c r="Q42" i="8"/>
  <c r="R42" i="8" s="1"/>
  <c r="Q43" i="8"/>
  <c r="R43" i="8" s="1"/>
  <c r="Q44" i="8"/>
  <c r="R44" i="8" s="1"/>
  <c r="Q45" i="8"/>
  <c r="R45" i="8" s="1"/>
  <c r="Q46" i="8"/>
  <c r="R46" i="8" s="1"/>
  <c r="Q47" i="8"/>
  <c r="R47" i="8" s="1"/>
  <c r="Q48" i="8"/>
  <c r="R48" i="8" s="1"/>
  <c r="Q49" i="8"/>
  <c r="R49" i="8" s="1"/>
  <c r="Q50" i="8"/>
  <c r="R50" i="8" s="1"/>
  <c r="Q51" i="8"/>
  <c r="R51" i="8" s="1"/>
  <c r="Q52" i="8"/>
  <c r="R52" i="8" s="1"/>
  <c r="Q53" i="8"/>
  <c r="R53" i="8" s="1"/>
  <c r="Q54" i="8"/>
  <c r="R54" i="8" s="1"/>
  <c r="Q55" i="8"/>
  <c r="R55" i="8" s="1"/>
  <c r="Q56" i="8"/>
  <c r="R56" i="8" s="1"/>
  <c r="Q57" i="8"/>
  <c r="R57" i="8" s="1"/>
  <c r="Q58" i="8"/>
  <c r="R58" i="8" s="1"/>
  <c r="Q59" i="8"/>
  <c r="R59" i="8" s="1"/>
  <c r="Q60" i="8"/>
  <c r="R60" i="8" s="1"/>
  <c r="Q61" i="8"/>
  <c r="R61" i="8" s="1"/>
  <c r="Q62" i="8"/>
  <c r="R62" i="8" s="1"/>
  <c r="Q63" i="8"/>
  <c r="R63" i="8" s="1"/>
  <c r="Q64" i="8"/>
  <c r="R64" i="8" s="1"/>
  <c r="Q65" i="8"/>
  <c r="R65" i="8" s="1"/>
  <c r="Q66" i="8"/>
  <c r="R66" i="8" s="1"/>
  <c r="Q67" i="8"/>
  <c r="R67" i="8" s="1"/>
  <c r="Q68" i="8"/>
  <c r="R68" i="8" s="1"/>
  <c r="Q69" i="8"/>
  <c r="R69" i="8" s="1"/>
  <c r="Q70" i="8"/>
  <c r="R70" i="8" s="1"/>
  <c r="Q71" i="8"/>
  <c r="R71" i="8" s="1"/>
  <c r="Q72" i="8"/>
  <c r="R72" i="8" s="1"/>
  <c r="Q73" i="8"/>
  <c r="R73" i="8" s="1"/>
  <c r="Q74" i="8"/>
  <c r="R74" i="8" s="1"/>
  <c r="Q75" i="8"/>
  <c r="R75" i="8" s="1"/>
  <c r="Q76" i="8"/>
  <c r="R76" i="8" s="1"/>
  <c r="Q77" i="8"/>
  <c r="R77" i="8" s="1"/>
  <c r="Q78" i="8"/>
  <c r="R78" i="8" s="1"/>
  <c r="Q79" i="8"/>
  <c r="R79" i="8" s="1"/>
  <c r="Q80" i="8"/>
  <c r="R80" i="8" s="1"/>
  <c r="Q81" i="8"/>
  <c r="R81" i="8" s="1"/>
  <c r="Q82" i="8"/>
  <c r="R82" i="8" s="1"/>
  <c r="Q83" i="8"/>
  <c r="R83" i="8" s="1"/>
  <c r="Q84" i="8"/>
  <c r="R84" i="8" s="1"/>
  <c r="Q85" i="8"/>
  <c r="R85" i="8" s="1"/>
  <c r="Q86" i="8"/>
  <c r="R86" i="8" s="1"/>
  <c r="Q87" i="8"/>
  <c r="R87" i="8" s="1"/>
  <c r="Q88" i="8"/>
  <c r="R88" i="8" s="1"/>
  <c r="Q89" i="8"/>
  <c r="R89" i="8" s="1"/>
  <c r="Q90" i="8"/>
  <c r="R90" i="8" s="1"/>
  <c r="Q91" i="8"/>
  <c r="R91" i="8" s="1"/>
  <c r="Q92" i="8"/>
  <c r="R92" i="8" s="1"/>
  <c r="Q93" i="8"/>
  <c r="R93" i="8" s="1"/>
  <c r="Q94" i="8"/>
  <c r="R94" i="8" s="1"/>
  <c r="Q95" i="8"/>
  <c r="R95" i="8" s="1"/>
  <c r="Q96" i="8"/>
  <c r="R96" i="8" s="1"/>
  <c r="Q97" i="8"/>
  <c r="R97" i="8" s="1"/>
  <c r="Q98" i="8"/>
  <c r="R98" i="8" s="1"/>
  <c r="Q99" i="8"/>
  <c r="R99" i="8" s="1"/>
  <c r="Q100" i="8"/>
  <c r="R100" i="8" s="1"/>
  <c r="Q101" i="8"/>
  <c r="R101" i="8" s="1"/>
  <c r="Q102" i="8"/>
  <c r="R102" i="8" s="1"/>
  <c r="Q103" i="8"/>
  <c r="R103" i="8" s="1"/>
  <c r="Q104" i="8"/>
  <c r="R104" i="8" s="1"/>
  <c r="Q105" i="8"/>
  <c r="R105" i="8" s="1"/>
  <c r="Q106" i="8"/>
  <c r="R106" i="8" s="1"/>
  <c r="Q107" i="8"/>
  <c r="R107" i="8" s="1"/>
  <c r="Q108" i="8"/>
  <c r="R108" i="8" s="1"/>
  <c r="Q109" i="8"/>
  <c r="R109" i="8" s="1"/>
  <c r="Q110" i="8"/>
  <c r="R110" i="8" s="1"/>
  <c r="Q111" i="8"/>
  <c r="R111" i="8" s="1"/>
  <c r="Q112" i="8"/>
  <c r="R112" i="8" s="1"/>
  <c r="Q113" i="8"/>
  <c r="R113" i="8" s="1"/>
  <c r="Q114" i="8"/>
  <c r="R114" i="8" s="1"/>
  <c r="Q115" i="8"/>
  <c r="R115" i="8" s="1"/>
  <c r="Q116" i="8"/>
  <c r="R116" i="8" s="1"/>
  <c r="Q117" i="8"/>
  <c r="R117" i="8" s="1"/>
  <c r="Q118" i="8"/>
  <c r="R118" i="8" s="1"/>
  <c r="Q119" i="8"/>
  <c r="R119" i="8" s="1"/>
  <c r="Q120" i="8"/>
  <c r="R120" i="8" s="1"/>
  <c r="Q121" i="8"/>
  <c r="R121" i="8" s="1"/>
  <c r="Q122" i="8"/>
  <c r="R122" i="8" s="1"/>
  <c r="Q123" i="8"/>
  <c r="R123" i="8" s="1"/>
  <c r="Q124" i="8"/>
  <c r="R124" i="8" s="1"/>
  <c r="Q125" i="8"/>
  <c r="R125" i="8" s="1"/>
  <c r="Q126" i="8"/>
  <c r="R126" i="8" s="1"/>
  <c r="Q127" i="8"/>
  <c r="R127" i="8" s="1"/>
  <c r="Q128" i="8"/>
  <c r="R128" i="8" s="1"/>
  <c r="Q129" i="8"/>
  <c r="R129" i="8" s="1"/>
  <c r="Q130" i="8"/>
  <c r="R130" i="8" s="1"/>
  <c r="Q131" i="8"/>
  <c r="R131" i="8" s="1"/>
  <c r="Q132" i="8"/>
  <c r="R132" i="8" s="1"/>
  <c r="Q133" i="8"/>
  <c r="R133" i="8" s="1"/>
  <c r="Q134" i="8"/>
  <c r="R134" i="8" s="1"/>
  <c r="Q135" i="8"/>
  <c r="R135" i="8" s="1"/>
  <c r="Q136" i="8"/>
  <c r="R136" i="8" s="1"/>
  <c r="Q137" i="8"/>
  <c r="R137" i="8" s="1"/>
  <c r="Q138" i="8"/>
  <c r="R138" i="8" s="1"/>
  <c r="Q139" i="8"/>
  <c r="R139" i="8" s="1"/>
  <c r="Q140" i="8"/>
  <c r="R140" i="8" s="1"/>
  <c r="Q141" i="8"/>
  <c r="R141" i="8" s="1"/>
  <c r="Q142" i="8"/>
  <c r="R142" i="8" s="1"/>
  <c r="Q143" i="8"/>
  <c r="R143" i="8" s="1"/>
  <c r="Q144" i="8"/>
  <c r="R144" i="8" s="1"/>
  <c r="Q145" i="8"/>
  <c r="R145" i="8" s="1"/>
  <c r="Q146" i="8"/>
  <c r="R146" i="8" s="1"/>
  <c r="Q147" i="8"/>
  <c r="R147" i="8" s="1"/>
  <c r="Q148" i="8"/>
  <c r="R148" i="8" s="1"/>
  <c r="Q149" i="8"/>
  <c r="R149" i="8" s="1"/>
  <c r="Q150" i="8"/>
  <c r="R150" i="8" s="1"/>
  <c r="Q151" i="8"/>
  <c r="R151" i="8" s="1"/>
  <c r="Q152" i="8"/>
  <c r="R152" i="8" s="1"/>
  <c r="Q153" i="8"/>
  <c r="R153" i="8" s="1"/>
  <c r="Q154" i="8"/>
  <c r="R154" i="8" s="1"/>
  <c r="Q155" i="8"/>
  <c r="R155" i="8" s="1"/>
  <c r="Q156" i="8"/>
  <c r="R156" i="8" s="1"/>
  <c r="Q157" i="8"/>
  <c r="R157" i="8" s="1"/>
  <c r="Q158" i="8"/>
  <c r="R158" i="8" s="1"/>
  <c r="Q159" i="8"/>
  <c r="R159" i="8" s="1"/>
  <c r="Q160" i="8"/>
  <c r="R160" i="8" s="1"/>
  <c r="Q161" i="8"/>
  <c r="R161" i="8" s="1"/>
  <c r="Q162" i="8"/>
  <c r="R162" i="8" s="1"/>
  <c r="Q163" i="8"/>
  <c r="R163" i="8" s="1"/>
  <c r="Q164" i="8"/>
  <c r="R164" i="8" s="1"/>
  <c r="Q165" i="8"/>
  <c r="R165" i="8" s="1"/>
  <c r="Q166" i="8"/>
  <c r="R166" i="8" s="1"/>
  <c r="Q167" i="8"/>
  <c r="R167" i="8" s="1"/>
  <c r="Q168" i="8"/>
  <c r="R168" i="8" s="1"/>
  <c r="Q169" i="8"/>
  <c r="R169" i="8" s="1"/>
  <c r="Q170" i="8"/>
  <c r="R170" i="8" s="1"/>
  <c r="Q171" i="8"/>
  <c r="R171" i="8" s="1"/>
  <c r="Q172" i="8"/>
  <c r="R172" i="8" s="1"/>
  <c r="Q173" i="8"/>
  <c r="R173" i="8" s="1"/>
  <c r="Q174" i="8"/>
  <c r="R174" i="8" s="1"/>
  <c r="Q175" i="8"/>
  <c r="R175" i="8" s="1"/>
  <c r="Q176" i="8"/>
  <c r="R176" i="8" s="1"/>
  <c r="Q177" i="8"/>
  <c r="R177" i="8" s="1"/>
  <c r="Q178" i="8"/>
  <c r="R178" i="8" s="1"/>
  <c r="Q179" i="8"/>
  <c r="R179" i="8" s="1"/>
  <c r="Q180" i="8"/>
  <c r="R180" i="8" s="1"/>
  <c r="Q181" i="8"/>
  <c r="R181" i="8" s="1"/>
  <c r="Q182" i="8"/>
  <c r="R182" i="8" s="1"/>
  <c r="Q183" i="8"/>
  <c r="R183" i="8" s="1"/>
  <c r="Q184" i="8"/>
  <c r="R184" i="8" s="1"/>
  <c r="Q185" i="8"/>
  <c r="R185" i="8" s="1"/>
  <c r="Q186" i="8"/>
  <c r="R186" i="8" s="1"/>
  <c r="Q187" i="8"/>
  <c r="R187" i="8" s="1"/>
  <c r="Q188" i="8"/>
  <c r="R188" i="8" s="1"/>
  <c r="Q189" i="8"/>
  <c r="R189" i="8" s="1"/>
  <c r="Q190" i="8"/>
  <c r="R190" i="8" s="1"/>
  <c r="Q191" i="8"/>
  <c r="R191" i="8" s="1"/>
  <c r="Q192" i="8"/>
  <c r="R192" i="8" s="1"/>
  <c r="Q193" i="8"/>
  <c r="R193" i="8" s="1"/>
  <c r="Q194" i="8"/>
  <c r="R194" i="8" s="1"/>
  <c r="Q195" i="8"/>
  <c r="R195" i="8" s="1"/>
  <c r="Q196" i="8"/>
  <c r="R196" i="8" s="1"/>
  <c r="Q197" i="8"/>
  <c r="R197" i="8" s="1"/>
  <c r="Q198" i="8"/>
  <c r="R198" i="8" s="1"/>
  <c r="Q199" i="8"/>
  <c r="R199" i="8" s="1"/>
  <c r="Q200" i="8"/>
  <c r="R200" i="8" s="1"/>
  <c r="Q201" i="8"/>
  <c r="R201" i="8" s="1"/>
  <c r="Q202" i="8"/>
  <c r="R202" i="8" s="1"/>
  <c r="Q203" i="8"/>
  <c r="R203" i="8" s="1"/>
  <c r="Q204" i="8"/>
  <c r="R204" i="8" s="1"/>
  <c r="Q205" i="8"/>
  <c r="R205" i="8" s="1"/>
  <c r="Q206" i="8"/>
  <c r="R206" i="8" s="1"/>
  <c r="Q207" i="8"/>
  <c r="R207" i="8" s="1"/>
  <c r="Q208" i="8"/>
  <c r="R208" i="8" s="1"/>
  <c r="Q209" i="8"/>
  <c r="R209" i="8" s="1"/>
  <c r="Q210" i="8"/>
  <c r="R210" i="8" s="1"/>
  <c r="Q211" i="8"/>
  <c r="R211" i="8" s="1"/>
  <c r="Q212" i="8"/>
  <c r="R212" i="8" s="1"/>
  <c r="Q213" i="8"/>
  <c r="R213" i="8" s="1"/>
  <c r="Q214" i="8"/>
  <c r="R214" i="8" s="1"/>
  <c r="Q215" i="8"/>
  <c r="R215" i="8" s="1"/>
  <c r="Q216" i="8"/>
  <c r="R216" i="8" s="1"/>
  <c r="Q217" i="8"/>
  <c r="R217" i="8" s="1"/>
  <c r="Q218" i="8"/>
  <c r="R218" i="8" s="1"/>
  <c r="Q219" i="8"/>
  <c r="R219" i="8" s="1"/>
  <c r="Q220" i="8"/>
  <c r="R220" i="8" s="1"/>
  <c r="Q221" i="8"/>
  <c r="R221" i="8" s="1"/>
  <c r="Q222" i="8"/>
  <c r="R222" i="8" s="1"/>
  <c r="Q223" i="8"/>
  <c r="R223" i="8" s="1"/>
  <c r="Q224" i="8"/>
  <c r="R224" i="8" s="1"/>
  <c r="Q225" i="8"/>
  <c r="R225" i="8" s="1"/>
  <c r="Q226" i="8"/>
  <c r="R226" i="8" s="1"/>
  <c r="Q227" i="8"/>
  <c r="R227" i="8" s="1"/>
  <c r="Q228" i="8"/>
  <c r="R228" i="8" s="1"/>
  <c r="Q229" i="8"/>
  <c r="R229" i="8" s="1"/>
  <c r="Q230" i="8"/>
  <c r="R230" i="8" s="1"/>
  <c r="Q231" i="8"/>
  <c r="R231" i="8" s="1"/>
  <c r="Q232" i="8"/>
  <c r="R232" i="8" s="1"/>
  <c r="Q233" i="8"/>
  <c r="R233" i="8" s="1"/>
  <c r="Q234" i="8"/>
  <c r="R234" i="8" s="1"/>
  <c r="Q235" i="8"/>
  <c r="R235" i="8" s="1"/>
  <c r="Q236" i="8"/>
  <c r="R236" i="8" s="1"/>
  <c r="Q237" i="8"/>
  <c r="R237" i="8" s="1"/>
  <c r="Q238" i="8"/>
  <c r="R238" i="8" s="1"/>
  <c r="Q239" i="8"/>
  <c r="R239" i="8" s="1"/>
  <c r="Q240" i="8"/>
  <c r="R240" i="8" s="1"/>
  <c r="Q241" i="8"/>
  <c r="R241" i="8" s="1"/>
  <c r="Q242" i="8"/>
  <c r="R242" i="8" s="1"/>
  <c r="Q243" i="8"/>
  <c r="R243" i="8" s="1"/>
  <c r="Q244" i="8"/>
  <c r="R244" i="8" s="1"/>
  <c r="Q245" i="8"/>
  <c r="R245" i="8" s="1"/>
  <c r="Q246" i="8"/>
  <c r="R246" i="8" s="1"/>
  <c r="Q247" i="8"/>
  <c r="R247" i="8" s="1"/>
  <c r="Q248" i="8"/>
  <c r="R248" i="8" s="1"/>
  <c r="Q249" i="8"/>
  <c r="R249" i="8" s="1"/>
  <c r="Q250" i="8"/>
  <c r="R250" i="8" s="1"/>
  <c r="Q251" i="8"/>
  <c r="R251" i="8" s="1"/>
  <c r="Q252" i="8"/>
  <c r="R252" i="8" s="1"/>
  <c r="Q253" i="8"/>
  <c r="R253" i="8" s="1"/>
  <c r="Q254" i="8"/>
  <c r="R254" i="8" s="1"/>
  <c r="Q255" i="8"/>
  <c r="R255" i="8" s="1"/>
  <c r="Q256" i="8"/>
  <c r="R256" i="8" s="1"/>
  <c r="Q257" i="8"/>
  <c r="R257" i="8" s="1"/>
  <c r="Q258" i="8"/>
  <c r="R258" i="8" s="1"/>
  <c r="Q259" i="8"/>
  <c r="R259" i="8" s="1"/>
  <c r="Q260" i="8"/>
  <c r="R260" i="8" s="1"/>
  <c r="Q261" i="8"/>
  <c r="R261" i="8" s="1"/>
  <c r="Q262" i="8"/>
  <c r="R262" i="8" s="1"/>
  <c r="Q263" i="8"/>
  <c r="R263" i="8" s="1"/>
  <c r="Q264" i="8"/>
  <c r="R264" i="8" s="1"/>
  <c r="Q265" i="8"/>
  <c r="R265" i="8" s="1"/>
  <c r="Q266" i="8"/>
  <c r="R266" i="8" s="1"/>
  <c r="Q267" i="8"/>
  <c r="R267" i="8" s="1"/>
  <c r="Q268" i="8"/>
  <c r="R268" i="8" s="1"/>
  <c r="Q269" i="8"/>
  <c r="R269" i="8" s="1"/>
  <c r="Q270" i="8"/>
  <c r="R270" i="8" s="1"/>
  <c r="Q271" i="8"/>
  <c r="R271" i="8" s="1"/>
  <c r="Q272" i="8"/>
  <c r="R272" i="8" s="1"/>
  <c r="Q273" i="8"/>
  <c r="R273" i="8" s="1"/>
  <c r="Q274" i="8"/>
  <c r="R274" i="8" s="1"/>
  <c r="Q275" i="8"/>
  <c r="R275" i="8" s="1"/>
  <c r="Q276" i="8"/>
  <c r="R276" i="8" s="1"/>
  <c r="Q277" i="8"/>
  <c r="R277" i="8" s="1"/>
  <c r="Q278" i="8"/>
  <c r="R278" i="8" s="1"/>
  <c r="Q279" i="8"/>
  <c r="R279" i="8" s="1"/>
  <c r="Q280" i="8"/>
  <c r="R280" i="8" s="1"/>
  <c r="Q281" i="8"/>
  <c r="R281" i="8" s="1"/>
  <c r="Q282" i="8"/>
  <c r="R282" i="8" s="1"/>
  <c r="Q283" i="8"/>
  <c r="R283" i="8" s="1"/>
  <c r="Q284" i="8"/>
  <c r="R284" i="8" s="1"/>
  <c r="Q285" i="8"/>
  <c r="R285" i="8" s="1"/>
  <c r="Q286" i="8"/>
  <c r="R286" i="8" s="1"/>
  <c r="Q287" i="8"/>
  <c r="R287" i="8" s="1"/>
  <c r="Q288" i="8"/>
  <c r="R288" i="8" s="1"/>
  <c r="Q289" i="8"/>
  <c r="R289" i="8" s="1"/>
  <c r="Q290" i="8"/>
  <c r="R290" i="8" s="1"/>
  <c r="Q291" i="8"/>
  <c r="R291" i="8" s="1"/>
  <c r="Q292" i="8"/>
  <c r="R292" i="8" s="1"/>
  <c r="Q293" i="8"/>
  <c r="R293" i="8" s="1"/>
  <c r="Q294" i="8"/>
  <c r="R294" i="8" s="1"/>
  <c r="Q295" i="8"/>
  <c r="R295" i="8" s="1"/>
  <c r="Q296" i="8"/>
  <c r="R296" i="8" s="1"/>
  <c r="Q297" i="8"/>
  <c r="R297" i="8" s="1"/>
  <c r="Q298" i="8"/>
  <c r="R298" i="8" s="1"/>
  <c r="Q299" i="8"/>
  <c r="R299" i="8" s="1"/>
  <c r="Q300" i="8"/>
  <c r="R300" i="8" s="1"/>
  <c r="Q301" i="8"/>
  <c r="R301" i="8" s="1"/>
  <c r="Q302" i="8"/>
  <c r="R302" i="8" s="1"/>
  <c r="Q303" i="8"/>
  <c r="R303" i="8" s="1"/>
  <c r="Q304" i="8"/>
  <c r="R304" i="8" s="1"/>
  <c r="Q305" i="8"/>
  <c r="R305" i="8" s="1"/>
  <c r="Q306" i="8"/>
  <c r="R306" i="8" s="1"/>
  <c r="Q307" i="8"/>
  <c r="R307" i="8" s="1"/>
  <c r="Q308" i="8"/>
  <c r="R308" i="8" s="1"/>
  <c r="Q309" i="8"/>
  <c r="R309" i="8" s="1"/>
  <c r="Q310" i="8"/>
  <c r="R310" i="8" s="1"/>
  <c r="Q311" i="8"/>
  <c r="R311" i="8" s="1"/>
  <c r="Q312" i="8"/>
  <c r="R312" i="8" s="1"/>
  <c r="Q313" i="8"/>
  <c r="R313" i="8" s="1"/>
  <c r="Q314" i="8"/>
  <c r="R314" i="8" s="1"/>
  <c r="Q315" i="8"/>
  <c r="R315" i="8" s="1"/>
  <c r="Q316" i="8"/>
  <c r="R316" i="8" s="1"/>
  <c r="Q317" i="8"/>
  <c r="R317" i="8" s="1"/>
  <c r="Q318" i="8"/>
  <c r="R318" i="8" s="1"/>
  <c r="Q319" i="8"/>
  <c r="R319" i="8" s="1"/>
  <c r="Q320" i="8"/>
  <c r="R320" i="8" s="1"/>
  <c r="Q321" i="8"/>
  <c r="R321" i="8" s="1"/>
  <c r="Q322" i="8"/>
  <c r="R322" i="8" s="1"/>
  <c r="Q323" i="8"/>
  <c r="R323" i="8" s="1"/>
  <c r="Q324" i="8"/>
  <c r="R324" i="8" s="1"/>
  <c r="Q325" i="8"/>
  <c r="R325" i="8" s="1"/>
  <c r="Q326" i="8"/>
  <c r="R326" i="8" s="1"/>
  <c r="Q327" i="8"/>
  <c r="R327" i="8" s="1"/>
  <c r="Q328" i="8"/>
  <c r="R328" i="8" s="1"/>
  <c r="Q329" i="8"/>
  <c r="R329" i="8" s="1"/>
  <c r="Q330" i="8"/>
  <c r="R330" i="8" s="1"/>
  <c r="Q331" i="8"/>
  <c r="R331" i="8" s="1"/>
  <c r="Q332" i="8"/>
  <c r="R332" i="8" s="1"/>
  <c r="Q333" i="8"/>
  <c r="R333" i="8" s="1"/>
  <c r="Q334" i="8"/>
  <c r="R334" i="8" s="1"/>
  <c r="Q335" i="8"/>
  <c r="R335" i="8" s="1"/>
  <c r="Q336" i="8"/>
  <c r="R336" i="8" s="1"/>
  <c r="Q337" i="8"/>
  <c r="R337" i="8" s="1"/>
  <c r="Q338" i="8"/>
  <c r="R338" i="8" s="1"/>
  <c r="Q339" i="8"/>
  <c r="R339" i="8" s="1"/>
  <c r="Q340" i="8"/>
  <c r="R340" i="8" s="1"/>
  <c r="Q341" i="8"/>
  <c r="R341" i="8" s="1"/>
  <c r="Q342" i="8"/>
  <c r="R342" i="8" s="1"/>
  <c r="Q343" i="8"/>
  <c r="R343" i="8" s="1"/>
  <c r="Q344" i="8"/>
  <c r="R344" i="8" s="1"/>
  <c r="Q345" i="8"/>
  <c r="R345" i="8" s="1"/>
  <c r="Q346" i="8"/>
  <c r="R346" i="8" s="1"/>
  <c r="Q347" i="8"/>
  <c r="R347" i="8" s="1"/>
  <c r="Q348" i="8"/>
  <c r="R348" i="8" s="1"/>
  <c r="Q349" i="8"/>
  <c r="R349" i="8" s="1"/>
  <c r="Q350" i="8"/>
  <c r="R350" i="8" s="1"/>
  <c r="Q351" i="8"/>
  <c r="R351" i="8" s="1"/>
  <c r="Q352" i="8"/>
  <c r="R352" i="8" s="1"/>
  <c r="Q353" i="8"/>
  <c r="R353" i="8" s="1"/>
  <c r="Q354" i="8"/>
  <c r="R354" i="8" s="1"/>
  <c r="Q355" i="8"/>
  <c r="R355" i="8" s="1"/>
  <c r="Q356" i="8"/>
  <c r="R356" i="8" s="1"/>
  <c r="Q357" i="8"/>
  <c r="R357" i="8" s="1"/>
  <c r="Q358" i="8"/>
  <c r="R358" i="8" s="1"/>
  <c r="Q359" i="8"/>
  <c r="R359" i="8" s="1"/>
  <c r="Q360" i="8"/>
  <c r="R360" i="8" s="1"/>
  <c r="Q361" i="8"/>
  <c r="R361" i="8" s="1"/>
  <c r="Q362" i="8"/>
  <c r="R362" i="8" s="1"/>
  <c r="Q363" i="8"/>
  <c r="R363" i="8" s="1"/>
  <c r="Q364" i="8"/>
  <c r="R364" i="8" s="1"/>
  <c r="Q365" i="8"/>
  <c r="R365" i="8" s="1"/>
  <c r="Q366" i="8"/>
  <c r="R366" i="8" s="1"/>
  <c r="Q367" i="8"/>
  <c r="R367" i="8" s="1"/>
  <c r="Q368" i="8"/>
  <c r="R368" i="8" s="1"/>
  <c r="Q369" i="8"/>
  <c r="R369" i="8" s="1"/>
  <c r="Q370" i="8"/>
  <c r="R370" i="8" s="1"/>
  <c r="Q371" i="8"/>
  <c r="R371" i="8" s="1"/>
  <c r="Q372" i="8"/>
  <c r="R372" i="8" s="1"/>
  <c r="Q373" i="8"/>
  <c r="R373" i="8" s="1"/>
  <c r="Q374" i="8"/>
  <c r="R374" i="8" s="1"/>
  <c r="Q375" i="8"/>
  <c r="R375" i="8" s="1"/>
  <c r="Q376" i="8"/>
  <c r="R376" i="8" s="1"/>
  <c r="Q377" i="8"/>
  <c r="R377" i="8" s="1"/>
  <c r="Q378" i="8"/>
  <c r="R378" i="8" s="1"/>
  <c r="Q379" i="8"/>
  <c r="R379" i="8" s="1"/>
  <c r="Q380" i="8"/>
  <c r="R380" i="8" s="1"/>
  <c r="Q381" i="8"/>
  <c r="R381" i="8" s="1"/>
  <c r="Q382" i="8"/>
  <c r="R382" i="8" s="1"/>
  <c r="Q383" i="8"/>
  <c r="R383" i="8" s="1"/>
  <c r="Q384" i="8"/>
  <c r="R384" i="8" s="1"/>
  <c r="Q385" i="8"/>
  <c r="R385" i="8" s="1"/>
  <c r="Q386" i="8"/>
  <c r="R386" i="8" s="1"/>
  <c r="Q387" i="8"/>
  <c r="R387" i="8" s="1"/>
  <c r="Q388" i="8"/>
  <c r="R388" i="8" s="1"/>
  <c r="Q389" i="8"/>
  <c r="R389" i="8" s="1"/>
  <c r="Q390" i="8"/>
  <c r="R390" i="8" s="1"/>
  <c r="Q391" i="8"/>
  <c r="R391" i="8" s="1"/>
  <c r="Q392" i="8"/>
  <c r="R392" i="8" s="1"/>
  <c r="Q393" i="8"/>
  <c r="R393" i="8" s="1"/>
  <c r="Q394" i="8"/>
  <c r="R394" i="8" s="1"/>
  <c r="Q395" i="8"/>
  <c r="R395" i="8" s="1"/>
  <c r="Q396" i="8"/>
  <c r="R396" i="8" s="1"/>
  <c r="Q397" i="8"/>
  <c r="R397" i="8" s="1"/>
  <c r="Q398" i="8"/>
  <c r="R398" i="8" s="1"/>
  <c r="Q399" i="8"/>
  <c r="R399" i="8" s="1"/>
  <c r="Q400" i="8"/>
  <c r="R400" i="8" s="1"/>
  <c r="Q401" i="8"/>
  <c r="R401" i="8" s="1"/>
  <c r="Q402" i="8"/>
  <c r="R402" i="8" s="1"/>
  <c r="Q403" i="8"/>
  <c r="R403" i="8" s="1"/>
  <c r="Q404" i="8"/>
  <c r="R404" i="8" s="1"/>
  <c r="Q405" i="8"/>
  <c r="R405" i="8" s="1"/>
  <c r="Q406" i="8"/>
  <c r="R406" i="8" s="1"/>
  <c r="Q407" i="8"/>
  <c r="R407" i="8" s="1"/>
  <c r="Q408" i="8"/>
  <c r="R408" i="8" s="1"/>
  <c r="Q409" i="8"/>
  <c r="R409" i="8" s="1"/>
  <c r="Q410" i="8"/>
  <c r="R410" i="8" s="1"/>
  <c r="Q411" i="8"/>
  <c r="R411" i="8" s="1"/>
  <c r="Q412" i="8"/>
  <c r="R412" i="8" s="1"/>
  <c r="Q413" i="8"/>
  <c r="R413" i="8" s="1"/>
  <c r="Q414" i="8"/>
  <c r="R414" i="8" s="1"/>
  <c r="Q415" i="8"/>
  <c r="R415" i="8" s="1"/>
  <c r="Q416" i="8"/>
  <c r="R416" i="8" s="1"/>
  <c r="Q417" i="8"/>
  <c r="R417" i="8" s="1"/>
  <c r="Q418" i="8"/>
  <c r="R418" i="8" s="1"/>
  <c r="Q419" i="8"/>
  <c r="R419" i="8" s="1"/>
  <c r="Q420" i="8"/>
  <c r="R420" i="8" s="1"/>
  <c r="Q421" i="8"/>
  <c r="R421" i="8" s="1"/>
  <c r="Q422" i="8"/>
  <c r="R422" i="8" s="1"/>
  <c r="Q423" i="8"/>
  <c r="R423" i="8" s="1"/>
  <c r="Q424" i="8"/>
  <c r="R424" i="8" s="1"/>
  <c r="Q425" i="8"/>
  <c r="R425" i="8" s="1"/>
  <c r="Q426" i="8"/>
  <c r="R426" i="8" s="1"/>
  <c r="Q427" i="8"/>
  <c r="R427" i="8" s="1"/>
  <c r="Q428" i="8"/>
  <c r="R428" i="8" s="1"/>
  <c r="Q429" i="8"/>
  <c r="R429" i="8" s="1"/>
  <c r="Q430" i="8"/>
  <c r="R430" i="8" s="1"/>
  <c r="Q431" i="8"/>
  <c r="R431" i="8" s="1"/>
  <c r="Q432" i="8"/>
  <c r="R432" i="8" s="1"/>
  <c r="Q433" i="8"/>
  <c r="R433" i="8" s="1"/>
  <c r="Q434" i="8"/>
  <c r="R434" i="8" s="1"/>
  <c r="Q435" i="8"/>
  <c r="R435" i="8" s="1"/>
  <c r="Q436" i="8"/>
  <c r="R436" i="8" s="1"/>
  <c r="Q437" i="8"/>
  <c r="R437" i="8" s="1"/>
  <c r="Q438" i="8"/>
  <c r="R438" i="8" s="1"/>
  <c r="Q439" i="8"/>
  <c r="R439" i="8" s="1"/>
  <c r="Q440" i="8"/>
  <c r="R440" i="8" s="1"/>
  <c r="Q441" i="8"/>
  <c r="R441" i="8" s="1"/>
  <c r="Q442" i="8"/>
  <c r="R442" i="8" s="1"/>
  <c r="Q443" i="8"/>
  <c r="R443" i="8" s="1"/>
  <c r="Q444" i="8"/>
  <c r="R444" i="8" s="1"/>
  <c r="Q445" i="8"/>
  <c r="R445" i="8" s="1"/>
  <c r="Q446" i="8"/>
  <c r="R446" i="8" s="1"/>
  <c r="Q447" i="8"/>
  <c r="R447" i="8" s="1"/>
  <c r="Q448" i="8"/>
  <c r="R448" i="8" s="1"/>
  <c r="Q449" i="8"/>
  <c r="R449" i="8" s="1"/>
  <c r="Q450" i="8"/>
  <c r="R450" i="8" s="1"/>
  <c r="Q451" i="8"/>
  <c r="R451" i="8" s="1"/>
  <c r="Q452" i="8"/>
  <c r="R452" i="8" s="1"/>
  <c r="Q453" i="8"/>
  <c r="R453" i="8" s="1"/>
  <c r="Q454" i="8"/>
  <c r="R454" i="8" s="1"/>
  <c r="Q455" i="8"/>
  <c r="R455" i="8" s="1"/>
  <c r="Q456" i="8"/>
  <c r="R456" i="8" s="1"/>
  <c r="Q457" i="8"/>
  <c r="R457" i="8" s="1"/>
  <c r="Q458" i="8"/>
  <c r="R458" i="8" s="1"/>
  <c r="Q459" i="8"/>
  <c r="R459" i="8" s="1"/>
  <c r="Q460" i="8"/>
  <c r="R460" i="8" s="1"/>
  <c r="Q461" i="8"/>
  <c r="R461" i="8" s="1"/>
  <c r="Q462" i="8"/>
  <c r="R462" i="8" s="1"/>
  <c r="Q463" i="8"/>
  <c r="R463" i="8" s="1"/>
  <c r="Q464" i="8"/>
  <c r="R464" i="8" s="1"/>
  <c r="Q465" i="8"/>
  <c r="R465" i="8" s="1"/>
  <c r="Q466" i="8"/>
  <c r="R466" i="8" s="1"/>
  <c r="Q467" i="8"/>
  <c r="R467" i="8" s="1"/>
  <c r="Q468" i="8"/>
  <c r="R468" i="8" s="1"/>
  <c r="Q469" i="8"/>
  <c r="R469" i="8" s="1"/>
  <c r="Q470" i="8"/>
  <c r="R470" i="8" s="1"/>
  <c r="Q471" i="8"/>
  <c r="R471" i="8" s="1"/>
  <c r="Q472" i="8"/>
  <c r="R472" i="8" s="1"/>
  <c r="Q473" i="8"/>
  <c r="R473" i="8" s="1"/>
  <c r="Q474" i="8"/>
  <c r="R474" i="8" s="1"/>
  <c r="Q475" i="8"/>
  <c r="R475" i="8" s="1"/>
  <c r="Q476" i="8"/>
  <c r="R476" i="8" s="1"/>
  <c r="Q477" i="8"/>
  <c r="R477" i="8" s="1"/>
  <c r="Q478" i="8"/>
  <c r="R478" i="8" s="1"/>
  <c r="Q479" i="8"/>
  <c r="R479" i="8" s="1"/>
  <c r="Q480" i="8"/>
  <c r="R480" i="8" s="1"/>
  <c r="Q481" i="8"/>
  <c r="R481" i="8" s="1"/>
  <c r="Q482" i="8"/>
  <c r="R482" i="8" s="1"/>
  <c r="Q483" i="8"/>
  <c r="R483" i="8" s="1"/>
  <c r="Q484" i="8"/>
  <c r="R484" i="8" s="1"/>
  <c r="Q485" i="8"/>
  <c r="R485" i="8" s="1"/>
  <c r="Q486" i="8"/>
  <c r="R486" i="8" s="1"/>
  <c r="Q487" i="8"/>
  <c r="R487" i="8" s="1"/>
  <c r="Q488" i="8"/>
  <c r="R488" i="8" s="1"/>
  <c r="Q489" i="8"/>
  <c r="R489" i="8" s="1"/>
  <c r="Q490" i="8"/>
  <c r="R490" i="8" s="1"/>
  <c r="Q491" i="8"/>
  <c r="R491" i="8" s="1"/>
  <c r="Q492" i="8"/>
  <c r="R492" i="8" s="1"/>
  <c r="Q493" i="8"/>
  <c r="R493" i="8" s="1"/>
  <c r="Q494" i="8"/>
  <c r="R494" i="8" s="1"/>
  <c r="Q495" i="8"/>
  <c r="R495" i="8" s="1"/>
  <c r="Q496" i="8"/>
  <c r="R496" i="8" s="1"/>
  <c r="Q497" i="8"/>
  <c r="R497" i="8" s="1"/>
  <c r="Q498" i="8"/>
  <c r="R498" i="8" s="1"/>
  <c r="Q499" i="8"/>
  <c r="R499" i="8" s="1"/>
  <c r="Q500" i="8"/>
  <c r="R500" i="8" s="1"/>
  <c r="Q501" i="8"/>
  <c r="R501" i="8" s="1"/>
  <c r="Q502" i="8"/>
  <c r="R502" i="8" s="1"/>
  <c r="Q503" i="8"/>
  <c r="R503" i="8" s="1"/>
  <c r="Q504" i="8"/>
  <c r="R504" i="8" s="1"/>
  <c r="Q505" i="8"/>
  <c r="R505" i="8" s="1"/>
  <c r="Q506" i="8"/>
  <c r="R506" i="8" s="1"/>
  <c r="Q507" i="8"/>
  <c r="R507" i="8" s="1"/>
  <c r="Q508" i="8"/>
  <c r="R508" i="8" s="1"/>
  <c r="Q509" i="8"/>
  <c r="R509" i="8" s="1"/>
  <c r="Q510" i="8"/>
  <c r="R510" i="8" s="1"/>
  <c r="Q511" i="8"/>
  <c r="R511" i="8" s="1"/>
  <c r="Q512" i="8"/>
  <c r="R512" i="8" s="1"/>
  <c r="Q513" i="8"/>
  <c r="R513" i="8" s="1"/>
  <c r="Q514" i="8"/>
  <c r="R514" i="8" s="1"/>
  <c r="Q515" i="8"/>
  <c r="R515" i="8" s="1"/>
  <c r="Q516" i="8"/>
  <c r="R516" i="8" s="1"/>
  <c r="Q517" i="8"/>
  <c r="R517" i="8" s="1"/>
  <c r="Q518" i="8"/>
  <c r="R518" i="8" s="1"/>
  <c r="Q519" i="8"/>
  <c r="R519" i="8" s="1"/>
  <c r="Q520" i="8"/>
  <c r="R520" i="8" s="1"/>
  <c r="Q521" i="8"/>
  <c r="R521" i="8" s="1"/>
  <c r="Q522" i="8"/>
  <c r="R522" i="8" s="1"/>
  <c r="Q523" i="8"/>
  <c r="R523" i="8" s="1"/>
  <c r="Q524" i="8"/>
  <c r="R524" i="8" s="1"/>
  <c r="Q525" i="8"/>
  <c r="R525" i="8" s="1"/>
  <c r="Q526" i="8"/>
  <c r="R526" i="8" s="1"/>
  <c r="Q527" i="8"/>
  <c r="R527" i="8" s="1"/>
  <c r="Q528" i="8"/>
  <c r="R528" i="8" s="1"/>
  <c r="Q529" i="8"/>
  <c r="R529" i="8" s="1"/>
  <c r="Q530" i="8"/>
  <c r="R530" i="8" s="1"/>
  <c r="Q531" i="8"/>
  <c r="R531" i="8" s="1"/>
  <c r="Q532" i="8"/>
  <c r="R532" i="8" s="1"/>
  <c r="Q533" i="8"/>
  <c r="R533" i="8" s="1"/>
  <c r="Q534" i="8"/>
  <c r="R534" i="8" s="1"/>
  <c r="Q535" i="8"/>
  <c r="R535" i="8" s="1"/>
  <c r="Q536" i="8"/>
  <c r="R536" i="8" s="1"/>
  <c r="Q537" i="8"/>
  <c r="R537" i="8" s="1"/>
  <c r="Q538" i="8"/>
  <c r="R538" i="8" s="1"/>
  <c r="Q539" i="8"/>
  <c r="R539" i="8" s="1"/>
  <c r="Q540" i="8"/>
  <c r="R540" i="8" s="1"/>
  <c r="Q541" i="8"/>
  <c r="R541" i="8" s="1"/>
  <c r="Q542" i="8"/>
  <c r="R542" i="8" s="1"/>
  <c r="Q543" i="8"/>
  <c r="R543" i="8" s="1"/>
  <c r="Q544" i="8"/>
  <c r="R544" i="8" s="1"/>
  <c r="Q545" i="8"/>
  <c r="R545" i="8" s="1"/>
  <c r="Q546" i="8"/>
  <c r="R546" i="8" s="1"/>
  <c r="Q547" i="8"/>
  <c r="R547" i="8" s="1"/>
  <c r="Q548" i="8"/>
  <c r="R548" i="8" s="1"/>
  <c r="Q549" i="8"/>
  <c r="R549" i="8" s="1"/>
  <c r="Q550" i="8"/>
  <c r="R550" i="8" s="1"/>
  <c r="Q551" i="8"/>
  <c r="R551" i="8" s="1"/>
  <c r="Q552" i="8"/>
  <c r="R552" i="8" s="1"/>
  <c r="Q553" i="8"/>
  <c r="R553" i="8" s="1"/>
  <c r="Q554" i="8"/>
  <c r="R554" i="8" s="1"/>
  <c r="Q555" i="8"/>
  <c r="R555" i="8" s="1"/>
  <c r="Q556" i="8"/>
  <c r="R556" i="8" s="1"/>
  <c r="Q557" i="8"/>
  <c r="R557" i="8" s="1"/>
  <c r="Q558" i="8"/>
  <c r="R558" i="8" s="1"/>
  <c r="Q559" i="8"/>
  <c r="R559" i="8" s="1"/>
  <c r="Q560" i="8"/>
  <c r="R560" i="8" s="1"/>
  <c r="Q561" i="8"/>
  <c r="R561" i="8" s="1"/>
  <c r="Q562" i="8"/>
  <c r="R562" i="8" s="1"/>
  <c r="Q563" i="8"/>
  <c r="R563" i="8" s="1"/>
  <c r="Q564" i="8"/>
  <c r="R564" i="8" s="1"/>
  <c r="Q565" i="8"/>
  <c r="R565" i="8" s="1"/>
  <c r="Q566" i="8"/>
  <c r="R566" i="8" s="1"/>
  <c r="Q567" i="8"/>
  <c r="R567" i="8" s="1"/>
  <c r="Q568" i="8"/>
  <c r="R568" i="8" s="1"/>
  <c r="Q569" i="8"/>
  <c r="R569" i="8" s="1"/>
  <c r="Q570" i="8"/>
  <c r="R570" i="8" s="1"/>
  <c r="Q571" i="8"/>
  <c r="R571" i="8" s="1"/>
  <c r="Q572" i="8"/>
  <c r="R572" i="8" s="1"/>
  <c r="Q573" i="8"/>
  <c r="R573" i="8" s="1"/>
  <c r="Q574" i="8"/>
  <c r="R574" i="8" s="1"/>
  <c r="Q575" i="8"/>
  <c r="R575" i="8" s="1"/>
  <c r="Q576" i="8"/>
  <c r="R576" i="8" s="1"/>
  <c r="Q577" i="8"/>
  <c r="R577" i="8" s="1"/>
  <c r="Q578" i="8"/>
  <c r="R578" i="8" s="1"/>
  <c r="Q579" i="8"/>
  <c r="R579" i="8" s="1"/>
  <c r="Q580" i="8"/>
  <c r="R580" i="8" s="1"/>
  <c r="Q581" i="8"/>
  <c r="R581" i="8" s="1"/>
  <c r="Q582" i="8"/>
  <c r="R582" i="8" s="1"/>
  <c r="Q583" i="8"/>
  <c r="R583" i="8" s="1"/>
  <c r="Q584" i="8"/>
  <c r="R584" i="8" s="1"/>
  <c r="Q585" i="8"/>
  <c r="R585" i="8" s="1"/>
  <c r="Q586" i="8"/>
  <c r="R586" i="8" s="1"/>
  <c r="Q587" i="8"/>
  <c r="R587" i="8" s="1"/>
  <c r="Q588" i="8"/>
  <c r="R588" i="8" s="1"/>
  <c r="Q589" i="8"/>
  <c r="R589" i="8" s="1"/>
  <c r="Q590" i="8"/>
  <c r="R590" i="8" s="1"/>
  <c r="Q591" i="8"/>
  <c r="R591" i="8" s="1"/>
  <c r="Q592" i="8"/>
  <c r="R592" i="8" s="1"/>
  <c r="Q593" i="8"/>
  <c r="R593" i="8" s="1"/>
  <c r="Q594" i="8"/>
  <c r="R594" i="8" s="1"/>
  <c r="Q595" i="8"/>
  <c r="R595" i="8" s="1"/>
  <c r="Q596" i="8"/>
  <c r="R596" i="8" s="1"/>
  <c r="Q597" i="8"/>
  <c r="R597" i="8" s="1"/>
  <c r="Q598" i="8"/>
  <c r="R598" i="8" s="1"/>
  <c r="Q599" i="8"/>
  <c r="R599" i="8" s="1"/>
  <c r="Q600" i="8"/>
  <c r="R600" i="8" s="1"/>
  <c r="Q601" i="8"/>
  <c r="R601" i="8" s="1"/>
  <c r="Q602" i="8"/>
  <c r="R602" i="8" s="1"/>
  <c r="Q603" i="8"/>
  <c r="R603" i="8" s="1"/>
  <c r="Q604" i="8"/>
  <c r="R604" i="8" s="1"/>
  <c r="Q605" i="8"/>
  <c r="R605" i="8" s="1"/>
  <c r="Q606" i="8"/>
  <c r="R606" i="8" s="1"/>
  <c r="Q607" i="8"/>
  <c r="R607" i="8" s="1"/>
  <c r="Q608" i="8"/>
  <c r="R608" i="8" s="1"/>
  <c r="Q609" i="8"/>
  <c r="R609" i="8" s="1"/>
  <c r="Q610" i="8"/>
  <c r="R610" i="8" s="1"/>
  <c r="Q611" i="8"/>
  <c r="R611" i="8" s="1"/>
  <c r="Q612" i="8"/>
  <c r="R612" i="8" s="1"/>
  <c r="Q613" i="8"/>
  <c r="R613" i="8" s="1"/>
  <c r="Q614" i="8"/>
  <c r="R614" i="8" s="1"/>
  <c r="Q615" i="8"/>
  <c r="R615" i="8" s="1"/>
  <c r="Q616" i="8"/>
  <c r="R616" i="8" s="1"/>
  <c r="Q617" i="8"/>
  <c r="R617" i="8" s="1"/>
  <c r="Q618" i="8"/>
  <c r="R618" i="8" s="1"/>
  <c r="Q619" i="8"/>
  <c r="R619" i="8" s="1"/>
  <c r="Q620" i="8"/>
  <c r="R620" i="8" s="1"/>
  <c r="Q621" i="8"/>
  <c r="R621" i="8" s="1"/>
  <c r="Q622" i="8"/>
  <c r="R622" i="8" s="1"/>
  <c r="Q623" i="8"/>
  <c r="R623" i="8" s="1"/>
  <c r="Q624" i="8"/>
  <c r="R624" i="8" s="1"/>
  <c r="Q625" i="8"/>
  <c r="R625" i="8" s="1"/>
  <c r="Q626" i="8"/>
  <c r="R626" i="8" s="1"/>
  <c r="Q627" i="8"/>
  <c r="R627" i="8" s="1"/>
  <c r="Q628" i="8"/>
  <c r="R628" i="8" s="1"/>
  <c r="Q629" i="8"/>
  <c r="R629" i="8" s="1"/>
  <c r="Q630" i="8"/>
  <c r="R630" i="8" s="1"/>
  <c r="Q631" i="8"/>
  <c r="R631" i="8" s="1"/>
  <c r="Q632" i="8"/>
  <c r="R632" i="8" s="1"/>
  <c r="Q633" i="8"/>
  <c r="R633" i="8" s="1"/>
  <c r="Q634" i="8"/>
  <c r="R634" i="8" s="1"/>
  <c r="Q635" i="8"/>
  <c r="R635" i="8" s="1"/>
  <c r="Q636" i="8"/>
  <c r="R636" i="8" s="1"/>
  <c r="Q637" i="8"/>
  <c r="R637" i="8" s="1"/>
  <c r="Q638" i="8"/>
  <c r="R638" i="8" s="1"/>
  <c r="Q639" i="8"/>
  <c r="R639" i="8" s="1"/>
  <c r="Q640" i="8"/>
  <c r="R640" i="8" s="1"/>
  <c r="Q641" i="8"/>
  <c r="R641" i="8" s="1"/>
  <c r="Q642" i="8"/>
  <c r="R642" i="8" s="1"/>
  <c r="Q643" i="8"/>
  <c r="R643" i="8" s="1"/>
  <c r="Q644" i="8"/>
  <c r="R644" i="8" s="1"/>
  <c r="Q645" i="8"/>
  <c r="R645" i="8" s="1"/>
  <c r="Q646" i="8"/>
  <c r="R646" i="8" s="1"/>
  <c r="Q647" i="8"/>
  <c r="R647" i="8" s="1"/>
  <c r="Q648" i="8"/>
  <c r="R648" i="8" s="1"/>
  <c r="Q649" i="8"/>
  <c r="R649" i="8" s="1"/>
  <c r="Q650" i="8"/>
  <c r="R650" i="8" s="1"/>
  <c r="Q651" i="8"/>
  <c r="R651" i="8" s="1"/>
  <c r="Q652" i="8"/>
  <c r="R652" i="8" s="1"/>
  <c r="Q653" i="8"/>
  <c r="R653" i="8" s="1"/>
  <c r="Q654" i="8"/>
  <c r="R654" i="8" s="1"/>
  <c r="Q655" i="8"/>
  <c r="R655" i="8" s="1"/>
  <c r="Q656" i="8"/>
  <c r="R656" i="8" s="1"/>
  <c r="Q657" i="8"/>
  <c r="R657" i="8" s="1"/>
  <c r="Q658" i="8"/>
  <c r="R658" i="8" s="1"/>
  <c r="Q659" i="8"/>
  <c r="R659" i="8" s="1"/>
  <c r="Q660" i="8"/>
  <c r="R660" i="8" s="1"/>
  <c r="Q661" i="8"/>
  <c r="R661" i="8" s="1"/>
  <c r="Q662" i="8"/>
  <c r="R662" i="8" s="1"/>
  <c r="Q663" i="8"/>
  <c r="R663" i="8" s="1"/>
  <c r="Q664" i="8"/>
  <c r="R664" i="8" s="1"/>
  <c r="Q665" i="8"/>
  <c r="R665" i="8" s="1"/>
  <c r="Q666" i="8"/>
  <c r="R666" i="8" s="1"/>
  <c r="Q667" i="8"/>
  <c r="R667" i="8" s="1"/>
  <c r="Q668" i="8"/>
  <c r="R668" i="8" s="1"/>
  <c r="Q669" i="8"/>
  <c r="R669" i="8" s="1"/>
  <c r="Q670" i="8"/>
  <c r="R670" i="8" s="1"/>
  <c r="Q671" i="8"/>
  <c r="R671" i="8" s="1"/>
  <c r="Q672" i="8"/>
  <c r="R672" i="8" s="1"/>
  <c r="Q673" i="8"/>
  <c r="R673" i="8" s="1"/>
  <c r="Q674" i="8"/>
  <c r="R674" i="8" s="1"/>
  <c r="Q675" i="8"/>
  <c r="R675" i="8" s="1"/>
  <c r="Q676" i="8"/>
  <c r="R676" i="8" s="1"/>
  <c r="Q677" i="8"/>
  <c r="R677" i="8" s="1"/>
  <c r="Q678" i="8"/>
  <c r="R678" i="8" s="1"/>
  <c r="Q679" i="8"/>
  <c r="R679" i="8" s="1"/>
  <c r="Q680" i="8"/>
  <c r="R680" i="8" s="1"/>
  <c r="Q681" i="8"/>
  <c r="R681" i="8" s="1"/>
  <c r="Q682" i="8"/>
  <c r="R682" i="8" s="1"/>
  <c r="Q683" i="8"/>
  <c r="R683" i="8" s="1"/>
  <c r="Q684" i="8"/>
  <c r="R684" i="8" s="1"/>
  <c r="Q685" i="8"/>
  <c r="R685" i="8" s="1"/>
  <c r="Q686" i="8"/>
  <c r="R686" i="8" s="1"/>
  <c r="Q687" i="8"/>
  <c r="R687" i="8" s="1"/>
  <c r="Q688" i="8"/>
  <c r="R688" i="8" s="1"/>
  <c r="Q689" i="8"/>
  <c r="R689" i="8" s="1"/>
  <c r="Q690" i="8"/>
  <c r="R690" i="8" s="1"/>
  <c r="Q691" i="8"/>
  <c r="R691" i="8" s="1"/>
  <c r="Q692" i="8"/>
  <c r="R692" i="8" s="1"/>
  <c r="Q693" i="8"/>
  <c r="R693" i="8" s="1"/>
  <c r="Q694" i="8"/>
  <c r="R694" i="8" s="1"/>
  <c r="Q695" i="8"/>
  <c r="R695" i="8" s="1"/>
  <c r="Q696" i="8"/>
  <c r="R696" i="8" s="1"/>
  <c r="Q697" i="8"/>
  <c r="R697" i="8" s="1"/>
  <c r="Q698" i="8"/>
  <c r="R698" i="8" s="1"/>
  <c r="Q699" i="8"/>
  <c r="R699" i="8" s="1"/>
  <c r="Q700" i="8"/>
  <c r="R700" i="8" s="1"/>
  <c r="Q701" i="8"/>
  <c r="R701" i="8" s="1"/>
  <c r="Q702" i="8"/>
  <c r="R702" i="8" s="1"/>
  <c r="Q703" i="8"/>
  <c r="R703" i="8" s="1"/>
  <c r="Q704" i="8"/>
  <c r="R704" i="8" s="1"/>
  <c r="Q705" i="8"/>
  <c r="R705" i="8" s="1"/>
  <c r="Q706" i="8"/>
  <c r="R706" i="8" s="1"/>
  <c r="Q707" i="8"/>
  <c r="R707" i="8" s="1"/>
  <c r="Q708" i="8"/>
  <c r="R708" i="8" s="1"/>
  <c r="Q709" i="8"/>
  <c r="R709" i="8" s="1"/>
  <c r="Q710" i="8"/>
  <c r="R710" i="8" s="1"/>
  <c r="Q711" i="8"/>
  <c r="R711" i="8" s="1"/>
  <c r="Q712" i="8"/>
  <c r="R712" i="8" s="1"/>
  <c r="Q713" i="8"/>
  <c r="R713" i="8" s="1"/>
  <c r="Q714" i="8"/>
  <c r="R714" i="8" s="1"/>
  <c r="Q715" i="8"/>
  <c r="R715" i="8" s="1"/>
  <c r="Q716" i="8"/>
  <c r="R716" i="8" s="1"/>
  <c r="Q717" i="8"/>
  <c r="R717" i="8" s="1"/>
  <c r="Q718" i="8"/>
  <c r="R718" i="8" s="1"/>
  <c r="Q719" i="8"/>
  <c r="R719" i="8" s="1"/>
  <c r="Q720" i="8"/>
  <c r="R720" i="8" s="1"/>
  <c r="Q721" i="8"/>
  <c r="R721" i="8" s="1"/>
  <c r="Q722" i="8"/>
  <c r="R722" i="8" s="1"/>
  <c r="Q723" i="8"/>
  <c r="R723" i="8" s="1"/>
  <c r="Q724" i="8"/>
  <c r="R724" i="8" s="1"/>
  <c r="Q725" i="8"/>
  <c r="R725" i="8" s="1"/>
  <c r="Q726" i="8"/>
  <c r="R726" i="8" s="1"/>
  <c r="Q727" i="8"/>
  <c r="R727" i="8" s="1"/>
  <c r="Q728" i="8"/>
  <c r="R728" i="8" s="1"/>
  <c r="Q729" i="8"/>
  <c r="R729" i="8" s="1"/>
  <c r="Q730" i="8"/>
  <c r="R730" i="8" s="1"/>
  <c r="Q731" i="8"/>
  <c r="R731" i="8" s="1"/>
  <c r="Q732" i="8"/>
  <c r="R732" i="8" s="1"/>
  <c r="Q733" i="8"/>
  <c r="R733" i="8" s="1"/>
  <c r="Q734" i="8"/>
  <c r="R734" i="8" s="1"/>
  <c r="Q735" i="8"/>
  <c r="R735" i="8" s="1"/>
  <c r="Q736" i="8"/>
  <c r="R736" i="8" s="1"/>
  <c r="Q737" i="8"/>
  <c r="R737" i="8" s="1"/>
  <c r="Q738" i="8"/>
  <c r="R738" i="8" s="1"/>
  <c r="Q739" i="8"/>
  <c r="R739" i="8" s="1"/>
  <c r="Q740" i="8"/>
  <c r="R740" i="8" s="1"/>
  <c r="Q741" i="8"/>
  <c r="R741" i="8" s="1"/>
  <c r="Q742" i="8"/>
  <c r="R742" i="8" s="1"/>
  <c r="Q743" i="8"/>
  <c r="R743" i="8" s="1"/>
  <c r="Q744" i="8"/>
  <c r="R744" i="8" s="1"/>
  <c r="Q745" i="8"/>
  <c r="R745" i="8" s="1"/>
  <c r="Q746" i="8"/>
  <c r="R746" i="8" s="1"/>
  <c r="Q747" i="8"/>
  <c r="R747" i="8" s="1"/>
  <c r="Q748" i="8"/>
  <c r="R748" i="8" s="1"/>
  <c r="Q749" i="8"/>
  <c r="R749" i="8" s="1"/>
  <c r="Q750" i="8"/>
  <c r="R750" i="8" s="1"/>
  <c r="Q751" i="8"/>
  <c r="R751" i="8" s="1"/>
  <c r="Q752" i="8"/>
  <c r="R752" i="8" s="1"/>
  <c r="Q753" i="8"/>
  <c r="R753" i="8" s="1"/>
  <c r="Q754" i="8"/>
  <c r="R754" i="8" s="1"/>
  <c r="Q755" i="8"/>
  <c r="R755" i="8" s="1"/>
  <c r="Q756" i="8"/>
  <c r="R756" i="8" s="1"/>
  <c r="Q757" i="8"/>
  <c r="R757" i="8" s="1"/>
  <c r="Q758" i="8"/>
  <c r="R758" i="8" s="1"/>
  <c r="Q759" i="8"/>
  <c r="R759" i="8" s="1"/>
  <c r="Q760" i="8"/>
  <c r="R760" i="8" s="1"/>
  <c r="Q761" i="8"/>
  <c r="R761" i="8" s="1"/>
  <c r="Q762" i="8"/>
  <c r="R762" i="8" s="1"/>
  <c r="Q763" i="8"/>
  <c r="R763" i="8" s="1"/>
  <c r="Q764" i="8"/>
  <c r="R764" i="8" s="1"/>
  <c r="Q765" i="8"/>
  <c r="R765" i="8" s="1"/>
  <c r="Q766" i="8"/>
  <c r="R766" i="8" s="1"/>
  <c r="Q767" i="8"/>
  <c r="R767" i="8" s="1"/>
  <c r="Q768" i="8"/>
  <c r="R768" i="8" s="1"/>
  <c r="Q769" i="8"/>
  <c r="R769" i="8" s="1"/>
  <c r="Q770" i="8"/>
  <c r="R770" i="8" s="1"/>
  <c r="Q771" i="8"/>
  <c r="R771" i="8" s="1"/>
  <c r="Q772" i="8"/>
  <c r="R772" i="8" s="1"/>
  <c r="Q773" i="8"/>
  <c r="R773" i="8" s="1"/>
  <c r="Q774" i="8"/>
  <c r="R774" i="8" s="1"/>
  <c r="Q775" i="8"/>
  <c r="R775" i="8" s="1"/>
  <c r="Q776" i="8"/>
  <c r="R776" i="8" s="1"/>
  <c r="Q777" i="8"/>
  <c r="R777" i="8" s="1"/>
  <c r="Q778" i="8"/>
  <c r="R778" i="8" s="1"/>
  <c r="Q779" i="8"/>
  <c r="R779" i="8" s="1"/>
  <c r="Q780" i="8"/>
  <c r="R780" i="8" s="1"/>
  <c r="Q781" i="8"/>
  <c r="R781" i="8" s="1"/>
  <c r="Q782" i="8"/>
  <c r="R782" i="8" s="1"/>
  <c r="Q783" i="8"/>
  <c r="R783" i="8" s="1"/>
  <c r="Q784" i="8"/>
  <c r="R784" i="8" s="1"/>
  <c r="Q785" i="8"/>
  <c r="R785" i="8" s="1"/>
  <c r="Q786" i="8"/>
  <c r="R786" i="8" s="1"/>
  <c r="Q787" i="8"/>
  <c r="R787" i="8" s="1"/>
  <c r="Q788" i="8"/>
  <c r="R788" i="8" s="1"/>
  <c r="Q789" i="8"/>
  <c r="R789" i="8" s="1"/>
  <c r="Q790" i="8"/>
  <c r="R790" i="8" s="1"/>
  <c r="Q791" i="8"/>
  <c r="R791" i="8" s="1"/>
  <c r="Q792" i="8"/>
  <c r="R792" i="8" s="1"/>
  <c r="Q793" i="8"/>
  <c r="R793" i="8" s="1"/>
  <c r="Q794" i="8"/>
  <c r="R794" i="8" s="1"/>
  <c r="Q795" i="8"/>
  <c r="R795" i="8" s="1"/>
  <c r="Q796" i="8"/>
  <c r="R796" i="8" s="1"/>
  <c r="Q797" i="8"/>
  <c r="R797" i="8" s="1"/>
  <c r="Q798" i="8"/>
  <c r="R798" i="8" s="1"/>
  <c r="Q799" i="8"/>
  <c r="R799" i="8" s="1"/>
  <c r="Q800" i="8"/>
  <c r="R800" i="8" s="1"/>
  <c r="Q801" i="8"/>
  <c r="R801" i="8" s="1"/>
  <c r="Q802" i="8"/>
  <c r="R802" i="8" s="1"/>
  <c r="Q803" i="8"/>
  <c r="R803" i="8" s="1"/>
  <c r="Q804" i="8"/>
  <c r="R804" i="8" s="1"/>
  <c r="Q805" i="8"/>
  <c r="R805" i="8" s="1"/>
  <c r="Q806" i="8"/>
  <c r="R806" i="8" s="1"/>
  <c r="Q807" i="8"/>
  <c r="R807" i="8" s="1"/>
  <c r="Q808" i="8"/>
  <c r="R808" i="8" s="1"/>
  <c r="Q809" i="8"/>
  <c r="R809" i="8" s="1"/>
  <c r="Q810" i="8"/>
  <c r="R810" i="8" s="1"/>
  <c r="Q811" i="8"/>
  <c r="R811" i="8" s="1"/>
  <c r="Q812" i="8"/>
  <c r="R812" i="8" s="1"/>
  <c r="Q813" i="8"/>
  <c r="R813" i="8" s="1"/>
  <c r="Q814" i="8"/>
  <c r="R814" i="8" s="1"/>
  <c r="Q815" i="8"/>
  <c r="R815" i="8" s="1"/>
  <c r="Q816" i="8"/>
  <c r="R816" i="8" s="1"/>
  <c r="Q817" i="8"/>
  <c r="R817" i="8" s="1"/>
  <c r="Q818" i="8"/>
  <c r="R818" i="8" s="1"/>
  <c r="Q819" i="8"/>
  <c r="R819" i="8" s="1"/>
  <c r="Q820" i="8"/>
  <c r="R820" i="8" s="1"/>
  <c r="Q821" i="8"/>
  <c r="R821" i="8" s="1"/>
  <c r="Q822" i="8"/>
  <c r="R822" i="8" s="1"/>
  <c r="Q823" i="8"/>
  <c r="R823" i="8" s="1"/>
  <c r="Q824" i="8"/>
  <c r="R824" i="8" s="1"/>
  <c r="Q825" i="8"/>
  <c r="R825" i="8" s="1"/>
  <c r="Q826" i="8"/>
  <c r="R826" i="8" s="1"/>
  <c r="Q827" i="8"/>
  <c r="R827" i="8" s="1"/>
  <c r="Q828" i="8"/>
  <c r="R828" i="8" s="1"/>
  <c r="Q829" i="8"/>
  <c r="R829" i="8" s="1"/>
  <c r="Q830" i="8"/>
  <c r="R830" i="8" s="1"/>
  <c r="Q831" i="8"/>
  <c r="R831" i="8" s="1"/>
  <c r="Q832" i="8"/>
  <c r="R832" i="8" s="1"/>
  <c r="Q833" i="8"/>
  <c r="R833" i="8" s="1"/>
  <c r="Q834" i="8"/>
  <c r="R834" i="8" s="1"/>
  <c r="Q835" i="8"/>
  <c r="R835" i="8" s="1"/>
  <c r="Q836" i="8"/>
  <c r="R836" i="8" s="1"/>
  <c r="Q837" i="8"/>
  <c r="R837" i="8" s="1"/>
  <c r="Q838" i="8"/>
  <c r="R838" i="8" s="1"/>
  <c r="Q839" i="8"/>
  <c r="R839" i="8" s="1"/>
  <c r="Q840" i="8"/>
  <c r="R840" i="8" s="1"/>
  <c r="Q841" i="8"/>
  <c r="R841" i="8" s="1"/>
  <c r="Q842" i="8"/>
  <c r="R842" i="8" s="1"/>
  <c r="Q843" i="8"/>
  <c r="R843" i="8" s="1"/>
  <c r="Q844" i="8"/>
  <c r="R844" i="8" s="1"/>
  <c r="Q845" i="8"/>
  <c r="R845" i="8" s="1"/>
  <c r="Q846" i="8"/>
  <c r="R846" i="8" s="1"/>
  <c r="Q847" i="8"/>
  <c r="R847" i="8" s="1"/>
  <c r="Q848" i="8"/>
  <c r="R848" i="8" s="1"/>
  <c r="Q849" i="8"/>
  <c r="R849" i="8" s="1"/>
  <c r="Q850" i="8"/>
  <c r="R850" i="8" s="1"/>
  <c r="Q851" i="8"/>
  <c r="R851" i="8" s="1"/>
  <c r="Q852" i="8"/>
  <c r="R852" i="8" s="1"/>
  <c r="Q853" i="8"/>
  <c r="R853" i="8" s="1"/>
  <c r="Q854" i="8"/>
  <c r="R854" i="8" s="1"/>
  <c r="Q855" i="8"/>
  <c r="R855" i="8" s="1"/>
  <c r="Q856" i="8"/>
  <c r="R856" i="8" s="1"/>
  <c r="Q857" i="8"/>
  <c r="R857" i="8" s="1"/>
  <c r="Q858" i="8"/>
  <c r="R858" i="8" s="1"/>
  <c r="Q859" i="8"/>
  <c r="R859" i="8" s="1"/>
  <c r="Q860" i="8"/>
  <c r="R860" i="8" s="1"/>
  <c r="Q861" i="8"/>
  <c r="R861" i="8" s="1"/>
  <c r="Q862" i="8"/>
  <c r="R862" i="8" s="1"/>
  <c r="Q863" i="8"/>
  <c r="R863" i="8" s="1"/>
  <c r="Q864" i="8"/>
  <c r="R864" i="8" s="1"/>
  <c r="Q865" i="8"/>
  <c r="R865" i="8" s="1"/>
  <c r="Q866" i="8"/>
  <c r="R866" i="8" s="1"/>
  <c r="Q867" i="8"/>
  <c r="R867" i="8" s="1"/>
  <c r="Q868" i="8"/>
  <c r="R868" i="8" s="1"/>
  <c r="Q869" i="8"/>
  <c r="R869" i="8" s="1"/>
  <c r="Q870" i="8"/>
  <c r="R870" i="8" s="1"/>
  <c r="Q871" i="8"/>
  <c r="R871" i="8" s="1"/>
  <c r="Q872" i="8"/>
  <c r="R872" i="8" s="1"/>
  <c r="Q873" i="8"/>
  <c r="R873" i="8" s="1"/>
  <c r="Q874" i="8"/>
  <c r="R874" i="8" s="1"/>
  <c r="Q875" i="8"/>
  <c r="R875" i="8" s="1"/>
  <c r="Q876" i="8"/>
  <c r="R876" i="8" s="1"/>
  <c r="Q877" i="8"/>
  <c r="R877" i="8" s="1"/>
  <c r="Q878" i="8"/>
  <c r="R878" i="8" s="1"/>
  <c r="Q879" i="8"/>
  <c r="R879" i="8" s="1"/>
  <c r="Q880" i="8"/>
  <c r="R880" i="8" s="1"/>
  <c r="Q881" i="8"/>
  <c r="R881" i="8" s="1"/>
  <c r="Q882" i="8"/>
  <c r="R882" i="8" s="1"/>
  <c r="Q883" i="8"/>
  <c r="R883" i="8" s="1"/>
  <c r="Q884" i="8"/>
  <c r="R884" i="8" s="1"/>
  <c r="Q885" i="8"/>
  <c r="R885" i="8" s="1"/>
  <c r="Q886" i="8"/>
  <c r="R886" i="8" s="1"/>
  <c r="Q887" i="8"/>
  <c r="R887" i="8" s="1"/>
  <c r="Q888" i="8"/>
  <c r="R888" i="8" s="1"/>
  <c r="Q889" i="8"/>
  <c r="R889" i="8" s="1"/>
  <c r="Q890" i="8"/>
  <c r="R890" i="8" s="1"/>
  <c r="Q891" i="8"/>
  <c r="R891" i="8" s="1"/>
  <c r="Q892" i="8"/>
  <c r="R892" i="8" s="1"/>
  <c r="Q893" i="8"/>
  <c r="R893" i="8" s="1"/>
  <c r="Q894" i="8"/>
  <c r="R894" i="8" s="1"/>
  <c r="Q895" i="8"/>
  <c r="R895" i="8" s="1"/>
  <c r="Q896" i="8"/>
  <c r="R896" i="8" s="1"/>
  <c r="Q897" i="8"/>
  <c r="R897" i="8" s="1"/>
  <c r="Q898" i="8"/>
  <c r="R898" i="8" s="1"/>
  <c r="Q899" i="8"/>
  <c r="R899" i="8" s="1"/>
  <c r="Q900" i="8"/>
  <c r="R900" i="8" s="1"/>
  <c r="Q901" i="8"/>
  <c r="R901" i="8" s="1"/>
  <c r="Q902" i="8"/>
  <c r="R902" i="8" s="1"/>
  <c r="Q903" i="8"/>
  <c r="R903" i="8" s="1"/>
  <c r="Q904" i="8"/>
  <c r="R904" i="8" s="1"/>
  <c r="Q905" i="8"/>
  <c r="R905" i="8" s="1"/>
  <c r="Q906" i="8"/>
  <c r="R906" i="8" s="1"/>
  <c r="Q907" i="8"/>
  <c r="R907" i="8" s="1"/>
  <c r="Q908" i="8"/>
  <c r="R908" i="8" s="1"/>
  <c r="Q909" i="8"/>
  <c r="R909" i="8" s="1"/>
  <c r="Q910" i="8"/>
  <c r="R910" i="8" s="1"/>
  <c r="Q911" i="8"/>
  <c r="R911" i="8" s="1"/>
  <c r="Q912" i="8"/>
  <c r="R912" i="8" s="1"/>
  <c r="Q913" i="8"/>
  <c r="R913" i="8" s="1"/>
  <c r="Q914" i="8"/>
  <c r="R914" i="8" s="1"/>
  <c r="Q915" i="8"/>
  <c r="R915" i="8" s="1"/>
  <c r="Q916" i="8"/>
  <c r="R916" i="8" s="1"/>
  <c r="Q917" i="8"/>
  <c r="R917" i="8" s="1"/>
  <c r="Q918" i="8"/>
  <c r="R918" i="8" s="1"/>
  <c r="Q919" i="8"/>
  <c r="R919" i="8" s="1"/>
  <c r="Q920" i="8"/>
  <c r="R920" i="8" s="1"/>
  <c r="Q921" i="8"/>
  <c r="R921" i="8" s="1"/>
  <c r="Q922" i="8"/>
  <c r="R922" i="8" s="1"/>
  <c r="Q923" i="8"/>
  <c r="R923" i="8" s="1"/>
  <c r="Q924" i="8"/>
  <c r="R924" i="8" s="1"/>
  <c r="Q925" i="8"/>
  <c r="R925" i="8" s="1"/>
  <c r="Q926" i="8"/>
  <c r="R926" i="8" s="1"/>
  <c r="Q927" i="8"/>
  <c r="R927" i="8" s="1"/>
  <c r="Q928" i="8"/>
  <c r="R928" i="8" s="1"/>
  <c r="Q929" i="8"/>
  <c r="R929" i="8" s="1"/>
  <c r="Q930" i="8"/>
  <c r="R930" i="8" s="1"/>
  <c r="Q931" i="8"/>
  <c r="R931" i="8" s="1"/>
  <c r="Q932" i="8"/>
  <c r="R932" i="8" s="1"/>
  <c r="Q933" i="8"/>
  <c r="R933" i="8" s="1"/>
  <c r="Q934" i="8"/>
  <c r="R934" i="8" s="1"/>
  <c r="Q935" i="8"/>
  <c r="R935" i="8" s="1"/>
  <c r="Q936" i="8"/>
  <c r="R936" i="8" s="1"/>
  <c r="Q937" i="8"/>
  <c r="R937" i="8" s="1"/>
  <c r="Q938" i="8"/>
  <c r="R938" i="8" s="1"/>
  <c r="Q939" i="8"/>
  <c r="R939" i="8" s="1"/>
  <c r="Q940" i="8"/>
  <c r="R940" i="8" s="1"/>
  <c r="Q941" i="8"/>
  <c r="R941" i="8" s="1"/>
  <c r="Q942" i="8"/>
  <c r="R942" i="8" s="1"/>
  <c r="Q943" i="8"/>
  <c r="R943" i="8" s="1"/>
  <c r="Q944" i="8"/>
  <c r="R944" i="8" s="1"/>
  <c r="Q945" i="8"/>
  <c r="R945" i="8" s="1"/>
  <c r="Q946" i="8"/>
  <c r="R946" i="8" s="1"/>
  <c r="Q947" i="8"/>
  <c r="R947" i="8" s="1"/>
  <c r="Q948" i="8"/>
  <c r="R948" i="8" s="1"/>
  <c r="Q949" i="8"/>
  <c r="R949" i="8" s="1"/>
  <c r="Q950" i="8"/>
  <c r="R950" i="8" s="1"/>
  <c r="Q951" i="8"/>
  <c r="R951" i="8" s="1"/>
  <c r="Q952" i="8"/>
  <c r="R952" i="8" s="1"/>
  <c r="Q953" i="8"/>
  <c r="R953" i="8" s="1"/>
  <c r="Q954" i="8"/>
  <c r="R954" i="8" s="1"/>
  <c r="Q955" i="8"/>
  <c r="R955" i="8" s="1"/>
  <c r="Q956" i="8"/>
  <c r="R956" i="8" s="1"/>
  <c r="Q957" i="8"/>
  <c r="R957" i="8" s="1"/>
  <c r="Q958" i="8"/>
  <c r="R958" i="8" s="1"/>
  <c r="Q959" i="8"/>
  <c r="R959" i="8" s="1"/>
  <c r="Q960" i="8"/>
  <c r="R960" i="8" s="1"/>
  <c r="Q961" i="8"/>
  <c r="R961" i="8" s="1"/>
  <c r="Q962" i="8"/>
  <c r="R962" i="8" s="1"/>
  <c r="Q963" i="8"/>
  <c r="R963" i="8" s="1"/>
  <c r="Q964" i="8"/>
  <c r="R964" i="8" s="1"/>
  <c r="Q965" i="8"/>
  <c r="R965" i="8" s="1"/>
  <c r="Q966" i="8"/>
  <c r="R966" i="8" s="1"/>
  <c r="Q967" i="8"/>
  <c r="R967" i="8" s="1"/>
  <c r="Q968" i="8"/>
  <c r="R968" i="8" s="1"/>
  <c r="Q969" i="8"/>
  <c r="R969" i="8" s="1"/>
  <c r="Q970" i="8"/>
  <c r="R970" i="8" s="1"/>
  <c r="Q971" i="8"/>
  <c r="R971" i="8" s="1"/>
  <c r="Q972" i="8"/>
  <c r="R972" i="8" s="1"/>
  <c r="Q973" i="8"/>
  <c r="R973" i="8" s="1"/>
  <c r="Q974" i="8"/>
  <c r="R974" i="8" s="1"/>
  <c r="Q975" i="8"/>
  <c r="R975" i="8" s="1"/>
  <c r="Q976" i="8"/>
  <c r="R976" i="8" s="1"/>
  <c r="Q977" i="8"/>
  <c r="R977" i="8" s="1"/>
  <c r="Q978" i="8"/>
  <c r="R978" i="8" s="1"/>
  <c r="Q979" i="8"/>
  <c r="R979" i="8" s="1"/>
  <c r="Q980" i="8"/>
  <c r="R980" i="8" s="1"/>
  <c r="Q981" i="8"/>
  <c r="R981" i="8" s="1"/>
  <c r="Q982" i="8"/>
  <c r="R982" i="8" s="1"/>
  <c r="Q983" i="8"/>
  <c r="R983" i="8" s="1"/>
  <c r="Q984" i="8"/>
  <c r="R984" i="8" s="1"/>
  <c r="Q985" i="8"/>
  <c r="R985" i="8" s="1"/>
  <c r="Q986" i="8"/>
  <c r="R986" i="8" s="1"/>
  <c r="Q987" i="8"/>
  <c r="R987" i="8" s="1"/>
  <c r="Q988" i="8"/>
  <c r="R988" i="8" s="1"/>
  <c r="Q989" i="8"/>
  <c r="R989" i="8" s="1"/>
  <c r="Q990" i="8"/>
  <c r="R990" i="8" s="1"/>
  <c r="Q991" i="8"/>
  <c r="R991" i="8" s="1"/>
  <c r="Q992" i="8"/>
  <c r="R992" i="8" s="1"/>
  <c r="Q993" i="8"/>
  <c r="R993" i="8" s="1"/>
  <c r="Q994" i="8"/>
  <c r="R994" i="8" s="1"/>
  <c r="Q995" i="8"/>
  <c r="R995" i="8" s="1"/>
  <c r="Q996" i="8"/>
  <c r="R996" i="8" s="1"/>
  <c r="Q997" i="8"/>
  <c r="R997" i="8" s="1"/>
  <c r="Q998" i="8"/>
  <c r="R998" i="8" s="1"/>
  <c r="Q999" i="8"/>
  <c r="R999" i="8" s="1"/>
  <c r="Q1000" i="8"/>
  <c r="R1000" i="8" s="1"/>
  <c r="Q1001" i="8"/>
  <c r="R1001" i="8" s="1"/>
  <c r="Q1002" i="8"/>
  <c r="R1002" i="8" s="1"/>
  <c r="Q1003" i="8"/>
  <c r="R1003" i="8" s="1"/>
  <c r="Q1004" i="8"/>
  <c r="R1004" i="8" s="1"/>
  <c r="Q1005" i="8"/>
  <c r="R1005" i="8" s="1"/>
  <c r="Q1006" i="8"/>
  <c r="R1006" i="8" s="1"/>
  <c r="Q1007" i="8"/>
  <c r="R1007" i="8" s="1"/>
  <c r="Q1008" i="8"/>
  <c r="R1008" i="8" s="1"/>
  <c r="Q1009" i="8"/>
  <c r="R1009" i="8" s="1"/>
  <c r="Q1010" i="8"/>
  <c r="R1010" i="8" s="1"/>
  <c r="Q1011" i="8"/>
  <c r="R1011" i="8" s="1"/>
  <c r="Q1012" i="8"/>
  <c r="R1012" i="8" s="1"/>
  <c r="Q1013" i="8"/>
  <c r="R1013" i="8" s="1"/>
  <c r="Q1014" i="8"/>
  <c r="R1014" i="8" s="1"/>
  <c r="Q1015" i="8"/>
  <c r="R1015" i="8" s="1"/>
  <c r="Q1016" i="8"/>
  <c r="R1016" i="8" s="1"/>
  <c r="Q1017" i="8"/>
  <c r="R1017" i="8" s="1"/>
  <c r="Q1018" i="8"/>
  <c r="R1018" i="8" s="1"/>
  <c r="Q1019" i="8"/>
  <c r="R1019" i="8" s="1"/>
  <c r="Q1020" i="8"/>
  <c r="R1020" i="8" s="1"/>
  <c r="Q1021" i="8"/>
  <c r="R1021" i="8" s="1"/>
  <c r="Q1022" i="8"/>
  <c r="R1022" i="8" s="1"/>
  <c r="Q1023" i="8"/>
  <c r="R1023" i="8" s="1"/>
  <c r="Q1024" i="8"/>
  <c r="R1024" i="8" s="1"/>
  <c r="Q1025" i="8"/>
  <c r="R1025" i="8" s="1"/>
  <c r="Q1026" i="8"/>
  <c r="R1026" i="8" s="1"/>
  <c r="Q1027" i="8"/>
  <c r="R1027" i="8" s="1"/>
  <c r="Q1028" i="8"/>
  <c r="R1028" i="8" s="1"/>
  <c r="Q1029" i="8"/>
  <c r="R1029" i="8" s="1"/>
  <c r="Q1030" i="8"/>
  <c r="R1030" i="8" s="1"/>
  <c r="Q1031" i="8"/>
  <c r="R1031" i="8" s="1"/>
  <c r="Q1032" i="8"/>
  <c r="R1032" i="8" s="1"/>
  <c r="Q1033" i="8"/>
  <c r="R1033" i="8" s="1"/>
  <c r="Q1034" i="8"/>
  <c r="R1034" i="8" s="1"/>
  <c r="Q1035" i="8"/>
  <c r="R1035" i="8" s="1"/>
  <c r="Q1036" i="8"/>
  <c r="R1036" i="8" s="1"/>
  <c r="Q1037" i="8"/>
  <c r="R1037" i="8" s="1"/>
  <c r="Q1038" i="8"/>
  <c r="R1038" i="8" s="1"/>
  <c r="Q1039" i="8"/>
  <c r="R1039" i="8" s="1"/>
  <c r="Q1040" i="8"/>
  <c r="R1040" i="8" s="1"/>
  <c r="Q1041" i="8"/>
  <c r="R1041" i="8" s="1"/>
  <c r="Q1042" i="8"/>
  <c r="R1042" i="8" s="1"/>
  <c r="Q1043" i="8"/>
  <c r="R1043" i="8" s="1"/>
  <c r="Q1044" i="8"/>
  <c r="R1044" i="8" s="1"/>
  <c r="Q1045" i="8"/>
  <c r="R1045" i="8" s="1"/>
  <c r="Q1046" i="8"/>
  <c r="R1046" i="8" s="1"/>
  <c r="Q1047" i="8"/>
  <c r="R1047" i="8" s="1"/>
  <c r="Q1048" i="8"/>
  <c r="R1048" i="8" s="1"/>
  <c r="Q1049" i="8"/>
  <c r="R1049" i="8" s="1"/>
  <c r="Q1050" i="8"/>
  <c r="R1050" i="8" s="1"/>
  <c r="Q1051" i="8"/>
  <c r="R1051" i="8" s="1"/>
  <c r="Q1052" i="8"/>
  <c r="R1052" i="8" s="1"/>
  <c r="Q1053" i="8"/>
  <c r="R1053" i="8" s="1"/>
  <c r="Q1054" i="8"/>
  <c r="R1054" i="8" s="1"/>
  <c r="Q1055" i="8"/>
  <c r="R1055" i="8" s="1"/>
  <c r="Q1056" i="8"/>
  <c r="R1056" i="8" s="1"/>
  <c r="Q1057" i="8"/>
  <c r="R1057" i="8" s="1"/>
  <c r="Q1058" i="8"/>
  <c r="R1058" i="8" s="1"/>
  <c r="Q1059" i="8"/>
  <c r="R1059" i="8" s="1"/>
  <c r="Q1060" i="8"/>
  <c r="R1060" i="8" s="1"/>
  <c r="Q1061" i="8"/>
  <c r="R1061" i="8" s="1"/>
  <c r="Q1062" i="8"/>
  <c r="R1062" i="8" s="1"/>
  <c r="Q1063" i="8"/>
  <c r="R1063" i="8" s="1"/>
  <c r="Q1064" i="8"/>
  <c r="R1064" i="8" s="1"/>
  <c r="Q1065" i="8"/>
  <c r="R1065" i="8" s="1"/>
  <c r="Q1066" i="8"/>
  <c r="R1066" i="8" s="1"/>
  <c r="Q1067" i="8"/>
  <c r="R1067" i="8" s="1"/>
  <c r="Q1068" i="8"/>
  <c r="R1068" i="8" s="1"/>
  <c r="Q1069" i="8"/>
  <c r="R1069" i="8" s="1"/>
  <c r="Q1070" i="8"/>
  <c r="R1070" i="8" s="1"/>
  <c r="Q1071" i="8"/>
  <c r="R1071" i="8" s="1"/>
  <c r="Q1072" i="8"/>
  <c r="R1072" i="8" s="1"/>
  <c r="Q1073" i="8"/>
  <c r="R1073" i="8" s="1"/>
  <c r="Q1074" i="8"/>
  <c r="R1074" i="8" s="1"/>
  <c r="Q1075" i="8"/>
  <c r="R1075" i="8" s="1"/>
  <c r="Q1076" i="8"/>
  <c r="R1076" i="8" s="1"/>
  <c r="Q1077" i="8"/>
  <c r="R1077" i="8" s="1"/>
  <c r="Q1078" i="8"/>
  <c r="R1078" i="8" s="1"/>
  <c r="Q1079" i="8"/>
  <c r="R1079" i="8" s="1"/>
  <c r="Q1080" i="8"/>
  <c r="R1080" i="8" s="1"/>
  <c r="Q1081" i="8"/>
  <c r="R1081" i="8" s="1"/>
  <c r="Q1082" i="8"/>
  <c r="R1082" i="8" s="1"/>
  <c r="Q1083" i="8"/>
  <c r="R1083" i="8" s="1"/>
  <c r="Q1084" i="8"/>
  <c r="R1084" i="8" s="1"/>
  <c r="Q1085" i="8"/>
  <c r="R1085" i="8" s="1"/>
  <c r="Q1086" i="8"/>
  <c r="R1086" i="8" s="1"/>
  <c r="Q1087" i="8"/>
  <c r="R1087" i="8" s="1"/>
  <c r="Q1088" i="8"/>
  <c r="R1088" i="8" s="1"/>
  <c r="Q1089" i="8"/>
  <c r="R1089" i="8" s="1"/>
  <c r="Q1090" i="8"/>
  <c r="R1090" i="8" s="1"/>
  <c r="Q1091" i="8"/>
  <c r="R1091" i="8" s="1"/>
  <c r="Q1092" i="8"/>
  <c r="R1092" i="8" s="1"/>
  <c r="Q1093" i="8"/>
  <c r="R1093" i="8" s="1"/>
  <c r="Q1094" i="8"/>
  <c r="R1094" i="8" s="1"/>
  <c r="Q1095" i="8"/>
  <c r="R1095" i="8" s="1"/>
  <c r="Q1096" i="8"/>
  <c r="R1096" i="8" s="1"/>
  <c r="Q1097" i="8"/>
  <c r="R1097" i="8" s="1"/>
  <c r="Q1098" i="8"/>
  <c r="R1098" i="8" s="1"/>
  <c r="Q1099" i="8"/>
  <c r="R1099" i="8" s="1"/>
  <c r="Q1100" i="8"/>
  <c r="R1100" i="8" s="1"/>
  <c r="Q1101" i="8"/>
  <c r="R1101" i="8" s="1"/>
  <c r="Q1102" i="8"/>
  <c r="R1102" i="8" s="1"/>
  <c r="Q1103" i="8"/>
  <c r="R1103" i="8" s="1"/>
  <c r="Q1104" i="8"/>
  <c r="R1104" i="8" s="1"/>
  <c r="Q1105" i="8"/>
  <c r="R1105" i="8" s="1"/>
  <c r="Q1106" i="8"/>
  <c r="R1106" i="8" s="1"/>
  <c r="Q1107" i="8"/>
  <c r="R1107" i="8" s="1"/>
  <c r="Q1108" i="8"/>
  <c r="R1108" i="8" s="1"/>
  <c r="Q1109" i="8"/>
  <c r="R1109" i="8" s="1"/>
  <c r="Q1110" i="8"/>
  <c r="R1110" i="8" s="1"/>
  <c r="Q1111" i="8"/>
  <c r="R1111" i="8" s="1"/>
  <c r="Q1112" i="8"/>
  <c r="R1112" i="8" s="1"/>
  <c r="Q1113" i="8"/>
  <c r="R1113" i="8" s="1"/>
  <c r="Q1114" i="8"/>
  <c r="R1114" i="8" s="1"/>
  <c r="Q1115" i="8"/>
  <c r="R1115" i="8" s="1"/>
  <c r="Q1116" i="8"/>
  <c r="R1116" i="8" s="1"/>
  <c r="Q1117" i="8"/>
  <c r="R1117" i="8" s="1"/>
  <c r="Q1118" i="8"/>
  <c r="R1118" i="8" s="1"/>
  <c r="Q1119" i="8"/>
  <c r="R1119" i="8" s="1"/>
  <c r="Q1120" i="8"/>
  <c r="R1120" i="8" s="1"/>
  <c r="Q1121" i="8"/>
  <c r="R1121" i="8" s="1"/>
  <c r="Q1122" i="8"/>
  <c r="R1122" i="8" s="1"/>
  <c r="Q1123" i="8"/>
  <c r="R1123" i="8" s="1"/>
  <c r="Q1124" i="8"/>
  <c r="R1124" i="8" s="1"/>
  <c r="Q1125" i="8"/>
  <c r="R1125" i="8" s="1"/>
  <c r="Q1126" i="8"/>
  <c r="R1126" i="8" s="1"/>
  <c r="Q1127" i="8"/>
  <c r="R1127" i="8" s="1"/>
  <c r="Q1128" i="8"/>
  <c r="R1128" i="8" s="1"/>
  <c r="Q1129" i="8"/>
  <c r="R1129" i="8" s="1"/>
  <c r="Q1130" i="8"/>
  <c r="R1130" i="8" s="1"/>
  <c r="Q1131" i="8"/>
  <c r="R1131" i="8" s="1"/>
  <c r="Q1132" i="8"/>
  <c r="R1132" i="8" s="1"/>
  <c r="Q1133" i="8"/>
  <c r="R1133" i="8" s="1"/>
  <c r="Q1134" i="8"/>
  <c r="R1134" i="8" s="1"/>
  <c r="Q1135" i="8"/>
  <c r="R1135" i="8" s="1"/>
  <c r="Q1136" i="8"/>
  <c r="R1136" i="8" s="1"/>
  <c r="Q1137" i="8"/>
  <c r="R1137" i="8" s="1"/>
  <c r="Q1138" i="8"/>
  <c r="R1138" i="8" s="1"/>
  <c r="Q1139" i="8"/>
  <c r="R1139" i="8" s="1"/>
  <c r="Q1140" i="8"/>
  <c r="R1140" i="8" s="1"/>
  <c r="Q1141" i="8"/>
  <c r="R1141" i="8" s="1"/>
  <c r="Q1142" i="8"/>
  <c r="R1142" i="8" s="1"/>
  <c r="Q1143" i="8"/>
  <c r="R1143" i="8" s="1"/>
  <c r="Q1144" i="8"/>
  <c r="R1144" i="8" s="1"/>
  <c r="Q1145" i="8"/>
  <c r="R1145" i="8" s="1"/>
  <c r="Q1146" i="8"/>
  <c r="R1146" i="8" s="1"/>
  <c r="Q1147" i="8"/>
  <c r="R1147" i="8" s="1"/>
  <c r="Q1148" i="8"/>
  <c r="R1148" i="8" s="1"/>
  <c r="Q1149" i="8"/>
  <c r="R1149" i="8" s="1"/>
  <c r="Q1150" i="8"/>
  <c r="R1150" i="8" s="1"/>
  <c r="Q1151" i="8"/>
  <c r="R1151" i="8" s="1"/>
  <c r="Q1152" i="8"/>
  <c r="R1152" i="8" s="1"/>
  <c r="Q1153" i="8"/>
  <c r="R1153" i="8" s="1"/>
  <c r="Q1154" i="8"/>
  <c r="R1154" i="8" s="1"/>
  <c r="Q1155" i="8"/>
  <c r="R1155" i="8" s="1"/>
  <c r="Q1156" i="8"/>
  <c r="R1156" i="8" s="1"/>
  <c r="Q1157" i="8"/>
  <c r="R1157" i="8" s="1"/>
  <c r="Q1158" i="8"/>
  <c r="R1158" i="8" s="1"/>
  <c r="Q1159" i="8"/>
  <c r="R1159" i="8" s="1"/>
  <c r="Q1160" i="8"/>
  <c r="R1160" i="8" s="1"/>
  <c r="Q1161" i="8"/>
  <c r="R1161" i="8" s="1"/>
  <c r="Q1162" i="8"/>
  <c r="R1162" i="8" s="1"/>
  <c r="Q1163" i="8"/>
  <c r="R1163" i="8" s="1"/>
  <c r="Q1164" i="8"/>
  <c r="R1164" i="8" s="1"/>
  <c r="Q1165" i="8"/>
  <c r="R1165" i="8" s="1"/>
  <c r="Q1166" i="8"/>
  <c r="R1166" i="8" s="1"/>
  <c r="Q1167" i="8"/>
  <c r="R1167" i="8" s="1"/>
  <c r="Q1168" i="8"/>
  <c r="R1168" i="8" s="1"/>
  <c r="Q1169" i="8"/>
  <c r="R1169" i="8" s="1"/>
  <c r="Q1170" i="8"/>
  <c r="R1170" i="8" s="1"/>
  <c r="Q1171" i="8"/>
  <c r="R1171" i="8" s="1"/>
  <c r="Q1172" i="8"/>
  <c r="R1172" i="8" s="1"/>
  <c r="Q1173" i="8"/>
  <c r="R1173" i="8" s="1"/>
  <c r="Q1174" i="8"/>
  <c r="R1174" i="8" s="1"/>
  <c r="Q1175" i="8"/>
  <c r="R1175" i="8" s="1"/>
  <c r="Q1176" i="8"/>
  <c r="R1176" i="8" s="1"/>
  <c r="Q1177" i="8"/>
  <c r="R1177" i="8" s="1"/>
  <c r="Q1178" i="8"/>
  <c r="R1178" i="8" s="1"/>
  <c r="Q1179" i="8"/>
  <c r="R1179" i="8" s="1"/>
  <c r="Q1180" i="8"/>
  <c r="R1180" i="8" s="1"/>
  <c r="Q1181" i="8"/>
  <c r="R1181" i="8" s="1"/>
  <c r="Q1182" i="8"/>
  <c r="R1182" i="8" s="1"/>
  <c r="Q1183" i="8"/>
  <c r="R1183" i="8" s="1"/>
  <c r="Q1184" i="8"/>
  <c r="R1184" i="8" s="1"/>
  <c r="Q1185" i="8"/>
  <c r="R1185" i="8" s="1"/>
  <c r="Q1186" i="8"/>
  <c r="R1186" i="8" s="1"/>
  <c r="Q1187" i="8"/>
  <c r="R1187" i="8" s="1"/>
  <c r="Q1188" i="8"/>
  <c r="R1188" i="8" s="1"/>
  <c r="Q1189" i="8"/>
  <c r="R1189" i="8" s="1"/>
  <c r="Q1190" i="8"/>
  <c r="R1190" i="8" s="1"/>
  <c r="Q1191" i="8"/>
  <c r="R1191" i="8" s="1"/>
  <c r="Q1192" i="8"/>
  <c r="R1192" i="8" s="1"/>
  <c r="Q1193" i="8"/>
  <c r="R1193" i="8" s="1"/>
  <c r="Q1194" i="8"/>
  <c r="R1194" i="8" s="1"/>
  <c r="Q1195" i="8"/>
  <c r="R1195" i="8" s="1"/>
  <c r="Q1196" i="8"/>
  <c r="R1196" i="8" s="1"/>
  <c r="Q1197" i="8"/>
  <c r="R1197" i="8" s="1"/>
  <c r="Q1198" i="8"/>
  <c r="R1198" i="8" s="1"/>
  <c r="Q1199" i="8"/>
  <c r="R1199" i="8" s="1"/>
  <c r="Q1200" i="8"/>
  <c r="R1200" i="8" s="1"/>
  <c r="Q1201" i="8"/>
  <c r="R1201" i="8" s="1"/>
  <c r="Q1202" i="8"/>
  <c r="R1202" i="8" s="1"/>
  <c r="Q1203" i="8"/>
  <c r="R1203" i="8" s="1"/>
  <c r="Q1204" i="8"/>
  <c r="R1204" i="8" s="1"/>
  <c r="Q1205" i="8"/>
  <c r="R1205" i="8" s="1"/>
  <c r="Q1206" i="8"/>
  <c r="R1206" i="8" s="1"/>
  <c r="Q1207" i="8"/>
  <c r="R1207" i="8" s="1"/>
  <c r="Q1208" i="8"/>
  <c r="R1208" i="8" s="1"/>
  <c r="Q1209" i="8"/>
  <c r="R1209" i="8" s="1"/>
  <c r="Q1210" i="8"/>
  <c r="R1210" i="8" s="1"/>
  <c r="Q1211" i="8"/>
  <c r="R1211" i="8" s="1"/>
  <c r="Q1212" i="8"/>
  <c r="R1212" i="8" s="1"/>
  <c r="Q1213" i="8"/>
  <c r="R1213" i="8" s="1"/>
  <c r="Q1214" i="8"/>
  <c r="R1214" i="8" s="1"/>
  <c r="Q1215" i="8"/>
  <c r="R1215" i="8" s="1"/>
  <c r="Q1216" i="8"/>
  <c r="R1216" i="8" s="1"/>
  <c r="Q1217" i="8"/>
  <c r="R1217" i="8" s="1"/>
  <c r="Q1218" i="8"/>
  <c r="R1218" i="8" s="1"/>
  <c r="Q1219" i="8"/>
  <c r="R1219" i="8" s="1"/>
  <c r="Q1220" i="8"/>
  <c r="R1220" i="8" s="1"/>
  <c r="Q1221" i="8"/>
  <c r="R1221" i="8" s="1"/>
  <c r="Q1222" i="8"/>
  <c r="R1222" i="8" s="1"/>
  <c r="Q1223" i="8"/>
  <c r="R1223" i="8" s="1"/>
  <c r="Q1224" i="8"/>
  <c r="R1224" i="8" s="1"/>
  <c r="Q1225" i="8"/>
  <c r="R1225" i="8" s="1"/>
  <c r="Q1226" i="8"/>
  <c r="R1226" i="8" s="1"/>
  <c r="Q1227" i="8"/>
  <c r="R1227" i="8" s="1"/>
  <c r="Q1228" i="8"/>
  <c r="R1228" i="8" s="1"/>
  <c r="Q1229" i="8"/>
  <c r="R1229" i="8" s="1"/>
  <c r="Q1230" i="8"/>
  <c r="R1230" i="8" s="1"/>
  <c r="Q1231" i="8"/>
  <c r="R1231" i="8" s="1"/>
  <c r="Q1232" i="8"/>
  <c r="R1232" i="8" s="1"/>
  <c r="Q1233" i="8"/>
  <c r="R1233" i="8" s="1"/>
  <c r="Q1234" i="8"/>
  <c r="R1234" i="8" s="1"/>
  <c r="Q1235" i="8"/>
  <c r="R1235" i="8" s="1"/>
  <c r="Q1236" i="8"/>
  <c r="R1236" i="8" s="1"/>
  <c r="Q1237" i="8"/>
  <c r="R1237" i="8" s="1"/>
  <c r="Q1238" i="8"/>
  <c r="R1238" i="8" s="1"/>
  <c r="Q1239" i="8"/>
  <c r="R1239" i="8" s="1"/>
  <c r="Q1240" i="8"/>
  <c r="R1240" i="8" s="1"/>
  <c r="Q1241" i="8"/>
  <c r="R1241" i="8" s="1"/>
  <c r="Q1242" i="8"/>
  <c r="R1242" i="8" s="1"/>
  <c r="Q1243" i="8"/>
  <c r="R1243" i="8" s="1"/>
  <c r="Q1244" i="8"/>
  <c r="R1244" i="8" s="1"/>
  <c r="Q1245" i="8"/>
  <c r="R1245" i="8" s="1"/>
  <c r="Q1246" i="8"/>
  <c r="R1246" i="8" s="1"/>
  <c r="Q1247" i="8"/>
  <c r="R1247" i="8" s="1"/>
  <c r="Q1248" i="8"/>
  <c r="R1248" i="8" s="1"/>
  <c r="Q1249" i="8"/>
  <c r="R1249" i="8" s="1"/>
  <c r="Q1250" i="8"/>
  <c r="R1250" i="8" s="1"/>
  <c r="Q1251" i="8"/>
  <c r="R1251" i="8" s="1"/>
  <c r="Q1252" i="8"/>
  <c r="R1252" i="8" s="1"/>
  <c r="Q1253" i="8"/>
  <c r="R1253" i="8" s="1"/>
  <c r="Q1254" i="8"/>
  <c r="R1254" i="8" s="1"/>
  <c r="Q1255" i="8"/>
  <c r="R1255" i="8" s="1"/>
  <c r="Q1256" i="8"/>
  <c r="R1256" i="8" s="1"/>
  <c r="Q1257" i="8"/>
  <c r="R1257" i="8" s="1"/>
  <c r="Q1258" i="8"/>
  <c r="R1258" i="8" s="1"/>
  <c r="Q1259" i="8"/>
  <c r="R1259" i="8" s="1"/>
  <c r="Q1260" i="8"/>
  <c r="R1260" i="8" s="1"/>
  <c r="Q1261" i="8"/>
  <c r="R1261" i="8" s="1"/>
  <c r="Q1262" i="8"/>
  <c r="R1262" i="8" s="1"/>
  <c r="Q1263" i="8"/>
  <c r="R1263" i="8" s="1"/>
  <c r="Q1264" i="8"/>
  <c r="R1264" i="8" s="1"/>
  <c r="Q1265" i="8"/>
  <c r="R1265" i="8" s="1"/>
  <c r="Q1266" i="8"/>
  <c r="R1266" i="8" s="1"/>
  <c r="Q1267" i="8"/>
  <c r="R1267" i="8" s="1"/>
  <c r="Q1268" i="8"/>
  <c r="R1268" i="8" s="1"/>
  <c r="Q1269" i="8"/>
  <c r="R1269" i="8" s="1"/>
  <c r="Q1270" i="8"/>
  <c r="R1270" i="8" s="1"/>
  <c r="Q1271" i="8"/>
  <c r="R1271" i="8" s="1"/>
  <c r="Q1272" i="8"/>
  <c r="R1272" i="8" s="1"/>
  <c r="Q1273" i="8"/>
  <c r="R1273" i="8" s="1"/>
  <c r="Q1274" i="8"/>
  <c r="R1274" i="8" s="1"/>
  <c r="Q1275" i="8"/>
  <c r="R1275" i="8" s="1"/>
  <c r="Q1276" i="8"/>
  <c r="R1276" i="8" s="1"/>
  <c r="Q1277" i="8"/>
  <c r="R1277" i="8" s="1"/>
  <c r="Q1278" i="8"/>
  <c r="R1278" i="8" s="1"/>
  <c r="Q1279" i="8"/>
  <c r="R1279" i="8" s="1"/>
  <c r="Q1280" i="8"/>
  <c r="R1280" i="8" s="1"/>
  <c r="Q1281" i="8"/>
  <c r="R1281" i="8" s="1"/>
  <c r="Q1282" i="8"/>
  <c r="R1282" i="8" s="1"/>
  <c r="Q1283" i="8"/>
  <c r="R1283" i="8" s="1"/>
  <c r="Q1284" i="8"/>
  <c r="R1284" i="8" s="1"/>
  <c r="Q1285" i="8"/>
  <c r="R1285" i="8" s="1"/>
  <c r="Q1286" i="8"/>
  <c r="R1286" i="8" s="1"/>
  <c r="Q1287" i="8"/>
  <c r="R1287" i="8" s="1"/>
  <c r="Q1288" i="8"/>
  <c r="R1288" i="8" s="1"/>
  <c r="Q1289" i="8"/>
  <c r="R1289" i="8" s="1"/>
  <c r="Q1290" i="8"/>
  <c r="R1290" i="8" s="1"/>
  <c r="Q1291" i="8"/>
  <c r="R1291" i="8" s="1"/>
  <c r="Q1292" i="8"/>
  <c r="R1292" i="8" s="1"/>
  <c r="Q1293" i="8"/>
  <c r="R1293" i="8" s="1"/>
  <c r="Q1294" i="8"/>
  <c r="R1294" i="8" s="1"/>
  <c r="Q1295" i="8"/>
  <c r="R1295" i="8" s="1"/>
  <c r="Q1296" i="8"/>
  <c r="R1296" i="8" s="1"/>
  <c r="Q1297" i="8"/>
  <c r="R1297" i="8" s="1"/>
  <c r="Q1298" i="8"/>
  <c r="R1298" i="8" s="1"/>
  <c r="Q1299" i="8"/>
  <c r="R1299" i="8" s="1"/>
  <c r="Q1300" i="8"/>
  <c r="R1300" i="8" s="1"/>
  <c r="Q1301" i="8"/>
  <c r="R1301" i="8" s="1"/>
  <c r="Q1302" i="8"/>
  <c r="R1302" i="8" s="1"/>
  <c r="Q1303" i="8"/>
  <c r="R1303" i="8" s="1"/>
  <c r="Q1304" i="8"/>
  <c r="R1304" i="8" s="1"/>
  <c r="Q1305" i="8"/>
  <c r="R1305" i="8" s="1"/>
  <c r="Q1306" i="8"/>
  <c r="R1306" i="8" s="1"/>
  <c r="Q1307" i="8"/>
  <c r="R1307" i="8" s="1"/>
  <c r="Q1308" i="8"/>
  <c r="R1308" i="8" s="1"/>
  <c r="Q1309" i="8"/>
  <c r="R1309" i="8" s="1"/>
  <c r="Q1310" i="8"/>
  <c r="R1310" i="8" s="1"/>
  <c r="Q1311" i="8"/>
  <c r="R1311" i="8" s="1"/>
  <c r="Q1312" i="8"/>
  <c r="R1312" i="8" s="1"/>
  <c r="Q1313" i="8"/>
  <c r="R1313" i="8" s="1"/>
  <c r="Q1314" i="8"/>
  <c r="R1314" i="8" s="1"/>
  <c r="Q1315" i="8"/>
  <c r="R1315" i="8" s="1"/>
  <c r="Q1316" i="8"/>
  <c r="R1316" i="8" s="1"/>
  <c r="Q1317" i="8"/>
  <c r="R1317" i="8" s="1"/>
  <c r="Q1318" i="8"/>
  <c r="R1318" i="8" s="1"/>
  <c r="Q1319" i="8"/>
  <c r="R1319" i="8" s="1"/>
  <c r="Q1320" i="8"/>
  <c r="R1320" i="8" s="1"/>
  <c r="Q1321" i="8"/>
  <c r="R1321" i="8" s="1"/>
  <c r="Q1322" i="8"/>
  <c r="R1322" i="8" s="1"/>
  <c r="Q1323" i="8"/>
  <c r="R1323" i="8" s="1"/>
  <c r="Q1324" i="8"/>
  <c r="R1324" i="8" s="1"/>
  <c r="Q1325" i="8"/>
  <c r="R1325" i="8" s="1"/>
  <c r="Q1326" i="8"/>
  <c r="R1326" i="8" s="1"/>
  <c r="Q1327" i="8"/>
  <c r="R1327" i="8" s="1"/>
  <c r="Q1328" i="8"/>
  <c r="R1328" i="8" s="1"/>
  <c r="Q1329" i="8"/>
  <c r="R1329" i="8" s="1"/>
  <c r="Q1330" i="8"/>
  <c r="R1330" i="8" s="1"/>
  <c r="Q1331" i="8"/>
  <c r="R1331" i="8" s="1"/>
  <c r="Q1332" i="8"/>
  <c r="R1332" i="8" s="1"/>
  <c r="Q1333" i="8"/>
  <c r="R1333" i="8" s="1"/>
  <c r="Q1334" i="8"/>
  <c r="R1334" i="8" s="1"/>
  <c r="Q1335" i="8"/>
  <c r="R1335" i="8" s="1"/>
  <c r="Q1336" i="8"/>
  <c r="R1336" i="8" s="1"/>
  <c r="Q1337" i="8"/>
  <c r="R1337" i="8" s="1"/>
  <c r="Q1338" i="8"/>
  <c r="R1338" i="8" s="1"/>
  <c r="Q1339" i="8"/>
  <c r="R1339" i="8" s="1"/>
  <c r="Q1340" i="8"/>
  <c r="R1340" i="8" s="1"/>
  <c r="Q1341" i="8"/>
  <c r="R1341" i="8" s="1"/>
  <c r="Q1342" i="8"/>
  <c r="R1342" i="8" s="1"/>
  <c r="Q1343" i="8"/>
  <c r="R1343" i="8" s="1"/>
  <c r="Q1344" i="8"/>
  <c r="R1344" i="8" s="1"/>
  <c r="Q1345" i="8"/>
  <c r="R1345" i="8" s="1"/>
  <c r="Q1346" i="8"/>
  <c r="R1346" i="8" s="1"/>
  <c r="Q1347" i="8"/>
  <c r="R1347" i="8" s="1"/>
  <c r="Q1348" i="8"/>
  <c r="R1348" i="8" s="1"/>
  <c r="Q1349" i="8"/>
  <c r="R1349" i="8" s="1"/>
  <c r="Q1350" i="8"/>
  <c r="R1350" i="8" s="1"/>
  <c r="Q1351" i="8"/>
  <c r="R1351" i="8" s="1"/>
  <c r="Q1352" i="8"/>
  <c r="R1352" i="8" s="1"/>
  <c r="Q1353" i="8"/>
  <c r="R1353" i="8" s="1"/>
  <c r="Q1354" i="8"/>
  <c r="R1354" i="8" s="1"/>
  <c r="Q1355" i="8"/>
  <c r="R1355" i="8" s="1"/>
  <c r="Q1356" i="8"/>
  <c r="R1356" i="8" s="1"/>
  <c r="Q1357" i="8"/>
  <c r="R1357" i="8" s="1"/>
  <c r="Q1358" i="8"/>
  <c r="R1358" i="8" s="1"/>
  <c r="Q1359" i="8"/>
  <c r="R1359" i="8" s="1"/>
  <c r="Q1360" i="8"/>
  <c r="R1360" i="8" s="1"/>
  <c r="Q1361" i="8"/>
  <c r="R1361" i="8" s="1"/>
  <c r="Q1362" i="8"/>
  <c r="R1362" i="8" s="1"/>
  <c r="Q1363" i="8"/>
  <c r="R1363" i="8" s="1"/>
  <c r="Q1364" i="8"/>
  <c r="R1364" i="8" s="1"/>
  <c r="Q1365" i="8"/>
  <c r="R1365" i="8" s="1"/>
  <c r="Q1366" i="8"/>
  <c r="R1366" i="8" s="1"/>
  <c r="Q1367" i="8"/>
  <c r="R1367" i="8" s="1"/>
  <c r="Q1368" i="8"/>
  <c r="R1368" i="8" s="1"/>
  <c r="Q1369" i="8"/>
  <c r="R1369" i="8" s="1"/>
  <c r="Q1370" i="8"/>
  <c r="R1370" i="8" s="1"/>
  <c r="Q1371" i="8"/>
  <c r="R1371" i="8" s="1"/>
  <c r="Q1372" i="8"/>
  <c r="R1372" i="8" s="1"/>
  <c r="Q1373" i="8"/>
  <c r="R1373" i="8" s="1"/>
  <c r="Q1374" i="8"/>
  <c r="R1374" i="8" s="1"/>
  <c r="Q1375" i="8"/>
  <c r="R1375" i="8" s="1"/>
  <c r="Q1376" i="8"/>
  <c r="R1376" i="8" s="1"/>
  <c r="Q1377" i="8"/>
  <c r="R1377" i="8" s="1"/>
  <c r="Q1378" i="8"/>
  <c r="R1378" i="8" s="1"/>
  <c r="Q1379" i="8"/>
  <c r="R1379" i="8" s="1"/>
  <c r="Q1380" i="8"/>
  <c r="R1380" i="8" s="1"/>
  <c r="Q1381" i="8"/>
  <c r="R1381" i="8" s="1"/>
  <c r="Q1382" i="8"/>
  <c r="R1382" i="8" s="1"/>
  <c r="Q1383" i="8"/>
  <c r="R1383" i="8" s="1"/>
  <c r="Q1384" i="8"/>
  <c r="R1384" i="8" s="1"/>
  <c r="Q1385" i="8"/>
  <c r="R1385" i="8" s="1"/>
  <c r="Q1386" i="8"/>
  <c r="R1386" i="8" s="1"/>
  <c r="Q1387" i="8"/>
  <c r="R1387" i="8" s="1"/>
  <c r="Q1388" i="8"/>
  <c r="R1388" i="8" s="1"/>
  <c r="Q1389" i="8"/>
  <c r="R1389" i="8" s="1"/>
  <c r="Q1390" i="8"/>
  <c r="R1390" i="8" s="1"/>
  <c r="Q1391" i="8"/>
  <c r="R1391" i="8" s="1"/>
  <c r="Q1392" i="8"/>
  <c r="R1392" i="8" s="1"/>
  <c r="Q1393" i="8"/>
  <c r="R1393" i="8" s="1"/>
  <c r="Q1394" i="8"/>
  <c r="R1394" i="8" s="1"/>
  <c r="Q1395" i="8"/>
  <c r="R1395" i="8" s="1"/>
  <c r="Q1396" i="8"/>
  <c r="R1396" i="8" s="1"/>
  <c r="Q1397" i="8"/>
  <c r="R1397" i="8" s="1"/>
  <c r="Q1398" i="8"/>
  <c r="R1398" i="8" s="1"/>
  <c r="Q1399" i="8"/>
  <c r="R1399" i="8" s="1"/>
  <c r="Q1400" i="8"/>
  <c r="R1400" i="8" s="1"/>
  <c r="Q1401" i="8"/>
  <c r="R1401" i="8" s="1"/>
  <c r="Q1402" i="8"/>
  <c r="R1402" i="8" s="1"/>
  <c r="Q1403" i="8"/>
  <c r="R1403" i="8" s="1"/>
  <c r="Q1404" i="8"/>
  <c r="R1404" i="8" s="1"/>
  <c r="Q1405" i="8"/>
  <c r="R1405" i="8" s="1"/>
  <c r="Q1406" i="8"/>
  <c r="R1406" i="8" s="1"/>
  <c r="Q1407" i="8"/>
  <c r="R1407" i="8" s="1"/>
  <c r="Q1408" i="8"/>
  <c r="R1408" i="8" s="1"/>
  <c r="Q1409" i="8"/>
  <c r="R1409" i="8" s="1"/>
  <c r="Q1410" i="8"/>
  <c r="R1410" i="8" s="1"/>
  <c r="Q1411" i="8"/>
  <c r="R1411" i="8" s="1"/>
  <c r="Q1412" i="8"/>
  <c r="R1412" i="8" s="1"/>
  <c r="Q1413" i="8"/>
  <c r="R1413" i="8" s="1"/>
  <c r="Q1414" i="8"/>
  <c r="R1414" i="8" s="1"/>
  <c r="Q1415" i="8"/>
  <c r="R1415" i="8" s="1"/>
  <c r="Q1416" i="8"/>
  <c r="R1416" i="8" s="1"/>
  <c r="Q1417" i="8"/>
  <c r="R1417" i="8" s="1"/>
  <c r="Q1418" i="8"/>
  <c r="R1418" i="8" s="1"/>
  <c r="Q1419" i="8"/>
  <c r="R1419" i="8" s="1"/>
  <c r="Q1420" i="8"/>
  <c r="R1420" i="8" s="1"/>
  <c r="Q1421" i="8"/>
  <c r="R1421" i="8" s="1"/>
  <c r="Q1422" i="8"/>
  <c r="R1422" i="8" s="1"/>
  <c r="Q1423" i="8"/>
  <c r="R1423" i="8" s="1"/>
  <c r="Q1424" i="8"/>
  <c r="R1424" i="8" s="1"/>
  <c r="Q1425" i="8"/>
  <c r="R1425" i="8" s="1"/>
  <c r="Q1426" i="8"/>
  <c r="R1426" i="8" s="1"/>
  <c r="Q1427" i="8"/>
  <c r="R1427" i="8" s="1"/>
  <c r="Q1428" i="8"/>
  <c r="R1428" i="8" s="1"/>
  <c r="Q1429" i="8"/>
  <c r="R1429" i="8" s="1"/>
  <c r="Q1430" i="8"/>
  <c r="R1430" i="8" s="1"/>
  <c r="Q1431" i="8"/>
  <c r="R1431" i="8" s="1"/>
  <c r="Q1432" i="8"/>
  <c r="R1432" i="8" s="1"/>
  <c r="Q1433" i="8"/>
  <c r="R1433" i="8" s="1"/>
  <c r="Q1434" i="8"/>
  <c r="R1434" i="8" s="1"/>
  <c r="Q1435" i="8"/>
  <c r="R1435" i="8" s="1"/>
  <c r="Q1436" i="8"/>
  <c r="R1436" i="8" s="1"/>
  <c r="Q1437" i="8"/>
  <c r="R1437" i="8" s="1"/>
  <c r="Q1438" i="8"/>
  <c r="R1438" i="8" s="1"/>
  <c r="Q1439" i="8"/>
  <c r="R1439" i="8" s="1"/>
  <c r="Q1440" i="8"/>
  <c r="R1440" i="8" s="1"/>
  <c r="Q1441" i="8"/>
  <c r="R1441" i="8" s="1"/>
  <c r="Q1442" i="8"/>
  <c r="R1442" i="8" s="1"/>
  <c r="Q1443" i="8"/>
  <c r="R1443" i="8" s="1"/>
  <c r="Q1444" i="8"/>
  <c r="R1444" i="8" s="1"/>
  <c r="Q1445" i="8"/>
  <c r="R1445" i="8" s="1"/>
  <c r="Q1446" i="8"/>
  <c r="R1446" i="8" s="1"/>
  <c r="Q1447" i="8"/>
  <c r="R1447" i="8" s="1"/>
  <c r="Q1448" i="8"/>
  <c r="R1448" i="8" s="1"/>
  <c r="Q1449" i="8"/>
  <c r="R1449" i="8" s="1"/>
  <c r="Q1450" i="8"/>
  <c r="R1450" i="8" s="1"/>
  <c r="Q1451" i="8"/>
  <c r="R1451" i="8" s="1"/>
  <c r="Q1452" i="8"/>
  <c r="R1452" i="8" s="1"/>
  <c r="Q1453" i="8"/>
  <c r="R1453" i="8" s="1"/>
  <c r="Q1454" i="8"/>
  <c r="R1454" i="8" s="1"/>
  <c r="Q1455" i="8"/>
  <c r="R1455" i="8" s="1"/>
  <c r="Q1456" i="8"/>
  <c r="R1456" i="8" s="1"/>
  <c r="Q1457" i="8"/>
  <c r="R1457" i="8" s="1"/>
  <c r="Q1458" i="8"/>
  <c r="R1458" i="8" s="1"/>
  <c r="Q1459" i="8"/>
  <c r="R1459" i="8" s="1"/>
  <c r="Q1460" i="8"/>
  <c r="R1460" i="8" s="1"/>
  <c r="Q1461" i="8"/>
  <c r="R1461" i="8" s="1"/>
  <c r="Q1462" i="8"/>
  <c r="R1462" i="8" s="1"/>
  <c r="Q1463" i="8"/>
  <c r="R1463" i="8" s="1"/>
  <c r="Q1464" i="8"/>
  <c r="R1464" i="8" s="1"/>
  <c r="Q1465" i="8"/>
  <c r="R1465" i="8" s="1"/>
  <c r="Q1466" i="8"/>
  <c r="R1466" i="8" s="1"/>
  <c r="Q1467" i="8"/>
  <c r="R1467" i="8" s="1"/>
  <c r="Q1468" i="8"/>
  <c r="R1468" i="8" s="1"/>
  <c r="Q1469" i="8"/>
  <c r="R1469" i="8" s="1"/>
  <c r="Q1470" i="8"/>
  <c r="R1470" i="8" s="1"/>
  <c r="Q1471" i="8"/>
  <c r="R1471" i="8" s="1"/>
  <c r="Q1472" i="8"/>
  <c r="R1472" i="8" s="1"/>
  <c r="Q1473" i="8"/>
  <c r="R1473" i="8" s="1"/>
  <c r="Q1474" i="8"/>
  <c r="R1474" i="8" s="1"/>
  <c r="Q1475" i="8"/>
  <c r="R1475" i="8" s="1"/>
  <c r="Q1476" i="8"/>
  <c r="R1476" i="8" s="1"/>
  <c r="Q1477" i="8"/>
  <c r="R1477" i="8" s="1"/>
  <c r="Q1478" i="8"/>
  <c r="R1478" i="8" s="1"/>
  <c r="Q1479" i="8"/>
  <c r="R1479" i="8" s="1"/>
  <c r="Q1480" i="8"/>
  <c r="R1480" i="8" s="1"/>
  <c r="Q1481" i="8"/>
  <c r="R1481" i="8" s="1"/>
  <c r="Q1482" i="8"/>
  <c r="R1482" i="8" s="1"/>
  <c r="Q1483" i="8"/>
  <c r="R1483" i="8" s="1"/>
  <c r="Q1484" i="8"/>
  <c r="R1484" i="8" s="1"/>
  <c r="Q1485" i="8"/>
  <c r="R1485" i="8" s="1"/>
  <c r="Q1486" i="8"/>
  <c r="R1486" i="8" s="1"/>
  <c r="Q1487" i="8"/>
  <c r="R1487" i="8" s="1"/>
  <c r="Q1488" i="8"/>
  <c r="R1488" i="8" s="1"/>
  <c r="Q1489" i="8"/>
  <c r="R1489" i="8" s="1"/>
  <c r="Q1490" i="8"/>
  <c r="R1490" i="8" s="1"/>
  <c r="Q1491" i="8"/>
  <c r="R1491" i="8" s="1"/>
  <c r="Q1492" i="8"/>
  <c r="R1492" i="8" s="1"/>
  <c r="Q1493" i="8"/>
  <c r="R1493" i="8" s="1"/>
  <c r="Q1494" i="8"/>
  <c r="R1494" i="8" s="1"/>
  <c r="Q1495" i="8"/>
  <c r="R1495" i="8" s="1"/>
  <c r="Q1496" i="8"/>
  <c r="R1496" i="8" s="1"/>
  <c r="Q1497" i="8"/>
  <c r="R1497" i="8" s="1"/>
  <c r="Q1498" i="8"/>
  <c r="R1498" i="8" s="1"/>
  <c r="Q1499" i="8"/>
  <c r="R1499" i="8" s="1"/>
  <c r="Q1500" i="8"/>
  <c r="R1500" i="8" s="1"/>
  <c r="Q1501" i="8"/>
  <c r="R1501" i="8" s="1"/>
  <c r="Q1502" i="8"/>
  <c r="R1502" i="8" s="1"/>
  <c r="Q1503" i="8"/>
  <c r="R1503" i="8" s="1"/>
  <c r="Q1504" i="8"/>
  <c r="R1504" i="8" s="1"/>
  <c r="Q1505" i="8"/>
  <c r="R1505" i="8" s="1"/>
  <c r="Q1506" i="8"/>
  <c r="R1506" i="8" s="1"/>
  <c r="Q1507" i="8"/>
  <c r="R1507" i="8" s="1"/>
  <c r="Q1508" i="8"/>
  <c r="R1508" i="8" s="1"/>
  <c r="Q1509" i="8"/>
  <c r="R1509" i="8" s="1"/>
  <c r="Q1510" i="8"/>
  <c r="R1510" i="8" s="1"/>
  <c r="Q1511" i="8"/>
  <c r="R1511" i="8" s="1"/>
  <c r="Q1512" i="8"/>
  <c r="R1512" i="8" s="1"/>
  <c r="Q1513" i="8"/>
  <c r="R1513" i="8" s="1"/>
  <c r="Q1514" i="8"/>
  <c r="R1514" i="8" s="1"/>
  <c r="Q1515" i="8"/>
  <c r="R1515" i="8" s="1"/>
  <c r="Q1516" i="8"/>
  <c r="R1516" i="8" s="1"/>
  <c r="Q1517" i="8"/>
  <c r="R1517" i="8" s="1"/>
  <c r="Q1518" i="8"/>
  <c r="R1518" i="8" s="1"/>
  <c r="Q1519" i="8"/>
  <c r="R1519" i="8" s="1"/>
  <c r="Q1520" i="8"/>
  <c r="R1520" i="8" s="1"/>
  <c r="Q1521" i="8"/>
  <c r="R1521" i="8" s="1"/>
  <c r="Q1522" i="8"/>
  <c r="R1522" i="8" s="1"/>
  <c r="Q1523" i="8"/>
  <c r="R1523" i="8" s="1"/>
  <c r="Q1524" i="8"/>
  <c r="R1524" i="8" s="1"/>
  <c r="Q1525" i="8"/>
  <c r="R1525" i="8" s="1"/>
  <c r="Q1526" i="8"/>
  <c r="R1526" i="8" s="1"/>
  <c r="Q1527" i="8"/>
  <c r="R1527" i="8" s="1"/>
  <c r="Q1528" i="8"/>
  <c r="R1528" i="8" s="1"/>
  <c r="Q1529" i="8"/>
  <c r="R1529" i="8" s="1"/>
  <c r="Q1530" i="8"/>
  <c r="R1530" i="8" s="1"/>
  <c r="Q1531" i="8"/>
  <c r="R1531" i="8" s="1"/>
  <c r="Q1532" i="8"/>
  <c r="R1532" i="8" s="1"/>
  <c r="Q1533" i="8"/>
  <c r="R1533" i="8" s="1"/>
  <c r="Q1534" i="8"/>
  <c r="R1534" i="8" s="1"/>
  <c r="Q1535" i="8"/>
  <c r="R1535" i="8" s="1"/>
  <c r="Q1536" i="8"/>
  <c r="R1536" i="8" s="1"/>
  <c r="Q1537" i="8"/>
  <c r="R1537" i="8" s="1"/>
  <c r="Q1538" i="8"/>
  <c r="R1538" i="8" s="1"/>
  <c r="Q1539" i="8"/>
  <c r="R1539" i="8" s="1"/>
  <c r="Q1540" i="8"/>
  <c r="R1540" i="8" s="1"/>
  <c r="Q1541" i="8"/>
  <c r="R1541" i="8" s="1"/>
  <c r="Q1542" i="8"/>
  <c r="R1542" i="8" s="1"/>
  <c r="Q1543" i="8"/>
  <c r="R1543" i="8" s="1"/>
  <c r="Q1544" i="8"/>
  <c r="R1544" i="8" s="1"/>
  <c r="Q1545" i="8"/>
  <c r="R1545" i="8" s="1"/>
  <c r="Q1546" i="8"/>
  <c r="R1546" i="8" s="1"/>
  <c r="Q1547" i="8"/>
  <c r="R1547" i="8" s="1"/>
  <c r="Q1548" i="8"/>
  <c r="R1548" i="8" s="1"/>
  <c r="Q1549" i="8"/>
  <c r="R1549" i="8" s="1"/>
  <c r="Q1550" i="8"/>
  <c r="R1550" i="8" s="1"/>
  <c r="Q1551" i="8"/>
  <c r="R1551" i="8" s="1"/>
  <c r="Q1552" i="8"/>
  <c r="R1552" i="8" s="1"/>
  <c r="Q1553" i="8"/>
  <c r="R1553" i="8" s="1"/>
  <c r="Q1554" i="8"/>
  <c r="R1554" i="8" s="1"/>
  <c r="Q1555" i="8"/>
  <c r="R1555" i="8" s="1"/>
  <c r="Q1556" i="8"/>
  <c r="R1556" i="8" s="1"/>
  <c r="Q1557" i="8"/>
  <c r="R1557" i="8" s="1"/>
  <c r="Q1558" i="8"/>
  <c r="R1558" i="8" s="1"/>
  <c r="Q1559" i="8"/>
  <c r="R1559" i="8" s="1"/>
  <c r="Q1560" i="8"/>
  <c r="R1560" i="8" s="1"/>
  <c r="Q1561" i="8"/>
  <c r="R1561" i="8" s="1"/>
  <c r="Q1562" i="8"/>
  <c r="R1562" i="8" s="1"/>
  <c r="Q1563" i="8"/>
  <c r="R1563" i="8" s="1"/>
  <c r="Q1564" i="8"/>
  <c r="R1564" i="8" s="1"/>
  <c r="Q1565" i="8"/>
  <c r="R1565" i="8" s="1"/>
  <c r="Q1566" i="8"/>
  <c r="R1566" i="8" s="1"/>
  <c r="Q1567" i="8"/>
  <c r="R1567" i="8" s="1"/>
  <c r="Q1568" i="8"/>
  <c r="R1568" i="8" s="1"/>
  <c r="Q1569" i="8"/>
  <c r="R1569" i="8" s="1"/>
  <c r="Q1570" i="8"/>
  <c r="R1570" i="8" s="1"/>
  <c r="Q1571" i="8"/>
  <c r="R1571" i="8" s="1"/>
  <c r="Q1572" i="8"/>
  <c r="R1572" i="8" s="1"/>
  <c r="Q1573" i="8"/>
  <c r="R1573" i="8" s="1"/>
  <c r="Q1574" i="8"/>
  <c r="R1574" i="8" s="1"/>
  <c r="Q1575" i="8"/>
  <c r="R1575" i="8" s="1"/>
  <c r="Q1576" i="8"/>
  <c r="R1576" i="8" s="1"/>
  <c r="Q1577" i="8"/>
  <c r="R1577" i="8" s="1"/>
  <c r="Q1578" i="8"/>
  <c r="R1578" i="8" s="1"/>
  <c r="Q1579" i="8"/>
  <c r="R1579" i="8" s="1"/>
  <c r="Q1580" i="8"/>
  <c r="R1580" i="8" s="1"/>
  <c r="Q1581" i="8"/>
  <c r="R1581" i="8" s="1"/>
  <c r="Q1582" i="8"/>
  <c r="R1582" i="8" s="1"/>
  <c r="Q1583" i="8"/>
  <c r="R1583" i="8" s="1"/>
  <c r="Q1584" i="8"/>
  <c r="R1584" i="8" s="1"/>
  <c r="Q1585" i="8"/>
  <c r="R1585" i="8" s="1"/>
  <c r="Q1586" i="8"/>
  <c r="R1586" i="8" s="1"/>
  <c r="Q1587" i="8"/>
  <c r="R1587" i="8" s="1"/>
  <c r="Q1588" i="8"/>
  <c r="R1588" i="8" s="1"/>
  <c r="Q1589" i="8"/>
  <c r="R1589" i="8" s="1"/>
  <c r="Q1590" i="8"/>
  <c r="R1590" i="8" s="1"/>
  <c r="Q1591" i="8"/>
  <c r="R1591" i="8" s="1"/>
  <c r="Q1592" i="8"/>
  <c r="R1592" i="8" s="1"/>
  <c r="Q1593" i="8"/>
  <c r="R1593" i="8" s="1"/>
  <c r="Q1594" i="8"/>
  <c r="R1594" i="8" s="1"/>
  <c r="Q1595" i="8"/>
  <c r="R1595" i="8" s="1"/>
  <c r="Q1596" i="8"/>
  <c r="R1596" i="8" s="1"/>
  <c r="Q1597" i="8"/>
  <c r="R1597" i="8" s="1"/>
  <c r="Q1598" i="8"/>
  <c r="R1598" i="8" s="1"/>
  <c r="Q1599" i="8"/>
  <c r="R1599" i="8" s="1"/>
  <c r="Q1600" i="8"/>
  <c r="R1600" i="8" s="1"/>
  <c r="Q1601" i="8"/>
  <c r="R1601" i="8" s="1"/>
  <c r="Q1602" i="8"/>
  <c r="R1602" i="8" s="1"/>
  <c r="Q1603" i="8"/>
  <c r="R1603" i="8" s="1"/>
  <c r="Q1604" i="8"/>
  <c r="R1604" i="8" s="1"/>
  <c r="Q1605" i="8"/>
  <c r="R1605" i="8" s="1"/>
  <c r="Q1606" i="8"/>
  <c r="R1606" i="8" s="1"/>
  <c r="Q1607" i="8"/>
  <c r="R1607" i="8" s="1"/>
  <c r="Q1608" i="8"/>
  <c r="R1608" i="8" s="1"/>
  <c r="Q1609" i="8"/>
  <c r="R1609" i="8" s="1"/>
  <c r="Q1610" i="8"/>
  <c r="R1610" i="8" s="1"/>
  <c r="Q1611" i="8"/>
  <c r="R1611" i="8" s="1"/>
  <c r="Q1612" i="8"/>
  <c r="R1612" i="8" s="1"/>
  <c r="Q1613" i="8"/>
  <c r="R1613" i="8" s="1"/>
  <c r="Q1614" i="8"/>
  <c r="R1614" i="8" s="1"/>
  <c r="Q1615" i="8"/>
  <c r="R1615" i="8" s="1"/>
  <c r="Q1616" i="8"/>
  <c r="R1616" i="8" s="1"/>
  <c r="Q1617" i="8"/>
  <c r="R1617" i="8" s="1"/>
  <c r="Q1618" i="8"/>
  <c r="R1618" i="8" s="1"/>
  <c r="Q1619" i="8"/>
  <c r="R1619" i="8" s="1"/>
  <c r="Q1620" i="8"/>
  <c r="R1620" i="8" s="1"/>
  <c r="Q1621" i="8"/>
  <c r="R1621" i="8" s="1"/>
  <c r="Q1622" i="8"/>
  <c r="R1622" i="8" s="1"/>
  <c r="Q1623" i="8"/>
  <c r="R1623" i="8" s="1"/>
  <c r="Q1624" i="8"/>
  <c r="R1624" i="8" s="1"/>
  <c r="Q1625" i="8"/>
  <c r="R1625" i="8" s="1"/>
  <c r="Q1626" i="8"/>
  <c r="R1626" i="8" s="1"/>
  <c r="Q1627" i="8"/>
  <c r="R1627" i="8" s="1"/>
  <c r="Q1628" i="8"/>
  <c r="R1628" i="8" s="1"/>
  <c r="Q1629" i="8"/>
  <c r="R1629" i="8" s="1"/>
  <c r="Q1630" i="8"/>
  <c r="R1630" i="8" s="1"/>
  <c r="Q1631" i="8"/>
  <c r="R1631" i="8" s="1"/>
  <c r="Q1632" i="8"/>
  <c r="R1632" i="8" s="1"/>
  <c r="Q1633" i="8"/>
  <c r="R1633" i="8" s="1"/>
  <c r="Q1634" i="8"/>
  <c r="R1634" i="8" s="1"/>
  <c r="Q1635" i="8"/>
  <c r="R1635" i="8" s="1"/>
  <c r="Q1636" i="8"/>
  <c r="R1636" i="8" s="1"/>
  <c r="Q1637" i="8"/>
  <c r="R1637" i="8" s="1"/>
  <c r="Q1638" i="8"/>
  <c r="R1638" i="8" s="1"/>
  <c r="Q1639" i="8"/>
  <c r="R1639" i="8" s="1"/>
  <c r="Q1640" i="8"/>
  <c r="R1640" i="8" s="1"/>
  <c r="Q1641" i="8"/>
  <c r="R1641" i="8" s="1"/>
  <c r="Q1642" i="8"/>
  <c r="R1642" i="8" s="1"/>
  <c r="Q1643" i="8"/>
  <c r="R1643" i="8" s="1"/>
  <c r="Q1644" i="8"/>
  <c r="R1644" i="8" s="1"/>
  <c r="Q1645" i="8"/>
  <c r="R1645" i="8" s="1"/>
  <c r="Q1646" i="8"/>
  <c r="R1646" i="8" s="1"/>
  <c r="Q1647" i="8"/>
  <c r="R1647" i="8" s="1"/>
  <c r="Q1648" i="8"/>
  <c r="R1648" i="8" s="1"/>
  <c r="Q1649" i="8"/>
  <c r="R1649" i="8" s="1"/>
  <c r="Q1650" i="8"/>
  <c r="R1650" i="8" s="1"/>
  <c r="Q1651" i="8"/>
  <c r="R1651" i="8" s="1"/>
  <c r="Q1652" i="8"/>
  <c r="R1652" i="8" s="1"/>
  <c r="Q1653" i="8"/>
  <c r="R1653" i="8" s="1"/>
  <c r="Q1654" i="8"/>
  <c r="R1654" i="8" s="1"/>
  <c r="Q1655" i="8"/>
  <c r="R1655" i="8" s="1"/>
  <c r="Q1656" i="8"/>
  <c r="R1656" i="8" s="1"/>
  <c r="Q1657" i="8"/>
  <c r="R1657" i="8" s="1"/>
  <c r="Q1658" i="8"/>
  <c r="R1658" i="8" s="1"/>
  <c r="Q1659" i="8"/>
  <c r="R1659" i="8" s="1"/>
  <c r="Q1660" i="8"/>
  <c r="R1660" i="8" s="1"/>
  <c r="Q1661" i="8"/>
  <c r="R1661" i="8" s="1"/>
  <c r="Q1662" i="8"/>
  <c r="R1662" i="8" s="1"/>
  <c r="Q1663" i="8"/>
  <c r="R1663" i="8" s="1"/>
  <c r="Q1664" i="8"/>
  <c r="R1664" i="8" s="1"/>
  <c r="Q1665" i="8"/>
  <c r="R1665" i="8" s="1"/>
  <c r="Q1666" i="8"/>
  <c r="R1666" i="8" s="1"/>
  <c r="Q1667" i="8"/>
  <c r="R1667" i="8" s="1"/>
  <c r="Q1668" i="8"/>
  <c r="R1668" i="8" s="1"/>
  <c r="Q1669" i="8"/>
  <c r="R1669" i="8" s="1"/>
  <c r="Q1670" i="8"/>
  <c r="R1670" i="8" s="1"/>
  <c r="Q1671" i="8"/>
  <c r="R1671" i="8" s="1"/>
  <c r="Q1672" i="8"/>
  <c r="R1672" i="8" s="1"/>
  <c r="Q1673" i="8"/>
  <c r="R1673" i="8" s="1"/>
  <c r="Q1674" i="8"/>
  <c r="R1674" i="8" s="1"/>
  <c r="Q1675" i="8"/>
  <c r="R1675" i="8" s="1"/>
  <c r="Q1676" i="8"/>
  <c r="R1676" i="8" s="1"/>
  <c r="Q1677" i="8"/>
  <c r="R1677" i="8" s="1"/>
  <c r="Q1678" i="8"/>
  <c r="R1678" i="8" s="1"/>
  <c r="Q1679" i="8"/>
  <c r="R1679" i="8" s="1"/>
  <c r="Q1680" i="8"/>
  <c r="R1680" i="8" s="1"/>
  <c r="Q1681" i="8"/>
  <c r="R1681" i="8" s="1"/>
  <c r="Q1682" i="8"/>
  <c r="R1682" i="8" s="1"/>
  <c r="Q1683" i="8"/>
  <c r="R1683" i="8" s="1"/>
  <c r="Q1684" i="8"/>
  <c r="R1684" i="8" s="1"/>
  <c r="Q1685" i="8"/>
  <c r="R1685" i="8" s="1"/>
  <c r="Q1686" i="8"/>
  <c r="R1686" i="8" s="1"/>
  <c r="Q1687" i="8"/>
  <c r="R1687" i="8" s="1"/>
  <c r="Q1688" i="8"/>
  <c r="R1688" i="8" s="1"/>
  <c r="Q1689" i="8"/>
  <c r="R1689" i="8" s="1"/>
  <c r="Q1690" i="8"/>
  <c r="R1690" i="8" s="1"/>
  <c r="Q1691" i="8"/>
  <c r="R1691" i="8" s="1"/>
  <c r="Q1692" i="8"/>
  <c r="R1692" i="8" s="1"/>
  <c r="Q1693" i="8"/>
  <c r="R1693" i="8" s="1"/>
  <c r="Q1694" i="8"/>
  <c r="R1694" i="8" s="1"/>
  <c r="Q1695" i="8"/>
  <c r="R1695" i="8" s="1"/>
  <c r="Q1696" i="8"/>
  <c r="R1696" i="8" s="1"/>
  <c r="Q1697" i="8"/>
  <c r="R1697" i="8" s="1"/>
  <c r="Q1698" i="8"/>
  <c r="R1698" i="8" s="1"/>
  <c r="Q1699" i="8"/>
  <c r="R1699" i="8" s="1"/>
  <c r="Q1700" i="8"/>
  <c r="R1700" i="8" s="1"/>
  <c r="Q1701" i="8"/>
  <c r="R1701" i="8" s="1"/>
  <c r="Q1702" i="8"/>
  <c r="R1702" i="8" s="1"/>
  <c r="Q1703" i="8"/>
  <c r="R1703" i="8" s="1"/>
  <c r="Q1704" i="8"/>
  <c r="R1704" i="8" s="1"/>
  <c r="Q1705" i="8"/>
  <c r="R1705" i="8" s="1"/>
  <c r="Q1706" i="8"/>
  <c r="R1706" i="8" s="1"/>
  <c r="Q1707" i="8"/>
  <c r="R1707" i="8" s="1"/>
  <c r="Q1708" i="8"/>
  <c r="R1708" i="8" s="1"/>
  <c r="Q1709" i="8"/>
  <c r="R1709" i="8" s="1"/>
  <c r="Q1710" i="8"/>
  <c r="R1710" i="8" s="1"/>
  <c r="Q1711" i="8"/>
  <c r="R1711" i="8" s="1"/>
  <c r="Q1712" i="8"/>
  <c r="R1712" i="8" s="1"/>
  <c r="Q1713" i="8"/>
  <c r="R1713" i="8" s="1"/>
  <c r="Q1714" i="8"/>
  <c r="R1714" i="8" s="1"/>
  <c r="Q1715" i="8"/>
  <c r="R1715" i="8" s="1"/>
  <c r="Q1716" i="8"/>
  <c r="R1716" i="8" s="1"/>
  <c r="Q1717" i="8"/>
  <c r="R1717" i="8" s="1"/>
  <c r="Q1718" i="8"/>
  <c r="R1718" i="8" s="1"/>
  <c r="Q1719" i="8"/>
  <c r="R1719" i="8" s="1"/>
  <c r="Q1720" i="8"/>
  <c r="R1720" i="8" s="1"/>
  <c r="Q1721" i="8"/>
  <c r="R1721" i="8" s="1"/>
  <c r="Q1722" i="8"/>
  <c r="R1722" i="8" s="1"/>
  <c r="Q1723" i="8"/>
  <c r="R1723" i="8" s="1"/>
  <c r="Q1724" i="8"/>
  <c r="R1724" i="8" s="1"/>
  <c r="Q1725" i="8"/>
  <c r="R1725" i="8" s="1"/>
  <c r="Q1726" i="8"/>
  <c r="R1726" i="8" s="1"/>
  <c r="Q1727" i="8"/>
  <c r="R1727" i="8" s="1"/>
  <c r="Q1728" i="8"/>
  <c r="R1728" i="8" s="1"/>
  <c r="Q1729" i="8"/>
  <c r="R1729" i="8" s="1"/>
  <c r="Q1730" i="8"/>
  <c r="R1730" i="8" s="1"/>
  <c r="Q1731" i="8"/>
  <c r="R1731" i="8" s="1"/>
  <c r="Q1732" i="8"/>
  <c r="R1732" i="8" s="1"/>
  <c r="Q1733" i="8"/>
  <c r="R1733" i="8" s="1"/>
  <c r="Q1734" i="8"/>
  <c r="R1734" i="8" s="1"/>
  <c r="Q1735" i="8"/>
  <c r="R1735" i="8" s="1"/>
  <c r="Q1736" i="8"/>
  <c r="R1736" i="8" s="1"/>
  <c r="Q1737" i="8"/>
  <c r="R1737" i="8" s="1"/>
  <c r="Q1738" i="8"/>
  <c r="R1738" i="8" s="1"/>
  <c r="Q1739" i="8"/>
  <c r="R1739" i="8" s="1"/>
  <c r="Q1740" i="8"/>
  <c r="R1740" i="8" s="1"/>
  <c r="Q1741" i="8"/>
  <c r="R1741" i="8" s="1"/>
  <c r="Q1742" i="8"/>
  <c r="R1742" i="8" s="1"/>
  <c r="Q1743" i="8"/>
  <c r="R1743" i="8" s="1"/>
  <c r="Q1744" i="8"/>
  <c r="R1744" i="8" s="1"/>
  <c r="Q1745" i="8"/>
  <c r="R1745" i="8" s="1"/>
  <c r="Q1746" i="8"/>
  <c r="R1746" i="8" s="1"/>
  <c r="Q1747" i="8"/>
  <c r="R1747" i="8" s="1"/>
  <c r="Q1748" i="8"/>
  <c r="R1748" i="8" s="1"/>
  <c r="Q1749" i="8"/>
  <c r="R1749" i="8" s="1"/>
  <c r="Q1750" i="8"/>
  <c r="R1750" i="8" s="1"/>
  <c r="Q1751" i="8"/>
  <c r="R1751" i="8" s="1"/>
  <c r="Q1752" i="8"/>
  <c r="R1752" i="8" s="1"/>
  <c r="Q1753" i="8"/>
  <c r="R1753" i="8" s="1"/>
  <c r="Q1754" i="8"/>
  <c r="R1754" i="8" s="1"/>
  <c r="Q1755" i="8"/>
  <c r="R1755" i="8" s="1"/>
  <c r="Q1756" i="8"/>
  <c r="R1756" i="8" s="1"/>
  <c r="Q1757" i="8"/>
  <c r="R1757" i="8" s="1"/>
  <c r="Q1758" i="8"/>
  <c r="R1758" i="8" s="1"/>
  <c r="Q1759" i="8"/>
  <c r="R1759" i="8" s="1"/>
  <c r="Q1760" i="8"/>
  <c r="R1760" i="8" s="1"/>
  <c r="Q1761" i="8"/>
  <c r="R1761" i="8" s="1"/>
  <c r="Q1762" i="8"/>
  <c r="R1762" i="8" s="1"/>
  <c r="Q1763" i="8"/>
  <c r="R1763" i="8" s="1"/>
  <c r="Q1764" i="8"/>
  <c r="R1764" i="8" s="1"/>
  <c r="Q1765" i="8"/>
  <c r="R1765" i="8" s="1"/>
  <c r="Q1766" i="8"/>
  <c r="R1766" i="8" s="1"/>
  <c r="Q1767" i="8"/>
  <c r="R1767" i="8" s="1"/>
  <c r="Q1768" i="8"/>
  <c r="R1768" i="8" s="1"/>
  <c r="Q1769" i="8"/>
  <c r="R1769" i="8" s="1"/>
  <c r="Q1770" i="8"/>
  <c r="R1770" i="8" s="1"/>
  <c r="Q1771" i="8"/>
  <c r="R1771" i="8" s="1"/>
  <c r="Q1772" i="8"/>
  <c r="R1772" i="8" s="1"/>
  <c r="Q1773" i="8"/>
  <c r="R1773" i="8" s="1"/>
  <c r="Q1774" i="8"/>
  <c r="R1774" i="8" s="1"/>
  <c r="Q1775" i="8"/>
  <c r="R1775" i="8" s="1"/>
  <c r="Q1776" i="8"/>
  <c r="R1776" i="8" s="1"/>
  <c r="Q1777" i="8"/>
  <c r="R1777" i="8" s="1"/>
  <c r="Q1778" i="8"/>
  <c r="R1778" i="8" s="1"/>
  <c r="Q1779" i="8"/>
  <c r="R1779" i="8" s="1"/>
  <c r="Q1780" i="8"/>
  <c r="R1780" i="8" s="1"/>
  <c r="Q1781" i="8"/>
  <c r="R1781" i="8" s="1"/>
  <c r="Q1782" i="8"/>
  <c r="R1782" i="8" s="1"/>
  <c r="Q1783" i="8"/>
  <c r="R1783" i="8" s="1"/>
  <c r="Q1784" i="8"/>
  <c r="R1784" i="8" s="1"/>
  <c r="Q1785" i="8"/>
  <c r="R1785" i="8" s="1"/>
  <c r="Q1786" i="8"/>
  <c r="R1786" i="8" s="1"/>
  <c r="Q1787" i="8"/>
  <c r="R1787" i="8" s="1"/>
  <c r="Q1788" i="8"/>
  <c r="R1788" i="8" s="1"/>
  <c r="Q1789" i="8"/>
  <c r="R1789" i="8" s="1"/>
  <c r="Q1790" i="8"/>
  <c r="R1790" i="8" s="1"/>
  <c r="Q1791" i="8"/>
  <c r="R1791" i="8" s="1"/>
  <c r="Q1792" i="8"/>
  <c r="R1792" i="8" s="1"/>
  <c r="Q1793" i="8"/>
  <c r="R1793" i="8" s="1"/>
  <c r="Q1794" i="8"/>
  <c r="R1794" i="8" s="1"/>
  <c r="Q1795" i="8"/>
  <c r="R1795" i="8" s="1"/>
  <c r="Q1796" i="8"/>
  <c r="R1796" i="8" s="1"/>
  <c r="Q1797" i="8"/>
  <c r="R1797" i="8" s="1"/>
  <c r="Q1798" i="8"/>
  <c r="R1798" i="8" s="1"/>
  <c r="Q1799" i="8"/>
  <c r="R1799" i="8" s="1"/>
  <c r="Q1800" i="8"/>
  <c r="R1800" i="8" s="1"/>
  <c r="Q1801" i="8"/>
  <c r="R1801" i="8" s="1"/>
  <c r="Q1802" i="8"/>
  <c r="R1802" i="8" s="1"/>
  <c r="Q1803" i="8"/>
  <c r="R1803" i="8" s="1"/>
  <c r="Q1804" i="8"/>
  <c r="R1804" i="8" s="1"/>
  <c r="Q1805" i="8"/>
  <c r="R1805" i="8" s="1"/>
  <c r="Q1806" i="8"/>
  <c r="R1806" i="8" s="1"/>
  <c r="Q1807" i="8"/>
  <c r="R1807" i="8" s="1"/>
  <c r="Q1808" i="8"/>
  <c r="R1808" i="8" s="1"/>
  <c r="Q1809" i="8"/>
  <c r="R1809" i="8" s="1"/>
  <c r="Q1810" i="8"/>
  <c r="R1810" i="8" s="1"/>
  <c r="Q1811" i="8"/>
  <c r="R1811" i="8" s="1"/>
  <c r="Q1812" i="8"/>
  <c r="R1812" i="8" s="1"/>
  <c r="Q1813" i="8"/>
  <c r="R1813" i="8" s="1"/>
  <c r="Q1814" i="8"/>
  <c r="R1814" i="8" s="1"/>
  <c r="Q1815" i="8"/>
  <c r="R1815" i="8" s="1"/>
  <c r="Q1816" i="8"/>
  <c r="R1816" i="8" s="1"/>
  <c r="Q1817" i="8"/>
  <c r="R1817" i="8" s="1"/>
  <c r="Q1818" i="8"/>
  <c r="R1818" i="8" s="1"/>
  <c r="Q1819" i="8"/>
  <c r="R1819" i="8" s="1"/>
  <c r="Q1820" i="8"/>
  <c r="R1820" i="8" s="1"/>
  <c r="Q1821" i="8"/>
  <c r="R1821" i="8" s="1"/>
  <c r="Q1822" i="8"/>
  <c r="R1822" i="8" s="1"/>
  <c r="Q1823" i="8"/>
  <c r="R1823" i="8" s="1"/>
  <c r="Q1824" i="8"/>
  <c r="R1824" i="8" s="1"/>
  <c r="Q1825" i="8"/>
  <c r="R1825" i="8" s="1"/>
  <c r="Q1826" i="8"/>
  <c r="R1826" i="8" s="1"/>
  <c r="Q1827" i="8"/>
  <c r="R1827" i="8" s="1"/>
  <c r="Q1828" i="8"/>
  <c r="R1828" i="8" s="1"/>
  <c r="Q1829" i="8"/>
  <c r="R1829" i="8" s="1"/>
  <c r="Q1830" i="8"/>
  <c r="R1830" i="8" s="1"/>
  <c r="Q1831" i="8"/>
  <c r="R1831" i="8" s="1"/>
  <c r="Q1832" i="8"/>
  <c r="R1832" i="8" s="1"/>
  <c r="Q1833" i="8"/>
  <c r="R1833" i="8" s="1"/>
  <c r="Q1834" i="8"/>
  <c r="R1834" i="8" s="1"/>
  <c r="Q1835" i="8"/>
  <c r="R1835" i="8" s="1"/>
  <c r="Q1836" i="8"/>
  <c r="R1836" i="8" s="1"/>
  <c r="Q1837" i="8"/>
  <c r="R1837" i="8" s="1"/>
  <c r="Q1838" i="8"/>
  <c r="R1838" i="8" s="1"/>
  <c r="Q1839" i="8"/>
  <c r="R1839" i="8" s="1"/>
  <c r="Q1840" i="8"/>
  <c r="R1840" i="8" s="1"/>
  <c r="Q1841" i="8"/>
  <c r="R1841" i="8" s="1"/>
  <c r="Q1842" i="8"/>
  <c r="R1842" i="8" s="1"/>
  <c r="Q1843" i="8"/>
  <c r="R1843" i="8" s="1"/>
  <c r="Q1844" i="8"/>
  <c r="R1844" i="8" s="1"/>
  <c r="Q1845" i="8"/>
  <c r="R1845" i="8" s="1"/>
  <c r="Q1846" i="8"/>
  <c r="R1846" i="8" s="1"/>
  <c r="Q1847" i="8"/>
  <c r="R1847" i="8" s="1"/>
  <c r="Q1848" i="8"/>
  <c r="R1848" i="8" s="1"/>
  <c r="Q1849" i="8"/>
  <c r="R1849" i="8" s="1"/>
  <c r="Q1850" i="8"/>
  <c r="R1850" i="8" s="1"/>
  <c r="Q1851" i="8"/>
  <c r="R1851" i="8" s="1"/>
  <c r="Q1852" i="8"/>
  <c r="R1852" i="8" s="1"/>
  <c r="Q1853" i="8"/>
  <c r="R1853" i="8" s="1"/>
  <c r="Q1854" i="8"/>
  <c r="R1854" i="8" s="1"/>
  <c r="Q1855" i="8"/>
  <c r="R1855" i="8" s="1"/>
  <c r="Q1856" i="8"/>
  <c r="R1856" i="8" s="1"/>
  <c r="Q1857" i="8"/>
  <c r="R1857" i="8" s="1"/>
  <c r="Q1858" i="8"/>
  <c r="R1858" i="8" s="1"/>
  <c r="Q1859" i="8"/>
  <c r="R1859" i="8" s="1"/>
  <c r="Q1860" i="8"/>
  <c r="R1860" i="8" s="1"/>
  <c r="Q1861" i="8"/>
  <c r="R1861" i="8" s="1"/>
  <c r="Q1862" i="8"/>
  <c r="R1862" i="8" s="1"/>
  <c r="Q1863" i="8"/>
  <c r="R1863" i="8" s="1"/>
  <c r="Q1864" i="8"/>
  <c r="R1864" i="8" s="1"/>
  <c r="Q1865" i="8"/>
  <c r="R1865" i="8" s="1"/>
  <c r="Q1866" i="8"/>
  <c r="R1866" i="8" s="1"/>
  <c r="Q1867" i="8"/>
  <c r="R1867" i="8" s="1"/>
  <c r="Q1868" i="8"/>
  <c r="R1868" i="8" s="1"/>
  <c r="Q1869" i="8"/>
  <c r="R1869" i="8" s="1"/>
  <c r="Q1870" i="8"/>
  <c r="R1870" i="8" s="1"/>
  <c r="Q1871" i="8"/>
  <c r="R1871" i="8" s="1"/>
  <c r="Q1872" i="8"/>
  <c r="R1872" i="8" s="1"/>
  <c r="Q1873" i="8"/>
  <c r="R1873" i="8" s="1"/>
  <c r="Q1874" i="8"/>
  <c r="R1874" i="8" s="1"/>
  <c r="Q1875" i="8"/>
  <c r="R1875" i="8" s="1"/>
  <c r="Q1876" i="8"/>
  <c r="R1876" i="8" s="1"/>
  <c r="Q1877" i="8"/>
  <c r="R1877" i="8" s="1"/>
  <c r="Q1878" i="8"/>
  <c r="R1878" i="8" s="1"/>
  <c r="Q1879" i="8"/>
  <c r="R1879" i="8" s="1"/>
  <c r="Q1880" i="8"/>
  <c r="R1880" i="8" s="1"/>
  <c r="Q1881" i="8"/>
  <c r="R1881" i="8" s="1"/>
  <c r="Q1882" i="8"/>
  <c r="R1882" i="8" s="1"/>
  <c r="Q1883" i="8"/>
  <c r="R1883" i="8" s="1"/>
  <c r="Q1884" i="8"/>
  <c r="R1884" i="8" s="1"/>
  <c r="Q1885" i="8"/>
  <c r="R1885" i="8" s="1"/>
  <c r="Q1886" i="8"/>
  <c r="R1886" i="8" s="1"/>
  <c r="Q1887" i="8"/>
  <c r="R1887" i="8" s="1"/>
  <c r="Q1888" i="8"/>
  <c r="R1888" i="8" s="1"/>
  <c r="Q1889" i="8"/>
  <c r="R1889" i="8" s="1"/>
  <c r="Q1890" i="8"/>
  <c r="R1890" i="8" s="1"/>
  <c r="Q1891" i="8"/>
  <c r="R1891" i="8" s="1"/>
  <c r="Q1892" i="8"/>
  <c r="R1892" i="8" s="1"/>
  <c r="Q1893" i="8"/>
  <c r="R1893" i="8" s="1"/>
  <c r="Q1894" i="8"/>
  <c r="R1894" i="8" s="1"/>
  <c r="Q1895" i="8"/>
  <c r="R1895" i="8" s="1"/>
  <c r="Q1896" i="8"/>
  <c r="R1896" i="8" s="1"/>
  <c r="Q1897" i="8"/>
  <c r="R1897" i="8" s="1"/>
  <c r="Q1898" i="8"/>
  <c r="R1898" i="8" s="1"/>
  <c r="Q1899" i="8"/>
  <c r="R1899" i="8" s="1"/>
  <c r="Q1900" i="8"/>
  <c r="R1900" i="8" s="1"/>
  <c r="Q1901" i="8"/>
  <c r="R1901" i="8" s="1"/>
  <c r="Q1902" i="8"/>
  <c r="R1902" i="8" s="1"/>
  <c r="Q1903" i="8"/>
  <c r="R1903" i="8" s="1"/>
  <c r="Q1904" i="8"/>
  <c r="R1904" i="8" s="1"/>
  <c r="Q1905" i="8"/>
  <c r="R1905" i="8" s="1"/>
  <c r="Q1906" i="8"/>
  <c r="R1906" i="8" s="1"/>
  <c r="Q1907" i="8"/>
  <c r="R1907" i="8" s="1"/>
  <c r="Q1908" i="8"/>
  <c r="R1908" i="8" s="1"/>
  <c r="Q1909" i="8"/>
  <c r="R1909" i="8" s="1"/>
  <c r="Q1910" i="8"/>
  <c r="R1910" i="8" s="1"/>
  <c r="Q1911" i="8"/>
  <c r="R1911" i="8" s="1"/>
  <c r="Q1912" i="8"/>
  <c r="R1912" i="8" s="1"/>
  <c r="Q1913" i="8"/>
  <c r="R1913" i="8" s="1"/>
  <c r="Q1914" i="8"/>
  <c r="R1914" i="8" s="1"/>
  <c r="Q1915" i="8"/>
  <c r="R1915" i="8" s="1"/>
  <c r="Q1916" i="8"/>
  <c r="R1916" i="8" s="1"/>
  <c r="Q1917" i="8"/>
  <c r="R1917" i="8" s="1"/>
  <c r="Q1918" i="8"/>
  <c r="R1918" i="8" s="1"/>
  <c r="Q1919" i="8"/>
  <c r="R1919" i="8" s="1"/>
  <c r="Q1920" i="8"/>
  <c r="R1920" i="8" s="1"/>
  <c r="Q1921" i="8"/>
  <c r="R1921" i="8" s="1"/>
  <c r="Q1922" i="8"/>
  <c r="R1922" i="8" s="1"/>
  <c r="Q1923" i="8"/>
  <c r="R1923" i="8" s="1"/>
  <c r="Q1924" i="8"/>
  <c r="R1924" i="8" s="1"/>
  <c r="Q1925" i="8"/>
  <c r="R1925" i="8" s="1"/>
  <c r="Q1926" i="8"/>
  <c r="R1926" i="8" s="1"/>
  <c r="Q1927" i="8"/>
  <c r="R1927" i="8" s="1"/>
  <c r="Q1928" i="8"/>
  <c r="R1928" i="8" s="1"/>
  <c r="Q1929" i="8"/>
  <c r="R1929" i="8" s="1"/>
  <c r="Q1930" i="8"/>
  <c r="R1930" i="8" s="1"/>
  <c r="Q1931" i="8"/>
  <c r="R1931" i="8" s="1"/>
  <c r="Q1932" i="8"/>
  <c r="R1932" i="8" s="1"/>
  <c r="Q1933" i="8"/>
  <c r="R1933" i="8" s="1"/>
  <c r="Q1934" i="8"/>
  <c r="R1934" i="8" s="1"/>
  <c r="Q1935" i="8"/>
  <c r="R1935" i="8" s="1"/>
  <c r="Q1936" i="8"/>
  <c r="R1936" i="8" s="1"/>
  <c r="Q1937" i="8"/>
  <c r="R1937" i="8" s="1"/>
  <c r="Q1938" i="8"/>
  <c r="R1938" i="8" s="1"/>
  <c r="Q1939" i="8"/>
  <c r="R1939" i="8" s="1"/>
  <c r="Q1940" i="8"/>
  <c r="R1940" i="8" s="1"/>
  <c r="Q1941" i="8"/>
  <c r="R1941" i="8" s="1"/>
  <c r="Q1942" i="8"/>
  <c r="R1942" i="8" s="1"/>
  <c r="Q1943" i="8"/>
  <c r="R1943" i="8" s="1"/>
  <c r="Q1944" i="8"/>
  <c r="R1944" i="8" s="1"/>
  <c r="Q1945" i="8"/>
  <c r="R1945" i="8" s="1"/>
  <c r="Q1946" i="8"/>
  <c r="R1946" i="8" s="1"/>
  <c r="Q1947" i="8"/>
  <c r="R1947" i="8" s="1"/>
  <c r="Q1948" i="8"/>
  <c r="R1948" i="8" s="1"/>
  <c r="Q1949" i="8"/>
  <c r="R1949" i="8" s="1"/>
  <c r="Q1950" i="8"/>
  <c r="R1950" i="8" s="1"/>
  <c r="Q1951" i="8"/>
  <c r="R1951" i="8" s="1"/>
  <c r="Q1952" i="8"/>
  <c r="R1952" i="8" s="1"/>
  <c r="Q1953" i="8"/>
  <c r="R1953" i="8" s="1"/>
  <c r="Q1954" i="8"/>
  <c r="R1954" i="8" s="1"/>
  <c r="Q1955" i="8"/>
  <c r="R1955" i="8" s="1"/>
  <c r="Q1956" i="8"/>
  <c r="R1956" i="8" s="1"/>
  <c r="Q1957" i="8"/>
  <c r="R1957" i="8" s="1"/>
  <c r="Q1958" i="8"/>
  <c r="R1958" i="8" s="1"/>
  <c r="Q1959" i="8"/>
  <c r="R1959" i="8" s="1"/>
  <c r="Q1960" i="8"/>
  <c r="R1960" i="8" s="1"/>
  <c r="Q1961" i="8"/>
  <c r="R1961" i="8" s="1"/>
  <c r="Q1962" i="8"/>
  <c r="R1962" i="8" s="1"/>
  <c r="Q1963" i="8"/>
  <c r="R1963" i="8" s="1"/>
  <c r="Q1964" i="8"/>
  <c r="R1964" i="8" s="1"/>
  <c r="Q1965" i="8"/>
  <c r="R1965" i="8" s="1"/>
  <c r="Q1966" i="8"/>
  <c r="R1966" i="8" s="1"/>
  <c r="Q1967" i="8"/>
  <c r="R1967" i="8" s="1"/>
  <c r="Q1968" i="8"/>
  <c r="R1968" i="8" s="1"/>
  <c r="Q1969" i="8"/>
  <c r="R1969" i="8" s="1"/>
  <c r="Q1970" i="8"/>
  <c r="R1970" i="8" s="1"/>
  <c r="Q1971" i="8"/>
  <c r="R1971" i="8" s="1"/>
  <c r="Q1972" i="8"/>
  <c r="R1972" i="8" s="1"/>
  <c r="Q1973" i="8"/>
  <c r="R1973" i="8" s="1"/>
  <c r="Q1974" i="8"/>
  <c r="R1974" i="8" s="1"/>
  <c r="Q1975" i="8"/>
  <c r="R1975" i="8" s="1"/>
  <c r="Q1976" i="8"/>
  <c r="R1976" i="8" s="1"/>
  <c r="Q1977" i="8"/>
  <c r="R1977" i="8" s="1"/>
  <c r="Q1978" i="8"/>
  <c r="R1978" i="8" s="1"/>
  <c r="Q1979" i="8"/>
  <c r="R1979" i="8" s="1"/>
  <c r="Q1980" i="8"/>
  <c r="R1980" i="8" s="1"/>
  <c r="Q1981" i="8"/>
  <c r="R1981" i="8" s="1"/>
  <c r="Q1982" i="8"/>
  <c r="R1982" i="8" s="1"/>
  <c r="Q1983" i="8"/>
  <c r="R1983" i="8" s="1"/>
  <c r="Q1984" i="8"/>
  <c r="R1984" i="8" s="1"/>
  <c r="Q1985" i="8"/>
  <c r="R1985" i="8" s="1"/>
  <c r="Q1986" i="8"/>
  <c r="R1986" i="8" s="1"/>
  <c r="Q1987" i="8"/>
  <c r="R1987" i="8" s="1"/>
  <c r="Q1988" i="8"/>
  <c r="R1988" i="8" s="1"/>
  <c r="Q1989" i="8"/>
  <c r="R1989" i="8" s="1"/>
  <c r="Q1990" i="8"/>
  <c r="R1990" i="8" s="1"/>
  <c r="Q1991" i="8"/>
  <c r="R1991" i="8" s="1"/>
  <c r="Q1992" i="8"/>
  <c r="R1992" i="8" s="1"/>
  <c r="Q1993" i="8"/>
  <c r="R1993" i="8" s="1"/>
  <c r="Q1994" i="8"/>
  <c r="R1994" i="8" s="1"/>
  <c r="Q1995" i="8"/>
  <c r="R1995" i="8" s="1"/>
  <c r="Q1996" i="8"/>
  <c r="R1996" i="8" s="1"/>
  <c r="Q1997" i="8"/>
  <c r="R1997" i="8" s="1"/>
  <c r="Q1998" i="8"/>
  <c r="R1998" i="8" s="1"/>
  <c r="Q1999" i="8"/>
  <c r="R1999" i="8" s="1"/>
  <c r="Q2000" i="8"/>
  <c r="R2000" i="8" s="1"/>
  <c r="Q2001" i="8"/>
  <c r="R2001" i="8" s="1"/>
  <c r="Q2002" i="8"/>
  <c r="R2002" i="8" s="1"/>
  <c r="Q2003" i="8"/>
  <c r="R2003" i="8" s="1"/>
  <c r="Q2004" i="8"/>
  <c r="R2004" i="8" s="1"/>
  <c r="Q2005" i="8"/>
  <c r="R2005" i="8" s="1"/>
  <c r="Q2006" i="8"/>
  <c r="R2006" i="8" s="1"/>
  <c r="Q2007" i="8"/>
  <c r="R2007" i="8" s="1"/>
  <c r="Q2008" i="8"/>
  <c r="R2008" i="8" s="1"/>
  <c r="Q2009" i="8"/>
  <c r="R2009" i="8" s="1"/>
  <c r="Q2010" i="8"/>
  <c r="R2010" i="8" s="1"/>
  <c r="Q2011" i="8"/>
  <c r="R2011" i="8" s="1"/>
  <c r="Q2012" i="8"/>
  <c r="R2012" i="8" s="1"/>
  <c r="Q2013" i="8"/>
  <c r="R2013" i="8" s="1"/>
  <c r="Q2014" i="8"/>
  <c r="R2014" i="8" s="1"/>
  <c r="Q2015" i="8"/>
  <c r="R2015" i="8" s="1"/>
  <c r="Q2016" i="8"/>
  <c r="R2016" i="8" s="1"/>
  <c r="Q2017" i="8"/>
  <c r="R2017" i="8" s="1"/>
  <c r="Q2018" i="8"/>
  <c r="R2018" i="8" s="1"/>
  <c r="Q2019" i="8"/>
  <c r="R2019" i="8" s="1"/>
  <c r="Q2020" i="8"/>
  <c r="R2020" i="8" s="1"/>
  <c r="Q2021" i="8"/>
  <c r="R2021" i="8" s="1"/>
  <c r="Q2022" i="8"/>
  <c r="R2022" i="8" s="1"/>
  <c r="Q2023" i="8"/>
  <c r="R2023" i="8" s="1"/>
  <c r="Q2024" i="8"/>
  <c r="R2024" i="8" s="1"/>
  <c r="Q2025" i="8"/>
  <c r="R2025" i="8" s="1"/>
  <c r="Q2026" i="8"/>
  <c r="R2026" i="8" s="1"/>
  <c r="Q2027" i="8"/>
  <c r="R2027" i="8" s="1"/>
  <c r="Q2028" i="8"/>
  <c r="R2028" i="8" s="1"/>
  <c r="Q2029" i="8"/>
  <c r="R2029" i="8" s="1"/>
  <c r="Q2030" i="8"/>
  <c r="R2030" i="8" s="1"/>
  <c r="Q2031" i="8"/>
  <c r="R2031" i="8" s="1"/>
  <c r="Q2032" i="8"/>
  <c r="R2032" i="8" s="1"/>
  <c r="Q2033" i="8"/>
  <c r="R2033" i="8" s="1"/>
  <c r="Q2034" i="8"/>
  <c r="R2034" i="8" s="1"/>
  <c r="Q2035" i="8"/>
  <c r="R2035" i="8" s="1"/>
  <c r="Q2036" i="8"/>
  <c r="R2036" i="8" s="1"/>
  <c r="Q2037" i="8"/>
  <c r="R2037" i="8" s="1"/>
  <c r="Q2038" i="8"/>
  <c r="R2038" i="8" s="1"/>
  <c r="Q2039" i="8"/>
  <c r="R2039" i="8" s="1"/>
  <c r="Q2040" i="8"/>
  <c r="R2040" i="8" s="1"/>
  <c r="Q2041" i="8"/>
  <c r="R2041" i="8" s="1"/>
  <c r="Q2042" i="8"/>
  <c r="R2042" i="8" s="1"/>
  <c r="Q2043" i="8"/>
  <c r="R2043" i="8" s="1"/>
  <c r="Q2044" i="8"/>
  <c r="R2044" i="8" s="1"/>
  <c r="Q2045" i="8"/>
  <c r="R2045" i="8" s="1"/>
  <c r="Q2046" i="8"/>
  <c r="R2046" i="8" s="1"/>
  <c r="Q2047" i="8"/>
  <c r="R2047" i="8" s="1"/>
  <c r="Q2048" i="8"/>
  <c r="R2048" i="8" s="1"/>
  <c r="Q2049" i="8"/>
  <c r="R2049" i="8" s="1"/>
  <c r="Q2050" i="8"/>
  <c r="R2050" i="8" s="1"/>
  <c r="Q2051" i="8"/>
  <c r="R2051" i="8" s="1"/>
  <c r="Q2052" i="8"/>
  <c r="R2052" i="8" s="1"/>
  <c r="Q2053" i="8"/>
  <c r="R2053" i="8" s="1"/>
  <c r="Q2054" i="8"/>
  <c r="R2054" i="8" s="1"/>
  <c r="Q2055" i="8"/>
  <c r="R2055" i="8" s="1"/>
  <c r="Q2056" i="8"/>
  <c r="R2056" i="8" s="1"/>
  <c r="Q2057" i="8"/>
  <c r="R2057" i="8" s="1"/>
  <c r="Q2058" i="8"/>
  <c r="R2058" i="8" s="1"/>
  <c r="Q2059" i="8"/>
  <c r="R2059" i="8" s="1"/>
  <c r="Q2060" i="8"/>
  <c r="R2060" i="8" s="1"/>
  <c r="Q2061" i="8"/>
  <c r="R2061" i="8" s="1"/>
  <c r="Q2062" i="8"/>
  <c r="R2062" i="8" s="1"/>
  <c r="Q2063" i="8"/>
  <c r="R2063" i="8" s="1"/>
  <c r="Q2064" i="8"/>
  <c r="R2064" i="8" s="1"/>
  <c r="Q2065" i="8"/>
  <c r="R2065" i="8" s="1"/>
  <c r="Q2066" i="8"/>
  <c r="R2066" i="8" s="1"/>
  <c r="Q2067" i="8"/>
  <c r="R2067" i="8" s="1"/>
  <c r="Q2068" i="8"/>
  <c r="R2068" i="8" s="1"/>
  <c r="Q2069" i="8"/>
  <c r="R2069" i="8" s="1"/>
  <c r="Q2070" i="8"/>
  <c r="R2070" i="8" s="1"/>
  <c r="Q2071" i="8"/>
  <c r="R2071" i="8" s="1"/>
  <c r="Q2072" i="8"/>
  <c r="R2072" i="8" s="1"/>
  <c r="Q2073" i="8"/>
  <c r="R2073" i="8" s="1"/>
  <c r="Q2074" i="8"/>
  <c r="R2074" i="8" s="1"/>
  <c r="Q2075" i="8"/>
  <c r="R2075" i="8" s="1"/>
  <c r="Q2076" i="8"/>
  <c r="R2076" i="8" s="1"/>
  <c r="Q2077" i="8"/>
  <c r="R2077" i="8" s="1"/>
  <c r="Q2078" i="8"/>
  <c r="R2078" i="8" s="1"/>
  <c r="Q2079" i="8"/>
  <c r="R2079" i="8" s="1"/>
  <c r="Q2080" i="8"/>
  <c r="R2080" i="8" s="1"/>
  <c r="Q2081" i="8"/>
  <c r="R2081" i="8" s="1"/>
  <c r="Q2082" i="8"/>
  <c r="R2082" i="8" s="1"/>
  <c r="Q2083" i="8"/>
  <c r="R2083" i="8" s="1"/>
  <c r="Q2084" i="8"/>
  <c r="R2084" i="8" s="1"/>
  <c r="Q2085" i="8"/>
  <c r="R2085" i="8" s="1"/>
  <c r="Q2086" i="8"/>
  <c r="R2086" i="8" s="1"/>
  <c r="Q2087" i="8"/>
  <c r="R2087" i="8" s="1"/>
  <c r="Q2088" i="8"/>
  <c r="R2088" i="8" s="1"/>
  <c r="Q2089" i="8"/>
  <c r="R2089" i="8" s="1"/>
  <c r="Q2090" i="8"/>
  <c r="R2090" i="8" s="1"/>
  <c r="Q2091" i="8"/>
  <c r="R2091" i="8" s="1"/>
  <c r="Q2092" i="8"/>
  <c r="R2092" i="8" s="1"/>
  <c r="Q2093" i="8"/>
  <c r="R2093" i="8" s="1"/>
  <c r="Q2094" i="8"/>
  <c r="R2094" i="8" s="1"/>
  <c r="Q2095" i="8"/>
  <c r="R2095" i="8" s="1"/>
  <c r="Q2096" i="8"/>
  <c r="R2096" i="8" s="1"/>
  <c r="Q2097" i="8"/>
  <c r="R2097" i="8" s="1"/>
  <c r="Q2098" i="8"/>
  <c r="R2098" i="8" s="1"/>
  <c r="Q2099" i="8"/>
  <c r="R2099" i="8" s="1"/>
  <c r="Q2100" i="8"/>
  <c r="R2100" i="8" s="1"/>
  <c r="Q2101" i="8"/>
  <c r="R2101" i="8" s="1"/>
  <c r="Q2102" i="8"/>
  <c r="R2102" i="8" s="1"/>
  <c r="Q2103" i="8"/>
  <c r="R2103" i="8" s="1"/>
  <c r="Q2104" i="8"/>
  <c r="R2104" i="8" s="1"/>
  <c r="Q2105" i="8"/>
  <c r="R2105" i="8" s="1"/>
  <c r="Q2106" i="8"/>
  <c r="R2106" i="8" s="1"/>
  <c r="Q2107" i="8"/>
  <c r="R2107" i="8" s="1"/>
  <c r="Q2108" i="8"/>
  <c r="R2108" i="8" s="1"/>
  <c r="Q2109" i="8"/>
  <c r="R2109" i="8" s="1"/>
  <c r="Q2110" i="8"/>
  <c r="R2110" i="8" s="1"/>
  <c r="Q2111" i="8"/>
  <c r="R2111" i="8" s="1"/>
  <c r="Q2112" i="8"/>
  <c r="R2112" i="8" s="1"/>
  <c r="Q2113" i="8"/>
  <c r="R2113" i="8" s="1"/>
  <c r="Q2114" i="8"/>
  <c r="R2114" i="8" s="1"/>
  <c r="Q2115" i="8"/>
  <c r="R2115" i="8" s="1"/>
  <c r="Q2116" i="8"/>
  <c r="R2116" i="8" s="1"/>
  <c r="Q2117" i="8"/>
  <c r="R2117" i="8" s="1"/>
  <c r="Q2118" i="8"/>
  <c r="R2118" i="8" s="1"/>
  <c r="Q2119" i="8"/>
  <c r="R2119" i="8" s="1"/>
  <c r="Q2120" i="8"/>
  <c r="R2120" i="8" s="1"/>
  <c r="Q2121" i="8"/>
  <c r="R2121" i="8" s="1"/>
  <c r="Q2122" i="8"/>
  <c r="R2122" i="8" s="1"/>
  <c r="Q2123" i="8"/>
  <c r="R2123" i="8" s="1"/>
  <c r="Q2124" i="8"/>
  <c r="R2124" i="8" s="1"/>
  <c r="Q2125" i="8"/>
  <c r="R2125" i="8" s="1"/>
  <c r="Q2126" i="8"/>
  <c r="R2126" i="8" s="1"/>
  <c r="Q2127" i="8"/>
  <c r="R2127" i="8" s="1"/>
  <c r="Q2128" i="8"/>
  <c r="R2128" i="8" s="1"/>
  <c r="Q2129" i="8"/>
  <c r="R2129" i="8" s="1"/>
  <c r="Q2130" i="8"/>
  <c r="R2130" i="8" s="1"/>
  <c r="Q2131" i="8"/>
  <c r="R2131" i="8" s="1"/>
  <c r="Q2132" i="8"/>
  <c r="R2132" i="8" s="1"/>
  <c r="Q2133" i="8"/>
  <c r="R2133" i="8" s="1"/>
  <c r="Q2134" i="8"/>
  <c r="R2134" i="8" s="1"/>
  <c r="Q2135" i="8"/>
  <c r="R2135" i="8" s="1"/>
  <c r="Q2136" i="8"/>
  <c r="R2136" i="8" s="1"/>
  <c r="Q2137" i="8"/>
  <c r="R2137" i="8" s="1"/>
  <c r="Q2138" i="8"/>
  <c r="R2138" i="8" s="1"/>
  <c r="Q2139" i="8"/>
  <c r="R2139" i="8" s="1"/>
  <c r="Q2140" i="8"/>
  <c r="R2140" i="8" s="1"/>
  <c r="Q2141" i="8"/>
  <c r="R2141" i="8" s="1"/>
  <c r="Q2142" i="8"/>
  <c r="R2142" i="8" s="1"/>
  <c r="Q2143" i="8"/>
  <c r="R2143" i="8" s="1"/>
  <c r="Q2144" i="8"/>
  <c r="R2144" i="8" s="1"/>
  <c r="Q2145" i="8"/>
  <c r="R2145" i="8" s="1"/>
  <c r="Q2146" i="8"/>
  <c r="R2146" i="8" s="1"/>
  <c r="Q2147" i="8"/>
  <c r="R2147" i="8" s="1"/>
  <c r="Q2148" i="8"/>
  <c r="R2148" i="8" s="1"/>
  <c r="Q2149" i="8"/>
  <c r="R2149" i="8" s="1"/>
  <c r="Q2150" i="8"/>
  <c r="R2150" i="8" s="1"/>
  <c r="Q2151" i="8"/>
  <c r="R2151" i="8" s="1"/>
  <c r="Q2152" i="8"/>
  <c r="R2152" i="8" s="1"/>
  <c r="Q2153" i="8"/>
  <c r="R2153" i="8" s="1"/>
  <c r="Q2154" i="8"/>
  <c r="R2154" i="8" s="1"/>
  <c r="Q2155" i="8"/>
  <c r="R2155" i="8" s="1"/>
  <c r="Q2156" i="8"/>
  <c r="R2156" i="8" s="1"/>
  <c r="Q2157" i="8"/>
  <c r="R2157" i="8" s="1"/>
  <c r="Q2158" i="8"/>
  <c r="R2158" i="8" s="1"/>
  <c r="Q2159" i="8"/>
  <c r="R2159" i="8" s="1"/>
  <c r="Q2160" i="8"/>
  <c r="R2160" i="8" s="1"/>
  <c r="Q2161" i="8"/>
  <c r="R2161" i="8" s="1"/>
  <c r="Q2162" i="8"/>
  <c r="R2162" i="8" s="1"/>
  <c r="Q2163" i="8"/>
  <c r="R2163" i="8" s="1"/>
  <c r="Q2164" i="8"/>
  <c r="R2164" i="8" s="1"/>
  <c r="Q2165" i="8"/>
  <c r="R2165" i="8" s="1"/>
  <c r="Q2166" i="8"/>
  <c r="R2166" i="8" s="1"/>
  <c r="Q2167" i="8"/>
  <c r="R2167" i="8" s="1"/>
  <c r="Q2168" i="8"/>
  <c r="R2168" i="8" s="1"/>
  <c r="Q2169" i="8"/>
  <c r="R2169" i="8" s="1"/>
  <c r="Q2170" i="8"/>
  <c r="R2170" i="8" s="1"/>
  <c r="Q2171" i="8"/>
  <c r="R2171" i="8" s="1"/>
  <c r="Q2172" i="8"/>
  <c r="R2172" i="8" s="1"/>
  <c r="Q2173" i="8"/>
  <c r="R2173" i="8" s="1"/>
  <c r="Q2174" i="8"/>
  <c r="R2174" i="8" s="1"/>
  <c r="Q2175" i="8"/>
  <c r="R2175" i="8" s="1"/>
  <c r="Q2176" i="8"/>
  <c r="R2176" i="8" s="1"/>
  <c r="Q2177" i="8"/>
  <c r="R2177" i="8" s="1"/>
  <c r="Q2178" i="8"/>
  <c r="R2178" i="8" s="1"/>
  <c r="Q2179" i="8"/>
  <c r="R2179" i="8" s="1"/>
  <c r="Q2180" i="8"/>
  <c r="R2180" i="8" s="1"/>
  <c r="Q2181" i="8"/>
  <c r="R2181" i="8" s="1"/>
  <c r="Q2182" i="8"/>
  <c r="R2182" i="8" s="1"/>
  <c r="Q2183" i="8"/>
  <c r="R2183" i="8" s="1"/>
  <c r="Q2184" i="8"/>
  <c r="R2184" i="8" s="1"/>
  <c r="Q2185" i="8"/>
  <c r="R2185" i="8" s="1"/>
  <c r="Q2186" i="8"/>
  <c r="R2186" i="8" s="1"/>
  <c r="Q2187" i="8"/>
  <c r="R2187" i="8" s="1"/>
  <c r="Q2188" i="8"/>
  <c r="R2188" i="8" s="1"/>
  <c r="Q2189" i="8"/>
  <c r="R2189" i="8" s="1"/>
  <c r="Q2190" i="8"/>
  <c r="R2190" i="8" s="1"/>
  <c r="Q2191" i="8"/>
  <c r="R2191" i="8" s="1"/>
  <c r="Q2192" i="8"/>
  <c r="R2192" i="8" s="1"/>
  <c r="Q2193" i="8"/>
  <c r="R2193" i="8" s="1"/>
  <c r="Q2194" i="8"/>
  <c r="R2194" i="8" s="1"/>
  <c r="Q2195" i="8"/>
  <c r="R2195" i="8" s="1"/>
  <c r="Q2196" i="8"/>
  <c r="R2196" i="8" s="1"/>
  <c r="Q2197" i="8"/>
  <c r="R2197" i="8" s="1"/>
  <c r="Q2198" i="8"/>
  <c r="R2198" i="8" s="1"/>
  <c r="Q2199" i="8"/>
  <c r="R2199" i="8" s="1"/>
  <c r="Q2200" i="8"/>
  <c r="R2200" i="8" s="1"/>
  <c r="Q2201" i="8"/>
  <c r="R2201" i="8" s="1"/>
  <c r="Q2202" i="8"/>
  <c r="R2202" i="8" s="1"/>
  <c r="Q2203" i="8"/>
  <c r="R2203" i="8" s="1"/>
  <c r="Q2204" i="8"/>
  <c r="R2204" i="8" s="1"/>
  <c r="Q2205" i="8"/>
  <c r="R2205" i="8" s="1"/>
  <c r="Q2206" i="8"/>
  <c r="R2206" i="8" s="1"/>
  <c r="Q2207" i="8"/>
  <c r="R2207" i="8" s="1"/>
  <c r="Q2208" i="8"/>
  <c r="R2208" i="8" s="1"/>
  <c r="Q2209" i="8"/>
  <c r="R2209" i="8" s="1"/>
  <c r="Q2210" i="8"/>
  <c r="R2210" i="8" s="1"/>
  <c r="Q2211" i="8"/>
  <c r="R2211" i="8" s="1"/>
  <c r="Q2212" i="8"/>
  <c r="R2212" i="8" s="1"/>
  <c r="Q2213" i="8"/>
  <c r="R2213" i="8" s="1"/>
  <c r="Q2214" i="8"/>
  <c r="R2214" i="8" s="1"/>
  <c r="Q2215" i="8"/>
  <c r="R2215" i="8" s="1"/>
  <c r="Q2216" i="8"/>
  <c r="R2216" i="8" s="1"/>
  <c r="Q2217" i="8"/>
  <c r="R2217" i="8" s="1"/>
  <c r="Q2218" i="8"/>
  <c r="R2218" i="8" s="1"/>
  <c r="Q2219" i="8"/>
  <c r="R2219" i="8" s="1"/>
  <c r="Q2220" i="8"/>
  <c r="R2220" i="8" s="1"/>
  <c r="Q2221" i="8"/>
  <c r="R2221" i="8" s="1"/>
  <c r="Q2222" i="8"/>
  <c r="R2222" i="8" s="1"/>
  <c r="Q2223" i="8"/>
  <c r="R2223" i="8" s="1"/>
  <c r="Q2224" i="8"/>
  <c r="R2224" i="8" s="1"/>
  <c r="Q2225" i="8"/>
  <c r="R2225" i="8" s="1"/>
  <c r="Q2226" i="8"/>
  <c r="R2226" i="8" s="1"/>
  <c r="Q2227" i="8"/>
  <c r="R2227" i="8" s="1"/>
  <c r="Q2228" i="8"/>
  <c r="R2228" i="8" s="1"/>
  <c r="Q2229" i="8"/>
  <c r="R2229" i="8" s="1"/>
  <c r="Q2230" i="8"/>
  <c r="R2230" i="8" s="1"/>
  <c r="Q2231" i="8"/>
  <c r="R2231" i="8" s="1"/>
  <c r="Q2232" i="8"/>
  <c r="R2232" i="8" s="1"/>
  <c r="Q2233" i="8"/>
  <c r="R2233" i="8" s="1"/>
  <c r="Q2234" i="8"/>
  <c r="R2234" i="8" s="1"/>
  <c r="Q2235" i="8"/>
  <c r="R2235" i="8" s="1"/>
  <c r="Q2236" i="8"/>
  <c r="R2236" i="8" s="1"/>
  <c r="Q2237" i="8"/>
  <c r="R2237" i="8" s="1"/>
  <c r="Q2238" i="8"/>
  <c r="R2238" i="8" s="1"/>
  <c r="Q2239" i="8"/>
  <c r="R2239" i="8" s="1"/>
  <c r="Q2240" i="8"/>
  <c r="R2240" i="8" s="1"/>
  <c r="Q2241" i="8"/>
  <c r="R2241" i="8" s="1"/>
  <c r="Q2242" i="8"/>
  <c r="R2242" i="8" s="1"/>
  <c r="Q2243" i="8"/>
  <c r="R2243" i="8" s="1"/>
  <c r="Q2244" i="8"/>
  <c r="R2244" i="8" s="1"/>
  <c r="Q2245" i="8"/>
  <c r="R2245" i="8" s="1"/>
  <c r="Q2246" i="8"/>
  <c r="R2246" i="8" s="1"/>
  <c r="Q2247" i="8"/>
  <c r="R2247" i="8" s="1"/>
  <c r="Q2248" i="8"/>
  <c r="R2248" i="8" s="1"/>
  <c r="Q2249" i="8"/>
  <c r="R2249" i="8" s="1"/>
  <c r="Q2250" i="8"/>
  <c r="R2250" i="8" s="1"/>
  <c r="Q2251" i="8"/>
  <c r="R2251" i="8" s="1"/>
  <c r="Q2252" i="8"/>
  <c r="R2252" i="8" s="1"/>
  <c r="Q2253" i="8"/>
  <c r="R2253" i="8" s="1"/>
  <c r="Q2254" i="8"/>
  <c r="R2254" i="8" s="1"/>
  <c r="Q2255" i="8"/>
  <c r="R2255" i="8" s="1"/>
  <c r="Q2256" i="8"/>
  <c r="R2256" i="8" s="1"/>
  <c r="Q2257" i="8"/>
  <c r="R2257" i="8" s="1"/>
  <c r="Q2258" i="8"/>
  <c r="R2258" i="8" s="1"/>
  <c r="Q2259" i="8"/>
  <c r="R2259" i="8" s="1"/>
  <c r="Q2260" i="8"/>
  <c r="R2260" i="8" s="1"/>
  <c r="Q2261" i="8"/>
  <c r="R2261" i="8" s="1"/>
  <c r="Q2262" i="8"/>
  <c r="R2262" i="8" s="1"/>
  <c r="Q2263" i="8"/>
  <c r="R2263" i="8" s="1"/>
  <c r="Q2264" i="8"/>
  <c r="R2264" i="8" s="1"/>
  <c r="Q2265" i="8"/>
  <c r="R2265" i="8" s="1"/>
  <c r="Q2266" i="8"/>
  <c r="R2266" i="8" s="1"/>
  <c r="Q2267" i="8"/>
  <c r="R2267" i="8" s="1"/>
  <c r="Q2268" i="8"/>
  <c r="R2268" i="8" s="1"/>
  <c r="Q2269" i="8"/>
  <c r="R2269" i="8" s="1"/>
  <c r="Q2270" i="8"/>
  <c r="R2270" i="8" s="1"/>
  <c r="Q2271" i="8"/>
  <c r="R2271" i="8" s="1"/>
  <c r="Q2272" i="8"/>
  <c r="R2272" i="8" s="1"/>
  <c r="Q2273" i="8"/>
  <c r="R2273" i="8" s="1"/>
  <c r="Q2274" i="8"/>
  <c r="R2274" i="8" s="1"/>
  <c r="Q2275" i="8"/>
  <c r="R2275" i="8" s="1"/>
  <c r="Q2276" i="8"/>
  <c r="R2276" i="8" s="1"/>
  <c r="Q2277" i="8"/>
  <c r="R2277" i="8" s="1"/>
  <c r="Q2278" i="8"/>
  <c r="R2278" i="8" s="1"/>
  <c r="Q2279" i="8"/>
  <c r="R2279" i="8" s="1"/>
  <c r="Q2280" i="8"/>
  <c r="R2280" i="8" s="1"/>
  <c r="Q2281" i="8"/>
  <c r="R2281" i="8" s="1"/>
  <c r="Q2282" i="8"/>
  <c r="R2282" i="8" s="1"/>
  <c r="Q2283" i="8"/>
  <c r="R2283" i="8" s="1"/>
  <c r="Q2284" i="8"/>
  <c r="R2284" i="8" s="1"/>
  <c r="Q2285" i="8"/>
  <c r="R2285" i="8" s="1"/>
  <c r="Q2286" i="8"/>
  <c r="R2286" i="8" s="1"/>
  <c r="Q2287" i="8"/>
  <c r="R2287" i="8" s="1"/>
  <c r="Q2288" i="8"/>
  <c r="R2288" i="8" s="1"/>
  <c r="Q2289" i="8"/>
  <c r="R2289" i="8" s="1"/>
  <c r="Q2290" i="8"/>
  <c r="R2290" i="8" s="1"/>
  <c r="Q2291" i="8"/>
  <c r="R2291" i="8" s="1"/>
  <c r="Q2292" i="8"/>
  <c r="R2292" i="8" s="1"/>
  <c r="Q2293" i="8"/>
  <c r="R2293" i="8" s="1"/>
  <c r="Q2294" i="8"/>
  <c r="R2294" i="8" s="1"/>
  <c r="Q2295" i="8"/>
  <c r="R2295" i="8" s="1"/>
  <c r="Q2296" i="8"/>
  <c r="R2296" i="8" s="1"/>
  <c r="Q2297" i="8"/>
  <c r="R2297" i="8" s="1"/>
  <c r="Q2298" i="8"/>
  <c r="R2298" i="8" s="1"/>
  <c r="Q2299" i="8"/>
  <c r="R2299" i="8" s="1"/>
  <c r="Q2300" i="8"/>
  <c r="R2300" i="8" s="1"/>
  <c r="Q2301" i="8"/>
  <c r="R2301" i="8" s="1"/>
  <c r="Q2302" i="8"/>
  <c r="R2302" i="8" s="1"/>
  <c r="Q2303" i="8"/>
  <c r="R2303" i="8" s="1"/>
  <c r="Q2304" i="8"/>
  <c r="R2304" i="8" s="1"/>
  <c r="Q2305" i="8"/>
  <c r="R2305" i="8" s="1"/>
  <c r="Q2306" i="8"/>
  <c r="R2306" i="8" s="1"/>
  <c r="Q2307" i="8"/>
  <c r="R2307" i="8" s="1"/>
  <c r="Q2308" i="8"/>
  <c r="R2308" i="8" s="1"/>
  <c r="Q2309" i="8"/>
  <c r="R2309" i="8" s="1"/>
  <c r="Q2310" i="8"/>
  <c r="R2310" i="8" s="1"/>
  <c r="Q2311" i="8"/>
  <c r="R2311" i="8" s="1"/>
  <c r="Q2312" i="8"/>
  <c r="R2312" i="8" s="1"/>
  <c r="Q2313" i="8"/>
  <c r="R2313" i="8" s="1"/>
  <c r="Q2314" i="8"/>
  <c r="R2314" i="8" s="1"/>
  <c r="Q2315" i="8"/>
  <c r="R2315" i="8" s="1"/>
  <c r="Q2316" i="8"/>
  <c r="R2316" i="8" s="1"/>
  <c r="Q2317" i="8"/>
  <c r="R2317" i="8" s="1"/>
  <c r="Q2318" i="8"/>
  <c r="R2318" i="8" s="1"/>
  <c r="Q2319" i="8"/>
  <c r="R2319" i="8" s="1"/>
  <c r="Q2320" i="8"/>
  <c r="R2320" i="8" s="1"/>
  <c r="Q2321" i="8"/>
  <c r="R2321" i="8" s="1"/>
  <c r="Q2322" i="8"/>
  <c r="R2322" i="8" s="1"/>
  <c r="Q2323" i="8"/>
  <c r="R2323" i="8" s="1"/>
  <c r="Q2324" i="8"/>
  <c r="R2324" i="8" s="1"/>
  <c r="Q2325" i="8"/>
  <c r="R2325" i="8" s="1"/>
  <c r="Q2326" i="8"/>
  <c r="R2326" i="8" s="1"/>
  <c r="Q2327" i="8"/>
  <c r="R2327" i="8" s="1"/>
  <c r="Q2328" i="8"/>
  <c r="R2328" i="8" s="1"/>
  <c r="Q2329" i="8"/>
  <c r="R2329" i="8" s="1"/>
  <c r="Q2330" i="8"/>
  <c r="R2330" i="8" s="1"/>
  <c r="Q2331" i="8"/>
  <c r="R2331" i="8" s="1"/>
  <c r="Q2332" i="8"/>
  <c r="R2332" i="8" s="1"/>
  <c r="Q2333" i="8"/>
  <c r="R2333" i="8" s="1"/>
  <c r="Q2334" i="8"/>
  <c r="R2334" i="8" s="1"/>
  <c r="Q2335" i="8"/>
  <c r="R2335" i="8" s="1"/>
  <c r="Q2336" i="8"/>
  <c r="R2336" i="8" s="1"/>
  <c r="Q2337" i="8"/>
  <c r="R2337" i="8" s="1"/>
  <c r="Q2338" i="8"/>
  <c r="R2338" i="8" s="1"/>
  <c r="Q2339" i="8"/>
  <c r="R2339" i="8" s="1"/>
  <c r="Q2340" i="8"/>
  <c r="R2340" i="8" s="1"/>
  <c r="Q2341" i="8"/>
  <c r="R2341" i="8" s="1"/>
  <c r="Q2342" i="8"/>
  <c r="R2342" i="8" s="1"/>
  <c r="Q2343" i="8"/>
  <c r="R2343" i="8" s="1"/>
  <c r="Q2344" i="8"/>
  <c r="R2344" i="8" s="1"/>
  <c r="Q2345" i="8"/>
  <c r="R2345" i="8" s="1"/>
  <c r="Q2346" i="8"/>
  <c r="R2346" i="8" s="1"/>
  <c r="Q2347" i="8"/>
  <c r="R2347" i="8" s="1"/>
  <c r="Q2348" i="8"/>
  <c r="R2348" i="8" s="1"/>
  <c r="Q2349" i="8"/>
  <c r="R2349" i="8" s="1"/>
  <c r="Q2350" i="8"/>
  <c r="R2350" i="8" s="1"/>
  <c r="Q2351" i="8"/>
  <c r="R2351" i="8" s="1"/>
  <c r="Q2352" i="8"/>
  <c r="R2352" i="8" s="1"/>
  <c r="Q2353" i="8"/>
  <c r="R2353" i="8" s="1"/>
  <c r="Q2354" i="8"/>
  <c r="R2354" i="8" s="1"/>
  <c r="Q2355" i="8"/>
  <c r="R2355" i="8" s="1"/>
  <c r="Q2356" i="8"/>
  <c r="R2356" i="8" s="1"/>
  <c r="Q2357" i="8"/>
  <c r="R2357" i="8" s="1"/>
  <c r="Q2358" i="8"/>
  <c r="R2358" i="8" s="1"/>
  <c r="Q2359" i="8"/>
  <c r="R2359" i="8" s="1"/>
  <c r="Q2360" i="8"/>
  <c r="R2360" i="8" s="1"/>
  <c r="Q2361" i="8"/>
  <c r="R2361" i="8" s="1"/>
  <c r="Q2362" i="8"/>
  <c r="R2362" i="8" s="1"/>
  <c r="Q2363" i="8"/>
  <c r="R2363" i="8" s="1"/>
  <c r="Q2364" i="8"/>
  <c r="R2364" i="8" s="1"/>
  <c r="Q2365" i="8"/>
  <c r="R2365" i="8" s="1"/>
  <c r="Q2366" i="8"/>
  <c r="R2366" i="8" s="1"/>
  <c r="Q2367" i="8"/>
  <c r="R2367" i="8" s="1"/>
  <c r="Q2368" i="8"/>
  <c r="R2368" i="8" s="1"/>
  <c r="Q2369" i="8"/>
  <c r="R2369" i="8" s="1"/>
  <c r="Q2370" i="8"/>
  <c r="R2370" i="8" s="1"/>
  <c r="Q2371" i="8"/>
  <c r="R2371" i="8" s="1"/>
  <c r="Q2372" i="8"/>
  <c r="R2372" i="8" s="1"/>
  <c r="Q2373" i="8"/>
  <c r="R2373" i="8" s="1"/>
  <c r="Q2374" i="8"/>
  <c r="R2374" i="8" s="1"/>
  <c r="Q2375" i="8"/>
  <c r="R2375" i="8" s="1"/>
  <c r="Q2376" i="8"/>
  <c r="R2376" i="8" s="1"/>
  <c r="Q2377" i="8"/>
  <c r="R2377" i="8" s="1"/>
  <c r="Q2378" i="8"/>
  <c r="R2378" i="8" s="1"/>
  <c r="Q2379" i="8"/>
  <c r="R2379" i="8" s="1"/>
  <c r="Q2380" i="8"/>
  <c r="R2380" i="8" s="1"/>
  <c r="Q2381" i="8"/>
  <c r="R2381" i="8" s="1"/>
  <c r="Q2382" i="8"/>
  <c r="R2382" i="8" s="1"/>
  <c r="Q2383" i="8"/>
  <c r="R2383" i="8" s="1"/>
  <c r="Q2384" i="8"/>
  <c r="R2384" i="8" s="1"/>
  <c r="Q2385" i="8"/>
  <c r="R2385" i="8" s="1"/>
  <c r="Q2386" i="8"/>
  <c r="R2386" i="8" s="1"/>
  <c r="Q2387" i="8"/>
  <c r="R2387" i="8" s="1"/>
  <c r="Q2388" i="8"/>
  <c r="R2388" i="8" s="1"/>
  <c r="Q2389" i="8"/>
  <c r="R2389" i="8" s="1"/>
  <c r="Q2390" i="8"/>
  <c r="R2390" i="8" s="1"/>
  <c r="Q2391" i="8"/>
  <c r="R2391" i="8" s="1"/>
  <c r="Q2392" i="8"/>
  <c r="R2392" i="8" s="1"/>
  <c r="Q2393" i="8"/>
  <c r="R2393" i="8" s="1"/>
  <c r="Q2394" i="8"/>
  <c r="R2394" i="8" s="1"/>
  <c r="Q2395" i="8"/>
  <c r="R2395" i="8" s="1"/>
  <c r="Q2396" i="8"/>
  <c r="R2396" i="8" s="1"/>
  <c r="Q2397" i="8"/>
  <c r="R2397" i="8" s="1"/>
  <c r="Q2398" i="8"/>
  <c r="R2398" i="8" s="1"/>
  <c r="Q2399" i="8"/>
  <c r="R2399" i="8" s="1"/>
  <c r="Q2400" i="8"/>
  <c r="R2400" i="8" s="1"/>
  <c r="Q2401" i="8"/>
  <c r="R2401" i="8" s="1"/>
  <c r="Q2402" i="8"/>
  <c r="R2402" i="8" s="1"/>
  <c r="Q2403" i="8"/>
  <c r="R2403" i="8" s="1"/>
  <c r="Q2404" i="8"/>
  <c r="R2404" i="8" s="1"/>
  <c r="Q2405" i="8"/>
  <c r="R2405" i="8" s="1"/>
  <c r="Q2406" i="8"/>
  <c r="R2406" i="8" s="1"/>
  <c r="Q2407" i="8"/>
  <c r="R2407" i="8" s="1"/>
  <c r="Q2408" i="8"/>
  <c r="R2408" i="8" s="1"/>
  <c r="Q2409" i="8"/>
  <c r="R2409" i="8" s="1"/>
  <c r="Q2410" i="8"/>
  <c r="R2410" i="8" s="1"/>
  <c r="Q2411" i="8"/>
  <c r="R2411" i="8" s="1"/>
  <c r="Q2412" i="8"/>
  <c r="R2412" i="8" s="1"/>
  <c r="Q2413" i="8"/>
  <c r="R2413" i="8" s="1"/>
  <c r="Q2414" i="8"/>
  <c r="R2414" i="8" s="1"/>
  <c r="Q2415" i="8"/>
  <c r="R2415" i="8" s="1"/>
  <c r="Q2416" i="8"/>
  <c r="R2416" i="8" s="1"/>
  <c r="Q2417" i="8"/>
  <c r="R2417" i="8" s="1"/>
  <c r="Q2418" i="8"/>
  <c r="R2418" i="8" s="1"/>
  <c r="Q2419" i="8"/>
  <c r="R2419" i="8" s="1"/>
  <c r="Q2420" i="8"/>
  <c r="R2420" i="8" s="1"/>
  <c r="Q2421" i="8"/>
  <c r="R2421" i="8" s="1"/>
  <c r="Q2422" i="8"/>
  <c r="R2422" i="8" s="1"/>
  <c r="Q2423" i="8"/>
  <c r="R2423" i="8" s="1"/>
  <c r="Q2424" i="8"/>
  <c r="R2424" i="8" s="1"/>
  <c r="Q2425" i="8"/>
  <c r="R2425" i="8" s="1"/>
  <c r="Q2426" i="8"/>
  <c r="R2426" i="8" s="1"/>
  <c r="Q2427" i="8"/>
  <c r="R2427" i="8" s="1"/>
  <c r="Q2428" i="8"/>
  <c r="R2428" i="8" s="1"/>
  <c r="Q2429" i="8"/>
  <c r="R2429" i="8" s="1"/>
  <c r="Q2430" i="8"/>
  <c r="R2430" i="8" s="1"/>
  <c r="Q2431" i="8"/>
  <c r="R2431" i="8" s="1"/>
  <c r="Q2432" i="8"/>
  <c r="R2432" i="8" s="1"/>
  <c r="Q2433" i="8"/>
  <c r="R2433" i="8" s="1"/>
  <c r="Q2434" i="8"/>
  <c r="R2434" i="8" s="1"/>
  <c r="Q2435" i="8"/>
  <c r="R2435" i="8" s="1"/>
  <c r="Q2436" i="8"/>
  <c r="R2436" i="8" s="1"/>
  <c r="Q2437" i="8"/>
  <c r="R2437" i="8" s="1"/>
  <c r="Q2438" i="8"/>
  <c r="R2438" i="8" s="1"/>
  <c r="Q2439" i="8"/>
  <c r="R2439" i="8" s="1"/>
  <c r="Q2440" i="8"/>
  <c r="R2440" i="8" s="1"/>
  <c r="Q2441" i="8"/>
  <c r="R2441" i="8" s="1"/>
  <c r="Q2442" i="8"/>
  <c r="R2442" i="8" s="1"/>
  <c r="Q2443" i="8"/>
  <c r="R2443" i="8" s="1"/>
  <c r="Q2444" i="8"/>
  <c r="R2444" i="8" s="1"/>
  <c r="Q2445" i="8"/>
  <c r="R2445" i="8" s="1"/>
  <c r="Q2446" i="8"/>
  <c r="R2446" i="8" s="1"/>
  <c r="Q2447" i="8"/>
  <c r="R2447" i="8" s="1"/>
  <c r="Q2448" i="8"/>
  <c r="R2448" i="8" s="1"/>
  <c r="Q2449" i="8"/>
  <c r="R2449" i="8" s="1"/>
  <c r="Q2450" i="8"/>
  <c r="R2450" i="8" s="1"/>
  <c r="Q2451" i="8"/>
  <c r="R2451" i="8" s="1"/>
  <c r="Q2452" i="8"/>
  <c r="R2452" i="8" s="1"/>
  <c r="Q2453" i="8"/>
  <c r="R2453" i="8" s="1"/>
  <c r="Q2454" i="8"/>
  <c r="R2454" i="8" s="1"/>
  <c r="Q2455" i="8"/>
  <c r="R2455" i="8" s="1"/>
  <c r="Q2456" i="8"/>
  <c r="R2456" i="8" s="1"/>
  <c r="Q2457" i="8"/>
  <c r="R2457" i="8" s="1"/>
  <c r="Q2458" i="8"/>
  <c r="R2458" i="8" s="1"/>
  <c r="Q2459" i="8"/>
  <c r="R2459" i="8" s="1"/>
  <c r="Q2460" i="8"/>
  <c r="R2460" i="8" s="1"/>
  <c r="Q2461" i="8"/>
  <c r="R2461" i="8" s="1"/>
  <c r="Q2462" i="8"/>
  <c r="R2462" i="8" s="1"/>
  <c r="Q2463" i="8"/>
  <c r="R2463" i="8" s="1"/>
  <c r="Q2464" i="8"/>
  <c r="R2464" i="8" s="1"/>
  <c r="Q2465" i="8"/>
  <c r="R2465" i="8" s="1"/>
  <c r="Q2466" i="8"/>
  <c r="R2466" i="8" s="1"/>
  <c r="Q2467" i="8"/>
  <c r="R2467" i="8" s="1"/>
  <c r="Q2468" i="8"/>
  <c r="R2468" i="8" s="1"/>
  <c r="Q2469" i="8"/>
  <c r="R2469" i="8" s="1"/>
  <c r="Q2470" i="8"/>
  <c r="R2470" i="8" s="1"/>
  <c r="Q2471" i="8"/>
  <c r="R2471" i="8" s="1"/>
  <c r="Q2472" i="8"/>
  <c r="R2472" i="8" s="1"/>
  <c r="Q2473" i="8"/>
  <c r="R2473" i="8" s="1"/>
  <c r="Q2474" i="8"/>
  <c r="R2474" i="8" s="1"/>
  <c r="Q2475" i="8"/>
  <c r="R2475" i="8" s="1"/>
  <c r="Q2476" i="8"/>
  <c r="R2476" i="8" s="1"/>
  <c r="Q2477" i="8"/>
  <c r="R2477" i="8" s="1"/>
  <c r="Q2478" i="8"/>
  <c r="R2478" i="8" s="1"/>
  <c r="Q2479" i="8"/>
  <c r="R2479" i="8" s="1"/>
  <c r="Q2480" i="8"/>
  <c r="R2480" i="8" s="1"/>
  <c r="Q2481" i="8"/>
  <c r="R2481" i="8" s="1"/>
  <c r="Q2482" i="8"/>
  <c r="R2482" i="8" s="1"/>
  <c r="Q2483" i="8"/>
  <c r="R2483" i="8" s="1"/>
  <c r="Q2484" i="8"/>
  <c r="R2484" i="8" s="1"/>
  <c r="Q2485" i="8"/>
  <c r="R2485" i="8" s="1"/>
  <c r="Q2486" i="8"/>
  <c r="R2486" i="8" s="1"/>
  <c r="Q2487" i="8"/>
  <c r="R2487" i="8" s="1"/>
  <c r="Q2488" i="8"/>
  <c r="R2488" i="8" s="1"/>
  <c r="Q2489" i="8"/>
  <c r="R2489" i="8" s="1"/>
  <c r="Q2490" i="8"/>
  <c r="R2490" i="8" s="1"/>
  <c r="Q2491" i="8"/>
  <c r="R2491" i="8" s="1"/>
  <c r="Q2492" i="8"/>
  <c r="R2492" i="8" s="1"/>
  <c r="Q2493" i="8"/>
  <c r="R2493" i="8" s="1"/>
  <c r="Q2494" i="8"/>
  <c r="R2494" i="8" s="1"/>
  <c r="Q2495" i="8"/>
  <c r="R2495" i="8" s="1"/>
  <c r="Q2496" i="8"/>
  <c r="R2496" i="8" s="1"/>
  <c r="Q2497" i="8"/>
  <c r="R2497" i="8" s="1"/>
  <c r="Q2498" i="8"/>
  <c r="R2498" i="8" s="1"/>
  <c r="Q2499" i="8"/>
  <c r="R2499" i="8" s="1"/>
  <c r="Q2500" i="8"/>
  <c r="R2500" i="8" s="1"/>
  <c r="Q2501" i="8"/>
  <c r="R2501" i="8" s="1"/>
  <c r="Q2502" i="8"/>
  <c r="R2502" i="8" s="1"/>
  <c r="Q2503" i="8"/>
  <c r="R2503" i="8" s="1"/>
  <c r="Q2504" i="8"/>
  <c r="R2504" i="8" s="1"/>
  <c r="Q2505" i="8"/>
  <c r="R2505" i="8" s="1"/>
  <c r="Q2506" i="8"/>
  <c r="R2506" i="8" s="1"/>
  <c r="Q2507" i="8"/>
  <c r="R2507" i="8" s="1"/>
  <c r="Q2508" i="8"/>
  <c r="R2508" i="8" s="1"/>
  <c r="Q2509" i="8"/>
  <c r="R2509" i="8" s="1"/>
  <c r="Q2510" i="8"/>
  <c r="R2510" i="8" s="1"/>
  <c r="Q2511" i="8"/>
  <c r="R2511" i="8" s="1"/>
  <c r="Q2512" i="8"/>
  <c r="R2512" i="8" s="1"/>
  <c r="Q2513" i="8"/>
  <c r="R2513" i="8" s="1"/>
  <c r="Q2514" i="8"/>
  <c r="R2514" i="8" s="1"/>
  <c r="Q2515" i="8"/>
  <c r="R2515" i="8" s="1"/>
  <c r="Q2516" i="8"/>
  <c r="R2516" i="8" s="1"/>
  <c r="Q2517" i="8"/>
  <c r="R2517" i="8" s="1"/>
  <c r="Q2518" i="8"/>
  <c r="R2518" i="8" s="1"/>
  <c r="Q2519" i="8"/>
  <c r="R2519" i="8" s="1"/>
  <c r="Q2520" i="8"/>
  <c r="R2520" i="8" s="1"/>
  <c r="Q2521" i="8"/>
  <c r="R2521" i="8" s="1"/>
  <c r="Q2522" i="8"/>
  <c r="R2522" i="8" s="1"/>
  <c r="Q2523" i="8"/>
  <c r="R2523" i="8" s="1"/>
  <c r="Q2524" i="8"/>
  <c r="R2524" i="8" s="1"/>
  <c r="Q2525" i="8"/>
  <c r="R2525" i="8" s="1"/>
  <c r="Q2526" i="8"/>
  <c r="R2526" i="8" s="1"/>
  <c r="Q2527" i="8"/>
  <c r="R2527" i="8" s="1"/>
  <c r="Q2528" i="8"/>
  <c r="R2528" i="8" s="1"/>
  <c r="Q2529" i="8"/>
  <c r="R2529" i="8" s="1"/>
  <c r="Q2530" i="8"/>
  <c r="R2530" i="8" s="1"/>
  <c r="Q2531" i="8"/>
  <c r="R2531" i="8" s="1"/>
  <c r="Q2532" i="8"/>
  <c r="R2532" i="8" s="1"/>
  <c r="Q2533" i="8"/>
  <c r="R2533" i="8" s="1"/>
  <c r="Q2534" i="8"/>
  <c r="R2534" i="8" s="1"/>
  <c r="Q2535" i="8"/>
  <c r="R2535" i="8" s="1"/>
  <c r="Q2536" i="8"/>
  <c r="R2536" i="8" s="1"/>
  <c r="Q2537" i="8"/>
  <c r="R2537" i="8" s="1"/>
  <c r="Q2538" i="8"/>
  <c r="R2538" i="8" s="1"/>
  <c r="Q2539" i="8"/>
  <c r="R2539" i="8" s="1"/>
  <c r="Q2540" i="8"/>
  <c r="R2540" i="8" s="1"/>
  <c r="Q2541" i="8"/>
  <c r="R2541" i="8" s="1"/>
  <c r="Q2542" i="8"/>
  <c r="R2542" i="8" s="1"/>
  <c r="Q2543" i="8"/>
  <c r="R2543" i="8" s="1"/>
  <c r="Q2544" i="8"/>
  <c r="R2544" i="8" s="1"/>
  <c r="Q2545" i="8"/>
  <c r="R2545" i="8" s="1"/>
  <c r="Q2546" i="8"/>
  <c r="R2546" i="8" s="1"/>
  <c r="Q2547" i="8"/>
  <c r="R2547" i="8" s="1"/>
  <c r="Q2548" i="8"/>
  <c r="R2548" i="8" s="1"/>
  <c r="Q2549" i="8"/>
  <c r="R2549" i="8" s="1"/>
  <c r="Q2550" i="8"/>
  <c r="R2550" i="8" s="1"/>
  <c r="Q2551" i="8"/>
  <c r="R2551" i="8" s="1"/>
  <c r="Q2552" i="8"/>
  <c r="R2552" i="8" s="1"/>
  <c r="Q2553" i="8"/>
  <c r="R2553" i="8" s="1"/>
  <c r="Q2554" i="8"/>
  <c r="R2554" i="8" s="1"/>
  <c r="Q2555" i="8"/>
  <c r="R2555" i="8" s="1"/>
  <c r="Q2556" i="8"/>
  <c r="R2556" i="8" s="1"/>
  <c r="Q2557" i="8"/>
  <c r="R2557" i="8" s="1"/>
  <c r="Q2558" i="8"/>
  <c r="R2558" i="8" s="1"/>
  <c r="Q2559" i="8"/>
  <c r="R2559" i="8" s="1"/>
  <c r="Q2560" i="8"/>
  <c r="R2560" i="8" s="1"/>
  <c r="Q2561" i="8"/>
  <c r="R2561" i="8" s="1"/>
  <c r="Q2562" i="8"/>
  <c r="R2562" i="8" s="1"/>
  <c r="Q2563" i="8"/>
  <c r="R2563" i="8" s="1"/>
  <c r="Q2564" i="8"/>
  <c r="R2564" i="8" s="1"/>
  <c r="Q2565" i="8"/>
  <c r="R2565" i="8" s="1"/>
  <c r="Q2566" i="8"/>
  <c r="R2566" i="8" s="1"/>
  <c r="Q2567" i="8"/>
  <c r="R2567" i="8" s="1"/>
  <c r="Q2568" i="8"/>
  <c r="R2568" i="8" s="1"/>
  <c r="Q2569" i="8"/>
  <c r="R2569" i="8" s="1"/>
  <c r="Q2570" i="8"/>
  <c r="R2570" i="8" s="1"/>
  <c r="Q2571" i="8"/>
  <c r="R2571" i="8" s="1"/>
  <c r="Q2572" i="8"/>
  <c r="R2572" i="8" s="1"/>
  <c r="Q2573" i="8"/>
  <c r="R2573" i="8" s="1"/>
  <c r="Q2574" i="8"/>
  <c r="R2574" i="8" s="1"/>
  <c r="Q2575" i="8"/>
  <c r="R2575" i="8" s="1"/>
  <c r="Q2576" i="8"/>
  <c r="R2576" i="8" s="1"/>
  <c r="Q2577" i="8"/>
  <c r="R2577" i="8" s="1"/>
  <c r="Q2578" i="8"/>
  <c r="R2578" i="8" s="1"/>
  <c r="Q2579" i="8"/>
  <c r="R2579" i="8" s="1"/>
  <c r="Q2580" i="8"/>
  <c r="R2580" i="8" s="1"/>
  <c r="Q2581" i="8"/>
  <c r="R2581" i="8" s="1"/>
  <c r="Q2582" i="8"/>
  <c r="R2582" i="8" s="1"/>
  <c r="Q2583" i="8"/>
  <c r="R2583" i="8" s="1"/>
  <c r="Q2584" i="8"/>
  <c r="R2584" i="8" s="1"/>
  <c r="Q2585" i="8"/>
  <c r="R2585" i="8" s="1"/>
  <c r="Q2586" i="8"/>
  <c r="R2586" i="8" s="1"/>
  <c r="Q2587" i="8"/>
  <c r="R2587" i="8" s="1"/>
  <c r="Q2588" i="8"/>
  <c r="R2588" i="8" s="1"/>
  <c r="Q2589" i="8"/>
  <c r="R2589" i="8" s="1"/>
  <c r="Q2590" i="8"/>
  <c r="R2590" i="8" s="1"/>
  <c r="Q2591" i="8"/>
  <c r="R2591" i="8" s="1"/>
  <c r="Q2592" i="8"/>
  <c r="R2592" i="8" s="1"/>
  <c r="Q2593" i="8"/>
  <c r="R2593" i="8" s="1"/>
  <c r="Q2594" i="8"/>
  <c r="R2594" i="8" s="1"/>
  <c r="Q2595" i="8"/>
  <c r="R2595" i="8" s="1"/>
  <c r="Q2596" i="8"/>
  <c r="R2596" i="8" s="1"/>
  <c r="Q2597" i="8"/>
  <c r="R2597" i="8" s="1"/>
  <c r="Q2598" i="8"/>
  <c r="R2598" i="8" s="1"/>
  <c r="Q2599" i="8"/>
  <c r="R2599" i="8" s="1"/>
  <c r="Q2600" i="8"/>
  <c r="R2600" i="8" s="1"/>
  <c r="Q2601" i="8"/>
  <c r="R2601" i="8" s="1"/>
  <c r="Q2602" i="8"/>
  <c r="R2602" i="8" s="1"/>
  <c r="Q2603" i="8"/>
  <c r="R2603" i="8" s="1"/>
  <c r="Q2604" i="8"/>
  <c r="R2604" i="8" s="1"/>
  <c r="Q2605" i="8"/>
  <c r="R2605" i="8" s="1"/>
  <c r="Q2606" i="8"/>
  <c r="R2606" i="8" s="1"/>
  <c r="Q2607" i="8"/>
  <c r="R2607" i="8" s="1"/>
  <c r="Q2608" i="8"/>
  <c r="R2608" i="8" s="1"/>
  <c r="Q2609" i="8"/>
  <c r="R2609" i="8" s="1"/>
  <c r="Q2610" i="8"/>
  <c r="R2610" i="8" s="1"/>
  <c r="Q2611" i="8"/>
  <c r="R2611" i="8" s="1"/>
  <c r="Q2612" i="8"/>
  <c r="R2612" i="8" s="1"/>
  <c r="Q2613" i="8"/>
  <c r="R2613" i="8" s="1"/>
  <c r="Q2614" i="8"/>
  <c r="R2614" i="8" s="1"/>
  <c r="Q2615" i="8"/>
  <c r="R2615" i="8" s="1"/>
  <c r="Q2616" i="8"/>
  <c r="R2616" i="8" s="1"/>
  <c r="Q2617" i="8"/>
  <c r="R2617" i="8" s="1"/>
  <c r="Q2618" i="8"/>
  <c r="R2618" i="8" s="1"/>
  <c r="Q2619" i="8"/>
  <c r="R2619" i="8" s="1"/>
  <c r="Q2620" i="8"/>
  <c r="R2620" i="8" s="1"/>
  <c r="Q2621" i="8"/>
  <c r="R2621" i="8" s="1"/>
  <c r="Q2622" i="8"/>
  <c r="R2622" i="8" s="1"/>
  <c r="Q2623" i="8"/>
  <c r="R2623" i="8" s="1"/>
  <c r="Q2624" i="8"/>
  <c r="R2624" i="8" s="1"/>
  <c r="Q2625" i="8"/>
  <c r="R2625" i="8" s="1"/>
  <c r="Q2626" i="8"/>
  <c r="R2626" i="8" s="1"/>
  <c r="Q2627" i="8"/>
  <c r="R2627" i="8" s="1"/>
  <c r="Q2628" i="8"/>
  <c r="R2628" i="8" s="1"/>
  <c r="Q2629" i="8"/>
  <c r="R2629" i="8" s="1"/>
  <c r="Q2630" i="8"/>
  <c r="R2630" i="8" s="1"/>
  <c r="Q2631" i="8"/>
  <c r="R2631" i="8" s="1"/>
  <c r="Q2632" i="8"/>
  <c r="R2632" i="8" s="1"/>
  <c r="Q2633" i="8"/>
  <c r="R2633" i="8" s="1"/>
  <c r="Q2634" i="8"/>
  <c r="R2634" i="8" s="1"/>
  <c r="Q2635" i="8"/>
  <c r="R2635" i="8" s="1"/>
  <c r="Q2636" i="8"/>
  <c r="R2636" i="8" s="1"/>
  <c r="Q2637" i="8"/>
  <c r="R2637" i="8" s="1"/>
  <c r="Q2638" i="8"/>
  <c r="R2638" i="8" s="1"/>
  <c r="Q2639" i="8"/>
  <c r="R2639" i="8" s="1"/>
  <c r="Q2640" i="8"/>
  <c r="R2640" i="8" s="1"/>
  <c r="Q2641" i="8"/>
  <c r="R2641" i="8" s="1"/>
  <c r="Q2642" i="8"/>
  <c r="R2642" i="8" s="1"/>
  <c r="Q2643" i="8"/>
  <c r="R2643" i="8" s="1"/>
  <c r="Q2644" i="8"/>
  <c r="R2644" i="8" s="1"/>
  <c r="Q2645" i="8"/>
  <c r="R2645" i="8" s="1"/>
  <c r="Q2646" i="8"/>
  <c r="R2646" i="8" s="1"/>
  <c r="Q2647" i="8"/>
  <c r="R2647" i="8" s="1"/>
  <c r="Q2648" i="8"/>
  <c r="R2648" i="8" s="1"/>
  <c r="Q2649" i="8"/>
  <c r="R2649" i="8" s="1"/>
  <c r="Q2650" i="8"/>
  <c r="R2650" i="8" s="1"/>
  <c r="Q2651" i="8"/>
  <c r="R2651" i="8" s="1"/>
  <c r="Q2652" i="8"/>
  <c r="R2652" i="8" s="1"/>
  <c r="Q2653" i="8"/>
  <c r="R2653" i="8" s="1"/>
  <c r="Q2654" i="8"/>
  <c r="R2654" i="8" s="1"/>
  <c r="Q2655" i="8"/>
  <c r="R2655" i="8" s="1"/>
  <c r="Q2656" i="8"/>
  <c r="R2656" i="8" s="1"/>
  <c r="Q2657" i="8"/>
  <c r="R2657" i="8" s="1"/>
  <c r="Q2658" i="8"/>
  <c r="R2658" i="8" s="1"/>
  <c r="Q2659" i="8"/>
  <c r="R2659" i="8" s="1"/>
  <c r="Q2660" i="8"/>
  <c r="R2660" i="8" s="1"/>
  <c r="Q2661" i="8"/>
  <c r="R2661" i="8" s="1"/>
  <c r="Q2662" i="8"/>
  <c r="R2662" i="8" s="1"/>
  <c r="Q2663" i="8"/>
  <c r="R2663" i="8" s="1"/>
  <c r="Q2664" i="8"/>
  <c r="R2664" i="8" s="1"/>
  <c r="Q2665" i="8"/>
  <c r="R2665" i="8" s="1"/>
  <c r="Q2666" i="8"/>
  <c r="R2666" i="8" s="1"/>
  <c r="Q2667" i="8"/>
  <c r="R2667" i="8" s="1"/>
  <c r="Q2668" i="8"/>
  <c r="R2668" i="8" s="1"/>
  <c r="Q2669" i="8"/>
  <c r="R2669" i="8" s="1"/>
  <c r="Q2670" i="8"/>
  <c r="R2670" i="8" s="1"/>
  <c r="Q2671" i="8"/>
  <c r="R2671" i="8" s="1"/>
  <c r="Q2672" i="8"/>
  <c r="R2672" i="8" s="1"/>
  <c r="Q2673" i="8"/>
  <c r="R2673" i="8" s="1"/>
  <c r="Q2674" i="8"/>
  <c r="R2674" i="8" s="1"/>
  <c r="Q2675" i="8"/>
  <c r="R2675" i="8" s="1"/>
  <c r="Q2676" i="8"/>
  <c r="R2676" i="8" s="1"/>
  <c r="Q2677" i="8"/>
  <c r="R2677" i="8" s="1"/>
  <c r="Q2678" i="8"/>
  <c r="R2678" i="8" s="1"/>
  <c r="Q2679" i="8"/>
  <c r="R2679" i="8" s="1"/>
  <c r="Q2680" i="8"/>
  <c r="R2680" i="8" s="1"/>
  <c r="Q2681" i="8"/>
  <c r="R2681" i="8" s="1"/>
  <c r="Q2682" i="8"/>
  <c r="R2682" i="8" s="1"/>
  <c r="Q2683" i="8"/>
  <c r="R2683" i="8" s="1"/>
  <c r="Q2684" i="8"/>
  <c r="R2684" i="8" s="1"/>
  <c r="Q2685" i="8"/>
  <c r="R2685" i="8" s="1"/>
  <c r="Q2686" i="8"/>
  <c r="R2686" i="8" s="1"/>
  <c r="Q2687" i="8"/>
  <c r="R2687" i="8" s="1"/>
  <c r="Q2688" i="8"/>
  <c r="R2688" i="8" s="1"/>
  <c r="Q2689" i="8"/>
  <c r="R2689" i="8" s="1"/>
  <c r="Q2690" i="8"/>
  <c r="R2690" i="8" s="1"/>
  <c r="Q2691" i="8"/>
  <c r="R2691" i="8" s="1"/>
  <c r="Q2692" i="8"/>
  <c r="R2692" i="8" s="1"/>
  <c r="Q2693" i="8"/>
  <c r="R2693" i="8" s="1"/>
  <c r="Q2694" i="8"/>
  <c r="R2694" i="8" s="1"/>
  <c r="Q2695" i="8"/>
  <c r="R2695" i="8" s="1"/>
  <c r="Q2696" i="8"/>
  <c r="R2696" i="8" s="1"/>
  <c r="Q2697" i="8"/>
  <c r="R2697" i="8" s="1"/>
  <c r="Q2698" i="8"/>
  <c r="R2698" i="8" s="1"/>
  <c r="Q2699" i="8"/>
  <c r="R2699" i="8" s="1"/>
  <c r="Q2700" i="8"/>
  <c r="R2700" i="8" s="1"/>
  <c r="Q2701" i="8"/>
  <c r="R2701" i="8" s="1"/>
  <c r="Q2702" i="8"/>
  <c r="R2702" i="8" s="1"/>
  <c r="Q2703" i="8"/>
  <c r="R2703" i="8" s="1"/>
  <c r="Q2704" i="8"/>
  <c r="R2704" i="8" s="1"/>
  <c r="Q2705" i="8"/>
  <c r="R2705" i="8" s="1"/>
  <c r="Q2706" i="8"/>
  <c r="R2706" i="8" s="1"/>
  <c r="Q2707" i="8"/>
  <c r="R2707" i="8" s="1"/>
  <c r="Q2708" i="8"/>
  <c r="R2708" i="8" s="1"/>
  <c r="Q2709" i="8"/>
  <c r="R2709" i="8" s="1"/>
  <c r="Q2710" i="8"/>
  <c r="R2710" i="8" s="1"/>
  <c r="Q2711" i="8"/>
  <c r="R2711" i="8" s="1"/>
  <c r="Q2712" i="8"/>
  <c r="R2712" i="8" s="1"/>
  <c r="Q2713" i="8"/>
  <c r="R2713" i="8" s="1"/>
  <c r="Q2714" i="8"/>
  <c r="R2714" i="8" s="1"/>
  <c r="Q2715" i="8"/>
  <c r="R2715" i="8" s="1"/>
  <c r="Q2716" i="8"/>
  <c r="R2716" i="8" s="1"/>
  <c r="Q2717" i="8"/>
  <c r="R2717" i="8" s="1"/>
  <c r="Q2718" i="8"/>
  <c r="R2718" i="8" s="1"/>
  <c r="Q2719" i="8"/>
  <c r="R2719" i="8" s="1"/>
  <c r="Q2720" i="8"/>
  <c r="R2720" i="8" s="1"/>
  <c r="Q2721" i="8"/>
  <c r="R2721" i="8" s="1"/>
  <c r="Q2722" i="8"/>
  <c r="R2722" i="8" s="1"/>
  <c r="Q2723" i="8"/>
  <c r="R2723" i="8" s="1"/>
  <c r="Q2724" i="8"/>
  <c r="R2724" i="8" s="1"/>
  <c r="Q2725" i="8"/>
  <c r="R2725" i="8" s="1"/>
  <c r="Q2726" i="8"/>
  <c r="R2726" i="8" s="1"/>
  <c r="Q2727" i="8"/>
  <c r="R2727" i="8" s="1"/>
  <c r="Q2728" i="8"/>
  <c r="R2728" i="8" s="1"/>
  <c r="Q2729" i="8"/>
  <c r="R2729" i="8" s="1"/>
  <c r="Q2730" i="8"/>
  <c r="R2730" i="8" s="1"/>
  <c r="Q2731" i="8"/>
  <c r="R2731" i="8" s="1"/>
  <c r="Q2732" i="8"/>
  <c r="R2732" i="8" s="1"/>
  <c r="Q2733" i="8"/>
  <c r="R2733" i="8" s="1"/>
  <c r="Q2734" i="8"/>
  <c r="R2734" i="8" s="1"/>
  <c r="Q2735" i="8"/>
  <c r="R2735" i="8" s="1"/>
  <c r="Q2736" i="8"/>
  <c r="R2736" i="8" s="1"/>
  <c r="Q2737" i="8"/>
  <c r="R2737" i="8" s="1"/>
  <c r="Q2738" i="8"/>
  <c r="R2738" i="8" s="1"/>
  <c r="Q2739" i="8"/>
  <c r="R2739" i="8" s="1"/>
  <c r="Q2740" i="8"/>
  <c r="R2740" i="8" s="1"/>
  <c r="Q2741" i="8"/>
  <c r="R2741" i="8" s="1"/>
  <c r="Q2742" i="8"/>
  <c r="R2742" i="8" s="1"/>
  <c r="Q2743" i="8"/>
  <c r="R2743" i="8" s="1"/>
  <c r="Q2744" i="8"/>
  <c r="R2744" i="8" s="1"/>
  <c r="Q2745" i="8"/>
  <c r="R2745" i="8" s="1"/>
  <c r="Q2746" i="8"/>
  <c r="R2746" i="8" s="1"/>
  <c r="Q2747" i="8"/>
  <c r="R2747" i="8" s="1"/>
  <c r="Q2748" i="8"/>
  <c r="R2748" i="8" s="1"/>
  <c r="Q2749" i="8"/>
  <c r="R2749" i="8" s="1"/>
  <c r="Q2750" i="8"/>
  <c r="R2750" i="8" s="1"/>
  <c r="Q2751" i="8"/>
  <c r="R2751" i="8" s="1"/>
  <c r="Q2752" i="8"/>
  <c r="R2752" i="8" s="1"/>
  <c r="Q2753" i="8"/>
  <c r="R2753" i="8" s="1"/>
  <c r="Q2754" i="8"/>
  <c r="R2754" i="8" s="1"/>
  <c r="Q2755" i="8"/>
  <c r="R2755" i="8" s="1"/>
  <c r="Q2756" i="8"/>
  <c r="R2756" i="8" s="1"/>
  <c r="Q2757" i="8"/>
  <c r="R2757" i="8" s="1"/>
  <c r="Q2758" i="8"/>
  <c r="R2758" i="8" s="1"/>
  <c r="Q2759" i="8"/>
  <c r="R2759" i="8" s="1"/>
  <c r="Q2760" i="8"/>
  <c r="R2760" i="8" s="1"/>
  <c r="Q2761" i="8"/>
  <c r="R2761" i="8" s="1"/>
  <c r="Q2762" i="8"/>
  <c r="R2762" i="8" s="1"/>
  <c r="Q2763" i="8"/>
  <c r="R2763" i="8" s="1"/>
  <c r="Q2764" i="8"/>
  <c r="R2764" i="8" s="1"/>
  <c r="Q2765" i="8"/>
  <c r="R2765" i="8" s="1"/>
  <c r="Q2766" i="8"/>
  <c r="R2766" i="8" s="1"/>
  <c r="Q2767" i="8"/>
  <c r="R2767" i="8" s="1"/>
  <c r="Q2768" i="8"/>
  <c r="R2768" i="8" s="1"/>
  <c r="Q2769" i="8"/>
  <c r="R2769" i="8" s="1"/>
  <c r="Q2770" i="8"/>
  <c r="R2770" i="8" s="1"/>
  <c r="Q2771" i="8"/>
  <c r="R2771" i="8" s="1"/>
  <c r="Q2772" i="8"/>
  <c r="R2772" i="8" s="1"/>
  <c r="Q2773" i="8"/>
  <c r="R2773" i="8" s="1"/>
  <c r="Q2774" i="8"/>
  <c r="R2774" i="8" s="1"/>
  <c r="Q2775" i="8"/>
  <c r="R2775" i="8" s="1"/>
  <c r="Q2776" i="8"/>
  <c r="R2776" i="8" s="1"/>
  <c r="Q2777" i="8"/>
  <c r="R2777" i="8" s="1"/>
  <c r="Q2778" i="8"/>
  <c r="R2778" i="8" s="1"/>
  <c r="Q2779" i="8"/>
  <c r="R2779" i="8" s="1"/>
  <c r="Q2780" i="8"/>
  <c r="R2780" i="8" s="1"/>
  <c r="Q2781" i="8"/>
  <c r="R2781" i="8" s="1"/>
  <c r="Q2782" i="8"/>
  <c r="R2782" i="8" s="1"/>
  <c r="Q2783" i="8"/>
  <c r="R2783" i="8" s="1"/>
  <c r="Q2784" i="8"/>
  <c r="R2784" i="8" s="1"/>
  <c r="Q2785" i="8"/>
  <c r="R2785" i="8" s="1"/>
  <c r="Q2786" i="8"/>
  <c r="R2786" i="8" s="1"/>
  <c r="Q2787" i="8"/>
  <c r="R2787" i="8" s="1"/>
  <c r="Q2788" i="8"/>
  <c r="R2788" i="8" s="1"/>
  <c r="Q2789" i="8"/>
  <c r="R2789" i="8" s="1"/>
  <c r="Q2790" i="8"/>
  <c r="R2790" i="8" s="1"/>
  <c r="Q2791" i="8"/>
  <c r="R2791" i="8" s="1"/>
  <c r="Q2792" i="8"/>
  <c r="R2792" i="8" s="1"/>
  <c r="Q2793" i="8"/>
  <c r="R2793" i="8" s="1"/>
  <c r="Q2794" i="8"/>
  <c r="R2794" i="8" s="1"/>
  <c r="Q2795" i="8"/>
  <c r="R2795" i="8" s="1"/>
  <c r="Q2796" i="8"/>
  <c r="R2796" i="8" s="1"/>
  <c r="Q2797" i="8"/>
  <c r="R2797" i="8" s="1"/>
  <c r="Q2798" i="8"/>
  <c r="R2798" i="8" s="1"/>
  <c r="Q2799" i="8"/>
  <c r="R2799" i="8" s="1"/>
  <c r="Q2800" i="8"/>
  <c r="R2800" i="8" s="1"/>
  <c r="Q2801" i="8"/>
  <c r="R2801" i="8" s="1"/>
  <c r="Q2802" i="8"/>
  <c r="R2802" i="8" s="1"/>
  <c r="Q2803" i="8"/>
  <c r="R2803" i="8" s="1"/>
  <c r="Q2804" i="8"/>
  <c r="R2804" i="8" s="1"/>
  <c r="Q2805" i="8"/>
  <c r="R2805" i="8" s="1"/>
  <c r="Q2806" i="8"/>
  <c r="R2806" i="8" s="1"/>
  <c r="Q2807" i="8"/>
  <c r="R2807" i="8" s="1"/>
  <c r="Q2808" i="8"/>
  <c r="R2808" i="8" s="1"/>
  <c r="Q2809" i="8"/>
  <c r="R2809" i="8" s="1"/>
  <c r="Q2810" i="8"/>
  <c r="R2810" i="8" s="1"/>
  <c r="Q2811" i="8"/>
  <c r="R2811" i="8" s="1"/>
  <c r="Q2812" i="8"/>
  <c r="R2812" i="8" s="1"/>
  <c r="Q2813" i="8"/>
  <c r="R2813" i="8" s="1"/>
  <c r="Q2814" i="8"/>
  <c r="R2814" i="8" s="1"/>
  <c r="Q2815" i="8"/>
  <c r="R2815" i="8" s="1"/>
  <c r="Q2816" i="8"/>
  <c r="R2816" i="8" s="1"/>
  <c r="Q2817" i="8"/>
  <c r="R2817" i="8" s="1"/>
  <c r="Q2818" i="8"/>
  <c r="R2818" i="8" s="1"/>
  <c r="Q2819" i="8"/>
  <c r="R2819" i="8" s="1"/>
  <c r="Q2820" i="8"/>
  <c r="R2820" i="8" s="1"/>
  <c r="Q2821" i="8"/>
  <c r="R2821" i="8" s="1"/>
  <c r="Q2822" i="8"/>
  <c r="R2822" i="8" s="1"/>
  <c r="Q2823" i="8"/>
  <c r="R2823" i="8" s="1"/>
  <c r="Q2824" i="8"/>
  <c r="R2824" i="8" s="1"/>
  <c r="Q2825" i="8"/>
  <c r="R2825" i="8" s="1"/>
  <c r="Q2826" i="8"/>
  <c r="R2826" i="8" s="1"/>
  <c r="Q2827" i="8"/>
  <c r="R2827" i="8" s="1"/>
  <c r="Q2828" i="8"/>
  <c r="R2828" i="8" s="1"/>
  <c r="Q2829" i="8"/>
  <c r="R2829" i="8" s="1"/>
  <c r="Q2830" i="8"/>
  <c r="R2830" i="8" s="1"/>
  <c r="Q2831" i="8"/>
  <c r="R2831" i="8" s="1"/>
  <c r="Q2832" i="8"/>
  <c r="R2832" i="8" s="1"/>
  <c r="Q2833" i="8"/>
  <c r="R2833" i="8" s="1"/>
  <c r="Q2834" i="8"/>
  <c r="R2834" i="8" s="1"/>
  <c r="Q2835" i="8"/>
  <c r="R2835" i="8" s="1"/>
  <c r="Q2836" i="8"/>
  <c r="R2836" i="8" s="1"/>
  <c r="Q2837" i="8"/>
  <c r="R2837" i="8" s="1"/>
  <c r="Q2838" i="8"/>
  <c r="R2838" i="8" s="1"/>
  <c r="Q2839" i="8"/>
  <c r="R2839" i="8" s="1"/>
  <c r="Q2840" i="8"/>
  <c r="R2840" i="8" s="1"/>
  <c r="Q2841" i="8"/>
  <c r="R2841" i="8" s="1"/>
  <c r="Q2842" i="8"/>
  <c r="R2842" i="8" s="1"/>
  <c r="Q2843" i="8"/>
  <c r="R2843" i="8" s="1"/>
  <c r="Q2844" i="8"/>
  <c r="R2844" i="8" s="1"/>
  <c r="Q2845" i="8"/>
  <c r="R2845" i="8" s="1"/>
  <c r="Q2846" i="8"/>
  <c r="R2846" i="8" s="1"/>
  <c r="Q2847" i="8"/>
  <c r="R2847" i="8" s="1"/>
  <c r="Q2848" i="8"/>
  <c r="R2848" i="8" s="1"/>
  <c r="Q2849" i="8"/>
  <c r="R2849" i="8" s="1"/>
  <c r="Q2850" i="8"/>
  <c r="R2850" i="8" s="1"/>
  <c r="Q2851" i="8"/>
  <c r="R2851" i="8" s="1"/>
  <c r="Q2852" i="8"/>
  <c r="R2852" i="8" s="1"/>
  <c r="Q2853" i="8"/>
  <c r="R2853" i="8" s="1"/>
  <c r="Q2854" i="8"/>
  <c r="R2854" i="8" s="1"/>
  <c r="Q2855" i="8"/>
  <c r="R2855" i="8" s="1"/>
  <c r="Q2856" i="8"/>
  <c r="R2856" i="8" s="1"/>
  <c r="Q2857" i="8"/>
  <c r="R2857" i="8" s="1"/>
  <c r="Q2858" i="8"/>
  <c r="R2858" i="8" s="1"/>
  <c r="Q2859" i="8"/>
  <c r="R2859" i="8" s="1"/>
  <c r="Q2860" i="8"/>
  <c r="R2860" i="8" s="1"/>
  <c r="Q2861" i="8"/>
  <c r="R2861" i="8" s="1"/>
  <c r="Q2862" i="8"/>
  <c r="R2862" i="8" s="1"/>
  <c r="Q2863" i="8"/>
  <c r="R2863" i="8" s="1"/>
  <c r="Q2864" i="8"/>
  <c r="R2864" i="8" s="1"/>
  <c r="Q2865" i="8"/>
  <c r="R2865" i="8" s="1"/>
  <c r="Q2866" i="8"/>
  <c r="R2866" i="8" s="1"/>
  <c r="Q2867" i="8"/>
  <c r="R2867" i="8" s="1"/>
  <c r="Q2868" i="8"/>
  <c r="R2868" i="8" s="1"/>
  <c r="Q2869" i="8"/>
  <c r="R2869" i="8" s="1"/>
  <c r="Q2870" i="8"/>
  <c r="R2870" i="8" s="1"/>
  <c r="Q2871" i="8"/>
  <c r="R2871" i="8" s="1"/>
  <c r="Q2872" i="8"/>
  <c r="R2872" i="8" s="1"/>
  <c r="Q2873" i="8"/>
  <c r="R2873" i="8" s="1"/>
  <c r="Q2874" i="8"/>
  <c r="R2874" i="8" s="1"/>
  <c r="Q2875" i="8"/>
  <c r="R2875" i="8" s="1"/>
  <c r="Q2876" i="8"/>
  <c r="R2876" i="8" s="1"/>
  <c r="Q2877" i="8"/>
  <c r="R2877" i="8" s="1"/>
  <c r="Q2878" i="8"/>
  <c r="R2878" i="8" s="1"/>
  <c r="Q2879" i="8"/>
  <c r="R2879" i="8" s="1"/>
  <c r="Q2880" i="8"/>
  <c r="R2880" i="8" s="1"/>
  <c r="Q2881" i="8"/>
  <c r="R2881" i="8" s="1"/>
  <c r="Q2882" i="8"/>
  <c r="R2882" i="8" s="1"/>
  <c r="Q2883" i="8"/>
  <c r="R2883" i="8" s="1"/>
  <c r="Q2884" i="8"/>
  <c r="R2884" i="8" s="1"/>
  <c r="Q2885" i="8"/>
  <c r="R2885" i="8" s="1"/>
  <c r="Q2886" i="8"/>
  <c r="R2886" i="8" s="1"/>
  <c r="Q2887" i="8"/>
  <c r="R2887" i="8" s="1"/>
  <c r="Q2888" i="8"/>
  <c r="R2888" i="8" s="1"/>
  <c r="Q2889" i="8"/>
  <c r="R2889" i="8" s="1"/>
  <c r="Q2890" i="8"/>
  <c r="R2890" i="8" s="1"/>
  <c r="Q2891" i="8"/>
  <c r="R2891" i="8" s="1"/>
  <c r="Q2892" i="8"/>
  <c r="R2892" i="8" s="1"/>
  <c r="Q2893" i="8"/>
  <c r="R2893" i="8" s="1"/>
  <c r="Q2894" i="8"/>
  <c r="R2894" i="8" s="1"/>
  <c r="Q2895" i="8"/>
  <c r="R2895" i="8" s="1"/>
  <c r="Q2896" i="8"/>
  <c r="R2896" i="8" s="1"/>
  <c r="Q2897" i="8"/>
  <c r="R2897" i="8" s="1"/>
  <c r="Q2898" i="8"/>
  <c r="R2898" i="8" s="1"/>
  <c r="Q2899" i="8"/>
  <c r="R2899" i="8" s="1"/>
  <c r="Q2900" i="8"/>
  <c r="R2900" i="8" s="1"/>
  <c r="Q2901" i="8"/>
  <c r="R2901" i="8" s="1"/>
  <c r="Q2902" i="8"/>
  <c r="R2902" i="8" s="1"/>
  <c r="Q2903" i="8"/>
  <c r="R2903" i="8" s="1"/>
  <c r="Q2904" i="8"/>
  <c r="R2904" i="8" s="1"/>
  <c r="Q2905" i="8"/>
  <c r="R2905" i="8" s="1"/>
  <c r="Q2906" i="8"/>
  <c r="R2906" i="8" s="1"/>
  <c r="Q2907" i="8"/>
  <c r="R2907" i="8" s="1"/>
  <c r="Q2908" i="8"/>
  <c r="R2908" i="8" s="1"/>
  <c r="Q2909" i="8"/>
  <c r="R2909" i="8" s="1"/>
  <c r="Q2910" i="8"/>
  <c r="R2910" i="8" s="1"/>
  <c r="Q2911" i="8"/>
  <c r="R2911" i="8" s="1"/>
  <c r="Q2912" i="8"/>
  <c r="R2912" i="8" s="1"/>
  <c r="Q2913" i="8"/>
  <c r="R2913" i="8" s="1"/>
  <c r="Q2914" i="8"/>
  <c r="R2914" i="8" s="1"/>
  <c r="Q2915" i="8"/>
  <c r="R2915" i="8" s="1"/>
  <c r="Q2916" i="8"/>
  <c r="R2916" i="8" s="1"/>
  <c r="Q2917" i="8"/>
  <c r="R2917" i="8" s="1"/>
  <c r="Q2918" i="8"/>
  <c r="R2918" i="8" s="1"/>
  <c r="Q2919" i="8"/>
  <c r="R2919" i="8" s="1"/>
  <c r="Q2920" i="8"/>
  <c r="R2920" i="8" s="1"/>
  <c r="Q2921" i="8"/>
  <c r="R2921" i="8" s="1"/>
  <c r="Q2922" i="8"/>
  <c r="R2922" i="8" s="1"/>
  <c r="Q2923" i="8"/>
  <c r="R2923" i="8" s="1"/>
  <c r="Q2924" i="8"/>
  <c r="R2924" i="8" s="1"/>
  <c r="Q2925" i="8"/>
  <c r="R2925" i="8" s="1"/>
  <c r="Q2926" i="8"/>
  <c r="R2926" i="8" s="1"/>
  <c r="Q2927" i="8"/>
  <c r="R2927" i="8" s="1"/>
  <c r="Q2928" i="8"/>
  <c r="R2928" i="8" s="1"/>
  <c r="Q2929" i="8"/>
  <c r="R2929" i="8" s="1"/>
  <c r="Q2930" i="8"/>
  <c r="R2930" i="8" s="1"/>
  <c r="Q2931" i="8"/>
  <c r="R2931" i="8" s="1"/>
  <c r="Q2932" i="8"/>
  <c r="R2932" i="8" s="1"/>
  <c r="Q2933" i="8"/>
  <c r="R2933" i="8" s="1"/>
  <c r="Q2934" i="8"/>
  <c r="R2934" i="8" s="1"/>
  <c r="Q2935" i="8"/>
  <c r="R2935" i="8" s="1"/>
  <c r="Q2936" i="8"/>
  <c r="R2936" i="8" s="1"/>
  <c r="Q2937" i="8"/>
  <c r="R2937" i="8" s="1"/>
  <c r="Q2938" i="8"/>
  <c r="R2938" i="8" s="1"/>
  <c r="Q2939" i="8"/>
  <c r="R2939" i="8" s="1"/>
  <c r="Q2940" i="8"/>
  <c r="R2940" i="8" s="1"/>
  <c r="Q2941" i="8"/>
  <c r="R2941" i="8" s="1"/>
  <c r="Q2942" i="8"/>
  <c r="R2942" i="8" s="1"/>
  <c r="Q2943" i="8"/>
  <c r="R2943" i="8" s="1"/>
  <c r="Q2944" i="8"/>
  <c r="R2944" i="8" s="1"/>
  <c r="Q2945" i="8"/>
  <c r="R2945" i="8" s="1"/>
  <c r="Q2946" i="8"/>
  <c r="R2946" i="8" s="1"/>
  <c r="Q2947" i="8"/>
  <c r="R2947" i="8" s="1"/>
  <c r="Q2948" i="8"/>
  <c r="R2948" i="8" s="1"/>
  <c r="Q2949" i="8"/>
  <c r="R2949" i="8" s="1"/>
  <c r="Q2950" i="8"/>
  <c r="R2950" i="8" s="1"/>
  <c r="Q2951" i="8"/>
  <c r="R2951" i="8" s="1"/>
  <c r="Q2952" i="8"/>
  <c r="R2952" i="8" s="1"/>
  <c r="Q2953" i="8"/>
  <c r="R2953" i="8" s="1"/>
  <c r="Q2954" i="8"/>
  <c r="R2954" i="8" s="1"/>
  <c r="Q2955" i="8"/>
  <c r="R2955" i="8" s="1"/>
  <c r="Q2956" i="8"/>
  <c r="R2956" i="8" s="1"/>
  <c r="Q2957" i="8"/>
  <c r="R2957" i="8" s="1"/>
  <c r="Q2958" i="8"/>
  <c r="R2958" i="8" s="1"/>
  <c r="Q2959" i="8"/>
  <c r="R2959" i="8" s="1"/>
  <c r="Q2960" i="8"/>
  <c r="R2960" i="8" s="1"/>
  <c r="Q2961" i="8"/>
  <c r="R2961" i="8" s="1"/>
  <c r="Q2962" i="8"/>
  <c r="R2962" i="8" s="1"/>
  <c r="Q2963" i="8"/>
  <c r="R2963" i="8" s="1"/>
  <c r="Q2964" i="8"/>
  <c r="R2964" i="8" s="1"/>
  <c r="Q2965" i="8"/>
  <c r="R2965" i="8" s="1"/>
  <c r="Q2966" i="8"/>
  <c r="R2966" i="8" s="1"/>
  <c r="Q2967" i="8"/>
  <c r="R2967" i="8" s="1"/>
  <c r="Q2968" i="8"/>
  <c r="R2968" i="8" s="1"/>
  <c r="Q2969" i="8"/>
  <c r="R2969" i="8" s="1"/>
  <c r="Q2970" i="8"/>
  <c r="R2970" i="8" s="1"/>
  <c r="Q2971" i="8"/>
  <c r="R2971" i="8" s="1"/>
  <c r="Q2972" i="8"/>
  <c r="R2972" i="8" s="1"/>
  <c r="Q2973" i="8"/>
  <c r="R2973" i="8" s="1"/>
  <c r="Q2974" i="8"/>
  <c r="R2974" i="8" s="1"/>
  <c r="Q2975" i="8"/>
  <c r="R2975" i="8" s="1"/>
  <c r="Q2976" i="8"/>
  <c r="R2976" i="8" s="1"/>
  <c r="Q2977" i="8"/>
  <c r="R2977" i="8" s="1"/>
  <c r="Q2978" i="8"/>
  <c r="R2978" i="8" s="1"/>
  <c r="Q2979" i="8"/>
  <c r="R2979" i="8" s="1"/>
  <c r="Q2980" i="8"/>
  <c r="R2980" i="8" s="1"/>
  <c r="Q2981" i="8"/>
  <c r="R2981" i="8" s="1"/>
  <c r="Q2982" i="8"/>
  <c r="R2982" i="8" s="1"/>
  <c r="Q2983" i="8"/>
  <c r="R2983" i="8" s="1"/>
  <c r="Q2984" i="8"/>
  <c r="R2984" i="8" s="1"/>
  <c r="Q2985" i="8"/>
  <c r="R2985" i="8" s="1"/>
  <c r="Q2986" i="8"/>
  <c r="R2986" i="8" s="1"/>
  <c r="Q2987" i="8"/>
  <c r="R2987" i="8" s="1"/>
  <c r="Q2988" i="8"/>
  <c r="R2988" i="8" s="1"/>
  <c r="Q2989" i="8"/>
  <c r="R2989" i="8" s="1"/>
  <c r="Q2990" i="8"/>
  <c r="R2990" i="8" s="1"/>
  <c r="Q2991" i="8"/>
  <c r="R2991" i="8" s="1"/>
  <c r="Q2992" i="8"/>
  <c r="R2992" i="8" s="1"/>
  <c r="Q2993" i="8"/>
  <c r="R2993" i="8" s="1"/>
  <c r="Q2994" i="8"/>
  <c r="R2994" i="8" s="1"/>
  <c r="Q2995" i="8"/>
  <c r="R2995" i="8" s="1"/>
  <c r="Q2996" i="8"/>
  <c r="R2996" i="8" s="1"/>
  <c r="Q2997" i="8"/>
  <c r="R2997" i="8" s="1"/>
  <c r="Q2998" i="8"/>
  <c r="R2998" i="8" s="1"/>
  <c r="Q2999" i="8"/>
  <c r="R2999" i="8" s="1"/>
  <c r="Q3000" i="8"/>
  <c r="R3000" i="8" s="1"/>
  <c r="Q3001" i="8"/>
  <c r="R3001" i="8" s="1"/>
  <c r="Q3002" i="8"/>
  <c r="R3002" i="8" s="1"/>
  <c r="Q3003" i="8"/>
  <c r="R3003" i="8" s="1"/>
  <c r="Q3004" i="8"/>
  <c r="R3004" i="8" s="1"/>
  <c r="Q3005" i="8"/>
  <c r="R3005" i="8" s="1"/>
  <c r="Q3006" i="8"/>
  <c r="R3006" i="8" s="1"/>
  <c r="Q3007" i="8"/>
  <c r="R3007" i="8" s="1"/>
  <c r="Q3008" i="8"/>
  <c r="R3008" i="8" s="1"/>
  <c r="Q3009" i="8"/>
  <c r="R3009" i="8" s="1"/>
  <c r="Q3010" i="8"/>
  <c r="R3010" i="8" s="1"/>
  <c r="Q3011" i="8"/>
  <c r="R3011" i="8" s="1"/>
  <c r="Q3012" i="8"/>
  <c r="R3012" i="8" s="1"/>
  <c r="Q3013" i="8"/>
  <c r="R3013" i="8" s="1"/>
  <c r="Q3014" i="8"/>
  <c r="R3014" i="8" s="1"/>
  <c r="Q3015" i="8"/>
  <c r="R3015" i="8" s="1"/>
  <c r="Q3016" i="8"/>
  <c r="R3016" i="8" s="1"/>
  <c r="Q3017" i="8"/>
  <c r="R3017" i="8" s="1"/>
  <c r="Q3018" i="8"/>
  <c r="R3018" i="8" s="1"/>
  <c r="Q3019" i="8"/>
  <c r="R3019" i="8" s="1"/>
  <c r="Q3020" i="8"/>
  <c r="R3020" i="8" s="1"/>
  <c r="Q3021" i="8"/>
  <c r="R3021" i="8" s="1"/>
  <c r="Q3022" i="8"/>
  <c r="R3022" i="8" s="1"/>
  <c r="Q3023" i="8"/>
  <c r="R3023" i="8" s="1"/>
  <c r="Q3024" i="8"/>
  <c r="R3024" i="8" s="1"/>
  <c r="Q3025" i="8"/>
  <c r="R3025" i="8" s="1"/>
  <c r="Q3026" i="8"/>
  <c r="R3026" i="8" s="1"/>
  <c r="Q3027" i="8"/>
  <c r="R3027" i="8" s="1"/>
  <c r="Q3028" i="8"/>
  <c r="R3028" i="8" s="1"/>
  <c r="Q3029" i="8"/>
  <c r="R3029" i="8" s="1"/>
  <c r="Q3030" i="8"/>
  <c r="R3030" i="8" s="1"/>
  <c r="Q3031" i="8"/>
  <c r="R3031" i="8" s="1"/>
  <c r="Q3032" i="8"/>
  <c r="R3032" i="8" s="1"/>
  <c r="Q3033" i="8"/>
  <c r="R3033" i="8" s="1"/>
  <c r="Q3034" i="8"/>
  <c r="R3034" i="8" s="1"/>
  <c r="Q3035" i="8"/>
  <c r="R3035" i="8" s="1"/>
  <c r="Q3036" i="8"/>
  <c r="R3036" i="8" s="1"/>
  <c r="Q3037" i="8"/>
  <c r="R3037" i="8" s="1"/>
  <c r="Q3038" i="8"/>
  <c r="R3038" i="8" s="1"/>
  <c r="Q3039" i="8"/>
  <c r="R3039" i="8" s="1"/>
  <c r="Q3040" i="8"/>
  <c r="R3040" i="8" s="1"/>
  <c r="Q3041" i="8"/>
  <c r="R3041" i="8" s="1"/>
  <c r="Q3042" i="8"/>
  <c r="R3042" i="8" s="1"/>
  <c r="Q3043" i="8"/>
  <c r="R3043" i="8" s="1"/>
  <c r="Q3044" i="8"/>
  <c r="R3044" i="8" s="1"/>
  <c r="Q3045" i="8"/>
  <c r="R3045" i="8" s="1"/>
  <c r="Q3046" i="8"/>
  <c r="R3046" i="8" s="1"/>
  <c r="Q3047" i="8"/>
  <c r="R3047" i="8" s="1"/>
  <c r="Q3048" i="8"/>
  <c r="R3048" i="8" s="1"/>
  <c r="Q3049" i="8"/>
  <c r="R3049" i="8" s="1"/>
  <c r="Q3050" i="8"/>
  <c r="R3050" i="8" s="1"/>
  <c r="Q3051" i="8"/>
  <c r="R3051" i="8" s="1"/>
  <c r="Q3052" i="8"/>
  <c r="R3052" i="8" s="1"/>
  <c r="Q3053" i="8"/>
  <c r="R3053" i="8" s="1"/>
  <c r="Q3054" i="8"/>
  <c r="R3054" i="8" s="1"/>
  <c r="Q3055" i="8"/>
  <c r="R3055" i="8" s="1"/>
  <c r="Q3056" i="8"/>
  <c r="R3056" i="8" s="1"/>
  <c r="Q3057" i="8"/>
  <c r="R3057" i="8" s="1"/>
  <c r="Q3058" i="8"/>
  <c r="R3058" i="8" s="1"/>
  <c r="Q3059" i="8"/>
  <c r="R3059" i="8" s="1"/>
  <c r="Q3060" i="8"/>
  <c r="R3060" i="8" s="1"/>
  <c r="Q3061" i="8"/>
  <c r="R3061" i="8" s="1"/>
  <c r="Q3062" i="8"/>
  <c r="R3062" i="8" s="1"/>
  <c r="Q3063" i="8"/>
  <c r="R3063" i="8" s="1"/>
  <c r="Q3064" i="8"/>
  <c r="R3064" i="8" s="1"/>
  <c r="Q3065" i="8"/>
  <c r="R3065" i="8" s="1"/>
  <c r="Q3066" i="8"/>
  <c r="R3066" i="8" s="1"/>
  <c r="Q3067" i="8"/>
  <c r="R3067" i="8" s="1"/>
  <c r="Q3068" i="8"/>
  <c r="R3068" i="8" s="1"/>
  <c r="Q3069" i="8"/>
  <c r="R3069" i="8" s="1"/>
  <c r="Q3070" i="8"/>
  <c r="R3070" i="8" s="1"/>
  <c r="Q3071" i="8"/>
  <c r="R3071" i="8" s="1"/>
  <c r="Q3072" i="8"/>
  <c r="R3072" i="8" s="1"/>
  <c r="Q3073" i="8"/>
  <c r="R3073" i="8" s="1"/>
  <c r="Q3074" i="8"/>
  <c r="R3074" i="8" s="1"/>
  <c r="Q3075" i="8"/>
  <c r="R3075" i="8" s="1"/>
  <c r="Q3076" i="8"/>
  <c r="R3076" i="8" s="1"/>
  <c r="Q3077" i="8"/>
  <c r="R3077" i="8" s="1"/>
  <c r="Q3078" i="8"/>
  <c r="R3078" i="8" s="1"/>
  <c r="Q3079" i="8"/>
  <c r="R3079" i="8" s="1"/>
  <c r="Q3080" i="8"/>
  <c r="R3080" i="8" s="1"/>
  <c r="Q3081" i="8"/>
  <c r="R3081" i="8" s="1"/>
  <c r="Q3082" i="8"/>
  <c r="R3082" i="8" s="1"/>
  <c r="Q3083" i="8"/>
  <c r="R3083" i="8" s="1"/>
  <c r="Q3084" i="8"/>
  <c r="R3084" i="8" s="1"/>
  <c r="Q3085" i="8"/>
  <c r="R3085" i="8" s="1"/>
  <c r="Q3086" i="8"/>
  <c r="R3086" i="8" s="1"/>
  <c r="Q3087" i="8"/>
  <c r="R3087" i="8" s="1"/>
  <c r="Q3088" i="8"/>
  <c r="R3088" i="8" s="1"/>
  <c r="Q3089" i="8"/>
  <c r="R3089" i="8" s="1"/>
  <c r="Q3090" i="8"/>
  <c r="R3090" i="8" s="1"/>
  <c r="Q3091" i="8"/>
  <c r="R3091" i="8" s="1"/>
  <c r="Q3092" i="8"/>
  <c r="R3092" i="8" s="1"/>
  <c r="Q3093" i="8"/>
  <c r="R3093" i="8" s="1"/>
  <c r="Q3094" i="8"/>
  <c r="R3094" i="8" s="1"/>
  <c r="Q3095" i="8"/>
  <c r="R3095" i="8" s="1"/>
  <c r="Q3096" i="8"/>
  <c r="R3096" i="8" s="1"/>
  <c r="Q3097" i="8"/>
  <c r="R3097" i="8" s="1"/>
  <c r="Q3098" i="8"/>
  <c r="R3098" i="8" s="1"/>
  <c r="Q3099" i="8"/>
  <c r="R3099" i="8" s="1"/>
  <c r="Q3100" i="8"/>
  <c r="R3100" i="8" s="1"/>
  <c r="Q3101" i="8"/>
  <c r="R3101" i="8" s="1"/>
  <c r="Q3102" i="8"/>
  <c r="R3102" i="8" s="1"/>
  <c r="Q3103" i="8"/>
  <c r="R3103" i="8" s="1"/>
  <c r="Q3104" i="8"/>
  <c r="R3104" i="8" s="1"/>
  <c r="Q3105" i="8"/>
  <c r="R3105" i="8" s="1"/>
  <c r="Q3106" i="8"/>
  <c r="R3106" i="8" s="1"/>
  <c r="Q3107" i="8"/>
  <c r="R3107" i="8" s="1"/>
  <c r="Q3108" i="8"/>
  <c r="R3108" i="8" s="1"/>
  <c r="Q3109" i="8"/>
  <c r="R3109" i="8" s="1"/>
  <c r="Q3110" i="8"/>
  <c r="R3110" i="8" s="1"/>
  <c r="Q3111" i="8"/>
  <c r="R3111" i="8" s="1"/>
  <c r="Q3112" i="8"/>
  <c r="R3112" i="8" s="1"/>
  <c r="Q3113" i="8"/>
  <c r="R3113" i="8" s="1"/>
  <c r="Q3114" i="8"/>
  <c r="R3114" i="8" s="1"/>
  <c r="Q3115" i="8"/>
  <c r="R3115" i="8" s="1"/>
  <c r="Q3116" i="8"/>
  <c r="R3116" i="8" s="1"/>
  <c r="Q3117" i="8"/>
  <c r="R3117" i="8" s="1"/>
  <c r="Q3118" i="8"/>
  <c r="R3118" i="8" s="1"/>
  <c r="Q3119" i="8"/>
  <c r="R3119" i="8" s="1"/>
  <c r="Q3120" i="8"/>
  <c r="R3120" i="8" s="1"/>
  <c r="Q3121" i="8"/>
  <c r="R3121" i="8" s="1"/>
  <c r="Q3122" i="8"/>
  <c r="R3122" i="8" s="1"/>
  <c r="Q3123" i="8"/>
  <c r="R3123" i="8" s="1"/>
  <c r="Q3124" i="8"/>
  <c r="R3124" i="8" s="1"/>
  <c r="Q3125" i="8"/>
  <c r="R3125" i="8" s="1"/>
  <c r="Q3126" i="8"/>
  <c r="R3126" i="8" s="1"/>
  <c r="Q3127" i="8"/>
  <c r="R3127" i="8" s="1"/>
  <c r="Q3128" i="8"/>
  <c r="R3128" i="8" s="1"/>
  <c r="Q3129" i="8"/>
  <c r="R3129" i="8" s="1"/>
  <c r="Q3130" i="8"/>
  <c r="R3130" i="8" s="1"/>
  <c r="Q3131" i="8"/>
  <c r="R3131" i="8" s="1"/>
  <c r="Q3132" i="8"/>
  <c r="R3132" i="8" s="1"/>
  <c r="Q3133" i="8"/>
  <c r="R3133" i="8" s="1"/>
  <c r="Q3134" i="8"/>
  <c r="R3134" i="8" s="1"/>
  <c r="Q3135" i="8"/>
  <c r="R3135" i="8" s="1"/>
  <c r="Q3136" i="8"/>
  <c r="R3136" i="8" s="1"/>
  <c r="Q3137" i="8"/>
  <c r="R3137" i="8" s="1"/>
  <c r="Q3138" i="8"/>
  <c r="R3138" i="8" s="1"/>
  <c r="Q3139" i="8"/>
  <c r="R3139" i="8" s="1"/>
  <c r="Q3140" i="8"/>
  <c r="R3140" i="8" s="1"/>
  <c r="Q3141" i="8"/>
  <c r="R3141" i="8" s="1"/>
  <c r="Q3142" i="8"/>
  <c r="R3142" i="8" s="1"/>
  <c r="Q3143" i="8"/>
  <c r="R3143" i="8" s="1"/>
  <c r="Q3144" i="8"/>
  <c r="R3144" i="8" s="1"/>
  <c r="Q3145" i="8"/>
  <c r="R3145" i="8" s="1"/>
  <c r="Q3146" i="8"/>
  <c r="R3146" i="8" s="1"/>
  <c r="Q3147" i="8"/>
  <c r="R3147" i="8" s="1"/>
  <c r="Q3148" i="8"/>
  <c r="R3148" i="8" s="1"/>
  <c r="Q3149" i="8"/>
  <c r="R3149" i="8" s="1"/>
  <c r="Q3150" i="8"/>
  <c r="R3150" i="8" s="1"/>
  <c r="Q3151" i="8"/>
  <c r="R3151" i="8" s="1"/>
  <c r="Q3152" i="8"/>
  <c r="R3152" i="8" s="1"/>
  <c r="Q3153" i="8"/>
  <c r="R3153" i="8" s="1"/>
  <c r="Q3154" i="8"/>
  <c r="R3154" i="8" s="1"/>
  <c r="Q3155" i="8"/>
  <c r="R3155" i="8" s="1"/>
  <c r="Q3156" i="8"/>
  <c r="R3156" i="8" s="1"/>
  <c r="Q3157" i="8"/>
  <c r="R3157" i="8" s="1"/>
  <c r="Q3158" i="8"/>
  <c r="R3158" i="8" s="1"/>
  <c r="Q3159" i="8"/>
  <c r="R3159" i="8" s="1"/>
  <c r="Q3160" i="8"/>
  <c r="R3160" i="8" s="1"/>
  <c r="Q3161" i="8"/>
  <c r="R3161" i="8" s="1"/>
  <c r="Q3162" i="8"/>
  <c r="R3162" i="8" s="1"/>
  <c r="Q3163" i="8"/>
  <c r="R3163" i="8" s="1"/>
  <c r="Q3164" i="8"/>
  <c r="R3164" i="8" s="1"/>
  <c r="Q3165" i="8"/>
  <c r="R3165" i="8" s="1"/>
  <c r="Q3166" i="8"/>
  <c r="R3166" i="8" s="1"/>
  <c r="Q3167" i="8"/>
  <c r="R3167" i="8" s="1"/>
  <c r="Q3168" i="8"/>
  <c r="R3168" i="8" s="1"/>
  <c r="Q3169" i="8"/>
  <c r="R3169" i="8" s="1"/>
  <c r="Q3170" i="8"/>
  <c r="R3170" i="8" s="1"/>
  <c r="Q3171" i="8"/>
  <c r="R3171" i="8" s="1"/>
  <c r="Q3172" i="8"/>
  <c r="R3172" i="8" s="1"/>
  <c r="Q3173" i="8"/>
  <c r="R3173" i="8" s="1"/>
  <c r="Q3174" i="8"/>
  <c r="R3174" i="8" s="1"/>
  <c r="Q3175" i="8"/>
  <c r="R3175" i="8" s="1"/>
  <c r="Q3176" i="8"/>
  <c r="R3176" i="8" s="1"/>
  <c r="Q3177" i="8"/>
  <c r="R3177" i="8" s="1"/>
  <c r="Q3178" i="8"/>
  <c r="R3178" i="8" s="1"/>
  <c r="Q3179" i="8"/>
  <c r="R3179" i="8" s="1"/>
  <c r="Q3180" i="8"/>
  <c r="R3180" i="8" s="1"/>
  <c r="Q3181" i="8"/>
  <c r="R3181" i="8" s="1"/>
  <c r="Q3182" i="8"/>
  <c r="R3182" i="8" s="1"/>
  <c r="Q3183" i="8"/>
  <c r="R3183" i="8" s="1"/>
  <c r="Q3184" i="8"/>
  <c r="R3184" i="8" s="1"/>
  <c r="Q3185" i="8"/>
  <c r="R3185" i="8" s="1"/>
  <c r="Q3186" i="8"/>
  <c r="R3186" i="8" s="1"/>
  <c r="Q3187" i="8"/>
  <c r="R3187" i="8" s="1"/>
  <c r="Q3188" i="8"/>
  <c r="R3188" i="8" s="1"/>
  <c r="Q3189" i="8"/>
  <c r="R3189" i="8" s="1"/>
  <c r="Q3190" i="8"/>
  <c r="R3190" i="8" s="1"/>
  <c r="Q3191" i="8"/>
  <c r="R3191" i="8" s="1"/>
  <c r="Q3192" i="8"/>
  <c r="R3192" i="8" s="1"/>
  <c r="Q3193" i="8"/>
  <c r="R3193" i="8" s="1"/>
  <c r="Q3194" i="8"/>
  <c r="R3194" i="8" s="1"/>
  <c r="Q3195" i="8"/>
  <c r="R3195" i="8" s="1"/>
  <c r="Q3196" i="8"/>
  <c r="R3196" i="8" s="1"/>
  <c r="Q3197" i="8"/>
  <c r="R3197" i="8" s="1"/>
  <c r="Q3198" i="8"/>
  <c r="R3198" i="8" s="1"/>
  <c r="Q3199" i="8"/>
  <c r="R3199" i="8" s="1"/>
  <c r="Q3200" i="8"/>
  <c r="R3200" i="8" s="1"/>
  <c r="Q3201" i="8"/>
  <c r="R3201" i="8" s="1"/>
  <c r="Q3202" i="8"/>
  <c r="R3202" i="8" s="1"/>
  <c r="Q3203" i="8"/>
  <c r="R3203" i="8" s="1"/>
  <c r="Q3204" i="8"/>
  <c r="R3204" i="8" s="1"/>
  <c r="Q3205" i="8"/>
  <c r="R3205" i="8" s="1"/>
  <c r="Q3206" i="8"/>
  <c r="R3206" i="8" s="1"/>
  <c r="Q3207" i="8"/>
  <c r="R3207" i="8" s="1"/>
  <c r="Q3208" i="8"/>
  <c r="R3208" i="8" s="1"/>
  <c r="Q3209" i="8"/>
  <c r="R3209" i="8" s="1"/>
  <c r="Q3210" i="8"/>
  <c r="R3210" i="8" s="1"/>
  <c r="Q3211" i="8"/>
  <c r="R3211" i="8" s="1"/>
  <c r="Q3212" i="8"/>
  <c r="R3212" i="8" s="1"/>
  <c r="Q3213" i="8"/>
  <c r="R3213" i="8" s="1"/>
  <c r="Q3214" i="8"/>
  <c r="R3214" i="8" s="1"/>
  <c r="Q3215" i="8"/>
  <c r="R3215" i="8" s="1"/>
  <c r="Q3216" i="8"/>
  <c r="R3216" i="8" s="1"/>
  <c r="Q3217" i="8"/>
  <c r="R3217" i="8" s="1"/>
  <c r="Q3218" i="8"/>
  <c r="R3218" i="8" s="1"/>
  <c r="Q3219" i="8"/>
  <c r="R3219" i="8" s="1"/>
  <c r="Q3220" i="8"/>
  <c r="R3220" i="8" s="1"/>
  <c r="Q3221" i="8"/>
  <c r="R3221" i="8" s="1"/>
  <c r="Q3222" i="8"/>
  <c r="R3222" i="8" s="1"/>
  <c r="Q3223" i="8"/>
  <c r="R3223" i="8" s="1"/>
  <c r="Q3224" i="8"/>
  <c r="R3224" i="8" s="1"/>
  <c r="Q3225" i="8"/>
  <c r="R3225" i="8" s="1"/>
  <c r="Q3226" i="8"/>
  <c r="R3226" i="8" s="1"/>
  <c r="Q3227" i="8"/>
  <c r="R3227" i="8" s="1"/>
  <c r="Q3228" i="8"/>
  <c r="R3228" i="8" s="1"/>
  <c r="Q3229" i="8"/>
  <c r="R3229" i="8" s="1"/>
  <c r="Q3230" i="8"/>
  <c r="R3230" i="8" s="1"/>
  <c r="Q3231" i="8"/>
  <c r="R3231" i="8" s="1"/>
  <c r="Q3232" i="8"/>
  <c r="R3232" i="8" s="1"/>
  <c r="Q3233" i="8"/>
  <c r="R3233" i="8" s="1"/>
  <c r="Q3234" i="8"/>
  <c r="R3234" i="8" s="1"/>
  <c r="Q3235" i="8"/>
  <c r="R3235" i="8" s="1"/>
  <c r="Q3236" i="8"/>
  <c r="R3236" i="8" s="1"/>
  <c r="Q3237" i="8"/>
  <c r="R3237" i="8" s="1"/>
  <c r="Q3238" i="8"/>
  <c r="R3238" i="8" s="1"/>
  <c r="Q3239" i="8"/>
  <c r="R3239" i="8" s="1"/>
  <c r="Q3240" i="8"/>
  <c r="R3240" i="8" s="1"/>
  <c r="Q3241" i="8"/>
  <c r="R3241" i="8" s="1"/>
  <c r="Q3242" i="8"/>
  <c r="R3242" i="8" s="1"/>
  <c r="Q3243" i="8"/>
  <c r="R3243" i="8" s="1"/>
  <c r="Q3244" i="8"/>
  <c r="R3244" i="8" s="1"/>
  <c r="Q3245" i="8"/>
  <c r="R3245" i="8" s="1"/>
  <c r="Q3246" i="8"/>
  <c r="R3246" i="8" s="1"/>
  <c r="Q3247" i="8"/>
  <c r="R3247" i="8" s="1"/>
  <c r="Q3248" i="8"/>
  <c r="R3248" i="8" s="1"/>
  <c r="Q3249" i="8"/>
  <c r="R3249" i="8" s="1"/>
  <c r="Q3250" i="8"/>
  <c r="R3250" i="8" s="1"/>
  <c r="Q3251" i="8"/>
  <c r="R3251" i="8" s="1"/>
  <c r="Q3252" i="8"/>
  <c r="R3252" i="8" s="1"/>
  <c r="Q3253" i="8"/>
  <c r="R3253" i="8" s="1"/>
  <c r="Q3254" i="8"/>
  <c r="R3254" i="8" s="1"/>
  <c r="Q3255" i="8"/>
  <c r="R3255" i="8" s="1"/>
  <c r="Q3256" i="8"/>
  <c r="R3256" i="8" s="1"/>
  <c r="Q3257" i="8"/>
  <c r="R3257" i="8" s="1"/>
  <c r="Q3258" i="8"/>
  <c r="R3258" i="8" s="1"/>
  <c r="Q3259" i="8"/>
  <c r="R3259" i="8" s="1"/>
  <c r="Q3260" i="8"/>
  <c r="R3260" i="8" s="1"/>
  <c r="Q3261" i="8"/>
  <c r="R3261" i="8" s="1"/>
  <c r="Q3262" i="8"/>
  <c r="R3262" i="8" s="1"/>
  <c r="Q3263" i="8"/>
  <c r="R3263" i="8" s="1"/>
  <c r="Q3264" i="8"/>
  <c r="R3264" i="8" s="1"/>
  <c r="Q3265" i="8"/>
  <c r="R3265" i="8" s="1"/>
  <c r="Q3266" i="8"/>
  <c r="R3266" i="8" s="1"/>
  <c r="Q3267" i="8"/>
  <c r="R3267" i="8" s="1"/>
  <c r="Q3268" i="8"/>
  <c r="R3268" i="8" s="1"/>
  <c r="Q3269" i="8"/>
  <c r="R3269" i="8" s="1"/>
  <c r="Q3270" i="8"/>
  <c r="R3270" i="8" s="1"/>
  <c r="Q3271" i="8"/>
  <c r="R3271" i="8" s="1"/>
  <c r="Q3272" i="8"/>
  <c r="R3272" i="8" s="1"/>
  <c r="Q3273" i="8"/>
  <c r="R3273" i="8" s="1"/>
  <c r="Q3274" i="8"/>
  <c r="R3274" i="8" s="1"/>
  <c r="Q3275" i="8"/>
  <c r="R3275" i="8" s="1"/>
  <c r="Q3276" i="8"/>
  <c r="R3276" i="8" s="1"/>
  <c r="Q3277" i="8"/>
  <c r="R3277" i="8" s="1"/>
  <c r="Q3278" i="8"/>
  <c r="R3278" i="8" s="1"/>
  <c r="Q3279" i="8"/>
  <c r="R3279" i="8" s="1"/>
  <c r="Q3280" i="8"/>
  <c r="R3280" i="8" s="1"/>
  <c r="Q3281" i="8"/>
  <c r="R3281" i="8" s="1"/>
  <c r="Q3282" i="8"/>
  <c r="R3282" i="8" s="1"/>
  <c r="Q3283" i="8"/>
  <c r="R3283" i="8" s="1"/>
  <c r="Q3284" i="8"/>
  <c r="R3284" i="8" s="1"/>
  <c r="Q3285" i="8"/>
  <c r="R3285" i="8" s="1"/>
  <c r="Q3286" i="8"/>
  <c r="R3286" i="8" s="1"/>
  <c r="Q3287" i="8"/>
  <c r="R3287" i="8" s="1"/>
  <c r="Q3288" i="8"/>
  <c r="R3288" i="8" s="1"/>
  <c r="Q3289" i="8"/>
  <c r="R3289" i="8" s="1"/>
  <c r="Q3290" i="8"/>
  <c r="R3290" i="8" s="1"/>
  <c r="Q3291" i="8"/>
  <c r="R3291" i="8" s="1"/>
  <c r="Q3292" i="8"/>
  <c r="R3292" i="8" s="1"/>
  <c r="Q3293" i="8"/>
  <c r="R3293" i="8" s="1"/>
  <c r="Q3294" i="8"/>
  <c r="R3294" i="8" s="1"/>
  <c r="Q3295" i="8"/>
  <c r="R3295" i="8" s="1"/>
  <c r="Q3296" i="8"/>
  <c r="R3296" i="8" s="1"/>
  <c r="Q3297" i="8"/>
  <c r="R3297" i="8" s="1"/>
  <c r="Q3298" i="8"/>
  <c r="R3298" i="8" s="1"/>
  <c r="Q3299" i="8"/>
  <c r="R3299" i="8" s="1"/>
  <c r="Q3300" i="8"/>
  <c r="R3300" i="8" s="1"/>
  <c r="Q3301" i="8"/>
  <c r="R3301" i="8" s="1"/>
  <c r="Q3302" i="8"/>
  <c r="R3302" i="8" s="1"/>
  <c r="Q3303" i="8"/>
  <c r="R3303" i="8" s="1"/>
  <c r="Q3304" i="8"/>
  <c r="R3304" i="8" s="1"/>
  <c r="Q3305" i="8"/>
  <c r="R3305" i="8" s="1"/>
  <c r="Q3306" i="8"/>
  <c r="R3306" i="8" s="1"/>
  <c r="Q3307" i="8"/>
  <c r="R3307" i="8" s="1"/>
  <c r="Q3308" i="8"/>
  <c r="R3308" i="8" s="1"/>
  <c r="Q3309" i="8"/>
  <c r="R3309" i="8" s="1"/>
  <c r="Q3310" i="8"/>
  <c r="R3310" i="8" s="1"/>
  <c r="Q3311" i="8"/>
  <c r="R3311" i="8" s="1"/>
  <c r="Q3312" i="8"/>
  <c r="R3312" i="8" s="1"/>
  <c r="Q3313" i="8"/>
  <c r="R3313" i="8" s="1"/>
  <c r="Q3314" i="8"/>
  <c r="R3314" i="8" s="1"/>
  <c r="Q3315" i="8"/>
  <c r="R3315" i="8" s="1"/>
  <c r="Q3316" i="8"/>
  <c r="R3316" i="8" s="1"/>
  <c r="Q3317" i="8"/>
  <c r="R3317" i="8" s="1"/>
  <c r="Q3318" i="8"/>
  <c r="R3318" i="8" s="1"/>
  <c r="Q3319" i="8"/>
  <c r="R3319" i="8" s="1"/>
  <c r="Q3320" i="8"/>
  <c r="R3320" i="8" s="1"/>
  <c r="Q3321" i="8"/>
  <c r="R3321" i="8" s="1"/>
  <c r="Q3322" i="8"/>
  <c r="R3322" i="8" s="1"/>
  <c r="Q3323" i="8"/>
  <c r="R3323" i="8" s="1"/>
  <c r="Q3324" i="8"/>
  <c r="R3324" i="8" s="1"/>
  <c r="Q3325" i="8"/>
  <c r="R3325" i="8" s="1"/>
  <c r="Q3326" i="8"/>
  <c r="R3326" i="8" s="1"/>
  <c r="Q3327" i="8"/>
  <c r="R3327" i="8" s="1"/>
  <c r="Q3328" i="8"/>
  <c r="R3328" i="8" s="1"/>
  <c r="Q3329" i="8"/>
  <c r="R3329" i="8" s="1"/>
  <c r="Q3330" i="8"/>
  <c r="R3330" i="8" s="1"/>
  <c r="Q3331" i="8"/>
  <c r="R3331" i="8" s="1"/>
  <c r="Q3332" i="8"/>
  <c r="R3332" i="8" s="1"/>
  <c r="Q3333" i="8"/>
  <c r="R3333" i="8" s="1"/>
  <c r="Q3334" i="8"/>
  <c r="R3334" i="8" s="1"/>
  <c r="Q3335" i="8"/>
  <c r="R3335" i="8" s="1"/>
  <c r="Q3336" i="8"/>
  <c r="R3336" i="8" s="1"/>
  <c r="Q3337" i="8"/>
  <c r="R3337" i="8" s="1"/>
  <c r="Q3338" i="8"/>
  <c r="R3338" i="8" s="1"/>
  <c r="Q3339" i="8"/>
  <c r="R3339" i="8" s="1"/>
  <c r="Q3340" i="8"/>
  <c r="R3340" i="8" s="1"/>
  <c r="Q3341" i="8"/>
  <c r="R3341" i="8" s="1"/>
  <c r="Q3342" i="8"/>
  <c r="R3342" i="8" s="1"/>
  <c r="Q3343" i="8"/>
  <c r="R3343" i="8" s="1"/>
  <c r="Q3344" i="8"/>
  <c r="R3344" i="8" s="1"/>
  <c r="Q3345" i="8"/>
  <c r="R3345" i="8" s="1"/>
  <c r="Q3346" i="8"/>
  <c r="R3346" i="8" s="1"/>
  <c r="Q3347" i="8"/>
  <c r="R3347" i="8" s="1"/>
  <c r="Q3348" i="8"/>
  <c r="R3348" i="8" s="1"/>
  <c r="Q3349" i="8"/>
  <c r="R3349" i="8" s="1"/>
  <c r="Q3350" i="8"/>
  <c r="R3350" i="8" s="1"/>
  <c r="Q3351" i="8"/>
  <c r="R3351" i="8" s="1"/>
  <c r="Q3352" i="8"/>
  <c r="R3352" i="8" s="1"/>
  <c r="Q3353" i="8"/>
  <c r="R3353" i="8" s="1"/>
  <c r="Q3354" i="8"/>
  <c r="R3354" i="8" s="1"/>
  <c r="Q3355" i="8"/>
  <c r="R3355" i="8" s="1"/>
  <c r="Q3356" i="8"/>
  <c r="R3356" i="8" s="1"/>
  <c r="Q3357" i="8"/>
  <c r="R3357" i="8" s="1"/>
  <c r="Q3358" i="8"/>
  <c r="R3358" i="8" s="1"/>
  <c r="Q3359" i="8"/>
  <c r="R3359" i="8" s="1"/>
  <c r="Q3360" i="8"/>
  <c r="R3360" i="8" s="1"/>
  <c r="Q3361" i="8"/>
  <c r="R3361" i="8" s="1"/>
  <c r="Q3362" i="8"/>
  <c r="R3362" i="8" s="1"/>
  <c r="Q3363" i="8"/>
  <c r="R3363" i="8" s="1"/>
  <c r="Q3364" i="8"/>
  <c r="R3364" i="8" s="1"/>
  <c r="Q3365" i="8"/>
  <c r="R3365" i="8" s="1"/>
  <c r="Q3366" i="8"/>
  <c r="R3366" i="8" s="1"/>
  <c r="Q3367" i="8"/>
  <c r="R3367" i="8" s="1"/>
  <c r="Q3368" i="8"/>
  <c r="R3368" i="8" s="1"/>
  <c r="Q3369" i="8"/>
  <c r="R3369" i="8" s="1"/>
  <c r="Q3370" i="8"/>
  <c r="R3370" i="8" s="1"/>
  <c r="Q3371" i="8"/>
  <c r="R3371" i="8" s="1"/>
  <c r="Q3372" i="8"/>
  <c r="R3372" i="8" s="1"/>
  <c r="Q3373" i="8"/>
  <c r="R3373" i="8" s="1"/>
  <c r="Q3374" i="8"/>
  <c r="R3374" i="8" s="1"/>
  <c r="Q3375" i="8"/>
  <c r="R3375" i="8" s="1"/>
  <c r="Q3376" i="8"/>
  <c r="R3376" i="8" s="1"/>
  <c r="Q3377" i="8"/>
  <c r="R3377" i="8" s="1"/>
  <c r="Q3378" i="8"/>
  <c r="R3378" i="8" s="1"/>
  <c r="Q3379" i="8"/>
  <c r="R3379" i="8" s="1"/>
  <c r="Q3380" i="8"/>
  <c r="R3380" i="8" s="1"/>
  <c r="Q3381" i="8"/>
  <c r="R3381" i="8" s="1"/>
  <c r="Q3382" i="8"/>
  <c r="R3382" i="8" s="1"/>
  <c r="Q3383" i="8"/>
  <c r="R3383" i="8" s="1"/>
  <c r="Q3384" i="8"/>
  <c r="R3384" i="8" s="1"/>
  <c r="Q3385" i="8"/>
  <c r="R3385" i="8" s="1"/>
  <c r="Q3386" i="8"/>
  <c r="R3386" i="8" s="1"/>
  <c r="Q3387" i="8"/>
  <c r="R3387" i="8" s="1"/>
  <c r="Q3388" i="8"/>
  <c r="R3388" i="8" s="1"/>
  <c r="Q3389" i="8"/>
  <c r="R3389" i="8" s="1"/>
  <c r="Q3390" i="8"/>
  <c r="R3390" i="8" s="1"/>
  <c r="Q3391" i="8"/>
  <c r="R3391" i="8" s="1"/>
  <c r="Q3392" i="8"/>
  <c r="R3392" i="8" s="1"/>
  <c r="Q3393" i="8"/>
  <c r="R3393" i="8" s="1"/>
  <c r="Q3394" i="8"/>
  <c r="R3394" i="8" s="1"/>
  <c r="Q3395" i="8"/>
  <c r="R3395" i="8" s="1"/>
  <c r="Q3396" i="8"/>
  <c r="R3396" i="8" s="1"/>
  <c r="Q3397" i="8"/>
  <c r="R3397" i="8" s="1"/>
  <c r="Q3398" i="8"/>
  <c r="R3398" i="8" s="1"/>
  <c r="Q3399" i="8"/>
  <c r="R3399" i="8" s="1"/>
  <c r="Q3400" i="8"/>
  <c r="R3400" i="8" s="1"/>
  <c r="Q3401" i="8"/>
  <c r="R3401" i="8" s="1"/>
  <c r="Q3402" i="8"/>
  <c r="R3402" i="8" s="1"/>
  <c r="Q3403" i="8"/>
  <c r="R3403" i="8" s="1"/>
  <c r="Q3404" i="8"/>
  <c r="R3404" i="8" s="1"/>
  <c r="Q3405" i="8"/>
  <c r="R3405" i="8" s="1"/>
  <c r="Q3406" i="8"/>
  <c r="R3406" i="8" s="1"/>
  <c r="Q3407" i="8"/>
  <c r="R3407" i="8" s="1"/>
  <c r="Q3408" i="8"/>
  <c r="R3408" i="8" s="1"/>
  <c r="Q3409" i="8"/>
  <c r="R3409" i="8" s="1"/>
  <c r="Q3410" i="8"/>
  <c r="R3410" i="8" s="1"/>
  <c r="Q3411" i="8"/>
  <c r="R3411" i="8" s="1"/>
  <c r="Q3412" i="8"/>
  <c r="R3412" i="8" s="1"/>
  <c r="Q3413" i="8"/>
  <c r="R3413" i="8" s="1"/>
  <c r="Q3414" i="8"/>
  <c r="R3414" i="8" s="1"/>
  <c r="Q3415" i="8"/>
  <c r="R3415" i="8" s="1"/>
  <c r="Q3416" i="8"/>
  <c r="R3416" i="8" s="1"/>
  <c r="Q3417" i="8"/>
  <c r="R3417" i="8" s="1"/>
  <c r="Q3418" i="8"/>
  <c r="R3418" i="8" s="1"/>
  <c r="Q3419" i="8"/>
  <c r="R3419" i="8" s="1"/>
  <c r="Q3420" i="8"/>
  <c r="R3420" i="8" s="1"/>
  <c r="Q3421" i="8"/>
  <c r="R3421" i="8" s="1"/>
  <c r="Q3422" i="8"/>
  <c r="R3422" i="8" s="1"/>
  <c r="Q3423" i="8"/>
  <c r="R3423" i="8" s="1"/>
  <c r="Q3424" i="8"/>
  <c r="R3424" i="8" s="1"/>
  <c r="Q3425" i="8"/>
  <c r="R3425" i="8" s="1"/>
  <c r="Q3426" i="8"/>
  <c r="R3426" i="8" s="1"/>
  <c r="Q3427" i="8"/>
  <c r="R3427" i="8" s="1"/>
  <c r="Q3428" i="8"/>
  <c r="R3428" i="8" s="1"/>
  <c r="Q3429" i="8"/>
  <c r="R3429" i="8" s="1"/>
  <c r="Q3430" i="8"/>
  <c r="R3430" i="8" s="1"/>
  <c r="Q3431" i="8"/>
  <c r="R3431" i="8" s="1"/>
  <c r="Q3432" i="8"/>
  <c r="R3432" i="8" s="1"/>
  <c r="Q3433" i="8"/>
  <c r="R3433" i="8" s="1"/>
  <c r="Q3434" i="8"/>
  <c r="R3434" i="8" s="1"/>
  <c r="Q3435" i="8"/>
  <c r="R3435" i="8" s="1"/>
  <c r="Q3436" i="8"/>
  <c r="R3436" i="8" s="1"/>
  <c r="Q3437" i="8"/>
  <c r="R3437" i="8" s="1"/>
  <c r="Q3438" i="8"/>
  <c r="R3438" i="8" s="1"/>
  <c r="Q3439" i="8"/>
  <c r="R3439" i="8" s="1"/>
  <c r="Q3440" i="8"/>
  <c r="R3440" i="8" s="1"/>
  <c r="Q3441" i="8"/>
  <c r="R3441" i="8" s="1"/>
  <c r="Q3442" i="8"/>
  <c r="R3442" i="8" s="1"/>
  <c r="Q3443" i="8"/>
  <c r="R3443" i="8" s="1"/>
  <c r="Q3444" i="8"/>
  <c r="R3444" i="8" s="1"/>
  <c r="Q3445" i="8"/>
  <c r="R3445" i="8" s="1"/>
  <c r="Q3446" i="8"/>
  <c r="R3446" i="8" s="1"/>
  <c r="Q3447" i="8"/>
  <c r="R3447" i="8" s="1"/>
  <c r="Q3448" i="8"/>
  <c r="R3448" i="8" s="1"/>
  <c r="Q3449" i="8"/>
  <c r="R3449" i="8" s="1"/>
  <c r="Q3450" i="8"/>
  <c r="R3450" i="8" s="1"/>
  <c r="Q3451" i="8"/>
  <c r="R3451" i="8" s="1"/>
  <c r="Q3452" i="8"/>
  <c r="R3452" i="8" s="1"/>
  <c r="Q3453" i="8"/>
  <c r="R3453" i="8" s="1"/>
  <c r="Q3454" i="8"/>
  <c r="R3454" i="8" s="1"/>
  <c r="Q3455" i="8"/>
  <c r="R3455" i="8" s="1"/>
  <c r="Q3456" i="8"/>
  <c r="R3456" i="8" s="1"/>
  <c r="Q3457" i="8"/>
  <c r="R3457" i="8" s="1"/>
  <c r="Q3458" i="8"/>
  <c r="R3458" i="8" s="1"/>
  <c r="Q3459" i="8"/>
  <c r="R3459" i="8" s="1"/>
  <c r="Q3460" i="8"/>
  <c r="R3460" i="8" s="1"/>
  <c r="Q3461" i="8"/>
  <c r="R3461" i="8" s="1"/>
  <c r="Q3462" i="8"/>
  <c r="R3462" i="8" s="1"/>
  <c r="Q3463" i="8"/>
  <c r="R3463" i="8" s="1"/>
  <c r="Q3464" i="8"/>
  <c r="R3464" i="8" s="1"/>
  <c r="Q3465" i="8"/>
  <c r="R3465" i="8" s="1"/>
  <c r="Q3466" i="8"/>
  <c r="R3466" i="8" s="1"/>
  <c r="Q3467" i="8"/>
  <c r="R3467" i="8" s="1"/>
  <c r="Q3468" i="8"/>
  <c r="R3468" i="8" s="1"/>
  <c r="Q3469" i="8"/>
  <c r="R3469" i="8" s="1"/>
  <c r="Q3470" i="8"/>
  <c r="R3470" i="8" s="1"/>
  <c r="Q3471" i="8"/>
  <c r="R3471" i="8" s="1"/>
  <c r="Q3472" i="8"/>
  <c r="R3472" i="8" s="1"/>
  <c r="Q3473" i="8"/>
  <c r="R3473" i="8" s="1"/>
  <c r="Q3474" i="8"/>
  <c r="R3474" i="8" s="1"/>
  <c r="Q3475" i="8"/>
  <c r="R3475" i="8" s="1"/>
  <c r="Q3476" i="8"/>
  <c r="R3476" i="8" s="1"/>
  <c r="Q3477" i="8"/>
  <c r="R3477" i="8" s="1"/>
  <c r="Q3478" i="8"/>
  <c r="R3478" i="8" s="1"/>
  <c r="Q3479" i="8"/>
  <c r="R3479" i="8" s="1"/>
  <c r="Q3480" i="8"/>
  <c r="R3480" i="8" s="1"/>
  <c r="Q3481" i="8"/>
  <c r="R3481" i="8" s="1"/>
  <c r="Q3482" i="8"/>
  <c r="R3482" i="8" s="1"/>
  <c r="Q3483" i="8"/>
  <c r="R3483" i="8" s="1"/>
  <c r="Q3484" i="8"/>
  <c r="R3484" i="8" s="1"/>
  <c r="Q3485" i="8"/>
  <c r="R3485" i="8" s="1"/>
  <c r="Q3486" i="8"/>
  <c r="R3486" i="8" s="1"/>
  <c r="Q3487" i="8"/>
  <c r="R3487" i="8" s="1"/>
  <c r="Q3488" i="8"/>
  <c r="R3488" i="8" s="1"/>
  <c r="Q3489" i="8"/>
  <c r="R3489" i="8" s="1"/>
  <c r="Q3490" i="8"/>
  <c r="R3490" i="8" s="1"/>
  <c r="Q3491" i="8"/>
  <c r="R3491" i="8" s="1"/>
  <c r="Q3492" i="8"/>
  <c r="R3492" i="8" s="1"/>
  <c r="Q3493" i="8"/>
  <c r="R3493" i="8" s="1"/>
  <c r="Q3494" i="8"/>
  <c r="R3494" i="8" s="1"/>
  <c r="Q3495" i="8"/>
  <c r="R3495" i="8" s="1"/>
  <c r="Q3496" i="8"/>
  <c r="R3496" i="8" s="1"/>
  <c r="Q3497" i="8"/>
  <c r="R3497" i="8" s="1"/>
  <c r="Q3498" i="8"/>
  <c r="R3498" i="8" s="1"/>
  <c r="Q3499" i="8"/>
  <c r="R3499" i="8" s="1"/>
  <c r="Q3500" i="8"/>
  <c r="R3500" i="8" s="1"/>
  <c r="Q3501" i="8"/>
  <c r="R3501" i="8" s="1"/>
  <c r="Q3502" i="8"/>
  <c r="R3502" i="8" s="1"/>
  <c r="Q3503" i="8"/>
  <c r="R3503" i="8" s="1"/>
  <c r="Q3504" i="8"/>
  <c r="R3504" i="8" s="1"/>
  <c r="Q3505" i="8"/>
  <c r="R3505" i="8" s="1"/>
  <c r="Q3506" i="8"/>
  <c r="R3506" i="8" s="1"/>
  <c r="Q3507" i="8"/>
  <c r="R3507" i="8" s="1"/>
  <c r="Q3508" i="8"/>
  <c r="R3508" i="8" s="1"/>
  <c r="Q3509" i="8"/>
  <c r="R3509" i="8" s="1"/>
  <c r="Q3510" i="8"/>
  <c r="R3510" i="8" s="1"/>
  <c r="Q3511" i="8"/>
  <c r="R3511" i="8" s="1"/>
  <c r="Q3512" i="8"/>
  <c r="R3512" i="8" s="1"/>
  <c r="Q3513" i="8"/>
  <c r="R3513" i="8" s="1"/>
  <c r="Q3514" i="8"/>
  <c r="R3514" i="8" s="1"/>
  <c r="Q3515" i="8"/>
  <c r="R3515" i="8" s="1"/>
  <c r="Q3516" i="8"/>
  <c r="R3516" i="8" s="1"/>
  <c r="Q3517" i="8"/>
  <c r="R3517" i="8" s="1"/>
  <c r="Q3518" i="8"/>
  <c r="R3518" i="8" s="1"/>
  <c r="Q3519" i="8"/>
  <c r="R3519" i="8" s="1"/>
  <c r="Q3520" i="8"/>
  <c r="R3520" i="8" s="1"/>
  <c r="Q3521" i="8"/>
  <c r="R3521" i="8" s="1"/>
  <c r="Q3522" i="8"/>
  <c r="R3522" i="8" s="1"/>
  <c r="Q3523" i="8"/>
  <c r="R3523" i="8" s="1"/>
  <c r="Q3524" i="8"/>
  <c r="R3524" i="8" s="1"/>
  <c r="Q3525" i="8"/>
  <c r="R3525" i="8" s="1"/>
  <c r="Q3526" i="8"/>
  <c r="R3526" i="8" s="1"/>
  <c r="Q3527" i="8"/>
  <c r="R3527" i="8" s="1"/>
  <c r="Q3528" i="8"/>
  <c r="R3528" i="8" s="1"/>
  <c r="Q3529" i="8"/>
  <c r="R3529" i="8" s="1"/>
  <c r="Q3530" i="8"/>
  <c r="R3530" i="8" s="1"/>
  <c r="Q3531" i="8"/>
  <c r="R3531" i="8" s="1"/>
  <c r="Q3532" i="8"/>
  <c r="R3532" i="8" s="1"/>
  <c r="Q3533" i="8"/>
  <c r="R3533" i="8" s="1"/>
  <c r="Q3534" i="8"/>
  <c r="R3534" i="8" s="1"/>
  <c r="Q3535" i="8"/>
  <c r="R3535" i="8" s="1"/>
  <c r="Q3536" i="8"/>
  <c r="R3536" i="8" s="1"/>
  <c r="Q3537" i="8"/>
  <c r="R3537" i="8" s="1"/>
  <c r="Q3538" i="8"/>
  <c r="R3538" i="8" s="1"/>
  <c r="Q3539" i="8"/>
  <c r="R3539" i="8" s="1"/>
  <c r="Q3540" i="8"/>
  <c r="R3540" i="8" s="1"/>
  <c r="Q3541" i="8"/>
  <c r="R3541" i="8" s="1"/>
  <c r="Q3542" i="8"/>
  <c r="R3542" i="8" s="1"/>
  <c r="Q3543" i="8"/>
  <c r="R3543" i="8" s="1"/>
  <c r="Q3544" i="8"/>
  <c r="R3544" i="8" s="1"/>
  <c r="Q3545" i="8"/>
  <c r="R3545" i="8" s="1"/>
  <c r="Q3546" i="8"/>
  <c r="R3546" i="8" s="1"/>
  <c r="Q3547" i="8"/>
  <c r="R3547" i="8" s="1"/>
  <c r="Q3548" i="8"/>
  <c r="R3548" i="8" s="1"/>
  <c r="Q3549" i="8"/>
  <c r="R3549" i="8" s="1"/>
  <c r="Q3550" i="8"/>
  <c r="R3550" i="8" s="1"/>
  <c r="Q3551" i="8"/>
  <c r="R3551" i="8" s="1"/>
  <c r="Q3552" i="8"/>
  <c r="R3552" i="8" s="1"/>
  <c r="Q3553" i="8"/>
  <c r="R3553" i="8" s="1"/>
  <c r="Q3554" i="8"/>
  <c r="R3554" i="8" s="1"/>
  <c r="Q3555" i="8"/>
  <c r="R3555" i="8" s="1"/>
  <c r="Q3556" i="8"/>
  <c r="R3556" i="8" s="1"/>
  <c r="Q3557" i="8"/>
  <c r="R3557" i="8" s="1"/>
  <c r="Q3558" i="8"/>
  <c r="R3558" i="8" s="1"/>
  <c r="Q3559" i="8"/>
  <c r="R3559" i="8" s="1"/>
  <c r="Q3560" i="8"/>
  <c r="R3560" i="8" s="1"/>
  <c r="Q3561" i="8"/>
  <c r="R3561" i="8" s="1"/>
  <c r="Q3562" i="8"/>
  <c r="R3562" i="8" s="1"/>
  <c r="Q3563" i="8"/>
  <c r="R3563" i="8" s="1"/>
  <c r="Q3564" i="8"/>
  <c r="R3564" i="8" s="1"/>
  <c r="Q3565" i="8"/>
  <c r="R3565" i="8" s="1"/>
  <c r="Q3566" i="8"/>
  <c r="R3566" i="8" s="1"/>
  <c r="Q3567" i="8"/>
  <c r="R3567" i="8" s="1"/>
  <c r="Q3568" i="8"/>
  <c r="R3568" i="8" s="1"/>
  <c r="Q3569" i="8"/>
  <c r="R3569" i="8" s="1"/>
  <c r="Q3570" i="8"/>
  <c r="R3570" i="8" s="1"/>
  <c r="Q3571" i="8"/>
  <c r="R3571" i="8" s="1"/>
  <c r="Q3572" i="8"/>
  <c r="R3572" i="8" s="1"/>
  <c r="Q3573" i="8"/>
  <c r="R3573" i="8" s="1"/>
  <c r="Q3574" i="8"/>
  <c r="R3574" i="8" s="1"/>
  <c r="Q3575" i="8"/>
  <c r="R3575" i="8" s="1"/>
  <c r="Q3576" i="8"/>
  <c r="R3576" i="8" s="1"/>
  <c r="Q3577" i="8"/>
  <c r="R3577" i="8" s="1"/>
  <c r="Q3578" i="8"/>
  <c r="R3578" i="8" s="1"/>
  <c r="Q3579" i="8"/>
  <c r="R3579" i="8" s="1"/>
  <c r="Q3580" i="8"/>
  <c r="R3580" i="8" s="1"/>
  <c r="Q3581" i="8"/>
  <c r="R3581" i="8" s="1"/>
  <c r="Q3582" i="8"/>
  <c r="R3582" i="8" s="1"/>
  <c r="Q3583" i="8"/>
  <c r="R3583" i="8" s="1"/>
  <c r="Q3584" i="8"/>
  <c r="R3584" i="8" s="1"/>
  <c r="Q3585" i="8"/>
  <c r="R3585" i="8" s="1"/>
  <c r="Q3586" i="8"/>
  <c r="R3586" i="8" s="1"/>
  <c r="Q3587" i="8"/>
  <c r="R3587" i="8" s="1"/>
  <c r="Q3588" i="8"/>
  <c r="R3588" i="8" s="1"/>
  <c r="Q3589" i="8"/>
  <c r="R3589" i="8" s="1"/>
  <c r="Q3590" i="8"/>
  <c r="R3590" i="8" s="1"/>
  <c r="Q3591" i="8"/>
  <c r="R3591" i="8" s="1"/>
  <c r="Q3592" i="8"/>
  <c r="R3592" i="8" s="1"/>
  <c r="Q3593" i="8"/>
  <c r="R3593" i="8" s="1"/>
  <c r="Q3594" i="8"/>
  <c r="R3594" i="8" s="1"/>
  <c r="Q3595" i="8"/>
  <c r="R3595" i="8" s="1"/>
  <c r="Q3596" i="8"/>
  <c r="R3596" i="8" s="1"/>
  <c r="Q3597" i="8"/>
  <c r="R3597" i="8" s="1"/>
  <c r="Q3598" i="8"/>
  <c r="R3598" i="8" s="1"/>
  <c r="Q3599" i="8"/>
  <c r="R3599" i="8" s="1"/>
  <c r="Q3600" i="8"/>
  <c r="R3600" i="8" s="1"/>
  <c r="Q3601" i="8"/>
  <c r="R3601" i="8" s="1"/>
  <c r="Q3602" i="8"/>
  <c r="R3602" i="8" s="1"/>
  <c r="Q3603" i="8"/>
  <c r="R3603" i="8" s="1"/>
  <c r="Q3604" i="8"/>
  <c r="R3604" i="8" s="1"/>
  <c r="Q3605" i="8"/>
  <c r="R3605" i="8" s="1"/>
  <c r="Q3606" i="8"/>
  <c r="R3606" i="8" s="1"/>
  <c r="Q3607" i="8"/>
  <c r="R3607" i="8" s="1"/>
  <c r="Q3608" i="8"/>
  <c r="R3608" i="8" s="1"/>
  <c r="Q3609" i="8"/>
  <c r="R3609" i="8" s="1"/>
  <c r="Q3610" i="8"/>
  <c r="R3610" i="8" s="1"/>
  <c r="Q3611" i="8"/>
  <c r="R3611" i="8" s="1"/>
  <c r="Q3612" i="8"/>
  <c r="R3612" i="8" s="1"/>
  <c r="Q3613" i="8"/>
  <c r="R3613" i="8" s="1"/>
  <c r="Q3614" i="8"/>
  <c r="R3614" i="8" s="1"/>
  <c r="Q3615" i="8"/>
  <c r="R3615" i="8" s="1"/>
  <c r="Q3616" i="8"/>
  <c r="R3616" i="8" s="1"/>
  <c r="Q3617" i="8"/>
  <c r="R3617" i="8" s="1"/>
  <c r="Q3618" i="8"/>
  <c r="R3618" i="8" s="1"/>
  <c r="Q3619" i="8"/>
  <c r="R3619" i="8" s="1"/>
  <c r="Q3620" i="8"/>
  <c r="R3620" i="8" s="1"/>
  <c r="Q3621" i="8"/>
  <c r="R3621" i="8" s="1"/>
  <c r="Q3622" i="8"/>
  <c r="R3622" i="8" s="1"/>
  <c r="Q3623" i="8"/>
  <c r="R3623" i="8" s="1"/>
  <c r="Q3624" i="8"/>
  <c r="R3624" i="8" s="1"/>
  <c r="Q3625" i="8"/>
  <c r="R3625" i="8" s="1"/>
  <c r="Q3626" i="8"/>
  <c r="R3626" i="8" s="1"/>
  <c r="Q3627" i="8"/>
  <c r="R3627" i="8" s="1"/>
  <c r="Q3628" i="8"/>
  <c r="R3628" i="8" s="1"/>
  <c r="Q3629" i="8"/>
  <c r="R3629" i="8" s="1"/>
  <c r="Q3630" i="8"/>
  <c r="R3630" i="8" s="1"/>
  <c r="Q3631" i="8"/>
  <c r="R3631" i="8" s="1"/>
  <c r="Q3632" i="8"/>
  <c r="R3632" i="8" s="1"/>
  <c r="Q3633" i="8"/>
  <c r="R3633" i="8" s="1"/>
  <c r="Q3634" i="8"/>
  <c r="R3634" i="8" s="1"/>
  <c r="Q3635" i="8"/>
  <c r="R3635" i="8" s="1"/>
  <c r="Q3636" i="8"/>
  <c r="R3636" i="8" s="1"/>
  <c r="Q3637" i="8"/>
  <c r="R3637" i="8" s="1"/>
  <c r="Q3638" i="8"/>
  <c r="R3638" i="8" s="1"/>
  <c r="Q3639" i="8"/>
  <c r="R3639" i="8" s="1"/>
  <c r="Q3640" i="8"/>
  <c r="R3640" i="8" s="1"/>
  <c r="Q3641" i="8"/>
  <c r="R3641" i="8" s="1"/>
  <c r="Q3642" i="8"/>
  <c r="R3642" i="8" s="1"/>
  <c r="Q3643" i="8"/>
  <c r="R3643" i="8" s="1"/>
  <c r="Q3644" i="8"/>
  <c r="R3644" i="8" s="1"/>
  <c r="Q3645" i="8"/>
  <c r="R3645" i="8" s="1"/>
  <c r="Q3646" i="8"/>
  <c r="R3646" i="8" s="1"/>
  <c r="Q3647" i="8"/>
  <c r="R3647" i="8" s="1"/>
  <c r="Q3648" i="8"/>
  <c r="R3648" i="8" s="1"/>
  <c r="Q3649" i="8"/>
  <c r="R3649" i="8" s="1"/>
  <c r="Q3650" i="8"/>
  <c r="R3650" i="8" s="1"/>
  <c r="Q3651" i="8"/>
  <c r="R3651" i="8" s="1"/>
  <c r="Q3652" i="8"/>
  <c r="R3652" i="8" s="1"/>
  <c r="Q3653" i="8"/>
  <c r="R3653" i="8" s="1"/>
  <c r="Q3654" i="8"/>
  <c r="R3654" i="8" s="1"/>
  <c r="Q3655" i="8"/>
  <c r="R3655" i="8" s="1"/>
  <c r="Q3656" i="8"/>
  <c r="R3656" i="8" s="1"/>
  <c r="Q3657" i="8"/>
  <c r="R3657" i="8" s="1"/>
  <c r="Q3658" i="8"/>
  <c r="R3658" i="8" s="1"/>
  <c r="Q3659" i="8"/>
  <c r="R3659" i="8" s="1"/>
  <c r="Q3660" i="8"/>
  <c r="R3660" i="8" s="1"/>
  <c r="Q3661" i="8"/>
  <c r="R3661" i="8" s="1"/>
  <c r="Q3662" i="8"/>
  <c r="R3662" i="8" s="1"/>
  <c r="Q3663" i="8"/>
  <c r="R3663" i="8" s="1"/>
  <c r="Q3664" i="8"/>
  <c r="R3664" i="8" s="1"/>
  <c r="Q3665" i="8"/>
  <c r="R3665" i="8" s="1"/>
  <c r="Q3666" i="8"/>
  <c r="R3666" i="8" s="1"/>
  <c r="Q3667" i="8"/>
  <c r="R3667" i="8" s="1"/>
  <c r="Q3668" i="8"/>
  <c r="R3668" i="8" s="1"/>
  <c r="Q3669" i="8"/>
  <c r="R3669" i="8" s="1"/>
  <c r="Q3670" i="8"/>
  <c r="R3670" i="8" s="1"/>
  <c r="Q3671" i="8"/>
  <c r="R3671" i="8" s="1"/>
  <c r="Q3672" i="8"/>
  <c r="R3672" i="8" s="1"/>
  <c r="Q3673" i="8"/>
  <c r="R3673" i="8" s="1"/>
  <c r="Q3674" i="8"/>
  <c r="R3674" i="8" s="1"/>
  <c r="Q3675" i="8"/>
  <c r="R3675" i="8" s="1"/>
  <c r="Q3676" i="8"/>
  <c r="R3676" i="8" s="1"/>
  <c r="Q3677" i="8"/>
  <c r="R3677" i="8" s="1"/>
  <c r="Q3678" i="8"/>
  <c r="R3678" i="8" s="1"/>
  <c r="Q3679" i="8"/>
  <c r="R3679" i="8" s="1"/>
  <c r="Q3680" i="8"/>
  <c r="R3680" i="8" s="1"/>
  <c r="Q3681" i="8"/>
  <c r="R3681" i="8" s="1"/>
  <c r="Q3682" i="8"/>
  <c r="R3682" i="8" s="1"/>
  <c r="Q3683" i="8"/>
  <c r="R3683" i="8" s="1"/>
  <c r="Q3684" i="8"/>
  <c r="R3684" i="8" s="1"/>
  <c r="Q3685" i="8"/>
  <c r="R3685" i="8" s="1"/>
  <c r="Q3686" i="8"/>
  <c r="R3686" i="8" s="1"/>
  <c r="Q3687" i="8"/>
  <c r="R3687" i="8" s="1"/>
  <c r="Q3688" i="8"/>
  <c r="R3688" i="8" s="1"/>
  <c r="Q3689" i="8"/>
  <c r="R3689" i="8" s="1"/>
  <c r="Q3690" i="8"/>
  <c r="R3690" i="8" s="1"/>
  <c r="Q3691" i="8"/>
  <c r="R3691" i="8" s="1"/>
  <c r="Q3692" i="8"/>
  <c r="R3692" i="8" s="1"/>
  <c r="Q3693" i="8"/>
  <c r="R3693" i="8" s="1"/>
  <c r="Q3694" i="8"/>
  <c r="R3694" i="8" s="1"/>
  <c r="Q3695" i="8"/>
  <c r="R3695" i="8" s="1"/>
  <c r="Q3696" i="8"/>
  <c r="R3696" i="8" s="1"/>
  <c r="Q3697" i="8"/>
  <c r="R3697" i="8" s="1"/>
  <c r="Q3698" i="8"/>
  <c r="R3698" i="8" s="1"/>
  <c r="Q3699" i="8"/>
  <c r="R3699" i="8" s="1"/>
  <c r="Q3700" i="8"/>
  <c r="R3700" i="8" s="1"/>
  <c r="Q3701" i="8"/>
  <c r="R3701" i="8" s="1"/>
  <c r="Q3702" i="8"/>
  <c r="R3702" i="8" s="1"/>
  <c r="Q3703" i="8"/>
  <c r="R3703" i="8" s="1"/>
  <c r="Q3704" i="8"/>
  <c r="R3704" i="8" s="1"/>
  <c r="Q3705" i="8"/>
  <c r="R3705" i="8" s="1"/>
  <c r="Q3706" i="8"/>
  <c r="R3706" i="8" s="1"/>
  <c r="Q3707" i="8"/>
  <c r="R3707" i="8" s="1"/>
  <c r="Q3708" i="8"/>
  <c r="R3708" i="8" s="1"/>
  <c r="Q3709" i="8"/>
  <c r="R3709" i="8" s="1"/>
  <c r="Q3710" i="8"/>
  <c r="R3710" i="8" s="1"/>
  <c r="Q3711" i="8"/>
  <c r="R3711" i="8" s="1"/>
  <c r="Q3712" i="8"/>
  <c r="R3712" i="8" s="1"/>
  <c r="Q3713" i="8"/>
  <c r="R3713" i="8" s="1"/>
  <c r="Q3714" i="8"/>
  <c r="R3714" i="8" s="1"/>
  <c r="Q3715" i="8"/>
  <c r="R3715" i="8" s="1"/>
  <c r="Q3716" i="8"/>
  <c r="R3716" i="8" s="1"/>
  <c r="Q3717" i="8"/>
  <c r="R3717" i="8" s="1"/>
  <c r="Q3718" i="8"/>
  <c r="R3718" i="8" s="1"/>
  <c r="Q3719" i="8"/>
  <c r="R3719" i="8" s="1"/>
  <c r="Q3720" i="8"/>
  <c r="R3720" i="8" s="1"/>
  <c r="Q3721" i="8"/>
  <c r="R3721" i="8" s="1"/>
  <c r="Q3722" i="8"/>
  <c r="R3722" i="8" s="1"/>
  <c r="Q3723" i="8"/>
  <c r="R3723" i="8" s="1"/>
  <c r="Q3724" i="8"/>
  <c r="R3724" i="8" s="1"/>
  <c r="Q3725" i="8"/>
  <c r="R3725" i="8" s="1"/>
  <c r="Q3726" i="8"/>
  <c r="R3726" i="8" s="1"/>
  <c r="Q3727" i="8"/>
  <c r="R3727" i="8" s="1"/>
  <c r="Q3728" i="8"/>
  <c r="R3728" i="8" s="1"/>
  <c r="Q3729" i="8"/>
  <c r="R3729" i="8" s="1"/>
  <c r="Q3730" i="8"/>
  <c r="R3730" i="8" s="1"/>
  <c r="Q3731" i="8"/>
  <c r="R3731" i="8" s="1"/>
  <c r="Q3732" i="8"/>
  <c r="R3732" i="8" s="1"/>
  <c r="Q3733" i="8"/>
  <c r="R3733" i="8" s="1"/>
  <c r="Q3734" i="8"/>
  <c r="R3734" i="8" s="1"/>
  <c r="Q3735" i="8"/>
  <c r="R3735" i="8" s="1"/>
  <c r="Q3736" i="8"/>
  <c r="R3736" i="8" s="1"/>
  <c r="Q3737" i="8"/>
  <c r="R3737" i="8" s="1"/>
  <c r="Q3738" i="8"/>
  <c r="R3738" i="8" s="1"/>
  <c r="Q3739" i="8"/>
  <c r="R3739" i="8" s="1"/>
  <c r="Q3740" i="8"/>
  <c r="R3740" i="8" s="1"/>
  <c r="Q3741" i="8"/>
  <c r="R3741" i="8" s="1"/>
  <c r="Q3742" i="8"/>
  <c r="R3742" i="8" s="1"/>
  <c r="Q3743" i="8"/>
  <c r="R3743" i="8" s="1"/>
  <c r="Q3744" i="8"/>
  <c r="R3744" i="8" s="1"/>
  <c r="Q3745" i="8"/>
  <c r="R3745" i="8" s="1"/>
  <c r="Q3746" i="8"/>
  <c r="R3746" i="8" s="1"/>
  <c r="Q3747" i="8"/>
  <c r="R3747" i="8" s="1"/>
  <c r="Q3748" i="8"/>
  <c r="R3748" i="8" s="1"/>
  <c r="Q3749" i="8"/>
  <c r="R3749" i="8" s="1"/>
  <c r="Q3750" i="8"/>
  <c r="R3750" i="8" s="1"/>
  <c r="Q3751" i="8"/>
  <c r="R3751" i="8" s="1"/>
  <c r="Q3752" i="8"/>
  <c r="R3752" i="8" s="1"/>
  <c r="Q3753" i="8"/>
  <c r="R3753" i="8" s="1"/>
  <c r="Q3754" i="8"/>
  <c r="R3754" i="8" s="1"/>
  <c r="Q3755" i="8"/>
  <c r="R3755" i="8" s="1"/>
  <c r="Q3756" i="8"/>
  <c r="R3756" i="8" s="1"/>
  <c r="Q3757" i="8"/>
  <c r="R3757" i="8" s="1"/>
  <c r="Q3758" i="8"/>
  <c r="R3758" i="8" s="1"/>
  <c r="Q3759" i="8"/>
  <c r="R3759" i="8" s="1"/>
  <c r="Q3760" i="8"/>
  <c r="R3760" i="8" s="1"/>
  <c r="Q3761" i="8"/>
  <c r="R3761" i="8" s="1"/>
  <c r="Q3762" i="8"/>
  <c r="R3762" i="8" s="1"/>
  <c r="Q3763" i="8"/>
  <c r="R3763" i="8" s="1"/>
  <c r="Q3764" i="8"/>
  <c r="R3764" i="8" s="1"/>
  <c r="Q3765" i="8"/>
  <c r="R3765" i="8" s="1"/>
  <c r="Q3766" i="8"/>
  <c r="R3766" i="8" s="1"/>
  <c r="Q3767" i="8"/>
  <c r="R3767" i="8" s="1"/>
  <c r="Q3768" i="8"/>
  <c r="R3768" i="8" s="1"/>
  <c r="Q3769" i="8"/>
  <c r="R3769" i="8" s="1"/>
  <c r="Q3770" i="8"/>
  <c r="R3770" i="8" s="1"/>
  <c r="Q3771" i="8"/>
  <c r="R3771" i="8" s="1"/>
  <c r="Q3772" i="8"/>
  <c r="R3772" i="8" s="1"/>
  <c r="Q3773" i="8"/>
  <c r="R3773" i="8" s="1"/>
  <c r="Q3774" i="8"/>
  <c r="R3774" i="8" s="1"/>
  <c r="Q3775" i="8"/>
  <c r="R3775" i="8" s="1"/>
  <c r="Q3776" i="8"/>
  <c r="R3776" i="8" s="1"/>
  <c r="Q3777" i="8"/>
  <c r="R3777" i="8" s="1"/>
  <c r="Q3778" i="8"/>
  <c r="R3778" i="8" s="1"/>
  <c r="Q3779" i="8"/>
  <c r="R3779" i="8" s="1"/>
  <c r="Q3780" i="8"/>
  <c r="R3780" i="8" s="1"/>
  <c r="Q3781" i="8"/>
  <c r="R3781" i="8" s="1"/>
  <c r="Q3782" i="8"/>
  <c r="R3782" i="8" s="1"/>
  <c r="Q3783" i="8"/>
  <c r="R3783" i="8" s="1"/>
  <c r="Q3784" i="8"/>
  <c r="R3784" i="8" s="1"/>
  <c r="Q3785" i="8"/>
  <c r="R3785" i="8" s="1"/>
  <c r="Q3786" i="8"/>
  <c r="R3786" i="8" s="1"/>
  <c r="Q3787" i="8"/>
  <c r="R3787" i="8" s="1"/>
  <c r="Q3788" i="8"/>
  <c r="R3788" i="8" s="1"/>
  <c r="Q3789" i="8"/>
  <c r="R3789" i="8" s="1"/>
  <c r="Q3790" i="8"/>
  <c r="R3790" i="8" s="1"/>
  <c r="Q3791" i="8"/>
  <c r="R3791" i="8" s="1"/>
  <c r="Q3792" i="8"/>
  <c r="R3792" i="8" s="1"/>
  <c r="Q3793" i="8"/>
  <c r="R3793" i="8" s="1"/>
  <c r="Q3794" i="8"/>
  <c r="R3794" i="8" s="1"/>
  <c r="Q3795" i="8"/>
  <c r="R3795" i="8" s="1"/>
  <c r="Q3796" i="8"/>
  <c r="R3796" i="8" s="1"/>
  <c r="Q3797" i="8"/>
  <c r="R3797" i="8" s="1"/>
  <c r="Q3798" i="8"/>
  <c r="R3798" i="8" s="1"/>
  <c r="Q3799" i="8"/>
  <c r="R3799" i="8" s="1"/>
  <c r="Q3800" i="8"/>
  <c r="R3800" i="8" s="1"/>
  <c r="Q3801" i="8"/>
  <c r="R3801" i="8" s="1"/>
  <c r="Q3802" i="8"/>
  <c r="R3802" i="8" s="1"/>
  <c r="Q3803" i="8"/>
  <c r="R3803" i="8" s="1"/>
  <c r="Q3804" i="8"/>
  <c r="R3804" i="8" s="1"/>
  <c r="Q3805" i="8"/>
  <c r="R3805" i="8" s="1"/>
  <c r="Q3806" i="8"/>
  <c r="R3806" i="8" s="1"/>
  <c r="Q3807" i="8"/>
  <c r="R3807" i="8" s="1"/>
  <c r="Q3808" i="8"/>
  <c r="R3808" i="8" s="1"/>
  <c r="Q3809" i="8"/>
  <c r="R3809" i="8" s="1"/>
  <c r="Q3810" i="8"/>
  <c r="R3810" i="8" s="1"/>
  <c r="Q3811" i="8"/>
  <c r="R3811" i="8" s="1"/>
  <c r="Q3812" i="8"/>
  <c r="R3812" i="8" s="1"/>
  <c r="Q3813" i="8"/>
  <c r="R3813" i="8" s="1"/>
  <c r="Q3814" i="8"/>
  <c r="R3814" i="8" s="1"/>
  <c r="Q3815" i="8"/>
  <c r="R3815" i="8" s="1"/>
  <c r="Q3816" i="8"/>
  <c r="R3816" i="8" s="1"/>
  <c r="Q3817" i="8"/>
  <c r="R3817" i="8" s="1"/>
  <c r="Q3818" i="8"/>
  <c r="R3818" i="8" s="1"/>
  <c r="Q3819" i="8"/>
  <c r="R3819" i="8" s="1"/>
  <c r="Q3820" i="8"/>
  <c r="R3820" i="8" s="1"/>
  <c r="Q3821" i="8"/>
  <c r="R3821" i="8" s="1"/>
  <c r="Q3822" i="8"/>
  <c r="R3822" i="8" s="1"/>
  <c r="Q3823" i="8"/>
  <c r="R3823" i="8" s="1"/>
  <c r="Q3824" i="8"/>
  <c r="R3824" i="8" s="1"/>
  <c r="Q3825" i="8"/>
  <c r="R3825" i="8" s="1"/>
  <c r="Q3826" i="8"/>
  <c r="R3826" i="8" s="1"/>
  <c r="Q3827" i="8"/>
  <c r="R3827" i="8" s="1"/>
  <c r="Q3828" i="8"/>
  <c r="R3828" i="8" s="1"/>
  <c r="Q3829" i="8"/>
  <c r="R3829" i="8" s="1"/>
  <c r="Q3830" i="8"/>
  <c r="R3830" i="8" s="1"/>
  <c r="Q3831" i="8"/>
  <c r="R3831" i="8" s="1"/>
  <c r="Q3832" i="8"/>
  <c r="R3832" i="8" s="1"/>
  <c r="Q3833" i="8"/>
  <c r="R3833" i="8" s="1"/>
  <c r="Q3834" i="8"/>
  <c r="R3834" i="8" s="1"/>
  <c r="Q3835" i="8"/>
  <c r="R3835" i="8" s="1"/>
  <c r="Q3836" i="8"/>
  <c r="R3836" i="8" s="1"/>
  <c r="Q3837" i="8"/>
  <c r="R3837" i="8" s="1"/>
  <c r="Q3838" i="8"/>
  <c r="R3838" i="8" s="1"/>
  <c r="Q3839" i="8"/>
  <c r="R3839" i="8" s="1"/>
  <c r="Q3840" i="8"/>
  <c r="R3840" i="8" s="1"/>
  <c r="Q3841" i="8"/>
  <c r="R3841" i="8" s="1"/>
  <c r="Q3842" i="8"/>
  <c r="R3842" i="8" s="1"/>
  <c r="Q3843" i="8"/>
  <c r="R3843" i="8" s="1"/>
  <c r="Q3844" i="8"/>
  <c r="R3844" i="8" s="1"/>
  <c r="Q3845" i="8"/>
  <c r="R3845" i="8" s="1"/>
  <c r="Q3846" i="8"/>
  <c r="R3846" i="8" s="1"/>
  <c r="Q3847" i="8"/>
  <c r="R3847" i="8" s="1"/>
  <c r="Q3848" i="8"/>
  <c r="R3848" i="8" s="1"/>
  <c r="Q3849" i="8"/>
  <c r="R3849" i="8" s="1"/>
  <c r="Q3850" i="8"/>
  <c r="R3850" i="8" s="1"/>
  <c r="Q3851" i="8"/>
  <c r="R3851" i="8" s="1"/>
  <c r="Q3852" i="8"/>
  <c r="R3852" i="8" s="1"/>
  <c r="Q3853" i="8"/>
  <c r="R3853" i="8" s="1"/>
  <c r="Q3854" i="8"/>
  <c r="R3854" i="8" s="1"/>
  <c r="Q3855" i="8"/>
  <c r="R3855" i="8" s="1"/>
  <c r="Q3856" i="8"/>
  <c r="R3856" i="8" s="1"/>
  <c r="Q3857" i="8"/>
  <c r="R3857" i="8" s="1"/>
  <c r="Q3858" i="8"/>
  <c r="R3858" i="8" s="1"/>
  <c r="Q3859" i="8"/>
  <c r="R3859" i="8" s="1"/>
  <c r="Q3860" i="8"/>
  <c r="R3860" i="8" s="1"/>
  <c r="Q3861" i="8"/>
  <c r="R3861" i="8" s="1"/>
  <c r="Q3862" i="8"/>
  <c r="R3862" i="8" s="1"/>
  <c r="Q3863" i="8"/>
  <c r="R3863" i="8" s="1"/>
  <c r="Q3864" i="8"/>
  <c r="R3864" i="8" s="1"/>
  <c r="Q3865" i="8"/>
  <c r="R3865" i="8" s="1"/>
  <c r="Q3866" i="8"/>
  <c r="R3866" i="8" s="1"/>
  <c r="Q3867" i="8"/>
  <c r="R3867" i="8" s="1"/>
  <c r="Q3868" i="8"/>
  <c r="R3868" i="8" s="1"/>
  <c r="Q3869" i="8"/>
  <c r="R3869" i="8" s="1"/>
  <c r="Q3870" i="8"/>
  <c r="R3870" i="8" s="1"/>
  <c r="Q3871" i="8"/>
  <c r="R3871" i="8" s="1"/>
  <c r="Q3872" i="8"/>
  <c r="R3872" i="8" s="1"/>
  <c r="Q3873" i="8"/>
  <c r="R3873" i="8" s="1"/>
  <c r="Q3874" i="8"/>
  <c r="R3874" i="8" s="1"/>
  <c r="Q3875" i="8"/>
  <c r="R3875" i="8" s="1"/>
  <c r="Q3876" i="8"/>
  <c r="R3876" i="8" s="1"/>
  <c r="Q3877" i="8"/>
  <c r="R3877" i="8" s="1"/>
  <c r="Q3878" i="8"/>
  <c r="R3878" i="8" s="1"/>
  <c r="Q3879" i="8"/>
  <c r="R3879" i="8" s="1"/>
  <c r="Q3880" i="8"/>
  <c r="R3880" i="8" s="1"/>
  <c r="Q3881" i="8"/>
  <c r="R3881" i="8" s="1"/>
  <c r="Q3882" i="8"/>
  <c r="R3882" i="8" s="1"/>
  <c r="Q3883" i="8"/>
  <c r="R3883" i="8" s="1"/>
  <c r="Q3884" i="8"/>
  <c r="R3884" i="8" s="1"/>
  <c r="Q3885" i="8"/>
  <c r="R3885" i="8" s="1"/>
  <c r="Q3886" i="8"/>
  <c r="R3886" i="8" s="1"/>
  <c r="Q3887" i="8"/>
  <c r="R3887" i="8" s="1"/>
  <c r="Q3888" i="8"/>
  <c r="R3888" i="8" s="1"/>
  <c r="Q3889" i="8"/>
  <c r="R3889" i="8" s="1"/>
  <c r="Q3890" i="8"/>
  <c r="R3890" i="8" s="1"/>
  <c r="Q3891" i="8"/>
  <c r="R3891" i="8" s="1"/>
  <c r="Q3892" i="8"/>
  <c r="R3892" i="8" s="1"/>
  <c r="Q3893" i="8"/>
  <c r="R3893" i="8" s="1"/>
  <c r="Q3894" i="8"/>
  <c r="R3894" i="8" s="1"/>
  <c r="Q3895" i="8"/>
  <c r="R3895" i="8" s="1"/>
  <c r="Q3896" i="8"/>
  <c r="R3896" i="8" s="1"/>
  <c r="Q3897" i="8"/>
  <c r="R3897" i="8" s="1"/>
  <c r="Q3898" i="8"/>
  <c r="R3898" i="8" s="1"/>
  <c r="Q3899" i="8"/>
  <c r="R3899" i="8" s="1"/>
  <c r="Q3900" i="8"/>
  <c r="R3900" i="8" s="1"/>
  <c r="Q3901" i="8"/>
  <c r="R3901" i="8" s="1"/>
  <c r="Q3902" i="8"/>
  <c r="R3902" i="8" s="1"/>
  <c r="Q3903" i="8"/>
  <c r="R3903" i="8" s="1"/>
  <c r="Q3904" i="8"/>
  <c r="R3904" i="8" s="1"/>
  <c r="Q3905" i="8"/>
  <c r="R3905" i="8" s="1"/>
  <c r="Q3906" i="8"/>
  <c r="R3906" i="8" s="1"/>
  <c r="Q3907" i="8"/>
  <c r="R3907" i="8" s="1"/>
  <c r="Q3908" i="8"/>
  <c r="R3908" i="8" s="1"/>
  <c r="Q3909" i="8"/>
  <c r="R3909" i="8" s="1"/>
  <c r="Q3910" i="8"/>
  <c r="R3910" i="8" s="1"/>
  <c r="Q3911" i="8"/>
  <c r="R3911" i="8" s="1"/>
  <c r="Q3912" i="8"/>
  <c r="R3912" i="8" s="1"/>
  <c r="Q3913" i="8"/>
  <c r="R3913" i="8" s="1"/>
  <c r="Q3914" i="8"/>
  <c r="R3914" i="8" s="1"/>
  <c r="Q3915" i="8"/>
  <c r="R3915" i="8" s="1"/>
  <c r="Q3916" i="8"/>
  <c r="R3916" i="8" s="1"/>
  <c r="Q3917" i="8"/>
  <c r="R3917" i="8" s="1"/>
  <c r="Q3918" i="8"/>
  <c r="R3918" i="8" s="1"/>
  <c r="Q3919" i="8"/>
  <c r="R3919" i="8" s="1"/>
  <c r="Q3920" i="8"/>
  <c r="R3920" i="8" s="1"/>
  <c r="Q3921" i="8"/>
  <c r="R3921" i="8" s="1"/>
  <c r="Q3922" i="8"/>
  <c r="R3922" i="8" s="1"/>
  <c r="Q3923" i="8"/>
  <c r="R3923" i="8" s="1"/>
  <c r="Q3924" i="8"/>
  <c r="R3924" i="8" s="1"/>
  <c r="Q3925" i="8"/>
  <c r="R3925" i="8" s="1"/>
  <c r="Q3926" i="8"/>
  <c r="R3926" i="8" s="1"/>
  <c r="Q3927" i="8"/>
  <c r="R3927" i="8" s="1"/>
  <c r="Q3928" i="8"/>
  <c r="R3928" i="8" s="1"/>
  <c r="Q3929" i="8"/>
  <c r="R3929" i="8" s="1"/>
  <c r="Q3930" i="8"/>
  <c r="R3930" i="8" s="1"/>
  <c r="Q3931" i="8"/>
  <c r="R3931" i="8" s="1"/>
  <c r="Q3932" i="8"/>
  <c r="R3932" i="8" s="1"/>
  <c r="Q3933" i="8"/>
  <c r="R3933" i="8" s="1"/>
  <c r="Q3934" i="8"/>
  <c r="R3934" i="8" s="1"/>
  <c r="Q3935" i="8"/>
  <c r="R3935" i="8" s="1"/>
  <c r="Q3936" i="8"/>
  <c r="R3936" i="8" s="1"/>
  <c r="Q3937" i="8"/>
  <c r="R3937" i="8" s="1"/>
  <c r="Q3938" i="8"/>
  <c r="R3938" i="8" s="1"/>
  <c r="Q3939" i="8"/>
  <c r="R3939" i="8" s="1"/>
  <c r="Q3940" i="8"/>
  <c r="R3940" i="8" s="1"/>
  <c r="Q3941" i="8"/>
  <c r="R3941" i="8" s="1"/>
  <c r="Q3942" i="8"/>
  <c r="R3942" i="8" s="1"/>
  <c r="Q3943" i="8"/>
  <c r="R3943" i="8" s="1"/>
  <c r="Q3944" i="8"/>
  <c r="R3944" i="8" s="1"/>
  <c r="Q3945" i="8"/>
  <c r="R3945" i="8" s="1"/>
  <c r="Q3946" i="8"/>
  <c r="R3946" i="8" s="1"/>
  <c r="Q3947" i="8"/>
  <c r="R3947" i="8" s="1"/>
  <c r="Q3948" i="8"/>
  <c r="R3948" i="8" s="1"/>
  <c r="Q3949" i="8"/>
  <c r="R3949" i="8" s="1"/>
  <c r="Q3950" i="8"/>
  <c r="R3950" i="8" s="1"/>
  <c r="Q3951" i="8"/>
  <c r="R3951" i="8" s="1"/>
  <c r="Q3952" i="8"/>
  <c r="R3952" i="8" s="1"/>
  <c r="Q3953" i="8"/>
  <c r="R3953" i="8" s="1"/>
  <c r="Q3954" i="8"/>
  <c r="R3954" i="8" s="1"/>
  <c r="Q3955" i="8"/>
  <c r="R3955" i="8" s="1"/>
  <c r="Q3956" i="8"/>
  <c r="R3956" i="8" s="1"/>
  <c r="Q3957" i="8"/>
  <c r="R3957" i="8" s="1"/>
  <c r="Q3958" i="8"/>
  <c r="R3958" i="8" s="1"/>
  <c r="Q3959" i="8"/>
  <c r="R3959" i="8" s="1"/>
  <c r="Q3960" i="8"/>
  <c r="R3960" i="8" s="1"/>
  <c r="Q3961" i="8"/>
  <c r="R3961" i="8" s="1"/>
  <c r="Q3962" i="8"/>
  <c r="R3962" i="8" s="1"/>
  <c r="Q3963" i="8"/>
  <c r="R3963" i="8" s="1"/>
  <c r="Q3964" i="8"/>
  <c r="R3964" i="8" s="1"/>
  <c r="Q3965" i="8"/>
  <c r="R3965" i="8" s="1"/>
  <c r="Q3966" i="8"/>
  <c r="R3966" i="8" s="1"/>
  <c r="Q3967" i="8"/>
  <c r="R3967" i="8" s="1"/>
  <c r="Q3968" i="8"/>
  <c r="R3968" i="8" s="1"/>
  <c r="Q3969" i="8"/>
  <c r="R3969" i="8" s="1"/>
  <c r="Q3970" i="8"/>
  <c r="R3970" i="8" s="1"/>
  <c r="Q3971" i="8"/>
  <c r="R3971" i="8" s="1"/>
  <c r="Q3972" i="8"/>
  <c r="R3972" i="8" s="1"/>
  <c r="Q3973" i="8"/>
  <c r="R3973" i="8" s="1"/>
  <c r="Q3974" i="8"/>
  <c r="R3974" i="8" s="1"/>
  <c r="Q3975" i="8"/>
  <c r="R3975" i="8" s="1"/>
  <c r="Q3976" i="8"/>
  <c r="R3976" i="8" s="1"/>
  <c r="Q3977" i="8"/>
  <c r="R3977" i="8" s="1"/>
  <c r="Q3978" i="8"/>
  <c r="R3978" i="8" s="1"/>
  <c r="Q3979" i="8"/>
  <c r="R3979" i="8" s="1"/>
  <c r="Q3980" i="8"/>
  <c r="R3980" i="8" s="1"/>
  <c r="Q3981" i="8"/>
  <c r="R3981" i="8" s="1"/>
  <c r="Q3982" i="8"/>
  <c r="R3982" i="8" s="1"/>
  <c r="Q3983" i="8"/>
  <c r="R3983" i="8" s="1"/>
  <c r="Q3984" i="8"/>
  <c r="R3984" i="8" s="1"/>
  <c r="Q3985" i="8"/>
  <c r="R3985" i="8" s="1"/>
  <c r="Q3986" i="8"/>
  <c r="R3986" i="8" s="1"/>
  <c r="Q3987" i="8"/>
  <c r="R3987" i="8" s="1"/>
  <c r="Q3988" i="8"/>
  <c r="R3988" i="8" s="1"/>
  <c r="Q3989" i="8"/>
  <c r="R3989" i="8" s="1"/>
  <c r="Q3990" i="8"/>
  <c r="R3990" i="8" s="1"/>
  <c r="Q3991" i="8"/>
  <c r="R3991" i="8" s="1"/>
  <c r="Q3992" i="8"/>
  <c r="R3992" i="8" s="1"/>
  <c r="Q3993" i="8"/>
  <c r="R3993" i="8" s="1"/>
  <c r="Q3994" i="8"/>
  <c r="R3994" i="8" s="1"/>
  <c r="Q3995" i="8"/>
  <c r="R3995" i="8" s="1"/>
  <c r="Q3996" i="8"/>
  <c r="R3996" i="8" s="1"/>
  <c r="Q3997" i="8"/>
  <c r="R3997" i="8" s="1"/>
  <c r="Q3998" i="8"/>
  <c r="R3998" i="8" s="1"/>
  <c r="Q3999" i="8"/>
  <c r="R3999" i="8" s="1"/>
  <c r="Q4000" i="8"/>
  <c r="R4000" i="8" s="1"/>
  <c r="Q4001" i="8"/>
  <c r="R4001" i="8" s="1"/>
  <c r="Q4002" i="8"/>
  <c r="R4002" i="8" s="1"/>
  <c r="Q4003" i="8"/>
  <c r="R4003" i="8" s="1"/>
  <c r="Q4004" i="8"/>
  <c r="R4004" i="8" s="1"/>
  <c r="Q4005" i="8"/>
  <c r="R4005" i="8" s="1"/>
  <c r="Q4006" i="8"/>
  <c r="R4006" i="8" s="1"/>
  <c r="Q4007" i="8"/>
  <c r="R4007" i="8" s="1"/>
  <c r="Q4008" i="8"/>
  <c r="R4008" i="8" s="1"/>
  <c r="Q4009" i="8"/>
  <c r="R4009" i="8" s="1"/>
  <c r="Q4010" i="8"/>
  <c r="R4010" i="8" s="1"/>
  <c r="Q4011" i="8"/>
  <c r="R4011" i="8" s="1"/>
  <c r="Q4012" i="8"/>
  <c r="R4012" i="8" s="1"/>
  <c r="Q4013" i="8"/>
  <c r="R4013" i="8" s="1"/>
  <c r="Q4014" i="8"/>
  <c r="R4014" i="8" s="1"/>
  <c r="Q4015" i="8"/>
  <c r="R4015" i="8" s="1"/>
  <c r="Q4016" i="8"/>
  <c r="R4016" i="8" s="1"/>
  <c r="Q4017" i="8"/>
  <c r="R4017" i="8" s="1"/>
  <c r="Q4018" i="8"/>
  <c r="R4018" i="8" s="1"/>
  <c r="Q4019" i="8"/>
  <c r="R4019" i="8" s="1"/>
  <c r="Q4020" i="8"/>
  <c r="R4020" i="8" s="1"/>
  <c r="Q4021" i="8"/>
  <c r="R4021" i="8" s="1"/>
  <c r="Q4022" i="8"/>
  <c r="R4022" i="8" s="1"/>
  <c r="Q4023" i="8"/>
  <c r="R4023" i="8" s="1"/>
  <c r="Q4024" i="8"/>
  <c r="R4024" i="8" s="1"/>
  <c r="Q4025" i="8"/>
  <c r="R4025" i="8" s="1"/>
  <c r="Q4026" i="8"/>
  <c r="R4026" i="8" s="1"/>
  <c r="Q4027" i="8"/>
  <c r="R4027" i="8" s="1"/>
  <c r="Q4028" i="8"/>
  <c r="R4028" i="8" s="1"/>
  <c r="Q4029" i="8"/>
  <c r="R4029" i="8" s="1"/>
  <c r="Q4030" i="8"/>
  <c r="R4030" i="8" s="1"/>
  <c r="Q4031" i="8"/>
  <c r="R4031" i="8" s="1"/>
  <c r="Q4032" i="8"/>
  <c r="R4032" i="8" s="1"/>
  <c r="Q4033" i="8"/>
  <c r="R4033" i="8" s="1"/>
  <c r="Q4034" i="8"/>
  <c r="R4034" i="8" s="1"/>
  <c r="Q4035" i="8"/>
  <c r="R4035" i="8" s="1"/>
  <c r="Q4036" i="8"/>
  <c r="R4036" i="8" s="1"/>
  <c r="Q4037" i="8"/>
  <c r="R4037" i="8" s="1"/>
  <c r="Q4038" i="8"/>
  <c r="R4038" i="8" s="1"/>
  <c r="Q4039" i="8"/>
  <c r="R4039" i="8" s="1"/>
  <c r="Q4040" i="8"/>
  <c r="R4040" i="8" s="1"/>
  <c r="Q4041" i="8"/>
  <c r="R4041" i="8" s="1"/>
  <c r="Q4042" i="8"/>
  <c r="R4042" i="8" s="1"/>
  <c r="Q4043" i="8"/>
  <c r="R4043" i="8" s="1"/>
  <c r="Q4044" i="8"/>
  <c r="R4044" i="8" s="1"/>
  <c r="Q4045" i="8"/>
  <c r="R4045" i="8" s="1"/>
  <c r="Q4046" i="8"/>
  <c r="R4046" i="8" s="1"/>
  <c r="Q4047" i="8"/>
  <c r="R4047" i="8" s="1"/>
  <c r="Q4048" i="8"/>
  <c r="R4048" i="8" s="1"/>
  <c r="Q4049" i="8"/>
  <c r="R4049" i="8" s="1"/>
  <c r="Q4050" i="8"/>
  <c r="R4050" i="8" s="1"/>
  <c r="Q4051" i="8"/>
  <c r="R4051" i="8" s="1"/>
  <c r="Q4052" i="8"/>
  <c r="R4052" i="8" s="1"/>
  <c r="Q4053" i="8"/>
  <c r="R4053" i="8" s="1"/>
  <c r="Q4054" i="8"/>
  <c r="R4054" i="8" s="1"/>
  <c r="Q4055" i="8"/>
  <c r="R4055" i="8" s="1"/>
  <c r="Q4056" i="8"/>
  <c r="R4056" i="8" s="1"/>
  <c r="Q4057" i="8"/>
  <c r="R4057" i="8" s="1"/>
  <c r="Q4058" i="8"/>
  <c r="R4058" i="8" s="1"/>
  <c r="Q4059" i="8"/>
  <c r="R4059" i="8" s="1"/>
  <c r="Q4060" i="8"/>
  <c r="R4060" i="8" s="1"/>
  <c r="Q4061" i="8"/>
  <c r="R4061" i="8" s="1"/>
  <c r="Q4062" i="8"/>
  <c r="R4062" i="8" s="1"/>
  <c r="Q4063" i="8"/>
  <c r="R4063" i="8" s="1"/>
  <c r="Q4064" i="8"/>
  <c r="R4064" i="8" s="1"/>
  <c r="Q4065" i="8"/>
  <c r="R4065" i="8" s="1"/>
  <c r="Q4066" i="8"/>
  <c r="R4066" i="8" s="1"/>
  <c r="Q4067" i="8"/>
  <c r="R4067" i="8" s="1"/>
  <c r="Q4068" i="8"/>
  <c r="R4068" i="8" s="1"/>
  <c r="Q4069" i="8"/>
  <c r="R4069" i="8" s="1"/>
  <c r="Q4070" i="8"/>
  <c r="R4070" i="8" s="1"/>
  <c r="Q4071" i="8"/>
  <c r="R4071" i="8" s="1"/>
  <c r="Q4072" i="8"/>
  <c r="R4072" i="8" s="1"/>
  <c r="Q4073" i="8"/>
  <c r="R4073" i="8" s="1"/>
  <c r="Q4074" i="8"/>
  <c r="R4074" i="8" s="1"/>
  <c r="Q4075" i="8"/>
  <c r="R4075" i="8" s="1"/>
  <c r="Q4076" i="8"/>
  <c r="R4076" i="8" s="1"/>
  <c r="Q4077" i="8"/>
  <c r="R4077" i="8" s="1"/>
  <c r="Q4078" i="8"/>
  <c r="R4078" i="8" s="1"/>
  <c r="Q4079" i="8"/>
  <c r="R4079" i="8" s="1"/>
  <c r="Q4080" i="8"/>
  <c r="R4080" i="8" s="1"/>
  <c r="Q4081" i="8"/>
  <c r="R4081" i="8" s="1"/>
  <c r="Q4082" i="8"/>
  <c r="R4082" i="8" s="1"/>
  <c r="Q4083" i="8"/>
  <c r="R4083" i="8" s="1"/>
  <c r="Q4084" i="8"/>
  <c r="R4084" i="8" s="1"/>
  <c r="Q4085" i="8"/>
  <c r="R4085" i="8" s="1"/>
  <c r="Q4086" i="8"/>
  <c r="R4086" i="8" s="1"/>
  <c r="Q4087" i="8"/>
  <c r="R4087" i="8" s="1"/>
  <c r="Q4088" i="8"/>
  <c r="R4088" i="8" s="1"/>
  <c r="Q4089" i="8"/>
  <c r="R4089" i="8" s="1"/>
  <c r="Q4090" i="8"/>
  <c r="R4090" i="8" s="1"/>
  <c r="Q4091" i="8"/>
  <c r="R4091" i="8" s="1"/>
  <c r="Q4092" i="8"/>
  <c r="R4092" i="8" s="1"/>
  <c r="Q4093" i="8"/>
  <c r="R4093" i="8" s="1"/>
  <c r="Q4094" i="8"/>
  <c r="R4094" i="8" s="1"/>
  <c r="Q4095" i="8"/>
  <c r="R4095" i="8" s="1"/>
  <c r="Q4096" i="8"/>
  <c r="R4096" i="8" s="1"/>
  <c r="Q4097" i="8"/>
  <c r="R4097" i="8" s="1"/>
  <c r="Q4098" i="8"/>
  <c r="R4098" i="8" s="1"/>
  <c r="Q4099" i="8"/>
  <c r="R4099" i="8" s="1"/>
  <c r="Q4100" i="8"/>
  <c r="R4100" i="8" s="1"/>
  <c r="Q4101" i="8"/>
  <c r="R4101" i="8" s="1"/>
  <c r="Q4102" i="8"/>
  <c r="R4102" i="8" s="1"/>
  <c r="Q4103" i="8"/>
  <c r="R4103" i="8" s="1"/>
  <c r="Q4104" i="8"/>
  <c r="R4104" i="8" s="1"/>
  <c r="Q4105" i="8"/>
  <c r="R4105" i="8" s="1"/>
  <c r="Q4106" i="8"/>
  <c r="R4106" i="8" s="1"/>
  <c r="Q4107" i="8"/>
  <c r="R4107" i="8" s="1"/>
  <c r="Q4108" i="8"/>
  <c r="R4108" i="8" s="1"/>
  <c r="Q4109" i="8"/>
  <c r="R4109" i="8" s="1"/>
  <c r="Q4110" i="8"/>
  <c r="R4110" i="8" s="1"/>
  <c r="Q4111" i="8"/>
  <c r="R4111" i="8" s="1"/>
  <c r="Q4112" i="8"/>
  <c r="R4112" i="8" s="1"/>
  <c r="Q4113" i="8"/>
  <c r="R4113" i="8" s="1"/>
  <c r="Q4114" i="8"/>
  <c r="R4114" i="8" s="1"/>
  <c r="Q4115" i="8"/>
  <c r="R4115" i="8" s="1"/>
  <c r="Q4116" i="8"/>
  <c r="R4116" i="8" s="1"/>
  <c r="Q4117" i="8"/>
  <c r="R4117" i="8" s="1"/>
  <c r="Q4118" i="8"/>
  <c r="R4118" i="8" s="1"/>
  <c r="Q4119" i="8"/>
  <c r="R4119" i="8" s="1"/>
  <c r="Q4120" i="8"/>
  <c r="R4120" i="8" s="1"/>
  <c r="Q4121" i="8"/>
  <c r="R4121" i="8" s="1"/>
  <c r="Q4122" i="8"/>
  <c r="R4122" i="8" s="1"/>
  <c r="Q4123" i="8"/>
  <c r="R4123" i="8" s="1"/>
  <c r="Q4124" i="8"/>
  <c r="R4124" i="8" s="1"/>
  <c r="Q4125" i="8"/>
  <c r="R4125" i="8" s="1"/>
  <c r="Q4126" i="8"/>
  <c r="R4126" i="8" s="1"/>
  <c r="Q4127" i="8"/>
  <c r="R4127" i="8" s="1"/>
  <c r="Q4128" i="8"/>
  <c r="R4128" i="8" s="1"/>
  <c r="Q4129" i="8"/>
  <c r="R4129" i="8" s="1"/>
  <c r="Q4130" i="8"/>
  <c r="R4130" i="8" s="1"/>
  <c r="Q4131" i="8"/>
  <c r="R4131" i="8" s="1"/>
  <c r="Q4132" i="8"/>
  <c r="R4132" i="8" s="1"/>
  <c r="Q4133" i="8"/>
  <c r="R4133" i="8" s="1"/>
  <c r="Q4134" i="8"/>
  <c r="R4134" i="8" s="1"/>
  <c r="Q4135" i="8"/>
  <c r="R4135" i="8" s="1"/>
  <c r="Q4136" i="8"/>
  <c r="R4136" i="8" s="1"/>
  <c r="Q4137" i="8"/>
  <c r="R4137" i="8" s="1"/>
  <c r="Q4138" i="8"/>
  <c r="R4138" i="8" s="1"/>
  <c r="Q4139" i="8"/>
  <c r="R4139" i="8" s="1"/>
  <c r="Q4140" i="8"/>
  <c r="R4140" i="8" s="1"/>
  <c r="Q4141" i="8"/>
  <c r="R4141" i="8" s="1"/>
  <c r="Q4142" i="8"/>
  <c r="R4142" i="8" s="1"/>
  <c r="Q4143" i="8"/>
  <c r="R4143" i="8" s="1"/>
  <c r="Q4144" i="8"/>
  <c r="R4144" i="8" s="1"/>
  <c r="Q4145" i="8"/>
  <c r="R4145" i="8" s="1"/>
  <c r="Q4146" i="8"/>
  <c r="R4146" i="8" s="1"/>
  <c r="Q4147" i="8"/>
  <c r="R4147" i="8" s="1"/>
  <c r="Q4148" i="8"/>
  <c r="R4148" i="8" s="1"/>
  <c r="Q4149" i="8"/>
  <c r="R4149" i="8" s="1"/>
  <c r="Q4150" i="8"/>
  <c r="R4150" i="8" s="1"/>
  <c r="Q4151" i="8"/>
  <c r="R4151" i="8" s="1"/>
  <c r="Q4152" i="8"/>
  <c r="R4152" i="8" s="1"/>
  <c r="Q4153" i="8"/>
  <c r="R4153" i="8" s="1"/>
  <c r="Q4154" i="8"/>
  <c r="R4154" i="8" s="1"/>
  <c r="Q4155" i="8"/>
  <c r="R4155" i="8" s="1"/>
  <c r="Q4156" i="8"/>
  <c r="R4156" i="8" s="1"/>
  <c r="Q4157" i="8"/>
  <c r="R4157" i="8" s="1"/>
  <c r="Q4158" i="8"/>
  <c r="R4158" i="8" s="1"/>
  <c r="Q4159" i="8"/>
  <c r="R4159" i="8" s="1"/>
  <c r="Q4160" i="8"/>
  <c r="R4160" i="8" s="1"/>
  <c r="Q4161" i="8"/>
  <c r="R4161" i="8" s="1"/>
  <c r="Q4162" i="8"/>
  <c r="R4162" i="8" s="1"/>
  <c r="Q4163" i="8"/>
  <c r="R4163" i="8" s="1"/>
  <c r="Q4164" i="8"/>
  <c r="R4164" i="8" s="1"/>
  <c r="Q4165" i="8"/>
  <c r="R4165" i="8" s="1"/>
  <c r="Q4166" i="8"/>
  <c r="R4166" i="8" s="1"/>
  <c r="Q4167" i="8"/>
  <c r="R4167" i="8" s="1"/>
  <c r="Q4168" i="8"/>
  <c r="R4168" i="8" s="1"/>
  <c r="Q4169" i="8"/>
  <c r="R4169" i="8" s="1"/>
  <c r="Q4170" i="8"/>
  <c r="R4170" i="8" s="1"/>
  <c r="Q4171" i="8"/>
  <c r="R4171" i="8" s="1"/>
  <c r="Q4172" i="8"/>
  <c r="R4172" i="8" s="1"/>
  <c r="Q4173" i="8"/>
  <c r="R4173" i="8" s="1"/>
  <c r="Q4174" i="8"/>
  <c r="R4174" i="8" s="1"/>
  <c r="Q4175" i="8"/>
  <c r="R4175" i="8" s="1"/>
  <c r="Q4176" i="8"/>
  <c r="R4176" i="8" s="1"/>
  <c r="Q4177" i="8"/>
  <c r="R4177" i="8" s="1"/>
  <c r="Q4178" i="8"/>
  <c r="R4178" i="8" s="1"/>
  <c r="Q4179" i="8"/>
  <c r="R4179" i="8" s="1"/>
  <c r="Q4180" i="8"/>
  <c r="R4180" i="8" s="1"/>
  <c r="Q4181" i="8"/>
  <c r="R4181" i="8" s="1"/>
  <c r="Q4182" i="8"/>
  <c r="R4182" i="8" s="1"/>
  <c r="Q4183" i="8"/>
  <c r="R4183" i="8" s="1"/>
  <c r="Q4184" i="8"/>
  <c r="R4184" i="8" s="1"/>
  <c r="Q4185" i="8"/>
  <c r="R4185" i="8" s="1"/>
  <c r="Q4186" i="8"/>
  <c r="R4186" i="8" s="1"/>
  <c r="Q4187" i="8"/>
  <c r="R4187" i="8" s="1"/>
  <c r="Q4188" i="8"/>
  <c r="R4188" i="8" s="1"/>
  <c r="Q4189" i="8"/>
  <c r="R4189" i="8" s="1"/>
  <c r="Q4190" i="8"/>
  <c r="R4190" i="8" s="1"/>
  <c r="Q4191" i="8"/>
  <c r="R4191" i="8" s="1"/>
  <c r="Q4192" i="8"/>
  <c r="R4192" i="8" s="1"/>
  <c r="Q4193" i="8"/>
  <c r="R4193" i="8" s="1"/>
  <c r="Q4194" i="8"/>
  <c r="R4194" i="8" s="1"/>
  <c r="Q4195" i="8"/>
  <c r="R4195" i="8" s="1"/>
  <c r="Q4196" i="8"/>
  <c r="R4196" i="8" s="1"/>
  <c r="Q4197" i="8"/>
  <c r="R4197" i="8" s="1"/>
  <c r="Q4198" i="8"/>
  <c r="R4198" i="8" s="1"/>
  <c r="Q4199" i="8"/>
  <c r="R4199" i="8" s="1"/>
  <c r="Q4200" i="8"/>
  <c r="R4200" i="8" s="1"/>
  <c r="Q4201" i="8"/>
  <c r="R4201" i="8" s="1"/>
  <c r="Q4202" i="8"/>
  <c r="R4202" i="8" s="1"/>
  <c r="Q4203" i="8"/>
  <c r="R4203" i="8" s="1"/>
  <c r="Q4204" i="8"/>
  <c r="R4204" i="8" s="1"/>
  <c r="Q4205" i="8"/>
  <c r="R4205" i="8" s="1"/>
  <c r="Q4206" i="8"/>
  <c r="R4206" i="8" s="1"/>
  <c r="Q4207" i="8"/>
  <c r="R4207" i="8" s="1"/>
  <c r="Q4208" i="8"/>
  <c r="R4208" i="8" s="1"/>
  <c r="Q4209" i="8"/>
  <c r="R4209" i="8" s="1"/>
  <c r="Q4210" i="8"/>
  <c r="R4210" i="8" s="1"/>
  <c r="Q4211" i="8"/>
  <c r="R4211" i="8" s="1"/>
  <c r="Q4212" i="8"/>
  <c r="R4212" i="8" s="1"/>
  <c r="Q4213" i="8"/>
  <c r="R4213" i="8" s="1"/>
  <c r="Q4214" i="8"/>
  <c r="R4214" i="8" s="1"/>
  <c r="Q4215" i="8"/>
  <c r="R4215" i="8" s="1"/>
  <c r="Q4216" i="8"/>
  <c r="R4216" i="8" s="1"/>
  <c r="Q4217" i="8"/>
  <c r="R4217" i="8" s="1"/>
  <c r="Q4218" i="8"/>
  <c r="R4218" i="8" s="1"/>
  <c r="Q4219" i="8"/>
  <c r="R4219" i="8" s="1"/>
  <c r="Q4220" i="8"/>
  <c r="R4220" i="8" s="1"/>
  <c r="Q4221" i="8"/>
  <c r="R4221" i="8" s="1"/>
  <c r="Q4222" i="8"/>
  <c r="R4222" i="8" s="1"/>
  <c r="Q4223" i="8"/>
  <c r="R4223" i="8" s="1"/>
  <c r="Q4224" i="8"/>
  <c r="R4224" i="8" s="1"/>
  <c r="Q4225" i="8"/>
  <c r="R4225" i="8" s="1"/>
  <c r="Q4226" i="8"/>
  <c r="R4226" i="8" s="1"/>
  <c r="Q4227" i="8"/>
  <c r="R4227" i="8" s="1"/>
  <c r="Q4228" i="8"/>
  <c r="R4228" i="8" s="1"/>
  <c r="Q4229" i="8"/>
  <c r="R4229" i="8" s="1"/>
  <c r="Q4230" i="8"/>
  <c r="R4230" i="8" s="1"/>
  <c r="Q4231" i="8"/>
  <c r="R4231" i="8" s="1"/>
  <c r="Q4232" i="8"/>
  <c r="R4232" i="8" s="1"/>
  <c r="Q4233" i="8"/>
  <c r="R4233" i="8" s="1"/>
  <c r="Q4234" i="8"/>
  <c r="R4234" i="8" s="1"/>
  <c r="Q4235" i="8"/>
  <c r="R4235" i="8" s="1"/>
  <c r="Q4236" i="8"/>
  <c r="R4236" i="8" s="1"/>
  <c r="Q4237" i="8"/>
  <c r="R4237" i="8" s="1"/>
  <c r="Q4238" i="8"/>
  <c r="R4238" i="8" s="1"/>
  <c r="Q4239" i="8"/>
  <c r="R4239" i="8" s="1"/>
  <c r="Q4240" i="8"/>
  <c r="R4240" i="8" s="1"/>
  <c r="Q4241" i="8"/>
  <c r="R4241" i="8" s="1"/>
  <c r="Q4242" i="8"/>
  <c r="R4242" i="8" s="1"/>
  <c r="Q4243" i="8"/>
  <c r="R4243" i="8" s="1"/>
  <c r="Q4244" i="8"/>
  <c r="R4244" i="8" s="1"/>
  <c r="Q4245" i="8"/>
  <c r="R4245" i="8" s="1"/>
  <c r="Q4246" i="8"/>
  <c r="R4246" i="8" s="1"/>
  <c r="Q4247" i="8"/>
  <c r="R4247" i="8" s="1"/>
  <c r="Q4248" i="8"/>
  <c r="R4248" i="8" s="1"/>
  <c r="Q4249" i="8"/>
  <c r="R4249" i="8" s="1"/>
  <c r="Q4250" i="8"/>
  <c r="R4250" i="8" s="1"/>
  <c r="Q4251" i="8"/>
  <c r="R4251" i="8" s="1"/>
  <c r="Q4252" i="8"/>
  <c r="R4252" i="8" s="1"/>
  <c r="Q4253" i="8"/>
  <c r="R4253" i="8" s="1"/>
  <c r="Q4254" i="8"/>
  <c r="R4254" i="8" s="1"/>
  <c r="Q4255" i="8"/>
  <c r="R4255" i="8" s="1"/>
  <c r="Q4256" i="8"/>
  <c r="R4256" i="8" s="1"/>
  <c r="Q4257" i="8"/>
  <c r="R4257" i="8" s="1"/>
  <c r="Q4258" i="8"/>
  <c r="R4258" i="8" s="1"/>
  <c r="Q4259" i="8"/>
  <c r="R4259" i="8" s="1"/>
  <c r="Q4260" i="8"/>
  <c r="R4260" i="8" s="1"/>
  <c r="Q4261" i="8"/>
  <c r="R4261" i="8" s="1"/>
  <c r="Q4262" i="8"/>
  <c r="R4262" i="8" s="1"/>
  <c r="Q4263" i="8"/>
  <c r="R4263" i="8" s="1"/>
  <c r="Q4264" i="8"/>
  <c r="R4264" i="8" s="1"/>
  <c r="Q4265" i="8"/>
  <c r="R4265" i="8" s="1"/>
  <c r="Q4266" i="8"/>
  <c r="R4266" i="8" s="1"/>
  <c r="Q4267" i="8"/>
  <c r="R4267" i="8" s="1"/>
  <c r="Q4268" i="8"/>
  <c r="R4268" i="8" s="1"/>
  <c r="Q4269" i="8"/>
  <c r="R4269" i="8" s="1"/>
  <c r="Q4270" i="8"/>
  <c r="R4270" i="8" s="1"/>
  <c r="Q4271" i="8"/>
  <c r="R4271" i="8" s="1"/>
  <c r="Q4272" i="8"/>
  <c r="R4272" i="8" s="1"/>
  <c r="Q4273" i="8"/>
  <c r="R4273" i="8" s="1"/>
  <c r="Q4274" i="8"/>
  <c r="R4274" i="8" s="1"/>
  <c r="Q4275" i="8"/>
  <c r="R4275" i="8" s="1"/>
  <c r="Q4276" i="8"/>
  <c r="R4276" i="8" s="1"/>
  <c r="Q4277" i="8"/>
  <c r="R4277" i="8" s="1"/>
  <c r="Q4278" i="8"/>
  <c r="R4278" i="8" s="1"/>
  <c r="Q4279" i="8"/>
  <c r="R4279" i="8" s="1"/>
  <c r="Q4280" i="8"/>
  <c r="R4280" i="8" s="1"/>
  <c r="Q4281" i="8"/>
  <c r="R4281" i="8" s="1"/>
  <c r="Q4282" i="8"/>
  <c r="R4282" i="8" s="1"/>
  <c r="Q4283" i="8"/>
  <c r="R4283" i="8" s="1"/>
  <c r="Q4284" i="8"/>
  <c r="R4284" i="8" s="1"/>
  <c r="Q4285" i="8"/>
  <c r="R4285" i="8" s="1"/>
  <c r="Q4286" i="8"/>
  <c r="R4286" i="8" s="1"/>
  <c r="Q4287" i="8"/>
  <c r="R4287" i="8" s="1"/>
  <c r="Q4288" i="8"/>
  <c r="R4288" i="8" s="1"/>
  <c r="Q4289" i="8"/>
  <c r="R4289" i="8" s="1"/>
  <c r="Q4290" i="8"/>
  <c r="R4290" i="8" s="1"/>
  <c r="Q4291" i="8"/>
  <c r="R4291" i="8" s="1"/>
  <c r="Q4292" i="8"/>
  <c r="R4292" i="8" s="1"/>
  <c r="Q4293" i="8"/>
  <c r="R4293" i="8" s="1"/>
  <c r="Q4294" i="8"/>
  <c r="R4294" i="8" s="1"/>
  <c r="Q4295" i="8"/>
  <c r="R4295" i="8" s="1"/>
  <c r="Q4296" i="8"/>
  <c r="R4296" i="8" s="1"/>
  <c r="Q4297" i="8"/>
  <c r="R4297" i="8" s="1"/>
  <c r="Q4298" i="8"/>
  <c r="R4298" i="8" s="1"/>
  <c r="Q4299" i="8"/>
  <c r="R4299" i="8" s="1"/>
  <c r="Q4300" i="8"/>
  <c r="R4300" i="8" s="1"/>
  <c r="Q4301" i="8"/>
  <c r="R4301" i="8" s="1"/>
  <c r="Q4302" i="8"/>
  <c r="R4302" i="8" s="1"/>
  <c r="Q4303" i="8"/>
  <c r="R4303" i="8" s="1"/>
  <c r="Q4304" i="8"/>
  <c r="R4304" i="8" s="1"/>
  <c r="Q4305" i="8"/>
  <c r="R4305" i="8" s="1"/>
  <c r="Q4306" i="8"/>
  <c r="R4306" i="8" s="1"/>
  <c r="Q4307" i="8"/>
  <c r="R4307" i="8" s="1"/>
  <c r="Q4308" i="8"/>
  <c r="R4308" i="8" s="1"/>
  <c r="Q4309" i="8"/>
  <c r="R4309" i="8" s="1"/>
  <c r="Q4310" i="8"/>
  <c r="R4310" i="8" s="1"/>
  <c r="Q4311" i="8"/>
  <c r="R4311" i="8" s="1"/>
  <c r="Q4312" i="8"/>
  <c r="R4312" i="8" s="1"/>
  <c r="Q4313" i="8"/>
  <c r="R4313" i="8" s="1"/>
  <c r="Q4314" i="8"/>
  <c r="R4314" i="8" s="1"/>
  <c r="Q4315" i="8"/>
  <c r="R4315" i="8" s="1"/>
  <c r="Q4316" i="8"/>
  <c r="R4316" i="8" s="1"/>
  <c r="Q4317" i="8"/>
  <c r="R4317" i="8" s="1"/>
  <c r="Q4318" i="8"/>
  <c r="R4318" i="8" s="1"/>
  <c r="Q4319" i="8"/>
  <c r="R4319" i="8" s="1"/>
  <c r="Q4320" i="8"/>
  <c r="R4320" i="8" s="1"/>
  <c r="Q4321" i="8"/>
  <c r="R4321" i="8" s="1"/>
  <c r="Q4322" i="8"/>
  <c r="R4322" i="8" s="1"/>
  <c r="Q4323" i="8"/>
  <c r="R4323" i="8" s="1"/>
  <c r="Q4324" i="8"/>
  <c r="R4324" i="8" s="1"/>
  <c r="Q4325" i="8"/>
  <c r="R4325" i="8" s="1"/>
  <c r="Q4326" i="8"/>
  <c r="R4326" i="8" s="1"/>
  <c r="Q4327" i="8"/>
  <c r="R4327" i="8" s="1"/>
  <c r="Q4328" i="8"/>
  <c r="R4328" i="8" s="1"/>
  <c r="Q4329" i="8"/>
  <c r="R4329" i="8" s="1"/>
  <c r="Q4330" i="8"/>
  <c r="R4330" i="8" s="1"/>
  <c r="Q4331" i="8"/>
  <c r="R4331" i="8" s="1"/>
  <c r="Q4332" i="8"/>
  <c r="R4332" i="8" s="1"/>
  <c r="Q4333" i="8"/>
  <c r="R4333" i="8" s="1"/>
  <c r="Q4334" i="8"/>
  <c r="R4334" i="8" s="1"/>
  <c r="Q4335" i="8"/>
  <c r="R4335" i="8" s="1"/>
  <c r="Q4336" i="8"/>
  <c r="R4336" i="8" s="1"/>
  <c r="Q4337" i="8"/>
  <c r="R4337" i="8" s="1"/>
  <c r="Q4338" i="8"/>
  <c r="R4338" i="8" s="1"/>
  <c r="Q4339" i="8"/>
  <c r="R4339" i="8" s="1"/>
  <c r="Q4340" i="8"/>
  <c r="R4340" i="8" s="1"/>
  <c r="Q4341" i="8"/>
  <c r="R4341" i="8" s="1"/>
  <c r="Q4342" i="8"/>
  <c r="R4342" i="8" s="1"/>
  <c r="Q4343" i="8"/>
  <c r="R4343" i="8" s="1"/>
  <c r="Q4344" i="8"/>
  <c r="R4344" i="8" s="1"/>
  <c r="Q4345" i="8"/>
  <c r="R4345" i="8" s="1"/>
  <c r="Q4346" i="8"/>
  <c r="R4346" i="8" s="1"/>
  <c r="Q4347" i="8"/>
  <c r="R4347" i="8" s="1"/>
  <c r="Q4348" i="8"/>
  <c r="R4348" i="8" s="1"/>
  <c r="Q4349" i="8"/>
  <c r="R4349" i="8" s="1"/>
  <c r="Q4350" i="8"/>
  <c r="R4350" i="8" s="1"/>
  <c r="Q4351" i="8"/>
  <c r="R4351" i="8" s="1"/>
  <c r="Q4352" i="8"/>
  <c r="R4352" i="8" s="1"/>
  <c r="Q4353" i="8"/>
  <c r="R4353" i="8" s="1"/>
  <c r="Q4354" i="8"/>
  <c r="R4354" i="8" s="1"/>
  <c r="Q4355" i="8"/>
  <c r="R4355" i="8" s="1"/>
  <c r="Q4356" i="8"/>
  <c r="R4356" i="8" s="1"/>
  <c r="Q4357" i="8"/>
  <c r="R4357" i="8" s="1"/>
  <c r="Q4358" i="8"/>
  <c r="R4358" i="8" s="1"/>
  <c r="Q4359" i="8"/>
  <c r="R4359" i="8" s="1"/>
  <c r="Q4360" i="8"/>
  <c r="R4360" i="8" s="1"/>
  <c r="Q4361" i="8"/>
  <c r="R4361" i="8" s="1"/>
  <c r="Q4362" i="8"/>
  <c r="R4362" i="8" s="1"/>
  <c r="Q4363" i="8"/>
  <c r="R4363" i="8" s="1"/>
  <c r="Q4364" i="8"/>
  <c r="R4364" i="8" s="1"/>
  <c r="Q4365" i="8"/>
  <c r="R4365" i="8" s="1"/>
  <c r="Q4366" i="8"/>
  <c r="R4366" i="8" s="1"/>
  <c r="Q4367" i="8"/>
  <c r="R4367" i="8" s="1"/>
  <c r="Q4368" i="8"/>
  <c r="R4368" i="8" s="1"/>
  <c r="Q4369" i="8"/>
  <c r="R4369" i="8" s="1"/>
  <c r="Q4370" i="8"/>
  <c r="R4370" i="8" s="1"/>
  <c r="Q4371" i="8"/>
  <c r="R4371" i="8" s="1"/>
  <c r="Q4372" i="8"/>
  <c r="R4372" i="8" s="1"/>
  <c r="Q4373" i="8"/>
  <c r="R4373" i="8" s="1"/>
  <c r="Q4374" i="8"/>
  <c r="R4374" i="8" s="1"/>
  <c r="Q4375" i="8"/>
  <c r="R4375" i="8" s="1"/>
  <c r="Q4376" i="8"/>
  <c r="R4376" i="8" s="1"/>
  <c r="Q4377" i="8"/>
  <c r="R4377" i="8" s="1"/>
  <c r="Q4378" i="8"/>
  <c r="R4378" i="8" s="1"/>
  <c r="Q4379" i="8"/>
  <c r="R4379" i="8" s="1"/>
  <c r="Q4380" i="8"/>
  <c r="R4380" i="8" s="1"/>
  <c r="Q4381" i="8"/>
  <c r="R4381" i="8" s="1"/>
  <c r="Q4382" i="8"/>
  <c r="R4382" i="8" s="1"/>
  <c r="Q4383" i="8"/>
  <c r="R4383" i="8" s="1"/>
  <c r="Q4384" i="8"/>
  <c r="R4384" i="8" s="1"/>
  <c r="Q4385" i="8"/>
  <c r="R4385" i="8" s="1"/>
  <c r="Q4386" i="8"/>
  <c r="R4386" i="8" s="1"/>
  <c r="Q4387" i="8"/>
  <c r="R4387" i="8" s="1"/>
  <c r="Q4388" i="8"/>
  <c r="R4388" i="8" s="1"/>
  <c r="Q4389" i="8"/>
  <c r="R4389" i="8" s="1"/>
  <c r="Q4390" i="8"/>
  <c r="R4390" i="8" s="1"/>
  <c r="Q4391" i="8"/>
  <c r="R4391" i="8" s="1"/>
  <c r="Q4392" i="8"/>
  <c r="R4392" i="8" s="1"/>
  <c r="Q4393" i="8"/>
  <c r="R4393" i="8" s="1"/>
  <c r="Q4394" i="8"/>
  <c r="R4394" i="8" s="1"/>
  <c r="Q4395" i="8"/>
  <c r="R4395" i="8" s="1"/>
  <c r="Q4396" i="8"/>
  <c r="R4396" i="8" s="1"/>
  <c r="Q4397" i="8"/>
  <c r="R4397" i="8" s="1"/>
  <c r="Q4398" i="8"/>
  <c r="R4398" i="8" s="1"/>
  <c r="Q4399" i="8"/>
  <c r="R4399" i="8" s="1"/>
  <c r="Q4400" i="8"/>
  <c r="R4400" i="8" s="1"/>
  <c r="Q4401" i="8"/>
  <c r="R4401" i="8" s="1"/>
  <c r="Q4402" i="8"/>
  <c r="R4402" i="8" s="1"/>
  <c r="Q4403" i="8"/>
  <c r="R4403" i="8" s="1"/>
  <c r="Q4404" i="8"/>
  <c r="R4404" i="8" s="1"/>
  <c r="Q4405" i="8"/>
  <c r="R4405" i="8" s="1"/>
  <c r="Q4406" i="8"/>
  <c r="R4406" i="8" s="1"/>
  <c r="Q4407" i="8"/>
  <c r="R4407" i="8" s="1"/>
  <c r="Q4408" i="8"/>
  <c r="R4408" i="8" s="1"/>
  <c r="Q4409" i="8"/>
  <c r="R4409" i="8" s="1"/>
  <c r="Q4410" i="8"/>
  <c r="R4410" i="8" s="1"/>
  <c r="Q4411" i="8"/>
  <c r="R4411" i="8" s="1"/>
  <c r="Q4412" i="8"/>
  <c r="R4412" i="8" s="1"/>
  <c r="Q4413" i="8"/>
  <c r="R4413" i="8" s="1"/>
  <c r="Q4414" i="8"/>
  <c r="R4414" i="8" s="1"/>
  <c r="Q4415" i="8"/>
  <c r="R4415" i="8" s="1"/>
  <c r="Q4416" i="8"/>
  <c r="R4416" i="8" s="1"/>
  <c r="Q4417" i="8"/>
  <c r="R4417" i="8" s="1"/>
  <c r="Q4418" i="8"/>
  <c r="R4418" i="8" s="1"/>
  <c r="Q4419" i="8"/>
  <c r="R4419" i="8" s="1"/>
  <c r="Q4420" i="8"/>
  <c r="R4420" i="8" s="1"/>
  <c r="Q4421" i="8"/>
  <c r="R4421" i="8" s="1"/>
  <c r="Q4422" i="8"/>
  <c r="R4422" i="8" s="1"/>
  <c r="Q4423" i="8"/>
  <c r="R4423" i="8" s="1"/>
  <c r="Q4424" i="8"/>
  <c r="R4424" i="8" s="1"/>
  <c r="Q4425" i="8"/>
  <c r="R4425" i="8" s="1"/>
  <c r="Q4426" i="8"/>
  <c r="R4426" i="8" s="1"/>
  <c r="Q4427" i="8"/>
  <c r="R4427" i="8" s="1"/>
  <c r="Q4428" i="8"/>
  <c r="R4428" i="8" s="1"/>
  <c r="Q4429" i="8"/>
  <c r="R4429" i="8" s="1"/>
  <c r="Q4430" i="8"/>
  <c r="R4430" i="8" s="1"/>
  <c r="Q4431" i="8"/>
  <c r="R4431" i="8" s="1"/>
  <c r="Q4432" i="8"/>
  <c r="R4432" i="8" s="1"/>
  <c r="Q4433" i="8"/>
  <c r="R4433" i="8" s="1"/>
  <c r="Q4434" i="8"/>
  <c r="R4434" i="8" s="1"/>
  <c r="Q4435" i="8"/>
  <c r="R4435" i="8" s="1"/>
  <c r="Q4436" i="8"/>
  <c r="R4436" i="8" s="1"/>
  <c r="Q4437" i="8"/>
  <c r="R4437" i="8" s="1"/>
  <c r="Q4438" i="8"/>
  <c r="R4438" i="8" s="1"/>
  <c r="Q4439" i="8"/>
  <c r="R4439" i="8" s="1"/>
  <c r="Q4440" i="8"/>
  <c r="R4440" i="8" s="1"/>
  <c r="Q4441" i="8"/>
  <c r="R4441" i="8" s="1"/>
  <c r="Q4442" i="8"/>
  <c r="R4442" i="8" s="1"/>
  <c r="Q4443" i="8"/>
  <c r="R4443" i="8" s="1"/>
  <c r="Q4444" i="8"/>
  <c r="R4444" i="8" s="1"/>
  <c r="Q4445" i="8"/>
  <c r="R4445" i="8" s="1"/>
  <c r="Q4446" i="8"/>
  <c r="R4446" i="8" s="1"/>
  <c r="Q4447" i="8"/>
  <c r="R4447" i="8" s="1"/>
  <c r="Q4448" i="8"/>
  <c r="R4448" i="8" s="1"/>
  <c r="Q4449" i="8"/>
  <c r="R4449" i="8" s="1"/>
  <c r="Q4450" i="8"/>
  <c r="R4450" i="8" s="1"/>
  <c r="Q4451" i="8"/>
  <c r="R4451" i="8" s="1"/>
  <c r="Q4452" i="8"/>
  <c r="R4452" i="8" s="1"/>
  <c r="Q4453" i="8"/>
  <c r="R4453" i="8" s="1"/>
  <c r="Q4454" i="8"/>
  <c r="R4454" i="8" s="1"/>
  <c r="Q4455" i="8"/>
  <c r="R4455" i="8" s="1"/>
  <c r="Q4456" i="8"/>
  <c r="R4456" i="8" s="1"/>
  <c r="Q4457" i="8"/>
  <c r="R4457" i="8" s="1"/>
  <c r="Q4458" i="8"/>
  <c r="R4458" i="8" s="1"/>
  <c r="Q4459" i="8"/>
  <c r="R4459" i="8" s="1"/>
  <c r="Q4460" i="8"/>
  <c r="R4460" i="8" s="1"/>
  <c r="Q4461" i="8"/>
  <c r="R4461" i="8" s="1"/>
  <c r="Q4462" i="8"/>
  <c r="R4462" i="8" s="1"/>
  <c r="Q4463" i="8"/>
  <c r="R4463" i="8" s="1"/>
  <c r="Q4464" i="8"/>
  <c r="R4464" i="8" s="1"/>
  <c r="Q4465" i="8"/>
  <c r="R4465" i="8" s="1"/>
  <c r="Q4466" i="8"/>
  <c r="R4466" i="8" s="1"/>
  <c r="Q4467" i="8"/>
  <c r="R4467" i="8" s="1"/>
  <c r="Q4468" i="8"/>
  <c r="R4468" i="8" s="1"/>
  <c r="Q4469" i="8"/>
  <c r="R4469" i="8" s="1"/>
  <c r="Q4470" i="8"/>
  <c r="R4470" i="8" s="1"/>
  <c r="Q4471" i="8"/>
  <c r="R4471" i="8" s="1"/>
  <c r="Q4472" i="8"/>
  <c r="R4472" i="8" s="1"/>
  <c r="Q4473" i="8"/>
  <c r="R4473" i="8" s="1"/>
  <c r="Q4474" i="8"/>
  <c r="R4474" i="8" s="1"/>
  <c r="Q4475" i="8"/>
  <c r="R4475" i="8" s="1"/>
  <c r="Q4476" i="8"/>
  <c r="R4476" i="8" s="1"/>
  <c r="Q4477" i="8"/>
  <c r="R4477" i="8" s="1"/>
  <c r="Q4478" i="8"/>
  <c r="R4478" i="8" s="1"/>
  <c r="Q4479" i="8"/>
  <c r="R4479" i="8" s="1"/>
  <c r="Q4480" i="8"/>
  <c r="R4480" i="8" s="1"/>
  <c r="Q4481" i="8"/>
  <c r="R4481" i="8" s="1"/>
  <c r="Q4482" i="8"/>
  <c r="R4482" i="8" s="1"/>
  <c r="Q4483" i="8"/>
  <c r="R4483" i="8" s="1"/>
  <c r="Q4484" i="8"/>
  <c r="R4484" i="8" s="1"/>
  <c r="Q4485" i="8"/>
  <c r="R4485" i="8" s="1"/>
  <c r="Q4486" i="8"/>
  <c r="R4486" i="8" s="1"/>
  <c r="Q4487" i="8"/>
  <c r="R4487" i="8" s="1"/>
  <c r="Q4488" i="8"/>
  <c r="R4488" i="8" s="1"/>
  <c r="Q4489" i="8"/>
  <c r="R4489" i="8" s="1"/>
  <c r="Q4490" i="8"/>
  <c r="R4490" i="8" s="1"/>
  <c r="Q4491" i="8"/>
  <c r="R4491" i="8" s="1"/>
  <c r="Q4492" i="8"/>
  <c r="R4492" i="8" s="1"/>
  <c r="Q4493" i="8"/>
  <c r="R4493" i="8" s="1"/>
  <c r="Q4494" i="8"/>
  <c r="R4494" i="8" s="1"/>
  <c r="Q4495" i="8"/>
  <c r="R4495" i="8" s="1"/>
  <c r="Q4496" i="8"/>
  <c r="R4496" i="8" s="1"/>
  <c r="Q4497" i="8"/>
  <c r="R4497" i="8" s="1"/>
  <c r="Q4498" i="8"/>
  <c r="R4498" i="8" s="1"/>
  <c r="Q4499" i="8"/>
  <c r="R4499" i="8" s="1"/>
  <c r="Q4500" i="8"/>
  <c r="R4500" i="8" s="1"/>
  <c r="Q4501" i="8"/>
  <c r="R4501" i="8" s="1"/>
  <c r="Q4502" i="8"/>
  <c r="R4502" i="8" s="1"/>
  <c r="Q4503" i="8"/>
  <c r="R4503" i="8" s="1"/>
  <c r="Q4504" i="8"/>
  <c r="R4504" i="8" s="1"/>
  <c r="Q4505" i="8"/>
  <c r="R4505" i="8" s="1"/>
  <c r="Q4506" i="8"/>
  <c r="R4506" i="8" s="1"/>
  <c r="Q4507" i="8"/>
  <c r="R4507" i="8" s="1"/>
  <c r="Q4508" i="8"/>
  <c r="R4508" i="8" s="1"/>
  <c r="Q4509" i="8"/>
  <c r="R4509" i="8" s="1"/>
  <c r="Q4510" i="8"/>
  <c r="R4510" i="8" s="1"/>
  <c r="Q4511" i="8"/>
  <c r="R4511" i="8" s="1"/>
  <c r="Q4512" i="8"/>
  <c r="R4512" i="8" s="1"/>
  <c r="Q4513" i="8"/>
  <c r="R4513" i="8" s="1"/>
  <c r="Q4514" i="8"/>
  <c r="R4514" i="8" s="1"/>
  <c r="Q4515" i="8"/>
  <c r="R4515" i="8" s="1"/>
  <c r="Q4516" i="8"/>
  <c r="R4516" i="8" s="1"/>
  <c r="Q4517" i="8"/>
  <c r="R4517" i="8" s="1"/>
  <c r="Q4518" i="8"/>
  <c r="R4518" i="8" s="1"/>
  <c r="Q4519" i="8"/>
  <c r="R4519" i="8" s="1"/>
  <c r="Q4520" i="8"/>
  <c r="R4520" i="8" s="1"/>
  <c r="Q4521" i="8"/>
  <c r="R4521" i="8" s="1"/>
  <c r="Q4522" i="8"/>
  <c r="R4522" i="8" s="1"/>
  <c r="Q4523" i="8"/>
  <c r="R4523" i="8" s="1"/>
  <c r="Q4524" i="8"/>
  <c r="R4524" i="8" s="1"/>
  <c r="Q4525" i="8"/>
  <c r="R4525" i="8" s="1"/>
  <c r="Q4526" i="8"/>
  <c r="R4526" i="8" s="1"/>
  <c r="Q4527" i="8"/>
  <c r="R4527" i="8" s="1"/>
  <c r="Q4528" i="8"/>
  <c r="R4528" i="8" s="1"/>
  <c r="Q4529" i="8"/>
  <c r="R4529" i="8" s="1"/>
  <c r="Q4530" i="8"/>
  <c r="R4530" i="8" s="1"/>
  <c r="Q4531" i="8"/>
  <c r="R4531" i="8" s="1"/>
  <c r="Q4532" i="8"/>
  <c r="R4532" i="8" s="1"/>
  <c r="Q4533" i="8"/>
  <c r="R4533" i="8" s="1"/>
  <c r="Q4534" i="8"/>
  <c r="R4534" i="8" s="1"/>
  <c r="Q4535" i="8"/>
  <c r="R4535" i="8" s="1"/>
  <c r="Q4536" i="8"/>
  <c r="R4536" i="8" s="1"/>
  <c r="Q4537" i="8"/>
  <c r="R4537" i="8" s="1"/>
  <c r="Q4538" i="8"/>
  <c r="R4538" i="8" s="1"/>
  <c r="Q4539" i="8"/>
  <c r="R4539" i="8" s="1"/>
  <c r="Q4540" i="8"/>
  <c r="R4540" i="8" s="1"/>
  <c r="Q4541" i="8"/>
  <c r="R4541" i="8" s="1"/>
  <c r="Q4542" i="8"/>
  <c r="R4542" i="8" s="1"/>
  <c r="Q4543" i="8"/>
  <c r="R4543" i="8" s="1"/>
  <c r="Q4544" i="8"/>
  <c r="R4544" i="8" s="1"/>
  <c r="Q4545" i="8"/>
  <c r="R4545" i="8" s="1"/>
  <c r="Q4546" i="8"/>
  <c r="R4546" i="8" s="1"/>
  <c r="Q4547" i="8"/>
  <c r="R4547" i="8" s="1"/>
  <c r="Q4548" i="8"/>
  <c r="R4548" i="8" s="1"/>
  <c r="Q4549" i="8"/>
  <c r="R4549" i="8" s="1"/>
  <c r="Q4550" i="8"/>
  <c r="R4550" i="8" s="1"/>
  <c r="Q4551" i="8"/>
  <c r="R4551" i="8" s="1"/>
  <c r="Q4552" i="8"/>
  <c r="R4552" i="8" s="1"/>
  <c r="Q4553" i="8"/>
  <c r="R4553" i="8" s="1"/>
  <c r="Q4554" i="8"/>
  <c r="R4554" i="8" s="1"/>
  <c r="Q4555" i="8"/>
  <c r="R4555" i="8" s="1"/>
  <c r="Q4556" i="8"/>
  <c r="R4556" i="8" s="1"/>
  <c r="Q4557" i="8"/>
  <c r="R4557" i="8" s="1"/>
  <c r="Q4558" i="8"/>
  <c r="R4558" i="8" s="1"/>
  <c r="Q4559" i="8"/>
  <c r="R4559" i="8" s="1"/>
  <c r="Q4560" i="8"/>
  <c r="R4560" i="8" s="1"/>
  <c r="Q4561" i="8"/>
  <c r="R4561" i="8" s="1"/>
  <c r="Q4562" i="8"/>
  <c r="R4562" i="8" s="1"/>
  <c r="Q4563" i="8"/>
  <c r="R4563" i="8" s="1"/>
  <c r="Q4564" i="8"/>
  <c r="R4564" i="8" s="1"/>
  <c r="Q4565" i="8"/>
  <c r="R4565" i="8" s="1"/>
  <c r="Q4566" i="8"/>
  <c r="R4566" i="8" s="1"/>
  <c r="Q4567" i="8"/>
  <c r="R4567" i="8" s="1"/>
  <c r="Q4568" i="8"/>
  <c r="R4568" i="8" s="1"/>
  <c r="Q4569" i="8"/>
  <c r="R4569" i="8" s="1"/>
  <c r="Q4570" i="8"/>
  <c r="R4570" i="8" s="1"/>
  <c r="Q4571" i="8"/>
  <c r="R4571" i="8" s="1"/>
  <c r="Q4572" i="8"/>
  <c r="R4572" i="8" s="1"/>
  <c r="Q4573" i="8"/>
  <c r="R4573" i="8" s="1"/>
  <c r="Q4574" i="8"/>
  <c r="R4574" i="8" s="1"/>
  <c r="Q4575" i="8"/>
  <c r="R4575" i="8" s="1"/>
  <c r="Q4576" i="8"/>
  <c r="R4576" i="8" s="1"/>
  <c r="Q4577" i="8"/>
  <c r="R4577" i="8" s="1"/>
  <c r="Q4578" i="8"/>
  <c r="R4578" i="8" s="1"/>
  <c r="Q4579" i="8"/>
  <c r="R4579" i="8" s="1"/>
  <c r="Q4580" i="8"/>
  <c r="R4580" i="8" s="1"/>
  <c r="Q4581" i="8"/>
  <c r="R4581" i="8" s="1"/>
  <c r="Q4582" i="8"/>
  <c r="R4582" i="8" s="1"/>
  <c r="Q4583" i="8"/>
  <c r="R4583" i="8" s="1"/>
  <c r="Q4584" i="8"/>
  <c r="R4584" i="8" s="1"/>
  <c r="Q4585" i="8"/>
  <c r="R4585" i="8" s="1"/>
  <c r="Q4586" i="8"/>
  <c r="R4586" i="8" s="1"/>
  <c r="Q4587" i="8"/>
  <c r="R4587" i="8" s="1"/>
  <c r="Q4588" i="8"/>
  <c r="R4588" i="8" s="1"/>
  <c r="Q4589" i="8"/>
  <c r="R4589" i="8" s="1"/>
  <c r="Q4590" i="8"/>
  <c r="R4590" i="8" s="1"/>
  <c r="Q4591" i="8"/>
  <c r="R4591" i="8" s="1"/>
  <c r="Q4592" i="8"/>
  <c r="R4592" i="8" s="1"/>
  <c r="Q4593" i="8"/>
  <c r="R4593" i="8" s="1"/>
  <c r="Q4594" i="8"/>
  <c r="R4594" i="8" s="1"/>
  <c r="Q4595" i="8"/>
  <c r="R4595" i="8" s="1"/>
  <c r="Q4596" i="8"/>
  <c r="R4596" i="8" s="1"/>
  <c r="Q4597" i="8"/>
  <c r="R4597" i="8" s="1"/>
  <c r="Q4598" i="8"/>
  <c r="R4598" i="8" s="1"/>
  <c r="Q4599" i="8"/>
  <c r="R4599" i="8" s="1"/>
  <c r="Q4600" i="8"/>
  <c r="R4600" i="8" s="1"/>
  <c r="Q4601" i="8"/>
  <c r="R4601" i="8" s="1"/>
  <c r="Q4602" i="8"/>
  <c r="R4602" i="8" s="1"/>
  <c r="Q4603" i="8"/>
  <c r="R4603" i="8" s="1"/>
  <c r="Q4604" i="8"/>
  <c r="R4604" i="8" s="1"/>
  <c r="Q4605" i="8"/>
  <c r="R4605" i="8" s="1"/>
  <c r="Q4606" i="8"/>
  <c r="R4606" i="8" s="1"/>
  <c r="Q4607" i="8"/>
  <c r="R4607" i="8" s="1"/>
  <c r="Q4608" i="8"/>
  <c r="R4608" i="8" s="1"/>
  <c r="Q4609" i="8"/>
  <c r="R4609" i="8" s="1"/>
  <c r="Q4610" i="8"/>
  <c r="R4610" i="8" s="1"/>
  <c r="Q4611" i="8"/>
  <c r="R4611" i="8" s="1"/>
  <c r="Q4612" i="8"/>
  <c r="R4612" i="8" s="1"/>
  <c r="Q4613" i="8"/>
  <c r="R4613" i="8" s="1"/>
  <c r="Q4614" i="8"/>
  <c r="R4614" i="8" s="1"/>
  <c r="Q4615" i="8"/>
  <c r="R4615" i="8" s="1"/>
  <c r="Q4616" i="8"/>
  <c r="R4616" i="8" s="1"/>
  <c r="Q4617" i="8"/>
  <c r="R4617" i="8" s="1"/>
  <c r="Q4618" i="8"/>
  <c r="R4618" i="8" s="1"/>
  <c r="Q4619" i="8"/>
  <c r="R4619" i="8" s="1"/>
  <c r="Q4620" i="8"/>
  <c r="R4620" i="8" s="1"/>
  <c r="Q4621" i="8"/>
  <c r="R4621" i="8" s="1"/>
  <c r="Q4622" i="8"/>
  <c r="R4622" i="8" s="1"/>
  <c r="Q4623" i="8"/>
  <c r="R4623" i="8" s="1"/>
  <c r="Q4624" i="8"/>
  <c r="R4624" i="8" s="1"/>
  <c r="Q4625" i="8"/>
  <c r="R4625" i="8" s="1"/>
  <c r="Q4626" i="8"/>
  <c r="R4626" i="8" s="1"/>
  <c r="Q4627" i="8"/>
  <c r="R4627" i="8" s="1"/>
  <c r="Q4628" i="8"/>
  <c r="R4628" i="8" s="1"/>
  <c r="Q4629" i="8"/>
  <c r="R4629" i="8" s="1"/>
  <c r="Q4630" i="8"/>
  <c r="R4630" i="8" s="1"/>
  <c r="Q4631" i="8"/>
  <c r="R4631" i="8" s="1"/>
  <c r="Q4632" i="8"/>
  <c r="R4632" i="8" s="1"/>
  <c r="Q4633" i="8"/>
  <c r="R4633" i="8" s="1"/>
  <c r="Q4634" i="8"/>
  <c r="R4634" i="8" s="1"/>
  <c r="Q4635" i="8"/>
  <c r="R4635" i="8" s="1"/>
  <c r="Q4636" i="8"/>
  <c r="R4636" i="8" s="1"/>
  <c r="Q4637" i="8"/>
  <c r="R4637" i="8" s="1"/>
  <c r="Q4638" i="8"/>
  <c r="R4638" i="8" s="1"/>
  <c r="Q4639" i="8"/>
  <c r="R4639" i="8" s="1"/>
  <c r="Q4640" i="8"/>
  <c r="R4640" i="8" s="1"/>
  <c r="Q4641" i="8"/>
  <c r="R4641" i="8" s="1"/>
  <c r="Q4642" i="8"/>
  <c r="R4642" i="8" s="1"/>
  <c r="Q4643" i="8"/>
  <c r="R4643" i="8" s="1"/>
  <c r="Q4644" i="8"/>
  <c r="R4644" i="8" s="1"/>
  <c r="Q4645" i="8"/>
  <c r="R4645" i="8" s="1"/>
  <c r="Q4646" i="8"/>
  <c r="R4646" i="8" s="1"/>
  <c r="Q4647" i="8"/>
  <c r="R4647" i="8" s="1"/>
  <c r="Q4648" i="8"/>
  <c r="R4648" i="8" s="1"/>
  <c r="Q4649" i="8"/>
  <c r="R4649" i="8" s="1"/>
  <c r="Q4650" i="8"/>
  <c r="R4650" i="8" s="1"/>
  <c r="Q4651" i="8"/>
  <c r="R4651" i="8" s="1"/>
  <c r="Q4652" i="8"/>
  <c r="R4652" i="8" s="1"/>
  <c r="Q4653" i="8"/>
  <c r="R4653" i="8" s="1"/>
  <c r="Q4654" i="8"/>
  <c r="R4654" i="8" s="1"/>
  <c r="Q4655" i="8"/>
  <c r="R4655" i="8" s="1"/>
  <c r="Q4656" i="8"/>
  <c r="R4656" i="8" s="1"/>
  <c r="Q4657" i="8"/>
  <c r="R4657" i="8" s="1"/>
  <c r="Q4658" i="8"/>
  <c r="R4658" i="8" s="1"/>
  <c r="Q4659" i="8"/>
  <c r="R4659" i="8" s="1"/>
  <c r="Q4660" i="8"/>
  <c r="R4660" i="8" s="1"/>
  <c r="Q4661" i="8"/>
  <c r="R4661" i="8" s="1"/>
  <c r="Q4662" i="8"/>
  <c r="R4662" i="8" s="1"/>
  <c r="Q4663" i="8"/>
  <c r="R4663" i="8" s="1"/>
  <c r="Q4664" i="8"/>
  <c r="R4664" i="8" s="1"/>
  <c r="Q4665" i="8"/>
  <c r="R4665" i="8" s="1"/>
  <c r="Q4666" i="8"/>
  <c r="R4666" i="8" s="1"/>
  <c r="Q4667" i="8"/>
  <c r="R4667" i="8" s="1"/>
  <c r="Q4668" i="8"/>
  <c r="R4668" i="8" s="1"/>
  <c r="Q4669" i="8"/>
  <c r="R4669" i="8" s="1"/>
  <c r="Q4670" i="8"/>
  <c r="R4670" i="8" s="1"/>
  <c r="Q4671" i="8"/>
  <c r="R4671" i="8" s="1"/>
  <c r="Q4672" i="8"/>
  <c r="R4672" i="8" s="1"/>
  <c r="Q4673" i="8"/>
  <c r="R4673" i="8" s="1"/>
  <c r="Q4674" i="8"/>
  <c r="R4674" i="8" s="1"/>
  <c r="Q4675" i="8"/>
  <c r="R4675" i="8" s="1"/>
  <c r="Q4676" i="8"/>
  <c r="R4676" i="8" s="1"/>
  <c r="Q4677" i="8"/>
  <c r="R4677" i="8" s="1"/>
  <c r="Q4678" i="8"/>
  <c r="R4678" i="8" s="1"/>
  <c r="Q4679" i="8"/>
  <c r="R4679" i="8" s="1"/>
  <c r="Q4680" i="8"/>
  <c r="R4680" i="8" s="1"/>
  <c r="Q4681" i="8"/>
  <c r="R4681" i="8" s="1"/>
  <c r="Q4682" i="8"/>
  <c r="R4682" i="8" s="1"/>
  <c r="Q4683" i="8"/>
  <c r="R4683" i="8" s="1"/>
  <c r="Q4684" i="8"/>
  <c r="R4684" i="8" s="1"/>
  <c r="Q4685" i="8"/>
  <c r="R4685" i="8" s="1"/>
  <c r="Q4686" i="8"/>
  <c r="R4686" i="8" s="1"/>
  <c r="Q4687" i="8"/>
  <c r="R4687" i="8" s="1"/>
  <c r="Q4688" i="8"/>
  <c r="R4688" i="8" s="1"/>
  <c r="Q4689" i="8"/>
  <c r="R4689" i="8" s="1"/>
  <c r="Q4690" i="8"/>
  <c r="R4690" i="8" s="1"/>
  <c r="Q4691" i="8"/>
  <c r="R4691" i="8" s="1"/>
  <c r="Q4692" i="8"/>
  <c r="R4692" i="8" s="1"/>
  <c r="Q4693" i="8"/>
  <c r="R4693" i="8" s="1"/>
  <c r="Q4694" i="8"/>
  <c r="R4694" i="8" s="1"/>
  <c r="Q4695" i="8"/>
  <c r="R4695" i="8" s="1"/>
  <c r="Q4696" i="8"/>
  <c r="R4696" i="8" s="1"/>
  <c r="Q4697" i="8"/>
  <c r="R4697" i="8" s="1"/>
  <c r="Q4698" i="8"/>
  <c r="R4698" i="8" s="1"/>
  <c r="Q4699" i="8"/>
  <c r="R4699" i="8" s="1"/>
  <c r="Q4700" i="8"/>
  <c r="R4700" i="8" s="1"/>
  <c r="Q4701" i="8"/>
  <c r="R4701" i="8" s="1"/>
  <c r="Q4702" i="8"/>
  <c r="R4702" i="8" s="1"/>
  <c r="Q4703" i="8"/>
  <c r="R4703" i="8" s="1"/>
  <c r="Q4704" i="8"/>
  <c r="R4704" i="8" s="1"/>
  <c r="Q4705" i="8"/>
  <c r="R4705" i="8" s="1"/>
  <c r="Q4706" i="8"/>
  <c r="R4706" i="8" s="1"/>
  <c r="Q4707" i="8"/>
  <c r="R4707" i="8" s="1"/>
  <c r="Q4708" i="8"/>
  <c r="R4708" i="8" s="1"/>
  <c r="Q4709" i="8"/>
  <c r="R4709" i="8" s="1"/>
  <c r="Q4710" i="8"/>
  <c r="R4710" i="8" s="1"/>
  <c r="Q4711" i="8"/>
  <c r="R4711" i="8" s="1"/>
  <c r="Q4712" i="8"/>
  <c r="R4712" i="8" s="1"/>
  <c r="Q4713" i="8"/>
  <c r="R4713" i="8" s="1"/>
  <c r="Q4714" i="8"/>
  <c r="R4714" i="8" s="1"/>
  <c r="Q4715" i="8"/>
  <c r="R4715" i="8" s="1"/>
  <c r="Q4716" i="8"/>
  <c r="R4716" i="8" s="1"/>
  <c r="Q4717" i="8"/>
  <c r="R4717" i="8" s="1"/>
  <c r="Q4718" i="8"/>
  <c r="R4718" i="8" s="1"/>
  <c r="Q4719" i="8"/>
  <c r="R4719" i="8" s="1"/>
  <c r="Q4720" i="8"/>
  <c r="R4720" i="8" s="1"/>
  <c r="Q4721" i="8"/>
  <c r="R4721" i="8" s="1"/>
  <c r="Q4722" i="8"/>
  <c r="R4722" i="8" s="1"/>
  <c r="Q4723" i="8"/>
  <c r="R4723" i="8" s="1"/>
  <c r="Q4724" i="8"/>
  <c r="R4724" i="8" s="1"/>
  <c r="Q4725" i="8"/>
  <c r="R4725" i="8" s="1"/>
  <c r="Q4726" i="8"/>
  <c r="R4726" i="8" s="1"/>
  <c r="Q4727" i="8"/>
  <c r="R4727" i="8" s="1"/>
  <c r="Q4728" i="8"/>
  <c r="R4728" i="8" s="1"/>
  <c r="Q4729" i="8"/>
  <c r="R4729" i="8" s="1"/>
  <c r="Q4730" i="8"/>
  <c r="R4730" i="8" s="1"/>
  <c r="Q4731" i="8"/>
  <c r="R4731" i="8" s="1"/>
  <c r="Q4732" i="8"/>
  <c r="R4732" i="8" s="1"/>
  <c r="Q4733" i="8"/>
  <c r="R4733" i="8" s="1"/>
  <c r="Q4734" i="8"/>
  <c r="R4734" i="8" s="1"/>
  <c r="Q4735" i="8"/>
  <c r="R4735" i="8" s="1"/>
  <c r="Q4736" i="8"/>
  <c r="R4736" i="8" s="1"/>
  <c r="Q4737" i="8"/>
  <c r="R4737" i="8" s="1"/>
  <c r="Q4738" i="8"/>
  <c r="R4738" i="8" s="1"/>
  <c r="Q4739" i="8"/>
  <c r="R4739" i="8" s="1"/>
  <c r="Q4740" i="8"/>
  <c r="R4740" i="8" s="1"/>
  <c r="Q4741" i="8"/>
  <c r="R4741" i="8" s="1"/>
  <c r="Q4742" i="8"/>
  <c r="R4742" i="8" s="1"/>
  <c r="Q4743" i="8"/>
  <c r="R4743" i="8" s="1"/>
  <c r="Q4744" i="8"/>
  <c r="R4744" i="8" s="1"/>
  <c r="Q4745" i="8"/>
  <c r="R4745" i="8" s="1"/>
  <c r="Q4746" i="8"/>
  <c r="R4746" i="8" s="1"/>
  <c r="Q4747" i="8"/>
  <c r="R4747" i="8" s="1"/>
  <c r="Q4748" i="8"/>
  <c r="R4748" i="8" s="1"/>
  <c r="Q4749" i="8"/>
  <c r="R4749" i="8" s="1"/>
  <c r="Q4750" i="8"/>
  <c r="R4750" i="8" s="1"/>
  <c r="Q4751" i="8"/>
  <c r="R4751" i="8" s="1"/>
  <c r="Q4752" i="8"/>
  <c r="R4752" i="8" s="1"/>
  <c r="Q4753" i="8"/>
  <c r="R4753" i="8" s="1"/>
  <c r="Q4754" i="8"/>
  <c r="R4754" i="8" s="1"/>
  <c r="Q4755" i="8"/>
  <c r="R4755" i="8" s="1"/>
  <c r="Q4756" i="8"/>
  <c r="R4756" i="8" s="1"/>
  <c r="Q4757" i="8"/>
  <c r="R4757" i="8" s="1"/>
  <c r="Q4758" i="8"/>
  <c r="R4758" i="8" s="1"/>
  <c r="Q4759" i="8"/>
  <c r="R4759" i="8" s="1"/>
  <c r="Q4760" i="8"/>
  <c r="R4760" i="8" s="1"/>
  <c r="Q4761" i="8"/>
  <c r="R4761" i="8" s="1"/>
  <c r="Q4762" i="8"/>
  <c r="R4762" i="8" s="1"/>
  <c r="Q4763" i="8"/>
  <c r="R4763" i="8" s="1"/>
  <c r="Q4764" i="8"/>
  <c r="R4764" i="8" s="1"/>
  <c r="Q4765" i="8"/>
  <c r="R4765" i="8" s="1"/>
  <c r="Q4766" i="8"/>
  <c r="R4766" i="8" s="1"/>
  <c r="Q4767" i="8"/>
  <c r="R4767" i="8" s="1"/>
  <c r="Q4768" i="8"/>
  <c r="R4768" i="8" s="1"/>
  <c r="Q4769" i="8"/>
  <c r="R4769" i="8" s="1"/>
  <c r="Q4770" i="8"/>
  <c r="R4770" i="8" s="1"/>
  <c r="Q4771" i="8"/>
  <c r="R4771" i="8" s="1"/>
  <c r="Q4772" i="8"/>
  <c r="R4772" i="8" s="1"/>
  <c r="Q4773" i="8"/>
  <c r="R4773" i="8" s="1"/>
  <c r="Q4774" i="8"/>
  <c r="R4774" i="8" s="1"/>
  <c r="Q4775" i="8"/>
  <c r="R4775" i="8" s="1"/>
  <c r="Q4776" i="8"/>
  <c r="R4776" i="8" s="1"/>
  <c r="Q4777" i="8"/>
  <c r="R4777" i="8" s="1"/>
  <c r="Q4778" i="8"/>
  <c r="R4778" i="8" s="1"/>
  <c r="Q4779" i="8"/>
  <c r="R4779" i="8" s="1"/>
  <c r="Q4780" i="8"/>
  <c r="R4780" i="8" s="1"/>
  <c r="Q4781" i="8"/>
  <c r="R4781" i="8" s="1"/>
  <c r="Q4782" i="8"/>
  <c r="R4782" i="8" s="1"/>
  <c r="Q4783" i="8"/>
  <c r="R4783" i="8" s="1"/>
  <c r="Q4784" i="8"/>
  <c r="R4784" i="8" s="1"/>
  <c r="Q4785" i="8"/>
  <c r="R4785" i="8" s="1"/>
  <c r="Q4786" i="8"/>
  <c r="R4786" i="8" s="1"/>
  <c r="Q4787" i="8"/>
  <c r="R4787" i="8" s="1"/>
  <c r="Q4788" i="8"/>
  <c r="R4788" i="8" s="1"/>
  <c r="Q4789" i="8"/>
  <c r="R4789" i="8" s="1"/>
  <c r="Q4790" i="8"/>
  <c r="R4790" i="8" s="1"/>
  <c r="Q4791" i="8"/>
  <c r="R4791" i="8" s="1"/>
  <c r="Q4792" i="8"/>
  <c r="R4792" i="8" s="1"/>
  <c r="Q4793" i="8"/>
  <c r="R4793" i="8" s="1"/>
  <c r="Q4794" i="8"/>
  <c r="R4794" i="8" s="1"/>
  <c r="Q4795" i="8"/>
  <c r="R4795" i="8" s="1"/>
  <c r="Q4796" i="8"/>
  <c r="R4796" i="8" s="1"/>
  <c r="Q4797" i="8"/>
  <c r="R4797" i="8" s="1"/>
  <c r="Q4798" i="8"/>
  <c r="R4798" i="8" s="1"/>
  <c r="Q4799" i="8"/>
  <c r="R4799" i="8" s="1"/>
  <c r="Q4800" i="8"/>
  <c r="R4800" i="8" s="1"/>
  <c r="Q4801" i="8"/>
  <c r="R4801" i="8" s="1"/>
  <c r="Q4802" i="8"/>
  <c r="R4802" i="8" s="1"/>
  <c r="Q4803" i="8"/>
  <c r="R4803" i="8" s="1"/>
  <c r="Q4804" i="8"/>
  <c r="R4804" i="8" s="1"/>
  <c r="Q4805" i="8"/>
  <c r="R4805" i="8" s="1"/>
  <c r="Q4806" i="8"/>
  <c r="R4806" i="8" s="1"/>
  <c r="Q4807" i="8"/>
  <c r="R4807" i="8" s="1"/>
  <c r="Q4808" i="8"/>
  <c r="R4808" i="8" s="1"/>
  <c r="Q4809" i="8"/>
  <c r="R4809" i="8" s="1"/>
  <c r="Q4810" i="8"/>
  <c r="R4810" i="8" s="1"/>
  <c r="Q4811" i="8"/>
  <c r="R4811" i="8" s="1"/>
  <c r="Q4812" i="8"/>
  <c r="R4812" i="8" s="1"/>
  <c r="Q4813" i="8"/>
  <c r="R4813" i="8" s="1"/>
  <c r="Q4814" i="8"/>
  <c r="R4814" i="8" s="1"/>
  <c r="Q4815" i="8"/>
  <c r="R4815" i="8" s="1"/>
  <c r="Q4816" i="8"/>
  <c r="R4816" i="8" s="1"/>
  <c r="Q4817" i="8"/>
  <c r="R4817" i="8" s="1"/>
  <c r="Q4818" i="8"/>
  <c r="R4818" i="8" s="1"/>
  <c r="Q4819" i="8"/>
  <c r="R4819" i="8" s="1"/>
  <c r="Q4820" i="8"/>
  <c r="R4820" i="8" s="1"/>
  <c r="Q4821" i="8"/>
  <c r="R4821" i="8" s="1"/>
  <c r="Q4822" i="8"/>
  <c r="R4822" i="8" s="1"/>
  <c r="Q4823" i="8"/>
  <c r="R4823" i="8" s="1"/>
  <c r="Q4824" i="8"/>
  <c r="R4824" i="8" s="1"/>
  <c r="Q4825" i="8"/>
  <c r="R4825" i="8" s="1"/>
  <c r="Q4826" i="8"/>
  <c r="R4826" i="8" s="1"/>
  <c r="Q4827" i="8"/>
  <c r="R4827" i="8" s="1"/>
  <c r="Q4828" i="8"/>
  <c r="R4828" i="8" s="1"/>
  <c r="Q4829" i="8"/>
  <c r="R4829" i="8" s="1"/>
  <c r="Q4830" i="8"/>
  <c r="R4830" i="8" s="1"/>
  <c r="Q4831" i="8"/>
  <c r="R4831" i="8" s="1"/>
  <c r="Q4832" i="8"/>
  <c r="R4832" i="8" s="1"/>
  <c r="Q4833" i="8"/>
  <c r="R4833" i="8" s="1"/>
  <c r="Q4834" i="8"/>
  <c r="R4834" i="8" s="1"/>
  <c r="Q4835" i="8"/>
  <c r="R4835" i="8" s="1"/>
  <c r="Q4836" i="8"/>
  <c r="R4836" i="8" s="1"/>
  <c r="Q4837" i="8"/>
  <c r="R4837" i="8" s="1"/>
  <c r="Q4838" i="8"/>
  <c r="R4838" i="8" s="1"/>
  <c r="Q4839" i="8"/>
  <c r="R4839" i="8" s="1"/>
  <c r="Q4840" i="8"/>
  <c r="R4840" i="8" s="1"/>
  <c r="Q4841" i="8"/>
  <c r="R4841" i="8" s="1"/>
  <c r="Q4842" i="8"/>
  <c r="R4842" i="8" s="1"/>
  <c r="Q4843" i="8"/>
  <c r="R4843" i="8" s="1"/>
  <c r="Q4844" i="8"/>
  <c r="R4844" i="8" s="1"/>
  <c r="Q4845" i="8"/>
  <c r="R4845" i="8" s="1"/>
  <c r="Q4846" i="8"/>
  <c r="R4846" i="8" s="1"/>
  <c r="Q4847" i="8"/>
  <c r="R4847" i="8" s="1"/>
  <c r="Q4848" i="8"/>
  <c r="R4848" i="8" s="1"/>
  <c r="Q4849" i="8"/>
  <c r="R4849" i="8" s="1"/>
  <c r="Q4850" i="8"/>
  <c r="R4850" i="8" s="1"/>
  <c r="Q4851" i="8"/>
  <c r="R4851" i="8" s="1"/>
  <c r="Q4852" i="8"/>
  <c r="R4852" i="8" s="1"/>
  <c r="Q4853" i="8"/>
  <c r="R4853" i="8" s="1"/>
  <c r="Q4854" i="8"/>
  <c r="R4854" i="8" s="1"/>
  <c r="Q4855" i="8"/>
  <c r="R4855" i="8" s="1"/>
  <c r="Q4856" i="8"/>
  <c r="R4856" i="8" s="1"/>
  <c r="Q4857" i="8"/>
  <c r="R4857" i="8" s="1"/>
  <c r="Q4858" i="8"/>
  <c r="R4858" i="8" s="1"/>
  <c r="Q4859" i="8"/>
  <c r="R4859" i="8" s="1"/>
  <c r="Q4860" i="8"/>
  <c r="R4860" i="8" s="1"/>
  <c r="Q4861" i="8"/>
  <c r="R4861" i="8" s="1"/>
  <c r="Q4862" i="8"/>
  <c r="R4862" i="8" s="1"/>
  <c r="Q4863" i="8"/>
  <c r="R4863" i="8" s="1"/>
  <c r="Q4864" i="8"/>
  <c r="R4864" i="8" s="1"/>
  <c r="Q4865" i="8"/>
  <c r="R4865" i="8" s="1"/>
  <c r="Q4866" i="8"/>
  <c r="R4866" i="8" s="1"/>
  <c r="Q4867" i="8"/>
  <c r="R4867" i="8" s="1"/>
  <c r="Q4868" i="8"/>
  <c r="R4868" i="8" s="1"/>
  <c r="Q4869" i="8"/>
  <c r="R4869" i="8" s="1"/>
  <c r="Q4870" i="8"/>
  <c r="R4870" i="8" s="1"/>
  <c r="Q4871" i="8"/>
  <c r="R4871" i="8" s="1"/>
  <c r="Q4872" i="8"/>
  <c r="R4872" i="8" s="1"/>
  <c r="Q4873" i="8"/>
  <c r="R4873" i="8" s="1"/>
  <c r="Q4874" i="8"/>
  <c r="R4874" i="8" s="1"/>
  <c r="Q4875" i="8"/>
  <c r="R4875" i="8" s="1"/>
  <c r="Q4876" i="8"/>
  <c r="R4876" i="8" s="1"/>
  <c r="Q4877" i="8"/>
  <c r="R4877" i="8" s="1"/>
  <c r="Q4878" i="8"/>
  <c r="R4878" i="8" s="1"/>
  <c r="Q4879" i="8"/>
  <c r="R4879" i="8" s="1"/>
  <c r="Q4880" i="8"/>
  <c r="R4880" i="8" s="1"/>
  <c r="Q4881" i="8"/>
  <c r="R4881" i="8" s="1"/>
  <c r="Q4882" i="8"/>
  <c r="R4882" i="8" s="1"/>
  <c r="Q4883" i="8"/>
  <c r="R4883" i="8" s="1"/>
  <c r="Q4884" i="8"/>
  <c r="R4884" i="8" s="1"/>
  <c r="Q4885" i="8"/>
  <c r="R4885" i="8" s="1"/>
  <c r="Q4886" i="8"/>
  <c r="R4886" i="8" s="1"/>
  <c r="Q4887" i="8"/>
  <c r="R4887" i="8" s="1"/>
  <c r="Q4888" i="8"/>
  <c r="R4888" i="8" s="1"/>
  <c r="Q4889" i="8"/>
  <c r="R4889" i="8" s="1"/>
  <c r="Q4890" i="8"/>
  <c r="R4890" i="8" s="1"/>
  <c r="Q4891" i="8"/>
  <c r="R4891" i="8" s="1"/>
  <c r="Q4892" i="8"/>
  <c r="R4892" i="8" s="1"/>
  <c r="Q4893" i="8"/>
  <c r="R4893" i="8" s="1"/>
  <c r="Q4894" i="8"/>
  <c r="R4894" i="8" s="1"/>
  <c r="Q4895" i="8"/>
  <c r="R4895" i="8" s="1"/>
  <c r="Q4896" i="8"/>
  <c r="R4896" i="8" s="1"/>
  <c r="Q4897" i="8"/>
  <c r="R4897" i="8" s="1"/>
  <c r="Q4898" i="8"/>
  <c r="R4898" i="8" s="1"/>
  <c r="Q4899" i="8"/>
  <c r="R4899" i="8" s="1"/>
  <c r="Q4900" i="8"/>
  <c r="R4900" i="8" s="1"/>
  <c r="Q4901" i="8"/>
  <c r="R4901" i="8" s="1"/>
  <c r="Q4902" i="8"/>
  <c r="R4902" i="8" s="1"/>
  <c r="Q4903" i="8"/>
  <c r="R4903" i="8" s="1"/>
  <c r="Q4904" i="8"/>
  <c r="R4904" i="8" s="1"/>
  <c r="Q4905" i="8"/>
  <c r="R4905" i="8" s="1"/>
  <c r="Q4906" i="8"/>
  <c r="R4906" i="8" s="1"/>
  <c r="Q4907" i="8"/>
  <c r="R4907" i="8" s="1"/>
  <c r="Q4908" i="8"/>
  <c r="R4908" i="8" s="1"/>
  <c r="Q4909" i="8"/>
  <c r="R4909" i="8" s="1"/>
  <c r="Q4910" i="8"/>
  <c r="R4910" i="8" s="1"/>
  <c r="Q4911" i="8"/>
  <c r="R4911" i="8" s="1"/>
  <c r="Q4912" i="8"/>
  <c r="R4912" i="8" s="1"/>
  <c r="Q4913" i="8"/>
  <c r="R4913" i="8" s="1"/>
  <c r="Q4914" i="8"/>
  <c r="R4914" i="8" s="1"/>
  <c r="Q4915" i="8"/>
  <c r="R4915" i="8" s="1"/>
  <c r="Q4916" i="8"/>
  <c r="R4916" i="8" s="1"/>
  <c r="Q4917" i="8"/>
  <c r="R4917" i="8" s="1"/>
  <c r="Q4918" i="8"/>
  <c r="R4918" i="8" s="1"/>
  <c r="Q4919" i="8"/>
  <c r="R4919" i="8" s="1"/>
  <c r="Q4920" i="8"/>
  <c r="R4920" i="8" s="1"/>
  <c r="Q4921" i="8"/>
  <c r="R4921" i="8" s="1"/>
  <c r="Q4922" i="8"/>
  <c r="R4922" i="8" s="1"/>
  <c r="Q4923" i="8"/>
  <c r="R4923" i="8" s="1"/>
  <c r="Q4924" i="8"/>
  <c r="R4924" i="8" s="1"/>
  <c r="Q4925" i="8"/>
  <c r="R4925" i="8" s="1"/>
  <c r="Q4926" i="8"/>
  <c r="R4926" i="8" s="1"/>
  <c r="Q4927" i="8"/>
  <c r="R4927" i="8" s="1"/>
  <c r="Q4928" i="8"/>
  <c r="R4928" i="8" s="1"/>
  <c r="Q4929" i="8"/>
  <c r="R4929" i="8" s="1"/>
  <c r="Q4930" i="8"/>
  <c r="R4930" i="8" s="1"/>
  <c r="Q4931" i="8"/>
  <c r="R4931" i="8" s="1"/>
  <c r="Q4932" i="8"/>
  <c r="R4932" i="8" s="1"/>
  <c r="Q4933" i="8"/>
  <c r="R4933" i="8" s="1"/>
  <c r="Q4934" i="8"/>
  <c r="R4934" i="8" s="1"/>
  <c r="Q4935" i="8"/>
  <c r="R4935" i="8" s="1"/>
  <c r="Q4936" i="8"/>
  <c r="R4936" i="8" s="1"/>
  <c r="Q4937" i="8"/>
  <c r="R4937" i="8" s="1"/>
  <c r="Q4938" i="8"/>
  <c r="R4938" i="8" s="1"/>
  <c r="Q4939" i="8"/>
  <c r="R4939" i="8" s="1"/>
  <c r="Q4940" i="8"/>
  <c r="R4940" i="8" s="1"/>
  <c r="Q4941" i="8"/>
  <c r="R4941" i="8" s="1"/>
  <c r="Q4942" i="8"/>
  <c r="R4942" i="8" s="1"/>
  <c r="Q4943" i="8"/>
  <c r="R4943" i="8" s="1"/>
  <c r="Q4944" i="8"/>
  <c r="R4944" i="8" s="1"/>
  <c r="Q4945" i="8"/>
  <c r="R4945" i="8" s="1"/>
  <c r="Q4946" i="8"/>
  <c r="R4946" i="8" s="1"/>
  <c r="Q4947" i="8"/>
  <c r="R4947" i="8" s="1"/>
  <c r="Q4948" i="8"/>
  <c r="R4948" i="8" s="1"/>
  <c r="Q4949" i="8"/>
  <c r="R4949" i="8" s="1"/>
  <c r="Q4950" i="8"/>
  <c r="R4950" i="8" s="1"/>
  <c r="Q4951" i="8"/>
  <c r="R4951" i="8" s="1"/>
  <c r="Q4952" i="8"/>
  <c r="R4952" i="8" s="1"/>
  <c r="Q4953" i="8"/>
  <c r="R4953" i="8" s="1"/>
  <c r="Q4954" i="8"/>
  <c r="R4954" i="8" s="1"/>
  <c r="Q4955" i="8"/>
  <c r="R4955" i="8" s="1"/>
  <c r="Q4956" i="8"/>
  <c r="R4956" i="8" s="1"/>
  <c r="Q4957" i="8"/>
  <c r="R4957" i="8" s="1"/>
  <c r="Q4958" i="8"/>
  <c r="R4958" i="8" s="1"/>
  <c r="Q4959" i="8"/>
  <c r="R4959" i="8" s="1"/>
  <c r="Q4960" i="8"/>
  <c r="R4960" i="8" s="1"/>
  <c r="Q4961" i="8"/>
  <c r="R4961" i="8" s="1"/>
  <c r="Q4962" i="8"/>
  <c r="R4962" i="8" s="1"/>
  <c r="Q4963" i="8"/>
  <c r="R4963" i="8" s="1"/>
  <c r="Q4964" i="8"/>
  <c r="R4964" i="8" s="1"/>
  <c r="Q4965" i="8"/>
  <c r="R4965" i="8" s="1"/>
  <c r="Q4966" i="8"/>
  <c r="R4966" i="8" s="1"/>
  <c r="Q4967" i="8"/>
  <c r="R4967" i="8" s="1"/>
  <c r="Q4968" i="8"/>
  <c r="R4968" i="8" s="1"/>
  <c r="Q4969" i="8"/>
  <c r="R4969" i="8" s="1"/>
  <c r="Q4970" i="8"/>
  <c r="R4970" i="8" s="1"/>
  <c r="Q4971" i="8"/>
  <c r="R4971" i="8" s="1"/>
  <c r="Q4972" i="8"/>
  <c r="R4972" i="8" s="1"/>
  <c r="Q4973" i="8"/>
  <c r="R4973" i="8" s="1"/>
  <c r="Q4974" i="8"/>
  <c r="R4974" i="8" s="1"/>
  <c r="Q4975" i="8"/>
  <c r="R4975" i="8" s="1"/>
  <c r="Q4976" i="8"/>
  <c r="R4976" i="8" s="1"/>
  <c r="Q4977" i="8"/>
  <c r="R4977" i="8" s="1"/>
  <c r="Q4978" i="8"/>
  <c r="R4978" i="8" s="1"/>
  <c r="Q4979" i="8"/>
  <c r="R4979" i="8" s="1"/>
  <c r="Q4980" i="8"/>
  <c r="R4980" i="8" s="1"/>
  <c r="Q4981" i="8"/>
  <c r="R4981" i="8" s="1"/>
  <c r="Q4982" i="8"/>
  <c r="R4982" i="8" s="1"/>
  <c r="Q4983" i="8"/>
  <c r="R4983" i="8" s="1"/>
  <c r="Q4984" i="8"/>
  <c r="R4984" i="8" s="1"/>
  <c r="Q4985" i="8"/>
  <c r="R4985" i="8" s="1"/>
  <c r="Q4986" i="8"/>
  <c r="R4986" i="8" s="1"/>
  <c r="Q4987" i="8"/>
  <c r="R4987" i="8" s="1"/>
  <c r="Q4988" i="8"/>
  <c r="R4988" i="8" s="1"/>
  <c r="Q4989" i="8"/>
  <c r="R4989" i="8" s="1"/>
  <c r="Q4990" i="8"/>
  <c r="R4990" i="8" s="1"/>
  <c r="Q4991" i="8"/>
  <c r="R4991" i="8" s="1"/>
  <c r="Q4992" i="8"/>
  <c r="R4992" i="8" s="1"/>
  <c r="Q4993" i="8"/>
  <c r="R4993" i="8" s="1"/>
  <c r="Q4994" i="8"/>
  <c r="R4994" i="8" s="1"/>
  <c r="Q4995" i="8"/>
  <c r="R4995" i="8" s="1"/>
  <c r="Q4996" i="8"/>
  <c r="R4996" i="8" s="1"/>
  <c r="Q4997" i="8"/>
  <c r="R4997" i="8" s="1"/>
  <c r="Q4998" i="8"/>
  <c r="R4998" i="8" s="1"/>
  <c r="Q4999" i="8"/>
  <c r="R4999" i="8" s="1"/>
  <c r="Q5000" i="8"/>
  <c r="R5000" i="8" s="1"/>
  <c r="Q5001" i="8"/>
  <c r="R5001" i="8" s="1"/>
  <c r="Q5002" i="8"/>
  <c r="R5002" i="8" s="1"/>
  <c r="Q5003" i="8"/>
  <c r="R5003" i="8" s="1"/>
  <c r="Q5004" i="8"/>
  <c r="R5004" i="8" s="1"/>
  <c r="Q5005" i="8"/>
  <c r="R5005" i="8" s="1"/>
  <c r="Q5006" i="8"/>
  <c r="R5006" i="8" s="1"/>
  <c r="Q5007" i="8"/>
  <c r="R5007" i="8" s="1"/>
  <c r="Q5008" i="8"/>
  <c r="R5008" i="8" s="1"/>
  <c r="Q5009" i="8"/>
  <c r="R5009" i="8" s="1"/>
  <c r="Q5010" i="8"/>
  <c r="R5010" i="8" s="1"/>
  <c r="Q5011" i="8"/>
  <c r="R5011" i="8" s="1"/>
  <c r="Q5012" i="8"/>
  <c r="R5012" i="8" s="1"/>
  <c r="Q5013" i="8"/>
  <c r="R5013" i="8" s="1"/>
  <c r="Q5014" i="8"/>
  <c r="R5014" i="8" s="1"/>
  <c r="Q5015" i="8"/>
  <c r="R5015" i="8" s="1"/>
  <c r="Q5016" i="8"/>
  <c r="R5016" i="8" s="1"/>
  <c r="Q5017" i="8"/>
  <c r="R5017" i="8" s="1"/>
  <c r="Q5018" i="8"/>
  <c r="R5018" i="8" s="1"/>
  <c r="Q5019" i="8"/>
  <c r="R5019" i="8" s="1"/>
  <c r="Q5020" i="8"/>
  <c r="R5020" i="8" s="1"/>
  <c r="Q5021" i="8"/>
  <c r="R5021" i="8" s="1"/>
  <c r="Q5022" i="8"/>
  <c r="R5022" i="8" s="1"/>
  <c r="Q5023" i="8"/>
  <c r="R5023" i="8" s="1"/>
  <c r="Q5024" i="8"/>
  <c r="R5024" i="8" s="1"/>
  <c r="Q5025" i="8"/>
  <c r="R5025" i="8" s="1"/>
  <c r="Q5026" i="8"/>
  <c r="R5026" i="8" s="1"/>
  <c r="Q5027" i="8"/>
  <c r="R5027" i="8" s="1"/>
  <c r="Q5028" i="8"/>
  <c r="R5028" i="8" s="1"/>
  <c r="Q5029" i="8"/>
  <c r="R5029" i="8" s="1"/>
  <c r="Q5030" i="8"/>
  <c r="R5030" i="8" s="1"/>
  <c r="Q5031" i="8"/>
  <c r="R5031" i="8" s="1"/>
  <c r="Q5032" i="8"/>
  <c r="R5032" i="8" s="1"/>
  <c r="Q5033" i="8"/>
  <c r="R5033" i="8" s="1"/>
  <c r="Q5034" i="8"/>
  <c r="R5034" i="8" s="1"/>
  <c r="Q5035" i="8"/>
  <c r="R5035" i="8" s="1"/>
  <c r="Q5036" i="8"/>
  <c r="R5036" i="8" s="1"/>
  <c r="Q5037" i="8"/>
  <c r="R5037" i="8" s="1"/>
  <c r="Q5038" i="8"/>
  <c r="R5038" i="8" s="1"/>
  <c r="Q5039" i="8"/>
  <c r="R5039" i="8" s="1"/>
  <c r="Q5040" i="8"/>
  <c r="R5040" i="8" s="1"/>
  <c r="Q5041" i="8"/>
  <c r="R5041" i="8" s="1"/>
  <c r="Q5042" i="8"/>
  <c r="R5042" i="8" s="1"/>
  <c r="Q5043" i="8"/>
  <c r="R5043" i="8" s="1"/>
  <c r="Q5044" i="8"/>
  <c r="R5044" i="8" s="1"/>
  <c r="Q5045" i="8"/>
  <c r="R5045" i="8" s="1"/>
  <c r="Q5046" i="8"/>
  <c r="R5046" i="8" s="1"/>
  <c r="Q5047" i="8"/>
  <c r="R5047" i="8" s="1"/>
  <c r="Q5048" i="8"/>
  <c r="R5048" i="8" s="1"/>
  <c r="Q5049" i="8"/>
  <c r="R5049" i="8" s="1"/>
  <c r="Q5050" i="8"/>
  <c r="R5050" i="8" s="1"/>
  <c r="Q5051" i="8"/>
  <c r="R5051" i="8" s="1"/>
  <c r="Q5052" i="8"/>
  <c r="R5052" i="8" s="1"/>
  <c r="Q5053" i="8"/>
  <c r="R5053" i="8" s="1"/>
  <c r="Q5054" i="8"/>
  <c r="R5054" i="8" s="1"/>
  <c r="Q5055" i="8"/>
  <c r="R5055" i="8" s="1"/>
  <c r="Q5056" i="8"/>
  <c r="R5056" i="8" s="1"/>
  <c r="Q5057" i="8"/>
  <c r="R5057" i="8" s="1"/>
  <c r="Q5058" i="8"/>
  <c r="R5058" i="8" s="1"/>
  <c r="Q5059" i="8"/>
  <c r="R5059" i="8" s="1"/>
  <c r="Q5060" i="8"/>
  <c r="R5060" i="8" s="1"/>
  <c r="Q5061" i="8"/>
  <c r="R5061" i="8" s="1"/>
  <c r="Q5062" i="8"/>
  <c r="R5062" i="8" s="1"/>
  <c r="Q5063" i="8"/>
  <c r="R5063" i="8" s="1"/>
  <c r="Q5064" i="8"/>
  <c r="R5064" i="8" s="1"/>
  <c r="Q5065" i="8"/>
  <c r="R5065" i="8" s="1"/>
  <c r="Q5066" i="8"/>
  <c r="R5066" i="8" s="1"/>
  <c r="Q5067" i="8"/>
  <c r="R5067" i="8" s="1"/>
  <c r="Q5068" i="8"/>
  <c r="R5068" i="8" s="1"/>
  <c r="Q5069" i="8"/>
  <c r="R5069" i="8" s="1"/>
  <c r="Q5070" i="8"/>
  <c r="R5070" i="8" s="1"/>
  <c r="Q5071" i="8"/>
  <c r="R5071" i="8" s="1"/>
  <c r="Q5072" i="8"/>
  <c r="R5072" i="8" s="1"/>
  <c r="Q5073" i="8"/>
  <c r="R5073" i="8" s="1"/>
  <c r="Q5074" i="8"/>
  <c r="R5074" i="8" s="1"/>
  <c r="Q5075" i="8"/>
  <c r="R5075" i="8" s="1"/>
  <c r="Q5076" i="8"/>
  <c r="R5076" i="8" s="1"/>
  <c r="Q5077" i="8"/>
  <c r="R5077" i="8" s="1"/>
  <c r="Q5078" i="8"/>
  <c r="R5078" i="8" s="1"/>
  <c r="Q5079" i="8"/>
  <c r="R5079" i="8" s="1"/>
  <c r="Q5080" i="8"/>
  <c r="R5080" i="8" s="1"/>
  <c r="Q5081" i="8"/>
  <c r="R5081" i="8" s="1"/>
  <c r="Q5082" i="8"/>
  <c r="R5082" i="8" s="1"/>
  <c r="Q5083" i="8"/>
  <c r="R5083" i="8" s="1"/>
  <c r="Q5084" i="8"/>
  <c r="R5084" i="8" s="1"/>
  <c r="Q5085" i="8"/>
  <c r="R5085" i="8" s="1"/>
  <c r="Q5086" i="8"/>
  <c r="R5086" i="8" s="1"/>
  <c r="Q5087" i="8"/>
  <c r="R5087" i="8" s="1"/>
  <c r="Q5088" i="8"/>
  <c r="R5088" i="8" s="1"/>
  <c r="Q5089" i="8"/>
  <c r="R5089" i="8" s="1"/>
  <c r="Q5090" i="8"/>
  <c r="R5090" i="8" s="1"/>
  <c r="Q5091" i="8"/>
  <c r="R5091" i="8" s="1"/>
  <c r="Q5092" i="8"/>
  <c r="R5092" i="8" s="1"/>
  <c r="Q5093" i="8"/>
  <c r="R5093" i="8" s="1"/>
  <c r="Q5094" i="8"/>
  <c r="R5094" i="8" s="1"/>
  <c r="Q5095" i="8"/>
  <c r="R5095" i="8" s="1"/>
  <c r="Q5096" i="8"/>
  <c r="R5096" i="8" s="1"/>
  <c r="Q5097" i="8"/>
  <c r="R5097" i="8" s="1"/>
  <c r="Q5098" i="8"/>
  <c r="R5098" i="8" s="1"/>
  <c r="Q5099" i="8"/>
  <c r="R5099" i="8" s="1"/>
  <c r="Q5100" i="8"/>
  <c r="R5100" i="8" s="1"/>
  <c r="Q5101" i="8"/>
  <c r="R5101" i="8" s="1"/>
  <c r="Q5102" i="8"/>
  <c r="R5102" i="8" s="1"/>
  <c r="Q5103" i="8"/>
  <c r="R5103" i="8" s="1"/>
  <c r="Q5104" i="8"/>
  <c r="R5104" i="8" s="1"/>
  <c r="Q5105" i="8"/>
  <c r="R5105" i="8" s="1"/>
  <c r="Q5106" i="8"/>
  <c r="R5106" i="8" s="1"/>
  <c r="Q5107" i="8"/>
  <c r="R5107" i="8" s="1"/>
  <c r="Q5108" i="8"/>
  <c r="R5108" i="8" s="1"/>
  <c r="Q5109" i="8"/>
  <c r="R5109" i="8" s="1"/>
  <c r="Q5110" i="8"/>
  <c r="R5110" i="8" s="1"/>
  <c r="Q5111" i="8"/>
  <c r="R5111" i="8" s="1"/>
  <c r="Q5112" i="8"/>
  <c r="R5112" i="8" s="1"/>
  <c r="Q5113" i="8"/>
  <c r="R5113" i="8" s="1"/>
  <c r="Q5114" i="8"/>
  <c r="R5114" i="8" s="1"/>
  <c r="Q5115" i="8"/>
  <c r="R5115" i="8" s="1"/>
  <c r="Q5116" i="8"/>
  <c r="R5116" i="8" s="1"/>
  <c r="Q5117" i="8"/>
  <c r="R5117" i="8" s="1"/>
  <c r="Q5118" i="8"/>
  <c r="R5118" i="8" s="1"/>
  <c r="Q5119" i="8"/>
  <c r="R5119" i="8" s="1"/>
  <c r="Q5120" i="8"/>
  <c r="R5120" i="8" s="1"/>
  <c r="Q5121" i="8"/>
  <c r="R5121" i="8" s="1"/>
  <c r="Q5122" i="8"/>
  <c r="R5122" i="8" s="1"/>
  <c r="Q5123" i="8"/>
  <c r="R5123" i="8" s="1"/>
  <c r="Q5124" i="8"/>
  <c r="R5124" i="8" s="1"/>
  <c r="Q5125" i="8"/>
  <c r="R5125" i="8" s="1"/>
  <c r="Q5126" i="8"/>
  <c r="R5126" i="8" s="1"/>
  <c r="Q5127" i="8"/>
  <c r="R5127" i="8" s="1"/>
  <c r="Q5128" i="8"/>
  <c r="R5128" i="8" s="1"/>
  <c r="Q5129" i="8"/>
  <c r="R5129" i="8" s="1"/>
  <c r="Q5130" i="8"/>
  <c r="R5130" i="8" s="1"/>
  <c r="Q5131" i="8"/>
  <c r="R5131" i="8" s="1"/>
  <c r="Q5132" i="8"/>
  <c r="R5132" i="8" s="1"/>
  <c r="Q5133" i="8"/>
  <c r="R5133" i="8" s="1"/>
  <c r="Q5134" i="8"/>
  <c r="R5134" i="8" s="1"/>
  <c r="Q5135" i="8"/>
  <c r="R5135" i="8" s="1"/>
  <c r="Q5136" i="8"/>
  <c r="R5136" i="8" s="1"/>
  <c r="Q5137" i="8"/>
  <c r="R5137" i="8" s="1"/>
  <c r="Q5138" i="8"/>
  <c r="R5138" i="8" s="1"/>
  <c r="Q5139" i="8"/>
  <c r="R5139" i="8" s="1"/>
  <c r="Q5140" i="8"/>
  <c r="R5140" i="8" s="1"/>
  <c r="Q5141" i="8"/>
  <c r="R5141" i="8" s="1"/>
  <c r="Q5142" i="8"/>
  <c r="R5142" i="8" s="1"/>
  <c r="Q5143" i="8"/>
  <c r="R5143" i="8" s="1"/>
  <c r="Q5144" i="8"/>
  <c r="R5144" i="8" s="1"/>
  <c r="Q5145" i="8"/>
  <c r="R5145" i="8" s="1"/>
  <c r="Q5146" i="8"/>
  <c r="R5146" i="8" s="1"/>
  <c r="Q5147" i="8"/>
  <c r="R5147" i="8" s="1"/>
  <c r="Q5148" i="8"/>
  <c r="R5148" i="8" s="1"/>
  <c r="Q5149" i="8"/>
  <c r="R5149" i="8" s="1"/>
  <c r="Q5150" i="8"/>
  <c r="R5150" i="8" s="1"/>
  <c r="Q5151" i="8"/>
  <c r="R5151" i="8" s="1"/>
  <c r="Q5152" i="8"/>
  <c r="R5152" i="8" s="1"/>
  <c r="Q5153" i="8"/>
  <c r="R5153" i="8" s="1"/>
  <c r="Q5154" i="8"/>
  <c r="R5154" i="8" s="1"/>
  <c r="Q5155" i="8"/>
  <c r="R5155" i="8" s="1"/>
  <c r="Q5156" i="8"/>
  <c r="R5156" i="8" s="1"/>
  <c r="Q5157" i="8"/>
  <c r="R5157" i="8" s="1"/>
  <c r="Q5158" i="8"/>
  <c r="R5158" i="8" s="1"/>
  <c r="Q5159" i="8"/>
  <c r="R5159" i="8" s="1"/>
  <c r="Q5160" i="8"/>
  <c r="R5160" i="8" s="1"/>
  <c r="Q5161" i="8"/>
  <c r="R5161" i="8" s="1"/>
  <c r="Q5162" i="8"/>
  <c r="R5162" i="8" s="1"/>
  <c r="Q5163" i="8"/>
  <c r="R5163" i="8" s="1"/>
  <c r="Q5164" i="8"/>
  <c r="R5164" i="8" s="1"/>
  <c r="Q5165" i="8"/>
  <c r="R5165" i="8" s="1"/>
  <c r="Q5166" i="8"/>
  <c r="R5166" i="8" s="1"/>
  <c r="Q5167" i="8"/>
  <c r="R5167" i="8" s="1"/>
  <c r="Q5168" i="8"/>
  <c r="R5168" i="8" s="1"/>
  <c r="Q5169" i="8"/>
  <c r="R5169" i="8" s="1"/>
  <c r="Q5170" i="8"/>
  <c r="R5170" i="8" s="1"/>
  <c r="Q5171" i="8"/>
  <c r="R5171" i="8" s="1"/>
  <c r="Q5172" i="8"/>
  <c r="R5172" i="8" s="1"/>
  <c r="Q5173" i="8"/>
  <c r="R5173" i="8" s="1"/>
  <c r="Q5174" i="8"/>
  <c r="R5174" i="8" s="1"/>
  <c r="Q5175" i="8"/>
  <c r="R5175" i="8" s="1"/>
  <c r="Q5176" i="8"/>
  <c r="R5176" i="8" s="1"/>
  <c r="Q5177" i="8"/>
  <c r="R5177" i="8" s="1"/>
  <c r="Q5178" i="8"/>
  <c r="R5178" i="8" s="1"/>
  <c r="Q5179" i="8"/>
  <c r="R5179" i="8" s="1"/>
  <c r="Q5180" i="8"/>
  <c r="R5180" i="8" s="1"/>
  <c r="Q5181" i="8"/>
  <c r="R5181" i="8" s="1"/>
  <c r="Q5182" i="8"/>
  <c r="R5182" i="8" s="1"/>
  <c r="Q5183" i="8"/>
  <c r="R5183" i="8" s="1"/>
  <c r="Q5184" i="8"/>
  <c r="R5184" i="8" s="1"/>
  <c r="Q5185" i="8"/>
  <c r="R5185" i="8" s="1"/>
  <c r="Q5186" i="8"/>
  <c r="R5186" i="8" s="1"/>
  <c r="Q5187" i="8"/>
  <c r="R5187" i="8" s="1"/>
  <c r="Q5188" i="8"/>
  <c r="R5188" i="8" s="1"/>
  <c r="Q5189" i="8"/>
  <c r="R5189" i="8" s="1"/>
  <c r="Q5190" i="8"/>
  <c r="R5190" i="8" s="1"/>
  <c r="Q5191" i="8"/>
  <c r="R5191" i="8" s="1"/>
  <c r="Q5192" i="8"/>
  <c r="R5192" i="8" s="1"/>
  <c r="Q5193" i="8"/>
  <c r="R5193" i="8" s="1"/>
  <c r="Q5194" i="8"/>
  <c r="R5194" i="8" s="1"/>
  <c r="Q5195" i="8"/>
  <c r="R5195" i="8" s="1"/>
  <c r="Q5196" i="8"/>
  <c r="R5196" i="8" s="1"/>
  <c r="Q5197" i="8"/>
  <c r="R5197" i="8" s="1"/>
  <c r="Q5198" i="8"/>
  <c r="R5198" i="8" s="1"/>
  <c r="Q5199" i="8"/>
  <c r="R5199" i="8" s="1"/>
  <c r="Q5200" i="8"/>
  <c r="R5200" i="8" s="1"/>
  <c r="Q5201" i="8"/>
  <c r="R5201" i="8" s="1"/>
  <c r="Q5202" i="8"/>
  <c r="R5202" i="8" s="1"/>
  <c r="Q5203" i="8"/>
  <c r="R5203" i="8" s="1"/>
  <c r="Q5204" i="8"/>
  <c r="R5204" i="8" s="1"/>
  <c r="Q5205" i="8"/>
  <c r="R5205" i="8" s="1"/>
  <c r="Q5206" i="8"/>
  <c r="R5206" i="8" s="1"/>
  <c r="Q5207" i="8"/>
  <c r="R5207" i="8" s="1"/>
  <c r="Q5208" i="8"/>
  <c r="R5208" i="8" s="1"/>
  <c r="Q5209" i="8"/>
  <c r="R5209" i="8" s="1"/>
  <c r="Q5210" i="8"/>
  <c r="R5210" i="8" s="1"/>
  <c r="Q5211" i="8"/>
  <c r="R5211" i="8" s="1"/>
  <c r="Q5212" i="8"/>
  <c r="R5212" i="8" s="1"/>
  <c r="Q5213" i="8"/>
  <c r="R5213" i="8" s="1"/>
  <c r="Q5214" i="8"/>
  <c r="R5214" i="8" s="1"/>
  <c r="Q5215" i="8"/>
  <c r="R5215" i="8" s="1"/>
  <c r="Q5216" i="8"/>
  <c r="R5216" i="8" s="1"/>
  <c r="Q5217" i="8"/>
  <c r="R5217" i="8" s="1"/>
  <c r="Q5218" i="8"/>
  <c r="R5218" i="8" s="1"/>
  <c r="Q5219" i="8"/>
  <c r="R5219" i="8" s="1"/>
  <c r="Q5220" i="8"/>
  <c r="R5220" i="8" s="1"/>
  <c r="Q5221" i="8"/>
  <c r="R5221" i="8" s="1"/>
  <c r="Q5222" i="8"/>
  <c r="R5222" i="8" s="1"/>
  <c r="Q5223" i="8"/>
  <c r="R5223" i="8" s="1"/>
  <c r="Q5224" i="8"/>
  <c r="R5224" i="8" s="1"/>
  <c r="Q5225" i="8"/>
  <c r="R5225" i="8" s="1"/>
  <c r="Q5226" i="8"/>
  <c r="R5226" i="8" s="1"/>
  <c r="Q5227" i="8"/>
  <c r="R5227" i="8" s="1"/>
  <c r="Q5228" i="8"/>
  <c r="R5228" i="8" s="1"/>
  <c r="Q5229" i="8"/>
  <c r="R5229" i="8" s="1"/>
  <c r="Q5230" i="8"/>
  <c r="R5230" i="8" s="1"/>
  <c r="Q5231" i="8"/>
  <c r="R5231" i="8" s="1"/>
  <c r="Q5232" i="8"/>
  <c r="R5232" i="8" s="1"/>
  <c r="Q5233" i="8"/>
  <c r="R5233" i="8" s="1"/>
  <c r="Q5234" i="8"/>
  <c r="R5234" i="8" s="1"/>
  <c r="Q5235" i="8"/>
  <c r="R5235" i="8" s="1"/>
  <c r="Q5236" i="8"/>
  <c r="R5236" i="8" s="1"/>
  <c r="Q5237" i="8"/>
  <c r="R5237" i="8" s="1"/>
  <c r="Q5238" i="8"/>
  <c r="R5238" i="8" s="1"/>
  <c r="Q5239" i="8"/>
  <c r="R5239" i="8" s="1"/>
  <c r="Q5240" i="8"/>
  <c r="R5240" i="8" s="1"/>
  <c r="Q5241" i="8"/>
  <c r="R5241" i="8" s="1"/>
  <c r="Q5242" i="8"/>
  <c r="R5242" i="8" s="1"/>
  <c r="Q5243" i="8"/>
  <c r="R5243" i="8" s="1"/>
  <c r="Q5244" i="8"/>
  <c r="R5244" i="8" s="1"/>
  <c r="Q5245" i="8"/>
  <c r="R5245" i="8" s="1"/>
  <c r="Q5246" i="8"/>
  <c r="R5246" i="8" s="1"/>
  <c r="Q5247" i="8"/>
  <c r="R5247" i="8" s="1"/>
  <c r="Q5248" i="8"/>
  <c r="R5248" i="8" s="1"/>
  <c r="Q5249" i="8"/>
  <c r="R5249" i="8" s="1"/>
  <c r="Q5250" i="8"/>
  <c r="R5250" i="8" s="1"/>
  <c r="Q5251" i="8"/>
  <c r="R5251" i="8" s="1"/>
  <c r="Q5252" i="8"/>
  <c r="R5252" i="8" s="1"/>
  <c r="Q5253" i="8"/>
  <c r="R5253" i="8" s="1"/>
  <c r="Q5254" i="8"/>
  <c r="R5254" i="8" s="1"/>
  <c r="Q5255" i="8"/>
  <c r="R5255" i="8" s="1"/>
  <c r="Q5256" i="8"/>
  <c r="R5256" i="8" s="1"/>
  <c r="Q5257" i="8"/>
  <c r="R5257" i="8" s="1"/>
  <c r="Q5258" i="8"/>
  <c r="R5258" i="8" s="1"/>
  <c r="Q5259" i="8"/>
  <c r="R5259" i="8" s="1"/>
  <c r="Q5260" i="8"/>
  <c r="R5260" i="8" s="1"/>
  <c r="Q5261" i="8"/>
  <c r="R5261" i="8" s="1"/>
  <c r="Q5262" i="8"/>
  <c r="R5262" i="8" s="1"/>
  <c r="Q5263" i="8"/>
  <c r="R5263" i="8" s="1"/>
  <c r="Q5264" i="8"/>
  <c r="R5264" i="8" s="1"/>
  <c r="Q5265" i="8"/>
  <c r="R5265" i="8" s="1"/>
  <c r="Q5266" i="8"/>
  <c r="R5266" i="8" s="1"/>
  <c r="Q5267" i="8"/>
  <c r="R5267" i="8" s="1"/>
  <c r="Q5268" i="8"/>
  <c r="R5268" i="8" s="1"/>
  <c r="Q5269" i="8"/>
  <c r="R5269" i="8" s="1"/>
  <c r="Q5270" i="8"/>
  <c r="R5270" i="8" s="1"/>
  <c r="Q5271" i="8"/>
  <c r="R5271" i="8" s="1"/>
  <c r="Q5272" i="8"/>
  <c r="R5272" i="8" s="1"/>
  <c r="Q5273" i="8"/>
  <c r="R5273" i="8" s="1"/>
  <c r="Q5274" i="8"/>
  <c r="R5274" i="8" s="1"/>
  <c r="Q5275" i="8"/>
  <c r="R5275" i="8" s="1"/>
  <c r="Q5276" i="8"/>
  <c r="R5276" i="8" s="1"/>
  <c r="Q5277" i="8"/>
  <c r="R5277" i="8" s="1"/>
  <c r="Q5278" i="8"/>
  <c r="R5278" i="8" s="1"/>
  <c r="Q5279" i="8"/>
  <c r="R5279" i="8" s="1"/>
  <c r="Q5280" i="8"/>
  <c r="R5280" i="8" s="1"/>
  <c r="Q5281" i="8"/>
  <c r="R5281" i="8" s="1"/>
  <c r="Q5282" i="8"/>
  <c r="R5282" i="8" s="1"/>
  <c r="Q5283" i="8"/>
  <c r="R5283" i="8" s="1"/>
  <c r="Q5284" i="8"/>
  <c r="R5284" i="8" s="1"/>
  <c r="Q5285" i="8"/>
  <c r="R5285" i="8" s="1"/>
  <c r="Q5286" i="8"/>
  <c r="R5286" i="8" s="1"/>
  <c r="Q5287" i="8"/>
  <c r="R5287" i="8" s="1"/>
  <c r="Q5288" i="8"/>
  <c r="R5288" i="8" s="1"/>
  <c r="Q5289" i="8"/>
  <c r="R5289" i="8" s="1"/>
  <c r="Q5290" i="8"/>
  <c r="R5290" i="8" s="1"/>
  <c r="Q5291" i="8"/>
  <c r="R5291" i="8" s="1"/>
  <c r="Q5292" i="8"/>
  <c r="R5292" i="8" s="1"/>
  <c r="Q5293" i="8"/>
  <c r="R5293" i="8" s="1"/>
  <c r="Q5294" i="8"/>
  <c r="R5294" i="8" s="1"/>
  <c r="Q5295" i="8"/>
  <c r="R5295" i="8" s="1"/>
  <c r="Q5296" i="8"/>
  <c r="R5296" i="8" s="1"/>
  <c r="Q5297" i="8"/>
  <c r="R5297" i="8" s="1"/>
  <c r="Q5298" i="8"/>
  <c r="R5298" i="8" s="1"/>
  <c r="Q5299" i="8"/>
  <c r="R5299" i="8" s="1"/>
  <c r="Q5300" i="8"/>
  <c r="R5300" i="8" s="1"/>
  <c r="Q5301" i="8"/>
  <c r="R5301" i="8" s="1"/>
  <c r="Q5302" i="8"/>
  <c r="R5302" i="8" s="1"/>
  <c r="Q5303" i="8"/>
  <c r="R5303" i="8" s="1"/>
  <c r="Q5304" i="8"/>
  <c r="R5304" i="8" s="1"/>
  <c r="Q5305" i="8"/>
  <c r="R5305" i="8" s="1"/>
  <c r="Q5306" i="8"/>
  <c r="R5306" i="8" s="1"/>
  <c r="Q5307" i="8"/>
  <c r="R5307" i="8" s="1"/>
  <c r="Q5308" i="8"/>
  <c r="R5308" i="8" s="1"/>
  <c r="Q5309" i="8"/>
  <c r="R5309" i="8" s="1"/>
  <c r="Q5310" i="8"/>
  <c r="R5310" i="8" s="1"/>
  <c r="Q5311" i="8"/>
  <c r="R5311" i="8" s="1"/>
  <c r="Q5312" i="8"/>
  <c r="R5312" i="8" s="1"/>
  <c r="Q5313" i="8"/>
  <c r="R5313" i="8" s="1"/>
  <c r="Q5314" i="8"/>
  <c r="R5314" i="8" s="1"/>
  <c r="Q5315" i="8"/>
  <c r="R5315" i="8" s="1"/>
  <c r="Q5316" i="8"/>
  <c r="R5316" i="8" s="1"/>
  <c r="Q5317" i="8"/>
  <c r="R5317" i="8" s="1"/>
  <c r="Q5318" i="8"/>
  <c r="R5318" i="8" s="1"/>
  <c r="Q5319" i="8"/>
  <c r="R5319" i="8" s="1"/>
  <c r="Q5320" i="8"/>
  <c r="R5320" i="8" s="1"/>
  <c r="Q5321" i="8"/>
  <c r="R5321" i="8" s="1"/>
  <c r="Q5322" i="8"/>
  <c r="R5322" i="8" s="1"/>
  <c r="Q5323" i="8"/>
  <c r="R5323" i="8" s="1"/>
  <c r="Q5324" i="8"/>
  <c r="R5324" i="8" s="1"/>
  <c r="Q5325" i="8"/>
  <c r="R5325" i="8" s="1"/>
  <c r="Q5326" i="8"/>
  <c r="R5326" i="8" s="1"/>
  <c r="Q5327" i="8"/>
  <c r="R5327" i="8" s="1"/>
  <c r="Q5328" i="8"/>
  <c r="R5328" i="8" s="1"/>
  <c r="Q5329" i="8"/>
  <c r="R5329" i="8" s="1"/>
  <c r="Q5330" i="8"/>
  <c r="R5330" i="8" s="1"/>
  <c r="Q5331" i="8"/>
  <c r="R5331" i="8" s="1"/>
  <c r="Q5332" i="8"/>
  <c r="R5332" i="8" s="1"/>
  <c r="Q5333" i="8"/>
  <c r="R5333" i="8" s="1"/>
  <c r="Q5334" i="8"/>
  <c r="R5334" i="8" s="1"/>
  <c r="Q5335" i="8"/>
  <c r="R5335" i="8" s="1"/>
  <c r="Q5336" i="8"/>
  <c r="R5336" i="8" s="1"/>
  <c r="Q5337" i="8"/>
  <c r="R5337" i="8" s="1"/>
  <c r="Q5338" i="8"/>
  <c r="R5338" i="8" s="1"/>
  <c r="Q5339" i="8"/>
  <c r="R5339" i="8" s="1"/>
  <c r="Q5340" i="8"/>
  <c r="R5340" i="8" s="1"/>
  <c r="Q5341" i="8"/>
  <c r="R5341" i="8" s="1"/>
  <c r="Q5342" i="8"/>
  <c r="R5342" i="8" s="1"/>
  <c r="Q5343" i="8"/>
  <c r="R5343" i="8" s="1"/>
  <c r="Q5344" i="8"/>
  <c r="R5344" i="8" s="1"/>
  <c r="Q5345" i="8"/>
  <c r="R5345" i="8" s="1"/>
  <c r="Q5346" i="8"/>
  <c r="R5346" i="8" s="1"/>
  <c r="Q5347" i="8"/>
  <c r="R5347" i="8" s="1"/>
  <c r="Q5348" i="8"/>
  <c r="R5348" i="8" s="1"/>
  <c r="Q5349" i="8"/>
  <c r="R5349" i="8" s="1"/>
  <c r="Q5350" i="8"/>
  <c r="R5350" i="8" s="1"/>
  <c r="Q5351" i="8"/>
  <c r="R5351" i="8" s="1"/>
  <c r="Q5352" i="8"/>
  <c r="R5352" i="8" s="1"/>
  <c r="Q5353" i="8"/>
  <c r="R5353" i="8" s="1"/>
  <c r="Q5354" i="8"/>
  <c r="R5354" i="8" s="1"/>
  <c r="Q5355" i="8"/>
  <c r="R5355" i="8" s="1"/>
  <c r="Q5356" i="8"/>
  <c r="R5356" i="8" s="1"/>
  <c r="Q5357" i="8"/>
  <c r="R5357" i="8" s="1"/>
  <c r="Q5358" i="8"/>
  <c r="R5358" i="8" s="1"/>
  <c r="Q5359" i="8"/>
  <c r="R5359" i="8" s="1"/>
  <c r="Q5360" i="8"/>
  <c r="R5360" i="8" s="1"/>
  <c r="Q5361" i="8"/>
  <c r="R5361" i="8" s="1"/>
  <c r="Q5362" i="8"/>
  <c r="R5362" i="8" s="1"/>
  <c r="Q5363" i="8"/>
  <c r="R5363" i="8" s="1"/>
  <c r="Q5364" i="8"/>
  <c r="R5364" i="8" s="1"/>
  <c r="Q5365" i="8"/>
  <c r="R5365" i="8" s="1"/>
  <c r="Q5366" i="8"/>
  <c r="R5366" i="8" s="1"/>
  <c r="Q5367" i="8"/>
  <c r="R5367" i="8" s="1"/>
  <c r="Q5368" i="8"/>
  <c r="R5368" i="8" s="1"/>
  <c r="Q5369" i="8"/>
  <c r="R5369" i="8" s="1"/>
  <c r="Q5370" i="8"/>
  <c r="R5370" i="8" s="1"/>
  <c r="Q5371" i="8"/>
  <c r="R5371" i="8" s="1"/>
  <c r="Q5372" i="8"/>
  <c r="R5372" i="8" s="1"/>
  <c r="Q5373" i="8"/>
  <c r="R5373" i="8" s="1"/>
  <c r="Q5374" i="8"/>
  <c r="R5374" i="8" s="1"/>
  <c r="Q5375" i="8"/>
  <c r="R5375" i="8" s="1"/>
  <c r="Q5376" i="8"/>
  <c r="R5376" i="8" s="1"/>
  <c r="Q5377" i="8"/>
  <c r="R5377" i="8" s="1"/>
  <c r="Q5378" i="8"/>
  <c r="R5378" i="8" s="1"/>
  <c r="Q5379" i="8"/>
  <c r="R5379" i="8" s="1"/>
  <c r="Q5380" i="8"/>
  <c r="R5380" i="8" s="1"/>
  <c r="Q5381" i="8"/>
  <c r="R5381" i="8" s="1"/>
  <c r="Q5382" i="8"/>
  <c r="R5382" i="8" s="1"/>
  <c r="Q5383" i="8"/>
  <c r="R5383" i="8" s="1"/>
  <c r="Q5384" i="8"/>
  <c r="R5384" i="8" s="1"/>
  <c r="Q5385" i="8"/>
  <c r="R5385" i="8" s="1"/>
  <c r="Q5386" i="8"/>
  <c r="R5386" i="8" s="1"/>
  <c r="Q5387" i="8"/>
  <c r="R5387" i="8" s="1"/>
  <c r="Q5388" i="8"/>
  <c r="R5388" i="8" s="1"/>
  <c r="Q5389" i="8"/>
  <c r="R5389" i="8" s="1"/>
  <c r="Q5390" i="8"/>
  <c r="R5390" i="8" s="1"/>
  <c r="Q5391" i="8"/>
  <c r="R5391" i="8" s="1"/>
  <c r="Q5392" i="8"/>
  <c r="R5392" i="8" s="1"/>
  <c r="Q5393" i="8"/>
  <c r="R5393" i="8" s="1"/>
  <c r="Q5394" i="8"/>
  <c r="R5394" i="8" s="1"/>
  <c r="Q5395" i="8"/>
  <c r="R5395" i="8" s="1"/>
  <c r="Q5396" i="8"/>
  <c r="R5396" i="8" s="1"/>
  <c r="Q5397" i="8"/>
  <c r="R5397" i="8" s="1"/>
  <c r="Q5398" i="8"/>
  <c r="R5398" i="8" s="1"/>
  <c r="Q5399" i="8"/>
  <c r="R5399" i="8" s="1"/>
  <c r="Q5400" i="8"/>
  <c r="R5400" i="8" s="1"/>
  <c r="Q5401" i="8"/>
  <c r="R5401" i="8" s="1"/>
  <c r="Q5402" i="8"/>
  <c r="R5402" i="8" s="1"/>
  <c r="Q5403" i="8"/>
  <c r="R5403" i="8" s="1"/>
  <c r="Q5404" i="8"/>
  <c r="R5404" i="8" s="1"/>
  <c r="Q5405" i="8"/>
  <c r="R5405" i="8" s="1"/>
  <c r="Q5406" i="8"/>
  <c r="R5406" i="8" s="1"/>
  <c r="Q5407" i="8"/>
  <c r="R5407" i="8" s="1"/>
  <c r="Q5408" i="8"/>
  <c r="R5408" i="8" s="1"/>
  <c r="Q5409" i="8"/>
  <c r="R5409" i="8" s="1"/>
  <c r="Q5410" i="8"/>
  <c r="R5410" i="8" s="1"/>
  <c r="Q5411" i="8"/>
  <c r="R5411" i="8" s="1"/>
  <c r="Q5412" i="8"/>
  <c r="R5412" i="8" s="1"/>
  <c r="Q5413" i="8"/>
  <c r="R5413" i="8" s="1"/>
  <c r="Q5414" i="8"/>
  <c r="R5414" i="8" s="1"/>
  <c r="Q5415" i="8"/>
  <c r="R5415" i="8" s="1"/>
  <c r="Q5416" i="8"/>
  <c r="R5416" i="8" s="1"/>
  <c r="Q5417" i="8"/>
  <c r="R5417" i="8" s="1"/>
  <c r="Q5418" i="8"/>
  <c r="R5418" i="8" s="1"/>
  <c r="Q5419" i="8"/>
  <c r="R5419" i="8" s="1"/>
  <c r="Q5420" i="8"/>
  <c r="R5420" i="8" s="1"/>
  <c r="Q5421" i="8"/>
  <c r="R5421" i="8" s="1"/>
  <c r="Q5422" i="8"/>
  <c r="R5422" i="8" s="1"/>
  <c r="Q5423" i="8"/>
  <c r="R5423" i="8" s="1"/>
  <c r="Q5424" i="8"/>
  <c r="R5424" i="8" s="1"/>
  <c r="Q5425" i="8"/>
  <c r="R5425" i="8" s="1"/>
  <c r="Q5426" i="8"/>
  <c r="R5426" i="8" s="1"/>
  <c r="Q5427" i="8"/>
  <c r="R5427" i="8" s="1"/>
  <c r="Q5428" i="8"/>
  <c r="R5428" i="8" s="1"/>
  <c r="Q5429" i="8"/>
  <c r="R5429" i="8" s="1"/>
  <c r="Q5430" i="8"/>
  <c r="R5430" i="8" s="1"/>
  <c r="Q5431" i="8"/>
  <c r="R5431" i="8" s="1"/>
  <c r="Q5432" i="8"/>
  <c r="R5432" i="8" s="1"/>
  <c r="Q5433" i="8"/>
  <c r="R5433" i="8" s="1"/>
  <c r="Q5434" i="8"/>
  <c r="R5434" i="8" s="1"/>
  <c r="Q5435" i="8"/>
  <c r="R5435" i="8" s="1"/>
  <c r="Q5436" i="8"/>
  <c r="R5436" i="8" s="1"/>
  <c r="Q5437" i="8"/>
  <c r="R5437" i="8" s="1"/>
  <c r="Q5438" i="8"/>
  <c r="R5438" i="8" s="1"/>
  <c r="Q5439" i="8"/>
  <c r="R5439" i="8" s="1"/>
  <c r="Q5440" i="8"/>
  <c r="R5440" i="8" s="1"/>
  <c r="Q5441" i="8"/>
  <c r="R5441" i="8" s="1"/>
  <c r="Q5442" i="8"/>
  <c r="R5442" i="8" s="1"/>
  <c r="Q5443" i="8"/>
  <c r="R5443" i="8" s="1"/>
  <c r="Q5444" i="8"/>
  <c r="R5444" i="8" s="1"/>
  <c r="Q5445" i="8"/>
  <c r="R5445" i="8" s="1"/>
  <c r="Q5446" i="8"/>
  <c r="R5446" i="8" s="1"/>
  <c r="Q5447" i="8"/>
  <c r="R5447" i="8" s="1"/>
  <c r="Q5448" i="8"/>
  <c r="R5448" i="8" s="1"/>
  <c r="Q5449" i="8"/>
  <c r="R5449" i="8" s="1"/>
  <c r="Q5450" i="8"/>
  <c r="R5450" i="8" s="1"/>
  <c r="Q5451" i="8"/>
  <c r="R5451" i="8" s="1"/>
  <c r="Q5452" i="8"/>
  <c r="R5452" i="8" s="1"/>
  <c r="Q5453" i="8"/>
  <c r="R5453" i="8" s="1"/>
  <c r="Q5454" i="8"/>
  <c r="R5454" i="8" s="1"/>
  <c r="Q5455" i="8"/>
  <c r="R5455" i="8" s="1"/>
  <c r="Q5456" i="8"/>
  <c r="R5456" i="8" s="1"/>
  <c r="Q5457" i="8"/>
  <c r="R5457" i="8" s="1"/>
  <c r="Q5458" i="8"/>
  <c r="R5458" i="8" s="1"/>
  <c r="Q5459" i="8"/>
  <c r="R5459" i="8" s="1"/>
  <c r="Q5460" i="8"/>
  <c r="R5460" i="8" s="1"/>
  <c r="Q5461" i="8"/>
  <c r="R5461" i="8" s="1"/>
  <c r="Q5462" i="8"/>
  <c r="R5462" i="8" s="1"/>
  <c r="Q5463" i="8"/>
  <c r="R5463" i="8" s="1"/>
  <c r="Q5464" i="8"/>
  <c r="R5464" i="8" s="1"/>
  <c r="Q5465" i="8"/>
  <c r="R5465" i="8" s="1"/>
  <c r="Q5466" i="8"/>
  <c r="R5466" i="8" s="1"/>
  <c r="Q5467" i="8"/>
  <c r="R5467" i="8" s="1"/>
  <c r="Q5468" i="8"/>
  <c r="R5468" i="8" s="1"/>
  <c r="Q5469" i="8"/>
  <c r="R5469" i="8" s="1"/>
  <c r="Q5470" i="8"/>
  <c r="R5470" i="8" s="1"/>
  <c r="Q5471" i="8"/>
  <c r="R5471" i="8" s="1"/>
  <c r="Q5472" i="8"/>
  <c r="R5472" i="8" s="1"/>
  <c r="Q5473" i="8"/>
  <c r="R5473" i="8" s="1"/>
  <c r="Q5474" i="8"/>
  <c r="R5474" i="8" s="1"/>
  <c r="Q5475" i="8"/>
  <c r="R5475" i="8" s="1"/>
  <c r="Q5476" i="8"/>
  <c r="R5476" i="8" s="1"/>
  <c r="Q5477" i="8"/>
  <c r="R5477" i="8" s="1"/>
  <c r="Q5478" i="8"/>
  <c r="R5478" i="8" s="1"/>
  <c r="Q5479" i="8"/>
  <c r="R5479" i="8" s="1"/>
  <c r="Q5480" i="8"/>
  <c r="R5480" i="8" s="1"/>
  <c r="Q5481" i="8"/>
  <c r="R5481" i="8" s="1"/>
  <c r="Q5482" i="8"/>
  <c r="R5482" i="8" s="1"/>
  <c r="Q5483" i="8"/>
  <c r="R5483" i="8" s="1"/>
  <c r="Q5484" i="8"/>
  <c r="R5484" i="8" s="1"/>
  <c r="Q5485" i="8"/>
  <c r="R5485" i="8" s="1"/>
  <c r="Q5486" i="8"/>
  <c r="R5486" i="8" s="1"/>
  <c r="Q5487" i="8"/>
  <c r="R5487" i="8" s="1"/>
  <c r="Q5488" i="8"/>
  <c r="R5488" i="8" s="1"/>
  <c r="Q5489" i="8"/>
  <c r="R5489" i="8" s="1"/>
  <c r="Q5490" i="8"/>
  <c r="R5490" i="8" s="1"/>
  <c r="Q5491" i="8"/>
  <c r="R5491" i="8" s="1"/>
  <c r="Q5492" i="8"/>
  <c r="R5492" i="8" s="1"/>
  <c r="Q5493" i="8"/>
  <c r="R5493" i="8" s="1"/>
  <c r="Q5494" i="8"/>
  <c r="R5494" i="8" s="1"/>
  <c r="Q5495" i="8"/>
  <c r="R5495" i="8" s="1"/>
  <c r="Q5496" i="8"/>
  <c r="R5496" i="8" s="1"/>
  <c r="Q5497" i="8"/>
  <c r="R5497" i="8" s="1"/>
  <c r="Q5498" i="8"/>
  <c r="R5498" i="8" s="1"/>
  <c r="Q5499" i="8"/>
  <c r="R5499" i="8" s="1"/>
  <c r="Q5500" i="8"/>
  <c r="R5500" i="8" s="1"/>
  <c r="Q5501" i="8"/>
  <c r="R5501" i="8" s="1"/>
  <c r="Q5502" i="8"/>
  <c r="R5502" i="8" s="1"/>
  <c r="Q5503" i="8"/>
  <c r="R5503" i="8" s="1"/>
  <c r="Q5504" i="8"/>
  <c r="R5504" i="8" s="1"/>
  <c r="Q5505" i="8"/>
  <c r="R5505" i="8" s="1"/>
  <c r="Q5506" i="8"/>
  <c r="R5506" i="8" s="1"/>
  <c r="Q5507" i="8"/>
  <c r="R5507" i="8" s="1"/>
  <c r="Q5508" i="8"/>
  <c r="R5508" i="8" s="1"/>
  <c r="Q5509" i="8"/>
  <c r="R5509" i="8" s="1"/>
  <c r="Q5510" i="8"/>
  <c r="R5510" i="8" s="1"/>
  <c r="Q5511" i="8"/>
  <c r="R5511" i="8" s="1"/>
  <c r="Q5512" i="8"/>
  <c r="R5512" i="8" s="1"/>
  <c r="Q5513" i="8"/>
  <c r="R5513" i="8" s="1"/>
  <c r="Q5514" i="8"/>
  <c r="R5514" i="8" s="1"/>
  <c r="Q5515" i="8"/>
  <c r="R5515" i="8" s="1"/>
  <c r="Q5516" i="8"/>
  <c r="R5516" i="8" s="1"/>
  <c r="Q5517" i="8"/>
  <c r="R5517" i="8" s="1"/>
  <c r="Q5518" i="8"/>
  <c r="R5518" i="8" s="1"/>
  <c r="Q5519" i="8"/>
  <c r="R5519" i="8" s="1"/>
  <c r="Q5520" i="8"/>
  <c r="R5520" i="8" s="1"/>
  <c r="Q5521" i="8"/>
  <c r="R5521" i="8" s="1"/>
  <c r="Q5522" i="8"/>
  <c r="R5522" i="8" s="1"/>
  <c r="Q5523" i="8"/>
  <c r="R5523" i="8" s="1"/>
  <c r="Q5524" i="8"/>
  <c r="R5524" i="8" s="1"/>
  <c r="Q5525" i="8"/>
  <c r="R5525" i="8" s="1"/>
  <c r="Q5526" i="8"/>
  <c r="R5526" i="8" s="1"/>
  <c r="Q5527" i="8"/>
  <c r="R5527" i="8" s="1"/>
  <c r="Q5528" i="8"/>
  <c r="R5528" i="8" s="1"/>
  <c r="Q5529" i="8"/>
  <c r="R5529" i="8" s="1"/>
  <c r="Q5530" i="8"/>
  <c r="R5530" i="8" s="1"/>
  <c r="Q5531" i="8"/>
  <c r="R5531" i="8" s="1"/>
  <c r="Q5532" i="8"/>
  <c r="R5532" i="8" s="1"/>
  <c r="Q5533" i="8"/>
  <c r="R5533" i="8" s="1"/>
  <c r="Q5534" i="8"/>
  <c r="R5534" i="8" s="1"/>
  <c r="Q5535" i="8"/>
  <c r="R5535" i="8" s="1"/>
  <c r="Q5536" i="8"/>
  <c r="R5536" i="8" s="1"/>
  <c r="Q5537" i="8"/>
  <c r="R5537" i="8" s="1"/>
  <c r="Q5538" i="8"/>
  <c r="R5538" i="8" s="1"/>
  <c r="Q5539" i="8"/>
  <c r="R5539" i="8" s="1"/>
  <c r="Q5540" i="8"/>
  <c r="R5540" i="8" s="1"/>
  <c r="Q5541" i="8"/>
  <c r="R5541" i="8" s="1"/>
  <c r="Q5542" i="8"/>
  <c r="R5542" i="8" s="1"/>
  <c r="Q5543" i="8"/>
  <c r="R5543" i="8" s="1"/>
  <c r="Q5544" i="8"/>
  <c r="R5544" i="8" s="1"/>
  <c r="Q5545" i="8"/>
  <c r="R5545" i="8" s="1"/>
  <c r="Q5546" i="8"/>
  <c r="R5546" i="8" s="1"/>
  <c r="Q5547" i="8"/>
  <c r="R5547" i="8" s="1"/>
  <c r="Q5548" i="8"/>
  <c r="R5548" i="8" s="1"/>
  <c r="Q5549" i="8"/>
  <c r="R5549" i="8" s="1"/>
  <c r="Q5550" i="8"/>
  <c r="R5550" i="8" s="1"/>
  <c r="Q5551" i="8"/>
  <c r="R5551" i="8" s="1"/>
  <c r="Q5552" i="8"/>
  <c r="R5552" i="8" s="1"/>
  <c r="Q5553" i="8"/>
  <c r="R5553" i="8" s="1"/>
  <c r="Q5554" i="8"/>
  <c r="R5554" i="8" s="1"/>
  <c r="Q5555" i="8"/>
  <c r="R5555" i="8" s="1"/>
  <c r="Q5556" i="8"/>
  <c r="R5556" i="8" s="1"/>
  <c r="Q5557" i="8"/>
  <c r="R5557" i="8" s="1"/>
  <c r="Q5558" i="8"/>
  <c r="R5558" i="8" s="1"/>
  <c r="Q5559" i="8"/>
  <c r="R5559" i="8" s="1"/>
  <c r="Q5560" i="8"/>
  <c r="R5560" i="8" s="1"/>
  <c r="Q5561" i="8"/>
  <c r="R5561" i="8" s="1"/>
  <c r="Q5562" i="8"/>
  <c r="R5562" i="8" s="1"/>
  <c r="Q5563" i="8"/>
  <c r="R5563" i="8" s="1"/>
  <c r="Q5564" i="8"/>
  <c r="R5564" i="8" s="1"/>
  <c r="Q5565" i="8"/>
  <c r="R5565" i="8" s="1"/>
  <c r="Q5566" i="8"/>
  <c r="R5566" i="8" s="1"/>
  <c r="Q5567" i="8"/>
  <c r="R5567" i="8" s="1"/>
  <c r="Q5568" i="8"/>
  <c r="R5568" i="8" s="1"/>
  <c r="Q5569" i="8"/>
  <c r="R5569" i="8" s="1"/>
  <c r="Q5570" i="8"/>
  <c r="R5570" i="8" s="1"/>
  <c r="Q5571" i="8"/>
  <c r="R5571" i="8" s="1"/>
  <c r="Q5572" i="8"/>
  <c r="R5572" i="8" s="1"/>
  <c r="Q5573" i="8"/>
  <c r="R5573" i="8" s="1"/>
  <c r="Q5574" i="8"/>
  <c r="R5574" i="8" s="1"/>
  <c r="Q5575" i="8"/>
  <c r="R5575" i="8" s="1"/>
  <c r="Q5576" i="8"/>
  <c r="R5576" i="8" s="1"/>
  <c r="Q5577" i="8"/>
  <c r="R5577" i="8" s="1"/>
  <c r="Q5578" i="8"/>
  <c r="R5578" i="8" s="1"/>
  <c r="Q5579" i="8"/>
  <c r="R5579" i="8" s="1"/>
  <c r="Q5580" i="8"/>
  <c r="R5580" i="8" s="1"/>
  <c r="Q5581" i="8"/>
  <c r="R5581" i="8" s="1"/>
  <c r="Q5582" i="8"/>
  <c r="R5582" i="8" s="1"/>
  <c r="Q5583" i="8"/>
  <c r="R5583" i="8" s="1"/>
  <c r="Q5584" i="8"/>
  <c r="R5584" i="8" s="1"/>
  <c r="Q5585" i="8"/>
  <c r="R5585" i="8" s="1"/>
  <c r="Q5586" i="8"/>
  <c r="R5586" i="8" s="1"/>
  <c r="Q5587" i="8"/>
  <c r="R5587" i="8" s="1"/>
  <c r="Q5588" i="8"/>
  <c r="R5588" i="8" s="1"/>
  <c r="Q5589" i="8"/>
  <c r="R5589" i="8" s="1"/>
  <c r="Q5590" i="8"/>
  <c r="R5590" i="8" s="1"/>
  <c r="Q5591" i="8"/>
  <c r="R5591" i="8" s="1"/>
  <c r="Q5592" i="8"/>
  <c r="R5592" i="8" s="1"/>
  <c r="Q5593" i="8"/>
  <c r="R5593" i="8" s="1"/>
  <c r="Q5594" i="8"/>
  <c r="R5594" i="8" s="1"/>
  <c r="Q5595" i="8"/>
  <c r="R5595" i="8" s="1"/>
  <c r="Q5596" i="8"/>
  <c r="R5596" i="8" s="1"/>
  <c r="Q5597" i="8"/>
  <c r="R5597" i="8" s="1"/>
  <c r="Q5598" i="8"/>
  <c r="R5598" i="8" s="1"/>
  <c r="Q5599" i="8"/>
  <c r="R5599" i="8" s="1"/>
  <c r="Q5600" i="8"/>
  <c r="R5600" i="8" s="1"/>
  <c r="Q5601" i="8"/>
  <c r="R5601" i="8" s="1"/>
  <c r="Q5602" i="8"/>
  <c r="R5602" i="8" s="1"/>
  <c r="Q5603" i="8"/>
  <c r="R5603" i="8" s="1"/>
  <c r="Q5604" i="8"/>
  <c r="R5604" i="8" s="1"/>
  <c r="Q5605" i="8"/>
  <c r="R5605" i="8" s="1"/>
  <c r="Q5606" i="8"/>
  <c r="R5606" i="8" s="1"/>
  <c r="Q5607" i="8"/>
  <c r="R5607" i="8" s="1"/>
  <c r="Q5608" i="8"/>
  <c r="R5608" i="8" s="1"/>
  <c r="Q5609" i="8"/>
  <c r="R5609" i="8" s="1"/>
  <c r="Q5610" i="8"/>
  <c r="R5610" i="8" s="1"/>
  <c r="Q5611" i="8"/>
  <c r="R5611" i="8" s="1"/>
  <c r="Q5612" i="8"/>
  <c r="R5612" i="8" s="1"/>
  <c r="Q5613" i="8"/>
  <c r="R5613" i="8" s="1"/>
  <c r="Q5614" i="8"/>
  <c r="R5614" i="8" s="1"/>
  <c r="Q5615" i="8"/>
  <c r="R5615" i="8" s="1"/>
  <c r="Q5616" i="8"/>
  <c r="R5616" i="8" s="1"/>
  <c r="Q5617" i="8"/>
  <c r="R5617" i="8" s="1"/>
  <c r="Q5618" i="8"/>
  <c r="R5618" i="8" s="1"/>
  <c r="Q5619" i="8"/>
  <c r="R5619" i="8" s="1"/>
  <c r="Q5620" i="8"/>
  <c r="R5620" i="8" s="1"/>
  <c r="Q5621" i="8"/>
  <c r="R5621" i="8" s="1"/>
  <c r="Q5622" i="8"/>
  <c r="R5622" i="8" s="1"/>
  <c r="Q5623" i="8"/>
  <c r="R5623" i="8" s="1"/>
  <c r="Q5624" i="8"/>
  <c r="R5624" i="8" s="1"/>
  <c r="Q5625" i="8"/>
  <c r="R5625" i="8" s="1"/>
  <c r="Q5626" i="8"/>
  <c r="R5626" i="8" s="1"/>
  <c r="Q5627" i="8"/>
  <c r="R5627" i="8" s="1"/>
  <c r="Q5628" i="8"/>
  <c r="R5628" i="8" s="1"/>
  <c r="Q5629" i="8"/>
  <c r="R5629" i="8" s="1"/>
  <c r="Q5630" i="8"/>
  <c r="R5630" i="8" s="1"/>
  <c r="Q5631" i="8"/>
  <c r="R5631" i="8" s="1"/>
  <c r="Q5632" i="8"/>
  <c r="R5632" i="8" s="1"/>
  <c r="Q5633" i="8"/>
  <c r="R5633" i="8" s="1"/>
  <c r="Q5634" i="8"/>
  <c r="R5634" i="8" s="1"/>
  <c r="Q5635" i="8"/>
  <c r="R5635" i="8" s="1"/>
  <c r="Q5636" i="8"/>
  <c r="R5636" i="8" s="1"/>
  <c r="Q5637" i="8"/>
  <c r="R5637" i="8" s="1"/>
  <c r="Q5638" i="8"/>
  <c r="R5638" i="8" s="1"/>
  <c r="Q5639" i="8"/>
  <c r="R5639" i="8" s="1"/>
  <c r="Q5640" i="8"/>
  <c r="R5640" i="8" s="1"/>
  <c r="Q5641" i="8"/>
  <c r="R5641" i="8" s="1"/>
  <c r="Q5642" i="8"/>
  <c r="R5642" i="8" s="1"/>
  <c r="Q5643" i="8"/>
  <c r="R5643" i="8" s="1"/>
  <c r="Q5644" i="8"/>
  <c r="R5644" i="8" s="1"/>
  <c r="Q5645" i="8"/>
  <c r="R5645" i="8" s="1"/>
  <c r="Q5646" i="8"/>
  <c r="R5646" i="8" s="1"/>
  <c r="Q5647" i="8"/>
  <c r="R5647" i="8" s="1"/>
  <c r="Q5648" i="8"/>
  <c r="R5648" i="8" s="1"/>
  <c r="Q5649" i="8"/>
  <c r="R5649" i="8" s="1"/>
  <c r="Q5650" i="8"/>
  <c r="R5650" i="8" s="1"/>
  <c r="Q5651" i="8"/>
  <c r="R5651" i="8" s="1"/>
  <c r="Q5652" i="8"/>
  <c r="R5652" i="8" s="1"/>
  <c r="Q5653" i="8"/>
  <c r="R5653" i="8" s="1"/>
  <c r="Q5654" i="8"/>
  <c r="R5654" i="8" s="1"/>
  <c r="Q5655" i="8"/>
  <c r="R5655" i="8" s="1"/>
  <c r="Q5656" i="8"/>
  <c r="R5656" i="8" s="1"/>
  <c r="Q5657" i="8"/>
  <c r="R5657" i="8" s="1"/>
  <c r="Q5658" i="8"/>
  <c r="R5658" i="8" s="1"/>
  <c r="Q5659" i="8"/>
  <c r="R5659" i="8" s="1"/>
  <c r="Q5660" i="8"/>
  <c r="R5660" i="8" s="1"/>
  <c r="Q5661" i="8"/>
  <c r="R5661" i="8" s="1"/>
  <c r="Q5662" i="8"/>
  <c r="R5662" i="8" s="1"/>
  <c r="Q5663" i="8"/>
  <c r="R5663" i="8" s="1"/>
  <c r="Q5664" i="8"/>
  <c r="R5664" i="8" s="1"/>
  <c r="Q5665" i="8"/>
  <c r="R5665" i="8" s="1"/>
  <c r="Q5666" i="8"/>
  <c r="R5666" i="8" s="1"/>
  <c r="Q5667" i="8"/>
  <c r="R5667" i="8" s="1"/>
  <c r="Q5668" i="8"/>
  <c r="R5668" i="8" s="1"/>
  <c r="Q5669" i="8"/>
  <c r="R5669" i="8" s="1"/>
  <c r="Q5670" i="8"/>
  <c r="R5670" i="8" s="1"/>
  <c r="Q5671" i="8"/>
  <c r="R5671" i="8" s="1"/>
  <c r="Q5672" i="8"/>
  <c r="R5672" i="8" s="1"/>
  <c r="Q5673" i="8"/>
  <c r="R5673" i="8" s="1"/>
  <c r="Q5674" i="8"/>
  <c r="R5674" i="8" s="1"/>
  <c r="Q5675" i="8"/>
  <c r="R5675" i="8" s="1"/>
  <c r="Q5676" i="8"/>
  <c r="R5676" i="8" s="1"/>
  <c r="Q5677" i="8"/>
  <c r="R5677" i="8" s="1"/>
  <c r="Q5678" i="8"/>
  <c r="R5678" i="8" s="1"/>
  <c r="Q5679" i="8"/>
  <c r="R5679" i="8" s="1"/>
  <c r="Q5680" i="8"/>
  <c r="R5680" i="8" s="1"/>
  <c r="Q5681" i="8"/>
  <c r="R5681" i="8" s="1"/>
  <c r="Q5682" i="8"/>
  <c r="R5682" i="8" s="1"/>
  <c r="Q5683" i="8"/>
  <c r="R5683" i="8" s="1"/>
  <c r="Q5684" i="8"/>
  <c r="R5684" i="8" s="1"/>
  <c r="Q5685" i="8"/>
  <c r="R5685" i="8" s="1"/>
  <c r="Q5686" i="8"/>
  <c r="R5686" i="8" s="1"/>
  <c r="Q5687" i="8"/>
  <c r="R5687" i="8" s="1"/>
  <c r="Q5688" i="8"/>
  <c r="R5688" i="8" s="1"/>
  <c r="Q5689" i="8"/>
  <c r="R5689" i="8" s="1"/>
  <c r="Q5690" i="8"/>
  <c r="R5690" i="8" s="1"/>
  <c r="Q5691" i="8"/>
  <c r="R5691" i="8" s="1"/>
  <c r="Q5692" i="8"/>
  <c r="R5692" i="8" s="1"/>
  <c r="Q5693" i="8"/>
  <c r="R5693" i="8" s="1"/>
  <c r="Q5694" i="8"/>
  <c r="R5694" i="8" s="1"/>
  <c r="Q5695" i="8"/>
  <c r="R5695" i="8" s="1"/>
  <c r="Q5696" i="8"/>
  <c r="R5696" i="8" s="1"/>
  <c r="Q5697" i="8"/>
  <c r="R5697" i="8" s="1"/>
  <c r="Q5698" i="8"/>
  <c r="R5698" i="8" s="1"/>
  <c r="Q5699" i="8"/>
  <c r="R5699" i="8" s="1"/>
  <c r="Q5700" i="8"/>
  <c r="R5700" i="8" s="1"/>
  <c r="Q5701" i="8"/>
  <c r="R5701" i="8" s="1"/>
  <c r="Q5702" i="8"/>
  <c r="R5702" i="8" s="1"/>
  <c r="Q5703" i="8"/>
  <c r="R5703" i="8" s="1"/>
  <c r="Q5704" i="8"/>
  <c r="R5704" i="8" s="1"/>
  <c r="Q5705" i="8"/>
  <c r="R5705" i="8" s="1"/>
  <c r="Q5706" i="8"/>
  <c r="R5706" i="8" s="1"/>
  <c r="Q5707" i="8"/>
  <c r="R5707" i="8" s="1"/>
  <c r="Q5708" i="8"/>
  <c r="R5708" i="8" s="1"/>
  <c r="Q5709" i="8"/>
  <c r="R5709" i="8" s="1"/>
  <c r="Q5710" i="8"/>
  <c r="R5710" i="8" s="1"/>
  <c r="Q5711" i="8"/>
  <c r="R5711" i="8" s="1"/>
  <c r="Q5712" i="8"/>
  <c r="R5712" i="8" s="1"/>
  <c r="Q5713" i="8"/>
  <c r="R5713" i="8" s="1"/>
  <c r="Q5714" i="8"/>
  <c r="R5714" i="8" s="1"/>
  <c r="Q5715" i="8"/>
  <c r="R5715" i="8" s="1"/>
  <c r="Q5716" i="8"/>
  <c r="R5716" i="8" s="1"/>
  <c r="Q5717" i="8"/>
  <c r="R5717" i="8" s="1"/>
  <c r="Q5718" i="8"/>
  <c r="R5718" i="8" s="1"/>
  <c r="Q5719" i="8"/>
  <c r="R5719" i="8" s="1"/>
  <c r="Q5720" i="8"/>
  <c r="R5720" i="8" s="1"/>
  <c r="Q5721" i="8"/>
  <c r="R5721" i="8" s="1"/>
  <c r="Q5722" i="8"/>
  <c r="R5722" i="8" s="1"/>
  <c r="Q5723" i="8"/>
  <c r="R5723" i="8" s="1"/>
  <c r="Q5724" i="8"/>
  <c r="R5724" i="8" s="1"/>
  <c r="Q5725" i="8"/>
  <c r="R5725" i="8" s="1"/>
  <c r="Q5726" i="8"/>
  <c r="R5726" i="8" s="1"/>
  <c r="Q5727" i="8"/>
  <c r="R5727" i="8" s="1"/>
  <c r="Q5728" i="8"/>
  <c r="R5728" i="8" s="1"/>
  <c r="Q5729" i="8"/>
  <c r="R5729" i="8" s="1"/>
  <c r="Q5730" i="8"/>
  <c r="R5730" i="8" s="1"/>
  <c r="Q5731" i="8"/>
  <c r="R5731" i="8" s="1"/>
  <c r="Q5732" i="8"/>
  <c r="R5732" i="8" s="1"/>
  <c r="Q5733" i="8"/>
  <c r="R5733" i="8" s="1"/>
  <c r="Q5734" i="8"/>
  <c r="R5734" i="8" s="1"/>
  <c r="Q5735" i="8"/>
  <c r="R5735" i="8" s="1"/>
  <c r="Q5736" i="8"/>
  <c r="R5736" i="8" s="1"/>
  <c r="Q5737" i="8"/>
  <c r="R5737" i="8" s="1"/>
  <c r="Q5738" i="8"/>
  <c r="R5738" i="8" s="1"/>
  <c r="Q5739" i="8"/>
  <c r="R5739" i="8" s="1"/>
  <c r="Q5740" i="8"/>
  <c r="R5740" i="8" s="1"/>
  <c r="Q5741" i="8"/>
  <c r="R5741" i="8" s="1"/>
  <c r="Q5742" i="8"/>
  <c r="R5742" i="8" s="1"/>
  <c r="Q5743" i="8"/>
  <c r="R5743" i="8" s="1"/>
  <c r="Q5744" i="8"/>
  <c r="R5744" i="8" s="1"/>
  <c r="Q5745" i="8"/>
  <c r="R5745" i="8" s="1"/>
  <c r="Q5746" i="8"/>
  <c r="R5746" i="8" s="1"/>
  <c r="Q5747" i="8"/>
  <c r="R5747" i="8" s="1"/>
  <c r="Q5748" i="8"/>
  <c r="R5748" i="8" s="1"/>
  <c r="Q5749" i="8"/>
  <c r="R5749" i="8" s="1"/>
  <c r="Q5750" i="8"/>
  <c r="R5750" i="8" s="1"/>
  <c r="Q5751" i="8"/>
  <c r="R5751" i="8" s="1"/>
  <c r="Q5752" i="8"/>
  <c r="R5752" i="8" s="1"/>
  <c r="Q5753" i="8"/>
  <c r="R5753" i="8" s="1"/>
  <c r="Q5754" i="8"/>
  <c r="R5754" i="8" s="1"/>
  <c r="Q5755" i="8"/>
  <c r="R5755" i="8" s="1"/>
  <c r="Q5756" i="8"/>
  <c r="R5756" i="8" s="1"/>
  <c r="Q5757" i="8"/>
  <c r="R5757" i="8" s="1"/>
  <c r="Q5758" i="8"/>
  <c r="R5758" i="8" s="1"/>
  <c r="Q5759" i="8"/>
  <c r="R5759" i="8" s="1"/>
  <c r="Q5760" i="8"/>
  <c r="R5760" i="8" s="1"/>
  <c r="Q5761" i="8"/>
  <c r="R5761" i="8" s="1"/>
  <c r="Q5762" i="8"/>
  <c r="R5762" i="8" s="1"/>
  <c r="Q5763" i="8"/>
  <c r="R5763" i="8" s="1"/>
  <c r="Q5764" i="8"/>
  <c r="R5764" i="8" s="1"/>
  <c r="Q5765" i="8"/>
  <c r="R5765" i="8" s="1"/>
  <c r="Q5766" i="8"/>
  <c r="R5766" i="8" s="1"/>
  <c r="Q5767" i="8"/>
  <c r="R5767" i="8" s="1"/>
  <c r="Q5768" i="8"/>
  <c r="R5768" i="8" s="1"/>
  <c r="Q5769" i="8"/>
  <c r="R5769" i="8" s="1"/>
  <c r="Q5770" i="8"/>
  <c r="R5770" i="8" s="1"/>
  <c r="Q5771" i="8"/>
  <c r="R5771" i="8" s="1"/>
  <c r="Q5772" i="8"/>
  <c r="R5772" i="8" s="1"/>
  <c r="Q5773" i="8"/>
  <c r="R5773" i="8" s="1"/>
  <c r="Q5774" i="8"/>
  <c r="R5774" i="8" s="1"/>
  <c r="Q5775" i="8"/>
  <c r="R5775" i="8" s="1"/>
  <c r="Q5776" i="8"/>
  <c r="R5776" i="8" s="1"/>
  <c r="Q5777" i="8"/>
  <c r="R5777" i="8" s="1"/>
  <c r="Q5778" i="8"/>
  <c r="R5778" i="8" s="1"/>
  <c r="Q5779" i="8"/>
  <c r="R5779" i="8" s="1"/>
  <c r="Q5780" i="8"/>
  <c r="R5780" i="8" s="1"/>
  <c r="Q5781" i="8"/>
  <c r="R5781" i="8" s="1"/>
  <c r="Q5782" i="8"/>
  <c r="R5782" i="8" s="1"/>
  <c r="Q5783" i="8"/>
  <c r="R5783" i="8" s="1"/>
  <c r="Q5784" i="8"/>
  <c r="R5784" i="8" s="1"/>
  <c r="Q5785" i="8"/>
  <c r="R5785" i="8" s="1"/>
  <c r="Q5786" i="8"/>
  <c r="R5786" i="8" s="1"/>
  <c r="Q5787" i="8"/>
  <c r="R5787" i="8" s="1"/>
  <c r="Q5788" i="8"/>
  <c r="R5788" i="8" s="1"/>
  <c r="Q5789" i="8"/>
  <c r="R5789" i="8" s="1"/>
  <c r="Q5790" i="8"/>
  <c r="R5790" i="8" s="1"/>
  <c r="Q5791" i="8"/>
  <c r="R5791" i="8" s="1"/>
  <c r="Q5792" i="8"/>
  <c r="R5792" i="8" s="1"/>
  <c r="Q5793" i="8"/>
  <c r="R5793" i="8" s="1"/>
  <c r="Q5794" i="8"/>
  <c r="R5794" i="8" s="1"/>
  <c r="Q5795" i="8"/>
  <c r="R5795" i="8" s="1"/>
  <c r="Q5796" i="8"/>
  <c r="R5796" i="8" s="1"/>
  <c r="Q5797" i="8"/>
  <c r="R5797" i="8" s="1"/>
  <c r="Q5798" i="8"/>
  <c r="R5798" i="8" s="1"/>
  <c r="Q5799" i="8"/>
  <c r="R5799" i="8" s="1"/>
  <c r="Q5800" i="8"/>
  <c r="R5800" i="8" s="1"/>
  <c r="Q5801" i="8"/>
  <c r="R5801" i="8" s="1"/>
  <c r="Q5802" i="8"/>
  <c r="R5802" i="8" s="1"/>
  <c r="Q5803" i="8"/>
  <c r="R5803" i="8" s="1"/>
  <c r="Q5804" i="8"/>
  <c r="R5804" i="8" s="1"/>
  <c r="Q5805" i="8"/>
  <c r="R5805" i="8" s="1"/>
  <c r="Q5806" i="8"/>
  <c r="R5806" i="8" s="1"/>
  <c r="Q5807" i="8"/>
  <c r="R5807" i="8" s="1"/>
  <c r="Q5808" i="8"/>
  <c r="R5808" i="8" s="1"/>
  <c r="Q5809" i="8"/>
  <c r="R5809" i="8" s="1"/>
  <c r="Q5810" i="8"/>
  <c r="R5810" i="8" s="1"/>
  <c r="Q5811" i="8"/>
  <c r="R5811" i="8" s="1"/>
  <c r="Q5812" i="8"/>
  <c r="R5812" i="8" s="1"/>
  <c r="Q5813" i="8"/>
  <c r="R5813" i="8" s="1"/>
  <c r="Q5814" i="8"/>
  <c r="R5814" i="8" s="1"/>
  <c r="Q5815" i="8"/>
  <c r="R5815" i="8" s="1"/>
  <c r="Q5816" i="8"/>
  <c r="R5816" i="8" s="1"/>
  <c r="Q5817" i="8"/>
  <c r="R5817" i="8" s="1"/>
  <c r="Q5818" i="8"/>
  <c r="R5818" i="8" s="1"/>
  <c r="Q5819" i="8"/>
  <c r="R5819" i="8" s="1"/>
  <c r="Q5820" i="8"/>
  <c r="R5820" i="8" s="1"/>
  <c r="Q5821" i="8"/>
  <c r="R5821" i="8" s="1"/>
  <c r="Q5822" i="8"/>
  <c r="R5822" i="8" s="1"/>
  <c r="Q5823" i="8"/>
  <c r="R5823" i="8" s="1"/>
  <c r="Q5824" i="8"/>
  <c r="R5824" i="8" s="1"/>
  <c r="Q5825" i="8"/>
  <c r="R5825" i="8" s="1"/>
  <c r="Q5826" i="8"/>
  <c r="R5826" i="8" s="1"/>
  <c r="Q5827" i="8"/>
  <c r="R5827" i="8" s="1"/>
  <c r="Q5828" i="8"/>
  <c r="R5828" i="8" s="1"/>
  <c r="Q5829" i="8"/>
  <c r="R5829" i="8" s="1"/>
  <c r="Q5830" i="8"/>
  <c r="R5830" i="8" s="1"/>
  <c r="Q5831" i="8"/>
  <c r="R5831" i="8" s="1"/>
  <c r="Q5832" i="8"/>
  <c r="R5832" i="8" s="1"/>
  <c r="Q5833" i="8"/>
  <c r="R5833" i="8" s="1"/>
  <c r="Q5834" i="8"/>
  <c r="R5834" i="8" s="1"/>
  <c r="Q5835" i="8"/>
  <c r="R5835" i="8" s="1"/>
  <c r="Q5836" i="8"/>
  <c r="R5836" i="8" s="1"/>
  <c r="Q5837" i="8"/>
  <c r="R5837" i="8" s="1"/>
  <c r="Q5838" i="8"/>
  <c r="R5838" i="8" s="1"/>
  <c r="Q5839" i="8"/>
  <c r="R5839" i="8" s="1"/>
  <c r="Q5840" i="8"/>
  <c r="R5840" i="8" s="1"/>
  <c r="Q5841" i="8"/>
  <c r="R5841" i="8" s="1"/>
  <c r="Q5842" i="8"/>
  <c r="R5842" i="8" s="1"/>
  <c r="Q5843" i="8"/>
  <c r="R5843" i="8" s="1"/>
  <c r="Q5844" i="8"/>
  <c r="R5844" i="8" s="1"/>
  <c r="Q5845" i="8"/>
  <c r="R5845" i="8" s="1"/>
  <c r="Q5846" i="8"/>
  <c r="R5846" i="8" s="1"/>
  <c r="Q5847" i="8"/>
  <c r="R5847" i="8" s="1"/>
  <c r="Q5848" i="8"/>
  <c r="R5848" i="8" s="1"/>
  <c r="Q5849" i="8"/>
  <c r="R5849" i="8" s="1"/>
  <c r="Q5850" i="8"/>
  <c r="R5850" i="8" s="1"/>
  <c r="Q5851" i="8"/>
  <c r="R5851" i="8" s="1"/>
  <c r="Q5852" i="8"/>
  <c r="R5852" i="8" s="1"/>
  <c r="Q5853" i="8"/>
  <c r="R5853" i="8" s="1"/>
  <c r="Q5854" i="8"/>
  <c r="R5854" i="8" s="1"/>
  <c r="Q5855" i="8"/>
  <c r="R5855" i="8" s="1"/>
  <c r="Q5856" i="8"/>
  <c r="R5856" i="8" s="1"/>
  <c r="Q5857" i="8"/>
  <c r="R5857" i="8" s="1"/>
  <c r="Q5858" i="8"/>
  <c r="R5858" i="8" s="1"/>
  <c r="Q5859" i="8"/>
  <c r="R5859" i="8" s="1"/>
  <c r="Q5860" i="8"/>
  <c r="R5860" i="8" s="1"/>
  <c r="Q5861" i="8"/>
  <c r="R5861" i="8" s="1"/>
  <c r="Q5862" i="8"/>
  <c r="R5862" i="8" s="1"/>
  <c r="Q5863" i="8"/>
  <c r="R5863" i="8" s="1"/>
  <c r="Q5864" i="8"/>
  <c r="R5864" i="8" s="1"/>
  <c r="Q5865" i="8"/>
  <c r="R5865" i="8" s="1"/>
  <c r="Q5866" i="8"/>
  <c r="R5866" i="8" s="1"/>
  <c r="Q5867" i="8"/>
  <c r="R5867" i="8" s="1"/>
  <c r="Q5868" i="8"/>
  <c r="R5868" i="8" s="1"/>
  <c r="Q5869" i="8"/>
  <c r="R5869" i="8" s="1"/>
  <c r="Q5870" i="8"/>
  <c r="R5870" i="8" s="1"/>
  <c r="Q5871" i="8"/>
  <c r="R5871" i="8" s="1"/>
  <c r="Q5872" i="8"/>
  <c r="R5872" i="8" s="1"/>
  <c r="Q5873" i="8"/>
  <c r="R5873" i="8" s="1"/>
  <c r="Q5874" i="8"/>
  <c r="R5874" i="8" s="1"/>
  <c r="Q5875" i="8"/>
  <c r="R5875" i="8" s="1"/>
  <c r="Q5876" i="8"/>
  <c r="R5876" i="8" s="1"/>
  <c r="Q5877" i="8"/>
  <c r="R5877" i="8" s="1"/>
  <c r="Q5878" i="8"/>
  <c r="R5878" i="8" s="1"/>
  <c r="Q5879" i="8"/>
  <c r="R5879" i="8" s="1"/>
  <c r="Q5880" i="8"/>
  <c r="R5880" i="8" s="1"/>
  <c r="Q5881" i="8"/>
  <c r="R5881" i="8" s="1"/>
  <c r="Q5882" i="8"/>
  <c r="R5882" i="8" s="1"/>
  <c r="Q5883" i="8"/>
  <c r="R5883" i="8" s="1"/>
  <c r="Q5884" i="8"/>
  <c r="R5884" i="8" s="1"/>
  <c r="Q5885" i="8"/>
  <c r="R5885" i="8" s="1"/>
  <c r="Q5886" i="8"/>
  <c r="R5886" i="8" s="1"/>
  <c r="Q5887" i="8"/>
  <c r="R5887" i="8" s="1"/>
  <c r="Q5888" i="8"/>
  <c r="R5888" i="8" s="1"/>
  <c r="Q5889" i="8"/>
  <c r="R5889" i="8" s="1"/>
  <c r="Q5890" i="8"/>
  <c r="R5890" i="8" s="1"/>
  <c r="Q5891" i="8"/>
  <c r="R5891" i="8" s="1"/>
  <c r="Q5892" i="8"/>
  <c r="R5892" i="8" s="1"/>
  <c r="Q5893" i="8"/>
  <c r="R5893" i="8" s="1"/>
  <c r="Q5894" i="8"/>
  <c r="R5894" i="8" s="1"/>
  <c r="Q5895" i="8"/>
  <c r="R5895" i="8" s="1"/>
  <c r="Q5896" i="8"/>
  <c r="R5896" i="8" s="1"/>
  <c r="Q5897" i="8"/>
  <c r="R5897" i="8" s="1"/>
  <c r="Q5898" i="8"/>
  <c r="R5898" i="8" s="1"/>
  <c r="Q5899" i="8"/>
  <c r="R5899" i="8" s="1"/>
  <c r="Q5900" i="8"/>
  <c r="R5900" i="8" s="1"/>
  <c r="Q5901" i="8"/>
  <c r="R5901" i="8" s="1"/>
  <c r="Q5902" i="8"/>
  <c r="R5902" i="8" s="1"/>
  <c r="Q5903" i="8"/>
  <c r="R5903" i="8" s="1"/>
  <c r="Q5904" i="8"/>
  <c r="R5904" i="8" s="1"/>
  <c r="Q5905" i="8"/>
  <c r="R5905" i="8" s="1"/>
  <c r="Q5906" i="8"/>
  <c r="R5906" i="8" s="1"/>
  <c r="Q5907" i="8"/>
  <c r="R5907" i="8" s="1"/>
  <c r="Q5908" i="8"/>
  <c r="R5908" i="8" s="1"/>
  <c r="Q5909" i="8"/>
  <c r="R5909" i="8" s="1"/>
  <c r="Q5910" i="8"/>
  <c r="R5910" i="8" s="1"/>
  <c r="Q5911" i="8"/>
  <c r="R5911" i="8" s="1"/>
  <c r="Q5912" i="8"/>
  <c r="R5912" i="8" s="1"/>
  <c r="Q5913" i="8"/>
  <c r="R5913" i="8" s="1"/>
  <c r="Q5914" i="8"/>
  <c r="R5914" i="8" s="1"/>
  <c r="Q5915" i="8"/>
  <c r="R5915" i="8" s="1"/>
  <c r="Q5916" i="8"/>
  <c r="R5916" i="8" s="1"/>
  <c r="Q5917" i="8"/>
  <c r="R5917" i="8" s="1"/>
  <c r="Q5918" i="8"/>
  <c r="R5918" i="8" s="1"/>
  <c r="Q5919" i="8"/>
  <c r="R5919" i="8" s="1"/>
  <c r="Q5920" i="8"/>
  <c r="R5920" i="8" s="1"/>
  <c r="Q5921" i="8"/>
  <c r="R5921" i="8" s="1"/>
  <c r="Q5922" i="8"/>
  <c r="R5922" i="8" s="1"/>
  <c r="Q5923" i="8"/>
  <c r="R5923" i="8" s="1"/>
  <c r="Q5924" i="8"/>
  <c r="R5924" i="8" s="1"/>
  <c r="Q5925" i="8"/>
  <c r="R5925" i="8" s="1"/>
  <c r="Q5926" i="8"/>
  <c r="R5926" i="8" s="1"/>
  <c r="Q5927" i="8"/>
  <c r="R5927" i="8" s="1"/>
  <c r="Q5928" i="8"/>
  <c r="R5928" i="8" s="1"/>
  <c r="Q5929" i="8"/>
  <c r="R5929" i="8" s="1"/>
  <c r="Q5930" i="8"/>
  <c r="R5930" i="8" s="1"/>
  <c r="Q5931" i="8"/>
  <c r="R5931" i="8" s="1"/>
  <c r="Q5932" i="8"/>
  <c r="R5932" i="8" s="1"/>
  <c r="Q5933" i="8"/>
  <c r="R5933" i="8" s="1"/>
  <c r="Q5934" i="8"/>
  <c r="R5934" i="8" s="1"/>
  <c r="Q5935" i="8"/>
  <c r="R5935" i="8" s="1"/>
  <c r="Q5936" i="8"/>
  <c r="R5936" i="8" s="1"/>
  <c r="Q5937" i="8"/>
  <c r="R5937" i="8" s="1"/>
  <c r="Q5938" i="8"/>
  <c r="R5938" i="8" s="1"/>
  <c r="Q5939" i="8"/>
  <c r="R5939" i="8" s="1"/>
  <c r="Q5940" i="8"/>
  <c r="R5940" i="8" s="1"/>
  <c r="Q5941" i="8"/>
  <c r="R5941" i="8" s="1"/>
  <c r="Q5942" i="8"/>
  <c r="R5942" i="8" s="1"/>
  <c r="Q5943" i="8"/>
  <c r="R5943" i="8" s="1"/>
  <c r="Q5944" i="8"/>
  <c r="R5944" i="8" s="1"/>
  <c r="Q5945" i="8"/>
  <c r="R5945" i="8" s="1"/>
  <c r="Q5946" i="8"/>
  <c r="R5946" i="8" s="1"/>
  <c r="Q5947" i="8"/>
  <c r="R5947" i="8" s="1"/>
  <c r="Q5948" i="8"/>
  <c r="R5948" i="8" s="1"/>
  <c r="Q5949" i="8"/>
  <c r="R5949" i="8" s="1"/>
  <c r="Q5950" i="8"/>
  <c r="R5950" i="8" s="1"/>
  <c r="Q5951" i="8"/>
  <c r="R5951" i="8" s="1"/>
  <c r="Q5952" i="8"/>
  <c r="R5952" i="8" s="1"/>
  <c r="Q5953" i="8"/>
  <c r="R5953" i="8" s="1"/>
  <c r="Q5954" i="8"/>
  <c r="R5954" i="8" s="1"/>
  <c r="Q5955" i="8"/>
  <c r="R5955" i="8" s="1"/>
  <c r="Q5956" i="8"/>
  <c r="R5956" i="8" s="1"/>
  <c r="Q5957" i="8"/>
  <c r="R5957" i="8" s="1"/>
  <c r="Q5958" i="8"/>
  <c r="R5958" i="8" s="1"/>
  <c r="Q5959" i="8"/>
  <c r="R5959" i="8" s="1"/>
  <c r="Q5960" i="8"/>
  <c r="R5960" i="8" s="1"/>
  <c r="Q5961" i="8"/>
  <c r="R5961" i="8" s="1"/>
  <c r="Q5962" i="8"/>
  <c r="R5962" i="8" s="1"/>
  <c r="Q5963" i="8"/>
  <c r="R5963" i="8" s="1"/>
  <c r="Q5964" i="8"/>
  <c r="R5964" i="8" s="1"/>
  <c r="Q5965" i="8"/>
  <c r="R5965" i="8" s="1"/>
  <c r="Q5966" i="8"/>
  <c r="R5966" i="8" s="1"/>
  <c r="Q5967" i="8"/>
  <c r="R5967" i="8" s="1"/>
  <c r="Q5968" i="8"/>
  <c r="R5968" i="8" s="1"/>
  <c r="Q5969" i="8"/>
  <c r="R5969" i="8" s="1"/>
  <c r="Q5970" i="8"/>
  <c r="R5970" i="8" s="1"/>
  <c r="Q5971" i="8"/>
  <c r="R5971" i="8" s="1"/>
  <c r="Q5972" i="8"/>
  <c r="R5972" i="8" s="1"/>
  <c r="Q5973" i="8"/>
  <c r="R5973" i="8" s="1"/>
  <c r="Q5974" i="8"/>
  <c r="R5974" i="8" s="1"/>
  <c r="Q5975" i="8"/>
  <c r="R5975" i="8" s="1"/>
  <c r="Q5976" i="8"/>
  <c r="R5976" i="8" s="1"/>
  <c r="Q5977" i="8"/>
  <c r="R5977" i="8" s="1"/>
  <c r="Q5978" i="8"/>
  <c r="R5978" i="8" s="1"/>
  <c r="Q5979" i="8"/>
  <c r="R5979" i="8" s="1"/>
  <c r="Q5980" i="8"/>
  <c r="R5980" i="8" s="1"/>
  <c r="Q5981" i="8"/>
  <c r="R5981" i="8" s="1"/>
  <c r="Q5982" i="8"/>
  <c r="R5982" i="8" s="1"/>
  <c r="Q5983" i="8"/>
  <c r="R5983" i="8" s="1"/>
  <c r="Q5984" i="8"/>
  <c r="R5984" i="8" s="1"/>
  <c r="Q5985" i="8"/>
  <c r="R5985" i="8" s="1"/>
  <c r="Q5986" i="8"/>
  <c r="R5986" i="8" s="1"/>
  <c r="Q5987" i="8"/>
  <c r="R5987" i="8" s="1"/>
  <c r="Q5988" i="8"/>
  <c r="R5988" i="8" s="1"/>
  <c r="Q5989" i="8"/>
  <c r="R5989" i="8" s="1"/>
  <c r="Q5990" i="8"/>
  <c r="R5990" i="8" s="1"/>
  <c r="Q5991" i="8"/>
  <c r="R5991" i="8" s="1"/>
  <c r="Q5992" i="8"/>
  <c r="R5992" i="8" s="1"/>
  <c r="Q5993" i="8"/>
  <c r="R5993" i="8" s="1"/>
  <c r="Q5994" i="8"/>
  <c r="R5994" i="8" s="1"/>
  <c r="Q5995" i="8"/>
  <c r="R5995" i="8" s="1"/>
  <c r="Q5996" i="8"/>
  <c r="R5996" i="8" s="1"/>
  <c r="Q5997" i="8"/>
  <c r="R5997" i="8" s="1"/>
  <c r="Q5998" i="8"/>
  <c r="R5998" i="8" s="1"/>
  <c r="Q5999" i="8"/>
  <c r="R5999" i="8" s="1"/>
  <c r="Q6000" i="8"/>
  <c r="R6000" i="8" s="1"/>
  <c r="Q6001" i="8"/>
  <c r="R6001" i="8" s="1"/>
  <c r="Q6002" i="8"/>
  <c r="R6002" i="8" s="1"/>
  <c r="Q6003" i="8"/>
  <c r="R6003" i="8" s="1"/>
  <c r="Q6004" i="8"/>
  <c r="R6004" i="8" s="1"/>
  <c r="Q6005" i="8"/>
  <c r="R6005" i="8" s="1"/>
  <c r="Q6006" i="8"/>
  <c r="R6006" i="8" s="1"/>
  <c r="Q6007" i="8"/>
  <c r="R6007" i="8" s="1"/>
  <c r="Q6008" i="8"/>
  <c r="R6008" i="8" s="1"/>
  <c r="Q6009" i="8"/>
  <c r="R6009" i="8" s="1"/>
  <c r="Q6010" i="8"/>
  <c r="R6010" i="8" s="1"/>
  <c r="Q6011" i="8"/>
  <c r="R6011" i="8" s="1"/>
  <c r="Q6012" i="8"/>
  <c r="R6012" i="8" s="1"/>
  <c r="Q6013" i="8"/>
  <c r="R6013" i="8" s="1"/>
  <c r="Q6014" i="8"/>
  <c r="R6014" i="8" s="1"/>
  <c r="Q6015" i="8"/>
  <c r="R6015" i="8" s="1"/>
  <c r="Q6016" i="8"/>
  <c r="R6016" i="8" s="1"/>
  <c r="Q6017" i="8"/>
  <c r="R6017" i="8" s="1"/>
  <c r="Q6018" i="8"/>
  <c r="R6018" i="8" s="1"/>
  <c r="Q6019" i="8"/>
  <c r="R6019" i="8" s="1"/>
  <c r="Q6020" i="8"/>
  <c r="R6020" i="8" s="1"/>
  <c r="Q6021" i="8"/>
  <c r="R6021" i="8" s="1"/>
  <c r="Q6022" i="8"/>
  <c r="R6022" i="8" s="1"/>
  <c r="Q6023" i="8"/>
  <c r="R6023" i="8" s="1"/>
  <c r="Q6024" i="8"/>
  <c r="R6024" i="8" s="1"/>
  <c r="Q6025" i="8"/>
  <c r="R6025" i="8" s="1"/>
  <c r="Q6026" i="8"/>
  <c r="R6026" i="8" s="1"/>
  <c r="Q6027" i="8"/>
  <c r="R6027" i="8" s="1"/>
  <c r="Q6028" i="8"/>
  <c r="R6028" i="8" s="1"/>
  <c r="Q6029" i="8"/>
  <c r="R6029" i="8" s="1"/>
  <c r="Q6030" i="8"/>
  <c r="R6030" i="8" s="1"/>
  <c r="Q6031" i="8"/>
  <c r="R6031" i="8" s="1"/>
  <c r="Q6032" i="8"/>
  <c r="R6032" i="8" s="1"/>
  <c r="Q6033" i="8"/>
  <c r="R6033" i="8" s="1"/>
  <c r="Q6034" i="8"/>
  <c r="R6034" i="8" s="1"/>
  <c r="Q6035" i="8"/>
  <c r="R6035" i="8" s="1"/>
  <c r="Q6036" i="8"/>
  <c r="R6036" i="8" s="1"/>
  <c r="Q6037" i="8"/>
  <c r="R6037" i="8" s="1"/>
  <c r="Q6038" i="8"/>
  <c r="R6038" i="8" s="1"/>
  <c r="Q6039" i="8"/>
  <c r="R6039" i="8" s="1"/>
  <c r="Q6040" i="8"/>
  <c r="R6040" i="8" s="1"/>
  <c r="Q6041" i="8"/>
  <c r="R6041" i="8" s="1"/>
  <c r="Q6042" i="8"/>
  <c r="R6042" i="8" s="1"/>
  <c r="Q6043" i="8"/>
  <c r="R6043" i="8" s="1"/>
  <c r="Q6044" i="8"/>
  <c r="R6044" i="8" s="1"/>
  <c r="Q6045" i="8"/>
  <c r="R6045" i="8" s="1"/>
  <c r="Q6046" i="8"/>
  <c r="R6046" i="8" s="1"/>
  <c r="Q6047" i="8"/>
  <c r="R6047" i="8" s="1"/>
  <c r="Q6048" i="8"/>
  <c r="R6048" i="8" s="1"/>
  <c r="Q6049" i="8"/>
  <c r="R6049" i="8" s="1"/>
  <c r="Q6050" i="8"/>
  <c r="R6050" i="8" s="1"/>
  <c r="Q6051" i="8"/>
  <c r="R6051" i="8" s="1"/>
  <c r="Q6052" i="8"/>
  <c r="R6052" i="8" s="1"/>
  <c r="Q6053" i="8"/>
  <c r="R6053" i="8" s="1"/>
  <c r="Q6054" i="8"/>
  <c r="R6054" i="8" s="1"/>
  <c r="Q6055" i="8"/>
  <c r="R6055" i="8" s="1"/>
  <c r="Q6056" i="8"/>
  <c r="R6056" i="8" s="1"/>
  <c r="Q6057" i="8"/>
  <c r="R6057" i="8" s="1"/>
  <c r="Q6058" i="8"/>
  <c r="R6058" i="8" s="1"/>
  <c r="Q6059" i="8"/>
  <c r="R6059" i="8" s="1"/>
  <c r="Q6060" i="8"/>
  <c r="R6060" i="8" s="1"/>
  <c r="Q6061" i="8"/>
  <c r="R6061" i="8" s="1"/>
  <c r="Q6062" i="8"/>
  <c r="R6062" i="8" s="1"/>
  <c r="Q6063" i="8"/>
  <c r="R6063" i="8" s="1"/>
  <c r="Q6064" i="8"/>
  <c r="R6064" i="8" s="1"/>
  <c r="Q6065" i="8"/>
  <c r="R6065" i="8" s="1"/>
  <c r="Q6066" i="8"/>
  <c r="R6066" i="8" s="1"/>
  <c r="Q6067" i="8"/>
  <c r="R6067" i="8" s="1"/>
  <c r="Q6068" i="8"/>
  <c r="R6068" i="8" s="1"/>
  <c r="Q6069" i="8"/>
  <c r="R6069" i="8" s="1"/>
  <c r="Q6070" i="8"/>
  <c r="R6070" i="8" s="1"/>
  <c r="Q6071" i="8"/>
  <c r="R6071" i="8" s="1"/>
  <c r="Q6072" i="8"/>
  <c r="R6072" i="8" s="1"/>
  <c r="Q6073" i="8"/>
  <c r="R6073" i="8" s="1"/>
  <c r="Q6074" i="8"/>
  <c r="R6074" i="8" s="1"/>
  <c r="Q6075" i="8"/>
  <c r="R6075" i="8" s="1"/>
  <c r="Q6076" i="8"/>
  <c r="R6076" i="8" s="1"/>
  <c r="Q6077" i="8"/>
  <c r="R6077" i="8" s="1"/>
  <c r="Q6078" i="8"/>
  <c r="R6078" i="8" s="1"/>
  <c r="Q6079" i="8"/>
  <c r="R6079" i="8" s="1"/>
  <c r="Q6080" i="8"/>
  <c r="R6080" i="8" s="1"/>
  <c r="Q6081" i="8"/>
  <c r="R6081" i="8" s="1"/>
  <c r="Q6082" i="8"/>
  <c r="R6082" i="8" s="1"/>
  <c r="Q6083" i="8"/>
  <c r="R6083" i="8" s="1"/>
  <c r="Q6084" i="8"/>
  <c r="R6084" i="8" s="1"/>
  <c r="Q6085" i="8"/>
  <c r="R6085" i="8" s="1"/>
  <c r="Q6086" i="8"/>
  <c r="R6086" i="8" s="1"/>
  <c r="Q6087" i="8"/>
  <c r="R6087" i="8" s="1"/>
  <c r="Q6088" i="8"/>
  <c r="R6088" i="8" s="1"/>
  <c r="Q6089" i="8"/>
  <c r="R6089" i="8" s="1"/>
  <c r="Q6090" i="8"/>
  <c r="R6090" i="8" s="1"/>
  <c r="Q6091" i="8"/>
  <c r="R6091" i="8" s="1"/>
  <c r="Q6092" i="8"/>
  <c r="R6092" i="8" s="1"/>
  <c r="Q6093" i="8"/>
  <c r="R6093" i="8" s="1"/>
  <c r="Q6094" i="8"/>
  <c r="R6094" i="8" s="1"/>
  <c r="Q6095" i="8"/>
  <c r="R6095" i="8" s="1"/>
  <c r="Q6096" i="8"/>
  <c r="R6096" i="8" s="1"/>
  <c r="Q6097" i="8"/>
  <c r="R6097" i="8" s="1"/>
  <c r="Q6098" i="8"/>
  <c r="R6098" i="8" s="1"/>
  <c r="Q6099" i="8"/>
  <c r="R6099" i="8" s="1"/>
  <c r="Q6100" i="8"/>
  <c r="R6100" i="8" s="1"/>
  <c r="Q6101" i="8"/>
  <c r="R6101" i="8" s="1"/>
  <c r="Q6102" i="8"/>
  <c r="R6102" i="8" s="1"/>
  <c r="Q6103" i="8"/>
  <c r="R6103" i="8" s="1"/>
  <c r="Q6104" i="8"/>
  <c r="R6104" i="8" s="1"/>
  <c r="Q6105" i="8"/>
  <c r="R6105" i="8" s="1"/>
  <c r="Q6106" i="8"/>
  <c r="R6106" i="8" s="1"/>
  <c r="Q6107" i="8"/>
  <c r="R6107" i="8" s="1"/>
  <c r="Q6108" i="8"/>
  <c r="R6108" i="8" s="1"/>
  <c r="Q6109" i="8"/>
  <c r="R6109" i="8" s="1"/>
  <c r="Q6110" i="8"/>
  <c r="R6110" i="8" s="1"/>
  <c r="Q6111" i="8"/>
  <c r="R6111" i="8" s="1"/>
  <c r="Q6112" i="8"/>
  <c r="R6112" i="8" s="1"/>
  <c r="Q6113" i="8"/>
  <c r="R6113" i="8" s="1"/>
  <c r="Q6114" i="8"/>
  <c r="R6114" i="8" s="1"/>
  <c r="Q6115" i="8"/>
  <c r="R6115" i="8" s="1"/>
  <c r="Q6116" i="8"/>
  <c r="R6116" i="8" s="1"/>
  <c r="Q6117" i="8"/>
  <c r="R6117" i="8" s="1"/>
  <c r="Q6118" i="8"/>
  <c r="R6118" i="8" s="1"/>
  <c r="Q6119" i="8"/>
  <c r="R6119" i="8" s="1"/>
  <c r="Q6120" i="8"/>
  <c r="R6120" i="8" s="1"/>
  <c r="Q6121" i="8"/>
  <c r="R6121" i="8" s="1"/>
  <c r="Q6122" i="8"/>
  <c r="R6122" i="8" s="1"/>
  <c r="Q6123" i="8"/>
  <c r="R6123" i="8" s="1"/>
  <c r="Q6124" i="8"/>
  <c r="R6124" i="8" s="1"/>
  <c r="Q6125" i="8"/>
  <c r="R6125" i="8" s="1"/>
  <c r="Q6126" i="8"/>
  <c r="R6126" i="8" s="1"/>
  <c r="Q6127" i="8"/>
  <c r="R6127" i="8" s="1"/>
  <c r="Q6128" i="8"/>
  <c r="R6128" i="8" s="1"/>
  <c r="Q6129" i="8"/>
  <c r="R6129" i="8" s="1"/>
  <c r="Q6130" i="8"/>
  <c r="R6130" i="8" s="1"/>
  <c r="Q6131" i="8"/>
  <c r="R6131" i="8" s="1"/>
  <c r="Q6132" i="8"/>
  <c r="R6132" i="8" s="1"/>
  <c r="Q6133" i="8"/>
  <c r="R6133" i="8" s="1"/>
  <c r="Q6134" i="8"/>
  <c r="R6134" i="8" s="1"/>
  <c r="Q6135" i="8"/>
  <c r="R6135" i="8" s="1"/>
  <c r="Q6136" i="8"/>
  <c r="R6136" i="8" s="1"/>
  <c r="Q6137" i="8"/>
  <c r="R6137" i="8" s="1"/>
  <c r="Q6138" i="8"/>
  <c r="R6138" i="8" s="1"/>
  <c r="Q6139" i="8"/>
  <c r="R6139" i="8" s="1"/>
  <c r="Q6140" i="8"/>
  <c r="R6140" i="8" s="1"/>
  <c r="Q6141" i="8"/>
  <c r="R6141" i="8" s="1"/>
  <c r="Q6142" i="8"/>
  <c r="R6142" i="8" s="1"/>
  <c r="Q6143" i="8"/>
  <c r="R6143" i="8" s="1"/>
  <c r="Q6144" i="8"/>
  <c r="R6144" i="8" s="1"/>
  <c r="Q6145" i="8"/>
  <c r="R6145" i="8" s="1"/>
  <c r="Q6146" i="8"/>
  <c r="R6146" i="8" s="1"/>
  <c r="Q6147" i="8"/>
  <c r="R6147" i="8" s="1"/>
  <c r="Q6148" i="8"/>
  <c r="R6148" i="8" s="1"/>
  <c r="Q6149" i="8"/>
  <c r="R6149" i="8" s="1"/>
  <c r="Q6150" i="8"/>
  <c r="R6150" i="8" s="1"/>
  <c r="Q6151" i="8"/>
  <c r="R6151" i="8" s="1"/>
  <c r="Q6152" i="8"/>
  <c r="R6152" i="8" s="1"/>
  <c r="Q6153" i="8"/>
  <c r="R6153" i="8" s="1"/>
  <c r="Q6154" i="8"/>
  <c r="R6154" i="8" s="1"/>
  <c r="Q6155" i="8"/>
  <c r="R6155" i="8" s="1"/>
  <c r="Q6156" i="8"/>
  <c r="R6156" i="8" s="1"/>
  <c r="Q6157" i="8"/>
  <c r="R6157" i="8" s="1"/>
  <c r="Q6158" i="8"/>
  <c r="R6158" i="8" s="1"/>
  <c r="Q6159" i="8"/>
  <c r="R6159" i="8" s="1"/>
  <c r="Q6160" i="8"/>
  <c r="R6160" i="8" s="1"/>
  <c r="Q6161" i="8"/>
  <c r="R6161" i="8" s="1"/>
  <c r="Q6162" i="8"/>
  <c r="R6162" i="8" s="1"/>
  <c r="Q6163" i="8"/>
  <c r="R6163" i="8" s="1"/>
  <c r="Q6164" i="8"/>
  <c r="R6164" i="8" s="1"/>
  <c r="Q6165" i="8"/>
  <c r="R6165" i="8" s="1"/>
  <c r="Q6166" i="8"/>
  <c r="R6166" i="8" s="1"/>
  <c r="Q6167" i="8"/>
  <c r="R6167" i="8" s="1"/>
  <c r="Q6168" i="8"/>
  <c r="R6168" i="8" s="1"/>
  <c r="Q6169" i="8"/>
  <c r="R6169" i="8" s="1"/>
  <c r="Q6170" i="8"/>
  <c r="R6170" i="8" s="1"/>
  <c r="Q6171" i="8"/>
  <c r="R6171" i="8" s="1"/>
  <c r="Q6172" i="8"/>
  <c r="R6172" i="8" s="1"/>
  <c r="Q6173" i="8"/>
  <c r="R6173" i="8" s="1"/>
  <c r="Q6174" i="8"/>
  <c r="R6174" i="8" s="1"/>
  <c r="Q6175" i="8"/>
  <c r="R6175" i="8" s="1"/>
  <c r="Q6176" i="8"/>
  <c r="R6176" i="8" s="1"/>
  <c r="Q6177" i="8"/>
  <c r="R6177" i="8" s="1"/>
  <c r="Q6178" i="8"/>
  <c r="R6178" i="8" s="1"/>
  <c r="Q6179" i="8"/>
  <c r="R6179" i="8" s="1"/>
  <c r="Q6180" i="8"/>
  <c r="R6180" i="8" s="1"/>
  <c r="Q6181" i="8"/>
  <c r="R6181" i="8" s="1"/>
  <c r="Q6182" i="8"/>
  <c r="R6182" i="8" s="1"/>
  <c r="Q6183" i="8"/>
  <c r="R6183" i="8" s="1"/>
  <c r="Q6184" i="8"/>
  <c r="R6184" i="8" s="1"/>
  <c r="Q6185" i="8"/>
  <c r="R6185" i="8" s="1"/>
  <c r="Q6186" i="8"/>
  <c r="R6186" i="8" s="1"/>
  <c r="Q6187" i="8"/>
  <c r="R6187" i="8" s="1"/>
  <c r="Q6188" i="8"/>
  <c r="R6188" i="8" s="1"/>
  <c r="Q6189" i="8"/>
  <c r="R6189" i="8" s="1"/>
  <c r="Q6190" i="8"/>
  <c r="R6190" i="8" s="1"/>
  <c r="Q6191" i="8"/>
  <c r="R6191" i="8" s="1"/>
  <c r="Q6192" i="8"/>
  <c r="R6192" i="8" s="1"/>
  <c r="Q6193" i="8"/>
  <c r="R6193" i="8" s="1"/>
  <c r="Q6194" i="8"/>
  <c r="R6194" i="8" s="1"/>
  <c r="Q6195" i="8"/>
  <c r="R6195" i="8" s="1"/>
  <c r="Q6196" i="8"/>
  <c r="R6196" i="8" s="1"/>
  <c r="Q6197" i="8"/>
  <c r="R6197" i="8" s="1"/>
  <c r="Q6198" i="8"/>
  <c r="R6198" i="8" s="1"/>
  <c r="Q6199" i="8"/>
  <c r="R6199" i="8" s="1"/>
  <c r="Q6200" i="8"/>
  <c r="R6200" i="8" s="1"/>
  <c r="Q6201" i="8"/>
  <c r="R6201" i="8" s="1"/>
  <c r="Q6202" i="8"/>
  <c r="R6202" i="8" s="1"/>
  <c r="Q6203" i="8"/>
  <c r="R6203" i="8" s="1"/>
  <c r="Q6204" i="8"/>
  <c r="R6204" i="8" s="1"/>
  <c r="Q6205" i="8"/>
  <c r="R6205" i="8" s="1"/>
  <c r="Q6206" i="8"/>
  <c r="R6206" i="8" s="1"/>
  <c r="Q6207" i="8"/>
  <c r="R6207" i="8" s="1"/>
  <c r="Q6208" i="8"/>
  <c r="R6208" i="8" s="1"/>
  <c r="Q6209" i="8"/>
  <c r="R6209" i="8" s="1"/>
  <c r="Q6210" i="8"/>
  <c r="R6210" i="8" s="1"/>
  <c r="Q6211" i="8"/>
  <c r="R6211" i="8" s="1"/>
  <c r="Q6212" i="8"/>
  <c r="R6212" i="8" s="1"/>
  <c r="Q6213" i="8"/>
  <c r="R6213" i="8" s="1"/>
  <c r="Q6214" i="8"/>
  <c r="R6214" i="8" s="1"/>
  <c r="Q6215" i="8"/>
  <c r="R6215" i="8" s="1"/>
  <c r="Q6216" i="8"/>
  <c r="R6216" i="8" s="1"/>
  <c r="Q6217" i="8"/>
  <c r="R6217" i="8" s="1"/>
  <c r="Q6218" i="8"/>
  <c r="R6218" i="8" s="1"/>
  <c r="Q6219" i="8"/>
  <c r="R6219" i="8" s="1"/>
  <c r="Q6220" i="8"/>
  <c r="R6220" i="8" s="1"/>
  <c r="Q6221" i="8"/>
  <c r="R6221" i="8" s="1"/>
  <c r="Q6222" i="8"/>
  <c r="R6222" i="8" s="1"/>
  <c r="Q6223" i="8"/>
  <c r="R6223" i="8" s="1"/>
  <c r="Q6224" i="8"/>
  <c r="R6224" i="8" s="1"/>
  <c r="Q6225" i="8"/>
  <c r="R6225" i="8" s="1"/>
  <c r="Q6226" i="8"/>
  <c r="R6226" i="8" s="1"/>
  <c r="Q6227" i="8"/>
  <c r="R6227" i="8" s="1"/>
  <c r="Q6228" i="8"/>
  <c r="R6228" i="8" s="1"/>
  <c r="Q6229" i="8"/>
  <c r="R6229" i="8" s="1"/>
  <c r="Q6230" i="8"/>
  <c r="R6230" i="8" s="1"/>
  <c r="Q6231" i="8"/>
  <c r="R6231" i="8" s="1"/>
  <c r="Q6232" i="8"/>
  <c r="R6232" i="8" s="1"/>
  <c r="Q6233" i="8"/>
  <c r="R6233" i="8" s="1"/>
  <c r="Q6234" i="8"/>
  <c r="R6234" i="8" s="1"/>
  <c r="Q6235" i="8"/>
  <c r="R6235" i="8" s="1"/>
  <c r="Q6236" i="8"/>
  <c r="R6236" i="8" s="1"/>
  <c r="Q6237" i="8"/>
  <c r="R6237" i="8" s="1"/>
  <c r="Q6238" i="8"/>
  <c r="R6238" i="8" s="1"/>
  <c r="Q6239" i="8"/>
  <c r="R6239" i="8" s="1"/>
  <c r="Q6240" i="8"/>
  <c r="R6240" i="8" s="1"/>
  <c r="Q6241" i="8"/>
  <c r="R6241" i="8" s="1"/>
  <c r="Q6242" i="8"/>
  <c r="R6242" i="8" s="1"/>
  <c r="Q6243" i="8"/>
  <c r="R6243" i="8" s="1"/>
  <c r="Q6244" i="8"/>
  <c r="R6244" i="8" s="1"/>
  <c r="Q6245" i="8"/>
  <c r="R6245" i="8" s="1"/>
  <c r="Q6246" i="8"/>
  <c r="R6246" i="8" s="1"/>
  <c r="Q6247" i="8"/>
  <c r="R6247" i="8" s="1"/>
  <c r="Q6248" i="8"/>
  <c r="R6248" i="8" s="1"/>
  <c r="Q6249" i="8"/>
  <c r="R6249" i="8" s="1"/>
  <c r="Q6250" i="8"/>
  <c r="R6250" i="8" s="1"/>
  <c r="Q6251" i="8"/>
  <c r="R6251" i="8" s="1"/>
  <c r="Q6252" i="8"/>
  <c r="R6252" i="8" s="1"/>
  <c r="Q6253" i="8"/>
  <c r="R6253" i="8" s="1"/>
  <c r="Q6254" i="8"/>
  <c r="R6254" i="8" s="1"/>
  <c r="Q6255" i="8"/>
  <c r="R6255" i="8" s="1"/>
  <c r="Q6256" i="8"/>
  <c r="R6256" i="8" s="1"/>
  <c r="Q6257" i="8"/>
  <c r="R6257" i="8" s="1"/>
  <c r="Q6258" i="8"/>
  <c r="R6258" i="8" s="1"/>
  <c r="Q6259" i="8"/>
  <c r="R6259" i="8" s="1"/>
  <c r="Q6260" i="8"/>
  <c r="R6260" i="8" s="1"/>
  <c r="Q6261" i="8"/>
  <c r="R6261" i="8" s="1"/>
  <c r="Q6262" i="8"/>
  <c r="R6262" i="8" s="1"/>
  <c r="Q6263" i="8"/>
  <c r="R6263" i="8" s="1"/>
  <c r="Q6264" i="8"/>
  <c r="R6264" i="8" s="1"/>
  <c r="Q6265" i="8"/>
  <c r="R6265" i="8" s="1"/>
  <c r="Q6266" i="8"/>
  <c r="R6266" i="8" s="1"/>
  <c r="Q6267" i="8"/>
  <c r="R6267" i="8" s="1"/>
  <c r="Q6268" i="8"/>
  <c r="R6268" i="8" s="1"/>
  <c r="Q6269" i="8"/>
  <c r="R6269" i="8" s="1"/>
  <c r="Q6270" i="8"/>
  <c r="R6270" i="8" s="1"/>
  <c r="Q6271" i="8"/>
  <c r="R6271" i="8" s="1"/>
  <c r="Q6272" i="8"/>
  <c r="R6272" i="8" s="1"/>
  <c r="Q6273" i="8"/>
  <c r="R6273" i="8" s="1"/>
  <c r="Q6274" i="8"/>
  <c r="R6274" i="8" s="1"/>
  <c r="Q6275" i="8"/>
  <c r="R6275" i="8" s="1"/>
  <c r="Q6276" i="8"/>
  <c r="R6276" i="8" s="1"/>
  <c r="Q6277" i="8"/>
  <c r="R6277" i="8" s="1"/>
  <c r="Q6278" i="8"/>
  <c r="R6278" i="8" s="1"/>
  <c r="Q6279" i="8"/>
  <c r="R6279" i="8" s="1"/>
  <c r="Q6280" i="8"/>
  <c r="R6280" i="8" s="1"/>
  <c r="Q6281" i="8"/>
  <c r="R6281" i="8" s="1"/>
  <c r="Q6282" i="8"/>
  <c r="R6282" i="8" s="1"/>
  <c r="Q6283" i="8"/>
  <c r="R6283" i="8" s="1"/>
  <c r="Q6284" i="8"/>
  <c r="R6284" i="8" s="1"/>
  <c r="Q6285" i="8"/>
  <c r="R6285" i="8" s="1"/>
  <c r="Q6286" i="8"/>
  <c r="R6286" i="8" s="1"/>
  <c r="Q6287" i="8"/>
  <c r="R6287" i="8" s="1"/>
  <c r="Q6288" i="8"/>
  <c r="R6288" i="8" s="1"/>
  <c r="Q6289" i="8"/>
  <c r="R6289" i="8" s="1"/>
  <c r="Q6290" i="8"/>
  <c r="R6290" i="8" s="1"/>
  <c r="Q6291" i="8"/>
  <c r="R6291" i="8" s="1"/>
  <c r="Q6292" i="8"/>
  <c r="R6292" i="8" s="1"/>
  <c r="Q6293" i="8"/>
  <c r="R6293" i="8" s="1"/>
  <c r="Q6294" i="8"/>
  <c r="R6294" i="8" s="1"/>
  <c r="Q6295" i="8"/>
  <c r="R6295" i="8" s="1"/>
  <c r="Q6296" i="8"/>
  <c r="R6296" i="8" s="1"/>
  <c r="Q6297" i="8"/>
  <c r="R6297" i="8" s="1"/>
  <c r="Q6298" i="8"/>
  <c r="R6298" i="8" s="1"/>
  <c r="Q6299" i="8"/>
  <c r="R6299" i="8" s="1"/>
  <c r="Q6300" i="8"/>
  <c r="R6300" i="8" s="1"/>
  <c r="Q6301" i="8"/>
  <c r="R6301" i="8" s="1"/>
  <c r="Q6302" i="8"/>
  <c r="R6302" i="8" s="1"/>
  <c r="Q6303" i="8"/>
  <c r="R6303" i="8" s="1"/>
  <c r="Q6304" i="8"/>
  <c r="R6304" i="8" s="1"/>
  <c r="Q6305" i="8"/>
  <c r="R6305" i="8" s="1"/>
  <c r="Q6306" i="8"/>
  <c r="R6306" i="8" s="1"/>
  <c r="Q6307" i="8"/>
  <c r="R6307" i="8" s="1"/>
  <c r="Q6308" i="8"/>
  <c r="R6308" i="8" s="1"/>
  <c r="Q6309" i="8"/>
  <c r="R6309" i="8" s="1"/>
  <c r="Q6310" i="8"/>
  <c r="R6310" i="8" s="1"/>
  <c r="Q6311" i="8"/>
  <c r="R6311" i="8" s="1"/>
  <c r="Q6312" i="8"/>
  <c r="R6312" i="8" s="1"/>
  <c r="Q6313" i="8"/>
  <c r="R6313" i="8" s="1"/>
  <c r="Q6314" i="8"/>
  <c r="R6314" i="8" s="1"/>
  <c r="Q6315" i="8"/>
  <c r="R6315" i="8" s="1"/>
  <c r="Q6316" i="8"/>
  <c r="R6316" i="8" s="1"/>
  <c r="Q6317" i="8"/>
  <c r="R6317" i="8" s="1"/>
  <c r="Q6318" i="8"/>
  <c r="R6318" i="8" s="1"/>
  <c r="Q6319" i="8"/>
  <c r="R6319" i="8" s="1"/>
  <c r="Q6320" i="8"/>
  <c r="R6320" i="8" s="1"/>
  <c r="Q6321" i="8"/>
  <c r="R6321" i="8" s="1"/>
  <c r="Q6322" i="8"/>
  <c r="R6322" i="8" s="1"/>
  <c r="Q6323" i="8"/>
  <c r="R6323" i="8" s="1"/>
  <c r="Q6324" i="8"/>
  <c r="R6324" i="8" s="1"/>
  <c r="Q6325" i="8"/>
  <c r="R6325" i="8" s="1"/>
  <c r="Q6326" i="8"/>
  <c r="R6326" i="8" s="1"/>
  <c r="Q6327" i="8"/>
  <c r="R6327" i="8" s="1"/>
  <c r="Q6328" i="8"/>
  <c r="R6328" i="8" s="1"/>
  <c r="Q6329" i="8"/>
  <c r="R6329" i="8" s="1"/>
  <c r="Q6330" i="8"/>
  <c r="R6330" i="8" s="1"/>
  <c r="Q6331" i="8"/>
  <c r="R6331" i="8" s="1"/>
  <c r="Q6332" i="8"/>
  <c r="R6332" i="8" s="1"/>
  <c r="Q6333" i="8"/>
  <c r="R6333" i="8" s="1"/>
  <c r="Q6334" i="8"/>
  <c r="R6334" i="8" s="1"/>
  <c r="Q6335" i="8"/>
  <c r="R6335" i="8" s="1"/>
  <c r="Q6336" i="8"/>
  <c r="R6336" i="8" s="1"/>
  <c r="Q6337" i="8"/>
  <c r="R6337" i="8" s="1"/>
  <c r="Q6338" i="8"/>
  <c r="R6338" i="8" s="1"/>
  <c r="Q6339" i="8"/>
  <c r="R6339" i="8" s="1"/>
  <c r="Q6340" i="8"/>
  <c r="R6340" i="8" s="1"/>
  <c r="Q6341" i="8"/>
  <c r="R6341" i="8" s="1"/>
  <c r="Q6342" i="8"/>
  <c r="R6342" i="8" s="1"/>
  <c r="Q6343" i="8"/>
  <c r="R6343" i="8" s="1"/>
  <c r="Q6344" i="8"/>
  <c r="R6344" i="8" s="1"/>
  <c r="Q6345" i="8"/>
  <c r="R6345" i="8" s="1"/>
  <c r="Q6346" i="8"/>
  <c r="R6346" i="8" s="1"/>
  <c r="Q6347" i="8"/>
  <c r="R6347" i="8" s="1"/>
  <c r="Q6348" i="8"/>
  <c r="R6348" i="8" s="1"/>
  <c r="Q6349" i="8"/>
  <c r="R6349" i="8" s="1"/>
  <c r="Q6350" i="8"/>
  <c r="R6350" i="8" s="1"/>
  <c r="Q6351" i="8"/>
  <c r="R6351" i="8" s="1"/>
  <c r="Q6352" i="8"/>
  <c r="R6352" i="8" s="1"/>
  <c r="Q6353" i="8"/>
  <c r="R6353" i="8" s="1"/>
  <c r="Q6354" i="8"/>
  <c r="R6354" i="8" s="1"/>
  <c r="Q6355" i="8"/>
  <c r="R6355" i="8" s="1"/>
  <c r="Q6356" i="8"/>
  <c r="R6356" i="8" s="1"/>
  <c r="Q6357" i="8"/>
  <c r="R6357" i="8" s="1"/>
  <c r="Q6358" i="8"/>
  <c r="R6358" i="8" s="1"/>
  <c r="Q6359" i="8"/>
  <c r="R6359" i="8" s="1"/>
  <c r="Q6360" i="8"/>
  <c r="R6360" i="8" s="1"/>
  <c r="Q6361" i="8"/>
  <c r="R6361" i="8" s="1"/>
  <c r="Q6362" i="8"/>
  <c r="R6362" i="8" s="1"/>
  <c r="Q6363" i="8"/>
  <c r="R6363" i="8" s="1"/>
  <c r="Q6364" i="8"/>
  <c r="R6364" i="8" s="1"/>
  <c r="Q6365" i="8"/>
  <c r="R6365" i="8" s="1"/>
  <c r="Q6366" i="8"/>
  <c r="R6366" i="8" s="1"/>
  <c r="Q6367" i="8"/>
  <c r="R6367" i="8" s="1"/>
  <c r="Q6368" i="8"/>
  <c r="R6368" i="8" s="1"/>
  <c r="Q6369" i="8"/>
  <c r="R6369" i="8" s="1"/>
  <c r="Q6370" i="8"/>
  <c r="R6370" i="8" s="1"/>
  <c r="Q6371" i="8"/>
  <c r="R6371" i="8" s="1"/>
  <c r="Q6372" i="8"/>
  <c r="R6372" i="8" s="1"/>
  <c r="Q6373" i="8"/>
  <c r="R6373" i="8" s="1"/>
  <c r="Q6374" i="8"/>
  <c r="R6374" i="8" s="1"/>
  <c r="Q6375" i="8"/>
  <c r="R6375" i="8" s="1"/>
  <c r="Q6376" i="8"/>
  <c r="R6376" i="8" s="1"/>
  <c r="Q6377" i="8"/>
  <c r="R6377" i="8" s="1"/>
  <c r="Q6378" i="8"/>
  <c r="R6378" i="8" s="1"/>
  <c r="Q6379" i="8"/>
  <c r="R6379" i="8" s="1"/>
  <c r="Q6380" i="8"/>
  <c r="R6380" i="8" s="1"/>
  <c r="Q6381" i="8"/>
  <c r="R6381" i="8" s="1"/>
  <c r="Q6382" i="8"/>
  <c r="R6382" i="8" s="1"/>
  <c r="Q6383" i="8"/>
  <c r="R6383" i="8" s="1"/>
  <c r="Q6384" i="8"/>
  <c r="R6384" i="8" s="1"/>
  <c r="Q6385" i="8"/>
  <c r="R6385" i="8" s="1"/>
  <c r="Q6386" i="8"/>
  <c r="R6386" i="8" s="1"/>
  <c r="Q6387" i="8"/>
  <c r="R6387" i="8" s="1"/>
  <c r="Q6388" i="8"/>
  <c r="R6388" i="8" s="1"/>
  <c r="Q6389" i="8"/>
  <c r="R6389" i="8" s="1"/>
  <c r="Q6390" i="8"/>
  <c r="R6390" i="8" s="1"/>
  <c r="Q6391" i="8"/>
  <c r="R6391" i="8" s="1"/>
  <c r="Q6392" i="8"/>
  <c r="R6392" i="8" s="1"/>
  <c r="Q6393" i="8"/>
  <c r="R6393" i="8" s="1"/>
  <c r="Q6394" i="8"/>
  <c r="R6394" i="8" s="1"/>
  <c r="Q6395" i="8"/>
  <c r="R6395" i="8" s="1"/>
  <c r="Q6396" i="8"/>
  <c r="R6396" i="8" s="1"/>
  <c r="Q6397" i="8"/>
  <c r="R6397" i="8" s="1"/>
  <c r="Q6398" i="8"/>
  <c r="R6398" i="8" s="1"/>
  <c r="Q6399" i="8"/>
  <c r="R6399" i="8" s="1"/>
  <c r="Q6400" i="8"/>
  <c r="R6400" i="8" s="1"/>
  <c r="Q6401" i="8"/>
  <c r="R6401" i="8" s="1"/>
  <c r="Q6402" i="8"/>
  <c r="R6402" i="8" s="1"/>
  <c r="Q6403" i="8"/>
  <c r="R6403" i="8" s="1"/>
  <c r="Q6404" i="8"/>
  <c r="R6404" i="8" s="1"/>
  <c r="Q6405" i="8"/>
  <c r="R6405" i="8" s="1"/>
  <c r="Q6406" i="8"/>
  <c r="R6406" i="8" s="1"/>
  <c r="Q6407" i="8"/>
  <c r="R6407" i="8" s="1"/>
  <c r="Q6408" i="8"/>
  <c r="R6408" i="8" s="1"/>
  <c r="Q6409" i="8"/>
  <c r="R6409" i="8" s="1"/>
  <c r="Q6410" i="8"/>
  <c r="R6410" i="8" s="1"/>
  <c r="Q6411" i="8"/>
  <c r="R6411" i="8" s="1"/>
  <c r="Q6412" i="8"/>
  <c r="R6412" i="8" s="1"/>
  <c r="Q6413" i="8"/>
  <c r="R6413" i="8" s="1"/>
  <c r="Q6414" i="8"/>
  <c r="R6414" i="8" s="1"/>
  <c r="Q6415" i="8"/>
  <c r="R6415" i="8" s="1"/>
  <c r="Q6416" i="8"/>
  <c r="R6416" i="8" s="1"/>
  <c r="Q6417" i="8"/>
  <c r="R6417" i="8" s="1"/>
  <c r="Q6418" i="8"/>
  <c r="R6418" i="8" s="1"/>
  <c r="Q6419" i="8"/>
  <c r="R6419" i="8" s="1"/>
  <c r="Q6420" i="8"/>
  <c r="R6420" i="8" s="1"/>
  <c r="Q6421" i="8"/>
  <c r="R6421" i="8" s="1"/>
  <c r="Q6422" i="8"/>
  <c r="R6422" i="8" s="1"/>
  <c r="Q6423" i="8"/>
  <c r="R6423" i="8" s="1"/>
  <c r="Q6424" i="8"/>
  <c r="R6424" i="8" s="1"/>
  <c r="Q6425" i="8"/>
  <c r="R6425" i="8" s="1"/>
  <c r="Q6426" i="8"/>
  <c r="R6426" i="8" s="1"/>
  <c r="Q6427" i="8"/>
  <c r="R6427" i="8" s="1"/>
  <c r="Q6428" i="8"/>
  <c r="R6428" i="8" s="1"/>
  <c r="Q6429" i="8"/>
  <c r="R6429" i="8" s="1"/>
  <c r="Q6430" i="8"/>
  <c r="R6430" i="8" s="1"/>
  <c r="Q6431" i="8"/>
  <c r="R6431" i="8" s="1"/>
  <c r="Q6432" i="8"/>
  <c r="R6432" i="8" s="1"/>
  <c r="Q6433" i="8"/>
  <c r="R6433" i="8" s="1"/>
  <c r="Q6434" i="8"/>
  <c r="R6434" i="8" s="1"/>
  <c r="Q6435" i="8"/>
  <c r="R6435" i="8" s="1"/>
  <c r="Q6436" i="8"/>
  <c r="R6436" i="8" s="1"/>
  <c r="Q6437" i="8"/>
  <c r="R6437" i="8" s="1"/>
  <c r="Q6438" i="8"/>
  <c r="R6438" i="8" s="1"/>
  <c r="Q6439" i="8"/>
  <c r="R6439" i="8" s="1"/>
  <c r="Q6440" i="8"/>
  <c r="R6440" i="8" s="1"/>
  <c r="Q6441" i="8"/>
  <c r="R6441" i="8" s="1"/>
  <c r="Q6442" i="8"/>
  <c r="R6442" i="8" s="1"/>
  <c r="Q6443" i="8"/>
  <c r="R6443" i="8" s="1"/>
  <c r="Q6444" i="8"/>
  <c r="R6444" i="8" s="1"/>
  <c r="Q6445" i="8"/>
  <c r="R6445" i="8" s="1"/>
  <c r="Q6446" i="8"/>
  <c r="R6446" i="8" s="1"/>
  <c r="Q6447" i="8"/>
  <c r="R6447" i="8" s="1"/>
  <c r="Q6448" i="8"/>
  <c r="R6448" i="8" s="1"/>
  <c r="Q6449" i="8"/>
  <c r="R6449" i="8" s="1"/>
  <c r="Q6450" i="8"/>
  <c r="R6450" i="8" s="1"/>
  <c r="Q6451" i="8"/>
  <c r="R6451" i="8" s="1"/>
  <c r="Q6452" i="8"/>
  <c r="R6452" i="8" s="1"/>
  <c r="Q6453" i="8"/>
  <c r="R6453" i="8" s="1"/>
  <c r="Q6454" i="8"/>
  <c r="R6454" i="8" s="1"/>
  <c r="Q6455" i="8"/>
  <c r="R6455" i="8" s="1"/>
  <c r="Q6456" i="8"/>
  <c r="R6456" i="8" s="1"/>
  <c r="Q6457" i="8"/>
  <c r="R6457" i="8" s="1"/>
  <c r="Q6458" i="8"/>
  <c r="R6458" i="8" s="1"/>
  <c r="Q6459" i="8"/>
  <c r="R6459" i="8" s="1"/>
  <c r="Q6460" i="8"/>
  <c r="R6460" i="8" s="1"/>
  <c r="Q6461" i="8"/>
  <c r="R6461" i="8" s="1"/>
  <c r="Q6462" i="8"/>
  <c r="R6462" i="8" s="1"/>
  <c r="Q6463" i="8"/>
  <c r="R6463" i="8" s="1"/>
  <c r="Q6464" i="8"/>
  <c r="R6464" i="8" s="1"/>
  <c r="Q6465" i="8"/>
  <c r="R6465" i="8" s="1"/>
  <c r="Q6466" i="8"/>
  <c r="R6466" i="8" s="1"/>
  <c r="Q6467" i="8"/>
  <c r="R6467" i="8" s="1"/>
  <c r="Q6468" i="8"/>
  <c r="R6468" i="8" s="1"/>
  <c r="Q6469" i="8"/>
  <c r="R6469" i="8" s="1"/>
  <c r="Q6470" i="8"/>
  <c r="R6470" i="8" s="1"/>
  <c r="Q6471" i="8"/>
  <c r="R6471" i="8" s="1"/>
  <c r="Q6472" i="8"/>
  <c r="R6472" i="8" s="1"/>
  <c r="Q6473" i="8"/>
  <c r="R6473" i="8" s="1"/>
  <c r="Q6474" i="8"/>
  <c r="R6474" i="8" s="1"/>
  <c r="Q6475" i="8"/>
  <c r="R6475" i="8" s="1"/>
  <c r="Q6476" i="8"/>
  <c r="R6476" i="8" s="1"/>
  <c r="Q6477" i="8"/>
  <c r="R6477" i="8" s="1"/>
  <c r="Q6478" i="8"/>
  <c r="R6478" i="8" s="1"/>
  <c r="Q6479" i="8"/>
  <c r="R6479" i="8" s="1"/>
  <c r="Q6480" i="8"/>
  <c r="R6480" i="8" s="1"/>
  <c r="Q6481" i="8"/>
  <c r="R6481" i="8" s="1"/>
  <c r="Q6482" i="8"/>
  <c r="R6482" i="8" s="1"/>
  <c r="Q6483" i="8"/>
  <c r="R6483" i="8" s="1"/>
  <c r="Q6484" i="8"/>
  <c r="R6484" i="8" s="1"/>
  <c r="Q6485" i="8"/>
  <c r="R6485" i="8" s="1"/>
  <c r="Q6486" i="8"/>
  <c r="R6486" i="8" s="1"/>
  <c r="Q6487" i="8"/>
  <c r="R6487" i="8" s="1"/>
  <c r="Q6488" i="8"/>
  <c r="R6488" i="8" s="1"/>
  <c r="Q6489" i="8"/>
  <c r="R6489" i="8" s="1"/>
  <c r="Q6490" i="8"/>
  <c r="R6490" i="8" s="1"/>
  <c r="Q6491" i="8"/>
  <c r="R6491" i="8" s="1"/>
  <c r="Q6492" i="8"/>
  <c r="R6492" i="8" s="1"/>
  <c r="Q6493" i="8"/>
  <c r="R6493" i="8" s="1"/>
  <c r="Q6494" i="8"/>
  <c r="R6494" i="8" s="1"/>
  <c r="Q6495" i="8"/>
  <c r="R6495" i="8" s="1"/>
  <c r="Q6496" i="8"/>
  <c r="R6496" i="8" s="1"/>
  <c r="Q6497" i="8"/>
  <c r="R6497" i="8" s="1"/>
  <c r="Q6498" i="8"/>
  <c r="R6498" i="8" s="1"/>
  <c r="Q6499" i="8"/>
  <c r="R6499" i="8" s="1"/>
  <c r="Q6500" i="8"/>
  <c r="R6500" i="8" s="1"/>
  <c r="Q6501" i="8"/>
  <c r="R6501" i="8" s="1"/>
  <c r="Q6502" i="8"/>
  <c r="R6502" i="8" s="1"/>
  <c r="Q6503" i="8"/>
  <c r="R6503" i="8" s="1"/>
  <c r="Q6504" i="8"/>
  <c r="R6504" i="8" s="1"/>
  <c r="Q6505" i="8"/>
  <c r="R6505" i="8" s="1"/>
  <c r="Q6506" i="8"/>
  <c r="R6506" i="8" s="1"/>
  <c r="Q6507" i="8"/>
  <c r="R6507" i="8" s="1"/>
  <c r="Q6508" i="8"/>
  <c r="R6508" i="8" s="1"/>
  <c r="Q6509" i="8"/>
  <c r="R6509" i="8" s="1"/>
  <c r="Q6510" i="8"/>
  <c r="R6510" i="8" s="1"/>
  <c r="Q6511" i="8"/>
  <c r="R6511" i="8" s="1"/>
  <c r="Q6512" i="8"/>
  <c r="R6512" i="8" s="1"/>
  <c r="Q6513" i="8"/>
  <c r="R6513" i="8" s="1"/>
  <c r="Q6514" i="8"/>
  <c r="R6514" i="8" s="1"/>
  <c r="Q6515" i="8"/>
  <c r="R6515" i="8" s="1"/>
  <c r="Q6516" i="8"/>
  <c r="R6516" i="8" s="1"/>
  <c r="Q6517" i="8"/>
  <c r="R6517" i="8" s="1"/>
  <c r="Q6518" i="8"/>
  <c r="R6518" i="8" s="1"/>
  <c r="Q6519" i="8"/>
  <c r="R6519" i="8" s="1"/>
  <c r="Q6520" i="8"/>
  <c r="R6520" i="8" s="1"/>
  <c r="Q6521" i="8"/>
  <c r="R6521" i="8" s="1"/>
  <c r="Q6522" i="8"/>
  <c r="R6522" i="8" s="1"/>
  <c r="Q6523" i="8"/>
  <c r="R6523" i="8" s="1"/>
  <c r="Q6524" i="8"/>
  <c r="R6524" i="8" s="1"/>
  <c r="Q6525" i="8"/>
  <c r="R6525" i="8" s="1"/>
  <c r="Q6526" i="8"/>
  <c r="R6526" i="8" s="1"/>
  <c r="Q6527" i="8"/>
  <c r="R6527" i="8" s="1"/>
  <c r="Q6528" i="8"/>
  <c r="R6528" i="8" s="1"/>
  <c r="Q6529" i="8"/>
  <c r="R6529" i="8" s="1"/>
  <c r="Q6530" i="8"/>
  <c r="R6530" i="8" s="1"/>
  <c r="Q6531" i="8"/>
  <c r="R6531" i="8" s="1"/>
  <c r="Q6532" i="8"/>
  <c r="R6532" i="8" s="1"/>
  <c r="Q6533" i="8"/>
  <c r="R6533" i="8" s="1"/>
  <c r="Q6534" i="8"/>
  <c r="R6534" i="8" s="1"/>
  <c r="Q6535" i="8"/>
  <c r="R6535" i="8" s="1"/>
  <c r="Q6536" i="8"/>
  <c r="R6536" i="8" s="1"/>
  <c r="Q6537" i="8"/>
  <c r="R6537" i="8" s="1"/>
  <c r="Q6538" i="8"/>
  <c r="R6538" i="8" s="1"/>
  <c r="Q6539" i="8"/>
  <c r="R6539" i="8" s="1"/>
  <c r="Q6540" i="8"/>
  <c r="R6540" i="8" s="1"/>
  <c r="Q6541" i="8"/>
  <c r="R6541" i="8" s="1"/>
  <c r="Q6542" i="8"/>
  <c r="R6542" i="8" s="1"/>
  <c r="Q6543" i="8"/>
  <c r="R6543" i="8" s="1"/>
  <c r="Q6544" i="8"/>
  <c r="R6544" i="8" s="1"/>
  <c r="Q6545" i="8"/>
  <c r="R6545" i="8" s="1"/>
  <c r="Q6546" i="8"/>
  <c r="R6546" i="8" s="1"/>
  <c r="Q6547" i="8"/>
  <c r="R6547" i="8" s="1"/>
  <c r="Q6548" i="8"/>
  <c r="R6548" i="8" s="1"/>
  <c r="Q6549" i="8"/>
  <c r="R6549" i="8" s="1"/>
  <c r="Q6550" i="8"/>
  <c r="R6550" i="8" s="1"/>
  <c r="Q6551" i="8"/>
  <c r="R6551" i="8" s="1"/>
  <c r="Q6552" i="8"/>
  <c r="R6552" i="8" s="1"/>
  <c r="Q6553" i="8"/>
  <c r="R6553" i="8" s="1"/>
  <c r="Q6554" i="8"/>
  <c r="R6554" i="8" s="1"/>
  <c r="Q6555" i="8"/>
  <c r="R6555" i="8" s="1"/>
  <c r="Q6556" i="8"/>
  <c r="R6556" i="8" s="1"/>
  <c r="Q6557" i="8"/>
  <c r="R6557" i="8" s="1"/>
  <c r="Q6558" i="8"/>
  <c r="R6558" i="8" s="1"/>
  <c r="Q6559" i="8"/>
  <c r="R6559" i="8" s="1"/>
  <c r="Q6560" i="8"/>
  <c r="R6560" i="8" s="1"/>
  <c r="Q6561" i="8"/>
  <c r="R6561" i="8" s="1"/>
  <c r="Q6562" i="8"/>
  <c r="R6562" i="8" s="1"/>
  <c r="Q6563" i="8"/>
  <c r="R6563" i="8" s="1"/>
  <c r="Q6564" i="8"/>
  <c r="R6564" i="8" s="1"/>
  <c r="Q6565" i="8"/>
  <c r="R6565" i="8" s="1"/>
  <c r="Q6566" i="8"/>
  <c r="R6566" i="8" s="1"/>
  <c r="Q6567" i="8"/>
  <c r="R6567" i="8" s="1"/>
  <c r="Q6568" i="8"/>
  <c r="R6568" i="8" s="1"/>
  <c r="Q6569" i="8"/>
  <c r="R6569" i="8" s="1"/>
  <c r="Q6570" i="8"/>
  <c r="R6570" i="8" s="1"/>
  <c r="Q6571" i="8"/>
  <c r="R6571" i="8" s="1"/>
  <c r="Q6572" i="8"/>
  <c r="R6572" i="8" s="1"/>
  <c r="Q6573" i="8"/>
  <c r="R6573" i="8" s="1"/>
  <c r="Q6574" i="8"/>
  <c r="R6574" i="8" s="1"/>
  <c r="Q6575" i="8"/>
  <c r="R6575" i="8" s="1"/>
  <c r="Q6576" i="8"/>
  <c r="R6576" i="8" s="1"/>
  <c r="Q6577" i="8"/>
  <c r="R6577" i="8" s="1"/>
  <c r="Q6578" i="8"/>
  <c r="R6578" i="8" s="1"/>
  <c r="Q6579" i="8"/>
  <c r="R6579" i="8" s="1"/>
  <c r="Q6580" i="8"/>
  <c r="R6580" i="8" s="1"/>
  <c r="Q6581" i="8"/>
  <c r="R6581" i="8" s="1"/>
  <c r="Q6582" i="8"/>
  <c r="R6582" i="8" s="1"/>
  <c r="Q6583" i="8"/>
  <c r="R6583" i="8" s="1"/>
  <c r="Q6584" i="8"/>
  <c r="R6584" i="8" s="1"/>
  <c r="Q6585" i="8"/>
  <c r="R6585" i="8" s="1"/>
  <c r="Q6586" i="8"/>
  <c r="R6586" i="8" s="1"/>
  <c r="Q6587" i="8"/>
  <c r="R6587" i="8" s="1"/>
  <c r="Q6588" i="8"/>
  <c r="R6588" i="8" s="1"/>
  <c r="Q6589" i="8"/>
  <c r="R6589" i="8" s="1"/>
  <c r="Q6590" i="8"/>
  <c r="R6590" i="8" s="1"/>
  <c r="Q6591" i="8"/>
  <c r="R6591" i="8" s="1"/>
  <c r="Q6592" i="8"/>
  <c r="R6592" i="8" s="1"/>
  <c r="Q6593" i="8"/>
  <c r="R6593" i="8" s="1"/>
  <c r="Q6594" i="8"/>
  <c r="R6594" i="8" s="1"/>
  <c r="Q6595" i="8"/>
  <c r="R6595" i="8" s="1"/>
  <c r="Q6596" i="8"/>
  <c r="R6596" i="8" s="1"/>
  <c r="Q6597" i="8"/>
  <c r="R6597" i="8" s="1"/>
  <c r="Q6598" i="8"/>
  <c r="R6598" i="8" s="1"/>
  <c r="Q6599" i="8"/>
  <c r="R6599" i="8" s="1"/>
  <c r="Q6600" i="8"/>
  <c r="R6600" i="8" s="1"/>
  <c r="Q6601" i="8"/>
  <c r="R6601" i="8" s="1"/>
  <c r="Q6602" i="8"/>
  <c r="R6602" i="8" s="1"/>
  <c r="Q6603" i="8"/>
  <c r="R6603" i="8" s="1"/>
  <c r="Q6604" i="8"/>
  <c r="R6604" i="8" s="1"/>
  <c r="Q6605" i="8"/>
  <c r="R6605" i="8" s="1"/>
  <c r="Q6606" i="8"/>
  <c r="R6606" i="8" s="1"/>
  <c r="Q6607" i="8"/>
  <c r="R6607" i="8" s="1"/>
  <c r="Q6608" i="8"/>
  <c r="R6608" i="8" s="1"/>
  <c r="Q6609" i="8"/>
  <c r="R6609" i="8" s="1"/>
  <c r="Q6610" i="8"/>
  <c r="R6610" i="8" s="1"/>
  <c r="Q6611" i="8"/>
  <c r="R6611" i="8" s="1"/>
  <c r="Q6612" i="8"/>
  <c r="R6612" i="8" s="1"/>
  <c r="Q6613" i="8"/>
  <c r="R6613" i="8" s="1"/>
  <c r="Q6614" i="8"/>
  <c r="R6614" i="8" s="1"/>
  <c r="Q6615" i="8"/>
  <c r="R6615" i="8" s="1"/>
  <c r="Q6616" i="8"/>
  <c r="R6616" i="8" s="1"/>
  <c r="Q6617" i="8"/>
  <c r="R6617" i="8" s="1"/>
  <c r="Q6618" i="8"/>
  <c r="R6618" i="8" s="1"/>
  <c r="Q6619" i="8"/>
  <c r="R6619" i="8" s="1"/>
  <c r="Q6620" i="8"/>
  <c r="R6620" i="8" s="1"/>
  <c r="Q6621" i="8"/>
  <c r="R6621" i="8" s="1"/>
  <c r="Q6622" i="8"/>
  <c r="R6622" i="8" s="1"/>
  <c r="Q6623" i="8"/>
  <c r="R6623" i="8" s="1"/>
  <c r="Q6624" i="8"/>
  <c r="R6624" i="8" s="1"/>
  <c r="Q6625" i="8"/>
  <c r="R6625" i="8" s="1"/>
  <c r="Q6626" i="8"/>
  <c r="R6626" i="8" s="1"/>
  <c r="Q6627" i="8"/>
  <c r="R6627" i="8" s="1"/>
  <c r="Q6628" i="8"/>
  <c r="R6628" i="8" s="1"/>
  <c r="Q6629" i="8"/>
  <c r="R6629" i="8" s="1"/>
  <c r="Q6630" i="8"/>
  <c r="R6630" i="8" s="1"/>
  <c r="Q6631" i="8"/>
  <c r="R6631" i="8" s="1"/>
  <c r="Q6632" i="8"/>
  <c r="R6632" i="8" s="1"/>
  <c r="Q6633" i="8"/>
  <c r="R6633" i="8" s="1"/>
  <c r="Q6634" i="8"/>
  <c r="R6634" i="8" s="1"/>
  <c r="Q6635" i="8"/>
  <c r="R6635" i="8" s="1"/>
  <c r="Q6636" i="8"/>
  <c r="R6636" i="8" s="1"/>
  <c r="Q6637" i="8"/>
  <c r="R6637" i="8" s="1"/>
  <c r="Q6638" i="8"/>
  <c r="R6638" i="8" s="1"/>
  <c r="Q6639" i="8"/>
  <c r="R6639" i="8" s="1"/>
  <c r="Q6640" i="8"/>
  <c r="R6640" i="8" s="1"/>
  <c r="Q6641" i="8"/>
  <c r="R6641" i="8" s="1"/>
  <c r="Q6642" i="8"/>
  <c r="R6642" i="8" s="1"/>
  <c r="Q6643" i="8"/>
  <c r="R6643" i="8" s="1"/>
  <c r="Q6644" i="8"/>
  <c r="R6644" i="8" s="1"/>
  <c r="Q6645" i="8"/>
  <c r="R6645" i="8" s="1"/>
  <c r="Q6646" i="8"/>
  <c r="R6646" i="8" s="1"/>
  <c r="Q6647" i="8"/>
  <c r="R6647" i="8" s="1"/>
  <c r="Q6648" i="8"/>
  <c r="R6648" i="8" s="1"/>
  <c r="Q6649" i="8"/>
  <c r="R6649" i="8" s="1"/>
  <c r="Q6650" i="8"/>
  <c r="R6650" i="8" s="1"/>
  <c r="Q6651" i="8"/>
  <c r="R6651" i="8" s="1"/>
  <c r="Q6652" i="8"/>
  <c r="R6652" i="8" s="1"/>
  <c r="Q6653" i="8"/>
  <c r="R6653" i="8" s="1"/>
  <c r="Q6654" i="8"/>
  <c r="R6654" i="8" s="1"/>
  <c r="Q6655" i="8"/>
  <c r="R6655" i="8" s="1"/>
  <c r="Q6656" i="8"/>
  <c r="R6656" i="8" s="1"/>
  <c r="Q6657" i="8"/>
  <c r="R6657" i="8" s="1"/>
  <c r="Q6658" i="8"/>
  <c r="R6658" i="8" s="1"/>
  <c r="Q6659" i="8"/>
  <c r="R6659" i="8" s="1"/>
  <c r="Q6660" i="8"/>
  <c r="R6660" i="8" s="1"/>
  <c r="Q6661" i="8"/>
  <c r="R6661" i="8" s="1"/>
  <c r="Q6662" i="8"/>
  <c r="R6662" i="8" s="1"/>
  <c r="Q6663" i="8"/>
  <c r="R6663" i="8" s="1"/>
  <c r="Q6664" i="8"/>
  <c r="R6664" i="8" s="1"/>
  <c r="Q6665" i="8"/>
  <c r="R6665" i="8" s="1"/>
  <c r="Q6666" i="8"/>
  <c r="R6666" i="8" s="1"/>
  <c r="Q6667" i="8"/>
  <c r="R6667" i="8" s="1"/>
  <c r="Q6668" i="8"/>
  <c r="R6668" i="8" s="1"/>
  <c r="Q6669" i="8"/>
  <c r="R6669" i="8" s="1"/>
  <c r="Q6670" i="8"/>
  <c r="R6670" i="8" s="1"/>
  <c r="Q6671" i="8"/>
  <c r="R6671" i="8" s="1"/>
  <c r="Q6672" i="8"/>
  <c r="R6672" i="8" s="1"/>
  <c r="Q6673" i="8"/>
  <c r="R6673" i="8" s="1"/>
  <c r="Q6674" i="8"/>
  <c r="R6674" i="8" s="1"/>
  <c r="Q6675" i="8"/>
  <c r="R6675" i="8" s="1"/>
  <c r="Q6676" i="8"/>
  <c r="R6676" i="8" s="1"/>
  <c r="Q6677" i="8"/>
  <c r="R6677" i="8" s="1"/>
  <c r="Q6678" i="8"/>
  <c r="R6678" i="8" s="1"/>
  <c r="Q6679" i="8"/>
  <c r="R6679" i="8" s="1"/>
  <c r="Q6680" i="8"/>
  <c r="R6680" i="8" s="1"/>
  <c r="Q6681" i="8"/>
  <c r="R6681" i="8" s="1"/>
  <c r="Q6682" i="8"/>
  <c r="R6682" i="8" s="1"/>
  <c r="Q6683" i="8"/>
  <c r="R6683" i="8" s="1"/>
  <c r="Q6684" i="8"/>
  <c r="R6684" i="8" s="1"/>
  <c r="Q6685" i="8"/>
  <c r="R6685" i="8" s="1"/>
  <c r="Q6686" i="8"/>
  <c r="R6686" i="8" s="1"/>
  <c r="Q6687" i="8"/>
  <c r="R6687" i="8" s="1"/>
  <c r="Q6688" i="8"/>
  <c r="R6688" i="8" s="1"/>
  <c r="Q6689" i="8"/>
  <c r="R6689" i="8" s="1"/>
  <c r="Q6690" i="8"/>
  <c r="R6690" i="8" s="1"/>
  <c r="Q6691" i="8"/>
  <c r="R6691" i="8" s="1"/>
  <c r="Q6692" i="8"/>
  <c r="R6692" i="8" s="1"/>
  <c r="Q6693" i="8"/>
  <c r="R6693" i="8" s="1"/>
  <c r="Q6694" i="8"/>
  <c r="R6694" i="8" s="1"/>
  <c r="Q6695" i="8"/>
  <c r="R6695" i="8" s="1"/>
  <c r="Q6696" i="8"/>
  <c r="R6696" i="8" s="1"/>
  <c r="Q6697" i="8"/>
  <c r="R6697" i="8" s="1"/>
  <c r="Q6698" i="8"/>
  <c r="R6698" i="8" s="1"/>
  <c r="Q6699" i="8"/>
  <c r="R6699" i="8" s="1"/>
  <c r="Q6700" i="8"/>
  <c r="R6700" i="8" s="1"/>
  <c r="Q6701" i="8"/>
  <c r="R6701" i="8" s="1"/>
  <c r="Q6702" i="8"/>
  <c r="R6702" i="8" s="1"/>
  <c r="Q6703" i="8"/>
  <c r="R6703" i="8" s="1"/>
  <c r="Q6704" i="8"/>
  <c r="R6704" i="8" s="1"/>
  <c r="Q6705" i="8"/>
  <c r="R6705" i="8" s="1"/>
  <c r="Q6706" i="8"/>
  <c r="R6706" i="8" s="1"/>
  <c r="Q6707" i="8"/>
  <c r="R6707" i="8" s="1"/>
  <c r="Q6708" i="8"/>
  <c r="R6708" i="8" s="1"/>
  <c r="Q6709" i="8"/>
  <c r="R6709" i="8" s="1"/>
  <c r="Q6710" i="8"/>
  <c r="R6710" i="8" s="1"/>
  <c r="Q6711" i="8"/>
  <c r="R6711" i="8" s="1"/>
  <c r="Q6712" i="8"/>
  <c r="R6712" i="8" s="1"/>
  <c r="Q6713" i="8"/>
  <c r="R6713" i="8" s="1"/>
  <c r="Q6714" i="8"/>
  <c r="R6714" i="8" s="1"/>
  <c r="Q6715" i="8"/>
  <c r="R6715" i="8" s="1"/>
  <c r="Q6716" i="8"/>
  <c r="R6716" i="8" s="1"/>
  <c r="Q6717" i="8"/>
  <c r="R6717" i="8" s="1"/>
  <c r="Q6718" i="8"/>
  <c r="R6718" i="8" s="1"/>
  <c r="Q6719" i="8"/>
  <c r="R6719" i="8" s="1"/>
  <c r="Q6720" i="8"/>
  <c r="R6720" i="8" s="1"/>
  <c r="Q6721" i="8"/>
  <c r="R6721" i="8" s="1"/>
  <c r="Q6722" i="8"/>
  <c r="R6722" i="8" s="1"/>
  <c r="Q6723" i="8"/>
  <c r="R6723" i="8" s="1"/>
  <c r="Q6724" i="8"/>
  <c r="R6724" i="8" s="1"/>
  <c r="Q6725" i="8"/>
  <c r="R6725" i="8" s="1"/>
  <c r="Q6726" i="8"/>
  <c r="R6726" i="8" s="1"/>
  <c r="Q6727" i="8"/>
  <c r="R6727" i="8" s="1"/>
  <c r="Q6728" i="8"/>
  <c r="R6728" i="8" s="1"/>
  <c r="Q6729" i="8"/>
  <c r="R6729" i="8" s="1"/>
  <c r="Q6730" i="8"/>
  <c r="R6730" i="8" s="1"/>
  <c r="Q6731" i="8"/>
  <c r="R6731" i="8" s="1"/>
  <c r="Q6732" i="8"/>
  <c r="R6732" i="8" s="1"/>
  <c r="Q6733" i="8"/>
  <c r="R6733" i="8" s="1"/>
  <c r="Q6734" i="8"/>
  <c r="R6734" i="8" s="1"/>
  <c r="Q6735" i="8"/>
  <c r="R6735" i="8" s="1"/>
  <c r="Q6736" i="8"/>
  <c r="R6736" i="8" s="1"/>
  <c r="Q6737" i="8"/>
  <c r="R6737" i="8" s="1"/>
  <c r="Q6738" i="8"/>
  <c r="R6738" i="8" s="1"/>
  <c r="Q6739" i="8"/>
  <c r="R6739" i="8" s="1"/>
  <c r="Q6740" i="8"/>
  <c r="R6740" i="8" s="1"/>
  <c r="Q6741" i="8"/>
  <c r="R6741" i="8" s="1"/>
  <c r="Q6742" i="8"/>
  <c r="R6742" i="8" s="1"/>
  <c r="Q6743" i="8"/>
  <c r="R6743" i="8" s="1"/>
  <c r="Q6744" i="8"/>
  <c r="R6744" i="8" s="1"/>
  <c r="Q6745" i="8"/>
  <c r="R6745" i="8" s="1"/>
  <c r="Q6746" i="8"/>
  <c r="R6746" i="8" s="1"/>
  <c r="Q6747" i="8"/>
  <c r="R6747" i="8" s="1"/>
  <c r="Q6748" i="8"/>
  <c r="R6748" i="8" s="1"/>
  <c r="Q6749" i="8"/>
  <c r="R6749" i="8" s="1"/>
  <c r="Q6750" i="8"/>
  <c r="R6750" i="8" s="1"/>
  <c r="Q6751" i="8"/>
  <c r="R6751" i="8" s="1"/>
  <c r="Q6752" i="8"/>
  <c r="R6752" i="8" s="1"/>
  <c r="Q6753" i="8"/>
  <c r="R6753" i="8" s="1"/>
  <c r="Q6754" i="8"/>
  <c r="R6754" i="8" s="1"/>
  <c r="Q6755" i="8"/>
  <c r="R6755" i="8" s="1"/>
  <c r="Q6756" i="8"/>
  <c r="R6756" i="8" s="1"/>
  <c r="Q6757" i="8"/>
  <c r="R6757" i="8" s="1"/>
  <c r="Q6758" i="8"/>
  <c r="R6758" i="8" s="1"/>
  <c r="Q6759" i="8"/>
  <c r="R6759" i="8" s="1"/>
  <c r="Q6760" i="8"/>
  <c r="R6760" i="8" s="1"/>
  <c r="Q6761" i="8"/>
  <c r="R6761" i="8" s="1"/>
  <c r="Q6762" i="8"/>
  <c r="R6762" i="8" s="1"/>
  <c r="Q6763" i="8"/>
  <c r="R6763" i="8" s="1"/>
  <c r="Q6764" i="8"/>
  <c r="R6764" i="8" s="1"/>
  <c r="Q6765" i="8"/>
  <c r="R6765" i="8" s="1"/>
  <c r="Q6766" i="8"/>
  <c r="R6766" i="8" s="1"/>
  <c r="Q6767" i="8"/>
  <c r="R6767" i="8" s="1"/>
  <c r="Q6768" i="8"/>
  <c r="R6768" i="8" s="1"/>
  <c r="Q6769" i="8"/>
  <c r="R6769" i="8" s="1"/>
  <c r="Q6770" i="8"/>
  <c r="R6770" i="8" s="1"/>
  <c r="Q6771" i="8"/>
  <c r="R6771" i="8" s="1"/>
  <c r="Q6772" i="8"/>
  <c r="R6772" i="8" s="1"/>
  <c r="Q6773" i="8"/>
  <c r="R6773" i="8" s="1"/>
  <c r="Q6774" i="8"/>
  <c r="R6774" i="8" s="1"/>
  <c r="Q6775" i="8"/>
  <c r="R6775" i="8" s="1"/>
  <c r="Q6776" i="8"/>
  <c r="R6776" i="8" s="1"/>
  <c r="Q6777" i="8"/>
  <c r="R6777" i="8" s="1"/>
  <c r="Q6778" i="8"/>
  <c r="R6778" i="8" s="1"/>
  <c r="Q6779" i="8"/>
  <c r="R6779" i="8" s="1"/>
  <c r="Q6780" i="8"/>
  <c r="R6780" i="8" s="1"/>
  <c r="Q6781" i="8"/>
  <c r="R6781" i="8" s="1"/>
  <c r="Q6782" i="8"/>
  <c r="R6782" i="8" s="1"/>
  <c r="Q6783" i="8"/>
  <c r="R6783" i="8" s="1"/>
  <c r="Q6784" i="8"/>
  <c r="R6784" i="8" s="1"/>
  <c r="Q6785" i="8"/>
  <c r="R6785" i="8" s="1"/>
  <c r="Q6786" i="8"/>
  <c r="R6786" i="8" s="1"/>
  <c r="Q6787" i="8"/>
  <c r="R6787" i="8" s="1"/>
  <c r="Q6788" i="8"/>
  <c r="R6788" i="8" s="1"/>
  <c r="Q6789" i="8"/>
  <c r="R6789" i="8" s="1"/>
  <c r="Q6790" i="8"/>
  <c r="R6790" i="8" s="1"/>
  <c r="Q6791" i="8"/>
  <c r="R6791" i="8" s="1"/>
  <c r="Q6792" i="8"/>
  <c r="R6792" i="8" s="1"/>
  <c r="Q6793" i="8"/>
  <c r="R6793" i="8" s="1"/>
  <c r="Q6794" i="8"/>
  <c r="R6794" i="8" s="1"/>
  <c r="Q6795" i="8"/>
  <c r="R6795" i="8" s="1"/>
  <c r="Q6796" i="8"/>
  <c r="R6796" i="8" s="1"/>
  <c r="Q6797" i="8"/>
  <c r="R6797" i="8" s="1"/>
  <c r="Q6798" i="8"/>
  <c r="R6798" i="8" s="1"/>
  <c r="Q6799" i="8"/>
  <c r="R6799" i="8" s="1"/>
  <c r="Q6800" i="8"/>
  <c r="R6800" i="8" s="1"/>
  <c r="Q6801" i="8"/>
  <c r="R6801" i="8" s="1"/>
  <c r="Q6802" i="8"/>
  <c r="R6802" i="8" s="1"/>
  <c r="Q6803" i="8"/>
  <c r="R6803" i="8" s="1"/>
  <c r="Q6804" i="8"/>
  <c r="R6804" i="8" s="1"/>
  <c r="Q6805" i="8"/>
  <c r="R6805" i="8" s="1"/>
  <c r="Q6806" i="8"/>
  <c r="R6806" i="8" s="1"/>
  <c r="Q6807" i="8"/>
  <c r="R6807" i="8" s="1"/>
  <c r="Q6808" i="8"/>
  <c r="R6808" i="8" s="1"/>
  <c r="Q6809" i="8"/>
  <c r="R6809" i="8" s="1"/>
  <c r="Q6810" i="8"/>
  <c r="R6810" i="8" s="1"/>
  <c r="Q6811" i="8"/>
  <c r="R6811" i="8" s="1"/>
  <c r="Q6812" i="8"/>
  <c r="R6812" i="8" s="1"/>
  <c r="Q6813" i="8"/>
  <c r="R6813" i="8" s="1"/>
  <c r="Q6814" i="8"/>
  <c r="R6814" i="8" s="1"/>
  <c r="Q6815" i="8"/>
  <c r="R6815" i="8" s="1"/>
  <c r="Q6816" i="8"/>
  <c r="R6816" i="8" s="1"/>
  <c r="Q6817" i="8"/>
  <c r="R6817" i="8" s="1"/>
  <c r="Q6818" i="8"/>
  <c r="R6818" i="8" s="1"/>
  <c r="Q6819" i="8"/>
  <c r="R6819" i="8" s="1"/>
  <c r="Q6820" i="8"/>
  <c r="R6820" i="8" s="1"/>
  <c r="Q6821" i="8"/>
  <c r="R6821" i="8" s="1"/>
  <c r="Q6822" i="8"/>
  <c r="R6822" i="8" s="1"/>
  <c r="Q6823" i="8"/>
  <c r="R6823" i="8" s="1"/>
  <c r="Q6824" i="8"/>
  <c r="R6824" i="8" s="1"/>
  <c r="Q6825" i="8"/>
  <c r="R6825" i="8" s="1"/>
  <c r="Q6826" i="8"/>
  <c r="R6826" i="8" s="1"/>
  <c r="Q6827" i="8"/>
  <c r="R6827" i="8" s="1"/>
  <c r="Q6828" i="8"/>
  <c r="R6828" i="8" s="1"/>
  <c r="Q6829" i="8"/>
  <c r="R6829" i="8" s="1"/>
  <c r="Q6830" i="8"/>
  <c r="R6830" i="8" s="1"/>
  <c r="Q6831" i="8"/>
  <c r="R6831" i="8" s="1"/>
  <c r="Q6832" i="8"/>
  <c r="R6832" i="8" s="1"/>
  <c r="Q6833" i="8"/>
  <c r="R6833" i="8" s="1"/>
  <c r="Q6834" i="8"/>
  <c r="R6834" i="8" s="1"/>
  <c r="Q6835" i="8"/>
  <c r="R6835" i="8" s="1"/>
  <c r="Q6836" i="8"/>
  <c r="R6836" i="8" s="1"/>
  <c r="Q6837" i="8"/>
  <c r="R6837" i="8" s="1"/>
  <c r="Q6838" i="8"/>
  <c r="R6838" i="8" s="1"/>
  <c r="Q6839" i="8"/>
  <c r="R6839" i="8" s="1"/>
  <c r="Q6840" i="8"/>
  <c r="R6840" i="8" s="1"/>
  <c r="Q6841" i="8"/>
  <c r="R6841" i="8" s="1"/>
  <c r="Q6842" i="8"/>
  <c r="R6842" i="8" s="1"/>
  <c r="Q6843" i="8"/>
  <c r="R6843" i="8" s="1"/>
  <c r="Q6844" i="8"/>
  <c r="R6844" i="8" s="1"/>
  <c r="Q6845" i="8"/>
  <c r="R6845" i="8" s="1"/>
  <c r="Q6846" i="8"/>
  <c r="R6846" i="8" s="1"/>
  <c r="Q6847" i="8"/>
  <c r="R6847" i="8" s="1"/>
  <c r="Q6848" i="8"/>
  <c r="R6848" i="8" s="1"/>
  <c r="Q6849" i="8"/>
  <c r="R6849" i="8" s="1"/>
  <c r="Q6850" i="8"/>
  <c r="R6850" i="8" s="1"/>
  <c r="Q6851" i="8"/>
  <c r="R6851" i="8" s="1"/>
  <c r="Q6852" i="8"/>
  <c r="R6852" i="8" s="1"/>
  <c r="Q6853" i="8"/>
  <c r="R6853" i="8" s="1"/>
  <c r="Q6854" i="8"/>
  <c r="R6854" i="8" s="1"/>
  <c r="Q6855" i="8"/>
  <c r="R6855" i="8" s="1"/>
  <c r="Q6856" i="8"/>
  <c r="R6856" i="8" s="1"/>
  <c r="Q6857" i="8"/>
  <c r="R6857" i="8" s="1"/>
  <c r="Q6858" i="8"/>
  <c r="R6858" i="8" s="1"/>
  <c r="Q6859" i="8"/>
  <c r="R6859" i="8" s="1"/>
  <c r="Q6860" i="8"/>
  <c r="R6860" i="8" s="1"/>
  <c r="Q6861" i="8"/>
  <c r="R6861" i="8" s="1"/>
  <c r="Q6862" i="8"/>
  <c r="R6862" i="8" s="1"/>
  <c r="Q6863" i="8"/>
  <c r="R6863" i="8" s="1"/>
  <c r="Q6864" i="8"/>
  <c r="R6864" i="8" s="1"/>
  <c r="Q6865" i="8"/>
  <c r="R6865" i="8" s="1"/>
  <c r="Q6866" i="8"/>
  <c r="R6866" i="8" s="1"/>
  <c r="Q6867" i="8"/>
  <c r="R6867" i="8" s="1"/>
  <c r="Q6868" i="8"/>
  <c r="R6868" i="8" s="1"/>
  <c r="Q6869" i="8"/>
  <c r="R6869" i="8" s="1"/>
  <c r="Q6870" i="8"/>
  <c r="R6870" i="8" s="1"/>
  <c r="Q6871" i="8"/>
  <c r="R6871" i="8" s="1"/>
  <c r="Q6872" i="8"/>
  <c r="R6872" i="8" s="1"/>
  <c r="Q6873" i="8"/>
  <c r="R6873" i="8" s="1"/>
  <c r="Q6874" i="8"/>
  <c r="R6874" i="8" s="1"/>
  <c r="Q6875" i="8"/>
  <c r="R6875" i="8" s="1"/>
  <c r="Q6876" i="8"/>
  <c r="R6876" i="8" s="1"/>
  <c r="Q6877" i="8"/>
  <c r="R6877" i="8" s="1"/>
  <c r="Q6878" i="8"/>
  <c r="R6878" i="8" s="1"/>
  <c r="Q6879" i="8"/>
  <c r="R6879" i="8" s="1"/>
  <c r="Q6880" i="8"/>
  <c r="R6880" i="8" s="1"/>
  <c r="Q6881" i="8"/>
  <c r="R6881" i="8" s="1"/>
  <c r="Q6882" i="8"/>
  <c r="R6882" i="8" s="1"/>
  <c r="Q6883" i="8"/>
  <c r="R6883" i="8" s="1"/>
  <c r="Q6884" i="8"/>
  <c r="R6884" i="8" s="1"/>
  <c r="Q6885" i="8"/>
  <c r="R6885" i="8" s="1"/>
  <c r="Q6886" i="8"/>
  <c r="R6886" i="8" s="1"/>
  <c r="Q6887" i="8"/>
  <c r="R6887" i="8" s="1"/>
  <c r="Q6888" i="8"/>
  <c r="R6888" i="8" s="1"/>
  <c r="Q6889" i="8"/>
  <c r="R6889" i="8" s="1"/>
  <c r="Q6890" i="8"/>
  <c r="R6890" i="8" s="1"/>
  <c r="Q6891" i="8"/>
  <c r="R6891" i="8" s="1"/>
  <c r="Q6892" i="8"/>
  <c r="R6892" i="8" s="1"/>
  <c r="Q6893" i="8"/>
  <c r="R6893" i="8" s="1"/>
  <c r="Q6894" i="8"/>
  <c r="R6894" i="8" s="1"/>
  <c r="Q6895" i="8"/>
  <c r="R6895" i="8" s="1"/>
  <c r="Q6896" i="8"/>
  <c r="R6896" i="8" s="1"/>
  <c r="Q6897" i="8"/>
  <c r="R6897" i="8" s="1"/>
  <c r="Q6898" i="8"/>
  <c r="R6898" i="8" s="1"/>
  <c r="Q6899" i="8"/>
  <c r="R6899" i="8" s="1"/>
  <c r="Q6900" i="8"/>
  <c r="R6900" i="8" s="1"/>
  <c r="Q6901" i="8"/>
  <c r="R6901" i="8" s="1"/>
  <c r="Q6902" i="8"/>
  <c r="R6902" i="8" s="1"/>
  <c r="Q6903" i="8"/>
  <c r="R6903" i="8" s="1"/>
  <c r="Q6904" i="8"/>
  <c r="R6904" i="8" s="1"/>
  <c r="Q6905" i="8"/>
  <c r="R6905" i="8" s="1"/>
  <c r="Q6906" i="8"/>
  <c r="R6906" i="8" s="1"/>
  <c r="Q6907" i="8"/>
  <c r="R6907" i="8" s="1"/>
  <c r="Q6908" i="8"/>
  <c r="R6908" i="8" s="1"/>
  <c r="Q6909" i="8"/>
  <c r="R6909" i="8" s="1"/>
  <c r="Q6910" i="8"/>
  <c r="R6910" i="8" s="1"/>
  <c r="Q6911" i="8"/>
  <c r="R6911" i="8" s="1"/>
  <c r="Q6912" i="8"/>
  <c r="R6912" i="8" s="1"/>
  <c r="Q6913" i="8"/>
  <c r="R6913" i="8" s="1"/>
  <c r="Q6914" i="8"/>
  <c r="R6914" i="8" s="1"/>
  <c r="Q6915" i="8"/>
  <c r="R6915" i="8" s="1"/>
  <c r="Q6916" i="8"/>
  <c r="R6916" i="8" s="1"/>
  <c r="Q6917" i="8"/>
  <c r="R6917" i="8" s="1"/>
  <c r="Q6918" i="8"/>
  <c r="R6918" i="8" s="1"/>
  <c r="Q6919" i="8"/>
  <c r="R6919" i="8" s="1"/>
  <c r="Q6920" i="8"/>
  <c r="R6920" i="8" s="1"/>
  <c r="Q6921" i="8"/>
  <c r="R6921" i="8" s="1"/>
  <c r="Q6922" i="8"/>
  <c r="R6922" i="8" s="1"/>
  <c r="Q6923" i="8"/>
  <c r="R6923" i="8" s="1"/>
  <c r="Q6924" i="8"/>
  <c r="R6924" i="8" s="1"/>
  <c r="Q6925" i="8"/>
  <c r="R6925" i="8" s="1"/>
  <c r="Q6926" i="8"/>
  <c r="R6926" i="8" s="1"/>
  <c r="Q6927" i="8"/>
  <c r="R6927" i="8" s="1"/>
  <c r="Q6928" i="8"/>
  <c r="R6928" i="8" s="1"/>
  <c r="Q6929" i="8"/>
  <c r="R6929" i="8" s="1"/>
  <c r="Q6930" i="8"/>
  <c r="R6930" i="8" s="1"/>
  <c r="Q6931" i="8"/>
  <c r="R6931" i="8" s="1"/>
  <c r="Q6932" i="8"/>
  <c r="R6932" i="8" s="1"/>
  <c r="Q6933" i="8"/>
  <c r="R6933" i="8" s="1"/>
  <c r="Q6934" i="8"/>
  <c r="R6934" i="8" s="1"/>
  <c r="Q6935" i="8"/>
  <c r="R6935" i="8" s="1"/>
  <c r="Q6936" i="8"/>
  <c r="R6936" i="8" s="1"/>
  <c r="Q6937" i="8"/>
  <c r="R6937" i="8" s="1"/>
  <c r="Q6938" i="8"/>
  <c r="R6938" i="8" s="1"/>
  <c r="Q6939" i="8"/>
  <c r="R6939" i="8" s="1"/>
  <c r="Q6940" i="8"/>
  <c r="R6940" i="8" s="1"/>
  <c r="Q6941" i="8"/>
  <c r="R6941" i="8" s="1"/>
  <c r="Q6942" i="8"/>
  <c r="R6942" i="8" s="1"/>
  <c r="Q6943" i="8"/>
  <c r="R6943" i="8" s="1"/>
  <c r="Q6944" i="8"/>
  <c r="R6944" i="8" s="1"/>
  <c r="Q6945" i="8"/>
  <c r="R6945" i="8" s="1"/>
  <c r="Q6946" i="8"/>
  <c r="R6946" i="8" s="1"/>
  <c r="Q6947" i="8"/>
  <c r="R6947" i="8" s="1"/>
  <c r="Q6948" i="8"/>
  <c r="R6948" i="8" s="1"/>
  <c r="Q6949" i="8"/>
  <c r="R6949" i="8" s="1"/>
  <c r="Q6950" i="8"/>
  <c r="R6950" i="8" s="1"/>
  <c r="Q6951" i="8"/>
  <c r="R6951" i="8" s="1"/>
  <c r="Q6952" i="8"/>
  <c r="R6952" i="8" s="1"/>
  <c r="Q6953" i="8"/>
  <c r="R6953" i="8" s="1"/>
  <c r="Q6954" i="8"/>
  <c r="R6954" i="8" s="1"/>
  <c r="Q6955" i="8"/>
  <c r="R6955" i="8" s="1"/>
  <c r="Q6956" i="8"/>
  <c r="R6956" i="8" s="1"/>
  <c r="Q6957" i="8"/>
  <c r="R6957" i="8" s="1"/>
  <c r="Q6958" i="8"/>
  <c r="R6958" i="8" s="1"/>
  <c r="Q6959" i="8"/>
  <c r="R6959" i="8" s="1"/>
  <c r="Q6960" i="8"/>
  <c r="R6960" i="8" s="1"/>
  <c r="Q6961" i="8"/>
  <c r="R6961" i="8" s="1"/>
  <c r="Q6962" i="8"/>
  <c r="R6962" i="8" s="1"/>
  <c r="Q6963" i="8"/>
  <c r="R6963" i="8" s="1"/>
  <c r="Q6964" i="8"/>
  <c r="R6964" i="8" s="1"/>
  <c r="Q6965" i="8"/>
  <c r="R6965" i="8" s="1"/>
  <c r="Q6966" i="8"/>
  <c r="R6966" i="8" s="1"/>
  <c r="Q6967" i="8"/>
  <c r="R6967" i="8" s="1"/>
  <c r="Q6968" i="8"/>
  <c r="R6968" i="8" s="1"/>
  <c r="Q6969" i="8"/>
  <c r="R6969" i="8" s="1"/>
  <c r="Q6970" i="8"/>
  <c r="R6970" i="8" s="1"/>
  <c r="Q6971" i="8"/>
  <c r="R6971" i="8" s="1"/>
  <c r="Q6972" i="8"/>
  <c r="R6972" i="8" s="1"/>
  <c r="Q6973" i="8"/>
  <c r="R6973" i="8" s="1"/>
  <c r="Q6974" i="8"/>
  <c r="R6974" i="8" s="1"/>
  <c r="Q6975" i="8"/>
  <c r="R6975" i="8" s="1"/>
  <c r="Q6976" i="8"/>
  <c r="R6976" i="8" s="1"/>
  <c r="Q6977" i="8"/>
  <c r="R6977" i="8" s="1"/>
  <c r="Q6978" i="8"/>
  <c r="R6978" i="8" s="1"/>
  <c r="Q6979" i="8"/>
  <c r="R6979" i="8" s="1"/>
  <c r="Q6980" i="8"/>
  <c r="R6980" i="8" s="1"/>
  <c r="Q6981" i="8"/>
  <c r="R6981" i="8" s="1"/>
  <c r="Q6982" i="8"/>
  <c r="R6982" i="8" s="1"/>
  <c r="Q6983" i="8"/>
  <c r="R6983" i="8" s="1"/>
  <c r="Q6984" i="8"/>
  <c r="R6984" i="8" s="1"/>
  <c r="Q6985" i="8"/>
  <c r="R6985" i="8" s="1"/>
  <c r="Q6986" i="8"/>
  <c r="R6986" i="8" s="1"/>
  <c r="Q6987" i="8"/>
  <c r="R6987" i="8" s="1"/>
  <c r="Q6988" i="8"/>
  <c r="R6988" i="8" s="1"/>
  <c r="Q6989" i="8"/>
  <c r="R6989" i="8" s="1"/>
  <c r="Q6990" i="8"/>
  <c r="R6990" i="8" s="1"/>
  <c r="Q6991" i="8"/>
  <c r="R6991" i="8" s="1"/>
  <c r="Q6992" i="8"/>
  <c r="R6992" i="8" s="1"/>
  <c r="Q6993" i="8"/>
  <c r="R6993" i="8" s="1"/>
  <c r="Q6994" i="8"/>
  <c r="R6994" i="8" s="1"/>
  <c r="Q6995" i="8"/>
  <c r="R6995" i="8" s="1"/>
  <c r="Q6996" i="8"/>
  <c r="R6996" i="8" s="1"/>
  <c r="Q6997" i="8"/>
  <c r="R6997" i="8" s="1"/>
  <c r="Q6998" i="8"/>
  <c r="R6998" i="8" s="1"/>
  <c r="Q6999" i="8"/>
  <c r="R6999" i="8" s="1"/>
  <c r="Q7000" i="8"/>
  <c r="R7000" i="8" s="1"/>
  <c r="Q7001" i="8"/>
  <c r="R7001" i="8" s="1"/>
  <c r="Q7002" i="8"/>
  <c r="R7002" i="8" s="1"/>
  <c r="Q7003" i="8"/>
  <c r="R7003" i="8" s="1"/>
  <c r="Q7004" i="8"/>
  <c r="R7004" i="8" s="1"/>
  <c r="Q7005" i="8"/>
  <c r="R7005" i="8" s="1"/>
  <c r="Q7006" i="8"/>
  <c r="R7006" i="8" s="1"/>
  <c r="Q7007" i="8"/>
  <c r="R7007" i="8" s="1"/>
  <c r="Q7008" i="8"/>
  <c r="R7008" i="8" s="1"/>
  <c r="Q7009" i="8"/>
  <c r="R7009" i="8" s="1"/>
  <c r="Q7010" i="8"/>
  <c r="R7010" i="8" s="1"/>
  <c r="Q7011" i="8"/>
  <c r="R7011" i="8" s="1"/>
  <c r="Q7012" i="8"/>
  <c r="R7012" i="8" s="1"/>
  <c r="Q7013" i="8"/>
  <c r="R7013" i="8" s="1"/>
  <c r="Q7014" i="8"/>
  <c r="R7014" i="8" s="1"/>
  <c r="Q7015" i="8"/>
  <c r="R7015" i="8" s="1"/>
  <c r="Q7016" i="8"/>
  <c r="R7016" i="8" s="1"/>
  <c r="Q7017" i="8"/>
  <c r="R7017" i="8" s="1"/>
  <c r="Q7018" i="8"/>
  <c r="R7018" i="8" s="1"/>
  <c r="Q7019" i="8"/>
  <c r="R7019" i="8" s="1"/>
  <c r="Q7020" i="8"/>
  <c r="R7020" i="8" s="1"/>
  <c r="Q7021" i="8"/>
  <c r="R7021" i="8" s="1"/>
  <c r="Q7022" i="8"/>
  <c r="R7022" i="8" s="1"/>
  <c r="Q7023" i="8"/>
  <c r="R7023" i="8" s="1"/>
  <c r="Q7024" i="8"/>
  <c r="R7024" i="8" s="1"/>
  <c r="Q7025" i="8"/>
  <c r="R7025" i="8" s="1"/>
  <c r="Q7026" i="8"/>
  <c r="R7026" i="8" s="1"/>
  <c r="Q7027" i="8"/>
  <c r="R7027" i="8" s="1"/>
  <c r="Q7028" i="8"/>
  <c r="R7028" i="8" s="1"/>
  <c r="Q7029" i="8"/>
  <c r="R7029" i="8" s="1"/>
  <c r="Q7030" i="8"/>
  <c r="R7030" i="8" s="1"/>
  <c r="Q7031" i="8"/>
  <c r="R7031" i="8" s="1"/>
  <c r="Q7032" i="8"/>
  <c r="R7032" i="8" s="1"/>
  <c r="Q7033" i="8"/>
  <c r="R7033" i="8" s="1"/>
  <c r="Q7034" i="8"/>
  <c r="R7034" i="8" s="1"/>
  <c r="Q7035" i="8"/>
  <c r="R7035" i="8" s="1"/>
  <c r="Q7036" i="8"/>
  <c r="R7036" i="8" s="1"/>
  <c r="Q7037" i="8"/>
  <c r="R7037" i="8" s="1"/>
  <c r="Q7038" i="8"/>
  <c r="R7038" i="8" s="1"/>
  <c r="Q7039" i="8"/>
  <c r="R7039" i="8" s="1"/>
  <c r="Q7040" i="8"/>
  <c r="R7040" i="8" s="1"/>
  <c r="Q7041" i="8"/>
  <c r="R7041" i="8" s="1"/>
  <c r="Q7042" i="8"/>
  <c r="R7042" i="8" s="1"/>
  <c r="Q7043" i="8"/>
  <c r="R7043" i="8" s="1"/>
  <c r="Q7044" i="8"/>
  <c r="R7044" i="8" s="1"/>
  <c r="Q7045" i="8"/>
  <c r="R7045" i="8" s="1"/>
  <c r="Q7046" i="8"/>
  <c r="R7046" i="8" s="1"/>
  <c r="Q7047" i="8"/>
  <c r="R7047" i="8" s="1"/>
  <c r="Q7048" i="8"/>
  <c r="R7048" i="8" s="1"/>
  <c r="Q7049" i="8"/>
  <c r="R7049" i="8" s="1"/>
  <c r="Q7050" i="8"/>
  <c r="R7050" i="8" s="1"/>
  <c r="Q7051" i="8"/>
  <c r="R7051" i="8" s="1"/>
  <c r="Q7052" i="8"/>
  <c r="R7052" i="8" s="1"/>
  <c r="Q7053" i="8"/>
  <c r="R7053" i="8" s="1"/>
  <c r="Q7054" i="8"/>
  <c r="R7054" i="8" s="1"/>
  <c r="Q7055" i="8"/>
  <c r="R7055" i="8" s="1"/>
  <c r="Q7056" i="8"/>
  <c r="R7056" i="8" s="1"/>
  <c r="Q7057" i="8"/>
  <c r="R7057" i="8" s="1"/>
  <c r="Q7058" i="8"/>
  <c r="R7058" i="8" s="1"/>
  <c r="Q7059" i="8"/>
  <c r="R7059" i="8" s="1"/>
  <c r="Q7060" i="8"/>
  <c r="R7060" i="8" s="1"/>
  <c r="Q7061" i="8"/>
  <c r="R7061" i="8" s="1"/>
  <c r="Q7062" i="8"/>
  <c r="R7062" i="8" s="1"/>
  <c r="Q7063" i="8"/>
  <c r="R7063" i="8" s="1"/>
  <c r="Q7064" i="8"/>
  <c r="R7064" i="8" s="1"/>
  <c r="Q7065" i="8"/>
  <c r="R7065" i="8" s="1"/>
  <c r="Q7066" i="8"/>
  <c r="R7066" i="8" s="1"/>
  <c r="Q7067" i="8"/>
  <c r="R7067" i="8" s="1"/>
  <c r="Q7068" i="8"/>
  <c r="R7068" i="8" s="1"/>
  <c r="Q7069" i="8"/>
  <c r="R7069" i="8" s="1"/>
  <c r="Q7070" i="8"/>
  <c r="R7070" i="8" s="1"/>
  <c r="Q7071" i="8"/>
  <c r="R7071" i="8" s="1"/>
  <c r="Q7072" i="8"/>
  <c r="R7072" i="8" s="1"/>
  <c r="Q7073" i="8"/>
  <c r="R7073" i="8" s="1"/>
  <c r="Q7074" i="8"/>
  <c r="R7074" i="8" s="1"/>
  <c r="Q7075" i="8"/>
  <c r="R7075" i="8" s="1"/>
  <c r="Q7076" i="8"/>
  <c r="R7076" i="8" s="1"/>
  <c r="Q7077" i="8"/>
  <c r="R7077" i="8" s="1"/>
  <c r="Q7078" i="8"/>
  <c r="R7078" i="8" s="1"/>
  <c r="Q7079" i="8"/>
  <c r="R7079" i="8" s="1"/>
  <c r="Q7080" i="8"/>
  <c r="R7080" i="8" s="1"/>
  <c r="Q7081" i="8"/>
  <c r="R7081" i="8" s="1"/>
  <c r="Q7082" i="8"/>
  <c r="R7082" i="8" s="1"/>
  <c r="Q7083" i="8"/>
  <c r="R7083" i="8" s="1"/>
  <c r="Q7084" i="8"/>
  <c r="R7084" i="8" s="1"/>
  <c r="Q7085" i="8"/>
  <c r="R7085" i="8" s="1"/>
  <c r="Q7086" i="8"/>
  <c r="R7086" i="8" s="1"/>
  <c r="Q7087" i="8"/>
  <c r="R7087" i="8" s="1"/>
  <c r="Q7088" i="8"/>
  <c r="R7088" i="8" s="1"/>
  <c r="Q7089" i="8"/>
  <c r="R7089" i="8" s="1"/>
  <c r="Q7090" i="8"/>
  <c r="R7090" i="8" s="1"/>
  <c r="Q7091" i="8"/>
  <c r="R7091" i="8" s="1"/>
  <c r="Q7092" i="8"/>
  <c r="R7092" i="8" s="1"/>
  <c r="Q7093" i="8"/>
  <c r="R7093" i="8" s="1"/>
  <c r="Q7094" i="8"/>
  <c r="R7094" i="8" s="1"/>
  <c r="Q7095" i="8"/>
  <c r="R7095" i="8" s="1"/>
  <c r="Q7096" i="8"/>
  <c r="R7096" i="8" s="1"/>
  <c r="Q7097" i="8"/>
  <c r="R7097" i="8" s="1"/>
  <c r="Q7098" i="8"/>
  <c r="R7098" i="8" s="1"/>
  <c r="Q7099" i="8"/>
  <c r="R7099" i="8" s="1"/>
  <c r="Q7100" i="8"/>
  <c r="R7100" i="8" s="1"/>
  <c r="Q7101" i="8"/>
  <c r="R7101" i="8" s="1"/>
  <c r="Q7102" i="8"/>
  <c r="R7102" i="8" s="1"/>
  <c r="Q7103" i="8"/>
  <c r="R7103" i="8" s="1"/>
  <c r="Q7104" i="8"/>
  <c r="R7104" i="8" s="1"/>
  <c r="Q7105" i="8"/>
  <c r="R7105" i="8" s="1"/>
  <c r="Q7106" i="8"/>
  <c r="R7106" i="8" s="1"/>
  <c r="Q7107" i="8"/>
  <c r="R7107" i="8" s="1"/>
  <c r="Q7108" i="8"/>
  <c r="R7108" i="8" s="1"/>
  <c r="Q7109" i="8"/>
  <c r="R7109" i="8" s="1"/>
  <c r="Q7110" i="8"/>
  <c r="R7110" i="8" s="1"/>
  <c r="Q7111" i="8"/>
  <c r="R7111" i="8" s="1"/>
  <c r="Q7112" i="8"/>
  <c r="R7112" i="8" s="1"/>
  <c r="Q7113" i="8"/>
  <c r="R7113" i="8" s="1"/>
  <c r="Q7114" i="8"/>
  <c r="R7114" i="8" s="1"/>
  <c r="Q7115" i="8"/>
  <c r="R7115" i="8" s="1"/>
  <c r="Q7116" i="8"/>
  <c r="R7116" i="8" s="1"/>
  <c r="Q7117" i="8"/>
  <c r="R7117" i="8" s="1"/>
  <c r="Q7118" i="8"/>
  <c r="R7118" i="8" s="1"/>
  <c r="Q7119" i="8"/>
  <c r="R7119" i="8" s="1"/>
  <c r="Q7120" i="8"/>
  <c r="R7120" i="8" s="1"/>
  <c r="Q7121" i="8"/>
  <c r="R7121" i="8" s="1"/>
  <c r="Q7122" i="8"/>
  <c r="R7122" i="8" s="1"/>
  <c r="Q7123" i="8"/>
  <c r="R7123" i="8" s="1"/>
  <c r="Q7124" i="8"/>
  <c r="R7124" i="8" s="1"/>
  <c r="Q7125" i="8"/>
  <c r="R7125" i="8" s="1"/>
  <c r="Q7126" i="8"/>
  <c r="R7126" i="8" s="1"/>
  <c r="Q7127" i="8"/>
  <c r="R7127" i="8" s="1"/>
  <c r="Q7128" i="8"/>
  <c r="R7128" i="8" s="1"/>
  <c r="Q7129" i="8"/>
  <c r="R7129" i="8" s="1"/>
  <c r="Q7130" i="8"/>
  <c r="R7130" i="8" s="1"/>
  <c r="Q7131" i="8"/>
  <c r="R7131" i="8" s="1"/>
  <c r="Q7132" i="8"/>
  <c r="R7132" i="8" s="1"/>
  <c r="Q7133" i="8"/>
  <c r="R7133" i="8" s="1"/>
  <c r="Q7134" i="8"/>
  <c r="R7134" i="8" s="1"/>
  <c r="Q7135" i="8"/>
  <c r="R7135" i="8" s="1"/>
  <c r="Q7136" i="8"/>
  <c r="R7136" i="8" s="1"/>
  <c r="Q7137" i="8"/>
  <c r="R7137" i="8" s="1"/>
  <c r="Q7138" i="8"/>
  <c r="R7138" i="8" s="1"/>
  <c r="Q7139" i="8"/>
  <c r="R7139" i="8" s="1"/>
  <c r="Q7140" i="8"/>
  <c r="R7140" i="8" s="1"/>
  <c r="Q7141" i="8"/>
  <c r="R7141" i="8" s="1"/>
  <c r="Q7142" i="8"/>
  <c r="R7142" i="8" s="1"/>
  <c r="Q7143" i="8"/>
  <c r="R7143" i="8" s="1"/>
  <c r="Q7144" i="8"/>
  <c r="R7144" i="8" s="1"/>
  <c r="Q7145" i="8"/>
  <c r="R7145" i="8" s="1"/>
  <c r="Q7146" i="8"/>
  <c r="R7146" i="8" s="1"/>
  <c r="Q7147" i="8"/>
  <c r="R7147" i="8" s="1"/>
  <c r="Q7148" i="8"/>
  <c r="R7148" i="8" s="1"/>
  <c r="Q7149" i="8"/>
  <c r="R7149" i="8" s="1"/>
  <c r="Q7150" i="8"/>
  <c r="R7150" i="8" s="1"/>
  <c r="Q7151" i="8"/>
  <c r="R7151" i="8" s="1"/>
  <c r="Q7152" i="8"/>
  <c r="R7152" i="8" s="1"/>
  <c r="Q7153" i="8"/>
  <c r="R7153" i="8" s="1"/>
  <c r="Q7154" i="8"/>
  <c r="R7154" i="8" s="1"/>
  <c r="Q7155" i="8"/>
  <c r="R7155" i="8" s="1"/>
  <c r="Q7156" i="8"/>
  <c r="R7156" i="8" s="1"/>
  <c r="Q7157" i="8"/>
  <c r="R7157" i="8" s="1"/>
  <c r="Q7158" i="8"/>
  <c r="R7158" i="8" s="1"/>
  <c r="Q7159" i="8"/>
  <c r="R7159" i="8" s="1"/>
  <c r="Q7160" i="8"/>
  <c r="R7160" i="8" s="1"/>
  <c r="Q7161" i="8"/>
  <c r="R7161" i="8" s="1"/>
  <c r="Q7162" i="8"/>
  <c r="R7162" i="8" s="1"/>
  <c r="Q7163" i="8"/>
  <c r="R7163" i="8" s="1"/>
  <c r="Q7164" i="8"/>
  <c r="R7164" i="8" s="1"/>
  <c r="Q7165" i="8"/>
  <c r="R7165" i="8" s="1"/>
  <c r="Q7166" i="8"/>
  <c r="R7166" i="8" s="1"/>
  <c r="Q7167" i="8"/>
  <c r="R7167" i="8" s="1"/>
  <c r="Q7168" i="8"/>
  <c r="R7168" i="8" s="1"/>
  <c r="Q7169" i="8"/>
  <c r="R7169" i="8" s="1"/>
  <c r="Q7170" i="8"/>
  <c r="R7170" i="8" s="1"/>
  <c r="Q7171" i="8"/>
  <c r="R7171" i="8" s="1"/>
  <c r="Q7172" i="8"/>
  <c r="R7172" i="8" s="1"/>
  <c r="Q7173" i="8"/>
  <c r="R7173" i="8" s="1"/>
  <c r="Q7174" i="8"/>
  <c r="R7174" i="8" s="1"/>
  <c r="Q7175" i="8"/>
  <c r="R7175" i="8" s="1"/>
  <c r="Q7176" i="8"/>
  <c r="R7176" i="8" s="1"/>
  <c r="Q7177" i="8"/>
  <c r="R7177" i="8" s="1"/>
  <c r="Q7178" i="8"/>
  <c r="R7178" i="8" s="1"/>
  <c r="Q7179" i="8"/>
  <c r="R7179" i="8" s="1"/>
  <c r="Q7180" i="8"/>
  <c r="R7180" i="8" s="1"/>
  <c r="Q7181" i="8"/>
  <c r="R7181" i="8" s="1"/>
  <c r="Q7182" i="8"/>
  <c r="R7182" i="8" s="1"/>
  <c r="Q7183" i="8"/>
  <c r="R7183" i="8" s="1"/>
  <c r="Q7184" i="8"/>
  <c r="R7184" i="8" s="1"/>
  <c r="Q7185" i="8"/>
  <c r="R7185" i="8" s="1"/>
  <c r="Q7186" i="8"/>
  <c r="R7186" i="8" s="1"/>
  <c r="Q7187" i="8"/>
  <c r="R7187" i="8" s="1"/>
  <c r="Q7188" i="8"/>
  <c r="R7188" i="8" s="1"/>
  <c r="Q7189" i="8"/>
  <c r="R7189" i="8" s="1"/>
  <c r="Q7190" i="8"/>
  <c r="R7190" i="8" s="1"/>
  <c r="Q7191" i="8"/>
  <c r="R7191" i="8" s="1"/>
  <c r="Q7192" i="8"/>
  <c r="R7192" i="8" s="1"/>
  <c r="Q7193" i="8"/>
  <c r="R7193" i="8" s="1"/>
  <c r="Q7194" i="8"/>
  <c r="R7194" i="8" s="1"/>
  <c r="Q7195" i="8"/>
  <c r="R7195" i="8" s="1"/>
  <c r="Q7196" i="8"/>
  <c r="R7196" i="8" s="1"/>
  <c r="Q7197" i="8"/>
  <c r="R7197" i="8" s="1"/>
  <c r="Q7198" i="8"/>
  <c r="R7198" i="8" s="1"/>
  <c r="Q7199" i="8"/>
  <c r="R7199" i="8" s="1"/>
  <c r="Q7200" i="8"/>
  <c r="R7200" i="8" s="1"/>
  <c r="Q7201" i="8"/>
  <c r="R7201" i="8" s="1"/>
  <c r="Q7202" i="8"/>
  <c r="R7202" i="8" s="1"/>
  <c r="Q7203" i="8"/>
  <c r="R7203" i="8" s="1"/>
  <c r="Q7204" i="8"/>
  <c r="R7204" i="8" s="1"/>
  <c r="Q7205" i="8"/>
  <c r="R7205" i="8" s="1"/>
  <c r="Q7206" i="8"/>
  <c r="R7206" i="8" s="1"/>
  <c r="Q7207" i="8"/>
  <c r="R7207" i="8" s="1"/>
  <c r="Q7208" i="8"/>
  <c r="R7208" i="8" s="1"/>
  <c r="Q7209" i="8"/>
  <c r="R7209" i="8" s="1"/>
  <c r="Q7210" i="8"/>
  <c r="R7210" i="8" s="1"/>
  <c r="Q7211" i="8"/>
  <c r="R7211" i="8" s="1"/>
  <c r="Q7212" i="8"/>
  <c r="R7212" i="8" s="1"/>
  <c r="Q7213" i="8"/>
  <c r="R7213" i="8" s="1"/>
  <c r="Q7214" i="8"/>
  <c r="R7214" i="8" s="1"/>
  <c r="Q7215" i="8"/>
  <c r="R7215" i="8" s="1"/>
  <c r="Q7216" i="8"/>
  <c r="R7216" i="8" s="1"/>
  <c r="Q7217" i="8"/>
  <c r="R7217" i="8" s="1"/>
  <c r="Q7218" i="8"/>
  <c r="R7218" i="8" s="1"/>
  <c r="Q7219" i="8"/>
  <c r="R7219" i="8" s="1"/>
  <c r="Q7220" i="8"/>
  <c r="R7220" i="8" s="1"/>
  <c r="Q7221" i="8"/>
  <c r="R7221" i="8" s="1"/>
  <c r="Q7222" i="8"/>
  <c r="R7222" i="8" s="1"/>
  <c r="Q7223" i="8"/>
  <c r="R7223" i="8" s="1"/>
  <c r="Q7224" i="8"/>
  <c r="R7224" i="8" s="1"/>
  <c r="Q7225" i="8"/>
  <c r="R7225" i="8" s="1"/>
  <c r="Q7226" i="8"/>
  <c r="R7226" i="8" s="1"/>
  <c r="Q7227" i="8"/>
  <c r="R7227" i="8" s="1"/>
  <c r="Q7228" i="8"/>
  <c r="R7228" i="8" s="1"/>
  <c r="Q7229" i="8"/>
  <c r="R7229" i="8" s="1"/>
  <c r="Q7230" i="8"/>
  <c r="R7230" i="8" s="1"/>
  <c r="Q7231" i="8"/>
  <c r="R7231" i="8" s="1"/>
  <c r="Q7232" i="8"/>
  <c r="R7232" i="8" s="1"/>
  <c r="Q7233" i="8"/>
  <c r="R7233" i="8" s="1"/>
  <c r="Q7234" i="8"/>
  <c r="R7234" i="8" s="1"/>
  <c r="Q7235" i="8"/>
  <c r="R7235" i="8" s="1"/>
  <c r="Q7236" i="8"/>
  <c r="R7236" i="8" s="1"/>
  <c r="Q7237" i="8"/>
  <c r="R7237" i="8" s="1"/>
  <c r="Q7238" i="8"/>
  <c r="R7238" i="8" s="1"/>
  <c r="Q7239" i="8"/>
  <c r="R7239" i="8" s="1"/>
  <c r="Q7240" i="8"/>
  <c r="R7240" i="8" s="1"/>
  <c r="Q7241" i="8"/>
  <c r="R7241" i="8" s="1"/>
  <c r="Q7242" i="8"/>
  <c r="R7242" i="8" s="1"/>
  <c r="Q7243" i="8"/>
  <c r="R7243" i="8" s="1"/>
  <c r="Q7244" i="8"/>
  <c r="R7244" i="8" s="1"/>
  <c r="Q7245" i="8"/>
  <c r="R7245" i="8" s="1"/>
  <c r="Q7246" i="8"/>
  <c r="R7246" i="8" s="1"/>
  <c r="Q7247" i="8"/>
  <c r="R7247" i="8" s="1"/>
  <c r="Q7248" i="8"/>
  <c r="R7248" i="8" s="1"/>
  <c r="Q7249" i="8"/>
  <c r="R7249" i="8" s="1"/>
  <c r="Q7250" i="8"/>
  <c r="R7250" i="8" s="1"/>
  <c r="Q7251" i="8"/>
  <c r="R7251" i="8" s="1"/>
  <c r="Q7252" i="8"/>
  <c r="R7252" i="8" s="1"/>
  <c r="Q7253" i="8"/>
  <c r="R7253" i="8" s="1"/>
  <c r="Q7254" i="8"/>
  <c r="R7254" i="8" s="1"/>
  <c r="Q7255" i="8"/>
  <c r="R7255" i="8" s="1"/>
  <c r="Q7256" i="8"/>
  <c r="R7256" i="8" s="1"/>
  <c r="Q7257" i="8"/>
  <c r="R7257" i="8" s="1"/>
  <c r="Q7258" i="8"/>
  <c r="R7258" i="8" s="1"/>
  <c r="Q7259" i="8"/>
  <c r="R7259" i="8" s="1"/>
  <c r="Q7260" i="8"/>
  <c r="R7260" i="8" s="1"/>
  <c r="Q7261" i="8"/>
  <c r="R7261" i="8" s="1"/>
  <c r="Q7262" i="8"/>
  <c r="R7262" i="8" s="1"/>
  <c r="Q7263" i="8"/>
  <c r="R7263" i="8" s="1"/>
  <c r="Q7264" i="8"/>
  <c r="R7264" i="8" s="1"/>
  <c r="Q7265" i="8"/>
  <c r="R7265" i="8" s="1"/>
  <c r="Q7266" i="8"/>
  <c r="R7266" i="8" s="1"/>
  <c r="Q7267" i="8"/>
  <c r="R7267" i="8" s="1"/>
  <c r="Q7268" i="8"/>
  <c r="R7268" i="8" s="1"/>
  <c r="Q7269" i="8"/>
  <c r="R7269" i="8" s="1"/>
  <c r="Q7270" i="8"/>
  <c r="R7270" i="8" s="1"/>
  <c r="Q7271" i="8"/>
  <c r="R7271" i="8" s="1"/>
  <c r="Q7272" i="8"/>
  <c r="R7272" i="8" s="1"/>
  <c r="Q7273" i="8"/>
  <c r="R7273" i="8" s="1"/>
  <c r="Q7274" i="8"/>
  <c r="R7274" i="8" s="1"/>
  <c r="Q7275" i="8"/>
  <c r="R7275" i="8" s="1"/>
  <c r="Q7276" i="8"/>
  <c r="R7276" i="8" s="1"/>
  <c r="Q7277" i="8"/>
  <c r="R7277" i="8" s="1"/>
  <c r="Q7278" i="8"/>
  <c r="R7278" i="8" s="1"/>
  <c r="Q7279" i="8"/>
  <c r="R7279" i="8" s="1"/>
  <c r="Q7280" i="8"/>
  <c r="R7280" i="8" s="1"/>
  <c r="Q7281" i="8"/>
  <c r="R7281" i="8" s="1"/>
  <c r="Q7282" i="8"/>
  <c r="R7282" i="8" s="1"/>
  <c r="Q7283" i="8"/>
  <c r="R7283" i="8" s="1"/>
  <c r="Q7284" i="8"/>
  <c r="R7284" i="8" s="1"/>
  <c r="Q7285" i="8"/>
  <c r="R7285" i="8" s="1"/>
  <c r="Q7286" i="8"/>
  <c r="R7286" i="8" s="1"/>
  <c r="Q7287" i="8"/>
  <c r="R7287" i="8" s="1"/>
  <c r="Q7288" i="8"/>
  <c r="R7288" i="8" s="1"/>
  <c r="Q7289" i="8"/>
  <c r="R7289" i="8" s="1"/>
  <c r="Q7290" i="8"/>
  <c r="R7290" i="8" s="1"/>
  <c r="Q7291" i="8"/>
  <c r="R7291" i="8" s="1"/>
  <c r="Q7292" i="8"/>
  <c r="R7292" i="8" s="1"/>
  <c r="Q7293" i="8"/>
  <c r="R7293" i="8" s="1"/>
  <c r="Q7294" i="8"/>
  <c r="R7294" i="8" s="1"/>
  <c r="Q7295" i="8"/>
  <c r="R7295" i="8" s="1"/>
  <c r="Q7296" i="8"/>
  <c r="R7296" i="8" s="1"/>
  <c r="Q7297" i="8"/>
  <c r="R7297" i="8" s="1"/>
  <c r="Q7298" i="8"/>
  <c r="R7298" i="8" s="1"/>
  <c r="Q7299" i="8"/>
  <c r="R7299" i="8" s="1"/>
  <c r="Q7300" i="8"/>
  <c r="R7300" i="8" s="1"/>
  <c r="Q7301" i="8"/>
  <c r="R7301" i="8" s="1"/>
  <c r="Q7302" i="8"/>
  <c r="R7302" i="8" s="1"/>
  <c r="Q7303" i="8"/>
  <c r="R7303" i="8" s="1"/>
  <c r="Q7304" i="8"/>
  <c r="R7304" i="8" s="1"/>
  <c r="Q7305" i="8"/>
  <c r="R7305" i="8" s="1"/>
  <c r="Q7306" i="8"/>
  <c r="R7306" i="8" s="1"/>
  <c r="Q7307" i="8"/>
  <c r="R7307" i="8" s="1"/>
  <c r="Q7308" i="8"/>
  <c r="R7308" i="8" s="1"/>
  <c r="Q7309" i="8"/>
  <c r="R7309" i="8" s="1"/>
  <c r="Q7310" i="8"/>
  <c r="R7310" i="8" s="1"/>
  <c r="Q7311" i="8"/>
  <c r="R7311" i="8" s="1"/>
  <c r="Q7312" i="8"/>
  <c r="R7312" i="8" s="1"/>
  <c r="Q7313" i="8"/>
  <c r="R7313" i="8" s="1"/>
  <c r="Q7314" i="8"/>
  <c r="R7314" i="8" s="1"/>
  <c r="Q7315" i="8"/>
  <c r="R7315" i="8" s="1"/>
  <c r="Q7316" i="8"/>
  <c r="R7316" i="8" s="1"/>
  <c r="Q7317" i="8"/>
  <c r="R7317" i="8" s="1"/>
  <c r="Q7318" i="8"/>
  <c r="R7318" i="8" s="1"/>
  <c r="Q7319" i="8"/>
  <c r="R7319" i="8" s="1"/>
  <c r="Q7320" i="8"/>
  <c r="R7320" i="8" s="1"/>
  <c r="Q7321" i="8"/>
  <c r="R7321" i="8" s="1"/>
  <c r="Q7322" i="8"/>
  <c r="R7322" i="8" s="1"/>
  <c r="Q7323" i="8"/>
  <c r="R7323" i="8" s="1"/>
  <c r="Q7324" i="8"/>
  <c r="R7324" i="8" s="1"/>
  <c r="Q7325" i="8"/>
  <c r="R7325" i="8" s="1"/>
  <c r="Q7326" i="8"/>
  <c r="R7326" i="8" s="1"/>
  <c r="Q7327" i="8"/>
  <c r="R7327" i="8" s="1"/>
  <c r="Q7328" i="8"/>
  <c r="R7328" i="8" s="1"/>
  <c r="Q7329" i="8"/>
  <c r="R7329" i="8" s="1"/>
  <c r="Q7330" i="8"/>
  <c r="R7330" i="8" s="1"/>
  <c r="Q7331" i="8"/>
  <c r="R7331" i="8" s="1"/>
  <c r="Q7332" i="8"/>
  <c r="R7332" i="8" s="1"/>
  <c r="Q7333" i="8"/>
  <c r="R7333" i="8" s="1"/>
  <c r="Q7334" i="8"/>
  <c r="R7334" i="8" s="1"/>
  <c r="Q7335" i="8"/>
  <c r="R7335" i="8" s="1"/>
  <c r="Q7336" i="8"/>
  <c r="R7336" i="8" s="1"/>
  <c r="Q7337" i="8"/>
  <c r="R7337" i="8" s="1"/>
  <c r="Q7338" i="8"/>
  <c r="R7338" i="8" s="1"/>
  <c r="Q7339" i="8"/>
  <c r="R7339" i="8" s="1"/>
  <c r="Q7340" i="8"/>
  <c r="R7340" i="8" s="1"/>
  <c r="Q7341" i="8"/>
  <c r="R7341" i="8" s="1"/>
  <c r="Q7342" i="8"/>
  <c r="R7342" i="8" s="1"/>
  <c r="Q7343" i="8"/>
  <c r="R7343" i="8" s="1"/>
  <c r="Q7344" i="8"/>
  <c r="R7344" i="8" s="1"/>
  <c r="Q7345" i="8"/>
  <c r="R7345" i="8" s="1"/>
  <c r="Q7346" i="8"/>
  <c r="R7346" i="8" s="1"/>
  <c r="Q7347" i="8"/>
  <c r="R7347" i="8" s="1"/>
  <c r="Q7348" i="8"/>
  <c r="R7348" i="8" s="1"/>
  <c r="Q7349" i="8"/>
  <c r="R7349" i="8" s="1"/>
  <c r="Q7350" i="8"/>
  <c r="R7350" i="8" s="1"/>
  <c r="Q7351" i="8"/>
  <c r="R7351" i="8" s="1"/>
  <c r="Q7352" i="8"/>
  <c r="R7352" i="8" s="1"/>
  <c r="Q7353" i="8"/>
  <c r="R7353" i="8" s="1"/>
  <c r="Q7354" i="8"/>
  <c r="R7354" i="8" s="1"/>
  <c r="Q7355" i="8"/>
  <c r="R7355" i="8" s="1"/>
  <c r="Q7356" i="8"/>
  <c r="R7356" i="8" s="1"/>
  <c r="Q7357" i="8"/>
  <c r="R7357" i="8" s="1"/>
  <c r="Q7358" i="8"/>
  <c r="R7358" i="8" s="1"/>
  <c r="Q7359" i="8"/>
  <c r="R7359" i="8" s="1"/>
  <c r="Q7360" i="8"/>
  <c r="R7360" i="8" s="1"/>
  <c r="Q7361" i="8"/>
  <c r="R7361" i="8" s="1"/>
  <c r="Q7362" i="8"/>
  <c r="R7362" i="8" s="1"/>
  <c r="Q7363" i="8"/>
  <c r="R7363" i="8" s="1"/>
  <c r="Q7364" i="8"/>
  <c r="R7364" i="8" s="1"/>
  <c r="Q7365" i="8"/>
  <c r="R7365" i="8" s="1"/>
  <c r="Q7366" i="8"/>
  <c r="R7366" i="8" s="1"/>
  <c r="Q7367" i="8"/>
  <c r="R7367" i="8" s="1"/>
  <c r="Q7368" i="8"/>
  <c r="R7368" i="8" s="1"/>
  <c r="Q7369" i="8"/>
  <c r="R7369" i="8" s="1"/>
  <c r="Q7370" i="8"/>
  <c r="R7370" i="8" s="1"/>
  <c r="Q7371" i="8"/>
  <c r="R7371" i="8" s="1"/>
  <c r="Q7372" i="8"/>
  <c r="R7372" i="8" s="1"/>
  <c r="Q7373" i="8"/>
  <c r="R7373" i="8" s="1"/>
  <c r="Q7374" i="8"/>
  <c r="R7374" i="8" s="1"/>
  <c r="Q7375" i="8"/>
  <c r="R7375" i="8" s="1"/>
  <c r="Q7376" i="8"/>
  <c r="R7376" i="8" s="1"/>
  <c r="Q7377" i="8"/>
  <c r="R7377" i="8" s="1"/>
  <c r="Q7378" i="8"/>
  <c r="R7378" i="8" s="1"/>
  <c r="Q7379" i="8"/>
  <c r="R7379" i="8" s="1"/>
  <c r="Q7380" i="8"/>
  <c r="R7380" i="8" s="1"/>
  <c r="Q7381" i="8"/>
  <c r="R7381" i="8" s="1"/>
  <c r="Q7382" i="8"/>
  <c r="R7382" i="8" s="1"/>
  <c r="Q7383" i="8"/>
  <c r="R7383" i="8" s="1"/>
  <c r="Q7384" i="8"/>
  <c r="R7384" i="8" s="1"/>
  <c r="Q7385" i="8"/>
  <c r="R7385" i="8" s="1"/>
  <c r="Q7386" i="8"/>
  <c r="R7386" i="8" s="1"/>
  <c r="Q7387" i="8"/>
  <c r="R7387" i="8" s="1"/>
  <c r="Q7388" i="8"/>
  <c r="R7388" i="8" s="1"/>
  <c r="Q7389" i="8"/>
  <c r="R7389" i="8" s="1"/>
  <c r="Q7390" i="8"/>
  <c r="R7390" i="8" s="1"/>
  <c r="Q7391" i="8"/>
  <c r="R7391" i="8" s="1"/>
  <c r="Q7392" i="8"/>
  <c r="R7392" i="8" s="1"/>
  <c r="Q7393" i="8"/>
  <c r="R7393" i="8" s="1"/>
  <c r="Q7394" i="8"/>
  <c r="R7394" i="8" s="1"/>
  <c r="Q7395" i="8"/>
  <c r="R7395" i="8" s="1"/>
  <c r="Q7396" i="8"/>
  <c r="R7396" i="8" s="1"/>
  <c r="Q7397" i="8"/>
  <c r="R7397" i="8" s="1"/>
  <c r="Q7398" i="8"/>
  <c r="R7398" i="8" s="1"/>
  <c r="Q7399" i="8"/>
  <c r="R7399" i="8" s="1"/>
  <c r="Q7400" i="8"/>
  <c r="R7400" i="8" s="1"/>
  <c r="Q7401" i="8"/>
  <c r="R7401" i="8" s="1"/>
  <c r="Q7402" i="8"/>
  <c r="R7402" i="8" s="1"/>
  <c r="Q7403" i="8"/>
  <c r="R7403" i="8" s="1"/>
  <c r="Q7404" i="8"/>
  <c r="R7404" i="8" s="1"/>
  <c r="Q7405" i="8"/>
  <c r="R7405" i="8" s="1"/>
  <c r="Q7406" i="8"/>
  <c r="R7406" i="8" s="1"/>
  <c r="Q7407" i="8"/>
  <c r="R7407" i="8" s="1"/>
  <c r="Q7408" i="8"/>
  <c r="R7408" i="8" s="1"/>
  <c r="Q7409" i="8"/>
  <c r="R7409" i="8" s="1"/>
  <c r="Q7410" i="8"/>
  <c r="R7410" i="8" s="1"/>
  <c r="Q7411" i="8"/>
  <c r="R7411" i="8" s="1"/>
  <c r="Q7412" i="8"/>
  <c r="R7412" i="8" s="1"/>
  <c r="Q7413" i="8"/>
  <c r="R7413" i="8" s="1"/>
  <c r="Q7414" i="8"/>
  <c r="R7414" i="8" s="1"/>
  <c r="Q7415" i="8"/>
  <c r="R7415" i="8" s="1"/>
  <c r="Q7416" i="8"/>
  <c r="R7416" i="8" s="1"/>
  <c r="Q7417" i="8"/>
  <c r="R7417" i="8" s="1"/>
  <c r="Q7418" i="8"/>
  <c r="R7418" i="8" s="1"/>
  <c r="Q7419" i="8"/>
  <c r="R7419" i="8" s="1"/>
  <c r="Q7420" i="8"/>
  <c r="R7420" i="8" s="1"/>
  <c r="Q7421" i="8"/>
  <c r="R7421" i="8" s="1"/>
  <c r="Q7422" i="8"/>
  <c r="R7422" i="8" s="1"/>
  <c r="Q7423" i="8"/>
  <c r="R7423" i="8" s="1"/>
  <c r="Q7424" i="8"/>
  <c r="R7424" i="8" s="1"/>
  <c r="Q7425" i="8"/>
  <c r="R7425" i="8" s="1"/>
  <c r="Q7426" i="8"/>
  <c r="R7426" i="8" s="1"/>
  <c r="Q7427" i="8"/>
  <c r="R7427" i="8" s="1"/>
  <c r="Q7428" i="8"/>
  <c r="R7428" i="8" s="1"/>
  <c r="Q7429" i="8"/>
  <c r="R7429" i="8" s="1"/>
  <c r="Q7430" i="8"/>
  <c r="R7430" i="8" s="1"/>
  <c r="Q7431" i="8"/>
  <c r="R7431" i="8" s="1"/>
  <c r="Q7432" i="8"/>
  <c r="R7432" i="8" s="1"/>
  <c r="Q7433" i="8"/>
  <c r="R7433" i="8" s="1"/>
  <c r="Q7434" i="8"/>
  <c r="R7434" i="8" s="1"/>
  <c r="Q7435" i="8"/>
  <c r="R7435" i="8" s="1"/>
  <c r="Q7436" i="8"/>
  <c r="R7436" i="8" s="1"/>
  <c r="Q7437" i="8"/>
  <c r="R7437" i="8" s="1"/>
  <c r="Q7438" i="8"/>
  <c r="R7438" i="8" s="1"/>
  <c r="Q7439" i="8"/>
  <c r="R7439" i="8" s="1"/>
  <c r="Q7440" i="8"/>
  <c r="R7440" i="8" s="1"/>
  <c r="Q7441" i="8"/>
  <c r="R7441" i="8" s="1"/>
  <c r="Q7442" i="8"/>
  <c r="R7442" i="8" s="1"/>
  <c r="Q7443" i="8"/>
  <c r="R7443" i="8" s="1"/>
  <c r="Q7444" i="8"/>
  <c r="R7444" i="8" s="1"/>
  <c r="Q7445" i="8"/>
  <c r="R7445" i="8" s="1"/>
  <c r="Q7446" i="8"/>
  <c r="R7446" i="8" s="1"/>
  <c r="Q7447" i="8"/>
  <c r="R7447" i="8" s="1"/>
  <c r="Q7448" i="8"/>
  <c r="R7448" i="8" s="1"/>
  <c r="Q7449" i="8"/>
  <c r="R7449" i="8" s="1"/>
  <c r="Q7450" i="8"/>
  <c r="R7450" i="8" s="1"/>
  <c r="Q7451" i="8"/>
  <c r="R7451" i="8" s="1"/>
  <c r="Q7452" i="8"/>
  <c r="R7452" i="8" s="1"/>
  <c r="Q7453" i="8"/>
  <c r="R7453" i="8" s="1"/>
  <c r="Q7454" i="8"/>
  <c r="R7454" i="8" s="1"/>
  <c r="Q7455" i="8"/>
  <c r="R7455" i="8" s="1"/>
  <c r="Q7456" i="8"/>
  <c r="R7456" i="8" s="1"/>
  <c r="Q7457" i="8"/>
  <c r="R7457" i="8" s="1"/>
  <c r="Q7458" i="8"/>
  <c r="R7458" i="8" s="1"/>
  <c r="Q7459" i="8"/>
  <c r="R7459" i="8" s="1"/>
  <c r="Q7460" i="8"/>
  <c r="R7460" i="8" s="1"/>
  <c r="Q7461" i="8"/>
  <c r="R7461" i="8" s="1"/>
  <c r="Q7462" i="8"/>
  <c r="R7462" i="8" s="1"/>
  <c r="Q7463" i="8"/>
  <c r="R7463" i="8" s="1"/>
  <c r="Q7464" i="8"/>
  <c r="R7464" i="8" s="1"/>
  <c r="Q7465" i="8"/>
  <c r="R7465" i="8" s="1"/>
  <c r="Q7466" i="8"/>
  <c r="R7466" i="8" s="1"/>
  <c r="Q7467" i="8"/>
  <c r="R7467" i="8" s="1"/>
  <c r="Q7468" i="8"/>
  <c r="R7468" i="8" s="1"/>
  <c r="Q7469" i="8"/>
  <c r="R7469" i="8" s="1"/>
  <c r="Q7470" i="8"/>
  <c r="R7470" i="8" s="1"/>
  <c r="Q7471" i="8"/>
  <c r="R7471" i="8" s="1"/>
  <c r="Q7472" i="8"/>
  <c r="R7472" i="8" s="1"/>
  <c r="Q7473" i="8"/>
  <c r="R7473" i="8" s="1"/>
  <c r="Q7474" i="8"/>
  <c r="R7474" i="8" s="1"/>
  <c r="Q7475" i="8"/>
  <c r="R7475" i="8" s="1"/>
  <c r="Q7476" i="8"/>
  <c r="R7476" i="8" s="1"/>
  <c r="Q7477" i="8"/>
  <c r="R7477" i="8" s="1"/>
  <c r="Q7478" i="8"/>
  <c r="R7478" i="8" s="1"/>
  <c r="Q7479" i="8"/>
  <c r="R7479" i="8" s="1"/>
  <c r="Q7480" i="8"/>
  <c r="R7480" i="8" s="1"/>
  <c r="Q7481" i="8"/>
  <c r="R7481" i="8" s="1"/>
  <c r="Q7482" i="8"/>
  <c r="R7482" i="8" s="1"/>
  <c r="Q7483" i="8"/>
  <c r="R7483" i="8" s="1"/>
  <c r="Q7484" i="8"/>
  <c r="R7484" i="8" s="1"/>
  <c r="Q7485" i="8"/>
  <c r="R7485" i="8" s="1"/>
  <c r="Q7486" i="8"/>
  <c r="R7486" i="8" s="1"/>
  <c r="Q7487" i="8"/>
  <c r="R7487" i="8" s="1"/>
  <c r="Q7488" i="8"/>
  <c r="R7488" i="8" s="1"/>
  <c r="Q7489" i="8"/>
  <c r="R7489" i="8" s="1"/>
  <c r="Q7490" i="8"/>
  <c r="R7490" i="8" s="1"/>
  <c r="Q7491" i="8"/>
  <c r="R7491" i="8" s="1"/>
  <c r="Q7492" i="8"/>
  <c r="R7492" i="8" s="1"/>
  <c r="Q7493" i="8"/>
  <c r="R7493" i="8" s="1"/>
  <c r="Q7494" i="8"/>
  <c r="R7494" i="8" s="1"/>
  <c r="Q7495" i="8"/>
  <c r="R7495" i="8" s="1"/>
  <c r="Q7496" i="8"/>
  <c r="R7496" i="8" s="1"/>
  <c r="Q7497" i="8"/>
  <c r="R7497" i="8" s="1"/>
  <c r="Q7498" i="8"/>
  <c r="R7498" i="8" s="1"/>
  <c r="Q7499" i="8"/>
  <c r="R7499" i="8" s="1"/>
  <c r="Q7500" i="8"/>
  <c r="R7500" i="8" s="1"/>
  <c r="Q7501" i="8"/>
  <c r="R7501" i="8" s="1"/>
  <c r="Q7502" i="8"/>
  <c r="R7502" i="8" s="1"/>
  <c r="Q7503" i="8"/>
  <c r="R7503" i="8" s="1"/>
  <c r="Q7504" i="8"/>
  <c r="R7504" i="8" s="1"/>
  <c r="Q7505" i="8"/>
  <c r="R7505" i="8" s="1"/>
  <c r="Q7506" i="8"/>
  <c r="R7506" i="8" s="1"/>
  <c r="Q7507" i="8"/>
  <c r="R7507" i="8" s="1"/>
  <c r="Q7508" i="8"/>
  <c r="R7508" i="8" s="1"/>
  <c r="Q7509" i="8"/>
  <c r="R7509" i="8" s="1"/>
  <c r="Q7510" i="8"/>
  <c r="R7510" i="8" s="1"/>
  <c r="Q7511" i="8"/>
  <c r="R7511" i="8" s="1"/>
  <c r="Q7512" i="8"/>
  <c r="R7512" i="8" s="1"/>
  <c r="Q7513" i="8"/>
  <c r="R7513" i="8" s="1"/>
  <c r="Q7514" i="8"/>
  <c r="R7514" i="8" s="1"/>
  <c r="Q7515" i="8"/>
  <c r="R7515" i="8" s="1"/>
  <c r="Q7516" i="8"/>
  <c r="R7516" i="8" s="1"/>
  <c r="Q7517" i="8"/>
  <c r="R7517" i="8" s="1"/>
  <c r="Q7518" i="8"/>
  <c r="R7518" i="8" s="1"/>
  <c r="Q7519" i="8"/>
  <c r="R7519" i="8" s="1"/>
  <c r="Q7520" i="8"/>
  <c r="R7520" i="8" s="1"/>
  <c r="Q7521" i="8"/>
  <c r="R7521" i="8" s="1"/>
  <c r="Q7522" i="8"/>
  <c r="R7522" i="8" s="1"/>
  <c r="Q7523" i="8"/>
  <c r="R7523" i="8" s="1"/>
  <c r="Q7524" i="8"/>
  <c r="R7524" i="8" s="1"/>
  <c r="Q7525" i="8"/>
  <c r="R7525" i="8" s="1"/>
  <c r="Q7526" i="8"/>
  <c r="R7526" i="8" s="1"/>
  <c r="Q7527" i="8"/>
  <c r="R7527" i="8" s="1"/>
  <c r="Q7528" i="8"/>
  <c r="R7528" i="8" s="1"/>
  <c r="Q7529" i="8"/>
  <c r="R7529" i="8" s="1"/>
  <c r="Q7530" i="8"/>
  <c r="R7530" i="8" s="1"/>
  <c r="Q7531" i="8"/>
  <c r="R7531" i="8" s="1"/>
  <c r="Q7532" i="8"/>
  <c r="R7532" i="8" s="1"/>
  <c r="Q7533" i="8"/>
  <c r="R7533" i="8" s="1"/>
  <c r="Q7534" i="8"/>
  <c r="R7534" i="8" s="1"/>
  <c r="Q7535" i="8"/>
  <c r="R7535" i="8" s="1"/>
  <c r="Q7536" i="8"/>
  <c r="R7536" i="8" s="1"/>
  <c r="Q7537" i="8"/>
  <c r="R7537" i="8" s="1"/>
  <c r="Q7538" i="8"/>
  <c r="R7538" i="8" s="1"/>
  <c r="Q7539" i="8"/>
  <c r="R7539" i="8" s="1"/>
  <c r="Q7540" i="8"/>
  <c r="R7540" i="8" s="1"/>
  <c r="Q7541" i="8"/>
  <c r="R7541" i="8" s="1"/>
  <c r="Q7542" i="8"/>
  <c r="R7542" i="8" s="1"/>
  <c r="Q7543" i="8"/>
  <c r="R7543" i="8" s="1"/>
  <c r="Q7544" i="8"/>
  <c r="R7544" i="8" s="1"/>
  <c r="Q7545" i="8"/>
  <c r="R7545" i="8" s="1"/>
  <c r="Q7546" i="8"/>
  <c r="R7546" i="8" s="1"/>
  <c r="Q7547" i="8"/>
  <c r="R7547" i="8" s="1"/>
  <c r="Q7548" i="8"/>
  <c r="R7548" i="8" s="1"/>
  <c r="Q7549" i="8"/>
  <c r="R7549" i="8" s="1"/>
  <c r="Q7550" i="8"/>
  <c r="R7550" i="8" s="1"/>
  <c r="Q7551" i="8"/>
  <c r="R7551" i="8" s="1"/>
  <c r="Q7552" i="8"/>
  <c r="R7552" i="8" s="1"/>
  <c r="Q7553" i="8"/>
  <c r="R7553" i="8" s="1"/>
  <c r="Q7554" i="8"/>
  <c r="R7554" i="8" s="1"/>
  <c r="Q7555" i="8"/>
  <c r="R7555" i="8" s="1"/>
  <c r="Q7556" i="8"/>
  <c r="R7556" i="8" s="1"/>
  <c r="Q7557" i="8"/>
  <c r="R7557" i="8" s="1"/>
  <c r="Q7558" i="8"/>
  <c r="R7558" i="8" s="1"/>
  <c r="Q7559" i="8"/>
  <c r="R7559" i="8" s="1"/>
  <c r="Q7560" i="8"/>
  <c r="R7560" i="8" s="1"/>
  <c r="Q7561" i="8"/>
  <c r="R7561" i="8" s="1"/>
  <c r="Q7562" i="8"/>
  <c r="R7562" i="8" s="1"/>
  <c r="Q7563" i="8"/>
  <c r="R7563" i="8" s="1"/>
  <c r="Q7564" i="8"/>
  <c r="R7564" i="8" s="1"/>
  <c r="Q7565" i="8"/>
  <c r="R7565" i="8" s="1"/>
  <c r="Q7566" i="8"/>
  <c r="R7566" i="8" s="1"/>
  <c r="Q7567" i="8"/>
  <c r="R7567" i="8" s="1"/>
  <c r="Q7568" i="8"/>
  <c r="R7568" i="8" s="1"/>
  <c r="Q7569" i="8"/>
  <c r="R7569" i="8" s="1"/>
  <c r="Q7570" i="8"/>
  <c r="R7570" i="8" s="1"/>
  <c r="Q7571" i="8"/>
  <c r="R7571" i="8" s="1"/>
  <c r="Q7572" i="8"/>
  <c r="R7572" i="8" s="1"/>
  <c r="Q7573" i="8"/>
  <c r="R7573" i="8" s="1"/>
  <c r="Q7574" i="8"/>
  <c r="R7574" i="8" s="1"/>
  <c r="Q7575" i="8"/>
  <c r="R7575" i="8" s="1"/>
  <c r="Q7576" i="8"/>
  <c r="R7576" i="8" s="1"/>
  <c r="Q7577" i="8"/>
  <c r="R7577" i="8" s="1"/>
  <c r="Q7578" i="8"/>
  <c r="R7578" i="8" s="1"/>
  <c r="Q7579" i="8"/>
  <c r="R7579" i="8" s="1"/>
  <c r="Q7580" i="8"/>
  <c r="R7580" i="8" s="1"/>
  <c r="Q7581" i="8"/>
  <c r="R7581" i="8" s="1"/>
  <c r="Q7582" i="8"/>
  <c r="R7582" i="8" s="1"/>
  <c r="Q7583" i="8"/>
  <c r="R7583" i="8" s="1"/>
  <c r="Q7584" i="8"/>
  <c r="R7584" i="8" s="1"/>
  <c r="Q7585" i="8"/>
  <c r="R7585" i="8" s="1"/>
  <c r="Q7586" i="8"/>
  <c r="R7586" i="8" s="1"/>
  <c r="Q7587" i="8"/>
  <c r="R7587" i="8" s="1"/>
  <c r="Q7588" i="8"/>
  <c r="R7588" i="8" s="1"/>
  <c r="Q7589" i="8"/>
  <c r="R7589" i="8" s="1"/>
  <c r="Q7590" i="8"/>
  <c r="R7590" i="8" s="1"/>
  <c r="Q7591" i="8"/>
  <c r="R7591" i="8" s="1"/>
  <c r="Q7592" i="8"/>
  <c r="R7592" i="8" s="1"/>
  <c r="Q7593" i="8"/>
  <c r="R7593" i="8" s="1"/>
  <c r="Q7594" i="8"/>
  <c r="R7594" i="8" s="1"/>
  <c r="Q7595" i="8"/>
  <c r="R7595" i="8" s="1"/>
  <c r="Q7596" i="8"/>
  <c r="R7596" i="8" s="1"/>
  <c r="Q7597" i="8"/>
  <c r="R7597" i="8" s="1"/>
  <c r="Q7598" i="8"/>
  <c r="R7598" i="8" s="1"/>
  <c r="Q7599" i="8"/>
  <c r="R7599" i="8" s="1"/>
  <c r="Q7600" i="8"/>
  <c r="R7600" i="8" s="1"/>
  <c r="Q7601" i="8"/>
  <c r="R7601" i="8" s="1"/>
  <c r="Q7602" i="8"/>
  <c r="R7602" i="8" s="1"/>
  <c r="Q7603" i="8"/>
  <c r="R7603" i="8" s="1"/>
  <c r="Q7604" i="8"/>
  <c r="R7604" i="8" s="1"/>
  <c r="Q7605" i="8"/>
  <c r="R7605" i="8" s="1"/>
  <c r="Q7606" i="8"/>
  <c r="R7606" i="8" s="1"/>
  <c r="Q7607" i="8"/>
  <c r="R7607" i="8" s="1"/>
  <c r="Q7608" i="8"/>
  <c r="R7608" i="8" s="1"/>
  <c r="Q7609" i="8"/>
  <c r="R7609" i="8" s="1"/>
  <c r="Q7610" i="8"/>
  <c r="R7610" i="8" s="1"/>
  <c r="Q7611" i="8"/>
  <c r="R7611" i="8" s="1"/>
  <c r="Q7612" i="8"/>
  <c r="R7612" i="8" s="1"/>
  <c r="Q7613" i="8"/>
  <c r="R7613" i="8" s="1"/>
  <c r="Q7614" i="8"/>
  <c r="R7614" i="8" s="1"/>
  <c r="Q7615" i="8"/>
  <c r="R7615" i="8" s="1"/>
  <c r="Q7616" i="8"/>
  <c r="R7616" i="8" s="1"/>
  <c r="Q7617" i="8"/>
  <c r="R7617" i="8" s="1"/>
  <c r="Q7618" i="8"/>
  <c r="R7618" i="8" s="1"/>
  <c r="Q7619" i="8"/>
  <c r="R7619" i="8" s="1"/>
  <c r="Q7620" i="8"/>
  <c r="R7620" i="8" s="1"/>
  <c r="Q7621" i="8"/>
  <c r="R7621" i="8" s="1"/>
  <c r="Q7622" i="8"/>
  <c r="R7622" i="8" s="1"/>
  <c r="Q7623" i="8"/>
  <c r="R7623" i="8" s="1"/>
  <c r="Q7624" i="8"/>
  <c r="R7624" i="8" s="1"/>
  <c r="Q7625" i="8"/>
  <c r="R7625" i="8" s="1"/>
  <c r="Q7626" i="8"/>
  <c r="R7626" i="8" s="1"/>
  <c r="Q7627" i="8"/>
  <c r="R7627" i="8" s="1"/>
  <c r="Q7628" i="8"/>
  <c r="R7628" i="8" s="1"/>
  <c r="Q7629" i="8"/>
  <c r="R7629" i="8" s="1"/>
  <c r="Q7630" i="8"/>
  <c r="R7630" i="8" s="1"/>
  <c r="Q7631" i="8"/>
  <c r="R7631" i="8" s="1"/>
  <c r="Q7632" i="8"/>
  <c r="R7632" i="8" s="1"/>
  <c r="Q7633" i="8"/>
  <c r="R7633" i="8" s="1"/>
  <c r="Q7634" i="8"/>
  <c r="R7634" i="8" s="1"/>
  <c r="Q7635" i="8"/>
  <c r="R7635" i="8" s="1"/>
  <c r="Q7636" i="8"/>
  <c r="R7636" i="8" s="1"/>
  <c r="Q7637" i="8"/>
  <c r="R7637" i="8" s="1"/>
  <c r="Q7638" i="8"/>
  <c r="R7638" i="8" s="1"/>
  <c r="Q7639" i="8"/>
  <c r="R7639" i="8" s="1"/>
  <c r="Q7640" i="8"/>
  <c r="R7640" i="8" s="1"/>
  <c r="Q7641" i="8"/>
  <c r="R7641" i="8" s="1"/>
  <c r="Q7642" i="8"/>
  <c r="R7642" i="8" s="1"/>
  <c r="Q7643" i="8"/>
  <c r="R7643" i="8" s="1"/>
  <c r="Q7644" i="8"/>
  <c r="R7644" i="8" s="1"/>
  <c r="Q7645" i="8"/>
  <c r="R7645" i="8" s="1"/>
  <c r="Q7646" i="8"/>
  <c r="R7646" i="8" s="1"/>
  <c r="Q7647" i="8"/>
  <c r="R7647" i="8" s="1"/>
  <c r="Q7648" i="8"/>
  <c r="R7648" i="8" s="1"/>
  <c r="Q7649" i="8"/>
  <c r="R7649" i="8" s="1"/>
  <c r="Q7650" i="8"/>
  <c r="R7650" i="8" s="1"/>
  <c r="Q7651" i="8"/>
  <c r="R7651" i="8" s="1"/>
  <c r="Q2" i="8"/>
  <c r="R2" i="8" s="1"/>
  <c r="B4" i="2"/>
  <c r="G14" i="5" a="1"/>
  <c r="G14" i="5" s="1"/>
  <c r="F14" i="5" a="1"/>
  <c r="F14" i="5" s="1"/>
  <c r="E14" i="5" a="1"/>
  <c r="E14" i="5" s="1"/>
  <c r="D14" i="5" a="1"/>
  <c r="D14" i="5" s="1"/>
  <c r="C14" i="5"/>
  <c r="G13" i="5" a="1"/>
  <c r="G13" i="5" s="1"/>
  <c r="F13" i="5" a="1"/>
  <c r="F13" i="5" s="1"/>
  <c r="E13" i="5" a="1"/>
  <c r="E13" i="5" s="1"/>
  <c r="D13" i="5" a="1"/>
  <c r="D13" i="5" s="1"/>
  <c r="C13" i="5"/>
  <c r="B13" i="5"/>
  <c r="G12" i="5"/>
  <c r="F12" i="5"/>
  <c r="E12" i="5"/>
  <c r="D12" i="5"/>
  <c r="C12" i="5"/>
  <c r="B12" i="5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B184" i="4"/>
  <c r="B185" i="4"/>
  <c r="B186" i="4"/>
  <c r="B187" i="4"/>
  <c r="B188" i="4"/>
  <c r="B189" i="4"/>
  <c r="B190" i="4"/>
  <c r="B191" i="4"/>
  <c r="B192" i="4"/>
  <c r="B193" i="4"/>
  <c r="B194" i="4"/>
  <c r="B195" i="4"/>
  <c r="B196" i="4"/>
  <c r="B197" i="4"/>
  <c r="B198" i="4"/>
  <c r="B199" i="4"/>
  <c r="B200" i="4"/>
  <c r="B201" i="4"/>
  <c r="B202" i="4"/>
  <c r="B203" i="4"/>
  <c r="B204" i="4"/>
  <c r="B205" i="4"/>
  <c r="B206" i="4"/>
  <c r="B207" i="4"/>
  <c r="B208" i="4"/>
  <c r="B209" i="4"/>
  <c r="B210" i="4"/>
  <c r="B211" i="4"/>
  <c r="B212" i="4"/>
  <c r="B213" i="4"/>
  <c r="B214" i="4"/>
  <c r="B215" i="4"/>
  <c r="B216" i="4"/>
  <c r="B217" i="4"/>
  <c r="B218" i="4"/>
  <c r="B219" i="4"/>
  <c r="B220" i="4"/>
  <c r="B221" i="4"/>
  <c r="B222" i="4"/>
  <c r="B223" i="4"/>
  <c r="B224" i="4"/>
  <c r="B225" i="4"/>
  <c r="B226" i="4"/>
  <c r="B227" i="4"/>
  <c r="B228" i="4"/>
  <c r="B229" i="4"/>
  <c r="B230" i="4"/>
  <c r="B231" i="4"/>
  <c r="B232" i="4"/>
  <c r="B233" i="4"/>
  <c r="B234" i="4"/>
  <c r="B235" i="4"/>
  <c r="B236" i="4"/>
  <c r="B237" i="4"/>
  <c r="B238" i="4"/>
  <c r="B239" i="4"/>
  <c r="B240" i="4"/>
  <c r="B241" i="4"/>
  <c r="B242" i="4"/>
  <c r="B243" i="4"/>
  <c r="B244" i="4"/>
  <c r="B245" i="4"/>
  <c r="B246" i="4"/>
  <c r="B247" i="4"/>
  <c r="B248" i="4"/>
  <c r="B249" i="4"/>
  <c r="B250" i="4"/>
  <c r="B251" i="4"/>
  <c r="B252" i="4"/>
  <c r="B253" i="4"/>
  <c r="B254" i="4"/>
  <c r="B255" i="4"/>
  <c r="B256" i="4"/>
  <c r="B257" i="4"/>
  <c r="B258" i="4"/>
  <c r="B259" i="4"/>
  <c r="B260" i="4"/>
  <c r="B261" i="4"/>
  <c r="B262" i="4"/>
  <c r="B263" i="4"/>
  <c r="B264" i="4"/>
  <c r="B265" i="4"/>
  <c r="B266" i="4"/>
  <c r="B267" i="4"/>
  <c r="B268" i="4"/>
  <c r="B269" i="4"/>
  <c r="B270" i="4"/>
  <c r="B271" i="4"/>
  <c r="B272" i="4"/>
  <c r="B273" i="4"/>
  <c r="B274" i="4"/>
  <c r="B275" i="4"/>
  <c r="B276" i="4"/>
  <c r="B277" i="4"/>
  <c r="B278" i="4"/>
  <c r="B279" i="4"/>
  <c r="B280" i="4"/>
  <c r="B281" i="4"/>
  <c r="B282" i="4"/>
  <c r="B283" i="4"/>
  <c r="B284" i="4"/>
  <c r="B285" i="4"/>
  <c r="B286" i="4"/>
  <c r="B287" i="4"/>
  <c r="B288" i="4"/>
  <c r="B289" i="4"/>
  <c r="B290" i="4"/>
  <c r="B291" i="4"/>
  <c r="B292" i="4"/>
  <c r="B293" i="4"/>
  <c r="B294" i="4"/>
  <c r="B295" i="4"/>
  <c r="B296" i="4"/>
  <c r="B297" i="4"/>
  <c r="B298" i="4"/>
  <c r="B299" i="4"/>
  <c r="B300" i="4"/>
  <c r="B301" i="4"/>
  <c r="B302" i="4"/>
  <c r="B303" i="4"/>
  <c r="B304" i="4"/>
  <c r="B305" i="4"/>
  <c r="B306" i="4"/>
  <c r="B307" i="4"/>
  <c r="B308" i="4"/>
  <c r="B309" i="4"/>
  <c r="B310" i="4"/>
  <c r="B311" i="4"/>
  <c r="B312" i="4"/>
  <c r="B313" i="4"/>
  <c r="B314" i="4"/>
  <c r="B315" i="4"/>
  <c r="B316" i="4"/>
  <c r="B317" i="4"/>
  <c r="B318" i="4"/>
  <c r="B319" i="4"/>
  <c r="B320" i="4"/>
  <c r="B321" i="4"/>
  <c r="B322" i="4"/>
  <c r="B323" i="4"/>
  <c r="B324" i="4"/>
  <c r="B325" i="4"/>
  <c r="B326" i="4"/>
  <c r="B327" i="4"/>
  <c r="B328" i="4"/>
  <c r="B329" i="4"/>
  <c r="B330" i="4"/>
  <c r="B331" i="4"/>
  <c r="B332" i="4"/>
  <c r="B333" i="4"/>
  <c r="B334" i="4"/>
  <c r="B335" i="4"/>
  <c r="B336" i="4"/>
  <c r="B337" i="4"/>
  <c r="B338" i="4"/>
  <c r="B339" i="4"/>
  <c r="B340" i="4"/>
  <c r="B341" i="4"/>
  <c r="B342" i="4"/>
  <c r="B343" i="4"/>
  <c r="B344" i="4"/>
  <c r="B345" i="4"/>
  <c r="B346" i="4"/>
  <c r="B347" i="4"/>
  <c r="B348" i="4"/>
  <c r="B349" i="4"/>
  <c r="B350" i="4"/>
  <c r="B351" i="4"/>
  <c r="B352" i="4"/>
  <c r="B353" i="4"/>
  <c r="B354" i="4"/>
  <c r="B355" i="4"/>
  <c r="B356" i="4"/>
  <c r="B357" i="4"/>
  <c r="B358" i="4"/>
  <c r="B359" i="4"/>
  <c r="B360" i="4"/>
  <c r="B361" i="4"/>
  <c r="B362" i="4"/>
  <c r="B363" i="4"/>
  <c r="B364" i="4"/>
  <c r="B365" i="4"/>
  <c r="B366" i="4"/>
  <c r="B367" i="4"/>
  <c r="B368" i="4"/>
  <c r="B369" i="4"/>
  <c r="B370" i="4"/>
  <c r="B371" i="4"/>
  <c r="B372" i="4"/>
  <c r="B373" i="4"/>
  <c r="B374" i="4"/>
  <c r="B375" i="4"/>
  <c r="B376" i="4"/>
  <c r="B377" i="4"/>
  <c r="B378" i="4"/>
  <c r="B379" i="4"/>
  <c r="B380" i="4"/>
  <c r="B381" i="4"/>
  <c r="B382" i="4"/>
  <c r="B383" i="4"/>
  <c r="B384" i="4"/>
  <c r="B385" i="4"/>
  <c r="B386" i="4"/>
  <c r="B387" i="4"/>
  <c r="B388" i="4"/>
  <c r="B389" i="4"/>
  <c r="B390" i="4"/>
  <c r="B391" i="4"/>
  <c r="B392" i="4"/>
  <c r="B393" i="4"/>
  <c r="B394" i="4"/>
  <c r="B395" i="4"/>
  <c r="B396" i="4"/>
  <c r="B397" i="4"/>
  <c r="B398" i="4"/>
  <c r="B399" i="4"/>
  <c r="B400" i="4"/>
  <c r="B401" i="4"/>
  <c r="B402" i="4"/>
  <c r="B403" i="4"/>
  <c r="B404" i="4"/>
  <c r="B405" i="4"/>
  <c r="B406" i="4"/>
  <c r="B407" i="4"/>
  <c r="B408" i="4"/>
  <c r="B409" i="4"/>
  <c r="B410" i="4"/>
  <c r="B411" i="4"/>
  <c r="B412" i="4"/>
  <c r="B413" i="4"/>
  <c r="B414" i="4"/>
  <c r="B415" i="4"/>
  <c r="B416" i="4"/>
  <c r="B417" i="4"/>
  <c r="B418" i="4"/>
  <c r="B419" i="4"/>
  <c r="B420" i="4"/>
  <c r="B421" i="4"/>
  <c r="B422" i="4"/>
  <c r="B423" i="4"/>
  <c r="B424" i="4"/>
  <c r="B425" i="4"/>
  <c r="B426" i="4"/>
  <c r="B427" i="4"/>
  <c r="B428" i="4"/>
  <c r="B429" i="4"/>
  <c r="B430" i="4"/>
  <c r="B431" i="4"/>
  <c r="B432" i="4"/>
  <c r="B433" i="4"/>
  <c r="B434" i="4"/>
  <c r="B435" i="4"/>
  <c r="B436" i="4"/>
  <c r="B437" i="4"/>
  <c r="B438" i="4"/>
  <c r="B439" i="4"/>
  <c r="B440" i="4"/>
  <c r="B441" i="4"/>
  <c r="B442" i="4"/>
  <c r="B443" i="4"/>
  <c r="B444" i="4"/>
  <c r="B445" i="4"/>
  <c r="B446" i="4"/>
  <c r="B447" i="4"/>
  <c r="B448" i="4"/>
  <c r="B449" i="4"/>
  <c r="B450" i="4"/>
  <c r="B451" i="4"/>
  <c r="B452" i="4"/>
  <c r="B453" i="4"/>
  <c r="B454" i="4"/>
  <c r="B455" i="4"/>
  <c r="B456" i="4"/>
  <c r="B457" i="4"/>
  <c r="B458" i="4"/>
  <c r="B459" i="4"/>
  <c r="B460" i="4"/>
  <c r="B461" i="4"/>
  <c r="B462" i="4"/>
  <c r="B463" i="4"/>
  <c r="B464" i="4"/>
  <c r="B465" i="4"/>
  <c r="B466" i="4"/>
  <c r="B467" i="4"/>
  <c r="B468" i="4"/>
  <c r="B469" i="4"/>
  <c r="B470" i="4"/>
  <c r="B471" i="4"/>
  <c r="B472" i="4"/>
  <c r="B473" i="4"/>
  <c r="B474" i="4"/>
  <c r="B475" i="4"/>
  <c r="B476" i="4"/>
  <c r="B477" i="4"/>
  <c r="B478" i="4"/>
  <c r="B479" i="4"/>
  <c r="B480" i="4"/>
  <c r="B481" i="4"/>
  <c r="B482" i="4"/>
  <c r="B483" i="4"/>
  <c r="B484" i="4"/>
  <c r="B485" i="4"/>
  <c r="B486" i="4"/>
  <c r="B487" i="4"/>
  <c r="B488" i="4"/>
  <c r="B489" i="4"/>
  <c r="B490" i="4"/>
  <c r="B491" i="4"/>
  <c r="B492" i="4"/>
  <c r="B493" i="4"/>
  <c r="B494" i="4"/>
  <c r="B495" i="4"/>
  <c r="B496" i="4"/>
  <c r="B497" i="4"/>
  <c r="B498" i="4"/>
  <c r="B499" i="4"/>
  <c r="B500" i="4"/>
  <c r="B501" i="4"/>
  <c r="B502" i="4"/>
  <c r="B503" i="4"/>
  <c r="B504" i="4"/>
  <c r="B505" i="4"/>
  <c r="B506" i="4"/>
  <c r="B507" i="4"/>
  <c r="B508" i="4"/>
  <c r="B509" i="4"/>
  <c r="B510" i="4"/>
  <c r="B511" i="4"/>
  <c r="B512" i="4"/>
  <c r="B513" i="4"/>
  <c r="B514" i="4"/>
  <c r="B515" i="4"/>
  <c r="B516" i="4"/>
  <c r="B517" i="4"/>
  <c r="B518" i="4"/>
  <c r="B519" i="4"/>
  <c r="B520" i="4"/>
  <c r="B521" i="4"/>
  <c r="B522" i="4"/>
  <c r="B523" i="4"/>
  <c r="B524" i="4"/>
  <c r="B525" i="4"/>
  <c r="B526" i="4"/>
  <c r="B527" i="4"/>
  <c r="B528" i="4"/>
  <c r="B529" i="4"/>
  <c r="B530" i="4"/>
  <c r="B531" i="4"/>
  <c r="B532" i="4"/>
  <c r="B533" i="4"/>
  <c r="B534" i="4"/>
  <c r="B535" i="4"/>
  <c r="B536" i="4"/>
  <c r="B537" i="4"/>
  <c r="B538" i="4"/>
  <c r="B539" i="4"/>
  <c r="B540" i="4"/>
  <c r="B541" i="4"/>
  <c r="B542" i="4"/>
  <c r="B543" i="4"/>
  <c r="B544" i="4"/>
  <c r="B545" i="4"/>
  <c r="B546" i="4"/>
  <c r="B547" i="4"/>
  <c r="B548" i="4"/>
  <c r="B549" i="4"/>
  <c r="B550" i="4"/>
  <c r="B551" i="4"/>
  <c r="B552" i="4"/>
  <c r="B553" i="4"/>
  <c r="B554" i="4"/>
  <c r="B555" i="4"/>
  <c r="B556" i="4"/>
  <c r="B557" i="4"/>
  <c r="B558" i="4"/>
  <c r="B559" i="4"/>
  <c r="B560" i="4"/>
  <c r="B561" i="4"/>
  <c r="B562" i="4"/>
  <c r="B563" i="4"/>
  <c r="B564" i="4"/>
  <c r="B565" i="4"/>
  <c r="B566" i="4"/>
  <c r="B567" i="4"/>
  <c r="B568" i="4"/>
  <c r="B569" i="4"/>
  <c r="B570" i="4"/>
  <c r="B571" i="4"/>
  <c r="B572" i="4"/>
  <c r="B573" i="4"/>
  <c r="B574" i="4"/>
  <c r="B575" i="4"/>
  <c r="B576" i="4"/>
  <c r="B577" i="4"/>
  <c r="B578" i="4"/>
  <c r="B579" i="4"/>
  <c r="B580" i="4"/>
  <c r="B581" i="4"/>
  <c r="B582" i="4"/>
  <c r="B583" i="4"/>
  <c r="B584" i="4"/>
  <c r="B585" i="4"/>
  <c r="B586" i="4"/>
  <c r="B587" i="4"/>
  <c r="B588" i="4"/>
  <c r="B589" i="4"/>
  <c r="B590" i="4"/>
  <c r="B591" i="4"/>
  <c r="B592" i="4"/>
  <c r="B593" i="4"/>
  <c r="B594" i="4"/>
  <c r="B595" i="4"/>
  <c r="B596" i="4"/>
  <c r="B597" i="4"/>
  <c r="B598" i="4"/>
  <c r="B599" i="4"/>
  <c r="B600" i="4"/>
  <c r="B601" i="4"/>
  <c r="B602" i="4"/>
  <c r="B603" i="4"/>
  <c r="B604" i="4"/>
  <c r="B605" i="4"/>
  <c r="B606" i="4"/>
  <c r="B607" i="4"/>
  <c r="B608" i="4"/>
  <c r="B609" i="4"/>
  <c r="B610" i="4"/>
  <c r="B611" i="4"/>
  <c r="B612" i="4"/>
  <c r="B613" i="4"/>
  <c r="B614" i="4"/>
  <c r="B615" i="4"/>
  <c r="B616" i="4"/>
  <c r="B617" i="4"/>
  <c r="B618" i="4"/>
  <c r="B619" i="4"/>
  <c r="B620" i="4"/>
  <c r="B621" i="4"/>
  <c r="B622" i="4"/>
  <c r="B623" i="4"/>
  <c r="B624" i="4"/>
  <c r="B625" i="4"/>
  <c r="B626" i="4"/>
  <c r="B627" i="4"/>
  <c r="B628" i="4"/>
  <c r="B629" i="4"/>
  <c r="B630" i="4"/>
  <c r="B631" i="4"/>
  <c r="B632" i="4"/>
  <c r="B633" i="4"/>
  <c r="B634" i="4"/>
  <c r="B635" i="4"/>
  <c r="B636" i="4"/>
  <c r="B637" i="4"/>
  <c r="B638" i="4"/>
  <c r="B639" i="4"/>
  <c r="B640" i="4"/>
  <c r="B641" i="4"/>
  <c r="B642" i="4"/>
  <c r="B643" i="4"/>
  <c r="B644" i="4"/>
  <c r="B645" i="4"/>
  <c r="B646" i="4"/>
  <c r="B647" i="4"/>
  <c r="B648" i="4"/>
  <c r="B649" i="4"/>
  <c r="B650" i="4"/>
  <c r="B651" i="4"/>
  <c r="B652" i="4"/>
  <c r="B653" i="4"/>
  <c r="B654" i="4"/>
  <c r="B655" i="4"/>
  <c r="B656" i="4"/>
  <c r="B657" i="4"/>
  <c r="B658" i="4"/>
  <c r="B659" i="4"/>
  <c r="B660" i="4"/>
  <c r="B661" i="4"/>
  <c r="B662" i="4"/>
  <c r="B663" i="4"/>
  <c r="B664" i="4"/>
  <c r="B665" i="4"/>
  <c r="B666" i="4"/>
  <c r="B667" i="4"/>
  <c r="B668" i="4"/>
  <c r="B669" i="4"/>
  <c r="B670" i="4"/>
  <c r="B671" i="4"/>
  <c r="B672" i="4"/>
  <c r="B673" i="4"/>
  <c r="B674" i="4"/>
  <c r="B675" i="4"/>
  <c r="B676" i="4"/>
  <c r="B677" i="4"/>
  <c r="B678" i="4"/>
  <c r="B679" i="4"/>
  <c r="B680" i="4"/>
  <c r="B681" i="4"/>
  <c r="B682" i="4"/>
  <c r="B683" i="4"/>
  <c r="B684" i="4"/>
  <c r="B685" i="4"/>
  <c r="B686" i="4"/>
  <c r="B687" i="4"/>
  <c r="B688" i="4"/>
  <c r="B689" i="4"/>
  <c r="B690" i="4"/>
  <c r="B691" i="4"/>
  <c r="B692" i="4"/>
  <c r="B693" i="4"/>
  <c r="B694" i="4"/>
  <c r="B695" i="4"/>
  <c r="B696" i="4"/>
  <c r="B697" i="4"/>
  <c r="B698" i="4"/>
  <c r="B699" i="4"/>
  <c r="B700" i="4"/>
  <c r="B701" i="4"/>
  <c r="B702" i="4"/>
  <c r="B703" i="4"/>
  <c r="B704" i="4"/>
  <c r="B705" i="4"/>
  <c r="B706" i="4"/>
  <c r="B707" i="4"/>
  <c r="B708" i="4"/>
  <c r="B709" i="4"/>
  <c r="B710" i="4"/>
  <c r="B711" i="4"/>
  <c r="B712" i="4"/>
  <c r="B713" i="4"/>
  <c r="B714" i="4"/>
  <c r="B715" i="4"/>
  <c r="B716" i="4"/>
  <c r="B717" i="4"/>
  <c r="B718" i="4"/>
  <c r="B719" i="4"/>
  <c r="B720" i="4"/>
  <c r="B721" i="4"/>
  <c r="B722" i="4"/>
  <c r="B723" i="4"/>
  <c r="B724" i="4"/>
  <c r="B725" i="4"/>
  <c r="B726" i="4"/>
  <c r="B727" i="4"/>
  <c r="B728" i="4"/>
  <c r="B729" i="4"/>
  <c r="B730" i="4"/>
  <c r="B731" i="4"/>
  <c r="B732" i="4"/>
  <c r="B733" i="4"/>
  <c r="B734" i="4"/>
  <c r="B735" i="4"/>
  <c r="B736" i="4"/>
  <c r="B737" i="4"/>
  <c r="B738" i="4"/>
  <c r="B739" i="4"/>
  <c r="B740" i="4"/>
  <c r="B741" i="4"/>
  <c r="B742" i="4"/>
  <c r="B743" i="4"/>
  <c r="B744" i="4"/>
  <c r="B745" i="4"/>
  <c r="B746" i="4"/>
  <c r="B747" i="4"/>
  <c r="B748" i="4"/>
  <c r="B749" i="4"/>
  <c r="B750" i="4"/>
  <c r="B751" i="4"/>
  <c r="B752" i="4"/>
  <c r="B753" i="4"/>
  <c r="B754" i="4"/>
  <c r="B755" i="4"/>
  <c r="B756" i="4"/>
  <c r="B757" i="4"/>
  <c r="B758" i="4"/>
  <c r="B759" i="4"/>
  <c r="B760" i="4"/>
  <c r="B761" i="4"/>
  <c r="B762" i="4"/>
  <c r="B763" i="4"/>
  <c r="B764" i="4"/>
  <c r="B765" i="4"/>
  <c r="B766" i="4"/>
  <c r="B767" i="4"/>
  <c r="B768" i="4"/>
  <c r="B769" i="4"/>
  <c r="B770" i="4"/>
  <c r="B771" i="4"/>
  <c r="B772" i="4"/>
  <c r="B773" i="4"/>
  <c r="B774" i="4"/>
  <c r="B775" i="4"/>
  <c r="B776" i="4"/>
  <c r="B777" i="4"/>
  <c r="B778" i="4"/>
  <c r="B779" i="4"/>
  <c r="B780" i="4"/>
  <c r="B781" i="4"/>
  <c r="B782" i="4"/>
  <c r="B783" i="4"/>
  <c r="B784" i="4"/>
  <c r="B785" i="4"/>
  <c r="B786" i="4"/>
  <c r="B787" i="4"/>
  <c r="B788" i="4"/>
  <c r="B789" i="4"/>
  <c r="B790" i="4"/>
  <c r="B791" i="4"/>
  <c r="B792" i="4"/>
  <c r="B793" i="4"/>
  <c r="B794" i="4"/>
  <c r="B795" i="4"/>
  <c r="B796" i="4"/>
  <c r="B797" i="4"/>
  <c r="B798" i="4"/>
  <c r="B799" i="4"/>
  <c r="B800" i="4"/>
  <c r="B801" i="4"/>
  <c r="B802" i="4"/>
  <c r="B803" i="4"/>
  <c r="B804" i="4"/>
  <c r="B805" i="4"/>
  <c r="B806" i="4"/>
  <c r="B807" i="4"/>
  <c r="B808" i="4"/>
  <c r="B809" i="4"/>
  <c r="B810" i="4"/>
  <c r="B811" i="4"/>
  <c r="B812" i="4"/>
  <c r="B813" i="4"/>
  <c r="B814" i="4"/>
  <c r="B815" i="4"/>
  <c r="B816" i="4"/>
  <c r="B817" i="4"/>
  <c r="B818" i="4"/>
  <c r="B819" i="4"/>
  <c r="B820" i="4"/>
  <c r="B821" i="4"/>
  <c r="B822" i="4"/>
  <c r="B823" i="4"/>
  <c r="B824" i="4"/>
  <c r="B825" i="4"/>
  <c r="B826" i="4"/>
  <c r="B827" i="4"/>
  <c r="B828" i="4"/>
  <c r="B829" i="4"/>
  <c r="B830" i="4"/>
  <c r="B831" i="4"/>
  <c r="B832" i="4"/>
  <c r="B833" i="4"/>
  <c r="B834" i="4"/>
  <c r="B835" i="4"/>
  <c r="B836" i="4"/>
  <c r="B837" i="4"/>
  <c r="B838" i="4"/>
  <c r="B839" i="4"/>
  <c r="B840" i="4"/>
  <c r="B841" i="4"/>
  <c r="B842" i="4"/>
  <c r="B843" i="4"/>
  <c r="B844" i="4"/>
  <c r="B845" i="4"/>
  <c r="B846" i="4"/>
  <c r="B847" i="4"/>
  <c r="B848" i="4"/>
  <c r="B849" i="4"/>
  <c r="B850" i="4"/>
  <c r="B851" i="4"/>
  <c r="B852" i="4"/>
  <c r="B853" i="4"/>
  <c r="B854" i="4"/>
  <c r="B855" i="4"/>
  <c r="B856" i="4"/>
  <c r="B857" i="4"/>
  <c r="B858" i="4"/>
  <c r="B859" i="4"/>
  <c r="B860" i="4"/>
  <c r="B861" i="4"/>
  <c r="B862" i="4"/>
  <c r="B863" i="4"/>
  <c r="B864" i="4"/>
  <c r="B865" i="4"/>
  <c r="B866" i="4"/>
  <c r="B867" i="4"/>
  <c r="B868" i="4"/>
  <c r="B869" i="4"/>
  <c r="B870" i="4"/>
  <c r="B871" i="4"/>
  <c r="B872" i="4"/>
  <c r="B873" i="4"/>
  <c r="B874" i="4"/>
  <c r="B875" i="4"/>
  <c r="B876" i="4"/>
  <c r="B877" i="4"/>
  <c r="B878" i="4"/>
  <c r="B879" i="4"/>
  <c r="B880" i="4"/>
  <c r="B881" i="4"/>
  <c r="B882" i="4"/>
  <c r="B883" i="4"/>
  <c r="B884" i="4"/>
  <c r="B885" i="4"/>
  <c r="B886" i="4"/>
  <c r="B887" i="4"/>
  <c r="B888" i="4"/>
  <c r="B889" i="4"/>
  <c r="B890" i="4"/>
  <c r="B891" i="4"/>
  <c r="B892" i="4"/>
  <c r="B893" i="4"/>
  <c r="B894" i="4"/>
  <c r="B895" i="4"/>
  <c r="B896" i="4"/>
  <c r="B897" i="4"/>
  <c r="B898" i="4"/>
  <c r="B899" i="4"/>
  <c r="B900" i="4"/>
  <c r="B901" i="4"/>
  <c r="B902" i="4"/>
  <c r="B903" i="4"/>
  <c r="B904" i="4"/>
  <c r="B905" i="4"/>
  <c r="B906" i="4"/>
  <c r="B907" i="4"/>
  <c r="B908" i="4"/>
  <c r="B909" i="4"/>
  <c r="B910" i="4"/>
  <c r="B911" i="4"/>
  <c r="B912" i="4"/>
  <c r="B913" i="4"/>
  <c r="B914" i="4"/>
  <c r="B915" i="4"/>
  <c r="B916" i="4"/>
  <c r="B917" i="4"/>
  <c r="B918" i="4"/>
  <c r="B919" i="4"/>
  <c r="B920" i="4"/>
  <c r="B921" i="4"/>
  <c r="B922" i="4"/>
  <c r="B923" i="4"/>
  <c r="B924" i="4"/>
  <c r="B925" i="4"/>
  <c r="B926" i="4"/>
  <c r="B927" i="4"/>
  <c r="B928" i="4"/>
  <c r="B929" i="4"/>
  <c r="B930" i="4"/>
  <c r="B931" i="4"/>
  <c r="B932" i="4"/>
  <c r="B933" i="4"/>
  <c r="B934" i="4"/>
  <c r="B935" i="4"/>
  <c r="B936" i="4"/>
  <c r="B937" i="4"/>
  <c r="B938" i="4"/>
  <c r="B939" i="4"/>
  <c r="B940" i="4"/>
  <c r="B941" i="4"/>
  <c r="B942" i="4"/>
  <c r="B943" i="4"/>
  <c r="B944" i="4"/>
  <c r="B945" i="4"/>
  <c r="B946" i="4"/>
  <c r="B947" i="4"/>
  <c r="B948" i="4"/>
  <c r="B949" i="4"/>
  <c r="B950" i="4"/>
  <c r="B951" i="4"/>
  <c r="B952" i="4"/>
  <c r="B953" i="4"/>
  <c r="B954" i="4"/>
  <c r="B955" i="4"/>
  <c r="B956" i="4"/>
  <c r="B957" i="4"/>
  <c r="B958" i="4"/>
  <c r="B959" i="4"/>
  <c r="B960" i="4"/>
  <c r="B961" i="4"/>
  <c r="B962" i="4"/>
  <c r="B963" i="4"/>
  <c r="B964" i="4"/>
  <c r="B965" i="4"/>
  <c r="B966" i="4"/>
  <c r="B967" i="4"/>
  <c r="B968" i="4"/>
  <c r="B969" i="4"/>
  <c r="B970" i="4"/>
  <c r="B971" i="4"/>
  <c r="B972" i="4"/>
  <c r="B973" i="4"/>
  <c r="B974" i="4"/>
  <c r="B975" i="4"/>
  <c r="B976" i="4"/>
  <c r="B977" i="4"/>
  <c r="B978" i="4"/>
  <c r="B979" i="4"/>
  <c r="B980" i="4"/>
  <c r="B981" i="4"/>
  <c r="B982" i="4"/>
  <c r="B983" i="4"/>
  <c r="B984" i="4"/>
  <c r="B985" i="4"/>
  <c r="B986" i="4"/>
  <c r="B987" i="4"/>
  <c r="B988" i="4"/>
  <c r="B989" i="4"/>
  <c r="B990" i="4"/>
  <c r="B991" i="4"/>
  <c r="B992" i="4"/>
  <c r="B993" i="4"/>
  <c r="B994" i="4"/>
  <c r="B995" i="4"/>
  <c r="B996" i="4"/>
  <c r="B997" i="4"/>
  <c r="B998" i="4"/>
  <c r="B999" i="4"/>
  <c r="B1000" i="4"/>
  <c r="B1001" i="4"/>
  <c r="B1002" i="4"/>
  <c r="B1003" i="4"/>
  <c r="B1004" i="4"/>
  <c r="B1005" i="4"/>
  <c r="B1006" i="4"/>
  <c r="B1007" i="4"/>
  <c r="B1008" i="4"/>
  <c r="B1009" i="4"/>
  <c r="B1010" i="4"/>
  <c r="B1011" i="4"/>
  <c r="B1012" i="4"/>
  <c r="B1013" i="4"/>
  <c r="B1014" i="4"/>
  <c r="B1015" i="4"/>
  <c r="B1016" i="4"/>
  <c r="B1017" i="4"/>
  <c r="B1018" i="4"/>
  <c r="B1019" i="4"/>
  <c r="B1020" i="4"/>
  <c r="B1021" i="4"/>
  <c r="B1022" i="4"/>
  <c r="B1023" i="4"/>
  <c r="B1024" i="4"/>
  <c r="B1025" i="4"/>
  <c r="B1026" i="4"/>
  <c r="B1027" i="4"/>
  <c r="B1028" i="4"/>
  <c r="B1029" i="4"/>
  <c r="B1030" i="4"/>
  <c r="B1031" i="4"/>
  <c r="B1032" i="4"/>
  <c r="B1033" i="4"/>
  <c r="B1034" i="4"/>
  <c r="B1035" i="4"/>
  <c r="B1036" i="4"/>
  <c r="B1037" i="4"/>
  <c r="B1038" i="4"/>
  <c r="B1039" i="4"/>
  <c r="B1040" i="4"/>
  <c r="B1041" i="4"/>
  <c r="B1042" i="4"/>
  <c r="B1043" i="4"/>
  <c r="B1044" i="4"/>
  <c r="B1045" i="4"/>
  <c r="B1046" i="4"/>
  <c r="B1047" i="4"/>
  <c r="B1048" i="4"/>
  <c r="B1049" i="4"/>
  <c r="B1050" i="4"/>
  <c r="B1051" i="4"/>
  <c r="B1052" i="4"/>
  <c r="B1053" i="4"/>
  <c r="B1054" i="4"/>
  <c r="B1055" i="4"/>
  <c r="B1056" i="4"/>
  <c r="B1057" i="4"/>
  <c r="B1058" i="4"/>
  <c r="B1059" i="4"/>
  <c r="B1060" i="4"/>
  <c r="B1061" i="4"/>
  <c r="B1062" i="4"/>
  <c r="B1063" i="4"/>
  <c r="B1064" i="4"/>
  <c r="B1065" i="4"/>
  <c r="B1066" i="4"/>
  <c r="B1067" i="4"/>
  <c r="B1068" i="4"/>
  <c r="B1069" i="4"/>
  <c r="B1070" i="4"/>
  <c r="B1071" i="4"/>
  <c r="B1072" i="4"/>
  <c r="B1073" i="4"/>
  <c r="B1074" i="4"/>
  <c r="B1075" i="4"/>
  <c r="B1076" i="4"/>
  <c r="B1077" i="4"/>
  <c r="B1078" i="4"/>
  <c r="B1079" i="4"/>
  <c r="B1080" i="4"/>
  <c r="B1081" i="4"/>
  <c r="B1082" i="4"/>
  <c r="B1083" i="4"/>
  <c r="B1084" i="4"/>
  <c r="B1085" i="4"/>
  <c r="B1086" i="4"/>
  <c r="B1087" i="4"/>
  <c r="B1088" i="4"/>
  <c r="B1089" i="4"/>
  <c r="B1090" i="4"/>
  <c r="B1091" i="4"/>
  <c r="B1092" i="4"/>
  <c r="B1093" i="4"/>
  <c r="B1094" i="4"/>
  <c r="B1095" i="4"/>
  <c r="B1096" i="4"/>
  <c r="B1097" i="4"/>
  <c r="B1098" i="4"/>
  <c r="B1099" i="4"/>
  <c r="B1100" i="4"/>
  <c r="B1101" i="4"/>
  <c r="B1102" i="4"/>
  <c r="B1103" i="4"/>
  <c r="B1104" i="4"/>
  <c r="B1105" i="4"/>
  <c r="B1106" i="4"/>
  <c r="B1107" i="4"/>
  <c r="B1108" i="4"/>
  <c r="B1109" i="4"/>
  <c r="B1110" i="4"/>
  <c r="B1111" i="4"/>
  <c r="B1112" i="4"/>
  <c r="B1113" i="4"/>
  <c r="B1114" i="4"/>
  <c r="B1115" i="4"/>
  <c r="B1116" i="4"/>
  <c r="B1117" i="4"/>
  <c r="B1118" i="4"/>
  <c r="B1119" i="4"/>
  <c r="B1120" i="4"/>
  <c r="B1121" i="4"/>
  <c r="B1122" i="4"/>
  <c r="B1123" i="4"/>
  <c r="B1124" i="4"/>
  <c r="B1125" i="4"/>
  <c r="B1126" i="4"/>
  <c r="B1127" i="4"/>
  <c r="B1128" i="4"/>
  <c r="B1129" i="4"/>
  <c r="B1130" i="4"/>
  <c r="B1131" i="4"/>
  <c r="B1132" i="4"/>
  <c r="B1133" i="4"/>
  <c r="B1134" i="4"/>
  <c r="B1135" i="4"/>
  <c r="B1136" i="4"/>
  <c r="B1137" i="4"/>
  <c r="B1138" i="4"/>
  <c r="B1139" i="4"/>
  <c r="B1140" i="4"/>
  <c r="B1141" i="4"/>
  <c r="B1142" i="4"/>
  <c r="B1143" i="4"/>
  <c r="B1144" i="4"/>
  <c r="B1145" i="4"/>
  <c r="B1146" i="4"/>
  <c r="B1147" i="4"/>
  <c r="B1148" i="4"/>
  <c r="B1149" i="4"/>
  <c r="B1150" i="4"/>
  <c r="B1151" i="4"/>
  <c r="B1152" i="4"/>
  <c r="B1153" i="4"/>
  <c r="B1154" i="4"/>
  <c r="B1155" i="4"/>
  <c r="B1156" i="4"/>
  <c r="B1157" i="4"/>
  <c r="B1158" i="4"/>
  <c r="B1159" i="4"/>
  <c r="B1160" i="4"/>
  <c r="B1161" i="4"/>
  <c r="B1162" i="4"/>
  <c r="B1163" i="4"/>
  <c r="B1164" i="4"/>
  <c r="B1165" i="4"/>
  <c r="B1166" i="4"/>
  <c r="B1167" i="4"/>
  <c r="B1168" i="4"/>
  <c r="B1169" i="4"/>
  <c r="B1170" i="4"/>
  <c r="B1171" i="4"/>
  <c r="B1172" i="4"/>
  <c r="B1173" i="4"/>
  <c r="B1174" i="4"/>
  <c r="B1175" i="4"/>
  <c r="B1176" i="4"/>
  <c r="B1177" i="4"/>
  <c r="B1178" i="4"/>
  <c r="B1179" i="4"/>
  <c r="B1180" i="4"/>
  <c r="B1181" i="4"/>
  <c r="B1182" i="4"/>
  <c r="B1183" i="4"/>
  <c r="B1184" i="4"/>
  <c r="B1185" i="4"/>
  <c r="B1186" i="4"/>
  <c r="B1187" i="4"/>
  <c r="B1188" i="4"/>
  <c r="B1189" i="4"/>
  <c r="B1190" i="4"/>
  <c r="B1191" i="4"/>
  <c r="B1192" i="4"/>
  <c r="B1193" i="4"/>
  <c r="B1194" i="4"/>
  <c r="B1195" i="4"/>
  <c r="B1196" i="4"/>
  <c r="B1197" i="4"/>
  <c r="B1198" i="4"/>
  <c r="B1199" i="4"/>
  <c r="B1200" i="4"/>
  <c r="B1201" i="4"/>
  <c r="B1202" i="4"/>
  <c r="B1203" i="4"/>
  <c r="B1204" i="4"/>
  <c r="B1205" i="4"/>
  <c r="B1206" i="4"/>
  <c r="B1207" i="4"/>
  <c r="B1208" i="4"/>
  <c r="B1209" i="4"/>
  <c r="B1210" i="4"/>
  <c r="B1211" i="4"/>
  <c r="B1212" i="4"/>
  <c r="B1213" i="4"/>
  <c r="B1214" i="4"/>
  <c r="B1215" i="4"/>
  <c r="B1216" i="4"/>
  <c r="B1217" i="4"/>
  <c r="B1218" i="4"/>
  <c r="B1219" i="4"/>
  <c r="B1220" i="4"/>
  <c r="B1221" i="4"/>
  <c r="B1222" i="4"/>
  <c r="B1223" i="4"/>
  <c r="B1224" i="4"/>
  <c r="B1225" i="4"/>
  <c r="B1226" i="4"/>
  <c r="B1227" i="4"/>
  <c r="B1228" i="4"/>
  <c r="B1229" i="4"/>
  <c r="B1230" i="4"/>
  <c r="B1231" i="4"/>
  <c r="B1232" i="4"/>
  <c r="B1233" i="4"/>
  <c r="B1234" i="4"/>
  <c r="B1235" i="4"/>
  <c r="B1236" i="4"/>
  <c r="B1237" i="4"/>
  <c r="B1238" i="4"/>
  <c r="B1239" i="4"/>
  <c r="B1240" i="4"/>
  <c r="B1241" i="4"/>
  <c r="B1242" i="4"/>
  <c r="B1243" i="4"/>
  <c r="B1244" i="4"/>
  <c r="B1245" i="4"/>
  <c r="B1246" i="4"/>
  <c r="B1247" i="4"/>
  <c r="B1248" i="4"/>
  <c r="B1249" i="4"/>
  <c r="B1250" i="4"/>
  <c r="B1251" i="4"/>
  <c r="B1252" i="4"/>
  <c r="B1253" i="4"/>
  <c r="B1254" i="4"/>
  <c r="B1255" i="4"/>
  <c r="B1256" i="4"/>
  <c r="B1257" i="4"/>
  <c r="B1258" i="4"/>
  <c r="B1259" i="4"/>
  <c r="B1260" i="4"/>
  <c r="B1261" i="4"/>
  <c r="B1262" i="4"/>
  <c r="B1263" i="4"/>
  <c r="B1264" i="4"/>
  <c r="B1265" i="4"/>
  <c r="B1266" i="4"/>
  <c r="B1267" i="4"/>
  <c r="B1268" i="4"/>
  <c r="B1269" i="4"/>
  <c r="B1270" i="4"/>
  <c r="B1271" i="4"/>
  <c r="B1272" i="4"/>
  <c r="B1273" i="4"/>
  <c r="B1274" i="4"/>
  <c r="B1275" i="4"/>
  <c r="B1276" i="4"/>
  <c r="B1277" i="4"/>
  <c r="B1278" i="4"/>
  <c r="B1279" i="4"/>
  <c r="B1280" i="4"/>
  <c r="B1281" i="4"/>
  <c r="B1282" i="4"/>
  <c r="B1283" i="4"/>
  <c r="B1284" i="4"/>
  <c r="B1285" i="4"/>
  <c r="B1286" i="4"/>
  <c r="B1287" i="4"/>
  <c r="B1288" i="4"/>
  <c r="B1289" i="4"/>
  <c r="B1290" i="4"/>
  <c r="B1291" i="4"/>
  <c r="B1292" i="4"/>
  <c r="B1293" i="4"/>
  <c r="B1294" i="4"/>
  <c r="B1295" i="4"/>
  <c r="B1296" i="4"/>
  <c r="B1297" i="4"/>
  <c r="B1298" i="4"/>
  <c r="B1299" i="4"/>
  <c r="B1300" i="4"/>
  <c r="B1301" i="4"/>
  <c r="B1302" i="4"/>
  <c r="B1303" i="4"/>
  <c r="B1304" i="4"/>
  <c r="B1305" i="4"/>
  <c r="B1306" i="4"/>
  <c r="B1307" i="4"/>
  <c r="B1308" i="4"/>
  <c r="B1309" i="4"/>
  <c r="B1310" i="4"/>
  <c r="B1311" i="4"/>
  <c r="B1312" i="4"/>
  <c r="B1313" i="4"/>
  <c r="B1314" i="4"/>
  <c r="B1315" i="4"/>
  <c r="B1316" i="4"/>
  <c r="B1317" i="4"/>
  <c r="B1318" i="4"/>
  <c r="B1319" i="4"/>
  <c r="B1320" i="4"/>
  <c r="B1321" i="4"/>
  <c r="B1322" i="4"/>
  <c r="B1323" i="4"/>
  <c r="B1324" i="4"/>
  <c r="B1325" i="4"/>
  <c r="B1326" i="4"/>
  <c r="B1327" i="4"/>
  <c r="B1328" i="4"/>
  <c r="B1329" i="4"/>
  <c r="B1330" i="4"/>
  <c r="B1331" i="4"/>
  <c r="B1332" i="4"/>
  <c r="B1333" i="4"/>
  <c r="B1334" i="4"/>
  <c r="B1335" i="4"/>
  <c r="B1336" i="4"/>
  <c r="B1337" i="4"/>
  <c r="B1338" i="4"/>
  <c r="B1339" i="4"/>
  <c r="B1340" i="4"/>
  <c r="B1341" i="4"/>
  <c r="B1342" i="4"/>
  <c r="B1343" i="4"/>
  <c r="B1344" i="4"/>
  <c r="B1345" i="4"/>
  <c r="B1346" i="4"/>
  <c r="B1347" i="4"/>
  <c r="B1348" i="4"/>
  <c r="B1349" i="4"/>
  <c r="B1350" i="4"/>
  <c r="B1351" i="4"/>
  <c r="B1352" i="4"/>
  <c r="B1353" i="4"/>
  <c r="B1354" i="4"/>
  <c r="B1355" i="4"/>
  <c r="B1356" i="4"/>
  <c r="B1357" i="4"/>
  <c r="B1358" i="4"/>
  <c r="B1359" i="4"/>
  <c r="B1360" i="4"/>
  <c r="B1361" i="4"/>
  <c r="B1362" i="4"/>
  <c r="B1363" i="4"/>
  <c r="B1364" i="4"/>
  <c r="B1365" i="4"/>
  <c r="B1366" i="4"/>
  <c r="B1367" i="4"/>
  <c r="B1368" i="4"/>
  <c r="B1369" i="4"/>
  <c r="B1370" i="4"/>
  <c r="B1371" i="4"/>
  <c r="B1372" i="4"/>
  <c r="B1373" i="4"/>
  <c r="B1374" i="4"/>
  <c r="B1375" i="4"/>
  <c r="B1376" i="4"/>
  <c r="B1377" i="4"/>
  <c r="B1378" i="4"/>
  <c r="B1379" i="4"/>
  <c r="B1380" i="4"/>
  <c r="B1381" i="4"/>
  <c r="B1382" i="4"/>
  <c r="B1383" i="4"/>
  <c r="B1384" i="4"/>
  <c r="B1385" i="4"/>
  <c r="B1386" i="4"/>
  <c r="B1387" i="4"/>
  <c r="B1388" i="4"/>
  <c r="B1389" i="4"/>
  <c r="B1390" i="4"/>
  <c r="B1391" i="4"/>
  <c r="B1392" i="4"/>
  <c r="B1393" i="4"/>
  <c r="B1394" i="4"/>
  <c r="B1395" i="4"/>
  <c r="B1396" i="4"/>
  <c r="B1397" i="4"/>
  <c r="B1398" i="4"/>
  <c r="B1399" i="4"/>
  <c r="B1400" i="4"/>
  <c r="B1401" i="4"/>
  <c r="B1402" i="4"/>
  <c r="B1403" i="4"/>
  <c r="B1404" i="4"/>
  <c r="B1405" i="4"/>
  <c r="B1406" i="4"/>
  <c r="B1407" i="4"/>
  <c r="B1408" i="4"/>
  <c r="B1409" i="4"/>
  <c r="B1410" i="4"/>
  <c r="B1411" i="4"/>
  <c r="B1412" i="4"/>
  <c r="B1413" i="4"/>
  <c r="B1414" i="4"/>
  <c r="B1415" i="4"/>
  <c r="B1416" i="4"/>
  <c r="B1417" i="4"/>
  <c r="B1418" i="4"/>
  <c r="B1419" i="4"/>
  <c r="B1420" i="4"/>
  <c r="B1421" i="4"/>
  <c r="B1422" i="4"/>
  <c r="B1423" i="4"/>
  <c r="B1424" i="4"/>
  <c r="B1425" i="4"/>
  <c r="B1426" i="4"/>
  <c r="B1427" i="4"/>
  <c r="B1428" i="4"/>
  <c r="B1429" i="4"/>
  <c r="B1430" i="4"/>
  <c r="B1431" i="4"/>
  <c r="B1432" i="4"/>
  <c r="B1433" i="4"/>
  <c r="B1434" i="4"/>
  <c r="B1435" i="4"/>
  <c r="B1436" i="4"/>
  <c r="B1437" i="4"/>
  <c r="B1438" i="4"/>
  <c r="B1439" i="4"/>
  <c r="B1440" i="4"/>
  <c r="B1441" i="4"/>
  <c r="B1442" i="4"/>
  <c r="B1443" i="4"/>
  <c r="B1444" i="4"/>
  <c r="B1445" i="4"/>
  <c r="B1446" i="4"/>
  <c r="B1447" i="4"/>
  <c r="B1448" i="4"/>
  <c r="B1449" i="4"/>
  <c r="B1450" i="4"/>
  <c r="B1451" i="4"/>
  <c r="B1452" i="4"/>
  <c r="B1453" i="4"/>
  <c r="B1454" i="4"/>
  <c r="B1455" i="4"/>
  <c r="B1456" i="4"/>
  <c r="B1457" i="4"/>
  <c r="B1458" i="4"/>
  <c r="B1459" i="4"/>
  <c r="B1460" i="4"/>
  <c r="B1461" i="4"/>
  <c r="B1462" i="4"/>
  <c r="B1463" i="4"/>
  <c r="B1464" i="4"/>
  <c r="B1465" i="4"/>
  <c r="B1466" i="4"/>
  <c r="B1467" i="4"/>
  <c r="B1468" i="4"/>
  <c r="B1469" i="4"/>
  <c r="B1470" i="4"/>
  <c r="B1471" i="4"/>
  <c r="B1472" i="4"/>
  <c r="B1473" i="4"/>
  <c r="B1474" i="4"/>
  <c r="B1475" i="4"/>
  <c r="B1476" i="4"/>
  <c r="B1477" i="4"/>
  <c r="B1478" i="4"/>
  <c r="B1479" i="4"/>
  <c r="B1480" i="4"/>
  <c r="B1481" i="4"/>
  <c r="B1482" i="4"/>
  <c r="B1483" i="4"/>
  <c r="B1484" i="4"/>
  <c r="B1485" i="4"/>
  <c r="B1486" i="4"/>
  <c r="B1487" i="4"/>
  <c r="B1488" i="4"/>
  <c r="B1489" i="4"/>
  <c r="B1490" i="4"/>
  <c r="B1491" i="4"/>
  <c r="B1492" i="4"/>
  <c r="B1493" i="4"/>
  <c r="B1494" i="4"/>
  <c r="B1495" i="4"/>
  <c r="B1496" i="4"/>
  <c r="B1497" i="4"/>
  <c r="B1498" i="4"/>
  <c r="B1499" i="4"/>
  <c r="B1500" i="4"/>
  <c r="B1501" i="4"/>
  <c r="B1502" i="4"/>
  <c r="B1503" i="4"/>
  <c r="B1504" i="4"/>
  <c r="B1505" i="4"/>
  <c r="B1506" i="4"/>
  <c r="B1507" i="4"/>
  <c r="B1508" i="4"/>
  <c r="B1509" i="4"/>
  <c r="B1510" i="4"/>
  <c r="B1511" i="4"/>
  <c r="B1512" i="4"/>
  <c r="B1513" i="4"/>
  <c r="B1514" i="4"/>
  <c r="B1515" i="4"/>
  <c r="B1516" i="4"/>
  <c r="B1517" i="4"/>
  <c r="B1518" i="4"/>
  <c r="B1519" i="4"/>
  <c r="B1520" i="4"/>
  <c r="B1521" i="4"/>
  <c r="B2" i="4"/>
  <c r="A2" i="4"/>
  <c r="A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21" i="4"/>
  <c r="A122" i="4"/>
  <c r="A123" i="4"/>
  <c r="A124" i="4"/>
  <c r="A125" i="4"/>
  <c r="A126" i="4"/>
  <c r="A127" i="4"/>
  <c r="A128" i="4"/>
  <c r="A129" i="4"/>
  <c r="A130" i="4"/>
  <c r="A131" i="4"/>
  <c r="A132" i="4"/>
  <c r="A133" i="4"/>
  <c r="A134" i="4"/>
  <c r="A135" i="4"/>
  <c r="A136" i="4"/>
  <c r="A137" i="4"/>
  <c r="A138" i="4"/>
  <c r="A139" i="4"/>
  <c r="A140" i="4"/>
  <c r="A141" i="4"/>
  <c r="A142" i="4"/>
  <c r="A143" i="4"/>
  <c r="A144" i="4"/>
  <c r="A145" i="4"/>
  <c r="A146" i="4"/>
  <c r="A147" i="4"/>
  <c r="A148" i="4"/>
  <c r="A149" i="4"/>
  <c r="A150" i="4"/>
  <c r="A151" i="4"/>
  <c r="A152" i="4"/>
  <c r="A153" i="4"/>
  <c r="A154" i="4"/>
  <c r="A155" i="4"/>
  <c r="A156" i="4"/>
  <c r="A157" i="4"/>
  <c r="A158" i="4"/>
  <c r="A159" i="4"/>
  <c r="A160" i="4"/>
  <c r="A161" i="4"/>
  <c r="A162" i="4"/>
  <c r="A163" i="4"/>
  <c r="A164" i="4"/>
  <c r="A165" i="4"/>
  <c r="A166" i="4"/>
  <c r="A167" i="4"/>
  <c r="A168" i="4"/>
  <c r="A169" i="4"/>
  <c r="A170" i="4"/>
  <c r="A171" i="4"/>
  <c r="A172" i="4"/>
  <c r="A173" i="4"/>
  <c r="A174" i="4"/>
  <c r="A175" i="4"/>
  <c r="A176" i="4"/>
  <c r="A177" i="4"/>
  <c r="A178" i="4"/>
  <c r="A179" i="4"/>
  <c r="A180" i="4"/>
  <c r="A181" i="4"/>
  <c r="A182" i="4"/>
  <c r="A183" i="4"/>
  <c r="A184" i="4"/>
  <c r="A185" i="4"/>
  <c r="A186" i="4"/>
  <c r="A187" i="4"/>
  <c r="A188" i="4"/>
  <c r="A189" i="4"/>
  <c r="A190" i="4"/>
  <c r="A191" i="4"/>
  <c r="A192" i="4"/>
  <c r="A193" i="4"/>
  <c r="A194" i="4"/>
  <c r="A195" i="4"/>
  <c r="A196" i="4"/>
  <c r="A197" i="4"/>
  <c r="A198" i="4"/>
  <c r="A199" i="4"/>
  <c r="A200" i="4"/>
  <c r="A201" i="4"/>
  <c r="A202" i="4"/>
  <c r="A203" i="4"/>
  <c r="A204" i="4"/>
  <c r="A205" i="4"/>
  <c r="A206" i="4"/>
  <c r="A207" i="4"/>
  <c r="A208" i="4"/>
  <c r="A209" i="4"/>
  <c r="A210" i="4"/>
  <c r="A211" i="4"/>
  <c r="A212" i="4"/>
  <c r="A213" i="4"/>
  <c r="A214" i="4"/>
  <c r="A215" i="4"/>
  <c r="A216" i="4"/>
  <c r="A217" i="4"/>
  <c r="A218" i="4"/>
  <c r="A219" i="4"/>
  <c r="A220" i="4"/>
  <c r="A221" i="4"/>
  <c r="A222" i="4"/>
  <c r="A223" i="4"/>
  <c r="A224" i="4"/>
  <c r="A225" i="4"/>
  <c r="A226" i="4"/>
  <c r="A227" i="4"/>
  <c r="A228" i="4"/>
  <c r="A229" i="4"/>
  <c r="A230" i="4"/>
  <c r="A231" i="4"/>
  <c r="A232" i="4"/>
  <c r="A233" i="4"/>
  <c r="A234" i="4"/>
  <c r="A235" i="4"/>
  <c r="A236" i="4"/>
  <c r="A237" i="4"/>
  <c r="A238" i="4"/>
  <c r="A239" i="4"/>
  <c r="A240" i="4"/>
  <c r="A241" i="4"/>
  <c r="A242" i="4"/>
  <c r="A243" i="4"/>
  <c r="A244" i="4"/>
  <c r="A245" i="4"/>
  <c r="A246" i="4"/>
  <c r="A247" i="4"/>
  <c r="A248" i="4"/>
  <c r="A249" i="4"/>
  <c r="A250" i="4"/>
  <c r="A251" i="4"/>
  <c r="A252" i="4"/>
  <c r="A253" i="4"/>
  <c r="A254" i="4"/>
  <c r="A255" i="4"/>
  <c r="A256" i="4"/>
  <c r="A257" i="4"/>
  <c r="A258" i="4"/>
  <c r="A259" i="4"/>
  <c r="A260" i="4"/>
  <c r="A261" i="4"/>
  <c r="A262" i="4"/>
  <c r="A263" i="4"/>
  <c r="A264" i="4"/>
  <c r="A265" i="4"/>
  <c r="A266" i="4"/>
  <c r="A267" i="4"/>
  <c r="A268" i="4"/>
  <c r="A269" i="4"/>
  <c r="A270" i="4"/>
  <c r="A271" i="4"/>
  <c r="A272" i="4"/>
  <c r="A273" i="4"/>
  <c r="A274" i="4"/>
  <c r="A275" i="4"/>
  <c r="A276" i="4"/>
  <c r="A277" i="4"/>
  <c r="A278" i="4"/>
  <c r="A279" i="4"/>
  <c r="A280" i="4"/>
  <c r="A281" i="4"/>
  <c r="A282" i="4"/>
  <c r="A283" i="4"/>
  <c r="A284" i="4"/>
  <c r="A285" i="4"/>
  <c r="A286" i="4"/>
  <c r="A287" i="4"/>
  <c r="A288" i="4"/>
  <c r="A289" i="4"/>
  <c r="A290" i="4"/>
  <c r="A291" i="4"/>
  <c r="A292" i="4"/>
  <c r="A293" i="4"/>
  <c r="A294" i="4"/>
  <c r="A295" i="4"/>
  <c r="A296" i="4"/>
  <c r="A297" i="4"/>
  <c r="A298" i="4"/>
  <c r="A299" i="4"/>
  <c r="A300" i="4"/>
  <c r="A301" i="4"/>
  <c r="A302" i="4"/>
  <c r="A303" i="4"/>
  <c r="A304" i="4"/>
  <c r="A305" i="4"/>
  <c r="A306" i="4"/>
  <c r="A307" i="4"/>
  <c r="A308" i="4"/>
  <c r="A309" i="4"/>
  <c r="A310" i="4"/>
  <c r="A311" i="4"/>
  <c r="A312" i="4"/>
  <c r="A313" i="4"/>
  <c r="A314" i="4"/>
  <c r="A315" i="4"/>
  <c r="A316" i="4"/>
  <c r="A317" i="4"/>
  <c r="A318" i="4"/>
  <c r="A319" i="4"/>
  <c r="A320" i="4"/>
  <c r="A321" i="4"/>
  <c r="A322" i="4"/>
  <c r="A323" i="4"/>
  <c r="A324" i="4"/>
  <c r="A325" i="4"/>
  <c r="A326" i="4"/>
  <c r="A327" i="4"/>
  <c r="A328" i="4"/>
  <c r="A329" i="4"/>
  <c r="A330" i="4"/>
  <c r="A331" i="4"/>
  <c r="A332" i="4"/>
  <c r="A333" i="4"/>
  <c r="A334" i="4"/>
  <c r="A335" i="4"/>
  <c r="A336" i="4"/>
  <c r="A337" i="4"/>
  <c r="A338" i="4"/>
  <c r="A339" i="4"/>
  <c r="A340" i="4"/>
  <c r="A341" i="4"/>
  <c r="A342" i="4"/>
  <c r="A343" i="4"/>
  <c r="A344" i="4"/>
  <c r="A345" i="4"/>
  <c r="A346" i="4"/>
  <c r="A347" i="4"/>
  <c r="A348" i="4"/>
  <c r="A349" i="4"/>
  <c r="A350" i="4"/>
  <c r="A351" i="4"/>
  <c r="A352" i="4"/>
  <c r="A353" i="4"/>
  <c r="A354" i="4"/>
  <c r="A355" i="4"/>
  <c r="A356" i="4"/>
  <c r="A357" i="4"/>
  <c r="A358" i="4"/>
  <c r="A359" i="4"/>
  <c r="A360" i="4"/>
  <c r="A361" i="4"/>
  <c r="A362" i="4"/>
  <c r="A363" i="4"/>
  <c r="A364" i="4"/>
  <c r="A365" i="4"/>
  <c r="A366" i="4"/>
  <c r="A367" i="4"/>
  <c r="A368" i="4"/>
  <c r="A369" i="4"/>
  <c r="A370" i="4"/>
  <c r="A371" i="4"/>
  <c r="A372" i="4"/>
  <c r="A373" i="4"/>
  <c r="A374" i="4"/>
  <c r="A375" i="4"/>
  <c r="A376" i="4"/>
  <c r="A377" i="4"/>
  <c r="A378" i="4"/>
  <c r="A379" i="4"/>
  <c r="A380" i="4"/>
  <c r="A381" i="4"/>
  <c r="A382" i="4"/>
  <c r="A383" i="4"/>
  <c r="A384" i="4"/>
  <c r="A385" i="4"/>
  <c r="A386" i="4"/>
  <c r="A387" i="4"/>
  <c r="A388" i="4"/>
  <c r="A389" i="4"/>
  <c r="A390" i="4"/>
  <c r="A391" i="4"/>
  <c r="A392" i="4"/>
  <c r="A393" i="4"/>
  <c r="A394" i="4"/>
  <c r="A395" i="4"/>
  <c r="A396" i="4"/>
  <c r="A397" i="4"/>
  <c r="A398" i="4"/>
  <c r="A399" i="4"/>
  <c r="A400" i="4"/>
  <c r="A401" i="4"/>
  <c r="A402" i="4"/>
  <c r="A403" i="4"/>
  <c r="A404" i="4"/>
  <c r="A405" i="4"/>
  <c r="A406" i="4"/>
  <c r="A407" i="4"/>
  <c r="A408" i="4"/>
  <c r="A409" i="4"/>
  <c r="A410" i="4"/>
  <c r="A411" i="4"/>
  <c r="A412" i="4"/>
  <c r="A413" i="4"/>
  <c r="A414" i="4"/>
  <c r="A415" i="4"/>
  <c r="A416" i="4"/>
  <c r="A417" i="4"/>
  <c r="A418" i="4"/>
  <c r="A419" i="4"/>
  <c r="A420" i="4"/>
  <c r="A421" i="4"/>
  <c r="A422" i="4"/>
  <c r="A423" i="4"/>
  <c r="A424" i="4"/>
  <c r="A425" i="4"/>
  <c r="A426" i="4"/>
  <c r="A427" i="4"/>
  <c r="A428" i="4"/>
  <c r="A429" i="4"/>
  <c r="A430" i="4"/>
  <c r="A431" i="4"/>
  <c r="A432" i="4"/>
  <c r="A433" i="4"/>
  <c r="A434" i="4"/>
  <c r="A435" i="4"/>
  <c r="A436" i="4"/>
  <c r="A437" i="4"/>
  <c r="A438" i="4"/>
  <c r="A439" i="4"/>
  <c r="A440" i="4"/>
  <c r="A441" i="4"/>
  <c r="A442" i="4"/>
  <c r="A443" i="4"/>
  <c r="A444" i="4"/>
  <c r="A445" i="4"/>
  <c r="A446" i="4"/>
  <c r="A447" i="4"/>
  <c r="A448" i="4"/>
  <c r="A449" i="4"/>
  <c r="A450" i="4"/>
  <c r="A451" i="4"/>
  <c r="A452" i="4"/>
  <c r="A453" i="4"/>
  <c r="A454" i="4"/>
  <c r="A455" i="4"/>
  <c r="A456" i="4"/>
  <c r="A457" i="4"/>
  <c r="A458" i="4"/>
  <c r="A459" i="4"/>
  <c r="A460" i="4"/>
  <c r="A461" i="4"/>
  <c r="A462" i="4"/>
  <c r="A463" i="4"/>
  <c r="A464" i="4"/>
  <c r="A465" i="4"/>
  <c r="A466" i="4"/>
  <c r="A467" i="4"/>
  <c r="A468" i="4"/>
  <c r="A469" i="4"/>
  <c r="A470" i="4"/>
  <c r="A471" i="4"/>
  <c r="A472" i="4"/>
  <c r="A473" i="4"/>
  <c r="A474" i="4"/>
  <c r="A475" i="4"/>
  <c r="A476" i="4"/>
  <c r="A477" i="4"/>
  <c r="A478" i="4"/>
  <c r="A479" i="4"/>
  <c r="A480" i="4"/>
  <c r="A481" i="4"/>
  <c r="A482" i="4"/>
  <c r="A483" i="4"/>
  <c r="A484" i="4"/>
  <c r="A485" i="4"/>
  <c r="A486" i="4"/>
  <c r="A487" i="4"/>
  <c r="A488" i="4"/>
  <c r="A489" i="4"/>
  <c r="A490" i="4"/>
  <c r="A491" i="4"/>
  <c r="A492" i="4"/>
  <c r="A493" i="4"/>
  <c r="A494" i="4"/>
  <c r="A495" i="4"/>
  <c r="A496" i="4"/>
  <c r="A497" i="4"/>
  <c r="A498" i="4"/>
  <c r="A499" i="4"/>
  <c r="A500" i="4"/>
  <c r="A501" i="4"/>
  <c r="A502" i="4"/>
  <c r="A503" i="4"/>
  <c r="A504" i="4"/>
  <c r="A505" i="4"/>
  <c r="A506" i="4"/>
  <c r="A507" i="4"/>
  <c r="A508" i="4"/>
  <c r="A509" i="4"/>
  <c r="A510" i="4"/>
  <c r="A511" i="4"/>
  <c r="A512" i="4"/>
  <c r="A513" i="4"/>
  <c r="A514" i="4"/>
  <c r="A515" i="4"/>
  <c r="A516" i="4"/>
  <c r="A517" i="4"/>
  <c r="A518" i="4"/>
  <c r="A519" i="4"/>
  <c r="A520" i="4"/>
  <c r="A521" i="4"/>
  <c r="A522" i="4"/>
  <c r="A523" i="4"/>
  <c r="A524" i="4"/>
  <c r="A525" i="4"/>
  <c r="A526" i="4"/>
  <c r="A527" i="4"/>
  <c r="A528" i="4"/>
  <c r="A529" i="4"/>
  <c r="A530" i="4"/>
  <c r="A531" i="4"/>
  <c r="A532" i="4"/>
  <c r="A533" i="4"/>
  <c r="A534" i="4"/>
  <c r="A535" i="4"/>
  <c r="A536" i="4"/>
  <c r="A537" i="4"/>
  <c r="A538" i="4"/>
  <c r="A539" i="4"/>
  <c r="A540" i="4"/>
  <c r="A541" i="4"/>
  <c r="A542" i="4"/>
  <c r="A543" i="4"/>
  <c r="A544" i="4"/>
  <c r="A545" i="4"/>
  <c r="A546" i="4"/>
  <c r="A547" i="4"/>
  <c r="A548" i="4"/>
  <c r="A549" i="4"/>
  <c r="A550" i="4"/>
  <c r="A551" i="4"/>
  <c r="A552" i="4"/>
  <c r="A553" i="4"/>
  <c r="A554" i="4"/>
  <c r="A555" i="4"/>
  <c r="A556" i="4"/>
  <c r="A557" i="4"/>
  <c r="A558" i="4"/>
  <c r="A559" i="4"/>
  <c r="A560" i="4"/>
  <c r="A561" i="4"/>
  <c r="A562" i="4"/>
  <c r="A563" i="4"/>
  <c r="A564" i="4"/>
  <c r="A565" i="4"/>
  <c r="A566" i="4"/>
  <c r="A567" i="4"/>
  <c r="A568" i="4"/>
  <c r="A569" i="4"/>
  <c r="A570" i="4"/>
  <c r="A571" i="4"/>
  <c r="A572" i="4"/>
  <c r="A573" i="4"/>
  <c r="A574" i="4"/>
  <c r="A575" i="4"/>
  <c r="A576" i="4"/>
  <c r="A577" i="4"/>
  <c r="A578" i="4"/>
  <c r="A579" i="4"/>
  <c r="A580" i="4"/>
  <c r="A581" i="4"/>
  <c r="A582" i="4"/>
  <c r="A583" i="4"/>
  <c r="A584" i="4"/>
  <c r="A585" i="4"/>
  <c r="A586" i="4"/>
  <c r="A587" i="4"/>
  <c r="A588" i="4"/>
  <c r="A589" i="4"/>
  <c r="A590" i="4"/>
  <c r="A591" i="4"/>
  <c r="A592" i="4"/>
  <c r="A593" i="4"/>
  <c r="A594" i="4"/>
  <c r="A595" i="4"/>
  <c r="A596" i="4"/>
  <c r="A597" i="4"/>
  <c r="A598" i="4"/>
  <c r="A599" i="4"/>
  <c r="A600" i="4"/>
  <c r="A601" i="4"/>
  <c r="A602" i="4"/>
  <c r="A603" i="4"/>
  <c r="A604" i="4"/>
  <c r="A605" i="4"/>
  <c r="A606" i="4"/>
  <c r="A607" i="4"/>
  <c r="A608" i="4"/>
  <c r="A609" i="4"/>
  <c r="A610" i="4"/>
  <c r="A611" i="4"/>
  <c r="A612" i="4"/>
  <c r="A613" i="4"/>
  <c r="A614" i="4"/>
  <c r="A615" i="4"/>
  <c r="A616" i="4"/>
  <c r="A617" i="4"/>
  <c r="A618" i="4"/>
  <c r="A619" i="4"/>
  <c r="A620" i="4"/>
  <c r="A621" i="4"/>
  <c r="A622" i="4"/>
  <c r="A623" i="4"/>
  <c r="A624" i="4"/>
  <c r="A625" i="4"/>
  <c r="A626" i="4"/>
  <c r="A627" i="4"/>
  <c r="A628" i="4"/>
  <c r="A629" i="4"/>
  <c r="A630" i="4"/>
  <c r="A631" i="4"/>
  <c r="A632" i="4"/>
  <c r="A633" i="4"/>
  <c r="A634" i="4"/>
  <c r="A635" i="4"/>
  <c r="A636" i="4"/>
  <c r="A637" i="4"/>
  <c r="A638" i="4"/>
  <c r="A639" i="4"/>
  <c r="A640" i="4"/>
  <c r="A641" i="4"/>
  <c r="A642" i="4"/>
  <c r="A643" i="4"/>
  <c r="A644" i="4"/>
  <c r="A645" i="4"/>
  <c r="A646" i="4"/>
  <c r="A647" i="4"/>
  <c r="A648" i="4"/>
  <c r="A649" i="4"/>
  <c r="A650" i="4"/>
  <c r="A651" i="4"/>
  <c r="A652" i="4"/>
  <c r="A653" i="4"/>
  <c r="A654" i="4"/>
  <c r="A655" i="4"/>
  <c r="A656" i="4"/>
  <c r="A657" i="4"/>
  <c r="A658" i="4"/>
  <c r="A659" i="4"/>
  <c r="A660" i="4"/>
  <c r="A661" i="4"/>
  <c r="A662" i="4"/>
  <c r="A663" i="4"/>
  <c r="A664" i="4"/>
  <c r="A665" i="4"/>
  <c r="A666" i="4"/>
  <c r="A667" i="4"/>
  <c r="A668" i="4"/>
  <c r="A669" i="4"/>
  <c r="A670" i="4"/>
  <c r="A671" i="4"/>
  <c r="A672" i="4"/>
  <c r="A673" i="4"/>
  <c r="A674" i="4"/>
  <c r="A675" i="4"/>
  <c r="A676" i="4"/>
  <c r="A677" i="4"/>
  <c r="A678" i="4"/>
  <c r="A679" i="4"/>
  <c r="A680" i="4"/>
  <c r="A681" i="4"/>
  <c r="A682" i="4"/>
  <c r="A683" i="4"/>
  <c r="A684" i="4"/>
  <c r="A685" i="4"/>
  <c r="A686" i="4"/>
  <c r="A687" i="4"/>
  <c r="A688" i="4"/>
  <c r="A689" i="4"/>
  <c r="A690" i="4"/>
  <c r="A691" i="4"/>
  <c r="A692" i="4"/>
  <c r="A693" i="4"/>
  <c r="A694" i="4"/>
  <c r="A695" i="4"/>
  <c r="A696" i="4"/>
  <c r="A697" i="4"/>
  <c r="A698" i="4"/>
  <c r="A699" i="4"/>
  <c r="A700" i="4"/>
  <c r="A701" i="4"/>
  <c r="A702" i="4"/>
  <c r="A703" i="4"/>
  <c r="A704" i="4"/>
  <c r="A705" i="4"/>
  <c r="A706" i="4"/>
  <c r="A707" i="4"/>
  <c r="A708" i="4"/>
  <c r="A709" i="4"/>
  <c r="A710" i="4"/>
  <c r="A711" i="4"/>
  <c r="A712" i="4"/>
  <c r="A713" i="4"/>
  <c r="A714" i="4"/>
  <c r="A715" i="4"/>
  <c r="A716" i="4"/>
  <c r="A717" i="4"/>
  <c r="A718" i="4"/>
  <c r="A719" i="4"/>
  <c r="A720" i="4"/>
  <c r="A721" i="4"/>
  <c r="A722" i="4"/>
  <c r="A723" i="4"/>
  <c r="A724" i="4"/>
  <c r="A725" i="4"/>
  <c r="A726" i="4"/>
  <c r="A727" i="4"/>
  <c r="A728" i="4"/>
  <c r="A729" i="4"/>
  <c r="A730" i="4"/>
  <c r="A731" i="4"/>
  <c r="A732" i="4"/>
  <c r="A733" i="4"/>
  <c r="A734" i="4"/>
  <c r="A735" i="4"/>
  <c r="A736" i="4"/>
  <c r="A737" i="4"/>
  <c r="A738" i="4"/>
  <c r="A739" i="4"/>
  <c r="A740" i="4"/>
  <c r="A741" i="4"/>
  <c r="A742" i="4"/>
  <c r="A743" i="4"/>
  <c r="A744" i="4"/>
  <c r="A745" i="4"/>
  <c r="A746" i="4"/>
  <c r="A747" i="4"/>
  <c r="A748" i="4"/>
  <c r="A749" i="4"/>
  <c r="A750" i="4"/>
  <c r="A751" i="4"/>
  <c r="A752" i="4"/>
  <c r="A753" i="4"/>
  <c r="A754" i="4"/>
  <c r="A755" i="4"/>
  <c r="A756" i="4"/>
  <c r="A757" i="4"/>
  <c r="A758" i="4"/>
  <c r="A759" i="4"/>
  <c r="A760" i="4"/>
  <c r="A761" i="4"/>
  <c r="A762" i="4"/>
  <c r="A763" i="4"/>
  <c r="A764" i="4"/>
  <c r="A765" i="4"/>
  <c r="A766" i="4"/>
  <c r="A767" i="4"/>
  <c r="A768" i="4"/>
  <c r="A769" i="4"/>
  <c r="A770" i="4"/>
  <c r="A771" i="4"/>
  <c r="A772" i="4"/>
  <c r="A773" i="4"/>
  <c r="A774" i="4"/>
  <c r="A775" i="4"/>
  <c r="A776" i="4"/>
  <c r="A777" i="4"/>
  <c r="A778" i="4"/>
  <c r="A779" i="4"/>
  <c r="A780" i="4"/>
  <c r="A781" i="4"/>
  <c r="A782" i="4"/>
  <c r="A783" i="4"/>
  <c r="A784" i="4"/>
  <c r="A785" i="4"/>
  <c r="A786" i="4"/>
  <c r="A787" i="4"/>
  <c r="A788" i="4"/>
  <c r="A789" i="4"/>
  <c r="A790" i="4"/>
  <c r="A791" i="4"/>
  <c r="A792" i="4"/>
  <c r="A793" i="4"/>
  <c r="A794" i="4"/>
  <c r="A795" i="4"/>
  <c r="A796" i="4"/>
  <c r="A797" i="4"/>
  <c r="A798" i="4"/>
  <c r="A799" i="4"/>
  <c r="A800" i="4"/>
  <c r="A801" i="4"/>
  <c r="A802" i="4"/>
  <c r="A803" i="4"/>
  <c r="A804" i="4"/>
  <c r="A805" i="4"/>
  <c r="A806" i="4"/>
  <c r="A807" i="4"/>
  <c r="A808" i="4"/>
  <c r="A809" i="4"/>
  <c r="A810" i="4"/>
  <c r="A811" i="4"/>
  <c r="A812" i="4"/>
  <c r="A813" i="4"/>
  <c r="A814" i="4"/>
  <c r="A815" i="4"/>
  <c r="A816" i="4"/>
  <c r="A817" i="4"/>
  <c r="A818" i="4"/>
  <c r="A819" i="4"/>
  <c r="A820" i="4"/>
  <c r="A821" i="4"/>
  <c r="A822" i="4"/>
  <c r="A823" i="4"/>
  <c r="A824" i="4"/>
  <c r="A825" i="4"/>
  <c r="A826" i="4"/>
  <c r="A827" i="4"/>
  <c r="A828" i="4"/>
  <c r="A829" i="4"/>
  <c r="A830" i="4"/>
  <c r="A831" i="4"/>
  <c r="A832" i="4"/>
  <c r="A833" i="4"/>
  <c r="A834" i="4"/>
  <c r="A835" i="4"/>
  <c r="A836" i="4"/>
  <c r="A837" i="4"/>
  <c r="A838" i="4"/>
  <c r="A839" i="4"/>
  <c r="A840" i="4"/>
  <c r="A841" i="4"/>
  <c r="A842" i="4"/>
  <c r="A843" i="4"/>
  <c r="A844" i="4"/>
  <c r="A845" i="4"/>
  <c r="A846" i="4"/>
  <c r="A847" i="4"/>
  <c r="A848" i="4"/>
  <c r="A849" i="4"/>
  <c r="A850" i="4"/>
  <c r="A851" i="4"/>
  <c r="A852" i="4"/>
  <c r="A853" i="4"/>
  <c r="A854" i="4"/>
  <c r="A855" i="4"/>
  <c r="A856" i="4"/>
  <c r="A857" i="4"/>
  <c r="A858" i="4"/>
  <c r="A859" i="4"/>
  <c r="A860" i="4"/>
  <c r="A861" i="4"/>
  <c r="A862" i="4"/>
  <c r="A863" i="4"/>
  <c r="A864" i="4"/>
  <c r="A865" i="4"/>
  <c r="A866" i="4"/>
  <c r="A867" i="4"/>
  <c r="A868" i="4"/>
  <c r="A869" i="4"/>
  <c r="A870" i="4"/>
  <c r="A871" i="4"/>
  <c r="A872" i="4"/>
  <c r="A873" i="4"/>
  <c r="A874" i="4"/>
  <c r="A875" i="4"/>
  <c r="A876" i="4"/>
  <c r="A877" i="4"/>
  <c r="A878" i="4"/>
  <c r="A879" i="4"/>
  <c r="A880" i="4"/>
  <c r="A881" i="4"/>
  <c r="A882" i="4"/>
  <c r="A883" i="4"/>
  <c r="A884" i="4"/>
  <c r="A885" i="4"/>
  <c r="A886" i="4"/>
  <c r="A887" i="4"/>
  <c r="A888" i="4"/>
  <c r="A889" i="4"/>
  <c r="A890" i="4"/>
  <c r="A891" i="4"/>
  <c r="A892" i="4"/>
  <c r="A893" i="4"/>
  <c r="A894" i="4"/>
  <c r="A895" i="4"/>
  <c r="A896" i="4"/>
  <c r="A897" i="4"/>
  <c r="A898" i="4"/>
  <c r="A899" i="4"/>
  <c r="A900" i="4"/>
  <c r="A901" i="4"/>
  <c r="A902" i="4"/>
  <c r="A903" i="4"/>
  <c r="A904" i="4"/>
  <c r="A905" i="4"/>
  <c r="A906" i="4"/>
  <c r="A907" i="4"/>
  <c r="A908" i="4"/>
  <c r="A909" i="4"/>
  <c r="A910" i="4"/>
  <c r="A911" i="4"/>
  <c r="A912" i="4"/>
  <c r="A913" i="4"/>
  <c r="A914" i="4"/>
  <c r="A915" i="4"/>
  <c r="A916" i="4"/>
  <c r="A917" i="4"/>
  <c r="A918" i="4"/>
  <c r="A919" i="4"/>
  <c r="A920" i="4"/>
  <c r="A921" i="4"/>
  <c r="A922" i="4"/>
  <c r="A923" i="4"/>
  <c r="A924" i="4"/>
  <c r="A925" i="4"/>
  <c r="A926" i="4"/>
  <c r="A927" i="4"/>
  <c r="A928" i="4"/>
  <c r="A929" i="4"/>
  <c r="A930" i="4"/>
  <c r="A931" i="4"/>
  <c r="A932" i="4"/>
  <c r="A933" i="4"/>
  <c r="A934" i="4"/>
  <c r="A935" i="4"/>
  <c r="A936" i="4"/>
  <c r="A937" i="4"/>
  <c r="A938" i="4"/>
  <c r="A939" i="4"/>
  <c r="A940" i="4"/>
  <c r="A941" i="4"/>
  <c r="A942" i="4"/>
  <c r="A943" i="4"/>
  <c r="A944" i="4"/>
  <c r="A945" i="4"/>
  <c r="A946" i="4"/>
  <c r="A947" i="4"/>
  <c r="A948" i="4"/>
  <c r="A949" i="4"/>
  <c r="A950" i="4"/>
  <c r="A951" i="4"/>
  <c r="A952" i="4"/>
  <c r="A953" i="4"/>
  <c r="A954" i="4"/>
  <c r="A955" i="4"/>
  <c r="A956" i="4"/>
  <c r="A957" i="4"/>
  <c r="A958" i="4"/>
  <c r="A959" i="4"/>
  <c r="A960" i="4"/>
  <c r="A961" i="4"/>
  <c r="A962" i="4"/>
  <c r="A963" i="4"/>
  <c r="A964" i="4"/>
  <c r="A965" i="4"/>
  <c r="A966" i="4"/>
  <c r="A967" i="4"/>
  <c r="A968" i="4"/>
  <c r="A969" i="4"/>
  <c r="A970" i="4"/>
  <c r="A971" i="4"/>
  <c r="A972" i="4"/>
  <c r="A973" i="4"/>
  <c r="A974" i="4"/>
  <c r="A975" i="4"/>
  <c r="A976" i="4"/>
  <c r="A977" i="4"/>
  <c r="A978" i="4"/>
  <c r="A979" i="4"/>
  <c r="A980" i="4"/>
  <c r="A981" i="4"/>
  <c r="A982" i="4"/>
  <c r="A983" i="4"/>
  <c r="A984" i="4"/>
  <c r="A985" i="4"/>
  <c r="A986" i="4"/>
  <c r="A987" i="4"/>
  <c r="A988" i="4"/>
  <c r="A989" i="4"/>
  <c r="A990" i="4"/>
  <c r="A991" i="4"/>
  <c r="A992" i="4"/>
  <c r="A993" i="4"/>
  <c r="A994" i="4"/>
  <c r="A995" i="4"/>
  <c r="A996" i="4"/>
  <c r="A997" i="4"/>
  <c r="A998" i="4"/>
  <c r="A999" i="4"/>
  <c r="A1000" i="4"/>
  <c r="A1001" i="4"/>
  <c r="A1002" i="4"/>
  <c r="A1003" i="4"/>
  <c r="A1004" i="4"/>
  <c r="A1005" i="4"/>
  <c r="A1006" i="4"/>
  <c r="A1007" i="4"/>
  <c r="A1008" i="4"/>
  <c r="A1009" i="4"/>
  <c r="A1010" i="4"/>
  <c r="A1011" i="4"/>
  <c r="A1012" i="4"/>
  <c r="A1013" i="4"/>
  <c r="A1014" i="4"/>
  <c r="A1015" i="4"/>
  <c r="A1016" i="4"/>
  <c r="A1017" i="4"/>
  <c r="A1018" i="4"/>
  <c r="A1019" i="4"/>
  <c r="A1020" i="4"/>
  <c r="A1021" i="4"/>
  <c r="A1022" i="4"/>
  <c r="A1023" i="4"/>
  <c r="A1024" i="4"/>
  <c r="A1025" i="4"/>
  <c r="A1026" i="4"/>
  <c r="A1027" i="4"/>
  <c r="A1028" i="4"/>
  <c r="A1029" i="4"/>
  <c r="A1030" i="4"/>
  <c r="A1031" i="4"/>
  <c r="A1032" i="4"/>
  <c r="A1033" i="4"/>
  <c r="A1034" i="4"/>
  <c r="A1035" i="4"/>
  <c r="A1036" i="4"/>
  <c r="A1037" i="4"/>
  <c r="A1038" i="4"/>
  <c r="A1039" i="4"/>
  <c r="A1040" i="4"/>
  <c r="A1041" i="4"/>
  <c r="A1042" i="4"/>
  <c r="A1043" i="4"/>
  <c r="A1044" i="4"/>
  <c r="A1045" i="4"/>
  <c r="A1046" i="4"/>
  <c r="A1047" i="4"/>
  <c r="A1048" i="4"/>
  <c r="A1049" i="4"/>
  <c r="A1050" i="4"/>
  <c r="A1051" i="4"/>
  <c r="A1052" i="4"/>
  <c r="A1053" i="4"/>
  <c r="A1054" i="4"/>
  <c r="A1055" i="4"/>
  <c r="A1056" i="4"/>
  <c r="A1057" i="4"/>
  <c r="A1058" i="4"/>
  <c r="A1059" i="4"/>
  <c r="A1060" i="4"/>
  <c r="A1061" i="4"/>
  <c r="A1062" i="4"/>
  <c r="A1063" i="4"/>
  <c r="A1064" i="4"/>
  <c r="A1065" i="4"/>
  <c r="A1066" i="4"/>
  <c r="A1067" i="4"/>
  <c r="A1068" i="4"/>
  <c r="A1069" i="4"/>
  <c r="A1070" i="4"/>
  <c r="A1071" i="4"/>
  <c r="A1072" i="4"/>
  <c r="A1073" i="4"/>
  <c r="A1074" i="4"/>
  <c r="A1075" i="4"/>
  <c r="A1076" i="4"/>
  <c r="A1077" i="4"/>
  <c r="A1078" i="4"/>
  <c r="A1079" i="4"/>
  <c r="A1080" i="4"/>
  <c r="A1081" i="4"/>
  <c r="A1082" i="4"/>
  <c r="A1083" i="4"/>
  <c r="A1084" i="4"/>
  <c r="A1085" i="4"/>
  <c r="A1086" i="4"/>
  <c r="A1087" i="4"/>
  <c r="A1088" i="4"/>
  <c r="A1089" i="4"/>
  <c r="A1090" i="4"/>
  <c r="A1091" i="4"/>
  <c r="A1092" i="4"/>
  <c r="A1093" i="4"/>
  <c r="A1094" i="4"/>
  <c r="A1095" i="4"/>
  <c r="A1096" i="4"/>
  <c r="A1097" i="4"/>
  <c r="A1098" i="4"/>
  <c r="A1099" i="4"/>
  <c r="A1100" i="4"/>
  <c r="A1101" i="4"/>
  <c r="A1102" i="4"/>
  <c r="A1103" i="4"/>
  <c r="A1104" i="4"/>
  <c r="A1105" i="4"/>
  <c r="A1106" i="4"/>
  <c r="A1107" i="4"/>
  <c r="A1108" i="4"/>
  <c r="A1109" i="4"/>
  <c r="A1110" i="4"/>
  <c r="A1111" i="4"/>
  <c r="A1112" i="4"/>
  <c r="A1113" i="4"/>
  <c r="A1114" i="4"/>
  <c r="A1115" i="4"/>
  <c r="A1116" i="4"/>
  <c r="A1117" i="4"/>
  <c r="A1118" i="4"/>
  <c r="A1119" i="4"/>
  <c r="A1120" i="4"/>
  <c r="A1121" i="4"/>
  <c r="A1122" i="4"/>
  <c r="A1123" i="4"/>
  <c r="A1124" i="4"/>
  <c r="A1125" i="4"/>
  <c r="A1126" i="4"/>
  <c r="A1127" i="4"/>
  <c r="A1128" i="4"/>
  <c r="A1129" i="4"/>
  <c r="A1130" i="4"/>
  <c r="A1131" i="4"/>
  <c r="A1132" i="4"/>
  <c r="A1133" i="4"/>
  <c r="A1134" i="4"/>
  <c r="A1135" i="4"/>
  <c r="A1136" i="4"/>
  <c r="A1137" i="4"/>
  <c r="A1138" i="4"/>
  <c r="A1139" i="4"/>
  <c r="A1140" i="4"/>
  <c r="A1141" i="4"/>
  <c r="A1142" i="4"/>
  <c r="A1143" i="4"/>
  <c r="A1144" i="4"/>
  <c r="A1145" i="4"/>
  <c r="A1146" i="4"/>
  <c r="A1147" i="4"/>
  <c r="A1148" i="4"/>
  <c r="A1149" i="4"/>
  <c r="A1150" i="4"/>
  <c r="A1151" i="4"/>
  <c r="A1152" i="4"/>
  <c r="A1153" i="4"/>
  <c r="A1154" i="4"/>
  <c r="A1155" i="4"/>
  <c r="A1156" i="4"/>
  <c r="A1157" i="4"/>
  <c r="A1158" i="4"/>
  <c r="A1159" i="4"/>
  <c r="A1160" i="4"/>
  <c r="A1161" i="4"/>
  <c r="A1162" i="4"/>
  <c r="A1163" i="4"/>
  <c r="A1164" i="4"/>
  <c r="A1165" i="4"/>
  <c r="A1166" i="4"/>
  <c r="A1167" i="4"/>
  <c r="A1168" i="4"/>
  <c r="A1169" i="4"/>
  <c r="A1170" i="4"/>
  <c r="A1171" i="4"/>
  <c r="A1172" i="4"/>
  <c r="A1173" i="4"/>
  <c r="A1174" i="4"/>
  <c r="A1175" i="4"/>
  <c r="A1176" i="4"/>
  <c r="A1177" i="4"/>
  <c r="A1178" i="4"/>
  <c r="A1179" i="4"/>
  <c r="A1180" i="4"/>
  <c r="A1181" i="4"/>
  <c r="A1182" i="4"/>
  <c r="A1183" i="4"/>
  <c r="A1184" i="4"/>
  <c r="A1185" i="4"/>
  <c r="A1186" i="4"/>
  <c r="A1187" i="4"/>
  <c r="A1188" i="4"/>
  <c r="A1189" i="4"/>
  <c r="A1190" i="4"/>
  <c r="A1191" i="4"/>
  <c r="A1192" i="4"/>
  <c r="A1193" i="4"/>
  <c r="A1194" i="4"/>
  <c r="A1195" i="4"/>
  <c r="A1196" i="4"/>
  <c r="A1197" i="4"/>
  <c r="A1198" i="4"/>
  <c r="A1199" i="4"/>
  <c r="A1200" i="4"/>
  <c r="A1201" i="4"/>
  <c r="A1202" i="4"/>
  <c r="A1203" i="4"/>
  <c r="A1204" i="4"/>
  <c r="A1205" i="4"/>
  <c r="A1206" i="4"/>
  <c r="A1207" i="4"/>
  <c r="A1208" i="4"/>
  <c r="A1209" i="4"/>
  <c r="A1210" i="4"/>
  <c r="A1211" i="4"/>
  <c r="A1212" i="4"/>
  <c r="A1213" i="4"/>
  <c r="A1214" i="4"/>
  <c r="A1215" i="4"/>
  <c r="A1216" i="4"/>
  <c r="A1217" i="4"/>
  <c r="A1218" i="4"/>
  <c r="A1219" i="4"/>
  <c r="A1220" i="4"/>
  <c r="A1221" i="4"/>
  <c r="A1222" i="4"/>
  <c r="A1223" i="4"/>
  <c r="A1224" i="4"/>
  <c r="A1225" i="4"/>
  <c r="A1226" i="4"/>
  <c r="A1227" i="4"/>
  <c r="A1228" i="4"/>
  <c r="A1229" i="4"/>
  <c r="A1230" i="4"/>
  <c r="A1231" i="4"/>
  <c r="A1232" i="4"/>
  <c r="A1233" i="4"/>
  <c r="A1234" i="4"/>
  <c r="A1235" i="4"/>
  <c r="A1236" i="4"/>
  <c r="A1237" i="4"/>
  <c r="A1238" i="4"/>
  <c r="A1239" i="4"/>
  <c r="A1240" i="4"/>
  <c r="A1241" i="4"/>
  <c r="A1242" i="4"/>
  <c r="A1243" i="4"/>
  <c r="A1244" i="4"/>
  <c r="A1245" i="4"/>
  <c r="A1246" i="4"/>
  <c r="A1247" i="4"/>
  <c r="A1248" i="4"/>
  <c r="A1249" i="4"/>
  <c r="A1250" i="4"/>
  <c r="A1251" i="4"/>
  <c r="A1252" i="4"/>
  <c r="A1253" i="4"/>
  <c r="A1254" i="4"/>
  <c r="A1255" i="4"/>
  <c r="A1256" i="4"/>
  <c r="A1257" i="4"/>
  <c r="A1258" i="4"/>
  <c r="A1259" i="4"/>
  <c r="A1260" i="4"/>
  <c r="A1261" i="4"/>
  <c r="A1262" i="4"/>
  <c r="A1263" i="4"/>
  <c r="A1264" i="4"/>
  <c r="A1265" i="4"/>
  <c r="A1266" i="4"/>
  <c r="A1267" i="4"/>
  <c r="A1268" i="4"/>
  <c r="A1269" i="4"/>
  <c r="A1270" i="4"/>
  <c r="A1271" i="4"/>
  <c r="A1272" i="4"/>
  <c r="A1273" i="4"/>
  <c r="A1274" i="4"/>
  <c r="A1275" i="4"/>
  <c r="A1276" i="4"/>
  <c r="A1277" i="4"/>
  <c r="A1278" i="4"/>
  <c r="A1279" i="4"/>
  <c r="A1280" i="4"/>
  <c r="A1281" i="4"/>
  <c r="A1282" i="4"/>
  <c r="A1283" i="4"/>
  <c r="A1284" i="4"/>
  <c r="A1285" i="4"/>
  <c r="A1286" i="4"/>
  <c r="A1287" i="4"/>
  <c r="A1288" i="4"/>
  <c r="A1289" i="4"/>
  <c r="A1290" i="4"/>
  <c r="A1291" i="4"/>
  <c r="A1292" i="4"/>
  <c r="A1293" i="4"/>
  <c r="A1294" i="4"/>
  <c r="A1295" i="4"/>
  <c r="A1296" i="4"/>
  <c r="A1297" i="4"/>
  <c r="A1298" i="4"/>
  <c r="A1299" i="4"/>
  <c r="A1300" i="4"/>
  <c r="A1301" i="4"/>
  <c r="A1302" i="4"/>
  <c r="A1303" i="4"/>
  <c r="A1304" i="4"/>
  <c r="A1305" i="4"/>
  <c r="A1306" i="4"/>
  <c r="A1307" i="4"/>
  <c r="A1308" i="4"/>
  <c r="A1309" i="4"/>
  <c r="A1310" i="4"/>
  <c r="A1311" i="4"/>
  <c r="A1312" i="4"/>
  <c r="A1313" i="4"/>
  <c r="A1314" i="4"/>
  <c r="A1315" i="4"/>
  <c r="A1316" i="4"/>
  <c r="A1317" i="4"/>
  <c r="A1318" i="4"/>
  <c r="A1319" i="4"/>
  <c r="A1320" i="4"/>
  <c r="A1321" i="4"/>
  <c r="A1322" i="4"/>
  <c r="A1323" i="4"/>
  <c r="A1324" i="4"/>
  <c r="A1325" i="4"/>
  <c r="A1326" i="4"/>
  <c r="A1327" i="4"/>
  <c r="A1328" i="4"/>
  <c r="A1329" i="4"/>
  <c r="A1330" i="4"/>
  <c r="A1331" i="4"/>
  <c r="A1332" i="4"/>
  <c r="A1333" i="4"/>
  <c r="A1334" i="4"/>
  <c r="A1335" i="4"/>
  <c r="A1336" i="4"/>
  <c r="A1337" i="4"/>
  <c r="A1338" i="4"/>
  <c r="A1339" i="4"/>
  <c r="A1340" i="4"/>
  <c r="A1341" i="4"/>
  <c r="A1342" i="4"/>
  <c r="A1343" i="4"/>
  <c r="A1344" i="4"/>
  <c r="A1345" i="4"/>
  <c r="A1346" i="4"/>
  <c r="A1347" i="4"/>
  <c r="A1348" i="4"/>
  <c r="A1349" i="4"/>
  <c r="A1350" i="4"/>
  <c r="A1351" i="4"/>
  <c r="A1352" i="4"/>
  <c r="A1353" i="4"/>
  <c r="A1354" i="4"/>
  <c r="A1355" i="4"/>
  <c r="A1356" i="4"/>
  <c r="A1357" i="4"/>
  <c r="A1358" i="4"/>
  <c r="A1359" i="4"/>
  <c r="A1360" i="4"/>
  <c r="A1361" i="4"/>
  <c r="A1362" i="4"/>
  <c r="A1363" i="4"/>
  <c r="A1364" i="4"/>
  <c r="A1365" i="4"/>
  <c r="A1366" i="4"/>
  <c r="A1367" i="4"/>
  <c r="A1368" i="4"/>
  <c r="A1369" i="4"/>
  <c r="A1370" i="4"/>
  <c r="A1371" i="4"/>
  <c r="A1372" i="4"/>
  <c r="A1373" i="4"/>
  <c r="A1374" i="4"/>
  <c r="A1375" i="4"/>
  <c r="A1376" i="4"/>
  <c r="A1377" i="4"/>
  <c r="A1378" i="4"/>
  <c r="A1379" i="4"/>
  <c r="A1380" i="4"/>
  <c r="A1381" i="4"/>
  <c r="A1382" i="4"/>
  <c r="A1383" i="4"/>
  <c r="A1384" i="4"/>
  <c r="A1385" i="4"/>
  <c r="A1386" i="4"/>
  <c r="A1387" i="4"/>
  <c r="A1388" i="4"/>
  <c r="A1389" i="4"/>
  <c r="A1390" i="4"/>
  <c r="A1391" i="4"/>
  <c r="A1392" i="4"/>
  <c r="A1393" i="4"/>
  <c r="A1394" i="4"/>
  <c r="A1395" i="4"/>
  <c r="A1396" i="4"/>
  <c r="A1397" i="4"/>
  <c r="A1398" i="4"/>
  <c r="A1399" i="4"/>
  <c r="A1400" i="4"/>
  <c r="A1401" i="4"/>
  <c r="A1402" i="4"/>
  <c r="A1403" i="4"/>
  <c r="A1404" i="4"/>
  <c r="A1405" i="4"/>
  <c r="A1406" i="4"/>
  <c r="A1407" i="4"/>
  <c r="A1408" i="4"/>
  <c r="A1409" i="4"/>
  <c r="A1410" i="4"/>
  <c r="A1411" i="4"/>
  <c r="A1412" i="4"/>
  <c r="A1413" i="4"/>
  <c r="A1414" i="4"/>
  <c r="A1415" i="4"/>
  <c r="A1416" i="4"/>
  <c r="A1417" i="4"/>
  <c r="A1418" i="4"/>
  <c r="A1419" i="4"/>
  <c r="A1420" i="4"/>
  <c r="A1421" i="4"/>
  <c r="A1422" i="4"/>
  <c r="A1423" i="4"/>
  <c r="A1424" i="4"/>
  <c r="A1425" i="4"/>
  <c r="A1426" i="4"/>
  <c r="A1427" i="4"/>
  <c r="A1428" i="4"/>
  <c r="A1429" i="4"/>
  <c r="A1430" i="4"/>
  <c r="A1431" i="4"/>
  <c r="A1432" i="4"/>
  <c r="A1433" i="4"/>
  <c r="A1434" i="4"/>
  <c r="A1435" i="4"/>
  <c r="A1436" i="4"/>
  <c r="A1437" i="4"/>
  <c r="A1438" i="4"/>
  <c r="A1439" i="4"/>
  <c r="A1440" i="4"/>
  <c r="A1441" i="4"/>
  <c r="A1442" i="4"/>
  <c r="A1443" i="4"/>
  <c r="A1444" i="4"/>
  <c r="A1445" i="4"/>
  <c r="A1446" i="4"/>
  <c r="A1447" i="4"/>
  <c r="A1448" i="4"/>
  <c r="A1449" i="4"/>
  <c r="A1450" i="4"/>
  <c r="A1451" i="4"/>
  <c r="A1452" i="4"/>
  <c r="A1453" i="4"/>
  <c r="A1454" i="4"/>
  <c r="A1455" i="4"/>
  <c r="A1456" i="4"/>
  <c r="A1457" i="4"/>
  <c r="A1458" i="4"/>
  <c r="A1459" i="4"/>
  <c r="A1460" i="4"/>
  <c r="A1461" i="4"/>
  <c r="A1462" i="4"/>
  <c r="A1463" i="4"/>
  <c r="A1464" i="4"/>
  <c r="A1465" i="4"/>
  <c r="A1466" i="4"/>
  <c r="A1467" i="4"/>
  <c r="A1468" i="4"/>
  <c r="A1469" i="4"/>
  <c r="A1470" i="4"/>
  <c r="A1471" i="4"/>
  <c r="A1472" i="4"/>
  <c r="A1473" i="4"/>
  <c r="A1474" i="4"/>
  <c r="A1475" i="4"/>
  <c r="A1476" i="4"/>
  <c r="A1477" i="4"/>
  <c r="A1478" i="4"/>
  <c r="A1479" i="4"/>
  <c r="A1480" i="4"/>
  <c r="A1481" i="4"/>
  <c r="A1482" i="4"/>
  <c r="A1483" i="4"/>
  <c r="A1484" i="4"/>
  <c r="A1485" i="4"/>
  <c r="A1486" i="4"/>
  <c r="A1487" i="4"/>
  <c r="A1488" i="4"/>
  <c r="A1489" i="4"/>
  <c r="A1490" i="4"/>
  <c r="A1491" i="4"/>
  <c r="A1492" i="4"/>
  <c r="A1493" i="4"/>
  <c r="A1494" i="4"/>
  <c r="A1495" i="4"/>
  <c r="A1496" i="4"/>
  <c r="A1497" i="4"/>
  <c r="A1498" i="4"/>
  <c r="A1499" i="4"/>
  <c r="A1500" i="4"/>
  <c r="A1501" i="4"/>
  <c r="A1502" i="4"/>
  <c r="A1503" i="4"/>
  <c r="A1504" i="4"/>
  <c r="A1505" i="4"/>
  <c r="A1506" i="4"/>
  <c r="A1507" i="4"/>
  <c r="A1508" i="4"/>
  <c r="A1509" i="4"/>
  <c r="A1510" i="4"/>
  <c r="A1511" i="4"/>
  <c r="A1512" i="4"/>
  <c r="A1513" i="4"/>
  <c r="A1514" i="4"/>
  <c r="A1515" i="4"/>
  <c r="A1516" i="4"/>
  <c r="A1517" i="4"/>
  <c r="A1518" i="4"/>
  <c r="A1519" i="4"/>
  <c r="A1520" i="4"/>
  <c r="A1521" i="4"/>
  <c r="J2" i="3"/>
  <c r="J3" i="3" s="1"/>
  <c r="D11" i="3"/>
  <c r="D12" i="3"/>
  <c r="A3" i="3"/>
  <c r="A4" i="3"/>
  <c r="A5" i="3"/>
  <c r="D3" i="3" s="1"/>
  <c r="A6" i="3"/>
  <c r="A7" i="3"/>
  <c r="H2" i="3" s="1"/>
  <c r="H3" i="3" s="1"/>
  <c r="H4" i="3" s="1"/>
  <c r="H5" i="3" s="1"/>
  <c r="H6" i="3" s="1"/>
  <c r="H7" i="3" s="1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104" i="3"/>
  <c r="A105" i="3"/>
  <c r="A106" i="3"/>
  <c r="A107" i="3"/>
  <c r="A108" i="3"/>
  <c r="A109" i="3"/>
  <c r="A110" i="3"/>
  <c r="A111" i="3"/>
  <c r="A112" i="3"/>
  <c r="A113" i="3"/>
  <c r="A114" i="3"/>
  <c r="A115" i="3"/>
  <c r="A116" i="3"/>
  <c r="A117" i="3"/>
  <c r="A118" i="3"/>
  <c r="A119" i="3"/>
  <c r="A120" i="3"/>
  <c r="A121" i="3"/>
  <c r="A122" i="3"/>
  <c r="A123" i="3"/>
  <c r="A124" i="3"/>
  <c r="A125" i="3"/>
  <c r="A126" i="3"/>
  <c r="A127" i="3"/>
  <c r="A128" i="3"/>
  <c r="A129" i="3"/>
  <c r="A130" i="3"/>
  <c r="A131" i="3"/>
  <c r="A132" i="3"/>
  <c r="A133" i="3"/>
  <c r="A134" i="3"/>
  <c r="A135" i="3"/>
  <c r="A136" i="3"/>
  <c r="A137" i="3"/>
  <c r="A138" i="3"/>
  <c r="A139" i="3"/>
  <c r="A140" i="3"/>
  <c r="A141" i="3"/>
  <c r="A142" i="3"/>
  <c r="A143" i="3"/>
  <c r="A144" i="3"/>
  <c r="A145" i="3"/>
  <c r="A146" i="3"/>
  <c r="A147" i="3"/>
  <c r="A148" i="3"/>
  <c r="A149" i="3"/>
  <c r="A150" i="3"/>
  <c r="A151" i="3"/>
  <c r="A152" i="3"/>
  <c r="A153" i="3"/>
  <c r="A154" i="3"/>
  <c r="A155" i="3"/>
  <c r="A156" i="3"/>
  <c r="A157" i="3"/>
  <c r="A158" i="3"/>
  <c r="A159" i="3"/>
  <c r="A160" i="3"/>
  <c r="A161" i="3"/>
  <c r="A162" i="3"/>
  <c r="A163" i="3"/>
  <c r="A164" i="3"/>
  <c r="A165" i="3"/>
  <c r="A166" i="3"/>
  <c r="A167" i="3"/>
  <c r="A168" i="3"/>
  <c r="A169" i="3"/>
  <c r="A170" i="3"/>
  <c r="A171" i="3"/>
  <c r="A172" i="3"/>
  <c r="A173" i="3"/>
  <c r="A174" i="3"/>
  <c r="A175" i="3"/>
  <c r="A176" i="3"/>
  <c r="A177" i="3"/>
  <c r="A178" i="3"/>
  <c r="A179" i="3"/>
  <c r="A180" i="3"/>
  <c r="A181" i="3"/>
  <c r="A182" i="3"/>
  <c r="A183" i="3"/>
  <c r="A184" i="3"/>
  <c r="A185" i="3"/>
  <c r="A186" i="3"/>
  <c r="A187" i="3"/>
  <c r="A188" i="3"/>
  <c r="A189" i="3"/>
  <c r="A190" i="3"/>
  <c r="A191" i="3"/>
  <c r="A192" i="3"/>
  <c r="A193" i="3"/>
  <c r="A194" i="3"/>
  <c r="A195" i="3"/>
  <c r="A196" i="3"/>
  <c r="A197" i="3"/>
  <c r="A198" i="3"/>
  <c r="A199" i="3"/>
  <c r="A200" i="3"/>
  <c r="A201" i="3"/>
  <c r="A202" i="3"/>
  <c r="A203" i="3"/>
  <c r="A204" i="3"/>
  <c r="A205" i="3"/>
  <c r="A206" i="3"/>
  <c r="A207" i="3"/>
  <c r="A208" i="3"/>
  <c r="A209" i="3"/>
  <c r="A210" i="3"/>
  <c r="A211" i="3"/>
  <c r="A212" i="3"/>
  <c r="A213" i="3"/>
  <c r="A214" i="3"/>
  <c r="A215" i="3"/>
  <c r="A216" i="3"/>
  <c r="A217" i="3"/>
  <c r="A218" i="3"/>
  <c r="A219" i="3"/>
  <c r="A220" i="3"/>
  <c r="A221" i="3"/>
  <c r="A222" i="3"/>
  <c r="A223" i="3"/>
  <c r="A224" i="3"/>
  <c r="A225" i="3"/>
  <c r="A226" i="3"/>
  <c r="A227" i="3"/>
  <c r="A228" i="3"/>
  <c r="A229" i="3"/>
  <c r="A230" i="3"/>
  <c r="A231" i="3"/>
  <c r="A232" i="3"/>
  <c r="A233" i="3"/>
  <c r="A234" i="3"/>
  <c r="A235" i="3"/>
  <c r="A236" i="3"/>
  <c r="A237" i="3"/>
  <c r="A238" i="3"/>
  <c r="A239" i="3"/>
  <c r="A240" i="3"/>
  <c r="A241" i="3"/>
  <c r="A242" i="3"/>
  <c r="A243" i="3"/>
  <c r="A244" i="3"/>
  <c r="A245" i="3"/>
  <c r="A246" i="3"/>
  <c r="A247" i="3"/>
  <c r="A248" i="3"/>
  <c r="A249" i="3"/>
  <c r="A250" i="3"/>
  <c r="A251" i="3"/>
  <c r="A252" i="3"/>
  <c r="A253" i="3"/>
  <c r="A254" i="3"/>
  <c r="A255" i="3"/>
  <c r="A256" i="3"/>
  <c r="A257" i="3"/>
  <c r="A258" i="3"/>
  <c r="A259" i="3"/>
  <c r="A260" i="3"/>
  <c r="A261" i="3"/>
  <c r="A262" i="3"/>
  <c r="A263" i="3"/>
  <c r="A264" i="3"/>
  <c r="A265" i="3"/>
  <c r="A266" i="3"/>
  <c r="A267" i="3"/>
  <c r="A268" i="3"/>
  <c r="A269" i="3"/>
  <c r="A270" i="3"/>
  <c r="A271" i="3"/>
  <c r="A272" i="3"/>
  <c r="A273" i="3"/>
  <c r="A274" i="3"/>
  <c r="A275" i="3"/>
  <c r="A276" i="3"/>
  <c r="A277" i="3"/>
  <c r="A278" i="3"/>
  <c r="A279" i="3"/>
  <c r="A280" i="3"/>
  <c r="A281" i="3"/>
  <c r="A282" i="3"/>
  <c r="A283" i="3"/>
  <c r="A284" i="3"/>
  <c r="A285" i="3"/>
  <c r="A286" i="3"/>
  <c r="A287" i="3"/>
  <c r="A288" i="3"/>
  <c r="A289" i="3"/>
  <c r="A290" i="3"/>
  <c r="A291" i="3"/>
  <c r="A292" i="3"/>
  <c r="A293" i="3"/>
  <c r="A294" i="3"/>
  <c r="A295" i="3"/>
  <c r="A296" i="3"/>
  <c r="A297" i="3"/>
  <c r="A298" i="3"/>
  <c r="A299" i="3"/>
  <c r="A300" i="3"/>
  <c r="A301" i="3"/>
  <c r="A302" i="3"/>
  <c r="A303" i="3"/>
  <c r="A304" i="3"/>
  <c r="A305" i="3"/>
  <c r="A306" i="3"/>
  <c r="A307" i="3"/>
  <c r="A308" i="3"/>
  <c r="A309" i="3"/>
  <c r="A310" i="3"/>
  <c r="A311" i="3"/>
  <c r="A312" i="3"/>
  <c r="A313" i="3"/>
  <c r="A314" i="3"/>
  <c r="A315" i="3"/>
  <c r="A316" i="3"/>
  <c r="A317" i="3"/>
  <c r="A318" i="3"/>
  <c r="A319" i="3"/>
  <c r="A320" i="3"/>
  <c r="A321" i="3"/>
  <c r="A322" i="3"/>
  <c r="A323" i="3"/>
  <c r="A324" i="3"/>
  <c r="A325" i="3"/>
  <c r="A326" i="3"/>
  <c r="A327" i="3"/>
  <c r="A328" i="3"/>
  <c r="A329" i="3"/>
  <c r="A330" i="3"/>
  <c r="A331" i="3"/>
  <c r="A332" i="3"/>
  <c r="A333" i="3"/>
  <c r="A334" i="3"/>
  <c r="A335" i="3"/>
  <c r="A336" i="3"/>
  <c r="A337" i="3"/>
  <c r="A338" i="3"/>
  <c r="A339" i="3"/>
  <c r="A340" i="3"/>
  <c r="A341" i="3"/>
  <c r="A342" i="3"/>
  <c r="A343" i="3"/>
  <c r="A344" i="3"/>
  <c r="A345" i="3"/>
  <c r="A346" i="3"/>
  <c r="A347" i="3"/>
  <c r="A348" i="3"/>
  <c r="A349" i="3"/>
  <c r="A350" i="3"/>
  <c r="A351" i="3"/>
  <c r="A352" i="3"/>
  <c r="A353" i="3"/>
  <c r="A354" i="3"/>
  <c r="A355" i="3"/>
  <c r="A356" i="3"/>
  <c r="A357" i="3"/>
  <c r="A358" i="3"/>
  <c r="A359" i="3"/>
  <c r="A360" i="3"/>
  <c r="A361" i="3"/>
  <c r="A362" i="3"/>
  <c r="A363" i="3"/>
  <c r="A364" i="3"/>
  <c r="A365" i="3"/>
  <c r="A366" i="3"/>
  <c r="A367" i="3"/>
  <c r="A368" i="3"/>
  <c r="A369" i="3"/>
  <c r="A370" i="3"/>
  <c r="A371" i="3"/>
  <c r="A372" i="3"/>
  <c r="A373" i="3"/>
  <c r="A374" i="3"/>
  <c r="A375" i="3"/>
  <c r="A376" i="3"/>
  <c r="A377" i="3"/>
  <c r="A378" i="3"/>
  <c r="A379" i="3"/>
  <c r="A380" i="3"/>
  <c r="A381" i="3"/>
  <c r="A382" i="3"/>
  <c r="A383" i="3"/>
  <c r="A384" i="3"/>
  <c r="A385" i="3"/>
  <c r="A386" i="3"/>
  <c r="A387" i="3"/>
  <c r="A388" i="3"/>
  <c r="A389" i="3"/>
  <c r="A390" i="3"/>
  <c r="A391" i="3"/>
  <c r="A392" i="3"/>
  <c r="A393" i="3"/>
  <c r="A394" i="3"/>
  <c r="A395" i="3"/>
  <c r="A396" i="3"/>
  <c r="A397" i="3"/>
  <c r="A398" i="3"/>
  <c r="A399" i="3"/>
  <c r="A400" i="3"/>
  <c r="A401" i="3"/>
  <c r="A402" i="3"/>
  <c r="A403" i="3"/>
  <c r="A404" i="3"/>
  <c r="A405" i="3"/>
  <c r="A406" i="3"/>
  <c r="A407" i="3"/>
  <c r="A408" i="3"/>
  <c r="A409" i="3"/>
  <c r="A410" i="3"/>
  <c r="A411" i="3"/>
  <c r="A412" i="3"/>
  <c r="A413" i="3"/>
  <c r="A414" i="3"/>
  <c r="A415" i="3"/>
  <c r="A416" i="3"/>
  <c r="A417" i="3"/>
  <c r="A418" i="3"/>
  <c r="A419" i="3"/>
  <c r="A420" i="3"/>
  <c r="A421" i="3"/>
  <c r="A422" i="3"/>
  <c r="A423" i="3"/>
  <c r="A424" i="3"/>
  <c r="A425" i="3"/>
  <c r="A426" i="3"/>
  <c r="A427" i="3"/>
  <c r="A428" i="3"/>
  <c r="A429" i="3"/>
  <c r="A430" i="3"/>
  <c r="A431" i="3"/>
  <c r="A432" i="3"/>
  <c r="A433" i="3"/>
  <c r="A434" i="3"/>
  <c r="A435" i="3"/>
  <c r="A436" i="3"/>
  <c r="A437" i="3"/>
  <c r="A438" i="3"/>
  <c r="A439" i="3"/>
  <c r="A440" i="3"/>
  <c r="A441" i="3"/>
  <c r="A442" i="3"/>
  <c r="A443" i="3"/>
  <c r="A444" i="3"/>
  <c r="A445" i="3"/>
  <c r="A446" i="3"/>
  <c r="A447" i="3"/>
  <c r="A448" i="3"/>
  <c r="A449" i="3"/>
  <c r="A450" i="3"/>
  <c r="A451" i="3"/>
  <c r="A452" i="3"/>
  <c r="A453" i="3"/>
  <c r="A454" i="3"/>
  <c r="A455" i="3"/>
  <c r="A456" i="3"/>
  <c r="A457" i="3"/>
  <c r="A458" i="3"/>
  <c r="A459" i="3"/>
  <c r="A460" i="3"/>
  <c r="A461" i="3"/>
  <c r="A462" i="3"/>
  <c r="A463" i="3"/>
  <c r="A464" i="3"/>
  <c r="A465" i="3"/>
  <c r="A466" i="3"/>
  <c r="A467" i="3"/>
  <c r="A468" i="3"/>
  <c r="A469" i="3"/>
  <c r="A470" i="3"/>
  <c r="A471" i="3"/>
  <c r="A472" i="3"/>
  <c r="A473" i="3"/>
  <c r="A474" i="3"/>
  <c r="A475" i="3"/>
  <c r="A476" i="3"/>
  <c r="A477" i="3"/>
  <c r="A478" i="3"/>
  <c r="A479" i="3"/>
  <c r="A480" i="3"/>
  <c r="A481" i="3"/>
  <c r="A482" i="3"/>
  <c r="A483" i="3"/>
  <c r="A484" i="3"/>
  <c r="A485" i="3"/>
  <c r="A486" i="3"/>
  <c r="A487" i="3"/>
  <c r="A488" i="3"/>
  <c r="A489" i="3"/>
  <c r="A490" i="3"/>
  <c r="A491" i="3"/>
  <c r="A492" i="3"/>
  <c r="A493" i="3"/>
  <c r="A494" i="3"/>
  <c r="A495" i="3"/>
  <c r="A496" i="3"/>
  <c r="A497" i="3"/>
  <c r="A498" i="3"/>
  <c r="A499" i="3"/>
  <c r="A500" i="3"/>
  <c r="A501" i="3"/>
  <c r="A502" i="3"/>
  <c r="A503" i="3"/>
  <c r="A504" i="3"/>
  <c r="A505" i="3"/>
  <c r="A506" i="3"/>
  <c r="A507" i="3"/>
  <c r="A508" i="3"/>
  <c r="A509" i="3"/>
  <c r="A510" i="3"/>
  <c r="A511" i="3"/>
  <c r="A512" i="3"/>
  <c r="A513" i="3"/>
  <c r="A514" i="3"/>
  <c r="A515" i="3"/>
  <c r="A516" i="3"/>
  <c r="A517" i="3"/>
  <c r="A518" i="3"/>
  <c r="A519" i="3"/>
  <c r="A520" i="3"/>
  <c r="A521" i="3"/>
  <c r="A522" i="3"/>
  <c r="A523" i="3"/>
  <c r="A524" i="3"/>
  <c r="A525" i="3"/>
  <c r="A526" i="3"/>
  <c r="A527" i="3"/>
  <c r="A528" i="3"/>
  <c r="A529" i="3"/>
  <c r="A530" i="3"/>
  <c r="A531" i="3"/>
  <c r="A532" i="3"/>
  <c r="A533" i="3"/>
  <c r="A534" i="3"/>
  <c r="A535" i="3"/>
  <c r="A536" i="3"/>
  <c r="A537" i="3"/>
  <c r="A538" i="3"/>
  <c r="A539" i="3"/>
  <c r="A540" i="3"/>
  <c r="A541" i="3"/>
  <c r="A542" i="3"/>
  <c r="A543" i="3"/>
  <c r="A544" i="3"/>
  <c r="A545" i="3"/>
  <c r="A546" i="3"/>
  <c r="A547" i="3"/>
  <c r="A548" i="3"/>
  <c r="A549" i="3"/>
  <c r="A550" i="3"/>
  <c r="A551" i="3"/>
  <c r="A552" i="3"/>
  <c r="A553" i="3"/>
  <c r="A554" i="3"/>
  <c r="A555" i="3"/>
  <c r="A556" i="3"/>
  <c r="A557" i="3"/>
  <c r="A558" i="3"/>
  <c r="A559" i="3"/>
  <c r="A560" i="3"/>
  <c r="A561" i="3"/>
  <c r="A562" i="3"/>
  <c r="A563" i="3"/>
  <c r="A564" i="3"/>
  <c r="A565" i="3"/>
  <c r="A566" i="3"/>
  <c r="A567" i="3"/>
  <c r="A568" i="3"/>
  <c r="A569" i="3"/>
  <c r="A570" i="3"/>
  <c r="A571" i="3"/>
  <c r="A572" i="3"/>
  <c r="A573" i="3"/>
  <c r="A574" i="3"/>
  <c r="A575" i="3"/>
  <c r="A576" i="3"/>
  <c r="A577" i="3"/>
  <c r="A578" i="3"/>
  <c r="A579" i="3"/>
  <c r="A580" i="3"/>
  <c r="A581" i="3"/>
  <c r="A582" i="3"/>
  <c r="A583" i="3"/>
  <c r="A584" i="3"/>
  <c r="A585" i="3"/>
  <c r="A586" i="3"/>
  <c r="A587" i="3"/>
  <c r="A588" i="3"/>
  <c r="A589" i="3"/>
  <c r="A590" i="3"/>
  <c r="A591" i="3"/>
  <c r="A592" i="3"/>
  <c r="A593" i="3"/>
  <c r="A594" i="3"/>
  <c r="A595" i="3"/>
  <c r="A596" i="3"/>
  <c r="A597" i="3"/>
  <c r="A598" i="3"/>
  <c r="A599" i="3"/>
  <c r="A600" i="3"/>
  <c r="A601" i="3"/>
  <c r="A602" i="3"/>
  <c r="A603" i="3"/>
  <c r="A604" i="3"/>
  <c r="A605" i="3"/>
  <c r="A606" i="3"/>
  <c r="A607" i="3"/>
  <c r="A608" i="3"/>
  <c r="A609" i="3"/>
  <c r="A610" i="3"/>
  <c r="A611" i="3"/>
  <c r="A612" i="3"/>
  <c r="A613" i="3"/>
  <c r="A614" i="3"/>
  <c r="A615" i="3"/>
  <c r="A616" i="3"/>
  <c r="A617" i="3"/>
  <c r="A618" i="3"/>
  <c r="A619" i="3"/>
  <c r="A620" i="3"/>
  <c r="A621" i="3"/>
  <c r="A622" i="3"/>
  <c r="A623" i="3"/>
  <c r="A624" i="3"/>
  <c r="A625" i="3"/>
  <c r="A626" i="3"/>
  <c r="A627" i="3"/>
  <c r="A628" i="3"/>
  <c r="A629" i="3"/>
  <c r="A630" i="3"/>
  <c r="A631" i="3"/>
  <c r="A632" i="3"/>
  <c r="A633" i="3"/>
  <c r="A634" i="3"/>
  <c r="A635" i="3"/>
  <c r="A636" i="3"/>
  <c r="A637" i="3"/>
  <c r="A638" i="3"/>
  <c r="A639" i="3"/>
  <c r="A640" i="3"/>
  <c r="A641" i="3"/>
  <c r="A642" i="3"/>
  <c r="A643" i="3"/>
  <c r="A644" i="3"/>
  <c r="A645" i="3"/>
  <c r="A646" i="3"/>
  <c r="A647" i="3"/>
  <c r="A648" i="3"/>
  <c r="A649" i="3"/>
  <c r="A650" i="3"/>
  <c r="A651" i="3"/>
  <c r="A652" i="3"/>
  <c r="A653" i="3"/>
  <c r="A654" i="3"/>
  <c r="A655" i="3"/>
  <c r="A656" i="3"/>
  <c r="A657" i="3"/>
  <c r="A658" i="3"/>
  <c r="A659" i="3"/>
  <c r="A660" i="3"/>
  <c r="A661" i="3"/>
  <c r="A662" i="3"/>
  <c r="A663" i="3"/>
  <c r="A664" i="3"/>
  <c r="A665" i="3"/>
  <c r="A666" i="3"/>
  <c r="A667" i="3"/>
  <c r="A668" i="3"/>
  <c r="A669" i="3"/>
  <c r="A670" i="3"/>
  <c r="A671" i="3"/>
  <c r="A672" i="3"/>
  <c r="A673" i="3"/>
  <c r="A674" i="3"/>
  <c r="A675" i="3"/>
  <c r="A676" i="3"/>
  <c r="A677" i="3"/>
  <c r="A678" i="3"/>
  <c r="A679" i="3"/>
  <c r="A680" i="3"/>
  <c r="A681" i="3"/>
  <c r="A682" i="3"/>
  <c r="A683" i="3"/>
  <c r="A684" i="3"/>
  <c r="A685" i="3"/>
  <c r="A686" i="3"/>
  <c r="A687" i="3"/>
  <c r="A688" i="3"/>
  <c r="A689" i="3"/>
  <c r="A690" i="3"/>
  <c r="A691" i="3"/>
  <c r="A692" i="3"/>
  <c r="A693" i="3"/>
  <c r="A694" i="3"/>
  <c r="A695" i="3"/>
  <c r="A696" i="3"/>
  <c r="A697" i="3"/>
  <c r="A698" i="3"/>
  <c r="A699" i="3"/>
  <c r="A700" i="3"/>
  <c r="A701" i="3"/>
  <c r="A702" i="3"/>
  <c r="A703" i="3"/>
  <c r="A704" i="3"/>
  <c r="A705" i="3"/>
  <c r="A706" i="3"/>
  <c r="A707" i="3"/>
  <c r="A708" i="3"/>
  <c r="A709" i="3"/>
  <c r="A710" i="3"/>
  <c r="A711" i="3"/>
  <c r="A712" i="3"/>
  <c r="A713" i="3"/>
  <c r="A714" i="3"/>
  <c r="A715" i="3"/>
  <c r="A716" i="3"/>
  <c r="A717" i="3"/>
  <c r="A718" i="3"/>
  <c r="A719" i="3"/>
  <c r="A720" i="3"/>
  <c r="A721" i="3"/>
  <c r="A722" i="3"/>
  <c r="A723" i="3"/>
  <c r="A724" i="3"/>
  <c r="A725" i="3"/>
  <c r="A726" i="3"/>
  <c r="A727" i="3"/>
  <c r="A728" i="3"/>
  <c r="A729" i="3"/>
  <c r="A730" i="3"/>
  <c r="A731" i="3"/>
  <c r="A732" i="3"/>
  <c r="A733" i="3"/>
  <c r="A734" i="3"/>
  <c r="A735" i="3"/>
  <c r="A736" i="3"/>
  <c r="A737" i="3"/>
  <c r="A738" i="3"/>
  <c r="A739" i="3"/>
  <c r="A740" i="3"/>
  <c r="A741" i="3"/>
  <c r="A742" i="3"/>
  <c r="A743" i="3"/>
  <c r="A744" i="3"/>
  <c r="A745" i="3"/>
  <c r="A746" i="3"/>
  <c r="A747" i="3"/>
  <c r="A748" i="3"/>
  <c r="A749" i="3"/>
  <c r="A750" i="3"/>
  <c r="A751" i="3"/>
  <c r="A752" i="3"/>
  <c r="A753" i="3"/>
  <c r="A754" i="3"/>
  <c r="A755" i="3"/>
  <c r="A756" i="3"/>
  <c r="A757" i="3"/>
  <c r="A758" i="3"/>
  <c r="A759" i="3"/>
  <c r="A760" i="3"/>
  <c r="A761" i="3"/>
  <c r="A762" i="3"/>
  <c r="A763" i="3"/>
  <c r="A764" i="3"/>
  <c r="A765" i="3"/>
  <c r="A766" i="3"/>
  <c r="A767" i="3"/>
  <c r="A768" i="3"/>
  <c r="A769" i="3"/>
  <c r="A770" i="3"/>
  <c r="A771" i="3"/>
  <c r="A772" i="3"/>
  <c r="A773" i="3"/>
  <c r="A774" i="3"/>
  <c r="A775" i="3"/>
  <c r="A776" i="3"/>
  <c r="A777" i="3"/>
  <c r="A778" i="3"/>
  <c r="A779" i="3"/>
  <c r="A780" i="3"/>
  <c r="A781" i="3"/>
  <c r="A782" i="3"/>
  <c r="A783" i="3"/>
  <c r="A784" i="3"/>
  <c r="A785" i="3"/>
  <c r="A786" i="3"/>
  <c r="A787" i="3"/>
  <c r="A788" i="3"/>
  <c r="A789" i="3"/>
  <c r="A790" i="3"/>
  <c r="A791" i="3"/>
  <c r="A792" i="3"/>
  <c r="A793" i="3"/>
  <c r="A794" i="3"/>
  <c r="A795" i="3"/>
  <c r="A796" i="3"/>
  <c r="A797" i="3"/>
  <c r="A798" i="3"/>
  <c r="A799" i="3"/>
  <c r="A800" i="3"/>
  <c r="A801" i="3"/>
  <c r="A802" i="3"/>
  <c r="A803" i="3"/>
  <c r="A804" i="3"/>
  <c r="A805" i="3"/>
  <c r="A806" i="3"/>
  <c r="A807" i="3"/>
  <c r="A808" i="3"/>
  <c r="A809" i="3"/>
  <c r="A810" i="3"/>
  <c r="A811" i="3"/>
  <c r="A812" i="3"/>
  <c r="A813" i="3"/>
  <c r="A814" i="3"/>
  <c r="A815" i="3"/>
  <c r="A816" i="3"/>
  <c r="A817" i="3"/>
  <c r="A818" i="3"/>
  <c r="A819" i="3"/>
  <c r="A820" i="3"/>
  <c r="A821" i="3"/>
  <c r="A822" i="3"/>
  <c r="A823" i="3"/>
  <c r="A824" i="3"/>
  <c r="A825" i="3"/>
  <c r="A826" i="3"/>
  <c r="A827" i="3"/>
  <c r="A828" i="3"/>
  <c r="A829" i="3"/>
  <c r="A830" i="3"/>
  <c r="A831" i="3"/>
  <c r="A832" i="3"/>
  <c r="A833" i="3"/>
  <c r="A834" i="3"/>
  <c r="A835" i="3"/>
  <c r="A836" i="3"/>
  <c r="A837" i="3"/>
  <c r="A838" i="3"/>
  <c r="A839" i="3"/>
  <c r="A840" i="3"/>
  <c r="A841" i="3"/>
  <c r="A842" i="3"/>
  <c r="A843" i="3"/>
  <c r="A844" i="3"/>
  <c r="A845" i="3"/>
  <c r="A846" i="3"/>
  <c r="A847" i="3"/>
  <c r="A848" i="3"/>
  <c r="A849" i="3"/>
  <c r="A850" i="3"/>
  <c r="A851" i="3"/>
  <c r="A852" i="3"/>
  <c r="A853" i="3"/>
  <c r="A854" i="3"/>
  <c r="A855" i="3"/>
  <c r="A856" i="3"/>
  <c r="A857" i="3"/>
  <c r="A858" i="3"/>
  <c r="A859" i="3"/>
  <c r="A860" i="3"/>
  <c r="A861" i="3"/>
  <c r="A862" i="3"/>
  <c r="A863" i="3"/>
  <c r="A864" i="3"/>
  <c r="A865" i="3"/>
  <c r="A866" i="3"/>
  <c r="A867" i="3"/>
  <c r="A868" i="3"/>
  <c r="A869" i="3"/>
  <c r="A870" i="3"/>
  <c r="A871" i="3"/>
  <c r="A872" i="3"/>
  <c r="A873" i="3"/>
  <c r="A874" i="3"/>
  <c r="A875" i="3"/>
  <c r="A876" i="3"/>
  <c r="A877" i="3"/>
  <c r="A878" i="3"/>
  <c r="A879" i="3"/>
  <c r="A880" i="3"/>
  <c r="A881" i="3"/>
  <c r="A882" i="3"/>
  <c r="A883" i="3"/>
  <c r="A884" i="3"/>
  <c r="A885" i="3"/>
  <c r="A886" i="3"/>
  <c r="A887" i="3"/>
  <c r="A888" i="3"/>
  <c r="A889" i="3"/>
  <c r="A890" i="3"/>
  <c r="A891" i="3"/>
  <c r="A892" i="3"/>
  <c r="A893" i="3"/>
  <c r="A894" i="3"/>
  <c r="A895" i="3"/>
  <c r="A896" i="3"/>
  <c r="A897" i="3"/>
  <c r="A898" i="3"/>
  <c r="A899" i="3"/>
  <c r="A900" i="3"/>
  <c r="A901" i="3"/>
  <c r="A902" i="3"/>
  <c r="A903" i="3"/>
  <c r="A904" i="3"/>
  <c r="A905" i="3"/>
  <c r="A906" i="3"/>
  <c r="A907" i="3"/>
  <c r="A908" i="3"/>
  <c r="A909" i="3"/>
  <c r="A910" i="3"/>
  <c r="A911" i="3"/>
  <c r="A912" i="3"/>
  <c r="A913" i="3"/>
  <c r="A914" i="3"/>
  <c r="A915" i="3"/>
  <c r="A916" i="3"/>
  <c r="A917" i="3"/>
  <c r="A918" i="3"/>
  <c r="A919" i="3"/>
  <c r="A920" i="3"/>
  <c r="A921" i="3"/>
  <c r="A922" i="3"/>
  <c r="A923" i="3"/>
  <c r="A924" i="3"/>
  <c r="A925" i="3"/>
  <c r="A926" i="3"/>
  <c r="A927" i="3"/>
  <c r="A928" i="3"/>
  <c r="A929" i="3"/>
  <c r="A930" i="3"/>
  <c r="A931" i="3"/>
  <c r="A932" i="3"/>
  <c r="A933" i="3"/>
  <c r="A934" i="3"/>
  <c r="A935" i="3"/>
  <c r="A936" i="3"/>
  <c r="A937" i="3"/>
  <c r="A938" i="3"/>
  <c r="A939" i="3"/>
  <c r="A940" i="3"/>
  <c r="A941" i="3"/>
  <c r="A942" i="3"/>
  <c r="A943" i="3"/>
  <c r="A944" i="3"/>
  <c r="A945" i="3"/>
  <c r="A946" i="3"/>
  <c r="A947" i="3"/>
  <c r="A948" i="3"/>
  <c r="A949" i="3"/>
  <c r="A950" i="3"/>
  <c r="A951" i="3"/>
  <c r="A952" i="3"/>
  <c r="A953" i="3"/>
  <c r="A954" i="3"/>
  <c r="A955" i="3"/>
  <c r="A956" i="3"/>
  <c r="A957" i="3"/>
  <c r="A958" i="3"/>
  <c r="A959" i="3"/>
  <c r="A960" i="3"/>
  <c r="A961" i="3"/>
  <c r="A962" i="3"/>
  <c r="A963" i="3"/>
  <c r="A964" i="3"/>
  <c r="A965" i="3"/>
  <c r="A966" i="3"/>
  <c r="A967" i="3"/>
  <c r="A968" i="3"/>
  <c r="A969" i="3"/>
  <c r="A970" i="3"/>
  <c r="A971" i="3"/>
  <c r="A972" i="3"/>
  <c r="A973" i="3"/>
  <c r="A974" i="3"/>
  <c r="A975" i="3"/>
  <c r="A976" i="3"/>
  <c r="A977" i="3"/>
  <c r="A978" i="3"/>
  <c r="A979" i="3"/>
  <c r="A980" i="3"/>
  <c r="A981" i="3"/>
  <c r="A982" i="3"/>
  <c r="A983" i="3"/>
  <c r="A984" i="3"/>
  <c r="A985" i="3"/>
  <c r="A986" i="3"/>
  <c r="A987" i="3"/>
  <c r="A988" i="3"/>
  <c r="A989" i="3"/>
  <c r="A990" i="3"/>
  <c r="A991" i="3"/>
  <c r="A992" i="3"/>
  <c r="A993" i="3"/>
  <c r="A994" i="3"/>
  <c r="A995" i="3"/>
  <c r="A996" i="3"/>
  <c r="A997" i="3"/>
  <c r="A998" i="3"/>
  <c r="A999" i="3"/>
  <c r="A1000" i="3"/>
  <c r="A1001" i="3"/>
  <c r="A1002" i="3"/>
  <c r="A1003" i="3"/>
  <c r="A1004" i="3"/>
  <c r="A1005" i="3"/>
  <c r="A1006" i="3"/>
  <c r="A1007" i="3"/>
  <c r="A1008" i="3"/>
  <c r="A1009" i="3"/>
  <c r="A1010" i="3"/>
  <c r="A1011" i="3"/>
  <c r="A1012" i="3"/>
  <c r="A1013" i="3"/>
  <c r="A1014" i="3"/>
  <c r="A1015" i="3"/>
  <c r="A1016" i="3"/>
  <c r="A1017" i="3"/>
  <c r="A1018" i="3"/>
  <c r="A1019" i="3"/>
  <c r="A1020" i="3"/>
  <c r="A1021" i="3"/>
  <c r="A1022" i="3"/>
  <c r="A1023" i="3"/>
  <c r="A1024" i="3"/>
  <c r="A1025" i="3"/>
  <c r="A1026" i="3"/>
  <c r="A1027" i="3"/>
  <c r="A1028" i="3"/>
  <c r="A1029" i="3"/>
  <c r="A1030" i="3"/>
  <c r="A1031" i="3"/>
  <c r="A1032" i="3"/>
  <c r="A1033" i="3"/>
  <c r="A1034" i="3"/>
  <c r="A1035" i="3"/>
  <c r="A1036" i="3"/>
  <c r="A1037" i="3"/>
  <c r="A1038" i="3"/>
  <c r="A1039" i="3"/>
  <c r="A1040" i="3"/>
  <c r="A1041" i="3"/>
  <c r="A1042" i="3"/>
  <c r="A1043" i="3"/>
  <c r="A1044" i="3"/>
  <c r="A1045" i="3"/>
  <c r="A1046" i="3"/>
  <c r="A1047" i="3"/>
  <c r="A1048" i="3"/>
  <c r="A1049" i="3"/>
  <c r="A1050" i="3"/>
  <c r="A1051" i="3"/>
  <c r="A1052" i="3"/>
  <c r="A1053" i="3"/>
  <c r="A1054" i="3"/>
  <c r="A1055" i="3"/>
  <c r="A1056" i="3"/>
  <c r="A1057" i="3"/>
  <c r="A1058" i="3"/>
  <c r="A1059" i="3"/>
  <c r="A1060" i="3"/>
  <c r="A1061" i="3"/>
  <c r="A1062" i="3"/>
  <c r="A1063" i="3"/>
  <c r="A1064" i="3"/>
  <c r="A1065" i="3"/>
  <c r="A1066" i="3"/>
  <c r="A1067" i="3"/>
  <c r="A1068" i="3"/>
  <c r="A1069" i="3"/>
  <c r="A1070" i="3"/>
  <c r="A1071" i="3"/>
  <c r="A1072" i="3"/>
  <c r="A1073" i="3"/>
  <c r="A1074" i="3"/>
  <c r="A1075" i="3"/>
  <c r="A1076" i="3"/>
  <c r="A1077" i="3"/>
  <c r="A1078" i="3"/>
  <c r="A1079" i="3"/>
  <c r="A1080" i="3"/>
  <c r="A1081" i="3"/>
  <c r="A1082" i="3"/>
  <c r="A1083" i="3"/>
  <c r="A1084" i="3"/>
  <c r="A1085" i="3"/>
  <c r="A1086" i="3"/>
  <c r="A1087" i="3"/>
  <c r="A1088" i="3"/>
  <c r="A1089" i="3"/>
  <c r="A1090" i="3"/>
  <c r="A1091" i="3"/>
  <c r="A1092" i="3"/>
  <c r="A1093" i="3"/>
  <c r="A1094" i="3"/>
  <c r="A1095" i="3"/>
  <c r="A1096" i="3"/>
  <c r="A1097" i="3"/>
  <c r="A1098" i="3"/>
  <c r="A1099" i="3"/>
  <c r="A1100" i="3"/>
  <c r="A1101" i="3"/>
  <c r="A2" i="3"/>
  <c r="D4" i="3" s="1"/>
  <c r="R4202" i="9"/>
  <c r="R4203" i="9"/>
  <c r="R4204" i="9"/>
  <c r="R4205" i="9"/>
  <c r="R4206" i="9"/>
  <c r="R4207" i="9"/>
  <c r="R4208" i="9"/>
  <c r="R4209" i="9"/>
  <c r="R4210" i="9"/>
  <c r="R4211" i="9"/>
  <c r="R4212" i="9"/>
  <c r="R4213" i="9"/>
  <c r="R4214" i="9"/>
  <c r="R4215" i="9"/>
  <c r="R4216" i="9"/>
  <c r="R4217" i="9"/>
  <c r="R4218" i="9"/>
  <c r="R4219" i="9"/>
  <c r="R4220" i="9"/>
  <c r="R4221" i="9"/>
  <c r="R4222" i="9"/>
  <c r="R4223" i="9"/>
  <c r="R4224" i="9"/>
  <c r="R4225" i="9"/>
  <c r="R4226" i="9"/>
  <c r="P3" i="8"/>
  <c r="P4" i="8"/>
  <c r="P5" i="8"/>
  <c r="P6" i="8"/>
  <c r="P7" i="8"/>
  <c r="P8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P32" i="8"/>
  <c r="P33" i="8"/>
  <c r="P34" i="8"/>
  <c r="P35" i="8"/>
  <c r="P36" i="8"/>
  <c r="P37" i="8"/>
  <c r="P38" i="8"/>
  <c r="P39" i="8"/>
  <c r="P40" i="8"/>
  <c r="P41" i="8"/>
  <c r="P42" i="8"/>
  <c r="P43" i="8"/>
  <c r="P44" i="8"/>
  <c r="P45" i="8"/>
  <c r="P46" i="8"/>
  <c r="P47" i="8"/>
  <c r="P48" i="8"/>
  <c r="P49" i="8"/>
  <c r="P50" i="8"/>
  <c r="P51" i="8"/>
  <c r="P52" i="8"/>
  <c r="P53" i="8"/>
  <c r="P54" i="8"/>
  <c r="P55" i="8"/>
  <c r="P56" i="8"/>
  <c r="P57" i="8"/>
  <c r="P58" i="8"/>
  <c r="P59" i="8"/>
  <c r="P60" i="8"/>
  <c r="P61" i="8"/>
  <c r="P62" i="8"/>
  <c r="P63" i="8"/>
  <c r="P64" i="8"/>
  <c r="P65" i="8"/>
  <c r="P66" i="8"/>
  <c r="P67" i="8"/>
  <c r="P68" i="8"/>
  <c r="P69" i="8"/>
  <c r="P70" i="8"/>
  <c r="P71" i="8"/>
  <c r="P72" i="8"/>
  <c r="P73" i="8"/>
  <c r="P74" i="8"/>
  <c r="P75" i="8"/>
  <c r="P76" i="8"/>
  <c r="P77" i="8"/>
  <c r="P78" i="8"/>
  <c r="P79" i="8"/>
  <c r="P80" i="8"/>
  <c r="P81" i="8"/>
  <c r="P82" i="8"/>
  <c r="P83" i="8"/>
  <c r="P84" i="8"/>
  <c r="P85" i="8"/>
  <c r="P86" i="8"/>
  <c r="P87" i="8"/>
  <c r="P88" i="8"/>
  <c r="P89" i="8"/>
  <c r="P90" i="8"/>
  <c r="P91" i="8"/>
  <c r="P92" i="8"/>
  <c r="P93" i="8"/>
  <c r="P94" i="8"/>
  <c r="P95" i="8"/>
  <c r="P96" i="8"/>
  <c r="P97" i="8"/>
  <c r="P98" i="8"/>
  <c r="P99" i="8"/>
  <c r="O1137" i="11" s="1"/>
  <c r="P100" i="8"/>
  <c r="P101" i="8"/>
  <c r="P102" i="8"/>
  <c r="P103" i="8"/>
  <c r="P104" i="8"/>
  <c r="P105" i="8"/>
  <c r="P106" i="8"/>
  <c r="P107" i="8"/>
  <c r="P108" i="8"/>
  <c r="P109" i="8"/>
  <c r="P110" i="8"/>
  <c r="P111" i="8"/>
  <c r="P112" i="8"/>
  <c r="P113" i="8"/>
  <c r="P114" i="8"/>
  <c r="P115" i="8"/>
  <c r="P116" i="8"/>
  <c r="P117" i="8"/>
  <c r="P118" i="8"/>
  <c r="P119" i="8"/>
  <c r="P120" i="8"/>
  <c r="P121" i="8"/>
  <c r="P122" i="8"/>
  <c r="P123" i="8"/>
  <c r="P124" i="8"/>
  <c r="P125" i="8"/>
  <c r="P126" i="8"/>
  <c r="P127" i="8"/>
  <c r="P128" i="8"/>
  <c r="P129" i="8"/>
  <c r="P130" i="8"/>
  <c r="P131" i="8"/>
  <c r="P132" i="8"/>
  <c r="P133" i="8"/>
  <c r="P134" i="8"/>
  <c r="P135" i="8"/>
  <c r="P136" i="8"/>
  <c r="P137" i="8"/>
  <c r="P138" i="8"/>
  <c r="P139" i="8"/>
  <c r="P140" i="8"/>
  <c r="P141" i="8"/>
  <c r="P142" i="8"/>
  <c r="P143" i="8"/>
  <c r="P144" i="8"/>
  <c r="P145" i="8"/>
  <c r="P146" i="8"/>
  <c r="P147" i="8"/>
  <c r="P148" i="8"/>
  <c r="P149" i="8"/>
  <c r="P150" i="8"/>
  <c r="P151" i="8"/>
  <c r="P152" i="8"/>
  <c r="P153" i="8"/>
  <c r="P154" i="8"/>
  <c r="P155" i="8"/>
  <c r="P156" i="8"/>
  <c r="P157" i="8"/>
  <c r="P158" i="8"/>
  <c r="P159" i="8"/>
  <c r="P160" i="8"/>
  <c r="P161" i="8"/>
  <c r="P162" i="8"/>
  <c r="P163" i="8"/>
  <c r="P164" i="8"/>
  <c r="P165" i="8"/>
  <c r="P166" i="8"/>
  <c r="P167" i="8"/>
  <c r="P168" i="8"/>
  <c r="P169" i="8"/>
  <c r="P170" i="8"/>
  <c r="P171" i="8"/>
  <c r="P172" i="8"/>
  <c r="P173" i="8"/>
  <c r="P174" i="8"/>
  <c r="P175" i="8"/>
  <c r="P176" i="8"/>
  <c r="P177" i="8"/>
  <c r="P178" i="8"/>
  <c r="P179" i="8"/>
  <c r="P180" i="8"/>
  <c r="P181" i="8"/>
  <c r="P182" i="8"/>
  <c r="P183" i="8"/>
  <c r="P184" i="8"/>
  <c r="P185" i="8"/>
  <c r="P186" i="8"/>
  <c r="P187" i="8"/>
  <c r="P188" i="8"/>
  <c r="P189" i="8"/>
  <c r="P190" i="8"/>
  <c r="P191" i="8"/>
  <c r="P192" i="8"/>
  <c r="P193" i="8"/>
  <c r="P194" i="8"/>
  <c r="P195" i="8"/>
  <c r="P196" i="8"/>
  <c r="P197" i="8"/>
  <c r="P198" i="8"/>
  <c r="P199" i="8"/>
  <c r="P200" i="8"/>
  <c r="P201" i="8"/>
  <c r="P202" i="8"/>
  <c r="P203" i="8"/>
  <c r="P204" i="8"/>
  <c r="P205" i="8"/>
  <c r="P206" i="8"/>
  <c r="P207" i="8"/>
  <c r="P208" i="8"/>
  <c r="P209" i="8"/>
  <c r="P210" i="8"/>
  <c r="P211" i="8"/>
  <c r="P212" i="8"/>
  <c r="P213" i="8"/>
  <c r="P214" i="8"/>
  <c r="P215" i="8"/>
  <c r="P216" i="8"/>
  <c r="P217" i="8"/>
  <c r="P218" i="8"/>
  <c r="P219" i="8"/>
  <c r="P220" i="8"/>
  <c r="P221" i="8"/>
  <c r="P222" i="8"/>
  <c r="P223" i="8"/>
  <c r="P224" i="8"/>
  <c r="P225" i="8"/>
  <c r="P226" i="8"/>
  <c r="P227" i="8"/>
  <c r="P228" i="8"/>
  <c r="P229" i="8"/>
  <c r="P230" i="8"/>
  <c r="P231" i="8"/>
  <c r="P232" i="8"/>
  <c r="P233" i="8"/>
  <c r="P234" i="8"/>
  <c r="P235" i="8"/>
  <c r="P236" i="8"/>
  <c r="P237" i="8"/>
  <c r="P238" i="8"/>
  <c r="P239" i="8"/>
  <c r="P240" i="8"/>
  <c r="P241" i="8"/>
  <c r="P242" i="8"/>
  <c r="P243" i="8"/>
  <c r="P244" i="8"/>
  <c r="P245" i="8"/>
  <c r="P246" i="8"/>
  <c r="P247" i="8"/>
  <c r="P248" i="8"/>
  <c r="P249" i="8"/>
  <c r="P250" i="8"/>
  <c r="P251" i="8"/>
  <c r="P252" i="8"/>
  <c r="P253" i="8"/>
  <c r="P254" i="8"/>
  <c r="P255" i="8"/>
  <c r="P256" i="8"/>
  <c r="P257" i="8"/>
  <c r="P258" i="8"/>
  <c r="P259" i="8"/>
  <c r="P260" i="8"/>
  <c r="P261" i="8"/>
  <c r="P262" i="8"/>
  <c r="P263" i="8"/>
  <c r="P264" i="8"/>
  <c r="P265" i="8"/>
  <c r="P266" i="8"/>
  <c r="P267" i="8"/>
  <c r="P268" i="8"/>
  <c r="P269" i="8"/>
  <c r="P270" i="8"/>
  <c r="P271" i="8"/>
  <c r="P272" i="8"/>
  <c r="P273" i="8"/>
  <c r="P274" i="8"/>
  <c r="P275" i="8"/>
  <c r="P276" i="8"/>
  <c r="P277" i="8"/>
  <c r="P278" i="8"/>
  <c r="P279" i="8"/>
  <c r="P280" i="8"/>
  <c r="P281" i="8"/>
  <c r="P282" i="8"/>
  <c r="P283" i="8"/>
  <c r="P284" i="8"/>
  <c r="P285" i="8"/>
  <c r="P286" i="8"/>
  <c r="P287" i="8"/>
  <c r="P288" i="8"/>
  <c r="P289" i="8"/>
  <c r="P290" i="8"/>
  <c r="P291" i="8"/>
  <c r="P292" i="8"/>
  <c r="P293" i="8"/>
  <c r="P294" i="8"/>
  <c r="P295" i="8"/>
  <c r="P296" i="8"/>
  <c r="P297" i="8"/>
  <c r="P298" i="8"/>
  <c r="P299" i="8"/>
  <c r="P300" i="8"/>
  <c r="P301" i="8"/>
  <c r="P302" i="8"/>
  <c r="P303" i="8"/>
  <c r="P304" i="8"/>
  <c r="P305" i="8"/>
  <c r="P306" i="8"/>
  <c r="P307" i="8"/>
  <c r="P308" i="8"/>
  <c r="P309" i="8"/>
  <c r="P310" i="8"/>
  <c r="P311" i="8"/>
  <c r="P312" i="8"/>
  <c r="P313" i="8"/>
  <c r="P314" i="8"/>
  <c r="P315" i="8"/>
  <c r="P316" i="8"/>
  <c r="P317" i="8"/>
  <c r="P318" i="8"/>
  <c r="P319" i="8"/>
  <c r="P320" i="8"/>
  <c r="P321" i="8"/>
  <c r="P322" i="8"/>
  <c r="P323" i="8"/>
  <c r="P324" i="8"/>
  <c r="P325" i="8"/>
  <c r="P326" i="8"/>
  <c r="P327" i="8"/>
  <c r="P328" i="8"/>
  <c r="P329" i="8"/>
  <c r="P330" i="8"/>
  <c r="P331" i="8"/>
  <c r="P332" i="8"/>
  <c r="P333" i="8"/>
  <c r="P334" i="8"/>
  <c r="P335" i="8"/>
  <c r="P336" i="8"/>
  <c r="P337" i="8"/>
  <c r="P338" i="8"/>
  <c r="P339" i="8"/>
  <c r="P340" i="8"/>
  <c r="P341" i="8"/>
  <c r="P342" i="8"/>
  <c r="P343" i="8"/>
  <c r="P344" i="8"/>
  <c r="P345" i="8"/>
  <c r="P346" i="8"/>
  <c r="P347" i="8"/>
  <c r="P348" i="8"/>
  <c r="P349" i="8"/>
  <c r="P350" i="8"/>
  <c r="P351" i="8"/>
  <c r="P352" i="8"/>
  <c r="P353" i="8"/>
  <c r="P354" i="8"/>
  <c r="P355" i="8"/>
  <c r="P356" i="8"/>
  <c r="P357" i="8"/>
  <c r="P358" i="8"/>
  <c r="P359" i="8"/>
  <c r="P360" i="8"/>
  <c r="P361" i="8"/>
  <c r="P362" i="8"/>
  <c r="P363" i="8"/>
  <c r="P364" i="8"/>
  <c r="P365" i="8"/>
  <c r="P366" i="8"/>
  <c r="P367" i="8"/>
  <c r="P368" i="8"/>
  <c r="P369" i="8"/>
  <c r="P370" i="8"/>
  <c r="P371" i="8"/>
  <c r="P372" i="8"/>
  <c r="P373" i="8"/>
  <c r="P374" i="8"/>
  <c r="P375" i="8"/>
  <c r="P376" i="8"/>
  <c r="P377" i="8"/>
  <c r="P378" i="8"/>
  <c r="P379" i="8"/>
  <c r="P380" i="8"/>
  <c r="P381" i="8"/>
  <c r="P382" i="8"/>
  <c r="P383" i="8"/>
  <c r="P384" i="8"/>
  <c r="P385" i="8"/>
  <c r="P386" i="8"/>
  <c r="P387" i="8"/>
  <c r="P388" i="8"/>
  <c r="P389" i="8"/>
  <c r="P390" i="8"/>
  <c r="P391" i="8"/>
  <c r="P392" i="8"/>
  <c r="P393" i="8"/>
  <c r="P394" i="8"/>
  <c r="P395" i="8"/>
  <c r="P396" i="8"/>
  <c r="P397" i="8"/>
  <c r="P398" i="8"/>
  <c r="P399" i="8"/>
  <c r="P400" i="8"/>
  <c r="P401" i="8"/>
  <c r="P402" i="8"/>
  <c r="P403" i="8"/>
  <c r="P404" i="8"/>
  <c r="P405" i="8"/>
  <c r="P406" i="8"/>
  <c r="P407" i="8"/>
  <c r="P408" i="8"/>
  <c r="P409" i="8"/>
  <c r="P410" i="8"/>
  <c r="P411" i="8"/>
  <c r="P412" i="8"/>
  <c r="P413" i="8"/>
  <c r="P414" i="8"/>
  <c r="P415" i="8"/>
  <c r="P416" i="8"/>
  <c r="P417" i="8"/>
  <c r="P418" i="8"/>
  <c r="P419" i="8"/>
  <c r="P420" i="8"/>
  <c r="P421" i="8"/>
  <c r="P422" i="8"/>
  <c r="P423" i="8"/>
  <c r="P424" i="8"/>
  <c r="P425" i="8"/>
  <c r="P426" i="8"/>
  <c r="P427" i="8"/>
  <c r="P428" i="8"/>
  <c r="P429" i="8"/>
  <c r="P430" i="8"/>
  <c r="P431" i="8"/>
  <c r="P432" i="8"/>
  <c r="P433" i="8"/>
  <c r="P434" i="8"/>
  <c r="P435" i="8"/>
  <c r="P436" i="8"/>
  <c r="P437" i="8"/>
  <c r="P438" i="8"/>
  <c r="P439" i="8"/>
  <c r="P440" i="8"/>
  <c r="P441" i="8"/>
  <c r="P442" i="8"/>
  <c r="P443" i="8"/>
  <c r="P444" i="8"/>
  <c r="P445" i="8"/>
  <c r="P446" i="8"/>
  <c r="P447" i="8"/>
  <c r="P448" i="8"/>
  <c r="P449" i="8"/>
  <c r="P450" i="8"/>
  <c r="P451" i="8"/>
  <c r="P452" i="8"/>
  <c r="P453" i="8"/>
  <c r="P454" i="8"/>
  <c r="P455" i="8"/>
  <c r="P456" i="8"/>
  <c r="P457" i="8"/>
  <c r="P458" i="8"/>
  <c r="P459" i="8"/>
  <c r="P460" i="8"/>
  <c r="P461" i="8"/>
  <c r="P462" i="8"/>
  <c r="P463" i="8"/>
  <c r="P464" i="8"/>
  <c r="P465" i="8"/>
  <c r="P466" i="8"/>
  <c r="P467" i="8"/>
  <c r="P468" i="8"/>
  <c r="P469" i="8"/>
  <c r="P470" i="8"/>
  <c r="P471" i="8"/>
  <c r="P472" i="8"/>
  <c r="O444" i="11" s="1"/>
  <c r="P473" i="8"/>
  <c r="P474" i="8"/>
  <c r="P475" i="8"/>
  <c r="P476" i="8"/>
  <c r="P477" i="8"/>
  <c r="P478" i="8"/>
  <c r="O1023" i="11" s="1"/>
  <c r="P479" i="8"/>
  <c r="P480" i="8"/>
  <c r="P481" i="8"/>
  <c r="P482" i="8"/>
  <c r="P483" i="8"/>
  <c r="P484" i="8"/>
  <c r="P485" i="8"/>
  <c r="P486" i="8"/>
  <c r="P487" i="8"/>
  <c r="P488" i="8"/>
  <c r="P489" i="8"/>
  <c r="P490" i="8"/>
  <c r="P491" i="8"/>
  <c r="P492" i="8"/>
  <c r="P493" i="8"/>
  <c r="P494" i="8"/>
  <c r="P495" i="8"/>
  <c r="P496" i="8"/>
  <c r="P497" i="8"/>
  <c r="P498" i="8"/>
  <c r="P499" i="8"/>
  <c r="P500" i="8"/>
  <c r="P501" i="8"/>
  <c r="P502" i="8"/>
  <c r="P503" i="8"/>
  <c r="P504" i="8"/>
  <c r="P505" i="8"/>
  <c r="P506" i="8"/>
  <c r="P507" i="8"/>
  <c r="P508" i="8"/>
  <c r="P509" i="8"/>
  <c r="P510" i="8"/>
  <c r="P511" i="8"/>
  <c r="P512" i="8"/>
  <c r="P513" i="8"/>
  <c r="P514" i="8"/>
  <c r="P515" i="8"/>
  <c r="P516" i="8"/>
  <c r="P517" i="8"/>
  <c r="P518" i="8"/>
  <c r="P519" i="8"/>
  <c r="P520" i="8"/>
  <c r="P521" i="8"/>
  <c r="P522" i="8"/>
  <c r="P523" i="8"/>
  <c r="P524" i="8"/>
  <c r="P525" i="8"/>
  <c r="P526" i="8"/>
  <c r="P527" i="8"/>
  <c r="P528" i="8"/>
  <c r="P529" i="8"/>
  <c r="P530" i="8"/>
  <c r="P531" i="8"/>
  <c r="P532" i="8"/>
  <c r="P533" i="8"/>
  <c r="P534" i="8"/>
  <c r="P535" i="8"/>
  <c r="P536" i="8"/>
  <c r="P537" i="8"/>
  <c r="O19" i="11" s="1"/>
  <c r="P538" i="8"/>
  <c r="P539" i="8"/>
  <c r="P540" i="8"/>
  <c r="P541" i="8"/>
  <c r="P542" i="8"/>
  <c r="P543" i="8"/>
  <c r="P544" i="8"/>
  <c r="P545" i="8"/>
  <c r="P546" i="8"/>
  <c r="P547" i="8"/>
  <c r="P548" i="8"/>
  <c r="P549" i="8"/>
  <c r="P550" i="8"/>
  <c r="P551" i="8"/>
  <c r="P552" i="8"/>
  <c r="P553" i="8"/>
  <c r="P554" i="8"/>
  <c r="P555" i="8"/>
  <c r="P556" i="8"/>
  <c r="P557" i="8"/>
  <c r="P558" i="8"/>
  <c r="P559" i="8"/>
  <c r="P560" i="8"/>
  <c r="P561" i="8"/>
  <c r="P562" i="8"/>
  <c r="P563" i="8"/>
  <c r="P564" i="8"/>
  <c r="P565" i="8"/>
  <c r="P566" i="8"/>
  <c r="P567" i="8"/>
  <c r="P568" i="8"/>
  <c r="P569" i="8"/>
  <c r="P570" i="8"/>
  <c r="P571" i="8"/>
  <c r="P572" i="8"/>
  <c r="P573" i="8"/>
  <c r="P574" i="8"/>
  <c r="O93" i="11" s="1"/>
  <c r="P575" i="8"/>
  <c r="P576" i="8"/>
  <c r="P577" i="8"/>
  <c r="P578" i="8"/>
  <c r="P579" i="8"/>
  <c r="P580" i="8"/>
  <c r="P581" i="8"/>
  <c r="P582" i="8"/>
  <c r="P583" i="8"/>
  <c r="P584" i="8"/>
  <c r="P585" i="8"/>
  <c r="P586" i="8"/>
  <c r="P587" i="8"/>
  <c r="P588" i="8"/>
  <c r="P589" i="8"/>
  <c r="P590" i="8"/>
  <c r="P591" i="8"/>
  <c r="P592" i="8"/>
  <c r="P593" i="8"/>
  <c r="P594" i="8"/>
  <c r="P595" i="8"/>
  <c r="P596" i="8"/>
  <c r="P597" i="8"/>
  <c r="P598" i="8"/>
  <c r="P599" i="8"/>
  <c r="P600" i="8"/>
  <c r="P601" i="8"/>
  <c r="P602" i="8"/>
  <c r="P603" i="8"/>
  <c r="P604" i="8"/>
  <c r="P605" i="8"/>
  <c r="P606" i="8"/>
  <c r="P607" i="8"/>
  <c r="P608" i="8"/>
  <c r="P609" i="8"/>
  <c r="P610" i="8"/>
  <c r="P611" i="8"/>
  <c r="P612" i="8"/>
  <c r="P613" i="8"/>
  <c r="P614" i="8"/>
  <c r="P615" i="8"/>
  <c r="P616" i="8"/>
  <c r="P617" i="8"/>
  <c r="P618" i="8"/>
  <c r="P619" i="8"/>
  <c r="P620" i="8"/>
  <c r="P621" i="8"/>
  <c r="P622" i="8"/>
  <c r="P623" i="8"/>
  <c r="P624" i="8"/>
  <c r="P625" i="8"/>
  <c r="P626" i="8"/>
  <c r="P627" i="8"/>
  <c r="P628" i="8"/>
  <c r="P629" i="8"/>
  <c r="P630" i="8"/>
  <c r="P631" i="8"/>
  <c r="P632" i="8"/>
  <c r="P633" i="8"/>
  <c r="P634" i="8"/>
  <c r="P635" i="8"/>
  <c r="P636" i="8"/>
  <c r="P637" i="8"/>
  <c r="P638" i="8"/>
  <c r="P639" i="8"/>
  <c r="P640" i="8"/>
  <c r="P641" i="8"/>
  <c r="P642" i="8"/>
  <c r="P643" i="8"/>
  <c r="P644" i="8"/>
  <c r="P645" i="8"/>
  <c r="P646" i="8"/>
  <c r="P647" i="8"/>
  <c r="P648" i="8"/>
  <c r="P649" i="8"/>
  <c r="P650" i="8"/>
  <c r="P651" i="8"/>
  <c r="P652" i="8"/>
  <c r="P653" i="8"/>
  <c r="P654" i="8"/>
  <c r="P655" i="8"/>
  <c r="P656" i="8"/>
  <c r="P657" i="8"/>
  <c r="P658" i="8"/>
  <c r="P659" i="8"/>
  <c r="P660" i="8"/>
  <c r="P661" i="8"/>
  <c r="P662" i="8"/>
  <c r="P663" i="8"/>
  <c r="P664" i="8"/>
  <c r="P665" i="8"/>
  <c r="P666" i="8"/>
  <c r="P667" i="8"/>
  <c r="P668" i="8"/>
  <c r="P669" i="8"/>
  <c r="P670" i="8"/>
  <c r="P671" i="8"/>
  <c r="P672" i="8"/>
  <c r="P673" i="8"/>
  <c r="P674" i="8"/>
  <c r="P675" i="8"/>
  <c r="P676" i="8"/>
  <c r="P677" i="8"/>
  <c r="P678" i="8"/>
  <c r="P679" i="8"/>
  <c r="P680" i="8"/>
  <c r="P681" i="8"/>
  <c r="P682" i="8"/>
  <c r="P683" i="8"/>
  <c r="P684" i="8"/>
  <c r="P685" i="8"/>
  <c r="P686" i="8"/>
  <c r="P687" i="8"/>
  <c r="P688" i="8"/>
  <c r="P689" i="8"/>
  <c r="P690" i="8"/>
  <c r="P691" i="8"/>
  <c r="P692" i="8"/>
  <c r="P693" i="8"/>
  <c r="P694" i="8"/>
  <c r="P695" i="8"/>
  <c r="P696" i="8"/>
  <c r="P697" i="8"/>
  <c r="P698" i="8"/>
  <c r="P699" i="8"/>
  <c r="P700" i="8"/>
  <c r="P701" i="8"/>
  <c r="P702" i="8"/>
  <c r="P703" i="8"/>
  <c r="P704" i="8"/>
  <c r="P705" i="8"/>
  <c r="P706" i="8"/>
  <c r="P707" i="8"/>
  <c r="P708" i="8"/>
  <c r="P709" i="8"/>
  <c r="P710" i="8"/>
  <c r="P711" i="8"/>
  <c r="P712" i="8"/>
  <c r="P713" i="8"/>
  <c r="P714" i="8"/>
  <c r="P715" i="8"/>
  <c r="P716" i="8"/>
  <c r="P717" i="8"/>
  <c r="P718" i="8"/>
  <c r="P719" i="8"/>
  <c r="P720" i="8"/>
  <c r="P721" i="8"/>
  <c r="P722" i="8"/>
  <c r="P723" i="8"/>
  <c r="P724" i="8"/>
  <c r="P725" i="8"/>
  <c r="P726" i="8"/>
  <c r="P727" i="8"/>
  <c r="P728" i="8"/>
  <c r="P729" i="8"/>
  <c r="P730" i="8"/>
  <c r="P731" i="8"/>
  <c r="P732" i="8"/>
  <c r="P733" i="8"/>
  <c r="P734" i="8"/>
  <c r="P735" i="8"/>
  <c r="P736" i="8"/>
  <c r="P737" i="8"/>
  <c r="P738" i="8"/>
  <c r="P739" i="8"/>
  <c r="P740" i="8"/>
  <c r="P741" i="8"/>
  <c r="P742" i="8"/>
  <c r="P743" i="8"/>
  <c r="P744" i="8"/>
  <c r="P745" i="8"/>
  <c r="P746" i="8"/>
  <c r="P747" i="8"/>
  <c r="P748" i="8"/>
  <c r="P749" i="8"/>
  <c r="P750" i="8"/>
  <c r="P751" i="8"/>
  <c r="P752" i="8"/>
  <c r="P753" i="8"/>
  <c r="P754" i="8"/>
  <c r="P755" i="8"/>
  <c r="P756" i="8"/>
  <c r="P757" i="8"/>
  <c r="P758" i="8"/>
  <c r="P759" i="8"/>
  <c r="P760" i="8"/>
  <c r="P761" i="8"/>
  <c r="P762" i="8"/>
  <c r="P763" i="8"/>
  <c r="P764" i="8"/>
  <c r="P765" i="8"/>
  <c r="P766" i="8"/>
  <c r="P767" i="8"/>
  <c r="P768" i="8"/>
  <c r="P769" i="8"/>
  <c r="P770" i="8"/>
  <c r="P771" i="8"/>
  <c r="P772" i="8"/>
  <c r="P773" i="8"/>
  <c r="P774" i="8"/>
  <c r="P775" i="8"/>
  <c r="P776" i="8"/>
  <c r="P777" i="8"/>
  <c r="P778" i="8"/>
  <c r="P779" i="8"/>
  <c r="P780" i="8"/>
  <c r="P781" i="8"/>
  <c r="P782" i="8"/>
  <c r="P783" i="8"/>
  <c r="P784" i="8"/>
  <c r="P785" i="8"/>
  <c r="P786" i="8"/>
  <c r="P787" i="8"/>
  <c r="P788" i="8"/>
  <c r="P789" i="8"/>
  <c r="P790" i="8"/>
  <c r="P791" i="8"/>
  <c r="P792" i="8"/>
  <c r="P793" i="8"/>
  <c r="P794" i="8"/>
  <c r="P795" i="8"/>
  <c r="P796" i="8"/>
  <c r="P797" i="8"/>
  <c r="P798" i="8"/>
  <c r="P799" i="8"/>
  <c r="P800" i="8"/>
  <c r="P801" i="8"/>
  <c r="P802" i="8"/>
  <c r="P803" i="8"/>
  <c r="P804" i="8"/>
  <c r="P805" i="8"/>
  <c r="P806" i="8"/>
  <c r="P807" i="8"/>
  <c r="P808" i="8"/>
  <c r="P809" i="8"/>
  <c r="P810" i="8"/>
  <c r="P811" i="8"/>
  <c r="P812" i="8"/>
  <c r="P813" i="8"/>
  <c r="O361" i="11" s="1"/>
  <c r="P814" i="8"/>
  <c r="P815" i="8"/>
  <c r="P816" i="8"/>
  <c r="P817" i="8"/>
  <c r="P818" i="8"/>
  <c r="P819" i="8"/>
  <c r="P820" i="8"/>
  <c r="P821" i="8"/>
  <c r="P822" i="8"/>
  <c r="P823" i="8"/>
  <c r="P824" i="8"/>
  <c r="P825" i="8"/>
  <c r="P826" i="8"/>
  <c r="P827" i="8"/>
  <c r="P828" i="8"/>
  <c r="P829" i="8"/>
  <c r="P830" i="8"/>
  <c r="P831" i="8"/>
  <c r="P832" i="8"/>
  <c r="P833" i="8"/>
  <c r="P834" i="8"/>
  <c r="P835" i="8"/>
  <c r="P836" i="8"/>
  <c r="P837" i="8"/>
  <c r="P838" i="8"/>
  <c r="P839" i="8"/>
  <c r="P840" i="8"/>
  <c r="P841" i="8"/>
  <c r="P842" i="8"/>
  <c r="P843" i="8"/>
  <c r="P844" i="8"/>
  <c r="P845" i="8"/>
  <c r="P846" i="8"/>
  <c r="P847" i="8"/>
  <c r="P848" i="8"/>
  <c r="P849" i="8"/>
  <c r="P850" i="8"/>
  <c r="P851" i="8"/>
  <c r="P852" i="8"/>
  <c r="P853" i="8"/>
  <c r="P854" i="8"/>
  <c r="P855" i="8"/>
  <c r="P856" i="8"/>
  <c r="P857" i="8"/>
  <c r="P858" i="8"/>
  <c r="P859" i="8"/>
  <c r="P860" i="8"/>
  <c r="P861" i="8"/>
  <c r="P862" i="8"/>
  <c r="P863" i="8"/>
  <c r="P864" i="8"/>
  <c r="P865" i="8"/>
  <c r="P866" i="8"/>
  <c r="P867" i="8"/>
  <c r="P868" i="8"/>
  <c r="P869" i="8"/>
  <c r="P870" i="8"/>
  <c r="P871" i="8"/>
  <c r="P872" i="8"/>
  <c r="P873" i="8"/>
  <c r="P874" i="8"/>
  <c r="P875" i="8"/>
  <c r="P876" i="8"/>
  <c r="P877" i="8"/>
  <c r="P878" i="8"/>
  <c r="P879" i="8"/>
  <c r="P880" i="8"/>
  <c r="P881" i="8"/>
  <c r="P882" i="8"/>
  <c r="P883" i="8"/>
  <c r="P884" i="8"/>
  <c r="P885" i="8"/>
  <c r="P886" i="8"/>
  <c r="P887" i="8"/>
  <c r="P888" i="8"/>
  <c r="P889" i="8"/>
  <c r="P890" i="8"/>
  <c r="P891" i="8"/>
  <c r="P892" i="8"/>
  <c r="P893" i="8"/>
  <c r="P894" i="8"/>
  <c r="P895" i="8"/>
  <c r="P896" i="8"/>
  <c r="P897" i="8"/>
  <c r="P898" i="8"/>
  <c r="P899" i="8"/>
  <c r="P900" i="8"/>
  <c r="P901" i="8"/>
  <c r="P902" i="8"/>
  <c r="P903" i="8"/>
  <c r="P904" i="8"/>
  <c r="P905" i="8"/>
  <c r="P906" i="8"/>
  <c r="P907" i="8"/>
  <c r="P908" i="8"/>
  <c r="P909" i="8"/>
  <c r="P910" i="8"/>
  <c r="P911" i="8"/>
  <c r="P912" i="8"/>
  <c r="P913" i="8"/>
  <c r="O779" i="11" s="1"/>
  <c r="P914" i="8"/>
  <c r="P915" i="8"/>
  <c r="P916" i="8"/>
  <c r="P917" i="8"/>
  <c r="P918" i="8"/>
  <c r="P919" i="8"/>
  <c r="P920" i="8"/>
  <c r="P921" i="8"/>
  <c r="P922" i="8"/>
  <c r="P923" i="8"/>
  <c r="O939" i="11" s="1"/>
  <c r="P924" i="8"/>
  <c r="P925" i="8"/>
  <c r="P926" i="8"/>
  <c r="P927" i="8"/>
  <c r="P928" i="8"/>
  <c r="P929" i="8"/>
  <c r="P930" i="8"/>
  <c r="P931" i="8"/>
  <c r="P932" i="8"/>
  <c r="P933" i="8"/>
  <c r="P934" i="8"/>
  <c r="P935" i="8"/>
  <c r="P936" i="8"/>
  <c r="P937" i="8"/>
  <c r="P938" i="8"/>
  <c r="P939" i="8"/>
  <c r="P940" i="8"/>
  <c r="P941" i="8"/>
  <c r="P942" i="8"/>
  <c r="P943" i="8"/>
  <c r="P944" i="8"/>
  <c r="P945" i="8"/>
  <c r="P946" i="8"/>
  <c r="P947" i="8"/>
  <c r="P948" i="8"/>
  <c r="P949" i="8"/>
  <c r="P950" i="8"/>
  <c r="P951" i="8"/>
  <c r="P952" i="8"/>
  <c r="P953" i="8"/>
  <c r="P954" i="8"/>
  <c r="P955" i="8"/>
  <c r="P956" i="8"/>
  <c r="P957" i="8"/>
  <c r="P958" i="8"/>
  <c r="P959" i="8"/>
  <c r="P960" i="8"/>
  <c r="P961" i="8"/>
  <c r="P962" i="8"/>
  <c r="P963" i="8"/>
  <c r="P964" i="8"/>
  <c r="P965" i="8"/>
  <c r="P966" i="8"/>
  <c r="P967" i="8"/>
  <c r="P968" i="8"/>
  <c r="P969" i="8"/>
  <c r="P970" i="8"/>
  <c r="P971" i="8"/>
  <c r="P972" i="8"/>
  <c r="P973" i="8"/>
  <c r="P974" i="8"/>
  <c r="P975" i="8"/>
  <c r="P976" i="8"/>
  <c r="P977" i="8"/>
  <c r="P978" i="8"/>
  <c r="P979" i="8"/>
  <c r="P980" i="8"/>
  <c r="P981" i="8"/>
  <c r="P982" i="8"/>
  <c r="P983" i="8"/>
  <c r="P984" i="8"/>
  <c r="P985" i="8"/>
  <c r="P986" i="8"/>
  <c r="P987" i="8"/>
  <c r="P988" i="8"/>
  <c r="P989" i="8"/>
  <c r="P990" i="8"/>
  <c r="P991" i="8"/>
  <c r="P992" i="8"/>
  <c r="P993" i="8"/>
  <c r="P994" i="8"/>
  <c r="P995" i="8"/>
  <c r="P996" i="8"/>
  <c r="P997" i="8"/>
  <c r="P998" i="8"/>
  <c r="P999" i="8"/>
  <c r="P1000" i="8"/>
  <c r="P1001" i="8"/>
  <c r="P1002" i="8"/>
  <c r="P1003" i="8"/>
  <c r="P1004" i="8"/>
  <c r="P1005" i="8"/>
  <c r="P1006" i="8"/>
  <c r="P1007" i="8"/>
  <c r="P1008" i="8"/>
  <c r="P1009" i="8"/>
  <c r="P1010" i="8"/>
  <c r="P1011" i="8"/>
  <c r="P1012" i="8"/>
  <c r="P1013" i="8"/>
  <c r="P1014" i="8"/>
  <c r="P1015" i="8"/>
  <c r="P1016" i="8"/>
  <c r="P1017" i="8"/>
  <c r="P1018" i="8"/>
  <c r="P1019" i="8"/>
  <c r="P1020" i="8"/>
  <c r="P1021" i="8"/>
  <c r="P1022" i="8"/>
  <c r="P1023" i="8"/>
  <c r="P1024" i="8"/>
  <c r="P1025" i="8"/>
  <c r="P1026" i="8"/>
  <c r="P1027" i="8"/>
  <c r="P1028" i="8"/>
  <c r="P1029" i="8"/>
  <c r="P1030" i="8"/>
  <c r="P1031" i="8"/>
  <c r="P1032" i="8"/>
  <c r="P1033" i="8"/>
  <c r="P1034" i="8"/>
  <c r="O1167" i="11" s="1"/>
  <c r="P1035" i="8"/>
  <c r="P1036" i="8"/>
  <c r="P1037" i="8"/>
  <c r="P1038" i="8"/>
  <c r="P1039" i="8"/>
  <c r="P1040" i="8"/>
  <c r="P1041" i="8"/>
  <c r="P1042" i="8"/>
  <c r="P1043" i="8"/>
  <c r="P1044" i="8"/>
  <c r="P1045" i="8"/>
  <c r="P1046" i="8"/>
  <c r="P1047" i="8"/>
  <c r="P1048" i="8"/>
  <c r="P1049" i="8"/>
  <c r="P1050" i="8"/>
  <c r="P1051" i="8"/>
  <c r="P1052" i="8"/>
  <c r="P1053" i="8"/>
  <c r="P1054" i="8"/>
  <c r="P1055" i="8"/>
  <c r="P1056" i="8"/>
  <c r="P1057" i="8"/>
  <c r="P1058" i="8"/>
  <c r="P1059" i="8"/>
  <c r="P1060" i="8"/>
  <c r="P1061" i="8"/>
  <c r="P1062" i="8"/>
  <c r="P1063" i="8"/>
  <c r="P1064" i="8"/>
  <c r="P1065" i="8"/>
  <c r="P1066" i="8"/>
  <c r="P1067" i="8"/>
  <c r="P1068" i="8"/>
  <c r="P1069" i="8"/>
  <c r="P1070" i="8"/>
  <c r="P1071" i="8"/>
  <c r="P1072" i="8"/>
  <c r="P1073" i="8"/>
  <c r="P1074" i="8"/>
  <c r="P1075" i="8"/>
  <c r="P1076" i="8"/>
  <c r="P1077" i="8"/>
  <c r="P1078" i="8"/>
  <c r="P1079" i="8"/>
  <c r="P1080" i="8"/>
  <c r="P1081" i="8"/>
  <c r="P1082" i="8"/>
  <c r="P1083" i="8"/>
  <c r="P1084" i="8"/>
  <c r="P1085" i="8"/>
  <c r="P1086" i="8"/>
  <c r="P1087" i="8"/>
  <c r="P1088" i="8"/>
  <c r="P1089" i="8"/>
  <c r="P1090" i="8"/>
  <c r="P1091" i="8"/>
  <c r="P1092" i="8"/>
  <c r="P1093" i="8"/>
  <c r="P1094" i="8"/>
  <c r="P1095" i="8"/>
  <c r="O1113" i="11" s="1"/>
  <c r="P1096" i="8"/>
  <c r="P1097" i="8"/>
  <c r="P1098" i="8"/>
  <c r="P1099" i="8"/>
  <c r="P1100" i="8"/>
  <c r="P1101" i="8"/>
  <c r="P1102" i="8"/>
  <c r="P1103" i="8"/>
  <c r="P1104" i="8"/>
  <c r="P1105" i="8"/>
  <c r="P1106" i="8"/>
  <c r="P1107" i="8"/>
  <c r="P1108" i="8"/>
  <c r="P1109" i="8"/>
  <c r="P1110" i="8"/>
  <c r="P1111" i="8"/>
  <c r="P1112" i="8"/>
  <c r="P1113" i="8"/>
  <c r="P1114" i="8"/>
  <c r="P1115" i="8"/>
  <c r="P1116" i="8"/>
  <c r="P1117" i="8"/>
  <c r="P1118" i="8"/>
  <c r="P1119" i="8"/>
  <c r="P1120" i="8"/>
  <c r="P1121" i="8"/>
  <c r="P1122" i="8"/>
  <c r="P1123" i="8"/>
  <c r="P1124" i="8"/>
  <c r="P1125" i="8"/>
  <c r="P1126" i="8"/>
  <c r="P1127" i="8"/>
  <c r="P1128" i="8"/>
  <c r="P1129" i="8"/>
  <c r="P1130" i="8"/>
  <c r="P1131" i="8"/>
  <c r="P1132" i="8"/>
  <c r="P1133" i="8"/>
  <c r="P1134" i="8"/>
  <c r="P1135" i="8"/>
  <c r="P1136" i="8"/>
  <c r="P1137" i="8"/>
  <c r="P1138" i="8"/>
  <c r="P1139" i="8"/>
  <c r="P1140" i="8"/>
  <c r="P1141" i="8"/>
  <c r="P1142" i="8"/>
  <c r="P1143" i="8"/>
  <c r="P1144" i="8"/>
  <c r="P1145" i="8"/>
  <c r="P1146" i="8"/>
  <c r="P1147" i="8"/>
  <c r="P1148" i="8"/>
  <c r="P1149" i="8"/>
  <c r="P1150" i="8"/>
  <c r="P1151" i="8"/>
  <c r="P1152" i="8"/>
  <c r="P1153" i="8"/>
  <c r="P1154" i="8"/>
  <c r="P1155" i="8"/>
  <c r="P1156" i="8"/>
  <c r="P1157" i="8"/>
  <c r="P1158" i="8"/>
  <c r="P1159" i="8"/>
  <c r="P1160" i="8"/>
  <c r="P1161" i="8"/>
  <c r="P1162" i="8"/>
  <c r="P1163" i="8"/>
  <c r="P1164" i="8"/>
  <c r="P1165" i="8"/>
  <c r="P1166" i="8"/>
  <c r="P1167" i="8"/>
  <c r="P1168" i="8"/>
  <c r="P1169" i="8"/>
  <c r="P1170" i="8"/>
  <c r="P1171" i="8"/>
  <c r="P1172" i="8"/>
  <c r="P1173" i="8"/>
  <c r="P1174" i="8"/>
  <c r="P1175" i="8"/>
  <c r="P1176" i="8"/>
  <c r="P1177" i="8"/>
  <c r="P1178" i="8"/>
  <c r="P1179" i="8"/>
  <c r="P1180" i="8"/>
  <c r="P1181" i="8"/>
  <c r="P1182" i="8"/>
  <c r="P1183" i="8"/>
  <c r="P1184" i="8"/>
  <c r="P1185" i="8"/>
  <c r="P1186" i="8"/>
  <c r="P1187" i="8"/>
  <c r="P1188" i="8"/>
  <c r="P1189" i="8"/>
  <c r="P1190" i="8"/>
  <c r="P1191" i="8"/>
  <c r="P1192" i="8"/>
  <c r="P1193" i="8"/>
  <c r="P1194" i="8"/>
  <c r="P1195" i="8"/>
  <c r="P1196" i="8"/>
  <c r="P1197" i="8"/>
  <c r="P1198" i="8"/>
  <c r="P1199" i="8"/>
  <c r="P1200" i="8"/>
  <c r="P1201" i="8"/>
  <c r="P1202" i="8"/>
  <c r="P1203" i="8"/>
  <c r="P1204" i="8"/>
  <c r="P1205" i="8"/>
  <c r="P1206" i="8"/>
  <c r="P1207" i="8"/>
  <c r="P1208" i="8"/>
  <c r="P1209" i="8"/>
  <c r="P1210" i="8"/>
  <c r="P1211" i="8"/>
  <c r="P1212" i="8"/>
  <c r="P1213" i="8"/>
  <c r="P1214" i="8"/>
  <c r="O850" i="11" s="1"/>
  <c r="P1215" i="8"/>
  <c r="P1216" i="8"/>
  <c r="P1217" i="8"/>
  <c r="P1218" i="8"/>
  <c r="P1219" i="8"/>
  <c r="P1220" i="8"/>
  <c r="P1221" i="8"/>
  <c r="P1222" i="8"/>
  <c r="P1223" i="8"/>
  <c r="P1224" i="8"/>
  <c r="P1225" i="8"/>
  <c r="P1226" i="8"/>
  <c r="P1227" i="8"/>
  <c r="P1228" i="8"/>
  <c r="P1229" i="8"/>
  <c r="P1230" i="8"/>
  <c r="P1231" i="8"/>
  <c r="P1232" i="8"/>
  <c r="P1233" i="8"/>
  <c r="P1234" i="8"/>
  <c r="P1235" i="8"/>
  <c r="P1236" i="8"/>
  <c r="P1237" i="8"/>
  <c r="P1238" i="8"/>
  <c r="P1239" i="8"/>
  <c r="P1240" i="8"/>
  <c r="P1241" i="8"/>
  <c r="P1242" i="8"/>
  <c r="P1243" i="8"/>
  <c r="P1244" i="8"/>
  <c r="P1245" i="8"/>
  <c r="P1246" i="8"/>
  <c r="P1247" i="8"/>
  <c r="P1248" i="8"/>
  <c r="P1249" i="8"/>
  <c r="P1250" i="8"/>
  <c r="P1251" i="8"/>
  <c r="P1252" i="8"/>
  <c r="P1253" i="8"/>
  <c r="P1254" i="8"/>
  <c r="P1255" i="8"/>
  <c r="P1256" i="8"/>
  <c r="P1257" i="8"/>
  <c r="P1258" i="8"/>
  <c r="P1259" i="8"/>
  <c r="P1260" i="8"/>
  <c r="P1261" i="8"/>
  <c r="P1262" i="8"/>
  <c r="P1263" i="8"/>
  <c r="P1264" i="8"/>
  <c r="P1265" i="8"/>
  <c r="P1266" i="8"/>
  <c r="P1267" i="8"/>
  <c r="P1268" i="8"/>
  <c r="P1269" i="8"/>
  <c r="P1270" i="8"/>
  <c r="P1271" i="8"/>
  <c r="P1272" i="8"/>
  <c r="P1273" i="8"/>
  <c r="P1274" i="8"/>
  <c r="P1275" i="8"/>
  <c r="P1276" i="8"/>
  <c r="P1277" i="8"/>
  <c r="P1278" i="8"/>
  <c r="P1279" i="8"/>
  <c r="P1280" i="8"/>
  <c r="P1281" i="8"/>
  <c r="P1282" i="8"/>
  <c r="P1283" i="8"/>
  <c r="P1284" i="8"/>
  <c r="P1285" i="8"/>
  <c r="P1286" i="8"/>
  <c r="P1287" i="8"/>
  <c r="P1288" i="8"/>
  <c r="P1289" i="8"/>
  <c r="P1290" i="8"/>
  <c r="P1291" i="8"/>
  <c r="P1292" i="8"/>
  <c r="P1293" i="8"/>
  <c r="P1294" i="8"/>
  <c r="P1295" i="8"/>
  <c r="P1296" i="8"/>
  <c r="P1297" i="8"/>
  <c r="P1298" i="8"/>
  <c r="P1299" i="8"/>
  <c r="P1300" i="8"/>
  <c r="P1301" i="8"/>
  <c r="P1302" i="8"/>
  <c r="P1303" i="8"/>
  <c r="P1304" i="8"/>
  <c r="P1305" i="8"/>
  <c r="P1306" i="8"/>
  <c r="P1307" i="8"/>
  <c r="P1308" i="8"/>
  <c r="P1309" i="8"/>
  <c r="P1310" i="8"/>
  <c r="P1311" i="8"/>
  <c r="P1312" i="8"/>
  <c r="P1313" i="8"/>
  <c r="P1314" i="8"/>
  <c r="P1315" i="8"/>
  <c r="P1316" i="8"/>
  <c r="P1317" i="8"/>
  <c r="P1318" i="8"/>
  <c r="P1319" i="8"/>
  <c r="P1320" i="8"/>
  <c r="P1321" i="8"/>
  <c r="P1322" i="8"/>
  <c r="P1323" i="8"/>
  <c r="P1324" i="8"/>
  <c r="P1325" i="8"/>
  <c r="P1326" i="8"/>
  <c r="P1327" i="8"/>
  <c r="P1328" i="8"/>
  <c r="P1329" i="8"/>
  <c r="P1330" i="8"/>
  <c r="P1331" i="8"/>
  <c r="P1332" i="8"/>
  <c r="P1333" i="8"/>
  <c r="P1334" i="8"/>
  <c r="P1335" i="8"/>
  <c r="P1336" i="8"/>
  <c r="P1337" i="8"/>
  <c r="P1338" i="8"/>
  <c r="P1339" i="8"/>
  <c r="P1340" i="8"/>
  <c r="P1341" i="8"/>
  <c r="P1342" i="8"/>
  <c r="P1343" i="8"/>
  <c r="P1344" i="8"/>
  <c r="P1345" i="8"/>
  <c r="P1346" i="8"/>
  <c r="P1347" i="8"/>
  <c r="P1348" i="8"/>
  <c r="P1349" i="8"/>
  <c r="P1350" i="8"/>
  <c r="P1351" i="8"/>
  <c r="P1352" i="8"/>
  <c r="P1353" i="8"/>
  <c r="P1354" i="8"/>
  <c r="P1355" i="8"/>
  <c r="P1356" i="8"/>
  <c r="P1357" i="8"/>
  <c r="P1358" i="8"/>
  <c r="P1359" i="8"/>
  <c r="P1360" i="8"/>
  <c r="P1361" i="8"/>
  <c r="P1362" i="8"/>
  <c r="P1363" i="8"/>
  <c r="P1364" i="8"/>
  <c r="P1365" i="8"/>
  <c r="P1366" i="8"/>
  <c r="P1367" i="8"/>
  <c r="P1368" i="8"/>
  <c r="P1369" i="8"/>
  <c r="P1370" i="8"/>
  <c r="P1371" i="8"/>
  <c r="P1372" i="8"/>
  <c r="P1373" i="8"/>
  <c r="P1374" i="8"/>
  <c r="P1375" i="8"/>
  <c r="P1376" i="8"/>
  <c r="P1377" i="8"/>
  <c r="P1378" i="8"/>
  <c r="P1379" i="8"/>
  <c r="P1380" i="8"/>
  <c r="P1381" i="8"/>
  <c r="P1382" i="8"/>
  <c r="P1383" i="8"/>
  <c r="P1384" i="8"/>
  <c r="P1385" i="8"/>
  <c r="P1386" i="8"/>
  <c r="P1387" i="8"/>
  <c r="P1388" i="8"/>
  <c r="P1389" i="8"/>
  <c r="P1390" i="8"/>
  <c r="P1391" i="8"/>
  <c r="P1392" i="8"/>
  <c r="P1393" i="8"/>
  <c r="P1394" i="8"/>
  <c r="P1395" i="8"/>
  <c r="P1396" i="8"/>
  <c r="P1397" i="8"/>
  <c r="P1398" i="8"/>
  <c r="P1399" i="8"/>
  <c r="P1400" i="8"/>
  <c r="P1401" i="8"/>
  <c r="P1402" i="8"/>
  <c r="P1403" i="8"/>
  <c r="P1404" i="8"/>
  <c r="P1405" i="8"/>
  <c r="P1406" i="8"/>
  <c r="P1407" i="8"/>
  <c r="P1408" i="8"/>
  <c r="P1409" i="8"/>
  <c r="P1410" i="8"/>
  <c r="P1411" i="8"/>
  <c r="P1412" i="8"/>
  <c r="P1413" i="8"/>
  <c r="P1414" i="8"/>
  <c r="P1415" i="8"/>
  <c r="P1416" i="8"/>
  <c r="P1417" i="8"/>
  <c r="P1418" i="8"/>
  <c r="P1419" i="8"/>
  <c r="P1420" i="8"/>
  <c r="P1421" i="8"/>
  <c r="P1422" i="8"/>
  <c r="P1423" i="8"/>
  <c r="P1424" i="8"/>
  <c r="P1425" i="8"/>
  <c r="O190" i="11" s="1"/>
  <c r="P1426" i="8"/>
  <c r="P1427" i="8"/>
  <c r="P1428" i="8"/>
  <c r="P1429" i="8"/>
  <c r="P1430" i="8"/>
  <c r="P1431" i="8"/>
  <c r="P1432" i="8"/>
  <c r="P1433" i="8"/>
  <c r="P1434" i="8"/>
  <c r="P1435" i="8"/>
  <c r="P1436" i="8"/>
  <c r="P1437" i="8"/>
  <c r="P1438" i="8"/>
  <c r="P1439" i="8"/>
  <c r="P1440" i="8"/>
  <c r="P1441" i="8"/>
  <c r="P1442" i="8"/>
  <c r="P1443" i="8"/>
  <c r="P1444" i="8"/>
  <c r="P1445" i="8"/>
  <c r="P1446" i="8"/>
  <c r="P1447" i="8"/>
  <c r="P1448" i="8"/>
  <c r="P1449" i="8"/>
  <c r="P1450" i="8"/>
  <c r="P1451" i="8"/>
  <c r="P1452" i="8"/>
  <c r="P1453" i="8"/>
  <c r="P1454" i="8"/>
  <c r="P1455" i="8"/>
  <c r="P1456" i="8"/>
  <c r="P1457" i="8"/>
  <c r="P1458" i="8"/>
  <c r="P1459" i="8"/>
  <c r="P1460" i="8"/>
  <c r="P1461" i="8"/>
  <c r="P1462" i="8"/>
  <c r="P1463" i="8"/>
  <c r="P1464" i="8"/>
  <c r="P1465" i="8"/>
  <c r="P1466" i="8"/>
  <c r="P1467" i="8"/>
  <c r="P1468" i="8"/>
  <c r="P1469" i="8"/>
  <c r="P1470" i="8"/>
  <c r="P1471" i="8"/>
  <c r="P1472" i="8"/>
  <c r="P1473" i="8"/>
  <c r="P1474" i="8"/>
  <c r="P1475" i="8"/>
  <c r="P1476" i="8"/>
  <c r="P1477" i="8"/>
  <c r="P1478" i="8"/>
  <c r="P1479" i="8"/>
  <c r="P1480" i="8"/>
  <c r="P1481" i="8"/>
  <c r="P1482" i="8"/>
  <c r="P1483" i="8"/>
  <c r="P1484" i="8"/>
  <c r="P1485" i="8"/>
  <c r="P1486" i="8"/>
  <c r="P1487" i="8"/>
  <c r="P1488" i="8"/>
  <c r="P1489" i="8"/>
  <c r="P1490" i="8"/>
  <c r="P1491" i="8"/>
  <c r="P1492" i="8"/>
  <c r="P1493" i="8"/>
  <c r="P1494" i="8"/>
  <c r="P1495" i="8"/>
  <c r="P1496" i="8"/>
  <c r="P1497" i="8"/>
  <c r="P1498" i="8"/>
  <c r="P1499" i="8"/>
  <c r="P1500" i="8"/>
  <c r="P1501" i="8"/>
  <c r="P1502" i="8"/>
  <c r="P1503" i="8"/>
  <c r="P1504" i="8"/>
  <c r="P1505" i="8"/>
  <c r="P1506" i="8"/>
  <c r="P1507" i="8"/>
  <c r="P1508" i="8"/>
  <c r="P1509" i="8"/>
  <c r="O975" i="11" s="1"/>
  <c r="P1510" i="8"/>
  <c r="P1511" i="8"/>
  <c r="P1512" i="8"/>
  <c r="P1513" i="8"/>
  <c r="P1514" i="8"/>
  <c r="P1515" i="8"/>
  <c r="P1516" i="8"/>
  <c r="P1517" i="8"/>
  <c r="P1518" i="8"/>
  <c r="P1519" i="8"/>
  <c r="P1520" i="8"/>
  <c r="P1521" i="8"/>
  <c r="P1522" i="8"/>
  <c r="P1523" i="8"/>
  <c r="P1524" i="8"/>
  <c r="P1525" i="8"/>
  <c r="P1526" i="8"/>
  <c r="P1527" i="8"/>
  <c r="P1528" i="8"/>
  <c r="P1529" i="8"/>
  <c r="P1530" i="8"/>
  <c r="P1531" i="8"/>
  <c r="P1532" i="8"/>
  <c r="P1533" i="8"/>
  <c r="P1534" i="8"/>
  <c r="P1535" i="8"/>
  <c r="P1536" i="8"/>
  <c r="P1537" i="8"/>
  <c r="P1538" i="8"/>
  <c r="P1539" i="8"/>
  <c r="P1540" i="8"/>
  <c r="P1541" i="8"/>
  <c r="P1542" i="8"/>
  <c r="P1543" i="8"/>
  <c r="P1544" i="8"/>
  <c r="P1545" i="8"/>
  <c r="P1546" i="8"/>
  <c r="P1547" i="8"/>
  <c r="P1548" i="8"/>
  <c r="P1549" i="8"/>
  <c r="P1550" i="8"/>
  <c r="P1551" i="8"/>
  <c r="P1552" i="8"/>
  <c r="P1553" i="8"/>
  <c r="P1554" i="8"/>
  <c r="P1555" i="8"/>
  <c r="P1556" i="8"/>
  <c r="P1557" i="8"/>
  <c r="P1558" i="8"/>
  <c r="P1559" i="8"/>
  <c r="P1560" i="8"/>
  <c r="P1561" i="8"/>
  <c r="P1562" i="8"/>
  <c r="P1563" i="8"/>
  <c r="P1564" i="8"/>
  <c r="P1565" i="8"/>
  <c r="P1566" i="8"/>
  <c r="P1567" i="8"/>
  <c r="P1568" i="8"/>
  <c r="P1569" i="8"/>
  <c r="P1570" i="8"/>
  <c r="P1571" i="8"/>
  <c r="P1572" i="8"/>
  <c r="P1573" i="8"/>
  <c r="P1574" i="8"/>
  <c r="P1575" i="8"/>
  <c r="P1576" i="8"/>
  <c r="P1577" i="8"/>
  <c r="P1578" i="8"/>
  <c r="P1579" i="8"/>
  <c r="P1580" i="8"/>
  <c r="P1581" i="8"/>
  <c r="P1582" i="8"/>
  <c r="P1583" i="8"/>
  <c r="P1584" i="8"/>
  <c r="P1585" i="8"/>
  <c r="P1586" i="8"/>
  <c r="P1587" i="8"/>
  <c r="P1588" i="8"/>
  <c r="P1589" i="8"/>
  <c r="P1590" i="8"/>
  <c r="P1591" i="8"/>
  <c r="P1592" i="8"/>
  <c r="P1593" i="8"/>
  <c r="P1594" i="8"/>
  <c r="P1595" i="8"/>
  <c r="P1596" i="8"/>
  <c r="P1597" i="8"/>
  <c r="P1598" i="8"/>
  <c r="P1599" i="8"/>
  <c r="P1600" i="8"/>
  <c r="P1601" i="8"/>
  <c r="P1602" i="8"/>
  <c r="P1603" i="8"/>
  <c r="P1604" i="8"/>
  <c r="P1605" i="8"/>
  <c r="P1606" i="8"/>
  <c r="P1607" i="8"/>
  <c r="P1608" i="8"/>
  <c r="P1609" i="8"/>
  <c r="P1610" i="8"/>
  <c r="P1611" i="8"/>
  <c r="P1612" i="8"/>
  <c r="P1613" i="8"/>
  <c r="P1614" i="8"/>
  <c r="P1615" i="8"/>
  <c r="P1616" i="8"/>
  <c r="P1617" i="8"/>
  <c r="P1618" i="8"/>
  <c r="P1619" i="8"/>
  <c r="P1620" i="8"/>
  <c r="P1621" i="8"/>
  <c r="P1622" i="8"/>
  <c r="P1623" i="8"/>
  <c r="P1624" i="8"/>
  <c r="P1625" i="8"/>
  <c r="P1626" i="8"/>
  <c r="P1627" i="8"/>
  <c r="P1628" i="8"/>
  <c r="P1629" i="8"/>
  <c r="P1630" i="8"/>
  <c r="P1631" i="8"/>
  <c r="O1170" i="11" s="1"/>
  <c r="P1632" i="8"/>
  <c r="P1633" i="8"/>
  <c r="P1634" i="8"/>
  <c r="P1635" i="8"/>
  <c r="P1636" i="8"/>
  <c r="P1637" i="8"/>
  <c r="P1638" i="8"/>
  <c r="P1639" i="8"/>
  <c r="P1640" i="8"/>
  <c r="P1641" i="8"/>
  <c r="P1642" i="8"/>
  <c r="P1643" i="8"/>
  <c r="O501" i="11" s="1"/>
  <c r="P1644" i="8"/>
  <c r="P1645" i="8"/>
  <c r="P1646" i="8"/>
  <c r="P1647" i="8"/>
  <c r="P1648" i="8"/>
  <c r="P1649" i="8"/>
  <c r="P1650" i="8"/>
  <c r="P1651" i="8"/>
  <c r="P1652" i="8"/>
  <c r="P1653" i="8"/>
  <c r="P1654" i="8"/>
  <c r="P1655" i="8"/>
  <c r="P1656" i="8"/>
  <c r="P1657" i="8"/>
  <c r="P1658" i="8"/>
  <c r="P1659" i="8"/>
  <c r="P1660" i="8"/>
  <c r="P1661" i="8"/>
  <c r="P1662" i="8"/>
  <c r="P1663" i="8"/>
  <c r="P1664" i="8"/>
  <c r="P1665" i="8"/>
  <c r="P1666" i="8"/>
  <c r="P1667" i="8"/>
  <c r="P1668" i="8"/>
  <c r="P1669" i="8"/>
  <c r="P1670" i="8"/>
  <c r="P1671" i="8"/>
  <c r="P1672" i="8"/>
  <c r="P1673" i="8"/>
  <c r="P1674" i="8"/>
  <c r="P1675" i="8"/>
  <c r="P1676" i="8"/>
  <c r="P1677" i="8"/>
  <c r="P1678" i="8"/>
  <c r="P1679" i="8"/>
  <c r="P1680" i="8"/>
  <c r="P1681" i="8"/>
  <c r="P1682" i="8"/>
  <c r="P1683" i="8"/>
  <c r="P1684" i="8"/>
  <c r="P1685" i="8"/>
  <c r="P1686" i="8"/>
  <c r="P1687" i="8"/>
  <c r="P1688" i="8"/>
  <c r="P1689" i="8"/>
  <c r="P1690" i="8"/>
  <c r="P1691" i="8"/>
  <c r="P1692" i="8"/>
  <c r="P1693" i="8"/>
  <c r="P1694" i="8"/>
  <c r="P1695" i="8"/>
  <c r="P1696" i="8"/>
  <c r="P1697" i="8"/>
  <c r="P1698" i="8"/>
  <c r="P1699" i="8"/>
  <c r="P1700" i="8"/>
  <c r="P1701" i="8"/>
  <c r="P1702" i="8"/>
  <c r="P1703" i="8"/>
  <c r="P1704" i="8"/>
  <c r="P1705" i="8"/>
  <c r="P1706" i="8"/>
  <c r="P1707" i="8"/>
  <c r="P1708" i="8"/>
  <c r="P1709" i="8"/>
  <c r="P1710" i="8"/>
  <c r="P1711" i="8"/>
  <c r="P1712" i="8"/>
  <c r="O1432" i="11" s="1"/>
  <c r="P1713" i="8"/>
  <c r="P1714" i="8"/>
  <c r="P1715" i="8"/>
  <c r="P1716" i="8"/>
  <c r="P1717" i="8"/>
  <c r="P1718" i="8"/>
  <c r="P1719" i="8"/>
  <c r="P1720" i="8"/>
  <c r="P1721" i="8"/>
  <c r="P1722" i="8"/>
  <c r="P1723" i="8"/>
  <c r="P1724" i="8"/>
  <c r="P1725" i="8"/>
  <c r="P1726" i="8"/>
  <c r="P1727" i="8"/>
  <c r="P1728" i="8"/>
  <c r="P1729" i="8"/>
  <c r="P1730" i="8"/>
  <c r="P1731" i="8"/>
  <c r="P1732" i="8"/>
  <c r="P1733" i="8"/>
  <c r="P1734" i="8"/>
  <c r="P1735" i="8"/>
  <c r="P1736" i="8"/>
  <c r="P1737" i="8"/>
  <c r="P1738" i="8"/>
  <c r="P1739" i="8"/>
  <c r="P1740" i="8"/>
  <c r="P1741" i="8"/>
  <c r="P1742" i="8"/>
  <c r="P1743" i="8"/>
  <c r="P1744" i="8"/>
  <c r="P1745" i="8"/>
  <c r="P1746" i="8"/>
  <c r="P1747" i="8"/>
  <c r="O155" i="11" s="1"/>
  <c r="P1748" i="8"/>
  <c r="P1749" i="8"/>
  <c r="P1750" i="8"/>
  <c r="P1751" i="8"/>
  <c r="P1752" i="8"/>
  <c r="P1753" i="8"/>
  <c r="P1754" i="8"/>
  <c r="P1755" i="8"/>
  <c r="P1756" i="8"/>
  <c r="P1757" i="8"/>
  <c r="P1758" i="8"/>
  <c r="P1759" i="8"/>
  <c r="P1760" i="8"/>
  <c r="P1761" i="8"/>
  <c r="P1762" i="8"/>
  <c r="P1763" i="8"/>
  <c r="P1764" i="8"/>
  <c r="P1765" i="8"/>
  <c r="P1766" i="8"/>
  <c r="P1767" i="8"/>
  <c r="P1768" i="8"/>
  <c r="P1769" i="8"/>
  <c r="P1770" i="8"/>
  <c r="P1771" i="8"/>
  <c r="P1772" i="8"/>
  <c r="P1773" i="8"/>
  <c r="P1774" i="8"/>
  <c r="P1775" i="8"/>
  <c r="P1776" i="8"/>
  <c r="P1777" i="8"/>
  <c r="P1778" i="8"/>
  <c r="P1779" i="8"/>
  <c r="P1780" i="8"/>
  <c r="P1781" i="8"/>
  <c r="P1782" i="8"/>
  <c r="P1783" i="8"/>
  <c r="O513" i="11" s="1"/>
  <c r="P1784" i="8"/>
  <c r="P1785" i="8"/>
  <c r="P1786" i="8"/>
  <c r="P1787" i="8"/>
  <c r="P1788" i="8"/>
  <c r="P1789" i="8"/>
  <c r="P1790" i="8"/>
  <c r="P1791" i="8"/>
  <c r="P1792" i="8"/>
  <c r="P1793" i="8"/>
  <c r="P1794" i="8"/>
  <c r="P1795" i="8"/>
  <c r="P1796" i="8"/>
  <c r="P1797" i="8"/>
  <c r="P1798" i="8"/>
  <c r="P1799" i="8"/>
  <c r="P1800" i="8"/>
  <c r="P1801" i="8"/>
  <c r="P1802" i="8"/>
  <c r="P1803" i="8"/>
  <c r="P1804" i="8"/>
  <c r="P1805" i="8"/>
  <c r="P1806" i="8"/>
  <c r="P1807" i="8"/>
  <c r="P1808" i="8"/>
  <c r="P1809" i="8"/>
  <c r="P1810" i="8"/>
  <c r="P1811" i="8"/>
  <c r="P1812" i="8"/>
  <c r="P1813" i="8"/>
  <c r="P1814" i="8"/>
  <c r="P1815" i="8"/>
  <c r="P1816" i="8"/>
  <c r="P1817" i="8"/>
  <c r="P1818" i="8"/>
  <c r="P1819" i="8"/>
  <c r="P1820" i="8"/>
  <c r="P1821" i="8"/>
  <c r="P1822" i="8"/>
  <c r="P1823" i="8"/>
  <c r="P1824" i="8"/>
  <c r="P1825" i="8"/>
  <c r="P1826" i="8"/>
  <c r="P1827" i="8"/>
  <c r="P1828" i="8"/>
  <c r="P1829" i="8"/>
  <c r="P1830" i="8"/>
  <c r="P1831" i="8"/>
  <c r="P1832" i="8"/>
  <c r="P1833" i="8"/>
  <c r="P1834" i="8"/>
  <c r="P1835" i="8"/>
  <c r="P1836" i="8"/>
  <c r="P1837" i="8"/>
  <c r="P1838" i="8"/>
  <c r="P1839" i="8"/>
  <c r="P1840" i="8"/>
  <c r="P1841" i="8"/>
  <c r="P1842" i="8"/>
  <c r="P1843" i="8"/>
  <c r="P1844" i="8"/>
  <c r="P1845" i="8"/>
  <c r="P1846" i="8"/>
  <c r="P1847" i="8"/>
  <c r="P1848" i="8"/>
  <c r="P1849" i="8"/>
  <c r="O143" i="11" s="1"/>
  <c r="P1850" i="8"/>
  <c r="P1851" i="8"/>
  <c r="P1852" i="8"/>
  <c r="P1853" i="8"/>
  <c r="P1854" i="8"/>
  <c r="P1855" i="8"/>
  <c r="O601" i="11" s="1"/>
  <c r="P1856" i="8"/>
  <c r="P1857" i="8"/>
  <c r="P1858" i="8"/>
  <c r="P1859" i="8"/>
  <c r="P1860" i="8"/>
  <c r="P1861" i="8"/>
  <c r="P1862" i="8"/>
  <c r="P1863" i="8"/>
  <c r="P1864" i="8"/>
  <c r="P1865" i="8"/>
  <c r="P1866" i="8"/>
  <c r="P1867" i="8"/>
  <c r="P1868" i="8"/>
  <c r="P1869" i="8"/>
  <c r="P1870" i="8"/>
  <c r="P1871" i="8"/>
  <c r="P1872" i="8"/>
  <c r="P1873" i="8"/>
  <c r="P1874" i="8"/>
  <c r="P1875" i="8"/>
  <c r="P1876" i="8"/>
  <c r="P1877" i="8"/>
  <c r="P1878" i="8"/>
  <c r="P1879" i="8"/>
  <c r="P1880" i="8"/>
  <c r="P1881" i="8"/>
  <c r="P1882" i="8"/>
  <c r="P1883" i="8"/>
  <c r="P1884" i="8"/>
  <c r="P1885" i="8"/>
  <c r="P1886" i="8"/>
  <c r="P1887" i="8"/>
  <c r="P1888" i="8"/>
  <c r="P1889" i="8"/>
  <c r="P1890" i="8"/>
  <c r="P1891" i="8"/>
  <c r="P1892" i="8"/>
  <c r="P1893" i="8"/>
  <c r="P1894" i="8"/>
  <c r="P1895" i="8"/>
  <c r="P1896" i="8"/>
  <c r="P1897" i="8"/>
  <c r="P1898" i="8"/>
  <c r="P1899" i="8"/>
  <c r="P1900" i="8"/>
  <c r="P1901" i="8"/>
  <c r="P1902" i="8"/>
  <c r="P1903" i="8"/>
  <c r="P1904" i="8"/>
  <c r="P1905" i="8"/>
  <c r="P1906" i="8"/>
  <c r="P1907" i="8"/>
  <c r="P1908" i="8"/>
  <c r="P1909" i="8"/>
  <c r="P1910" i="8"/>
  <c r="P1911" i="8"/>
  <c r="P1912" i="8"/>
  <c r="P1913" i="8"/>
  <c r="P1914" i="8"/>
  <c r="P1915" i="8"/>
  <c r="P1916" i="8"/>
  <c r="P1917" i="8"/>
  <c r="P1918" i="8"/>
  <c r="P1919" i="8"/>
  <c r="P1920" i="8"/>
  <c r="P1921" i="8"/>
  <c r="P1922" i="8"/>
  <c r="P1923" i="8"/>
  <c r="P1924" i="8"/>
  <c r="P1925" i="8"/>
  <c r="P1926" i="8"/>
  <c r="P1927" i="8"/>
  <c r="P1928" i="8"/>
  <c r="P1929" i="8"/>
  <c r="P1930" i="8"/>
  <c r="P1931" i="8"/>
  <c r="P1932" i="8"/>
  <c r="P1933" i="8"/>
  <c r="P1934" i="8"/>
  <c r="P1935" i="8"/>
  <c r="P1936" i="8"/>
  <c r="P1937" i="8"/>
  <c r="P1938" i="8"/>
  <c r="P1939" i="8"/>
  <c r="P1940" i="8"/>
  <c r="P1941" i="8"/>
  <c r="P1942" i="8"/>
  <c r="P1943" i="8"/>
  <c r="P1944" i="8"/>
  <c r="P1945" i="8"/>
  <c r="P1946" i="8"/>
  <c r="P1947" i="8"/>
  <c r="P1948" i="8"/>
  <c r="P1949" i="8"/>
  <c r="P1950" i="8"/>
  <c r="P1951" i="8"/>
  <c r="P1952" i="8"/>
  <c r="P1953" i="8"/>
  <c r="P1954" i="8"/>
  <c r="P1955" i="8"/>
  <c r="P1956" i="8"/>
  <c r="P1957" i="8"/>
  <c r="P1958" i="8"/>
  <c r="P1959" i="8"/>
  <c r="P1960" i="8"/>
  <c r="P1961" i="8"/>
  <c r="P1962" i="8"/>
  <c r="P1963" i="8"/>
  <c r="P1964" i="8"/>
  <c r="P1965" i="8"/>
  <c r="P1966" i="8"/>
  <c r="P1967" i="8"/>
  <c r="P1968" i="8"/>
  <c r="P1969" i="8"/>
  <c r="P1970" i="8"/>
  <c r="P1971" i="8"/>
  <c r="P1972" i="8"/>
  <c r="P1973" i="8"/>
  <c r="P1974" i="8"/>
  <c r="P1975" i="8"/>
  <c r="P1976" i="8"/>
  <c r="P1977" i="8"/>
  <c r="P1978" i="8"/>
  <c r="P1979" i="8"/>
  <c r="P1980" i="8"/>
  <c r="P1981" i="8"/>
  <c r="P1982" i="8"/>
  <c r="P1983" i="8"/>
  <c r="P1984" i="8"/>
  <c r="P1985" i="8"/>
  <c r="O1084" i="11" s="1"/>
  <c r="P1986" i="8"/>
  <c r="P1987" i="8"/>
  <c r="P1988" i="8"/>
  <c r="P1989" i="8"/>
  <c r="P1990" i="8"/>
  <c r="O981" i="11" s="1"/>
  <c r="P1991" i="8"/>
  <c r="P1992" i="8"/>
  <c r="P1993" i="8"/>
  <c r="P1994" i="8"/>
  <c r="P1995" i="8"/>
  <c r="P1996" i="8"/>
  <c r="P1997" i="8"/>
  <c r="P1998" i="8"/>
  <c r="P1999" i="8"/>
  <c r="P2000" i="8"/>
  <c r="P2001" i="8"/>
  <c r="P2002" i="8"/>
  <c r="P2003" i="8"/>
  <c r="P2004" i="8"/>
  <c r="P2005" i="8"/>
  <c r="P2006" i="8"/>
  <c r="P2007" i="8"/>
  <c r="P2008" i="8"/>
  <c r="P2009" i="8"/>
  <c r="P2010" i="8"/>
  <c r="P2011" i="8"/>
  <c r="P2012" i="8"/>
  <c r="P2013" i="8"/>
  <c r="P2014" i="8"/>
  <c r="P2015" i="8"/>
  <c r="P2016" i="8"/>
  <c r="P2017" i="8"/>
  <c r="P2018" i="8"/>
  <c r="P2019" i="8"/>
  <c r="P2020" i="8"/>
  <c r="P2021" i="8"/>
  <c r="P2022" i="8"/>
  <c r="P2023" i="8"/>
  <c r="P2024" i="8"/>
  <c r="P2025" i="8"/>
  <c r="P2026" i="8"/>
  <c r="P2027" i="8"/>
  <c r="P2028" i="8"/>
  <c r="P2029" i="8"/>
  <c r="P2030" i="8"/>
  <c r="P2031" i="8"/>
  <c r="P2032" i="8"/>
  <c r="P2033" i="8"/>
  <c r="P2034" i="8"/>
  <c r="P2035" i="8"/>
  <c r="P2036" i="8"/>
  <c r="P2037" i="8"/>
  <c r="P2038" i="8"/>
  <c r="P2039" i="8"/>
  <c r="P2040" i="8"/>
  <c r="P2041" i="8"/>
  <c r="P2042" i="8"/>
  <c r="P2043" i="8"/>
  <c r="P2044" i="8"/>
  <c r="P2045" i="8"/>
  <c r="P2046" i="8"/>
  <c r="P2047" i="8"/>
  <c r="P2048" i="8"/>
  <c r="P2049" i="8"/>
  <c r="P2050" i="8"/>
  <c r="P2051" i="8"/>
  <c r="P2052" i="8"/>
  <c r="P2053" i="8"/>
  <c r="P2054" i="8"/>
  <c r="P2055" i="8"/>
  <c r="P2056" i="8"/>
  <c r="P2057" i="8"/>
  <c r="P2058" i="8"/>
  <c r="P2059" i="8"/>
  <c r="P2060" i="8"/>
  <c r="P2061" i="8"/>
  <c r="P2062" i="8"/>
  <c r="P2063" i="8"/>
  <c r="P2064" i="8"/>
  <c r="P2065" i="8"/>
  <c r="P2066" i="8"/>
  <c r="P2067" i="8"/>
  <c r="P2068" i="8"/>
  <c r="P2069" i="8"/>
  <c r="P2070" i="8"/>
  <c r="P2071" i="8"/>
  <c r="P2072" i="8"/>
  <c r="P2073" i="8"/>
  <c r="P2074" i="8"/>
  <c r="P2075" i="8"/>
  <c r="P2076" i="8"/>
  <c r="P2077" i="8"/>
  <c r="P2078" i="8"/>
  <c r="P2079" i="8"/>
  <c r="P2080" i="8"/>
  <c r="P2081" i="8"/>
  <c r="P2082" i="8"/>
  <c r="P2083" i="8"/>
  <c r="P2084" i="8"/>
  <c r="P2085" i="8"/>
  <c r="P2086" i="8"/>
  <c r="P2087" i="8"/>
  <c r="P2088" i="8"/>
  <c r="P2089" i="8"/>
  <c r="P2090" i="8"/>
  <c r="P2091" i="8"/>
  <c r="P2092" i="8"/>
  <c r="P2093" i="8"/>
  <c r="P2094" i="8"/>
  <c r="P2095" i="8"/>
  <c r="P2096" i="8"/>
  <c r="P2097" i="8"/>
  <c r="P2098" i="8"/>
  <c r="P2099" i="8"/>
  <c r="P2100" i="8"/>
  <c r="P2101" i="8"/>
  <c r="P2102" i="8"/>
  <c r="P2103" i="8"/>
  <c r="P2104" i="8"/>
  <c r="P2105" i="8"/>
  <c r="P2106" i="8"/>
  <c r="P2107" i="8"/>
  <c r="P2108" i="8"/>
  <c r="P2109" i="8"/>
  <c r="P2110" i="8"/>
  <c r="P2111" i="8"/>
  <c r="P2112" i="8"/>
  <c r="P2113" i="8"/>
  <c r="P2114" i="8"/>
  <c r="P2115" i="8"/>
  <c r="P2116" i="8"/>
  <c r="P2117" i="8"/>
  <c r="P2118" i="8"/>
  <c r="P2119" i="8"/>
  <c r="P2120" i="8"/>
  <c r="P2121" i="8"/>
  <c r="P2122" i="8"/>
  <c r="P2123" i="8"/>
  <c r="P2124" i="8"/>
  <c r="P2125" i="8"/>
  <c r="P2126" i="8"/>
  <c r="P2127" i="8"/>
  <c r="P2128" i="8"/>
  <c r="P2129" i="8"/>
  <c r="P2130" i="8"/>
  <c r="P2131" i="8"/>
  <c r="P2132" i="8"/>
  <c r="P2133" i="8"/>
  <c r="P2134" i="8"/>
  <c r="P2135" i="8"/>
  <c r="P2136" i="8"/>
  <c r="P2137" i="8"/>
  <c r="P2138" i="8"/>
  <c r="P2139" i="8"/>
  <c r="P2140" i="8"/>
  <c r="P2141" i="8"/>
  <c r="P2142" i="8"/>
  <c r="P2143" i="8"/>
  <c r="P2144" i="8"/>
  <c r="P2145" i="8"/>
  <c r="P2146" i="8"/>
  <c r="P2147" i="8"/>
  <c r="P2148" i="8"/>
  <c r="P2149" i="8"/>
  <c r="P2150" i="8"/>
  <c r="P2151" i="8"/>
  <c r="P2152" i="8"/>
  <c r="P2153" i="8"/>
  <c r="P2154" i="8"/>
  <c r="P2155" i="8"/>
  <c r="P2156" i="8"/>
  <c r="P2157" i="8"/>
  <c r="P2158" i="8"/>
  <c r="P2159" i="8"/>
  <c r="P2160" i="8"/>
  <c r="P2161" i="8"/>
  <c r="P2162" i="8"/>
  <c r="P2163" i="8"/>
  <c r="P2164" i="8"/>
  <c r="P2165" i="8"/>
  <c r="P2166" i="8"/>
  <c r="P2167" i="8"/>
  <c r="P2168" i="8"/>
  <c r="P2169" i="8"/>
  <c r="P2170" i="8"/>
  <c r="P2171" i="8"/>
  <c r="P2172" i="8"/>
  <c r="P2173" i="8"/>
  <c r="P2174" i="8"/>
  <c r="P2175" i="8"/>
  <c r="P2176" i="8"/>
  <c r="P2177" i="8"/>
  <c r="P2178" i="8"/>
  <c r="P2179" i="8"/>
  <c r="P2180" i="8"/>
  <c r="P2181" i="8"/>
  <c r="P2182" i="8"/>
  <c r="P2183" i="8"/>
  <c r="P2184" i="8"/>
  <c r="P2185" i="8"/>
  <c r="P2186" i="8"/>
  <c r="P2187" i="8"/>
  <c r="P2188" i="8"/>
  <c r="P2189" i="8"/>
  <c r="P2190" i="8"/>
  <c r="P2191" i="8"/>
  <c r="P2192" i="8"/>
  <c r="P2193" i="8"/>
  <c r="P2194" i="8"/>
  <c r="P2195" i="8"/>
  <c r="P2196" i="8"/>
  <c r="P2197" i="8"/>
  <c r="P2198" i="8"/>
  <c r="P2199" i="8"/>
  <c r="P2200" i="8"/>
  <c r="P2201" i="8"/>
  <c r="P2202" i="8"/>
  <c r="P2203" i="8"/>
  <c r="P2204" i="8"/>
  <c r="P2205" i="8"/>
  <c r="P2206" i="8"/>
  <c r="P2207" i="8"/>
  <c r="P2208" i="8"/>
  <c r="P2209" i="8"/>
  <c r="P2210" i="8"/>
  <c r="P2211" i="8"/>
  <c r="P2212" i="8"/>
  <c r="P2213" i="8"/>
  <c r="P2214" i="8"/>
  <c r="P2215" i="8"/>
  <c r="P2216" i="8"/>
  <c r="P2217" i="8"/>
  <c r="P2218" i="8"/>
  <c r="P2219" i="8"/>
  <c r="P2220" i="8"/>
  <c r="P2221" i="8"/>
  <c r="P2222" i="8"/>
  <c r="P2223" i="8"/>
  <c r="P2224" i="8"/>
  <c r="P2225" i="8"/>
  <c r="P2226" i="8"/>
  <c r="P2227" i="8"/>
  <c r="P2228" i="8"/>
  <c r="P2229" i="8"/>
  <c r="P2230" i="8"/>
  <c r="P2231" i="8"/>
  <c r="P2232" i="8"/>
  <c r="P2233" i="8"/>
  <c r="P2234" i="8"/>
  <c r="P2235" i="8"/>
  <c r="P2236" i="8"/>
  <c r="P2237" i="8"/>
  <c r="P2238" i="8"/>
  <c r="P2239" i="8"/>
  <c r="P2240" i="8"/>
  <c r="P2241" i="8"/>
  <c r="P2242" i="8"/>
  <c r="P2243" i="8"/>
  <c r="P2244" i="8"/>
  <c r="P2245" i="8"/>
  <c r="P2246" i="8"/>
  <c r="P2247" i="8"/>
  <c r="P2248" i="8"/>
  <c r="P2249" i="8"/>
  <c r="P2250" i="8"/>
  <c r="P2251" i="8"/>
  <c r="P2252" i="8"/>
  <c r="P2253" i="8"/>
  <c r="P2254" i="8"/>
  <c r="P2255" i="8"/>
  <c r="P2256" i="8"/>
  <c r="P2257" i="8"/>
  <c r="P2258" i="8"/>
  <c r="P2259" i="8"/>
  <c r="P2260" i="8"/>
  <c r="P2261" i="8"/>
  <c r="P2262" i="8"/>
  <c r="P2263" i="8"/>
  <c r="P2264" i="8"/>
  <c r="P2265" i="8"/>
  <c r="P2266" i="8"/>
  <c r="P2267" i="8"/>
  <c r="P2268" i="8"/>
  <c r="P2269" i="8"/>
  <c r="P2270" i="8"/>
  <c r="P2271" i="8"/>
  <c r="P2272" i="8"/>
  <c r="P2273" i="8"/>
  <c r="P2274" i="8"/>
  <c r="P2275" i="8"/>
  <c r="P2276" i="8"/>
  <c r="P2277" i="8"/>
  <c r="P2278" i="8"/>
  <c r="P2279" i="8"/>
  <c r="P2280" i="8"/>
  <c r="P2281" i="8"/>
  <c r="P2282" i="8"/>
  <c r="P2283" i="8"/>
  <c r="P2284" i="8"/>
  <c r="P2285" i="8"/>
  <c r="P2286" i="8"/>
  <c r="P2287" i="8"/>
  <c r="P2288" i="8"/>
  <c r="P2289" i="8"/>
  <c r="P2290" i="8"/>
  <c r="P2291" i="8"/>
  <c r="P2292" i="8"/>
  <c r="P2293" i="8"/>
  <c r="P2294" i="8"/>
  <c r="P2295" i="8"/>
  <c r="P2296" i="8"/>
  <c r="P2297" i="8"/>
  <c r="P2298" i="8"/>
  <c r="P2299" i="8"/>
  <c r="P2300" i="8"/>
  <c r="P2301" i="8"/>
  <c r="P2302" i="8"/>
  <c r="P2303" i="8"/>
  <c r="P2304" i="8"/>
  <c r="P2305" i="8"/>
  <c r="P2306" i="8"/>
  <c r="P2307" i="8"/>
  <c r="P2308" i="8"/>
  <c r="P2309" i="8"/>
  <c r="P2310" i="8"/>
  <c r="P2311" i="8"/>
  <c r="P2312" i="8"/>
  <c r="P2313" i="8"/>
  <c r="P2314" i="8"/>
  <c r="P2315" i="8"/>
  <c r="P2316" i="8"/>
  <c r="P2317" i="8"/>
  <c r="P2318" i="8"/>
  <c r="P2319" i="8"/>
  <c r="P2320" i="8"/>
  <c r="P2321" i="8"/>
  <c r="P2322" i="8"/>
  <c r="P2323" i="8"/>
  <c r="P2324" i="8"/>
  <c r="P2325" i="8"/>
  <c r="P2326" i="8"/>
  <c r="P2327" i="8"/>
  <c r="P2328" i="8"/>
  <c r="P2329" i="8"/>
  <c r="P2330" i="8"/>
  <c r="P2331" i="8"/>
  <c r="P2332" i="8"/>
  <c r="P2333" i="8"/>
  <c r="P2334" i="8"/>
  <c r="P2335" i="8"/>
  <c r="P2336" i="8"/>
  <c r="P2337" i="8"/>
  <c r="P2338" i="8"/>
  <c r="P2339" i="8"/>
  <c r="P2340" i="8"/>
  <c r="P2341" i="8"/>
  <c r="P2342" i="8"/>
  <c r="P2343" i="8"/>
  <c r="P2344" i="8"/>
  <c r="P2345" i="8"/>
  <c r="P2346" i="8"/>
  <c r="P2347" i="8"/>
  <c r="P2348" i="8"/>
  <c r="P2349" i="8"/>
  <c r="P2350" i="8"/>
  <c r="P2351" i="8"/>
  <c r="P2352" i="8"/>
  <c r="P2353" i="8"/>
  <c r="P2354" i="8"/>
  <c r="O1030" i="11" s="1"/>
  <c r="P2355" i="8"/>
  <c r="P2356" i="8"/>
  <c r="P2357" i="8"/>
  <c r="P2358" i="8"/>
  <c r="P2359" i="8"/>
  <c r="P2360" i="8"/>
  <c r="P2361" i="8"/>
  <c r="P2362" i="8"/>
  <c r="P2363" i="8"/>
  <c r="P2364" i="8"/>
  <c r="P2365" i="8"/>
  <c r="P2366" i="8"/>
  <c r="P2367" i="8"/>
  <c r="P2368" i="8"/>
  <c r="P2369" i="8"/>
  <c r="P2370" i="8"/>
  <c r="P2371" i="8"/>
  <c r="P2372" i="8"/>
  <c r="P2373" i="8"/>
  <c r="P2374" i="8"/>
  <c r="P2375" i="8"/>
  <c r="P2376" i="8"/>
  <c r="P2377" i="8"/>
  <c r="P2378" i="8"/>
  <c r="P2379" i="8"/>
  <c r="P2380" i="8"/>
  <c r="P2381" i="8"/>
  <c r="P2382" i="8"/>
  <c r="P2383" i="8"/>
  <c r="P2384" i="8"/>
  <c r="P2385" i="8"/>
  <c r="O572" i="11" s="1"/>
  <c r="P2386" i="8"/>
  <c r="P2387" i="8"/>
  <c r="P2388" i="8"/>
  <c r="P2389" i="8"/>
  <c r="P2390" i="8"/>
  <c r="P2391" i="8"/>
  <c r="P2392" i="8"/>
  <c r="P2393" i="8"/>
  <c r="P2394" i="8"/>
  <c r="O487" i="11" s="1"/>
  <c r="P2395" i="8"/>
  <c r="P2396" i="8"/>
  <c r="P2397" i="8"/>
  <c r="P2398" i="8"/>
  <c r="P2399" i="8"/>
  <c r="P2400" i="8"/>
  <c r="P2401" i="8"/>
  <c r="P2402" i="8"/>
  <c r="P2403" i="8"/>
  <c r="P2404" i="8"/>
  <c r="P2405" i="8"/>
  <c r="P2406" i="8"/>
  <c r="P2407" i="8"/>
  <c r="P2408" i="8"/>
  <c r="P2409" i="8"/>
  <c r="P2410" i="8"/>
  <c r="O135" i="11" s="1"/>
  <c r="P2411" i="8"/>
  <c r="P2412" i="8"/>
  <c r="P2413" i="8"/>
  <c r="P2414" i="8"/>
  <c r="P2415" i="8"/>
  <c r="P2416" i="8"/>
  <c r="P2417" i="8"/>
  <c r="P2418" i="8"/>
  <c r="P2419" i="8"/>
  <c r="P2420" i="8"/>
  <c r="P2421" i="8"/>
  <c r="P2422" i="8"/>
  <c r="P2423" i="8"/>
  <c r="P2424" i="8"/>
  <c r="P2425" i="8"/>
  <c r="P2426" i="8"/>
  <c r="P2427" i="8"/>
  <c r="P2428" i="8"/>
  <c r="P2429" i="8"/>
  <c r="P2430" i="8"/>
  <c r="P2431" i="8"/>
  <c r="P2432" i="8"/>
  <c r="P2433" i="8"/>
  <c r="P2434" i="8"/>
  <c r="P2435" i="8"/>
  <c r="P2436" i="8"/>
  <c r="P2437" i="8"/>
  <c r="P2438" i="8"/>
  <c r="P2439" i="8"/>
  <c r="P2440" i="8"/>
  <c r="P2441" i="8"/>
  <c r="P2442" i="8"/>
  <c r="P2443" i="8"/>
  <c r="P2444" i="8"/>
  <c r="P2445" i="8"/>
  <c r="P2446" i="8"/>
  <c r="P2447" i="8"/>
  <c r="P2448" i="8"/>
  <c r="P2449" i="8"/>
  <c r="P2450" i="8"/>
  <c r="P2451" i="8"/>
  <c r="P2452" i="8"/>
  <c r="P2453" i="8"/>
  <c r="P2454" i="8"/>
  <c r="P2455" i="8"/>
  <c r="P2456" i="8"/>
  <c r="P2457" i="8"/>
  <c r="P2458" i="8"/>
  <c r="P2459" i="8"/>
  <c r="P2460" i="8"/>
  <c r="P2461" i="8"/>
  <c r="P2462" i="8"/>
  <c r="P2463" i="8"/>
  <c r="P2464" i="8"/>
  <c r="P2465" i="8"/>
  <c r="P2466" i="8"/>
  <c r="P2467" i="8"/>
  <c r="P2468" i="8"/>
  <c r="P2469" i="8"/>
  <c r="P2470" i="8"/>
  <c r="P2471" i="8"/>
  <c r="P2472" i="8"/>
  <c r="P2473" i="8"/>
  <c r="P2474" i="8"/>
  <c r="P2475" i="8"/>
  <c r="P2476" i="8"/>
  <c r="P2477" i="8"/>
  <c r="P2478" i="8"/>
  <c r="P2479" i="8"/>
  <c r="P2480" i="8"/>
  <c r="P2481" i="8"/>
  <c r="P2482" i="8"/>
  <c r="P2483" i="8"/>
  <c r="P2484" i="8"/>
  <c r="P2485" i="8"/>
  <c r="P2486" i="8"/>
  <c r="P2487" i="8"/>
  <c r="P2488" i="8"/>
  <c r="P2489" i="8"/>
  <c r="P2490" i="8"/>
  <c r="P2491" i="8"/>
  <c r="P2492" i="8"/>
  <c r="P2493" i="8"/>
  <c r="P2494" i="8"/>
  <c r="P2495" i="8"/>
  <c r="P2496" i="8"/>
  <c r="P2497" i="8"/>
  <c r="P2498" i="8"/>
  <c r="P2499" i="8"/>
  <c r="P2500" i="8"/>
  <c r="P2501" i="8"/>
  <c r="P2502" i="8"/>
  <c r="P2503" i="8"/>
  <c r="P2504" i="8"/>
  <c r="P2505" i="8"/>
  <c r="P2506" i="8"/>
  <c r="P2507" i="8"/>
  <c r="P2508" i="8"/>
  <c r="P2509" i="8"/>
  <c r="P2510" i="8"/>
  <c r="P2511" i="8"/>
  <c r="P2512" i="8"/>
  <c r="P2513" i="8"/>
  <c r="P2514" i="8"/>
  <c r="O125" i="11" s="1"/>
  <c r="P2515" i="8"/>
  <c r="P2516" i="8"/>
  <c r="P2517" i="8"/>
  <c r="P2518" i="8"/>
  <c r="P2519" i="8"/>
  <c r="P2520" i="8"/>
  <c r="P2521" i="8"/>
  <c r="P2522" i="8"/>
  <c r="P2523" i="8"/>
  <c r="P2524" i="8"/>
  <c r="P2525" i="8"/>
  <c r="P2526" i="8"/>
  <c r="P2527" i="8"/>
  <c r="P2528" i="8"/>
  <c r="P2529" i="8"/>
  <c r="P2530" i="8"/>
  <c r="O773" i="11" s="1"/>
  <c r="P2531" i="8"/>
  <c r="P2532" i="8"/>
  <c r="P2533" i="8"/>
  <c r="P2534" i="8"/>
  <c r="P2535" i="8"/>
  <c r="P2536" i="8"/>
  <c r="P2537" i="8"/>
  <c r="P2538" i="8"/>
  <c r="P2539" i="8"/>
  <c r="P2540" i="8"/>
  <c r="P2541" i="8"/>
  <c r="P2542" i="8"/>
  <c r="P2543" i="8"/>
  <c r="P2544" i="8"/>
  <c r="P2545" i="8"/>
  <c r="P2546" i="8"/>
  <c r="P2547" i="8"/>
  <c r="P2548" i="8"/>
  <c r="P2549" i="8"/>
  <c r="P2550" i="8"/>
  <c r="P2551" i="8"/>
  <c r="P2552" i="8"/>
  <c r="P2553" i="8"/>
  <c r="P2554" i="8"/>
  <c r="P2555" i="8"/>
  <c r="P2556" i="8"/>
  <c r="P2557" i="8"/>
  <c r="P2558" i="8"/>
  <c r="P2559" i="8"/>
  <c r="P2560" i="8"/>
  <c r="P2561" i="8"/>
  <c r="P2562" i="8"/>
  <c r="P2563" i="8"/>
  <c r="P2564" i="8"/>
  <c r="P2565" i="8"/>
  <c r="P2566" i="8"/>
  <c r="P2567" i="8"/>
  <c r="P2568" i="8"/>
  <c r="P2569" i="8"/>
  <c r="P2570" i="8"/>
  <c r="O443" i="11" s="1"/>
  <c r="P2571" i="8"/>
  <c r="P2572" i="8"/>
  <c r="P2573" i="8"/>
  <c r="P2574" i="8"/>
  <c r="P2575" i="8"/>
  <c r="P2576" i="8"/>
  <c r="P2577" i="8"/>
  <c r="P2578" i="8"/>
  <c r="O1341" i="11" s="1"/>
  <c r="P2579" i="8"/>
  <c r="P2580" i="8"/>
  <c r="P2581" i="8"/>
  <c r="P2582" i="8"/>
  <c r="P2583" i="8"/>
  <c r="P2584" i="8"/>
  <c r="P2585" i="8"/>
  <c r="P2586" i="8"/>
  <c r="P2587" i="8"/>
  <c r="P2588" i="8"/>
  <c r="P2589" i="8"/>
  <c r="P2590" i="8"/>
  <c r="P2591" i="8"/>
  <c r="P2592" i="8"/>
  <c r="P2593" i="8"/>
  <c r="O1459" i="11" s="1"/>
  <c r="P2594" i="8"/>
  <c r="P2595" i="8"/>
  <c r="P2596" i="8"/>
  <c r="P2597" i="8"/>
  <c r="P2598" i="8"/>
  <c r="P2599" i="8"/>
  <c r="P2600" i="8"/>
  <c r="P2601" i="8"/>
  <c r="P2602" i="8"/>
  <c r="P2603" i="8"/>
  <c r="P2604" i="8"/>
  <c r="P2605" i="8"/>
  <c r="P2606" i="8"/>
  <c r="P2607" i="8"/>
  <c r="P2608" i="8"/>
  <c r="P2609" i="8"/>
  <c r="P2610" i="8"/>
  <c r="P2611" i="8"/>
  <c r="P2612" i="8"/>
  <c r="P2613" i="8"/>
  <c r="P2614" i="8"/>
  <c r="P2615" i="8"/>
  <c r="P2616" i="8"/>
  <c r="P2617" i="8"/>
  <c r="P2618" i="8"/>
  <c r="P2619" i="8"/>
  <c r="P2620" i="8"/>
  <c r="P2621" i="8"/>
  <c r="P2622" i="8"/>
  <c r="P2623" i="8"/>
  <c r="P2624" i="8"/>
  <c r="P2625" i="8"/>
  <c r="P2626" i="8"/>
  <c r="P2627" i="8"/>
  <c r="P2628" i="8"/>
  <c r="P2629" i="8"/>
  <c r="P2630" i="8"/>
  <c r="P2631" i="8"/>
  <c r="P2632" i="8"/>
  <c r="P2633" i="8"/>
  <c r="P2634" i="8"/>
  <c r="O1228" i="11" s="1"/>
  <c r="P2635" i="8"/>
  <c r="P2636" i="8"/>
  <c r="P2637" i="8"/>
  <c r="P2638" i="8"/>
  <c r="P2639" i="8"/>
  <c r="P2640" i="8"/>
  <c r="P2641" i="8"/>
  <c r="P2642" i="8"/>
  <c r="P2643" i="8"/>
  <c r="P2644" i="8"/>
  <c r="P2645" i="8"/>
  <c r="O802" i="11" s="1"/>
  <c r="P2646" i="8"/>
  <c r="P2647" i="8"/>
  <c r="P2648" i="8"/>
  <c r="P2649" i="8"/>
  <c r="P2650" i="8"/>
  <c r="P2651" i="8"/>
  <c r="P2652" i="8"/>
  <c r="P2653" i="8"/>
  <c r="P2654" i="8"/>
  <c r="P2655" i="8"/>
  <c r="P2656" i="8"/>
  <c r="P2657" i="8"/>
  <c r="P2658" i="8"/>
  <c r="P2659" i="8"/>
  <c r="P2660" i="8"/>
  <c r="P2661" i="8"/>
  <c r="P2662" i="8"/>
  <c r="P2663" i="8"/>
  <c r="P2664" i="8"/>
  <c r="P2665" i="8"/>
  <c r="P2666" i="8"/>
  <c r="P2667" i="8"/>
  <c r="P2668" i="8"/>
  <c r="P2669" i="8"/>
  <c r="P2670" i="8"/>
  <c r="P2671" i="8"/>
  <c r="P2672" i="8"/>
  <c r="P2673" i="8"/>
  <c r="P2674" i="8"/>
  <c r="P2675" i="8"/>
  <c r="P2676" i="8"/>
  <c r="P2677" i="8"/>
  <c r="P2678" i="8"/>
  <c r="P2679" i="8"/>
  <c r="P2680" i="8"/>
  <c r="P2681" i="8"/>
  <c r="P2682" i="8"/>
  <c r="P2683" i="8"/>
  <c r="P2684" i="8"/>
  <c r="P2685" i="8"/>
  <c r="P2686" i="8"/>
  <c r="P2687" i="8"/>
  <c r="P2688" i="8"/>
  <c r="P2689" i="8"/>
  <c r="P2690" i="8"/>
  <c r="P2691" i="8"/>
  <c r="P2692" i="8"/>
  <c r="P2693" i="8"/>
  <c r="P2694" i="8"/>
  <c r="P2695" i="8"/>
  <c r="P2696" i="8"/>
  <c r="P2697" i="8"/>
  <c r="P2698" i="8"/>
  <c r="P2699" i="8"/>
  <c r="P2700" i="8"/>
  <c r="P2701" i="8"/>
  <c r="P2702" i="8"/>
  <c r="P2703" i="8"/>
  <c r="P2704" i="8"/>
  <c r="P2705" i="8"/>
  <c r="P2706" i="8"/>
  <c r="P2707" i="8"/>
  <c r="P2708" i="8"/>
  <c r="P2709" i="8"/>
  <c r="P2710" i="8"/>
  <c r="P2711" i="8"/>
  <c r="P2712" i="8"/>
  <c r="P2713" i="8"/>
  <c r="P2714" i="8"/>
  <c r="P2715" i="8"/>
  <c r="P2716" i="8"/>
  <c r="P2717" i="8"/>
  <c r="P2718" i="8"/>
  <c r="O744" i="11" s="1"/>
  <c r="P2719" i="8"/>
  <c r="P2720" i="8"/>
  <c r="P2721" i="8"/>
  <c r="P2722" i="8"/>
  <c r="P2723" i="8"/>
  <c r="P2724" i="8"/>
  <c r="P2725" i="8"/>
  <c r="P2726" i="8"/>
  <c r="P2727" i="8"/>
  <c r="P2728" i="8"/>
  <c r="P2729" i="8"/>
  <c r="P2730" i="8"/>
  <c r="O1416" i="11" s="1"/>
  <c r="P2731" i="8"/>
  <c r="P2732" i="8"/>
  <c r="P2733" i="8"/>
  <c r="P2734" i="8"/>
  <c r="P2735" i="8"/>
  <c r="P2736" i="8"/>
  <c r="P2737" i="8"/>
  <c r="P2738" i="8"/>
  <c r="P2739" i="8"/>
  <c r="P2740" i="8"/>
  <c r="P2741" i="8"/>
  <c r="P2742" i="8"/>
  <c r="P2743" i="8"/>
  <c r="P2744" i="8"/>
  <c r="P2745" i="8"/>
  <c r="P2746" i="8"/>
  <c r="P2747" i="8"/>
  <c r="P2748" i="8"/>
  <c r="P2749" i="8"/>
  <c r="P2750" i="8"/>
  <c r="P2751" i="8"/>
  <c r="P2752" i="8"/>
  <c r="P2753" i="8"/>
  <c r="P2754" i="8"/>
  <c r="P2755" i="8"/>
  <c r="P2756" i="8"/>
  <c r="P2757" i="8"/>
  <c r="P2758" i="8"/>
  <c r="P2759" i="8"/>
  <c r="P2760" i="8"/>
  <c r="P2761" i="8"/>
  <c r="O1268" i="11" s="1"/>
  <c r="P2762" i="8"/>
  <c r="P2763" i="8"/>
  <c r="P2764" i="8"/>
  <c r="P2765" i="8"/>
  <c r="P2766" i="8"/>
  <c r="P2767" i="8"/>
  <c r="P2768" i="8"/>
  <c r="P2769" i="8"/>
  <c r="P2770" i="8"/>
  <c r="P2771" i="8"/>
  <c r="P2772" i="8"/>
  <c r="P2773" i="8"/>
  <c r="P2774" i="8"/>
  <c r="P2775" i="8"/>
  <c r="P2776" i="8"/>
  <c r="P2777" i="8"/>
  <c r="P2778" i="8"/>
  <c r="P2779" i="8"/>
  <c r="P2780" i="8"/>
  <c r="P2781" i="8"/>
  <c r="P2782" i="8"/>
  <c r="P2783" i="8"/>
  <c r="P2784" i="8"/>
  <c r="P2785" i="8"/>
  <c r="P2786" i="8"/>
  <c r="P2787" i="8"/>
  <c r="P2788" i="8"/>
  <c r="P2789" i="8"/>
  <c r="P2790" i="8"/>
  <c r="P2791" i="8"/>
  <c r="O174" i="11" s="1"/>
  <c r="P2792" i="8"/>
  <c r="P2793" i="8"/>
  <c r="P2794" i="8"/>
  <c r="P2795" i="8"/>
  <c r="P2796" i="8"/>
  <c r="P2797" i="8"/>
  <c r="P2798" i="8"/>
  <c r="P2799" i="8"/>
  <c r="P2800" i="8"/>
  <c r="P2801" i="8"/>
  <c r="P2802" i="8"/>
  <c r="P2803" i="8"/>
  <c r="P2804" i="8"/>
  <c r="P2805" i="8"/>
  <c r="P2806" i="8"/>
  <c r="P2807" i="8"/>
  <c r="P2808" i="8"/>
  <c r="P2809" i="8"/>
  <c r="P2810" i="8"/>
  <c r="P2811" i="8"/>
  <c r="P2812" i="8"/>
  <c r="P2813" i="8"/>
  <c r="P2814" i="8"/>
  <c r="P2815" i="8"/>
  <c r="P2816" i="8"/>
  <c r="P2817" i="8"/>
  <c r="P2818" i="8"/>
  <c r="O127" i="11" s="1"/>
  <c r="P2819" i="8"/>
  <c r="P2820" i="8"/>
  <c r="P2821" i="8"/>
  <c r="P2822" i="8"/>
  <c r="P2823" i="8"/>
  <c r="P2824" i="8"/>
  <c r="P2825" i="8"/>
  <c r="P2826" i="8"/>
  <c r="P2827" i="8"/>
  <c r="P2828" i="8"/>
  <c r="P2829" i="8"/>
  <c r="P2830" i="8"/>
  <c r="P2831" i="8"/>
  <c r="P2832" i="8"/>
  <c r="P2833" i="8"/>
  <c r="P2834" i="8"/>
  <c r="P2835" i="8"/>
  <c r="P2836" i="8"/>
  <c r="P2837" i="8"/>
  <c r="P2838" i="8"/>
  <c r="P2839" i="8"/>
  <c r="P2840" i="8"/>
  <c r="P2841" i="8"/>
  <c r="P2842" i="8"/>
  <c r="P2843" i="8"/>
  <c r="P2844" i="8"/>
  <c r="P2845" i="8"/>
  <c r="P2846" i="8"/>
  <c r="P2847" i="8"/>
  <c r="P2848" i="8"/>
  <c r="P2849" i="8"/>
  <c r="O1468" i="11" s="1"/>
  <c r="P2850" i="8"/>
  <c r="P2851" i="8"/>
  <c r="P2852" i="8"/>
  <c r="P2853" i="8"/>
  <c r="P2854" i="8"/>
  <c r="P2855" i="8"/>
  <c r="O906" i="11" s="1"/>
  <c r="P2856" i="8"/>
  <c r="P2857" i="8"/>
  <c r="P2858" i="8"/>
  <c r="P2859" i="8"/>
  <c r="P2860" i="8"/>
  <c r="P2861" i="8"/>
  <c r="P2862" i="8"/>
  <c r="P2863" i="8"/>
  <c r="P2864" i="8"/>
  <c r="P2865" i="8"/>
  <c r="O172" i="11" s="1"/>
  <c r="P2866" i="8"/>
  <c r="P2867" i="8"/>
  <c r="P2868" i="8"/>
  <c r="P2869" i="8"/>
  <c r="P2870" i="8"/>
  <c r="P2871" i="8"/>
  <c r="P2872" i="8"/>
  <c r="P2873" i="8"/>
  <c r="P2874" i="8"/>
  <c r="P2875" i="8"/>
  <c r="P2876" i="8"/>
  <c r="P2877" i="8"/>
  <c r="P2878" i="8"/>
  <c r="P2879" i="8"/>
  <c r="P2880" i="8"/>
  <c r="P2881" i="8"/>
  <c r="P2882" i="8"/>
  <c r="P2883" i="8"/>
  <c r="P2884" i="8"/>
  <c r="P2885" i="8"/>
  <c r="P2886" i="8"/>
  <c r="P2887" i="8"/>
  <c r="P2888" i="8"/>
  <c r="P2889" i="8"/>
  <c r="P2890" i="8"/>
  <c r="P2891" i="8"/>
  <c r="P2892" i="8"/>
  <c r="P2893" i="8"/>
  <c r="P2894" i="8"/>
  <c r="P2895" i="8"/>
  <c r="P2896" i="8"/>
  <c r="P2897" i="8"/>
  <c r="O1451" i="11" s="1"/>
  <c r="P2898" i="8"/>
  <c r="P2899" i="8"/>
  <c r="P2900" i="8"/>
  <c r="P2901" i="8"/>
  <c r="P2902" i="8"/>
  <c r="P2903" i="8"/>
  <c r="P2904" i="8"/>
  <c r="O1387" i="11" s="1"/>
  <c r="P2905" i="8"/>
  <c r="P2906" i="8"/>
  <c r="P2907" i="8"/>
  <c r="P2908" i="8"/>
  <c r="P2909" i="8"/>
  <c r="P2910" i="8"/>
  <c r="P2911" i="8"/>
  <c r="P2912" i="8"/>
  <c r="P2913" i="8"/>
  <c r="P2914" i="8"/>
  <c r="P2915" i="8"/>
  <c r="P2916" i="8"/>
  <c r="P2917" i="8"/>
  <c r="P2918" i="8"/>
  <c r="P2919" i="8"/>
  <c r="P2920" i="8"/>
  <c r="P2921" i="8"/>
  <c r="P2922" i="8"/>
  <c r="P2923" i="8"/>
  <c r="P2924" i="8"/>
  <c r="P2925" i="8"/>
  <c r="P2926" i="8"/>
  <c r="P2927" i="8"/>
  <c r="P2928" i="8"/>
  <c r="P2929" i="8"/>
  <c r="P2930" i="8"/>
  <c r="P2931" i="8"/>
  <c r="P2932" i="8"/>
  <c r="P2933" i="8"/>
  <c r="P2934" i="8"/>
  <c r="P2935" i="8"/>
  <c r="P2936" i="8"/>
  <c r="P2937" i="8"/>
  <c r="P2938" i="8"/>
  <c r="O420" i="11" s="1"/>
  <c r="P2939" i="8"/>
  <c r="P2940" i="8"/>
  <c r="P2941" i="8"/>
  <c r="P2942" i="8"/>
  <c r="P2943" i="8"/>
  <c r="P2944" i="8"/>
  <c r="P2945" i="8"/>
  <c r="P2946" i="8"/>
  <c r="P2947" i="8"/>
  <c r="P2948" i="8"/>
  <c r="P2949" i="8"/>
  <c r="P2950" i="8"/>
  <c r="P2951" i="8"/>
  <c r="P2952" i="8"/>
  <c r="P2953" i="8"/>
  <c r="P2954" i="8"/>
  <c r="P2955" i="8"/>
  <c r="P2956" i="8"/>
  <c r="P2957" i="8"/>
  <c r="P2958" i="8"/>
  <c r="P2959" i="8"/>
  <c r="P2960" i="8"/>
  <c r="P2961" i="8"/>
  <c r="P2962" i="8"/>
  <c r="P2963" i="8"/>
  <c r="P2964" i="8"/>
  <c r="P2965" i="8"/>
  <c r="P2966" i="8"/>
  <c r="P2967" i="8"/>
  <c r="P2968" i="8"/>
  <c r="P2969" i="8"/>
  <c r="P2970" i="8"/>
  <c r="P2971" i="8"/>
  <c r="P2972" i="8"/>
  <c r="P2973" i="8"/>
  <c r="P2974" i="8"/>
  <c r="P2975" i="8"/>
  <c r="P2976" i="8"/>
  <c r="P2977" i="8"/>
  <c r="P2978" i="8"/>
  <c r="P2979" i="8"/>
  <c r="P2980" i="8"/>
  <c r="P2981" i="8"/>
  <c r="P2982" i="8"/>
  <c r="P2983" i="8"/>
  <c r="P2984" i="8"/>
  <c r="P2985" i="8"/>
  <c r="P2986" i="8"/>
  <c r="P2987" i="8"/>
  <c r="P2988" i="8"/>
  <c r="P2989" i="8"/>
  <c r="P2990" i="8"/>
  <c r="P2991" i="8"/>
  <c r="P2992" i="8"/>
  <c r="P2993" i="8"/>
  <c r="P2994" i="8"/>
  <c r="P2995" i="8"/>
  <c r="P2996" i="8"/>
  <c r="P2997" i="8"/>
  <c r="P2998" i="8"/>
  <c r="P2999" i="8"/>
  <c r="P3000" i="8"/>
  <c r="P3001" i="8"/>
  <c r="P3002" i="8"/>
  <c r="P3003" i="8"/>
  <c r="P3004" i="8"/>
  <c r="P3005" i="8"/>
  <c r="P3006" i="8"/>
  <c r="P3007" i="8"/>
  <c r="P3008" i="8"/>
  <c r="P3009" i="8"/>
  <c r="P3010" i="8"/>
  <c r="P3011" i="8"/>
  <c r="P3012" i="8"/>
  <c r="P3013" i="8"/>
  <c r="P3014" i="8"/>
  <c r="P3015" i="8"/>
  <c r="P3016" i="8"/>
  <c r="P3017" i="8"/>
  <c r="P3018" i="8"/>
  <c r="P3019" i="8"/>
  <c r="P3020" i="8"/>
  <c r="P3021" i="8"/>
  <c r="P3022" i="8"/>
  <c r="P3023" i="8"/>
  <c r="P3024" i="8"/>
  <c r="P3025" i="8"/>
  <c r="P3026" i="8"/>
  <c r="P3027" i="8"/>
  <c r="P3028" i="8"/>
  <c r="P3029" i="8"/>
  <c r="P3030" i="8"/>
  <c r="P3031" i="8"/>
  <c r="P3032" i="8"/>
  <c r="P3033" i="8"/>
  <c r="P3034" i="8"/>
  <c r="P3035" i="8"/>
  <c r="P3036" i="8"/>
  <c r="P3037" i="8"/>
  <c r="P3038" i="8"/>
  <c r="P3039" i="8"/>
  <c r="P3040" i="8"/>
  <c r="P3041" i="8"/>
  <c r="P3042" i="8"/>
  <c r="P3043" i="8"/>
  <c r="P3044" i="8"/>
  <c r="P3045" i="8"/>
  <c r="P3046" i="8"/>
  <c r="P3047" i="8"/>
  <c r="P3048" i="8"/>
  <c r="P3049" i="8"/>
  <c r="P3050" i="8"/>
  <c r="P3051" i="8"/>
  <c r="P3052" i="8"/>
  <c r="P3053" i="8"/>
  <c r="P3054" i="8"/>
  <c r="P3055" i="8"/>
  <c r="P3056" i="8"/>
  <c r="P3057" i="8"/>
  <c r="P3058" i="8"/>
  <c r="P3059" i="8"/>
  <c r="P3060" i="8"/>
  <c r="P3061" i="8"/>
  <c r="P3062" i="8"/>
  <c r="P3063" i="8"/>
  <c r="P3064" i="8"/>
  <c r="P3065" i="8"/>
  <c r="P3066" i="8"/>
  <c r="P3067" i="8"/>
  <c r="P3068" i="8"/>
  <c r="P3069" i="8"/>
  <c r="P3070" i="8"/>
  <c r="P3071" i="8"/>
  <c r="P3072" i="8"/>
  <c r="P3073" i="8"/>
  <c r="P3074" i="8"/>
  <c r="O145" i="11" s="1"/>
  <c r="P3075" i="8"/>
  <c r="P3076" i="8"/>
  <c r="P3077" i="8"/>
  <c r="P3078" i="8"/>
  <c r="P3079" i="8"/>
  <c r="P3080" i="8"/>
  <c r="P3081" i="8"/>
  <c r="P3082" i="8"/>
  <c r="P3083" i="8"/>
  <c r="P3084" i="8"/>
  <c r="P3085" i="8"/>
  <c r="P3086" i="8"/>
  <c r="P3087" i="8"/>
  <c r="P3088" i="8"/>
  <c r="P3089" i="8"/>
  <c r="P3090" i="8"/>
  <c r="P3091" i="8"/>
  <c r="P3092" i="8"/>
  <c r="P3093" i="8"/>
  <c r="P3094" i="8"/>
  <c r="P3095" i="8"/>
  <c r="P3096" i="8"/>
  <c r="P3097" i="8"/>
  <c r="P3098" i="8"/>
  <c r="P3099" i="8"/>
  <c r="P3100" i="8"/>
  <c r="P3101" i="8"/>
  <c r="P3102" i="8"/>
  <c r="P3103" i="8"/>
  <c r="P3104" i="8"/>
  <c r="P3105" i="8"/>
  <c r="P3106" i="8"/>
  <c r="P3107" i="8"/>
  <c r="P3108" i="8"/>
  <c r="P3109" i="8"/>
  <c r="P3110" i="8"/>
  <c r="P3111" i="8"/>
  <c r="P3112" i="8"/>
  <c r="P3113" i="8"/>
  <c r="P3114" i="8"/>
  <c r="P3115" i="8"/>
  <c r="P3116" i="8"/>
  <c r="P3117" i="8"/>
  <c r="P3118" i="8"/>
  <c r="P3119" i="8"/>
  <c r="P3120" i="8"/>
  <c r="P3121" i="8"/>
  <c r="P3122" i="8"/>
  <c r="P3123" i="8"/>
  <c r="P3124" i="8"/>
  <c r="P3125" i="8"/>
  <c r="P3126" i="8"/>
  <c r="P3127" i="8"/>
  <c r="P3128" i="8"/>
  <c r="P3129" i="8"/>
  <c r="P3130" i="8"/>
  <c r="P3131" i="8"/>
  <c r="P3132" i="8"/>
  <c r="P3133" i="8"/>
  <c r="P3134" i="8"/>
  <c r="P3135" i="8"/>
  <c r="P3136" i="8"/>
  <c r="P3137" i="8"/>
  <c r="P3138" i="8"/>
  <c r="P3139" i="8"/>
  <c r="P3140" i="8"/>
  <c r="P3141" i="8"/>
  <c r="P3142" i="8"/>
  <c r="P3143" i="8"/>
  <c r="P3144" i="8"/>
  <c r="P3145" i="8"/>
  <c r="P3146" i="8"/>
  <c r="P3147" i="8"/>
  <c r="P3148" i="8"/>
  <c r="P3149" i="8"/>
  <c r="P3150" i="8"/>
  <c r="P3151" i="8"/>
  <c r="P3152" i="8"/>
  <c r="P3153" i="8"/>
  <c r="P3154" i="8"/>
  <c r="P3155" i="8"/>
  <c r="P3156" i="8"/>
  <c r="P3157" i="8"/>
  <c r="P3158" i="8"/>
  <c r="P3159" i="8"/>
  <c r="P3160" i="8"/>
  <c r="P3161" i="8"/>
  <c r="P3162" i="8"/>
  <c r="P3163" i="8"/>
  <c r="P3164" i="8"/>
  <c r="P3165" i="8"/>
  <c r="P3166" i="8"/>
  <c r="P3167" i="8"/>
  <c r="P3168" i="8"/>
  <c r="P3169" i="8"/>
  <c r="P3170" i="8"/>
  <c r="P3171" i="8"/>
  <c r="P3172" i="8"/>
  <c r="P3173" i="8"/>
  <c r="P3174" i="8"/>
  <c r="P3175" i="8"/>
  <c r="P3176" i="8"/>
  <c r="P3177" i="8"/>
  <c r="P3178" i="8"/>
  <c r="P3179" i="8"/>
  <c r="P3180" i="8"/>
  <c r="P3181" i="8"/>
  <c r="P3182" i="8"/>
  <c r="P3183" i="8"/>
  <c r="P3184" i="8"/>
  <c r="P3185" i="8"/>
  <c r="P3186" i="8"/>
  <c r="P3187" i="8"/>
  <c r="P3188" i="8"/>
  <c r="P3189" i="8"/>
  <c r="P3190" i="8"/>
  <c r="P3191" i="8"/>
  <c r="P3192" i="8"/>
  <c r="P3193" i="8"/>
  <c r="P3194" i="8"/>
  <c r="P3195" i="8"/>
  <c r="P3196" i="8"/>
  <c r="P3197" i="8"/>
  <c r="P3198" i="8"/>
  <c r="P3199" i="8"/>
  <c r="P3200" i="8"/>
  <c r="P3201" i="8"/>
  <c r="P3202" i="8"/>
  <c r="P3203" i="8"/>
  <c r="P3204" i="8"/>
  <c r="P3205" i="8"/>
  <c r="P3206" i="8"/>
  <c r="P3207" i="8"/>
  <c r="P3208" i="8"/>
  <c r="P3209" i="8"/>
  <c r="P3210" i="8"/>
  <c r="P3211" i="8"/>
  <c r="P3212" i="8"/>
  <c r="P3213" i="8"/>
  <c r="P3214" i="8"/>
  <c r="P3215" i="8"/>
  <c r="P3216" i="8"/>
  <c r="P3217" i="8"/>
  <c r="O441" i="11" s="1"/>
  <c r="P3218" i="8"/>
  <c r="P3219" i="8"/>
  <c r="P3220" i="8"/>
  <c r="P3221" i="8"/>
  <c r="P3222" i="8"/>
  <c r="P3223" i="8"/>
  <c r="P3224" i="8"/>
  <c r="P3225" i="8"/>
  <c r="P3226" i="8"/>
  <c r="P3227" i="8"/>
  <c r="P3228" i="8"/>
  <c r="P3229" i="8"/>
  <c r="P3230" i="8"/>
  <c r="P3231" i="8"/>
  <c r="P3232" i="8"/>
  <c r="P3233" i="8"/>
  <c r="P3234" i="8"/>
  <c r="O663" i="11" s="1"/>
  <c r="P3235" i="8"/>
  <c r="P3236" i="8"/>
  <c r="P3237" i="8"/>
  <c r="P3238" i="8"/>
  <c r="P3239" i="8"/>
  <c r="P3240" i="8"/>
  <c r="P3241" i="8"/>
  <c r="P3242" i="8"/>
  <c r="P3243" i="8"/>
  <c r="P3244" i="8"/>
  <c r="P3245" i="8"/>
  <c r="P3246" i="8"/>
  <c r="P3247" i="8"/>
  <c r="P3248" i="8"/>
  <c r="P3249" i="8"/>
  <c r="P3250" i="8"/>
  <c r="P3251" i="8"/>
  <c r="P3252" i="8"/>
  <c r="P3253" i="8"/>
  <c r="P3254" i="8"/>
  <c r="P3255" i="8"/>
  <c r="P3256" i="8"/>
  <c r="P3257" i="8"/>
  <c r="P3258" i="8"/>
  <c r="P3259" i="8"/>
  <c r="P3260" i="8"/>
  <c r="P3261" i="8"/>
  <c r="P3262" i="8"/>
  <c r="P3263" i="8"/>
  <c r="P3264" i="8"/>
  <c r="P3265" i="8"/>
  <c r="P3266" i="8"/>
  <c r="P3267" i="8"/>
  <c r="P3268" i="8"/>
  <c r="P3269" i="8"/>
  <c r="P3270" i="8"/>
  <c r="P3271" i="8"/>
  <c r="P3272" i="8"/>
  <c r="P3273" i="8"/>
  <c r="P3274" i="8"/>
  <c r="P3275" i="8"/>
  <c r="P3276" i="8"/>
  <c r="P3277" i="8"/>
  <c r="P3278" i="8"/>
  <c r="P3279" i="8"/>
  <c r="P3280" i="8"/>
  <c r="P3281" i="8"/>
  <c r="P3282" i="8"/>
  <c r="P3283" i="8"/>
  <c r="P3284" i="8"/>
  <c r="P3285" i="8"/>
  <c r="P3286" i="8"/>
  <c r="P3287" i="8"/>
  <c r="P3288" i="8"/>
  <c r="P3289" i="8"/>
  <c r="P3290" i="8"/>
  <c r="P3291" i="8"/>
  <c r="P3292" i="8"/>
  <c r="P3293" i="8"/>
  <c r="P3294" i="8"/>
  <c r="P3295" i="8"/>
  <c r="P3296" i="8"/>
  <c r="P3297" i="8"/>
  <c r="P3298" i="8"/>
  <c r="O650" i="11" s="1"/>
  <c r="P3299" i="8"/>
  <c r="P3300" i="8"/>
  <c r="P3301" i="8"/>
  <c r="P3302" i="8"/>
  <c r="P3303" i="8"/>
  <c r="P3304" i="8"/>
  <c r="P3305" i="8"/>
  <c r="P3306" i="8"/>
  <c r="P3307" i="8"/>
  <c r="P3308" i="8"/>
  <c r="P3309" i="8"/>
  <c r="P3310" i="8"/>
  <c r="P3311" i="8"/>
  <c r="P3312" i="8"/>
  <c r="P3313" i="8"/>
  <c r="P3314" i="8"/>
  <c r="P3315" i="8"/>
  <c r="P3316" i="8"/>
  <c r="P3317" i="8"/>
  <c r="P3318" i="8"/>
  <c r="P3319" i="8"/>
  <c r="P3320" i="8"/>
  <c r="P3321" i="8"/>
  <c r="P3322" i="8"/>
  <c r="P3323" i="8"/>
  <c r="P3324" i="8"/>
  <c r="P3325" i="8"/>
  <c r="P3326" i="8"/>
  <c r="P3327" i="8"/>
  <c r="P3328" i="8"/>
  <c r="P3329" i="8"/>
  <c r="P3330" i="8"/>
  <c r="P3331" i="8"/>
  <c r="P3332" i="8"/>
  <c r="P3333" i="8"/>
  <c r="P3334" i="8"/>
  <c r="P3335" i="8"/>
  <c r="P3336" i="8"/>
  <c r="P3337" i="8"/>
  <c r="P3338" i="8"/>
  <c r="P3339" i="8"/>
  <c r="P3340" i="8"/>
  <c r="P3341" i="8"/>
  <c r="P3342" i="8"/>
  <c r="P3343" i="8"/>
  <c r="P3344" i="8"/>
  <c r="P3345" i="8"/>
  <c r="P3346" i="8"/>
  <c r="O800" i="11" s="1"/>
  <c r="P3347" i="8"/>
  <c r="P3348" i="8"/>
  <c r="P3349" i="8"/>
  <c r="P3350" i="8"/>
  <c r="P3351" i="8"/>
  <c r="P3352" i="8"/>
  <c r="P3353" i="8"/>
  <c r="P3354" i="8"/>
  <c r="O34" i="11" s="1"/>
  <c r="P3355" i="8"/>
  <c r="P3356" i="8"/>
  <c r="P3357" i="8"/>
  <c r="P3358" i="8"/>
  <c r="P3359" i="8"/>
  <c r="P3360" i="8"/>
  <c r="P3361" i="8"/>
  <c r="P3362" i="8"/>
  <c r="P3363" i="8"/>
  <c r="P3364" i="8"/>
  <c r="P3365" i="8"/>
  <c r="P3366" i="8"/>
  <c r="P3367" i="8"/>
  <c r="P3368" i="8"/>
  <c r="P3369" i="8"/>
  <c r="P3370" i="8"/>
  <c r="P3371" i="8"/>
  <c r="P3372" i="8"/>
  <c r="P3373" i="8"/>
  <c r="P3374" i="8"/>
  <c r="P3375" i="8"/>
  <c r="P3376" i="8"/>
  <c r="P3377" i="8"/>
  <c r="P3378" i="8"/>
  <c r="O349" i="11" s="1"/>
  <c r="P3379" i="8"/>
  <c r="P3380" i="8"/>
  <c r="P3381" i="8"/>
  <c r="P3382" i="8"/>
  <c r="P3383" i="8"/>
  <c r="P3384" i="8"/>
  <c r="P3385" i="8"/>
  <c r="P3386" i="8"/>
  <c r="P3387" i="8"/>
  <c r="P3388" i="8"/>
  <c r="P3389" i="8"/>
  <c r="P3390" i="8"/>
  <c r="P3391" i="8"/>
  <c r="P3392" i="8"/>
  <c r="P3393" i="8"/>
  <c r="P3394" i="8"/>
  <c r="P3395" i="8"/>
  <c r="P3396" i="8"/>
  <c r="P3397" i="8"/>
  <c r="P3398" i="8"/>
  <c r="P3399" i="8"/>
  <c r="P3400" i="8"/>
  <c r="P3401" i="8"/>
  <c r="P3402" i="8"/>
  <c r="P3403" i="8"/>
  <c r="P3404" i="8"/>
  <c r="P3405" i="8"/>
  <c r="P3406" i="8"/>
  <c r="P3407" i="8"/>
  <c r="P3408" i="8"/>
  <c r="P3409" i="8"/>
  <c r="P3410" i="8"/>
  <c r="P3411" i="8"/>
  <c r="P3412" i="8"/>
  <c r="P3413" i="8"/>
  <c r="P3414" i="8"/>
  <c r="P3415" i="8"/>
  <c r="P3416" i="8"/>
  <c r="P3417" i="8"/>
  <c r="P3418" i="8"/>
  <c r="O757" i="11" s="1"/>
  <c r="P3419" i="8"/>
  <c r="P3420" i="8"/>
  <c r="P3421" i="8"/>
  <c r="P3422" i="8"/>
  <c r="P3423" i="8"/>
  <c r="P3424" i="8"/>
  <c r="P3425" i="8"/>
  <c r="P3426" i="8"/>
  <c r="P3427" i="8"/>
  <c r="P3428" i="8"/>
  <c r="P3429" i="8"/>
  <c r="P3430" i="8"/>
  <c r="P3431" i="8"/>
  <c r="P3432" i="8"/>
  <c r="P3433" i="8"/>
  <c r="P3434" i="8"/>
  <c r="P3435" i="8"/>
  <c r="P3436" i="8"/>
  <c r="P3437" i="8"/>
  <c r="P3438" i="8"/>
  <c r="P3439" i="8"/>
  <c r="P3440" i="8"/>
  <c r="P3441" i="8"/>
  <c r="P3442" i="8"/>
  <c r="P3443" i="8"/>
  <c r="P3444" i="8"/>
  <c r="P3445" i="8"/>
  <c r="P3446" i="8"/>
  <c r="P3447" i="8"/>
  <c r="P3448" i="8"/>
  <c r="P3449" i="8"/>
  <c r="P3450" i="8"/>
  <c r="P3451" i="8"/>
  <c r="P3452" i="8"/>
  <c r="P3453" i="8"/>
  <c r="P3454" i="8"/>
  <c r="P3455" i="8"/>
  <c r="P3456" i="8"/>
  <c r="P3457" i="8"/>
  <c r="P3458" i="8"/>
  <c r="O39" i="11" s="1"/>
  <c r="P3459" i="8"/>
  <c r="P3460" i="8"/>
  <c r="P3461" i="8"/>
  <c r="P3462" i="8"/>
  <c r="P3463" i="8"/>
  <c r="P3464" i="8"/>
  <c r="P3465" i="8"/>
  <c r="P3466" i="8"/>
  <c r="P3467" i="8"/>
  <c r="P3468" i="8"/>
  <c r="P3469" i="8"/>
  <c r="P3470" i="8"/>
  <c r="P3471" i="8"/>
  <c r="P3472" i="8"/>
  <c r="P3473" i="8"/>
  <c r="P3474" i="8"/>
  <c r="P3475" i="8"/>
  <c r="P3476" i="8"/>
  <c r="P3477" i="8"/>
  <c r="P3478" i="8"/>
  <c r="P3479" i="8"/>
  <c r="P3480" i="8"/>
  <c r="P3481" i="8"/>
  <c r="P3482" i="8"/>
  <c r="P3483" i="8"/>
  <c r="P3484" i="8"/>
  <c r="P3485" i="8"/>
  <c r="P3486" i="8"/>
  <c r="P3487" i="8"/>
  <c r="P3488" i="8"/>
  <c r="P3489" i="8"/>
  <c r="P3490" i="8"/>
  <c r="P3491" i="8"/>
  <c r="P3492" i="8"/>
  <c r="P3493" i="8"/>
  <c r="P3494" i="8"/>
  <c r="P3495" i="8"/>
  <c r="P3496" i="8"/>
  <c r="P3497" i="8"/>
  <c r="P3498" i="8"/>
  <c r="O646" i="11" s="1"/>
  <c r="P3499" i="8"/>
  <c r="P3500" i="8"/>
  <c r="P3501" i="8"/>
  <c r="P3502" i="8"/>
  <c r="P3503" i="8"/>
  <c r="P3504" i="8"/>
  <c r="P3505" i="8"/>
  <c r="P3506" i="8"/>
  <c r="P3507" i="8"/>
  <c r="P3508" i="8"/>
  <c r="P3509" i="8"/>
  <c r="P3510" i="8"/>
  <c r="P3511" i="8"/>
  <c r="P3512" i="8"/>
  <c r="P3513" i="8"/>
  <c r="P3514" i="8"/>
  <c r="P3515" i="8"/>
  <c r="P3516" i="8"/>
  <c r="P3517" i="8"/>
  <c r="P3518" i="8"/>
  <c r="P3519" i="8"/>
  <c r="P3520" i="8"/>
  <c r="P3521" i="8"/>
  <c r="P3522" i="8"/>
  <c r="P3523" i="8"/>
  <c r="P3524" i="8"/>
  <c r="P3525" i="8"/>
  <c r="P3526" i="8"/>
  <c r="P3527" i="8"/>
  <c r="P3528" i="8"/>
  <c r="P3529" i="8"/>
  <c r="P3530" i="8"/>
  <c r="P3531" i="8"/>
  <c r="P3532" i="8"/>
  <c r="P3533" i="8"/>
  <c r="P3534" i="8"/>
  <c r="P3535" i="8"/>
  <c r="P3536" i="8"/>
  <c r="P3537" i="8"/>
  <c r="O471" i="11" s="1"/>
  <c r="P3538" i="8"/>
  <c r="P3539" i="8"/>
  <c r="P3540" i="8"/>
  <c r="P3541" i="8"/>
  <c r="P3542" i="8"/>
  <c r="P3543" i="8"/>
  <c r="P3544" i="8"/>
  <c r="P3545" i="8"/>
  <c r="P3546" i="8"/>
  <c r="P3547" i="8"/>
  <c r="P3548" i="8"/>
  <c r="P3549" i="8"/>
  <c r="P3550" i="8"/>
  <c r="P3551" i="8"/>
  <c r="P3552" i="8"/>
  <c r="P3553" i="8"/>
  <c r="P3554" i="8"/>
  <c r="P3555" i="8"/>
  <c r="P3556" i="8"/>
  <c r="P3557" i="8"/>
  <c r="P3558" i="8"/>
  <c r="P3559" i="8"/>
  <c r="P3560" i="8"/>
  <c r="P3561" i="8"/>
  <c r="P3562" i="8"/>
  <c r="P3563" i="8"/>
  <c r="P3564" i="8"/>
  <c r="P3565" i="8"/>
  <c r="P3566" i="8"/>
  <c r="P3567" i="8"/>
  <c r="P3568" i="8"/>
  <c r="P3569" i="8"/>
  <c r="P3570" i="8"/>
  <c r="P3571" i="8"/>
  <c r="P3572" i="8"/>
  <c r="P3573" i="8"/>
  <c r="P3574" i="8"/>
  <c r="P3575" i="8"/>
  <c r="P3576" i="8"/>
  <c r="P3577" i="8"/>
  <c r="P3578" i="8"/>
  <c r="P3579" i="8"/>
  <c r="P3580" i="8"/>
  <c r="P3581" i="8"/>
  <c r="P3582" i="8"/>
  <c r="P3583" i="8"/>
  <c r="P3584" i="8"/>
  <c r="P3585" i="8"/>
  <c r="P3586" i="8"/>
  <c r="P3587" i="8"/>
  <c r="P3588" i="8"/>
  <c r="P3589" i="8"/>
  <c r="P3590" i="8"/>
  <c r="P3591" i="8"/>
  <c r="P3592" i="8"/>
  <c r="P3593" i="8"/>
  <c r="P3594" i="8"/>
  <c r="P3595" i="8"/>
  <c r="P3596" i="8"/>
  <c r="P3597" i="8"/>
  <c r="P3598" i="8"/>
  <c r="P3599" i="8"/>
  <c r="P3600" i="8"/>
  <c r="P3601" i="8"/>
  <c r="P3602" i="8"/>
  <c r="P3603" i="8"/>
  <c r="P3604" i="8"/>
  <c r="P3605" i="8"/>
  <c r="P3606" i="8"/>
  <c r="P3607" i="8"/>
  <c r="P3608" i="8"/>
  <c r="P3609" i="8"/>
  <c r="P3610" i="8"/>
  <c r="P3611" i="8"/>
  <c r="P3612" i="8"/>
  <c r="P3613" i="8"/>
  <c r="P3614" i="8"/>
  <c r="P3615" i="8"/>
  <c r="P3616" i="8"/>
  <c r="P3617" i="8"/>
  <c r="P3618" i="8"/>
  <c r="P3619" i="8"/>
  <c r="P3620" i="8"/>
  <c r="P3621" i="8"/>
  <c r="P3622" i="8"/>
  <c r="P3623" i="8"/>
  <c r="P3624" i="8"/>
  <c r="P3625" i="8"/>
  <c r="P3626" i="8"/>
  <c r="P3627" i="8"/>
  <c r="P3628" i="8"/>
  <c r="P3629" i="8"/>
  <c r="P3630" i="8"/>
  <c r="P3631" i="8"/>
  <c r="P3632" i="8"/>
  <c r="P3633" i="8"/>
  <c r="P3634" i="8"/>
  <c r="P3635" i="8"/>
  <c r="P3636" i="8"/>
  <c r="P3637" i="8"/>
  <c r="P3638" i="8"/>
  <c r="P3639" i="8"/>
  <c r="P3640" i="8"/>
  <c r="P3641" i="8"/>
  <c r="P3642" i="8"/>
  <c r="P3643" i="8"/>
  <c r="P3644" i="8"/>
  <c r="P3645" i="8"/>
  <c r="P3646" i="8"/>
  <c r="P3647" i="8"/>
  <c r="P3648" i="8"/>
  <c r="P3649" i="8"/>
  <c r="O256" i="11" s="1"/>
  <c r="P3650" i="8"/>
  <c r="P3651" i="8"/>
  <c r="P3652" i="8"/>
  <c r="P3653" i="8"/>
  <c r="P3654" i="8"/>
  <c r="P3655" i="8"/>
  <c r="P3656" i="8"/>
  <c r="P3657" i="8"/>
  <c r="P3658" i="8"/>
  <c r="P3659" i="8"/>
  <c r="P3660" i="8"/>
  <c r="P3661" i="8"/>
  <c r="P3662" i="8"/>
  <c r="P3663" i="8"/>
  <c r="P3664" i="8"/>
  <c r="P3665" i="8"/>
  <c r="P3666" i="8"/>
  <c r="P3667" i="8"/>
  <c r="P3668" i="8"/>
  <c r="P3669" i="8"/>
  <c r="P3670" i="8"/>
  <c r="P3671" i="8"/>
  <c r="P3672" i="8"/>
  <c r="P3673" i="8"/>
  <c r="P3674" i="8"/>
  <c r="P3675" i="8"/>
  <c r="P3676" i="8"/>
  <c r="P3677" i="8"/>
  <c r="P3678" i="8"/>
  <c r="P3679" i="8"/>
  <c r="P3680" i="8"/>
  <c r="P3681" i="8"/>
  <c r="P3682" i="8"/>
  <c r="P3683" i="8"/>
  <c r="P3684" i="8"/>
  <c r="P3685" i="8"/>
  <c r="P3686" i="8"/>
  <c r="P3687" i="8"/>
  <c r="P3688" i="8"/>
  <c r="P3689" i="8"/>
  <c r="P3690" i="8"/>
  <c r="P3691" i="8"/>
  <c r="P3692" i="8"/>
  <c r="P3693" i="8"/>
  <c r="P3694" i="8"/>
  <c r="P3695" i="8"/>
  <c r="P3696" i="8"/>
  <c r="P3697" i="8"/>
  <c r="P3698" i="8"/>
  <c r="P3699" i="8"/>
  <c r="P3700" i="8"/>
  <c r="P3701" i="8"/>
  <c r="P3702" i="8"/>
  <c r="P3703" i="8"/>
  <c r="P3704" i="8"/>
  <c r="P3705" i="8"/>
  <c r="P3706" i="8"/>
  <c r="P3707" i="8"/>
  <c r="P3708" i="8"/>
  <c r="P3709" i="8"/>
  <c r="P3710" i="8"/>
  <c r="P3711" i="8"/>
  <c r="P3712" i="8"/>
  <c r="P3713" i="8"/>
  <c r="P3714" i="8"/>
  <c r="P3715" i="8"/>
  <c r="P3716" i="8"/>
  <c r="P3717" i="8"/>
  <c r="P3718" i="8"/>
  <c r="P3719" i="8"/>
  <c r="P3720" i="8"/>
  <c r="P3721" i="8"/>
  <c r="P3722" i="8"/>
  <c r="P3723" i="8"/>
  <c r="P3724" i="8"/>
  <c r="P3725" i="8"/>
  <c r="P3726" i="8"/>
  <c r="P3727" i="8"/>
  <c r="P3728" i="8"/>
  <c r="P3729" i="8"/>
  <c r="P3730" i="8"/>
  <c r="P3731" i="8"/>
  <c r="P3732" i="8"/>
  <c r="P3733" i="8"/>
  <c r="P3734" i="8"/>
  <c r="P3735" i="8"/>
  <c r="P3736" i="8"/>
  <c r="P3737" i="8"/>
  <c r="P3738" i="8"/>
  <c r="P3739" i="8"/>
  <c r="P3740" i="8"/>
  <c r="P3741" i="8"/>
  <c r="P3742" i="8"/>
  <c r="P3743" i="8"/>
  <c r="P3744" i="8"/>
  <c r="P3745" i="8"/>
  <c r="P3746" i="8"/>
  <c r="P3747" i="8"/>
  <c r="P3748" i="8"/>
  <c r="P3749" i="8"/>
  <c r="P3750" i="8"/>
  <c r="P3751" i="8"/>
  <c r="P3752" i="8"/>
  <c r="P3753" i="8"/>
  <c r="P3754" i="8"/>
  <c r="P3755" i="8"/>
  <c r="P3756" i="8"/>
  <c r="P3757" i="8"/>
  <c r="P3758" i="8"/>
  <c r="P3759" i="8"/>
  <c r="P3760" i="8"/>
  <c r="P3761" i="8"/>
  <c r="P3762" i="8"/>
  <c r="P3763" i="8"/>
  <c r="P3764" i="8"/>
  <c r="P3765" i="8"/>
  <c r="P3766" i="8"/>
  <c r="P3767" i="8"/>
  <c r="P3768" i="8"/>
  <c r="P3769" i="8"/>
  <c r="P3770" i="8"/>
  <c r="P3771" i="8"/>
  <c r="P3772" i="8"/>
  <c r="P3773" i="8"/>
  <c r="P3774" i="8"/>
  <c r="P3775" i="8"/>
  <c r="P3776" i="8"/>
  <c r="P3777" i="8"/>
  <c r="P3778" i="8"/>
  <c r="P3779" i="8"/>
  <c r="P3780" i="8"/>
  <c r="P3781" i="8"/>
  <c r="P3782" i="8"/>
  <c r="P3783" i="8"/>
  <c r="P3784" i="8"/>
  <c r="P3785" i="8"/>
  <c r="P3786" i="8"/>
  <c r="P3787" i="8"/>
  <c r="P3788" i="8"/>
  <c r="P3789" i="8"/>
  <c r="P3790" i="8"/>
  <c r="P3791" i="8"/>
  <c r="P3792" i="8"/>
  <c r="P3793" i="8"/>
  <c r="P3794" i="8"/>
  <c r="P3795" i="8"/>
  <c r="P3796" i="8"/>
  <c r="P3797" i="8"/>
  <c r="P3798" i="8"/>
  <c r="P3799" i="8"/>
  <c r="P3800" i="8"/>
  <c r="P3801" i="8"/>
  <c r="P3802" i="8"/>
  <c r="P3803" i="8"/>
  <c r="P3804" i="8"/>
  <c r="P3805" i="8"/>
  <c r="P3806" i="8"/>
  <c r="P3807" i="8"/>
  <c r="P3808" i="8"/>
  <c r="P3809" i="8"/>
  <c r="P3810" i="8"/>
  <c r="P3811" i="8"/>
  <c r="P3812" i="8"/>
  <c r="P3813" i="8"/>
  <c r="P3814" i="8"/>
  <c r="O1230" i="11" s="1"/>
  <c r="P3815" i="8"/>
  <c r="P3816" i="8"/>
  <c r="P3817" i="8"/>
  <c r="P3818" i="8"/>
  <c r="P3819" i="8"/>
  <c r="P3820" i="8"/>
  <c r="P3821" i="8"/>
  <c r="P3822" i="8"/>
  <c r="P3823" i="8"/>
  <c r="P3824" i="8"/>
  <c r="P3825" i="8"/>
  <c r="P3826" i="8"/>
  <c r="P3827" i="8"/>
  <c r="P3828" i="8"/>
  <c r="P3829" i="8"/>
  <c r="P3830" i="8"/>
  <c r="P3831" i="8"/>
  <c r="P3832" i="8"/>
  <c r="P3833" i="8"/>
  <c r="P3834" i="8"/>
  <c r="O409" i="11" s="1"/>
  <c r="P3835" i="8"/>
  <c r="P3836" i="8"/>
  <c r="P3837" i="8"/>
  <c r="P3838" i="8"/>
  <c r="P3839" i="8"/>
  <c r="P3840" i="8"/>
  <c r="P3841" i="8"/>
  <c r="P3842" i="8"/>
  <c r="P3843" i="8"/>
  <c r="P3844" i="8"/>
  <c r="P3845" i="8"/>
  <c r="P3846" i="8"/>
  <c r="P3847" i="8"/>
  <c r="P3848" i="8"/>
  <c r="P3849" i="8"/>
  <c r="P3850" i="8"/>
  <c r="P3851" i="8"/>
  <c r="P3852" i="8"/>
  <c r="P3853" i="8"/>
  <c r="P3854" i="8"/>
  <c r="P3855" i="8"/>
  <c r="P3856" i="8"/>
  <c r="P3857" i="8"/>
  <c r="P3858" i="8"/>
  <c r="P3859" i="8"/>
  <c r="P3860" i="8"/>
  <c r="P3861" i="8"/>
  <c r="P3862" i="8"/>
  <c r="P3863" i="8"/>
  <c r="O717" i="11" s="1"/>
  <c r="P3864" i="8"/>
  <c r="P3865" i="8"/>
  <c r="O536" i="11" s="1"/>
  <c r="P3866" i="8"/>
  <c r="P3867" i="8"/>
  <c r="P3868" i="8"/>
  <c r="P3869" i="8"/>
  <c r="P3870" i="8"/>
  <c r="O493" i="11" s="1"/>
  <c r="P3871" i="8"/>
  <c r="P3872" i="8"/>
  <c r="P3873" i="8"/>
  <c r="P3874" i="8"/>
  <c r="P3875" i="8"/>
  <c r="P3876" i="8"/>
  <c r="P3877" i="8"/>
  <c r="P3878" i="8"/>
  <c r="P3879" i="8"/>
  <c r="P3880" i="8"/>
  <c r="P3881" i="8"/>
  <c r="P3882" i="8"/>
  <c r="P3883" i="8"/>
  <c r="P3884" i="8"/>
  <c r="P3885" i="8"/>
  <c r="P3886" i="8"/>
  <c r="P3887" i="8"/>
  <c r="P3888" i="8"/>
  <c r="P3889" i="8"/>
  <c r="P3890" i="8"/>
  <c r="P3891" i="8"/>
  <c r="P3892" i="8"/>
  <c r="P3893" i="8"/>
  <c r="P3894" i="8"/>
  <c r="P3895" i="8"/>
  <c r="P3896" i="8"/>
  <c r="P3897" i="8"/>
  <c r="P3898" i="8"/>
  <c r="O1107" i="11" s="1"/>
  <c r="P3899" i="8"/>
  <c r="P3900" i="8"/>
  <c r="P3901" i="8"/>
  <c r="P3902" i="8"/>
  <c r="P3903" i="8"/>
  <c r="P3904" i="8"/>
  <c r="P3905" i="8"/>
  <c r="P3906" i="8"/>
  <c r="P3907" i="8"/>
  <c r="P3908" i="8"/>
  <c r="P3909" i="8"/>
  <c r="P3910" i="8"/>
  <c r="P3911" i="8"/>
  <c r="P3912" i="8"/>
  <c r="P3913" i="8"/>
  <c r="P3914" i="8"/>
  <c r="P3915" i="8"/>
  <c r="P3916" i="8"/>
  <c r="P3917" i="8"/>
  <c r="O1353" i="11" s="1"/>
  <c r="P3918" i="8"/>
  <c r="P3919" i="8"/>
  <c r="P3920" i="8"/>
  <c r="P3921" i="8"/>
  <c r="P3922" i="8"/>
  <c r="P3923" i="8"/>
  <c r="P3924" i="8"/>
  <c r="P3925" i="8"/>
  <c r="P3926" i="8"/>
  <c r="P3927" i="8"/>
  <c r="P3928" i="8"/>
  <c r="P3929" i="8"/>
  <c r="P3930" i="8"/>
  <c r="P3931" i="8"/>
  <c r="P3932" i="8"/>
  <c r="P3933" i="8"/>
  <c r="P3934" i="8"/>
  <c r="P3935" i="8"/>
  <c r="P3936" i="8"/>
  <c r="P3937" i="8"/>
  <c r="P3938" i="8"/>
  <c r="O1375" i="11" s="1"/>
  <c r="P3939" i="8"/>
  <c r="P3940" i="8"/>
  <c r="P3941" i="8"/>
  <c r="P3942" i="8"/>
  <c r="P3943" i="8"/>
  <c r="P3944" i="8"/>
  <c r="P3945" i="8"/>
  <c r="P3946" i="8"/>
  <c r="P3947" i="8"/>
  <c r="P3948" i="8"/>
  <c r="P3949" i="8"/>
  <c r="P3950" i="8"/>
  <c r="P3951" i="8"/>
  <c r="P3952" i="8"/>
  <c r="P3953" i="8"/>
  <c r="P3954" i="8"/>
  <c r="P3955" i="8"/>
  <c r="P3956" i="8"/>
  <c r="P3957" i="8"/>
  <c r="P3958" i="8"/>
  <c r="P3959" i="8"/>
  <c r="P3960" i="8"/>
  <c r="P3961" i="8"/>
  <c r="P3962" i="8"/>
  <c r="P3963" i="8"/>
  <c r="P3964" i="8"/>
  <c r="P3965" i="8"/>
  <c r="P3966" i="8"/>
  <c r="P3967" i="8"/>
  <c r="P3968" i="8"/>
  <c r="P3969" i="8"/>
  <c r="P3970" i="8"/>
  <c r="P3971" i="8"/>
  <c r="P3972" i="8"/>
  <c r="P3973" i="8"/>
  <c r="P3974" i="8"/>
  <c r="P3975" i="8"/>
  <c r="P3976" i="8"/>
  <c r="P3977" i="8"/>
  <c r="P3978" i="8"/>
  <c r="P3979" i="8"/>
  <c r="P3980" i="8"/>
  <c r="P3981" i="8"/>
  <c r="P3982" i="8"/>
  <c r="P3983" i="8"/>
  <c r="P3984" i="8"/>
  <c r="P3985" i="8"/>
  <c r="P3986" i="8"/>
  <c r="P3987" i="8"/>
  <c r="P3988" i="8"/>
  <c r="P3989" i="8"/>
  <c r="P3990" i="8"/>
  <c r="P3991" i="8"/>
  <c r="P3992" i="8"/>
  <c r="P3993" i="8"/>
  <c r="P3994" i="8"/>
  <c r="P3995" i="8"/>
  <c r="P3996" i="8"/>
  <c r="P3997" i="8"/>
  <c r="P3998" i="8"/>
  <c r="P3999" i="8"/>
  <c r="P4000" i="8"/>
  <c r="P4001" i="8"/>
  <c r="O774" i="11" s="1"/>
  <c r="P4002" i="8"/>
  <c r="P4003" i="8"/>
  <c r="P4004" i="8"/>
  <c r="P4005" i="8"/>
  <c r="P4006" i="8"/>
  <c r="P4007" i="8"/>
  <c r="P4008" i="8"/>
  <c r="P4009" i="8"/>
  <c r="P4010" i="8"/>
  <c r="O178" i="11" s="1"/>
  <c r="P4011" i="8"/>
  <c r="P4012" i="8"/>
  <c r="P4013" i="8"/>
  <c r="P4014" i="8"/>
  <c r="P4015" i="8"/>
  <c r="P4016" i="8"/>
  <c r="P4017" i="8"/>
  <c r="P4018" i="8"/>
  <c r="P4019" i="8"/>
  <c r="P4020" i="8"/>
  <c r="P4021" i="8"/>
  <c r="P4022" i="8"/>
  <c r="P4023" i="8"/>
  <c r="P4024" i="8"/>
  <c r="P4025" i="8"/>
  <c r="P4026" i="8"/>
  <c r="P4027" i="8"/>
  <c r="P4028" i="8"/>
  <c r="P4029" i="8"/>
  <c r="P4030" i="8"/>
  <c r="P4031" i="8"/>
  <c r="P4032" i="8"/>
  <c r="P4033" i="8"/>
  <c r="P4034" i="8"/>
  <c r="P4035" i="8"/>
  <c r="P4036" i="8"/>
  <c r="P4037" i="8"/>
  <c r="P4038" i="8"/>
  <c r="P4039" i="8"/>
  <c r="P4040" i="8"/>
  <c r="P4041" i="8"/>
  <c r="P4042" i="8"/>
  <c r="P4043" i="8"/>
  <c r="P4044" i="8"/>
  <c r="P4045" i="8"/>
  <c r="P4046" i="8"/>
  <c r="P4047" i="8"/>
  <c r="P4048" i="8"/>
  <c r="P4049" i="8"/>
  <c r="P4050" i="8"/>
  <c r="O341" i="11" s="1"/>
  <c r="P4051" i="8"/>
  <c r="P4052" i="8"/>
  <c r="P4053" i="8"/>
  <c r="P4054" i="8"/>
  <c r="P4055" i="8"/>
  <c r="P4056" i="8"/>
  <c r="P4057" i="8"/>
  <c r="P4058" i="8"/>
  <c r="P4059" i="8"/>
  <c r="O327" i="11" s="1"/>
  <c r="P4060" i="8"/>
  <c r="P4061" i="8"/>
  <c r="P4062" i="8"/>
  <c r="P4063" i="8"/>
  <c r="P4064" i="8"/>
  <c r="P4065" i="8"/>
  <c r="P4066" i="8"/>
  <c r="P4067" i="8"/>
  <c r="P4068" i="8"/>
  <c r="P4069" i="8"/>
  <c r="P4070" i="8"/>
  <c r="P4071" i="8"/>
  <c r="P4072" i="8"/>
  <c r="P4073" i="8"/>
  <c r="P4074" i="8"/>
  <c r="P4075" i="8"/>
  <c r="P4076" i="8"/>
  <c r="P4077" i="8"/>
  <c r="P4078" i="8"/>
  <c r="P4079" i="8"/>
  <c r="P4080" i="8"/>
  <c r="P4081" i="8"/>
  <c r="P4082" i="8"/>
  <c r="P4083" i="8"/>
  <c r="P4084" i="8"/>
  <c r="P4085" i="8"/>
  <c r="P4086" i="8"/>
  <c r="P4087" i="8"/>
  <c r="P4088" i="8"/>
  <c r="P4089" i="8"/>
  <c r="P4090" i="8"/>
  <c r="P4091" i="8"/>
  <c r="P4092" i="8"/>
  <c r="P4093" i="8"/>
  <c r="P4094" i="8"/>
  <c r="P4095" i="8"/>
  <c r="P4096" i="8"/>
  <c r="P4097" i="8"/>
  <c r="P4098" i="8"/>
  <c r="P4099" i="8"/>
  <c r="P4100" i="8"/>
  <c r="P4101" i="8"/>
  <c r="P4102" i="8"/>
  <c r="P4103" i="8"/>
  <c r="P4104" i="8"/>
  <c r="P4105" i="8"/>
  <c r="P4106" i="8"/>
  <c r="P4107" i="8"/>
  <c r="P4108" i="8"/>
  <c r="P4109" i="8"/>
  <c r="P4110" i="8"/>
  <c r="P4111" i="8"/>
  <c r="P4112" i="8"/>
  <c r="P4113" i="8"/>
  <c r="P4114" i="8"/>
  <c r="P4115" i="8"/>
  <c r="P4116" i="8"/>
  <c r="P4117" i="8"/>
  <c r="P4118" i="8"/>
  <c r="P4119" i="8"/>
  <c r="P4120" i="8"/>
  <c r="P4121" i="8"/>
  <c r="P4122" i="8"/>
  <c r="P4123" i="8"/>
  <c r="P4124" i="8"/>
  <c r="P4125" i="8"/>
  <c r="P4126" i="8"/>
  <c r="P4127" i="8"/>
  <c r="P4128" i="8"/>
  <c r="P4129" i="8"/>
  <c r="P4130" i="8"/>
  <c r="P4131" i="8"/>
  <c r="P4132" i="8"/>
  <c r="P4133" i="8"/>
  <c r="P4134" i="8"/>
  <c r="P4135" i="8"/>
  <c r="P4136" i="8"/>
  <c r="P4137" i="8"/>
  <c r="P4138" i="8"/>
  <c r="P4139" i="8"/>
  <c r="P4140" i="8"/>
  <c r="P4141" i="8"/>
  <c r="P4142" i="8"/>
  <c r="P4143" i="8"/>
  <c r="P4144" i="8"/>
  <c r="P4145" i="8"/>
  <c r="P4146" i="8"/>
  <c r="P4147" i="8"/>
  <c r="P4148" i="8"/>
  <c r="P4149" i="8"/>
  <c r="P4150" i="8"/>
  <c r="P4151" i="8"/>
  <c r="P4152" i="8"/>
  <c r="P4153" i="8"/>
  <c r="P4154" i="8"/>
  <c r="P4155" i="8"/>
  <c r="O1413" i="11" s="1"/>
  <c r="P4156" i="8"/>
  <c r="P4157" i="8"/>
  <c r="P4158" i="8"/>
  <c r="P4159" i="8"/>
  <c r="P4160" i="8"/>
  <c r="P4161" i="8"/>
  <c r="P4162" i="8"/>
  <c r="O1049" i="11" s="1"/>
  <c r="P4163" i="8"/>
  <c r="P4164" i="8"/>
  <c r="P4165" i="8"/>
  <c r="P4166" i="8"/>
  <c r="P4167" i="8"/>
  <c r="P4168" i="8"/>
  <c r="P4169" i="8"/>
  <c r="P4170" i="8"/>
  <c r="P4171" i="8"/>
  <c r="P4172" i="8"/>
  <c r="P4173" i="8"/>
  <c r="P4174" i="8"/>
  <c r="P4175" i="8"/>
  <c r="P4176" i="8"/>
  <c r="P4177" i="8"/>
  <c r="P4178" i="8"/>
  <c r="P4179" i="8"/>
  <c r="P4180" i="8"/>
  <c r="P4181" i="8"/>
  <c r="P4182" i="8"/>
  <c r="P4183" i="8"/>
  <c r="P4184" i="8"/>
  <c r="P4185" i="8"/>
  <c r="P4186" i="8"/>
  <c r="P4187" i="8"/>
  <c r="P4188" i="8"/>
  <c r="P4189" i="8"/>
  <c r="P4190" i="8"/>
  <c r="P4191" i="8"/>
  <c r="P4192" i="8"/>
  <c r="P4193" i="8"/>
  <c r="P4194" i="8"/>
  <c r="P4195" i="8"/>
  <c r="P4196" i="8"/>
  <c r="P4197" i="8"/>
  <c r="P4198" i="8"/>
  <c r="P4199" i="8"/>
  <c r="P4200" i="8"/>
  <c r="P4201" i="8"/>
  <c r="P4202" i="8"/>
  <c r="P4203" i="8"/>
  <c r="P4204" i="8"/>
  <c r="P4205" i="8"/>
  <c r="P4206" i="8"/>
  <c r="P4207" i="8"/>
  <c r="P4208" i="8"/>
  <c r="P4209" i="8"/>
  <c r="P4210" i="8"/>
  <c r="P4211" i="8"/>
  <c r="P4212" i="8"/>
  <c r="P4213" i="8"/>
  <c r="P4214" i="8"/>
  <c r="P4215" i="8"/>
  <c r="P4216" i="8"/>
  <c r="P4217" i="8"/>
  <c r="O1293" i="11" s="1"/>
  <c r="P4218" i="8"/>
  <c r="P4219" i="8"/>
  <c r="P4220" i="8"/>
  <c r="P4221" i="8"/>
  <c r="P4222" i="8"/>
  <c r="P4223" i="8"/>
  <c r="P4224" i="8"/>
  <c r="P4225" i="8"/>
  <c r="P4226" i="8"/>
  <c r="P4227" i="8"/>
  <c r="P4228" i="8"/>
  <c r="P4229" i="8"/>
  <c r="P4230" i="8"/>
  <c r="P4231" i="8"/>
  <c r="P4232" i="8"/>
  <c r="P4233" i="8"/>
  <c r="P4234" i="8"/>
  <c r="P4235" i="8"/>
  <c r="P4236" i="8"/>
  <c r="P4237" i="8"/>
  <c r="P4238" i="8"/>
  <c r="P4239" i="8"/>
  <c r="P4240" i="8"/>
  <c r="P4241" i="8"/>
  <c r="P4242" i="8"/>
  <c r="P4243" i="8"/>
  <c r="P4244" i="8"/>
  <c r="P4245" i="8"/>
  <c r="P4246" i="8"/>
  <c r="P4247" i="8"/>
  <c r="P4248" i="8"/>
  <c r="P4249" i="8"/>
  <c r="P4250" i="8"/>
  <c r="P4251" i="8"/>
  <c r="P4252" i="8"/>
  <c r="P4253" i="8"/>
  <c r="P4254" i="8"/>
  <c r="P4255" i="8"/>
  <c r="P4256" i="8"/>
  <c r="P4257" i="8"/>
  <c r="P4258" i="8"/>
  <c r="P4259" i="8"/>
  <c r="P4260" i="8"/>
  <c r="P4261" i="8"/>
  <c r="P4262" i="8"/>
  <c r="P4263" i="8"/>
  <c r="P4264" i="8"/>
  <c r="P4265" i="8"/>
  <c r="P4266" i="8"/>
  <c r="O1117" i="11" s="1"/>
  <c r="P4267" i="8"/>
  <c r="P4268" i="8"/>
  <c r="P4269" i="8"/>
  <c r="P4270" i="8"/>
  <c r="P4271" i="8"/>
  <c r="P4272" i="8"/>
  <c r="P4273" i="8"/>
  <c r="P4274" i="8"/>
  <c r="P4275" i="8"/>
  <c r="P4276" i="8"/>
  <c r="P4277" i="8"/>
  <c r="P4278" i="8"/>
  <c r="P4279" i="8"/>
  <c r="P4280" i="8"/>
  <c r="P4281" i="8"/>
  <c r="P4282" i="8"/>
  <c r="P4283" i="8"/>
  <c r="P4284" i="8"/>
  <c r="P4285" i="8"/>
  <c r="P4286" i="8"/>
  <c r="P4287" i="8"/>
  <c r="P4288" i="8"/>
  <c r="P4289" i="8"/>
  <c r="P4290" i="8"/>
  <c r="P4291" i="8"/>
  <c r="P4292" i="8"/>
  <c r="P4293" i="8"/>
  <c r="P4294" i="8"/>
  <c r="P4295" i="8"/>
  <c r="P4296" i="8"/>
  <c r="P4297" i="8"/>
  <c r="P4298" i="8"/>
  <c r="P4299" i="8"/>
  <c r="P4300" i="8"/>
  <c r="P4301" i="8"/>
  <c r="P4302" i="8"/>
  <c r="P4303" i="8"/>
  <c r="P4304" i="8"/>
  <c r="P4305" i="8"/>
  <c r="P4306" i="8"/>
  <c r="P4307" i="8"/>
  <c r="P4308" i="8"/>
  <c r="P4309" i="8"/>
  <c r="P4310" i="8"/>
  <c r="P4311" i="8"/>
  <c r="P4312" i="8"/>
  <c r="P4313" i="8"/>
  <c r="P4314" i="8"/>
  <c r="O1078" i="11" s="1"/>
  <c r="P4315" i="8"/>
  <c r="P4316" i="8"/>
  <c r="P4317" i="8"/>
  <c r="P4318" i="8"/>
  <c r="P4319" i="8"/>
  <c r="P4320" i="8"/>
  <c r="P4321" i="8"/>
  <c r="O319" i="11" s="1"/>
  <c r="P4322" i="8"/>
  <c r="P4323" i="8"/>
  <c r="P4324" i="8"/>
  <c r="P4325" i="8"/>
  <c r="P4326" i="8"/>
  <c r="P4327" i="8"/>
  <c r="P4328" i="8"/>
  <c r="P4329" i="8"/>
  <c r="P4330" i="8"/>
  <c r="P4331" i="8"/>
  <c r="P4332" i="8"/>
  <c r="P4333" i="8"/>
  <c r="P4334" i="8"/>
  <c r="P4335" i="8"/>
  <c r="P4336" i="8"/>
  <c r="P4337" i="8"/>
  <c r="P4338" i="8"/>
  <c r="P4339" i="8"/>
  <c r="P4340" i="8"/>
  <c r="P4341" i="8"/>
  <c r="P4342" i="8"/>
  <c r="P4343" i="8"/>
  <c r="P4344" i="8"/>
  <c r="P4345" i="8"/>
  <c r="P4346" i="8"/>
  <c r="P4347" i="8"/>
  <c r="P4348" i="8"/>
  <c r="P4349" i="8"/>
  <c r="P4350" i="8"/>
  <c r="P4351" i="8"/>
  <c r="P4352" i="8"/>
  <c r="P4353" i="8"/>
  <c r="P4354" i="8"/>
  <c r="P4355" i="8"/>
  <c r="P4356" i="8"/>
  <c r="P4357" i="8"/>
  <c r="P4358" i="8"/>
  <c r="P4359" i="8"/>
  <c r="P4360" i="8"/>
  <c r="P4361" i="8"/>
  <c r="P4362" i="8"/>
  <c r="P4363" i="8"/>
  <c r="P4364" i="8"/>
  <c r="P4365" i="8"/>
  <c r="P4366" i="8"/>
  <c r="P4367" i="8"/>
  <c r="P4368" i="8"/>
  <c r="P4369" i="8"/>
  <c r="P4370" i="8"/>
  <c r="P4371" i="8"/>
  <c r="P4372" i="8"/>
  <c r="P4373" i="8"/>
  <c r="P4374" i="8"/>
  <c r="P4375" i="8"/>
  <c r="P4376" i="8"/>
  <c r="P4377" i="8"/>
  <c r="P4378" i="8"/>
  <c r="P4379" i="8"/>
  <c r="P4380" i="8"/>
  <c r="P4381" i="8"/>
  <c r="P4382" i="8"/>
  <c r="P4383" i="8"/>
  <c r="P4384" i="8"/>
  <c r="P4385" i="8"/>
  <c r="P4386" i="8"/>
  <c r="P4387" i="8"/>
  <c r="P4388" i="8"/>
  <c r="P4389" i="8"/>
  <c r="P4390" i="8"/>
  <c r="P4391" i="8"/>
  <c r="P4392" i="8"/>
  <c r="P4393" i="8"/>
  <c r="P4394" i="8"/>
  <c r="P4395" i="8"/>
  <c r="P4396" i="8"/>
  <c r="P4397" i="8"/>
  <c r="P4398" i="8"/>
  <c r="P4399" i="8"/>
  <c r="P4400" i="8"/>
  <c r="P4401" i="8"/>
  <c r="P4402" i="8"/>
  <c r="P4403" i="8"/>
  <c r="P4404" i="8"/>
  <c r="P4405" i="8"/>
  <c r="P4406" i="8"/>
  <c r="P4407" i="8"/>
  <c r="P4408" i="8"/>
  <c r="P4409" i="8"/>
  <c r="P4410" i="8"/>
  <c r="P4411" i="8"/>
  <c r="P4412" i="8"/>
  <c r="P4413" i="8"/>
  <c r="P4414" i="8"/>
  <c r="P4415" i="8"/>
  <c r="P4416" i="8"/>
  <c r="P4417" i="8"/>
  <c r="P4418" i="8"/>
  <c r="P4419" i="8"/>
  <c r="P4420" i="8"/>
  <c r="P4421" i="8"/>
  <c r="P4422" i="8"/>
  <c r="P4423" i="8"/>
  <c r="P4424" i="8"/>
  <c r="P4425" i="8"/>
  <c r="P4426" i="8"/>
  <c r="P4427" i="8"/>
  <c r="P4428" i="8"/>
  <c r="P4429" i="8"/>
  <c r="P4430" i="8"/>
  <c r="P4431" i="8"/>
  <c r="P4432" i="8"/>
  <c r="P4433" i="8"/>
  <c r="P4434" i="8"/>
  <c r="P4435" i="8"/>
  <c r="P4436" i="8"/>
  <c r="P4437" i="8"/>
  <c r="P4438" i="8"/>
  <c r="P4439" i="8"/>
  <c r="P4440" i="8"/>
  <c r="P4441" i="8"/>
  <c r="P4442" i="8"/>
  <c r="P4443" i="8"/>
  <c r="P4444" i="8"/>
  <c r="P4445" i="8"/>
  <c r="P4446" i="8"/>
  <c r="P4447" i="8"/>
  <c r="P4448" i="8"/>
  <c r="P4449" i="8"/>
  <c r="P4450" i="8"/>
  <c r="P4451" i="8"/>
  <c r="P4452" i="8"/>
  <c r="P4453" i="8"/>
  <c r="P4454" i="8"/>
  <c r="P4455" i="8"/>
  <c r="P4456" i="8"/>
  <c r="P4457" i="8"/>
  <c r="P4458" i="8"/>
  <c r="P4459" i="8"/>
  <c r="P4460" i="8"/>
  <c r="P4461" i="8"/>
  <c r="P4462" i="8"/>
  <c r="P4463" i="8"/>
  <c r="P4464" i="8"/>
  <c r="P4465" i="8"/>
  <c r="P4466" i="8"/>
  <c r="P4467" i="8"/>
  <c r="P4468" i="8"/>
  <c r="P4469" i="8"/>
  <c r="P4470" i="8"/>
  <c r="P4471" i="8"/>
  <c r="P4472" i="8"/>
  <c r="P4473" i="8"/>
  <c r="P4474" i="8"/>
  <c r="P4475" i="8"/>
  <c r="P4476" i="8"/>
  <c r="P4477" i="8"/>
  <c r="P4478" i="8"/>
  <c r="P4479" i="8"/>
  <c r="P4480" i="8"/>
  <c r="P4481" i="8"/>
  <c r="P4482" i="8"/>
  <c r="P4483" i="8"/>
  <c r="P4484" i="8"/>
  <c r="P4485" i="8"/>
  <c r="P4486" i="8"/>
  <c r="P4487" i="8"/>
  <c r="P4488" i="8"/>
  <c r="P4489" i="8"/>
  <c r="P4490" i="8"/>
  <c r="P4491" i="8"/>
  <c r="P4492" i="8"/>
  <c r="P4493" i="8"/>
  <c r="P4494" i="8"/>
  <c r="P4495" i="8"/>
  <c r="P4496" i="8"/>
  <c r="P4497" i="8"/>
  <c r="P4498" i="8"/>
  <c r="P4499" i="8"/>
  <c r="P4500" i="8"/>
  <c r="P4501" i="8"/>
  <c r="P4502" i="8"/>
  <c r="P4503" i="8"/>
  <c r="P4504" i="8"/>
  <c r="P4505" i="8"/>
  <c r="P4506" i="8"/>
  <c r="P4507" i="8"/>
  <c r="P4508" i="8"/>
  <c r="P4509" i="8"/>
  <c r="P4510" i="8"/>
  <c r="P4511" i="8"/>
  <c r="P4512" i="8"/>
  <c r="P4513" i="8"/>
  <c r="P4514" i="8"/>
  <c r="O1111" i="11" s="1"/>
  <c r="P4515" i="8"/>
  <c r="P4516" i="8"/>
  <c r="P4517" i="8"/>
  <c r="P4518" i="8"/>
  <c r="P4519" i="8"/>
  <c r="P4520" i="8"/>
  <c r="P4521" i="8"/>
  <c r="P4522" i="8"/>
  <c r="P4523" i="8"/>
  <c r="P4524" i="8"/>
  <c r="P4525" i="8"/>
  <c r="P4526" i="8"/>
  <c r="P4527" i="8"/>
  <c r="P4528" i="8"/>
  <c r="P4529" i="8"/>
  <c r="P4530" i="8"/>
  <c r="P4531" i="8"/>
  <c r="P4532" i="8"/>
  <c r="P4533" i="8"/>
  <c r="P4534" i="8"/>
  <c r="P4535" i="8"/>
  <c r="P4536" i="8"/>
  <c r="P4537" i="8"/>
  <c r="O184" i="11" s="1"/>
  <c r="P4538" i="8"/>
  <c r="P4539" i="8"/>
  <c r="P4540" i="8"/>
  <c r="P4541" i="8"/>
  <c r="P4542" i="8"/>
  <c r="P4543" i="8"/>
  <c r="P4544" i="8"/>
  <c r="P4545" i="8"/>
  <c r="P4546" i="8"/>
  <c r="P4547" i="8"/>
  <c r="P4548" i="8"/>
  <c r="P4549" i="8"/>
  <c r="P4550" i="8"/>
  <c r="P4551" i="8"/>
  <c r="P4552" i="8"/>
  <c r="P4553" i="8"/>
  <c r="P4554" i="8"/>
  <c r="P4555" i="8"/>
  <c r="P4556" i="8"/>
  <c r="P4557" i="8"/>
  <c r="P4558" i="8"/>
  <c r="P4559" i="8"/>
  <c r="P4560" i="8"/>
  <c r="P4561" i="8"/>
  <c r="P4562" i="8"/>
  <c r="P4563" i="8"/>
  <c r="O330" i="11" s="1"/>
  <c r="P4564" i="8"/>
  <c r="P4565" i="8"/>
  <c r="P4566" i="8"/>
  <c r="P4567" i="8"/>
  <c r="P4568" i="8"/>
  <c r="P4569" i="8"/>
  <c r="P4570" i="8"/>
  <c r="P4571" i="8"/>
  <c r="P4572" i="8"/>
  <c r="P4573" i="8"/>
  <c r="P4574" i="8"/>
  <c r="P4575" i="8"/>
  <c r="P4576" i="8"/>
  <c r="P4577" i="8"/>
  <c r="P4578" i="8"/>
  <c r="P4579" i="8"/>
  <c r="P4580" i="8"/>
  <c r="P4581" i="8"/>
  <c r="P4582" i="8"/>
  <c r="P4583" i="8"/>
  <c r="P4584" i="8"/>
  <c r="P4585" i="8"/>
  <c r="P4586" i="8"/>
  <c r="P4587" i="8"/>
  <c r="P4588" i="8"/>
  <c r="P4589" i="8"/>
  <c r="P4590" i="8"/>
  <c r="P4591" i="8"/>
  <c r="P4592" i="8"/>
  <c r="O1249" i="11" s="1"/>
  <c r="P4593" i="8"/>
  <c r="P4594" i="8"/>
  <c r="P4595" i="8"/>
  <c r="P4596" i="8"/>
  <c r="P4597" i="8"/>
  <c r="P4598" i="8"/>
  <c r="P4599" i="8"/>
  <c r="P4600" i="8"/>
  <c r="P4601" i="8"/>
  <c r="O417" i="11" s="1"/>
  <c r="P4602" i="8"/>
  <c r="P4603" i="8"/>
  <c r="P4604" i="8"/>
  <c r="P4605" i="8"/>
  <c r="P4606" i="8"/>
  <c r="P4607" i="8"/>
  <c r="P4608" i="8"/>
  <c r="P4609" i="8"/>
  <c r="P4610" i="8"/>
  <c r="P4611" i="8"/>
  <c r="P4612" i="8"/>
  <c r="P4613" i="8"/>
  <c r="P4614" i="8"/>
  <c r="P4615" i="8"/>
  <c r="P4616" i="8"/>
  <c r="P4617" i="8"/>
  <c r="P4618" i="8"/>
  <c r="P4619" i="8"/>
  <c r="P4620" i="8"/>
  <c r="P4621" i="8"/>
  <c r="P4622" i="8"/>
  <c r="P4623" i="8"/>
  <c r="P4624" i="8"/>
  <c r="P4625" i="8"/>
  <c r="P4626" i="8"/>
  <c r="O317" i="11" s="1"/>
  <c r="P4627" i="8"/>
  <c r="P4628" i="8"/>
  <c r="P4629" i="8"/>
  <c r="P4630" i="8"/>
  <c r="P4631" i="8"/>
  <c r="P4632" i="8"/>
  <c r="P4633" i="8"/>
  <c r="P4634" i="8"/>
  <c r="P4635" i="8"/>
  <c r="P4636" i="8"/>
  <c r="P4637" i="8"/>
  <c r="P4638" i="8"/>
  <c r="P4639" i="8"/>
  <c r="P4640" i="8"/>
  <c r="P4641" i="8"/>
  <c r="P4642" i="8"/>
  <c r="P4643" i="8"/>
  <c r="P4644" i="8"/>
  <c r="P4645" i="8"/>
  <c r="P4646" i="8"/>
  <c r="P4647" i="8"/>
  <c r="P4648" i="8"/>
  <c r="P4649" i="8"/>
  <c r="P4650" i="8"/>
  <c r="P4651" i="8"/>
  <c r="P4652" i="8"/>
  <c r="P4653" i="8"/>
  <c r="P4654" i="8"/>
  <c r="P4655" i="8"/>
  <c r="P4656" i="8"/>
  <c r="P4657" i="8"/>
  <c r="P4658" i="8"/>
  <c r="P4659" i="8"/>
  <c r="P4660" i="8"/>
  <c r="P4661" i="8"/>
  <c r="P4662" i="8"/>
  <c r="P4663" i="8"/>
  <c r="P4664" i="8"/>
  <c r="P4665" i="8"/>
  <c r="P4666" i="8"/>
  <c r="O753" i="11" s="1"/>
  <c r="P4667" i="8"/>
  <c r="P4668" i="8"/>
  <c r="P4669" i="8"/>
  <c r="P4670" i="8"/>
  <c r="P4671" i="8"/>
  <c r="P4672" i="8"/>
  <c r="P4673" i="8"/>
  <c r="P4674" i="8"/>
  <c r="P4675" i="8"/>
  <c r="O1378" i="11" s="1"/>
  <c r="P4676" i="8"/>
  <c r="P4677" i="8"/>
  <c r="P4678" i="8"/>
  <c r="P4679" i="8"/>
  <c r="P4680" i="8"/>
  <c r="P4681" i="8"/>
  <c r="P4682" i="8"/>
  <c r="P4683" i="8"/>
  <c r="P4684" i="8"/>
  <c r="P4685" i="8"/>
  <c r="P4686" i="8"/>
  <c r="P4687" i="8"/>
  <c r="P4688" i="8"/>
  <c r="P4689" i="8"/>
  <c r="P4690" i="8"/>
  <c r="P4691" i="8"/>
  <c r="P4692" i="8"/>
  <c r="P4693" i="8"/>
  <c r="P4694" i="8"/>
  <c r="P4695" i="8"/>
  <c r="P4696" i="8"/>
  <c r="P4697" i="8"/>
  <c r="P4698" i="8"/>
  <c r="P4699" i="8"/>
  <c r="P4700" i="8"/>
  <c r="P4701" i="8"/>
  <c r="P4702" i="8"/>
  <c r="P4703" i="8"/>
  <c r="P4704" i="8"/>
  <c r="P4705" i="8"/>
  <c r="P4706" i="8"/>
  <c r="P4707" i="8"/>
  <c r="P4708" i="8"/>
  <c r="P4709" i="8"/>
  <c r="P4710" i="8"/>
  <c r="P4711" i="8"/>
  <c r="P4712" i="8"/>
  <c r="P4713" i="8"/>
  <c r="P4714" i="8"/>
  <c r="P4715" i="8"/>
  <c r="P4716" i="8"/>
  <c r="P4717" i="8"/>
  <c r="P4718" i="8"/>
  <c r="P4719" i="8"/>
  <c r="P4720" i="8"/>
  <c r="P4721" i="8"/>
  <c r="O204" i="11" s="1"/>
  <c r="P4722" i="8"/>
  <c r="P4723" i="8"/>
  <c r="P4724" i="8"/>
  <c r="P4725" i="8"/>
  <c r="P4726" i="8"/>
  <c r="P4727" i="8"/>
  <c r="P4728" i="8"/>
  <c r="P4729" i="8"/>
  <c r="P4730" i="8"/>
  <c r="P4731" i="8"/>
  <c r="P4732" i="8"/>
  <c r="P4733" i="8"/>
  <c r="P4734" i="8"/>
  <c r="P4735" i="8"/>
  <c r="P4736" i="8"/>
  <c r="P4737" i="8"/>
  <c r="P4738" i="8"/>
  <c r="P4739" i="8"/>
  <c r="P4740" i="8"/>
  <c r="P4741" i="8"/>
  <c r="P4742" i="8"/>
  <c r="P4743" i="8"/>
  <c r="P4744" i="8"/>
  <c r="P4745" i="8"/>
  <c r="P4746" i="8"/>
  <c r="P4747" i="8"/>
  <c r="P4748" i="8"/>
  <c r="P4749" i="8"/>
  <c r="P4750" i="8"/>
  <c r="P4751" i="8"/>
  <c r="P4752" i="8"/>
  <c r="P4753" i="8"/>
  <c r="P4754" i="8"/>
  <c r="P4755" i="8"/>
  <c r="P4756" i="8"/>
  <c r="P4757" i="8"/>
  <c r="P4758" i="8"/>
  <c r="P4759" i="8"/>
  <c r="P4760" i="8"/>
  <c r="P4761" i="8"/>
  <c r="P4762" i="8"/>
  <c r="P4763" i="8"/>
  <c r="P4764" i="8"/>
  <c r="P4765" i="8"/>
  <c r="P4766" i="8"/>
  <c r="P4767" i="8"/>
  <c r="P4768" i="8"/>
  <c r="P4769" i="8"/>
  <c r="P4770" i="8"/>
  <c r="P4771" i="8"/>
  <c r="P4772" i="8"/>
  <c r="P4773" i="8"/>
  <c r="P4774" i="8"/>
  <c r="P4775" i="8"/>
  <c r="P4776" i="8"/>
  <c r="P4777" i="8"/>
  <c r="P4778" i="8"/>
  <c r="P4779" i="8"/>
  <c r="P4780" i="8"/>
  <c r="P4781" i="8"/>
  <c r="P4782" i="8"/>
  <c r="P4783" i="8"/>
  <c r="P4784" i="8"/>
  <c r="P4785" i="8"/>
  <c r="P4786" i="8"/>
  <c r="P4787" i="8"/>
  <c r="P4788" i="8"/>
  <c r="P4789" i="8"/>
  <c r="P4790" i="8"/>
  <c r="P4791" i="8"/>
  <c r="P4792" i="8"/>
  <c r="P4793" i="8"/>
  <c r="P4794" i="8"/>
  <c r="P4795" i="8"/>
  <c r="P4796" i="8"/>
  <c r="P4797" i="8"/>
  <c r="P4798" i="8"/>
  <c r="P4799" i="8"/>
  <c r="P4800" i="8"/>
  <c r="P4801" i="8"/>
  <c r="P4802" i="8"/>
  <c r="P4803" i="8"/>
  <c r="P4804" i="8"/>
  <c r="P4805" i="8"/>
  <c r="P4806" i="8"/>
  <c r="P4807" i="8"/>
  <c r="P4808" i="8"/>
  <c r="P4809" i="8"/>
  <c r="P4810" i="8"/>
  <c r="P4811" i="8"/>
  <c r="P4812" i="8"/>
  <c r="P4813" i="8"/>
  <c r="P4814" i="8"/>
  <c r="P4815" i="8"/>
  <c r="P4816" i="8"/>
  <c r="P4817" i="8"/>
  <c r="P4818" i="8"/>
  <c r="P4819" i="8"/>
  <c r="P4820" i="8"/>
  <c r="P4821" i="8"/>
  <c r="P4822" i="8"/>
  <c r="P4823" i="8"/>
  <c r="P4824" i="8"/>
  <c r="P4825" i="8"/>
  <c r="P4826" i="8"/>
  <c r="P4827" i="8"/>
  <c r="P4828" i="8"/>
  <c r="P4829" i="8"/>
  <c r="P4830" i="8"/>
  <c r="P4831" i="8"/>
  <c r="P4832" i="8"/>
  <c r="P4833" i="8"/>
  <c r="P4834" i="8"/>
  <c r="P4835" i="8"/>
  <c r="P4836" i="8"/>
  <c r="P4837" i="8"/>
  <c r="P4838" i="8"/>
  <c r="P4839" i="8"/>
  <c r="P4840" i="8"/>
  <c r="P4841" i="8"/>
  <c r="P4842" i="8"/>
  <c r="P4843" i="8"/>
  <c r="P4844" i="8"/>
  <c r="P4845" i="8"/>
  <c r="P4846" i="8"/>
  <c r="P4847" i="8"/>
  <c r="P4848" i="8"/>
  <c r="P4849" i="8"/>
  <c r="P4850" i="8"/>
  <c r="P4851" i="8"/>
  <c r="P4852" i="8"/>
  <c r="P4853" i="8"/>
  <c r="P4854" i="8"/>
  <c r="P4855" i="8"/>
  <c r="P4856" i="8"/>
  <c r="P4857" i="8"/>
  <c r="P4858" i="8"/>
  <c r="P4859" i="8"/>
  <c r="P4860" i="8"/>
  <c r="P4861" i="8"/>
  <c r="P4862" i="8"/>
  <c r="P4863" i="8"/>
  <c r="P4864" i="8"/>
  <c r="P4865" i="8"/>
  <c r="P4866" i="8"/>
  <c r="P4867" i="8"/>
  <c r="P4868" i="8"/>
  <c r="P4869" i="8"/>
  <c r="P4870" i="8"/>
  <c r="P4871" i="8"/>
  <c r="P4872" i="8"/>
  <c r="P4873" i="8"/>
  <c r="P4874" i="8"/>
  <c r="P4875" i="8"/>
  <c r="P4876" i="8"/>
  <c r="P4877" i="8"/>
  <c r="P4878" i="8"/>
  <c r="P4879" i="8"/>
  <c r="P4880" i="8"/>
  <c r="P4881" i="8"/>
  <c r="P4882" i="8"/>
  <c r="P4883" i="8"/>
  <c r="P4884" i="8"/>
  <c r="P4885" i="8"/>
  <c r="P4886" i="8"/>
  <c r="P4887" i="8"/>
  <c r="P4888" i="8"/>
  <c r="P4889" i="8"/>
  <c r="P4890" i="8"/>
  <c r="P4891" i="8"/>
  <c r="P4892" i="8"/>
  <c r="P4893" i="8"/>
  <c r="P4894" i="8"/>
  <c r="P4895" i="8"/>
  <c r="P4896" i="8"/>
  <c r="P4897" i="8"/>
  <c r="P4898" i="8"/>
  <c r="P4899" i="8"/>
  <c r="P4900" i="8"/>
  <c r="P4901" i="8"/>
  <c r="P4902" i="8"/>
  <c r="P4903" i="8"/>
  <c r="P4904" i="8"/>
  <c r="P4905" i="8"/>
  <c r="P4906" i="8"/>
  <c r="P4907" i="8"/>
  <c r="P4908" i="8"/>
  <c r="P4909" i="8"/>
  <c r="P4910" i="8"/>
  <c r="P4911" i="8"/>
  <c r="P4912" i="8"/>
  <c r="P4913" i="8"/>
  <c r="P4914" i="8"/>
  <c r="P4915" i="8"/>
  <c r="P4916" i="8"/>
  <c r="P4917" i="8"/>
  <c r="P4918" i="8"/>
  <c r="P4919" i="8"/>
  <c r="P4920" i="8"/>
  <c r="P4921" i="8"/>
  <c r="P4922" i="8"/>
  <c r="P4923" i="8"/>
  <c r="P4924" i="8"/>
  <c r="P4925" i="8"/>
  <c r="P4926" i="8"/>
  <c r="P4927" i="8"/>
  <c r="P4928" i="8"/>
  <c r="P4929" i="8"/>
  <c r="P4930" i="8"/>
  <c r="P4931" i="8"/>
  <c r="P4932" i="8"/>
  <c r="P4933" i="8"/>
  <c r="P4934" i="8"/>
  <c r="P4935" i="8"/>
  <c r="P4936" i="8"/>
  <c r="P4937" i="8"/>
  <c r="P4938" i="8"/>
  <c r="P4939" i="8"/>
  <c r="P4940" i="8"/>
  <c r="P4941" i="8"/>
  <c r="P4942" i="8"/>
  <c r="P4943" i="8"/>
  <c r="P4944" i="8"/>
  <c r="P4945" i="8"/>
  <c r="P4946" i="8"/>
  <c r="P4947" i="8"/>
  <c r="P4948" i="8"/>
  <c r="P4949" i="8"/>
  <c r="P4950" i="8"/>
  <c r="P4951" i="8"/>
  <c r="P4952" i="8"/>
  <c r="P4953" i="8"/>
  <c r="P4954" i="8"/>
  <c r="P4955" i="8"/>
  <c r="P4956" i="8"/>
  <c r="P4957" i="8"/>
  <c r="P4958" i="8"/>
  <c r="P4959" i="8"/>
  <c r="P4960" i="8"/>
  <c r="P4961" i="8"/>
  <c r="P4962" i="8"/>
  <c r="P4963" i="8"/>
  <c r="P4964" i="8"/>
  <c r="P4965" i="8"/>
  <c r="P4966" i="8"/>
  <c r="P4967" i="8"/>
  <c r="P4968" i="8"/>
  <c r="P4969" i="8"/>
  <c r="P4970" i="8"/>
  <c r="P4971" i="8"/>
  <c r="P4972" i="8"/>
  <c r="P4973" i="8"/>
  <c r="P4974" i="8"/>
  <c r="P4975" i="8"/>
  <c r="P4976" i="8"/>
  <c r="P4977" i="8"/>
  <c r="P4978" i="8"/>
  <c r="P4979" i="8"/>
  <c r="P4980" i="8"/>
  <c r="P4981" i="8"/>
  <c r="P4982" i="8"/>
  <c r="P4983" i="8"/>
  <c r="P4984" i="8"/>
  <c r="P4985" i="8"/>
  <c r="P4986" i="8"/>
  <c r="P4987" i="8"/>
  <c r="P4988" i="8"/>
  <c r="P4989" i="8"/>
  <c r="P4990" i="8"/>
  <c r="P4991" i="8"/>
  <c r="P4992" i="8"/>
  <c r="P4993" i="8"/>
  <c r="P4994" i="8"/>
  <c r="P4995" i="8"/>
  <c r="P4996" i="8"/>
  <c r="P4997" i="8"/>
  <c r="P4998" i="8"/>
  <c r="P4999" i="8"/>
  <c r="O26" i="11" s="1"/>
  <c r="P5000" i="8"/>
  <c r="P5001" i="8"/>
  <c r="P5002" i="8"/>
  <c r="P5003" i="8"/>
  <c r="P5004" i="8"/>
  <c r="P5005" i="8"/>
  <c r="P5006" i="8"/>
  <c r="P5007" i="8"/>
  <c r="P5008" i="8"/>
  <c r="P5009" i="8"/>
  <c r="P5010" i="8"/>
  <c r="P5011" i="8"/>
  <c r="P5012" i="8"/>
  <c r="P5013" i="8"/>
  <c r="P5014" i="8"/>
  <c r="P5015" i="8"/>
  <c r="P5016" i="8"/>
  <c r="P5017" i="8"/>
  <c r="P5018" i="8"/>
  <c r="P5019" i="8"/>
  <c r="P5020" i="8"/>
  <c r="P5021" i="8"/>
  <c r="P5022" i="8"/>
  <c r="P5023" i="8"/>
  <c r="P5024" i="8"/>
  <c r="P5025" i="8"/>
  <c r="P5026" i="8"/>
  <c r="P5027" i="8"/>
  <c r="P5028" i="8"/>
  <c r="P5029" i="8"/>
  <c r="P5030" i="8"/>
  <c r="P5031" i="8"/>
  <c r="P5032" i="8"/>
  <c r="P5033" i="8"/>
  <c r="P5034" i="8"/>
  <c r="P5035" i="8"/>
  <c r="P5036" i="8"/>
  <c r="P5037" i="8"/>
  <c r="P5038" i="8"/>
  <c r="O404" i="11" s="1"/>
  <c r="P5039" i="8"/>
  <c r="P5040" i="8"/>
  <c r="P5041" i="8"/>
  <c r="P5042" i="8"/>
  <c r="P5043" i="8"/>
  <c r="P5044" i="8"/>
  <c r="P5045" i="8"/>
  <c r="P5046" i="8"/>
  <c r="P5047" i="8"/>
  <c r="P5048" i="8"/>
  <c r="P5049" i="8"/>
  <c r="P5050" i="8"/>
  <c r="P5051" i="8"/>
  <c r="P5052" i="8"/>
  <c r="P5053" i="8"/>
  <c r="P5054" i="8"/>
  <c r="P5055" i="8"/>
  <c r="P5056" i="8"/>
  <c r="P5057" i="8"/>
  <c r="P5058" i="8"/>
  <c r="P5059" i="8"/>
  <c r="P5060" i="8"/>
  <c r="P5061" i="8"/>
  <c r="P5062" i="8"/>
  <c r="P5063" i="8"/>
  <c r="P5064" i="8"/>
  <c r="P5065" i="8"/>
  <c r="P5066" i="8"/>
  <c r="P5067" i="8"/>
  <c r="P5068" i="8"/>
  <c r="P5069" i="8"/>
  <c r="P5070" i="8"/>
  <c r="P5071" i="8"/>
  <c r="P5072" i="8"/>
  <c r="P5073" i="8"/>
  <c r="P5074" i="8"/>
  <c r="P5075" i="8"/>
  <c r="P5076" i="8"/>
  <c r="P5077" i="8"/>
  <c r="P5078" i="8"/>
  <c r="P5079" i="8"/>
  <c r="P5080" i="8"/>
  <c r="P5081" i="8"/>
  <c r="P5082" i="8"/>
  <c r="P5083" i="8"/>
  <c r="P5084" i="8"/>
  <c r="P5085" i="8"/>
  <c r="P5086" i="8"/>
  <c r="P5087" i="8"/>
  <c r="P5088" i="8"/>
  <c r="P5089" i="8"/>
  <c r="P5090" i="8"/>
  <c r="P5091" i="8"/>
  <c r="P5092" i="8"/>
  <c r="O542" i="11" s="1"/>
  <c r="P5093" i="8"/>
  <c r="P5094" i="8"/>
  <c r="P5095" i="8"/>
  <c r="P5096" i="8"/>
  <c r="P5097" i="8"/>
  <c r="P5098" i="8"/>
  <c r="O1150" i="11" s="1"/>
  <c r="P5099" i="8"/>
  <c r="P5100" i="8"/>
  <c r="P5101" i="8"/>
  <c r="P5102" i="8"/>
  <c r="P5103" i="8"/>
  <c r="P5104" i="8"/>
  <c r="P5105" i="8"/>
  <c r="P5106" i="8"/>
  <c r="P5107" i="8"/>
  <c r="P5108" i="8"/>
  <c r="P5109" i="8"/>
  <c r="P5110" i="8"/>
  <c r="P5111" i="8"/>
  <c r="P5112" i="8"/>
  <c r="P5113" i="8"/>
  <c r="P5114" i="8"/>
  <c r="P5115" i="8"/>
  <c r="P5116" i="8"/>
  <c r="P5117" i="8"/>
  <c r="P5118" i="8"/>
  <c r="P5119" i="8"/>
  <c r="P5120" i="8"/>
  <c r="P5121" i="8"/>
  <c r="P5122" i="8"/>
  <c r="P5123" i="8"/>
  <c r="P5124" i="8"/>
  <c r="P5125" i="8"/>
  <c r="P5126" i="8"/>
  <c r="P5127" i="8"/>
  <c r="P5128" i="8"/>
  <c r="P5129" i="8"/>
  <c r="P5130" i="8"/>
  <c r="P5131" i="8"/>
  <c r="P5132" i="8"/>
  <c r="P5133" i="8"/>
  <c r="P5134" i="8"/>
  <c r="O568" i="11" s="1"/>
  <c r="P5135" i="8"/>
  <c r="P5136" i="8"/>
  <c r="P5137" i="8"/>
  <c r="P5138" i="8"/>
  <c r="P5139" i="8"/>
  <c r="P5140" i="8"/>
  <c r="P5141" i="8"/>
  <c r="P5142" i="8"/>
  <c r="P5143" i="8"/>
  <c r="P5144" i="8"/>
  <c r="P5145" i="8"/>
  <c r="P5146" i="8"/>
  <c r="P5147" i="8"/>
  <c r="P5148" i="8"/>
  <c r="P5149" i="8"/>
  <c r="P5150" i="8"/>
  <c r="P5151" i="8"/>
  <c r="O680" i="11" s="1"/>
  <c r="P5152" i="8"/>
  <c r="P5153" i="8"/>
  <c r="P5154" i="8"/>
  <c r="P5155" i="8"/>
  <c r="P5156" i="8"/>
  <c r="P5157" i="8"/>
  <c r="P5158" i="8"/>
  <c r="P5159" i="8"/>
  <c r="P5160" i="8"/>
  <c r="P5161" i="8"/>
  <c r="P5162" i="8"/>
  <c r="P5163" i="8"/>
  <c r="P5164" i="8"/>
  <c r="P5165" i="8"/>
  <c r="P5166" i="8"/>
  <c r="P5167" i="8"/>
  <c r="P5168" i="8"/>
  <c r="P5169" i="8"/>
  <c r="P5170" i="8"/>
  <c r="P5171" i="8"/>
  <c r="P5172" i="8"/>
  <c r="P5173" i="8"/>
  <c r="P5174" i="8"/>
  <c r="P5175" i="8"/>
  <c r="P5176" i="8"/>
  <c r="P5177" i="8"/>
  <c r="P5178" i="8"/>
  <c r="O401" i="11" s="1"/>
  <c r="P5179" i="8"/>
  <c r="P5180" i="8"/>
  <c r="P5181" i="8"/>
  <c r="P5182" i="8"/>
  <c r="P5183" i="8"/>
  <c r="P5184" i="8"/>
  <c r="P5185" i="8"/>
  <c r="P5186" i="8"/>
  <c r="P5187" i="8"/>
  <c r="P5188" i="8"/>
  <c r="P5189" i="8"/>
  <c r="P5190" i="8"/>
  <c r="P5191" i="8"/>
  <c r="P5192" i="8"/>
  <c r="P5193" i="8"/>
  <c r="P5194" i="8"/>
  <c r="P5195" i="8"/>
  <c r="P5196" i="8"/>
  <c r="P5197" i="8"/>
  <c r="P5198" i="8"/>
  <c r="P5199" i="8"/>
  <c r="P5200" i="8"/>
  <c r="P5201" i="8"/>
  <c r="P5202" i="8"/>
  <c r="P5203" i="8"/>
  <c r="P5204" i="8"/>
  <c r="P5205" i="8"/>
  <c r="P5206" i="8"/>
  <c r="P5207" i="8"/>
  <c r="P5208" i="8"/>
  <c r="P5209" i="8"/>
  <c r="P5210" i="8"/>
  <c r="O1367" i="11" s="1"/>
  <c r="P5211" i="8"/>
  <c r="P5212" i="8"/>
  <c r="P5213" i="8"/>
  <c r="P5214" i="8"/>
  <c r="P5215" i="8"/>
  <c r="P5216" i="8"/>
  <c r="P5217" i="8"/>
  <c r="P5218" i="8"/>
  <c r="P5219" i="8"/>
  <c r="P5220" i="8"/>
  <c r="P5221" i="8"/>
  <c r="P5222" i="8"/>
  <c r="P5223" i="8"/>
  <c r="P5224" i="8"/>
  <c r="P5225" i="8"/>
  <c r="P5226" i="8"/>
  <c r="P5227" i="8"/>
  <c r="O992" i="11" s="1"/>
  <c r="P5228" i="8"/>
  <c r="P5229" i="8"/>
  <c r="P5230" i="8"/>
  <c r="P5231" i="8"/>
  <c r="P5232" i="8"/>
  <c r="P5233" i="8"/>
  <c r="P5234" i="8"/>
  <c r="P5235" i="8"/>
  <c r="P5236" i="8"/>
  <c r="P5237" i="8"/>
  <c r="P5238" i="8"/>
  <c r="P5239" i="8"/>
  <c r="P5240" i="8"/>
  <c r="P5241" i="8"/>
  <c r="P5242" i="8"/>
  <c r="P5243" i="8"/>
  <c r="P5244" i="8"/>
  <c r="P5245" i="8"/>
  <c r="P5246" i="8"/>
  <c r="P5247" i="8"/>
  <c r="P5248" i="8"/>
  <c r="P5249" i="8"/>
  <c r="P5250" i="8"/>
  <c r="O780" i="11" s="1"/>
  <c r="P5251" i="8"/>
  <c r="P5252" i="8"/>
  <c r="P5253" i="8"/>
  <c r="P5254" i="8"/>
  <c r="P5255" i="8"/>
  <c r="P5256" i="8"/>
  <c r="P5257" i="8"/>
  <c r="P5258" i="8"/>
  <c r="O1363" i="11" s="1"/>
  <c r="P5259" i="8"/>
  <c r="P5260" i="8"/>
  <c r="P5261" i="8"/>
  <c r="P5262" i="8"/>
  <c r="P5263" i="8"/>
  <c r="P5264" i="8"/>
  <c r="P5265" i="8"/>
  <c r="P5266" i="8"/>
  <c r="P5267" i="8"/>
  <c r="P5268" i="8"/>
  <c r="P5269" i="8"/>
  <c r="P5270" i="8"/>
  <c r="P5271" i="8"/>
  <c r="P5272" i="8"/>
  <c r="P5273" i="8"/>
  <c r="P5274" i="8"/>
  <c r="P5275" i="8"/>
  <c r="P5276" i="8"/>
  <c r="P5277" i="8"/>
  <c r="P5278" i="8"/>
  <c r="P5279" i="8"/>
  <c r="P5280" i="8"/>
  <c r="P5281" i="8"/>
  <c r="P5282" i="8"/>
  <c r="P5283" i="8"/>
  <c r="P5284" i="8"/>
  <c r="P5285" i="8"/>
  <c r="P5286" i="8"/>
  <c r="P5287" i="8"/>
  <c r="P5288" i="8"/>
  <c r="P5289" i="8"/>
  <c r="P5290" i="8"/>
  <c r="P5291" i="8"/>
  <c r="P5292" i="8"/>
  <c r="P5293" i="8"/>
  <c r="P5294" i="8"/>
  <c r="P5295" i="8"/>
  <c r="P5296" i="8"/>
  <c r="P5297" i="8"/>
  <c r="P5298" i="8"/>
  <c r="P5299" i="8"/>
  <c r="P5300" i="8"/>
  <c r="P5301" i="8"/>
  <c r="P5302" i="8"/>
  <c r="P5303" i="8"/>
  <c r="P5304" i="8"/>
  <c r="P5305" i="8"/>
  <c r="P5306" i="8"/>
  <c r="P5307" i="8"/>
  <c r="P5308" i="8"/>
  <c r="P5309" i="8"/>
  <c r="P5310" i="8"/>
  <c r="P5311" i="8"/>
  <c r="P5312" i="8"/>
  <c r="P5313" i="8"/>
  <c r="P5314" i="8"/>
  <c r="P5315" i="8"/>
  <c r="P5316" i="8"/>
  <c r="P5317" i="8"/>
  <c r="P5318" i="8"/>
  <c r="P5319" i="8"/>
  <c r="P5320" i="8"/>
  <c r="P5321" i="8"/>
  <c r="P5322" i="8"/>
  <c r="P5323" i="8"/>
  <c r="P5324" i="8"/>
  <c r="P5325" i="8"/>
  <c r="P5326" i="8"/>
  <c r="P5327" i="8"/>
  <c r="P5328" i="8"/>
  <c r="P5329" i="8"/>
  <c r="P5330" i="8"/>
  <c r="P5331" i="8"/>
  <c r="P5332" i="8"/>
  <c r="P5333" i="8"/>
  <c r="P5334" i="8"/>
  <c r="P5335" i="8"/>
  <c r="P5336" i="8"/>
  <c r="P5337" i="8"/>
  <c r="P5338" i="8"/>
  <c r="P5339" i="8"/>
  <c r="P5340" i="8"/>
  <c r="P5341" i="8"/>
  <c r="P5342" i="8"/>
  <c r="P5343" i="8"/>
  <c r="P5344" i="8"/>
  <c r="P5345" i="8"/>
  <c r="P5346" i="8"/>
  <c r="P5347" i="8"/>
  <c r="P5348" i="8"/>
  <c r="P5349" i="8"/>
  <c r="P5350" i="8"/>
  <c r="P5351" i="8"/>
  <c r="P5352" i="8"/>
  <c r="P5353" i="8"/>
  <c r="P5354" i="8"/>
  <c r="P5355" i="8"/>
  <c r="P5356" i="8"/>
  <c r="P5357" i="8"/>
  <c r="P5358" i="8"/>
  <c r="P5359" i="8"/>
  <c r="P5360" i="8"/>
  <c r="P5361" i="8"/>
  <c r="P5362" i="8"/>
  <c r="P5363" i="8"/>
  <c r="P5364" i="8"/>
  <c r="P5365" i="8"/>
  <c r="P5366" i="8"/>
  <c r="O415" i="11" s="1"/>
  <c r="P5367" i="8"/>
  <c r="P5368" i="8"/>
  <c r="P5369" i="8"/>
  <c r="P5370" i="8"/>
  <c r="P5371" i="8"/>
  <c r="P5372" i="8"/>
  <c r="P5373" i="8"/>
  <c r="P5374" i="8"/>
  <c r="P5375" i="8"/>
  <c r="P5376" i="8"/>
  <c r="P5377" i="8"/>
  <c r="P5378" i="8"/>
  <c r="P5379" i="8"/>
  <c r="P5380" i="8"/>
  <c r="P5381" i="8"/>
  <c r="P5382" i="8"/>
  <c r="P5383" i="8"/>
  <c r="P5384" i="8"/>
  <c r="P5385" i="8"/>
  <c r="P5386" i="8"/>
  <c r="P5387" i="8"/>
  <c r="P5388" i="8"/>
  <c r="P5389" i="8"/>
  <c r="P5390" i="8"/>
  <c r="P5391" i="8"/>
  <c r="P5392" i="8"/>
  <c r="P5393" i="8"/>
  <c r="P5394" i="8"/>
  <c r="P5395" i="8"/>
  <c r="O201" i="11" s="1"/>
  <c r="P5396" i="8"/>
  <c r="P5397" i="8"/>
  <c r="P5398" i="8"/>
  <c r="P5399" i="8"/>
  <c r="P5400" i="8"/>
  <c r="P5401" i="8"/>
  <c r="P5402" i="8"/>
  <c r="P5403" i="8"/>
  <c r="P5404" i="8"/>
  <c r="P5405" i="8"/>
  <c r="P5406" i="8"/>
  <c r="P5407" i="8"/>
  <c r="P5408" i="8"/>
  <c r="P5409" i="8"/>
  <c r="P5410" i="8"/>
  <c r="P5411" i="8"/>
  <c r="P5412" i="8"/>
  <c r="P5413" i="8"/>
  <c r="P5414" i="8"/>
  <c r="P5415" i="8"/>
  <c r="P5416" i="8"/>
  <c r="P5417" i="8"/>
  <c r="P5418" i="8"/>
  <c r="P5419" i="8"/>
  <c r="P5420" i="8"/>
  <c r="P5421" i="8"/>
  <c r="P5422" i="8"/>
  <c r="P5423" i="8"/>
  <c r="P5424" i="8"/>
  <c r="P5425" i="8"/>
  <c r="P5426" i="8"/>
  <c r="P5427" i="8"/>
  <c r="P5428" i="8"/>
  <c r="P5429" i="8"/>
  <c r="P5430" i="8"/>
  <c r="P5431" i="8"/>
  <c r="P5432" i="8"/>
  <c r="P5433" i="8"/>
  <c r="P5434" i="8"/>
  <c r="P5435" i="8"/>
  <c r="P5436" i="8"/>
  <c r="P5437" i="8"/>
  <c r="P5438" i="8"/>
  <c r="O1097" i="11" s="1"/>
  <c r="P5439" i="8"/>
  <c r="P5440" i="8"/>
  <c r="P5441" i="8"/>
  <c r="P5442" i="8"/>
  <c r="P5443" i="8"/>
  <c r="P5444" i="8"/>
  <c r="P5445" i="8"/>
  <c r="P5446" i="8"/>
  <c r="P5447" i="8"/>
  <c r="P5448" i="8"/>
  <c r="P5449" i="8"/>
  <c r="P5450" i="8"/>
  <c r="P5451" i="8"/>
  <c r="P5452" i="8"/>
  <c r="P5453" i="8"/>
  <c r="P5454" i="8"/>
  <c r="P5455" i="8"/>
  <c r="P5456" i="8"/>
  <c r="P5457" i="8"/>
  <c r="P5458" i="8"/>
  <c r="P5459" i="8"/>
  <c r="P5460" i="8"/>
  <c r="P5461" i="8"/>
  <c r="P5462" i="8"/>
  <c r="P5463" i="8"/>
  <c r="P5464" i="8"/>
  <c r="P5465" i="8"/>
  <c r="P5466" i="8"/>
  <c r="P5467" i="8"/>
  <c r="P5468" i="8"/>
  <c r="P5469" i="8"/>
  <c r="P5470" i="8"/>
  <c r="P5471" i="8"/>
  <c r="P5472" i="8"/>
  <c r="P5473" i="8"/>
  <c r="P5474" i="8"/>
  <c r="P5475" i="8"/>
  <c r="P5476" i="8"/>
  <c r="P5477" i="8"/>
  <c r="P5478" i="8"/>
  <c r="P5479" i="8"/>
  <c r="P5480" i="8"/>
  <c r="P5481" i="8"/>
  <c r="P5482" i="8"/>
  <c r="P5483" i="8"/>
  <c r="P5484" i="8"/>
  <c r="P5485" i="8"/>
  <c r="P5486" i="8"/>
  <c r="P5487" i="8"/>
  <c r="P5488" i="8"/>
  <c r="P5489" i="8"/>
  <c r="P5490" i="8"/>
  <c r="P5491" i="8"/>
  <c r="P5492" i="8"/>
  <c r="P5493" i="8"/>
  <c r="P5494" i="8"/>
  <c r="P5495" i="8"/>
  <c r="P5496" i="8"/>
  <c r="P5497" i="8"/>
  <c r="P5498" i="8"/>
  <c r="P5499" i="8"/>
  <c r="P5500" i="8"/>
  <c r="P5501" i="8"/>
  <c r="P5502" i="8"/>
  <c r="O159" i="11" s="1"/>
  <c r="P5503" i="8"/>
  <c r="P5504" i="8"/>
  <c r="P5505" i="8"/>
  <c r="P5506" i="8"/>
  <c r="P5507" i="8"/>
  <c r="P5508" i="8"/>
  <c r="P5509" i="8"/>
  <c r="P5510" i="8"/>
  <c r="P5511" i="8"/>
  <c r="P5512" i="8"/>
  <c r="P5513" i="8"/>
  <c r="P5514" i="8"/>
  <c r="P5515" i="8"/>
  <c r="P5516" i="8"/>
  <c r="P5517" i="8"/>
  <c r="P5518" i="8"/>
  <c r="O1347" i="11" s="1"/>
  <c r="P5519" i="8"/>
  <c r="P5520" i="8"/>
  <c r="P5521" i="8"/>
  <c r="P5522" i="8"/>
  <c r="P5523" i="8"/>
  <c r="P5524" i="8"/>
  <c r="P5525" i="8"/>
  <c r="P5526" i="8"/>
  <c r="P5527" i="8"/>
  <c r="P5528" i="8"/>
  <c r="P5529" i="8"/>
  <c r="P5530" i="8"/>
  <c r="P5531" i="8"/>
  <c r="P5532" i="8"/>
  <c r="P5533" i="8"/>
  <c r="P5534" i="8"/>
  <c r="P5535" i="8"/>
  <c r="P5536" i="8"/>
  <c r="P5537" i="8"/>
  <c r="P5538" i="8"/>
  <c r="P5539" i="8"/>
  <c r="P5540" i="8"/>
  <c r="P5541" i="8"/>
  <c r="P5542" i="8"/>
  <c r="P5543" i="8"/>
  <c r="P5544" i="8"/>
  <c r="P5545" i="8"/>
  <c r="P5546" i="8"/>
  <c r="P5547" i="8"/>
  <c r="P5548" i="8"/>
  <c r="P5549" i="8"/>
  <c r="P5550" i="8"/>
  <c r="P5551" i="8"/>
  <c r="P5552" i="8"/>
  <c r="P5553" i="8"/>
  <c r="O384" i="11" s="1"/>
  <c r="P5554" i="8"/>
  <c r="P5555" i="8"/>
  <c r="P5556" i="8"/>
  <c r="P5557" i="8"/>
  <c r="P5558" i="8"/>
  <c r="P5559" i="8"/>
  <c r="P5560" i="8"/>
  <c r="P5561" i="8"/>
  <c r="P5562" i="8"/>
  <c r="P5563" i="8"/>
  <c r="P5564" i="8"/>
  <c r="P5565" i="8"/>
  <c r="P5566" i="8"/>
  <c r="P5567" i="8"/>
  <c r="P5568" i="8"/>
  <c r="P5569" i="8"/>
  <c r="P5570" i="8"/>
  <c r="P5571" i="8"/>
  <c r="P5572" i="8"/>
  <c r="P5573" i="8"/>
  <c r="P5574" i="8"/>
  <c r="P5575" i="8"/>
  <c r="P5576" i="8"/>
  <c r="P5577" i="8"/>
  <c r="P5578" i="8"/>
  <c r="P5579" i="8"/>
  <c r="P5580" i="8"/>
  <c r="P5581" i="8"/>
  <c r="P5582" i="8"/>
  <c r="P5583" i="8"/>
  <c r="P5584" i="8"/>
  <c r="P5585" i="8"/>
  <c r="P5586" i="8"/>
  <c r="P5587" i="8"/>
  <c r="P5588" i="8"/>
  <c r="P5589" i="8"/>
  <c r="P5590" i="8"/>
  <c r="P5591" i="8"/>
  <c r="P5592" i="8"/>
  <c r="P5593" i="8"/>
  <c r="P5594" i="8"/>
  <c r="P5595" i="8"/>
  <c r="P5596" i="8"/>
  <c r="P5597" i="8"/>
  <c r="P5598" i="8"/>
  <c r="P5599" i="8"/>
  <c r="P5600" i="8"/>
  <c r="P5601" i="8"/>
  <c r="P5602" i="8"/>
  <c r="P5603" i="8"/>
  <c r="P5604" i="8"/>
  <c r="P5605" i="8"/>
  <c r="P5606" i="8"/>
  <c r="P5607" i="8"/>
  <c r="P5608" i="8"/>
  <c r="P5609" i="8"/>
  <c r="P5610" i="8"/>
  <c r="P5611" i="8"/>
  <c r="P5612" i="8"/>
  <c r="P5613" i="8"/>
  <c r="P5614" i="8"/>
  <c r="P5615" i="8"/>
  <c r="P5616" i="8"/>
  <c r="P5617" i="8"/>
  <c r="P5618" i="8"/>
  <c r="P5619" i="8"/>
  <c r="P5620" i="8"/>
  <c r="P5621" i="8"/>
  <c r="P5622" i="8"/>
  <c r="P5623" i="8"/>
  <c r="P5624" i="8"/>
  <c r="P5625" i="8"/>
  <c r="P5626" i="8"/>
  <c r="P5627" i="8"/>
  <c r="P5628" i="8"/>
  <c r="P5629" i="8"/>
  <c r="P5630" i="8"/>
  <c r="P5631" i="8"/>
  <c r="P5632" i="8"/>
  <c r="P5633" i="8"/>
  <c r="P5634" i="8"/>
  <c r="P5635" i="8"/>
  <c r="O1226" i="11" s="1"/>
  <c r="P5636" i="8"/>
  <c r="P5637" i="8"/>
  <c r="P5638" i="8"/>
  <c r="P5639" i="8"/>
  <c r="P5640" i="8"/>
  <c r="P5641" i="8"/>
  <c r="P5642" i="8"/>
  <c r="P5643" i="8"/>
  <c r="P5644" i="8"/>
  <c r="P5645" i="8"/>
  <c r="P5646" i="8"/>
  <c r="P5647" i="8"/>
  <c r="P5648" i="8"/>
  <c r="P5649" i="8"/>
  <c r="P5650" i="8"/>
  <c r="P5651" i="8"/>
  <c r="P5652" i="8"/>
  <c r="P5653" i="8"/>
  <c r="P5654" i="8"/>
  <c r="P5655" i="8"/>
  <c r="P5656" i="8"/>
  <c r="P5657" i="8"/>
  <c r="P5658" i="8"/>
  <c r="P5659" i="8"/>
  <c r="P5660" i="8"/>
  <c r="P5661" i="8"/>
  <c r="P5662" i="8"/>
  <c r="P5663" i="8"/>
  <c r="P5664" i="8"/>
  <c r="P5665" i="8"/>
  <c r="P5666" i="8"/>
  <c r="P5667" i="8"/>
  <c r="P5668" i="8"/>
  <c r="P5669" i="8"/>
  <c r="P5670" i="8"/>
  <c r="P5671" i="8"/>
  <c r="P5672" i="8"/>
  <c r="P5673" i="8"/>
  <c r="P5674" i="8"/>
  <c r="P5675" i="8"/>
  <c r="P5676" i="8"/>
  <c r="P5677" i="8"/>
  <c r="P5678" i="8"/>
  <c r="P5679" i="8"/>
  <c r="P5680" i="8"/>
  <c r="P5681" i="8"/>
  <c r="P5682" i="8"/>
  <c r="P5683" i="8"/>
  <c r="P5684" i="8"/>
  <c r="P5685" i="8"/>
  <c r="P5686" i="8"/>
  <c r="P5687" i="8"/>
  <c r="P5688" i="8"/>
  <c r="P5689" i="8"/>
  <c r="P5690" i="8"/>
  <c r="P5691" i="8"/>
  <c r="P5692" i="8"/>
  <c r="P5693" i="8"/>
  <c r="P5694" i="8"/>
  <c r="P5695" i="8"/>
  <c r="P5696" i="8"/>
  <c r="P5697" i="8"/>
  <c r="P5698" i="8"/>
  <c r="P5699" i="8"/>
  <c r="P5700" i="8"/>
  <c r="P5701" i="8"/>
  <c r="P5702" i="8"/>
  <c r="P5703" i="8"/>
  <c r="P5704" i="8"/>
  <c r="P5705" i="8"/>
  <c r="P5706" i="8"/>
  <c r="P5707" i="8"/>
  <c r="P5708" i="8"/>
  <c r="P5709" i="8"/>
  <c r="P5710" i="8"/>
  <c r="P5711" i="8"/>
  <c r="P5712" i="8"/>
  <c r="P5713" i="8"/>
  <c r="P5714" i="8"/>
  <c r="P5715" i="8"/>
  <c r="P5716" i="8"/>
  <c r="P5717" i="8"/>
  <c r="P5718" i="8"/>
  <c r="P5719" i="8"/>
  <c r="P5720" i="8"/>
  <c r="P5721" i="8"/>
  <c r="P5722" i="8"/>
  <c r="P5723" i="8"/>
  <c r="P5724" i="8"/>
  <c r="P5725" i="8"/>
  <c r="P5726" i="8"/>
  <c r="P5727" i="8"/>
  <c r="P5728" i="8"/>
  <c r="P5729" i="8"/>
  <c r="P5730" i="8"/>
  <c r="P5731" i="8"/>
  <c r="P5732" i="8"/>
  <c r="P5733" i="8"/>
  <c r="P5734" i="8"/>
  <c r="P5735" i="8"/>
  <c r="P5736" i="8"/>
  <c r="P5737" i="8"/>
  <c r="P5738" i="8"/>
  <c r="P5739" i="8"/>
  <c r="P5740" i="8"/>
  <c r="P5741" i="8"/>
  <c r="P5742" i="8"/>
  <c r="P5743" i="8"/>
  <c r="P5744" i="8"/>
  <c r="P5745" i="8"/>
  <c r="P5746" i="8"/>
  <c r="P5747" i="8"/>
  <c r="P5748" i="8"/>
  <c r="P5749" i="8"/>
  <c r="P5750" i="8"/>
  <c r="P5751" i="8"/>
  <c r="P5752" i="8"/>
  <c r="P5753" i="8"/>
  <c r="P5754" i="8"/>
  <c r="P5755" i="8"/>
  <c r="P5756" i="8"/>
  <c r="P5757" i="8"/>
  <c r="P5758" i="8"/>
  <c r="P5759" i="8"/>
  <c r="P5760" i="8"/>
  <c r="P5761" i="8"/>
  <c r="P5762" i="8"/>
  <c r="P5763" i="8"/>
  <c r="P5764" i="8"/>
  <c r="P5765" i="8"/>
  <c r="P5766" i="8"/>
  <c r="P5767" i="8"/>
  <c r="P5768" i="8"/>
  <c r="P5769" i="8"/>
  <c r="P5770" i="8"/>
  <c r="P5771" i="8"/>
  <c r="P5772" i="8"/>
  <c r="P5773" i="8"/>
  <c r="P5774" i="8"/>
  <c r="P5775" i="8"/>
  <c r="P5776" i="8"/>
  <c r="P5777" i="8"/>
  <c r="P5778" i="8"/>
  <c r="P5779" i="8"/>
  <c r="P5780" i="8"/>
  <c r="P5781" i="8"/>
  <c r="P5782" i="8"/>
  <c r="P5783" i="8"/>
  <c r="P5784" i="8"/>
  <c r="P5785" i="8"/>
  <c r="P5786" i="8"/>
  <c r="P5787" i="8"/>
  <c r="P5788" i="8"/>
  <c r="P5789" i="8"/>
  <c r="P5790" i="8"/>
  <c r="P5791" i="8"/>
  <c r="P5792" i="8"/>
  <c r="P5793" i="8"/>
  <c r="P5794" i="8"/>
  <c r="P5795" i="8"/>
  <c r="P5796" i="8"/>
  <c r="P5797" i="8"/>
  <c r="P5798" i="8"/>
  <c r="P5799" i="8"/>
  <c r="P5800" i="8"/>
  <c r="P5801" i="8"/>
  <c r="P5802" i="8"/>
  <c r="P5803" i="8"/>
  <c r="P5804" i="8"/>
  <c r="P5805" i="8"/>
  <c r="P5806" i="8"/>
  <c r="P5807" i="8"/>
  <c r="P5808" i="8"/>
  <c r="P5809" i="8"/>
  <c r="P5810" i="8"/>
  <c r="P5811" i="8"/>
  <c r="P5812" i="8"/>
  <c r="P5813" i="8"/>
  <c r="P5814" i="8"/>
  <c r="P5815" i="8"/>
  <c r="P5816" i="8"/>
  <c r="P5817" i="8"/>
  <c r="P5818" i="8"/>
  <c r="P5819" i="8"/>
  <c r="P5820" i="8"/>
  <c r="P5821" i="8"/>
  <c r="P5822" i="8"/>
  <c r="P5823" i="8"/>
  <c r="P5824" i="8"/>
  <c r="P5825" i="8"/>
  <c r="P5826" i="8"/>
  <c r="P5827" i="8"/>
  <c r="P5828" i="8"/>
  <c r="P5829" i="8"/>
  <c r="P5830" i="8"/>
  <c r="P5831" i="8"/>
  <c r="P5832" i="8"/>
  <c r="P5833" i="8"/>
  <c r="P5834" i="8"/>
  <c r="P5835" i="8"/>
  <c r="P5836" i="8"/>
  <c r="P5837" i="8"/>
  <c r="P5838" i="8"/>
  <c r="P5839" i="8"/>
  <c r="P5840" i="8"/>
  <c r="P5841" i="8"/>
  <c r="P5842" i="8"/>
  <c r="P5843" i="8"/>
  <c r="P5844" i="8"/>
  <c r="P5845" i="8"/>
  <c r="P5846" i="8"/>
  <c r="P5847" i="8"/>
  <c r="P5848" i="8"/>
  <c r="P5849" i="8"/>
  <c r="P5850" i="8"/>
  <c r="P5851" i="8"/>
  <c r="P5852" i="8"/>
  <c r="P5853" i="8"/>
  <c r="P5854" i="8"/>
  <c r="P5855" i="8"/>
  <c r="P5856" i="8"/>
  <c r="P5857" i="8"/>
  <c r="P5858" i="8"/>
  <c r="P5859" i="8"/>
  <c r="P5860" i="8"/>
  <c r="P5861" i="8"/>
  <c r="P5862" i="8"/>
  <c r="P5863" i="8"/>
  <c r="P5864" i="8"/>
  <c r="P5865" i="8"/>
  <c r="P5866" i="8"/>
  <c r="P5867" i="8"/>
  <c r="P5868" i="8"/>
  <c r="P5869" i="8"/>
  <c r="P5870" i="8"/>
  <c r="P5871" i="8"/>
  <c r="P5872" i="8"/>
  <c r="P5873" i="8"/>
  <c r="P5874" i="8"/>
  <c r="P5875" i="8"/>
  <c r="P5876" i="8"/>
  <c r="P5877" i="8"/>
  <c r="P5878" i="8"/>
  <c r="P5879" i="8"/>
  <c r="P5880" i="8"/>
  <c r="P5881" i="8"/>
  <c r="P5882" i="8"/>
  <c r="P5883" i="8"/>
  <c r="P5884" i="8"/>
  <c r="P5885" i="8"/>
  <c r="P5886" i="8"/>
  <c r="P5887" i="8"/>
  <c r="P5888" i="8"/>
  <c r="P5889" i="8"/>
  <c r="P5890" i="8"/>
  <c r="P5891" i="8"/>
  <c r="P5892" i="8"/>
  <c r="P5893" i="8"/>
  <c r="P5894" i="8"/>
  <c r="P5895" i="8"/>
  <c r="P5896" i="8"/>
  <c r="P5897" i="8"/>
  <c r="P5898" i="8"/>
  <c r="P5899" i="8"/>
  <c r="P5900" i="8"/>
  <c r="P5901" i="8"/>
  <c r="O1061" i="11" s="1"/>
  <c r="P5902" i="8"/>
  <c r="P5903" i="8"/>
  <c r="P5904" i="8"/>
  <c r="P5905" i="8"/>
  <c r="P5906" i="8"/>
  <c r="P5907" i="8"/>
  <c r="P5908" i="8"/>
  <c r="P5909" i="8"/>
  <c r="P5910" i="8"/>
  <c r="P5911" i="8"/>
  <c r="P5912" i="8"/>
  <c r="P5913" i="8"/>
  <c r="P5914" i="8"/>
  <c r="P5915" i="8"/>
  <c r="P5916" i="8"/>
  <c r="P5917" i="8"/>
  <c r="P5918" i="8"/>
  <c r="P5919" i="8"/>
  <c r="P5920" i="8"/>
  <c r="P5921" i="8"/>
  <c r="P5922" i="8"/>
  <c r="P5923" i="8"/>
  <c r="P5924" i="8"/>
  <c r="P5925" i="8"/>
  <c r="P5926" i="8"/>
  <c r="P5927" i="8"/>
  <c r="P5928" i="8"/>
  <c r="O286" i="11" s="1"/>
  <c r="P5929" i="8"/>
  <c r="P5930" i="8"/>
  <c r="P5931" i="8"/>
  <c r="O285" i="11" s="1"/>
  <c r="P5932" i="8"/>
  <c r="P5933" i="8"/>
  <c r="P5934" i="8"/>
  <c r="P5935" i="8"/>
  <c r="P5936" i="8"/>
  <c r="P5937" i="8"/>
  <c r="P5938" i="8"/>
  <c r="P5939" i="8"/>
  <c r="P5940" i="8"/>
  <c r="P5941" i="8"/>
  <c r="P5942" i="8"/>
  <c r="P5943" i="8"/>
  <c r="P5944" i="8"/>
  <c r="P5945" i="8"/>
  <c r="P5946" i="8"/>
  <c r="P5947" i="8"/>
  <c r="P5948" i="8"/>
  <c r="P5949" i="8"/>
  <c r="P5950" i="8"/>
  <c r="P5951" i="8"/>
  <c r="P5952" i="8"/>
  <c r="P5953" i="8"/>
  <c r="P5954" i="8"/>
  <c r="P5955" i="8"/>
  <c r="P5956" i="8"/>
  <c r="P5957" i="8"/>
  <c r="P5958" i="8"/>
  <c r="P5959" i="8"/>
  <c r="P5960" i="8"/>
  <c r="P5961" i="8"/>
  <c r="P5962" i="8"/>
  <c r="P5963" i="8"/>
  <c r="P5964" i="8"/>
  <c r="P5965" i="8"/>
  <c r="P5966" i="8"/>
  <c r="P5967" i="8"/>
  <c r="P5968" i="8"/>
  <c r="P5969" i="8"/>
  <c r="P5970" i="8"/>
  <c r="P5971" i="8"/>
  <c r="P5972" i="8"/>
  <c r="P5973" i="8"/>
  <c r="P5974" i="8"/>
  <c r="P5975" i="8"/>
  <c r="P5976" i="8"/>
  <c r="P5977" i="8"/>
  <c r="P5978" i="8"/>
  <c r="P5979" i="8"/>
  <c r="P5980" i="8"/>
  <c r="P5981" i="8"/>
  <c r="P5982" i="8"/>
  <c r="O300" i="11" s="1"/>
  <c r="P5983" i="8"/>
  <c r="P5984" i="8"/>
  <c r="P5985" i="8"/>
  <c r="P5986" i="8"/>
  <c r="P5987" i="8"/>
  <c r="P5988" i="8"/>
  <c r="P5989" i="8"/>
  <c r="P5990" i="8"/>
  <c r="P5991" i="8"/>
  <c r="P5992" i="8"/>
  <c r="P5993" i="8"/>
  <c r="P5994" i="8"/>
  <c r="P5995" i="8"/>
  <c r="P5996" i="8"/>
  <c r="P5997" i="8"/>
  <c r="P5998" i="8"/>
  <c r="P5999" i="8"/>
  <c r="P6000" i="8"/>
  <c r="P6001" i="8"/>
  <c r="P6002" i="8"/>
  <c r="P6003" i="8"/>
  <c r="P6004" i="8"/>
  <c r="P6005" i="8"/>
  <c r="P6006" i="8"/>
  <c r="P6007" i="8"/>
  <c r="P6008" i="8"/>
  <c r="P6009" i="8"/>
  <c r="P6010" i="8"/>
  <c r="P6011" i="8"/>
  <c r="P6012" i="8"/>
  <c r="P6013" i="8"/>
  <c r="P6014" i="8"/>
  <c r="P6015" i="8"/>
  <c r="P6016" i="8"/>
  <c r="P6017" i="8"/>
  <c r="P6018" i="8"/>
  <c r="P6019" i="8"/>
  <c r="P6020" i="8"/>
  <c r="P6021" i="8"/>
  <c r="P6022" i="8"/>
  <c r="P6023" i="8"/>
  <c r="P6024" i="8"/>
  <c r="P6025" i="8"/>
  <c r="P6026" i="8"/>
  <c r="P6027" i="8"/>
  <c r="P6028" i="8"/>
  <c r="P6029" i="8"/>
  <c r="P6030" i="8"/>
  <c r="P6031" i="8"/>
  <c r="P6032" i="8"/>
  <c r="P6033" i="8"/>
  <c r="P6034" i="8"/>
  <c r="P6035" i="8"/>
  <c r="P6036" i="8"/>
  <c r="P6037" i="8"/>
  <c r="P6038" i="8"/>
  <c r="P6039" i="8"/>
  <c r="P6040" i="8"/>
  <c r="P6041" i="8"/>
  <c r="P6042" i="8"/>
  <c r="P6043" i="8"/>
  <c r="P6044" i="8"/>
  <c r="P6045" i="8"/>
  <c r="P6046" i="8"/>
  <c r="P6047" i="8"/>
  <c r="P6048" i="8"/>
  <c r="P6049" i="8"/>
  <c r="P6050" i="8"/>
  <c r="P6051" i="8"/>
  <c r="P6052" i="8"/>
  <c r="P6053" i="8"/>
  <c r="P6054" i="8"/>
  <c r="P6055" i="8"/>
  <c r="P6056" i="8"/>
  <c r="P6057" i="8"/>
  <c r="P6058" i="8"/>
  <c r="P6059" i="8"/>
  <c r="P6060" i="8"/>
  <c r="P6061" i="8"/>
  <c r="P6062" i="8"/>
  <c r="P6063" i="8"/>
  <c r="P6064" i="8"/>
  <c r="P6065" i="8"/>
  <c r="P6066" i="8"/>
  <c r="P6067" i="8"/>
  <c r="P6068" i="8"/>
  <c r="P6069" i="8"/>
  <c r="P6070" i="8"/>
  <c r="P6071" i="8"/>
  <c r="P6072" i="8"/>
  <c r="P6073" i="8"/>
  <c r="P6074" i="8"/>
  <c r="P6075" i="8"/>
  <c r="P6076" i="8"/>
  <c r="P6077" i="8"/>
  <c r="P6078" i="8"/>
  <c r="P6079" i="8"/>
  <c r="P6080" i="8"/>
  <c r="P6081" i="8"/>
  <c r="O175" i="11" s="1"/>
  <c r="P6082" i="8"/>
  <c r="P6083" i="8"/>
  <c r="P6084" i="8"/>
  <c r="P6085" i="8"/>
  <c r="P6086" i="8"/>
  <c r="P6087" i="8"/>
  <c r="P6088" i="8"/>
  <c r="P6089" i="8"/>
  <c r="P6090" i="8"/>
  <c r="P6091" i="8"/>
  <c r="P6092" i="8"/>
  <c r="P6093" i="8"/>
  <c r="P6094" i="8"/>
  <c r="P6095" i="8"/>
  <c r="P6096" i="8"/>
  <c r="P6097" i="8"/>
  <c r="P6098" i="8"/>
  <c r="O532" i="11" s="1"/>
  <c r="P6099" i="8"/>
  <c r="P6100" i="8"/>
  <c r="P6101" i="8"/>
  <c r="P6102" i="8"/>
  <c r="P6103" i="8"/>
  <c r="P6104" i="8"/>
  <c r="P6105" i="8"/>
  <c r="P6106" i="8"/>
  <c r="P6107" i="8"/>
  <c r="P6108" i="8"/>
  <c r="P6109" i="8"/>
  <c r="P6110" i="8"/>
  <c r="P6111" i="8"/>
  <c r="P6112" i="8"/>
  <c r="P6113" i="8"/>
  <c r="P6114" i="8"/>
  <c r="P6115" i="8"/>
  <c r="P6116" i="8"/>
  <c r="P6117" i="8"/>
  <c r="P6118" i="8"/>
  <c r="P6119" i="8"/>
  <c r="P6120" i="8"/>
  <c r="P6121" i="8"/>
  <c r="P6122" i="8"/>
  <c r="P6123" i="8"/>
  <c r="P6124" i="8"/>
  <c r="P6125" i="8"/>
  <c r="P6126" i="8"/>
  <c r="P6127" i="8"/>
  <c r="P6128" i="8"/>
  <c r="P6129" i="8"/>
  <c r="P6130" i="8"/>
  <c r="P6131" i="8"/>
  <c r="P6132" i="8"/>
  <c r="P6133" i="8"/>
  <c r="P6134" i="8"/>
  <c r="P6135" i="8"/>
  <c r="P6136" i="8"/>
  <c r="P6137" i="8"/>
  <c r="P6138" i="8"/>
  <c r="P6139" i="8"/>
  <c r="P6140" i="8"/>
  <c r="P6141" i="8"/>
  <c r="P6142" i="8"/>
  <c r="P6143" i="8"/>
  <c r="P6144" i="8"/>
  <c r="P6145" i="8"/>
  <c r="P6146" i="8"/>
  <c r="P6147" i="8"/>
  <c r="P6148" i="8"/>
  <c r="P6149" i="8"/>
  <c r="P6150" i="8"/>
  <c r="P6151" i="8"/>
  <c r="P6152" i="8"/>
  <c r="P6153" i="8"/>
  <c r="P6154" i="8"/>
  <c r="P6155" i="8"/>
  <c r="P6156" i="8"/>
  <c r="P6157" i="8"/>
  <c r="P6158" i="8"/>
  <c r="P6159" i="8"/>
  <c r="P6160" i="8"/>
  <c r="P6161" i="8"/>
  <c r="P6162" i="8"/>
  <c r="P6163" i="8"/>
  <c r="P6164" i="8"/>
  <c r="P6165" i="8"/>
  <c r="P6166" i="8"/>
  <c r="P6167" i="8"/>
  <c r="P6168" i="8"/>
  <c r="P6169" i="8"/>
  <c r="P6170" i="8"/>
  <c r="P6171" i="8"/>
  <c r="P6172" i="8"/>
  <c r="P6173" i="8"/>
  <c r="P6174" i="8"/>
  <c r="P6175" i="8"/>
  <c r="P6176" i="8"/>
  <c r="P6177" i="8"/>
  <c r="P6178" i="8"/>
  <c r="P6179" i="8"/>
  <c r="P6180" i="8"/>
  <c r="P6181" i="8"/>
  <c r="P6182" i="8"/>
  <c r="P6183" i="8"/>
  <c r="P6184" i="8"/>
  <c r="P6185" i="8"/>
  <c r="P6186" i="8"/>
  <c r="P6187" i="8"/>
  <c r="P6188" i="8"/>
  <c r="P6189" i="8"/>
  <c r="P6190" i="8"/>
  <c r="P6191" i="8"/>
  <c r="P6192" i="8"/>
  <c r="P6193" i="8"/>
  <c r="P6194" i="8"/>
  <c r="P6195" i="8"/>
  <c r="P6196" i="8"/>
  <c r="P6197" i="8"/>
  <c r="P6198" i="8"/>
  <c r="P6199" i="8"/>
  <c r="P6200" i="8"/>
  <c r="P6201" i="8"/>
  <c r="P6202" i="8"/>
  <c r="P6203" i="8"/>
  <c r="P6204" i="8"/>
  <c r="P6205" i="8"/>
  <c r="P6206" i="8"/>
  <c r="P6207" i="8"/>
  <c r="P6208" i="8"/>
  <c r="P6209" i="8"/>
  <c r="P6210" i="8"/>
  <c r="P6211" i="8"/>
  <c r="P6212" i="8"/>
  <c r="P6213" i="8"/>
  <c r="P6214" i="8"/>
  <c r="P6215" i="8"/>
  <c r="P6216" i="8"/>
  <c r="P6217" i="8"/>
  <c r="P6218" i="8"/>
  <c r="P6219" i="8"/>
  <c r="P6220" i="8"/>
  <c r="P6221" i="8"/>
  <c r="P6222" i="8"/>
  <c r="P6223" i="8"/>
  <c r="P6224" i="8"/>
  <c r="P6225" i="8"/>
  <c r="P6226" i="8"/>
  <c r="P6227" i="8"/>
  <c r="P6228" i="8"/>
  <c r="P6229" i="8"/>
  <c r="P6230" i="8"/>
  <c r="P6231" i="8"/>
  <c r="P6232" i="8"/>
  <c r="P6233" i="8"/>
  <c r="P6234" i="8"/>
  <c r="O1485" i="11" s="1"/>
  <c r="P6235" i="8"/>
  <c r="P6236" i="8"/>
  <c r="P6237" i="8"/>
  <c r="P6238" i="8"/>
  <c r="P6239" i="8"/>
  <c r="P6240" i="8"/>
  <c r="P6241" i="8"/>
  <c r="P6242" i="8"/>
  <c r="P6243" i="8"/>
  <c r="P6244" i="8"/>
  <c r="P6245" i="8"/>
  <c r="P6246" i="8"/>
  <c r="P6247" i="8"/>
  <c r="P6248" i="8"/>
  <c r="P6249" i="8"/>
  <c r="P6250" i="8"/>
  <c r="P6251" i="8"/>
  <c r="P6252" i="8"/>
  <c r="P6253" i="8"/>
  <c r="P6254" i="8"/>
  <c r="P6255" i="8"/>
  <c r="P6256" i="8"/>
  <c r="P6257" i="8"/>
  <c r="P6258" i="8"/>
  <c r="P6259" i="8"/>
  <c r="P6260" i="8"/>
  <c r="P6261" i="8"/>
  <c r="P6262" i="8"/>
  <c r="P6263" i="8"/>
  <c r="P6264" i="8"/>
  <c r="P6265" i="8"/>
  <c r="P6266" i="8"/>
  <c r="O1321" i="11" s="1"/>
  <c r="P6267" i="8"/>
  <c r="P6268" i="8"/>
  <c r="P6269" i="8"/>
  <c r="P6270" i="8"/>
  <c r="P6271" i="8"/>
  <c r="O411" i="11" s="1"/>
  <c r="P6272" i="8"/>
  <c r="P6273" i="8"/>
  <c r="P6274" i="8"/>
  <c r="P6275" i="8"/>
  <c r="P6276" i="8"/>
  <c r="P6277" i="8"/>
  <c r="P6278" i="8"/>
  <c r="P6279" i="8"/>
  <c r="P6280" i="8"/>
  <c r="P6281" i="8"/>
  <c r="P6282" i="8"/>
  <c r="P6283" i="8"/>
  <c r="P6284" i="8"/>
  <c r="P6285" i="8"/>
  <c r="P6286" i="8"/>
  <c r="O333" i="11" s="1"/>
  <c r="P6287" i="8"/>
  <c r="P6288" i="8"/>
  <c r="P6289" i="8"/>
  <c r="P6290" i="8"/>
  <c r="P6291" i="8"/>
  <c r="P6292" i="8"/>
  <c r="P6293" i="8"/>
  <c r="P6294" i="8"/>
  <c r="P6295" i="8"/>
  <c r="P6296" i="8"/>
  <c r="P6297" i="8"/>
  <c r="P6298" i="8"/>
  <c r="P6299" i="8"/>
  <c r="P6300" i="8"/>
  <c r="P6301" i="8"/>
  <c r="P6302" i="8"/>
  <c r="P6303" i="8"/>
  <c r="P6304" i="8"/>
  <c r="P6305" i="8"/>
  <c r="P6306" i="8"/>
  <c r="P6307" i="8"/>
  <c r="P6308" i="8"/>
  <c r="P6309" i="8"/>
  <c r="P6310" i="8"/>
  <c r="P6311" i="8"/>
  <c r="P6312" i="8"/>
  <c r="P6313" i="8"/>
  <c r="P6314" i="8"/>
  <c r="P6315" i="8"/>
  <c r="P6316" i="8"/>
  <c r="P6317" i="8"/>
  <c r="P6318" i="8"/>
  <c r="P6319" i="8"/>
  <c r="P6320" i="8"/>
  <c r="P6321" i="8"/>
  <c r="P6322" i="8"/>
  <c r="P6323" i="8"/>
  <c r="P6324" i="8"/>
  <c r="P6325" i="8"/>
  <c r="P6326" i="8"/>
  <c r="P6327" i="8"/>
  <c r="P6328" i="8"/>
  <c r="P6329" i="8"/>
  <c r="P6330" i="8"/>
  <c r="P6331" i="8"/>
  <c r="P6332" i="8"/>
  <c r="P6333" i="8"/>
  <c r="P6334" i="8"/>
  <c r="P6335" i="8"/>
  <c r="P6336" i="8"/>
  <c r="P6337" i="8"/>
  <c r="P6338" i="8"/>
  <c r="P6339" i="8"/>
  <c r="P6340" i="8"/>
  <c r="P6341" i="8"/>
  <c r="P6342" i="8"/>
  <c r="P6343" i="8"/>
  <c r="P6344" i="8"/>
  <c r="P6345" i="8"/>
  <c r="P6346" i="8"/>
  <c r="P6347" i="8"/>
  <c r="P6348" i="8"/>
  <c r="P6349" i="8"/>
  <c r="P6350" i="8"/>
  <c r="P6351" i="8"/>
  <c r="P6352" i="8"/>
  <c r="P6353" i="8"/>
  <c r="P6354" i="8"/>
  <c r="P6355" i="8"/>
  <c r="P6356" i="8"/>
  <c r="P6357" i="8"/>
  <c r="P6358" i="8"/>
  <c r="P6359" i="8"/>
  <c r="P6360" i="8"/>
  <c r="P6361" i="8"/>
  <c r="P6362" i="8"/>
  <c r="P6363" i="8"/>
  <c r="P6364" i="8"/>
  <c r="P6365" i="8"/>
  <c r="P6366" i="8"/>
  <c r="P6367" i="8"/>
  <c r="P6368" i="8"/>
  <c r="P6369" i="8"/>
  <c r="P6370" i="8"/>
  <c r="P6371" i="8"/>
  <c r="P6372" i="8"/>
  <c r="P6373" i="8"/>
  <c r="P6374" i="8"/>
  <c r="O390" i="11" s="1"/>
  <c r="P6375" i="8"/>
  <c r="P6376" i="8"/>
  <c r="P6377" i="8"/>
  <c r="P6378" i="8"/>
  <c r="P6379" i="8"/>
  <c r="P6380" i="8"/>
  <c r="P6381" i="8"/>
  <c r="P6382" i="8"/>
  <c r="P6383" i="8"/>
  <c r="P6384" i="8"/>
  <c r="P6385" i="8"/>
  <c r="P6386" i="8"/>
  <c r="P6387" i="8"/>
  <c r="P6388" i="8"/>
  <c r="P6389" i="8"/>
  <c r="P6390" i="8"/>
  <c r="P6391" i="8"/>
  <c r="P6392" i="8"/>
  <c r="P6393" i="8"/>
  <c r="P6394" i="8"/>
  <c r="P6395" i="8"/>
  <c r="P6396" i="8"/>
  <c r="P6397" i="8"/>
  <c r="P6398" i="8"/>
  <c r="P6399" i="8"/>
  <c r="P6400" i="8"/>
  <c r="O369" i="11" s="1"/>
  <c r="P6401" i="8"/>
  <c r="P6402" i="8"/>
  <c r="P6403" i="8"/>
  <c r="P6404" i="8"/>
  <c r="P6405" i="8"/>
  <c r="P6406" i="8"/>
  <c r="P6407" i="8"/>
  <c r="P6408" i="8"/>
  <c r="P6409" i="8"/>
  <c r="P6410" i="8"/>
  <c r="P6411" i="8"/>
  <c r="P6412" i="8"/>
  <c r="P6413" i="8"/>
  <c r="P6414" i="8"/>
  <c r="P6415" i="8"/>
  <c r="P6416" i="8"/>
  <c r="P6417" i="8"/>
  <c r="P6418" i="8"/>
  <c r="O329" i="11" s="1"/>
  <c r="P6419" i="8"/>
  <c r="P6420" i="8"/>
  <c r="P6421" i="8"/>
  <c r="P6422" i="8"/>
  <c r="P6423" i="8"/>
  <c r="P6424" i="8"/>
  <c r="P6425" i="8"/>
  <c r="P6426" i="8"/>
  <c r="P6427" i="8"/>
  <c r="P6428" i="8"/>
  <c r="P6429" i="8"/>
  <c r="P6430" i="8"/>
  <c r="P6431" i="8"/>
  <c r="P6432" i="8"/>
  <c r="P6433" i="8"/>
  <c r="P6434" i="8"/>
  <c r="P6435" i="8"/>
  <c r="P6436" i="8"/>
  <c r="P6437" i="8"/>
  <c r="P6438" i="8"/>
  <c r="P6439" i="8"/>
  <c r="P6440" i="8"/>
  <c r="P6441" i="8"/>
  <c r="P6442" i="8"/>
  <c r="P6443" i="8"/>
  <c r="P6444" i="8"/>
  <c r="P6445" i="8"/>
  <c r="P6446" i="8"/>
  <c r="P6447" i="8"/>
  <c r="P6448" i="8"/>
  <c r="P6449" i="8"/>
  <c r="P6450" i="8"/>
  <c r="P6451" i="8"/>
  <c r="P6452" i="8"/>
  <c r="P6453" i="8"/>
  <c r="P6454" i="8"/>
  <c r="P6455" i="8"/>
  <c r="P6456" i="8"/>
  <c r="P6457" i="8"/>
  <c r="P6458" i="8"/>
  <c r="P6459" i="8"/>
  <c r="P6460" i="8"/>
  <c r="P6461" i="8"/>
  <c r="P6462" i="8"/>
  <c r="P6463" i="8"/>
  <c r="P6464" i="8"/>
  <c r="P6465" i="8"/>
  <c r="P6466" i="8"/>
  <c r="P6467" i="8"/>
  <c r="P6468" i="8"/>
  <c r="P6469" i="8"/>
  <c r="P6470" i="8"/>
  <c r="P6471" i="8"/>
  <c r="P6472" i="8"/>
  <c r="P6473" i="8"/>
  <c r="P6474" i="8"/>
  <c r="P6475" i="8"/>
  <c r="P6476" i="8"/>
  <c r="P6477" i="8"/>
  <c r="P6478" i="8"/>
  <c r="P6479" i="8"/>
  <c r="P6480" i="8"/>
  <c r="P6481" i="8"/>
  <c r="P6482" i="8"/>
  <c r="P6483" i="8"/>
  <c r="P6484" i="8"/>
  <c r="P6485" i="8"/>
  <c r="P6486" i="8"/>
  <c r="P6487" i="8"/>
  <c r="P6488" i="8"/>
  <c r="P6489" i="8"/>
  <c r="P6490" i="8"/>
  <c r="P6491" i="8"/>
  <c r="P6492" i="8"/>
  <c r="P6493" i="8"/>
  <c r="P6494" i="8"/>
  <c r="P6495" i="8"/>
  <c r="P6496" i="8"/>
  <c r="P6497" i="8"/>
  <c r="P6498" i="8"/>
  <c r="P6499" i="8"/>
  <c r="P6500" i="8"/>
  <c r="P6501" i="8"/>
  <c r="P6502" i="8"/>
  <c r="P6503" i="8"/>
  <c r="P6504" i="8"/>
  <c r="P6505" i="8"/>
  <c r="P6506" i="8"/>
  <c r="P6507" i="8"/>
  <c r="P6508" i="8"/>
  <c r="P6509" i="8"/>
  <c r="P6510" i="8"/>
  <c r="P6511" i="8"/>
  <c r="P6512" i="8"/>
  <c r="P6513" i="8"/>
  <c r="P6514" i="8"/>
  <c r="P6515" i="8"/>
  <c r="P6516" i="8"/>
  <c r="P6517" i="8"/>
  <c r="O985" i="11" s="1"/>
  <c r="P6518" i="8"/>
  <c r="P6519" i="8"/>
  <c r="P6520" i="8"/>
  <c r="P6521" i="8"/>
  <c r="P6522" i="8"/>
  <c r="P6523" i="8"/>
  <c r="P6524" i="8"/>
  <c r="P6525" i="8"/>
  <c r="P6526" i="8"/>
  <c r="P6527" i="8"/>
  <c r="P6528" i="8"/>
  <c r="P6529" i="8"/>
  <c r="P6530" i="8"/>
  <c r="P6531" i="8"/>
  <c r="P6532" i="8"/>
  <c r="O603" i="11" s="1"/>
  <c r="P6533" i="8"/>
  <c r="P6534" i="8"/>
  <c r="P6535" i="8"/>
  <c r="P6536" i="8"/>
  <c r="P6537" i="8"/>
  <c r="P6538" i="8"/>
  <c r="P6539" i="8"/>
  <c r="P6540" i="8"/>
  <c r="P6541" i="8"/>
  <c r="P6542" i="8"/>
  <c r="P6543" i="8"/>
  <c r="P6544" i="8"/>
  <c r="P6545" i="8"/>
  <c r="P6546" i="8"/>
  <c r="P6547" i="8"/>
  <c r="P6548" i="8"/>
  <c r="P6549" i="8"/>
  <c r="P6550" i="8"/>
  <c r="P6551" i="8"/>
  <c r="P6552" i="8"/>
  <c r="P6553" i="8"/>
  <c r="P6554" i="8"/>
  <c r="P6555" i="8"/>
  <c r="P6556" i="8"/>
  <c r="P6557" i="8"/>
  <c r="P6558" i="8"/>
  <c r="P6559" i="8"/>
  <c r="P6560" i="8"/>
  <c r="P6561" i="8"/>
  <c r="P6562" i="8"/>
  <c r="P6563" i="8"/>
  <c r="P6564" i="8"/>
  <c r="P6565" i="8"/>
  <c r="P6566" i="8"/>
  <c r="P6567" i="8"/>
  <c r="P6568" i="8"/>
  <c r="P6569" i="8"/>
  <c r="P6570" i="8"/>
  <c r="P6571" i="8"/>
  <c r="P6572" i="8"/>
  <c r="P6573" i="8"/>
  <c r="P6574" i="8"/>
  <c r="P6575" i="8"/>
  <c r="P6576" i="8"/>
  <c r="P6577" i="8"/>
  <c r="P6578" i="8"/>
  <c r="P6579" i="8"/>
  <c r="P6580" i="8"/>
  <c r="P6581" i="8"/>
  <c r="P6582" i="8"/>
  <c r="P6583" i="8"/>
  <c r="P6584" i="8"/>
  <c r="P6585" i="8"/>
  <c r="P6586" i="8"/>
  <c r="P6587" i="8"/>
  <c r="P6588" i="8"/>
  <c r="P6589" i="8"/>
  <c r="P6590" i="8"/>
  <c r="P6591" i="8"/>
  <c r="P6592" i="8"/>
  <c r="P6593" i="8"/>
  <c r="P6594" i="8"/>
  <c r="P6595" i="8"/>
  <c r="P6596" i="8"/>
  <c r="P6597" i="8"/>
  <c r="P6598" i="8"/>
  <c r="P6599" i="8"/>
  <c r="P6600" i="8"/>
  <c r="P6601" i="8"/>
  <c r="P6602" i="8"/>
  <c r="P6603" i="8"/>
  <c r="P6604" i="8"/>
  <c r="P6605" i="8"/>
  <c r="P6606" i="8"/>
  <c r="P6607" i="8"/>
  <c r="P6608" i="8"/>
  <c r="P6609" i="8"/>
  <c r="P6610" i="8"/>
  <c r="P6611" i="8"/>
  <c r="P6612" i="8"/>
  <c r="P6613" i="8"/>
  <c r="P6614" i="8"/>
  <c r="P6615" i="8"/>
  <c r="P6616" i="8"/>
  <c r="P6617" i="8"/>
  <c r="P6618" i="8"/>
  <c r="P6619" i="8"/>
  <c r="P6620" i="8"/>
  <c r="P6621" i="8"/>
  <c r="P6622" i="8"/>
  <c r="P6623" i="8"/>
  <c r="P6624" i="8"/>
  <c r="P6625" i="8"/>
  <c r="P6626" i="8"/>
  <c r="P6627" i="8"/>
  <c r="P6628" i="8"/>
  <c r="P6629" i="8"/>
  <c r="P6630" i="8"/>
  <c r="P6631" i="8"/>
  <c r="P6632" i="8"/>
  <c r="P6633" i="8"/>
  <c r="P6634" i="8"/>
  <c r="P6635" i="8"/>
  <c r="P6636" i="8"/>
  <c r="P6637" i="8"/>
  <c r="P6638" i="8"/>
  <c r="P6639" i="8"/>
  <c r="P6640" i="8"/>
  <c r="P6641" i="8"/>
  <c r="P6642" i="8"/>
  <c r="P6643" i="8"/>
  <c r="O790" i="11" s="1"/>
  <c r="P6644" i="8"/>
  <c r="P6645" i="8"/>
  <c r="P6646" i="8"/>
  <c r="P6647" i="8"/>
  <c r="P6648" i="8"/>
  <c r="P6649" i="8"/>
  <c r="P6650" i="8"/>
  <c r="P6651" i="8"/>
  <c r="P6652" i="8"/>
  <c r="P6653" i="8"/>
  <c r="P6654" i="8"/>
  <c r="P6655" i="8"/>
  <c r="P6656" i="8"/>
  <c r="P6657" i="8"/>
  <c r="P6658" i="8"/>
  <c r="P6659" i="8"/>
  <c r="P6660" i="8"/>
  <c r="P6661" i="8"/>
  <c r="P6662" i="8"/>
  <c r="P6663" i="8"/>
  <c r="P6664" i="8"/>
  <c r="P6665" i="8"/>
  <c r="P6666" i="8"/>
  <c r="P6667" i="8"/>
  <c r="P6668" i="8"/>
  <c r="P6669" i="8"/>
  <c r="P6670" i="8"/>
  <c r="P6671" i="8"/>
  <c r="P6672" i="8"/>
  <c r="P6673" i="8"/>
  <c r="P6674" i="8"/>
  <c r="P6675" i="8"/>
  <c r="P6676" i="8"/>
  <c r="P6677" i="8"/>
  <c r="P6678" i="8"/>
  <c r="P6679" i="8"/>
  <c r="P6680" i="8"/>
  <c r="P6681" i="8"/>
  <c r="P6682" i="8"/>
  <c r="P6683" i="8"/>
  <c r="P6684" i="8"/>
  <c r="P6685" i="8"/>
  <c r="P6686" i="8"/>
  <c r="P6687" i="8"/>
  <c r="P6688" i="8"/>
  <c r="P6689" i="8"/>
  <c r="P6690" i="8"/>
  <c r="P6691" i="8"/>
  <c r="P6692" i="8"/>
  <c r="P6693" i="8"/>
  <c r="P6694" i="8"/>
  <c r="P6695" i="8"/>
  <c r="P6696" i="8"/>
  <c r="P6697" i="8"/>
  <c r="P6698" i="8"/>
  <c r="P6699" i="8"/>
  <c r="P6700" i="8"/>
  <c r="P6701" i="8"/>
  <c r="P6702" i="8"/>
  <c r="P6703" i="8"/>
  <c r="P6704" i="8"/>
  <c r="P6705" i="8"/>
  <c r="P6706" i="8"/>
  <c r="P6707" i="8"/>
  <c r="P6708" i="8"/>
  <c r="P6709" i="8"/>
  <c r="P6710" i="8"/>
  <c r="P6711" i="8"/>
  <c r="P6712" i="8"/>
  <c r="P6713" i="8"/>
  <c r="P6714" i="8"/>
  <c r="P6715" i="8"/>
  <c r="P6716" i="8"/>
  <c r="P6717" i="8"/>
  <c r="P6718" i="8"/>
  <c r="P6719" i="8"/>
  <c r="P6720" i="8"/>
  <c r="P6721" i="8"/>
  <c r="P6722" i="8"/>
  <c r="P6723" i="8"/>
  <c r="P6724" i="8"/>
  <c r="P6725" i="8"/>
  <c r="P6726" i="8"/>
  <c r="P6727" i="8"/>
  <c r="P6728" i="8"/>
  <c r="P6729" i="8"/>
  <c r="P6730" i="8"/>
  <c r="P6731" i="8"/>
  <c r="P6732" i="8"/>
  <c r="P6733" i="8"/>
  <c r="P6734" i="8"/>
  <c r="P6735" i="8"/>
  <c r="P6736" i="8"/>
  <c r="P6737" i="8"/>
  <c r="P6738" i="8"/>
  <c r="P6739" i="8"/>
  <c r="P6740" i="8"/>
  <c r="P6741" i="8"/>
  <c r="P6742" i="8"/>
  <c r="P6743" i="8"/>
  <c r="P6744" i="8"/>
  <c r="P6745" i="8"/>
  <c r="P6746" i="8"/>
  <c r="P6747" i="8"/>
  <c r="P6748" i="8"/>
  <c r="P6749" i="8"/>
  <c r="P6750" i="8"/>
  <c r="P6751" i="8"/>
  <c r="P6752" i="8"/>
  <c r="P6753" i="8"/>
  <c r="P6754" i="8"/>
  <c r="P6755" i="8"/>
  <c r="P6756" i="8"/>
  <c r="P6757" i="8"/>
  <c r="P6758" i="8"/>
  <c r="P6759" i="8"/>
  <c r="P6760" i="8"/>
  <c r="P6761" i="8"/>
  <c r="P6762" i="8"/>
  <c r="P6763" i="8"/>
  <c r="P6764" i="8"/>
  <c r="P6765" i="8"/>
  <c r="P6766" i="8"/>
  <c r="P6767" i="8"/>
  <c r="P6768" i="8"/>
  <c r="P6769" i="8"/>
  <c r="P6770" i="8"/>
  <c r="P6771" i="8"/>
  <c r="P6772" i="8"/>
  <c r="P6773" i="8"/>
  <c r="P6774" i="8"/>
  <c r="P6775" i="8"/>
  <c r="P6776" i="8"/>
  <c r="P6777" i="8"/>
  <c r="P6778" i="8"/>
  <c r="P6779" i="8"/>
  <c r="P6780" i="8"/>
  <c r="P6781" i="8"/>
  <c r="P6782" i="8"/>
  <c r="P6783" i="8"/>
  <c r="P6784" i="8"/>
  <c r="P6785" i="8"/>
  <c r="P6786" i="8"/>
  <c r="P6787" i="8"/>
  <c r="P6788" i="8"/>
  <c r="P6789" i="8"/>
  <c r="P6790" i="8"/>
  <c r="P6791" i="8"/>
  <c r="P6792" i="8"/>
  <c r="P6793" i="8"/>
  <c r="P6794" i="8"/>
  <c r="P6795" i="8"/>
  <c r="P6796" i="8"/>
  <c r="P6797" i="8"/>
  <c r="P6798" i="8"/>
  <c r="P6799" i="8"/>
  <c r="P6800" i="8"/>
  <c r="P6801" i="8"/>
  <c r="P6802" i="8"/>
  <c r="P6803" i="8"/>
  <c r="P6804" i="8"/>
  <c r="P6805" i="8"/>
  <c r="P6806" i="8"/>
  <c r="P6807" i="8"/>
  <c r="P6808" i="8"/>
  <c r="P6809" i="8"/>
  <c r="P6810" i="8"/>
  <c r="P6811" i="8"/>
  <c r="P6812" i="8"/>
  <c r="P6813" i="8"/>
  <c r="P6814" i="8"/>
  <c r="P6815" i="8"/>
  <c r="P6816" i="8"/>
  <c r="P6817" i="8"/>
  <c r="P6818" i="8"/>
  <c r="P6819" i="8"/>
  <c r="P6820" i="8"/>
  <c r="P6821" i="8"/>
  <c r="P6822" i="8"/>
  <c r="P6823" i="8"/>
  <c r="P6824" i="8"/>
  <c r="P6825" i="8"/>
  <c r="P6826" i="8"/>
  <c r="P6827" i="8"/>
  <c r="P6828" i="8"/>
  <c r="P6829" i="8"/>
  <c r="P6830" i="8"/>
  <c r="P6831" i="8"/>
  <c r="P6832" i="8"/>
  <c r="P6833" i="8"/>
  <c r="P6834" i="8"/>
  <c r="P6835" i="8"/>
  <c r="P6836" i="8"/>
  <c r="P6837" i="8"/>
  <c r="P6838" i="8"/>
  <c r="P6839" i="8"/>
  <c r="P6840" i="8"/>
  <c r="P6841" i="8"/>
  <c r="P6842" i="8"/>
  <c r="P6843" i="8"/>
  <c r="P6844" i="8"/>
  <c r="P6845" i="8"/>
  <c r="P6846" i="8"/>
  <c r="O548" i="11" s="1"/>
  <c r="P6847" i="8"/>
  <c r="P6848" i="8"/>
  <c r="P6849" i="8"/>
  <c r="P6850" i="8"/>
  <c r="P6851" i="8"/>
  <c r="P6852" i="8"/>
  <c r="P6853" i="8"/>
  <c r="P6854" i="8"/>
  <c r="P6855" i="8"/>
  <c r="P6856" i="8"/>
  <c r="P6857" i="8"/>
  <c r="P6858" i="8"/>
  <c r="P6859" i="8"/>
  <c r="P6860" i="8"/>
  <c r="P6861" i="8"/>
  <c r="P6862" i="8"/>
  <c r="P6863" i="8"/>
  <c r="P6864" i="8"/>
  <c r="P6865" i="8"/>
  <c r="P6866" i="8"/>
  <c r="P6867" i="8"/>
  <c r="P6868" i="8"/>
  <c r="P6869" i="8"/>
  <c r="P6870" i="8"/>
  <c r="P6871" i="8"/>
  <c r="P6872" i="8"/>
  <c r="P6873" i="8"/>
  <c r="P6874" i="8"/>
  <c r="P6875" i="8"/>
  <c r="P6876" i="8"/>
  <c r="P6877" i="8"/>
  <c r="P6878" i="8"/>
  <c r="P6879" i="8"/>
  <c r="P6880" i="8"/>
  <c r="P6881" i="8"/>
  <c r="P6882" i="8"/>
  <c r="P6883" i="8"/>
  <c r="P6884" i="8"/>
  <c r="P6885" i="8"/>
  <c r="P6886" i="8"/>
  <c r="P6887" i="8"/>
  <c r="P6888" i="8"/>
  <c r="P6889" i="8"/>
  <c r="P6890" i="8"/>
  <c r="P6891" i="8"/>
  <c r="P6892" i="8"/>
  <c r="P6893" i="8"/>
  <c r="P6894" i="8"/>
  <c r="P6895" i="8"/>
  <c r="P6896" i="8"/>
  <c r="P6897" i="8"/>
  <c r="P6898" i="8"/>
  <c r="P6899" i="8"/>
  <c r="P6900" i="8"/>
  <c r="P6901" i="8"/>
  <c r="P6902" i="8"/>
  <c r="P6903" i="8"/>
  <c r="P6904" i="8"/>
  <c r="P6905" i="8"/>
  <c r="P6906" i="8"/>
  <c r="P6907" i="8"/>
  <c r="O710" i="11" s="1"/>
  <c r="P6908" i="8"/>
  <c r="P6909" i="8"/>
  <c r="P6910" i="8"/>
  <c r="P6911" i="8"/>
  <c r="P6912" i="8"/>
  <c r="P6913" i="8"/>
  <c r="P6914" i="8"/>
  <c r="P6915" i="8"/>
  <c r="P6916" i="8"/>
  <c r="P6917" i="8"/>
  <c r="P6918" i="8"/>
  <c r="P6919" i="8"/>
  <c r="P6920" i="8"/>
  <c r="P6921" i="8"/>
  <c r="P6922" i="8"/>
  <c r="P6923" i="8"/>
  <c r="P6924" i="8"/>
  <c r="P6925" i="8"/>
  <c r="P6926" i="8"/>
  <c r="P6927" i="8"/>
  <c r="P6928" i="8"/>
  <c r="P6929" i="8"/>
  <c r="P6930" i="8"/>
  <c r="P6931" i="8"/>
  <c r="P6932" i="8"/>
  <c r="P6933" i="8"/>
  <c r="P6934" i="8"/>
  <c r="P6935" i="8"/>
  <c r="P6936" i="8"/>
  <c r="P6937" i="8"/>
  <c r="P6938" i="8"/>
  <c r="P6939" i="8"/>
  <c r="P6940" i="8"/>
  <c r="P6941" i="8"/>
  <c r="P6942" i="8"/>
  <c r="P6943" i="8"/>
  <c r="P6944" i="8"/>
  <c r="P6945" i="8"/>
  <c r="P6946" i="8"/>
  <c r="P6947" i="8"/>
  <c r="P6948" i="8"/>
  <c r="P6949" i="8"/>
  <c r="P6950" i="8"/>
  <c r="P6951" i="8"/>
  <c r="P6952" i="8"/>
  <c r="P6953" i="8"/>
  <c r="P6954" i="8"/>
  <c r="P6955" i="8"/>
  <c r="P6956" i="8"/>
  <c r="P6957" i="8"/>
  <c r="P6958" i="8"/>
  <c r="P6959" i="8"/>
  <c r="P6960" i="8"/>
  <c r="P6961" i="8"/>
  <c r="P6962" i="8"/>
  <c r="P6963" i="8"/>
  <c r="P6964" i="8"/>
  <c r="P6965" i="8"/>
  <c r="P6966" i="8"/>
  <c r="P6967" i="8"/>
  <c r="P6968" i="8"/>
  <c r="P6969" i="8"/>
  <c r="P6970" i="8"/>
  <c r="P6971" i="8"/>
  <c r="P6972" i="8"/>
  <c r="P6973" i="8"/>
  <c r="P6974" i="8"/>
  <c r="P6975" i="8"/>
  <c r="P6976" i="8"/>
  <c r="P6977" i="8"/>
  <c r="P6978" i="8"/>
  <c r="P6979" i="8"/>
  <c r="P6980" i="8"/>
  <c r="P6981" i="8"/>
  <c r="P6982" i="8"/>
  <c r="P6983" i="8"/>
  <c r="P6984" i="8"/>
  <c r="P6985" i="8"/>
  <c r="P6986" i="8"/>
  <c r="P6987" i="8"/>
  <c r="P6988" i="8"/>
  <c r="P6989" i="8"/>
  <c r="P6990" i="8"/>
  <c r="P6991" i="8"/>
  <c r="P6992" i="8"/>
  <c r="P6993" i="8"/>
  <c r="P6994" i="8"/>
  <c r="P6995" i="8"/>
  <c r="P6996" i="8"/>
  <c r="P6997" i="8"/>
  <c r="P6998" i="8"/>
  <c r="P6999" i="8"/>
  <c r="P7000" i="8"/>
  <c r="P7001" i="8"/>
  <c r="P7002" i="8"/>
  <c r="P7003" i="8"/>
  <c r="P7004" i="8"/>
  <c r="P7005" i="8"/>
  <c r="P7006" i="8"/>
  <c r="P7007" i="8"/>
  <c r="P7008" i="8"/>
  <c r="P7009" i="8"/>
  <c r="P7010" i="8"/>
  <c r="P7011" i="8"/>
  <c r="P7012" i="8"/>
  <c r="P7013" i="8"/>
  <c r="P7014" i="8"/>
  <c r="P7015" i="8"/>
  <c r="P7016" i="8"/>
  <c r="P7017" i="8"/>
  <c r="P7018" i="8"/>
  <c r="P7019" i="8"/>
  <c r="P7020" i="8"/>
  <c r="P7021" i="8"/>
  <c r="P7022" i="8"/>
  <c r="P7023" i="8"/>
  <c r="P7024" i="8"/>
  <c r="P7025" i="8"/>
  <c r="P7026" i="8"/>
  <c r="P7027" i="8"/>
  <c r="P7028" i="8"/>
  <c r="P7029" i="8"/>
  <c r="P7030" i="8"/>
  <c r="O289" i="11" s="1"/>
  <c r="P7031" i="8"/>
  <c r="P7032" i="8"/>
  <c r="P7033" i="8"/>
  <c r="P7034" i="8"/>
  <c r="P7035" i="8"/>
  <c r="P7036" i="8"/>
  <c r="P7037" i="8"/>
  <c r="P7038" i="8"/>
  <c r="P7039" i="8"/>
  <c r="P7040" i="8"/>
  <c r="P7041" i="8"/>
  <c r="P7042" i="8"/>
  <c r="P7043" i="8"/>
  <c r="P7044" i="8"/>
  <c r="P7045" i="8"/>
  <c r="P7046" i="8"/>
  <c r="P7047" i="8"/>
  <c r="P7048" i="8"/>
  <c r="P7049" i="8"/>
  <c r="P7050" i="8"/>
  <c r="P7051" i="8"/>
  <c r="P7052" i="8"/>
  <c r="P7053" i="8"/>
  <c r="P7054" i="8"/>
  <c r="P7055" i="8"/>
  <c r="P7056" i="8"/>
  <c r="P7057" i="8"/>
  <c r="P7058" i="8"/>
  <c r="P7059" i="8"/>
  <c r="P7060" i="8"/>
  <c r="P7061" i="8"/>
  <c r="P7062" i="8"/>
  <c r="P7063" i="8"/>
  <c r="P7064" i="8"/>
  <c r="P7065" i="8"/>
  <c r="P7066" i="8"/>
  <c r="P7067" i="8"/>
  <c r="P7068" i="8"/>
  <c r="P7069" i="8"/>
  <c r="P7070" i="8"/>
  <c r="P7071" i="8"/>
  <c r="P7072" i="8"/>
  <c r="P7073" i="8"/>
  <c r="P7074" i="8"/>
  <c r="P7075" i="8"/>
  <c r="P7076" i="8"/>
  <c r="P7077" i="8"/>
  <c r="P7078" i="8"/>
  <c r="P7079" i="8"/>
  <c r="P7080" i="8"/>
  <c r="P7081" i="8"/>
  <c r="P7082" i="8"/>
  <c r="P7083" i="8"/>
  <c r="P7084" i="8"/>
  <c r="P7085" i="8"/>
  <c r="P7086" i="8"/>
  <c r="P7087" i="8"/>
  <c r="P7088" i="8"/>
  <c r="P7089" i="8"/>
  <c r="P7090" i="8"/>
  <c r="P7091" i="8"/>
  <c r="P7092" i="8"/>
  <c r="P7093" i="8"/>
  <c r="P7094" i="8"/>
  <c r="P7095" i="8"/>
  <c r="P7096" i="8"/>
  <c r="P7097" i="8"/>
  <c r="P7098" i="8"/>
  <c r="P7099" i="8"/>
  <c r="P7100" i="8"/>
  <c r="P7101" i="8"/>
  <c r="P7102" i="8"/>
  <c r="P7103" i="8"/>
  <c r="P7104" i="8"/>
  <c r="P7105" i="8"/>
  <c r="O261" i="11" s="1"/>
  <c r="P7106" i="8"/>
  <c r="P7107" i="8"/>
  <c r="P7108" i="8"/>
  <c r="P7109" i="8"/>
  <c r="P7110" i="8"/>
  <c r="P7111" i="8"/>
  <c r="P7112" i="8"/>
  <c r="P7113" i="8"/>
  <c r="P7114" i="8"/>
  <c r="P7115" i="8"/>
  <c r="P7116" i="8"/>
  <c r="P7117" i="8"/>
  <c r="P7118" i="8"/>
  <c r="P7119" i="8"/>
  <c r="P7120" i="8"/>
  <c r="P7121" i="8"/>
  <c r="P7122" i="8"/>
  <c r="P7123" i="8"/>
  <c r="P7124" i="8"/>
  <c r="P7125" i="8"/>
  <c r="P7126" i="8"/>
  <c r="P7127" i="8"/>
  <c r="P7128" i="8"/>
  <c r="P7129" i="8"/>
  <c r="P7130" i="8"/>
  <c r="P7131" i="8"/>
  <c r="P7132" i="8"/>
  <c r="P7133" i="8"/>
  <c r="P7134" i="8"/>
  <c r="P7135" i="8"/>
  <c r="P7136" i="8"/>
  <c r="P7137" i="8"/>
  <c r="P7138" i="8"/>
  <c r="P7139" i="8"/>
  <c r="P7140" i="8"/>
  <c r="P7141" i="8"/>
  <c r="P7142" i="8"/>
  <c r="P7143" i="8"/>
  <c r="P7144" i="8"/>
  <c r="P7145" i="8"/>
  <c r="P7146" i="8"/>
  <c r="P7147" i="8"/>
  <c r="P7148" i="8"/>
  <c r="P7149" i="8"/>
  <c r="P7150" i="8"/>
  <c r="P7151" i="8"/>
  <c r="P7152" i="8"/>
  <c r="P7153" i="8"/>
  <c r="P7154" i="8"/>
  <c r="P7155" i="8"/>
  <c r="P7156" i="8"/>
  <c r="P7157" i="8"/>
  <c r="P7158" i="8"/>
  <c r="P7159" i="8"/>
  <c r="P7160" i="8"/>
  <c r="P7161" i="8"/>
  <c r="P7162" i="8"/>
  <c r="P7163" i="8"/>
  <c r="P7164" i="8"/>
  <c r="P7165" i="8"/>
  <c r="P7166" i="8"/>
  <c r="P7167" i="8"/>
  <c r="P7168" i="8"/>
  <c r="P7169" i="8"/>
  <c r="P7170" i="8"/>
  <c r="P7171" i="8"/>
  <c r="P7172" i="8"/>
  <c r="P7173" i="8"/>
  <c r="P7174" i="8"/>
  <c r="P7175" i="8"/>
  <c r="P7176" i="8"/>
  <c r="P7177" i="8"/>
  <c r="P7178" i="8"/>
  <c r="P7179" i="8"/>
  <c r="P7180" i="8"/>
  <c r="P7181" i="8"/>
  <c r="P7182" i="8"/>
  <c r="P7183" i="8"/>
  <c r="P7184" i="8"/>
  <c r="P7185" i="8"/>
  <c r="P7186" i="8"/>
  <c r="P7187" i="8"/>
  <c r="P7188" i="8"/>
  <c r="P7189" i="8"/>
  <c r="P7190" i="8"/>
  <c r="P7191" i="8"/>
  <c r="P7192" i="8"/>
  <c r="P7193" i="8"/>
  <c r="P7194" i="8"/>
  <c r="P7195" i="8"/>
  <c r="P7196" i="8"/>
  <c r="P7197" i="8"/>
  <c r="P7198" i="8"/>
  <c r="P7199" i="8"/>
  <c r="P7200" i="8"/>
  <c r="P7201" i="8"/>
  <c r="P7202" i="8"/>
  <c r="P7203" i="8"/>
  <c r="P7204" i="8"/>
  <c r="P7205" i="8"/>
  <c r="P7206" i="8"/>
  <c r="O284" i="11" s="1"/>
  <c r="P7207" i="8"/>
  <c r="P7208" i="8"/>
  <c r="P7209" i="8"/>
  <c r="P7210" i="8"/>
  <c r="P7211" i="8"/>
  <c r="P7212" i="8"/>
  <c r="P7213" i="8"/>
  <c r="P7214" i="8"/>
  <c r="P7215" i="8"/>
  <c r="P7216" i="8"/>
  <c r="P7217" i="8"/>
  <c r="P7218" i="8"/>
  <c r="P7219" i="8"/>
  <c r="P7220" i="8"/>
  <c r="P7221" i="8"/>
  <c r="P7222" i="8"/>
  <c r="P7223" i="8"/>
  <c r="P7224" i="8"/>
  <c r="P7225" i="8"/>
  <c r="P7226" i="8"/>
  <c r="P7227" i="8"/>
  <c r="P7228" i="8"/>
  <c r="P7229" i="8"/>
  <c r="P7230" i="8"/>
  <c r="P7231" i="8"/>
  <c r="P7232" i="8"/>
  <c r="P7233" i="8"/>
  <c r="P7234" i="8"/>
  <c r="P7235" i="8"/>
  <c r="P7236" i="8"/>
  <c r="P7237" i="8"/>
  <c r="P7238" i="8"/>
  <c r="P7239" i="8"/>
  <c r="P7240" i="8"/>
  <c r="P7241" i="8"/>
  <c r="P7242" i="8"/>
  <c r="P7243" i="8"/>
  <c r="P7244" i="8"/>
  <c r="P7245" i="8"/>
  <c r="P7246" i="8"/>
  <c r="P7247" i="8"/>
  <c r="P7248" i="8"/>
  <c r="P7249" i="8"/>
  <c r="P7250" i="8"/>
  <c r="P7251" i="8"/>
  <c r="P7252" i="8"/>
  <c r="P7253" i="8"/>
  <c r="P7254" i="8"/>
  <c r="P7255" i="8"/>
  <c r="P7256" i="8"/>
  <c r="P7257" i="8"/>
  <c r="P7258" i="8"/>
  <c r="P7259" i="8"/>
  <c r="P7260" i="8"/>
  <c r="P7261" i="8"/>
  <c r="P7262" i="8"/>
  <c r="P7263" i="8"/>
  <c r="P7264" i="8"/>
  <c r="P7265" i="8"/>
  <c r="P7266" i="8"/>
  <c r="P7267" i="8"/>
  <c r="P7268" i="8"/>
  <c r="P7269" i="8"/>
  <c r="P7270" i="8"/>
  <c r="P7271" i="8"/>
  <c r="P7272" i="8"/>
  <c r="P7273" i="8"/>
  <c r="P7274" i="8"/>
  <c r="O445" i="11" s="1"/>
  <c r="P7275" i="8"/>
  <c r="P7276" i="8"/>
  <c r="P7277" i="8"/>
  <c r="P7278" i="8"/>
  <c r="O1434" i="11" s="1"/>
  <c r="P7279" i="8"/>
  <c r="P7280" i="8"/>
  <c r="P7281" i="8"/>
  <c r="P7282" i="8"/>
  <c r="P7283" i="8"/>
  <c r="P7284" i="8"/>
  <c r="P7285" i="8"/>
  <c r="P7286" i="8"/>
  <c r="P7287" i="8"/>
  <c r="P7288" i="8"/>
  <c r="P7289" i="8"/>
  <c r="P7290" i="8"/>
  <c r="P7291" i="8"/>
  <c r="P7292" i="8"/>
  <c r="P7293" i="8"/>
  <c r="P7294" i="8"/>
  <c r="P7295" i="8"/>
  <c r="P7296" i="8"/>
  <c r="P7297" i="8"/>
  <c r="P7298" i="8"/>
  <c r="P7299" i="8"/>
  <c r="P7300" i="8"/>
  <c r="P7301" i="8"/>
  <c r="P7302" i="8"/>
  <c r="P7303" i="8"/>
  <c r="P7304" i="8"/>
  <c r="P7305" i="8"/>
  <c r="P7306" i="8"/>
  <c r="P7307" i="8"/>
  <c r="P7308" i="8"/>
  <c r="P7309" i="8"/>
  <c r="P7310" i="8"/>
  <c r="P7311" i="8"/>
  <c r="P7312" i="8"/>
  <c r="P7313" i="8"/>
  <c r="P7314" i="8"/>
  <c r="P7315" i="8"/>
  <c r="P7316" i="8"/>
  <c r="P7317" i="8"/>
  <c r="P7318" i="8"/>
  <c r="P7319" i="8"/>
  <c r="P7320" i="8"/>
  <c r="P7321" i="8"/>
  <c r="P7322" i="8"/>
  <c r="P7323" i="8"/>
  <c r="P7324" i="8"/>
  <c r="P7325" i="8"/>
  <c r="P7326" i="8"/>
  <c r="P7327" i="8"/>
  <c r="P7328" i="8"/>
  <c r="P7329" i="8"/>
  <c r="P7330" i="8"/>
  <c r="P7331" i="8"/>
  <c r="P7332" i="8"/>
  <c r="P7333" i="8"/>
  <c r="P7334" i="8"/>
  <c r="P7335" i="8"/>
  <c r="P7336" i="8"/>
  <c r="P7337" i="8"/>
  <c r="P7338" i="8"/>
  <c r="P7339" i="8"/>
  <c r="P7340" i="8"/>
  <c r="P7341" i="8"/>
  <c r="P7342" i="8"/>
  <c r="P7343" i="8"/>
  <c r="P7344" i="8"/>
  <c r="P7345" i="8"/>
  <c r="P7346" i="8"/>
  <c r="P7347" i="8"/>
  <c r="O267" i="11" s="1"/>
  <c r="P7348" i="8"/>
  <c r="P7349" i="8"/>
  <c r="P7350" i="8"/>
  <c r="P7351" i="8"/>
  <c r="P7352" i="8"/>
  <c r="P7353" i="8"/>
  <c r="P7354" i="8"/>
  <c r="P7355" i="8"/>
  <c r="P7356" i="8"/>
  <c r="P7357" i="8"/>
  <c r="P7358" i="8"/>
  <c r="P7359" i="8"/>
  <c r="P7360" i="8"/>
  <c r="P7361" i="8"/>
  <c r="P7362" i="8"/>
  <c r="P7363" i="8"/>
  <c r="P7364" i="8"/>
  <c r="P7365" i="8"/>
  <c r="P7366" i="8"/>
  <c r="P7367" i="8"/>
  <c r="P7368" i="8"/>
  <c r="P7369" i="8"/>
  <c r="P7370" i="8"/>
  <c r="P7371" i="8"/>
  <c r="P7372" i="8"/>
  <c r="P7373" i="8"/>
  <c r="P7374" i="8"/>
  <c r="P7375" i="8"/>
  <c r="P7376" i="8"/>
  <c r="P7377" i="8"/>
  <c r="P7378" i="8"/>
  <c r="P7379" i="8"/>
  <c r="P7380" i="8"/>
  <c r="P7381" i="8"/>
  <c r="P7382" i="8"/>
  <c r="P7383" i="8"/>
  <c r="P7384" i="8"/>
  <c r="P7385" i="8"/>
  <c r="P7386" i="8"/>
  <c r="P7387" i="8"/>
  <c r="P7388" i="8"/>
  <c r="P7389" i="8"/>
  <c r="P7390" i="8"/>
  <c r="P7391" i="8"/>
  <c r="P7392" i="8"/>
  <c r="P7393" i="8"/>
  <c r="P7394" i="8"/>
  <c r="P7395" i="8"/>
  <c r="P7396" i="8"/>
  <c r="P7397" i="8"/>
  <c r="P7398" i="8"/>
  <c r="P7399" i="8"/>
  <c r="P7400" i="8"/>
  <c r="P7401" i="8"/>
  <c r="P7402" i="8"/>
  <c r="P7403" i="8"/>
  <c r="P7404" i="8"/>
  <c r="P7405" i="8"/>
  <c r="P7406" i="8"/>
  <c r="P7407" i="8"/>
  <c r="P7408" i="8"/>
  <c r="P7409" i="8"/>
  <c r="P7410" i="8"/>
  <c r="P7411" i="8"/>
  <c r="P7412" i="8"/>
  <c r="P7413" i="8"/>
  <c r="P7414" i="8"/>
  <c r="P7415" i="8"/>
  <c r="P7416" i="8"/>
  <c r="P7417" i="8"/>
  <c r="P7418" i="8"/>
  <c r="P7419" i="8"/>
  <c r="P7420" i="8"/>
  <c r="P7421" i="8"/>
  <c r="P7422" i="8"/>
  <c r="P7423" i="8"/>
  <c r="P7424" i="8"/>
  <c r="P7425" i="8"/>
  <c r="P7426" i="8"/>
  <c r="P7427" i="8"/>
  <c r="P7428" i="8"/>
  <c r="P7429" i="8"/>
  <c r="P7430" i="8"/>
  <c r="P7431" i="8"/>
  <c r="P7432" i="8"/>
  <c r="P7433" i="8"/>
  <c r="P7434" i="8"/>
  <c r="P7435" i="8"/>
  <c r="P7436" i="8"/>
  <c r="P7437" i="8"/>
  <c r="P7438" i="8"/>
  <c r="P7439" i="8"/>
  <c r="P7440" i="8"/>
  <c r="P7441" i="8"/>
  <c r="P7442" i="8"/>
  <c r="P7443" i="8"/>
  <c r="P7444" i="8"/>
  <c r="P7445" i="8"/>
  <c r="P7446" i="8"/>
  <c r="P7447" i="8"/>
  <c r="O292" i="11" s="1"/>
  <c r="P7448" i="8"/>
  <c r="P7449" i="8"/>
  <c r="P7450" i="8"/>
  <c r="P7451" i="8"/>
  <c r="P7452" i="8"/>
  <c r="P7453" i="8"/>
  <c r="P7454" i="8"/>
  <c r="P7455" i="8"/>
  <c r="P7456" i="8"/>
  <c r="P7457" i="8"/>
  <c r="P7458" i="8"/>
  <c r="P7459" i="8"/>
  <c r="P7460" i="8"/>
  <c r="P7461" i="8"/>
  <c r="P7462" i="8"/>
  <c r="P7463" i="8"/>
  <c r="P7464" i="8"/>
  <c r="P7465" i="8"/>
  <c r="P7466" i="8"/>
  <c r="P7467" i="8"/>
  <c r="P7468" i="8"/>
  <c r="P7469" i="8"/>
  <c r="P7470" i="8"/>
  <c r="P7471" i="8"/>
  <c r="P7472" i="8"/>
  <c r="P7473" i="8"/>
  <c r="P7474" i="8"/>
  <c r="P7475" i="8"/>
  <c r="P7476" i="8"/>
  <c r="P7477" i="8"/>
  <c r="P7478" i="8"/>
  <c r="P7479" i="8"/>
  <c r="P7480" i="8"/>
  <c r="P7481" i="8"/>
  <c r="P7482" i="8"/>
  <c r="P7483" i="8"/>
  <c r="P7484" i="8"/>
  <c r="P7485" i="8"/>
  <c r="P7486" i="8"/>
  <c r="P7487" i="8"/>
  <c r="P7488" i="8"/>
  <c r="P7489" i="8"/>
  <c r="P7490" i="8"/>
  <c r="P7491" i="8"/>
  <c r="P7492" i="8"/>
  <c r="P7493" i="8"/>
  <c r="P7494" i="8"/>
  <c r="P7495" i="8"/>
  <c r="P7496" i="8"/>
  <c r="P7497" i="8"/>
  <c r="P7498" i="8"/>
  <c r="P7499" i="8"/>
  <c r="P7500" i="8"/>
  <c r="P7501" i="8"/>
  <c r="P7502" i="8"/>
  <c r="P7503" i="8"/>
  <c r="P7504" i="8"/>
  <c r="P7505" i="8"/>
  <c r="P7506" i="8"/>
  <c r="P7507" i="8"/>
  <c r="P7508" i="8"/>
  <c r="P7509" i="8"/>
  <c r="P7510" i="8"/>
  <c r="P7511" i="8"/>
  <c r="P7512" i="8"/>
  <c r="P7513" i="8"/>
  <c r="P7514" i="8"/>
  <c r="P7515" i="8"/>
  <c r="P7516" i="8"/>
  <c r="P7517" i="8"/>
  <c r="P7518" i="8"/>
  <c r="P7519" i="8"/>
  <c r="P7520" i="8"/>
  <c r="P7521" i="8"/>
  <c r="P7522" i="8"/>
  <c r="P7523" i="8"/>
  <c r="P7524" i="8"/>
  <c r="P7525" i="8"/>
  <c r="P7526" i="8"/>
  <c r="P7527" i="8"/>
  <c r="P7528" i="8"/>
  <c r="P7529" i="8"/>
  <c r="P7530" i="8"/>
  <c r="P7531" i="8"/>
  <c r="P7532" i="8"/>
  <c r="P7533" i="8"/>
  <c r="P7534" i="8"/>
  <c r="P7535" i="8"/>
  <c r="P7536" i="8"/>
  <c r="P7537" i="8"/>
  <c r="P7538" i="8"/>
  <c r="P7539" i="8"/>
  <c r="P7540" i="8"/>
  <c r="P7541" i="8"/>
  <c r="P7542" i="8"/>
  <c r="P7543" i="8"/>
  <c r="P7544" i="8"/>
  <c r="P7545" i="8"/>
  <c r="P7546" i="8"/>
  <c r="P7547" i="8"/>
  <c r="P7548" i="8"/>
  <c r="P7549" i="8"/>
  <c r="P7550" i="8"/>
  <c r="P7551" i="8"/>
  <c r="P7552" i="8"/>
  <c r="P7553" i="8"/>
  <c r="P7554" i="8"/>
  <c r="P7555" i="8"/>
  <c r="P7556" i="8"/>
  <c r="P7557" i="8"/>
  <c r="P7558" i="8"/>
  <c r="P7559" i="8"/>
  <c r="P7560" i="8"/>
  <c r="P7561" i="8"/>
  <c r="P7562" i="8"/>
  <c r="P7563" i="8"/>
  <c r="P7564" i="8"/>
  <c r="P7565" i="8"/>
  <c r="P7566" i="8"/>
  <c r="P7567" i="8"/>
  <c r="P7568" i="8"/>
  <c r="P7569" i="8"/>
  <c r="P7570" i="8"/>
  <c r="P7571" i="8"/>
  <c r="P7572" i="8"/>
  <c r="P7573" i="8"/>
  <c r="P7574" i="8"/>
  <c r="P7575" i="8"/>
  <c r="P7576" i="8"/>
  <c r="P7577" i="8"/>
  <c r="P7578" i="8"/>
  <c r="P7579" i="8"/>
  <c r="P7580" i="8"/>
  <c r="P7581" i="8"/>
  <c r="P7582" i="8"/>
  <c r="P7583" i="8"/>
  <c r="P7584" i="8"/>
  <c r="P7585" i="8"/>
  <c r="P7586" i="8"/>
  <c r="P7587" i="8"/>
  <c r="P7588" i="8"/>
  <c r="P7589" i="8"/>
  <c r="P7590" i="8"/>
  <c r="P7591" i="8"/>
  <c r="P7592" i="8"/>
  <c r="P7593" i="8"/>
  <c r="P7594" i="8"/>
  <c r="P7595" i="8"/>
  <c r="P7596" i="8"/>
  <c r="P7597" i="8"/>
  <c r="P7598" i="8"/>
  <c r="P7599" i="8"/>
  <c r="P7600" i="8"/>
  <c r="P7601" i="8"/>
  <c r="P7602" i="8"/>
  <c r="P7603" i="8"/>
  <c r="P7604" i="8"/>
  <c r="P7605" i="8"/>
  <c r="P7606" i="8"/>
  <c r="P7607" i="8"/>
  <c r="P7608" i="8"/>
  <c r="P7609" i="8"/>
  <c r="P7610" i="8"/>
  <c r="P7611" i="8"/>
  <c r="P7612" i="8"/>
  <c r="P7613" i="8"/>
  <c r="P7614" i="8"/>
  <c r="P7615" i="8"/>
  <c r="P7616" i="8"/>
  <c r="P7617" i="8"/>
  <c r="P7618" i="8"/>
  <c r="P7619" i="8"/>
  <c r="P7620" i="8"/>
  <c r="P7621" i="8"/>
  <c r="P7622" i="8"/>
  <c r="P7623" i="8"/>
  <c r="P7624" i="8"/>
  <c r="P7625" i="8"/>
  <c r="P7626" i="8"/>
  <c r="P7627" i="8"/>
  <c r="P7628" i="8"/>
  <c r="P7629" i="8"/>
  <c r="P7630" i="8"/>
  <c r="P7631" i="8"/>
  <c r="P7632" i="8"/>
  <c r="P7633" i="8"/>
  <c r="P7634" i="8"/>
  <c r="P7635" i="8"/>
  <c r="P7636" i="8"/>
  <c r="P7637" i="8"/>
  <c r="P7638" i="8"/>
  <c r="P7639" i="8"/>
  <c r="P7640" i="8"/>
  <c r="P7641" i="8"/>
  <c r="P7642" i="8"/>
  <c r="P7643" i="8"/>
  <c r="P7644" i="8"/>
  <c r="P7645" i="8"/>
  <c r="P7646" i="8"/>
  <c r="P7647" i="8"/>
  <c r="P7648" i="8"/>
  <c r="P7649" i="8"/>
  <c r="P7650" i="8"/>
  <c r="P7651" i="8"/>
  <c r="P2" i="8"/>
  <c r="Q2" i="9"/>
  <c r="R2" i="9" s="1"/>
  <c r="Q3" i="9"/>
  <c r="R3" i="9" s="1"/>
  <c r="Q4" i="9"/>
  <c r="R4" i="9" s="1"/>
  <c r="Q5" i="9"/>
  <c r="R5" i="9" s="1"/>
  <c r="Q6" i="9"/>
  <c r="R6" i="9" s="1"/>
  <c r="Q7" i="9"/>
  <c r="R7" i="9" s="1"/>
  <c r="Q8" i="9"/>
  <c r="R8" i="9" s="1"/>
  <c r="Q9" i="9"/>
  <c r="R9" i="9" s="1"/>
  <c r="Q10" i="9"/>
  <c r="R10" i="9" s="1"/>
  <c r="Q11" i="9"/>
  <c r="R11" i="9" s="1"/>
  <c r="Q12" i="9"/>
  <c r="R12" i="9" s="1"/>
  <c r="Q13" i="9"/>
  <c r="R13" i="9" s="1"/>
  <c r="Q14" i="9"/>
  <c r="R14" i="9" s="1"/>
  <c r="Q15" i="9"/>
  <c r="R15" i="9" s="1"/>
  <c r="Q16" i="9"/>
  <c r="R16" i="9" s="1"/>
  <c r="Q17" i="9"/>
  <c r="R17" i="9" s="1"/>
  <c r="Q18" i="9"/>
  <c r="R18" i="9" s="1"/>
  <c r="Q19" i="9"/>
  <c r="R19" i="9" s="1"/>
  <c r="Q20" i="9"/>
  <c r="R20" i="9" s="1"/>
  <c r="Q21" i="9"/>
  <c r="R21" i="9" s="1"/>
  <c r="Q22" i="9"/>
  <c r="R22" i="9" s="1"/>
  <c r="Q23" i="9"/>
  <c r="R23" i="9" s="1"/>
  <c r="Q24" i="9"/>
  <c r="R24" i="9" s="1"/>
  <c r="Q25" i="9"/>
  <c r="R25" i="9" s="1"/>
  <c r="Q26" i="9"/>
  <c r="R26" i="9" s="1"/>
  <c r="Q27" i="9"/>
  <c r="R27" i="9" s="1"/>
  <c r="Q28" i="9"/>
  <c r="R28" i="9" s="1"/>
  <c r="Q29" i="9"/>
  <c r="R29" i="9" s="1"/>
  <c r="Q30" i="9"/>
  <c r="R30" i="9" s="1"/>
  <c r="Q31" i="9"/>
  <c r="R31" i="9" s="1"/>
  <c r="Q32" i="9"/>
  <c r="R32" i="9" s="1"/>
  <c r="Q33" i="9"/>
  <c r="R33" i="9" s="1"/>
  <c r="Q34" i="9"/>
  <c r="R34" i="9" s="1"/>
  <c r="Q35" i="9"/>
  <c r="R35" i="9" s="1"/>
  <c r="Q36" i="9"/>
  <c r="R36" i="9" s="1"/>
  <c r="Q37" i="9"/>
  <c r="R37" i="9" s="1"/>
  <c r="Q38" i="9"/>
  <c r="R38" i="9" s="1"/>
  <c r="Q39" i="9"/>
  <c r="R39" i="9" s="1"/>
  <c r="Q40" i="9"/>
  <c r="R40" i="9" s="1"/>
  <c r="Q41" i="9"/>
  <c r="R41" i="9" s="1"/>
  <c r="Q42" i="9"/>
  <c r="R42" i="9" s="1"/>
  <c r="Q43" i="9"/>
  <c r="R43" i="9" s="1"/>
  <c r="Q44" i="9"/>
  <c r="R44" i="9" s="1"/>
  <c r="Q45" i="9"/>
  <c r="R45" i="9" s="1"/>
  <c r="Q46" i="9"/>
  <c r="R46" i="9" s="1"/>
  <c r="Q47" i="9"/>
  <c r="R47" i="9" s="1"/>
  <c r="Q48" i="9"/>
  <c r="R48" i="9" s="1"/>
  <c r="Q49" i="9"/>
  <c r="R49" i="9" s="1"/>
  <c r="Q50" i="9"/>
  <c r="R50" i="9" s="1"/>
  <c r="Q51" i="9"/>
  <c r="R51" i="9" s="1"/>
  <c r="Q52" i="9"/>
  <c r="R52" i="9" s="1"/>
  <c r="Q53" i="9"/>
  <c r="R53" i="9" s="1"/>
  <c r="Q54" i="9"/>
  <c r="R54" i="9" s="1"/>
  <c r="Q55" i="9"/>
  <c r="R55" i="9" s="1"/>
  <c r="Q56" i="9"/>
  <c r="R56" i="9" s="1"/>
  <c r="Q57" i="9"/>
  <c r="R57" i="9" s="1"/>
  <c r="Q58" i="9"/>
  <c r="R58" i="9" s="1"/>
  <c r="Q59" i="9"/>
  <c r="R59" i="9" s="1"/>
  <c r="Q60" i="9"/>
  <c r="R60" i="9" s="1"/>
  <c r="Q61" i="9"/>
  <c r="R61" i="9" s="1"/>
  <c r="Q62" i="9"/>
  <c r="R62" i="9" s="1"/>
  <c r="Q63" i="9"/>
  <c r="R63" i="9" s="1"/>
  <c r="Q64" i="9"/>
  <c r="R64" i="9" s="1"/>
  <c r="Q65" i="9"/>
  <c r="R65" i="9" s="1"/>
  <c r="Q66" i="9"/>
  <c r="R66" i="9" s="1"/>
  <c r="Q67" i="9"/>
  <c r="R67" i="9" s="1"/>
  <c r="Q68" i="9"/>
  <c r="R68" i="9" s="1"/>
  <c r="Q69" i="9"/>
  <c r="R69" i="9" s="1"/>
  <c r="Q70" i="9"/>
  <c r="R70" i="9" s="1"/>
  <c r="Q71" i="9"/>
  <c r="R71" i="9" s="1"/>
  <c r="Q72" i="9"/>
  <c r="R72" i="9" s="1"/>
  <c r="Q73" i="9"/>
  <c r="R73" i="9" s="1"/>
  <c r="Q74" i="9"/>
  <c r="R74" i="9" s="1"/>
  <c r="Q75" i="9"/>
  <c r="R75" i="9" s="1"/>
  <c r="Q76" i="9"/>
  <c r="R76" i="9" s="1"/>
  <c r="Q77" i="9"/>
  <c r="R77" i="9" s="1"/>
  <c r="Q78" i="9"/>
  <c r="R78" i="9" s="1"/>
  <c r="Q79" i="9"/>
  <c r="R79" i="9" s="1"/>
  <c r="Q80" i="9"/>
  <c r="R80" i="9" s="1"/>
  <c r="Q81" i="9"/>
  <c r="R81" i="9" s="1"/>
  <c r="Q82" i="9"/>
  <c r="R82" i="9" s="1"/>
  <c r="Q83" i="9"/>
  <c r="R83" i="9" s="1"/>
  <c r="Q84" i="9"/>
  <c r="R84" i="9" s="1"/>
  <c r="Q85" i="9"/>
  <c r="R85" i="9" s="1"/>
  <c r="Q86" i="9"/>
  <c r="R86" i="9" s="1"/>
  <c r="Q87" i="9"/>
  <c r="R87" i="9" s="1"/>
  <c r="Q88" i="9"/>
  <c r="R88" i="9" s="1"/>
  <c r="Q89" i="9"/>
  <c r="R89" i="9" s="1"/>
  <c r="Q90" i="9"/>
  <c r="R90" i="9" s="1"/>
  <c r="Q91" i="9"/>
  <c r="R91" i="9" s="1"/>
  <c r="Q92" i="9"/>
  <c r="R92" i="9" s="1"/>
  <c r="Q93" i="9"/>
  <c r="R93" i="9" s="1"/>
  <c r="Q94" i="9"/>
  <c r="R94" i="9" s="1"/>
  <c r="Q95" i="9"/>
  <c r="R95" i="9" s="1"/>
  <c r="Q96" i="9"/>
  <c r="R96" i="9" s="1"/>
  <c r="Q97" i="9"/>
  <c r="R97" i="9" s="1"/>
  <c r="Q98" i="9"/>
  <c r="R98" i="9" s="1"/>
  <c r="Q99" i="9"/>
  <c r="R99" i="9" s="1"/>
  <c r="Q100" i="9"/>
  <c r="R100" i="9" s="1"/>
  <c r="Q101" i="9"/>
  <c r="R101" i="9" s="1"/>
  <c r="Q102" i="9"/>
  <c r="R102" i="9" s="1"/>
  <c r="Q103" i="9"/>
  <c r="R103" i="9" s="1"/>
  <c r="Q104" i="9"/>
  <c r="R104" i="9" s="1"/>
  <c r="Q105" i="9"/>
  <c r="R105" i="9" s="1"/>
  <c r="Q106" i="9"/>
  <c r="R106" i="9" s="1"/>
  <c r="Q107" i="9"/>
  <c r="R107" i="9" s="1"/>
  <c r="Q108" i="9"/>
  <c r="R108" i="9" s="1"/>
  <c r="Q109" i="9"/>
  <c r="R109" i="9" s="1"/>
  <c r="Q110" i="9"/>
  <c r="R110" i="9" s="1"/>
  <c r="Q111" i="9"/>
  <c r="R111" i="9" s="1"/>
  <c r="Q112" i="9"/>
  <c r="R112" i="9" s="1"/>
  <c r="Q113" i="9"/>
  <c r="R113" i="9" s="1"/>
  <c r="Q114" i="9"/>
  <c r="R114" i="9" s="1"/>
  <c r="Q115" i="9"/>
  <c r="R115" i="9" s="1"/>
  <c r="Q116" i="9"/>
  <c r="R116" i="9" s="1"/>
  <c r="Q117" i="9"/>
  <c r="R117" i="9" s="1"/>
  <c r="Q118" i="9"/>
  <c r="R118" i="9" s="1"/>
  <c r="Q119" i="9"/>
  <c r="R119" i="9" s="1"/>
  <c r="Q120" i="9"/>
  <c r="R120" i="9" s="1"/>
  <c r="Q121" i="9"/>
  <c r="R121" i="9" s="1"/>
  <c r="Q122" i="9"/>
  <c r="R122" i="9" s="1"/>
  <c r="Q123" i="9"/>
  <c r="R123" i="9" s="1"/>
  <c r="Q124" i="9"/>
  <c r="R124" i="9" s="1"/>
  <c r="Q125" i="9"/>
  <c r="R125" i="9" s="1"/>
  <c r="Q126" i="9"/>
  <c r="R126" i="9" s="1"/>
  <c r="Q127" i="9"/>
  <c r="R127" i="9" s="1"/>
  <c r="Q128" i="9"/>
  <c r="R128" i="9" s="1"/>
  <c r="Q129" i="9"/>
  <c r="R129" i="9" s="1"/>
  <c r="Q130" i="9"/>
  <c r="R130" i="9" s="1"/>
  <c r="Q131" i="9"/>
  <c r="R131" i="9" s="1"/>
  <c r="Q132" i="9"/>
  <c r="R132" i="9" s="1"/>
  <c r="Q133" i="9"/>
  <c r="R133" i="9" s="1"/>
  <c r="Q134" i="9"/>
  <c r="R134" i="9" s="1"/>
  <c r="Q135" i="9"/>
  <c r="R135" i="9" s="1"/>
  <c r="Q136" i="9"/>
  <c r="R136" i="9" s="1"/>
  <c r="Q137" i="9"/>
  <c r="R137" i="9" s="1"/>
  <c r="Q138" i="9"/>
  <c r="R138" i="9" s="1"/>
  <c r="Q139" i="9"/>
  <c r="R139" i="9" s="1"/>
  <c r="Q140" i="9"/>
  <c r="R140" i="9" s="1"/>
  <c r="Q141" i="9"/>
  <c r="R141" i="9" s="1"/>
  <c r="Q142" i="9"/>
  <c r="R142" i="9" s="1"/>
  <c r="Q143" i="9"/>
  <c r="R143" i="9" s="1"/>
  <c r="Q144" i="9"/>
  <c r="R144" i="9" s="1"/>
  <c r="Q145" i="9"/>
  <c r="R145" i="9" s="1"/>
  <c r="Q146" i="9"/>
  <c r="R146" i="9" s="1"/>
  <c r="Q147" i="9"/>
  <c r="R147" i="9" s="1"/>
  <c r="Q148" i="9"/>
  <c r="R148" i="9" s="1"/>
  <c r="Q149" i="9"/>
  <c r="R149" i="9" s="1"/>
  <c r="Q150" i="9"/>
  <c r="R150" i="9" s="1"/>
  <c r="Q151" i="9"/>
  <c r="R151" i="9" s="1"/>
  <c r="Q152" i="9"/>
  <c r="R152" i="9" s="1"/>
  <c r="Q153" i="9"/>
  <c r="R153" i="9" s="1"/>
  <c r="Q154" i="9"/>
  <c r="R154" i="9" s="1"/>
  <c r="Q155" i="9"/>
  <c r="R155" i="9" s="1"/>
  <c r="Q156" i="9"/>
  <c r="R156" i="9" s="1"/>
  <c r="Q157" i="9"/>
  <c r="R157" i="9" s="1"/>
  <c r="Q158" i="9"/>
  <c r="R158" i="9" s="1"/>
  <c r="Q159" i="9"/>
  <c r="R159" i="9" s="1"/>
  <c r="Q160" i="9"/>
  <c r="R160" i="9" s="1"/>
  <c r="Q161" i="9"/>
  <c r="R161" i="9" s="1"/>
  <c r="Q162" i="9"/>
  <c r="R162" i="9" s="1"/>
  <c r="Q163" i="9"/>
  <c r="R163" i="9" s="1"/>
  <c r="Q164" i="9"/>
  <c r="R164" i="9" s="1"/>
  <c r="Q165" i="9"/>
  <c r="R165" i="9" s="1"/>
  <c r="Q166" i="9"/>
  <c r="R166" i="9" s="1"/>
  <c r="Q167" i="9"/>
  <c r="R167" i="9" s="1"/>
  <c r="Q168" i="9"/>
  <c r="R168" i="9" s="1"/>
  <c r="Q169" i="9"/>
  <c r="R169" i="9" s="1"/>
  <c r="Q170" i="9"/>
  <c r="R170" i="9" s="1"/>
  <c r="Q171" i="9"/>
  <c r="R171" i="9" s="1"/>
  <c r="Q172" i="9"/>
  <c r="R172" i="9" s="1"/>
  <c r="Q173" i="9"/>
  <c r="R173" i="9" s="1"/>
  <c r="Q174" i="9"/>
  <c r="R174" i="9" s="1"/>
  <c r="Q175" i="9"/>
  <c r="R175" i="9" s="1"/>
  <c r="Q176" i="9"/>
  <c r="R176" i="9" s="1"/>
  <c r="Q177" i="9"/>
  <c r="R177" i="9" s="1"/>
  <c r="Q178" i="9"/>
  <c r="R178" i="9" s="1"/>
  <c r="Q179" i="9"/>
  <c r="R179" i="9" s="1"/>
  <c r="Q180" i="9"/>
  <c r="R180" i="9" s="1"/>
  <c r="Q181" i="9"/>
  <c r="R181" i="9" s="1"/>
  <c r="Q182" i="9"/>
  <c r="R182" i="9" s="1"/>
  <c r="Q183" i="9"/>
  <c r="R183" i="9" s="1"/>
  <c r="Q184" i="9"/>
  <c r="R184" i="9" s="1"/>
  <c r="Q185" i="9"/>
  <c r="R185" i="9" s="1"/>
  <c r="Q186" i="9"/>
  <c r="R186" i="9" s="1"/>
  <c r="Q187" i="9"/>
  <c r="R187" i="9" s="1"/>
  <c r="Q188" i="9"/>
  <c r="R188" i="9" s="1"/>
  <c r="Q189" i="9"/>
  <c r="R189" i="9" s="1"/>
  <c r="Q190" i="9"/>
  <c r="R190" i="9" s="1"/>
  <c r="Q191" i="9"/>
  <c r="R191" i="9" s="1"/>
  <c r="Q192" i="9"/>
  <c r="R192" i="9" s="1"/>
  <c r="Q193" i="9"/>
  <c r="R193" i="9" s="1"/>
  <c r="Q194" i="9"/>
  <c r="R194" i="9" s="1"/>
  <c r="Q195" i="9"/>
  <c r="R195" i="9" s="1"/>
  <c r="Q196" i="9"/>
  <c r="R196" i="9" s="1"/>
  <c r="Q197" i="9"/>
  <c r="R197" i="9" s="1"/>
  <c r="Q198" i="9"/>
  <c r="R198" i="9" s="1"/>
  <c r="Q199" i="9"/>
  <c r="R199" i="9" s="1"/>
  <c r="Q200" i="9"/>
  <c r="R200" i="9" s="1"/>
  <c r="Q201" i="9"/>
  <c r="R201" i="9" s="1"/>
  <c r="Q202" i="9"/>
  <c r="R202" i="9" s="1"/>
  <c r="Q203" i="9"/>
  <c r="R203" i="9" s="1"/>
  <c r="Q204" i="9"/>
  <c r="R204" i="9" s="1"/>
  <c r="Q205" i="9"/>
  <c r="R205" i="9" s="1"/>
  <c r="Q206" i="9"/>
  <c r="R206" i="9" s="1"/>
  <c r="Q207" i="9"/>
  <c r="R207" i="9" s="1"/>
  <c r="Q208" i="9"/>
  <c r="R208" i="9" s="1"/>
  <c r="Q209" i="9"/>
  <c r="R209" i="9" s="1"/>
  <c r="Q210" i="9"/>
  <c r="R210" i="9" s="1"/>
  <c r="Q211" i="9"/>
  <c r="R211" i="9" s="1"/>
  <c r="Q212" i="9"/>
  <c r="R212" i="9" s="1"/>
  <c r="Q213" i="9"/>
  <c r="R213" i="9" s="1"/>
  <c r="Q214" i="9"/>
  <c r="R214" i="9" s="1"/>
  <c r="Q215" i="9"/>
  <c r="R215" i="9" s="1"/>
  <c r="Q216" i="9"/>
  <c r="R216" i="9" s="1"/>
  <c r="Q217" i="9"/>
  <c r="R217" i="9" s="1"/>
  <c r="Q218" i="9"/>
  <c r="R218" i="9" s="1"/>
  <c r="Q219" i="9"/>
  <c r="R219" i="9" s="1"/>
  <c r="Q220" i="9"/>
  <c r="R220" i="9" s="1"/>
  <c r="Q221" i="9"/>
  <c r="R221" i="9" s="1"/>
  <c r="Q222" i="9"/>
  <c r="R222" i="9" s="1"/>
  <c r="Q223" i="9"/>
  <c r="R223" i="9" s="1"/>
  <c r="Q224" i="9"/>
  <c r="R224" i="9" s="1"/>
  <c r="Q225" i="9"/>
  <c r="R225" i="9" s="1"/>
  <c r="Q226" i="9"/>
  <c r="R226" i="9" s="1"/>
  <c r="Q227" i="9"/>
  <c r="R227" i="9" s="1"/>
  <c r="Q228" i="9"/>
  <c r="R228" i="9" s="1"/>
  <c r="Q229" i="9"/>
  <c r="R229" i="9" s="1"/>
  <c r="Q230" i="9"/>
  <c r="R230" i="9" s="1"/>
  <c r="Q231" i="9"/>
  <c r="R231" i="9" s="1"/>
  <c r="Q232" i="9"/>
  <c r="R232" i="9" s="1"/>
  <c r="Q233" i="9"/>
  <c r="R233" i="9" s="1"/>
  <c r="Q234" i="9"/>
  <c r="R234" i="9" s="1"/>
  <c r="Q235" i="9"/>
  <c r="R235" i="9" s="1"/>
  <c r="Q236" i="9"/>
  <c r="R236" i="9" s="1"/>
  <c r="Q237" i="9"/>
  <c r="R237" i="9" s="1"/>
  <c r="Q238" i="9"/>
  <c r="R238" i="9" s="1"/>
  <c r="Q239" i="9"/>
  <c r="R239" i="9" s="1"/>
  <c r="Q240" i="9"/>
  <c r="R240" i="9" s="1"/>
  <c r="Q241" i="9"/>
  <c r="R241" i="9" s="1"/>
  <c r="Q242" i="9"/>
  <c r="R242" i="9" s="1"/>
  <c r="Q243" i="9"/>
  <c r="R243" i="9" s="1"/>
  <c r="Q244" i="9"/>
  <c r="R244" i="9" s="1"/>
  <c r="Q245" i="9"/>
  <c r="R245" i="9" s="1"/>
  <c r="Q246" i="9"/>
  <c r="R246" i="9" s="1"/>
  <c r="Q247" i="9"/>
  <c r="R247" i="9" s="1"/>
  <c r="Q248" i="9"/>
  <c r="R248" i="9" s="1"/>
  <c r="Q249" i="9"/>
  <c r="R249" i="9" s="1"/>
  <c r="Q250" i="9"/>
  <c r="R250" i="9" s="1"/>
  <c r="Q251" i="9"/>
  <c r="R251" i="9" s="1"/>
  <c r="Q252" i="9"/>
  <c r="R252" i="9" s="1"/>
  <c r="Q253" i="9"/>
  <c r="R253" i="9" s="1"/>
  <c r="Q254" i="9"/>
  <c r="R254" i="9" s="1"/>
  <c r="Q255" i="9"/>
  <c r="R255" i="9" s="1"/>
  <c r="Q256" i="9"/>
  <c r="R256" i="9" s="1"/>
  <c r="Q257" i="9"/>
  <c r="R257" i="9" s="1"/>
  <c r="Q258" i="9"/>
  <c r="R258" i="9" s="1"/>
  <c r="Q259" i="9"/>
  <c r="R259" i="9" s="1"/>
  <c r="Q260" i="9"/>
  <c r="R260" i="9" s="1"/>
  <c r="Q261" i="9"/>
  <c r="R261" i="9" s="1"/>
  <c r="Q262" i="9"/>
  <c r="R262" i="9" s="1"/>
  <c r="Q263" i="9"/>
  <c r="R263" i="9" s="1"/>
  <c r="Q264" i="9"/>
  <c r="R264" i="9" s="1"/>
  <c r="Q265" i="9"/>
  <c r="R265" i="9" s="1"/>
  <c r="Q266" i="9"/>
  <c r="R266" i="9" s="1"/>
  <c r="Q267" i="9"/>
  <c r="R267" i="9" s="1"/>
  <c r="Q268" i="9"/>
  <c r="R268" i="9" s="1"/>
  <c r="Q269" i="9"/>
  <c r="R269" i="9" s="1"/>
  <c r="Q270" i="9"/>
  <c r="R270" i="9" s="1"/>
  <c r="Q271" i="9"/>
  <c r="R271" i="9" s="1"/>
  <c r="Q272" i="9"/>
  <c r="R272" i="9" s="1"/>
  <c r="Q273" i="9"/>
  <c r="R273" i="9" s="1"/>
  <c r="Q274" i="9"/>
  <c r="R274" i="9" s="1"/>
  <c r="Q275" i="9"/>
  <c r="R275" i="9" s="1"/>
  <c r="Q276" i="9"/>
  <c r="R276" i="9" s="1"/>
  <c r="Q277" i="9"/>
  <c r="R277" i="9" s="1"/>
  <c r="Q278" i="9"/>
  <c r="R278" i="9" s="1"/>
  <c r="Q279" i="9"/>
  <c r="R279" i="9" s="1"/>
  <c r="Q280" i="9"/>
  <c r="R280" i="9" s="1"/>
  <c r="Q281" i="9"/>
  <c r="R281" i="9" s="1"/>
  <c r="Q282" i="9"/>
  <c r="R282" i="9" s="1"/>
  <c r="Q283" i="9"/>
  <c r="R283" i="9" s="1"/>
  <c r="Q284" i="9"/>
  <c r="R284" i="9" s="1"/>
  <c r="Q285" i="9"/>
  <c r="R285" i="9" s="1"/>
  <c r="Q286" i="9"/>
  <c r="R286" i="9" s="1"/>
  <c r="Q287" i="9"/>
  <c r="R287" i="9" s="1"/>
  <c r="Q288" i="9"/>
  <c r="R288" i="9" s="1"/>
  <c r="Q289" i="9"/>
  <c r="R289" i="9" s="1"/>
  <c r="Q290" i="9"/>
  <c r="R290" i="9" s="1"/>
  <c r="Q291" i="9"/>
  <c r="R291" i="9" s="1"/>
  <c r="Q292" i="9"/>
  <c r="R292" i="9" s="1"/>
  <c r="Q293" i="9"/>
  <c r="R293" i="9" s="1"/>
  <c r="Q294" i="9"/>
  <c r="R294" i="9" s="1"/>
  <c r="Q295" i="9"/>
  <c r="R295" i="9" s="1"/>
  <c r="Q296" i="9"/>
  <c r="R296" i="9" s="1"/>
  <c r="Q297" i="9"/>
  <c r="R297" i="9" s="1"/>
  <c r="Q298" i="9"/>
  <c r="R298" i="9" s="1"/>
  <c r="Q299" i="9"/>
  <c r="R299" i="9" s="1"/>
  <c r="Q300" i="9"/>
  <c r="R300" i="9" s="1"/>
  <c r="Q301" i="9"/>
  <c r="R301" i="9" s="1"/>
  <c r="Q302" i="9"/>
  <c r="R302" i="9" s="1"/>
  <c r="Q303" i="9"/>
  <c r="R303" i="9" s="1"/>
  <c r="Q304" i="9"/>
  <c r="R304" i="9" s="1"/>
  <c r="Q305" i="9"/>
  <c r="R305" i="9" s="1"/>
  <c r="Q306" i="9"/>
  <c r="R306" i="9" s="1"/>
  <c r="Q307" i="9"/>
  <c r="R307" i="9" s="1"/>
  <c r="Q308" i="9"/>
  <c r="R308" i="9" s="1"/>
  <c r="Q309" i="9"/>
  <c r="R309" i="9" s="1"/>
  <c r="Q310" i="9"/>
  <c r="R310" i="9" s="1"/>
  <c r="Q311" i="9"/>
  <c r="R311" i="9" s="1"/>
  <c r="Q312" i="9"/>
  <c r="R312" i="9" s="1"/>
  <c r="Q313" i="9"/>
  <c r="R313" i="9" s="1"/>
  <c r="Q314" i="9"/>
  <c r="R314" i="9" s="1"/>
  <c r="Q315" i="9"/>
  <c r="R315" i="9" s="1"/>
  <c r="Q316" i="9"/>
  <c r="R316" i="9" s="1"/>
  <c r="Q317" i="9"/>
  <c r="R317" i="9" s="1"/>
  <c r="Q318" i="9"/>
  <c r="R318" i="9" s="1"/>
  <c r="Q319" i="9"/>
  <c r="R319" i="9" s="1"/>
  <c r="Q320" i="9"/>
  <c r="R320" i="9" s="1"/>
  <c r="Q321" i="9"/>
  <c r="R321" i="9" s="1"/>
  <c r="Q322" i="9"/>
  <c r="R322" i="9" s="1"/>
  <c r="Q323" i="9"/>
  <c r="R323" i="9" s="1"/>
  <c r="Q324" i="9"/>
  <c r="R324" i="9" s="1"/>
  <c r="Q325" i="9"/>
  <c r="R325" i="9" s="1"/>
  <c r="Q326" i="9"/>
  <c r="R326" i="9" s="1"/>
  <c r="Q327" i="9"/>
  <c r="R327" i="9" s="1"/>
  <c r="Q328" i="9"/>
  <c r="R328" i="9" s="1"/>
  <c r="Q329" i="9"/>
  <c r="R329" i="9" s="1"/>
  <c r="Q330" i="9"/>
  <c r="R330" i="9" s="1"/>
  <c r="Q331" i="9"/>
  <c r="R331" i="9" s="1"/>
  <c r="Q332" i="9"/>
  <c r="R332" i="9" s="1"/>
  <c r="Q333" i="9"/>
  <c r="R333" i="9" s="1"/>
  <c r="Q334" i="9"/>
  <c r="R334" i="9" s="1"/>
  <c r="Q335" i="9"/>
  <c r="R335" i="9" s="1"/>
  <c r="Q336" i="9"/>
  <c r="R336" i="9" s="1"/>
  <c r="Q337" i="9"/>
  <c r="R337" i="9" s="1"/>
  <c r="Q338" i="9"/>
  <c r="R338" i="9" s="1"/>
  <c r="Q339" i="9"/>
  <c r="R339" i="9" s="1"/>
  <c r="Q340" i="9"/>
  <c r="R340" i="9" s="1"/>
  <c r="Q341" i="9"/>
  <c r="R341" i="9" s="1"/>
  <c r="Q342" i="9"/>
  <c r="R342" i="9" s="1"/>
  <c r="Q343" i="9"/>
  <c r="R343" i="9" s="1"/>
  <c r="Q344" i="9"/>
  <c r="R344" i="9" s="1"/>
  <c r="Q345" i="9"/>
  <c r="R345" i="9" s="1"/>
  <c r="Q346" i="9"/>
  <c r="R346" i="9" s="1"/>
  <c r="Q347" i="9"/>
  <c r="R347" i="9" s="1"/>
  <c r="Q348" i="9"/>
  <c r="R348" i="9" s="1"/>
  <c r="Q349" i="9"/>
  <c r="R349" i="9" s="1"/>
  <c r="Q350" i="9"/>
  <c r="R350" i="9" s="1"/>
  <c r="Q351" i="9"/>
  <c r="R351" i="9" s="1"/>
  <c r="Q352" i="9"/>
  <c r="R352" i="9" s="1"/>
  <c r="Q353" i="9"/>
  <c r="R353" i="9" s="1"/>
  <c r="Q354" i="9"/>
  <c r="R354" i="9" s="1"/>
  <c r="Q355" i="9"/>
  <c r="R355" i="9" s="1"/>
  <c r="Q356" i="9"/>
  <c r="R356" i="9" s="1"/>
  <c r="Q357" i="9"/>
  <c r="R357" i="9" s="1"/>
  <c r="Q358" i="9"/>
  <c r="R358" i="9" s="1"/>
  <c r="Q359" i="9"/>
  <c r="R359" i="9" s="1"/>
  <c r="Q360" i="9"/>
  <c r="R360" i="9" s="1"/>
  <c r="Q361" i="9"/>
  <c r="R361" i="9" s="1"/>
  <c r="Q362" i="9"/>
  <c r="R362" i="9" s="1"/>
  <c r="Q363" i="9"/>
  <c r="R363" i="9" s="1"/>
  <c r="Q364" i="9"/>
  <c r="R364" i="9" s="1"/>
  <c r="Q365" i="9"/>
  <c r="R365" i="9" s="1"/>
  <c r="Q366" i="9"/>
  <c r="R366" i="9" s="1"/>
  <c r="Q367" i="9"/>
  <c r="R367" i="9" s="1"/>
  <c r="Q368" i="9"/>
  <c r="R368" i="9" s="1"/>
  <c r="Q369" i="9"/>
  <c r="R369" i="9" s="1"/>
  <c r="Q370" i="9"/>
  <c r="R370" i="9" s="1"/>
  <c r="Q371" i="9"/>
  <c r="R371" i="9" s="1"/>
  <c r="Q372" i="9"/>
  <c r="R372" i="9" s="1"/>
  <c r="Q373" i="9"/>
  <c r="R373" i="9" s="1"/>
  <c r="Q374" i="9"/>
  <c r="R374" i="9" s="1"/>
  <c r="Q375" i="9"/>
  <c r="R375" i="9" s="1"/>
  <c r="Q376" i="9"/>
  <c r="R376" i="9" s="1"/>
  <c r="Q377" i="9"/>
  <c r="R377" i="9" s="1"/>
  <c r="Q378" i="9"/>
  <c r="R378" i="9" s="1"/>
  <c r="Q379" i="9"/>
  <c r="R379" i="9" s="1"/>
  <c r="Q380" i="9"/>
  <c r="R380" i="9" s="1"/>
  <c r="Q381" i="9"/>
  <c r="R381" i="9" s="1"/>
  <c r="Q382" i="9"/>
  <c r="R382" i="9" s="1"/>
  <c r="Q383" i="9"/>
  <c r="R383" i="9" s="1"/>
  <c r="Q384" i="9"/>
  <c r="R384" i="9" s="1"/>
  <c r="Q385" i="9"/>
  <c r="R385" i="9" s="1"/>
  <c r="Q386" i="9"/>
  <c r="R386" i="9" s="1"/>
  <c r="Q387" i="9"/>
  <c r="R387" i="9" s="1"/>
  <c r="Q388" i="9"/>
  <c r="R388" i="9" s="1"/>
  <c r="Q389" i="9"/>
  <c r="R389" i="9" s="1"/>
  <c r="Q390" i="9"/>
  <c r="R390" i="9" s="1"/>
  <c r="Q391" i="9"/>
  <c r="R391" i="9" s="1"/>
  <c r="Q392" i="9"/>
  <c r="R392" i="9" s="1"/>
  <c r="Q393" i="9"/>
  <c r="R393" i="9" s="1"/>
  <c r="Q394" i="9"/>
  <c r="R394" i="9" s="1"/>
  <c r="Q395" i="9"/>
  <c r="R395" i="9" s="1"/>
  <c r="Q396" i="9"/>
  <c r="R396" i="9" s="1"/>
  <c r="Q397" i="9"/>
  <c r="R397" i="9" s="1"/>
  <c r="Q398" i="9"/>
  <c r="R398" i="9" s="1"/>
  <c r="Q399" i="9"/>
  <c r="R399" i="9" s="1"/>
  <c r="Q400" i="9"/>
  <c r="R400" i="9" s="1"/>
  <c r="Q401" i="9"/>
  <c r="R401" i="9" s="1"/>
  <c r="Q402" i="9"/>
  <c r="R402" i="9" s="1"/>
  <c r="Q403" i="9"/>
  <c r="R403" i="9" s="1"/>
  <c r="Q404" i="9"/>
  <c r="R404" i="9" s="1"/>
  <c r="Q405" i="9"/>
  <c r="R405" i="9" s="1"/>
  <c r="Q406" i="9"/>
  <c r="R406" i="9" s="1"/>
  <c r="Q407" i="9"/>
  <c r="R407" i="9" s="1"/>
  <c r="Q408" i="9"/>
  <c r="R408" i="9" s="1"/>
  <c r="Q409" i="9"/>
  <c r="R409" i="9" s="1"/>
  <c r="Q410" i="9"/>
  <c r="R410" i="9" s="1"/>
  <c r="Q411" i="9"/>
  <c r="R411" i="9" s="1"/>
  <c r="Q412" i="9"/>
  <c r="R412" i="9" s="1"/>
  <c r="Q413" i="9"/>
  <c r="R413" i="9" s="1"/>
  <c r="Q414" i="9"/>
  <c r="R414" i="9" s="1"/>
  <c r="Q415" i="9"/>
  <c r="R415" i="9" s="1"/>
  <c r="Q416" i="9"/>
  <c r="R416" i="9" s="1"/>
  <c r="Q417" i="9"/>
  <c r="R417" i="9" s="1"/>
  <c r="Q418" i="9"/>
  <c r="R418" i="9" s="1"/>
  <c r="Q419" i="9"/>
  <c r="R419" i="9" s="1"/>
  <c r="Q420" i="9"/>
  <c r="R420" i="9" s="1"/>
  <c r="Q421" i="9"/>
  <c r="R421" i="9" s="1"/>
  <c r="Q422" i="9"/>
  <c r="R422" i="9" s="1"/>
  <c r="Q423" i="9"/>
  <c r="R423" i="9" s="1"/>
  <c r="Q424" i="9"/>
  <c r="R424" i="9" s="1"/>
  <c r="Q425" i="9"/>
  <c r="R425" i="9" s="1"/>
  <c r="Q426" i="9"/>
  <c r="R426" i="9" s="1"/>
  <c r="Q427" i="9"/>
  <c r="R427" i="9" s="1"/>
  <c r="Q428" i="9"/>
  <c r="R428" i="9" s="1"/>
  <c r="Q429" i="9"/>
  <c r="R429" i="9" s="1"/>
  <c r="Q430" i="9"/>
  <c r="R430" i="9" s="1"/>
  <c r="Q431" i="9"/>
  <c r="R431" i="9" s="1"/>
  <c r="Q432" i="9"/>
  <c r="R432" i="9" s="1"/>
  <c r="Q433" i="9"/>
  <c r="R433" i="9" s="1"/>
  <c r="Q434" i="9"/>
  <c r="R434" i="9" s="1"/>
  <c r="Q435" i="9"/>
  <c r="R435" i="9" s="1"/>
  <c r="Q436" i="9"/>
  <c r="R436" i="9" s="1"/>
  <c r="Q437" i="9"/>
  <c r="R437" i="9" s="1"/>
  <c r="Q438" i="9"/>
  <c r="R438" i="9" s="1"/>
  <c r="Q439" i="9"/>
  <c r="R439" i="9" s="1"/>
  <c r="Q440" i="9"/>
  <c r="R440" i="9" s="1"/>
  <c r="Q441" i="9"/>
  <c r="R441" i="9" s="1"/>
  <c r="Q442" i="9"/>
  <c r="R442" i="9" s="1"/>
  <c r="Q443" i="9"/>
  <c r="R443" i="9" s="1"/>
  <c r="Q444" i="9"/>
  <c r="R444" i="9" s="1"/>
  <c r="Q445" i="9"/>
  <c r="R445" i="9" s="1"/>
  <c r="Q446" i="9"/>
  <c r="R446" i="9" s="1"/>
  <c r="Q447" i="9"/>
  <c r="R447" i="9" s="1"/>
  <c r="Q448" i="9"/>
  <c r="R448" i="9" s="1"/>
  <c r="Q449" i="9"/>
  <c r="R449" i="9" s="1"/>
  <c r="Q450" i="9"/>
  <c r="R450" i="9" s="1"/>
  <c r="Q451" i="9"/>
  <c r="R451" i="9" s="1"/>
  <c r="Q452" i="9"/>
  <c r="R452" i="9" s="1"/>
  <c r="Q453" i="9"/>
  <c r="R453" i="9" s="1"/>
  <c r="Q454" i="9"/>
  <c r="R454" i="9" s="1"/>
  <c r="Q455" i="9"/>
  <c r="R455" i="9" s="1"/>
  <c r="Q456" i="9"/>
  <c r="R456" i="9" s="1"/>
  <c r="Q457" i="9"/>
  <c r="R457" i="9" s="1"/>
  <c r="Q458" i="9"/>
  <c r="R458" i="9" s="1"/>
  <c r="Q459" i="9"/>
  <c r="R459" i="9" s="1"/>
  <c r="Q460" i="9"/>
  <c r="R460" i="9" s="1"/>
  <c r="Q461" i="9"/>
  <c r="R461" i="9" s="1"/>
  <c r="Q462" i="9"/>
  <c r="R462" i="9" s="1"/>
  <c r="Q463" i="9"/>
  <c r="R463" i="9" s="1"/>
  <c r="Q464" i="9"/>
  <c r="R464" i="9" s="1"/>
  <c r="Q465" i="9"/>
  <c r="R465" i="9" s="1"/>
  <c r="Q466" i="9"/>
  <c r="R466" i="9" s="1"/>
  <c r="Q467" i="9"/>
  <c r="R467" i="9" s="1"/>
  <c r="Q468" i="9"/>
  <c r="R468" i="9" s="1"/>
  <c r="Q469" i="9"/>
  <c r="R469" i="9" s="1"/>
  <c r="Q470" i="9"/>
  <c r="R470" i="9" s="1"/>
  <c r="Q471" i="9"/>
  <c r="R471" i="9" s="1"/>
  <c r="Q472" i="9"/>
  <c r="R472" i="9" s="1"/>
  <c r="Q473" i="9"/>
  <c r="R473" i="9" s="1"/>
  <c r="Q474" i="9"/>
  <c r="R474" i="9" s="1"/>
  <c r="Q475" i="9"/>
  <c r="R475" i="9" s="1"/>
  <c r="Q476" i="9"/>
  <c r="R476" i="9" s="1"/>
  <c r="Q477" i="9"/>
  <c r="R477" i="9" s="1"/>
  <c r="Q478" i="9"/>
  <c r="R478" i="9" s="1"/>
  <c r="Q479" i="9"/>
  <c r="R479" i="9" s="1"/>
  <c r="Q480" i="9"/>
  <c r="R480" i="9" s="1"/>
  <c r="Q481" i="9"/>
  <c r="R481" i="9" s="1"/>
  <c r="Q482" i="9"/>
  <c r="R482" i="9" s="1"/>
  <c r="Q483" i="9"/>
  <c r="R483" i="9" s="1"/>
  <c r="Q484" i="9"/>
  <c r="R484" i="9" s="1"/>
  <c r="Q485" i="9"/>
  <c r="R485" i="9" s="1"/>
  <c r="Q486" i="9"/>
  <c r="R486" i="9" s="1"/>
  <c r="Q487" i="9"/>
  <c r="R487" i="9" s="1"/>
  <c r="Q488" i="9"/>
  <c r="R488" i="9" s="1"/>
  <c r="Q489" i="9"/>
  <c r="R489" i="9" s="1"/>
  <c r="Q490" i="9"/>
  <c r="R490" i="9" s="1"/>
  <c r="Q491" i="9"/>
  <c r="R491" i="9" s="1"/>
  <c r="Q492" i="9"/>
  <c r="R492" i="9" s="1"/>
  <c r="Q493" i="9"/>
  <c r="R493" i="9" s="1"/>
  <c r="Q494" i="9"/>
  <c r="R494" i="9" s="1"/>
  <c r="Q495" i="9"/>
  <c r="R495" i="9" s="1"/>
  <c r="Q496" i="9"/>
  <c r="R496" i="9" s="1"/>
  <c r="Q497" i="9"/>
  <c r="R497" i="9" s="1"/>
  <c r="Q498" i="9"/>
  <c r="R498" i="9" s="1"/>
  <c r="Q499" i="9"/>
  <c r="R499" i="9" s="1"/>
  <c r="Q500" i="9"/>
  <c r="R500" i="9" s="1"/>
  <c r="Q501" i="9"/>
  <c r="R501" i="9" s="1"/>
  <c r="Q502" i="9"/>
  <c r="R502" i="9" s="1"/>
  <c r="Q503" i="9"/>
  <c r="R503" i="9" s="1"/>
  <c r="Q504" i="9"/>
  <c r="R504" i="9" s="1"/>
  <c r="Q505" i="9"/>
  <c r="R505" i="9" s="1"/>
  <c r="Q506" i="9"/>
  <c r="R506" i="9" s="1"/>
  <c r="Q507" i="9"/>
  <c r="R507" i="9" s="1"/>
  <c r="Q508" i="9"/>
  <c r="R508" i="9" s="1"/>
  <c r="Q509" i="9"/>
  <c r="R509" i="9" s="1"/>
  <c r="Q510" i="9"/>
  <c r="R510" i="9" s="1"/>
  <c r="Q511" i="9"/>
  <c r="R511" i="9" s="1"/>
  <c r="Q512" i="9"/>
  <c r="R512" i="9" s="1"/>
  <c r="Q513" i="9"/>
  <c r="R513" i="9" s="1"/>
  <c r="Q514" i="9"/>
  <c r="R514" i="9" s="1"/>
  <c r="Q515" i="9"/>
  <c r="R515" i="9" s="1"/>
  <c r="Q516" i="9"/>
  <c r="R516" i="9" s="1"/>
  <c r="Q517" i="9"/>
  <c r="R517" i="9" s="1"/>
  <c r="Q518" i="9"/>
  <c r="R518" i="9" s="1"/>
  <c r="Q519" i="9"/>
  <c r="R519" i="9" s="1"/>
  <c r="Q520" i="9"/>
  <c r="R520" i="9" s="1"/>
  <c r="Q521" i="9"/>
  <c r="R521" i="9" s="1"/>
  <c r="Q522" i="9"/>
  <c r="R522" i="9" s="1"/>
  <c r="Q523" i="9"/>
  <c r="R523" i="9" s="1"/>
  <c r="Q524" i="9"/>
  <c r="R524" i="9" s="1"/>
  <c r="Q525" i="9"/>
  <c r="R525" i="9" s="1"/>
  <c r="Q526" i="9"/>
  <c r="R526" i="9" s="1"/>
  <c r="Q527" i="9"/>
  <c r="R527" i="9" s="1"/>
  <c r="Q528" i="9"/>
  <c r="R528" i="9" s="1"/>
  <c r="Q529" i="9"/>
  <c r="R529" i="9" s="1"/>
  <c r="Q530" i="9"/>
  <c r="R530" i="9" s="1"/>
  <c r="Q531" i="9"/>
  <c r="R531" i="9" s="1"/>
  <c r="Q532" i="9"/>
  <c r="R532" i="9" s="1"/>
  <c r="Q533" i="9"/>
  <c r="R533" i="9" s="1"/>
  <c r="Q534" i="9"/>
  <c r="R534" i="9" s="1"/>
  <c r="Q535" i="9"/>
  <c r="R535" i="9" s="1"/>
  <c r="Q536" i="9"/>
  <c r="R536" i="9" s="1"/>
  <c r="Q537" i="9"/>
  <c r="R537" i="9" s="1"/>
  <c r="Q538" i="9"/>
  <c r="R538" i="9" s="1"/>
  <c r="Q539" i="9"/>
  <c r="R539" i="9" s="1"/>
  <c r="Q540" i="9"/>
  <c r="R540" i="9" s="1"/>
  <c r="Q541" i="9"/>
  <c r="R541" i="9" s="1"/>
  <c r="Q542" i="9"/>
  <c r="R542" i="9" s="1"/>
  <c r="Q543" i="9"/>
  <c r="R543" i="9" s="1"/>
  <c r="Q544" i="9"/>
  <c r="R544" i="9" s="1"/>
  <c r="Q545" i="9"/>
  <c r="R545" i="9" s="1"/>
  <c r="Q546" i="9"/>
  <c r="R546" i="9" s="1"/>
  <c r="Q547" i="9"/>
  <c r="R547" i="9" s="1"/>
  <c r="Q548" i="9"/>
  <c r="R548" i="9" s="1"/>
  <c r="Q549" i="9"/>
  <c r="R549" i="9" s="1"/>
  <c r="Q550" i="9"/>
  <c r="R550" i="9" s="1"/>
  <c r="Q551" i="9"/>
  <c r="R551" i="9" s="1"/>
  <c r="Q552" i="9"/>
  <c r="R552" i="9" s="1"/>
  <c r="Q553" i="9"/>
  <c r="R553" i="9" s="1"/>
  <c r="Q554" i="9"/>
  <c r="R554" i="9" s="1"/>
  <c r="Q555" i="9"/>
  <c r="R555" i="9" s="1"/>
  <c r="Q556" i="9"/>
  <c r="R556" i="9" s="1"/>
  <c r="Q557" i="9"/>
  <c r="R557" i="9" s="1"/>
  <c r="Q558" i="9"/>
  <c r="R558" i="9" s="1"/>
  <c r="Q559" i="9"/>
  <c r="R559" i="9" s="1"/>
  <c r="Q560" i="9"/>
  <c r="R560" i="9" s="1"/>
  <c r="Q561" i="9"/>
  <c r="R561" i="9" s="1"/>
  <c r="Q562" i="9"/>
  <c r="R562" i="9" s="1"/>
  <c r="Q563" i="9"/>
  <c r="R563" i="9" s="1"/>
  <c r="Q564" i="9"/>
  <c r="R564" i="9" s="1"/>
  <c r="Q565" i="9"/>
  <c r="R565" i="9" s="1"/>
  <c r="Q566" i="9"/>
  <c r="R566" i="9" s="1"/>
  <c r="Q567" i="9"/>
  <c r="R567" i="9" s="1"/>
  <c r="Q568" i="9"/>
  <c r="R568" i="9" s="1"/>
  <c r="Q569" i="9"/>
  <c r="R569" i="9" s="1"/>
  <c r="Q570" i="9"/>
  <c r="R570" i="9" s="1"/>
  <c r="Q571" i="9"/>
  <c r="R571" i="9" s="1"/>
  <c r="Q572" i="9"/>
  <c r="R572" i="9" s="1"/>
  <c r="Q573" i="9"/>
  <c r="R573" i="9" s="1"/>
  <c r="Q574" i="9"/>
  <c r="R574" i="9" s="1"/>
  <c r="Q575" i="9"/>
  <c r="R575" i="9" s="1"/>
  <c r="Q576" i="9"/>
  <c r="R576" i="9" s="1"/>
  <c r="Q577" i="9"/>
  <c r="R577" i="9" s="1"/>
  <c r="Q578" i="9"/>
  <c r="R578" i="9" s="1"/>
  <c r="Q579" i="9"/>
  <c r="R579" i="9" s="1"/>
  <c r="Q580" i="9"/>
  <c r="R580" i="9" s="1"/>
  <c r="Q581" i="9"/>
  <c r="R581" i="9" s="1"/>
  <c r="Q582" i="9"/>
  <c r="R582" i="9" s="1"/>
  <c r="Q583" i="9"/>
  <c r="R583" i="9" s="1"/>
  <c r="Q584" i="9"/>
  <c r="R584" i="9" s="1"/>
  <c r="Q585" i="9"/>
  <c r="R585" i="9" s="1"/>
  <c r="Q586" i="9"/>
  <c r="R586" i="9" s="1"/>
  <c r="Q587" i="9"/>
  <c r="R587" i="9" s="1"/>
  <c r="Q588" i="9"/>
  <c r="R588" i="9" s="1"/>
  <c r="Q589" i="9"/>
  <c r="R589" i="9" s="1"/>
  <c r="Q590" i="9"/>
  <c r="R590" i="9" s="1"/>
  <c r="Q591" i="9"/>
  <c r="R591" i="9" s="1"/>
  <c r="Q592" i="9"/>
  <c r="R592" i="9" s="1"/>
  <c r="Q593" i="9"/>
  <c r="R593" i="9" s="1"/>
  <c r="Q594" i="9"/>
  <c r="R594" i="9" s="1"/>
  <c r="Q595" i="9"/>
  <c r="R595" i="9" s="1"/>
  <c r="Q596" i="9"/>
  <c r="R596" i="9" s="1"/>
  <c r="Q597" i="9"/>
  <c r="R597" i="9" s="1"/>
  <c r="Q598" i="9"/>
  <c r="R598" i="9" s="1"/>
  <c r="Q599" i="9"/>
  <c r="R599" i="9" s="1"/>
  <c r="Q600" i="9"/>
  <c r="R600" i="9" s="1"/>
  <c r="Q601" i="9"/>
  <c r="R601" i="9" s="1"/>
  <c r="Q602" i="9"/>
  <c r="R602" i="9" s="1"/>
  <c r="Q603" i="9"/>
  <c r="R603" i="9" s="1"/>
  <c r="Q604" i="9"/>
  <c r="R604" i="9" s="1"/>
  <c r="Q605" i="9"/>
  <c r="R605" i="9" s="1"/>
  <c r="Q606" i="9"/>
  <c r="R606" i="9" s="1"/>
  <c r="Q607" i="9"/>
  <c r="R607" i="9" s="1"/>
  <c r="Q608" i="9"/>
  <c r="R608" i="9" s="1"/>
  <c r="Q609" i="9"/>
  <c r="R609" i="9" s="1"/>
  <c r="Q610" i="9"/>
  <c r="R610" i="9" s="1"/>
  <c r="Q611" i="9"/>
  <c r="R611" i="9" s="1"/>
  <c r="Q612" i="9"/>
  <c r="R612" i="9" s="1"/>
  <c r="Q613" i="9"/>
  <c r="R613" i="9" s="1"/>
  <c r="Q614" i="9"/>
  <c r="R614" i="9" s="1"/>
  <c r="Q615" i="9"/>
  <c r="R615" i="9" s="1"/>
  <c r="Q616" i="9"/>
  <c r="R616" i="9" s="1"/>
  <c r="Q617" i="9"/>
  <c r="R617" i="9" s="1"/>
  <c r="Q618" i="9"/>
  <c r="R618" i="9" s="1"/>
  <c r="Q619" i="9"/>
  <c r="R619" i="9" s="1"/>
  <c r="Q620" i="9"/>
  <c r="R620" i="9" s="1"/>
  <c r="Q621" i="9"/>
  <c r="R621" i="9" s="1"/>
  <c r="Q622" i="9"/>
  <c r="R622" i="9" s="1"/>
  <c r="Q623" i="9"/>
  <c r="R623" i="9" s="1"/>
  <c r="Q624" i="9"/>
  <c r="R624" i="9" s="1"/>
  <c r="Q625" i="9"/>
  <c r="R625" i="9" s="1"/>
  <c r="Q626" i="9"/>
  <c r="R626" i="9" s="1"/>
  <c r="Q627" i="9"/>
  <c r="R627" i="9" s="1"/>
  <c r="Q628" i="9"/>
  <c r="R628" i="9" s="1"/>
  <c r="Q629" i="9"/>
  <c r="R629" i="9" s="1"/>
  <c r="Q630" i="9"/>
  <c r="R630" i="9" s="1"/>
  <c r="Q631" i="9"/>
  <c r="R631" i="9" s="1"/>
  <c r="Q632" i="9"/>
  <c r="R632" i="9" s="1"/>
  <c r="Q633" i="9"/>
  <c r="R633" i="9" s="1"/>
  <c r="Q634" i="9"/>
  <c r="R634" i="9" s="1"/>
  <c r="Q635" i="9"/>
  <c r="R635" i="9" s="1"/>
  <c r="Q636" i="9"/>
  <c r="R636" i="9" s="1"/>
  <c r="Q637" i="9"/>
  <c r="R637" i="9" s="1"/>
  <c r="Q638" i="9"/>
  <c r="R638" i="9" s="1"/>
  <c r="Q639" i="9"/>
  <c r="R639" i="9" s="1"/>
  <c r="Q640" i="9"/>
  <c r="R640" i="9" s="1"/>
  <c r="Q641" i="9"/>
  <c r="R641" i="9" s="1"/>
  <c r="Q642" i="9"/>
  <c r="R642" i="9" s="1"/>
  <c r="Q643" i="9"/>
  <c r="R643" i="9" s="1"/>
  <c r="Q644" i="9"/>
  <c r="R644" i="9" s="1"/>
  <c r="Q645" i="9"/>
  <c r="R645" i="9" s="1"/>
  <c r="Q646" i="9"/>
  <c r="R646" i="9" s="1"/>
  <c r="Q647" i="9"/>
  <c r="R647" i="9" s="1"/>
  <c r="Q648" i="9"/>
  <c r="R648" i="9" s="1"/>
  <c r="Q649" i="9"/>
  <c r="R649" i="9" s="1"/>
  <c r="Q650" i="9"/>
  <c r="R650" i="9" s="1"/>
  <c r="Q651" i="9"/>
  <c r="R651" i="9" s="1"/>
  <c r="Q652" i="9"/>
  <c r="R652" i="9" s="1"/>
  <c r="Q653" i="9"/>
  <c r="R653" i="9" s="1"/>
  <c r="Q654" i="9"/>
  <c r="R654" i="9" s="1"/>
  <c r="Q655" i="9"/>
  <c r="R655" i="9" s="1"/>
  <c r="Q656" i="9"/>
  <c r="R656" i="9" s="1"/>
  <c r="Q657" i="9"/>
  <c r="R657" i="9" s="1"/>
  <c r="Q658" i="9"/>
  <c r="R658" i="9" s="1"/>
  <c r="Q659" i="9"/>
  <c r="R659" i="9" s="1"/>
  <c r="Q660" i="9"/>
  <c r="R660" i="9" s="1"/>
  <c r="Q661" i="9"/>
  <c r="R661" i="9" s="1"/>
  <c r="Q662" i="9"/>
  <c r="R662" i="9" s="1"/>
  <c r="Q663" i="9"/>
  <c r="R663" i="9" s="1"/>
  <c r="Q664" i="9"/>
  <c r="R664" i="9" s="1"/>
  <c r="Q665" i="9"/>
  <c r="R665" i="9" s="1"/>
  <c r="Q666" i="9"/>
  <c r="R666" i="9" s="1"/>
  <c r="Q667" i="9"/>
  <c r="R667" i="9" s="1"/>
  <c r="Q668" i="9"/>
  <c r="R668" i="9" s="1"/>
  <c r="Q669" i="9"/>
  <c r="R669" i="9" s="1"/>
  <c r="Q670" i="9"/>
  <c r="R670" i="9" s="1"/>
  <c r="Q671" i="9"/>
  <c r="R671" i="9" s="1"/>
  <c r="Q672" i="9"/>
  <c r="R672" i="9" s="1"/>
  <c r="Q673" i="9"/>
  <c r="R673" i="9" s="1"/>
  <c r="Q674" i="9"/>
  <c r="R674" i="9" s="1"/>
  <c r="Q675" i="9"/>
  <c r="R675" i="9" s="1"/>
  <c r="Q676" i="9"/>
  <c r="R676" i="9" s="1"/>
  <c r="Q677" i="9"/>
  <c r="R677" i="9" s="1"/>
  <c r="Q678" i="9"/>
  <c r="R678" i="9" s="1"/>
  <c r="Q679" i="9"/>
  <c r="R679" i="9" s="1"/>
  <c r="Q680" i="9"/>
  <c r="R680" i="9" s="1"/>
  <c r="Q681" i="9"/>
  <c r="R681" i="9" s="1"/>
  <c r="Q682" i="9"/>
  <c r="R682" i="9" s="1"/>
  <c r="Q683" i="9"/>
  <c r="R683" i="9" s="1"/>
  <c r="Q684" i="9"/>
  <c r="R684" i="9" s="1"/>
  <c r="Q685" i="9"/>
  <c r="R685" i="9" s="1"/>
  <c r="Q686" i="9"/>
  <c r="R686" i="9" s="1"/>
  <c r="Q687" i="9"/>
  <c r="R687" i="9" s="1"/>
  <c r="Q688" i="9"/>
  <c r="R688" i="9" s="1"/>
  <c r="Q689" i="9"/>
  <c r="R689" i="9" s="1"/>
  <c r="Q690" i="9"/>
  <c r="R690" i="9" s="1"/>
  <c r="Q691" i="9"/>
  <c r="R691" i="9" s="1"/>
  <c r="Q692" i="9"/>
  <c r="R692" i="9" s="1"/>
  <c r="Q693" i="9"/>
  <c r="R693" i="9" s="1"/>
  <c r="Q694" i="9"/>
  <c r="R694" i="9" s="1"/>
  <c r="Q695" i="9"/>
  <c r="R695" i="9" s="1"/>
  <c r="Q696" i="9"/>
  <c r="R696" i="9" s="1"/>
  <c r="Q697" i="9"/>
  <c r="R697" i="9" s="1"/>
  <c r="Q698" i="9"/>
  <c r="R698" i="9" s="1"/>
  <c r="Q699" i="9"/>
  <c r="R699" i="9" s="1"/>
  <c r="Q700" i="9"/>
  <c r="R700" i="9" s="1"/>
  <c r="Q701" i="9"/>
  <c r="R701" i="9" s="1"/>
  <c r="Q702" i="9"/>
  <c r="R702" i="9" s="1"/>
  <c r="Q703" i="9"/>
  <c r="R703" i="9" s="1"/>
  <c r="Q704" i="9"/>
  <c r="R704" i="9" s="1"/>
  <c r="Q705" i="9"/>
  <c r="R705" i="9" s="1"/>
  <c r="Q706" i="9"/>
  <c r="R706" i="9" s="1"/>
  <c r="Q707" i="9"/>
  <c r="R707" i="9" s="1"/>
  <c r="Q708" i="9"/>
  <c r="R708" i="9" s="1"/>
  <c r="Q709" i="9"/>
  <c r="R709" i="9" s="1"/>
  <c r="Q710" i="9"/>
  <c r="R710" i="9" s="1"/>
  <c r="Q711" i="9"/>
  <c r="R711" i="9" s="1"/>
  <c r="Q712" i="9"/>
  <c r="R712" i="9" s="1"/>
  <c r="Q713" i="9"/>
  <c r="R713" i="9" s="1"/>
  <c r="Q714" i="9"/>
  <c r="R714" i="9" s="1"/>
  <c r="Q715" i="9"/>
  <c r="R715" i="9" s="1"/>
  <c r="Q716" i="9"/>
  <c r="R716" i="9" s="1"/>
  <c r="Q717" i="9"/>
  <c r="R717" i="9" s="1"/>
  <c r="Q718" i="9"/>
  <c r="R718" i="9" s="1"/>
  <c r="Q719" i="9"/>
  <c r="R719" i="9" s="1"/>
  <c r="Q720" i="9"/>
  <c r="R720" i="9" s="1"/>
  <c r="Q721" i="9"/>
  <c r="R721" i="9" s="1"/>
  <c r="Q722" i="9"/>
  <c r="R722" i="9" s="1"/>
  <c r="Q723" i="9"/>
  <c r="R723" i="9" s="1"/>
  <c r="Q724" i="9"/>
  <c r="R724" i="9" s="1"/>
  <c r="Q725" i="9"/>
  <c r="R725" i="9" s="1"/>
  <c r="Q726" i="9"/>
  <c r="R726" i="9" s="1"/>
  <c r="Q727" i="9"/>
  <c r="R727" i="9" s="1"/>
  <c r="Q728" i="9"/>
  <c r="R728" i="9" s="1"/>
  <c r="Q729" i="9"/>
  <c r="R729" i="9" s="1"/>
  <c r="Q730" i="9"/>
  <c r="R730" i="9" s="1"/>
  <c r="Q731" i="9"/>
  <c r="R731" i="9" s="1"/>
  <c r="Q732" i="9"/>
  <c r="R732" i="9" s="1"/>
  <c r="Q733" i="9"/>
  <c r="R733" i="9" s="1"/>
  <c r="Q734" i="9"/>
  <c r="R734" i="9" s="1"/>
  <c r="Q735" i="9"/>
  <c r="R735" i="9" s="1"/>
  <c r="Q736" i="9"/>
  <c r="R736" i="9" s="1"/>
  <c r="Q737" i="9"/>
  <c r="R737" i="9" s="1"/>
  <c r="Q738" i="9"/>
  <c r="R738" i="9" s="1"/>
  <c r="Q739" i="9"/>
  <c r="R739" i="9" s="1"/>
  <c r="Q740" i="9"/>
  <c r="R740" i="9" s="1"/>
  <c r="Q741" i="9"/>
  <c r="R741" i="9" s="1"/>
  <c r="Q742" i="9"/>
  <c r="R742" i="9" s="1"/>
  <c r="Q743" i="9"/>
  <c r="R743" i="9" s="1"/>
  <c r="Q744" i="9"/>
  <c r="R744" i="9" s="1"/>
  <c r="Q745" i="9"/>
  <c r="R745" i="9" s="1"/>
  <c r="Q746" i="9"/>
  <c r="R746" i="9" s="1"/>
  <c r="Q747" i="9"/>
  <c r="R747" i="9" s="1"/>
  <c r="Q748" i="9"/>
  <c r="R748" i="9" s="1"/>
  <c r="Q749" i="9"/>
  <c r="R749" i="9" s="1"/>
  <c r="Q750" i="9"/>
  <c r="R750" i="9" s="1"/>
  <c r="Q751" i="9"/>
  <c r="R751" i="9" s="1"/>
  <c r="Q752" i="9"/>
  <c r="R752" i="9" s="1"/>
  <c r="Q753" i="9"/>
  <c r="R753" i="9" s="1"/>
  <c r="Q754" i="9"/>
  <c r="R754" i="9" s="1"/>
  <c r="Q755" i="9"/>
  <c r="R755" i="9" s="1"/>
  <c r="Q756" i="9"/>
  <c r="R756" i="9" s="1"/>
  <c r="Q757" i="9"/>
  <c r="R757" i="9" s="1"/>
  <c r="Q758" i="9"/>
  <c r="R758" i="9" s="1"/>
  <c r="Q759" i="9"/>
  <c r="R759" i="9" s="1"/>
  <c r="Q760" i="9"/>
  <c r="R760" i="9" s="1"/>
  <c r="Q761" i="9"/>
  <c r="R761" i="9" s="1"/>
  <c r="Q762" i="9"/>
  <c r="R762" i="9" s="1"/>
  <c r="Q763" i="9"/>
  <c r="R763" i="9" s="1"/>
  <c r="Q764" i="9"/>
  <c r="R764" i="9" s="1"/>
  <c r="Q765" i="9"/>
  <c r="R765" i="9" s="1"/>
  <c r="Q766" i="9"/>
  <c r="R766" i="9" s="1"/>
  <c r="Q767" i="9"/>
  <c r="R767" i="9" s="1"/>
  <c r="Q768" i="9"/>
  <c r="R768" i="9" s="1"/>
  <c r="Q769" i="9"/>
  <c r="R769" i="9" s="1"/>
  <c r="Q770" i="9"/>
  <c r="R770" i="9" s="1"/>
  <c r="Q771" i="9"/>
  <c r="R771" i="9" s="1"/>
  <c r="Q772" i="9"/>
  <c r="R772" i="9" s="1"/>
  <c r="Q773" i="9"/>
  <c r="R773" i="9" s="1"/>
  <c r="Q774" i="9"/>
  <c r="R774" i="9" s="1"/>
  <c r="Q775" i="9"/>
  <c r="R775" i="9" s="1"/>
  <c r="Q776" i="9"/>
  <c r="R776" i="9" s="1"/>
  <c r="Q777" i="9"/>
  <c r="R777" i="9" s="1"/>
  <c r="Q778" i="9"/>
  <c r="R778" i="9" s="1"/>
  <c r="Q779" i="9"/>
  <c r="R779" i="9" s="1"/>
  <c r="Q780" i="9"/>
  <c r="R780" i="9" s="1"/>
  <c r="Q781" i="9"/>
  <c r="R781" i="9" s="1"/>
  <c r="Q782" i="9"/>
  <c r="R782" i="9" s="1"/>
  <c r="Q783" i="9"/>
  <c r="R783" i="9" s="1"/>
  <c r="Q784" i="9"/>
  <c r="R784" i="9" s="1"/>
  <c r="Q785" i="9"/>
  <c r="R785" i="9" s="1"/>
  <c r="Q786" i="9"/>
  <c r="R786" i="9" s="1"/>
  <c r="Q787" i="9"/>
  <c r="R787" i="9" s="1"/>
  <c r="Q788" i="9"/>
  <c r="R788" i="9" s="1"/>
  <c r="Q789" i="9"/>
  <c r="R789" i="9" s="1"/>
  <c r="Q790" i="9"/>
  <c r="R790" i="9" s="1"/>
  <c r="Q791" i="9"/>
  <c r="R791" i="9" s="1"/>
  <c r="Q792" i="9"/>
  <c r="R792" i="9" s="1"/>
  <c r="Q793" i="9"/>
  <c r="R793" i="9" s="1"/>
  <c r="Q794" i="9"/>
  <c r="R794" i="9" s="1"/>
  <c r="Q795" i="9"/>
  <c r="R795" i="9" s="1"/>
  <c r="Q796" i="9"/>
  <c r="R796" i="9" s="1"/>
  <c r="Q797" i="9"/>
  <c r="R797" i="9" s="1"/>
  <c r="Q798" i="9"/>
  <c r="R798" i="9" s="1"/>
  <c r="Q799" i="9"/>
  <c r="R799" i="9" s="1"/>
  <c r="Q800" i="9"/>
  <c r="R800" i="9" s="1"/>
  <c r="Q801" i="9"/>
  <c r="R801" i="9" s="1"/>
  <c r="Q802" i="9"/>
  <c r="R802" i="9" s="1"/>
  <c r="Q803" i="9"/>
  <c r="R803" i="9" s="1"/>
  <c r="Q804" i="9"/>
  <c r="R804" i="9" s="1"/>
  <c r="Q805" i="9"/>
  <c r="R805" i="9" s="1"/>
  <c r="Q806" i="9"/>
  <c r="R806" i="9" s="1"/>
  <c r="Q807" i="9"/>
  <c r="R807" i="9" s="1"/>
  <c r="Q808" i="9"/>
  <c r="R808" i="9" s="1"/>
  <c r="Q809" i="9"/>
  <c r="R809" i="9" s="1"/>
  <c r="Q810" i="9"/>
  <c r="R810" i="9" s="1"/>
  <c r="Q811" i="9"/>
  <c r="R811" i="9" s="1"/>
  <c r="Q812" i="9"/>
  <c r="R812" i="9" s="1"/>
  <c r="Q813" i="9"/>
  <c r="R813" i="9" s="1"/>
  <c r="Q814" i="9"/>
  <c r="R814" i="9" s="1"/>
  <c r="Q815" i="9"/>
  <c r="R815" i="9" s="1"/>
  <c r="Q816" i="9"/>
  <c r="R816" i="9" s="1"/>
  <c r="Q817" i="9"/>
  <c r="R817" i="9" s="1"/>
  <c r="Q818" i="9"/>
  <c r="R818" i="9" s="1"/>
  <c r="Q819" i="9"/>
  <c r="R819" i="9" s="1"/>
  <c r="Q820" i="9"/>
  <c r="R820" i="9" s="1"/>
  <c r="Q821" i="9"/>
  <c r="R821" i="9" s="1"/>
  <c r="Q822" i="9"/>
  <c r="R822" i="9" s="1"/>
  <c r="Q823" i="9"/>
  <c r="R823" i="9" s="1"/>
  <c r="Q824" i="9"/>
  <c r="R824" i="9" s="1"/>
  <c r="Q825" i="9"/>
  <c r="R825" i="9" s="1"/>
  <c r="Q826" i="9"/>
  <c r="R826" i="9" s="1"/>
  <c r="Q827" i="9"/>
  <c r="R827" i="9" s="1"/>
  <c r="Q828" i="9"/>
  <c r="R828" i="9" s="1"/>
  <c r="Q829" i="9"/>
  <c r="R829" i="9" s="1"/>
  <c r="Q830" i="9"/>
  <c r="R830" i="9" s="1"/>
  <c r="Q831" i="9"/>
  <c r="R831" i="9" s="1"/>
  <c r="Q832" i="9"/>
  <c r="R832" i="9" s="1"/>
  <c r="Q833" i="9"/>
  <c r="R833" i="9" s="1"/>
  <c r="Q834" i="9"/>
  <c r="R834" i="9" s="1"/>
  <c r="Q835" i="9"/>
  <c r="R835" i="9" s="1"/>
  <c r="Q836" i="9"/>
  <c r="R836" i="9" s="1"/>
  <c r="Q837" i="9"/>
  <c r="R837" i="9" s="1"/>
  <c r="Q838" i="9"/>
  <c r="R838" i="9" s="1"/>
  <c r="Q839" i="9"/>
  <c r="R839" i="9" s="1"/>
  <c r="Q840" i="9"/>
  <c r="R840" i="9" s="1"/>
  <c r="Q841" i="9"/>
  <c r="R841" i="9" s="1"/>
  <c r="Q842" i="9"/>
  <c r="R842" i="9" s="1"/>
  <c r="Q843" i="9"/>
  <c r="R843" i="9" s="1"/>
  <c r="Q844" i="9"/>
  <c r="R844" i="9" s="1"/>
  <c r="Q845" i="9"/>
  <c r="R845" i="9" s="1"/>
  <c r="Q846" i="9"/>
  <c r="R846" i="9" s="1"/>
  <c r="Q847" i="9"/>
  <c r="R847" i="9" s="1"/>
  <c r="Q848" i="9"/>
  <c r="R848" i="9" s="1"/>
  <c r="Q849" i="9"/>
  <c r="R849" i="9" s="1"/>
  <c r="Q850" i="9"/>
  <c r="R850" i="9" s="1"/>
  <c r="Q851" i="9"/>
  <c r="R851" i="9" s="1"/>
  <c r="Q852" i="9"/>
  <c r="R852" i="9" s="1"/>
  <c r="Q853" i="9"/>
  <c r="R853" i="9" s="1"/>
  <c r="Q854" i="9"/>
  <c r="R854" i="9" s="1"/>
  <c r="Q855" i="9"/>
  <c r="R855" i="9" s="1"/>
  <c r="Q856" i="9"/>
  <c r="R856" i="9" s="1"/>
  <c r="Q857" i="9"/>
  <c r="R857" i="9" s="1"/>
  <c r="Q858" i="9"/>
  <c r="R858" i="9" s="1"/>
  <c r="Q859" i="9"/>
  <c r="R859" i="9" s="1"/>
  <c r="Q860" i="9"/>
  <c r="R860" i="9" s="1"/>
  <c r="Q861" i="9"/>
  <c r="R861" i="9" s="1"/>
  <c r="Q862" i="9"/>
  <c r="R862" i="9" s="1"/>
  <c r="Q863" i="9"/>
  <c r="R863" i="9" s="1"/>
  <c r="Q864" i="9"/>
  <c r="R864" i="9" s="1"/>
  <c r="Q865" i="9"/>
  <c r="R865" i="9" s="1"/>
  <c r="Q866" i="9"/>
  <c r="R866" i="9" s="1"/>
  <c r="Q867" i="9"/>
  <c r="R867" i="9" s="1"/>
  <c r="Q868" i="9"/>
  <c r="R868" i="9" s="1"/>
  <c r="Q869" i="9"/>
  <c r="R869" i="9" s="1"/>
  <c r="Q870" i="9"/>
  <c r="R870" i="9" s="1"/>
  <c r="Q871" i="9"/>
  <c r="R871" i="9" s="1"/>
  <c r="Q872" i="9"/>
  <c r="R872" i="9" s="1"/>
  <c r="Q873" i="9"/>
  <c r="R873" i="9" s="1"/>
  <c r="Q874" i="9"/>
  <c r="R874" i="9" s="1"/>
  <c r="Q875" i="9"/>
  <c r="R875" i="9" s="1"/>
  <c r="Q876" i="9"/>
  <c r="R876" i="9" s="1"/>
  <c r="Q877" i="9"/>
  <c r="R877" i="9" s="1"/>
  <c r="Q878" i="9"/>
  <c r="R878" i="9" s="1"/>
  <c r="Q879" i="9"/>
  <c r="R879" i="9" s="1"/>
  <c r="Q880" i="9"/>
  <c r="R880" i="9" s="1"/>
  <c r="Q881" i="9"/>
  <c r="R881" i="9" s="1"/>
  <c r="Q882" i="9"/>
  <c r="R882" i="9" s="1"/>
  <c r="Q883" i="9"/>
  <c r="R883" i="9" s="1"/>
  <c r="Q884" i="9"/>
  <c r="R884" i="9" s="1"/>
  <c r="Q885" i="9"/>
  <c r="R885" i="9" s="1"/>
  <c r="Q886" i="9"/>
  <c r="R886" i="9" s="1"/>
  <c r="Q887" i="9"/>
  <c r="R887" i="9" s="1"/>
  <c r="Q888" i="9"/>
  <c r="R888" i="9" s="1"/>
  <c r="Q889" i="9"/>
  <c r="R889" i="9" s="1"/>
  <c r="Q890" i="9"/>
  <c r="R890" i="9" s="1"/>
  <c r="Q891" i="9"/>
  <c r="R891" i="9" s="1"/>
  <c r="Q892" i="9"/>
  <c r="R892" i="9" s="1"/>
  <c r="Q893" i="9"/>
  <c r="R893" i="9" s="1"/>
  <c r="Q894" i="9"/>
  <c r="R894" i="9" s="1"/>
  <c r="Q895" i="9"/>
  <c r="R895" i="9" s="1"/>
  <c r="Q896" i="9"/>
  <c r="R896" i="9" s="1"/>
  <c r="Q897" i="9"/>
  <c r="R897" i="9" s="1"/>
  <c r="Q898" i="9"/>
  <c r="R898" i="9" s="1"/>
  <c r="Q899" i="9"/>
  <c r="R899" i="9" s="1"/>
  <c r="Q900" i="9"/>
  <c r="R900" i="9" s="1"/>
  <c r="Q901" i="9"/>
  <c r="R901" i="9" s="1"/>
  <c r="Q902" i="9"/>
  <c r="R902" i="9" s="1"/>
  <c r="Q903" i="9"/>
  <c r="R903" i="9" s="1"/>
  <c r="Q904" i="9"/>
  <c r="R904" i="9" s="1"/>
  <c r="Q905" i="9"/>
  <c r="R905" i="9" s="1"/>
  <c r="Q906" i="9"/>
  <c r="R906" i="9" s="1"/>
  <c r="Q907" i="9"/>
  <c r="R907" i="9" s="1"/>
  <c r="Q908" i="9"/>
  <c r="R908" i="9" s="1"/>
  <c r="Q909" i="9"/>
  <c r="R909" i="9" s="1"/>
  <c r="Q910" i="9"/>
  <c r="R910" i="9" s="1"/>
  <c r="Q911" i="9"/>
  <c r="R911" i="9" s="1"/>
  <c r="Q912" i="9"/>
  <c r="R912" i="9" s="1"/>
  <c r="Q913" i="9"/>
  <c r="R913" i="9" s="1"/>
  <c r="Q914" i="9"/>
  <c r="R914" i="9" s="1"/>
  <c r="Q915" i="9"/>
  <c r="R915" i="9" s="1"/>
  <c r="Q916" i="9"/>
  <c r="R916" i="9" s="1"/>
  <c r="Q917" i="9"/>
  <c r="R917" i="9" s="1"/>
  <c r="Q918" i="9"/>
  <c r="R918" i="9" s="1"/>
  <c r="Q919" i="9"/>
  <c r="R919" i="9" s="1"/>
  <c r="Q920" i="9"/>
  <c r="R920" i="9" s="1"/>
  <c r="Q921" i="9"/>
  <c r="R921" i="9" s="1"/>
  <c r="Q922" i="9"/>
  <c r="R922" i="9" s="1"/>
  <c r="Q923" i="9"/>
  <c r="R923" i="9" s="1"/>
  <c r="Q924" i="9"/>
  <c r="R924" i="9" s="1"/>
  <c r="Q925" i="9"/>
  <c r="R925" i="9" s="1"/>
  <c r="Q926" i="9"/>
  <c r="R926" i="9" s="1"/>
  <c r="Q927" i="9"/>
  <c r="R927" i="9" s="1"/>
  <c r="Q928" i="9"/>
  <c r="R928" i="9" s="1"/>
  <c r="Q929" i="9"/>
  <c r="R929" i="9" s="1"/>
  <c r="Q930" i="9"/>
  <c r="R930" i="9" s="1"/>
  <c r="Q931" i="9"/>
  <c r="R931" i="9" s="1"/>
  <c r="Q932" i="9"/>
  <c r="R932" i="9" s="1"/>
  <c r="Q933" i="9"/>
  <c r="R933" i="9" s="1"/>
  <c r="Q934" i="9"/>
  <c r="R934" i="9" s="1"/>
  <c r="Q935" i="9"/>
  <c r="R935" i="9" s="1"/>
  <c r="Q936" i="9"/>
  <c r="R936" i="9" s="1"/>
  <c r="Q937" i="9"/>
  <c r="R937" i="9" s="1"/>
  <c r="Q938" i="9"/>
  <c r="R938" i="9" s="1"/>
  <c r="Q939" i="9"/>
  <c r="R939" i="9" s="1"/>
  <c r="Q940" i="9"/>
  <c r="R940" i="9" s="1"/>
  <c r="Q941" i="9"/>
  <c r="R941" i="9" s="1"/>
  <c r="Q942" i="9"/>
  <c r="R942" i="9" s="1"/>
  <c r="Q943" i="9"/>
  <c r="R943" i="9" s="1"/>
  <c r="Q944" i="9"/>
  <c r="R944" i="9" s="1"/>
  <c r="Q945" i="9"/>
  <c r="R945" i="9" s="1"/>
  <c r="Q946" i="9"/>
  <c r="R946" i="9" s="1"/>
  <c r="Q947" i="9"/>
  <c r="R947" i="9" s="1"/>
  <c r="Q948" i="9"/>
  <c r="R948" i="9" s="1"/>
  <c r="Q949" i="9"/>
  <c r="R949" i="9" s="1"/>
  <c r="Q950" i="9"/>
  <c r="R950" i="9" s="1"/>
  <c r="Q951" i="9"/>
  <c r="R951" i="9" s="1"/>
  <c r="Q952" i="9"/>
  <c r="R952" i="9" s="1"/>
  <c r="Q953" i="9"/>
  <c r="R953" i="9" s="1"/>
  <c r="Q954" i="9"/>
  <c r="R954" i="9" s="1"/>
  <c r="Q955" i="9"/>
  <c r="R955" i="9" s="1"/>
  <c r="Q956" i="9"/>
  <c r="R956" i="9" s="1"/>
  <c r="Q957" i="9"/>
  <c r="R957" i="9" s="1"/>
  <c r="Q958" i="9"/>
  <c r="R958" i="9" s="1"/>
  <c r="Q959" i="9"/>
  <c r="R959" i="9" s="1"/>
  <c r="Q960" i="9"/>
  <c r="R960" i="9" s="1"/>
  <c r="Q961" i="9"/>
  <c r="R961" i="9" s="1"/>
  <c r="Q962" i="9"/>
  <c r="R962" i="9" s="1"/>
  <c r="Q963" i="9"/>
  <c r="R963" i="9" s="1"/>
  <c r="Q964" i="9"/>
  <c r="R964" i="9" s="1"/>
  <c r="Q965" i="9"/>
  <c r="R965" i="9" s="1"/>
  <c r="Q966" i="9"/>
  <c r="R966" i="9" s="1"/>
  <c r="Q967" i="9"/>
  <c r="R967" i="9" s="1"/>
  <c r="Q968" i="9"/>
  <c r="R968" i="9" s="1"/>
  <c r="Q969" i="9"/>
  <c r="R969" i="9" s="1"/>
  <c r="Q970" i="9"/>
  <c r="R970" i="9" s="1"/>
  <c r="Q971" i="9"/>
  <c r="R971" i="9" s="1"/>
  <c r="Q972" i="9"/>
  <c r="R972" i="9" s="1"/>
  <c r="Q973" i="9"/>
  <c r="R973" i="9" s="1"/>
  <c r="Q974" i="9"/>
  <c r="R974" i="9" s="1"/>
  <c r="Q975" i="9"/>
  <c r="R975" i="9" s="1"/>
  <c r="Q976" i="9"/>
  <c r="R976" i="9" s="1"/>
  <c r="Q977" i="9"/>
  <c r="R977" i="9" s="1"/>
  <c r="Q978" i="9"/>
  <c r="R978" i="9" s="1"/>
  <c r="Q979" i="9"/>
  <c r="R979" i="9" s="1"/>
  <c r="Q980" i="9"/>
  <c r="R980" i="9" s="1"/>
  <c r="Q981" i="9"/>
  <c r="R981" i="9" s="1"/>
  <c r="Q982" i="9"/>
  <c r="R982" i="9" s="1"/>
  <c r="Q983" i="9"/>
  <c r="R983" i="9" s="1"/>
  <c r="Q984" i="9"/>
  <c r="R984" i="9" s="1"/>
  <c r="Q985" i="9"/>
  <c r="R985" i="9" s="1"/>
  <c r="Q986" i="9"/>
  <c r="R986" i="9" s="1"/>
  <c r="Q987" i="9"/>
  <c r="R987" i="9" s="1"/>
  <c r="Q988" i="9"/>
  <c r="R988" i="9" s="1"/>
  <c r="Q989" i="9"/>
  <c r="R989" i="9" s="1"/>
  <c r="Q990" i="9"/>
  <c r="R990" i="9" s="1"/>
  <c r="Q991" i="9"/>
  <c r="R991" i="9" s="1"/>
  <c r="Q992" i="9"/>
  <c r="R992" i="9" s="1"/>
  <c r="Q993" i="9"/>
  <c r="R993" i="9" s="1"/>
  <c r="Q994" i="9"/>
  <c r="R994" i="9" s="1"/>
  <c r="Q995" i="9"/>
  <c r="R995" i="9" s="1"/>
  <c r="Q996" i="9"/>
  <c r="R996" i="9" s="1"/>
  <c r="Q997" i="9"/>
  <c r="R997" i="9" s="1"/>
  <c r="Q998" i="9"/>
  <c r="R998" i="9" s="1"/>
  <c r="Q999" i="9"/>
  <c r="R999" i="9" s="1"/>
  <c r="Q1000" i="9"/>
  <c r="R1000" i="9" s="1"/>
  <c r="Q1001" i="9"/>
  <c r="R1001" i="9" s="1"/>
  <c r="Q1002" i="9"/>
  <c r="R1002" i="9" s="1"/>
  <c r="Q1003" i="9"/>
  <c r="R1003" i="9" s="1"/>
  <c r="Q1004" i="9"/>
  <c r="R1004" i="9" s="1"/>
  <c r="Q1005" i="9"/>
  <c r="R1005" i="9" s="1"/>
  <c r="Q1006" i="9"/>
  <c r="R1006" i="9" s="1"/>
  <c r="Q1007" i="9"/>
  <c r="R1007" i="9" s="1"/>
  <c r="Q1008" i="9"/>
  <c r="R1008" i="9" s="1"/>
  <c r="Q1009" i="9"/>
  <c r="R1009" i="9" s="1"/>
  <c r="Q1010" i="9"/>
  <c r="R1010" i="9" s="1"/>
  <c r="Q1011" i="9"/>
  <c r="R1011" i="9" s="1"/>
  <c r="Q1012" i="9"/>
  <c r="R1012" i="9" s="1"/>
  <c r="Q1013" i="9"/>
  <c r="R1013" i="9" s="1"/>
  <c r="Q1014" i="9"/>
  <c r="R1014" i="9" s="1"/>
  <c r="Q1015" i="9"/>
  <c r="R1015" i="9" s="1"/>
  <c r="Q1016" i="9"/>
  <c r="R1016" i="9" s="1"/>
  <c r="Q1017" i="9"/>
  <c r="R1017" i="9" s="1"/>
  <c r="Q1018" i="9"/>
  <c r="R1018" i="9" s="1"/>
  <c r="Q1019" i="9"/>
  <c r="R1019" i="9" s="1"/>
  <c r="Q1020" i="9"/>
  <c r="R1020" i="9" s="1"/>
  <c r="Q1021" i="9"/>
  <c r="R1021" i="9" s="1"/>
  <c r="Q1022" i="9"/>
  <c r="R1022" i="9" s="1"/>
  <c r="Q1023" i="9"/>
  <c r="R1023" i="9" s="1"/>
  <c r="Q1024" i="9"/>
  <c r="R1024" i="9" s="1"/>
  <c r="Q1025" i="9"/>
  <c r="R1025" i="9" s="1"/>
  <c r="Q1026" i="9"/>
  <c r="R1026" i="9" s="1"/>
  <c r="Q1027" i="9"/>
  <c r="R1027" i="9" s="1"/>
  <c r="Q1028" i="9"/>
  <c r="R1028" i="9" s="1"/>
  <c r="Q1029" i="9"/>
  <c r="R1029" i="9" s="1"/>
  <c r="Q1030" i="9"/>
  <c r="R1030" i="9" s="1"/>
  <c r="Q1031" i="9"/>
  <c r="R1031" i="9" s="1"/>
  <c r="Q1032" i="9"/>
  <c r="R1032" i="9" s="1"/>
  <c r="Q1033" i="9"/>
  <c r="R1033" i="9" s="1"/>
  <c r="Q1034" i="9"/>
  <c r="R1034" i="9" s="1"/>
  <c r="Q1035" i="9"/>
  <c r="R1035" i="9" s="1"/>
  <c r="Q1036" i="9"/>
  <c r="R1036" i="9" s="1"/>
  <c r="Q1037" i="9"/>
  <c r="R1037" i="9" s="1"/>
  <c r="Q1038" i="9"/>
  <c r="R1038" i="9" s="1"/>
  <c r="Q1039" i="9"/>
  <c r="R1039" i="9" s="1"/>
  <c r="Q1040" i="9"/>
  <c r="R1040" i="9" s="1"/>
  <c r="Q1041" i="9"/>
  <c r="R1041" i="9" s="1"/>
  <c r="Q1042" i="9"/>
  <c r="R1042" i="9" s="1"/>
  <c r="Q1043" i="9"/>
  <c r="R1043" i="9" s="1"/>
  <c r="Q1044" i="9"/>
  <c r="R1044" i="9" s="1"/>
  <c r="Q1045" i="9"/>
  <c r="R1045" i="9" s="1"/>
  <c r="Q1046" i="9"/>
  <c r="R1046" i="9" s="1"/>
  <c r="Q1047" i="9"/>
  <c r="R1047" i="9" s="1"/>
  <c r="Q1048" i="9"/>
  <c r="R1048" i="9" s="1"/>
  <c r="Q1049" i="9"/>
  <c r="R1049" i="9" s="1"/>
  <c r="Q1050" i="9"/>
  <c r="R1050" i="9" s="1"/>
  <c r="Q1051" i="9"/>
  <c r="R1051" i="9" s="1"/>
  <c r="Q1052" i="9"/>
  <c r="R1052" i="9" s="1"/>
  <c r="Q1053" i="9"/>
  <c r="R1053" i="9" s="1"/>
  <c r="Q1054" i="9"/>
  <c r="R1054" i="9" s="1"/>
  <c r="Q1055" i="9"/>
  <c r="R1055" i="9" s="1"/>
  <c r="Q1056" i="9"/>
  <c r="R1056" i="9" s="1"/>
  <c r="Q1057" i="9"/>
  <c r="R1057" i="9" s="1"/>
  <c r="Q1058" i="9"/>
  <c r="R1058" i="9" s="1"/>
  <c r="Q1059" i="9"/>
  <c r="R1059" i="9" s="1"/>
  <c r="Q1060" i="9"/>
  <c r="R1060" i="9" s="1"/>
  <c r="Q1061" i="9"/>
  <c r="R1061" i="9" s="1"/>
  <c r="Q1062" i="9"/>
  <c r="R1062" i="9" s="1"/>
  <c r="Q1063" i="9"/>
  <c r="R1063" i="9" s="1"/>
  <c r="Q1064" i="9"/>
  <c r="R1064" i="9" s="1"/>
  <c r="Q1065" i="9"/>
  <c r="R1065" i="9" s="1"/>
  <c r="Q1066" i="9"/>
  <c r="R1066" i="9" s="1"/>
  <c r="Q1067" i="9"/>
  <c r="R1067" i="9" s="1"/>
  <c r="Q1068" i="9"/>
  <c r="R1068" i="9" s="1"/>
  <c r="Q1069" i="9"/>
  <c r="R1069" i="9" s="1"/>
  <c r="Q1070" i="9"/>
  <c r="R1070" i="9" s="1"/>
  <c r="Q1071" i="9"/>
  <c r="R1071" i="9" s="1"/>
  <c r="Q1072" i="9"/>
  <c r="R1072" i="9" s="1"/>
  <c r="Q1073" i="9"/>
  <c r="R1073" i="9" s="1"/>
  <c r="Q1074" i="9"/>
  <c r="R1074" i="9" s="1"/>
  <c r="Q1075" i="9"/>
  <c r="R1075" i="9" s="1"/>
  <c r="Q1076" i="9"/>
  <c r="R1076" i="9" s="1"/>
  <c r="Q1077" i="9"/>
  <c r="R1077" i="9" s="1"/>
  <c r="Q1078" i="9"/>
  <c r="R1078" i="9" s="1"/>
  <c r="Q1079" i="9"/>
  <c r="R1079" i="9" s="1"/>
  <c r="Q1080" i="9"/>
  <c r="R1080" i="9" s="1"/>
  <c r="Q1081" i="9"/>
  <c r="R1081" i="9" s="1"/>
  <c r="Q1082" i="9"/>
  <c r="R1082" i="9" s="1"/>
  <c r="Q1083" i="9"/>
  <c r="R1083" i="9" s="1"/>
  <c r="Q1084" i="9"/>
  <c r="R1084" i="9" s="1"/>
  <c r="Q1085" i="9"/>
  <c r="R1085" i="9" s="1"/>
  <c r="Q1086" i="9"/>
  <c r="R1086" i="9" s="1"/>
  <c r="Q1087" i="9"/>
  <c r="R1087" i="9" s="1"/>
  <c r="Q1088" i="9"/>
  <c r="R1088" i="9" s="1"/>
  <c r="Q1089" i="9"/>
  <c r="R1089" i="9" s="1"/>
  <c r="Q1090" i="9"/>
  <c r="R1090" i="9" s="1"/>
  <c r="Q1091" i="9"/>
  <c r="R1091" i="9" s="1"/>
  <c r="Q1092" i="9"/>
  <c r="R1092" i="9" s="1"/>
  <c r="Q1093" i="9"/>
  <c r="R1093" i="9" s="1"/>
  <c r="Q1094" i="9"/>
  <c r="R1094" i="9" s="1"/>
  <c r="Q1095" i="9"/>
  <c r="R1095" i="9" s="1"/>
  <c r="Q1096" i="9"/>
  <c r="R1096" i="9" s="1"/>
  <c r="Q1097" i="9"/>
  <c r="R1097" i="9" s="1"/>
  <c r="Q1098" i="9"/>
  <c r="R1098" i="9" s="1"/>
  <c r="Q1099" i="9"/>
  <c r="R1099" i="9" s="1"/>
  <c r="Q1100" i="9"/>
  <c r="R1100" i="9" s="1"/>
  <c r="Q1101" i="9"/>
  <c r="R1101" i="9" s="1"/>
  <c r="Q1102" i="9"/>
  <c r="R1102" i="9" s="1"/>
  <c r="Q1103" i="9"/>
  <c r="R1103" i="9" s="1"/>
  <c r="Q1104" i="9"/>
  <c r="R1104" i="9" s="1"/>
  <c r="Q1105" i="9"/>
  <c r="R1105" i="9" s="1"/>
  <c r="Q1106" i="9"/>
  <c r="R1106" i="9" s="1"/>
  <c r="Q1107" i="9"/>
  <c r="R1107" i="9" s="1"/>
  <c r="Q1108" i="9"/>
  <c r="R1108" i="9" s="1"/>
  <c r="Q1109" i="9"/>
  <c r="R1109" i="9" s="1"/>
  <c r="Q1110" i="9"/>
  <c r="R1110" i="9" s="1"/>
  <c r="Q1111" i="9"/>
  <c r="R1111" i="9" s="1"/>
  <c r="Q1112" i="9"/>
  <c r="R1112" i="9" s="1"/>
  <c r="Q1113" i="9"/>
  <c r="R1113" i="9" s="1"/>
  <c r="Q1114" i="9"/>
  <c r="R1114" i="9" s="1"/>
  <c r="Q1115" i="9"/>
  <c r="R1115" i="9" s="1"/>
  <c r="Q1116" i="9"/>
  <c r="R1116" i="9" s="1"/>
  <c r="Q1117" i="9"/>
  <c r="R1117" i="9" s="1"/>
  <c r="Q1118" i="9"/>
  <c r="R1118" i="9" s="1"/>
  <c r="Q1119" i="9"/>
  <c r="R1119" i="9" s="1"/>
  <c r="Q1120" i="9"/>
  <c r="R1120" i="9" s="1"/>
  <c r="Q1121" i="9"/>
  <c r="R1121" i="9" s="1"/>
  <c r="Q1122" i="9"/>
  <c r="R1122" i="9" s="1"/>
  <c r="Q1123" i="9"/>
  <c r="R1123" i="9" s="1"/>
  <c r="Q1124" i="9"/>
  <c r="R1124" i="9" s="1"/>
  <c r="Q1125" i="9"/>
  <c r="R1125" i="9" s="1"/>
  <c r="Q1126" i="9"/>
  <c r="R1126" i="9" s="1"/>
  <c r="Q1127" i="9"/>
  <c r="R1127" i="9" s="1"/>
  <c r="Q1128" i="9"/>
  <c r="R1128" i="9" s="1"/>
  <c r="Q1129" i="9"/>
  <c r="R1129" i="9" s="1"/>
  <c r="Q1130" i="9"/>
  <c r="R1130" i="9" s="1"/>
  <c r="Q1131" i="9"/>
  <c r="R1131" i="9" s="1"/>
  <c r="Q1132" i="9"/>
  <c r="R1132" i="9" s="1"/>
  <c r="Q1133" i="9"/>
  <c r="R1133" i="9" s="1"/>
  <c r="Q1134" i="9"/>
  <c r="R1134" i="9" s="1"/>
  <c r="Q1135" i="9"/>
  <c r="R1135" i="9" s="1"/>
  <c r="Q1136" i="9"/>
  <c r="R1136" i="9" s="1"/>
  <c r="Q1137" i="9"/>
  <c r="R1137" i="9" s="1"/>
  <c r="Q1138" i="9"/>
  <c r="R1138" i="9" s="1"/>
  <c r="Q1139" i="9"/>
  <c r="R1139" i="9" s="1"/>
  <c r="Q1140" i="9"/>
  <c r="R1140" i="9" s="1"/>
  <c r="Q1141" i="9"/>
  <c r="R1141" i="9" s="1"/>
  <c r="Q1142" i="9"/>
  <c r="R1142" i="9" s="1"/>
  <c r="Q1143" i="9"/>
  <c r="R1143" i="9" s="1"/>
  <c r="Q1144" i="9"/>
  <c r="R1144" i="9" s="1"/>
  <c r="Q1145" i="9"/>
  <c r="R1145" i="9" s="1"/>
  <c r="Q1146" i="9"/>
  <c r="R1146" i="9" s="1"/>
  <c r="Q1147" i="9"/>
  <c r="R1147" i="9" s="1"/>
  <c r="Q1148" i="9"/>
  <c r="R1148" i="9" s="1"/>
  <c r="Q1149" i="9"/>
  <c r="R1149" i="9" s="1"/>
  <c r="Q1150" i="9"/>
  <c r="R1150" i="9" s="1"/>
  <c r="Q1151" i="9"/>
  <c r="R1151" i="9" s="1"/>
  <c r="Q1152" i="9"/>
  <c r="R1152" i="9" s="1"/>
  <c r="Q1153" i="9"/>
  <c r="R1153" i="9" s="1"/>
  <c r="Q1154" i="9"/>
  <c r="R1154" i="9" s="1"/>
  <c r="Q1155" i="9"/>
  <c r="R1155" i="9" s="1"/>
  <c r="Q1156" i="9"/>
  <c r="R1156" i="9" s="1"/>
  <c r="Q1157" i="9"/>
  <c r="R1157" i="9" s="1"/>
  <c r="Q1158" i="9"/>
  <c r="R1158" i="9" s="1"/>
  <c r="Q1159" i="9"/>
  <c r="R1159" i="9" s="1"/>
  <c r="Q1160" i="9"/>
  <c r="R1160" i="9" s="1"/>
  <c r="Q1161" i="9"/>
  <c r="R1161" i="9" s="1"/>
  <c r="Q1162" i="9"/>
  <c r="R1162" i="9" s="1"/>
  <c r="Q1163" i="9"/>
  <c r="R1163" i="9" s="1"/>
  <c r="Q1164" i="9"/>
  <c r="R1164" i="9" s="1"/>
  <c r="Q1165" i="9"/>
  <c r="R1165" i="9" s="1"/>
  <c r="Q1166" i="9"/>
  <c r="R1166" i="9" s="1"/>
  <c r="Q1167" i="9"/>
  <c r="R1167" i="9" s="1"/>
  <c r="Q1168" i="9"/>
  <c r="R1168" i="9" s="1"/>
  <c r="Q1169" i="9"/>
  <c r="R1169" i="9" s="1"/>
  <c r="Q1170" i="9"/>
  <c r="R1170" i="9" s="1"/>
  <c r="Q1171" i="9"/>
  <c r="R1171" i="9" s="1"/>
  <c r="Q1172" i="9"/>
  <c r="R1172" i="9" s="1"/>
  <c r="Q1173" i="9"/>
  <c r="R1173" i="9" s="1"/>
  <c r="Q1174" i="9"/>
  <c r="R1174" i="9" s="1"/>
  <c r="Q1175" i="9"/>
  <c r="R1175" i="9" s="1"/>
  <c r="Q1176" i="9"/>
  <c r="R1176" i="9" s="1"/>
  <c r="Q1177" i="9"/>
  <c r="R1177" i="9" s="1"/>
  <c r="Q1178" i="9"/>
  <c r="R1178" i="9" s="1"/>
  <c r="Q1179" i="9"/>
  <c r="R1179" i="9" s="1"/>
  <c r="Q1180" i="9"/>
  <c r="R1180" i="9" s="1"/>
  <c r="Q1181" i="9"/>
  <c r="R1181" i="9" s="1"/>
  <c r="Q1182" i="9"/>
  <c r="R1182" i="9" s="1"/>
  <c r="Q1183" i="9"/>
  <c r="R1183" i="9" s="1"/>
  <c r="Q1184" i="9"/>
  <c r="R1184" i="9" s="1"/>
  <c r="Q1185" i="9"/>
  <c r="R1185" i="9" s="1"/>
  <c r="Q1186" i="9"/>
  <c r="R1186" i="9" s="1"/>
  <c r="Q1187" i="9"/>
  <c r="R1187" i="9" s="1"/>
  <c r="Q1188" i="9"/>
  <c r="R1188" i="9" s="1"/>
  <c r="Q1189" i="9"/>
  <c r="R1189" i="9" s="1"/>
  <c r="Q1190" i="9"/>
  <c r="R1190" i="9" s="1"/>
  <c r="Q1191" i="9"/>
  <c r="R1191" i="9" s="1"/>
  <c r="Q1192" i="9"/>
  <c r="R1192" i="9" s="1"/>
  <c r="Q1193" i="9"/>
  <c r="R1193" i="9" s="1"/>
  <c r="Q1194" i="9"/>
  <c r="R1194" i="9" s="1"/>
  <c r="Q1195" i="9"/>
  <c r="R1195" i="9" s="1"/>
  <c r="Q1196" i="9"/>
  <c r="R1196" i="9" s="1"/>
  <c r="Q1197" i="9"/>
  <c r="R1197" i="9" s="1"/>
  <c r="Q1198" i="9"/>
  <c r="R1198" i="9" s="1"/>
  <c r="Q1199" i="9"/>
  <c r="R1199" i="9" s="1"/>
  <c r="Q1200" i="9"/>
  <c r="R1200" i="9" s="1"/>
  <c r="Q1201" i="9"/>
  <c r="R1201" i="9" s="1"/>
  <c r="Q1202" i="9"/>
  <c r="R1202" i="9" s="1"/>
  <c r="Q1203" i="9"/>
  <c r="R1203" i="9" s="1"/>
  <c r="Q1204" i="9"/>
  <c r="R1204" i="9" s="1"/>
  <c r="Q1205" i="9"/>
  <c r="R1205" i="9" s="1"/>
  <c r="Q1206" i="9"/>
  <c r="R1206" i="9" s="1"/>
  <c r="Q1207" i="9"/>
  <c r="R1207" i="9" s="1"/>
  <c r="Q1208" i="9"/>
  <c r="R1208" i="9" s="1"/>
  <c r="Q1209" i="9"/>
  <c r="R1209" i="9" s="1"/>
  <c r="Q1210" i="9"/>
  <c r="R1210" i="9" s="1"/>
  <c r="Q1211" i="9"/>
  <c r="R1211" i="9" s="1"/>
  <c r="Q1212" i="9"/>
  <c r="R1212" i="9" s="1"/>
  <c r="Q1213" i="9"/>
  <c r="R1213" i="9" s="1"/>
  <c r="Q1214" i="9"/>
  <c r="R1214" i="9" s="1"/>
  <c r="Q1215" i="9"/>
  <c r="R1215" i="9" s="1"/>
  <c r="Q1216" i="9"/>
  <c r="R1216" i="9" s="1"/>
  <c r="Q1217" i="9"/>
  <c r="R1217" i="9" s="1"/>
  <c r="Q1218" i="9"/>
  <c r="R1218" i="9" s="1"/>
  <c r="Q1219" i="9"/>
  <c r="R1219" i="9" s="1"/>
  <c r="Q1220" i="9"/>
  <c r="R1220" i="9" s="1"/>
  <c r="Q1221" i="9"/>
  <c r="R1221" i="9" s="1"/>
  <c r="Q1222" i="9"/>
  <c r="R1222" i="9" s="1"/>
  <c r="Q1223" i="9"/>
  <c r="R1223" i="9" s="1"/>
  <c r="Q1224" i="9"/>
  <c r="R1224" i="9" s="1"/>
  <c r="Q1225" i="9"/>
  <c r="R1225" i="9" s="1"/>
  <c r="Q1226" i="9"/>
  <c r="R1226" i="9" s="1"/>
  <c r="Q1227" i="9"/>
  <c r="R1227" i="9" s="1"/>
  <c r="Q1228" i="9"/>
  <c r="R1228" i="9" s="1"/>
  <c r="Q1229" i="9"/>
  <c r="R1229" i="9" s="1"/>
  <c r="Q1230" i="9"/>
  <c r="R1230" i="9" s="1"/>
  <c r="Q1231" i="9"/>
  <c r="R1231" i="9" s="1"/>
  <c r="Q1232" i="9"/>
  <c r="R1232" i="9" s="1"/>
  <c r="Q1233" i="9"/>
  <c r="R1233" i="9" s="1"/>
  <c r="Q1234" i="9"/>
  <c r="R1234" i="9" s="1"/>
  <c r="Q1235" i="9"/>
  <c r="R1235" i="9" s="1"/>
  <c r="Q1236" i="9"/>
  <c r="R1236" i="9" s="1"/>
  <c r="Q1237" i="9"/>
  <c r="R1237" i="9" s="1"/>
  <c r="Q1238" i="9"/>
  <c r="R1238" i="9" s="1"/>
  <c r="Q1239" i="9"/>
  <c r="R1239" i="9" s="1"/>
  <c r="Q1240" i="9"/>
  <c r="R1240" i="9" s="1"/>
  <c r="Q1241" i="9"/>
  <c r="R1241" i="9" s="1"/>
  <c r="Q1242" i="9"/>
  <c r="R1242" i="9" s="1"/>
  <c r="Q1243" i="9"/>
  <c r="R1243" i="9" s="1"/>
  <c r="Q1244" i="9"/>
  <c r="R1244" i="9" s="1"/>
  <c r="Q1245" i="9"/>
  <c r="R1245" i="9" s="1"/>
  <c r="Q1246" i="9"/>
  <c r="R1246" i="9" s="1"/>
  <c r="Q1247" i="9"/>
  <c r="R1247" i="9" s="1"/>
  <c r="Q1248" i="9"/>
  <c r="R1248" i="9" s="1"/>
  <c r="Q1249" i="9"/>
  <c r="R1249" i="9" s="1"/>
  <c r="Q1250" i="9"/>
  <c r="R1250" i="9" s="1"/>
  <c r="Q1251" i="9"/>
  <c r="R1251" i="9" s="1"/>
  <c r="Q1252" i="9"/>
  <c r="R1252" i="9" s="1"/>
  <c r="Q1253" i="9"/>
  <c r="R1253" i="9" s="1"/>
  <c r="Q1254" i="9"/>
  <c r="R1254" i="9" s="1"/>
  <c r="Q1255" i="9"/>
  <c r="R1255" i="9" s="1"/>
  <c r="Q1256" i="9"/>
  <c r="R1256" i="9" s="1"/>
  <c r="Q1257" i="9"/>
  <c r="R1257" i="9" s="1"/>
  <c r="Q1258" i="9"/>
  <c r="R1258" i="9" s="1"/>
  <c r="Q1259" i="9"/>
  <c r="R1259" i="9" s="1"/>
  <c r="Q1260" i="9"/>
  <c r="R1260" i="9" s="1"/>
  <c r="Q1261" i="9"/>
  <c r="R1261" i="9" s="1"/>
  <c r="Q1262" i="9"/>
  <c r="R1262" i="9" s="1"/>
  <c r="Q1263" i="9"/>
  <c r="R1263" i="9" s="1"/>
  <c r="Q1264" i="9"/>
  <c r="R1264" i="9" s="1"/>
  <c r="Q1265" i="9"/>
  <c r="R1265" i="9" s="1"/>
  <c r="Q1266" i="9"/>
  <c r="R1266" i="9" s="1"/>
  <c r="Q1267" i="9"/>
  <c r="R1267" i="9" s="1"/>
  <c r="Q1268" i="9"/>
  <c r="R1268" i="9" s="1"/>
  <c r="Q1269" i="9"/>
  <c r="R1269" i="9" s="1"/>
  <c r="Q1270" i="9"/>
  <c r="R1270" i="9" s="1"/>
  <c r="Q1271" i="9"/>
  <c r="R1271" i="9" s="1"/>
  <c r="Q1272" i="9"/>
  <c r="R1272" i="9" s="1"/>
  <c r="Q1273" i="9"/>
  <c r="R1273" i="9" s="1"/>
  <c r="Q1274" i="9"/>
  <c r="R1274" i="9" s="1"/>
  <c r="Q1275" i="9"/>
  <c r="R1275" i="9" s="1"/>
  <c r="Q1276" i="9"/>
  <c r="R1276" i="9" s="1"/>
  <c r="Q1277" i="9"/>
  <c r="R1277" i="9" s="1"/>
  <c r="Q1278" i="9"/>
  <c r="R1278" i="9" s="1"/>
  <c r="Q1279" i="9"/>
  <c r="R1279" i="9" s="1"/>
  <c r="Q1280" i="9"/>
  <c r="R1280" i="9" s="1"/>
  <c r="Q1281" i="9"/>
  <c r="R1281" i="9" s="1"/>
  <c r="Q1282" i="9"/>
  <c r="R1282" i="9" s="1"/>
  <c r="Q1283" i="9"/>
  <c r="R1283" i="9" s="1"/>
  <c r="Q1284" i="9"/>
  <c r="R1284" i="9" s="1"/>
  <c r="Q1285" i="9"/>
  <c r="R1285" i="9" s="1"/>
  <c r="Q1286" i="9"/>
  <c r="R1286" i="9" s="1"/>
  <c r="Q1287" i="9"/>
  <c r="R1287" i="9" s="1"/>
  <c r="Q1288" i="9"/>
  <c r="R1288" i="9" s="1"/>
  <c r="Q1289" i="9"/>
  <c r="R1289" i="9" s="1"/>
  <c r="Q1290" i="9"/>
  <c r="R1290" i="9" s="1"/>
  <c r="Q1291" i="9"/>
  <c r="R1291" i="9" s="1"/>
  <c r="Q1292" i="9"/>
  <c r="R1292" i="9" s="1"/>
  <c r="Q1293" i="9"/>
  <c r="R1293" i="9" s="1"/>
  <c r="Q1294" i="9"/>
  <c r="R1294" i="9" s="1"/>
  <c r="Q1295" i="9"/>
  <c r="R1295" i="9" s="1"/>
  <c r="Q1296" i="9"/>
  <c r="R1296" i="9" s="1"/>
  <c r="Q1297" i="9"/>
  <c r="R1297" i="9" s="1"/>
  <c r="Q1298" i="9"/>
  <c r="R1298" i="9" s="1"/>
  <c r="Q1299" i="9"/>
  <c r="R1299" i="9" s="1"/>
  <c r="Q1300" i="9"/>
  <c r="R1300" i="9" s="1"/>
  <c r="Q1301" i="9"/>
  <c r="R1301" i="9" s="1"/>
  <c r="Q1302" i="9"/>
  <c r="R1302" i="9" s="1"/>
  <c r="Q1303" i="9"/>
  <c r="R1303" i="9" s="1"/>
  <c r="Q1304" i="9"/>
  <c r="R1304" i="9" s="1"/>
  <c r="Q1305" i="9"/>
  <c r="R1305" i="9" s="1"/>
  <c r="Q1306" i="9"/>
  <c r="R1306" i="9" s="1"/>
  <c r="Q1307" i="9"/>
  <c r="R1307" i="9" s="1"/>
  <c r="Q1308" i="9"/>
  <c r="R1308" i="9" s="1"/>
  <c r="Q1309" i="9"/>
  <c r="R1309" i="9" s="1"/>
  <c r="Q1310" i="9"/>
  <c r="R1310" i="9" s="1"/>
  <c r="Q1311" i="9"/>
  <c r="R1311" i="9" s="1"/>
  <c r="Q1312" i="9"/>
  <c r="R1312" i="9" s="1"/>
  <c r="Q1313" i="9"/>
  <c r="R1313" i="9" s="1"/>
  <c r="Q1314" i="9"/>
  <c r="R1314" i="9" s="1"/>
  <c r="Q1315" i="9"/>
  <c r="R1315" i="9" s="1"/>
  <c r="Q1316" i="9"/>
  <c r="R1316" i="9" s="1"/>
  <c r="Q1317" i="9"/>
  <c r="R1317" i="9" s="1"/>
  <c r="Q1318" i="9"/>
  <c r="R1318" i="9" s="1"/>
  <c r="Q1319" i="9"/>
  <c r="R1319" i="9" s="1"/>
  <c r="Q1320" i="9"/>
  <c r="R1320" i="9" s="1"/>
  <c r="Q1321" i="9"/>
  <c r="R1321" i="9" s="1"/>
  <c r="Q1322" i="9"/>
  <c r="R1322" i="9" s="1"/>
  <c r="Q1323" i="9"/>
  <c r="R1323" i="9" s="1"/>
  <c r="Q1324" i="9"/>
  <c r="R1324" i="9" s="1"/>
  <c r="Q1325" i="9"/>
  <c r="R1325" i="9" s="1"/>
  <c r="Q1326" i="9"/>
  <c r="R1326" i="9" s="1"/>
  <c r="Q1327" i="9"/>
  <c r="R1327" i="9" s="1"/>
  <c r="Q1328" i="9"/>
  <c r="R1328" i="9" s="1"/>
  <c r="Q1329" i="9"/>
  <c r="R1329" i="9" s="1"/>
  <c r="Q1330" i="9"/>
  <c r="R1330" i="9" s="1"/>
  <c r="Q1331" i="9"/>
  <c r="R1331" i="9" s="1"/>
  <c r="Q1332" i="9"/>
  <c r="R1332" i="9" s="1"/>
  <c r="Q1333" i="9"/>
  <c r="R1333" i="9" s="1"/>
  <c r="Q1334" i="9"/>
  <c r="R1334" i="9" s="1"/>
  <c r="Q1335" i="9"/>
  <c r="R1335" i="9" s="1"/>
  <c r="Q1336" i="9"/>
  <c r="R1336" i="9" s="1"/>
  <c r="Q1337" i="9"/>
  <c r="R1337" i="9" s="1"/>
  <c r="Q1338" i="9"/>
  <c r="R1338" i="9" s="1"/>
  <c r="Q1339" i="9"/>
  <c r="R1339" i="9" s="1"/>
  <c r="Q1340" i="9"/>
  <c r="R1340" i="9" s="1"/>
  <c r="Q1341" i="9"/>
  <c r="R1341" i="9" s="1"/>
  <c r="Q1342" i="9"/>
  <c r="R1342" i="9" s="1"/>
  <c r="Q1343" i="9"/>
  <c r="R1343" i="9" s="1"/>
  <c r="Q1344" i="9"/>
  <c r="R1344" i="9" s="1"/>
  <c r="Q1345" i="9"/>
  <c r="R1345" i="9" s="1"/>
  <c r="Q1346" i="9"/>
  <c r="R1346" i="9" s="1"/>
  <c r="Q1347" i="9"/>
  <c r="R1347" i="9" s="1"/>
  <c r="Q1348" i="9"/>
  <c r="R1348" i="9" s="1"/>
  <c r="Q1349" i="9"/>
  <c r="R1349" i="9" s="1"/>
  <c r="Q1350" i="9"/>
  <c r="R1350" i="9" s="1"/>
  <c r="Q1351" i="9"/>
  <c r="R1351" i="9" s="1"/>
  <c r="Q1352" i="9"/>
  <c r="R1352" i="9" s="1"/>
  <c r="Q1353" i="9"/>
  <c r="R1353" i="9" s="1"/>
  <c r="Q1354" i="9"/>
  <c r="R1354" i="9" s="1"/>
  <c r="Q1355" i="9"/>
  <c r="R1355" i="9" s="1"/>
  <c r="Q1356" i="9"/>
  <c r="R1356" i="9" s="1"/>
  <c r="Q1357" i="9"/>
  <c r="R1357" i="9" s="1"/>
  <c r="Q1358" i="9"/>
  <c r="R1358" i="9" s="1"/>
  <c r="Q1359" i="9"/>
  <c r="R1359" i="9" s="1"/>
  <c r="Q1360" i="9"/>
  <c r="R1360" i="9" s="1"/>
  <c r="Q1361" i="9"/>
  <c r="R1361" i="9" s="1"/>
  <c r="Q1362" i="9"/>
  <c r="R1362" i="9" s="1"/>
  <c r="Q1363" i="9"/>
  <c r="R1363" i="9" s="1"/>
  <c r="Q1364" i="9"/>
  <c r="R1364" i="9" s="1"/>
  <c r="Q1365" i="9"/>
  <c r="R1365" i="9" s="1"/>
  <c r="Q1366" i="9"/>
  <c r="R1366" i="9" s="1"/>
  <c r="Q1367" i="9"/>
  <c r="R1367" i="9" s="1"/>
  <c r="Q1368" i="9"/>
  <c r="R1368" i="9" s="1"/>
  <c r="Q1369" i="9"/>
  <c r="R1369" i="9" s="1"/>
  <c r="Q1370" i="9"/>
  <c r="R1370" i="9" s="1"/>
  <c r="Q1371" i="9"/>
  <c r="R1371" i="9" s="1"/>
  <c r="Q1372" i="9"/>
  <c r="R1372" i="9" s="1"/>
  <c r="Q1373" i="9"/>
  <c r="R1373" i="9" s="1"/>
  <c r="Q1374" i="9"/>
  <c r="R1374" i="9" s="1"/>
  <c r="Q1375" i="9"/>
  <c r="R1375" i="9" s="1"/>
  <c r="Q1376" i="9"/>
  <c r="R1376" i="9" s="1"/>
  <c r="Q1377" i="9"/>
  <c r="R1377" i="9" s="1"/>
  <c r="Q1378" i="9"/>
  <c r="R1378" i="9" s="1"/>
  <c r="Q1379" i="9"/>
  <c r="R1379" i="9" s="1"/>
  <c r="Q1380" i="9"/>
  <c r="R1380" i="9" s="1"/>
  <c r="Q1381" i="9"/>
  <c r="R1381" i="9" s="1"/>
  <c r="Q1382" i="9"/>
  <c r="R1382" i="9" s="1"/>
  <c r="Q1383" i="9"/>
  <c r="R1383" i="9" s="1"/>
  <c r="Q1384" i="9"/>
  <c r="R1384" i="9" s="1"/>
  <c r="Q1385" i="9"/>
  <c r="R1385" i="9" s="1"/>
  <c r="Q1386" i="9"/>
  <c r="R1386" i="9" s="1"/>
  <c r="Q1387" i="9"/>
  <c r="R1387" i="9" s="1"/>
  <c r="Q1388" i="9"/>
  <c r="R1388" i="9" s="1"/>
  <c r="Q1389" i="9"/>
  <c r="R1389" i="9" s="1"/>
  <c r="Q1390" i="9"/>
  <c r="R1390" i="9" s="1"/>
  <c r="Q1391" i="9"/>
  <c r="R1391" i="9" s="1"/>
  <c r="Q1392" i="9"/>
  <c r="R1392" i="9" s="1"/>
  <c r="Q1393" i="9"/>
  <c r="R1393" i="9" s="1"/>
  <c r="Q1394" i="9"/>
  <c r="R1394" i="9" s="1"/>
  <c r="Q1395" i="9"/>
  <c r="R1395" i="9" s="1"/>
  <c r="Q1396" i="9"/>
  <c r="R1396" i="9" s="1"/>
  <c r="Q1397" i="9"/>
  <c r="R1397" i="9" s="1"/>
  <c r="Q1398" i="9"/>
  <c r="R1398" i="9" s="1"/>
  <c r="Q1399" i="9"/>
  <c r="R1399" i="9" s="1"/>
  <c r="Q1400" i="9"/>
  <c r="R1400" i="9" s="1"/>
  <c r="Q1401" i="9"/>
  <c r="R1401" i="9" s="1"/>
  <c r="Q1402" i="9"/>
  <c r="R1402" i="9" s="1"/>
  <c r="Q1403" i="9"/>
  <c r="R1403" i="9" s="1"/>
  <c r="Q1404" i="9"/>
  <c r="R1404" i="9" s="1"/>
  <c r="Q1405" i="9"/>
  <c r="R1405" i="9" s="1"/>
  <c r="Q1406" i="9"/>
  <c r="R1406" i="9" s="1"/>
  <c r="Q1407" i="9"/>
  <c r="R1407" i="9" s="1"/>
  <c r="Q1408" i="9"/>
  <c r="R1408" i="9" s="1"/>
  <c r="Q1409" i="9"/>
  <c r="R1409" i="9" s="1"/>
  <c r="Q1410" i="9"/>
  <c r="R1410" i="9" s="1"/>
  <c r="Q1411" i="9"/>
  <c r="R1411" i="9" s="1"/>
  <c r="Q1412" i="9"/>
  <c r="R1412" i="9" s="1"/>
  <c r="Q1413" i="9"/>
  <c r="R1413" i="9" s="1"/>
  <c r="Q1414" i="9"/>
  <c r="R1414" i="9" s="1"/>
  <c r="Q1415" i="9"/>
  <c r="R1415" i="9" s="1"/>
  <c r="Q1416" i="9"/>
  <c r="R1416" i="9" s="1"/>
  <c r="Q1417" i="9"/>
  <c r="R1417" i="9" s="1"/>
  <c r="Q1418" i="9"/>
  <c r="R1418" i="9" s="1"/>
  <c r="Q1419" i="9"/>
  <c r="R1419" i="9" s="1"/>
  <c r="Q1420" i="9"/>
  <c r="R1420" i="9" s="1"/>
  <c r="Q1421" i="9"/>
  <c r="R1421" i="9" s="1"/>
  <c r="Q1422" i="9"/>
  <c r="R1422" i="9" s="1"/>
  <c r="Q1423" i="9"/>
  <c r="R1423" i="9" s="1"/>
  <c r="Q1424" i="9"/>
  <c r="R1424" i="9" s="1"/>
  <c r="Q1425" i="9"/>
  <c r="R1425" i="9" s="1"/>
  <c r="Q1426" i="9"/>
  <c r="R1426" i="9" s="1"/>
  <c r="Q1427" i="9"/>
  <c r="R1427" i="9" s="1"/>
  <c r="Q1428" i="9"/>
  <c r="R1428" i="9" s="1"/>
  <c r="Q1429" i="9"/>
  <c r="R1429" i="9" s="1"/>
  <c r="Q1430" i="9"/>
  <c r="R1430" i="9" s="1"/>
  <c r="Q1431" i="9"/>
  <c r="R1431" i="9" s="1"/>
  <c r="Q1432" i="9"/>
  <c r="R1432" i="9" s="1"/>
  <c r="Q1433" i="9"/>
  <c r="R1433" i="9" s="1"/>
  <c r="Q1434" i="9"/>
  <c r="R1434" i="9" s="1"/>
  <c r="Q1435" i="9"/>
  <c r="R1435" i="9" s="1"/>
  <c r="Q1436" i="9"/>
  <c r="R1436" i="9" s="1"/>
  <c r="Q1437" i="9"/>
  <c r="R1437" i="9" s="1"/>
  <c r="Q1438" i="9"/>
  <c r="R1438" i="9" s="1"/>
  <c r="Q1439" i="9"/>
  <c r="R1439" i="9" s="1"/>
  <c r="Q1440" i="9"/>
  <c r="R1440" i="9" s="1"/>
  <c r="Q1441" i="9"/>
  <c r="R1441" i="9" s="1"/>
  <c r="Q1442" i="9"/>
  <c r="R1442" i="9" s="1"/>
  <c r="Q1443" i="9"/>
  <c r="R1443" i="9" s="1"/>
  <c r="Q1444" i="9"/>
  <c r="R1444" i="9" s="1"/>
  <c r="Q1445" i="9"/>
  <c r="R1445" i="9" s="1"/>
  <c r="Q1446" i="9"/>
  <c r="R1446" i="9" s="1"/>
  <c r="Q1447" i="9"/>
  <c r="R1447" i="9" s="1"/>
  <c r="Q1448" i="9"/>
  <c r="R1448" i="9" s="1"/>
  <c r="Q1449" i="9"/>
  <c r="R1449" i="9" s="1"/>
  <c r="Q1450" i="9"/>
  <c r="R1450" i="9" s="1"/>
  <c r="Q1451" i="9"/>
  <c r="R1451" i="9" s="1"/>
  <c r="Q1452" i="9"/>
  <c r="R1452" i="9" s="1"/>
  <c r="Q1453" i="9"/>
  <c r="R1453" i="9" s="1"/>
  <c r="Q1454" i="9"/>
  <c r="R1454" i="9" s="1"/>
  <c r="Q1455" i="9"/>
  <c r="R1455" i="9" s="1"/>
  <c r="Q1456" i="9"/>
  <c r="R1456" i="9" s="1"/>
  <c r="Q1457" i="9"/>
  <c r="R1457" i="9" s="1"/>
  <c r="Q1458" i="9"/>
  <c r="R1458" i="9" s="1"/>
  <c r="Q1459" i="9"/>
  <c r="R1459" i="9" s="1"/>
  <c r="Q1460" i="9"/>
  <c r="R1460" i="9" s="1"/>
  <c r="Q1461" i="9"/>
  <c r="R1461" i="9" s="1"/>
  <c r="Q1462" i="9"/>
  <c r="R1462" i="9" s="1"/>
  <c r="Q1463" i="9"/>
  <c r="R1463" i="9" s="1"/>
  <c r="Q1464" i="9"/>
  <c r="R1464" i="9" s="1"/>
  <c r="Q1465" i="9"/>
  <c r="R1465" i="9" s="1"/>
  <c r="Q1466" i="9"/>
  <c r="R1466" i="9" s="1"/>
  <c r="Q1467" i="9"/>
  <c r="R1467" i="9" s="1"/>
  <c r="Q1468" i="9"/>
  <c r="R1468" i="9" s="1"/>
  <c r="Q1469" i="9"/>
  <c r="R1469" i="9" s="1"/>
  <c r="Q1470" i="9"/>
  <c r="R1470" i="9" s="1"/>
  <c r="Q1471" i="9"/>
  <c r="R1471" i="9" s="1"/>
  <c r="Q1472" i="9"/>
  <c r="R1472" i="9" s="1"/>
  <c r="Q1473" i="9"/>
  <c r="R1473" i="9" s="1"/>
  <c r="Q1474" i="9"/>
  <c r="R1474" i="9" s="1"/>
  <c r="Q1475" i="9"/>
  <c r="R1475" i="9" s="1"/>
  <c r="Q1476" i="9"/>
  <c r="R1476" i="9" s="1"/>
  <c r="Q1477" i="9"/>
  <c r="R1477" i="9" s="1"/>
  <c r="Q1478" i="9"/>
  <c r="R1478" i="9" s="1"/>
  <c r="Q1479" i="9"/>
  <c r="R1479" i="9" s="1"/>
  <c r="Q1480" i="9"/>
  <c r="R1480" i="9" s="1"/>
  <c r="Q1481" i="9"/>
  <c r="R1481" i="9" s="1"/>
  <c r="Q1482" i="9"/>
  <c r="R1482" i="9" s="1"/>
  <c r="Q1483" i="9"/>
  <c r="R1483" i="9" s="1"/>
  <c r="Q1484" i="9"/>
  <c r="R1484" i="9" s="1"/>
  <c r="Q1485" i="9"/>
  <c r="R1485" i="9" s="1"/>
  <c r="Q1486" i="9"/>
  <c r="R1486" i="9" s="1"/>
  <c r="Q1487" i="9"/>
  <c r="R1487" i="9" s="1"/>
  <c r="Q1488" i="9"/>
  <c r="R1488" i="9" s="1"/>
  <c r="Q1489" i="9"/>
  <c r="R1489" i="9" s="1"/>
  <c r="Q1490" i="9"/>
  <c r="R1490" i="9" s="1"/>
  <c r="Q1491" i="9"/>
  <c r="R1491" i="9" s="1"/>
  <c r="Q1492" i="9"/>
  <c r="R1492" i="9" s="1"/>
  <c r="Q1493" i="9"/>
  <c r="R1493" i="9" s="1"/>
  <c r="Q1494" i="9"/>
  <c r="R1494" i="9" s="1"/>
  <c r="Q1495" i="9"/>
  <c r="R1495" i="9" s="1"/>
  <c r="Q1496" i="9"/>
  <c r="R1496" i="9" s="1"/>
  <c r="Q1497" i="9"/>
  <c r="R1497" i="9" s="1"/>
  <c r="Q1498" i="9"/>
  <c r="R1498" i="9" s="1"/>
  <c r="Q1499" i="9"/>
  <c r="R1499" i="9" s="1"/>
  <c r="Q1500" i="9"/>
  <c r="R1500" i="9" s="1"/>
  <c r="Q1501" i="9"/>
  <c r="R1501" i="9" s="1"/>
  <c r="Q1502" i="9"/>
  <c r="R1502" i="9" s="1"/>
  <c r="Q1503" i="9"/>
  <c r="R1503" i="9" s="1"/>
  <c r="Q1504" i="9"/>
  <c r="R1504" i="9" s="1"/>
  <c r="Q1505" i="9"/>
  <c r="R1505" i="9" s="1"/>
  <c r="Q1506" i="9"/>
  <c r="R1506" i="9" s="1"/>
  <c r="Q1507" i="9"/>
  <c r="R1507" i="9" s="1"/>
  <c r="Q1508" i="9"/>
  <c r="R1508" i="9" s="1"/>
  <c r="Q1509" i="9"/>
  <c r="R1509" i="9" s="1"/>
  <c r="Q1510" i="9"/>
  <c r="R1510" i="9" s="1"/>
  <c r="Q1511" i="9"/>
  <c r="R1511" i="9" s="1"/>
  <c r="Q1512" i="9"/>
  <c r="R1512" i="9" s="1"/>
  <c r="Q1513" i="9"/>
  <c r="R1513" i="9" s="1"/>
  <c r="Q1514" i="9"/>
  <c r="R1514" i="9" s="1"/>
  <c r="Q1515" i="9"/>
  <c r="R1515" i="9" s="1"/>
  <c r="Q1516" i="9"/>
  <c r="R1516" i="9" s="1"/>
  <c r="Q1517" i="9"/>
  <c r="R1517" i="9" s="1"/>
  <c r="Q1518" i="9"/>
  <c r="R1518" i="9" s="1"/>
  <c r="Q1519" i="9"/>
  <c r="R1519" i="9" s="1"/>
  <c r="Q1520" i="9"/>
  <c r="R1520" i="9" s="1"/>
  <c r="Q1521" i="9"/>
  <c r="R1521" i="9" s="1"/>
  <c r="Q1522" i="9"/>
  <c r="R1522" i="9" s="1"/>
  <c r="Q1523" i="9"/>
  <c r="R1523" i="9" s="1"/>
  <c r="Q1524" i="9"/>
  <c r="R1524" i="9" s="1"/>
  <c r="Q1525" i="9"/>
  <c r="R1525" i="9" s="1"/>
  <c r="Q1526" i="9"/>
  <c r="R1526" i="9" s="1"/>
  <c r="Q1527" i="9"/>
  <c r="R1527" i="9" s="1"/>
  <c r="Q1528" i="9"/>
  <c r="R1528" i="9" s="1"/>
  <c r="Q1529" i="9"/>
  <c r="R1529" i="9" s="1"/>
  <c r="Q1530" i="9"/>
  <c r="R1530" i="9" s="1"/>
  <c r="Q1531" i="9"/>
  <c r="R1531" i="9" s="1"/>
  <c r="Q1532" i="9"/>
  <c r="R1532" i="9" s="1"/>
  <c r="Q1533" i="9"/>
  <c r="R1533" i="9" s="1"/>
  <c r="Q1534" i="9"/>
  <c r="R1534" i="9" s="1"/>
  <c r="Q1535" i="9"/>
  <c r="R1535" i="9" s="1"/>
  <c r="Q1536" i="9"/>
  <c r="R1536" i="9" s="1"/>
  <c r="Q1537" i="9"/>
  <c r="R1537" i="9" s="1"/>
  <c r="Q1538" i="9"/>
  <c r="R1538" i="9" s="1"/>
  <c r="Q1539" i="9"/>
  <c r="R1539" i="9" s="1"/>
  <c r="Q1540" i="9"/>
  <c r="R1540" i="9" s="1"/>
  <c r="Q1541" i="9"/>
  <c r="R1541" i="9" s="1"/>
  <c r="Q1542" i="9"/>
  <c r="R1542" i="9" s="1"/>
  <c r="Q1543" i="9"/>
  <c r="R1543" i="9" s="1"/>
  <c r="Q1544" i="9"/>
  <c r="R1544" i="9" s="1"/>
  <c r="Q1545" i="9"/>
  <c r="R1545" i="9" s="1"/>
  <c r="Q1546" i="9"/>
  <c r="R1546" i="9" s="1"/>
  <c r="Q1547" i="9"/>
  <c r="R1547" i="9" s="1"/>
  <c r="Q1548" i="9"/>
  <c r="R1548" i="9" s="1"/>
  <c r="Q1549" i="9"/>
  <c r="R1549" i="9" s="1"/>
  <c r="Q1550" i="9"/>
  <c r="R1550" i="9" s="1"/>
  <c r="Q1551" i="9"/>
  <c r="R1551" i="9" s="1"/>
  <c r="Q1552" i="9"/>
  <c r="R1552" i="9" s="1"/>
  <c r="Q1553" i="9"/>
  <c r="R1553" i="9" s="1"/>
  <c r="Q1554" i="9"/>
  <c r="R1554" i="9" s="1"/>
  <c r="Q1555" i="9"/>
  <c r="R1555" i="9" s="1"/>
  <c r="Q1556" i="9"/>
  <c r="R1556" i="9" s="1"/>
  <c r="Q1557" i="9"/>
  <c r="R1557" i="9" s="1"/>
  <c r="Q1558" i="9"/>
  <c r="R1558" i="9" s="1"/>
  <c r="Q1559" i="9"/>
  <c r="R1559" i="9" s="1"/>
  <c r="Q1560" i="9"/>
  <c r="R1560" i="9" s="1"/>
  <c r="Q1561" i="9"/>
  <c r="R1561" i="9" s="1"/>
  <c r="Q1562" i="9"/>
  <c r="R1562" i="9" s="1"/>
  <c r="Q1563" i="9"/>
  <c r="R1563" i="9" s="1"/>
  <c r="Q1564" i="9"/>
  <c r="R1564" i="9" s="1"/>
  <c r="Q1565" i="9"/>
  <c r="R1565" i="9" s="1"/>
  <c r="Q1566" i="9"/>
  <c r="R1566" i="9" s="1"/>
  <c r="Q1567" i="9"/>
  <c r="R1567" i="9" s="1"/>
  <c r="Q1568" i="9"/>
  <c r="R1568" i="9" s="1"/>
  <c r="Q1569" i="9"/>
  <c r="R1569" i="9" s="1"/>
  <c r="Q1570" i="9"/>
  <c r="R1570" i="9" s="1"/>
  <c r="Q1571" i="9"/>
  <c r="R1571" i="9" s="1"/>
  <c r="Q1572" i="9"/>
  <c r="R1572" i="9" s="1"/>
  <c r="Q1573" i="9"/>
  <c r="R1573" i="9" s="1"/>
  <c r="Q1574" i="9"/>
  <c r="R1574" i="9" s="1"/>
  <c r="Q1575" i="9"/>
  <c r="R1575" i="9" s="1"/>
  <c r="Q1576" i="9"/>
  <c r="R1576" i="9" s="1"/>
  <c r="Q1577" i="9"/>
  <c r="R1577" i="9" s="1"/>
  <c r="Q1578" i="9"/>
  <c r="R1578" i="9" s="1"/>
  <c r="Q1579" i="9"/>
  <c r="R1579" i="9" s="1"/>
  <c r="Q1580" i="9"/>
  <c r="R1580" i="9" s="1"/>
  <c r="Q1581" i="9"/>
  <c r="R1581" i="9" s="1"/>
  <c r="Q1582" i="9"/>
  <c r="R1582" i="9" s="1"/>
  <c r="Q1583" i="9"/>
  <c r="R1583" i="9" s="1"/>
  <c r="Q1584" i="9"/>
  <c r="R1584" i="9" s="1"/>
  <c r="Q1585" i="9"/>
  <c r="R1585" i="9" s="1"/>
  <c r="Q1586" i="9"/>
  <c r="R1586" i="9" s="1"/>
  <c r="Q1587" i="9"/>
  <c r="R1587" i="9" s="1"/>
  <c r="Q1588" i="9"/>
  <c r="R1588" i="9" s="1"/>
  <c r="Q1589" i="9"/>
  <c r="R1589" i="9" s="1"/>
  <c r="Q1590" i="9"/>
  <c r="R1590" i="9" s="1"/>
  <c r="Q1591" i="9"/>
  <c r="R1591" i="9" s="1"/>
  <c r="Q1592" i="9"/>
  <c r="R1592" i="9" s="1"/>
  <c r="Q1593" i="9"/>
  <c r="R1593" i="9" s="1"/>
  <c r="Q1594" i="9"/>
  <c r="R1594" i="9" s="1"/>
  <c r="Q1595" i="9"/>
  <c r="R1595" i="9" s="1"/>
  <c r="Q1596" i="9"/>
  <c r="R1596" i="9" s="1"/>
  <c r="Q1597" i="9"/>
  <c r="R1597" i="9" s="1"/>
  <c r="Q1598" i="9"/>
  <c r="R1598" i="9" s="1"/>
  <c r="Q1599" i="9"/>
  <c r="R1599" i="9" s="1"/>
  <c r="Q1600" i="9"/>
  <c r="R1600" i="9" s="1"/>
  <c r="Q1601" i="9"/>
  <c r="R1601" i="9" s="1"/>
  <c r="Q1602" i="9"/>
  <c r="R1602" i="9" s="1"/>
  <c r="Q1603" i="9"/>
  <c r="R1603" i="9" s="1"/>
  <c r="Q1604" i="9"/>
  <c r="R1604" i="9" s="1"/>
  <c r="Q1605" i="9"/>
  <c r="R1605" i="9" s="1"/>
  <c r="Q1606" i="9"/>
  <c r="R1606" i="9" s="1"/>
  <c r="Q1607" i="9"/>
  <c r="R1607" i="9" s="1"/>
  <c r="Q1608" i="9"/>
  <c r="R1608" i="9" s="1"/>
  <c r="Q1609" i="9"/>
  <c r="R1609" i="9" s="1"/>
  <c r="Q1610" i="9"/>
  <c r="R1610" i="9" s="1"/>
  <c r="Q1611" i="9"/>
  <c r="R1611" i="9" s="1"/>
  <c r="Q1612" i="9"/>
  <c r="R1612" i="9" s="1"/>
  <c r="Q1613" i="9"/>
  <c r="R1613" i="9" s="1"/>
  <c r="Q1614" i="9"/>
  <c r="R1614" i="9" s="1"/>
  <c r="Q1615" i="9"/>
  <c r="R1615" i="9" s="1"/>
  <c r="Q1616" i="9"/>
  <c r="R1616" i="9" s="1"/>
  <c r="Q1617" i="9"/>
  <c r="R1617" i="9" s="1"/>
  <c r="Q1618" i="9"/>
  <c r="R1618" i="9" s="1"/>
  <c r="Q1619" i="9"/>
  <c r="R1619" i="9" s="1"/>
  <c r="Q1620" i="9"/>
  <c r="R1620" i="9" s="1"/>
  <c r="Q1621" i="9"/>
  <c r="R1621" i="9" s="1"/>
  <c r="Q1622" i="9"/>
  <c r="R1622" i="9" s="1"/>
  <c r="Q1623" i="9"/>
  <c r="R1623" i="9" s="1"/>
  <c r="Q1624" i="9"/>
  <c r="R1624" i="9" s="1"/>
  <c r="Q1625" i="9"/>
  <c r="R1625" i="9" s="1"/>
  <c r="Q1626" i="9"/>
  <c r="R1626" i="9" s="1"/>
  <c r="Q1627" i="9"/>
  <c r="R1627" i="9" s="1"/>
  <c r="Q1628" i="9"/>
  <c r="R1628" i="9" s="1"/>
  <c r="Q1629" i="9"/>
  <c r="R1629" i="9" s="1"/>
  <c r="Q1630" i="9"/>
  <c r="R1630" i="9" s="1"/>
  <c r="Q1631" i="9"/>
  <c r="R1631" i="9" s="1"/>
  <c r="Q1632" i="9"/>
  <c r="R1632" i="9" s="1"/>
  <c r="Q1633" i="9"/>
  <c r="R1633" i="9" s="1"/>
  <c r="Q1634" i="9"/>
  <c r="R1634" i="9" s="1"/>
  <c r="Q1635" i="9"/>
  <c r="R1635" i="9" s="1"/>
  <c r="Q1636" i="9"/>
  <c r="R1636" i="9" s="1"/>
  <c r="Q1637" i="9"/>
  <c r="R1637" i="9" s="1"/>
  <c r="Q1638" i="9"/>
  <c r="R1638" i="9" s="1"/>
  <c r="Q1639" i="9"/>
  <c r="R1639" i="9" s="1"/>
  <c r="Q1640" i="9"/>
  <c r="R1640" i="9" s="1"/>
  <c r="Q1641" i="9"/>
  <c r="R1641" i="9" s="1"/>
  <c r="Q1642" i="9"/>
  <c r="R1642" i="9" s="1"/>
  <c r="Q1643" i="9"/>
  <c r="R1643" i="9" s="1"/>
  <c r="Q1644" i="9"/>
  <c r="R1644" i="9" s="1"/>
  <c r="Q1645" i="9"/>
  <c r="R1645" i="9" s="1"/>
  <c r="Q1646" i="9"/>
  <c r="R1646" i="9" s="1"/>
  <c r="Q1647" i="9"/>
  <c r="R1647" i="9" s="1"/>
  <c r="Q1648" i="9"/>
  <c r="R1648" i="9" s="1"/>
  <c r="Q1649" i="9"/>
  <c r="R1649" i="9" s="1"/>
  <c r="Q1650" i="9"/>
  <c r="R1650" i="9" s="1"/>
  <c r="Q1651" i="9"/>
  <c r="R1651" i="9" s="1"/>
  <c r="Q1652" i="9"/>
  <c r="R1652" i="9" s="1"/>
  <c r="Q1653" i="9"/>
  <c r="R1653" i="9" s="1"/>
  <c r="Q1654" i="9"/>
  <c r="R1654" i="9" s="1"/>
  <c r="Q1655" i="9"/>
  <c r="R1655" i="9" s="1"/>
  <c r="Q1656" i="9"/>
  <c r="R1656" i="9" s="1"/>
  <c r="Q1657" i="9"/>
  <c r="R1657" i="9" s="1"/>
  <c r="Q1658" i="9"/>
  <c r="R1658" i="9" s="1"/>
  <c r="Q1659" i="9"/>
  <c r="R1659" i="9" s="1"/>
  <c r="Q1660" i="9"/>
  <c r="R1660" i="9" s="1"/>
  <c r="Q1661" i="9"/>
  <c r="R1661" i="9" s="1"/>
  <c r="Q1662" i="9"/>
  <c r="R1662" i="9" s="1"/>
  <c r="Q1663" i="9"/>
  <c r="R1663" i="9" s="1"/>
  <c r="Q1664" i="9"/>
  <c r="R1664" i="9" s="1"/>
  <c r="Q1665" i="9"/>
  <c r="R1665" i="9" s="1"/>
  <c r="Q1666" i="9"/>
  <c r="R1666" i="9" s="1"/>
  <c r="Q1667" i="9"/>
  <c r="R1667" i="9" s="1"/>
  <c r="Q1668" i="9"/>
  <c r="R1668" i="9" s="1"/>
  <c r="Q1669" i="9"/>
  <c r="R1669" i="9" s="1"/>
  <c r="Q1670" i="9"/>
  <c r="R1670" i="9" s="1"/>
  <c r="Q1671" i="9"/>
  <c r="R1671" i="9" s="1"/>
  <c r="Q1672" i="9"/>
  <c r="R1672" i="9" s="1"/>
  <c r="Q1673" i="9"/>
  <c r="R1673" i="9" s="1"/>
  <c r="Q1674" i="9"/>
  <c r="R1674" i="9" s="1"/>
  <c r="Q1675" i="9"/>
  <c r="R1675" i="9" s="1"/>
  <c r="Q1676" i="9"/>
  <c r="R1676" i="9" s="1"/>
  <c r="Q1677" i="9"/>
  <c r="R1677" i="9" s="1"/>
  <c r="Q1678" i="9"/>
  <c r="R1678" i="9" s="1"/>
  <c r="Q1679" i="9"/>
  <c r="R1679" i="9" s="1"/>
  <c r="Q1680" i="9"/>
  <c r="R1680" i="9" s="1"/>
  <c r="Q1681" i="9"/>
  <c r="R1681" i="9" s="1"/>
  <c r="Q1682" i="9"/>
  <c r="R1682" i="9" s="1"/>
  <c r="Q1683" i="9"/>
  <c r="R1683" i="9" s="1"/>
  <c r="Q1684" i="9"/>
  <c r="R1684" i="9" s="1"/>
  <c r="Q1685" i="9"/>
  <c r="R1685" i="9" s="1"/>
  <c r="Q1686" i="9"/>
  <c r="R1686" i="9" s="1"/>
  <c r="Q1687" i="9"/>
  <c r="R1687" i="9" s="1"/>
  <c r="Q1688" i="9"/>
  <c r="R1688" i="9" s="1"/>
  <c r="Q1689" i="9"/>
  <c r="R1689" i="9" s="1"/>
  <c r="Q1690" i="9"/>
  <c r="R1690" i="9" s="1"/>
  <c r="Q1691" i="9"/>
  <c r="R1691" i="9" s="1"/>
  <c r="Q1692" i="9"/>
  <c r="R1692" i="9" s="1"/>
  <c r="Q1693" i="9"/>
  <c r="R1693" i="9" s="1"/>
  <c r="Q1694" i="9"/>
  <c r="R1694" i="9" s="1"/>
  <c r="Q1695" i="9"/>
  <c r="R1695" i="9" s="1"/>
  <c r="Q1696" i="9"/>
  <c r="R1696" i="9" s="1"/>
  <c r="Q1697" i="9"/>
  <c r="R1697" i="9" s="1"/>
  <c r="Q1698" i="9"/>
  <c r="R1698" i="9" s="1"/>
  <c r="Q1699" i="9"/>
  <c r="R1699" i="9" s="1"/>
  <c r="Q1700" i="9"/>
  <c r="R1700" i="9" s="1"/>
  <c r="Q1701" i="9"/>
  <c r="R1701" i="9" s="1"/>
  <c r="Q1702" i="9"/>
  <c r="R1702" i="9" s="1"/>
  <c r="Q1703" i="9"/>
  <c r="R1703" i="9" s="1"/>
  <c r="Q1704" i="9"/>
  <c r="R1704" i="9" s="1"/>
  <c r="Q1705" i="9"/>
  <c r="R1705" i="9" s="1"/>
  <c r="Q1706" i="9"/>
  <c r="R1706" i="9" s="1"/>
  <c r="Q1707" i="9"/>
  <c r="R1707" i="9" s="1"/>
  <c r="Q1708" i="9"/>
  <c r="R1708" i="9" s="1"/>
  <c r="Q1709" i="9"/>
  <c r="R1709" i="9" s="1"/>
  <c r="Q1710" i="9"/>
  <c r="R1710" i="9" s="1"/>
  <c r="Q1711" i="9"/>
  <c r="R1711" i="9" s="1"/>
  <c r="Q1712" i="9"/>
  <c r="R1712" i="9" s="1"/>
  <c r="Q1713" i="9"/>
  <c r="R1713" i="9" s="1"/>
  <c r="Q1714" i="9"/>
  <c r="R1714" i="9" s="1"/>
  <c r="Q1715" i="9"/>
  <c r="R1715" i="9" s="1"/>
  <c r="Q1716" i="9"/>
  <c r="R1716" i="9" s="1"/>
  <c r="Q1717" i="9"/>
  <c r="R1717" i="9" s="1"/>
  <c r="Q1718" i="9"/>
  <c r="R1718" i="9" s="1"/>
  <c r="Q1719" i="9"/>
  <c r="R1719" i="9" s="1"/>
  <c r="Q1720" i="9"/>
  <c r="R1720" i="9" s="1"/>
  <c r="Q1721" i="9"/>
  <c r="R1721" i="9" s="1"/>
  <c r="Q1722" i="9"/>
  <c r="R1722" i="9" s="1"/>
  <c r="Q1723" i="9"/>
  <c r="R1723" i="9" s="1"/>
  <c r="Q1724" i="9"/>
  <c r="R1724" i="9" s="1"/>
  <c r="Q1725" i="9"/>
  <c r="R1725" i="9" s="1"/>
  <c r="Q1726" i="9"/>
  <c r="R1726" i="9" s="1"/>
  <c r="Q1727" i="9"/>
  <c r="R1727" i="9" s="1"/>
  <c r="Q1728" i="9"/>
  <c r="R1728" i="9" s="1"/>
  <c r="Q1729" i="9"/>
  <c r="R1729" i="9" s="1"/>
  <c r="Q1730" i="9"/>
  <c r="R1730" i="9" s="1"/>
  <c r="Q1731" i="9"/>
  <c r="R1731" i="9" s="1"/>
  <c r="Q1732" i="9"/>
  <c r="R1732" i="9" s="1"/>
  <c r="Q1733" i="9"/>
  <c r="R1733" i="9" s="1"/>
  <c r="Q1734" i="9"/>
  <c r="R1734" i="9" s="1"/>
  <c r="Q1735" i="9"/>
  <c r="R1735" i="9" s="1"/>
  <c r="Q1736" i="9"/>
  <c r="R1736" i="9" s="1"/>
  <c r="Q1737" i="9"/>
  <c r="R1737" i="9" s="1"/>
  <c r="Q1738" i="9"/>
  <c r="R1738" i="9" s="1"/>
  <c r="Q1739" i="9"/>
  <c r="R1739" i="9" s="1"/>
  <c r="Q1740" i="9"/>
  <c r="R1740" i="9" s="1"/>
  <c r="Q1741" i="9"/>
  <c r="R1741" i="9" s="1"/>
  <c r="Q1742" i="9"/>
  <c r="R1742" i="9" s="1"/>
  <c r="Q1743" i="9"/>
  <c r="R1743" i="9" s="1"/>
  <c r="Q1744" i="9"/>
  <c r="R1744" i="9" s="1"/>
  <c r="Q1745" i="9"/>
  <c r="R1745" i="9" s="1"/>
  <c r="Q1746" i="9"/>
  <c r="R1746" i="9" s="1"/>
  <c r="Q1747" i="9"/>
  <c r="R1747" i="9" s="1"/>
  <c r="Q1748" i="9"/>
  <c r="R1748" i="9" s="1"/>
  <c r="Q1749" i="9"/>
  <c r="R1749" i="9" s="1"/>
  <c r="Q1750" i="9"/>
  <c r="R1750" i="9" s="1"/>
  <c r="Q1751" i="9"/>
  <c r="R1751" i="9" s="1"/>
  <c r="Q1752" i="9"/>
  <c r="R1752" i="9" s="1"/>
  <c r="Q1753" i="9"/>
  <c r="R1753" i="9" s="1"/>
  <c r="Q1754" i="9"/>
  <c r="R1754" i="9" s="1"/>
  <c r="Q1755" i="9"/>
  <c r="R1755" i="9" s="1"/>
  <c r="Q1756" i="9"/>
  <c r="R1756" i="9" s="1"/>
  <c r="Q1757" i="9"/>
  <c r="R1757" i="9" s="1"/>
  <c r="Q1758" i="9"/>
  <c r="R1758" i="9" s="1"/>
  <c r="Q1759" i="9"/>
  <c r="R1759" i="9" s="1"/>
  <c r="Q1760" i="9"/>
  <c r="R1760" i="9" s="1"/>
  <c r="Q1761" i="9"/>
  <c r="R1761" i="9" s="1"/>
  <c r="Q1762" i="9"/>
  <c r="R1762" i="9" s="1"/>
  <c r="Q1763" i="9"/>
  <c r="R1763" i="9" s="1"/>
  <c r="Q1764" i="9"/>
  <c r="R1764" i="9" s="1"/>
  <c r="Q1765" i="9"/>
  <c r="R1765" i="9" s="1"/>
  <c r="Q1766" i="9"/>
  <c r="R1766" i="9" s="1"/>
  <c r="Q1767" i="9"/>
  <c r="R1767" i="9" s="1"/>
  <c r="Q1768" i="9"/>
  <c r="R1768" i="9" s="1"/>
  <c r="Q1769" i="9"/>
  <c r="R1769" i="9" s="1"/>
  <c r="Q1770" i="9"/>
  <c r="R1770" i="9" s="1"/>
  <c r="Q1771" i="9"/>
  <c r="R1771" i="9" s="1"/>
  <c r="Q1772" i="9"/>
  <c r="R1772" i="9" s="1"/>
  <c r="Q1773" i="9"/>
  <c r="R1773" i="9" s="1"/>
  <c r="Q1774" i="9"/>
  <c r="R1774" i="9" s="1"/>
  <c r="Q1775" i="9"/>
  <c r="R1775" i="9" s="1"/>
  <c r="Q1776" i="9"/>
  <c r="R1776" i="9" s="1"/>
  <c r="Q1777" i="9"/>
  <c r="R1777" i="9" s="1"/>
  <c r="Q1778" i="9"/>
  <c r="R1778" i="9" s="1"/>
  <c r="Q1779" i="9"/>
  <c r="R1779" i="9" s="1"/>
  <c r="Q1780" i="9"/>
  <c r="R1780" i="9" s="1"/>
  <c r="Q1781" i="9"/>
  <c r="R1781" i="9" s="1"/>
  <c r="Q1782" i="9"/>
  <c r="R1782" i="9" s="1"/>
  <c r="Q1783" i="9"/>
  <c r="R1783" i="9" s="1"/>
  <c r="Q1784" i="9"/>
  <c r="R1784" i="9" s="1"/>
  <c r="Q1785" i="9"/>
  <c r="R1785" i="9" s="1"/>
  <c r="Q1786" i="9"/>
  <c r="R1786" i="9" s="1"/>
  <c r="Q1787" i="9"/>
  <c r="R1787" i="9" s="1"/>
  <c r="Q1788" i="9"/>
  <c r="R1788" i="9" s="1"/>
  <c r="Q1789" i="9"/>
  <c r="R1789" i="9" s="1"/>
  <c r="Q1790" i="9"/>
  <c r="R1790" i="9" s="1"/>
  <c r="Q1791" i="9"/>
  <c r="R1791" i="9" s="1"/>
  <c r="Q1792" i="9"/>
  <c r="R1792" i="9" s="1"/>
  <c r="Q1793" i="9"/>
  <c r="R1793" i="9" s="1"/>
  <c r="Q1794" i="9"/>
  <c r="R1794" i="9" s="1"/>
  <c r="Q1795" i="9"/>
  <c r="R1795" i="9" s="1"/>
  <c r="Q1796" i="9"/>
  <c r="R1796" i="9" s="1"/>
  <c r="Q1797" i="9"/>
  <c r="R1797" i="9" s="1"/>
  <c r="Q1798" i="9"/>
  <c r="R1798" i="9" s="1"/>
  <c r="Q1799" i="9"/>
  <c r="R1799" i="9" s="1"/>
  <c r="Q1800" i="9"/>
  <c r="R1800" i="9" s="1"/>
  <c r="Q1801" i="9"/>
  <c r="R1801" i="9" s="1"/>
  <c r="Q1802" i="9"/>
  <c r="R1802" i="9" s="1"/>
  <c r="Q1803" i="9"/>
  <c r="R1803" i="9" s="1"/>
  <c r="Q1804" i="9"/>
  <c r="R1804" i="9" s="1"/>
  <c r="Q1805" i="9"/>
  <c r="R1805" i="9" s="1"/>
  <c r="Q1806" i="9"/>
  <c r="R1806" i="9" s="1"/>
  <c r="Q1807" i="9"/>
  <c r="R1807" i="9" s="1"/>
  <c r="Q1808" i="9"/>
  <c r="R1808" i="9" s="1"/>
  <c r="Q1809" i="9"/>
  <c r="R1809" i="9" s="1"/>
  <c r="Q1810" i="9"/>
  <c r="R1810" i="9" s="1"/>
  <c r="Q1811" i="9"/>
  <c r="R1811" i="9" s="1"/>
  <c r="Q1812" i="9"/>
  <c r="R1812" i="9" s="1"/>
  <c r="Q1813" i="9"/>
  <c r="R1813" i="9" s="1"/>
  <c r="Q1814" i="9"/>
  <c r="R1814" i="9" s="1"/>
  <c r="Q1815" i="9"/>
  <c r="R1815" i="9" s="1"/>
  <c r="Q1816" i="9"/>
  <c r="R1816" i="9" s="1"/>
  <c r="Q1817" i="9"/>
  <c r="R1817" i="9" s="1"/>
  <c r="Q1818" i="9"/>
  <c r="R1818" i="9" s="1"/>
  <c r="Q1819" i="9"/>
  <c r="R1819" i="9" s="1"/>
  <c r="Q1820" i="9"/>
  <c r="R1820" i="9" s="1"/>
  <c r="Q1821" i="9"/>
  <c r="R1821" i="9" s="1"/>
  <c r="Q1822" i="9"/>
  <c r="R1822" i="9" s="1"/>
  <c r="Q1823" i="9"/>
  <c r="R1823" i="9" s="1"/>
  <c r="Q1824" i="9"/>
  <c r="R1824" i="9" s="1"/>
  <c r="Q1825" i="9"/>
  <c r="R1825" i="9" s="1"/>
  <c r="Q1826" i="9"/>
  <c r="R1826" i="9" s="1"/>
  <c r="Q1827" i="9"/>
  <c r="R1827" i="9" s="1"/>
  <c r="Q1828" i="9"/>
  <c r="R1828" i="9" s="1"/>
  <c r="Q1829" i="9"/>
  <c r="R1829" i="9" s="1"/>
  <c r="Q1830" i="9"/>
  <c r="R1830" i="9" s="1"/>
  <c r="Q1831" i="9"/>
  <c r="R1831" i="9" s="1"/>
  <c r="Q1832" i="9"/>
  <c r="R1832" i="9" s="1"/>
  <c r="Q1833" i="9"/>
  <c r="R1833" i="9" s="1"/>
  <c r="Q1834" i="9"/>
  <c r="R1834" i="9" s="1"/>
  <c r="Q1835" i="9"/>
  <c r="R1835" i="9" s="1"/>
  <c r="Q1836" i="9"/>
  <c r="R1836" i="9" s="1"/>
  <c r="Q1837" i="9"/>
  <c r="R1837" i="9" s="1"/>
  <c r="Q1838" i="9"/>
  <c r="R1838" i="9" s="1"/>
  <c r="Q1839" i="9"/>
  <c r="R1839" i="9" s="1"/>
  <c r="Q1840" i="9"/>
  <c r="R1840" i="9" s="1"/>
  <c r="Q1841" i="9"/>
  <c r="R1841" i="9" s="1"/>
  <c r="Q1842" i="9"/>
  <c r="R1842" i="9" s="1"/>
  <c r="Q1843" i="9"/>
  <c r="R1843" i="9" s="1"/>
  <c r="Q1844" i="9"/>
  <c r="R1844" i="9" s="1"/>
  <c r="Q1845" i="9"/>
  <c r="R1845" i="9" s="1"/>
  <c r="Q1846" i="9"/>
  <c r="R1846" i="9" s="1"/>
  <c r="Q1847" i="9"/>
  <c r="R1847" i="9" s="1"/>
  <c r="Q1848" i="9"/>
  <c r="R1848" i="9" s="1"/>
  <c r="Q1849" i="9"/>
  <c r="R1849" i="9" s="1"/>
  <c r="Q1850" i="9"/>
  <c r="R1850" i="9" s="1"/>
  <c r="Q1851" i="9"/>
  <c r="R1851" i="9" s="1"/>
  <c r="Q1852" i="9"/>
  <c r="R1852" i="9" s="1"/>
  <c r="Q1853" i="9"/>
  <c r="R1853" i="9" s="1"/>
  <c r="Q1854" i="9"/>
  <c r="R1854" i="9" s="1"/>
  <c r="Q1855" i="9"/>
  <c r="R1855" i="9" s="1"/>
  <c r="Q1856" i="9"/>
  <c r="R1856" i="9" s="1"/>
  <c r="Q1857" i="9"/>
  <c r="R1857" i="9" s="1"/>
  <c r="Q1858" i="9"/>
  <c r="R1858" i="9" s="1"/>
  <c r="Q1859" i="9"/>
  <c r="R1859" i="9" s="1"/>
  <c r="Q1860" i="9"/>
  <c r="R1860" i="9" s="1"/>
  <c r="Q1861" i="9"/>
  <c r="R1861" i="9" s="1"/>
  <c r="Q1862" i="9"/>
  <c r="R1862" i="9" s="1"/>
  <c r="Q1863" i="9"/>
  <c r="R1863" i="9" s="1"/>
  <c r="Q1864" i="9"/>
  <c r="R1864" i="9" s="1"/>
  <c r="Q1865" i="9"/>
  <c r="R1865" i="9" s="1"/>
  <c r="Q1866" i="9"/>
  <c r="R1866" i="9" s="1"/>
  <c r="Q1867" i="9"/>
  <c r="R1867" i="9" s="1"/>
  <c r="Q1868" i="9"/>
  <c r="R1868" i="9" s="1"/>
  <c r="Q1869" i="9"/>
  <c r="R1869" i="9" s="1"/>
  <c r="Q1870" i="9"/>
  <c r="R1870" i="9" s="1"/>
  <c r="Q1871" i="9"/>
  <c r="R1871" i="9" s="1"/>
  <c r="Q1872" i="9"/>
  <c r="R1872" i="9" s="1"/>
  <c r="Q1873" i="9"/>
  <c r="R1873" i="9" s="1"/>
  <c r="Q1874" i="9"/>
  <c r="R1874" i="9" s="1"/>
  <c r="Q1875" i="9"/>
  <c r="R1875" i="9" s="1"/>
  <c r="Q1876" i="9"/>
  <c r="R1876" i="9" s="1"/>
  <c r="Q1877" i="9"/>
  <c r="R1877" i="9" s="1"/>
  <c r="Q1878" i="9"/>
  <c r="R1878" i="9" s="1"/>
  <c r="Q1879" i="9"/>
  <c r="R1879" i="9" s="1"/>
  <c r="Q1880" i="9"/>
  <c r="R1880" i="9" s="1"/>
  <c r="Q1881" i="9"/>
  <c r="R1881" i="9" s="1"/>
  <c r="Q1882" i="9"/>
  <c r="R1882" i="9" s="1"/>
  <c r="Q1883" i="9"/>
  <c r="R1883" i="9" s="1"/>
  <c r="Q1884" i="9"/>
  <c r="R1884" i="9" s="1"/>
  <c r="Q1885" i="9"/>
  <c r="R1885" i="9" s="1"/>
  <c r="Q1886" i="9"/>
  <c r="R1886" i="9" s="1"/>
  <c r="Q1887" i="9"/>
  <c r="R1887" i="9" s="1"/>
  <c r="Q1888" i="9"/>
  <c r="R1888" i="9" s="1"/>
  <c r="Q1889" i="9"/>
  <c r="R1889" i="9" s="1"/>
  <c r="Q1890" i="9"/>
  <c r="R1890" i="9" s="1"/>
  <c r="Q1891" i="9"/>
  <c r="R1891" i="9" s="1"/>
  <c r="Q1892" i="9"/>
  <c r="R1892" i="9" s="1"/>
  <c r="Q1893" i="9"/>
  <c r="R1893" i="9" s="1"/>
  <c r="Q1894" i="9"/>
  <c r="R1894" i="9" s="1"/>
  <c r="Q1895" i="9"/>
  <c r="R1895" i="9" s="1"/>
  <c r="Q1896" i="9"/>
  <c r="R1896" i="9" s="1"/>
  <c r="Q1897" i="9"/>
  <c r="R1897" i="9" s="1"/>
  <c r="Q1898" i="9"/>
  <c r="R1898" i="9" s="1"/>
  <c r="Q1899" i="9"/>
  <c r="R1899" i="9" s="1"/>
  <c r="Q1900" i="9"/>
  <c r="R1900" i="9" s="1"/>
  <c r="Q1901" i="9"/>
  <c r="R1901" i="9" s="1"/>
  <c r="Q1902" i="9"/>
  <c r="R1902" i="9" s="1"/>
  <c r="Q1903" i="9"/>
  <c r="R1903" i="9" s="1"/>
  <c r="Q1904" i="9"/>
  <c r="R1904" i="9" s="1"/>
  <c r="Q1905" i="9"/>
  <c r="R1905" i="9" s="1"/>
  <c r="Q1906" i="9"/>
  <c r="R1906" i="9" s="1"/>
  <c r="Q1907" i="9"/>
  <c r="R1907" i="9" s="1"/>
  <c r="Q1908" i="9"/>
  <c r="R1908" i="9" s="1"/>
  <c r="Q1909" i="9"/>
  <c r="R1909" i="9" s="1"/>
  <c r="Q1910" i="9"/>
  <c r="R1910" i="9" s="1"/>
  <c r="Q1911" i="9"/>
  <c r="R1911" i="9" s="1"/>
  <c r="Q1912" i="9"/>
  <c r="R1912" i="9" s="1"/>
  <c r="Q1913" i="9"/>
  <c r="R1913" i="9" s="1"/>
  <c r="Q1914" i="9"/>
  <c r="R1914" i="9" s="1"/>
  <c r="Q1915" i="9"/>
  <c r="R1915" i="9" s="1"/>
  <c r="Q1916" i="9"/>
  <c r="R1916" i="9" s="1"/>
  <c r="Q1917" i="9"/>
  <c r="R1917" i="9" s="1"/>
  <c r="Q1918" i="9"/>
  <c r="R1918" i="9" s="1"/>
  <c r="Q1919" i="9"/>
  <c r="R1919" i="9" s="1"/>
  <c r="Q1920" i="9"/>
  <c r="R1920" i="9" s="1"/>
  <c r="Q1921" i="9"/>
  <c r="R1921" i="9" s="1"/>
  <c r="Q1922" i="9"/>
  <c r="R1922" i="9" s="1"/>
  <c r="Q1923" i="9"/>
  <c r="R1923" i="9" s="1"/>
  <c r="Q1924" i="9"/>
  <c r="R1924" i="9" s="1"/>
  <c r="Q1925" i="9"/>
  <c r="R1925" i="9" s="1"/>
  <c r="Q1926" i="9"/>
  <c r="R1926" i="9" s="1"/>
  <c r="Q1927" i="9"/>
  <c r="R1927" i="9" s="1"/>
  <c r="Q1928" i="9"/>
  <c r="R1928" i="9" s="1"/>
  <c r="Q1929" i="9"/>
  <c r="R1929" i="9" s="1"/>
  <c r="Q1930" i="9"/>
  <c r="R1930" i="9" s="1"/>
  <c r="Q1931" i="9"/>
  <c r="R1931" i="9" s="1"/>
  <c r="Q1932" i="9"/>
  <c r="R1932" i="9" s="1"/>
  <c r="Q1933" i="9"/>
  <c r="R1933" i="9" s="1"/>
  <c r="Q1934" i="9"/>
  <c r="R1934" i="9" s="1"/>
  <c r="Q1935" i="9"/>
  <c r="R1935" i="9" s="1"/>
  <c r="Q1936" i="9"/>
  <c r="R1936" i="9" s="1"/>
  <c r="Q1937" i="9"/>
  <c r="R1937" i="9" s="1"/>
  <c r="Q1938" i="9"/>
  <c r="R1938" i="9" s="1"/>
  <c r="Q1939" i="9"/>
  <c r="R1939" i="9" s="1"/>
  <c r="Q1940" i="9"/>
  <c r="R1940" i="9" s="1"/>
  <c r="Q1941" i="9"/>
  <c r="R1941" i="9" s="1"/>
  <c r="Q1942" i="9"/>
  <c r="R1942" i="9" s="1"/>
  <c r="Q1943" i="9"/>
  <c r="R1943" i="9" s="1"/>
  <c r="Q1944" i="9"/>
  <c r="R1944" i="9" s="1"/>
  <c r="Q1945" i="9"/>
  <c r="R1945" i="9" s="1"/>
  <c r="Q1946" i="9"/>
  <c r="R1946" i="9" s="1"/>
  <c r="Q1947" i="9"/>
  <c r="R1947" i="9" s="1"/>
  <c r="Q1948" i="9"/>
  <c r="R1948" i="9" s="1"/>
  <c r="Q1949" i="9"/>
  <c r="R1949" i="9" s="1"/>
  <c r="Q1950" i="9"/>
  <c r="R1950" i="9" s="1"/>
  <c r="Q1951" i="9"/>
  <c r="R1951" i="9" s="1"/>
  <c r="Q1952" i="9"/>
  <c r="R1952" i="9" s="1"/>
  <c r="Q1953" i="9"/>
  <c r="R1953" i="9" s="1"/>
  <c r="Q1954" i="9"/>
  <c r="R1954" i="9" s="1"/>
  <c r="Q1955" i="9"/>
  <c r="R1955" i="9" s="1"/>
  <c r="Q1956" i="9"/>
  <c r="R1956" i="9" s="1"/>
  <c r="Q1957" i="9"/>
  <c r="R1957" i="9" s="1"/>
  <c r="Q1958" i="9"/>
  <c r="R1958" i="9" s="1"/>
  <c r="Q1959" i="9"/>
  <c r="R1959" i="9" s="1"/>
  <c r="Q1960" i="9"/>
  <c r="R1960" i="9" s="1"/>
  <c r="Q1961" i="9"/>
  <c r="R1961" i="9" s="1"/>
  <c r="Q1962" i="9"/>
  <c r="R1962" i="9" s="1"/>
  <c r="Q1963" i="9"/>
  <c r="R1963" i="9" s="1"/>
  <c r="Q1964" i="9"/>
  <c r="R1964" i="9" s="1"/>
  <c r="Q1965" i="9"/>
  <c r="R1965" i="9" s="1"/>
  <c r="Q1966" i="9"/>
  <c r="R1966" i="9" s="1"/>
  <c r="Q1967" i="9"/>
  <c r="R1967" i="9" s="1"/>
  <c r="Q1968" i="9"/>
  <c r="R1968" i="9" s="1"/>
  <c r="Q1969" i="9"/>
  <c r="R1969" i="9" s="1"/>
  <c r="Q1970" i="9"/>
  <c r="R1970" i="9" s="1"/>
  <c r="Q1971" i="9"/>
  <c r="R1971" i="9" s="1"/>
  <c r="Q1972" i="9"/>
  <c r="R1972" i="9" s="1"/>
  <c r="Q1973" i="9"/>
  <c r="R1973" i="9" s="1"/>
  <c r="Q1974" i="9"/>
  <c r="R1974" i="9" s="1"/>
  <c r="Q1975" i="9"/>
  <c r="R1975" i="9" s="1"/>
  <c r="Q1976" i="9"/>
  <c r="R1976" i="9" s="1"/>
  <c r="Q1977" i="9"/>
  <c r="R1977" i="9" s="1"/>
  <c r="Q1978" i="9"/>
  <c r="R1978" i="9" s="1"/>
  <c r="Q1979" i="9"/>
  <c r="R1979" i="9" s="1"/>
  <c r="Q1980" i="9"/>
  <c r="R1980" i="9" s="1"/>
  <c r="Q1981" i="9"/>
  <c r="R1981" i="9" s="1"/>
  <c r="Q1982" i="9"/>
  <c r="R1982" i="9" s="1"/>
  <c r="Q1983" i="9"/>
  <c r="R1983" i="9" s="1"/>
  <c r="Q1984" i="9"/>
  <c r="R1984" i="9" s="1"/>
  <c r="Q1985" i="9"/>
  <c r="R1985" i="9" s="1"/>
  <c r="Q1986" i="9"/>
  <c r="R1986" i="9" s="1"/>
  <c r="Q1987" i="9"/>
  <c r="R1987" i="9" s="1"/>
  <c r="Q1988" i="9"/>
  <c r="R1988" i="9" s="1"/>
  <c r="Q1989" i="9"/>
  <c r="R1989" i="9" s="1"/>
  <c r="Q1990" i="9"/>
  <c r="R1990" i="9" s="1"/>
  <c r="Q1991" i="9"/>
  <c r="R1991" i="9" s="1"/>
  <c r="Q1992" i="9"/>
  <c r="R1992" i="9" s="1"/>
  <c r="Q1993" i="9"/>
  <c r="R1993" i="9" s="1"/>
  <c r="Q1994" i="9"/>
  <c r="R1994" i="9" s="1"/>
  <c r="Q1995" i="9"/>
  <c r="R1995" i="9" s="1"/>
  <c r="Q1996" i="9"/>
  <c r="R1996" i="9" s="1"/>
  <c r="Q1997" i="9"/>
  <c r="R1997" i="9" s="1"/>
  <c r="Q1998" i="9"/>
  <c r="R1998" i="9" s="1"/>
  <c r="Q1999" i="9"/>
  <c r="R1999" i="9" s="1"/>
  <c r="Q2000" i="9"/>
  <c r="R2000" i="9" s="1"/>
  <c r="Q2001" i="9"/>
  <c r="R2001" i="9" s="1"/>
  <c r="Q2002" i="9"/>
  <c r="R2002" i="9" s="1"/>
  <c r="Q2003" i="9"/>
  <c r="R2003" i="9" s="1"/>
  <c r="Q2004" i="9"/>
  <c r="R2004" i="9" s="1"/>
  <c r="Q2005" i="9"/>
  <c r="R2005" i="9" s="1"/>
  <c r="Q2006" i="9"/>
  <c r="R2006" i="9" s="1"/>
  <c r="Q2007" i="9"/>
  <c r="R2007" i="9" s="1"/>
  <c r="Q2008" i="9"/>
  <c r="R2008" i="9" s="1"/>
  <c r="Q2009" i="9"/>
  <c r="R2009" i="9" s="1"/>
  <c r="Q2010" i="9"/>
  <c r="R2010" i="9" s="1"/>
  <c r="Q2011" i="9"/>
  <c r="R2011" i="9" s="1"/>
  <c r="Q2012" i="9"/>
  <c r="R2012" i="9" s="1"/>
  <c r="Q2013" i="9"/>
  <c r="R2013" i="9" s="1"/>
  <c r="Q2014" i="9"/>
  <c r="R2014" i="9" s="1"/>
  <c r="Q2015" i="9"/>
  <c r="R2015" i="9" s="1"/>
  <c r="Q2016" i="9"/>
  <c r="R2016" i="9" s="1"/>
  <c r="Q2017" i="9"/>
  <c r="R2017" i="9" s="1"/>
  <c r="Q2018" i="9"/>
  <c r="R2018" i="9" s="1"/>
  <c r="Q2019" i="9"/>
  <c r="R2019" i="9" s="1"/>
  <c r="Q2020" i="9"/>
  <c r="R2020" i="9" s="1"/>
  <c r="Q2021" i="9"/>
  <c r="R2021" i="9" s="1"/>
  <c r="Q2022" i="9"/>
  <c r="R2022" i="9" s="1"/>
  <c r="Q2023" i="9"/>
  <c r="R2023" i="9" s="1"/>
  <c r="Q2024" i="9"/>
  <c r="R2024" i="9" s="1"/>
  <c r="Q2025" i="9"/>
  <c r="R2025" i="9" s="1"/>
  <c r="Q2026" i="9"/>
  <c r="R2026" i="9" s="1"/>
  <c r="Q2027" i="9"/>
  <c r="R2027" i="9" s="1"/>
  <c r="Q2028" i="9"/>
  <c r="R2028" i="9" s="1"/>
  <c r="Q2029" i="9"/>
  <c r="R2029" i="9" s="1"/>
  <c r="Q2030" i="9"/>
  <c r="R2030" i="9" s="1"/>
  <c r="Q2031" i="9"/>
  <c r="R2031" i="9" s="1"/>
  <c r="Q2032" i="9"/>
  <c r="R2032" i="9" s="1"/>
  <c r="Q2033" i="9"/>
  <c r="R2033" i="9" s="1"/>
  <c r="Q2034" i="9"/>
  <c r="R2034" i="9" s="1"/>
  <c r="Q2035" i="9"/>
  <c r="R2035" i="9" s="1"/>
  <c r="Q2036" i="9"/>
  <c r="R2036" i="9" s="1"/>
  <c r="Q2037" i="9"/>
  <c r="R2037" i="9" s="1"/>
  <c r="Q2038" i="9"/>
  <c r="R2038" i="9" s="1"/>
  <c r="Q2039" i="9"/>
  <c r="R2039" i="9" s="1"/>
  <c r="Q2040" i="9"/>
  <c r="R2040" i="9" s="1"/>
  <c r="Q2041" i="9"/>
  <c r="R2041" i="9" s="1"/>
  <c r="Q2042" i="9"/>
  <c r="R2042" i="9" s="1"/>
  <c r="Q2043" i="9"/>
  <c r="R2043" i="9" s="1"/>
  <c r="Q2044" i="9"/>
  <c r="R2044" i="9" s="1"/>
  <c r="Q2045" i="9"/>
  <c r="R2045" i="9" s="1"/>
  <c r="Q2046" i="9"/>
  <c r="R2046" i="9" s="1"/>
  <c r="Q2047" i="9"/>
  <c r="R2047" i="9" s="1"/>
  <c r="Q2048" i="9"/>
  <c r="R2048" i="9" s="1"/>
  <c r="Q2049" i="9"/>
  <c r="R2049" i="9" s="1"/>
  <c r="Q2050" i="9"/>
  <c r="R2050" i="9" s="1"/>
  <c r="Q2051" i="9"/>
  <c r="R2051" i="9" s="1"/>
  <c r="Q2052" i="9"/>
  <c r="R2052" i="9" s="1"/>
  <c r="Q2053" i="9"/>
  <c r="R2053" i="9" s="1"/>
  <c r="Q2054" i="9"/>
  <c r="R2054" i="9" s="1"/>
  <c r="Q2055" i="9"/>
  <c r="R2055" i="9" s="1"/>
  <c r="Q2056" i="9"/>
  <c r="R2056" i="9" s="1"/>
  <c r="Q2057" i="9"/>
  <c r="R2057" i="9" s="1"/>
  <c r="Q2058" i="9"/>
  <c r="R2058" i="9" s="1"/>
  <c r="Q2059" i="9"/>
  <c r="R2059" i="9" s="1"/>
  <c r="Q2060" i="9"/>
  <c r="R2060" i="9" s="1"/>
  <c r="Q2061" i="9"/>
  <c r="R2061" i="9" s="1"/>
  <c r="Q2062" i="9"/>
  <c r="R2062" i="9" s="1"/>
  <c r="Q2063" i="9"/>
  <c r="R2063" i="9" s="1"/>
  <c r="Q2064" i="9"/>
  <c r="R2064" i="9" s="1"/>
  <c r="Q2065" i="9"/>
  <c r="R2065" i="9" s="1"/>
  <c r="Q2066" i="9"/>
  <c r="R2066" i="9" s="1"/>
  <c r="Q2067" i="9"/>
  <c r="R2067" i="9" s="1"/>
  <c r="Q2068" i="9"/>
  <c r="R2068" i="9" s="1"/>
  <c r="Q2069" i="9"/>
  <c r="R2069" i="9" s="1"/>
  <c r="Q2070" i="9"/>
  <c r="R2070" i="9" s="1"/>
  <c r="Q2071" i="9"/>
  <c r="R2071" i="9" s="1"/>
  <c r="Q2072" i="9"/>
  <c r="R2072" i="9" s="1"/>
  <c r="Q2073" i="9"/>
  <c r="R2073" i="9" s="1"/>
  <c r="Q2074" i="9"/>
  <c r="R2074" i="9" s="1"/>
  <c r="Q2075" i="9"/>
  <c r="R2075" i="9" s="1"/>
  <c r="Q2076" i="9"/>
  <c r="R2076" i="9" s="1"/>
  <c r="Q2077" i="9"/>
  <c r="R2077" i="9" s="1"/>
  <c r="Q2078" i="9"/>
  <c r="R2078" i="9" s="1"/>
  <c r="Q2079" i="9"/>
  <c r="R2079" i="9" s="1"/>
  <c r="Q2080" i="9"/>
  <c r="R2080" i="9" s="1"/>
  <c r="Q2081" i="9"/>
  <c r="R2081" i="9" s="1"/>
  <c r="Q2082" i="9"/>
  <c r="R2082" i="9" s="1"/>
  <c r="Q2083" i="9"/>
  <c r="R2083" i="9" s="1"/>
  <c r="Q2084" i="9"/>
  <c r="R2084" i="9" s="1"/>
  <c r="Q2085" i="9"/>
  <c r="R2085" i="9" s="1"/>
  <c r="Q2086" i="9"/>
  <c r="R2086" i="9" s="1"/>
  <c r="Q2087" i="9"/>
  <c r="R2087" i="9" s="1"/>
  <c r="Q2088" i="9"/>
  <c r="R2088" i="9" s="1"/>
  <c r="Q2089" i="9"/>
  <c r="R2089" i="9" s="1"/>
  <c r="Q2090" i="9"/>
  <c r="R2090" i="9" s="1"/>
  <c r="Q2091" i="9"/>
  <c r="R2091" i="9" s="1"/>
  <c r="Q2092" i="9"/>
  <c r="R2092" i="9" s="1"/>
  <c r="Q2093" i="9"/>
  <c r="R2093" i="9" s="1"/>
  <c r="Q2094" i="9"/>
  <c r="R2094" i="9" s="1"/>
  <c r="Q2095" i="9"/>
  <c r="R2095" i="9" s="1"/>
  <c r="Q2096" i="9"/>
  <c r="R2096" i="9" s="1"/>
  <c r="Q2097" i="9"/>
  <c r="R2097" i="9" s="1"/>
  <c r="Q2098" i="9"/>
  <c r="R2098" i="9" s="1"/>
  <c r="Q2099" i="9"/>
  <c r="R2099" i="9" s="1"/>
  <c r="Q2100" i="9"/>
  <c r="R2100" i="9" s="1"/>
  <c r="Q2101" i="9"/>
  <c r="R2101" i="9" s="1"/>
  <c r="Q2102" i="9"/>
  <c r="R2102" i="9" s="1"/>
  <c r="Q2103" i="9"/>
  <c r="R2103" i="9" s="1"/>
  <c r="Q2104" i="9"/>
  <c r="R2104" i="9" s="1"/>
  <c r="Q2105" i="9"/>
  <c r="R2105" i="9" s="1"/>
  <c r="Q2106" i="9"/>
  <c r="R2106" i="9" s="1"/>
  <c r="Q2107" i="9"/>
  <c r="R2107" i="9" s="1"/>
  <c r="Q2108" i="9"/>
  <c r="R2108" i="9" s="1"/>
  <c r="Q2109" i="9"/>
  <c r="R2109" i="9" s="1"/>
  <c r="Q2110" i="9"/>
  <c r="R2110" i="9" s="1"/>
  <c r="Q2111" i="9"/>
  <c r="R2111" i="9" s="1"/>
  <c r="Q2112" i="9"/>
  <c r="R2112" i="9" s="1"/>
  <c r="Q2113" i="9"/>
  <c r="R2113" i="9" s="1"/>
  <c r="Q2114" i="9"/>
  <c r="R2114" i="9" s="1"/>
  <c r="Q2115" i="9"/>
  <c r="R2115" i="9" s="1"/>
  <c r="Q2116" i="9"/>
  <c r="R2116" i="9" s="1"/>
  <c r="Q2117" i="9"/>
  <c r="R2117" i="9" s="1"/>
  <c r="Q2118" i="9"/>
  <c r="R2118" i="9" s="1"/>
  <c r="Q2119" i="9"/>
  <c r="R2119" i="9" s="1"/>
  <c r="Q2120" i="9"/>
  <c r="R2120" i="9" s="1"/>
  <c r="Q2121" i="9"/>
  <c r="R2121" i="9" s="1"/>
  <c r="Q2122" i="9"/>
  <c r="R2122" i="9" s="1"/>
  <c r="Q2123" i="9"/>
  <c r="R2123" i="9" s="1"/>
  <c r="Q2124" i="9"/>
  <c r="R2124" i="9" s="1"/>
  <c r="Q2125" i="9"/>
  <c r="R2125" i="9" s="1"/>
  <c r="Q2126" i="9"/>
  <c r="R2126" i="9" s="1"/>
  <c r="Q2127" i="9"/>
  <c r="R2127" i="9" s="1"/>
  <c r="Q2128" i="9"/>
  <c r="R2128" i="9" s="1"/>
  <c r="Q2129" i="9"/>
  <c r="R2129" i="9" s="1"/>
  <c r="Q2130" i="9"/>
  <c r="R2130" i="9" s="1"/>
  <c r="Q2131" i="9"/>
  <c r="R2131" i="9" s="1"/>
  <c r="Q2132" i="9"/>
  <c r="R2132" i="9" s="1"/>
  <c r="Q2133" i="9"/>
  <c r="R2133" i="9" s="1"/>
  <c r="Q2134" i="9"/>
  <c r="R2134" i="9" s="1"/>
  <c r="Q2135" i="9"/>
  <c r="R2135" i="9" s="1"/>
  <c r="Q2136" i="9"/>
  <c r="R2136" i="9" s="1"/>
  <c r="Q2137" i="9"/>
  <c r="R2137" i="9" s="1"/>
  <c r="Q2138" i="9"/>
  <c r="R2138" i="9" s="1"/>
  <c r="Q2139" i="9"/>
  <c r="R2139" i="9" s="1"/>
  <c r="Q2140" i="9"/>
  <c r="R2140" i="9" s="1"/>
  <c r="Q2141" i="9"/>
  <c r="R2141" i="9" s="1"/>
  <c r="Q2142" i="9"/>
  <c r="R2142" i="9" s="1"/>
  <c r="Q2143" i="9"/>
  <c r="R2143" i="9" s="1"/>
  <c r="Q2144" i="9"/>
  <c r="R2144" i="9" s="1"/>
  <c r="Q2145" i="9"/>
  <c r="R2145" i="9" s="1"/>
  <c r="Q2146" i="9"/>
  <c r="R2146" i="9" s="1"/>
  <c r="Q2147" i="9"/>
  <c r="R2147" i="9" s="1"/>
  <c r="Q2148" i="9"/>
  <c r="R2148" i="9" s="1"/>
  <c r="Q2149" i="9"/>
  <c r="R2149" i="9" s="1"/>
  <c r="Q2150" i="9"/>
  <c r="R2150" i="9" s="1"/>
  <c r="Q2151" i="9"/>
  <c r="R2151" i="9" s="1"/>
  <c r="Q2152" i="9"/>
  <c r="R2152" i="9" s="1"/>
  <c r="Q2153" i="9"/>
  <c r="R2153" i="9" s="1"/>
  <c r="Q2154" i="9"/>
  <c r="R2154" i="9" s="1"/>
  <c r="Q2155" i="9"/>
  <c r="R2155" i="9" s="1"/>
  <c r="Q2156" i="9"/>
  <c r="R2156" i="9" s="1"/>
  <c r="Q2157" i="9"/>
  <c r="R2157" i="9" s="1"/>
  <c r="Q2158" i="9"/>
  <c r="R2158" i="9" s="1"/>
  <c r="Q2159" i="9"/>
  <c r="R2159" i="9" s="1"/>
  <c r="Q2160" i="9"/>
  <c r="R2160" i="9" s="1"/>
  <c r="Q2161" i="9"/>
  <c r="R2161" i="9" s="1"/>
  <c r="Q2162" i="9"/>
  <c r="R2162" i="9" s="1"/>
  <c r="Q2163" i="9"/>
  <c r="R2163" i="9" s="1"/>
  <c r="Q2164" i="9"/>
  <c r="R2164" i="9" s="1"/>
  <c r="Q2165" i="9"/>
  <c r="R2165" i="9" s="1"/>
  <c r="Q2166" i="9"/>
  <c r="R2166" i="9" s="1"/>
  <c r="Q2167" i="9"/>
  <c r="R2167" i="9" s="1"/>
  <c r="Q2168" i="9"/>
  <c r="R2168" i="9" s="1"/>
  <c r="Q2169" i="9"/>
  <c r="R2169" i="9" s="1"/>
  <c r="Q2170" i="9"/>
  <c r="R2170" i="9" s="1"/>
  <c r="Q2171" i="9"/>
  <c r="R2171" i="9" s="1"/>
  <c r="Q2172" i="9"/>
  <c r="R2172" i="9" s="1"/>
  <c r="Q2173" i="9"/>
  <c r="R2173" i="9" s="1"/>
  <c r="Q2174" i="9"/>
  <c r="R2174" i="9" s="1"/>
  <c r="Q2175" i="9"/>
  <c r="R2175" i="9" s="1"/>
  <c r="Q2176" i="9"/>
  <c r="R2176" i="9" s="1"/>
  <c r="Q2177" i="9"/>
  <c r="R2177" i="9" s="1"/>
  <c r="Q2178" i="9"/>
  <c r="R2178" i="9" s="1"/>
  <c r="Q2179" i="9"/>
  <c r="R2179" i="9" s="1"/>
  <c r="Q2180" i="9"/>
  <c r="R2180" i="9" s="1"/>
  <c r="Q2181" i="9"/>
  <c r="R2181" i="9" s="1"/>
  <c r="Q2182" i="9"/>
  <c r="R2182" i="9" s="1"/>
  <c r="Q2183" i="9"/>
  <c r="R2183" i="9" s="1"/>
  <c r="Q2184" i="9"/>
  <c r="R2184" i="9" s="1"/>
  <c r="Q2185" i="9"/>
  <c r="R2185" i="9" s="1"/>
  <c r="Q2186" i="9"/>
  <c r="R2186" i="9" s="1"/>
  <c r="Q2187" i="9"/>
  <c r="R2187" i="9" s="1"/>
  <c r="Q2188" i="9"/>
  <c r="R2188" i="9" s="1"/>
  <c r="Q2189" i="9"/>
  <c r="R2189" i="9" s="1"/>
  <c r="Q2190" i="9"/>
  <c r="R2190" i="9" s="1"/>
  <c r="Q2191" i="9"/>
  <c r="R2191" i="9" s="1"/>
  <c r="Q2192" i="9"/>
  <c r="R2192" i="9" s="1"/>
  <c r="Q2193" i="9"/>
  <c r="R2193" i="9" s="1"/>
  <c r="Q2194" i="9"/>
  <c r="R2194" i="9" s="1"/>
  <c r="Q2195" i="9"/>
  <c r="R2195" i="9" s="1"/>
  <c r="Q2196" i="9"/>
  <c r="R2196" i="9" s="1"/>
  <c r="Q2197" i="9"/>
  <c r="R2197" i="9" s="1"/>
  <c r="Q2198" i="9"/>
  <c r="R2198" i="9" s="1"/>
  <c r="Q2199" i="9"/>
  <c r="R2199" i="9" s="1"/>
  <c r="Q2200" i="9"/>
  <c r="R2200" i="9" s="1"/>
  <c r="Q2201" i="9"/>
  <c r="R2201" i="9" s="1"/>
  <c r="Q2202" i="9"/>
  <c r="R2202" i="9" s="1"/>
  <c r="Q2203" i="9"/>
  <c r="R2203" i="9" s="1"/>
  <c r="Q2204" i="9"/>
  <c r="R2204" i="9" s="1"/>
  <c r="Q2205" i="9"/>
  <c r="R2205" i="9" s="1"/>
  <c r="Q2206" i="9"/>
  <c r="R2206" i="9" s="1"/>
  <c r="Q2207" i="9"/>
  <c r="R2207" i="9" s="1"/>
  <c r="Q2208" i="9"/>
  <c r="R2208" i="9" s="1"/>
  <c r="Q2209" i="9"/>
  <c r="R2209" i="9" s="1"/>
  <c r="Q2210" i="9"/>
  <c r="R2210" i="9" s="1"/>
  <c r="Q2211" i="9"/>
  <c r="R2211" i="9" s="1"/>
  <c r="Q2212" i="9"/>
  <c r="R2212" i="9" s="1"/>
  <c r="Q2213" i="9"/>
  <c r="R2213" i="9" s="1"/>
  <c r="Q2214" i="9"/>
  <c r="R2214" i="9" s="1"/>
  <c r="Q2215" i="9"/>
  <c r="R2215" i="9" s="1"/>
  <c r="Q2216" i="9"/>
  <c r="R2216" i="9" s="1"/>
  <c r="Q2217" i="9"/>
  <c r="R2217" i="9" s="1"/>
  <c r="Q2218" i="9"/>
  <c r="R2218" i="9" s="1"/>
  <c r="Q2219" i="9"/>
  <c r="R2219" i="9" s="1"/>
  <c r="Q2220" i="9"/>
  <c r="R2220" i="9" s="1"/>
  <c r="Q2221" i="9"/>
  <c r="R2221" i="9" s="1"/>
  <c r="Q2222" i="9"/>
  <c r="R2222" i="9" s="1"/>
  <c r="Q2223" i="9"/>
  <c r="R2223" i="9" s="1"/>
  <c r="Q2224" i="9"/>
  <c r="R2224" i="9" s="1"/>
  <c r="Q2225" i="9"/>
  <c r="R2225" i="9" s="1"/>
  <c r="Q2226" i="9"/>
  <c r="R2226" i="9" s="1"/>
  <c r="Q2227" i="9"/>
  <c r="R2227" i="9" s="1"/>
  <c r="Q2228" i="9"/>
  <c r="R2228" i="9" s="1"/>
  <c r="Q2229" i="9"/>
  <c r="R2229" i="9" s="1"/>
  <c r="Q2230" i="9"/>
  <c r="R2230" i="9" s="1"/>
  <c r="Q2231" i="9"/>
  <c r="R2231" i="9" s="1"/>
  <c r="Q2232" i="9"/>
  <c r="R2232" i="9" s="1"/>
  <c r="Q2233" i="9"/>
  <c r="R2233" i="9" s="1"/>
  <c r="Q2234" i="9"/>
  <c r="R2234" i="9" s="1"/>
  <c r="Q2235" i="9"/>
  <c r="R2235" i="9" s="1"/>
  <c r="Q2236" i="9"/>
  <c r="R2236" i="9" s="1"/>
  <c r="Q2237" i="9"/>
  <c r="R2237" i="9" s="1"/>
  <c r="Q2238" i="9"/>
  <c r="R2238" i="9" s="1"/>
  <c r="Q2239" i="9"/>
  <c r="R2239" i="9" s="1"/>
  <c r="Q2240" i="9"/>
  <c r="R2240" i="9" s="1"/>
  <c r="Q2241" i="9"/>
  <c r="R2241" i="9" s="1"/>
  <c r="Q2242" i="9"/>
  <c r="R2242" i="9" s="1"/>
  <c r="Q2243" i="9"/>
  <c r="R2243" i="9" s="1"/>
  <c r="Q2244" i="9"/>
  <c r="R2244" i="9" s="1"/>
  <c r="Q2245" i="9"/>
  <c r="R2245" i="9" s="1"/>
  <c r="Q2246" i="9"/>
  <c r="R2246" i="9" s="1"/>
  <c r="Q2247" i="9"/>
  <c r="R2247" i="9" s="1"/>
  <c r="Q2248" i="9"/>
  <c r="R2248" i="9" s="1"/>
  <c r="Q2249" i="9"/>
  <c r="R2249" i="9" s="1"/>
  <c r="Q2250" i="9"/>
  <c r="R2250" i="9" s="1"/>
  <c r="Q2251" i="9"/>
  <c r="R2251" i="9" s="1"/>
  <c r="Q2252" i="9"/>
  <c r="R2252" i="9" s="1"/>
  <c r="Q2253" i="9"/>
  <c r="R2253" i="9" s="1"/>
  <c r="Q2254" i="9"/>
  <c r="R2254" i="9" s="1"/>
  <c r="Q2255" i="9"/>
  <c r="R2255" i="9" s="1"/>
  <c r="Q2256" i="9"/>
  <c r="R2256" i="9" s="1"/>
  <c r="Q2257" i="9"/>
  <c r="R2257" i="9" s="1"/>
  <c r="Q2258" i="9"/>
  <c r="R2258" i="9" s="1"/>
  <c r="Q2259" i="9"/>
  <c r="R2259" i="9" s="1"/>
  <c r="Q2260" i="9"/>
  <c r="R2260" i="9" s="1"/>
  <c r="Q2261" i="9"/>
  <c r="R2261" i="9" s="1"/>
  <c r="Q2262" i="9"/>
  <c r="R2262" i="9" s="1"/>
  <c r="Q2263" i="9"/>
  <c r="R2263" i="9" s="1"/>
  <c r="Q2264" i="9"/>
  <c r="R2264" i="9" s="1"/>
  <c r="Q2265" i="9"/>
  <c r="R2265" i="9" s="1"/>
  <c r="Q2266" i="9"/>
  <c r="R2266" i="9" s="1"/>
  <c r="Q2267" i="9"/>
  <c r="R2267" i="9" s="1"/>
  <c r="Q2268" i="9"/>
  <c r="R2268" i="9" s="1"/>
  <c r="Q2269" i="9"/>
  <c r="R2269" i="9" s="1"/>
  <c r="Q2270" i="9"/>
  <c r="R2270" i="9" s="1"/>
  <c r="Q2271" i="9"/>
  <c r="R2271" i="9" s="1"/>
  <c r="Q2272" i="9"/>
  <c r="R2272" i="9" s="1"/>
  <c r="Q2273" i="9"/>
  <c r="R2273" i="9" s="1"/>
  <c r="Q2274" i="9"/>
  <c r="R2274" i="9" s="1"/>
  <c r="Q2275" i="9"/>
  <c r="R2275" i="9" s="1"/>
  <c r="Q2276" i="9"/>
  <c r="R2276" i="9" s="1"/>
  <c r="Q2277" i="9"/>
  <c r="R2277" i="9" s="1"/>
  <c r="Q2278" i="9"/>
  <c r="R2278" i="9" s="1"/>
  <c r="Q2279" i="9"/>
  <c r="R2279" i="9" s="1"/>
  <c r="Q2280" i="9"/>
  <c r="R2280" i="9" s="1"/>
  <c r="Q2281" i="9"/>
  <c r="R2281" i="9" s="1"/>
  <c r="Q2282" i="9"/>
  <c r="R2282" i="9" s="1"/>
  <c r="Q2283" i="9"/>
  <c r="R2283" i="9" s="1"/>
  <c r="Q2284" i="9"/>
  <c r="R2284" i="9" s="1"/>
  <c r="Q2285" i="9"/>
  <c r="R2285" i="9" s="1"/>
  <c r="Q2286" i="9"/>
  <c r="R2286" i="9" s="1"/>
  <c r="Q2287" i="9"/>
  <c r="R2287" i="9" s="1"/>
  <c r="Q2288" i="9"/>
  <c r="R2288" i="9" s="1"/>
  <c r="Q2289" i="9"/>
  <c r="R2289" i="9" s="1"/>
  <c r="Q2290" i="9"/>
  <c r="R2290" i="9" s="1"/>
  <c r="Q2291" i="9"/>
  <c r="R2291" i="9" s="1"/>
  <c r="Q2292" i="9"/>
  <c r="R2292" i="9" s="1"/>
  <c r="Q2293" i="9"/>
  <c r="R2293" i="9" s="1"/>
  <c r="Q2294" i="9"/>
  <c r="R2294" i="9" s="1"/>
  <c r="Q2295" i="9"/>
  <c r="R2295" i="9" s="1"/>
  <c r="Q2296" i="9"/>
  <c r="R2296" i="9" s="1"/>
  <c r="Q2297" i="9"/>
  <c r="R2297" i="9" s="1"/>
  <c r="Q2298" i="9"/>
  <c r="R2298" i="9" s="1"/>
  <c r="Q2299" i="9"/>
  <c r="R2299" i="9" s="1"/>
  <c r="Q2300" i="9"/>
  <c r="R2300" i="9" s="1"/>
  <c r="Q2301" i="9"/>
  <c r="R2301" i="9" s="1"/>
  <c r="Q2302" i="9"/>
  <c r="R2302" i="9" s="1"/>
  <c r="Q2303" i="9"/>
  <c r="R2303" i="9" s="1"/>
  <c r="Q2304" i="9"/>
  <c r="R2304" i="9" s="1"/>
  <c r="Q2305" i="9"/>
  <c r="R2305" i="9" s="1"/>
  <c r="Q2306" i="9"/>
  <c r="R2306" i="9" s="1"/>
  <c r="Q2307" i="9"/>
  <c r="R2307" i="9" s="1"/>
  <c r="Q2308" i="9"/>
  <c r="R2308" i="9" s="1"/>
  <c r="Q2309" i="9"/>
  <c r="R2309" i="9" s="1"/>
  <c r="Q2310" i="9"/>
  <c r="R2310" i="9" s="1"/>
  <c r="Q2311" i="9"/>
  <c r="R2311" i="9" s="1"/>
  <c r="Q2312" i="9"/>
  <c r="R2312" i="9" s="1"/>
  <c r="Q2313" i="9"/>
  <c r="R2313" i="9" s="1"/>
  <c r="Q2314" i="9"/>
  <c r="R2314" i="9" s="1"/>
  <c r="Q2315" i="9"/>
  <c r="R2315" i="9" s="1"/>
  <c r="Q2316" i="9"/>
  <c r="R2316" i="9" s="1"/>
  <c r="Q2317" i="9"/>
  <c r="R2317" i="9" s="1"/>
  <c r="Q2318" i="9"/>
  <c r="R2318" i="9" s="1"/>
  <c r="Q2319" i="9"/>
  <c r="R2319" i="9" s="1"/>
  <c r="Q2320" i="9"/>
  <c r="R2320" i="9" s="1"/>
  <c r="Q2321" i="9"/>
  <c r="R2321" i="9" s="1"/>
  <c r="Q2322" i="9"/>
  <c r="R2322" i="9" s="1"/>
  <c r="Q2323" i="9"/>
  <c r="R2323" i="9" s="1"/>
  <c r="Q2324" i="9"/>
  <c r="R2324" i="9" s="1"/>
  <c r="Q2325" i="9"/>
  <c r="R2325" i="9" s="1"/>
  <c r="Q2326" i="9"/>
  <c r="R2326" i="9" s="1"/>
  <c r="Q2327" i="9"/>
  <c r="R2327" i="9" s="1"/>
  <c r="Q2328" i="9"/>
  <c r="R2328" i="9" s="1"/>
  <c r="Q2329" i="9"/>
  <c r="R2329" i="9" s="1"/>
  <c r="Q2330" i="9"/>
  <c r="R2330" i="9" s="1"/>
  <c r="Q2331" i="9"/>
  <c r="R2331" i="9" s="1"/>
  <c r="Q2332" i="9"/>
  <c r="R2332" i="9" s="1"/>
  <c r="Q2333" i="9"/>
  <c r="R2333" i="9" s="1"/>
  <c r="Q2334" i="9"/>
  <c r="R2334" i="9" s="1"/>
  <c r="Q2335" i="9"/>
  <c r="R2335" i="9" s="1"/>
  <c r="Q2336" i="9"/>
  <c r="R2336" i="9" s="1"/>
  <c r="Q2337" i="9"/>
  <c r="R2337" i="9" s="1"/>
  <c r="Q2338" i="9"/>
  <c r="R2338" i="9" s="1"/>
  <c r="Q2339" i="9"/>
  <c r="R2339" i="9" s="1"/>
  <c r="Q2340" i="9"/>
  <c r="R2340" i="9" s="1"/>
  <c r="Q2341" i="9"/>
  <c r="R2341" i="9" s="1"/>
  <c r="Q2342" i="9"/>
  <c r="R2342" i="9" s="1"/>
  <c r="Q2343" i="9"/>
  <c r="R2343" i="9" s="1"/>
  <c r="Q2344" i="9"/>
  <c r="R2344" i="9" s="1"/>
  <c r="Q2345" i="9"/>
  <c r="R2345" i="9" s="1"/>
  <c r="Q2346" i="9"/>
  <c r="R2346" i="9" s="1"/>
  <c r="Q2347" i="9"/>
  <c r="R2347" i="9" s="1"/>
  <c r="Q2348" i="9"/>
  <c r="R2348" i="9" s="1"/>
  <c r="Q2349" i="9"/>
  <c r="R2349" i="9" s="1"/>
  <c r="Q2350" i="9"/>
  <c r="R2350" i="9" s="1"/>
  <c r="Q2351" i="9"/>
  <c r="R2351" i="9" s="1"/>
  <c r="Q2352" i="9"/>
  <c r="R2352" i="9" s="1"/>
  <c r="Q2353" i="9"/>
  <c r="R2353" i="9" s="1"/>
  <c r="Q2354" i="9"/>
  <c r="R2354" i="9" s="1"/>
  <c r="Q2355" i="9"/>
  <c r="R2355" i="9" s="1"/>
  <c r="Q2356" i="9"/>
  <c r="R2356" i="9" s="1"/>
  <c r="Q2357" i="9"/>
  <c r="R2357" i="9" s="1"/>
  <c r="Q2358" i="9"/>
  <c r="R2358" i="9" s="1"/>
  <c r="Q2359" i="9"/>
  <c r="R2359" i="9" s="1"/>
  <c r="Q2360" i="9"/>
  <c r="R2360" i="9" s="1"/>
  <c r="Q2361" i="9"/>
  <c r="R2361" i="9" s="1"/>
  <c r="Q2362" i="9"/>
  <c r="R2362" i="9" s="1"/>
  <c r="Q2363" i="9"/>
  <c r="R2363" i="9" s="1"/>
  <c r="Q2364" i="9"/>
  <c r="R2364" i="9" s="1"/>
  <c r="Q2365" i="9"/>
  <c r="R2365" i="9" s="1"/>
  <c r="Q2366" i="9"/>
  <c r="R2366" i="9" s="1"/>
  <c r="Q2367" i="9"/>
  <c r="R2367" i="9" s="1"/>
  <c r="Q2368" i="9"/>
  <c r="R2368" i="9" s="1"/>
  <c r="Q2369" i="9"/>
  <c r="R2369" i="9" s="1"/>
  <c r="Q2370" i="9"/>
  <c r="R2370" i="9" s="1"/>
  <c r="Q2371" i="9"/>
  <c r="R2371" i="9" s="1"/>
  <c r="Q2372" i="9"/>
  <c r="R2372" i="9" s="1"/>
  <c r="Q2373" i="9"/>
  <c r="R2373" i="9" s="1"/>
  <c r="Q2374" i="9"/>
  <c r="R2374" i="9" s="1"/>
  <c r="Q2375" i="9"/>
  <c r="R2375" i="9" s="1"/>
  <c r="Q2376" i="9"/>
  <c r="R2376" i="9" s="1"/>
  <c r="Q2377" i="9"/>
  <c r="R2377" i="9" s="1"/>
  <c r="Q2378" i="9"/>
  <c r="R2378" i="9" s="1"/>
  <c r="Q2379" i="9"/>
  <c r="R2379" i="9" s="1"/>
  <c r="Q2380" i="9"/>
  <c r="R2380" i="9" s="1"/>
  <c r="Q2381" i="9"/>
  <c r="R2381" i="9" s="1"/>
  <c r="Q2382" i="9"/>
  <c r="R2382" i="9" s="1"/>
  <c r="Q2383" i="9"/>
  <c r="R2383" i="9" s="1"/>
  <c r="Q2384" i="9"/>
  <c r="R2384" i="9" s="1"/>
  <c r="Q2385" i="9"/>
  <c r="R2385" i="9" s="1"/>
  <c r="Q2386" i="9"/>
  <c r="R2386" i="9" s="1"/>
  <c r="Q2387" i="9"/>
  <c r="R2387" i="9" s="1"/>
  <c r="Q2388" i="9"/>
  <c r="R2388" i="9" s="1"/>
  <c r="Q2389" i="9"/>
  <c r="R2389" i="9" s="1"/>
  <c r="Q2390" i="9"/>
  <c r="R2390" i="9" s="1"/>
  <c r="Q2391" i="9"/>
  <c r="R2391" i="9" s="1"/>
  <c r="Q2392" i="9"/>
  <c r="R2392" i="9" s="1"/>
  <c r="Q2393" i="9"/>
  <c r="R2393" i="9" s="1"/>
  <c r="Q2394" i="9"/>
  <c r="R2394" i="9" s="1"/>
  <c r="Q2395" i="9"/>
  <c r="R2395" i="9" s="1"/>
  <c r="Q2396" i="9"/>
  <c r="R2396" i="9" s="1"/>
  <c r="Q2397" i="9"/>
  <c r="R2397" i="9" s="1"/>
  <c r="Q2398" i="9"/>
  <c r="R2398" i="9" s="1"/>
  <c r="Q2399" i="9"/>
  <c r="R2399" i="9" s="1"/>
  <c r="Q2400" i="9"/>
  <c r="R2400" i="9" s="1"/>
  <c r="Q2401" i="9"/>
  <c r="R2401" i="9" s="1"/>
  <c r="Q2402" i="9"/>
  <c r="R2402" i="9" s="1"/>
  <c r="Q2403" i="9"/>
  <c r="R2403" i="9" s="1"/>
  <c r="Q2404" i="9"/>
  <c r="R2404" i="9" s="1"/>
  <c r="Q2405" i="9"/>
  <c r="R2405" i="9" s="1"/>
  <c r="Q2406" i="9"/>
  <c r="R2406" i="9" s="1"/>
  <c r="Q2407" i="9"/>
  <c r="R2407" i="9" s="1"/>
  <c r="Q2408" i="9"/>
  <c r="R2408" i="9" s="1"/>
  <c r="Q2409" i="9"/>
  <c r="R2409" i="9" s="1"/>
  <c r="Q2410" i="9"/>
  <c r="R2410" i="9" s="1"/>
  <c r="Q2411" i="9"/>
  <c r="R2411" i="9" s="1"/>
  <c r="Q2412" i="9"/>
  <c r="R2412" i="9" s="1"/>
  <c r="Q2413" i="9"/>
  <c r="R2413" i="9" s="1"/>
  <c r="Q2414" i="9"/>
  <c r="R2414" i="9" s="1"/>
  <c r="Q2415" i="9"/>
  <c r="R2415" i="9" s="1"/>
  <c r="Q2416" i="9"/>
  <c r="R2416" i="9" s="1"/>
  <c r="Q2417" i="9"/>
  <c r="R2417" i="9" s="1"/>
  <c r="Q2418" i="9"/>
  <c r="R2418" i="9" s="1"/>
  <c r="Q2419" i="9"/>
  <c r="R2419" i="9" s="1"/>
  <c r="Q2420" i="9"/>
  <c r="R2420" i="9" s="1"/>
  <c r="Q2421" i="9"/>
  <c r="R2421" i="9" s="1"/>
  <c r="Q2422" i="9"/>
  <c r="R2422" i="9" s="1"/>
  <c r="Q2423" i="9"/>
  <c r="R2423" i="9" s="1"/>
  <c r="Q2424" i="9"/>
  <c r="R2424" i="9" s="1"/>
  <c r="Q2425" i="9"/>
  <c r="R2425" i="9" s="1"/>
  <c r="Q2426" i="9"/>
  <c r="R2426" i="9" s="1"/>
  <c r="Q2427" i="9"/>
  <c r="R2427" i="9" s="1"/>
  <c r="Q2428" i="9"/>
  <c r="R2428" i="9" s="1"/>
  <c r="Q2429" i="9"/>
  <c r="R2429" i="9" s="1"/>
  <c r="Q2430" i="9"/>
  <c r="R2430" i="9" s="1"/>
  <c r="Q2431" i="9"/>
  <c r="R2431" i="9" s="1"/>
  <c r="Q2432" i="9"/>
  <c r="R2432" i="9" s="1"/>
  <c r="Q2433" i="9"/>
  <c r="R2433" i="9" s="1"/>
  <c r="Q2434" i="9"/>
  <c r="R2434" i="9" s="1"/>
  <c r="Q2435" i="9"/>
  <c r="R2435" i="9" s="1"/>
  <c r="Q2436" i="9"/>
  <c r="R2436" i="9" s="1"/>
  <c r="Q2437" i="9"/>
  <c r="R2437" i="9" s="1"/>
  <c r="Q2438" i="9"/>
  <c r="R2438" i="9" s="1"/>
  <c r="Q2439" i="9"/>
  <c r="R2439" i="9" s="1"/>
  <c r="Q2440" i="9"/>
  <c r="R2440" i="9" s="1"/>
  <c r="Q2441" i="9"/>
  <c r="R2441" i="9" s="1"/>
  <c r="Q2442" i="9"/>
  <c r="R2442" i="9" s="1"/>
  <c r="Q2443" i="9"/>
  <c r="R2443" i="9" s="1"/>
  <c r="Q2444" i="9"/>
  <c r="R2444" i="9" s="1"/>
  <c r="Q2445" i="9"/>
  <c r="R2445" i="9" s="1"/>
  <c r="Q2446" i="9"/>
  <c r="R2446" i="9" s="1"/>
  <c r="Q2447" i="9"/>
  <c r="R2447" i="9" s="1"/>
  <c r="Q2448" i="9"/>
  <c r="R2448" i="9" s="1"/>
  <c r="Q2449" i="9"/>
  <c r="R2449" i="9" s="1"/>
  <c r="Q2450" i="9"/>
  <c r="R2450" i="9" s="1"/>
  <c r="Q2451" i="9"/>
  <c r="R2451" i="9" s="1"/>
  <c r="Q2452" i="9"/>
  <c r="R2452" i="9" s="1"/>
  <c r="Q2453" i="9"/>
  <c r="R2453" i="9" s="1"/>
  <c r="Q2454" i="9"/>
  <c r="R2454" i="9" s="1"/>
  <c r="Q2455" i="9"/>
  <c r="R2455" i="9" s="1"/>
  <c r="Q2456" i="9"/>
  <c r="R2456" i="9" s="1"/>
  <c r="Q2457" i="9"/>
  <c r="R2457" i="9" s="1"/>
  <c r="Q2458" i="9"/>
  <c r="R2458" i="9" s="1"/>
  <c r="Q2459" i="9"/>
  <c r="R2459" i="9" s="1"/>
  <c r="Q2460" i="9"/>
  <c r="R2460" i="9" s="1"/>
  <c r="Q2461" i="9"/>
  <c r="R2461" i="9" s="1"/>
  <c r="Q2462" i="9"/>
  <c r="R2462" i="9" s="1"/>
  <c r="Q2463" i="9"/>
  <c r="R2463" i="9" s="1"/>
  <c r="Q2464" i="9"/>
  <c r="R2464" i="9" s="1"/>
  <c r="Q2465" i="9"/>
  <c r="R2465" i="9" s="1"/>
  <c r="Q2466" i="9"/>
  <c r="R2466" i="9" s="1"/>
  <c r="Q2467" i="9"/>
  <c r="R2467" i="9" s="1"/>
  <c r="Q2468" i="9"/>
  <c r="R2468" i="9" s="1"/>
  <c r="Q2469" i="9"/>
  <c r="R2469" i="9" s="1"/>
  <c r="Q2470" i="9"/>
  <c r="R2470" i="9" s="1"/>
  <c r="Q2471" i="9"/>
  <c r="R2471" i="9" s="1"/>
  <c r="Q2472" i="9"/>
  <c r="R2472" i="9" s="1"/>
  <c r="Q2473" i="9"/>
  <c r="R2473" i="9" s="1"/>
  <c r="Q2474" i="9"/>
  <c r="R2474" i="9" s="1"/>
  <c r="Q2475" i="9"/>
  <c r="R2475" i="9" s="1"/>
  <c r="Q2476" i="9"/>
  <c r="R2476" i="9" s="1"/>
  <c r="Q2477" i="9"/>
  <c r="R2477" i="9" s="1"/>
  <c r="Q2478" i="9"/>
  <c r="R2478" i="9" s="1"/>
  <c r="Q2479" i="9"/>
  <c r="R2479" i="9" s="1"/>
  <c r="Q2480" i="9"/>
  <c r="R2480" i="9" s="1"/>
  <c r="Q2481" i="9"/>
  <c r="R2481" i="9" s="1"/>
  <c r="Q2482" i="9"/>
  <c r="R2482" i="9" s="1"/>
  <c r="Q2483" i="9"/>
  <c r="R2483" i="9" s="1"/>
  <c r="Q2484" i="9"/>
  <c r="R2484" i="9" s="1"/>
  <c r="Q2485" i="9"/>
  <c r="R2485" i="9" s="1"/>
  <c r="Q2486" i="9"/>
  <c r="R2486" i="9" s="1"/>
  <c r="Q2487" i="9"/>
  <c r="R2487" i="9" s="1"/>
  <c r="Q2488" i="9"/>
  <c r="R2488" i="9" s="1"/>
  <c r="Q2489" i="9"/>
  <c r="R2489" i="9" s="1"/>
  <c r="Q2490" i="9"/>
  <c r="R2490" i="9" s="1"/>
  <c r="Q2491" i="9"/>
  <c r="R2491" i="9" s="1"/>
  <c r="Q2492" i="9"/>
  <c r="R2492" i="9" s="1"/>
  <c r="Q2493" i="9"/>
  <c r="R2493" i="9" s="1"/>
  <c r="Q2494" i="9"/>
  <c r="R2494" i="9" s="1"/>
  <c r="Q2495" i="9"/>
  <c r="R2495" i="9" s="1"/>
  <c r="Q2496" i="9"/>
  <c r="R2496" i="9" s="1"/>
  <c r="Q2497" i="9"/>
  <c r="R2497" i="9" s="1"/>
  <c r="Q2498" i="9"/>
  <c r="R2498" i="9" s="1"/>
  <c r="Q2499" i="9"/>
  <c r="R2499" i="9" s="1"/>
  <c r="Q2500" i="9"/>
  <c r="R2500" i="9" s="1"/>
  <c r="Q2501" i="9"/>
  <c r="R2501" i="9" s="1"/>
  <c r="Q2502" i="9"/>
  <c r="R2502" i="9" s="1"/>
  <c r="Q2503" i="9"/>
  <c r="R2503" i="9" s="1"/>
  <c r="Q2504" i="9"/>
  <c r="R2504" i="9" s="1"/>
  <c r="Q2505" i="9"/>
  <c r="R2505" i="9" s="1"/>
  <c r="Q2506" i="9"/>
  <c r="R2506" i="9" s="1"/>
  <c r="Q2507" i="9"/>
  <c r="R2507" i="9" s="1"/>
  <c r="Q2508" i="9"/>
  <c r="R2508" i="9" s="1"/>
  <c r="Q2509" i="9"/>
  <c r="R2509" i="9" s="1"/>
  <c r="Q2510" i="9"/>
  <c r="R2510" i="9" s="1"/>
  <c r="Q2511" i="9"/>
  <c r="R2511" i="9" s="1"/>
  <c r="Q2512" i="9"/>
  <c r="R2512" i="9" s="1"/>
  <c r="Q2513" i="9"/>
  <c r="R2513" i="9" s="1"/>
  <c r="Q2514" i="9"/>
  <c r="R2514" i="9" s="1"/>
  <c r="Q2515" i="9"/>
  <c r="R2515" i="9" s="1"/>
  <c r="Q2516" i="9"/>
  <c r="R2516" i="9" s="1"/>
  <c r="Q2517" i="9"/>
  <c r="R2517" i="9" s="1"/>
  <c r="Q2518" i="9"/>
  <c r="R2518" i="9" s="1"/>
  <c r="Q2519" i="9"/>
  <c r="R2519" i="9" s="1"/>
  <c r="Q2520" i="9"/>
  <c r="R2520" i="9" s="1"/>
  <c r="Q2521" i="9"/>
  <c r="R2521" i="9" s="1"/>
  <c r="Q2522" i="9"/>
  <c r="R2522" i="9" s="1"/>
  <c r="Q2523" i="9"/>
  <c r="R2523" i="9" s="1"/>
  <c r="Q2524" i="9"/>
  <c r="R2524" i="9" s="1"/>
  <c r="Q2525" i="9"/>
  <c r="R2525" i="9" s="1"/>
  <c r="Q2526" i="9"/>
  <c r="R2526" i="9" s="1"/>
  <c r="Q2527" i="9"/>
  <c r="R2527" i="9" s="1"/>
  <c r="Q2528" i="9"/>
  <c r="R2528" i="9" s="1"/>
  <c r="Q2529" i="9"/>
  <c r="R2529" i="9" s="1"/>
  <c r="Q2530" i="9"/>
  <c r="R2530" i="9" s="1"/>
  <c r="Q2531" i="9"/>
  <c r="R2531" i="9" s="1"/>
  <c r="Q2532" i="9"/>
  <c r="R2532" i="9" s="1"/>
  <c r="Q2533" i="9"/>
  <c r="R2533" i="9" s="1"/>
  <c r="Q2534" i="9"/>
  <c r="R2534" i="9" s="1"/>
  <c r="Q2535" i="9"/>
  <c r="R2535" i="9" s="1"/>
  <c r="Q2536" i="9"/>
  <c r="R2536" i="9" s="1"/>
  <c r="Q2537" i="9"/>
  <c r="R2537" i="9" s="1"/>
  <c r="Q2538" i="9"/>
  <c r="R2538" i="9" s="1"/>
  <c r="Q2539" i="9"/>
  <c r="R2539" i="9" s="1"/>
  <c r="Q2540" i="9"/>
  <c r="R2540" i="9" s="1"/>
  <c r="Q2541" i="9"/>
  <c r="R2541" i="9" s="1"/>
  <c r="Q2542" i="9"/>
  <c r="R2542" i="9" s="1"/>
  <c r="Q2543" i="9"/>
  <c r="R2543" i="9" s="1"/>
  <c r="Q2544" i="9"/>
  <c r="R2544" i="9" s="1"/>
  <c r="Q2545" i="9"/>
  <c r="R2545" i="9" s="1"/>
  <c r="Q2546" i="9"/>
  <c r="R2546" i="9" s="1"/>
  <c r="Q2547" i="9"/>
  <c r="R2547" i="9" s="1"/>
  <c r="Q2548" i="9"/>
  <c r="R2548" i="9" s="1"/>
  <c r="Q2549" i="9"/>
  <c r="R2549" i="9" s="1"/>
  <c r="Q2550" i="9"/>
  <c r="R2550" i="9" s="1"/>
  <c r="Q2551" i="9"/>
  <c r="R2551" i="9" s="1"/>
  <c r="Q2552" i="9"/>
  <c r="R2552" i="9" s="1"/>
  <c r="Q2553" i="9"/>
  <c r="R2553" i="9" s="1"/>
  <c r="Q2554" i="9"/>
  <c r="R2554" i="9" s="1"/>
  <c r="Q2555" i="9"/>
  <c r="R2555" i="9" s="1"/>
  <c r="Q2556" i="9"/>
  <c r="R2556" i="9" s="1"/>
  <c r="Q2557" i="9"/>
  <c r="R2557" i="9" s="1"/>
  <c r="Q2558" i="9"/>
  <c r="R2558" i="9" s="1"/>
  <c r="Q2559" i="9"/>
  <c r="R2559" i="9" s="1"/>
  <c r="Q2560" i="9"/>
  <c r="R2560" i="9" s="1"/>
  <c r="Q2561" i="9"/>
  <c r="R2561" i="9" s="1"/>
  <c r="Q2562" i="9"/>
  <c r="R2562" i="9" s="1"/>
  <c r="Q2563" i="9"/>
  <c r="R2563" i="9" s="1"/>
  <c r="Q2564" i="9"/>
  <c r="R2564" i="9" s="1"/>
  <c r="Q2565" i="9"/>
  <c r="R2565" i="9" s="1"/>
  <c r="Q2566" i="9"/>
  <c r="R2566" i="9" s="1"/>
  <c r="Q2567" i="9"/>
  <c r="R2567" i="9" s="1"/>
  <c r="Q2568" i="9"/>
  <c r="R2568" i="9" s="1"/>
  <c r="Q2569" i="9"/>
  <c r="R2569" i="9" s="1"/>
  <c r="Q2570" i="9"/>
  <c r="R2570" i="9" s="1"/>
  <c r="Q2571" i="9"/>
  <c r="R2571" i="9" s="1"/>
  <c r="Q2572" i="9"/>
  <c r="R2572" i="9" s="1"/>
  <c r="Q2573" i="9"/>
  <c r="R2573" i="9" s="1"/>
  <c r="Q2574" i="9"/>
  <c r="R2574" i="9" s="1"/>
  <c r="Q2575" i="9"/>
  <c r="R2575" i="9" s="1"/>
  <c r="Q2576" i="9"/>
  <c r="R2576" i="9" s="1"/>
  <c r="Q2577" i="9"/>
  <c r="R2577" i="9" s="1"/>
  <c r="Q2578" i="9"/>
  <c r="R2578" i="9" s="1"/>
  <c r="Q2579" i="9"/>
  <c r="R2579" i="9" s="1"/>
  <c r="Q2580" i="9"/>
  <c r="R2580" i="9" s="1"/>
  <c r="Q2581" i="9"/>
  <c r="R2581" i="9" s="1"/>
  <c r="Q2582" i="9"/>
  <c r="R2582" i="9" s="1"/>
  <c r="Q2583" i="9"/>
  <c r="R2583" i="9" s="1"/>
  <c r="Q2584" i="9"/>
  <c r="R2584" i="9" s="1"/>
  <c r="Q2585" i="9"/>
  <c r="R2585" i="9" s="1"/>
  <c r="Q2586" i="9"/>
  <c r="R2586" i="9" s="1"/>
  <c r="Q2587" i="9"/>
  <c r="R2587" i="9" s="1"/>
  <c r="Q2588" i="9"/>
  <c r="R2588" i="9" s="1"/>
  <c r="Q2589" i="9"/>
  <c r="R2589" i="9" s="1"/>
  <c r="Q2590" i="9"/>
  <c r="R2590" i="9" s="1"/>
  <c r="Q2591" i="9"/>
  <c r="R2591" i="9" s="1"/>
  <c r="Q2592" i="9"/>
  <c r="R2592" i="9" s="1"/>
  <c r="Q2593" i="9"/>
  <c r="R2593" i="9" s="1"/>
  <c r="Q2594" i="9"/>
  <c r="R2594" i="9" s="1"/>
  <c r="Q2595" i="9"/>
  <c r="R2595" i="9" s="1"/>
  <c r="Q2596" i="9"/>
  <c r="R2596" i="9" s="1"/>
  <c r="Q2597" i="9"/>
  <c r="R2597" i="9" s="1"/>
  <c r="Q2598" i="9"/>
  <c r="R2598" i="9" s="1"/>
  <c r="Q2599" i="9"/>
  <c r="R2599" i="9" s="1"/>
  <c r="Q2600" i="9"/>
  <c r="R2600" i="9" s="1"/>
  <c r="Q2601" i="9"/>
  <c r="R2601" i="9" s="1"/>
  <c r="Q2602" i="9"/>
  <c r="R2602" i="9" s="1"/>
  <c r="Q2603" i="9"/>
  <c r="R2603" i="9" s="1"/>
  <c r="Q2604" i="9"/>
  <c r="R2604" i="9" s="1"/>
  <c r="Q2605" i="9"/>
  <c r="R2605" i="9" s="1"/>
  <c r="Q2606" i="9"/>
  <c r="R2606" i="9" s="1"/>
  <c r="Q2607" i="9"/>
  <c r="R2607" i="9" s="1"/>
  <c r="Q2608" i="9"/>
  <c r="R2608" i="9" s="1"/>
  <c r="Q2609" i="9"/>
  <c r="R2609" i="9" s="1"/>
  <c r="Q2610" i="9"/>
  <c r="R2610" i="9" s="1"/>
  <c r="Q2611" i="9"/>
  <c r="R2611" i="9" s="1"/>
  <c r="Q2612" i="9"/>
  <c r="R2612" i="9" s="1"/>
  <c r="Q2613" i="9"/>
  <c r="R2613" i="9" s="1"/>
  <c r="Q2614" i="9"/>
  <c r="R2614" i="9" s="1"/>
  <c r="Q2615" i="9"/>
  <c r="R2615" i="9" s="1"/>
  <c r="Q2616" i="9"/>
  <c r="R2616" i="9" s="1"/>
  <c r="Q2617" i="9"/>
  <c r="R2617" i="9" s="1"/>
  <c r="Q2618" i="9"/>
  <c r="R2618" i="9" s="1"/>
  <c r="Q2619" i="9"/>
  <c r="R2619" i="9" s="1"/>
  <c r="Q2620" i="9"/>
  <c r="R2620" i="9" s="1"/>
  <c r="Q2621" i="9"/>
  <c r="R2621" i="9" s="1"/>
  <c r="Q2622" i="9"/>
  <c r="R2622" i="9" s="1"/>
  <c r="Q2623" i="9"/>
  <c r="R2623" i="9" s="1"/>
  <c r="Q2624" i="9"/>
  <c r="R2624" i="9" s="1"/>
  <c r="Q2625" i="9"/>
  <c r="R2625" i="9" s="1"/>
  <c r="Q2626" i="9"/>
  <c r="R2626" i="9" s="1"/>
  <c r="Q2627" i="9"/>
  <c r="R2627" i="9" s="1"/>
  <c r="Q2628" i="9"/>
  <c r="R2628" i="9" s="1"/>
  <c r="Q2629" i="9"/>
  <c r="R2629" i="9" s="1"/>
  <c r="Q2630" i="9"/>
  <c r="R2630" i="9" s="1"/>
  <c r="Q2631" i="9"/>
  <c r="R2631" i="9" s="1"/>
  <c r="Q2632" i="9"/>
  <c r="R2632" i="9" s="1"/>
  <c r="Q2633" i="9"/>
  <c r="R2633" i="9" s="1"/>
  <c r="Q2634" i="9"/>
  <c r="R2634" i="9" s="1"/>
  <c r="Q2635" i="9"/>
  <c r="R2635" i="9" s="1"/>
  <c r="Q2636" i="9"/>
  <c r="R2636" i="9" s="1"/>
  <c r="Q2637" i="9"/>
  <c r="R2637" i="9" s="1"/>
  <c r="Q2638" i="9"/>
  <c r="R2638" i="9" s="1"/>
  <c r="Q2639" i="9"/>
  <c r="R2639" i="9" s="1"/>
  <c r="Q2640" i="9"/>
  <c r="R2640" i="9" s="1"/>
  <c r="Q2641" i="9"/>
  <c r="R2641" i="9" s="1"/>
  <c r="Q2642" i="9"/>
  <c r="R2642" i="9" s="1"/>
  <c r="Q2643" i="9"/>
  <c r="R2643" i="9" s="1"/>
  <c r="Q2644" i="9"/>
  <c r="R2644" i="9" s="1"/>
  <c r="Q2645" i="9"/>
  <c r="R2645" i="9" s="1"/>
  <c r="Q2646" i="9"/>
  <c r="R2646" i="9" s="1"/>
  <c r="Q2647" i="9"/>
  <c r="R2647" i="9" s="1"/>
  <c r="Q2648" i="9"/>
  <c r="R2648" i="9" s="1"/>
  <c r="Q2649" i="9"/>
  <c r="R2649" i="9" s="1"/>
  <c r="Q2650" i="9"/>
  <c r="R2650" i="9" s="1"/>
  <c r="Q2651" i="9"/>
  <c r="R2651" i="9" s="1"/>
  <c r="Q2652" i="9"/>
  <c r="R2652" i="9" s="1"/>
  <c r="Q2653" i="9"/>
  <c r="R2653" i="9" s="1"/>
  <c r="Q2654" i="9"/>
  <c r="R2654" i="9" s="1"/>
  <c r="Q2655" i="9"/>
  <c r="R2655" i="9" s="1"/>
  <c r="Q2656" i="9"/>
  <c r="R2656" i="9" s="1"/>
  <c r="Q2657" i="9"/>
  <c r="R2657" i="9" s="1"/>
  <c r="Q2658" i="9"/>
  <c r="R2658" i="9" s="1"/>
  <c r="Q2659" i="9"/>
  <c r="R2659" i="9" s="1"/>
  <c r="Q2660" i="9"/>
  <c r="R2660" i="9" s="1"/>
  <c r="Q2661" i="9"/>
  <c r="R2661" i="9" s="1"/>
  <c r="Q2662" i="9"/>
  <c r="R2662" i="9" s="1"/>
  <c r="Q2663" i="9"/>
  <c r="R2663" i="9" s="1"/>
  <c r="Q2664" i="9"/>
  <c r="R2664" i="9" s="1"/>
  <c r="Q2665" i="9"/>
  <c r="R2665" i="9" s="1"/>
  <c r="Q2666" i="9"/>
  <c r="R2666" i="9" s="1"/>
  <c r="Q2667" i="9"/>
  <c r="R2667" i="9" s="1"/>
  <c r="Q2668" i="9"/>
  <c r="R2668" i="9" s="1"/>
  <c r="Q2669" i="9"/>
  <c r="R2669" i="9" s="1"/>
  <c r="Q2670" i="9"/>
  <c r="R2670" i="9" s="1"/>
  <c r="Q2671" i="9"/>
  <c r="R2671" i="9" s="1"/>
  <c r="Q2672" i="9"/>
  <c r="R2672" i="9" s="1"/>
  <c r="Q2673" i="9"/>
  <c r="R2673" i="9" s="1"/>
  <c r="Q2674" i="9"/>
  <c r="R2674" i="9" s="1"/>
  <c r="Q2675" i="9"/>
  <c r="R2675" i="9" s="1"/>
  <c r="Q2676" i="9"/>
  <c r="R2676" i="9" s="1"/>
  <c r="Q2677" i="9"/>
  <c r="R2677" i="9" s="1"/>
  <c r="Q2678" i="9"/>
  <c r="R2678" i="9" s="1"/>
  <c r="Q2679" i="9"/>
  <c r="R2679" i="9" s="1"/>
  <c r="Q2680" i="9"/>
  <c r="R2680" i="9" s="1"/>
  <c r="Q2681" i="9"/>
  <c r="R2681" i="9" s="1"/>
  <c r="Q2682" i="9"/>
  <c r="R2682" i="9" s="1"/>
  <c r="Q2683" i="9"/>
  <c r="R2683" i="9" s="1"/>
  <c r="Q2684" i="9"/>
  <c r="R2684" i="9" s="1"/>
  <c r="Q2685" i="9"/>
  <c r="R2685" i="9" s="1"/>
  <c r="Q2686" i="9"/>
  <c r="R2686" i="9" s="1"/>
  <c r="Q2687" i="9"/>
  <c r="R2687" i="9" s="1"/>
  <c r="Q2688" i="9"/>
  <c r="R2688" i="9" s="1"/>
  <c r="Q2689" i="9"/>
  <c r="R2689" i="9" s="1"/>
  <c r="Q2690" i="9"/>
  <c r="R2690" i="9" s="1"/>
  <c r="Q2691" i="9"/>
  <c r="R2691" i="9" s="1"/>
  <c r="Q2692" i="9"/>
  <c r="R2692" i="9" s="1"/>
  <c r="Q2693" i="9"/>
  <c r="R2693" i="9" s="1"/>
  <c r="Q2694" i="9"/>
  <c r="R2694" i="9" s="1"/>
  <c r="Q2695" i="9"/>
  <c r="R2695" i="9" s="1"/>
  <c r="Q2696" i="9"/>
  <c r="R2696" i="9" s="1"/>
  <c r="Q2697" i="9"/>
  <c r="R2697" i="9" s="1"/>
  <c r="Q2698" i="9"/>
  <c r="R2698" i="9" s="1"/>
  <c r="Q2699" i="9"/>
  <c r="R2699" i="9" s="1"/>
  <c r="Q2700" i="9"/>
  <c r="R2700" i="9" s="1"/>
  <c r="Q2701" i="9"/>
  <c r="R2701" i="9" s="1"/>
  <c r="Q2702" i="9"/>
  <c r="R2702" i="9" s="1"/>
  <c r="Q2703" i="9"/>
  <c r="R2703" i="9" s="1"/>
  <c r="Q2704" i="9"/>
  <c r="R2704" i="9" s="1"/>
  <c r="Q2705" i="9"/>
  <c r="R2705" i="9" s="1"/>
  <c r="Q2706" i="9"/>
  <c r="R2706" i="9" s="1"/>
  <c r="Q2707" i="9"/>
  <c r="R2707" i="9" s="1"/>
  <c r="Q2708" i="9"/>
  <c r="R2708" i="9" s="1"/>
  <c r="Q2709" i="9"/>
  <c r="R2709" i="9" s="1"/>
  <c r="Q2710" i="9"/>
  <c r="R2710" i="9" s="1"/>
  <c r="Q2711" i="9"/>
  <c r="R2711" i="9" s="1"/>
  <c r="Q2712" i="9"/>
  <c r="R2712" i="9" s="1"/>
  <c r="Q2713" i="9"/>
  <c r="R2713" i="9" s="1"/>
  <c r="Q2714" i="9"/>
  <c r="R2714" i="9" s="1"/>
  <c r="Q2715" i="9"/>
  <c r="R2715" i="9" s="1"/>
  <c r="Q2716" i="9"/>
  <c r="R2716" i="9" s="1"/>
  <c r="Q2717" i="9"/>
  <c r="R2717" i="9" s="1"/>
  <c r="Q2718" i="9"/>
  <c r="R2718" i="9" s="1"/>
  <c r="Q2719" i="9"/>
  <c r="R2719" i="9" s="1"/>
  <c r="Q2720" i="9"/>
  <c r="R2720" i="9" s="1"/>
  <c r="Q2721" i="9"/>
  <c r="R2721" i="9" s="1"/>
  <c r="Q2722" i="9"/>
  <c r="R2722" i="9" s="1"/>
  <c r="Q2723" i="9"/>
  <c r="R2723" i="9" s="1"/>
  <c r="Q2724" i="9"/>
  <c r="R2724" i="9" s="1"/>
  <c r="Q2725" i="9"/>
  <c r="R2725" i="9" s="1"/>
  <c r="Q2726" i="9"/>
  <c r="R2726" i="9" s="1"/>
  <c r="Q2727" i="9"/>
  <c r="R2727" i="9" s="1"/>
  <c r="Q2728" i="9"/>
  <c r="R2728" i="9" s="1"/>
  <c r="Q2729" i="9"/>
  <c r="R2729" i="9" s="1"/>
  <c r="Q2730" i="9"/>
  <c r="R2730" i="9" s="1"/>
  <c r="Q2731" i="9"/>
  <c r="R2731" i="9" s="1"/>
  <c r="Q2732" i="9"/>
  <c r="R2732" i="9" s="1"/>
  <c r="Q2733" i="9"/>
  <c r="R2733" i="9" s="1"/>
  <c r="Q2734" i="9"/>
  <c r="R2734" i="9" s="1"/>
  <c r="Q2735" i="9"/>
  <c r="R2735" i="9" s="1"/>
  <c r="Q2736" i="9"/>
  <c r="R2736" i="9" s="1"/>
  <c r="Q2737" i="9"/>
  <c r="R2737" i="9" s="1"/>
  <c r="Q2738" i="9"/>
  <c r="R2738" i="9" s="1"/>
  <c r="Q2739" i="9"/>
  <c r="R2739" i="9" s="1"/>
  <c r="Q2740" i="9"/>
  <c r="R2740" i="9" s="1"/>
  <c r="Q2741" i="9"/>
  <c r="R2741" i="9" s="1"/>
  <c r="Q2742" i="9"/>
  <c r="R2742" i="9" s="1"/>
  <c r="Q2743" i="9"/>
  <c r="R2743" i="9" s="1"/>
  <c r="Q2744" i="9"/>
  <c r="R2744" i="9" s="1"/>
  <c r="Q2745" i="9"/>
  <c r="R2745" i="9" s="1"/>
  <c r="Q2746" i="9"/>
  <c r="R2746" i="9" s="1"/>
  <c r="Q2747" i="9"/>
  <c r="R2747" i="9" s="1"/>
  <c r="Q2748" i="9"/>
  <c r="R2748" i="9" s="1"/>
  <c r="Q2749" i="9"/>
  <c r="R2749" i="9" s="1"/>
  <c r="Q2750" i="9"/>
  <c r="R2750" i="9" s="1"/>
  <c r="Q2751" i="9"/>
  <c r="R2751" i="9" s="1"/>
  <c r="Q2752" i="9"/>
  <c r="R2752" i="9" s="1"/>
  <c r="Q2753" i="9"/>
  <c r="R2753" i="9" s="1"/>
  <c r="Q2754" i="9"/>
  <c r="R2754" i="9" s="1"/>
  <c r="Q2755" i="9"/>
  <c r="R2755" i="9" s="1"/>
  <c r="Q2756" i="9"/>
  <c r="R2756" i="9" s="1"/>
  <c r="Q2757" i="9"/>
  <c r="R2757" i="9" s="1"/>
  <c r="Q2758" i="9"/>
  <c r="R2758" i="9" s="1"/>
  <c r="Q2759" i="9"/>
  <c r="R2759" i="9" s="1"/>
  <c r="Q2760" i="9"/>
  <c r="R2760" i="9" s="1"/>
  <c r="Q2761" i="9"/>
  <c r="R2761" i="9" s="1"/>
  <c r="Q2762" i="9"/>
  <c r="R2762" i="9" s="1"/>
  <c r="Q2763" i="9"/>
  <c r="R2763" i="9" s="1"/>
  <c r="Q2764" i="9"/>
  <c r="R2764" i="9" s="1"/>
  <c r="Q2765" i="9"/>
  <c r="R2765" i="9" s="1"/>
  <c r="Q2766" i="9"/>
  <c r="R2766" i="9" s="1"/>
  <c r="Q2767" i="9"/>
  <c r="R2767" i="9" s="1"/>
  <c r="Q2768" i="9"/>
  <c r="R2768" i="9" s="1"/>
  <c r="Q2769" i="9"/>
  <c r="R2769" i="9" s="1"/>
  <c r="Q2770" i="9"/>
  <c r="R2770" i="9" s="1"/>
  <c r="Q2771" i="9"/>
  <c r="R2771" i="9" s="1"/>
  <c r="Q2772" i="9"/>
  <c r="R2772" i="9" s="1"/>
  <c r="Q2773" i="9"/>
  <c r="R2773" i="9" s="1"/>
  <c r="Q2774" i="9"/>
  <c r="R2774" i="9" s="1"/>
  <c r="Q2775" i="9"/>
  <c r="R2775" i="9" s="1"/>
  <c r="Q2776" i="9"/>
  <c r="R2776" i="9" s="1"/>
  <c r="Q2777" i="9"/>
  <c r="R2777" i="9" s="1"/>
  <c r="Q2778" i="9"/>
  <c r="R2778" i="9" s="1"/>
  <c r="Q2779" i="9"/>
  <c r="R2779" i="9" s="1"/>
  <c r="Q2780" i="9"/>
  <c r="R2780" i="9" s="1"/>
  <c r="Q2781" i="9"/>
  <c r="R2781" i="9" s="1"/>
  <c r="Q2782" i="9"/>
  <c r="R2782" i="9" s="1"/>
  <c r="Q2783" i="9"/>
  <c r="R2783" i="9" s="1"/>
  <c r="Q2784" i="9"/>
  <c r="R2784" i="9" s="1"/>
  <c r="Q2785" i="9"/>
  <c r="R2785" i="9" s="1"/>
  <c r="Q2786" i="9"/>
  <c r="R2786" i="9" s="1"/>
  <c r="Q2787" i="9"/>
  <c r="R2787" i="9" s="1"/>
  <c r="Q2788" i="9"/>
  <c r="R2788" i="9" s="1"/>
  <c r="Q2789" i="9"/>
  <c r="R2789" i="9" s="1"/>
  <c r="Q2790" i="9"/>
  <c r="R2790" i="9" s="1"/>
  <c r="Q2791" i="9"/>
  <c r="R2791" i="9" s="1"/>
  <c r="Q2792" i="9"/>
  <c r="R2792" i="9" s="1"/>
  <c r="Q2793" i="9"/>
  <c r="R2793" i="9" s="1"/>
  <c r="Q2794" i="9"/>
  <c r="R2794" i="9" s="1"/>
  <c r="Q2795" i="9"/>
  <c r="R2795" i="9" s="1"/>
  <c r="Q2796" i="9"/>
  <c r="R2796" i="9" s="1"/>
  <c r="Q2797" i="9"/>
  <c r="R2797" i="9" s="1"/>
  <c r="Q2798" i="9"/>
  <c r="R2798" i="9" s="1"/>
  <c r="Q2799" i="9"/>
  <c r="R2799" i="9" s="1"/>
  <c r="Q2800" i="9"/>
  <c r="R2800" i="9" s="1"/>
  <c r="Q2801" i="9"/>
  <c r="R2801" i="9" s="1"/>
  <c r="Q2802" i="9"/>
  <c r="R2802" i="9" s="1"/>
  <c r="Q2803" i="9"/>
  <c r="R2803" i="9" s="1"/>
  <c r="Q2804" i="9"/>
  <c r="R2804" i="9" s="1"/>
  <c r="Q2805" i="9"/>
  <c r="R2805" i="9" s="1"/>
  <c r="Q2806" i="9"/>
  <c r="R2806" i="9" s="1"/>
  <c r="Q2807" i="9"/>
  <c r="R2807" i="9" s="1"/>
  <c r="Q2808" i="9"/>
  <c r="R2808" i="9" s="1"/>
  <c r="Q2809" i="9"/>
  <c r="R2809" i="9" s="1"/>
  <c r="Q2810" i="9"/>
  <c r="R2810" i="9" s="1"/>
  <c r="Q2811" i="9"/>
  <c r="R2811" i="9" s="1"/>
  <c r="Q2812" i="9"/>
  <c r="R2812" i="9" s="1"/>
  <c r="Q2813" i="9"/>
  <c r="R2813" i="9" s="1"/>
  <c r="Q2814" i="9"/>
  <c r="R2814" i="9" s="1"/>
  <c r="Q2815" i="9"/>
  <c r="R2815" i="9" s="1"/>
  <c r="Q2816" i="9"/>
  <c r="R2816" i="9" s="1"/>
  <c r="Q2817" i="9"/>
  <c r="R2817" i="9" s="1"/>
  <c r="Q2818" i="9"/>
  <c r="R2818" i="9" s="1"/>
  <c r="Q2819" i="9"/>
  <c r="R2819" i="9" s="1"/>
  <c r="Q2820" i="9"/>
  <c r="R2820" i="9" s="1"/>
  <c r="Q2821" i="9"/>
  <c r="R2821" i="9" s="1"/>
  <c r="Q2822" i="9"/>
  <c r="R2822" i="9" s="1"/>
  <c r="Q2823" i="9"/>
  <c r="R2823" i="9" s="1"/>
  <c r="Q2824" i="9"/>
  <c r="R2824" i="9" s="1"/>
  <c r="Q2825" i="9"/>
  <c r="R2825" i="9" s="1"/>
  <c r="Q2826" i="9"/>
  <c r="R2826" i="9" s="1"/>
  <c r="Q2827" i="9"/>
  <c r="R2827" i="9" s="1"/>
  <c r="Q2828" i="9"/>
  <c r="R2828" i="9" s="1"/>
  <c r="Q2829" i="9"/>
  <c r="R2829" i="9" s="1"/>
  <c r="Q2830" i="9"/>
  <c r="R2830" i="9" s="1"/>
  <c r="Q2831" i="9"/>
  <c r="R2831" i="9" s="1"/>
  <c r="Q2832" i="9"/>
  <c r="R2832" i="9" s="1"/>
  <c r="Q2833" i="9"/>
  <c r="R2833" i="9" s="1"/>
  <c r="Q2834" i="9"/>
  <c r="R2834" i="9" s="1"/>
  <c r="Q2835" i="9"/>
  <c r="R2835" i="9" s="1"/>
  <c r="Q2836" i="9"/>
  <c r="R2836" i="9" s="1"/>
  <c r="Q2837" i="9"/>
  <c r="R2837" i="9" s="1"/>
  <c r="Q2838" i="9"/>
  <c r="R2838" i="9" s="1"/>
  <c r="Q2839" i="9"/>
  <c r="R2839" i="9" s="1"/>
  <c r="Q2840" i="9"/>
  <c r="R2840" i="9" s="1"/>
  <c r="Q2841" i="9"/>
  <c r="R2841" i="9" s="1"/>
  <c r="Q2842" i="9"/>
  <c r="R2842" i="9" s="1"/>
  <c r="Q2843" i="9"/>
  <c r="R2843" i="9" s="1"/>
  <c r="Q2844" i="9"/>
  <c r="R2844" i="9" s="1"/>
  <c r="Q2845" i="9"/>
  <c r="R2845" i="9" s="1"/>
  <c r="Q2846" i="9"/>
  <c r="R2846" i="9" s="1"/>
  <c r="Q2847" i="9"/>
  <c r="R2847" i="9" s="1"/>
  <c r="Q2848" i="9"/>
  <c r="R2848" i="9" s="1"/>
  <c r="Q2849" i="9"/>
  <c r="R2849" i="9" s="1"/>
  <c r="Q2850" i="9"/>
  <c r="R2850" i="9" s="1"/>
  <c r="Q2851" i="9"/>
  <c r="R2851" i="9" s="1"/>
  <c r="Q2852" i="9"/>
  <c r="R2852" i="9" s="1"/>
  <c r="Q2853" i="9"/>
  <c r="R2853" i="9" s="1"/>
  <c r="Q2854" i="9"/>
  <c r="R2854" i="9" s="1"/>
  <c r="Q2855" i="9"/>
  <c r="R2855" i="9" s="1"/>
  <c r="Q2856" i="9"/>
  <c r="R2856" i="9" s="1"/>
  <c r="Q2857" i="9"/>
  <c r="R2857" i="9" s="1"/>
  <c r="Q2858" i="9"/>
  <c r="R2858" i="9" s="1"/>
  <c r="Q2859" i="9"/>
  <c r="R2859" i="9" s="1"/>
  <c r="Q2860" i="9"/>
  <c r="R2860" i="9" s="1"/>
  <c r="Q2861" i="9"/>
  <c r="R2861" i="9" s="1"/>
  <c r="Q2862" i="9"/>
  <c r="R2862" i="9" s="1"/>
  <c r="Q2863" i="9"/>
  <c r="R2863" i="9" s="1"/>
  <c r="Q2864" i="9"/>
  <c r="R2864" i="9" s="1"/>
  <c r="Q2865" i="9"/>
  <c r="R2865" i="9" s="1"/>
  <c r="Q2866" i="9"/>
  <c r="R2866" i="9" s="1"/>
  <c r="Q2867" i="9"/>
  <c r="R2867" i="9" s="1"/>
  <c r="Q2868" i="9"/>
  <c r="R2868" i="9" s="1"/>
  <c r="Q2869" i="9"/>
  <c r="R2869" i="9" s="1"/>
  <c r="Q2870" i="9"/>
  <c r="R2870" i="9" s="1"/>
  <c r="Q2871" i="9"/>
  <c r="R2871" i="9" s="1"/>
  <c r="Q2872" i="9"/>
  <c r="R2872" i="9" s="1"/>
  <c r="Q2873" i="9"/>
  <c r="R2873" i="9" s="1"/>
  <c r="Q2874" i="9"/>
  <c r="R2874" i="9" s="1"/>
  <c r="Q2875" i="9"/>
  <c r="R2875" i="9" s="1"/>
  <c r="Q2876" i="9"/>
  <c r="R2876" i="9" s="1"/>
  <c r="Q2877" i="9"/>
  <c r="R2877" i="9" s="1"/>
  <c r="Q2878" i="9"/>
  <c r="R2878" i="9" s="1"/>
  <c r="Q2879" i="9"/>
  <c r="R2879" i="9" s="1"/>
  <c r="Q2880" i="9"/>
  <c r="R2880" i="9" s="1"/>
  <c r="Q2881" i="9"/>
  <c r="R2881" i="9" s="1"/>
  <c r="Q2882" i="9"/>
  <c r="R2882" i="9" s="1"/>
  <c r="Q2883" i="9"/>
  <c r="R2883" i="9" s="1"/>
  <c r="Q2884" i="9"/>
  <c r="R2884" i="9" s="1"/>
  <c r="Q2885" i="9"/>
  <c r="R2885" i="9" s="1"/>
  <c r="Q2886" i="9"/>
  <c r="R2886" i="9" s="1"/>
  <c r="Q2887" i="9"/>
  <c r="R2887" i="9" s="1"/>
  <c r="Q2888" i="9"/>
  <c r="R2888" i="9" s="1"/>
  <c r="Q2889" i="9"/>
  <c r="R2889" i="9" s="1"/>
  <c r="Q2890" i="9"/>
  <c r="R2890" i="9" s="1"/>
  <c r="Q2891" i="9"/>
  <c r="R2891" i="9" s="1"/>
  <c r="Q2892" i="9"/>
  <c r="R2892" i="9" s="1"/>
  <c r="Q2893" i="9"/>
  <c r="R2893" i="9" s="1"/>
  <c r="Q2894" i="9"/>
  <c r="R2894" i="9" s="1"/>
  <c r="Q2895" i="9"/>
  <c r="R2895" i="9" s="1"/>
  <c r="Q2896" i="9"/>
  <c r="R2896" i="9" s="1"/>
  <c r="Q2897" i="9"/>
  <c r="R2897" i="9" s="1"/>
  <c r="Q2898" i="9"/>
  <c r="R2898" i="9" s="1"/>
  <c r="Q2899" i="9"/>
  <c r="R2899" i="9" s="1"/>
  <c r="Q2900" i="9"/>
  <c r="R2900" i="9" s="1"/>
  <c r="Q2901" i="9"/>
  <c r="R2901" i="9" s="1"/>
  <c r="Q2902" i="9"/>
  <c r="R2902" i="9" s="1"/>
  <c r="Q2903" i="9"/>
  <c r="R2903" i="9" s="1"/>
  <c r="Q2904" i="9"/>
  <c r="R2904" i="9" s="1"/>
  <c r="Q2905" i="9"/>
  <c r="R2905" i="9" s="1"/>
  <c r="Q2906" i="9"/>
  <c r="R2906" i="9" s="1"/>
  <c r="Q2907" i="9"/>
  <c r="R2907" i="9" s="1"/>
  <c r="Q2908" i="9"/>
  <c r="R2908" i="9" s="1"/>
  <c r="Q2909" i="9"/>
  <c r="R2909" i="9" s="1"/>
  <c r="Q2910" i="9"/>
  <c r="R2910" i="9" s="1"/>
  <c r="Q2911" i="9"/>
  <c r="R2911" i="9" s="1"/>
  <c r="Q2912" i="9"/>
  <c r="R2912" i="9" s="1"/>
  <c r="Q2913" i="9"/>
  <c r="R2913" i="9" s="1"/>
  <c r="Q2914" i="9"/>
  <c r="R2914" i="9" s="1"/>
  <c r="Q2915" i="9"/>
  <c r="R2915" i="9" s="1"/>
  <c r="Q2916" i="9"/>
  <c r="R2916" i="9" s="1"/>
  <c r="Q2917" i="9"/>
  <c r="R2917" i="9" s="1"/>
  <c r="Q2918" i="9"/>
  <c r="R2918" i="9" s="1"/>
  <c r="Q2919" i="9"/>
  <c r="R2919" i="9" s="1"/>
  <c r="Q2920" i="9"/>
  <c r="R2920" i="9" s="1"/>
  <c r="Q2921" i="9"/>
  <c r="R2921" i="9" s="1"/>
  <c r="Q2922" i="9"/>
  <c r="R2922" i="9" s="1"/>
  <c r="Q2923" i="9"/>
  <c r="R2923" i="9" s="1"/>
  <c r="Q2924" i="9"/>
  <c r="R2924" i="9" s="1"/>
  <c r="Q2925" i="9"/>
  <c r="R2925" i="9" s="1"/>
  <c r="Q2926" i="9"/>
  <c r="R2926" i="9" s="1"/>
  <c r="Q2927" i="9"/>
  <c r="R2927" i="9" s="1"/>
  <c r="Q2928" i="9"/>
  <c r="R2928" i="9" s="1"/>
  <c r="Q2929" i="9"/>
  <c r="R2929" i="9" s="1"/>
  <c r="Q2930" i="9"/>
  <c r="R2930" i="9" s="1"/>
  <c r="Q2931" i="9"/>
  <c r="R2931" i="9" s="1"/>
  <c r="Q2932" i="9"/>
  <c r="R2932" i="9" s="1"/>
  <c r="Q2933" i="9"/>
  <c r="R2933" i="9" s="1"/>
  <c r="Q2934" i="9"/>
  <c r="R2934" i="9" s="1"/>
  <c r="Q2935" i="9"/>
  <c r="R2935" i="9" s="1"/>
  <c r="Q2936" i="9"/>
  <c r="R2936" i="9" s="1"/>
  <c r="Q2937" i="9"/>
  <c r="R2937" i="9" s="1"/>
  <c r="Q2938" i="9"/>
  <c r="R2938" i="9" s="1"/>
  <c r="Q2939" i="9"/>
  <c r="R2939" i="9" s="1"/>
  <c r="Q2940" i="9"/>
  <c r="R2940" i="9" s="1"/>
  <c r="Q2941" i="9"/>
  <c r="R2941" i="9" s="1"/>
  <c r="Q2942" i="9"/>
  <c r="R2942" i="9" s="1"/>
  <c r="Q2943" i="9"/>
  <c r="R2943" i="9" s="1"/>
  <c r="Q2944" i="9"/>
  <c r="R2944" i="9" s="1"/>
  <c r="Q2945" i="9"/>
  <c r="R2945" i="9" s="1"/>
  <c r="Q2946" i="9"/>
  <c r="R2946" i="9" s="1"/>
  <c r="Q2947" i="9"/>
  <c r="R2947" i="9" s="1"/>
  <c r="Q2948" i="9"/>
  <c r="R2948" i="9" s="1"/>
  <c r="Q2949" i="9"/>
  <c r="R2949" i="9" s="1"/>
  <c r="Q2950" i="9"/>
  <c r="R2950" i="9" s="1"/>
  <c r="Q2951" i="9"/>
  <c r="R2951" i="9" s="1"/>
  <c r="Q2952" i="9"/>
  <c r="R2952" i="9" s="1"/>
  <c r="Q2953" i="9"/>
  <c r="R2953" i="9" s="1"/>
  <c r="Q2954" i="9"/>
  <c r="R2954" i="9" s="1"/>
  <c r="Q2955" i="9"/>
  <c r="R2955" i="9" s="1"/>
  <c r="Q2956" i="9"/>
  <c r="R2956" i="9" s="1"/>
  <c r="Q2957" i="9"/>
  <c r="R2957" i="9" s="1"/>
  <c r="Q2958" i="9"/>
  <c r="R2958" i="9" s="1"/>
  <c r="Q2959" i="9"/>
  <c r="R2959" i="9" s="1"/>
  <c r="Q2960" i="9"/>
  <c r="R2960" i="9" s="1"/>
  <c r="Q2961" i="9"/>
  <c r="R2961" i="9" s="1"/>
  <c r="Q2962" i="9"/>
  <c r="R2962" i="9" s="1"/>
  <c r="Q2963" i="9"/>
  <c r="R2963" i="9" s="1"/>
  <c r="Q2964" i="9"/>
  <c r="R2964" i="9" s="1"/>
  <c r="Q2965" i="9"/>
  <c r="R2965" i="9" s="1"/>
  <c r="Q2966" i="9"/>
  <c r="R2966" i="9" s="1"/>
  <c r="Q2967" i="9"/>
  <c r="R2967" i="9" s="1"/>
  <c r="Q2968" i="9"/>
  <c r="R2968" i="9" s="1"/>
  <c r="Q2969" i="9"/>
  <c r="R2969" i="9" s="1"/>
  <c r="Q2970" i="9"/>
  <c r="R2970" i="9" s="1"/>
  <c r="Q2971" i="9"/>
  <c r="R2971" i="9" s="1"/>
  <c r="Q2972" i="9"/>
  <c r="R2972" i="9" s="1"/>
  <c r="Q2973" i="9"/>
  <c r="R2973" i="9" s="1"/>
  <c r="Q2974" i="9"/>
  <c r="R2974" i="9" s="1"/>
  <c r="Q2975" i="9"/>
  <c r="R2975" i="9" s="1"/>
  <c r="Q2976" i="9"/>
  <c r="R2976" i="9" s="1"/>
  <c r="Q2977" i="9"/>
  <c r="R2977" i="9" s="1"/>
  <c r="Q2978" i="9"/>
  <c r="R2978" i="9" s="1"/>
  <c r="Q2979" i="9"/>
  <c r="R2979" i="9" s="1"/>
  <c r="Q2980" i="9"/>
  <c r="R2980" i="9" s="1"/>
  <c r="Q2981" i="9"/>
  <c r="R2981" i="9" s="1"/>
  <c r="Q2982" i="9"/>
  <c r="R2982" i="9" s="1"/>
  <c r="Q2983" i="9"/>
  <c r="R2983" i="9" s="1"/>
  <c r="Q2984" i="9"/>
  <c r="R2984" i="9" s="1"/>
  <c r="Q2985" i="9"/>
  <c r="R2985" i="9" s="1"/>
  <c r="Q2986" i="9"/>
  <c r="R2986" i="9" s="1"/>
  <c r="Q2987" i="9"/>
  <c r="R2987" i="9" s="1"/>
  <c r="Q2988" i="9"/>
  <c r="R2988" i="9" s="1"/>
  <c r="Q2989" i="9"/>
  <c r="R2989" i="9" s="1"/>
  <c r="Q2990" i="9"/>
  <c r="R2990" i="9" s="1"/>
  <c r="Q2991" i="9"/>
  <c r="R2991" i="9" s="1"/>
  <c r="Q2992" i="9"/>
  <c r="R2992" i="9" s="1"/>
  <c r="Q2993" i="9"/>
  <c r="R2993" i="9" s="1"/>
  <c r="Q2994" i="9"/>
  <c r="R2994" i="9" s="1"/>
  <c r="Q2995" i="9"/>
  <c r="R2995" i="9" s="1"/>
  <c r="Q2996" i="9"/>
  <c r="R2996" i="9" s="1"/>
  <c r="Q2997" i="9"/>
  <c r="R2997" i="9" s="1"/>
  <c r="Q2998" i="9"/>
  <c r="R2998" i="9" s="1"/>
  <c r="Q2999" i="9"/>
  <c r="R2999" i="9" s="1"/>
  <c r="Q3000" i="9"/>
  <c r="R3000" i="9" s="1"/>
  <c r="Q3001" i="9"/>
  <c r="R3001" i="9" s="1"/>
  <c r="Q3002" i="9"/>
  <c r="R3002" i="9" s="1"/>
  <c r="Q3003" i="9"/>
  <c r="R3003" i="9" s="1"/>
  <c r="Q3004" i="9"/>
  <c r="R3004" i="9" s="1"/>
  <c r="Q3005" i="9"/>
  <c r="R3005" i="9" s="1"/>
  <c r="Q3006" i="9"/>
  <c r="R3006" i="9" s="1"/>
  <c r="Q3007" i="9"/>
  <c r="R3007" i="9" s="1"/>
  <c r="Q3008" i="9"/>
  <c r="R3008" i="9" s="1"/>
  <c r="Q3009" i="9"/>
  <c r="R3009" i="9" s="1"/>
  <c r="Q3010" i="9"/>
  <c r="R3010" i="9" s="1"/>
  <c r="Q3011" i="9"/>
  <c r="R3011" i="9" s="1"/>
  <c r="Q3012" i="9"/>
  <c r="R3012" i="9" s="1"/>
  <c r="Q3013" i="9"/>
  <c r="R3013" i="9" s="1"/>
  <c r="Q3014" i="9"/>
  <c r="R3014" i="9" s="1"/>
  <c r="Q3015" i="9"/>
  <c r="R3015" i="9" s="1"/>
  <c r="Q3016" i="9"/>
  <c r="R3016" i="9" s="1"/>
  <c r="Q3017" i="9"/>
  <c r="R3017" i="9" s="1"/>
  <c r="Q3018" i="9"/>
  <c r="R3018" i="9" s="1"/>
  <c r="Q3019" i="9"/>
  <c r="R3019" i="9" s="1"/>
  <c r="Q3020" i="9"/>
  <c r="R3020" i="9" s="1"/>
  <c r="Q3021" i="9"/>
  <c r="R3021" i="9" s="1"/>
  <c r="Q3022" i="9"/>
  <c r="R3022" i="9" s="1"/>
  <c r="Q3023" i="9"/>
  <c r="R3023" i="9" s="1"/>
  <c r="Q3024" i="9"/>
  <c r="R3024" i="9" s="1"/>
  <c r="Q3025" i="9"/>
  <c r="R3025" i="9" s="1"/>
  <c r="Q3026" i="9"/>
  <c r="R3026" i="9" s="1"/>
  <c r="Q3027" i="9"/>
  <c r="R3027" i="9" s="1"/>
  <c r="Q3028" i="9"/>
  <c r="R3028" i="9" s="1"/>
  <c r="Q3029" i="9"/>
  <c r="R3029" i="9" s="1"/>
  <c r="Q3030" i="9"/>
  <c r="R3030" i="9" s="1"/>
  <c r="Q3031" i="9"/>
  <c r="R3031" i="9" s="1"/>
  <c r="Q3032" i="9"/>
  <c r="R3032" i="9" s="1"/>
  <c r="Q3033" i="9"/>
  <c r="R3033" i="9" s="1"/>
  <c r="Q3034" i="9"/>
  <c r="R3034" i="9" s="1"/>
  <c r="Q3035" i="9"/>
  <c r="R3035" i="9" s="1"/>
  <c r="Q3036" i="9"/>
  <c r="R3036" i="9" s="1"/>
  <c r="Q3037" i="9"/>
  <c r="R3037" i="9" s="1"/>
  <c r="Q3038" i="9"/>
  <c r="R3038" i="9" s="1"/>
  <c r="Q3039" i="9"/>
  <c r="R3039" i="9" s="1"/>
  <c r="Q3040" i="9"/>
  <c r="R3040" i="9" s="1"/>
  <c r="Q3041" i="9"/>
  <c r="R3041" i="9" s="1"/>
  <c r="Q3042" i="9"/>
  <c r="R3042" i="9" s="1"/>
  <c r="Q3043" i="9"/>
  <c r="R3043" i="9" s="1"/>
  <c r="Q3044" i="9"/>
  <c r="R3044" i="9" s="1"/>
  <c r="Q3045" i="9"/>
  <c r="R3045" i="9" s="1"/>
  <c r="Q3046" i="9"/>
  <c r="R3046" i="9" s="1"/>
  <c r="Q3047" i="9"/>
  <c r="R3047" i="9" s="1"/>
  <c r="Q3048" i="9"/>
  <c r="R3048" i="9" s="1"/>
  <c r="Q3049" i="9"/>
  <c r="R3049" i="9" s="1"/>
  <c r="Q3050" i="9"/>
  <c r="R3050" i="9" s="1"/>
  <c r="Q3051" i="9"/>
  <c r="R3051" i="9" s="1"/>
  <c r="Q3052" i="9"/>
  <c r="R3052" i="9" s="1"/>
  <c r="Q3053" i="9"/>
  <c r="R3053" i="9" s="1"/>
  <c r="Q3054" i="9"/>
  <c r="R3054" i="9" s="1"/>
  <c r="Q3055" i="9"/>
  <c r="R3055" i="9" s="1"/>
  <c r="Q3056" i="9"/>
  <c r="R3056" i="9" s="1"/>
  <c r="Q3057" i="9"/>
  <c r="R3057" i="9" s="1"/>
  <c r="Q3058" i="9"/>
  <c r="R3058" i="9" s="1"/>
  <c r="Q3059" i="9"/>
  <c r="R3059" i="9" s="1"/>
  <c r="Q3060" i="9"/>
  <c r="R3060" i="9" s="1"/>
  <c r="Q3061" i="9"/>
  <c r="R3061" i="9" s="1"/>
  <c r="Q3062" i="9"/>
  <c r="R3062" i="9" s="1"/>
  <c r="Q3063" i="9"/>
  <c r="R3063" i="9" s="1"/>
  <c r="Q3064" i="9"/>
  <c r="R3064" i="9" s="1"/>
  <c r="Q3065" i="9"/>
  <c r="R3065" i="9" s="1"/>
  <c r="Q3066" i="9"/>
  <c r="R3066" i="9" s="1"/>
  <c r="Q3067" i="9"/>
  <c r="R3067" i="9" s="1"/>
  <c r="Q3068" i="9"/>
  <c r="R3068" i="9" s="1"/>
  <c r="Q3069" i="9"/>
  <c r="R3069" i="9" s="1"/>
  <c r="Q3070" i="9"/>
  <c r="R3070" i="9" s="1"/>
  <c r="Q3071" i="9"/>
  <c r="R3071" i="9" s="1"/>
  <c r="Q3072" i="9"/>
  <c r="R3072" i="9" s="1"/>
  <c r="Q3073" i="9"/>
  <c r="R3073" i="9" s="1"/>
  <c r="Q3074" i="9"/>
  <c r="R3074" i="9" s="1"/>
  <c r="Q3075" i="9"/>
  <c r="R3075" i="9" s="1"/>
  <c r="Q3076" i="9"/>
  <c r="R3076" i="9" s="1"/>
  <c r="Q3077" i="9"/>
  <c r="R3077" i="9" s="1"/>
  <c r="Q3078" i="9"/>
  <c r="R3078" i="9" s="1"/>
  <c r="Q3079" i="9"/>
  <c r="R3079" i="9" s="1"/>
  <c r="Q3080" i="9"/>
  <c r="R3080" i="9" s="1"/>
  <c r="Q3081" i="9"/>
  <c r="R3081" i="9" s="1"/>
  <c r="Q3082" i="9"/>
  <c r="R3082" i="9" s="1"/>
  <c r="Q3083" i="9"/>
  <c r="R3083" i="9" s="1"/>
  <c r="Q3084" i="9"/>
  <c r="R3084" i="9" s="1"/>
  <c r="Q3085" i="9"/>
  <c r="R3085" i="9" s="1"/>
  <c r="Q3086" i="9"/>
  <c r="R3086" i="9" s="1"/>
  <c r="Q3087" i="9"/>
  <c r="R3087" i="9" s="1"/>
  <c r="Q3088" i="9"/>
  <c r="R3088" i="9" s="1"/>
  <c r="Q3089" i="9"/>
  <c r="R3089" i="9" s="1"/>
  <c r="Q3090" i="9"/>
  <c r="R3090" i="9" s="1"/>
  <c r="Q3091" i="9"/>
  <c r="R3091" i="9" s="1"/>
  <c r="Q3092" i="9"/>
  <c r="R3092" i="9" s="1"/>
  <c r="Q3093" i="9"/>
  <c r="R3093" i="9" s="1"/>
  <c r="Q3094" i="9"/>
  <c r="R3094" i="9" s="1"/>
  <c r="Q3095" i="9"/>
  <c r="R3095" i="9" s="1"/>
  <c r="Q3096" i="9"/>
  <c r="R3096" i="9" s="1"/>
  <c r="Q3097" i="9"/>
  <c r="R3097" i="9" s="1"/>
  <c r="Q3098" i="9"/>
  <c r="R3098" i="9" s="1"/>
  <c r="Q3099" i="9"/>
  <c r="R3099" i="9" s="1"/>
  <c r="Q3100" i="9"/>
  <c r="R3100" i="9" s="1"/>
  <c r="Q3101" i="9"/>
  <c r="R3101" i="9" s="1"/>
  <c r="Q3102" i="9"/>
  <c r="R3102" i="9" s="1"/>
  <c r="Q3103" i="9"/>
  <c r="R3103" i="9" s="1"/>
  <c r="Q3104" i="9"/>
  <c r="R3104" i="9" s="1"/>
  <c r="Q3105" i="9"/>
  <c r="R3105" i="9" s="1"/>
  <c r="Q3106" i="9"/>
  <c r="R3106" i="9" s="1"/>
  <c r="Q3107" i="9"/>
  <c r="R3107" i="9" s="1"/>
  <c r="Q3108" i="9"/>
  <c r="R3108" i="9" s="1"/>
  <c r="Q3109" i="9"/>
  <c r="R3109" i="9" s="1"/>
  <c r="Q3110" i="9"/>
  <c r="R3110" i="9" s="1"/>
  <c r="Q3111" i="9"/>
  <c r="R3111" i="9" s="1"/>
  <c r="Q3112" i="9"/>
  <c r="R3112" i="9" s="1"/>
  <c r="Q3113" i="9"/>
  <c r="R3113" i="9" s="1"/>
  <c r="Q3114" i="9"/>
  <c r="R3114" i="9" s="1"/>
  <c r="Q3115" i="9"/>
  <c r="R3115" i="9" s="1"/>
  <c r="Q3116" i="9"/>
  <c r="R3116" i="9" s="1"/>
  <c r="Q3117" i="9"/>
  <c r="R3117" i="9" s="1"/>
  <c r="Q3118" i="9"/>
  <c r="R3118" i="9" s="1"/>
  <c r="Q3119" i="9"/>
  <c r="R3119" i="9" s="1"/>
  <c r="Q3120" i="9"/>
  <c r="R3120" i="9" s="1"/>
  <c r="Q3121" i="9"/>
  <c r="R3121" i="9" s="1"/>
  <c r="Q3122" i="9"/>
  <c r="R3122" i="9" s="1"/>
  <c r="Q3123" i="9"/>
  <c r="R3123" i="9" s="1"/>
  <c r="Q3124" i="9"/>
  <c r="R3124" i="9" s="1"/>
  <c r="Q3125" i="9"/>
  <c r="R3125" i="9" s="1"/>
  <c r="Q3126" i="9"/>
  <c r="R3126" i="9" s="1"/>
  <c r="Q3127" i="9"/>
  <c r="R3127" i="9" s="1"/>
  <c r="Q3128" i="9"/>
  <c r="R3128" i="9" s="1"/>
  <c r="Q3129" i="9"/>
  <c r="R3129" i="9" s="1"/>
  <c r="Q3130" i="9"/>
  <c r="R3130" i="9" s="1"/>
  <c r="Q3131" i="9"/>
  <c r="R3131" i="9" s="1"/>
  <c r="Q3132" i="9"/>
  <c r="R3132" i="9" s="1"/>
  <c r="Q3133" i="9"/>
  <c r="R3133" i="9" s="1"/>
  <c r="Q3134" i="9"/>
  <c r="R3134" i="9" s="1"/>
  <c r="Q3135" i="9"/>
  <c r="R3135" i="9" s="1"/>
  <c r="Q3136" i="9"/>
  <c r="R3136" i="9" s="1"/>
  <c r="Q3137" i="9"/>
  <c r="R3137" i="9" s="1"/>
  <c r="Q3138" i="9"/>
  <c r="R3138" i="9" s="1"/>
  <c r="Q3139" i="9"/>
  <c r="R3139" i="9" s="1"/>
  <c r="Q3140" i="9"/>
  <c r="R3140" i="9" s="1"/>
  <c r="Q3141" i="9"/>
  <c r="R3141" i="9" s="1"/>
  <c r="Q3142" i="9"/>
  <c r="R3142" i="9" s="1"/>
  <c r="Q3143" i="9"/>
  <c r="R3143" i="9" s="1"/>
  <c r="Q3144" i="9"/>
  <c r="R3144" i="9" s="1"/>
  <c r="Q3145" i="9"/>
  <c r="R3145" i="9" s="1"/>
  <c r="Q3146" i="9"/>
  <c r="R3146" i="9" s="1"/>
  <c r="Q3147" i="9"/>
  <c r="R3147" i="9" s="1"/>
  <c r="Q3148" i="9"/>
  <c r="R3148" i="9" s="1"/>
  <c r="Q3149" i="9"/>
  <c r="R3149" i="9" s="1"/>
  <c r="Q3150" i="9"/>
  <c r="R3150" i="9" s="1"/>
  <c r="Q3151" i="9"/>
  <c r="R3151" i="9" s="1"/>
  <c r="Q3152" i="9"/>
  <c r="R3152" i="9" s="1"/>
  <c r="Q3153" i="9"/>
  <c r="R3153" i="9" s="1"/>
  <c r="Q3154" i="9"/>
  <c r="R3154" i="9" s="1"/>
  <c r="Q3155" i="9"/>
  <c r="R3155" i="9" s="1"/>
  <c r="Q3156" i="9"/>
  <c r="R3156" i="9" s="1"/>
  <c r="Q3157" i="9"/>
  <c r="R3157" i="9" s="1"/>
  <c r="Q3158" i="9"/>
  <c r="R3158" i="9" s="1"/>
  <c r="Q3159" i="9"/>
  <c r="R3159" i="9" s="1"/>
  <c r="Q3160" i="9"/>
  <c r="R3160" i="9" s="1"/>
  <c r="Q3161" i="9"/>
  <c r="R3161" i="9" s="1"/>
  <c r="Q3162" i="9"/>
  <c r="R3162" i="9" s="1"/>
  <c r="Q3163" i="9"/>
  <c r="R3163" i="9" s="1"/>
  <c r="Q3164" i="9"/>
  <c r="R3164" i="9" s="1"/>
  <c r="Q3165" i="9"/>
  <c r="R3165" i="9" s="1"/>
  <c r="Q3166" i="9"/>
  <c r="R3166" i="9" s="1"/>
  <c r="Q3167" i="9"/>
  <c r="R3167" i="9" s="1"/>
  <c r="Q3168" i="9"/>
  <c r="R3168" i="9" s="1"/>
  <c r="Q3169" i="9"/>
  <c r="R3169" i="9" s="1"/>
  <c r="Q3170" i="9"/>
  <c r="R3170" i="9" s="1"/>
  <c r="Q3171" i="9"/>
  <c r="R3171" i="9" s="1"/>
  <c r="Q3172" i="9"/>
  <c r="R3172" i="9" s="1"/>
  <c r="Q3173" i="9"/>
  <c r="R3173" i="9" s="1"/>
  <c r="Q3174" i="9"/>
  <c r="R3174" i="9" s="1"/>
  <c r="Q3175" i="9"/>
  <c r="R3175" i="9" s="1"/>
  <c r="Q3176" i="9"/>
  <c r="R3176" i="9" s="1"/>
  <c r="Q3177" i="9"/>
  <c r="R3177" i="9" s="1"/>
  <c r="Q3178" i="9"/>
  <c r="R3178" i="9" s="1"/>
  <c r="Q3179" i="9"/>
  <c r="R3179" i="9" s="1"/>
  <c r="Q3180" i="9"/>
  <c r="R3180" i="9" s="1"/>
  <c r="Q3181" i="9"/>
  <c r="R3181" i="9" s="1"/>
  <c r="Q3182" i="9"/>
  <c r="R3182" i="9" s="1"/>
  <c r="Q3183" i="9"/>
  <c r="R3183" i="9" s="1"/>
  <c r="Q3184" i="9"/>
  <c r="R3184" i="9" s="1"/>
  <c r="Q3185" i="9"/>
  <c r="R3185" i="9" s="1"/>
  <c r="Q3186" i="9"/>
  <c r="R3186" i="9" s="1"/>
  <c r="Q3187" i="9"/>
  <c r="R3187" i="9" s="1"/>
  <c r="Q3188" i="9"/>
  <c r="R3188" i="9" s="1"/>
  <c r="Q3189" i="9"/>
  <c r="R3189" i="9" s="1"/>
  <c r="Q3190" i="9"/>
  <c r="R3190" i="9" s="1"/>
  <c r="Q3191" i="9"/>
  <c r="R3191" i="9" s="1"/>
  <c r="Q3192" i="9"/>
  <c r="R3192" i="9" s="1"/>
  <c r="Q3193" i="9"/>
  <c r="R3193" i="9" s="1"/>
  <c r="Q3194" i="9"/>
  <c r="R3194" i="9" s="1"/>
  <c r="Q3195" i="9"/>
  <c r="R3195" i="9" s="1"/>
  <c r="Q3196" i="9"/>
  <c r="R3196" i="9" s="1"/>
  <c r="Q3197" i="9"/>
  <c r="R3197" i="9" s="1"/>
  <c r="Q3198" i="9"/>
  <c r="R3198" i="9" s="1"/>
  <c r="Q3199" i="9"/>
  <c r="R3199" i="9" s="1"/>
  <c r="Q3200" i="9"/>
  <c r="R3200" i="9" s="1"/>
  <c r="Q3201" i="9"/>
  <c r="R3201" i="9" s="1"/>
  <c r="Q3202" i="9"/>
  <c r="R3202" i="9" s="1"/>
  <c r="Q3203" i="9"/>
  <c r="R3203" i="9" s="1"/>
  <c r="Q3204" i="9"/>
  <c r="R3204" i="9" s="1"/>
  <c r="Q3205" i="9"/>
  <c r="R3205" i="9" s="1"/>
  <c r="Q3206" i="9"/>
  <c r="R3206" i="9" s="1"/>
  <c r="Q3207" i="9"/>
  <c r="R3207" i="9" s="1"/>
  <c r="Q3208" i="9"/>
  <c r="R3208" i="9" s="1"/>
  <c r="Q3209" i="9"/>
  <c r="R3209" i="9" s="1"/>
  <c r="Q3210" i="9"/>
  <c r="R3210" i="9" s="1"/>
  <c r="Q3211" i="9"/>
  <c r="R3211" i="9" s="1"/>
  <c r="Q3212" i="9"/>
  <c r="R3212" i="9" s="1"/>
  <c r="Q3213" i="9"/>
  <c r="R3213" i="9" s="1"/>
  <c r="Q3214" i="9"/>
  <c r="R3214" i="9" s="1"/>
  <c r="Q3215" i="9"/>
  <c r="R3215" i="9" s="1"/>
  <c r="Q3216" i="9"/>
  <c r="R3216" i="9" s="1"/>
  <c r="Q3217" i="9"/>
  <c r="R3217" i="9" s="1"/>
  <c r="Q3218" i="9"/>
  <c r="R3218" i="9" s="1"/>
  <c r="Q3219" i="9"/>
  <c r="R3219" i="9" s="1"/>
  <c r="Q3220" i="9"/>
  <c r="R3220" i="9" s="1"/>
  <c r="Q3221" i="9"/>
  <c r="R3221" i="9" s="1"/>
  <c r="Q3222" i="9"/>
  <c r="R3222" i="9" s="1"/>
  <c r="Q3223" i="9"/>
  <c r="R3223" i="9" s="1"/>
  <c r="Q3224" i="9"/>
  <c r="R3224" i="9" s="1"/>
  <c r="Q3225" i="9"/>
  <c r="R3225" i="9" s="1"/>
  <c r="Q3226" i="9"/>
  <c r="R3226" i="9" s="1"/>
  <c r="Q3227" i="9"/>
  <c r="R3227" i="9" s="1"/>
  <c r="Q3228" i="9"/>
  <c r="R3228" i="9" s="1"/>
  <c r="Q3229" i="9"/>
  <c r="R3229" i="9" s="1"/>
  <c r="Q3230" i="9"/>
  <c r="R3230" i="9" s="1"/>
  <c r="Q3231" i="9"/>
  <c r="R3231" i="9" s="1"/>
  <c r="Q3232" i="9"/>
  <c r="R3232" i="9" s="1"/>
  <c r="Q3233" i="9"/>
  <c r="R3233" i="9" s="1"/>
  <c r="Q3234" i="9"/>
  <c r="R3234" i="9" s="1"/>
  <c r="Q3235" i="9"/>
  <c r="R3235" i="9" s="1"/>
  <c r="Q3236" i="9"/>
  <c r="R3236" i="9" s="1"/>
  <c r="Q3237" i="9"/>
  <c r="R3237" i="9" s="1"/>
  <c r="Q3238" i="9"/>
  <c r="R3238" i="9" s="1"/>
  <c r="Q3239" i="9"/>
  <c r="R3239" i="9" s="1"/>
  <c r="Q3240" i="9"/>
  <c r="R3240" i="9" s="1"/>
  <c r="Q3241" i="9"/>
  <c r="R3241" i="9" s="1"/>
  <c r="Q3242" i="9"/>
  <c r="R3242" i="9" s="1"/>
  <c r="Q3243" i="9"/>
  <c r="R3243" i="9" s="1"/>
  <c r="Q3244" i="9"/>
  <c r="R3244" i="9" s="1"/>
  <c r="Q3245" i="9"/>
  <c r="R3245" i="9" s="1"/>
  <c r="Q3246" i="9"/>
  <c r="R3246" i="9" s="1"/>
  <c r="Q3247" i="9"/>
  <c r="R3247" i="9" s="1"/>
  <c r="Q3248" i="9"/>
  <c r="R3248" i="9" s="1"/>
  <c r="Q3249" i="9"/>
  <c r="R3249" i="9" s="1"/>
  <c r="Q3250" i="9"/>
  <c r="R3250" i="9" s="1"/>
  <c r="Q3251" i="9"/>
  <c r="R3251" i="9" s="1"/>
  <c r="Q3252" i="9"/>
  <c r="R3252" i="9" s="1"/>
  <c r="Q3253" i="9"/>
  <c r="R3253" i="9" s="1"/>
  <c r="Q3254" i="9"/>
  <c r="R3254" i="9" s="1"/>
  <c r="Q3255" i="9"/>
  <c r="R3255" i="9" s="1"/>
  <c r="Q3256" i="9"/>
  <c r="R3256" i="9" s="1"/>
  <c r="Q3257" i="9"/>
  <c r="R3257" i="9" s="1"/>
  <c r="Q3258" i="9"/>
  <c r="R3258" i="9" s="1"/>
  <c r="Q3259" i="9"/>
  <c r="R3259" i="9" s="1"/>
  <c r="Q3260" i="9"/>
  <c r="R3260" i="9" s="1"/>
  <c r="Q3261" i="9"/>
  <c r="R3261" i="9" s="1"/>
  <c r="Q3262" i="9"/>
  <c r="R3262" i="9" s="1"/>
  <c r="Q3263" i="9"/>
  <c r="R3263" i="9" s="1"/>
  <c r="Q3264" i="9"/>
  <c r="R3264" i="9" s="1"/>
  <c r="Q3265" i="9"/>
  <c r="R3265" i="9" s="1"/>
  <c r="Q3266" i="9"/>
  <c r="R3266" i="9" s="1"/>
  <c r="Q3267" i="9"/>
  <c r="R3267" i="9" s="1"/>
  <c r="Q3268" i="9"/>
  <c r="R3268" i="9" s="1"/>
  <c r="Q3269" i="9"/>
  <c r="R3269" i="9" s="1"/>
  <c r="Q3270" i="9"/>
  <c r="R3270" i="9" s="1"/>
  <c r="Q3271" i="9"/>
  <c r="R3271" i="9" s="1"/>
  <c r="Q3272" i="9"/>
  <c r="R3272" i="9" s="1"/>
  <c r="Q3273" i="9"/>
  <c r="R3273" i="9" s="1"/>
  <c r="Q3274" i="9"/>
  <c r="R3274" i="9" s="1"/>
  <c r="Q3275" i="9"/>
  <c r="R3275" i="9" s="1"/>
  <c r="Q3276" i="9"/>
  <c r="R3276" i="9" s="1"/>
  <c r="Q3277" i="9"/>
  <c r="R3277" i="9" s="1"/>
  <c r="Q3278" i="9"/>
  <c r="R3278" i="9" s="1"/>
  <c r="Q3279" i="9"/>
  <c r="R3279" i="9" s="1"/>
  <c r="Q3280" i="9"/>
  <c r="R3280" i="9" s="1"/>
  <c r="Q3281" i="9"/>
  <c r="R3281" i="9" s="1"/>
  <c r="Q3282" i="9"/>
  <c r="R3282" i="9" s="1"/>
  <c r="Q3283" i="9"/>
  <c r="R3283" i="9" s="1"/>
  <c r="Q3284" i="9"/>
  <c r="R3284" i="9" s="1"/>
  <c r="Q3285" i="9"/>
  <c r="R3285" i="9" s="1"/>
  <c r="Q3286" i="9"/>
  <c r="R3286" i="9" s="1"/>
  <c r="Q3287" i="9"/>
  <c r="R3287" i="9" s="1"/>
  <c r="Q3288" i="9"/>
  <c r="R3288" i="9" s="1"/>
  <c r="Q3289" i="9"/>
  <c r="R3289" i="9" s="1"/>
  <c r="Q3290" i="9"/>
  <c r="R3290" i="9" s="1"/>
  <c r="Q3291" i="9"/>
  <c r="R3291" i="9" s="1"/>
  <c r="Q3292" i="9"/>
  <c r="R3292" i="9" s="1"/>
  <c r="Q3293" i="9"/>
  <c r="R3293" i="9" s="1"/>
  <c r="Q3294" i="9"/>
  <c r="R3294" i="9" s="1"/>
  <c r="Q3295" i="9"/>
  <c r="R3295" i="9" s="1"/>
  <c r="Q3296" i="9"/>
  <c r="R3296" i="9" s="1"/>
  <c r="Q3297" i="9"/>
  <c r="R3297" i="9" s="1"/>
  <c r="Q3298" i="9"/>
  <c r="R3298" i="9" s="1"/>
  <c r="Q3299" i="9"/>
  <c r="R3299" i="9" s="1"/>
  <c r="Q3300" i="9"/>
  <c r="R3300" i="9" s="1"/>
  <c r="Q3301" i="9"/>
  <c r="R3301" i="9" s="1"/>
  <c r="Q3302" i="9"/>
  <c r="R3302" i="9" s="1"/>
  <c r="Q3303" i="9"/>
  <c r="R3303" i="9" s="1"/>
  <c r="Q3304" i="9"/>
  <c r="R3304" i="9" s="1"/>
  <c r="Q3305" i="9"/>
  <c r="R3305" i="9" s="1"/>
  <c r="Q3306" i="9"/>
  <c r="R3306" i="9" s="1"/>
  <c r="Q3307" i="9"/>
  <c r="R3307" i="9" s="1"/>
  <c r="Q3308" i="9"/>
  <c r="R3308" i="9" s="1"/>
  <c r="Q3309" i="9"/>
  <c r="R3309" i="9" s="1"/>
  <c r="Q3310" i="9"/>
  <c r="R3310" i="9" s="1"/>
  <c r="Q3311" i="9"/>
  <c r="R3311" i="9" s="1"/>
  <c r="Q3312" i="9"/>
  <c r="R3312" i="9" s="1"/>
  <c r="Q3313" i="9"/>
  <c r="R3313" i="9" s="1"/>
  <c r="Q3314" i="9"/>
  <c r="R3314" i="9" s="1"/>
  <c r="Q3315" i="9"/>
  <c r="R3315" i="9" s="1"/>
  <c r="Q3316" i="9"/>
  <c r="R3316" i="9" s="1"/>
  <c r="Q3317" i="9"/>
  <c r="R3317" i="9" s="1"/>
  <c r="Q3318" i="9"/>
  <c r="R3318" i="9" s="1"/>
  <c r="Q3319" i="9"/>
  <c r="R3319" i="9" s="1"/>
  <c r="Q3320" i="9"/>
  <c r="R3320" i="9" s="1"/>
  <c r="Q3321" i="9"/>
  <c r="R3321" i="9" s="1"/>
  <c r="Q3322" i="9"/>
  <c r="R3322" i="9" s="1"/>
  <c r="Q3323" i="9"/>
  <c r="R3323" i="9" s="1"/>
  <c r="Q3324" i="9"/>
  <c r="R3324" i="9" s="1"/>
  <c r="Q3325" i="9"/>
  <c r="R3325" i="9" s="1"/>
  <c r="Q3326" i="9"/>
  <c r="R3326" i="9" s="1"/>
  <c r="Q3327" i="9"/>
  <c r="R3327" i="9" s="1"/>
  <c r="Q3328" i="9"/>
  <c r="R3328" i="9" s="1"/>
  <c r="Q3329" i="9"/>
  <c r="R3329" i="9" s="1"/>
  <c r="Q3330" i="9"/>
  <c r="R3330" i="9" s="1"/>
  <c r="Q3331" i="9"/>
  <c r="R3331" i="9" s="1"/>
  <c r="Q3332" i="9"/>
  <c r="R3332" i="9" s="1"/>
  <c r="Q3333" i="9"/>
  <c r="R3333" i="9" s="1"/>
  <c r="Q3334" i="9"/>
  <c r="R3334" i="9" s="1"/>
  <c r="Q3335" i="9"/>
  <c r="R3335" i="9" s="1"/>
  <c r="Q3336" i="9"/>
  <c r="R3336" i="9" s="1"/>
  <c r="Q3337" i="9"/>
  <c r="R3337" i="9" s="1"/>
  <c r="Q3338" i="9"/>
  <c r="R3338" i="9" s="1"/>
  <c r="Q3339" i="9"/>
  <c r="R3339" i="9" s="1"/>
  <c r="Q3340" i="9"/>
  <c r="R3340" i="9" s="1"/>
  <c r="Q3341" i="9"/>
  <c r="R3341" i="9" s="1"/>
  <c r="Q3342" i="9"/>
  <c r="R3342" i="9" s="1"/>
  <c r="Q3343" i="9"/>
  <c r="R3343" i="9" s="1"/>
  <c r="Q3344" i="9"/>
  <c r="R3344" i="9" s="1"/>
  <c r="Q3345" i="9"/>
  <c r="R3345" i="9" s="1"/>
  <c r="Q3346" i="9"/>
  <c r="R3346" i="9" s="1"/>
  <c r="Q3347" i="9"/>
  <c r="R3347" i="9" s="1"/>
  <c r="Q3348" i="9"/>
  <c r="R3348" i="9" s="1"/>
  <c r="Q3349" i="9"/>
  <c r="R3349" i="9" s="1"/>
  <c r="Q3350" i="9"/>
  <c r="R3350" i="9" s="1"/>
  <c r="Q3351" i="9"/>
  <c r="R3351" i="9" s="1"/>
  <c r="Q3352" i="9"/>
  <c r="R3352" i="9" s="1"/>
  <c r="Q3353" i="9"/>
  <c r="R3353" i="9" s="1"/>
  <c r="Q3354" i="9"/>
  <c r="R3354" i="9" s="1"/>
  <c r="Q3355" i="9"/>
  <c r="R3355" i="9" s="1"/>
  <c r="Q3356" i="9"/>
  <c r="R3356" i="9" s="1"/>
  <c r="Q3357" i="9"/>
  <c r="R3357" i="9" s="1"/>
  <c r="Q3358" i="9"/>
  <c r="R3358" i="9" s="1"/>
  <c r="Q3359" i="9"/>
  <c r="R3359" i="9" s="1"/>
  <c r="Q3360" i="9"/>
  <c r="R3360" i="9" s="1"/>
  <c r="Q3361" i="9"/>
  <c r="R3361" i="9" s="1"/>
  <c r="Q3362" i="9"/>
  <c r="R3362" i="9" s="1"/>
  <c r="Q3363" i="9"/>
  <c r="R3363" i="9" s="1"/>
  <c r="Q3364" i="9"/>
  <c r="R3364" i="9" s="1"/>
  <c r="Q3365" i="9"/>
  <c r="R3365" i="9" s="1"/>
  <c r="Q3366" i="9"/>
  <c r="R3366" i="9" s="1"/>
  <c r="Q3367" i="9"/>
  <c r="R3367" i="9" s="1"/>
  <c r="Q3368" i="9"/>
  <c r="R3368" i="9" s="1"/>
  <c r="Q3369" i="9"/>
  <c r="R3369" i="9" s="1"/>
  <c r="Q3370" i="9"/>
  <c r="R3370" i="9" s="1"/>
  <c r="Q3371" i="9"/>
  <c r="R3371" i="9" s="1"/>
  <c r="Q3372" i="9"/>
  <c r="R3372" i="9" s="1"/>
  <c r="Q3373" i="9"/>
  <c r="R3373" i="9" s="1"/>
  <c r="Q3374" i="9"/>
  <c r="R3374" i="9" s="1"/>
  <c r="Q3375" i="9"/>
  <c r="R3375" i="9" s="1"/>
  <c r="Q3376" i="9"/>
  <c r="R3376" i="9" s="1"/>
  <c r="Q3377" i="9"/>
  <c r="R3377" i="9" s="1"/>
  <c r="Q3378" i="9"/>
  <c r="R3378" i="9" s="1"/>
  <c r="Q3379" i="9"/>
  <c r="R3379" i="9" s="1"/>
  <c r="Q3380" i="9"/>
  <c r="R3380" i="9" s="1"/>
  <c r="Q3381" i="9"/>
  <c r="R3381" i="9" s="1"/>
  <c r="Q3382" i="9"/>
  <c r="R3382" i="9" s="1"/>
  <c r="Q3383" i="9"/>
  <c r="R3383" i="9" s="1"/>
  <c r="Q3384" i="9"/>
  <c r="R3384" i="9" s="1"/>
  <c r="Q3385" i="9"/>
  <c r="R3385" i="9" s="1"/>
  <c r="Q3386" i="9"/>
  <c r="R3386" i="9" s="1"/>
  <c r="Q3387" i="9"/>
  <c r="R3387" i="9" s="1"/>
  <c r="Q3388" i="9"/>
  <c r="R3388" i="9" s="1"/>
  <c r="Q3389" i="9"/>
  <c r="R3389" i="9" s="1"/>
  <c r="Q3390" i="9"/>
  <c r="R3390" i="9" s="1"/>
  <c r="Q3391" i="9"/>
  <c r="R3391" i="9" s="1"/>
  <c r="Q3392" i="9"/>
  <c r="R3392" i="9" s="1"/>
  <c r="Q3393" i="9"/>
  <c r="R3393" i="9" s="1"/>
  <c r="Q3394" i="9"/>
  <c r="R3394" i="9" s="1"/>
  <c r="Q3395" i="9"/>
  <c r="R3395" i="9" s="1"/>
  <c r="Q3396" i="9"/>
  <c r="R3396" i="9" s="1"/>
  <c r="Q3397" i="9"/>
  <c r="R3397" i="9" s="1"/>
  <c r="Q3398" i="9"/>
  <c r="R3398" i="9" s="1"/>
  <c r="Q3399" i="9"/>
  <c r="R3399" i="9" s="1"/>
  <c r="Q3400" i="9"/>
  <c r="R3400" i="9" s="1"/>
  <c r="Q3401" i="9"/>
  <c r="R3401" i="9" s="1"/>
  <c r="Q3402" i="9"/>
  <c r="R3402" i="9" s="1"/>
  <c r="Q3403" i="9"/>
  <c r="R3403" i="9" s="1"/>
  <c r="Q3404" i="9"/>
  <c r="R3404" i="9" s="1"/>
  <c r="Q3405" i="9"/>
  <c r="R3405" i="9" s="1"/>
  <c r="Q3406" i="9"/>
  <c r="R3406" i="9" s="1"/>
  <c r="Q3407" i="9"/>
  <c r="R3407" i="9" s="1"/>
  <c r="Q3408" i="9"/>
  <c r="R3408" i="9" s="1"/>
  <c r="Q3409" i="9"/>
  <c r="R3409" i="9" s="1"/>
  <c r="Q3410" i="9"/>
  <c r="R3410" i="9" s="1"/>
  <c r="Q3411" i="9"/>
  <c r="R3411" i="9" s="1"/>
  <c r="Q3412" i="9"/>
  <c r="R3412" i="9" s="1"/>
  <c r="Q3413" i="9"/>
  <c r="R3413" i="9" s="1"/>
  <c r="Q3414" i="9"/>
  <c r="R3414" i="9" s="1"/>
  <c r="Q3415" i="9"/>
  <c r="R3415" i="9" s="1"/>
  <c r="Q3416" i="9"/>
  <c r="R3416" i="9" s="1"/>
  <c r="Q3417" i="9"/>
  <c r="R3417" i="9" s="1"/>
  <c r="Q3418" i="9"/>
  <c r="R3418" i="9" s="1"/>
  <c r="Q3419" i="9"/>
  <c r="R3419" i="9" s="1"/>
  <c r="Q3420" i="9"/>
  <c r="R3420" i="9" s="1"/>
  <c r="Q3421" i="9"/>
  <c r="R3421" i="9" s="1"/>
  <c r="Q3422" i="9"/>
  <c r="R3422" i="9" s="1"/>
  <c r="Q3423" i="9"/>
  <c r="R3423" i="9" s="1"/>
  <c r="Q3424" i="9"/>
  <c r="R3424" i="9" s="1"/>
  <c r="Q3425" i="9"/>
  <c r="R3425" i="9" s="1"/>
  <c r="Q3426" i="9"/>
  <c r="R3426" i="9" s="1"/>
  <c r="Q3427" i="9"/>
  <c r="R3427" i="9" s="1"/>
  <c r="Q3428" i="9"/>
  <c r="R3428" i="9" s="1"/>
  <c r="Q3429" i="9"/>
  <c r="R3429" i="9" s="1"/>
  <c r="Q3430" i="9"/>
  <c r="R3430" i="9" s="1"/>
  <c r="Q3431" i="9"/>
  <c r="R3431" i="9" s="1"/>
  <c r="Q3432" i="9"/>
  <c r="R3432" i="9" s="1"/>
  <c r="Q3433" i="9"/>
  <c r="R3433" i="9" s="1"/>
  <c r="Q3434" i="9"/>
  <c r="R3434" i="9" s="1"/>
  <c r="Q3435" i="9"/>
  <c r="R3435" i="9" s="1"/>
  <c r="Q3436" i="9"/>
  <c r="R3436" i="9" s="1"/>
  <c r="Q3437" i="9"/>
  <c r="R3437" i="9" s="1"/>
  <c r="Q3438" i="9"/>
  <c r="R3438" i="9" s="1"/>
  <c r="Q3439" i="9"/>
  <c r="R3439" i="9" s="1"/>
  <c r="Q3440" i="9"/>
  <c r="R3440" i="9" s="1"/>
  <c r="Q3441" i="9"/>
  <c r="R3441" i="9" s="1"/>
  <c r="Q3442" i="9"/>
  <c r="R3442" i="9" s="1"/>
  <c r="Q3443" i="9"/>
  <c r="R3443" i="9" s="1"/>
  <c r="Q3444" i="9"/>
  <c r="R3444" i="9" s="1"/>
  <c r="Q3445" i="9"/>
  <c r="R3445" i="9" s="1"/>
  <c r="Q3446" i="9"/>
  <c r="R3446" i="9" s="1"/>
  <c r="Q3447" i="9"/>
  <c r="R3447" i="9" s="1"/>
  <c r="Q3448" i="9"/>
  <c r="R3448" i="9" s="1"/>
  <c r="Q3449" i="9"/>
  <c r="R3449" i="9" s="1"/>
  <c r="Q3450" i="9"/>
  <c r="R3450" i="9" s="1"/>
  <c r="Q3451" i="9"/>
  <c r="R3451" i="9" s="1"/>
  <c r="Q3452" i="9"/>
  <c r="R3452" i="9" s="1"/>
  <c r="Q3453" i="9"/>
  <c r="R3453" i="9" s="1"/>
  <c r="Q3454" i="9"/>
  <c r="R3454" i="9" s="1"/>
  <c r="Q3455" i="9"/>
  <c r="R3455" i="9" s="1"/>
  <c r="Q3456" i="9"/>
  <c r="R3456" i="9" s="1"/>
  <c r="Q3457" i="9"/>
  <c r="R3457" i="9" s="1"/>
  <c r="Q3458" i="9"/>
  <c r="R3458" i="9" s="1"/>
  <c r="Q3459" i="9"/>
  <c r="R3459" i="9" s="1"/>
  <c r="Q3460" i="9"/>
  <c r="R3460" i="9" s="1"/>
  <c r="Q3461" i="9"/>
  <c r="R3461" i="9" s="1"/>
  <c r="Q3462" i="9"/>
  <c r="R3462" i="9" s="1"/>
  <c r="Q3463" i="9"/>
  <c r="R3463" i="9" s="1"/>
  <c r="Q3464" i="9"/>
  <c r="R3464" i="9" s="1"/>
  <c r="Q3465" i="9"/>
  <c r="R3465" i="9" s="1"/>
  <c r="Q3466" i="9"/>
  <c r="R3466" i="9" s="1"/>
  <c r="Q3467" i="9"/>
  <c r="R3467" i="9" s="1"/>
  <c r="Q3468" i="9"/>
  <c r="R3468" i="9" s="1"/>
  <c r="Q3469" i="9"/>
  <c r="R3469" i="9" s="1"/>
  <c r="Q3470" i="9"/>
  <c r="R3470" i="9" s="1"/>
  <c r="Q3471" i="9"/>
  <c r="R3471" i="9" s="1"/>
  <c r="Q3472" i="9"/>
  <c r="R3472" i="9" s="1"/>
  <c r="Q3473" i="9"/>
  <c r="R3473" i="9" s="1"/>
  <c r="Q3474" i="9"/>
  <c r="R3474" i="9" s="1"/>
  <c r="Q3475" i="9"/>
  <c r="R3475" i="9" s="1"/>
  <c r="Q3476" i="9"/>
  <c r="R3476" i="9" s="1"/>
  <c r="Q3477" i="9"/>
  <c r="R3477" i="9" s="1"/>
  <c r="Q3478" i="9"/>
  <c r="R3478" i="9" s="1"/>
  <c r="Q3479" i="9"/>
  <c r="R3479" i="9" s="1"/>
  <c r="Q3480" i="9"/>
  <c r="R3480" i="9" s="1"/>
  <c r="Q3481" i="9"/>
  <c r="R3481" i="9" s="1"/>
  <c r="Q3482" i="9"/>
  <c r="R3482" i="9" s="1"/>
  <c r="Q3483" i="9"/>
  <c r="R3483" i="9" s="1"/>
  <c r="Q3484" i="9"/>
  <c r="R3484" i="9" s="1"/>
  <c r="Q3485" i="9"/>
  <c r="R3485" i="9" s="1"/>
  <c r="Q3486" i="9"/>
  <c r="R3486" i="9" s="1"/>
  <c r="Q3487" i="9"/>
  <c r="R3487" i="9" s="1"/>
  <c r="Q3488" i="9"/>
  <c r="R3488" i="9" s="1"/>
  <c r="Q3489" i="9"/>
  <c r="R3489" i="9" s="1"/>
  <c r="Q3490" i="9"/>
  <c r="R3490" i="9" s="1"/>
  <c r="Q3491" i="9"/>
  <c r="R3491" i="9" s="1"/>
  <c r="Q3492" i="9"/>
  <c r="R3492" i="9" s="1"/>
  <c r="Q3493" i="9"/>
  <c r="R3493" i="9" s="1"/>
  <c r="Q3494" i="9"/>
  <c r="R3494" i="9" s="1"/>
  <c r="Q3495" i="9"/>
  <c r="R3495" i="9" s="1"/>
  <c r="Q3496" i="9"/>
  <c r="R3496" i="9" s="1"/>
  <c r="Q3497" i="9"/>
  <c r="R3497" i="9" s="1"/>
  <c r="Q3498" i="9"/>
  <c r="R3498" i="9" s="1"/>
  <c r="Q3499" i="9"/>
  <c r="R3499" i="9" s="1"/>
  <c r="Q3500" i="9"/>
  <c r="R3500" i="9" s="1"/>
  <c r="Q3501" i="9"/>
  <c r="R3501" i="9" s="1"/>
  <c r="Q3502" i="9"/>
  <c r="R3502" i="9" s="1"/>
  <c r="Q3503" i="9"/>
  <c r="R3503" i="9" s="1"/>
  <c r="Q3504" i="9"/>
  <c r="R3504" i="9" s="1"/>
  <c r="Q3505" i="9"/>
  <c r="R3505" i="9" s="1"/>
  <c r="Q3506" i="9"/>
  <c r="R3506" i="9" s="1"/>
  <c r="Q3507" i="9"/>
  <c r="R3507" i="9" s="1"/>
  <c r="Q3508" i="9"/>
  <c r="R3508" i="9" s="1"/>
  <c r="Q3509" i="9"/>
  <c r="R3509" i="9" s="1"/>
  <c r="Q3510" i="9"/>
  <c r="R3510" i="9" s="1"/>
  <c r="Q3511" i="9"/>
  <c r="R3511" i="9" s="1"/>
  <c r="Q3512" i="9"/>
  <c r="R3512" i="9" s="1"/>
  <c r="Q3513" i="9"/>
  <c r="R3513" i="9" s="1"/>
  <c r="Q3514" i="9"/>
  <c r="R3514" i="9" s="1"/>
  <c r="Q3515" i="9"/>
  <c r="R3515" i="9" s="1"/>
  <c r="Q3516" i="9"/>
  <c r="R3516" i="9" s="1"/>
  <c r="Q3517" i="9"/>
  <c r="R3517" i="9" s="1"/>
  <c r="Q3518" i="9"/>
  <c r="R3518" i="9" s="1"/>
  <c r="Q3519" i="9"/>
  <c r="R3519" i="9" s="1"/>
  <c r="Q3520" i="9"/>
  <c r="R3520" i="9" s="1"/>
  <c r="Q3521" i="9"/>
  <c r="R3521" i="9" s="1"/>
  <c r="Q3522" i="9"/>
  <c r="R3522" i="9" s="1"/>
  <c r="Q3523" i="9"/>
  <c r="R3523" i="9" s="1"/>
  <c r="Q3524" i="9"/>
  <c r="R3524" i="9" s="1"/>
  <c r="Q3525" i="9"/>
  <c r="R3525" i="9" s="1"/>
  <c r="Q3526" i="9"/>
  <c r="R3526" i="9" s="1"/>
  <c r="Q3527" i="9"/>
  <c r="R3527" i="9" s="1"/>
  <c r="Q3528" i="9"/>
  <c r="R3528" i="9" s="1"/>
  <c r="Q3529" i="9"/>
  <c r="R3529" i="9" s="1"/>
  <c r="Q3530" i="9"/>
  <c r="R3530" i="9" s="1"/>
  <c r="Q3531" i="9"/>
  <c r="R3531" i="9" s="1"/>
  <c r="Q3532" i="9"/>
  <c r="R3532" i="9" s="1"/>
  <c r="Q3533" i="9"/>
  <c r="R3533" i="9" s="1"/>
  <c r="Q3534" i="9"/>
  <c r="R3534" i="9" s="1"/>
  <c r="Q3535" i="9"/>
  <c r="R3535" i="9" s="1"/>
  <c r="Q3536" i="9"/>
  <c r="R3536" i="9" s="1"/>
  <c r="Q3537" i="9"/>
  <c r="R3537" i="9" s="1"/>
  <c r="Q3538" i="9"/>
  <c r="R3538" i="9" s="1"/>
  <c r="Q3539" i="9"/>
  <c r="R3539" i="9" s="1"/>
  <c r="Q3540" i="9"/>
  <c r="R3540" i="9" s="1"/>
  <c r="Q3541" i="9"/>
  <c r="R3541" i="9" s="1"/>
  <c r="Q3542" i="9"/>
  <c r="R3542" i="9" s="1"/>
  <c r="Q3543" i="9"/>
  <c r="R3543" i="9" s="1"/>
  <c r="Q3544" i="9"/>
  <c r="R3544" i="9" s="1"/>
  <c r="Q3545" i="9"/>
  <c r="R3545" i="9" s="1"/>
  <c r="Q3546" i="9"/>
  <c r="R3546" i="9" s="1"/>
  <c r="Q3547" i="9"/>
  <c r="R3547" i="9" s="1"/>
  <c r="Q3548" i="9"/>
  <c r="R3548" i="9" s="1"/>
  <c r="Q3549" i="9"/>
  <c r="R3549" i="9" s="1"/>
  <c r="Q3550" i="9"/>
  <c r="R3550" i="9" s="1"/>
  <c r="Q3551" i="9"/>
  <c r="R3551" i="9" s="1"/>
  <c r="Q3552" i="9"/>
  <c r="R3552" i="9" s="1"/>
  <c r="Q3553" i="9"/>
  <c r="R3553" i="9" s="1"/>
  <c r="Q3554" i="9"/>
  <c r="R3554" i="9" s="1"/>
  <c r="Q3555" i="9"/>
  <c r="R3555" i="9" s="1"/>
  <c r="Q3556" i="9"/>
  <c r="R3556" i="9" s="1"/>
  <c r="Q3557" i="9"/>
  <c r="R3557" i="9" s="1"/>
  <c r="Q3558" i="9"/>
  <c r="R3558" i="9" s="1"/>
  <c r="Q3559" i="9"/>
  <c r="R3559" i="9" s="1"/>
  <c r="Q3560" i="9"/>
  <c r="R3560" i="9" s="1"/>
  <c r="Q3561" i="9"/>
  <c r="R3561" i="9" s="1"/>
  <c r="Q3562" i="9"/>
  <c r="R3562" i="9" s="1"/>
  <c r="Q3563" i="9"/>
  <c r="R3563" i="9" s="1"/>
  <c r="Q3564" i="9"/>
  <c r="R3564" i="9" s="1"/>
  <c r="Q3565" i="9"/>
  <c r="R3565" i="9" s="1"/>
  <c r="Q3566" i="9"/>
  <c r="R3566" i="9" s="1"/>
  <c r="Q3567" i="9"/>
  <c r="R3567" i="9" s="1"/>
  <c r="Q3568" i="9"/>
  <c r="R3568" i="9" s="1"/>
  <c r="Q3569" i="9"/>
  <c r="R3569" i="9" s="1"/>
  <c r="Q3570" i="9"/>
  <c r="R3570" i="9" s="1"/>
  <c r="Q3571" i="9"/>
  <c r="R3571" i="9" s="1"/>
  <c r="Q3572" i="9"/>
  <c r="R3572" i="9" s="1"/>
  <c r="Q3573" i="9"/>
  <c r="R3573" i="9" s="1"/>
  <c r="Q3574" i="9"/>
  <c r="R3574" i="9" s="1"/>
  <c r="Q3575" i="9"/>
  <c r="R3575" i="9" s="1"/>
  <c r="Q3576" i="9"/>
  <c r="R3576" i="9" s="1"/>
  <c r="Q3577" i="9"/>
  <c r="R3577" i="9" s="1"/>
  <c r="Q3578" i="9"/>
  <c r="R3578" i="9" s="1"/>
  <c r="Q3579" i="9"/>
  <c r="R3579" i="9" s="1"/>
  <c r="Q3580" i="9"/>
  <c r="R3580" i="9" s="1"/>
  <c r="Q3581" i="9"/>
  <c r="R3581" i="9" s="1"/>
  <c r="Q3582" i="9"/>
  <c r="R3582" i="9" s="1"/>
  <c r="Q3583" i="9"/>
  <c r="R3583" i="9" s="1"/>
  <c r="Q3584" i="9"/>
  <c r="R3584" i="9" s="1"/>
  <c r="Q3585" i="9"/>
  <c r="R3585" i="9" s="1"/>
  <c r="Q3586" i="9"/>
  <c r="R3586" i="9" s="1"/>
  <c r="Q3587" i="9"/>
  <c r="R3587" i="9" s="1"/>
  <c r="Q3588" i="9"/>
  <c r="R3588" i="9" s="1"/>
  <c r="Q3589" i="9"/>
  <c r="R3589" i="9" s="1"/>
  <c r="Q3590" i="9"/>
  <c r="R3590" i="9" s="1"/>
  <c r="Q3591" i="9"/>
  <c r="R3591" i="9" s="1"/>
  <c r="Q3592" i="9"/>
  <c r="R3592" i="9" s="1"/>
  <c r="Q3593" i="9"/>
  <c r="R3593" i="9" s="1"/>
  <c r="Q3594" i="9"/>
  <c r="R3594" i="9" s="1"/>
  <c r="Q3595" i="9"/>
  <c r="R3595" i="9" s="1"/>
  <c r="Q3596" i="9"/>
  <c r="R3596" i="9" s="1"/>
  <c r="Q3597" i="9"/>
  <c r="R3597" i="9" s="1"/>
  <c r="Q3598" i="9"/>
  <c r="R3598" i="9" s="1"/>
  <c r="Q3599" i="9"/>
  <c r="R3599" i="9" s="1"/>
  <c r="Q3600" i="9"/>
  <c r="R3600" i="9" s="1"/>
  <c r="Q3601" i="9"/>
  <c r="R3601" i="9" s="1"/>
  <c r="Q3602" i="9"/>
  <c r="R3602" i="9" s="1"/>
  <c r="Q3603" i="9"/>
  <c r="R3603" i="9" s="1"/>
  <c r="Q3604" i="9"/>
  <c r="R3604" i="9" s="1"/>
  <c r="Q3605" i="9"/>
  <c r="R3605" i="9" s="1"/>
  <c r="Q3606" i="9"/>
  <c r="R3606" i="9" s="1"/>
  <c r="Q3607" i="9"/>
  <c r="R3607" i="9" s="1"/>
  <c r="Q3608" i="9"/>
  <c r="R3608" i="9" s="1"/>
  <c r="Q3609" i="9"/>
  <c r="R3609" i="9" s="1"/>
  <c r="Q3610" i="9"/>
  <c r="R3610" i="9" s="1"/>
  <c r="Q3611" i="9"/>
  <c r="R3611" i="9" s="1"/>
  <c r="Q3612" i="9"/>
  <c r="R3612" i="9" s="1"/>
  <c r="Q3613" i="9"/>
  <c r="R3613" i="9" s="1"/>
  <c r="Q3614" i="9"/>
  <c r="R3614" i="9" s="1"/>
  <c r="Q3615" i="9"/>
  <c r="R3615" i="9" s="1"/>
  <c r="Q3616" i="9"/>
  <c r="R3616" i="9" s="1"/>
  <c r="Q3617" i="9"/>
  <c r="R3617" i="9" s="1"/>
  <c r="Q3618" i="9"/>
  <c r="R3618" i="9" s="1"/>
  <c r="Q3619" i="9"/>
  <c r="R3619" i="9" s="1"/>
  <c r="Q3620" i="9"/>
  <c r="R3620" i="9" s="1"/>
  <c r="Q3621" i="9"/>
  <c r="R3621" i="9" s="1"/>
  <c r="Q3622" i="9"/>
  <c r="R3622" i="9" s="1"/>
  <c r="Q3623" i="9"/>
  <c r="R3623" i="9" s="1"/>
  <c r="Q3624" i="9"/>
  <c r="R3624" i="9" s="1"/>
  <c r="Q3625" i="9"/>
  <c r="R3625" i="9" s="1"/>
  <c r="Q3626" i="9"/>
  <c r="R3626" i="9" s="1"/>
  <c r="Q3627" i="9"/>
  <c r="R3627" i="9" s="1"/>
  <c r="Q3628" i="9"/>
  <c r="R3628" i="9" s="1"/>
  <c r="Q3629" i="9"/>
  <c r="R3629" i="9" s="1"/>
  <c r="Q3630" i="9"/>
  <c r="R3630" i="9" s="1"/>
  <c r="Q3631" i="9"/>
  <c r="R3631" i="9" s="1"/>
  <c r="Q3632" i="9"/>
  <c r="R3632" i="9" s="1"/>
  <c r="Q3633" i="9"/>
  <c r="R3633" i="9" s="1"/>
  <c r="Q3634" i="9"/>
  <c r="R3634" i="9" s="1"/>
  <c r="Q3635" i="9"/>
  <c r="R3635" i="9" s="1"/>
  <c r="Q3636" i="9"/>
  <c r="R3636" i="9" s="1"/>
  <c r="Q3637" i="9"/>
  <c r="R3637" i="9" s="1"/>
  <c r="Q3638" i="9"/>
  <c r="R3638" i="9" s="1"/>
  <c r="Q3639" i="9"/>
  <c r="R3639" i="9" s="1"/>
  <c r="Q3640" i="9"/>
  <c r="R3640" i="9" s="1"/>
  <c r="Q3641" i="9"/>
  <c r="R3641" i="9" s="1"/>
  <c r="Q3642" i="9"/>
  <c r="R3642" i="9" s="1"/>
  <c r="Q3643" i="9"/>
  <c r="R3643" i="9" s="1"/>
  <c r="Q3644" i="9"/>
  <c r="R3644" i="9" s="1"/>
  <c r="Q3645" i="9"/>
  <c r="R3645" i="9" s="1"/>
  <c r="Q3646" i="9"/>
  <c r="R3646" i="9" s="1"/>
  <c r="Q3647" i="9"/>
  <c r="R3647" i="9" s="1"/>
  <c r="Q3648" i="9"/>
  <c r="R3648" i="9" s="1"/>
  <c r="Q3649" i="9"/>
  <c r="R3649" i="9" s="1"/>
  <c r="Q3650" i="9"/>
  <c r="R3650" i="9" s="1"/>
  <c r="Q3651" i="9"/>
  <c r="R3651" i="9" s="1"/>
  <c r="Q3652" i="9"/>
  <c r="R3652" i="9" s="1"/>
  <c r="Q3653" i="9"/>
  <c r="R3653" i="9" s="1"/>
  <c r="Q3654" i="9"/>
  <c r="R3654" i="9" s="1"/>
  <c r="Q3655" i="9"/>
  <c r="R3655" i="9" s="1"/>
  <c r="Q3656" i="9"/>
  <c r="R3656" i="9" s="1"/>
  <c r="Q3657" i="9"/>
  <c r="R3657" i="9" s="1"/>
  <c r="Q3658" i="9"/>
  <c r="R3658" i="9" s="1"/>
  <c r="Q3659" i="9"/>
  <c r="R3659" i="9" s="1"/>
  <c r="Q3660" i="9"/>
  <c r="R3660" i="9" s="1"/>
  <c r="Q3661" i="9"/>
  <c r="R3661" i="9" s="1"/>
  <c r="Q3662" i="9"/>
  <c r="R3662" i="9" s="1"/>
  <c r="Q3663" i="9"/>
  <c r="R3663" i="9" s="1"/>
  <c r="Q3664" i="9"/>
  <c r="R3664" i="9" s="1"/>
  <c r="Q3665" i="9"/>
  <c r="R3665" i="9" s="1"/>
  <c r="Q3666" i="9"/>
  <c r="R3666" i="9" s="1"/>
  <c r="Q3667" i="9"/>
  <c r="R3667" i="9" s="1"/>
  <c r="Q3668" i="9"/>
  <c r="R3668" i="9" s="1"/>
  <c r="Q3669" i="9"/>
  <c r="R3669" i="9" s="1"/>
  <c r="Q3670" i="9"/>
  <c r="R3670" i="9" s="1"/>
  <c r="Q3671" i="9"/>
  <c r="R3671" i="9" s="1"/>
  <c r="Q3672" i="9"/>
  <c r="R3672" i="9" s="1"/>
  <c r="Q3673" i="9"/>
  <c r="R3673" i="9" s="1"/>
  <c r="Q3674" i="9"/>
  <c r="R3674" i="9" s="1"/>
  <c r="Q3675" i="9"/>
  <c r="R3675" i="9" s="1"/>
  <c r="Q3676" i="9"/>
  <c r="R3676" i="9" s="1"/>
  <c r="Q3677" i="9"/>
  <c r="R3677" i="9" s="1"/>
  <c r="Q3678" i="9"/>
  <c r="R3678" i="9" s="1"/>
  <c r="Q3679" i="9"/>
  <c r="R3679" i="9" s="1"/>
  <c r="Q3680" i="9"/>
  <c r="R3680" i="9" s="1"/>
  <c r="Q3681" i="9"/>
  <c r="R3681" i="9" s="1"/>
  <c r="Q3682" i="9"/>
  <c r="R3682" i="9" s="1"/>
  <c r="Q3683" i="9"/>
  <c r="R3683" i="9" s="1"/>
  <c r="Q3684" i="9"/>
  <c r="R3684" i="9" s="1"/>
  <c r="Q3685" i="9"/>
  <c r="R3685" i="9" s="1"/>
  <c r="Q3686" i="9"/>
  <c r="R3686" i="9" s="1"/>
  <c r="Q3687" i="9"/>
  <c r="R3687" i="9" s="1"/>
  <c r="Q3688" i="9"/>
  <c r="R3688" i="9" s="1"/>
  <c r="Q3689" i="9"/>
  <c r="R3689" i="9" s="1"/>
  <c r="Q3690" i="9"/>
  <c r="R3690" i="9" s="1"/>
  <c r="Q3691" i="9"/>
  <c r="R3691" i="9" s="1"/>
  <c r="Q3692" i="9"/>
  <c r="R3692" i="9" s="1"/>
  <c r="Q3693" i="9"/>
  <c r="R3693" i="9" s="1"/>
  <c r="Q3694" i="9"/>
  <c r="R3694" i="9" s="1"/>
  <c r="Q3695" i="9"/>
  <c r="R3695" i="9" s="1"/>
  <c r="Q3696" i="9"/>
  <c r="R3696" i="9" s="1"/>
  <c r="Q3697" i="9"/>
  <c r="R3697" i="9" s="1"/>
  <c r="Q3698" i="9"/>
  <c r="R3698" i="9" s="1"/>
  <c r="Q3699" i="9"/>
  <c r="R3699" i="9" s="1"/>
  <c r="Q3700" i="9"/>
  <c r="R3700" i="9" s="1"/>
  <c r="Q3701" i="9"/>
  <c r="R3701" i="9" s="1"/>
  <c r="Q3702" i="9"/>
  <c r="R3702" i="9" s="1"/>
  <c r="Q3703" i="9"/>
  <c r="R3703" i="9" s="1"/>
  <c r="Q3704" i="9"/>
  <c r="R3704" i="9" s="1"/>
  <c r="Q3705" i="9"/>
  <c r="R3705" i="9" s="1"/>
  <c r="Q3706" i="9"/>
  <c r="R3706" i="9" s="1"/>
  <c r="Q3707" i="9"/>
  <c r="R3707" i="9" s="1"/>
  <c r="Q3708" i="9"/>
  <c r="R3708" i="9" s="1"/>
  <c r="Q3709" i="9"/>
  <c r="R3709" i="9" s="1"/>
  <c r="Q3710" i="9"/>
  <c r="R3710" i="9" s="1"/>
  <c r="Q3711" i="9"/>
  <c r="R3711" i="9" s="1"/>
  <c r="Q3712" i="9"/>
  <c r="R3712" i="9" s="1"/>
  <c r="Q3713" i="9"/>
  <c r="R3713" i="9" s="1"/>
  <c r="Q3714" i="9"/>
  <c r="R3714" i="9" s="1"/>
  <c r="Q3715" i="9"/>
  <c r="R3715" i="9" s="1"/>
  <c r="Q3716" i="9"/>
  <c r="R3716" i="9" s="1"/>
  <c r="Q3717" i="9"/>
  <c r="R3717" i="9" s="1"/>
  <c r="Q3718" i="9"/>
  <c r="R3718" i="9" s="1"/>
  <c r="Q3719" i="9"/>
  <c r="R3719" i="9" s="1"/>
  <c r="Q3720" i="9"/>
  <c r="R3720" i="9" s="1"/>
  <c r="Q3721" i="9"/>
  <c r="R3721" i="9" s="1"/>
  <c r="Q3722" i="9"/>
  <c r="R3722" i="9" s="1"/>
  <c r="Q3723" i="9"/>
  <c r="R3723" i="9" s="1"/>
  <c r="Q3724" i="9"/>
  <c r="R3724" i="9" s="1"/>
  <c r="Q3725" i="9"/>
  <c r="R3725" i="9" s="1"/>
  <c r="Q3726" i="9"/>
  <c r="R3726" i="9" s="1"/>
  <c r="Q3727" i="9"/>
  <c r="R3727" i="9" s="1"/>
  <c r="Q3728" i="9"/>
  <c r="R3728" i="9" s="1"/>
  <c r="Q3729" i="9"/>
  <c r="R3729" i="9" s="1"/>
  <c r="Q3730" i="9"/>
  <c r="R3730" i="9" s="1"/>
  <c r="Q3731" i="9"/>
  <c r="R3731" i="9" s="1"/>
  <c r="Q3732" i="9"/>
  <c r="R3732" i="9" s="1"/>
  <c r="Q3733" i="9"/>
  <c r="R3733" i="9" s="1"/>
  <c r="Q3734" i="9"/>
  <c r="R3734" i="9" s="1"/>
  <c r="Q3735" i="9"/>
  <c r="R3735" i="9" s="1"/>
  <c r="Q3736" i="9"/>
  <c r="R3736" i="9" s="1"/>
  <c r="Q3737" i="9"/>
  <c r="R3737" i="9" s="1"/>
  <c r="Q3738" i="9"/>
  <c r="R3738" i="9" s="1"/>
  <c r="Q3739" i="9"/>
  <c r="R3739" i="9" s="1"/>
  <c r="Q3740" i="9"/>
  <c r="R3740" i="9" s="1"/>
  <c r="Q3741" i="9"/>
  <c r="R3741" i="9" s="1"/>
  <c r="Q3742" i="9"/>
  <c r="R3742" i="9" s="1"/>
  <c r="Q3743" i="9"/>
  <c r="R3743" i="9" s="1"/>
  <c r="Q3744" i="9"/>
  <c r="R3744" i="9" s="1"/>
  <c r="Q3745" i="9"/>
  <c r="R3745" i="9" s="1"/>
  <c r="Q3746" i="9"/>
  <c r="R3746" i="9" s="1"/>
  <c r="Q3747" i="9"/>
  <c r="R3747" i="9" s="1"/>
  <c r="Q3748" i="9"/>
  <c r="R3748" i="9" s="1"/>
  <c r="Q3749" i="9"/>
  <c r="R3749" i="9" s="1"/>
  <c r="Q3750" i="9"/>
  <c r="R3750" i="9" s="1"/>
  <c r="Q3751" i="9"/>
  <c r="R3751" i="9" s="1"/>
  <c r="Q3752" i="9"/>
  <c r="R3752" i="9" s="1"/>
  <c r="Q3753" i="9"/>
  <c r="R3753" i="9" s="1"/>
  <c r="Q3754" i="9"/>
  <c r="R3754" i="9" s="1"/>
  <c r="Q3755" i="9"/>
  <c r="R3755" i="9" s="1"/>
  <c r="Q3756" i="9"/>
  <c r="R3756" i="9" s="1"/>
  <c r="Q3757" i="9"/>
  <c r="R3757" i="9" s="1"/>
  <c r="Q3758" i="9"/>
  <c r="R3758" i="9" s="1"/>
  <c r="Q3759" i="9"/>
  <c r="R3759" i="9" s="1"/>
  <c r="Q3760" i="9"/>
  <c r="R3760" i="9" s="1"/>
  <c r="Q3761" i="9"/>
  <c r="R3761" i="9" s="1"/>
  <c r="Q3762" i="9"/>
  <c r="R3762" i="9" s="1"/>
  <c r="Q3763" i="9"/>
  <c r="R3763" i="9" s="1"/>
  <c r="Q3764" i="9"/>
  <c r="R3764" i="9" s="1"/>
  <c r="Q3765" i="9"/>
  <c r="R3765" i="9" s="1"/>
  <c r="Q3766" i="9"/>
  <c r="R3766" i="9" s="1"/>
  <c r="Q3767" i="9"/>
  <c r="R3767" i="9" s="1"/>
  <c r="Q3768" i="9"/>
  <c r="R3768" i="9" s="1"/>
  <c r="Q3769" i="9"/>
  <c r="R3769" i="9" s="1"/>
  <c r="Q3770" i="9"/>
  <c r="R3770" i="9" s="1"/>
  <c r="Q3771" i="9"/>
  <c r="R3771" i="9" s="1"/>
  <c r="Q3772" i="9"/>
  <c r="R3772" i="9" s="1"/>
  <c r="Q3773" i="9"/>
  <c r="R3773" i="9" s="1"/>
  <c r="Q3774" i="9"/>
  <c r="R3774" i="9" s="1"/>
  <c r="Q3775" i="9"/>
  <c r="R3775" i="9" s="1"/>
  <c r="Q3776" i="9"/>
  <c r="R3776" i="9" s="1"/>
  <c r="Q3777" i="9"/>
  <c r="R3777" i="9" s="1"/>
  <c r="Q3778" i="9"/>
  <c r="R3778" i="9" s="1"/>
  <c r="Q3779" i="9"/>
  <c r="R3779" i="9" s="1"/>
  <c r="Q3780" i="9"/>
  <c r="R3780" i="9" s="1"/>
  <c r="Q3781" i="9"/>
  <c r="R3781" i="9" s="1"/>
  <c r="Q3782" i="9"/>
  <c r="R3782" i="9" s="1"/>
  <c r="Q3783" i="9"/>
  <c r="R3783" i="9" s="1"/>
  <c r="Q3784" i="9"/>
  <c r="R3784" i="9" s="1"/>
  <c r="Q3785" i="9"/>
  <c r="R3785" i="9" s="1"/>
  <c r="Q3786" i="9"/>
  <c r="R3786" i="9" s="1"/>
  <c r="Q3787" i="9"/>
  <c r="R3787" i="9" s="1"/>
  <c r="Q3788" i="9"/>
  <c r="R3788" i="9" s="1"/>
  <c r="Q3789" i="9"/>
  <c r="R3789" i="9" s="1"/>
  <c r="Q3790" i="9"/>
  <c r="R3790" i="9" s="1"/>
  <c r="Q3791" i="9"/>
  <c r="R3791" i="9" s="1"/>
  <c r="Q3792" i="9"/>
  <c r="R3792" i="9" s="1"/>
  <c r="Q3793" i="9"/>
  <c r="R3793" i="9" s="1"/>
  <c r="Q3794" i="9"/>
  <c r="R3794" i="9" s="1"/>
  <c r="Q3795" i="9"/>
  <c r="R3795" i="9" s="1"/>
  <c r="Q3796" i="9"/>
  <c r="R3796" i="9" s="1"/>
  <c r="Q3797" i="9"/>
  <c r="R3797" i="9" s="1"/>
  <c r="Q3798" i="9"/>
  <c r="R3798" i="9" s="1"/>
  <c r="Q3799" i="9"/>
  <c r="R3799" i="9" s="1"/>
  <c r="Q3800" i="9"/>
  <c r="R3800" i="9" s="1"/>
  <c r="Q3801" i="9"/>
  <c r="R3801" i="9" s="1"/>
  <c r="Q3802" i="9"/>
  <c r="R3802" i="9" s="1"/>
  <c r="Q3803" i="9"/>
  <c r="R3803" i="9" s="1"/>
  <c r="Q3804" i="9"/>
  <c r="R3804" i="9" s="1"/>
  <c r="Q3805" i="9"/>
  <c r="R3805" i="9" s="1"/>
  <c r="Q3806" i="9"/>
  <c r="R3806" i="9" s="1"/>
  <c r="Q3807" i="9"/>
  <c r="R3807" i="9" s="1"/>
  <c r="Q3808" i="9"/>
  <c r="R3808" i="9" s="1"/>
  <c r="Q3809" i="9"/>
  <c r="R3809" i="9" s="1"/>
  <c r="Q3810" i="9"/>
  <c r="R3810" i="9" s="1"/>
  <c r="Q3811" i="9"/>
  <c r="R3811" i="9" s="1"/>
  <c r="Q3812" i="9"/>
  <c r="R3812" i="9" s="1"/>
  <c r="Q3813" i="9"/>
  <c r="R3813" i="9" s="1"/>
  <c r="Q3814" i="9"/>
  <c r="R3814" i="9" s="1"/>
  <c r="Q3815" i="9"/>
  <c r="R3815" i="9" s="1"/>
  <c r="Q3816" i="9"/>
  <c r="R3816" i="9" s="1"/>
  <c r="Q3817" i="9"/>
  <c r="R3817" i="9" s="1"/>
  <c r="Q3818" i="9"/>
  <c r="R3818" i="9" s="1"/>
  <c r="Q3819" i="9"/>
  <c r="R3819" i="9" s="1"/>
  <c r="Q3820" i="9"/>
  <c r="R3820" i="9" s="1"/>
  <c r="Q3821" i="9"/>
  <c r="R3821" i="9" s="1"/>
  <c r="Q3822" i="9"/>
  <c r="R3822" i="9" s="1"/>
  <c r="Q3823" i="9"/>
  <c r="R3823" i="9" s="1"/>
  <c r="Q3824" i="9"/>
  <c r="R3824" i="9" s="1"/>
  <c r="Q3825" i="9"/>
  <c r="R3825" i="9" s="1"/>
  <c r="Q3826" i="9"/>
  <c r="R3826" i="9" s="1"/>
  <c r="Q3827" i="9"/>
  <c r="R3827" i="9" s="1"/>
  <c r="Q3828" i="9"/>
  <c r="R3828" i="9" s="1"/>
  <c r="Q3829" i="9"/>
  <c r="R3829" i="9" s="1"/>
  <c r="Q3830" i="9"/>
  <c r="R3830" i="9" s="1"/>
  <c r="Q3831" i="9"/>
  <c r="R3831" i="9" s="1"/>
  <c r="Q3832" i="9"/>
  <c r="R3832" i="9" s="1"/>
  <c r="Q3833" i="9"/>
  <c r="R3833" i="9" s="1"/>
  <c r="Q3834" i="9"/>
  <c r="R3834" i="9" s="1"/>
  <c r="Q3835" i="9"/>
  <c r="R3835" i="9" s="1"/>
  <c r="Q3836" i="9"/>
  <c r="R3836" i="9" s="1"/>
  <c r="Q3837" i="9"/>
  <c r="R3837" i="9" s="1"/>
  <c r="Q3838" i="9"/>
  <c r="R3838" i="9" s="1"/>
  <c r="Q3839" i="9"/>
  <c r="R3839" i="9" s="1"/>
  <c r="Q3840" i="9"/>
  <c r="R3840" i="9" s="1"/>
  <c r="Q3841" i="9"/>
  <c r="R3841" i="9" s="1"/>
  <c r="Q3842" i="9"/>
  <c r="R3842" i="9" s="1"/>
  <c r="Q3843" i="9"/>
  <c r="R3843" i="9" s="1"/>
  <c r="Q3844" i="9"/>
  <c r="R3844" i="9" s="1"/>
  <c r="Q3845" i="9"/>
  <c r="R3845" i="9" s="1"/>
  <c r="Q3846" i="9"/>
  <c r="R3846" i="9" s="1"/>
  <c r="Q3847" i="9"/>
  <c r="R3847" i="9" s="1"/>
  <c r="Q3848" i="9"/>
  <c r="R3848" i="9" s="1"/>
  <c r="Q3849" i="9"/>
  <c r="R3849" i="9" s="1"/>
  <c r="Q3850" i="9"/>
  <c r="R3850" i="9" s="1"/>
  <c r="Q3851" i="9"/>
  <c r="R3851" i="9" s="1"/>
  <c r="Q3852" i="9"/>
  <c r="R3852" i="9" s="1"/>
  <c r="Q3853" i="9"/>
  <c r="R3853" i="9" s="1"/>
  <c r="Q3854" i="9"/>
  <c r="R3854" i="9" s="1"/>
  <c r="Q3855" i="9"/>
  <c r="R3855" i="9" s="1"/>
  <c r="Q3856" i="9"/>
  <c r="R3856" i="9" s="1"/>
  <c r="Q3857" i="9"/>
  <c r="R3857" i="9" s="1"/>
  <c r="Q3858" i="9"/>
  <c r="R3858" i="9" s="1"/>
  <c r="Q3859" i="9"/>
  <c r="R3859" i="9" s="1"/>
  <c r="Q3860" i="9"/>
  <c r="R3860" i="9" s="1"/>
  <c r="Q3861" i="9"/>
  <c r="R3861" i="9" s="1"/>
  <c r="Q3862" i="9"/>
  <c r="R3862" i="9" s="1"/>
  <c r="Q3863" i="9"/>
  <c r="R3863" i="9" s="1"/>
  <c r="Q3864" i="9"/>
  <c r="R3864" i="9" s="1"/>
  <c r="Q3865" i="9"/>
  <c r="R3865" i="9" s="1"/>
  <c r="Q3866" i="9"/>
  <c r="R3866" i="9" s="1"/>
  <c r="Q3867" i="9"/>
  <c r="R3867" i="9" s="1"/>
  <c r="Q3868" i="9"/>
  <c r="R3868" i="9" s="1"/>
  <c r="Q3869" i="9"/>
  <c r="R3869" i="9" s="1"/>
  <c r="Q3870" i="9"/>
  <c r="R3870" i="9" s="1"/>
  <c r="Q3871" i="9"/>
  <c r="R3871" i="9" s="1"/>
  <c r="Q3872" i="9"/>
  <c r="R3872" i="9" s="1"/>
  <c r="Q3873" i="9"/>
  <c r="R3873" i="9" s="1"/>
  <c r="Q3874" i="9"/>
  <c r="R3874" i="9" s="1"/>
  <c r="Q3875" i="9"/>
  <c r="R3875" i="9" s="1"/>
  <c r="Q3876" i="9"/>
  <c r="R3876" i="9" s="1"/>
  <c r="Q3877" i="9"/>
  <c r="R3877" i="9" s="1"/>
  <c r="Q3878" i="9"/>
  <c r="R3878" i="9" s="1"/>
  <c r="Q3879" i="9"/>
  <c r="R3879" i="9" s="1"/>
  <c r="Q3880" i="9"/>
  <c r="R3880" i="9" s="1"/>
  <c r="Q3881" i="9"/>
  <c r="R3881" i="9" s="1"/>
  <c r="Q3882" i="9"/>
  <c r="R3882" i="9" s="1"/>
  <c r="Q3883" i="9"/>
  <c r="R3883" i="9" s="1"/>
  <c r="Q3884" i="9"/>
  <c r="R3884" i="9" s="1"/>
  <c r="Q3885" i="9"/>
  <c r="R3885" i="9" s="1"/>
  <c r="Q3886" i="9"/>
  <c r="R3886" i="9" s="1"/>
  <c r="Q3887" i="9"/>
  <c r="R3887" i="9" s="1"/>
  <c r="Q3888" i="9"/>
  <c r="R3888" i="9" s="1"/>
  <c r="Q3889" i="9"/>
  <c r="R3889" i="9" s="1"/>
  <c r="Q3890" i="9"/>
  <c r="R3890" i="9" s="1"/>
  <c r="Q3891" i="9"/>
  <c r="R3891" i="9" s="1"/>
  <c r="Q3892" i="9"/>
  <c r="R3892" i="9" s="1"/>
  <c r="Q3893" i="9"/>
  <c r="R3893" i="9" s="1"/>
  <c r="Q3894" i="9"/>
  <c r="R3894" i="9" s="1"/>
  <c r="Q3895" i="9"/>
  <c r="R3895" i="9" s="1"/>
  <c r="Q3896" i="9"/>
  <c r="R3896" i="9" s="1"/>
  <c r="Q3897" i="9"/>
  <c r="R3897" i="9" s="1"/>
  <c r="Q3898" i="9"/>
  <c r="R3898" i="9" s="1"/>
  <c r="Q3899" i="9"/>
  <c r="R3899" i="9" s="1"/>
  <c r="Q3900" i="9"/>
  <c r="R3900" i="9" s="1"/>
  <c r="Q3901" i="9"/>
  <c r="R3901" i="9" s="1"/>
  <c r="Q3902" i="9"/>
  <c r="R3902" i="9" s="1"/>
  <c r="Q3903" i="9"/>
  <c r="R3903" i="9" s="1"/>
  <c r="Q3904" i="9"/>
  <c r="R3904" i="9" s="1"/>
  <c r="Q3905" i="9"/>
  <c r="R3905" i="9" s="1"/>
  <c r="Q3906" i="9"/>
  <c r="R3906" i="9" s="1"/>
  <c r="Q3907" i="9"/>
  <c r="R3907" i="9" s="1"/>
  <c r="Q3908" i="9"/>
  <c r="R3908" i="9" s="1"/>
  <c r="Q3909" i="9"/>
  <c r="R3909" i="9" s="1"/>
  <c r="Q3910" i="9"/>
  <c r="R3910" i="9" s="1"/>
  <c r="Q3911" i="9"/>
  <c r="R3911" i="9" s="1"/>
  <c r="Q3912" i="9"/>
  <c r="R3912" i="9" s="1"/>
  <c r="Q3913" i="9"/>
  <c r="R3913" i="9" s="1"/>
  <c r="Q3914" i="9"/>
  <c r="R3914" i="9" s="1"/>
  <c r="Q3915" i="9"/>
  <c r="R3915" i="9" s="1"/>
  <c r="Q3916" i="9"/>
  <c r="R3916" i="9" s="1"/>
  <c r="Q3917" i="9"/>
  <c r="R3917" i="9" s="1"/>
  <c r="Q3918" i="9"/>
  <c r="R3918" i="9" s="1"/>
  <c r="Q3919" i="9"/>
  <c r="R3919" i="9" s="1"/>
  <c r="Q3920" i="9"/>
  <c r="R3920" i="9" s="1"/>
  <c r="Q3921" i="9"/>
  <c r="R3921" i="9" s="1"/>
  <c r="Q3922" i="9"/>
  <c r="R3922" i="9" s="1"/>
  <c r="Q3923" i="9"/>
  <c r="R3923" i="9" s="1"/>
  <c r="Q3924" i="9"/>
  <c r="R3924" i="9" s="1"/>
  <c r="Q3925" i="9"/>
  <c r="R3925" i="9" s="1"/>
  <c r="Q3926" i="9"/>
  <c r="R3926" i="9" s="1"/>
  <c r="Q3927" i="9"/>
  <c r="R3927" i="9" s="1"/>
  <c r="Q3928" i="9"/>
  <c r="R3928" i="9" s="1"/>
  <c r="Q3929" i="9"/>
  <c r="R3929" i="9" s="1"/>
  <c r="Q3930" i="9"/>
  <c r="R3930" i="9" s="1"/>
  <c r="Q3931" i="9"/>
  <c r="R3931" i="9" s="1"/>
  <c r="Q3932" i="9"/>
  <c r="R3932" i="9" s="1"/>
  <c r="Q3933" i="9"/>
  <c r="R3933" i="9" s="1"/>
  <c r="Q3934" i="9"/>
  <c r="R3934" i="9" s="1"/>
  <c r="Q3935" i="9"/>
  <c r="R3935" i="9" s="1"/>
  <c r="Q3936" i="9"/>
  <c r="R3936" i="9" s="1"/>
  <c r="Q3937" i="9"/>
  <c r="R3937" i="9" s="1"/>
  <c r="Q3938" i="9"/>
  <c r="R3938" i="9" s="1"/>
  <c r="Q3939" i="9"/>
  <c r="R3939" i="9" s="1"/>
  <c r="Q3940" i="9"/>
  <c r="R3940" i="9" s="1"/>
  <c r="Q3941" i="9"/>
  <c r="R3941" i="9" s="1"/>
  <c r="Q3942" i="9"/>
  <c r="R3942" i="9" s="1"/>
  <c r="Q3943" i="9"/>
  <c r="R3943" i="9" s="1"/>
  <c r="Q3944" i="9"/>
  <c r="R3944" i="9" s="1"/>
  <c r="Q3945" i="9"/>
  <c r="R3945" i="9" s="1"/>
  <c r="Q3946" i="9"/>
  <c r="R3946" i="9" s="1"/>
  <c r="Q3947" i="9"/>
  <c r="R3947" i="9" s="1"/>
  <c r="Q3948" i="9"/>
  <c r="R3948" i="9" s="1"/>
  <c r="Q3949" i="9"/>
  <c r="R3949" i="9" s="1"/>
  <c r="Q3950" i="9"/>
  <c r="R3950" i="9" s="1"/>
  <c r="Q3951" i="9"/>
  <c r="R3951" i="9" s="1"/>
  <c r="Q3952" i="9"/>
  <c r="R3952" i="9" s="1"/>
  <c r="Q3953" i="9"/>
  <c r="R3953" i="9" s="1"/>
  <c r="Q3954" i="9"/>
  <c r="R3954" i="9" s="1"/>
  <c r="Q3955" i="9"/>
  <c r="R3955" i="9" s="1"/>
  <c r="Q3956" i="9"/>
  <c r="R3956" i="9" s="1"/>
  <c r="Q3957" i="9"/>
  <c r="R3957" i="9" s="1"/>
  <c r="Q3958" i="9"/>
  <c r="R3958" i="9" s="1"/>
  <c r="Q3959" i="9"/>
  <c r="R3959" i="9" s="1"/>
  <c r="Q3960" i="9"/>
  <c r="R3960" i="9" s="1"/>
  <c r="Q3961" i="9"/>
  <c r="R3961" i="9" s="1"/>
  <c r="Q3962" i="9"/>
  <c r="R3962" i="9" s="1"/>
  <c r="Q3963" i="9"/>
  <c r="R3963" i="9" s="1"/>
  <c r="Q3964" i="9"/>
  <c r="R3964" i="9" s="1"/>
  <c r="Q3965" i="9"/>
  <c r="R3965" i="9" s="1"/>
  <c r="Q3966" i="9"/>
  <c r="R3966" i="9" s="1"/>
  <c r="Q3967" i="9"/>
  <c r="R3967" i="9" s="1"/>
  <c r="Q3968" i="9"/>
  <c r="R3968" i="9" s="1"/>
  <c r="Q3969" i="9"/>
  <c r="R3969" i="9" s="1"/>
  <c r="Q3970" i="9"/>
  <c r="R3970" i="9" s="1"/>
  <c r="Q3971" i="9"/>
  <c r="R3971" i="9" s="1"/>
  <c r="Q3972" i="9"/>
  <c r="R3972" i="9" s="1"/>
  <c r="Q3973" i="9"/>
  <c r="R3973" i="9" s="1"/>
  <c r="Q3974" i="9"/>
  <c r="R3974" i="9" s="1"/>
  <c r="Q3975" i="9"/>
  <c r="R3975" i="9" s="1"/>
  <c r="Q3976" i="9"/>
  <c r="R3976" i="9" s="1"/>
  <c r="Q3977" i="9"/>
  <c r="R3977" i="9" s="1"/>
  <c r="Q3978" i="9"/>
  <c r="R3978" i="9" s="1"/>
  <c r="Q3979" i="9"/>
  <c r="R3979" i="9" s="1"/>
  <c r="Q3980" i="9"/>
  <c r="R3980" i="9" s="1"/>
  <c r="Q3981" i="9"/>
  <c r="R3981" i="9" s="1"/>
  <c r="Q3982" i="9"/>
  <c r="R3982" i="9" s="1"/>
  <c r="Q3983" i="9"/>
  <c r="R3983" i="9" s="1"/>
  <c r="Q3984" i="9"/>
  <c r="R3984" i="9" s="1"/>
  <c r="Q3985" i="9"/>
  <c r="R3985" i="9" s="1"/>
  <c r="Q3986" i="9"/>
  <c r="R3986" i="9" s="1"/>
  <c r="Q3987" i="9"/>
  <c r="R3987" i="9" s="1"/>
  <c r="Q3988" i="9"/>
  <c r="R3988" i="9" s="1"/>
  <c r="Q3989" i="9"/>
  <c r="R3989" i="9" s="1"/>
  <c r="Q3990" i="9"/>
  <c r="R3990" i="9" s="1"/>
  <c r="Q3991" i="9"/>
  <c r="R3991" i="9" s="1"/>
  <c r="Q3992" i="9"/>
  <c r="R3992" i="9" s="1"/>
  <c r="Q3993" i="9"/>
  <c r="R3993" i="9" s="1"/>
  <c r="Q3994" i="9"/>
  <c r="R3994" i="9" s="1"/>
  <c r="Q3995" i="9"/>
  <c r="R3995" i="9" s="1"/>
  <c r="Q3996" i="9"/>
  <c r="R3996" i="9" s="1"/>
  <c r="Q3997" i="9"/>
  <c r="R3997" i="9" s="1"/>
  <c r="Q3998" i="9"/>
  <c r="R3998" i="9" s="1"/>
  <c r="Q3999" i="9"/>
  <c r="R3999" i="9" s="1"/>
  <c r="Q4000" i="9"/>
  <c r="R4000" i="9" s="1"/>
  <c r="Q4001" i="9"/>
  <c r="R4001" i="9" s="1"/>
  <c r="Q4002" i="9"/>
  <c r="R4002" i="9" s="1"/>
  <c r="Q4003" i="9"/>
  <c r="R4003" i="9" s="1"/>
  <c r="Q4004" i="9"/>
  <c r="R4004" i="9" s="1"/>
  <c r="Q4005" i="9"/>
  <c r="R4005" i="9" s="1"/>
  <c r="Q4006" i="9"/>
  <c r="R4006" i="9" s="1"/>
  <c r="Q4007" i="9"/>
  <c r="R4007" i="9" s="1"/>
  <c r="Q4008" i="9"/>
  <c r="R4008" i="9" s="1"/>
  <c r="Q4009" i="9"/>
  <c r="R4009" i="9" s="1"/>
  <c r="Q4010" i="9"/>
  <c r="R4010" i="9" s="1"/>
  <c r="Q4011" i="9"/>
  <c r="R4011" i="9" s="1"/>
  <c r="Q4012" i="9"/>
  <c r="R4012" i="9" s="1"/>
  <c r="Q4013" i="9"/>
  <c r="R4013" i="9" s="1"/>
  <c r="Q4014" i="9"/>
  <c r="R4014" i="9" s="1"/>
  <c r="Q4015" i="9"/>
  <c r="R4015" i="9" s="1"/>
  <c r="Q4016" i="9"/>
  <c r="R4016" i="9" s="1"/>
  <c r="Q4017" i="9"/>
  <c r="R4017" i="9" s="1"/>
  <c r="Q4018" i="9"/>
  <c r="R4018" i="9" s="1"/>
  <c r="Q4019" i="9"/>
  <c r="R4019" i="9" s="1"/>
  <c r="Q4020" i="9"/>
  <c r="R4020" i="9" s="1"/>
  <c r="Q4021" i="9"/>
  <c r="R4021" i="9" s="1"/>
  <c r="Q4022" i="9"/>
  <c r="R4022" i="9" s="1"/>
  <c r="Q4023" i="9"/>
  <c r="R4023" i="9" s="1"/>
  <c r="Q4024" i="9"/>
  <c r="R4024" i="9" s="1"/>
  <c r="Q4025" i="9"/>
  <c r="R4025" i="9" s="1"/>
  <c r="Q4026" i="9"/>
  <c r="R4026" i="9" s="1"/>
  <c r="Q4027" i="9"/>
  <c r="R4027" i="9" s="1"/>
  <c r="Q4028" i="9"/>
  <c r="R4028" i="9" s="1"/>
  <c r="Q4029" i="9"/>
  <c r="R4029" i="9" s="1"/>
  <c r="Q4030" i="9"/>
  <c r="R4030" i="9" s="1"/>
  <c r="Q4031" i="9"/>
  <c r="R4031" i="9" s="1"/>
  <c r="Q4032" i="9"/>
  <c r="R4032" i="9" s="1"/>
  <c r="Q4033" i="9"/>
  <c r="R4033" i="9" s="1"/>
  <c r="Q4034" i="9"/>
  <c r="R4034" i="9" s="1"/>
  <c r="Q4035" i="9"/>
  <c r="R4035" i="9" s="1"/>
  <c r="Q4036" i="9"/>
  <c r="R4036" i="9" s="1"/>
  <c r="Q4037" i="9"/>
  <c r="R4037" i="9" s="1"/>
  <c r="Q4038" i="9"/>
  <c r="R4038" i="9" s="1"/>
  <c r="Q4039" i="9"/>
  <c r="R4039" i="9" s="1"/>
  <c r="Q4040" i="9"/>
  <c r="R4040" i="9" s="1"/>
  <c r="Q4041" i="9"/>
  <c r="R4041" i="9" s="1"/>
  <c r="Q4042" i="9"/>
  <c r="R4042" i="9" s="1"/>
  <c r="Q4043" i="9"/>
  <c r="R4043" i="9" s="1"/>
  <c r="Q4044" i="9"/>
  <c r="R4044" i="9" s="1"/>
  <c r="Q4045" i="9"/>
  <c r="R4045" i="9" s="1"/>
  <c r="Q4046" i="9"/>
  <c r="R4046" i="9" s="1"/>
  <c r="Q4047" i="9"/>
  <c r="R4047" i="9" s="1"/>
  <c r="Q4048" i="9"/>
  <c r="R4048" i="9" s="1"/>
  <c r="Q4049" i="9"/>
  <c r="R4049" i="9" s="1"/>
  <c r="Q4050" i="9"/>
  <c r="R4050" i="9" s="1"/>
  <c r="Q4051" i="9"/>
  <c r="R4051" i="9" s="1"/>
  <c r="Q4052" i="9"/>
  <c r="R4052" i="9" s="1"/>
  <c r="Q4053" i="9"/>
  <c r="R4053" i="9" s="1"/>
  <c r="Q4054" i="9"/>
  <c r="R4054" i="9" s="1"/>
  <c r="Q4055" i="9"/>
  <c r="R4055" i="9" s="1"/>
  <c r="Q4056" i="9"/>
  <c r="R4056" i="9" s="1"/>
  <c r="Q4057" i="9"/>
  <c r="R4057" i="9" s="1"/>
  <c r="Q4058" i="9"/>
  <c r="R4058" i="9" s="1"/>
  <c r="Q4059" i="9"/>
  <c r="R4059" i="9" s="1"/>
  <c r="Q4060" i="9"/>
  <c r="R4060" i="9" s="1"/>
  <c r="Q4061" i="9"/>
  <c r="R4061" i="9" s="1"/>
  <c r="Q4062" i="9"/>
  <c r="R4062" i="9" s="1"/>
  <c r="Q4063" i="9"/>
  <c r="R4063" i="9" s="1"/>
  <c r="Q4064" i="9"/>
  <c r="R4064" i="9" s="1"/>
  <c r="Q4065" i="9"/>
  <c r="R4065" i="9" s="1"/>
  <c r="Q4066" i="9"/>
  <c r="R4066" i="9" s="1"/>
  <c r="Q4067" i="9"/>
  <c r="R4067" i="9" s="1"/>
  <c r="Q4068" i="9"/>
  <c r="R4068" i="9" s="1"/>
  <c r="Q4069" i="9"/>
  <c r="R4069" i="9" s="1"/>
  <c r="Q4070" i="9"/>
  <c r="R4070" i="9" s="1"/>
  <c r="Q4071" i="9"/>
  <c r="R4071" i="9" s="1"/>
  <c r="Q4072" i="9"/>
  <c r="R4072" i="9" s="1"/>
  <c r="Q4073" i="9"/>
  <c r="R4073" i="9" s="1"/>
  <c r="Q4074" i="9"/>
  <c r="R4074" i="9" s="1"/>
  <c r="Q4075" i="9"/>
  <c r="R4075" i="9" s="1"/>
  <c r="Q4076" i="9"/>
  <c r="R4076" i="9" s="1"/>
  <c r="Q4077" i="9"/>
  <c r="R4077" i="9" s="1"/>
  <c r="Q4078" i="9"/>
  <c r="R4078" i="9" s="1"/>
  <c r="Q4079" i="9"/>
  <c r="R4079" i="9" s="1"/>
  <c r="Q4080" i="9"/>
  <c r="R4080" i="9" s="1"/>
  <c r="Q4081" i="9"/>
  <c r="R4081" i="9" s="1"/>
  <c r="Q4082" i="9"/>
  <c r="R4082" i="9" s="1"/>
  <c r="Q4083" i="9"/>
  <c r="R4083" i="9" s="1"/>
  <c r="Q4084" i="9"/>
  <c r="R4084" i="9" s="1"/>
  <c r="Q4085" i="9"/>
  <c r="R4085" i="9" s="1"/>
  <c r="Q4086" i="9"/>
  <c r="R4086" i="9" s="1"/>
  <c r="Q4087" i="9"/>
  <c r="R4087" i="9" s="1"/>
  <c r="Q4088" i="9"/>
  <c r="R4088" i="9" s="1"/>
  <c r="Q4089" i="9"/>
  <c r="R4089" i="9" s="1"/>
  <c r="Q4090" i="9"/>
  <c r="R4090" i="9" s="1"/>
  <c r="Q4091" i="9"/>
  <c r="R4091" i="9" s="1"/>
  <c r="Q4092" i="9"/>
  <c r="R4092" i="9" s="1"/>
  <c r="Q4093" i="9"/>
  <c r="R4093" i="9" s="1"/>
  <c r="Q4094" i="9"/>
  <c r="R4094" i="9" s="1"/>
  <c r="Q4095" i="9"/>
  <c r="R4095" i="9" s="1"/>
  <c r="Q4096" i="9"/>
  <c r="R4096" i="9" s="1"/>
  <c r="Q4097" i="9"/>
  <c r="R4097" i="9" s="1"/>
  <c r="Q4098" i="9"/>
  <c r="R4098" i="9" s="1"/>
  <c r="Q4099" i="9"/>
  <c r="R4099" i="9" s="1"/>
  <c r="Q4100" i="9"/>
  <c r="R4100" i="9" s="1"/>
  <c r="Q4101" i="9"/>
  <c r="R4101" i="9" s="1"/>
  <c r="Q4102" i="9"/>
  <c r="R4102" i="9" s="1"/>
  <c r="Q4103" i="9"/>
  <c r="R4103" i="9" s="1"/>
  <c r="Q4104" i="9"/>
  <c r="R4104" i="9" s="1"/>
  <c r="Q4105" i="9"/>
  <c r="R4105" i="9" s="1"/>
  <c r="Q4106" i="9"/>
  <c r="R4106" i="9" s="1"/>
  <c r="Q4107" i="9"/>
  <c r="R4107" i="9" s="1"/>
  <c r="Q4108" i="9"/>
  <c r="R4108" i="9" s="1"/>
  <c r="Q4109" i="9"/>
  <c r="R4109" i="9" s="1"/>
  <c r="Q4110" i="9"/>
  <c r="R4110" i="9" s="1"/>
  <c r="Q4111" i="9"/>
  <c r="R4111" i="9" s="1"/>
  <c r="Q4112" i="9"/>
  <c r="R4112" i="9" s="1"/>
  <c r="Q4113" i="9"/>
  <c r="R4113" i="9" s="1"/>
  <c r="Q4114" i="9"/>
  <c r="R4114" i="9" s="1"/>
  <c r="Q4115" i="9"/>
  <c r="R4115" i="9" s="1"/>
  <c r="Q4116" i="9"/>
  <c r="R4116" i="9" s="1"/>
  <c r="Q4117" i="9"/>
  <c r="R4117" i="9" s="1"/>
  <c r="Q4118" i="9"/>
  <c r="R4118" i="9" s="1"/>
  <c r="Q4119" i="9"/>
  <c r="R4119" i="9" s="1"/>
  <c r="Q4120" i="9"/>
  <c r="R4120" i="9" s="1"/>
  <c r="Q4121" i="9"/>
  <c r="R4121" i="9" s="1"/>
  <c r="Q4122" i="9"/>
  <c r="R4122" i="9" s="1"/>
  <c r="Q4123" i="9"/>
  <c r="R4123" i="9" s="1"/>
  <c r="Q4124" i="9"/>
  <c r="R4124" i="9" s="1"/>
  <c r="Q4125" i="9"/>
  <c r="R4125" i="9" s="1"/>
  <c r="Q4126" i="9"/>
  <c r="R4126" i="9" s="1"/>
  <c r="Q4127" i="9"/>
  <c r="R4127" i="9" s="1"/>
  <c r="Q4128" i="9"/>
  <c r="R4128" i="9" s="1"/>
  <c r="Q4129" i="9"/>
  <c r="R4129" i="9" s="1"/>
  <c r="Q4130" i="9"/>
  <c r="R4130" i="9" s="1"/>
  <c r="Q4131" i="9"/>
  <c r="R4131" i="9" s="1"/>
  <c r="Q4132" i="9"/>
  <c r="R4132" i="9" s="1"/>
  <c r="Q4133" i="9"/>
  <c r="R4133" i="9" s="1"/>
  <c r="Q4134" i="9"/>
  <c r="R4134" i="9" s="1"/>
  <c r="Q4135" i="9"/>
  <c r="R4135" i="9" s="1"/>
  <c r="Q4136" i="9"/>
  <c r="R4136" i="9" s="1"/>
  <c r="Q4137" i="9"/>
  <c r="R4137" i="9" s="1"/>
  <c r="Q4138" i="9"/>
  <c r="R4138" i="9" s="1"/>
  <c r="Q4139" i="9"/>
  <c r="R4139" i="9" s="1"/>
  <c r="Q4140" i="9"/>
  <c r="R4140" i="9" s="1"/>
  <c r="Q4141" i="9"/>
  <c r="R4141" i="9" s="1"/>
  <c r="Q4142" i="9"/>
  <c r="R4142" i="9" s="1"/>
  <c r="Q4143" i="9"/>
  <c r="R4143" i="9" s="1"/>
  <c r="Q4144" i="9"/>
  <c r="R4144" i="9" s="1"/>
  <c r="Q4145" i="9"/>
  <c r="R4145" i="9" s="1"/>
  <c r="Q4146" i="9"/>
  <c r="R4146" i="9" s="1"/>
  <c r="Q4147" i="9"/>
  <c r="R4147" i="9" s="1"/>
  <c r="Q4148" i="9"/>
  <c r="R4148" i="9" s="1"/>
  <c r="Q4149" i="9"/>
  <c r="R4149" i="9" s="1"/>
  <c r="Q4150" i="9"/>
  <c r="R4150" i="9" s="1"/>
  <c r="Q4151" i="9"/>
  <c r="R4151" i="9" s="1"/>
  <c r="Q4152" i="9"/>
  <c r="R4152" i="9" s="1"/>
  <c r="Q4153" i="9"/>
  <c r="R4153" i="9" s="1"/>
  <c r="Q4154" i="9"/>
  <c r="R4154" i="9" s="1"/>
  <c r="Q4155" i="9"/>
  <c r="R4155" i="9" s="1"/>
  <c r="Q4156" i="9"/>
  <c r="R4156" i="9" s="1"/>
  <c r="Q4157" i="9"/>
  <c r="R4157" i="9" s="1"/>
  <c r="Q4158" i="9"/>
  <c r="R4158" i="9" s="1"/>
  <c r="Q4159" i="9"/>
  <c r="R4159" i="9" s="1"/>
  <c r="Q4160" i="9"/>
  <c r="R4160" i="9" s="1"/>
  <c r="Q4161" i="9"/>
  <c r="R4161" i="9" s="1"/>
  <c r="Q4162" i="9"/>
  <c r="R4162" i="9" s="1"/>
  <c r="Q4163" i="9"/>
  <c r="R4163" i="9" s="1"/>
  <c r="Q4164" i="9"/>
  <c r="R4164" i="9" s="1"/>
  <c r="Q4165" i="9"/>
  <c r="R4165" i="9" s="1"/>
  <c r="Q4166" i="9"/>
  <c r="R4166" i="9" s="1"/>
  <c r="Q4167" i="9"/>
  <c r="R4167" i="9" s="1"/>
  <c r="Q4168" i="9"/>
  <c r="R4168" i="9" s="1"/>
  <c r="Q4169" i="9"/>
  <c r="R4169" i="9" s="1"/>
  <c r="Q4170" i="9"/>
  <c r="R4170" i="9" s="1"/>
  <c r="Q4171" i="9"/>
  <c r="R4171" i="9" s="1"/>
  <c r="Q4172" i="9"/>
  <c r="R4172" i="9" s="1"/>
  <c r="Q4173" i="9"/>
  <c r="R4173" i="9" s="1"/>
  <c r="Q4174" i="9"/>
  <c r="R4174" i="9" s="1"/>
  <c r="Q4175" i="9"/>
  <c r="R4175" i="9" s="1"/>
  <c r="Q4176" i="9"/>
  <c r="R4176" i="9" s="1"/>
  <c r="Q4177" i="9"/>
  <c r="R4177" i="9" s="1"/>
  <c r="Q4178" i="9"/>
  <c r="R4178" i="9" s="1"/>
  <c r="Q4179" i="9"/>
  <c r="R4179" i="9" s="1"/>
  <c r="Q4180" i="9"/>
  <c r="R4180" i="9" s="1"/>
  <c r="Q4181" i="9"/>
  <c r="R4181" i="9" s="1"/>
  <c r="Q4182" i="9"/>
  <c r="R4182" i="9" s="1"/>
  <c r="Q4183" i="9"/>
  <c r="R4183" i="9" s="1"/>
  <c r="Q4184" i="9"/>
  <c r="R4184" i="9" s="1"/>
  <c r="Q4185" i="9"/>
  <c r="R4185" i="9" s="1"/>
  <c r="Q4186" i="9"/>
  <c r="R4186" i="9" s="1"/>
  <c r="Q4187" i="9"/>
  <c r="R4187" i="9" s="1"/>
  <c r="Q4188" i="9"/>
  <c r="R4188" i="9" s="1"/>
  <c r="Q4189" i="9"/>
  <c r="R4189" i="9" s="1"/>
  <c r="Q4190" i="9"/>
  <c r="R4190" i="9" s="1"/>
  <c r="Q4191" i="9"/>
  <c r="R4191" i="9" s="1"/>
  <c r="Q4192" i="9"/>
  <c r="R4192" i="9" s="1"/>
  <c r="Q4193" i="9"/>
  <c r="R4193" i="9" s="1"/>
  <c r="Q4194" i="9"/>
  <c r="R4194" i="9" s="1"/>
  <c r="Q4195" i="9"/>
  <c r="R4195" i="9" s="1"/>
  <c r="Q4196" i="9"/>
  <c r="R4196" i="9" s="1"/>
  <c r="Q4197" i="9"/>
  <c r="R4197" i="9" s="1"/>
  <c r="Q4198" i="9"/>
  <c r="R4198" i="9" s="1"/>
  <c r="Q4199" i="9"/>
  <c r="R4199" i="9" s="1"/>
  <c r="Q4200" i="9"/>
  <c r="R4200" i="9" s="1"/>
  <c r="Q4201" i="9"/>
  <c r="R4201" i="9" s="1"/>
  <c r="Q4202" i="9"/>
  <c r="Q4203" i="9"/>
  <c r="Q4204" i="9"/>
  <c r="Q4205" i="9"/>
  <c r="Q4206" i="9"/>
  <c r="Q4207" i="9"/>
  <c r="Q4208" i="9"/>
  <c r="Q4209" i="9"/>
  <c r="Q4210" i="9"/>
  <c r="Q4211" i="9"/>
  <c r="Q4212" i="9"/>
  <c r="Q4213" i="9"/>
  <c r="Q4214" i="9"/>
  <c r="Q4215" i="9"/>
  <c r="Q4216" i="9"/>
  <c r="Q4217" i="9"/>
  <c r="Q4218" i="9"/>
  <c r="Q4219" i="9"/>
  <c r="Q4220" i="9"/>
  <c r="Q4221" i="9"/>
  <c r="Q4222" i="9"/>
  <c r="Q4223" i="9"/>
  <c r="Q4224" i="9"/>
  <c r="Q4225" i="9"/>
  <c r="Q4226" i="9"/>
  <c r="G5" i="2" a="1"/>
  <c r="G5" i="2" s="1"/>
  <c r="F5" i="2" a="1"/>
  <c r="F5" i="2" s="1"/>
  <c r="E5" i="2" a="1"/>
  <c r="E5" i="2" s="1"/>
  <c r="D5" i="2" a="1"/>
  <c r="D5" i="2" s="1"/>
  <c r="C5" i="2"/>
  <c r="B5" i="2"/>
  <c r="G4" i="2"/>
  <c r="F4" i="2"/>
  <c r="E4" i="2"/>
  <c r="D4" i="2"/>
  <c r="C4" i="2"/>
  <c r="O617" i="11" l="1"/>
  <c r="O196" i="11"/>
  <c r="O512" i="11"/>
  <c r="O266" i="11"/>
  <c r="O803" i="11"/>
  <c r="O400" i="11"/>
  <c r="O13" i="11"/>
  <c r="O221" i="11"/>
  <c r="O469" i="11"/>
  <c r="O953" i="11"/>
  <c r="O430" i="11"/>
  <c r="O557" i="11"/>
  <c r="O454" i="11"/>
  <c r="O584" i="11"/>
  <c r="O294" i="11"/>
  <c r="O1122" i="11"/>
  <c r="O573" i="11"/>
  <c r="O535" i="11"/>
  <c r="O529" i="11"/>
  <c r="O1077" i="11"/>
  <c r="O156" i="11"/>
  <c r="O1449" i="11"/>
  <c r="O822" i="11"/>
  <c r="O718" i="11"/>
  <c r="O1053" i="11"/>
  <c r="O67" i="11"/>
  <c r="O1441" i="11"/>
  <c r="O965" i="11"/>
  <c r="O518" i="11"/>
  <c r="O101" i="11"/>
  <c r="O334" i="11"/>
  <c r="O1033" i="11"/>
  <c r="O1489" i="11"/>
  <c r="O1140" i="11"/>
  <c r="O689" i="11"/>
  <c r="O1377" i="11"/>
  <c r="O18" i="11"/>
  <c r="O462" i="11"/>
  <c r="O30" i="11"/>
  <c r="O1001" i="11"/>
  <c r="O1258" i="11"/>
  <c r="O473" i="11"/>
  <c r="O255" i="11"/>
  <c r="O421" i="11"/>
  <c r="O540" i="11"/>
  <c r="O702" i="11"/>
  <c r="O920" i="11"/>
  <c r="O521" i="11"/>
  <c r="O891" i="11"/>
  <c r="O1382" i="11"/>
  <c r="O1149" i="11"/>
  <c r="O1322" i="11"/>
  <c r="O100" i="11"/>
  <c r="O243" i="11"/>
  <c r="O393" i="11"/>
  <c r="O117" i="11"/>
  <c r="O299" i="11"/>
  <c r="O457" i="11"/>
  <c r="O705" i="11"/>
  <c r="O934" i="11"/>
  <c r="O669" i="11"/>
  <c r="O52" i="11"/>
  <c r="O239" i="11"/>
  <c r="O878" i="11"/>
  <c r="O979" i="11"/>
  <c r="O528" i="11"/>
  <c r="O115" i="11"/>
  <c r="O66" i="11"/>
  <c r="O1000" i="11"/>
  <c r="O531" i="11"/>
  <c r="O1190" i="11"/>
  <c r="O707" i="11"/>
  <c r="O579" i="11"/>
  <c r="O998" i="11"/>
  <c r="O366" i="11"/>
  <c r="O1232" i="11"/>
  <c r="O1325" i="11"/>
  <c r="O1217" i="11"/>
  <c r="O1481" i="11"/>
  <c r="O935" i="11"/>
  <c r="O552" i="11"/>
  <c r="O216" i="11"/>
  <c r="O1099" i="11"/>
  <c r="O688" i="11"/>
  <c r="O1251" i="11"/>
  <c r="O1278" i="11"/>
  <c r="O930" i="11"/>
  <c r="O6" i="11"/>
  <c r="O1274" i="11"/>
  <c r="O1419" i="11"/>
  <c r="O510" i="11"/>
  <c r="O1362" i="11"/>
  <c r="O791" i="11"/>
  <c r="O1287" i="11"/>
  <c r="O1012" i="11"/>
  <c r="O1074" i="11"/>
  <c r="O475" i="11"/>
  <c r="O1248" i="11"/>
  <c r="O1101" i="11"/>
  <c r="O328" i="11"/>
  <c r="O436" i="11"/>
  <c r="O1401" i="11"/>
  <c r="O1106" i="11"/>
  <c r="O218" i="11"/>
  <c r="O1385" i="11"/>
  <c r="O590" i="11"/>
  <c r="O1152" i="11"/>
  <c r="O691" i="11"/>
  <c r="O825" i="11"/>
  <c r="O648" i="11"/>
  <c r="O1445" i="11"/>
  <c r="O889" i="11"/>
  <c r="O1372" i="11"/>
  <c r="O507" i="11"/>
  <c r="O539" i="11"/>
  <c r="O731" i="11"/>
  <c r="O1334" i="11"/>
  <c r="O502" i="11"/>
  <c r="O1127" i="11"/>
  <c r="O296" i="11"/>
  <c r="O782" i="11"/>
  <c r="O951" i="11"/>
  <c r="O1276" i="11"/>
  <c r="O122" i="11"/>
  <c r="O465" i="11"/>
  <c r="O1196" i="11"/>
  <c r="O1052" i="11"/>
  <c r="O1165" i="11"/>
  <c r="O363" i="11"/>
  <c r="O839" i="11"/>
  <c r="O1151" i="11"/>
  <c r="O1379" i="11"/>
  <c r="O1208" i="11"/>
  <c r="O419" i="11"/>
  <c r="O789" i="11"/>
  <c r="O795" i="11"/>
  <c r="O1176" i="11"/>
  <c r="O1193" i="11"/>
  <c r="O87" i="11"/>
  <c r="O94" i="11"/>
  <c r="O623" i="11"/>
  <c r="O257" i="11"/>
  <c r="O699" i="11"/>
  <c r="O1210" i="11"/>
  <c r="O227" i="11"/>
  <c r="O593" i="11"/>
  <c r="O1205" i="11"/>
  <c r="O649" i="11"/>
  <c r="O1336" i="11"/>
  <c r="O171" i="11"/>
  <c r="O408" i="11"/>
  <c r="O1476" i="11"/>
  <c r="O1333" i="11"/>
  <c r="O797" i="11"/>
  <c r="O1110" i="11"/>
  <c r="O1224" i="11"/>
  <c r="O1141" i="11"/>
  <c r="O642" i="11"/>
  <c r="O1093" i="11"/>
  <c r="O38" i="11"/>
  <c r="O72" i="11"/>
  <c r="O1487" i="11"/>
  <c r="O1497" i="11"/>
  <c r="O142" i="11"/>
  <c r="O652" i="11"/>
  <c r="O365" i="11"/>
  <c r="O798" i="11"/>
  <c r="O737" i="11"/>
  <c r="O96" i="11"/>
  <c r="O990" i="11"/>
  <c r="O71" i="11"/>
  <c r="O560" i="11"/>
  <c r="O533" i="11"/>
  <c r="O17" i="11"/>
  <c r="O461" i="11"/>
  <c r="O437" i="11"/>
  <c r="O351" i="11"/>
  <c r="O893" i="11"/>
  <c r="O585" i="11"/>
  <c r="O310" i="11"/>
  <c r="O37" i="11"/>
  <c r="O297" i="11"/>
  <c r="O359" i="11"/>
  <c r="O455" i="11"/>
  <c r="O1211" i="11"/>
  <c r="O129" i="11"/>
  <c r="O566" i="11"/>
  <c r="O233" i="11"/>
  <c r="O416" i="11"/>
  <c r="O391" i="11"/>
  <c r="O1238" i="11"/>
  <c r="O496" i="11"/>
  <c r="O378" i="11"/>
  <c r="O308" i="11"/>
  <c r="O301" i="11"/>
  <c r="O238" i="11"/>
  <c r="O575" i="11"/>
  <c r="O598" i="11"/>
  <c r="O346" i="11"/>
  <c r="O581" i="11"/>
  <c r="O1197" i="11"/>
  <c r="O616" i="11"/>
  <c r="O73" i="11"/>
  <c r="O348" i="11"/>
  <c r="O1407" i="11"/>
  <c r="O3" i="11"/>
  <c r="O1315" i="11"/>
  <c r="O685" i="11"/>
  <c r="O1145" i="11"/>
  <c r="O884" i="11"/>
  <c r="O1087" i="11"/>
  <c r="O729" i="11"/>
  <c r="O576" i="11"/>
  <c r="O1342" i="11"/>
  <c r="O426" i="11"/>
  <c r="O336" i="11"/>
  <c r="O244" i="11"/>
  <c r="O372" i="11"/>
  <c r="O674" i="11"/>
  <c r="O823" i="11"/>
  <c r="O1309" i="11"/>
  <c r="O970" i="11"/>
  <c r="O633" i="11"/>
  <c r="O1105" i="11"/>
  <c r="O882" i="11"/>
  <c r="O811" i="11"/>
  <c r="O1254" i="11"/>
  <c r="O1236" i="11"/>
  <c r="O1096" i="11"/>
  <c r="O887" i="11"/>
  <c r="O1172" i="11"/>
  <c r="O624" i="11"/>
  <c r="O801" i="11"/>
  <c r="O374" i="11"/>
  <c r="O97" i="11"/>
  <c r="O194" i="11"/>
  <c r="O941" i="11"/>
  <c r="O1014" i="11"/>
  <c r="O1405" i="11"/>
  <c r="O209" i="11"/>
  <c r="O139" i="11"/>
  <c r="O104" i="11"/>
  <c r="O863" i="11"/>
  <c r="O750" i="11"/>
  <c r="O844" i="11"/>
  <c r="O279" i="11"/>
  <c r="O554" i="11"/>
  <c r="O644" i="11"/>
  <c r="O840" i="11"/>
  <c r="O1435" i="11"/>
  <c r="O523" i="11"/>
  <c r="O1314" i="11"/>
  <c r="O1306" i="11"/>
  <c r="O27" i="11"/>
  <c r="O1094" i="11"/>
  <c r="O1006" i="11"/>
  <c r="O1380" i="11"/>
  <c r="O530" i="11"/>
  <c r="O989" i="11"/>
  <c r="O1307" i="11"/>
  <c r="O1203" i="11"/>
  <c r="O1168" i="11"/>
  <c r="O158" i="11"/>
  <c r="O1010" i="11"/>
  <c r="O1120" i="11"/>
  <c r="O1183" i="11"/>
  <c r="O1294" i="11"/>
  <c r="O1215" i="11"/>
  <c r="O776" i="11"/>
  <c r="O65" i="11"/>
  <c r="O567" i="11"/>
  <c r="O1040" i="11"/>
  <c r="O103" i="11"/>
  <c r="O1088" i="11"/>
  <c r="O511" i="11"/>
  <c r="O818" i="11"/>
  <c r="O1417" i="11"/>
  <c r="O442" i="11"/>
  <c r="O114" i="11"/>
  <c r="O163" i="11"/>
  <c r="O1496" i="11"/>
  <c r="O1343" i="11"/>
  <c r="O1059" i="11"/>
  <c r="O730" i="11"/>
  <c r="O537" i="11"/>
  <c r="O698" i="11"/>
  <c r="O1017" i="11"/>
  <c r="O764" i="11"/>
  <c r="O85" i="11"/>
  <c r="O1360" i="11"/>
  <c r="O74" i="11"/>
  <c r="O1189" i="11"/>
  <c r="O269" i="11"/>
  <c r="O619" i="11"/>
  <c r="O871" i="11"/>
  <c r="O1381" i="11"/>
  <c r="O210" i="11"/>
  <c r="O1043" i="11"/>
  <c r="O1444" i="11"/>
  <c r="O470" i="11"/>
  <c r="O1261" i="11"/>
  <c r="O1164" i="11"/>
  <c r="O1349" i="11"/>
  <c r="O1345" i="11"/>
  <c r="O418" i="11"/>
  <c r="O1442" i="11"/>
  <c r="O1086" i="11"/>
  <c r="O1478" i="11"/>
  <c r="O140" i="11"/>
  <c r="O788" i="11"/>
  <c r="O1112" i="11"/>
  <c r="O1371" i="11"/>
  <c r="O814" i="11"/>
  <c r="O1163" i="11"/>
  <c r="O559" i="11"/>
  <c r="O1499" i="11"/>
  <c r="O151" i="11"/>
  <c r="O492" i="11"/>
  <c r="O1398" i="11"/>
  <c r="O236" i="11"/>
  <c r="O1392" i="11"/>
  <c r="O1054" i="11"/>
  <c r="O1083" i="11"/>
  <c r="O620" i="11"/>
  <c r="O875" i="11"/>
  <c r="O1100" i="11"/>
  <c r="O181" i="11"/>
  <c r="O224" i="11"/>
  <c r="O381" i="11"/>
  <c r="O561" i="11"/>
  <c r="O847" i="11"/>
  <c r="O480" i="11"/>
  <c r="O343" i="11"/>
  <c r="O32" i="11"/>
  <c r="O954" i="11"/>
  <c r="O637" i="11"/>
  <c r="O1469" i="11"/>
  <c r="O654" i="11"/>
  <c r="O370" i="11"/>
  <c r="O602" i="11"/>
  <c r="O739" i="11"/>
  <c r="O136" i="11"/>
  <c r="O213" i="11"/>
  <c r="O1437" i="11"/>
  <c r="O670" i="11"/>
  <c r="O405" i="11"/>
  <c r="O520" i="11"/>
  <c r="O1004" i="11"/>
  <c r="O220" i="11"/>
  <c r="O402" i="11"/>
  <c r="O918" i="11"/>
  <c r="O161" i="11"/>
  <c r="O1142" i="11"/>
  <c r="O714" i="11"/>
  <c r="O1182" i="11"/>
  <c r="O494" i="11"/>
  <c r="O982" i="11"/>
  <c r="O1326" i="11"/>
  <c r="O1305" i="11"/>
  <c r="O1026" i="11"/>
  <c r="O164" i="11"/>
  <c r="O505" i="11"/>
  <c r="O681" i="11"/>
  <c r="O1285" i="11"/>
  <c r="O504" i="11"/>
  <c r="O14" i="11"/>
  <c r="O1204" i="11"/>
  <c r="O904" i="11"/>
  <c r="O503" i="11"/>
  <c r="O1450" i="11"/>
  <c r="O610" i="11"/>
  <c r="O961" i="11"/>
  <c r="O170" i="11"/>
  <c r="O659" i="11"/>
  <c r="O763" i="11"/>
  <c r="O858" i="11"/>
  <c r="O477" i="11"/>
  <c r="O1089" i="11"/>
  <c r="O1389" i="11"/>
  <c r="O9" i="11"/>
  <c r="O205" i="11"/>
  <c r="O1394" i="11"/>
  <c r="O615" i="11"/>
  <c r="O82" i="11"/>
  <c r="O1003" i="11"/>
  <c r="O799" i="11"/>
  <c r="O376" i="11"/>
  <c r="O337" i="11"/>
  <c r="O1344" i="11"/>
  <c r="O671" i="11"/>
  <c r="O704" i="11"/>
  <c r="O483" i="11"/>
  <c r="O719" i="11"/>
  <c r="O980" i="11"/>
  <c r="O433" i="11"/>
  <c r="O838" i="11"/>
  <c r="O1426" i="11"/>
  <c r="O1327" i="11"/>
  <c r="O458" i="11"/>
  <c r="O1065" i="11"/>
  <c r="O1483" i="11"/>
  <c r="O933" i="11"/>
  <c r="O362" i="11"/>
  <c r="O940" i="11"/>
  <c r="O229" i="11"/>
  <c r="O182" i="11"/>
  <c r="O968" i="11"/>
  <c r="O1446" i="11"/>
  <c r="O895" i="11"/>
  <c r="O1427" i="11"/>
  <c r="O1262" i="11"/>
  <c r="O1042" i="11"/>
  <c r="O614" i="11"/>
  <c r="O824" i="11"/>
  <c r="O78" i="11"/>
  <c r="O482" i="11"/>
  <c r="O947" i="11"/>
  <c r="O873" i="11"/>
  <c r="O742" i="11"/>
  <c r="O126" i="11"/>
  <c r="O70" i="11"/>
  <c r="O1473" i="11"/>
  <c r="O1185" i="11"/>
  <c r="O862" i="11"/>
  <c r="O695" i="11"/>
  <c r="O515" i="11"/>
  <c r="O595" i="11"/>
  <c r="O168" i="11"/>
  <c r="O1479" i="11"/>
  <c r="O7" i="11"/>
  <c r="O701" i="11"/>
  <c r="O1200" i="11"/>
  <c r="O550" i="11"/>
  <c r="O447" i="11"/>
  <c r="O1181" i="11"/>
  <c r="O1430" i="11"/>
  <c r="O1461" i="11"/>
  <c r="O380" i="11"/>
  <c r="O804" i="11"/>
  <c r="O880" i="11"/>
  <c r="O43" i="11"/>
  <c r="O1085" i="11"/>
  <c r="O56" i="11"/>
  <c r="O468" i="11"/>
  <c r="O1369" i="11"/>
  <c r="O723" i="11"/>
  <c r="O1098" i="11"/>
  <c r="O1058" i="11"/>
  <c r="O687" i="11"/>
  <c r="O1260" i="11"/>
  <c r="O1390" i="11"/>
  <c r="O1474" i="11"/>
  <c r="O1069" i="11"/>
  <c r="O331" i="11"/>
  <c r="O1019" i="11"/>
  <c r="O1320" i="11"/>
  <c r="O1138" i="11"/>
  <c r="O673" i="11"/>
  <c r="O90" i="11"/>
  <c r="O1195" i="11"/>
  <c r="O1284" i="11"/>
  <c r="O316" i="11"/>
  <c r="O639" i="11"/>
  <c r="O12" i="11"/>
  <c r="O121" i="11"/>
  <c r="O371" i="11"/>
  <c r="O313" i="11"/>
  <c r="O815" i="11"/>
  <c r="O1267" i="11"/>
  <c r="O1255" i="11"/>
  <c r="O10" i="11"/>
  <c r="O926" i="11"/>
  <c r="O1027" i="11"/>
  <c r="O23" i="11"/>
  <c r="O1480" i="11"/>
  <c r="O538" i="11"/>
  <c r="O28" i="11"/>
  <c r="O1246" i="11"/>
  <c r="O747" i="11"/>
  <c r="O771" i="11"/>
  <c r="O1057" i="11"/>
  <c r="O950" i="11"/>
  <c r="O1048" i="11"/>
  <c r="O1147" i="11"/>
  <c r="O766" i="11"/>
  <c r="O144" i="11"/>
  <c r="O1406" i="11"/>
  <c r="O808" i="11"/>
  <c r="O5" i="11"/>
  <c r="O283" i="11"/>
  <c r="O112" i="11"/>
  <c r="O154" i="11"/>
  <c r="O1359" i="11"/>
  <c r="O1022" i="11"/>
  <c r="O1194" i="11"/>
  <c r="O1409" i="11"/>
  <c r="O1286" i="11"/>
  <c r="O949" i="11"/>
  <c r="O1119" i="11"/>
  <c r="O1175" i="11"/>
  <c r="O755" i="11"/>
  <c r="O1410" i="11"/>
  <c r="O881" i="11"/>
  <c r="O1488" i="11"/>
  <c r="O832" i="11"/>
  <c r="O91" i="11"/>
  <c r="B7" i="2"/>
  <c r="G15" i="5"/>
  <c r="F15" i="5"/>
  <c r="E15" i="5"/>
  <c r="D7" i="2"/>
  <c r="D15" i="5"/>
  <c r="C7" i="2"/>
  <c r="C15" i="5"/>
  <c r="B15" i="5"/>
  <c r="E7" i="2"/>
  <c r="T4223" i="9"/>
  <c r="G7" i="2"/>
  <c r="F7" i="2"/>
  <c r="O438" i="11"/>
  <c r="O544" i="11"/>
  <c r="O630" i="11"/>
  <c r="O517" i="11"/>
  <c r="O516" i="11"/>
  <c r="O173" i="11"/>
  <c r="O237" i="11"/>
  <c r="O589" i="11"/>
  <c r="O582" i="11"/>
  <c r="O754" i="11"/>
  <c r="O923" i="11"/>
  <c r="O596" i="11"/>
  <c r="O749" i="11"/>
  <c r="O945" i="11"/>
  <c r="O1104" i="11"/>
  <c r="O459" i="11"/>
  <c r="O813" i="11"/>
  <c r="O999" i="11"/>
  <c r="O223" i="11"/>
  <c r="O725" i="11"/>
  <c r="O783" i="11"/>
  <c r="O141" i="11"/>
  <c r="O198" i="11"/>
  <c r="O524" i="11"/>
  <c r="O1081" i="11"/>
  <c r="O353" i="11"/>
  <c r="O1383" i="11"/>
  <c r="O1116" i="11"/>
  <c r="O338" i="11"/>
  <c r="O79" i="11"/>
  <c r="O57" i="11"/>
  <c r="O1080" i="11"/>
  <c r="O367" i="11"/>
  <c r="O488" i="11"/>
  <c r="O660" i="11"/>
  <c r="O564" i="11"/>
  <c r="O264" i="11"/>
  <c r="O295" i="11"/>
  <c r="O314" i="11"/>
  <c r="O472" i="11"/>
  <c r="O700" i="11"/>
  <c r="O1222" i="11"/>
  <c r="O1139" i="11"/>
  <c r="O888" i="11"/>
  <c r="O1275" i="11"/>
  <c r="O1213" i="11"/>
  <c r="O1291" i="11"/>
  <c r="O260" i="11"/>
  <c r="O784" i="11"/>
  <c r="O307" i="11"/>
  <c r="O466" i="11"/>
  <c r="O656" i="11"/>
  <c r="O866" i="11"/>
  <c r="O728" i="11"/>
  <c r="O76" i="11"/>
  <c r="O1370" i="11"/>
  <c r="O1234" i="11"/>
  <c r="O1448" i="11"/>
  <c r="O600" i="11"/>
  <c r="O853" i="11"/>
  <c r="O675" i="11"/>
  <c r="O452" i="11"/>
  <c r="O1408" i="11"/>
  <c r="O1068" i="11"/>
  <c r="O672" i="11"/>
  <c r="O1143" i="11"/>
  <c r="O446" i="11"/>
  <c r="O263" i="11"/>
  <c r="O640" i="11"/>
  <c r="O231" i="11"/>
  <c r="O525" i="11"/>
  <c r="O75" i="11"/>
  <c r="O350" i="11"/>
  <c r="O872" i="11"/>
  <c r="O1264" i="11"/>
  <c r="O1047" i="11"/>
  <c r="O956" i="11"/>
  <c r="O921" i="11"/>
  <c r="O995" i="11"/>
  <c r="O1118" i="11"/>
  <c r="O305" i="11"/>
  <c r="O1144" i="11"/>
  <c r="O1297" i="11"/>
  <c r="O1220" i="11"/>
  <c r="O1067" i="11"/>
  <c r="O828" i="11"/>
  <c r="O500" i="11"/>
  <c r="O1036" i="11"/>
  <c r="O897" i="11"/>
  <c r="O425" i="11"/>
  <c r="O657" i="11"/>
  <c r="O1300" i="11"/>
  <c r="O325" i="11"/>
  <c r="O29" i="11"/>
  <c r="O424" i="11"/>
  <c r="O984" i="11"/>
  <c r="O162" i="11"/>
  <c r="O777" i="11"/>
  <c r="O50" i="11"/>
  <c r="O304" i="11"/>
  <c r="O1335" i="11"/>
  <c r="O900" i="11"/>
  <c r="O760" i="11"/>
  <c r="O855" i="11"/>
  <c r="O1464" i="11"/>
  <c r="O31" i="11"/>
  <c r="O769" i="11"/>
  <c r="O837" i="11"/>
  <c r="O666" i="11"/>
  <c r="O150" i="11"/>
  <c r="O1091" i="11"/>
  <c r="O241" i="11"/>
  <c r="O724" i="11"/>
  <c r="O971" i="11"/>
  <c r="O1155" i="11"/>
  <c r="O914" i="11"/>
  <c r="O683" i="11"/>
  <c r="O738" i="11"/>
  <c r="O1304" i="11"/>
  <c r="O235" i="11"/>
  <c r="O222" i="11"/>
  <c r="O270" i="11"/>
  <c r="O845" i="11"/>
  <c r="O1186" i="11"/>
  <c r="O1250" i="11"/>
  <c r="O543" i="11"/>
  <c r="O1025" i="11"/>
  <c r="O944" i="11"/>
  <c r="O1180" i="11"/>
  <c r="O105" i="11"/>
  <c r="O1323" i="11"/>
  <c r="O643" i="11"/>
  <c r="O936" i="11"/>
  <c r="O1263" i="11"/>
  <c r="O765" i="11"/>
  <c r="O20" i="11"/>
  <c r="O95" i="11"/>
  <c r="O1253" i="11"/>
  <c r="O1455" i="11"/>
  <c r="O547" i="11"/>
  <c r="O53" i="11"/>
  <c r="O246" i="11"/>
  <c r="O486" i="11"/>
  <c r="O569" i="11"/>
  <c r="O1007" i="11"/>
  <c r="O1207" i="11"/>
  <c r="O1302" i="11"/>
  <c r="O635" i="11"/>
  <c r="O745" i="11"/>
  <c r="O1470" i="11"/>
  <c r="O357" i="11"/>
  <c r="O352" i="11"/>
  <c r="O869" i="11"/>
  <c r="O836" i="11"/>
  <c r="O1029" i="11"/>
  <c r="O514" i="11"/>
  <c r="O768" i="11"/>
  <c r="O752" i="11"/>
  <c r="O389" i="11"/>
  <c r="O248" i="11"/>
  <c r="O206" i="11"/>
  <c r="O432" i="11"/>
  <c r="O272" i="11"/>
  <c r="O694" i="11"/>
  <c r="O428" i="11"/>
  <c r="O1313" i="11"/>
  <c r="O629" i="11"/>
  <c r="O463" i="11"/>
  <c r="O563" i="11"/>
  <c r="O867" i="11"/>
  <c r="O1340" i="11"/>
  <c r="O1388" i="11"/>
  <c r="O1374" i="11"/>
  <c r="O1162" i="11"/>
  <c r="O722" i="11"/>
  <c r="O484" i="11"/>
  <c r="O1095" i="11"/>
  <c r="O399" i="11"/>
  <c r="O976" i="11"/>
  <c r="O746" i="11"/>
  <c r="O645" i="11"/>
  <c r="O116" i="11"/>
  <c r="O1412" i="11"/>
  <c r="O841" i="11"/>
  <c r="O929" i="11"/>
  <c r="O429" i="11"/>
  <c r="O1400" i="11"/>
  <c r="O340" i="11"/>
  <c r="O932" i="11"/>
  <c r="O15" i="11"/>
  <c r="O385" i="11"/>
  <c r="O467" i="11"/>
  <c r="O320" i="11"/>
  <c r="O207" i="11"/>
  <c r="O588" i="11"/>
  <c r="O894" i="11"/>
  <c r="O1467" i="11"/>
  <c r="O322" i="11"/>
  <c r="O1500" i="11"/>
  <c r="O762" i="11"/>
  <c r="O1501" i="11"/>
  <c r="O987" i="11"/>
  <c r="O89" i="11"/>
  <c r="O1361" i="11"/>
  <c r="O796" i="11"/>
  <c r="O1109" i="11"/>
  <c r="O406" i="11"/>
  <c r="O1330" i="11"/>
  <c r="O772" i="11"/>
  <c r="O668" i="11"/>
  <c r="O130" i="11"/>
  <c r="O187" i="11"/>
  <c r="O396" i="11"/>
  <c r="O383" i="11"/>
  <c r="O879" i="11"/>
  <c r="O1393" i="11"/>
  <c r="O1351" i="11"/>
  <c r="O1136" i="11"/>
  <c r="O1161" i="11"/>
  <c r="O192" i="11"/>
  <c r="O1418" i="11"/>
  <c r="O890" i="11"/>
  <c r="O896" i="11"/>
  <c r="O58" i="11"/>
  <c r="O153" i="11"/>
  <c r="O1214" i="11"/>
  <c r="O25" i="11"/>
  <c r="O59" i="11"/>
  <c r="O1460" i="11"/>
  <c r="O1002" i="11"/>
  <c r="O1021" i="11"/>
  <c r="O306" i="11"/>
  <c r="O1241" i="11"/>
  <c r="O655" i="11"/>
  <c r="O1082" i="11"/>
  <c r="O212" i="11"/>
  <c r="O1386" i="11"/>
  <c r="O631" i="11"/>
  <c r="O1415" i="11"/>
  <c r="O282" i="11"/>
  <c r="O339" i="11"/>
  <c r="O226" i="11"/>
  <c r="O1492" i="11"/>
  <c r="O627" i="11"/>
  <c r="O356" i="11"/>
  <c r="O1462" i="11"/>
  <c r="O298" i="11"/>
  <c r="O1028" i="11"/>
  <c r="O481" i="11"/>
  <c r="O1247" i="11"/>
  <c r="O586" i="11"/>
  <c r="O775" i="11"/>
  <c r="O131" i="11"/>
  <c r="O735" i="11"/>
  <c r="O726" i="11"/>
  <c r="O388" i="11"/>
  <c r="O274" i="11"/>
  <c r="O80" i="11"/>
  <c r="O88" i="11"/>
  <c r="O166" i="11"/>
  <c r="O892" i="11"/>
  <c r="O1157" i="11"/>
  <c r="O321" i="11"/>
  <c r="O232" i="11"/>
  <c r="O1240" i="11"/>
  <c r="O1498" i="11"/>
  <c r="O1134" i="11"/>
  <c r="O1357" i="11"/>
  <c r="O345" i="11"/>
  <c r="O326" i="11"/>
  <c r="O77" i="11"/>
  <c r="O111" i="11"/>
  <c r="O740" i="11"/>
  <c r="O986" i="11"/>
  <c r="O1075" i="11"/>
  <c r="O134" i="11"/>
  <c r="O1257" i="11"/>
  <c r="O1295" i="11"/>
  <c r="O827" i="11"/>
  <c r="O273" i="11"/>
  <c r="O228" i="11"/>
  <c r="O1051" i="11"/>
  <c r="O963" i="11"/>
  <c r="O1457" i="11"/>
  <c r="O907" i="11"/>
  <c r="O8" i="11"/>
  <c r="O857" i="11"/>
  <c r="O1421" i="11"/>
  <c r="O958" i="11"/>
  <c r="O382" i="11"/>
  <c r="O1486" i="11"/>
  <c r="O1192" i="11"/>
  <c r="O1281" i="11"/>
  <c r="O128" i="11"/>
  <c r="O677" i="11"/>
  <c r="O1490" i="11"/>
  <c r="O861" i="11"/>
  <c r="O919" i="11"/>
  <c r="O1425" i="11"/>
  <c r="O781" i="11"/>
  <c r="O92" i="11"/>
  <c r="O545" i="11"/>
  <c r="O195" i="11"/>
  <c r="O22" i="11"/>
  <c r="O1125" i="11"/>
  <c r="O1423" i="11"/>
  <c r="O854" i="11"/>
  <c r="O1283" i="11"/>
  <c r="O693" i="11"/>
  <c r="O439" i="11"/>
  <c r="O577" i="11"/>
  <c r="O1225" i="11"/>
  <c r="O915" i="11"/>
  <c r="O1126" i="11"/>
  <c r="O83" i="11"/>
  <c r="O1184" i="11"/>
  <c r="O448" i="11"/>
  <c r="O759" i="11"/>
  <c r="O4" i="11"/>
  <c r="O843" i="11"/>
  <c r="O1244" i="11"/>
  <c r="O1034" i="11"/>
  <c r="O812" i="11"/>
  <c r="O647" i="11"/>
  <c r="O909" i="11"/>
  <c r="O332" i="11"/>
  <c r="O665" i="11"/>
  <c r="O342" i="11"/>
  <c r="O682" i="11"/>
  <c r="O651" i="11"/>
  <c r="O1108" i="11"/>
  <c r="O715" i="11"/>
  <c r="O973" i="11"/>
  <c r="O806" i="11"/>
  <c r="O767" i="11"/>
  <c r="O1259" i="11"/>
  <c r="O21" i="11"/>
  <c r="O1131" i="11"/>
  <c r="O770" i="11"/>
  <c r="O360" i="11"/>
  <c r="O453" i="11"/>
  <c r="O865" i="11"/>
  <c r="O63" i="11"/>
  <c r="O541" i="11"/>
  <c r="O1103" i="11"/>
  <c r="O344" i="11"/>
  <c r="O625" i="11"/>
  <c r="O1179" i="11"/>
  <c r="O347" i="11"/>
  <c r="O1092" i="11"/>
  <c r="O45" i="11"/>
  <c r="O1199" i="11"/>
  <c r="O830" i="11"/>
  <c r="O495" i="11"/>
  <c r="O658" i="11"/>
  <c r="O1402" i="11"/>
  <c r="O180" i="11"/>
  <c r="O1242" i="11"/>
  <c r="O1420" i="11"/>
  <c r="O713" i="11"/>
  <c r="O993" i="11"/>
  <c r="O805" i="11"/>
  <c r="O1252" i="11"/>
  <c r="O599" i="11"/>
  <c r="O807" i="11"/>
  <c r="O410" i="11"/>
  <c r="O720" i="11"/>
  <c r="O960" i="11"/>
  <c r="O549" i="11"/>
  <c r="O1223" i="11"/>
  <c r="O42" i="11"/>
  <c r="O397" i="11"/>
  <c r="O565" i="11"/>
  <c r="O1206" i="11"/>
  <c r="O1288" i="11"/>
  <c r="O133" i="11"/>
  <c r="O661" i="11"/>
  <c r="O1132" i="11"/>
  <c r="O1453" i="11"/>
  <c r="O120" i="11"/>
  <c r="O859" i="11"/>
  <c r="O251" i="11"/>
  <c r="O186" i="11"/>
  <c r="O202" i="11"/>
  <c r="O908" i="11"/>
  <c r="O1166" i="11"/>
  <c r="O68" i="11"/>
  <c r="O885" i="11"/>
  <c r="O309" i="11"/>
  <c r="O1056" i="11"/>
  <c r="O1301" i="11"/>
  <c r="O1072" i="11"/>
  <c r="O667" i="11"/>
  <c r="O1456" i="11"/>
  <c r="O403" i="11"/>
  <c r="O1366" i="11"/>
  <c r="O1424" i="11"/>
  <c r="O1202" i="11"/>
  <c r="O291" i="11"/>
  <c r="O1280" i="11"/>
  <c r="O1414" i="11"/>
  <c r="O1338" i="11"/>
  <c r="O138" i="11"/>
  <c r="O613" i="11"/>
  <c r="O1282" i="11"/>
  <c r="O386" i="11"/>
  <c r="O708" i="11"/>
  <c r="O1071" i="11"/>
  <c r="O690" i="11"/>
  <c r="O1020" i="11"/>
  <c r="O33" i="11"/>
  <c r="O962" i="11"/>
  <c r="O242" i="11"/>
  <c r="O703" i="11"/>
  <c r="O183" i="11"/>
  <c r="O943" i="11"/>
  <c r="O1438" i="11"/>
  <c r="O852" i="11"/>
  <c r="O1013" i="11"/>
  <c r="O203" i="11"/>
  <c r="O288" i="11"/>
  <c r="O119" i="11"/>
  <c r="O1177" i="11"/>
  <c r="O809" i="11"/>
  <c r="O874" i="11"/>
  <c r="O877" i="11"/>
  <c r="O1491" i="11"/>
  <c r="O916" i="11"/>
  <c r="O368" i="11"/>
  <c r="O522" i="11"/>
  <c r="O1317" i="11"/>
  <c r="O741" i="11"/>
  <c r="O1148" i="11"/>
  <c r="O810" i="11"/>
  <c r="O761" i="11"/>
  <c r="O1484" i="11"/>
  <c r="O110" i="11"/>
  <c r="O1403" i="11"/>
  <c r="O1364" i="11"/>
  <c r="O1352" i="11"/>
  <c r="O1350" i="11"/>
  <c r="O245" i="11"/>
  <c r="O1397" i="11"/>
  <c r="O1124" i="11"/>
  <c r="O526" i="11"/>
  <c r="O1037" i="11"/>
  <c r="O902" i="11"/>
  <c r="O46" i="11"/>
  <c r="O1429" i="11"/>
  <c r="O721" i="11"/>
  <c r="O107" i="11"/>
  <c r="O519" i="11"/>
  <c r="O905" i="11"/>
  <c r="O1358" i="11"/>
  <c r="O969" i="11"/>
  <c r="O785" i="11"/>
  <c r="O355" i="11"/>
  <c r="O1422" i="11"/>
  <c r="O1187" i="11"/>
  <c r="O684" i="11"/>
  <c r="O1216" i="11"/>
  <c r="O1265" i="11"/>
  <c r="O1235" i="11"/>
  <c r="O1376" i="11"/>
  <c r="O1076" i="11"/>
  <c r="O456" i="11"/>
  <c r="O1130" i="11"/>
  <c r="O1063" i="11"/>
  <c r="O1396" i="11"/>
  <c r="O628" i="11"/>
  <c r="O1008" i="11"/>
  <c r="O957" i="11"/>
  <c r="O1271" i="11"/>
  <c r="O35" i="11"/>
  <c r="O191" i="11"/>
  <c r="O946" i="11"/>
  <c r="O1045" i="11"/>
  <c r="O991" i="11"/>
  <c r="O1229" i="11"/>
  <c r="O62" i="11"/>
  <c r="O1018" i="11"/>
  <c r="O214" i="11"/>
  <c r="O578" i="11"/>
  <c r="O1384" i="11"/>
  <c r="O188" i="11"/>
  <c r="O387" i="11"/>
  <c r="O1160" i="11"/>
  <c r="O816" i="11"/>
  <c r="O1173" i="11"/>
  <c r="O778" i="11"/>
  <c r="O435" i="11"/>
  <c r="O84" i="11"/>
  <c r="O546" i="11"/>
  <c r="O792" i="11"/>
  <c r="O160" i="11"/>
  <c r="O609" i="11"/>
  <c r="O1135" i="11"/>
  <c r="O1201" i="11"/>
  <c r="O1447" i="11"/>
  <c r="O1316" i="11"/>
  <c r="O1041" i="11"/>
  <c r="O1158" i="11"/>
  <c r="O499" i="11"/>
  <c r="O1368" i="11"/>
  <c r="O587" i="11"/>
  <c r="O61" i="11"/>
  <c r="O1355" i="11"/>
  <c r="O1337" i="11"/>
  <c r="O303" i="11"/>
  <c r="H9" i="3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H33" i="3" s="1"/>
  <c r="H34" i="3" s="1"/>
  <c r="H35" i="3" s="1"/>
  <c r="H36" i="3" s="1"/>
  <c r="H37" i="3" s="1"/>
  <c r="H38" i="3" s="1"/>
  <c r="H39" i="3" s="1"/>
  <c r="H40" i="3" s="1"/>
  <c r="H41" i="3" s="1"/>
  <c r="H42" i="3" s="1"/>
  <c r="H43" i="3" s="1"/>
  <c r="H44" i="3" s="1"/>
  <c r="H45" i="3" s="1"/>
  <c r="H46" i="3" s="1"/>
  <c r="H47" i="3" s="1"/>
  <c r="H48" i="3" s="1"/>
  <c r="H49" i="3" s="1"/>
  <c r="H50" i="3" s="1"/>
  <c r="H51" i="3" s="1"/>
  <c r="H52" i="3" s="1"/>
  <c r="H53" i="3" s="1"/>
  <c r="H54" i="3" s="1"/>
  <c r="H55" i="3" s="1"/>
  <c r="H8" i="3"/>
  <c r="O1227" i="11"/>
  <c r="O324" i="11"/>
  <c r="O1354" i="11"/>
  <c r="O312" i="11"/>
  <c r="O1277" i="11"/>
  <c r="O412" i="11"/>
  <c r="O924" i="11"/>
  <c r="O997" i="11"/>
  <c r="O1440" i="11"/>
  <c r="O36" i="11"/>
  <c r="O197" i="11"/>
  <c r="O1292" i="11"/>
  <c r="O925" i="11"/>
  <c r="O748" i="11"/>
  <c r="O1218" i="11"/>
  <c r="O1311" i="11"/>
  <c r="O1073" i="11"/>
  <c r="O952" i="11"/>
  <c r="O99" i="11"/>
  <c r="O1428" i="11"/>
  <c r="O147" i="11"/>
  <c r="O636" i="11"/>
  <c r="O571" i="11"/>
  <c r="O868" i="11"/>
  <c r="O40" i="11"/>
  <c r="O451" i="11"/>
  <c r="O265" i="11"/>
  <c r="O434" i="11"/>
  <c r="O876" i="11"/>
  <c r="O2" i="11"/>
  <c r="O440" i="11"/>
  <c r="O1159" i="11"/>
  <c r="O901" i="11"/>
  <c r="O733" i="11"/>
  <c r="O1329" i="11"/>
  <c r="O821" i="11"/>
  <c r="O358" i="11"/>
  <c r="O225" i="11"/>
  <c r="O1178" i="11"/>
  <c r="O1239" i="11"/>
  <c r="O555" i="11"/>
  <c r="O835" i="11"/>
  <c r="O1009" i="11"/>
  <c r="O928" i="11"/>
  <c r="O562" i="11"/>
  <c r="O580" i="11"/>
  <c r="O1391" i="11"/>
  <c r="O819" i="11"/>
  <c r="O474" i="11"/>
  <c r="O864" i="11"/>
  <c r="O54" i="11"/>
  <c r="O913" i="11"/>
  <c r="O1328" i="11"/>
  <c r="O917" i="11"/>
  <c r="O137" i="11"/>
  <c r="O293" i="11"/>
  <c r="O208" i="11"/>
  <c r="O230" i="11"/>
  <c r="O271" i="11"/>
  <c r="O1128" i="11"/>
  <c r="O1237" i="11"/>
  <c r="O1299" i="11"/>
  <c r="O323" i="11"/>
  <c r="O1005" i="11"/>
  <c r="O1471" i="11"/>
  <c r="O1212" i="11"/>
  <c r="O508" i="11"/>
  <c r="O594" i="11"/>
  <c r="O937" i="11"/>
  <c r="O1243" i="11"/>
  <c r="O820" i="11"/>
  <c r="O959" i="11"/>
  <c r="O490" i="11"/>
  <c r="O948" i="11"/>
  <c r="O591" i="11"/>
  <c r="O1458" i="11"/>
  <c r="O870" i="11"/>
  <c r="O113" i="11"/>
  <c r="O318" i="11"/>
  <c r="O108" i="11"/>
  <c r="O1356" i="11"/>
  <c r="O315" i="11"/>
  <c r="O491" i="11"/>
  <c r="O849" i="11"/>
  <c r="O570" i="11"/>
  <c r="O817" i="11"/>
  <c r="O64" i="11"/>
  <c r="O903" i="11"/>
  <c r="O1269" i="11"/>
  <c r="O49" i="11"/>
  <c r="O751" i="11"/>
  <c r="O1123" i="11"/>
  <c r="O152" i="11"/>
  <c r="O450" i="11"/>
  <c r="O48" i="11"/>
  <c r="O1433" i="11"/>
  <c r="O281" i="11"/>
  <c r="O736" i="11"/>
  <c r="O427" i="11"/>
  <c r="O262" i="11"/>
  <c r="O199" i="11"/>
  <c r="O1174" i="11"/>
  <c r="O1256" i="11"/>
  <c r="O856" i="11"/>
  <c r="O1365" i="11"/>
  <c r="O1188" i="11"/>
  <c r="O1198" i="11"/>
  <c r="O1279" i="11"/>
  <c r="O422" i="11"/>
  <c r="O922" i="11"/>
  <c r="O1465" i="11"/>
  <c r="O955" i="11"/>
  <c r="O1090" i="11"/>
  <c r="O706" i="11"/>
  <c r="O51" i="11"/>
  <c r="O851" i="11"/>
  <c r="O1273" i="11"/>
  <c r="O1346" i="11"/>
  <c r="O258" i="11"/>
  <c r="O1209" i="11"/>
  <c r="O1272" i="11"/>
  <c r="O787" i="11"/>
  <c r="O994" i="11"/>
  <c r="O1070" i="11"/>
  <c r="O988" i="11"/>
  <c r="O611" i="11"/>
  <c r="O1153" i="11"/>
  <c r="O1046" i="11"/>
  <c r="O485" i="11"/>
  <c r="O489" i="11"/>
  <c r="O423" i="11"/>
  <c r="O597" i="11"/>
  <c r="O622" i="11"/>
  <c r="O1436" i="11"/>
  <c r="O1266" i="11"/>
  <c r="O1331" i="11"/>
  <c r="O1472" i="11"/>
  <c r="O686" i="11"/>
  <c r="O449" i="11"/>
  <c r="O927" i="11"/>
  <c r="O556" i="11"/>
  <c r="O252" i="11"/>
  <c r="O527" i="11"/>
  <c r="O734" i="11"/>
  <c r="O86" i="11"/>
  <c r="O634" i="11"/>
  <c r="O16" i="11"/>
  <c r="O81" i="11"/>
  <c r="O834" i="11"/>
  <c r="O846" i="11"/>
  <c r="O899" i="11"/>
  <c r="O1115" i="11"/>
  <c r="O1044" i="11"/>
  <c r="O1482" i="11"/>
  <c r="O743" i="11"/>
  <c r="O1443" i="11"/>
  <c r="O509" i="11"/>
  <c r="O407" i="11"/>
  <c r="O1050" i="11"/>
  <c r="O364" i="11"/>
  <c r="O1064" i="11"/>
  <c r="O931" i="11"/>
  <c r="O200" i="11"/>
  <c r="O1477" i="11"/>
  <c r="O1038" i="11"/>
  <c r="O732" i="11"/>
  <c r="O883" i="11"/>
  <c r="O1129" i="11"/>
  <c r="O983" i="11"/>
  <c r="O1339" i="11"/>
  <c r="O942" i="11"/>
  <c r="O1066" i="11"/>
  <c r="O259" i="11"/>
  <c r="O1298" i="11"/>
  <c r="O102" i="11"/>
  <c r="O1308" i="11"/>
  <c r="O1156" i="11"/>
  <c r="O1245" i="11"/>
  <c r="O373" i="11"/>
  <c r="O679" i="11"/>
  <c r="O379" i="11"/>
  <c r="O11" i="11"/>
  <c r="O1332" i="11"/>
  <c r="O254" i="11"/>
  <c r="O964" i="11"/>
  <c r="O632" i="11"/>
  <c r="O123" i="11"/>
  <c r="O1439" i="11"/>
  <c r="O1399" i="11"/>
  <c r="O1493" i="11"/>
  <c r="O1062" i="11"/>
  <c r="O69" i="11"/>
  <c r="O193" i="11"/>
  <c r="O912" i="11"/>
  <c r="O697" i="11"/>
  <c r="O676" i="11"/>
  <c r="O1011" i="11"/>
  <c r="O146" i="11"/>
  <c r="O1431" i="11"/>
  <c r="O1475" i="11"/>
  <c r="O44" i="11"/>
  <c r="O219" i="11"/>
  <c r="O290" i="11"/>
  <c r="O709" i="11"/>
  <c r="O626" i="11"/>
  <c r="O118" i="11"/>
  <c r="O250" i="11"/>
  <c r="O711" i="11"/>
  <c r="O758" i="11"/>
  <c r="O395" i="11"/>
  <c r="O506" i="11"/>
  <c r="O124" i="11"/>
  <c r="O1055" i="11"/>
  <c r="O1319" i="11"/>
  <c r="O574" i="11"/>
  <c r="O1079" i="11"/>
  <c r="O978" i="11"/>
  <c r="O47" i="11"/>
  <c r="O553" i="11"/>
  <c r="O1494" i="11"/>
  <c r="O860" i="11"/>
  <c r="O831" i="11"/>
  <c r="O1102" i="11"/>
  <c r="O1154" i="11"/>
  <c r="O1039" i="11"/>
  <c r="O1495" i="11"/>
  <c r="O1169" i="11"/>
  <c r="O558" i="11"/>
  <c r="O497" i="11"/>
  <c r="O148" i="11"/>
  <c r="O974" i="11"/>
  <c r="O189" i="11"/>
  <c r="O848" i="11"/>
  <c r="O1466" i="11"/>
  <c r="O1310" i="11"/>
  <c r="O217" i="11"/>
  <c r="O464" i="11"/>
  <c r="O826" i="11"/>
  <c r="O311" i="11"/>
  <c r="O1411" i="11"/>
  <c r="O618" i="11"/>
  <c r="O886" i="11"/>
  <c r="O414" i="11"/>
  <c r="O165" i="11"/>
  <c r="O1219" i="11"/>
  <c r="O1171" i="11"/>
  <c r="O1221" i="11"/>
  <c r="O898" i="11"/>
  <c r="O996" i="11"/>
  <c r="O842" i="11"/>
  <c r="O1452" i="11"/>
  <c r="O967" i="11"/>
  <c r="O794" i="11"/>
  <c r="O1114" i="11"/>
  <c r="O1289" i="11"/>
  <c r="O1404" i="11"/>
  <c r="O1348" i="11"/>
  <c r="O1121" i="11"/>
  <c r="O1016" i="11"/>
  <c r="O606" i="11"/>
  <c r="O793" i="11"/>
  <c r="O276" i="11"/>
  <c r="O1133" i="11"/>
  <c r="O1463" i="11"/>
  <c r="O1395" i="11"/>
  <c r="O1031" i="11"/>
  <c r="O1324" i="11"/>
  <c r="O727" i="11"/>
  <c r="O211" i="11"/>
  <c r="O607" i="11"/>
  <c r="O716" i="11"/>
  <c r="O375" i="11"/>
  <c r="O1290" i="11"/>
  <c r="O1303" i="11"/>
  <c r="O1146" i="11"/>
  <c r="O41" i="11"/>
  <c r="O1231" i="11"/>
  <c r="O1024" i="11"/>
  <c r="O1015" i="11"/>
  <c r="O911" i="11"/>
  <c r="O972" i="11"/>
  <c r="O179" i="11"/>
  <c r="O1373" i="11"/>
  <c r="O24" i="11"/>
  <c r="O829" i="11"/>
  <c r="O1035" i="11"/>
  <c r="O833" i="11"/>
  <c r="O277" i="11"/>
  <c r="O966" i="11"/>
  <c r="O132" i="11"/>
  <c r="O1454" i="11"/>
  <c r="O621" i="11"/>
  <c r="O275" i="11"/>
  <c r="O106" i="11"/>
  <c r="O479" i="11"/>
  <c r="O977" i="11"/>
  <c r="K3" i="3"/>
  <c r="J4" i="3"/>
  <c r="O1312" i="11"/>
  <c r="O696" i="11"/>
  <c r="O1191" i="11"/>
  <c r="O1296" i="11"/>
  <c r="O498" i="11"/>
  <c r="O910" i="11"/>
  <c r="O109" i="11"/>
  <c r="O786" i="11"/>
  <c r="O176" i="11"/>
  <c r="O1233" i="11"/>
  <c r="O756" i="11"/>
  <c r="O55" i="11"/>
  <c r="O149" i="11"/>
  <c r="O98" i="11"/>
  <c r="O1318" i="11"/>
  <c r="O1270" i="11"/>
  <c r="D2" i="4" a="1"/>
  <c r="D2" i="4" s="1"/>
  <c r="D9" i="3"/>
  <c r="I58" i="3" a="1"/>
  <c r="I58" i="3" s="1"/>
  <c r="D6" i="3"/>
  <c r="D5" i="3"/>
  <c r="F3" i="3"/>
  <c r="D2" i="3"/>
  <c r="D7" i="3"/>
  <c r="F2" i="3"/>
  <c r="D8" i="3"/>
  <c r="D10" i="3"/>
  <c r="I57" i="3" a="1"/>
  <c r="I57" i="3" s="1"/>
  <c r="K2" i="3" s="1"/>
  <c r="F6" i="2"/>
  <c r="C6" i="2"/>
  <c r="E6" i="2"/>
  <c r="B6" i="2"/>
  <c r="D6" i="2"/>
  <c r="G6" i="2"/>
  <c r="V6" i="8"/>
  <c r="V8" i="8"/>
  <c r="V10" i="8"/>
  <c r="T7" i="8"/>
  <c r="V4" i="8"/>
  <c r="V12" i="8"/>
  <c r="T9" i="8"/>
  <c r="V14" i="8"/>
  <c r="T11" i="8"/>
  <c r="K4" i="3" l="1"/>
  <c r="J5" i="3"/>
  <c r="C96" i="1"/>
  <c r="C95" i="1"/>
  <c r="B95" i="1"/>
  <c r="B96" i="1"/>
  <c r="X2" i="6" a="1"/>
  <c r="X2" i="6" s="1"/>
  <c r="E59" i="1" s="1"/>
  <c r="Y2" i="6" a="1"/>
  <c r="Y2" i="6" s="1"/>
  <c r="F59" i="1" s="1"/>
  <c r="Z2" i="6" a="1"/>
  <c r="Z2" i="6" s="1"/>
  <c r="G59" i="1" s="1"/>
  <c r="AA2" i="6" a="1"/>
  <c r="AA2" i="6" s="1"/>
  <c r="H59" i="1" s="1"/>
  <c r="AB2" i="6" a="1"/>
  <c r="AB2" i="6" s="1"/>
  <c r="I59" i="1" s="1"/>
  <c r="W2" i="6" a="1"/>
  <c r="W2" i="6" s="1"/>
  <c r="D59" i="1" s="1"/>
  <c r="V2" i="6" a="1"/>
  <c r="V2" i="6" s="1"/>
  <c r="C59" i="1" s="1"/>
  <c r="D16" i="1"/>
  <c r="E16" i="1" s="1"/>
  <c r="D15" i="1"/>
  <c r="B18" i="1" s="1"/>
  <c r="B19" i="1" s="1"/>
  <c r="B101" i="1" l="1"/>
  <c r="B100" i="1"/>
  <c r="J6" i="3"/>
  <c r="K5" i="3"/>
  <c r="E15" i="1"/>
  <c r="B20" i="1" s="1"/>
  <c r="B21" i="1" s="1"/>
  <c r="B22" i="1" s="1"/>
  <c r="C101" i="1"/>
  <c r="C100" i="1"/>
  <c r="J7" i="3" l="1"/>
  <c r="K6" i="3"/>
  <c r="B103" i="1" a="1"/>
  <c r="B103" i="1" s="1"/>
  <c r="B105" i="1" s="1"/>
  <c r="B106" i="1" s="1"/>
  <c r="J8" i="3" l="1"/>
  <c r="K7" i="3"/>
  <c r="J9" i="3" l="1"/>
  <c r="K8" i="3"/>
  <c r="J10" i="3" l="1"/>
  <c r="K9" i="3"/>
  <c r="J11" i="3" l="1"/>
  <c r="K10" i="3"/>
  <c r="J12" i="3" l="1"/>
  <c r="K12" i="3" s="1"/>
  <c r="K11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9A90602-5CE3-45DE-BFC0-D59C6716CA21}" keepAlive="1" name="Query - Customers" description="Connection to the 'Customers' query in the workbook." type="5" refreshedVersion="8" background="1" saveData="1">
    <dbPr connection="Provider=Microsoft.Mashup.OleDb.1;Data Source=$Workbook$;Location=Customers;Extended Properties=&quot;&quot;" command="SELECT * FROM [Customers]"/>
  </connection>
  <connection id="2" xr16:uid="{DCA02B7D-CA46-4977-B536-D8D57DF60063}" keepAlive="1" name="Query - Marketing_Campaigns" description="Connection to the 'Marketing_Campaigns' query in the workbook." type="5" refreshedVersion="8" background="1" saveData="1">
    <dbPr connection="Provider=Microsoft.Mashup.OleDb.1;Data Source=$Workbook$;Location=Marketing_Campaigns;Extended Properties=&quot;&quot;" command="SELECT * FROM [Marketing_Campaigns]"/>
  </connection>
  <connection id="3" xr16:uid="{01EEBC2E-656C-4114-B8E0-1BE754948C18}" keepAlive="1" name="Query - SaaS_Financials" description="Connection to the 'SaaS_Financials' query in the workbook." type="5" refreshedVersion="8" background="1" saveData="1">
    <dbPr connection="Provider=Microsoft.Mashup.OleDb.1;Data Source=$Workbook$;Location=SaaS_Financials;Extended Properties=&quot;&quot;" command="SELECT * FROM [SaaS_Financials]"/>
  </connection>
  <connection id="4" xr16:uid="{BC2002A7-A781-4BDC-A786-593A6125869D}" keepAlive="1" name="Query - SaaS_Financials (2)" description="Connection to the 'SaaS_Financials (2)' query in the workbook." type="5" refreshedVersion="8" background="1" saveData="1">
    <dbPr connection="Provider=Microsoft.Mashup.OleDb.1;Data Source=$Workbook$;Location=&quot;SaaS_Financials (2)&quot;;Extended Properties=&quot;&quot;" command="SELECT * FROM [SaaS_Financials (2)]"/>
  </connection>
  <connection id="5" xr16:uid="{5261EF89-F645-4824-9AC4-2810F6338E96}" keepAlive="1" name="Query - Sales_Pipeline" description="Connection to the 'Sales_Pipeline' query in the workbook." type="5" refreshedVersion="8" background="1" saveData="1">
    <dbPr connection="Provider=Microsoft.Mashup.OleDb.1;Data Source=$Workbook$;Location=Sales_Pipeline;Extended Properties=&quot;&quot;" command="SELECT * FROM [Sales_Pipeline]"/>
  </connection>
  <connection id="6" xr16:uid="{6AB419CE-3488-47F6-B061-8FC136B81513}" keepAlive="1" name="Query - Support_Tickets" description="Connection to the 'Support_Tickets' query in the workbook." type="5" refreshedVersion="8" background="1" saveData="1">
    <dbPr connection="Provider=Microsoft.Mashup.OleDb.1;Data Source=$Workbook$;Location=Support_Tickets;Extended Properties=&quot;&quot;" command="SELECT * FROM [Support_Tickets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<sst xmlns="http://schemas.openxmlformats.org/spreadsheetml/2006/main" count="164000" uniqueCount="23233">
  <si>
    <t>Task 5 – Statistical Validation</t>
  </si>
  <si>
    <t>Hypothesis 1 – Win Rate Comparison</t>
  </si>
  <si>
    <t>H₀ (Null Hypothesis):</t>
  </si>
  <si>
    <t>Product-Led Signup + Inbound Organic deals do not have a higher win rate than Cold Outreach + Paid Search deals.</t>
  </si>
  <si>
    <t>H₁ (Alternative Hypothesis):</t>
  </si>
  <si>
    <t>Product-Led Signup + Inbound Organic deals have a higher win rate than Cold Outreach + Paid Search deals.</t>
  </si>
  <si>
    <t>Test:</t>
  </si>
  <si>
    <t>Two-Proportion Z-Test</t>
  </si>
  <si>
    <t>Confidence Level:</t>
  </si>
  <si>
    <t>Significance Level (α):</t>
  </si>
  <si>
    <t>Group</t>
  </si>
  <si>
    <t>Won</t>
  </si>
  <si>
    <t>Lost</t>
  </si>
  <si>
    <t>Closed Deals</t>
  </si>
  <si>
    <t>Win Rate</t>
  </si>
  <si>
    <t>Product-Led Signup + Inbound Organic</t>
  </si>
  <si>
    <t>Cold Outreach + Paid Search</t>
  </si>
  <si>
    <t>Pooled Win Rate</t>
  </si>
  <si>
    <t>Standard Error</t>
  </si>
  <si>
    <t>Z-Statistic</t>
  </si>
  <si>
    <t>One-Tailed P-Value</t>
  </si>
  <si>
    <t>Decision</t>
  </si>
  <si>
    <t>Business Interpretation:</t>
  </si>
  <si>
    <t>Although Product-Led Signup + Inbound Organic had a higher observed win rate (57.04% vs. 51.75%), the difference is not statistically significant (p = 0.099 &gt; 0.05). Therefore, there is not enough evidence to conclude that these channels have a higher win rate.</t>
  </si>
  <si>
    <t>Hypothesis 2 – LTV/CAC Comparison</t>
  </si>
  <si>
    <t>The mean LTV/CAC ratio is the same across all acquisition channels.</t>
  </si>
  <si>
    <t>At least one acquisition channel has a different mean LTV/CAC ratio.</t>
  </si>
  <si>
    <t>One-Way ANOVA</t>
  </si>
  <si>
    <t>Record_ID</t>
  </si>
  <si>
    <t>Customer_ID</t>
  </si>
  <si>
    <t>Cohort</t>
  </si>
  <si>
    <t>Service_Line</t>
  </si>
  <si>
    <t>Acquisition_Channel</t>
  </si>
  <si>
    <t>Scenario</t>
  </si>
  <si>
    <t>MRR_USD</t>
  </si>
  <si>
    <t>ARR_USD</t>
  </si>
  <si>
    <t>CAC_USD</t>
  </si>
  <si>
    <t>LTV_USD</t>
  </si>
  <si>
    <t>LTV_CAC_Ratio</t>
  </si>
  <si>
    <t>Monthly_Churn_Rate_Pct</t>
  </si>
  <si>
    <t>Expansion_MRR_USD</t>
  </si>
  <si>
    <t>Contraction_MRR_USD</t>
  </si>
  <si>
    <t>Burn_Rate_USD</t>
  </si>
  <si>
    <t>Cash_Balance_USD</t>
  </si>
  <si>
    <t>Runway_Months</t>
  </si>
  <si>
    <t>Gross_Margin_Pct</t>
  </si>
  <si>
    <t>Budget_Variance_Pct</t>
  </si>
  <si>
    <t>Period_Start_Date</t>
  </si>
  <si>
    <t>Period_End_Date</t>
  </si>
  <si>
    <t>FIN-0001</t>
  </si>
  <si>
    <t>CUST-0712</t>
  </si>
  <si>
    <t>2023-Q2</t>
  </si>
  <si>
    <t>WorkHub Enterprise</t>
  </si>
  <si>
    <t>Webinar</t>
  </si>
  <si>
    <t>Optimistic</t>
  </si>
  <si>
    <t>2022-04-10</t>
  </si>
  <si>
    <t>2022-05-15</t>
  </si>
  <si>
    <t>FIN-0002</t>
  </si>
  <si>
    <t>CUST-1099</t>
  </si>
  <si>
    <t>2024-Q2</t>
  </si>
  <si>
    <t>API Access</t>
  </si>
  <si>
    <t>Cold Outreach</t>
  </si>
  <si>
    <t>2023-06-08</t>
  </si>
  <si>
    <t>2023-08-13</t>
  </si>
  <si>
    <t>FIN-0003</t>
  </si>
  <si>
    <t>CUST-1110</t>
  </si>
  <si>
    <t>2024-Q4</t>
  </si>
  <si>
    <t>Paid Search</t>
  </si>
  <si>
    <t>2022-11-23</t>
  </si>
  <si>
    <t>2022-12-30</t>
  </si>
  <si>
    <t>FIN-0004</t>
  </si>
  <si>
    <t>CUST-1349</t>
  </si>
  <si>
    <t>2022-Q3</t>
  </si>
  <si>
    <t>WorkHub Pro</t>
  </si>
  <si>
    <t>Product-Led Signup</t>
  </si>
  <si>
    <t>Pessimistic</t>
  </si>
  <si>
    <t>2024-05-29</t>
  </si>
  <si>
    <t>2024-08-06</t>
  </si>
  <si>
    <t>FIN-0005</t>
  </si>
  <si>
    <t>CUST-0073</t>
  </si>
  <si>
    <t>Inbound Organic</t>
  </si>
  <si>
    <t>2024-01-22</t>
  </si>
  <si>
    <t>2024-03-08</t>
  </si>
  <si>
    <t>FIN-0006</t>
  </si>
  <si>
    <t>CUST-0447</t>
  </si>
  <si>
    <t>2022-Q4</t>
  </si>
  <si>
    <t>Base</t>
  </si>
  <si>
    <t>2024-04-30</t>
  </si>
  <si>
    <t>FIN-0007</t>
  </si>
  <si>
    <t>CUST-1084</t>
  </si>
  <si>
    <t>LinkedIn Ads</t>
  </si>
  <si>
    <t>2023-12-18</t>
  </si>
  <si>
    <t>2024-03-05</t>
  </si>
  <si>
    <t>FIN-0008</t>
  </si>
  <si>
    <t>CUST-0237</t>
  </si>
  <si>
    <t>2022-04-22</t>
  </si>
  <si>
    <t>2022-06-22</t>
  </si>
  <si>
    <t>FIN-0009</t>
  </si>
  <si>
    <t>CUST-1344</t>
  </si>
  <si>
    <t>2023-Q1</t>
  </si>
  <si>
    <t>WorkHub Core</t>
  </si>
  <si>
    <t>2022-07-28</t>
  </si>
  <si>
    <t>30/09/2022</t>
  </si>
  <si>
    <t>FIN-0010</t>
  </si>
  <si>
    <t>CUST-1213</t>
  </si>
  <si>
    <t>2024-Q3</t>
  </si>
  <si>
    <t>2022-06-09</t>
  </si>
  <si>
    <t>2022-08-25</t>
  </si>
  <si>
    <t>FIN-0011</t>
  </si>
  <si>
    <t>CUST-0701</t>
  </si>
  <si>
    <t>2023-01-06</t>
  </si>
  <si>
    <t>17/02/2023</t>
  </si>
  <si>
    <t>FIN-0012</t>
  </si>
  <si>
    <t>CUST-0389</t>
  </si>
  <si>
    <t>2023-09-20</t>
  </si>
  <si>
    <t>2023-11-19</t>
  </si>
  <si>
    <t>FIN-0013</t>
  </si>
  <si>
    <t>CUST-0851</t>
  </si>
  <si>
    <t>2022-Q2</t>
  </si>
  <si>
    <t>Analytics Add-on</t>
  </si>
  <si>
    <t>2022-07-27</t>
  </si>
  <si>
    <t>2022-09-18</t>
  </si>
  <si>
    <t>FIN-0014</t>
  </si>
  <si>
    <t>CUST-1413</t>
  </si>
  <si>
    <t>2022-11-09</t>
  </si>
  <si>
    <t>2022-12-17</t>
  </si>
  <si>
    <t>FIN-0015</t>
  </si>
  <si>
    <t>CUST-0822</t>
  </si>
  <si>
    <t>2023-Q3</t>
  </si>
  <si>
    <t>2023-03-02</t>
  </si>
  <si>
    <t>2023-05-09</t>
  </si>
  <si>
    <t>FIN-0016</t>
  </si>
  <si>
    <t>CUST-0940</t>
  </si>
  <si>
    <t>Partner Referral</t>
  </si>
  <si>
    <t>2024-02-27</t>
  </si>
  <si>
    <t>2024-04-23</t>
  </si>
  <si>
    <t>FIN-0017</t>
  </si>
  <si>
    <t>CUST-1432</t>
  </si>
  <si>
    <t>2025-Q1</t>
  </si>
  <si>
    <t>2024-06-05</t>
  </si>
  <si>
    <t>2024-07-28</t>
  </si>
  <si>
    <t>FIN-0018</t>
  </si>
  <si>
    <t>CUST-1414</t>
  </si>
  <si>
    <t>2023-Q4</t>
  </si>
  <si>
    <t>2022-02-17</t>
  </si>
  <si>
    <t>2022-05-01</t>
  </si>
  <si>
    <t>FIN-0019</t>
  </si>
  <si>
    <t>CUST-1014</t>
  </si>
  <si>
    <t>2022-10-15</t>
  </si>
  <si>
    <t>FIN-0020</t>
  </si>
  <si>
    <t>CUST-1426</t>
  </si>
  <si>
    <t>2023-12-10</t>
  </si>
  <si>
    <t>15/02/2024</t>
  </si>
  <si>
    <t>FIN-0021</t>
  </si>
  <si>
    <t>CUST-0368</t>
  </si>
  <si>
    <t>2024-05-25</t>
  </si>
  <si>
    <t>27/07/2024</t>
  </si>
  <si>
    <t>FIN-0022</t>
  </si>
  <si>
    <t>CUST-0411</t>
  </si>
  <si>
    <t>2023-09-09</t>
  </si>
  <si>
    <t>2023-11-09</t>
  </si>
  <si>
    <t>FIN-0023</t>
  </si>
  <si>
    <t>CUST-0201</t>
  </si>
  <si>
    <t>2022-11-05</t>
  </si>
  <si>
    <t>2023-01-19</t>
  </si>
  <si>
    <t>FIN-0024</t>
  </si>
  <si>
    <t>CUST-1319</t>
  </si>
  <si>
    <t>2022-02-18</t>
  </si>
  <si>
    <t>14/05/2022</t>
  </si>
  <si>
    <t>FIN-0025</t>
  </si>
  <si>
    <t>CUST-0330</t>
  </si>
  <si>
    <t>2024-06-30</t>
  </si>
  <si>
    <t>2024-08-27</t>
  </si>
  <si>
    <t>FIN-0026</t>
  </si>
  <si>
    <t>CUST-1492</t>
  </si>
  <si>
    <t>2022-Q1</t>
  </si>
  <si>
    <t>2024-05-20</t>
  </si>
  <si>
    <t>2024-07-31</t>
  </si>
  <si>
    <t>FIN-0027</t>
  </si>
  <si>
    <t>CUST-0752</t>
  </si>
  <si>
    <t>2022-04-27</t>
  </si>
  <si>
    <t>2022-06-06</t>
  </si>
  <si>
    <t>FIN-0028</t>
  </si>
  <si>
    <t>CUST-1077</t>
  </si>
  <si>
    <t>2023-02-16</t>
  </si>
  <si>
    <t>2023-04-30</t>
  </si>
  <si>
    <t>FIN-0029</t>
  </si>
  <si>
    <t>CUST-1447</t>
  </si>
  <si>
    <t>2022-11-26</t>
  </si>
  <si>
    <t>2023-01-14</t>
  </si>
  <si>
    <t>FIN-0030</t>
  </si>
  <si>
    <t>CUST-1431</t>
  </si>
  <si>
    <t>2022-07-26</t>
  </si>
  <si>
    <t>2022-10-07</t>
  </si>
  <si>
    <t>FIN-0031</t>
  </si>
  <si>
    <t>CUST-1407</t>
  </si>
  <si>
    <t>2022-11-11</t>
  </si>
  <si>
    <t>2022-12-28</t>
  </si>
  <si>
    <t>FIN-0032</t>
  </si>
  <si>
    <t>CUST-1121</t>
  </si>
  <si>
    <t>02/07/2024</t>
  </si>
  <si>
    <t>2024-09-13</t>
  </si>
  <si>
    <t>FIN-0033</t>
  </si>
  <si>
    <t>CUST-1371</t>
  </si>
  <si>
    <t>2023-10-31</t>
  </si>
  <si>
    <t>2024-01-07</t>
  </si>
  <si>
    <t>FIN-0034</t>
  </si>
  <si>
    <t>CUST-1438</t>
  </si>
  <si>
    <t>2023-02-23</t>
  </si>
  <si>
    <t>2023-05-23</t>
  </si>
  <si>
    <t>FIN-0035</t>
  </si>
  <si>
    <t>CUST-0408</t>
  </si>
  <si>
    <t>2022-12-15</t>
  </si>
  <si>
    <t>2023-01-28</t>
  </si>
  <si>
    <t>FIN-0036</t>
  </si>
  <si>
    <t>CUST-0203</t>
  </si>
  <si>
    <t>2024-03-27</t>
  </si>
  <si>
    <t>2024-06-13</t>
  </si>
  <si>
    <t>FIN-0037</t>
  </si>
  <si>
    <t>CUST-0238</t>
  </si>
  <si>
    <t>2023-08-17</t>
  </si>
  <si>
    <t>2023-11-03</t>
  </si>
  <si>
    <t>FIN-0038</t>
  </si>
  <si>
    <t>CUST-0516</t>
  </si>
  <si>
    <t>2024-04-03</t>
  </si>
  <si>
    <t>2024-07-01</t>
  </si>
  <si>
    <t>FIN-0039</t>
  </si>
  <si>
    <t>CUST-0633</t>
  </si>
  <si>
    <t>2022-02-15</t>
  </si>
  <si>
    <t>2022-03-16</t>
  </si>
  <si>
    <t>FIN-0040</t>
  </si>
  <si>
    <t>CUST-0860</t>
  </si>
  <si>
    <t>2024-07-15</t>
  </si>
  <si>
    <t>2024-09-12</t>
  </si>
  <si>
    <t>FIN-0041</t>
  </si>
  <si>
    <t>CUST-0719</t>
  </si>
  <si>
    <t>13/05/2024</t>
  </si>
  <si>
    <t>2024-07-17</t>
  </si>
  <si>
    <t>FIN-0042</t>
  </si>
  <si>
    <t>CUST-0445</t>
  </si>
  <si>
    <t>2022-02-20</t>
  </si>
  <si>
    <t>FIN-0043</t>
  </si>
  <si>
    <t>CUST-0510</t>
  </si>
  <si>
    <t>2023-01-18</t>
  </si>
  <si>
    <t>2023-03-18</t>
  </si>
  <si>
    <t>FIN-0044</t>
  </si>
  <si>
    <t>CUST-0574</t>
  </si>
  <si>
    <t>2024-06-27</t>
  </si>
  <si>
    <t>2024-09-10</t>
  </si>
  <si>
    <t>FIN-0045</t>
  </si>
  <si>
    <t>CUST-0866</t>
  </si>
  <si>
    <t>2022-10-14</t>
  </si>
  <si>
    <t>FIN-0046</t>
  </si>
  <si>
    <t>CUST-1259</t>
  </si>
  <si>
    <t>2024-07-14</t>
  </si>
  <si>
    <t>2024-10-14</t>
  </si>
  <si>
    <t>FIN-0047</t>
  </si>
  <si>
    <t>CUST-0420</t>
  </si>
  <si>
    <t>2022-09-17</t>
  </si>
  <si>
    <t>2022-11-07</t>
  </si>
  <si>
    <t>FIN-0048</t>
  </si>
  <si>
    <t>CUST-0338</t>
  </si>
  <si>
    <t>2022-11-25</t>
  </si>
  <si>
    <t>2022-11-19</t>
  </si>
  <si>
    <t>FIN-0049</t>
  </si>
  <si>
    <t>CUST-0276</t>
  </si>
  <si>
    <t>2023-07-29</t>
  </si>
  <si>
    <t>2023-10-04</t>
  </si>
  <si>
    <t>FIN-0050</t>
  </si>
  <si>
    <t>CUST-0700</t>
  </si>
  <si>
    <t>2022-08-22</t>
  </si>
  <si>
    <t>FIN-0051</t>
  </si>
  <si>
    <t>CUST-0440</t>
  </si>
  <si>
    <t>2024-06-18</t>
  </si>
  <si>
    <t>2024-08-15</t>
  </si>
  <si>
    <t>FIN-0052</t>
  </si>
  <si>
    <t>CUST-0150</t>
  </si>
  <si>
    <t>2024-Q1</t>
  </si>
  <si>
    <t>2024-08-20</t>
  </si>
  <si>
    <t>2024-11-10</t>
  </si>
  <si>
    <t>FIN-0053</t>
  </si>
  <si>
    <t>CUST-0129</t>
  </si>
  <si>
    <t>2023-11-10</t>
  </si>
  <si>
    <t>2023-12-19</t>
  </si>
  <si>
    <t>FIN-0054</t>
  </si>
  <si>
    <t>CUST-1409</t>
  </si>
  <si>
    <t>22/07/2022</t>
  </si>
  <si>
    <t>2022-09-20</t>
  </si>
  <si>
    <t>FIN-0055</t>
  </si>
  <si>
    <t>CUST-0247</t>
  </si>
  <si>
    <t>2024-10-29</t>
  </si>
  <si>
    <t>2025-01-17</t>
  </si>
  <si>
    <t>FIN-0056</t>
  </si>
  <si>
    <t>CUST-1488</t>
  </si>
  <si>
    <t>2023-07-22</t>
  </si>
  <si>
    <t>2023-09-26</t>
  </si>
  <si>
    <t>FIN-0057</t>
  </si>
  <si>
    <t>CUST-0806</t>
  </si>
  <si>
    <t>2022-12-20</t>
  </si>
  <si>
    <t>FIN-0058</t>
  </si>
  <si>
    <t>CUST-0080</t>
  </si>
  <si>
    <t>2024-11-27</t>
  </si>
  <si>
    <t>2025-02-23</t>
  </si>
  <si>
    <t>FIN-0059</t>
  </si>
  <si>
    <t>CUST-1175</t>
  </si>
  <si>
    <t>2023-10-11</t>
  </si>
  <si>
    <t>2023-11-23</t>
  </si>
  <si>
    <t>FIN-0060</t>
  </si>
  <si>
    <t>CUST-0045</t>
  </si>
  <si>
    <t>2023-08-20</t>
  </si>
  <si>
    <t>FIN-0061</t>
  </si>
  <si>
    <t>CUST-1443</t>
  </si>
  <si>
    <t>09/10/2022</t>
  </si>
  <si>
    <t>2022-11-12</t>
  </si>
  <si>
    <t>FIN-0062</t>
  </si>
  <si>
    <t>CUST-1354</t>
  </si>
  <si>
    <t>2022-09-14</t>
  </si>
  <si>
    <t>FIN-0063</t>
  </si>
  <si>
    <t>CUST-0310</t>
  </si>
  <si>
    <t>2022-04-13</t>
  </si>
  <si>
    <t>2022-06-26</t>
  </si>
  <si>
    <t>FIN-0064</t>
  </si>
  <si>
    <t>CUST-0677</t>
  </si>
  <si>
    <t>2022-02-08</t>
  </si>
  <si>
    <t>2022-04-17</t>
  </si>
  <si>
    <t>FIN-0065</t>
  </si>
  <si>
    <t>CUST-0071</t>
  </si>
  <si>
    <t>2023-09-07</t>
  </si>
  <si>
    <t>2023-10-30</t>
  </si>
  <si>
    <t>FIN-0066</t>
  </si>
  <si>
    <t>CUST-1379</t>
  </si>
  <si>
    <t>2024-10-03</t>
  </si>
  <si>
    <t>2024-12-13</t>
  </si>
  <si>
    <t>FIN-0067</t>
  </si>
  <si>
    <t>CUST-0581</t>
  </si>
  <si>
    <t>2023-05-02</t>
  </si>
  <si>
    <t>2023-08-02</t>
  </si>
  <si>
    <t>FIN-0068</t>
  </si>
  <si>
    <t>CUST-0159</t>
  </si>
  <si>
    <t>2023-03-03</t>
  </si>
  <si>
    <t>FIN-0069</t>
  </si>
  <si>
    <t>CUST-1128</t>
  </si>
  <si>
    <t>2024-02-26</t>
  </si>
  <si>
    <t>FIN-0070</t>
  </si>
  <si>
    <t>CUST-0560</t>
  </si>
  <si>
    <t>2023-01-16</t>
  </si>
  <si>
    <t>2023-02-15</t>
  </si>
  <si>
    <t>FIN-0071</t>
  </si>
  <si>
    <t>CUST-0897</t>
  </si>
  <si>
    <t>2023-03-25</t>
  </si>
  <si>
    <t>2023-06-12</t>
  </si>
  <si>
    <t>FIN-0072</t>
  </si>
  <si>
    <t>CUST-1342</t>
  </si>
  <si>
    <t>2023-12-12</t>
  </si>
  <si>
    <t>2024-02-08</t>
  </si>
  <si>
    <t>FIN-0073</t>
  </si>
  <si>
    <t>CUST-0941</t>
  </si>
  <si>
    <t>2024-07-05</t>
  </si>
  <si>
    <t>FIN-0074</t>
  </si>
  <si>
    <t>CUST-1249</t>
  </si>
  <si>
    <t>2023-11-15</t>
  </si>
  <si>
    <t>2024-01-01</t>
  </si>
  <si>
    <t>FIN-0075</t>
  </si>
  <si>
    <t>CUST-1039</t>
  </si>
  <si>
    <t>2022-04-16</t>
  </si>
  <si>
    <t>21/05/2022</t>
  </si>
  <si>
    <t>FIN-0076</t>
  </si>
  <si>
    <t>CUST-0870</t>
  </si>
  <si>
    <t>2024-07-12</t>
  </si>
  <si>
    <t>FIN-0077</t>
  </si>
  <si>
    <t>CUST-1384</t>
  </si>
  <si>
    <t>2023-05-27</t>
  </si>
  <si>
    <t>2023-08-04</t>
  </si>
  <si>
    <t>FIN-0078</t>
  </si>
  <si>
    <t>CUST-0962</t>
  </si>
  <si>
    <t>2022-03-26</t>
  </si>
  <si>
    <t>2022-05-26</t>
  </si>
  <si>
    <t>FIN-0079</t>
  </si>
  <si>
    <t>CUST-0597</t>
  </si>
  <si>
    <t>2024-06-19</t>
  </si>
  <si>
    <t>FIN-0080</t>
  </si>
  <si>
    <t>CUST-1347</t>
  </si>
  <si>
    <t>2024-10-24</t>
  </si>
  <si>
    <t>2025-01-11</t>
  </si>
  <si>
    <t>FIN-0081</t>
  </si>
  <si>
    <t>CUST-1297</t>
  </si>
  <si>
    <t>2023-08-29</t>
  </si>
  <si>
    <t>2023-11-26</t>
  </si>
  <si>
    <t>FIN-0082</t>
  </si>
  <si>
    <t>CUST-0118</t>
  </si>
  <si>
    <t>2022-11-15</t>
  </si>
  <si>
    <t>FIN-0083</t>
  </si>
  <si>
    <t>2022-03-01</t>
  </si>
  <si>
    <t>2022-04-09</t>
  </si>
  <si>
    <t>FIN-0084</t>
  </si>
  <si>
    <t>CUST-0001</t>
  </si>
  <si>
    <t>2022-07-06</t>
  </si>
  <si>
    <t>2022-10-03</t>
  </si>
  <si>
    <t>FIN-0085</t>
  </si>
  <si>
    <t>CUST-0807</t>
  </si>
  <si>
    <t>2022-07-12</t>
  </si>
  <si>
    <t>2022-08-27</t>
  </si>
  <si>
    <t>FIN-0086</t>
  </si>
  <si>
    <t>CUST-0930</t>
  </si>
  <si>
    <t>2023-12-29</t>
  </si>
  <si>
    <t>2024-02-22</t>
  </si>
  <si>
    <t>FIN-0087</t>
  </si>
  <si>
    <t>CUST-0323</t>
  </si>
  <si>
    <t>2023-01-05</t>
  </si>
  <si>
    <t>2023-04-03</t>
  </si>
  <si>
    <t>FIN-0088</t>
  </si>
  <si>
    <t>CUST-0984</t>
  </si>
  <si>
    <t>2022-12-23</t>
  </si>
  <si>
    <t>2023-01-20</t>
  </si>
  <si>
    <t>FIN-0089</t>
  </si>
  <si>
    <t>CUST-0741</t>
  </si>
  <si>
    <t>2024-11-04</t>
  </si>
  <si>
    <t>2025-01-27</t>
  </si>
  <si>
    <t>FIN-0090</t>
  </si>
  <si>
    <t>CUST-0240</t>
  </si>
  <si>
    <t>2023-06-13</t>
  </si>
  <si>
    <t>2023-07-14</t>
  </si>
  <si>
    <t>FIN-0091</t>
  </si>
  <si>
    <t>CUST-0932</t>
  </si>
  <si>
    <t>12/08/2022</t>
  </si>
  <si>
    <t>2022-10-13</t>
  </si>
  <si>
    <t>FIN-0092</t>
  </si>
  <si>
    <t>CUST-0746</t>
  </si>
  <si>
    <t>2023-07-25</t>
  </si>
  <si>
    <t>2023-10-21</t>
  </si>
  <si>
    <t>FIN-0093</t>
  </si>
  <si>
    <t>CUST-0230</t>
  </si>
  <si>
    <t>2024-06-23</t>
  </si>
  <si>
    <t>2024-07-25</t>
  </si>
  <si>
    <t>FIN-0094</t>
  </si>
  <si>
    <t>CUST-0454</t>
  </si>
  <si>
    <t>2023-11-27</t>
  </si>
  <si>
    <t>2024-01-02</t>
  </si>
  <si>
    <t>FIN-0095</t>
  </si>
  <si>
    <t>2022-08-30</t>
  </si>
  <si>
    <t>2022-11-02</t>
  </si>
  <si>
    <t>FIN-0096</t>
  </si>
  <si>
    <t>CUST-0989</t>
  </si>
  <si>
    <t>2023-10-07</t>
  </si>
  <si>
    <t>FIN-0097</t>
  </si>
  <si>
    <t>CUST-0970</t>
  </si>
  <si>
    <t>2022-06-23</t>
  </si>
  <si>
    <t>2022-07-22</t>
  </si>
  <si>
    <t>FIN-0098</t>
  </si>
  <si>
    <t>CUST-0904</t>
  </si>
  <si>
    <t>2022-10-22</t>
  </si>
  <si>
    <t>FIN-0099</t>
  </si>
  <si>
    <t>CUST-0513</t>
  </si>
  <si>
    <t>26/07/2023</t>
  </si>
  <si>
    <t>FIN-0100</t>
  </si>
  <si>
    <t>CUST-1481</t>
  </si>
  <si>
    <t>2022-08-29</t>
  </si>
  <si>
    <t>FIN-0101</t>
  </si>
  <si>
    <t>CUST-0801</t>
  </si>
  <si>
    <t>23/03/2022</t>
  </si>
  <si>
    <t>2022-05-18</t>
  </si>
  <si>
    <t>FIN-0102</t>
  </si>
  <si>
    <t>CUST-0650</t>
  </si>
  <si>
    <t>2024-03-30</t>
  </si>
  <si>
    <t>2024-06-15</t>
  </si>
  <si>
    <t>FIN-0103</t>
  </si>
  <si>
    <t>CUST-1265</t>
  </si>
  <si>
    <t>2024-05-11</t>
  </si>
  <si>
    <t>FIN-0104</t>
  </si>
  <si>
    <t>CUST-0945</t>
  </si>
  <si>
    <t>2022-03-13</t>
  </si>
  <si>
    <t>2022-05-31</t>
  </si>
  <si>
    <t>FIN-0105</t>
  </si>
  <si>
    <t>CUST-0511</t>
  </si>
  <si>
    <t>2022-07-07</t>
  </si>
  <si>
    <t>2022-09-25</t>
  </si>
  <si>
    <t>FIN-0106</t>
  </si>
  <si>
    <t>CUST-0334</t>
  </si>
  <si>
    <t>2024-02-29</t>
  </si>
  <si>
    <t>FIN-0107</t>
  </si>
  <si>
    <t>2024-07-24</t>
  </si>
  <si>
    <t>2024-09-27</t>
  </si>
  <si>
    <t>FIN-0108</t>
  </si>
  <si>
    <t>CUST-0849</t>
  </si>
  <si>
    <t>2024-09-22</t>
  </si>
  <si>
    <t>30/11/2024</t>
  </si>
  <si>
    <t>FIN-0109</t>
  </si>
  <si>
    <t>CUST-1067</t>
  </si>
  <si>
    <t>2022-01-12</t>
  </si>
  <si>
    <t>2022-02-13</t>
  </si>
  <si>
    <t>FIN-0110</t>
  </si>
  <si>
    <t>CUST-0926</t>
  </si>
  <si>
    <t>2023-03-12</t>
  </si>
  <si>
    <t>2023-04-12</t>
  </si>
  <si>
    <t>FIN-0111</t>
  </si>
  <si>
    <t>CUST-1167</t>
  </si>
  <si>
    <t>2023-04-14</t>
  </si>
  <si>
    <t>23/06/2023</t>
  </si>
  <si>
    <t>FIN-0112</t>
  </si>
  <si>
    <t>CUST-1078</t>
  </si>
  <si>
    <t>2024-05-17</t>
  </si>
  <si>
    <t>FIN-0113</t>
  </si>
  <si>
    <t>CUST-0099</t>
  </si>
  <si>
    <t>2024-04-01</t>
  </si>
  <si>
    <t>2024-06-22</t>
  </si>
  <si>
    <t>FIN-0114</t>
  </si>
  <si>
    <t>CUST-0621</t>
  </si>
  <si>
    <t>2022-10-16</t>
  </si>
  <si>
    <t>2023-01-12</t>
  </si>
  <si>
    <t>FIN-0115</t>
  </si>
  <si>
    <t>CUST-0947</t>
  </si>
  <si>
    <t>2023-01-01</t>
  </si>
  <si>
    <t>2023-02-01</t>
  </si>
  <si>
    <t>FIN-0116</t>
  </si>
  <si>
    <t>CUST-0327</t>
  </si>
  <si>
    <t>2022-10-19</t>
  </si>
  <si>
    <t>FIN-0117</t>
  </si>
  <si>
    <t>CUST-0213</t>
  </si>
  <si>
    <t>2022-12-02</t>
  </si>
  <si>
    <t>2023-02-27</t>
  </si>
  <si>
    <t>FIN-0118</t>
  </si>
  <si>
    <t>CUST-0054</t>
  </si>
  <si>
    <t>2024-01-17</t>
  </si>
  <si>
    <t>2024-03-21</t>
  </si>
  <si>
    <t>FIN-0119</t>
  </si>
  <si>
    <t>CUST-0567</t>
  </si>
  <si>
    <t>2024-01-29</t>
  </si>
  <si>
    <t>2024-03-20</t>
  </si>
  <si>
    <t>FIN-0120</t>
  </si>
  <si>
    <t>CUST-1015</t>
  </si>
  <si>
    <t>15/10/2022</t>
  </si>
  <si>
    <t>2022-12-09</t>
  </si>
  <si>
    <t>FIN-0121</t>
  </si>
  <si>
    <t>02/02/2023</t>
  </si>
  <si>
    <t>FIN-0122</t>
  </si>
  <si>
    <t>CUST-0764</t>
  </si>
  <si>
    <t>2023-08-21</t>
  </si>
  <si>
    <t>FIN-0123</t>
  </si>
  <si>
    <t>CUST-1108</t>
  </si>
  <si>
    <t>2022-01-18</t>
  </si>
  <si>
    <t>FIN-0124</t>
  </si>
  <si>
    <t>CUST-0517</t>
  </si>
  <si>
    <t>2022-07-05</t>
  </si>
  <si>
    <t>2022-09-13</t>
  </si>
  <si>
    <t>FIN-0125</t>
  </si>
  <si>
    <t>CUST-0709</t>
  </si>
  <si>
    <t>FIN-0126</t>
  </si>
  <si>
    <t>CUST-0229</t>
  </si>
  <si>
    <t>2024-04-12</t>
  </si>
  <si>
    <t>FIN-0127</t>
  </si>
  <si>
    <t>24/03/2024</t>
  </si>
  <si>
    <t>2024-06-07</t>
  </si>
  <si>
    <t>FIN-0128</t>
  </si>
  <si>
    <t>CUST-0790</t>
  </si>
  <si>
    <t>2022-12-08</t>
  </si>
  <si>
    <t>FIN-0129</t>
  </si>
  <si>
    <t>CUST-0364</t>
  </si>
  <si>
    <t>2024-04-04</t>
  </si>
  <si>
    <t>2024-05-06</t>
  </si>
  <si>
    <t>FIN-0130</t>
  </si>
  <si>
    <t>CUST-0965</t>
  </si>
  <si>
    <t>2022-09-15</t>
  </si>
  <si>
    <t>FIN-0131</t>
  </si>
  <si>
    <t>CUST-1286</t>
  </si>
  <si>
    <t>2024-05-22</t>
  </si>
  <si>
    <t>FIN-0132</t>
  </si>
  <si>
    <t>CUST-1339</t>
  </si>
  <si>
    <t>2024-03-19</t>
  </si>
  <si>
    <t>FIN-0133</t>
  </si>
  <si>
    <t>CUST-1400</t>
  </si>
  <si>
    <t>2022-01-14</t>
  </si>
  <si>
    <t>2022-03-19</t>
  </si>
  <si>
    <t>FIN-0134</t>
  </si>
  <si>
    <t>CUST-0385</t>
  </si>
  <si>
    <t>2023-09-02</t>
  </si>
  <si>
    <t>2023-10-05</t>
  </si>
  <si>
    <t>FIN-0135</t>
  </si>
  <si>
    <t>CUST-0772</t>
  </si>
  <si>
    <t>2022-10-11</t>
  </si>
  <si>
    <t>2022-11-14</t>
  </si>
  <si>
    <t>FIN-0136</t>
  </si>
  <si>
    <t>2022-08-05</t>
  </si>
  <si>
    <t>2022-09-08</t>
  </si>
  <si>
    <t>FIN-0137</t>
  </si>
  <si>
    <t>CUST-1390</t>
  </si>
  <si>
    <t>2023-03-31</t>
  </si>
  <si>
    <t>2023-05-06</t>
  </si>
  <si>
    <t>FIN-0138</t>
  </si>
  <si>
    <t>CUST-0831</t>
  </si>
  <si>
    <t>2024-07-21</t>
  </si>
  <si>
    <t>2024-10-20</t>
  </si>
  <si>
    <t>FIN-0139</t>
  </si>
  <si>
    <t>CUST-0004</t>
  </si>
  <si>
    <t>2024-05-14</t>
  </si>
  <si>
    <t>2024-08-11</t>
  </si>
  <si>
    <t>FIN-0140</t>
  </si>
  <si>
    <t>CUST-1405</t>
  </si>
  <si>
    <t>2023-04-06</t>
  </si>
  <si>
    <t>2023-06-29</t>
  </si>
  <si>
    <t>FIN-0141</t>
  </si>
  <si>
    <t>CUST-0888</t>
  </si>
  <si>
    <t>2024-09-20</t>
  </si>
  <si>
    <t>FIN-0142</t>
  </si>
  <si>
    <t>2024-01-26</t>
  </si>
  <si>
    <t>FIN-0143</t>
  </si>
  <si>
    <t>2023-11-22</t>
  </si>
  <si>
    <t>2024-02-01</t>
  </si>
  <si>
    <t>FIN-0144</t>
  </si>
  <si>
    <t>CUST-1393</t>
  </si>
  <si>
    <t>2024-04-07</t>
  </si>
  <si>
    <t>20/05/2024</t>
  </si>
  <si>
    <t>FIN-0145</t>
  </si>
  <si>
    <t>CUST-1243</t>
  </si>
  <si>
    <t>2023-09-17</t>
  </si>
  <si>
    <t>2023-11-12</t>
  </si>
  <si>
    <t>FIN-0146</t>
  </si>
  <si>
    <t>CUST-0519</t>
  </si>
  <si>
    <t>2024-04-21</t>
  </si>
  <si>
    <t>2024-07-13</t>
  </si>
  <si>
    <t>FIN-0147</t>
  </si>
  <si>
    <t>CUST-0981</t>
  </si>
  <si>
    <t>2023-02-20</t>
  </si>
  <si>
    <t>2023-05-01</t>
  </si>
  <si>
    <t>FIN-0148</t>
  </si>
  <si>
    <t>CUST-1439</t>
  </si>
  <si>
    <t>2024-10-25</t>
  </si>
  <si>
    <t>2024-12-05</t>
  </si>
  <si>
    <t>FIN-0149</t>
  </si>
  <si>
    <t>CUST-1489</t>
  </si>
  <si>
    <t>2022-07-31</t>
  </si>
  <si>
    <t>FIN-0150</t>
  </si>
  <si>
    <t>2024-08-14</t>
  </si>
  <si>
    <t>2024-10-10</t>
  </si>
  <si>
    <t>FIN-0151</t>
  </si>
  <si>
    <t>CUST-0386</t>
  </si>
  <si>
    <t>FIN-0152</t>
  </si>
  <si>
    <t>2022-10-20</t>
  </si>
  <si>
    <t>FIN-0153</t>
  </si>
  <si>
    <t>CUST-0966</t>
  </si>
  <si>
    <t>2023-10-29</t>
  </si>
  <si>
    <t>FIN-0154</t>
  </si>
  <si>
    <t>CUST-0417</t>
  </si>
  <si>
    <t>2022-11-17</t>
  </si>
  <si>
    <t>FIN-0155</t>
  </si>
  <si>
    <t>CUST-0064</t>
  </si>
  <si>
    <t>2023-09-27</t>
  </si>
  <si>
    <t>FIN-0156</t>
  </si>
  <si>
    <t>CUST-0562</t>
  </si>
  <si>
    <t>2024-02-10</t>
  </si>
  <si>
    <t>2024-04-08</t>
  </si>
  <si>
    <t>FIN-0157</t>
  </si>
  <si>
    <t>CUST-0418</t>
  </si>
  <si>
    <t>2023-08-12</t>
  </si>
  <si>
    <t>2023-09-28</t>
  </si>
  <si>
    <t>FIN-0158</t>
  </si>
  <si>
    <t>CUST-0275</t>
  </si>
  <si>
    <t>FIN-0159</t>
  </si>
  <si>
    <t>2022-11-06</t>
  </si>
  <si>
    <t>FIN-0160</t>
  </si>
  <si>
    <t>CUST-0033</t>
  </si>
  <si>
    <t>2022-05-05</t>
  </si>
  <si>
    <t>2022-06-16</t>
  </si>
  <si>
    <t>FIN-0161</t>
  </si>
  <si>
    <t>CUST-0149</t>
  </si>
  <si>
    <t>2023-01-07</t>
  </si>
  <si>
    <t>FIN-0162</t>
  </si>
  <si>
    <t>CUST-1309</t>
  </si>
  <si>
    <t>2022-12-12</t>
  </si>
  <si>
    <t>2023-02-18</t>
  </si>
  <si>
    <t>FIN-0163</t>
  </si>
  <si>
    <t>CUST-1183</t>
  </si>
  <si>
    <t>2023-03-20</t>
  </si>
  <si>
    <t>2023-05-12</t>
  </si>
  <si>
    <t>FIN-0164</t>
  </si>
  <si>
    <t>CUST-0893</t>
  </si>
  <si>
    <t>2024-05-21</t>
  </si>
  <si>
    <t>2024-07-08</t>
  </si>
  <si>
    <t>FIN-0165</t>
  </si>
  <si>
    <t>CUST-1484</t>
  </si>
  <si>
    <t>2023-07-06</t>
  </si>
  <si>
    <t>2023-10-01</t>
  </si>
  <si>
    <t>FIN-0166</t>
  </si>
  <si>
    <t>CUST-0864</t>
  </si>
  <si>
    <t>2022-07-10</t>
  </si>
  <si>
    <t>2022-08-16</t>
  </si>
  <si>
    <t>FIN-0167</t>
  </si>
  <si>
    <t>CUST-0654</t>
  </si>
  <si>
    <t>2023-06-22</t>
  </si>
  <si>
    <t>FIN-0168</t>
  </si>
  <si>
    <t>CUST-0749</t>
  </si>
  <si>
    <t>2022-01-11</t>
  </si>
  <si>
    <t>2022-02-11</t>
  </si>
  <si>
    <t>FIN-0169</t>
  </si>
  <si>
    <t>CUST-0373</t>
  </si>
  <si>
    <t>2023-02-04</t>
  </si>
  <si>
    <t>FIN-0170</t>
  </si>
  <si>
    <t>CUST-0540</t>
  </si>
  <si>
    <t>2024-04-24</t>
  </si>
  <si>
    <t>FIN-0171</t>
  </si>
  <si>
    <t>CUST-1264</t>
  </si>
  <si>
    <t>2022-05-14</t>
  </si>
  <si>
    <t>FIN-0172</t>
  </si>
  <si>
    <t>CUST-0284</t>
  </si>
  <si>
    <t>2022-09-11</t>
  </si>
  <si>
    <t>2022-11-29</t>
  </si>
  <si>
    <t>FIN-0173</t>
  </si>
  <si>
    <t>CUST-0145</t>
  </si>
  <si>
    <t>2022-01-27</t>
  </si>
  <si>
    <t>2022-04-14</t>
  </si>
  <si>
    <t>FIN-0174</t>
  </si>
  <si>
    <t>CUST-0795</t>
  </si>
  <si>
    <t>2023-12-15</t>
  </si>
  <si>
    <t>FIN-0175</t>
  </si>
  <si>
    <t>CUST-0616</t>
  </si>
  <si>
    <t>2022-01-05</t>
  </si>
  <si>
    <t>FIN-0176</t>
  </si>
  <si>
    <t>CUST-1401</t>
  </si>
  <si>
    <t>2024-03-09</t>
  </si>
  <si>
    <t>2024-06-06</t>
  </si>
  <si>
    <t>FIN-0177</t>
  </si>
  <si>
    <t>CUST-1278</t>
  </si>
  <si>
    <t>2022-05-28</t>
  </si>
  <si>
    <t>2022-08-02</t>
  </si>
  <si>
    <t>FIN-0178</t>
  </si>
  <si>
    <t>CUST-1126</t>
  </si>
  <si>
    <t>2023-08-28</t>
  </si>
  <si>
    <t>2023-11-05</t>
  </si>
  <si>
    <t>FIN-0179</t>
  </si>
  <si>
    <t>CUST-0640</t>
  </si>
  <si>
    <t>FIN-0180</t>
  </si>
  <si>
    <t>23/03/2024</t>
  </si>
  <si>
    <t>2024-05-15</t>
  </si>
  <si>
    <t>FIN-0181</t>
  </si>
  <si>
    <t>CUST-0109</t>
  </si>
  <si>
    <t>2022-08-07</t>
  </si>
  <si>
    <t>FIN-0182</t>
  </si>
  <si>
    <t>CUST-1208</t>
  </si>
  <si>
    <t>2023-11-13</t>
  </si>
  <si>
    <t>2024-01-14</t>
  </si>
  <si>
    <t>FIN-0183</t>
  </si>
  <si>
    <t>FIN-0184</t>
  </si>
  <si>
    <t>CUST-0755</t>
  </si>
  <si>
    <t>2023-04-17</t>
  </si>
  <si>
    <t>01/06/2023</t>
  </si>
  <si>
    <t>FIN-0185</t>
  </si>
  <si>
    <t>CUST-0683</t>
  </si>
  <si>
    <t>2022-08-15</t>
  </si>
  <si>
    <t>2022-09-28</t>
  </si>
  <si>
    <t>FIN-0186</t>
  </si>
  <si>
    <t>CUST-1449</t>
  </si>
  <si>
    <t>FIN-0187</t>
  </si>
  <si>
    <t>CUST-1257</t>
  </si>
  <si>
    <t>2024-07-23</t>
  </si>
  <si>
    <t>FIN-0188</t>
  </si>
  <si>
    <t>CUST-0824</t>
  </si>
  <si>
    <t>2023-03-29</t>
  </si>
  <si>
    <t>FIN-0189</t>
  </si>
  <si>
    <t>CUST-1049</t>
  </si>
  <si>
    <t>2023-03-08</t>
  </si>
  <si>
    <t>2023-04-13</t>
  </si>
  <si>
    <t>FIN-0190</t>
  </si>
  <si>
    <t>CUST-0863</t>
  </si>
  <si>
    <t>2024-01-11</t>
  </si>
  <si>
    <t>FIN-0191</t>
  </si>
  <si>
    <t>CUST-0126</t>
  </si>
  <si>
    <t>28/01/2023</t>
  </si>
  <si>
    <t>FIN-0192</t>
  </si>
  <si>
    <t>20/04/2024</t>
  </si>
  <si>
    <t>FIN-0193</t>
  </si>
  <si>
    <t>CUST-0910</t>
  </si>
  <si>
    <t>2024-12-04</t>
  </si>
  <si>
    <t>FIN-0194</t>
  </si>
  <si>
    <t>CUST-0766</t>
  </si>
  <si>
    <t>2023-09-16</t>
  </si>
  <si>
    <t>2023-10-25</t>
  </si>
  <si>
    <t>FIN-0195</t>
  </si>
  <si>
    <t>CUST-0810</t>
  </si>
  <si>
    <t>2024-06-08</t>
  </si>
  <si>
    <t>FIN-0196</t>
  </si>
  <si>
    <t>CUST-1495</t>
  </si>
  <si>
    <t>2024-04-26</t>
  </si>
  <si>
    <t>2024-07-03</t>
  </si>
  <si>
    <t>FIN-0197</t>
  </si>
  <si>
    <t>CUST-0939</t>
  </si>
  <si>
    <t>2023-11-18</t>
  </si>
  <si>
    <t>FIN-0198</t>
  </si>
  <si>
    <t>CUST-0596</t>
  </si>
  <si>
    <t>2023-10-06</t>
  </si>
  <si>
    <t>12/11/2023</t>
  </si>
  <si>
    <t>FIN-0199</t>
  </si>
  <si>
    <t>CUST-0931</t>
  </si>
  <si>
    <t>2023-10-13</t>
  </si>
  <si>
    <t>2023-12-16</t>
  </si>
  <si>
    <t>FIN-0200</t>
  </si>
  <si>
    <t>CUST-0471</t>
  </si>
  <si>
    <t>2022-10-05</t>
  </si>
  <si>
    <t>FIN-0201</t>
  </si>
  <si>
    <t>CUST-0838</t>
  </si>
  <si>
    <t>2022-05-17</t>
  </si>
  <si>
    <t>2022-07-13</t>
  </si>
  <si>
    <t>FIN-0202</t>
  </si>
  <si>
    <t>CUST-1103</t>
  </si>
  <si>
    <t>2023-12-20</t>
  </si>
  <si>
    <t>FIN-0203</t>
  </si>
  <si>
    <t>CUST-0570</t>
  </si>
  <si>
    <t>12/07/2022</t>
  </si>
  <si>
    <t>FIN-0204</t>
  </si>
  <si>
    <t>CUST-0130</t>
  </si>
  <si>
    <t>2023-05-17</t>
  </si>
  <si>
    <t>2023-07-23</t>
  </si>
  <si>
    <t>FIN-0205</t>
  </si>
  <si>
    <t>CUST-1417</t>
  </si>
  <si>
    <t>2025-02-06</t>
  </si>
  <si>
    <t>FIN-0206</t>
  </si>
  <si>
    <t>CUST-0848</t>
  </si>
  <si>
    <t>2023-04-16</t>
  </si>
  <si>
    <t>2023-05-14</t>
  </si>
  <si>
    <t>FIN-0207</t>
  </si>
  <si>
    <t>CUST-0528</t>
  </si>
  <si>
    <t>2024-02-19</t>
  </si>
  <si>
    <t>FIN-0208</t>
  </si>
  <si>
    <t>CUST-1165</t>
  </si>
  <si>
    <t>2022-04-08</t>
  </si>
  <si>
    <t>2022-06-07</t>
  </si>
  <si>
    <t>FIN-0209</t>
  </si>
  <si>
    <t>CUST-0457</t>
  </si>
  <si>
    <t>2024-10-11</t>
  </si>
  <si>
    <t>2024-12-18</t>
  </si>
  <si>
    <t>FIN-0210</t>
  </si>
  <si>
    <t>CUST-0465</t>
  </si>
  <si>
    <t>FIN-0211</t>
  </si>
  <si>
    <t>2022-10-08</t>
  </si>
  <si>
    <t>FIN-0212</t>
  </si>
  <si>
    <t>CUST-0622</t>
  </si>
  <si>
    <t>2022-12-26</t>
  </si>
  <si>
    <t>2023-02-06</t>
  </si>
  <si>
    <t>FIN-0213</t>
  </si>
  <si>
    <t>CUST-0647</t>
  </si>
  <si>
    <t>2024-01-05</t>
  </si>
  <si>
    <t>2024-02-21</t>
  </si>
  <si>
    <t>FIN-0214</t>
  </si>
  <si>
    <t>CUST-1045</t>
  </si>
  <si>
    <t>2024-09-26</t>
  </si>
  <si>
    <t>FIN-0215</t>
  </si>
  <si>
    <t>CUST-0469</t>
  </si>
  <si>
    <t>2022-12-31</t>
  </si>
  <si>
    <t>2023-02-14</t>
  </si>
  <si>
    <t>FIN-0216</t>
  </si>
  <si>
    <t>2023-06-19</t>
  </si>
  <si>
    <t>2023-09-10</t>
  </si>
  <si>
    <t>FIN-0217</t>
  </si>
  <si>
    <t>CUST-1493</t>
  </si>
  <si>
    <t>2023-01-25</t>
  </si>
  <si>
    <t>2023-02-28</t>
  </si>
  <si>
    <t>FIN-0218</t>
  </si>
  <si>
    <t>CUST-0903</t>
  </si>
  <si>
    <t>2024-10-09</t>
  </si>
  <si>
    <t>2024-11-20</t>
  </si>
  <si>
    <t>FIN-0219</t>
  </si>
  <si>
    <t>CUST-0771</t>
  </si>
  <si>
    <t>2022-12-27</t>
  </si>
  <si>
    <t>2023-03-10</t>
  </si>
  <si>
    <t>FIN-0220</t>
  </si>
  <si>
    <t>CUST-0472</t>
  </si>
  <si>
    <t>2024-01-12</t>
  </si>
  <si>
    <t>2024-03-16</t>
  </si>
  <si>
    <t>FIN-0221</t>
  </si>
  <si>
    <t>CUST-1086</t>
  </si>
  <si>
    <t>2022-10-18</t>
  </si>
  <si>
    <t>2022-12-01</t>
  </si>
  <si>
    <t>FIN-0222</t>
  </si>
  <si>
    <t>CUST-1111</t>
  </si>
  <si>
    <t>2024-02-28</t>
  </si>
  <si>
    <t>2024-05-07</t>
  </si>
  <si>
    <t>FIN-0223</t>
  </si>
  <si>
    <t>CUST-0261</t>
  </si>
  <si>
    <t>2024-02-05</t>
  </si>
  <si>
    <t>FIN-0224</t>
  </si>
  <si>
    <t>FIN-0225</t>
  </si>
  <si>
    <t>CUST-0740</t>
  </si>
  <si>
    <t>2022-02-16</t>
  </si>
  <si>
    <t>16/03/2022</t>
  </si>
  <si>
    <t>FIN-0226</t>
  </si>
  <si>
    <t>CUST-1186</t>
  </si>
  <si>
    <t>FIN-0227</t>
  </si>
  <si>
    <t>CUST-0957</t>
  </si>
  <si>
    <t>2024-02-18</t>
  </si>
  <si>
    <t>2024-03-23</t>
  </si>
  <si>
    <t>FIN-0228</t>
  </si>
  <si>
    <t>2023-10-14</t>
  </si>
  <si>
    <t>FIN-0229</t>
  </si>
  <si>
    <t>CUST-1006</t>
  </si>
  <si>
    <t>2022-03-04</t>
  </si>
  <si>
    <t>2022-04-15</t>
  </si>
  <si>
    <t>FIN-0230</t>
  </si>
  <si>
    <t>CUST-0496</t>
  </si>
  <si>
    <t>04/07/2022</t>
  </si>
  <si>
    <t>2022-08-20</t>
  </si>
  <si>
    <t>FIN-0231</t>
  </si>
  <si>
    <t>CUST-0308</t>
  </si>
  <si>
    <t>2022-08-17</t>
  </si>
  <si>
    <t>FIN-0232</t>
  </si>
  <si>
    <t>CUST-1154</t>
  </si>
  <si>
    <t>2024-07-22</t>
  </si>
  <si>
    <t>2024-08-31</t>
  </si>
  <si>
    <t>FIN-0233</t>
  </si>
  <si>
    <t>CUST-0226</t>
  </si>
  <si>
    <t>2023-02-26</t>
  </si>
  <si>
    <t>FIN-0234</t>
  </si>
  <si>
    <t>CUST-1496</t>
  </si>
  <si>
    <t>25/03/2024</t>
  </si>
  <si>
    <t>2024-06-16</t>
  </si>
  <si>
    <t>FIN-0235</t>
  </si>
  <si>
    <t>2023-06-01</t>
  </si>
  <si>
    <t>2023-07-03</t>
  </si>
  <si>
    <t>FIN-0236</t>
  </si>
  <si>
    <t>CUST-0232</t>
  </si>
  <si>
    <t>16/06/2023</t>
  </si>
  <si>
    <t>FIN-0237</t>
  </si>
  <si>
    <t>CUST-1063</t>
  </si>
  <si>
    <t>2023-03-15</t>
  </si>
  <si>
    <t>2023-05-11</t>
  </si>
  <si>
    <t>FIN-0238</t>
  </si>
  <si>
    <t>CUST-0817</t>
  </si>
  <si>
    <t>26/01/2024</t>
  </si>
  <si>
    <t>FIN-0239</t>
  </si>
  <si>
    <t>2024-10-12</t>
  </si>
  <si>
    <t>FIN-0240</t>
  </si>
  <si>
    <t>CUST-0246</t>
  </si>
  <si>
    <t>2022-06-08</t>
  </si>
  <si>
    <t>FIN-0241</t>
  </si>
  <si>
    <t>2023-05-16</t>
  </si>
  <si>
    <t>2023-07-17</t>
  </si>
  <si>
    <t>FIN-0242</t>
  </si>
  <si>
    <t>CUST-0820</t>
  </si>
  <si>
    <t>2022-11-16</t>
  </si>
  <si>
    <t>FIN-0243</t>
  </si>
  <si>
    <t>CUST-0057</t>
  </si>
  <si>
    <t>2023-10-26</t>
  </si>
  <si>
    <t>FIN-0244</t>
  </si>
  <si>
    <t>2024-06-03</t>
  </si>
  <si>
    <t>FIN-0245</t>
  </si>
  <si>
    <t>CUST-1260</t>
  </si>
  <si>
    <t>23/06/2024</t>
  </si>
  <si>
    <t>FIN-0246</t>
  </si>
  <si>
    <t>CUST-0880</t>
  </si>
  <si>
    <t>2024-06-11</t>
  </si>
  <si>
    <t>FIN-0247</t>
  </si>
  <si>
    <t>CUST-0993</t>
  </si>
  <si>
    <t>FIN-0248</t>
  </si>
  <si>
    <t>CUST-0326</t>
  </si>
  <si>
    <t>FIN-0249</t>
  </si>
  <si>
    <t>CUST-0734</t>
  </si>
  <si>
    <t>2023-12-22</t>
  </si>
  <si>
    <t>2024-02-04</t>
  </si>
  <si>
    <t>FIN-0250</t>
  </si>
  <si>
    <t>CUST-0682</t>
  </si>
  <si>
    <t>22/12/2022</t>
  </si>
  <si>
    <t>FIN-0251</t>
  </si>
  <si>
    <t>13/04/2023</t>
  </si>
  <si>
    <t>FIN-0252</t>
  </si>
  <si>
    <t>CUST-0259</t>
  </si>
  <si>
    <t>21/10/2024</t>
  </si>
  <si>
    <t>2024-12-20</t>
  </si>
  <si>
    <t>FIN-0253</t>
  </si>
  <si>
    <t>CUST-1158</t>
  </si>
  <si>
    <t>2024-05-09</t>
  </si>
  <si>
    <t>2024-07-04</t>
  </si>
  <si>
    <t>FIN-0254</t>
  </si>
  <si>
    <t>CUST-0948</t>
  </si>
  <si>
    <t>26/05/2024</t>
  </si>
  <si>
    <t>FIN-0255</t>
  </si>
  <si>
    <t>CUST-1147</t>
  </si>
  <si>
    <t>2022-07-30</t>
  </si>
  <si>
    <t>11/10/2022</t>
  </si>
  <si>
    <t>FIN-0256</t>
  </si>
  <si>
    <t>CUST-1210</t>
  </si>
  <si>
    <t>2024-09-05</t>
  </si>
  <si>
    <t>2024-11-21</t>
  </si>
  <si>
    <t>FIN-0257</t>
  </si>
  <si>
    <t>CUST-0350</t>
  </si>
  <si>
    <t>2024-06-01</t>
  </si>
  <si>
    <t>FIN-0258</t>
  </si>
  <si>
    <t>2022-09-01</t>
  </si>
  <si>
    <t>FIN-0259</t>
  </si>
  <si>
    <t>CUST-0879</t>
  </si>
  <si>
    <t>2024-08-01</t>
  </si>
  <si>
    <t>2024-10-17</t>
  </si>
  <si>
    <t>FIN-0260</t>
  </si>
  <si>
    <t>CUST-1188</t>
  </si>
  <si>
    <t>FIN-0261</t>
  </si>
  <si>
    <t>CUST-1060</t>
  </si>
  <si>
    <t>2022-09-04</t>
  </si>
  <si>
    <t>05/11/2022</t>
  </si>
  <si>
    <t>FIN-0262</t>
  </si>
  <si>
    <t>CUST-0488</t>
  </si>
  <si>
    <t>03/05/2024</t>
  </si>
  <si>
    <t>FIN-0263</t>
  </si>
  <si>
    <t>2024-11-09</t>
  </si>
  <si>
    <t>FIN-0264</t>
  </si>
  <si>
    <t>CUST-0906</t>
  </si>
  <si>
    <t>2024-12-01</t>
  </si>
  <si>
    <t>FIN-0265</t>
  </si>
  <si>
    <t>CUST-0569</t>
  </si>
  <si>
    <t>2024-08-12</t>
  </si>
  <si>
    <t>FIN-0266</t>
  </si>
  <si>
    <t>2022-09-05</t>
  </si>
  <si>
    <t>FIN-0267</t>
  </si>
  <si>
    <t>CUST-1406</t>
  </si>
  <si>
    <t>2024-12-19</t>
  </si>
  <si>
    <t>FIN-0268</t>
  </si>
  <si>
    <t>CUST-1346</t>
  </si>
  <si>
    <t>2023-12-11</t>
  </si>
  <si>
    <t>FIN-0269</t>
  </si>
  <si>
    <t>CUST-0563</t>
  </si>
  <si>
    <t>2024-03-02</t>
  </si>
  <si>
    <t>2024-04-27</t>
  </si>
  <si>
    <t>FIN-0270</t>
  </si>
  <si>
    <t>CUST-0076</t>
  </si>
  <si>
    <t>FIN-0271</t>
  </si>
  <si>
    <t>CUST-0007</t>
  </si>
  <si>
    <t>FIN-0272</t>
  </si>
  <si>
    <t>CUST-0591</t>
  </si>
  <si>
    <t>2022-05-20</t>
  </si>
  <si>
    <t>2022-08-12</t>
  </si>
  <si>
    <t>FIN-0273</t>
  </si>
  <si>
    <t>CUST-0688</t>
  </si>
  <si>
    <t>2024-08-17</t>
  </si>
  <si>
    <t>FIN-0274</t>
  </si>
  <si>
    <t>2024-01-06</t>
  </si>
  <si>
    <t>2024-03-14</t>
  </si>
  <si>
    <t>FIN-0275</t>
  </si>
  <si>
    <t>CUST-0023</t>
  </si>
  <si>
    <t>2023-03-07</t>
  </si>
  <si>
    <t>FIN-0276</t>
  </si>
  <si>
    <t>CUST-1352</t>
  </si>
  <si>
    <t>2023-11-04</t>
  </si>
  <si>
    <t>FIN-0277</t>
  </si>
  <si>
    <t>20/07/2022</t>
  </si>
  <si>
    <t>2022-10-10</t>
  </si>
  <si>
    <t>FIN-0278</t>
  </si>
  <si>
    <t>CUST-0869</t>
  </si>
  <si>
    <t>2023-06-11</t>
  </si>
  <si>
    <t>2023-07-31</t>
  </si>
  <si>
    <t>FIN-0279</t>
  </si>
  <si>
    <t>28/11/2022</t>
  </si>
  <si>
    <t>2023-02-24</t>
  </si>
  <si>
    <t>FIN-0280</t>
  </si>
  <si>
    <t>CUST-0804</t>
  </si>
  <si>
    <t>2024-05-19</t>
  </si>
  <si>
    <t>FIN-0281</t>
  </si>
  <si>
    <t>CUST-0684</t>
  </si>
  <si>
    <t>2022-03-28</t>
  </si>
  <si>
    <t>2022-06-18</t>
  </si>
  <si>
    <t>FIN-0282</t>
  </si>
  <si>
    <t>CUST-0038</t>
  </si>
  <si>
    <t>2024-01-10</t>
  </si>
  <si>
    <t>FIN-0283</t>
  </si>
  <si>
    <t>2024-07-20</t>
  </si>
  <si>
    <t>FIN-0284</t>
  </si>
  <si>
    <t>CUST-0304</t>
  </si>
  <si>
    <t>2023-10-23</t>
  </si>
  <si>
    <t>FIN-0285</t>
  </si>
  <si>
    <t>CUST-0954</t>
  </si>
  <si>
    <t>2023-02-03</t>
  </si>
  <si>
    <t>FIN-0286</t>
  </si>
  <si>
    <t>CUST-1461</t>
  </si>
  <si>
    <t>2022-05-25</t>
  </si>
  <si>
    <t>2022-08-19</t>
  </si>
  <si>
    <t>FIN-0287</t>
  </si>
  <si>
    <t>CUST-0365</t>
  </si>
  <si>
    <t>FIN-0288</t>
  </si>
  <si>
    <t>CUST-0620</t>
  </si>
  <si>
    <t>2024-10-06</t>
  </si>
  <si>
    <t>2024-11-11</t>
  </si>
  <si>
    <t>FIN-0289</t>
  </si>
  <si>
    <t>2023-08-15</t>
  </si>
  <si>
    <t>13/09/2023</t>
  </si>
  <si>
    <t>FIN-0290</t>
  </si>
  <si>
    <t>CUST-0250</t>
  </si>
  <si>
    <t>2023-09-03</t>
  </si>
  <si>
    <t>2023-11-11</t>
  </si>
  <si>
    <t>FIN-0291</t>
  </si>
  <si>
    <t>CUST-0369</t>
  </si>
  <si>
    <t>2022-04-21</t>
  </si>
  <si>
    <t>FIN-0292</t>
  </si>
  <si>
    <t>CUST-1070</t>
  </si>
  <si>
    <t>10/05/2023</t>
  </si>
  <si>
    <t>FIN-0293</t>
  </si>
  <si>
    <t>CUST-0248</t>
  </si>
  <si>
    <t>2024-08-29</t>
  </si>
  <si>
    <t>2024-11-15</t>
  </si>
  <si>
    <t>FIN-0294</t>
  </si>
  <si>
    <t>CUST-0209</t>
  </si>
  <si>
    <t>2024-01-24</t>
  </si>
  <si>
    <t>FIN-0295</t>
  </si>
  <si>
    <t>2022-07-09</t>
  </si>
  <si>
    <t>FIN-0296</t>
  </si>
  <si>
    <t>2024-08-18</t>
  </si>
  <si>
    <t>FIN-0297</t>
  </si>
  <si>
    <t>CUST-1235</t>
  </si>
  <si>
    <t>2023-03-28</t>
  </si>
  <si>
    <t>06/06/2023</t>
  </si>
  <si>
    <t>FIN-0298</t>
  </si>
  <si>
    <t>CUST-1412</t>
  </si>
  <si>
    <t>15/05/2022</t>
  </si>
  <si>
    <t>2022-07-17</t>
  </si>
  <si>
    <t>FIN-0299</t>
  </si>
  <si>
    <t>CUST-0494</t>
  </si>
  <si>
    <t>2024-01-30</t>
  </si>
  <si>
    <t>FIN-0300</t>
  </si>
  <si>
    <t>2024-09-19</t>
  </si>
  <si>
    <t>21/11/2024</t>
  </si>
  <si>
    <t>FIN-0301</t>
  </si>
  <si>
    <t>CUST-0867</t>
  </si>
  <si>
    <t>2024-11-05</t>
  </si>
  <si>
    <t>30/12/2024</t>
  </si>
  <si>
    <t>FIN-0302</t>
  </si>
  <si>
    <t>2023-06-10</t>
  </si>
  <si>
    <t>FIN-0303</t>
  </si>
  <si>
    <t>FIN-0304</t>
  </si>
  <si>
    <t>CUST-0707</t>
  </si>
  <si>
    <t>2024-04-05</t>
  </si>
  <si>
    <t>FIN-0305</t>
  </si>
  <si>
    <t>CUST-0610</t>
  </si>
  <si>
    <t>2022-10-04</t>
  </si>
  <si>
    <t>FIN-0306</t>
  </si>
  <si>
    <t>19/01/2023</t>
  </si>
  <si>
    <t>FIN-0307</t>
  </si>
  <si>
    <t>2022-01-02</t>
  </si>
  <si>
    <t>2022-04-02</t>
  </si>
  <si>
    <t>FIN-0308</t>
  </si>
  <si>
    <t>CUST-0865</t>
  </si>
  <si>
    <t>FIN-0309</t>
  </si>
  <si>
    <t>2022-09-07</t>
  </si>
  <si>
    <t>2022-12-06</t>
  </si>
  <si>
    <t>FIN-0310</t>
  </si>
  <si>
    <t>CUST-1101</t>
  </si>
  <si>
    <t>FIN-0311</t>
  </si>
  <si>
    <t>CUST-0070</t>
  </si>
  <si>
    <t>2024-04-06</t>
  </si>
  <si>
    <t>FIN-0312</t>
  </si>
  <si>
    <t>CUST-0176</t>
  </si>
  <si>
    <t>2024-10-23</t>
  </si>
  <si>
    <t>FIN-0313</t>
  </si>
  <si>
    <t>CUST-0448</t>
  </si>
  <si>
    <t>FIN-0314</t>
  </si>
  <si>
    <t>CUST-0685</t>
  </si>
  <si>
    <t>2022-11-21</t>
  </si>
  <si>
    <t>FIN-0315</t>
  </si>
  <si>
    <t>CUST-0905</t>
  </si>
  <si>
    <t>2024-01-27</t>
  </si>
  <si>
    <t>2024-03-28</t>
  </si>
  <si>
    <t>FIN-0316</t>
  </si>
  <si>
    <t>CUST-0421</t>
  </si>
  <si>
    <t>2022-07-02</t>
  </si>
  <si>
    <t>2022-09-12</t>
  </si>
  <si>
    <t>FIN-0317</t>
  </si>
  <si>
    <t>CUST-1232</t>
  </si>
  <si>
    <t>2024-10-05</t>
  </si>
  <si>
    <t>2024-11-08</t>
  </si>
  <si>
    <t>FIN-0318</t>
  </si>
  <si>
    <t>CUST-0192</t>
  </si>
  <si>
    <t>2023-03-23</t>
  </si>
  <si>
    <t>FIN-0319</t>
  </si>
  <si>
    <t>CUST-0732</t>
  </si>
  <si>
    <t>2024-02-16</t>
  </si>
  <si>
    <t>2024-05-01</t>
  </si>
  <si>
    <t>FIN-0320</t>
  </si>
  <si>
    <t>CUST-0606</t>
  </si>
  <si>
    <t>2023-10-24</t>
  </si>
  <si>
    <t>FIN-0321</t>
  </si>
  <si>
    <t>CUST-0649</t>
  </si>
  <si>
    <t>2023-08-05</t>
  </si>
  <si>
    <t>FIN-0322</t>
  </si>
  <si>
    <t>CUST-1214</t>
  </si>
  <si>
    <t>2023-05-26</t>
  </si>
  <si>
    <t>2023-07-09</t>
  </si>
  <si>
    <t>FIN-0323</t>
  </si>
  <si>
    <t>CUST-0687</t>
  </si>
  <si>
    <t>2024-09-03</t>
  </si>
  <si>
    <t>2024-10-19</t>
  </si>
  <si>
    <t>FIN-0324</t>
  </si>
  <si>
    <t>2022-10-09</t>
  </si>
  <si>
    <t>03/01/2023</t>
  </si>
  <si>
    <t>FIN-0325</t>
  </si>
  <si>
    <t>CUST-1423</t>
  </si>
  <si>
    <t>2022-01-20</t>
  </si>
  <si>
    <t>2022-03-05</t>
  </si>
  <si>
    <t>FIN-0326</t>
  </si>
  <si>
    <t>CUST-0436</t>
  </si>
  <si>
    <t>2022-07-25</t>
  </si>
  <si>
    <t>FIN-0327</t>
  </si>
  <si>
    <t>CUST-0671</t>
  </si>
  <si>
    <t>2024-02-25</t>
  </si>
  <si>
    <t>2024-04-16</t>
  </si>
  <si>
    <t>FIN-0328</t>
  </si>
  <si>
    <t>CUST-0427</t>
  </si>
  <si>
    <t>2023-04-28</t>
  </si>
  <si>
    <t>2023-07-08</t>
  </si>
  <si>
    <t>FIN-0329</t>
  </si>
  <si>
    <t>CUST-0383</t>
  </si>
  <si>
    <t>2022-05-21</t>
  </si>
  <si>
    <t>FIN-0330</t>
  </si>
  <si>
    <t>CUST-1043</t>
  </si>
  <si>
    <t>2025-01-29</t>
  </si>
  <si>
    <t>FIN-0331</t>
  </si>
  <si>
    <t>CUST-0137</t>
  </si>
  <si>
    <t>2022-03-30</t>
  </si>
  <si>
    <t>2022-05-19</t>
  </si>
  <si>
    <t>FIN-0332</t>
  </si>
  <si>
    <t>CUST-0575</t>
  </si>
  <si>
    <t>2023-11-17</t>
  </si>
  <si>
    <t>FIN-0333</t>
  </si>
  <si>
    <t>CUST-1236</t>
  </si>
  <si>
    <t>FIN-0334</t>
  </si>
  <si>
    <t>2023-01-09</t>
  </si>
  <si>
    <t>FIN-0335</t>
  </si>
  <si>
    <t>CUST-1206</t>
  </si>
  <si>
    <t>2024-05-08</t>
  </si>
  <si>
    <t>FIN-0336</t>
  </si>
  <si>
    <t>2023-07-02</t>
  </si>
  <si>
    <t>2023-08-07</t>
  </si>
  <si>
    <t>FIN-0337</t>
  </si>
  <si>
    <t>CUST-0675</t>
  </si>
  <si>
    <t>2022-02-03</t>
  </si>
  <si>
    <t>2022-03-21</t>
  </si>
  <si>
    <t>FIN-0338</t>
  </si>
  <si>
    <t>CUST-1277</t>
  </si>
  <si>
    <t>2023-06-16</t>
  </si>
  <si>
    <t>FIN-0339</t>
  </si>
  <si>
    <t>CUST-0738</t>
  </si>
  <si>
    <t>18/04/2022</t>
  </si>
  <si>
    <t>2022-06-25</t>
  </si>
  <si>
    <t>FIN-0340</t>
  </si>
  <si>
    <t>CUST-1422</t>
  </si>
  <si>
    <t>2022-03-22</t>
  </si>
  <si>
    <t>FIN-0341</t>
  </si>
  <si>
    <t>CUST-0195</t>
  </si>
  <si>
    <t>2024-10-18</t>
  </si>
  <si>
    <t>FIN-0342</t>
  </si>
  <si>
    <t>CUST-1226</t>
  </si>
  <si>
    <t>2024-06-21</t>
  </si>
  <si>
    <t>FIN-0343</t>
  </si>
  <si>
    <t>CUST-0315</t>
  </si>
  <si>
    <t>FIN-0344</t>
  </si>
  <si>
    <t>CUST-0146</t>
  </si>
  <si>
    <t>2023-06-23</t>
  </si>
  <si>
    <t>2023-07-30</t>
  </si>
  <si>
    <t>FIN-0345</t>
  </si>
  <si>
    <t>13/10/2024</t>
  </si>
  <si>
    <t>2024-12-07</t>
  </si>
  <si>
    <t>FIN-0346</t>
  </si>
  <si>
    <t>CUST-0040</t>
  </si>
  <si>
    <t>FIN-0347</t>
  </si>
  <si>
    <t>02/03/2024</t>
  </si>
  <si>
    <t>FIN-0348</t>
  </si>
  <si>
    <t>CUST-0536</t>
  </si>
  <si>
    <t>2022-09-06</t>
  </si>
  <si>
    <t>2022-10-27</t>
  </si>
  <si>
    <t>FIN-0349</t>
  </si>
  <si>
    <t>2024-09-08</t>
  </si>
  <si>
    <t>2024-11-14</t>
  </si>
  <si>
    <t>FIN-0350</t>
  </si>
  <si>
    <t>2022-05-02</t>
  </si>
  <si>
    <t>FIN-0351</t>
  </si>
  <si>
    <t>CUST-0052</t>
  </si>
  <si>
    <t>2024-11-23</t>
  </si>
  <si>
    <t>2024-12-29</t>
  </si>
  <si>
    <t>FIN-0352</t>
  </si>
  <si>
    <t>CUST-1440</t>
  </si>
  <si>
    <t>2024-10-22</t>
  </si>
  <si>
    <t>2024-12-24</t>
  </si>
  <si>
    <t>FIN-0353</t>
  </si>
  <si>
    <t>CUST-0019</t>
  </si>
  <si>
    <t>2022-12-13</t>
  </si>
  <si>
    <t>2023-01-29</t>
  </si>
  <si>
    <t>FIN-0354</t>
  </si>
  <si>
    <t>CUST-0969</t>
  </si>
  <si>
    <t>2024-10-07</t>
  </si>
  <si>
    <t>2024-12-06</t>
  </si>
  <si>
    <t>FIN-0355</t>
  </si>
  <si>
    <t>CUST-0344</t>
  </si>
  <si>
    <t>2022-05-27</t>
  </si>
  <si>
    <t>2022-08-23</t>
  </si>
  <si>
    <t>FIN-0356</t>
  </si>
  <si>
    <t>CUST-1000</t>
  </si>
  <si>
    <t>2022-02-04</t>
  </si>
  <si>
    <t>2022-04-30</t>
  </si>
  <si>
    <t>FIN-0357</t>
  </si>
  <si>
    <t>CUST-0648</t>
  </si>
  <si>
    <t>2023-09-22</t>
  </si>
  <si>
    <t>2023-12-04</t>
  </si>
  <si>
    <t>FIN-0358</t>
  </si>
  <si>
    <t>CUST-0914</t>
  </si>
  <si>
    <t>27/12/2022</t>
  </si>
  <si>
    <t>2023-02-08</t>
  </si>
  <si>
    <t>FIN-0359</t>
  </si>
  <si>
    <t>CUST-1289</t>
  </si>
  <si>
    <t>2023-04-08</t>
  </si>
  <si>
    <t>FIN-0360</t>
  </si>
  <si>
    <t>CUST-1047</t>
  </si>
  <si>
    <t>2024-07-19</t>
  </si>
  <si>
    <t>FIN-0361</t>
  </si>
  <si>
    <t>CUST-1403</t>
  </si>
  <si>
    <t>2024-09-16</t>
  </si>
  <si>
    <t>FIN-0362</t>
  </si>
  <si>
    <t>CUST-0147</t>
  </si>
  <si>
    <t>2023-04-11</t>
  </si>
  <si>
    <t>FIN-0363</t>
  </si>
  <si>
    <t>2024-03-31</t>
  </si>
  <si>
    <t>2024-05-03</t>
  </si>
  <si>
    <t>FIN-0364</t>
  </si>
  <si>
    <t>CUST-0544</t>
  </si>
  <si>
    <t>2022-11-28</t>
  </si>
  <si>
    <t>2022-11-18</t>
  </si>
  <si>
    <t>FIN-0365</t>
  </si>
  <si>
    <t>CUST-1491</t>
  </si>
  <si>
    <t>2022-03-12</t>
  </si>
  <si>
    <t>FIN-0366</t>
  </si>
  <si>
    <t>CUST-1082</t>
  </si>
  <si>
    <t>2023-06-15</t>
  </si>
  <si>
    <t>FIN-0367</t>
  </si>
  <si>
    <t>CUST-1234</t>
  </si>
  <si>
    <t>2024-01-25</t>
  </si>
  <si>
    <t>FIN-0368</t>
  </si>
  <si>
    <t>2023-06-27</t>
  </si>
  <si>
    <t>FIN-0369</t>
  </si>
  <si>
    <t>CUST-0890</t>
  </si>
  <si>
    <t>2023-05-07</t>
  </si>
  <si>
    <t>09/06/2023</t>
  </si>
  <si>
    <t>FIN-0370</t>
  </si>
  <si>
    <t>2022-09-23</t>
  </si>
  <si>
    <t>FIN-0371</t>
  </si>
  <si>
    <t>CUST-1151</t>
  </si>
  <si>
    <t>2024-08-22</t>
  </si>
  <si>
    <t>2024-09-24</t>
  </si>
  <si>
    <t>FIN-0372</t>
  </si>
  <si>
    <t>2024-11-07</t>
  </si>
  <si>
    <t>2024-12-14</t>
  </si>
  <si>
    <t>FIN-0373</t>
  </si>
  <si>
    <t>CUST-1474</t>
  </si>
  <si>
    <t>FIN-0374</t>
  </si>
  <si>
    <t>2024-08-24</t>
  </si>
  <si>
    <t>FIN-0375</t>
  </si>
  <si>
    <t>CUST-0328</t>
  </si>
  <si>
    <t>19/10/2024</t>
  </si>
  <si>
    <t>FIN-0376</t>
  </si>
  <si>
    <t>CUST-1392</t>
  </si>
  <si>
    <t>FIN-0377</t>
  </si>
  <si>
    <t>CUST-1211</t>
  </si>
  <si>
    <t>2024-02-20</t>
  </si>
  <si>
    <t>2024-04-11</t>
  </si>
  <si>
    <t>FIN-0378</t>
  </si>
  <si>
    <t>CUST-1092</t>
  </si>
  <si>
    <t>2024-02-09</t>
  </si>
  <si>
    <t>FIN-0379</t>
  </si>
  <si>
    <t>2023-05-31</t>
  </si>
  <si>
    <t>FIN-0380</t>
  </si>
  <si>
    <t>CUST-0216</t>
  </si>
  <si>
    <t>2022-12-04</t>
  </si>
  <si>
    <t>2023-01-02</t>
  </si>
  <si>
    <t>FIN-0381</t>
  </si>
  <si>
    <t>CUST-1378</t>
  </si>
  <si>
    <t>2024-08-10</t>
  </si>
  <si>
    <t>27/09/2024</t>
  </si>
  <si>
    <t>FIN-0382</t>
  </si>
  <si>
    <t>CUST-1316</t>
  </si>
  <si>
    <t>2024-07-16</t>
  </si>
  <si>
    <t>FIN-0383</t>
  </si>
  <si>
    <t>CUST-0136</t>
  </si>
  <si>
    <t>2024-12-25</t>
  </si>
  <si>
    <t>FIN-0384</t>
  </si>
  <si>
    <t>2023-04-15</t>
  </si>
  <si>
    <t>FIN-0385</t>
  </si>
  <si>
    <t>CUST-1360</t>
  </si>
  <si>
    <t>2023-02-07</t>
  </si>
  <si>
    <t>FIN-0386</t>
  </si>
  <si>
    <t>CUST-0977</t>
  </si>
  <si>
    <t>2022-12-10</t>
  </si>
  <si>
    <t>FIN-0387</t>
  </si>
  <si>
    <t>CUST-0140</t>
  </si>
  <si>
    <t>FIN-0388</t>
  </si>
  <si>
    <t>CUST-1178</t>
  </si>
  <si>
    <t>2024-02-15</t>
  </si>
  <si>
    <t>2024-04-19</t>
  </si>
  <si>
    <t>FIN-0389</t>
  </si>
  <si>
    <t>CUST-0861</t>
  </si>
  <si>
    <t>2023-09-11</t>
  </si>
  <si>
    <t>FIN-0390</t>
  </si>
  <si>
    <t>CUST-1053</t>
  </si>
  <si>
    <t>2024-01-09</t>
  </si>
  <si>
    <t>FIN-0391</t>
  </si>
  <si>
    <t>CUST-1220</t>
  </si>
  <si>
    <t>2024-09-09</t>
  </si>
  <si>
    <t>FIN-0392</t>
  </si>
  <si>
    <t>CUST-1327</t>
  </si>
  <si>
    <t>2023-12-25</t>
  </si>
  <si>
    <t>07/02/2024</t>
  </si>
  <si>
    <t>FIN-0393</t>
  </si>
  <si>
    <t>CUST-1279</t>
  </si>
  <si>
    <t>29/03/2024</t>
  </si>
  <si>
    <t>2024-06-20</t>
  </si>
  <si>
    <t>FIN-0394</t>
  </si>
  <si>
    <t>CUST-1330</t>
  </si>
  <si>
    <t>2022-05-03</t>
  </si>
  <si>
    <t>FIN-0395</t>
  </si>
  <si>
    <t>CUST-0595</t>
  </si>
  <si>
    <t>2023-06-14</t>
  </si>
  <si>
    <t>FIN-0396</t>
  </si>
  <si>
    <t>FIN-0397</t>
  </si>
  <si>
    <t>CUST-0074</t>
  </si>
  <si>
    <t>2022-09-29</t>
  </si>
  <si>
    <t>27/11/2022</t>
  </si>
  <si>
    <t>FIN-0398</t>
  </si>
  <si>
    <t>CUST-1333</t>
  </si>
  <si>
    <t>2022-12-19</t>
  </si>
  <si>
    <t>FIN-0399</t>
  </si>
  <si>
    <t>CUST-1368</t>
  </si>
  <si>
    <t>2023-03-30</t>
  </si>
  <si>
    <t>FIN-0400</t>
  </si>
  <si>
    <t>CUST-0160</t>
  </si>
  <si>
    <t>03/03/2023</t>
  </si>
  <si>
    <t>FIN-0401</t>
  </si>
  <si>
    <t>CUST-0629</t>
  </si>
  <si>
    <t>08/06/2023</t>
  </si>
  <si>
    <t>2023-07-16</t>
  </si>
  <si>
    <t>FIN-0402</t>
  </si>
  <si>
    <t>CUST-0405</t>
  </si>
  <si>
    <t>2023-02-13</t>
  </si>
  <si>
    <t>FIN-0403</t>
  </si>
  <si>
    <t>CUST-0704</t>
  </si>
  <si>
    <t>23/06/2022</t>
  </si>
  <si>
    <t>FIN-0404</t>
  </si>
  <si>
    <t>CUST-1222</t>
  </si>
  <si>
    <t>02/11/2023</t>
  </si>
  <si>
    <t>FIN-0405</t>
  </si>
  <si>
    <t>CUST-0702</t>
  </si>
  <si>
    <t>2023-07-27</t>
  </si>
  <si>
    <t>FIN-0406</t>
  </si>
  <si>
    <t>CUST-1168</t>
  </si>
  <si>
    <t>2022-06-13</t>
  </si>
  <si>
    <t>FIN-0407</t>
  </si>
  <si>
    <t>CUST-1381</t>
  </si>
  <si>
    <t>2025-01-03</t>
  </si>
  <si>
    <t>FIN-0408</t>
  </si>
  <si>
    <t>CUST-0539</t>
  </si>
  <si>
    <t>2024-04-20</t>
  </si>
  <si>
    <t>FIN-0409</t>
  </si>
  <si>
    <t>2023-02-19</t>
  </si>
  <si>
    <t>FIN-0410</t>
  </si>
  <si>
    <t>CUST-0090</t>
  </si>
  <si>
    <t>2023-01-15</t>
  </si>
  <si>
    <t>28/02/2023</t>
  </si>
  <si>
    <t>FIN-0411</t>
  </si>
  <si>
    <t>CUST-0953</t>
  </si>
  <si>
    <t>30/10/2022</t>
  </si>
  <si>
    <t>FIN-0412</t>
  </si>
  <si>
    <t>CUST-1104</t>
  </si>
  <si>
    <t>2023-04-26</t>
  </si>
  <si>
    <t>FIN-0413</t>
  </si>
  <si>
    <t>CUST-0252</t>
  </si>
  <si>
    <t>2024-11-17</t>
  </si>
  <si>
    <t>FIN-0414</t>
  </si>
  <si>
    <t>CUST-0731</t>
  </si>
  <si>
    <t>FIN-0415</t>
  </si>
  <si>
    <t>CUST-1080</t>
  </si>
  <si>
    <t>19/01/2022</t>
  </si>
  <si>
    <t>2022-03-14</t>
  </si>
  <si>
    <t>FIN-0416</t>
  </si>
  <si>
    <t>04/06/2024</t>
  </si>
  <si>
    <t>05/07/2024</t>
  </si>
  <si>
    <t>FIN-0417</t>
  </si>
  <si>
    <t>CUST-1204</t>
  </si>
  <si>
    <t>17/03/2022</t>
  </si>
  <si>
    <t>FIN-0418</t>
  </si>
  <si>
    <t>CUST-0233</t>
  </si>
  <si>
    <t>FIN-0419</t>
  </si>
  <si>
    <t>CUST-0967</t>
  </si>
  <si>
    <t>2024-03-15</t>
  </si>
  <si>
    <t>FIN-0420</t>
  </si>
  <si>
    <t>CUST-0983</t>
  </si>
  <si>
    <t>2024-10-31</t>
  </si>
  <si>
    <t>2025-01-02</t>
  </si>
  <si>
    <t>FIN-0421</t>
  </si>
  <si>
    <t>CUST-1427</t>
  </si>
  <si>
    <t>2022-04-07</t>
  </si>
  <si>
    <t>FIN-0422</t>
  </si>
  <si>
    <t>CUST-0345</t>
  </si>
  <si>
    <t>17/08/2023</t>
  </si>
  <si>
    <t>FIN-0423</t>
  </si>
  <si>
    <t>CUST-1377</t>
  </si>
  <si>
    <t>2022-03-31</t>
  </si>
  <si>
    <t>FIN-0424</t>
  </si>
  <si>
    <t>CUST-1375</t>
  </si>
  <si>
    <t>25/09/2022</t>
  </si>
  <si>
    <t>FIN-0425</t>
  </si>
  <si>
    <t>CUST-1317</t>
  </si>
  <si>
    <t>2022-04-28</t>
  </si>
  <si>
    <t>FIN-0426</t>
  </si>
  <si>
    <t>CUST-0397</t>
  </si>
  <si>
    <t>2023-02-17</t>
  </si>
  <si>
    <t>2023-03-21</t>
  </si>
  <si>
    <t>FIN-0427</t>
  </si>
  <si>
    <t>CUST-1024</t>
  </si>
  <si>
    <t>2022-02-23</t>
  </si>
  <si>
    <t>2022-04-29</t>
  </si>
  <si>
    <t>FIN-0428</t>
  </si>
  <si>
    <t>CUST-0384</t>
  </si>
  <si>
    <t>FIN-0429</t>
  </si>
  <si>
    <t>CUST-1266</t>
  </si>
  <si>
    <t>2023-12-02</t>
  </si>
  <si>
    <t>FIN-0430</t>
  </si>
  <si>
    <t>CUST-0499</t>
  </si>
  <si>
    <t>2023-11-25</t>
  </si>
  <si>
    <t>29/12/2023</t>
  </si>
  <si>
    <t>FIN-0431</t>
  </si>
  <si>
    <t>CUST-0426</t>
  </si>
  <si>
    <t>2023-11-01</t>
  </si>
  <si>
    <t>2024-01-03</t>
  </si>
  <si>
    <t>FIN-0432</t>
  </si>
  <si>
    <t>08/08/2023</t>
  </si>
  <si>
    <t>16/09/2023</t>
  </si>
  <si>
    <t>FIN-0433</t>
  </si>
  <si>
    <t>FIN-0434</t>
  </si>
  <si>
    <t>CUST-0224</t>
  </si>
  <si>
    <t>24/10/2022</t>
  </si>
  <si>
    <t>FIN-0435</t>
  </si>
  <si>
    <t>CUST-1146</t>
  </si>
  <si>
    <t>2023-05-25</t>
  </si>
  <si>
    <t>2023-07-20</t>
  </si>
  <si>
    <t>FIN-0436</t>
  </si>
  <si>
    <t>CUST-0082</t>
  </si>
  <si>
    <t>FIN-0437</t>
  </si>
  <si>
    <t>CUST-1238</t>
  </si>
  <si>
    <t>FIN-0438</t>
  </si>
  <si>
    <t>CUST-1276</t>
  </si>
  <si>
    <t>19/06/2024</t>
  </si>
  <si>
    <t>FIN-0439</t>
  </si>
  <si>
    <t>CUST-0011</t>
  </si>
  <si>
    <t>FIN-0440</t>
  </si>
  <si>
    <t>2024-10-16</t>
  </si>
  <si>
    <t>FIN-0441</t>
  </si>
  <si>
    <t>CUST-0689</t>
  </si>
  <si>
    <t>2023-12-14</t>
  </si>
  <si>
    <t>FIN-0442</t>
  </si>
  <si>
    <t>CUST-1035</t>
  </si>
  <si>
    <t>2023-03-13</t>
  </si>
  <si>
    <t>FIN-0443</t>
  </si>
  <si>
    <t>CUST-1007</t>
  </si>
  <si>
    <t>FIN-0444</t>
  </si>
  <si>
    <t>CUST-1058</t>
  </si>
  <si>
    <t>FIN-0445</t>
  </si>
  <si>
    <t>CUST-0829</t>
  </si>
  <si>
    <t>2023-02-25</t>
  </si>
  <si>
    <t>27/04/2023</t>
  </si>
  <si>
    <t>FIN-0446</t>
  </si>
  <si>
    <t>CUST-0451</t>
  </si>
  <si>
    <t>FIN-0447</t>
  </si>
  <si>
    <t>CUST-1472</t>
  </si>
  <si>
    <t>2023-04-24</t>
  </si>
  <si>
    <t>FIN-0448</t>
  </si>
  <si>
    <t>2023-07-18</t>
  </si>
  <si>
    <t>FIN-0449</t>
  </si>
  <si>
    <t>CUST-0061</t>
  </si>
  <si>
    <t>2022-03-10</t>
  </si>
  <si>
    <t>2022-04-19</t>
  </si>
  <si>
    <t>FIN-0450</t>
  </si>
  <si>
    <t>FIN-0451</t>
  </si>
  <si>
    <t>FIN-0452</t>
  </si>
  <si>
    <t>CUST-0751</t>
  </si>
  <si>
    <t>2024-10-13</t>
  </si>
  <si>
    <t>FIN-0453</t>
  </si>
  <si>
    <t>CUST-0874</t>
  </si>
  <si>
    <t>2023-11-24</t>
  </si>
  <si>
    <t>FIN-0454</t>
  </si>
  <si>
    <t>CUST-0381</t>
  </si>
  <si>
    <t>FIN-0455</t>
  </si>
  <si>
    <t>CUST-1061</t>
  </si>
  <si>
    <t>2024-02-14</t>
  </si>
  <si>
    <t>FIN-0456</t>
  </si>
  <si>
    <t>2022-10-17</t>
  </si>
  <si>
    <t>FIN-0457</t>
  </si>
  <si>
    <t>CUST-0844</t>
  </si>
  <si>
    <t>2023-08-06</t>
  </si>
  <si>
    <t>FIN-0458</t>
  </si>
  <si>
    <t>2024-06-28</t>
  </si>
  <si>
    <t>FIN-0459</t>
  </si>
  <si>
    <t>CUST-0388</t>
  </si>
  <si>
    <t>FIN-0460</t>
  </si>
  <si>
    <t>CUST-0706</t>
  </si>
  <si>
    <t>FIN-0461</t>
  </si>
  <si>
    <t>CUST-0152</t>
  </si>
  <si>
    <t>FIN-0462</t>
  </si>
  <si>
    <t>CUST-0009</t>
  </si>
  <si>
    <t>FIN-0463</t>
  </si>
  <si>
    <t>CUST-0292</t>
  </si>
  <si>
    <t>2022-10-06</t>
  </si>
  <si>
    <t>FIN-0464</t>
  </si>
  <si>
    <t>CUST-0917</t>
  </si>
  <si>
    <t>2022-10-24</t>
  </si>
  <si>
    <t>2023-01-23</t>
  </si>
  <si>
    <t>FIN-0465</t>
  </si>
  <si>
    <t>CUST-1081</t>
  </si>
  <si>
    <t>2022-12-03</t>
  </si>
  <si>
    <t>FIN-0466</t>
  </si>
  <si>
    <t>CUST-0104</t>
  </si>
  <si>
    <t>2024-05-10</t>
  </si>
  <si>
    <t>02/08/2024</t>
  </si>
  <si>
    <t>FIN-0467</t>
  </si>
  <si>
    <t>CUST-0466</t>
  </si>
  <si>
    <t>2024-11-24</t>
  </si>
  <si>
    <t>2025-02-03</t>
  </si>
  <si>
    <t>FIN-0468</t>
  </si>
  <si>
    <t>CUST-1475</t>
  </si>
  <si>
    <t>28/07/2023</t>
  </si>
  <si>
    <t>2023-09-13</t>
  </si>
  <si>
    <t>FIN-0469</t>
  </si>
  <si>
    <t>2022-12-25</t>
  </si>
  <si>
    <t>FIN-0470</t>
  </si>
  <si>
    <t>2023-12-17</t>
  </si>
  <si>
    <t>FIN-0471</t>
  </si>
  <si>
    <t>2024-06-02</t>
  </si>
  <si>
    <t>FIN-0472</t>
  </si>
  <si>
    <t>CUST-0218</t>
  </si>
  <si>
    <t>2023-08-23</t>
  </si>
  <si>
    <t>09/10/2023</t>
  </si>
  <si>
    <t>FIN-0473</t>
  </si>
  <si>
    <t>CUST-0768</t>
  </si>
  <si>
    <t>FIN-0474</t>
  </si>
  <si>
    <t>FIN-0475</t>
  </si>
  <si>
    <t>FIN-0476</t>
  </si>
  <si>
    <t>CUST-0660</t>
  </si>
  <si>
    <t>2022-06-21</t>
  </si>
  <si>
    <t>27/07/2022</t>
  </si>
  <si>
    <t>FIN-0477</t>
  </si>
  <si>
    <t>CUST-0835</t>
  </si>
  <si>
    <t>09/09/2022</t>
  </si>
  <si>
    <t>FIN-0478</t>
  </si>
  <si>
    <t>2023-10-27</t>
  </si>
  <si>
    <t>FIN-0479</t>
  </si>
  <si>
    <t>CUST-0812</t>
  </si>
  <si>
    <t>FIN-0480</t>
  </si>
  <si>
    <t>CUST-0029</t>
  </si>
  <si>
    <t>2022-12-22</t>
  </si>
  <si>
    <t>FIN-0481</t>
  </si>
  <si>
    <t>CUST-1093</t>
  </si>
  <si>
    <t>2024-08-21</t>
  </si>
  <si>
    <t>FIN-0482</t>
  </si>
  <si>
    <t>CUST-1477</t>
  </si>
  <si>
    <t>08/08/2024</t>
  </si>
  <si>
    <t>FIN-0483</t>
  </si>
  <si>
    <t>CUST-0351</t>
  </si>
  <si>
    <t>2022-06-04</t>
  </si>
  <si>
    <t>2022-08-04</t>
  </si>
  <si>
    <t>FIN-0484</t>
  </si>
  <si>
    <t>2024-03-06</t>
  </si>
  <si>
    <t>FIN-0485</t>
  </si>
  <si>
    <t>02/11/2024</t>
  </si>
  <si>
    <t>FIN-0486</t>
  </si>
  <si>
    <t>CUST-0972</t>
  </si>
  <si>
    <t>FIN-0487</t>
  </si>
  <si>
    <t>FIN-0488</t>
  </si>
  <si>
    <t>2024-12-26</t>
  </si>
  <si>
    <t>FIN-0489</t>
  </si>
  <si>
    <t>CUST-1262</t>
  </si>
  <si>
    <t>2024-05-30</t>
  </si>
  <si>
    <t>2024-08-28</t>
  </si>
  <si>
    <t>FIN-0490</t>
  </si>
  <si>
    <t>2022-07-16</t>
  </si>
  <si>
    <t>FIN-0491</t>
  </si>
  <si>
    <t>FIN-0492</t>
  </si>
  <si>
    <t>2024-09-23</t>
  </si>
  <si>
    <t>2024-12-15</t>
  </si>
  <si>
    <t>FIN-0493</t>
  </si>
  <si>
    <t>2024-10-28</t>
  </si>
  <si>
    <t>2025-01-28</t>
  </si>
  <si>
    <t>FIN-0494</t>
  </si>
  <si>
    <t>2022-03-02</t>
  </si>
  <si>
    <t>2022-05-13</t>
  </si>
  <si>
    <t>FIN-0495</t>
  </si>
  <si>
    <t>CUST-0798</t>
  </si>
  <si>
    <t>2024-10-01</t>
  </si>
  <si>
    <t>2024-11-29</t>
  </si>
  <si>
    <t>FIN-0496</t>
  </si>
  <si>
    <t>CUST-0902</t>
  </si>
  <si>
    <t>2022-11-01</t>
  </si>
  <si>
    <t>FIN-0497</t>
  </si>
  <si>
    <t>2024-02-23</t>
  </si>
  <si>
    <t>FIN-0498</t>
  </si>
  <si>
    <t>CUST-0770</t>
  </si>
  <si>
    <t>2023-04-23</t>
  </si>
  <si>
    <t>FIN-0499</t>
  </si>
  <si>
    <t>CUST-0643</t>
  </si>
  <si>
    <t>2024-03-10</t>
  </si>
  <si>
    <t>FIN-0500</t>
  </si>
  <si>
    <t>CUST-1465</t>
  </si>
  <si>
    <t>FIN-0501</t>
  </si>
  <si>
    <t>CUST-1435</t>
  </si>
  <si>
    <t>2023-04-01</t>
  </si>
  <si>
    <t>FIN-0502</t>
  </si>
  <si>
    <t>CUST-1040</t>
  </si>
  <si>
    <t>2025-01-10</t>
  </si>
  <si>
    <t>FIN-0503</t>
  </si>
  <si>
    <t>CUST-1091</t>
  </si>
  <si>
    <t>FIN-0504</t>
  </si>
  <si>
    <t>CUST-0158</t>
  </si>
  <si>
    <t>2024-01-15</t>
  </si>
  <si>
    <t>FIN-0505</t>
  </si>
  <si>
    <t>2023-03-09</t>
  </si>
  <si>
    <t>2023-06-05</t>
  </si>
  <si>
    <t>FIN-0506</t>
  </si>
  <si>
    <t>CUST-0565</t>
  </si>
  <si>
    <t>06/09/2023</t>
  </si>
  <si>
    <t>FIN-0507</t>
  </si>
  <si>
    <t>CUST-1020</t>
  </si>
  <si>
    <t>FIN-0508</t>
  </si>
  <si>
    <t>CUST-1135</t>
  </si>
  <si>
    <t>FIN-0509</t>
  </si>
  <si>
    <t>CUST-0003</t>
  </si>
  <si>
    <t>FIN-0510</t>
  </si>
  <si>
    <t>FIN-0511</t>
  </si>
  <si>
    <t>CUST-1288</t>
  </si>
  <si>
    <t>2022-02-27</t>
  </si>
  <si>
    <t>FIN-0512</t>
  </si>
  <si>
    <t>CUST-1012</t>
  </si>
  <si>
    <t>2024-10-08</t>
  </si>
  <si>
    <t>FIN-0513</t>
  </si>
  <si>
    <t>2024-04-28</t>
  </si>
  <si>
    <t>FIN-0514</t>
  </si>
  <si>
    <t>CUST-0456</t>
  </si>
  <si>
    <t>FIN-0515</t>
  </si>
  <si>
    <t>FIN-0516</t>
  </si>
  <si>
    <t>CUST-1244</t>
  </si>
  <si>
    <t>2023-06-07</t>
  </si>
  <si>
    <t>FIN-0517</t>
  </si>
  <si>
    <t>CUST-0549</t>
  </si>
  <si>
    <t>2023-12-28</t>
  </si>
  <si>
    <t>FIN-0518</t>
  </si>
  <si>
    <t>CUST-1062</t>
  </si>
  <si>
    <t>2023-05-13</t>
  </si>
  <si>
    <t>FIN-0519</t>
  </si>
  <si>
    <t>CUST-0332</t>
  </si>
  <si>
    <t>2022-01-29</t>
  </si>
  <si>
    <t>FIN-0520</t>
  </si>
  <si>
    <t>04/09/2023</t>
  </si>
  <si>
    <t>FIN-0521</t>
  </si>
  <si>
    <t>CUST-0641</t>
  </si>
  <si>
    <t>2023-06-09</t>
  </si>
  <si>
    <t>FIN-0522</t>
  </si>
  <si>
    <t>CUST-0217</t>
  </si>
  <si>
    <t>2022-10-29</t>
  </si>
  <si>
    <t>FIN-0523</t>
  </si>
  <si>
    <t>CUST-0512</t>
  </si>
  <si>
    <t>FIN-0524</t>
  </si>
  <si>
    <t>CUST-0403</t>
  </si>
  <si>
    <t>2022-12-21</t>
  </si>
  <si>
    <t>FIN-0525</t>
  </si>
  <si>
    <t>2022-07-11</t>
  </si>
  <si>
    <t>FIN-0526</t>
  </si>
  <si>
    <t>2024-06-10</t>
  </si>
  <si>
    <t>2024-07-18</t>
  </si>
  <si>
    <t>FIN-0527</t>
  </si>
  <si>
    <t>2024-05-02</t>
  </si>
  <si>
    <t>FIN-0528</t>
  </si>
  <si>
    <t>2024-11-16</t>
  </si>
  <si>
    <t>FIN-0529</t>
  </si>
  <si>
    <t>CUST-0281</t>
  </si>
  <si>
    <t>2023-10-03</t>
  </si>
  <si>
    <t>30/11/2023</t>
  </si>
  <si>
    <t>FIN-0530</t>
  </si>
  <si>
    <t>CUST-0550</t>
  </si>
  <si>
    <t>2022-01-10</t>
  </si>
  <si>
    <t>FIN-0531</t>
  </si>
  <si>
    <t>CUST-0189</t>
  </si>
  <si>
    <t>2023-02-21</t>
  </si>
  <si>
    <t>FIN-0532</t>
  </si>
  <si>
    <t>CUST-0778</t>
  </si>
  <si>
    <t>2024-03-01</t>
  </si>
  <si>
    <t>FIN-0533</t>
  </si>
  <si>
    <t>02/10/2022</t>
  </si>
  <si>
    <t>FIN-0534</t>
  </si>
  <si>
    <t>CUST-1459</t>
  </si>
  <si>
    <t>2022-02-14</t>
  </si>
  <si>
    <t>2022-03-27</t>
  </si>
  <si>
    <t>FIN-0535</t>
  </si>
  <si>
    <t>CUST-0632</t>
  </si>
  <si>
    <t>FIN-0536</t>
  </si>
  <si>
    <t>CUST-0537</t>
  </si>
  <si>
    <t>2023-05-19</t>
  </si>
  <si>
    <t>FIN-0537</t>
  </si>
  <si>
    <t>CUST-1176</t>
  </si>
  <si>
    <t>2024-01-08</t>
  </si>
  <si>
    <t>2024-03-24</t>
  </si>
  <si>
    <t>FIN-0538</t>
  </si>
  <si>
    <t>15/11/2022</t>
  </si>
  <si>
    <t>2023-01-21</t>
  </si>
  <si>
    <t>FIN-0539</t>
  </si>
  <si>
    <t>CUST-1263</t>
  </si>
  <si>
    <t>FIN-0540</t>
  </si>
  <si>
    <t>2022-10-28</t>
  </si>
  <si>
    <t>FIN-0541</t>
  </si>
  <si>
    <t>CUST-1457</t>
  </si>
  <si>
    <t>FIN-0542</t>
  </si>
  <si>
    <t>CUST-1424</t>
  </si>
  <si>
    <t>2024-08-19</t>
  </si>
  <si>
    <t>20/09/2024</t>
  </si>
  <si>
    <t>FIN-0543</t>
  </si>
  <si>
    <t>CUST-0148</t>
  </si>
  <si>
    <t>23/02/2024</t>
  </si>
  <si>
    <t>FIN-0544</t>
  </si>
  <si>
    <t>CUST-1042</t>
  </si>
  <si>
    <t>2023-03-19</t>
  </si>
  <si>
    <t>FIN-0545</t>
  </si>
  <si>
    <t>17/03/2024</t>
  </si>
  <si>
    <t>FIN-0546</t>
  </si>
  <si>
    <t>CUST-0951</t>
  </si>
  <si>
    <t>2023-04-09</t>
  </si>
  <si>
    <t>FIN-0547</t>
  </si>
  <si>
    <t>CUST-0053</t>
  </si>
  <si>
    <t>09/07/2023</t>
  </si>
  <si>
    <t>FIN-0548</t>
  </si>
  <si>
    <t>CUST-1118</t>
  </si>
  <si>
    <t>2022-04-01</t>
  </si>
  <si>
    <t>2022-06-30</t>
  </si>
  <si>
    <t>FIN-0549</t>
  </si>
  <si>
    <t>2022-04-20</t>
  </si>
  <si>
    <t>FIN-0550</t>
  </si>
  <si>
    <t>2022-08-18</t>
  </si>
  <si>
    <t>FIN-0551</t>
  </si>
  <si>
    <t>CUST-0096</t>
  </si>
  <si>
    <t>FIN-0552</t>
  </si>
  <si>
    <t>20/01/2022</t>
  </si>
  <si>
    <t>2022-02-19</t>
  </si>
  <si>
    <t>FIN-0553</t>
  </si>
  <si>
    <t>2023-08-22</t>
  </si>
  <si>
    <t>FIN-0554</t>
  </si>
  <si>
    <t>CUST-1032</t>
  </si>
  <si>
    <t>2024-05-16</t>
  </si>
  <si>
    <t>FIN-0555</t>
  </si>
  <si>
    <t>CUST-0997</t>
  </si>
  <si>
    <t>FIN-0556</t>
  </si>
  <si>
    <t>2023-03-17</t>
  </si>
  <si>
    <t>FIN-0557</t>
  </si>
  <si>
    <t>CUST-0881</t>
  </si>
  <si>
    <t>FIN-0558</t>
  </si>
  <si>
    <t>CUST-1201</t>
  </si>
  <si>
    <t>FIN-0559</t>
  </si>
  <si>
    <t>CUST-1003</t>
  </si>
  <si>
    <t>FIN-0560</t>
  </si>
  <si>
    <t>FIN-0561</t>
  </si>
  <si>
    <t>CUST-1106</t>
  </si>
  <si>
    <t>FIN-0562</t>
  </si>
  <si>
    <t>CUST-1343</t>
  </si>
  <si>
    <t>FIN-0563</t>
  </si>
  <si>
    <t>CUST-0254</t>
  </si>
  <si>
    <t>2024-11-06</t>
  </si>
  <si>
    <t>FIN-0564</t>
  </si>
  <si>
    <t>CUST-0055</t>
  </si>
  <si>
    <t>31/05/2024</t>
  </si>
  <si>
    <t>FIN-0565</t>
  </si>
  <si>
    <t>2022-01-30</t>
  </si>
  <si>
    <t>25/04/2022</t>
  </si>
  <si>
    <t>FIN-0566</t>
  </si>
  <si>
    <t>CUST-0625</t>
  </si>
  <si>
    <t>2023-01-03</t>
  </si>
  <si>
    <t>FIN-0567</t>
  </si>
  <si>
    <t>FIN-0568</t>
  </si>
  <si>
    <t>CUST-0556</t>
  </si>
  <si>
    <t>FIN-0569</t>
  </si>
  <si>
    <t>CUST-0390</t>
  </si>
  <si>
    <t>2023-06-03</t>
  </si>
  <si>
    <t>FIN-0570</t>
  </si>
  <si>
    <t>2022-07-08</t>
  </si>
  <si>
    <t>2022-09-19</t>
  </si>
  <si>
    <t>FIN-0571</t>
  </si>
  <si>
    <t>CUST-0305</t>
  </si>
  <si>
    <t>FIN-0572</t>
  </si>
  <si>
    <t>CUST-0312</t>
  </si>
  <si>
    <t>2023-06-04</t>
  </si>
  <si>
    <t>2023-08-18</t>
  </si>
  <si>
    <t>FIN-0573</t>
  </si>
  <si>
    <t>2024-05-13</t>
  </si>
  <si>
    <t>FIN-0574</t>
  </si>
  <si>
    <t>CUST-0651</t>
  </si>
  <si>
    <t>2024-11-28</t>
  </si>
  <si>
    <t>FIN-0575</t>
  </si>
  <si>
    <t>CUST-1131</t>
  </si>
  <si>
    <t>FIN-0576</t>
  </si>
  <si>
    <t>CUST-0050</t>
  </si>
  <si>
    <t>2023-10-16</t>
  </si>
  <si>
    <t>2023-11-20</t>
  </si>
  <si>
    <t>FIN-0577</t>
  </si>
  <si>
    <t>CUST-0392</t>
  </si>
  <si>
    <t>2022-10-30</t>
  </si>
  <si>
    <t>2023-01-13</t>
  </si>
  <si>
    <t>FIN-0578</t>
  </si>
  <si>
    <t>FIN-0579</t>
  </si>
  <si>
    <t>CUST-0582</t>
  </si>
  <si>
    <t>2022-08-31</t>
  </si>
  <si>
    <t>FIN-0580</t>
  </si>
  <si>
    <t>CUST-1145</t>
  </si>
  <si>
    <t>2022-06-01</t>
  </si>
  <si>
    <t>FIN-0581</t>
  </si>
  <si>
    <t>FIN-0582</t>
  </si>
  <si>
    <t>04/11/2022</t>
  </si>
  <si>
    <t>FIN-0583</t>
  </si>
  <si>
    <t>CUST-0062</t>
  </si>
  <si>
    <t>2022-06-29</t>
  </si>
  <si>
    <t>FIN-0584</t>
  </si>
  <si>
    <t>FIN-0585</t>
  </si>
  <si>
    <t>CUST-0299</t>
  </si>
  <si>
    <t>2023-11-16</t>
  </si>
  <si>
    <t>FIN-0586</t>
  </si>
  <si>
    <t>CUST-0714</t>
  </si>
  <si>
    <t>FIN-0587</t>
  </si>
  <si>
    <t>CUST-1271</t>
  </si>
  <si>
    <t>07/03/2022</t>
  </si>
  <si>
    <t>2022-05-06</t>
  </si>
  <si>
    <t>FIN-0588</t>
  </si>
  <si>
    <t>CUST-0839</t>
  </si>
  <si>
    <t>2022-12-29</t>
  </si>
  <si>
    <t>FIN-0589</t>
  </si>
  <si>
    <t>CUST-1382</t>
  </si>
  <si>
    <t>2024-06-12</t>
  </si>
  <si>
    <t>FIN-0590</t>
  </si>
  <si>
    <t>CUST-0507</t>
  </si>
  <si>
    <t>FIN-0591</t>
  </si>
  <si>
    <t>2022-02-07</t>
  </si>
  <si>
    <t>FIN-0592</t>
  </si>
  <si>
    <t>CUST-1490</t>
  </si>
  <si>
    <t>31/10/2023</t>
  </si>
  <si>
    <t>FIN-0593</t>
  </si>
  <si>
    <t>2023-07-12</t>
  </si>
  <si>
    <t>FIN-0594</t>
  </si>
  <si>
    <t>CUST-0191</t>
  </si>
  <si>
    <t>FIN-0595</t>
  </si>
  <si>
    <t>CUST-0992</t>
  </si>
  <si>
    <t>2022-05-10</t>
  </si>
  <si>
    <t>2022-07-18</t>
  </si>
  <si>
    <t>FIN-0596</t>
  </si>
  <si>
    <t>FIN-0597</t>
  </si>
  <si>
    <t>2024-04-15</t>
  </si>
  <si>
    <t>2024-06-26</t>
  </si>
  <si>
    <t>FIN-0598</t>
  </si>
  <si>
    <t>2024-04-22</t>
  </si>
  <si>
    <t>2024-06-25</t>
  </si>
  <si>
    <t>FIN-0599</t>
  </si>
  <si>
    <t>CUST-1357</t>
  </si>
  <si>
    <t>FIN-0600</t>
  </si>
  <si>
    <t>CUST-1353</t>
  </si>
  <si>
    <t>25/04/2024</t>
  </si>
  <si>
    <t>FIN-0601</t>
  </si>
  <si>
    <t>CUST-0285</t>
  </si>
  <si>
    <t>05/07/2023</t>
  </si>
  <si>
    <t>FIN-0602</t>
  </si>
  <si>
    <t>FIN-0603</t>
  </si>
  <si>
    <t>CUST-1115</t>
  </si>
  <si>
    <t>2022-04-18</t>
  </si>
  <si>
    <t>2022-06-28</t>
  </si>
  <si>
    <t>FIN-0604</t>
  </si>
  <si>
    <t>CUST-0626</t>
  </si>
  <si>
    <t>2023-12-03</t>
  </si>
  <si>
    <t>FIN-0605</t>
  </si>
  <si>
    <t>2022-04-05</t>
  </si>
  <si>
    <t>FIN-0606</t>
  </si>
  <si>
    <t>CUST-0180</t>
  </si>
  <si>
    <t>2022-11-27</t>
  </si>
  <si>
    <t>FIN-0607</t>
  </si>
  <si>
    <t>CUST-1291</t>
  </si>
  <si>
    <t>08/11/2023</t>
  </si>
  <si>
    <t>2023-12-06</t>
  </si>
  <si>
    <t>FIN-0608</t>
  </si>
  <si>
    <t>CUST-1329</t>
  </si>
  <si>
    <t>2024-04-09</t>
  </si>
  <si>
    <t>FIN-0609</t>
  </si>
  <si>
    <t>2023-08-03</t>
  </si>
  <si>
    <t>FIN-0610</t>
  </si>
  <si>
    <t>CUST-0013</t>
  </si>
  <si>
    <t>2022-12-18</t>
  </si>
  <si>
    <t>FIN-0611</t>
  </si>
  <si>
    <t>CUST-0789</t>
  </si>
  <si>
    <t>FIN-0612</t>
  </si>
  <si>
    <t>CUST-1252</t>
  </si>
  <si>
    <t>FIN-0613</t>
  </si>
  <si>
    <t>CUST-1430</t>
  </si>
  <si>
    <t>2022-07-15</t>
  </si>
  <si>
    <t>FIN-0614</t>
  </si>
  <si>
    <t>2023-03-04</t>
  </si>
  <si>
    <t>FIN-0615</t>
  </si>
  <si>
    <t>FIN-0616</t>
  </si>
  <si>
    <t>FIN-0617</t>
  </si>
  <si>
    <t>CUST-0987</t>
  </si>
  <si>
    <t>2022-08-24</t>
  </si>
  <si>
    <t>FIN-0618</t>
  </si>
  <si>
    <t>CUST-0783</t>
  </si>
  <si>
    <t>FIN-0619</t>
  </si>
  <si>
    <t>CUST-0830</t>
  </si>
  <si>
    <t>FIN-0620</t>
  </si>
  <si>
    <t>CUST-1009</t>
  </si>
  <si>
    <t>2024-03-18</t>
  </si>
  <si>
    <t>FIN-0621</t>
  </si>
  <si>
    <t>2023-10-19</t>
  </si>
  <si>
    <t>25/12/2023</t>
  </si>
  <si>
    <t>FIN-0622</t>
  </si>
  <si>
    <t>FIN-0623</t>
  </si>
  <si>
    <t>CUST-1464</t>
  </si>
  <si>
    <t>FIN-0624</t>
  </si>
  <si>
    <t>CUST-0485</t>
  </si>
  <si>
    <t>03/11/2023</t>
  </si>
  <si>
    <t>2024-01-28</t>
  </si>
  <si>
    <t>FIN-0625</t>
  </si>
  <si>
    <t>CUST-0842</t>
  </si>
  <si>
    <t>2024-06-29</t>
  </si>
  <si>
    <t>2024-08-25</t>
  </si>
  <si>
    <t>FIN-0626</t>
  </si>
  <si>
    <t>01/12/2023</t>
  </si>
  <si>
    <t>FIN-0627</t>
  </si>
  <si>
    <t>CUST-0652</t>
  </si>
  <si>
    <t>2022-12-16</t>
  </si>
  <si>
    <t>FIN-0628</t>
  </si>
  <si>
    <t>CUST-0503</t>
  </si>
  <si>
    <t>2022-09-09</t>
  </si>
  <si>
    <t>2022-11-04</t>
  </si>
  <si>
    <t>FIN-0629</t>
  </si>
  <si>
    <t>CUST-0522</t>
  </si>
  <si>
    <t>2024-05-28</t>
  </si>
  <si>
    <t>2024-07-26</t>
  </si>
  <si>
    <t>FIN-0630</t>
  </si>
  <si>
    <t>CUST-0676</t>
  </si>
  <si>
    <t>2024-01-23</t>
  </si>
  <si>
    <t>FIN-0631</t>
  </si>
  <si>
    <t>CUST-0014</t>
  </si>
  <si>
    <t>28/09/2024</t>
  </si>
  <si>
    <t>FIN-0632</t>
  </si>
  <si>
    <t>FIN-0633</t>
  </si>
  <si>
    <t>16/07/2024</t>
  </si>
  <si>
    <t>2024-09-06</t>
  </si>
  <si>
    <t>FIN-0634</t>
  </si>
  <si>
    <t>CUST-1416</t>
  </si>
  <si>
    <t>05/02/2024</t>
  </si>
  <si>
    <t>FIN-0635</t>
  </si>
  <si>
    <t>CUST-0042</t>
  </si>
  <si>
    <t>2023-02-10</t>
  </si>
  <si>
    <t>FIN-0636</t>
  </si>
  <si>
    <t>CUST-1336</t>
  </si>
  <si>
    <t>24/02/2023</t>
  </si>
  <si>
    <t>FIN-0637</t>
  </si>
  <si>
    <t>2022-09-21</t>
  </si>
  <si>
    <t>FIN-0638</t>
  </si>
  <si>
    <t>CUST-1419</t>
  </si>
  <si>
    <t>2023-05-04</t>
  </si>
  <si>
    <t>FIN-0639</t>
  </si>
  <si>
    <t>CUST-0728</t>
  </si>
  <si>
    <t>2023-07-24</t>
  </si>
  <si>
    <t>FIN-0640</t>
  </si>
  <si>
    <t>CUST-0329</t>
  </si>
  <si>
    <t>FIN-0641</t>
  </si>
  <si>
    <t>2022-07-19</t>
  </si>
  <si>
    <t>FIN-0642</t>
  </si>
  <si>
    <t>CUST-0681</t>
  </si>
  <si>
    <t>FIN-0643</t>
  </si>
  <si>
    <t>2022-05-12</t>
  </si>
  <si>
    <t>FIN-0644</t>
  </si>
  <si>
    <t>CUST-0862</t>
  </si>
  <si>
    <t>2023-04-10</t>
  </si>
  <si>
    <t>FIN-0645</t>
  </si>
  <si>
    <t>CUST-0225</t>
  </si>
  <si>
    <t>2025-01-06</t>
  </si>
  <si>
    <t>FIN-0646</t>
  </si>
  <si>
    <t>CUST-1442</t>
  </si>
  <si>
    <t>FIN-0647</t>
  </si>
  <si>
    <t>CUST-0036</t>
  </si>
  <si>
    <t>2024-11-03</t>
  </si>
  <si>
    <t>FIN-0648</t>
  </si>
  <si>
    <t>CUST-0642</t>
  </si>
  <si>
    <t>FIN-0649</t>
  </si>
  <si>
    <t>CUST-0726</t>
  </si>
  <si>
    <t>2024-08-26</t>
  </si>
  <si>
    <t>FIN-0650</t>
  </si>
  <si>
    <t>CUST-1075</t>
  </si>
  <si>
    <t>2023-09-12</t>
  </si>
  <si>
    <t>2023-12-13</t>
  </si>
  <si>
    <t>FIN-0651</t>
  </si>
  <si>
    <t>CUST-1241</t>
  </si>
  <si>
    <t>2024-02-12</t>
  </si>
  <si>
    <t>2024-03-12</t>
  </si>
  <si>
    <t>FIN-0652</t>
  </si>
  <si>
    <t>2022-07-14</t>
  </si>
  <si>
    <t>FIN-0653</t>
  </si>
  <si>
    <t>CUST-0505</t>
  </si>
  <si>
    <t>FIN-0654</t>
  </si>
  <si>
    <t>CUST-0039</t>
  </si>
  <si>
    <t>FIN-0655</t>
  </si>
  <si>
    <t>CUST-0026</t>
  </si>
  <si>
    <t>2023-05-30</t>
  </si>
  <si>
    <t>FIN-0656</t>
  </si>
  <si>
    <t>CUST-1149</t>
  </si>
  <si>
    <t>FIN-0657</t>
  </si>
  <si>
    <t>2024-03-13</t>
  </si>
  <si>
    <t>FIN-0658</t>
  </si>
  <si>
    <t>CUST-1326</t>
  </si>
  <si>
    <t>2022-08-09</t>
  </si>
  <si>
    <t>FIN-0659</t>
  </si>
  <si>
    <t>CUST-1445</t>
  </si>
  <si>
    <t>2023-03-11</t>
  </si>
  <si>
    <t>FIN-0660</t>
  </si>
  <si>
    <t>CUST-0729</t>
  </si>
  <si>
    <t>2024-04-10</t>
  </si>
  <si>
    <t>2024-05-18</t>
  </si>
  <si>
    <t>FIN-0661</t>
  </si>
  <si>
    <t>FIN-0662</t>
  </si>
  <si>
    <t>CUST-1076</t>
  </si>
  <si>
    <t>2024-12-10</t>
  </si>
  <si>
    <t>FIN-0663</t>
  </si>
  <si>
    <t>CUST-0177</t>
  </si>
  <si>
    <t>2023-12-23</t>
  </si>
  <si>
    <t>FIN-0664</t>
  </si>
  <si>
    <t>2022-07-21</t>
  </si>
  <si>
    <t>FIN-0665</t>
  </si>
  <si>
    <t>FIN-0666</t>
  </si>
  <si>
    <t>FIN-0667</t>
  </si>
  <si>
    <t>CUST-0131</t>
  </si>
  <si>
    <t>2024-11-18</t>
  </si>
  <si>
    <t>FIN-0668</t>
  </si>
  <si>
    <t>CUST-0594</t>
  </si>
  <si>
    <t>FIN-0669</t>
  </si>
  <si>
    <t>CUST-0187</t>
  </si>
  <si>
    <t>FIN-0670</t>
  </si>
  <si>
    <t>CUST-0200</t>
  </si>
  <si>
    <t>FIN-0671</t>
  </si>
  <si>
    <t>FIN-0672</t>
  </si>
  <si>
    <t>CUST-1436</t>
  </si>
  <si>
    <t>2024-07-27</t>
  </si>
  <si>
    <t>FIN-0673</t>
  </si>
  <si>
    <t>FIN-0674</t>
  </si>
  <si>
    <t>12/06/2024</t>
  </si>
  <si>
    <t>FIN-0675</t>
  </si>
  <si>
    <t>CUST-1029</t>
  </si>
  <si>
    <t>FIN-0676</t>
  </si>
  <si>
    <t>CUST-1095</t>
  </si>
  <si>
    <t>FIN-0677</t>
  </si>
  <si>
    <t>CUST-0588</t>
  </si>
  <si>
    <t>FIN-0678</t>
  </si>
  <si>
    <t>CUST-0637</t>
  </si>
  <si>
    <t>10/12/2022</t>
  </si>
  <si>
    <t>FIN-0679</t>
  </si>
  <si>
    <t>FIN-0680</t>
  </si>
  <si>
    <t>FIN-0681</t>
  </si>
  <si>
    <t>CUST-0557</t>
  </si>
  <si>
    <t>2023-12-07</t>
  </si>
  <si>
    <t>2024-02-03</t>
  </si>
  <si>
    <t>FIN-0682</t>
  </si>
  <si>
    <t>CUST-0236</t>
  </si>
  <si>
    <t>FIN-0683</t>
  </si>
  <si>
    <t>CUST-1198</t>
  </si>
  <si>
    <t>2022-05-22</t>
  </si>
  <si>
    <t>FIN-0684</t>
  </si>
  <si>
    <t>CUST-1157</t>
  </si>
  <si>
    <t>06/10/2022</t>
  </si>
  <si>
    <t>2022-11-24</t>
  </si>
  <si>
    <t>FIN-0685</t>
  </si>
  <si>
    <t>2022-01-09</t>
  </si>
  <si>
    <t>FIN-0686</t>
  </si>
  <si>
    <t>CUST-0922</t>
  </si>
  <si>
    <t>2023-10-10</t>
  </si>
  <si>
    <t>FIN-0687</t>
  </si>
  <si>
    <t>CUST-0043</t>
  </si>
  <si>
    <t>FIN-0688</t>
  </si>
  <si>
    <t>21/05/2023</t>
  </si>
  <si>
    <t>2023-08-09</t>
  </si>
  <si>
    <t>FIN-0689</t>
  </si>
  <si>
    <t>CUST-1374</t>
  </si>
  <si>
    <t>26/02/2023</t>
  </si>
  <si>
    <t>FIN-0690</t>
  </si>
  <si>
    <t>05/06/2022</t>
  </si>
  <si>
    <t>2022-06-03</t>
  </si>
  <si>
    <t>FIN-0691</t>
  </si>
  <si>
    <t>CUST-1285</t>
  </si>
  <si>
    <t>2022-01-01</t>
  </si>
  <si>
    <t>FIN-0692</t>
  </si>
  <si>
    <t>CUST-1237</t>
  </si>
  <si>
    <t>2024-01-19</t>
  </si>
  <si>
    <t>FIN-0693</t>
  </si>
  <si>
    <t>CUST-1388</t>
  </si>
  <si>
    <t>FIN-0694</t>
  </si>
  <si>
    <t>CUST-0986</t>
  </si>
  <si>
    <t>17/07/2022</t>
  </si>
  <si>
    <t>FIN-0695</t>
  </si>
  <si>
    <t>FIN-0696</t>
  </si>
  <si>
    <t>2024-09-04</t>
  </si>
  <si>
    <t>FIN-0697</t>
  </si>
  <si>
    <t>2023-01-24</t>
  </si>
  <si>
    <t>FIN-0698</t>
  </si>
  <si>
    <t>CUST-1113</t>
  </si>
  <si>
    <t>2023-09-21</t>
  </si>
  <si>
    <t>2023-10-22</t>
  </si>
  <si>
    <t>FIN-0699</t>
  </si>
  <si>
    <t>CUST-0762</t>
  </si>
  <si>
    <t>2024-02-11</t>
  </si>
  <si>
    <t>FIN-0700</t>
  </si>
  <si>
    <t>FIN-0701</t>
  </si>
  <si>
    <t>CUST-1328</t>
  </si>
  <si>
    <t>2024-08-30</t>
  </si>
  <si>
    <t>2024-09-29</t>
  </si>
  <si>
    <t>FIN-0702</t>
  </si>
  <si>
    <t>FIN-0703</t>
  </si>
  <si>
    <t>FIN-0704</t>
  </si>
  <si>
    <t>CUST-0894</t>
  </si>
  <si>
    <t>28/10/2022</t>
  </si>
  <si>
    <t>FIN-0705</t>
  </si>
  <si>
    <t>CUST-1314</t>
  </si>
  <si>
    <t>2022-02-02</t>
  </si>
  <si>
    <t>FIN-0706</t>
  </si>
  <si>
    <t>CUST-0460</t>
  </si>
  <si>
    <t>2024-01-04</t>
  </si>
  <si>
    <t>FIN-0707</t>
  </si>
  <si>
    <t>CUST-0586</t>
  </si>
  <si>
    <t>FIN-0708</t>
  </si>
  <si>
    <t>FIN-0709</t>
  </si>
  <si>
    <t>CUST-0267</t>
  </si>
  <si>
    <t>2023-01-17</t>
  </si>
  <si>
    <t>FIN-0710</t>
  </si>
  <si>
    <t>FIN-0711</t>
  </si>
  <si>
    <t>CUST-1358</t>
  </si>
  <si>
    <t>2022-02-09</t>
  </si>
  <si>
    <t>2022-04-06</t>
  </si>
  <si>
    <t>FIN-0712</t>
  </si>
  <si>
    <t>CUST-1389</t>
  </si>
  <si>
    <t>FIN-0713</t>
  </si>
  <si>
    <t>CUST-1499</t>
  </si>
  <si>
    <t>FIN-0714</t>
  </si>
  <si>
    <t>26/11/2024</t>
  </si>
  <si>
    <t>03/02/2025</t>
  </si>
  <si>
    <t>FIN-0715</t>
  </si>
  <si>
    <t>CUST-0094</t>
  </si>
  <si>
    <t>24/08/2024</t>
  </si>
  <si>
    <t>FIN-0716</t>
  </si>
  <si>
    <t>CUST-0501</t>
  </si>
  <si>
    <t>FIN-0717</t>
  </si>
  <si>
    <t>2022-02-28</t>
  </si>
  <si>
    <t>FIN-0718</t>
  </si>
  <si>
    <t>CUST-0356</t>
  </si>
  <si>
    <t>13/06/2023</t>
  </si>
  <si>
    <t>FIN-0719</t>
  </si>
  <si>
    <t>CUST-0272</t>
  </si>
  <si>
    <t>FIN-0720</t>
  </si>
  <si>
    <t>CUST-1136</t>
  </si>
  <si>
    <t>FIN-0721</t>
  </si>
  <si>
    <t>CUST-0599</t>
  </si>
  <si>
    <t>FIN-0722</t>
  </si>
  <si>
    <t>CUST-0853</t>
  </si>
  <si>
    <t>FIN-0723</t>
  </si>
  <si>
    <t>CUST-0999</t>
  </si>
  <si>
    <t>2024-01-13</t>
  </si>
  <si>
    <t>FIN-0724</t>
  </si>
  <si>
    <t>2023-02-11</t>
  </si>
  <si>
    <t>2023-04-05</t>
  </si>
  <si>
    <t>FIN-0725</t>
  </si>
  <si>
    <t>CUST-1460</t>
  </si>
  <si>
    <t>2022-01-06</t>
  </si>
  <si>
    <t>FIN-0726</t>
  </si>
  <si>
    <t>CUST-0826</t>
  </si>
  <si>
    <t>2022-06-27</t>
  </si>
  <si>
    <t>FIN-0727</t>
  </si>
  <si>
    <t>CUST-0289</t>
  </si>
  <si>
    <t>2024-10-30</t>
  </si>
  <si>
    <t>FIN-0728</t>
  </si>
  <si>
    <t>CUST-1094</t>
  </si>
  <si>
    <t>2023-09-15</t>
  </si>
  <si>
    <t>2023-11-06</t>
  </si>
  <si>
    <t>FIN-0729</t>
  </si>
  <si>
    <t>CUST-0670</t>
  </si>
  <si>
    <t>FIN-0730</t>
  </si>
  <si>
    <t>CUST-0367</t>
  </si>
  <si>
    <t>FIN-0731</t>
  </si>
  <si>
    <t>FIN-0732</t>
  </si>
  <si>
    <t>2022-05-23</t>
  </si>
  <si>
    <t>FIN-0733</t>
  </si>
  <si>
    <t>CUST-1455</t>
  </si>
  <si>
    <t>2022-09-03</t>
  </si>
  <si>
    <t>FIN-0734</t>
  </si>
  <si>
    <t>FIN-0735</t>
  </si>
  <si>
    <t>CUST-0060</t>
  </si>
  <si>
    <t>2024-05-26</t>
  </si>
  <si>
    <t>FIN-0736</t>
  </si>
  <si>
    <t>CUST-1180</t>
  </si>
  <si>
    <t>FIN-0737</t>
  </si>
  <si>
    <t>CUST-1002</t>
  </si>
  <si>
    <t>2023-03-05</t>
  </si>
  <si>
    <t>FIN-0738</t>
  </si>
  <si>
    <t>CUST-0049</t>
  </si>
  <si>
    <t>FIN-0739</t>
  </si>
  <si>
    <t>CUST-0407</t>
  </si>
  <si>
    <t>2022-10-26</t>
  </si>
  <si>
    <t>FIN-0740</t>
  </si>
  <si>
    <t>CUST-0314</t>
  </si>
  <si>
    <t>FIN-0741</t>
  </si>
  <si>
    <t>2024-11-26</t>
  </si>
  <si>
    <t>2024-12-28</t>
  </si>
  <si>
    <t>FIN-0742</t>
  </si>
  <si>
    <t>2023-06-17</t>
  </si>
  <si>
    <t>FIN-0743</t>
  </si>
  <si>
    <t>CUST-1181</t>
  </si>
  <si>
    <t>2023-05-15</t>
  </si>
  <si>
    <t>2023-07-05</t>
  </si>
  <si>
    <t>FIN-0744</t>
  </si>
  <si>
    <t>CUST-1025</t>
  </si>
  <si>
    <t>FIN-0745</t>
  </si>
  <si>
    <t>CUST-0678</t>
  </si>
  <si>
    <t>10/06/2022</t>
  </si>
  <si>
    <t>FIN-0746</t>
  </si>
  <si>
    <t>FIN-0747</t>
  </si>
  <si>
    <t>CUST-1079</t>
  </si>
  <si>
    <t>2023-09-04</t>
  </si>
  <si>
    <t>FIN-0748</t>
  </si>
  <si>
    <t>CUST-0735</t>
  </si>
  <si>
    <t>15/09/2022</t>
  </si>
  <si>
    <t>FIN-0749</t>
  </si>
  <si>
    <t>30/08/2023</t>
  </si>
  <si>
    <t>FIN-0750</t>
  </si>
  <si>
    <t>2023-08-26</t>
  </si>
  <si>
    <t>FIN-0751</t>
  </si>
  <si>
    <t>CUST-1482</t>
  </si>
  <si>
    <t>FIN-0752</t>
  </si>
  <si>
    <t>FIN-0753</t>
  </si>
  <si>
    <t>CUST-1114</t>
  </si>
  <si>
    <t>FIN-0754</t>
  </si>
  <si>
    <t>FIN-0755</t>
  </si>
  <si>
    <t>FIN-0756</t>
  </si>
  <si>
    <t>CUST-0287</t>
  </si>
  <si>
    <t>FIN-0757</t>
  </si>
  <si>
    <t>21/01/2025</t>
  </si>
  <si>
    <t>FIN-0758</t>
  </si>
  <si>
    <t>FIN-0759</t>
  </si>
  <si>
    <t>2022-11-22</t>
  </si>
  <si>
    <t>FIN-0760</t>
  </si>
  <si>
    <t>CUST-0938</t>
  </si>
  <si>
    <t>FIN-0761</t>
  </si>
  <si>
    <t>2024-03-04</t>
  </si>
  <si>
    <t>FIN-0762</t>
  </si>
  <si>
    <t>2025-01-05</t>
  </si>
  <si>
    <t>FIN-0763</t>
  </si>
  <si>
    <t>CUST-1471</t>
  </si>
  <si>
    <t>FIN-0764</t>
  </si>
  <si>
    <t>FIN-0765</t>
  </si>
  <si>
    <t>CUST-0716</t>
  </si>
  <si>
    <t>FIN-0766</t>
  </si>
  <si>
    <t>2022-08-13</t>
  </si>
  <si>
    <t>FIN-0767</t>
  </si>
  <si>
    <t>CUST-0883</t>
  </si>
  <si>
    <t>FIN-0768</t>
  </si>
  <si>
    <t>CUST-0319</t>
  </si>
  <si>
    <t>FIN-0769</t>
  </si>
  <si>
    <t>FIN-0770</t>
  </si>
  <si>
    <t>CUST-0578</t>
  </si>
  <si>
    <t>2024-05-23</t>
  </si>
  <si>
    <t>2024-07-11</t>
  </si>
  <si>
    <t>FIN-0771</t>
  </si>
  <si>
    <t>CUST-1408</t>
  </si>
  <si>
    <t>FIN-0772</t>
  </si>
  <si>
    <t>FIN-0773</t>
  </si>
  <si>
    <t>2023-09-29</t>
  </si>
  <si>
    <t>FIN-0774</t>
  </si>
  <si>
    <t>2022-01-28</t>
  </si>
  <si>
    <t>2022-04-11</t>
  </si>
  <si>
    <t>FIN-0775</t>
  </si>
  <si>
    <t>2023-08-25</t>
  </si>
  <si>
    <t>FIN-0776</t>
  </si>
  <si>
    <t>CUST-0530</t>
  </si>
  <si>
    <t>2024-10-02</t>
  </si>
  <si>
    <t>2025-01-01</t>
  </si>
  <si>
    <t>FIN-0777</t>
  </si>
  <si>
    <t>CUST-0335</t>
  </si>
  <si>
    <t>2024-07-10</t>
  </si>
  <si>
    <t>FIN-0778</t>
  </si>
  <si>
    <t>CUST-0952</t>
  </si>
  <si>
    <t>FIN-0779</t>
  </si>
  <si>
    <t>2023-12-31</t>
  </si>
  <si>
    <t>13/02/2024</t>
  </si>
  <si>
    <t>FIN-0780</t>
  </si>
  <si>
    <t>2023-04-07</t>
  </si>
  <si>
    <t>FIN-0781</t>
  </si>
  <si>
    <t>CUST-1479</t>
  </si>
  <si>
    <t>2022-08-14</t>
  </si>
  <si>
    <t>2022-10-01</t>
  </si>
  <si>
    <t>FIN-0782</t>
  </si>
  <si>
    <t>CUST-0885</t>
  </si>
  <si>
    <t>FIN-0783</t>
  </si>
  <si>
    <t>CUST-1255</t>
  </si>
  <si>
    <t>FIN-0784</t>
  </si>
  <si>
    <t>2022-05-11</t>
  </si>
  <si>
    <t>11/07/2022</t>
  </si>
  <si>
    <t>FIN-0785</t>
  </si>
  <si>
    <t>CUST-0358</t>
  </si>
  <si>
    <t>2022-08-26</t>
  </si>
  <si>
    <t>FIN-0786</t>
  </si>
  <si>
    <t>FIN-0787</t>
  </si>
  <si>
    <t>CUST-1129</t>
  </si>
  <si>
    <t>FIN-0788</t>
  </si>
  <si>
    <t>FIN-0789</t>
  </si>
  <si>
    <t>2024-08-08</t>
  </si>
  <si>
    <t>FIN-0790</t>
  </si>
  <si>
    <t>2024-09-30</t>
  </si>
  <si>
    <t>FIN-0791</t>
  </si>
  <si>
    <t>CUST-0988</t>
  </si>
  <si>
    <t>2022-05-08</t>
  </si>
  <si>
    <t>FIN-0792</t>
  </si>
  <si>
    <t>CUST-1125</t>
  </si>
  <si>
    <t>2024-08-09</t>
  </si>
  <si>
    <t>FIN-0793</t>
  </si>
  <si>
    <t>CUST-1090</t>
  </si>
  <si>
    <t>FIN-0794</t>
  </si>
  <si>
    <t>2023-05-24</t>
  </si>
  <si>
    <t>13/08/2023</t>
  </si>
  <si>
    <t>FIN-0795</t>
  </si>
  <si>
    <t>CUST-1161</t>
  </si>
  <si>
    <t>FIN-0796</t>
  </si>
  <si>
    <t>FIN-0797</t>
  </si>
  <si>
    <t>2025-02-19</t>
  </si>
  <si>
    <t>FIN-0798</t>
  </si>
  <si>
    <t>CUST-0091</t>
  </si>
  <si>
    <t>14/08/2024</t>
  </si>
  <si>
    <t>FIN-0799</t>
  </si>
  <si>
    <t>CUST-1399</t>
  </si>
  <si>
    <t>FIN-0800</t>
  </si>
  <si>
    <t>CUST-0416</t>
  </si>
  <si>
    <t>2023-04-29</t>
  </si>
  <si>
    <t>FIN-0801</t>
  </si>
  <si>
    <t>2022-06-12</t>
  </si>
  <si>
    <t>FIN-0802</t>
  </si>
  <si>
    <t>CUST-1066</t>
  </si>
  <si>
    <t>FIN-0803</t>
  </si>
  <si>
    <t>CUST-1321</t>
  </si>
  <si>
    <t>FIN-0804</t>
  </si>
  <si>
    <t>CUST-0546</t>
  </si>
  <si>
    <t>FIN-0805</t>
  </si>
  <si>
    <t>FIN-0806</t>
  </si>
  <si>
    <t>CUST-1242</t>
  </si>
  <si>
    <t>FIN-0807</t>
  </si>
  <si>
    <t>FIN-0808</t>
  </si>
  <si>
    <t>CUST-0982</t>
  </si>
  <si>
    <t>FIN-0809</t>
  </si>
  <si>
    <t>2022-08-08</t>
  </si>
  <si>
    <t>FIN-0810</t>
  </si>
  <si>
    <t>CUST-0995</t>
  </si>
  <si>
    <t>FIN-0811</t>
  </si>
  <si>
    <t>CUST-0128</t>
  </si>
  <si>
    <t>FIN-0812</t>
  </si>
  <si>
    <t>CUST-0518</t>
  </si>
  <si>
    <t>2024-11-25</t>
  </si>
  <si>
    <t>FIN-0813</t>
  </si>
  <si>
    <t>CUST-1196</t>
  </si>
  <si>
    <t>FIN-0814</t>
  </si>
  <si>
    <t>2023-04-27</t>
  </si>
  <si>
    <t>FIN-0815</t>
  </si>
  <si>
    <t>CUST-1456</t>
  </si>
  <si>
    <t>2024-05-04</t>
  </si>
  <si>
    <t>FIN-0816</t>
  </si>
  <si>
    <t>2024-12-21</t>
  </si>
  <si>
    <t>FIN-0817</t>
  </si>
  <si>
    <t>FIN-0818</t>
  </si>
  <si>
    <t>CUST-0072</t>
  </si>
  <si>
    <t>2023-10-08</t>
  </si>
  <si>
    <t>2023-11-08</t>
  </si>
  <si>
    <t>FIN-0819</t>
  </si>
  <si>
    <t>CUST-0601</t>
  </si>
  <si>
    <t>FIN-0820</t>
  </si>
  <si>
    <t>2024-02-06</t>
  </si>
  <si>
    <t>FIN-0821</t>
  </si>
  <si>
    <t>FIN-0822</t>
  </si>
  <si>
    <t>FIN-0823</t>
  </si>
  <si>
    <t>CUST-0012</t>
  </si>
  <si>
    <t>FIN-0824</t>
  </si>
  <si>
    <t>CUST-0031</t>
  </si>
  <si>
    <t>2022-07-03</t>
  </si>
  <si>
    <t>16/09/2022</t>
  </si>
  <si>
    <t>FIN-0825</t>
  </si>
  <si>
    <t>CUST-1246</t>
  </si>
  <si>
    <t>FIN-0826</t>
  </si>
  <si>
    <t>CUST-1044</t>
  </si>
  <si>
    <t>FIN-0827</t>
  </si>
  <si>
    <t>FIN-0828</t>
  </si>
  <si>
    <t>CUST-0068</t>
  </si>
  <si>
    <t>FIN-0829</t>
  </si>
  <si>
    <t>CUST-1159</t>
  </si>
  <si>
    <t>2022-08-28</t>
  </si>
  <si>
    <t>FIN-0830</t>
  </si>
  <si>
    <t>2023-09-05</t>
  </si>
  <si>
    <t>FIN-0831</t>
  </si>
  <si>
    <t>CUST-1036</t>
  </si>
  <si>
    <t>2022-12-07</t>
  </si>
  <si>
    <t>FIN-0832</t>
  </si>
  <si>
    <t>CUST-0950</t>
  </si>
  <si>
    <t>FIN-0833</t>
  </si>
  <si>
    <t>CUST-0204</t>
  </si>
  <si>
    <t>FIN-0834</t>
  </si>
  <si>
    <t>CUST-0443</t>
  </si>
  <si>
    <t>FIN-0835</t>
  </si>
  <si>
    <t>CUST-0891</t>
  </si>
  <si>
    <t>12/01/2023</t>
  </si>
  <si>
    <t>FIN-0836</t>
  </si>
  <si>
    <t>CUST-1240</t>
  </si>
  <si>
    <t>20/06/2022</t>
  </si>
  <si>
    <t>FIN-0837</t>
  </si>
  <si>
    <t>2022-08-01</t>
  </si>
  <si>
    <t>FIN-0838</t>
  </si>
  <si>
    <t>CUST-1028</t>
  </si>
  <si>
    <t>2023-01-04</t>
  </si>
  <si>
    <t>2023-03-26</t>
  </si>
  <si>
    <t>FIN-0839</t>
  </si>
  <si>
    <t>CUST-0125</t>
  </si>
  <si>
    <t>FIN-0840</t>
  </si>
  <si>
    <t>CUST-0085</t>
  </si>
  <si>
    <t>2024-04-14</t>
  </si>
  <si>
    <t>FIN-0841</t>
  </si>
  <si>
    <t>04/12/2023</t>
  </si>
  <si>
    <t>FIN-0842</t>
  </si>
  <si>
    <t>2023-05-20</t>
  </si>
  <si>
    <t>FIN-0843</t>
  </si>
  <si>
    <t>CUST-0703</t>
  </si>
  <si>
    <t>FIN-0844</t>
  </si>
  <si>
    <t>2022-12-24</t>
  </si>
  <si>
    <t>2023-03-14</t>
  </si>
  <si>
    <t>FIN-0845</t>
  </si>
  <si>
    <t>CUST-0317</t>
  </si>
  <si>
    <t>FIN-0846</t>
  </si>
  <si>
    <t>CUST-0316</t>
  </si>
  <si>
    <t>FIN-0847</t>
  </si>
  <si>
    <t>15/08/2024</t>
  </si>
  <si>
    <t>FIN-0848</t>
  </si>
  <si>
    <t>CUST-1307</t>
  </si>
  <si>
    <t>2022-03-18</t>
  </si>
  <si>
    <t>FIN-0849</t>
  </si>
  <si>
    <t>CUST-0286</t>
  </si>
  <si>
    <t>FIN-0850</t>
  </si>
  <si>
    <t>CUST-0307</t>
  </si>
  <si>
    <t>FIN-0851</t>
  </si>
  <si>
    <t>2022-11-08</t>
  </si>
  <si>
    <t>2023-01-11</t>
  </si>
  <si>
    <t>FIN-0852</t>
  </si>
  <si>
    <t>FIN-0853</t>
  </si>
  <si>
    <t>CUST-0535</t>
  </si>
  <si>
    <t>09/08/2022</t>
  </si>
  <si>
    <t>FIN-0854</t>
  </si>
  <si>
    <t>CUST-0590</t>
  </si>
  <si>
    <t>FIN-0855</t>
  </si>
  <si>
    <t>2023-10-18</t>
  </si>
  <si>
    <t>2023-11-30</t>
  </si>
  <si>
    <t>FIN-0856</t>
  </si>
  <si>
    <t>CUST-1022</t>
  </si>
  <si>
    <t>04/03/2022</t>
  </si>
  <si>
    <t>FIN-0857</t>
  </si>
  <si>
    <t>2023-06-20</t>
  </si>
  <si>
    <t>FIN-0858</t>
  </si>
  <si>
    <t>CUST-0171</t>
  </si>
  <si>
    <t>30/04/2023</t>
  </si>
  <si>
    <t>FIN-0859</t>
  </si>
  <si>
    <t>CUST-0123</t>
  </si>
  <si>
    <t>2024-07-30</t>
  </si>
  <si>
    <t>FIN-0860</t>
  </si>
  <si>
    <t>CUST-0346</t>
  </si>
  <si>
    <t>2025-01-22</t>
  </si>
  <si>
    <t>FIN-0861</t>
  </si>
  <si>
    <t>FIN-0862</t>
  </si>
  <si>
    <t>CUST-1069</t>
  </si>
  <si>
    <t>FIN-0863</t>
  </si>
  <si>
    <t>CUST-0161</t>
  </si>
  <si>
    <t>FIN-0864</t>
  </si>
  <si>
    <t>FIN-0865</t>
  </si>
  <si>
    <t>2023-05-08</t>
  </si>
  <si>
    <t>FIN-0866</t>
  </si>
  <si>
    <t>CUST-0178</t>
  </si>
  <si>
    <t>FIN-0867</t>
  </si>
  <si>
    <t>2022-11-03</t>
  </si>
  <si>
    <t>FIN-0868</t>
  </si>
  <si>
    <t>CUST-1189</t>
  </si>
  <si>
    <t>2023-03-06</t>
  </si>
  <si>
    <t>2023-05-18</t>
  </si>
  <si>
    <t>FIN-0869</t>
  </si>
  <si>
    <t>CUST-0876</t>
  </si>
  <si>
    <t>21/11/2022</t>
  </si>
  <si>
    <t>22/01/2023</t>
  </si>
  <si>
    <t>FIN-0870</t>
  </si>
  <si>
    <t>FIN-0871</t>
  </si>
  <si>
    <t>02/07/2023</t>
  </si>
  <si>
    <t>FIN-0872</t>
  </si>
  <si>
    <t>2024-03-22</t>
  </si>
  <si>
    <t>FIN-0873</t>
  </si>
  <si>
    <t>CUST-0413</t>
  </si>
  <si>
    <t>FIN-0874</t>
  </si>
  <si>
    <t>CUST-0097</t>
  </si>
  <si>
    <t>2022-10-02</t>
  </si>
  <si>
    <t>FIN-0875</t>
  </si>
  <si>
    <t>2023-07-26</t>
  </si>
  <si>
    <t>FIN-0876</t>
  </si>
  <si>
    <t>13/06/2024</t>
  </si>
  <si>
    <t>FIN-0877</t>
  </si>
  <si>
    <t>CUST-0877</t>
  </si>
  <si>
    <t>15/05/2023</t>
  </si>
  <si>
    <t>2023-07-28</t>
  </si>
  <si>
    <t>FIN-0878</t>
  </si>
  <si>
    <t>FIN-0879</t>
  </si>
  <si>
    <t>CUST-0711</t>
  </si>
  <si>
    <t>FIN-0880</t>
  </si>
  <si>
    <t>2023-01-10</t>
  </si>
  <si>
    <t>FIN-0881</t>
  </si>
  <si>
    <t>2023-06-18</t>
  </si>
  <si>
    <t>FIN-0882</t>
  </si>
  <si>
    <t>FIN-0883</t>
  </si>
  <si>
    <t>FIN-0884</t>
  </si>
  <si>
    <t>CUST-1362</t>
  </si>
  <si>
    <t>2024-07-29</t>
  </si>
  <si>
    <t>FIN-0885</t>
  </si>
  <si>
    <t>CUST-0478</t>
  </si>
  <si>
    <t>FIN-0886</t>
  </si>
  <si>
    <t>14/06/2024</t>
  </si>
  <si>
    <t>FIN-0887</t>
  </si>
  <si>
    <t>CUST-0802</t>
  </si>
  <si>
    <t>FIN-0888</t>
  </si>
  <si>
    <t>17/01/2023</t>
  </si>
  <si>
    <t>FIN-0889</t>
  </si>
  <si>
    <t>CUST-0092</t>
  </si>
  <si>
    <t>FIN-0890</t>
  </si>
  <si>
    <t>2023-06-02</t>
  </si>
  <si>
    <t>FIN-0891</t>
  </si>
  <si>
    <t>CUST-1004</t>
  </si>
  <si>
    <t>2023-12-09</t>
  </si>
  <si>
    <t>FIN-0892</t>
  </si>
  <si>
    <t>FIN-0893</t>
  </si>
  <si>
    <t>CUST-1364</t>
  </si>
  <si>
    <t>FIN-0894</t>
  </si>
  <si>
    <t>02/06/2023</t>
  </si>
  <si>
    <t>FIN-0895</t>
  </si>
  <si>
    <t>CUST-0353</t>
  </si>
  <si>
    <t>2023-08-11</t>
  </si>
  <si>
    <t>2023-11-02</t>
  </si>
  <si>
    <t>FIN-0896</t>
  </si>
  <si>
    <t>CUST-0372</t>
  </si>
  <si>
    <t>FIN-0897</t>
  </si>
  <si>
    <t>CUST-0324</t>
  </si>
  <si>
    <t>2024-06-04</t>
  </si>
  <si>
    <t>20/07/2024</t>
  </si>
  <si>
    <t>FIN-0898</t>
  </si>
  <si>
    <t>2023-11-28</t>
  </si>
  <si>
    <t>FIN-0899</t>
  </si>
  <si>
    <t>CUST-1072</t>
  </si>
  <si>
    <t>2024-07-07</t>
  </si>
  <si>
    <t>FIN-0900</t>
  </si>
  <si>
    <t>CUST-1338</t>
  </si>
  <si>
    <t>FIN-0901</t>
  </si>
  <si>
    <t>2023-04-04</t>
  </si>
  <si>
    <t>FIN-0902</t>
  </si>
  <si>
    <t>FIN-0903</t>
  </si>
  <si>
    <t>CUST-0255</t>
  </si>
  <si>
    <t>2022-10-23</t>
  </si>
  <si>
    <t>FIN-0904</t>
  </si>
  <si>
    <t>CUST-0320</t>
  </si>
  <si>
    <t>2024-03-07</t>
  </si>
  <si>
    <t>2024-05-31</t>
  </si>
  <si>
    <t>FIN-0905</t>
  </si>
  <si>
    <t>CUST-0227</t>
  </si>
  <si>
    <t>FIN-0906</t>
  </si>
  <si>
    <t>FIN-0907</t>
  </si>
  <si>
    <t>CUST-0231</t>
  </si>
  <si>
    <t>2022-03-06</t>
  </si>
  <si>
    <t>FIN-0908</t>
  </si>
  <si>
    <t>2023-06-21</t>
  </si>
  <si>
    <t>FIN-0909</t>
  </si>
  <si>
    <t>CUST-1134</t>
  </si>
  <si>
    <t>2024-03-11</t>
  </si>
  <si>
    <t>FIN-0910</t>
  </si>
  <si>
    <t>CUST-1303</t>
  </si>
  <si>
    <t>2024-08-02</t>
  </si>
  <si>
    <t>04/09/2024</t>
  </si>
  <si>
    <t>FIN-0911</t>
  </si>
  <si>
    <t>CUST-1050</t>
  </si>
  <si>
    <t>FIN-0912</t>
  </si>
  <si>
    <t>CUST-0907</t>
  </si>
  <si>
    <t>FIN-0913</t>
  </si>
  <si>
    <t>CUST-0429</t>
  </si>
  <si>
    <t>FIN-0914</t>
  </si>
  <si>
    <t>22/09/2022</t>
  </si>
  <si>
    <t>FIN-0915</t>
  </si>
  <si>
    <t>FIN-0916</t>
  </si>
  <si>
    <t>2022-06-20</t>
  </si>
  <si>
    <t>FIN-0917</t>
  </si>
  <si>
    <t>FIN-0918</t>
  </si>
  <si>
    <t>CUST-0859</t>
  </si>
  <si>
    <t>06/10/2023</t>
  </si>
  <si>
    <t>FIN-0919</t>
  </si>
  <si>
    <t>CUST-0183</t>
  </si>
  <si>
    <t>05/10/2023</t>
  </si>
  <si>
    <t>FIN-0920</t>
  </si>
  <si>
    <t>CUST-0156</t>
  </si>
  <si>
    <t>FIN-0921</t>
  </si>
  <si>
    <t>CUST-0833</t>
  </si>
  <si>
    <t>2023-06-26</t>
  </si>
  <si>
    <t>FIN-0922</t>
  </si>
  <si>
    <t>CUST-0395</t>
  </si>
  <si>
    <t>19/12/2022</t>
  </si>
  <si>
    <t>FIN-0923</t>
  </si>
  <si>
    <t>FIN-0924</t>
  </si>
  <si>
    <t>CUST-0357</t>
  </si>
  <si>
    <t>FIN-0925</t>
  </si>
  <si>
    <t>FIN-0926</t>
  </si>
  <si>
    <t>CUST-0141</t>
  </si>
  <si>
    <t>FIN-0927</t>
  </si>
  <si>
    <t>CUST-0434</t>
  </si>
  <si>
    <t>2024-02-24</t>
  </si>
  <si>
    <t>FIN-0928</t>
  </si>
  <si>
    <t>CUST-0759</t>
  </si>
  <si>
    <t>FIN-0929</t>
  </si>
  <si>
    <t>CUST-0473</t>
  </si>
  <si>
    <t>2024-09-07</t>
  </si>
  <si>
    <t>FIN-0930</t>
  </si>
  <si>
    <t>2024-10-26</t>
  </si>
  <si>
    <t>2024-12-31</t>
  </si>
  <si>
    <t>FIN-0931</t>
  </si>
  <si>
    <t>05/01/2023</t>
  </si>
  <si>
    <t>FIN-0932</t>
  </si>
  <si>
    <t>CUST-0441</t>
  </si>
  <si>
    <t>FIN-0933</t>
  </si>
  <si>
    <t>FIN-0934</t>
  </si>
  <si>
    <t>03/04/2024</t>
  </si>
  <si>
    <t>2024-05-24</t>
  </si>
  <si>
    <t>FIN-0935</t>
  </si>
  <si>
    <t>2024-11-13</t>
  </si>
  <si>
    <t>FIN-0936</t>
  </si>
  <si>
    <t>2023-05-03</t>
  </si>
  <si>
    <t>FIN-0937</t>
  </si>
  <si>
    <t>CUST-0479</t>
  </si>
  <si>
    <t>2022-08-11</t>
  </si>
  <si>
    <t>FIN-0938</t>
  </si>
  <si>
    <t>CUST-0994</t>
  </si>
  <si>
    <t>FIN-0939</t>
  </si>
  <si>
    <t>12/04/2024</t>
  </si>
  <si>
    <t>FIN-0940</t>
  </si>
  <si>
    <t>2024-09-11</t>
  </si>
  <si>
    <t>FIN-0941</t>
  </si>
  <si>
    <t>FIN-0942</t>
  </si>
  <si>
    <t>CUST-0165</t>
  </si>
  <si>
    <t>09/09/2024</t>
  </si>
  <si>
    <t>FIN-0943</t>
  </si>
  <si>
    <t>2022-06-02</t>
  </si>
  <si>
    <t>FIN-0944</t>
  </si>
  <si>
    <t>2023-04-25</t>
  </si>
  <si>
    <t>FIN-0945</t>
  </si>
  <si>
    <t>CUST-0458</t>
  </si>
  <si>
    <t>2023-05-05</t>
  </si>
  <si>
    <t>FIN-0946</t>
  </si>
  <si>
    <t>FIN-0947</t>
  </si>
  <si>
    <t>FIN-0948</t>
  </si>
  <si>
    <t>CUST-0915</t>
  </si>
  <si>
    <t>2025-01-07</t>
  </si>
  <si>
    <t>FIN-0949</t>
  </si>
  <si>
    <t>2024-06-24</t>
  </si>
  <si>
    <t>2024-09-18</t>
  </si>
  <si>
    <t>FIN-0950</t>
  </si>
  <si>
    <t>FIN-0951</t>
  </si>
  <si>
    <t>CUST-0725</t>
  </si>
  <si>
    <t>FIN-0952</t>
  </si>
  <si>
    <t>FIN-0953</t>
  </si>
  <si>
    <t>CUST-0577</t>
  </si>
  <si>
    <t>FIN-0954</t>
  </si>
  <si>
    <t>CUST-0845</t>
  </si>
  <si>
    <t>22/07/2023</t>
  </si>
  <si>
    <t>FIN-0955</t>
  </si>
  <si>
    <t>2024-05-27</t>
  </si>
  <si>
    <t>05/08/2024</t>
  </si>
  <si>
    <t>FIN-0956</t>
  </si>
  <si>
    <t>CUST-1418</t>
  </si>
  <si>
    <t>2023-11-07</t>
  </si>
  <si>
    <t>FIN-0957</t>
  </si>
  <si>
    <t>2024-06-14</t>
  </si>
  <si>
    <t>FIN-0958</t>
  </si>
  <si>
    <t>FIN-0959</t>
  </si>
  <si>
    <t>CUST-0355</t>
  </si>
  <si>
    <t>FIN-0960</t>
  </si>
  <si>
    <t>CUST-0974</t>
  </si>
  <si>
    <t>FIN-0961</t>
  </si>
  <si>
    <t>06/07/2024</t>
  </si>
  <si>
    <t>FIN-0962</t>
  </si>
  <si>
    <t>CUST-0339</t>
  </si>
  <si>
    <t>2023-08-30</t>
  </si>
  <si>
    <t>FIN-0963</t>
  </si>
  <si>
    <t>CUST-0331</t>
  </si>
  <si>
    <t>FIN-0964</t>
  </si>
  <si>
    <t>CUST-1215</t>
  </si>
  <si>
    <t>09/04/2023</t>
  </si>
  <si>
    <t>FIN-0965</t>
  </si>
  <si>
    <t>FIN-0966</t>
  </si>
  <si>
    <t>CUST-0124</t>
  </si>
  <si>
    <t>FIN-0967</t>
  </si>
  <si>
    <t>CUST-1137</t>
  </si>
  <si>
    <t>FIN-0968</t>
  </si>
  <si>
    <t>CUST-0527</t>
  </si>
  <si>
    <t>FIN-0969</t>
  </si>
  <si>
    <t>CUST-0898</t>
  </si>
  <si>
    <t>FIN-0970</t>
  </si>
  <si>
    <t>CUST-0428</t>
  </si>
  <si>
    <t>FIN-0971</t>
  </si>
  <si>
    <t>2023-01-30</t>
  </si>
  <si>
    <t>FIN-0972</t>
  </si>
  <si>
    <t>CUST-0836</t>
  </si>
  <si>
    <t>FIN-0973</t>
  </si>
  <si>
    <t>CUST-0379</t>
  </si>
  <si>
    <t>20/10/2022</t>
  </si>
  <si>
    <t>FIN-0974</t>
  </si>
  <si>
    <t>CUST-0942</t>
  </si>
  <si>
    <t>FIN-0975</t>
  </si>
  <si>
    <t>CUST-0260</t>
  </si>
  <si>
    <t>FIN-0976</t>
  </si>
  <si>
    <t>FIN-0977</t>
  </si>
  <si>
    <t>CUST-0760</t>
  </si>
  <si>
    <t>2022-05-16</t>
  </si>
  <si>
    <t>2022-06-14</t>
  </si>
  <si>
    <t>FIN-0978</t>
  </si>
  <si>
    <t>2023-08-10</t>
  </si>
  <si>
    <t>22/09/2023</t>
  </si>
  <si>
    <t>FIN-0979</t>
  </si>
  <si>
    <t>FIN-0980</t>
  </si>
  <si>
    <t>CUST-0697</t>
  </si>
  <si>
    <t>2024-03-03</t>
  </si>
  <si>
    <t>FIN-0981</t>
  </si>
  <si>
    <t>CUST-0309</t>
  </si>
  <si>
    <t>FIN-0982</t>
  </si>
  <si>
    <t>CUST-0775</t>
  </si>
  <si>
    <t>FIN-0983</t>
  </si>
  <si>
    <t>2024-11-30</t>
  </si>
  <si>
    <t>FIN-0984</t>
  </si>
  <si>
    <t>CUST-0198</t>
  </si>
  <si>
    <t>FIN-0985</t>
  </si>
  <si>
    <t>CUST-0927</t>
  </si>
  <si>
    <t>FIN-0986</t>
  </si>
  <si>
    <t>FIN-0987</t>
  </si>
  <si>
    <t>FIN-0988</t>
  </si>
  <si>
    <t>CUST-1404</t>
  </si>
  <si>
    <t>13/11/2023</t>
  </si>
  <si>
    <t>FIN-0989</t>
  </si>
  <si>
    <t>2022-04-23</t>
  </si>
  <si>
    <t>FIN-0990</t>
  </si>
  <si>
    <t>CUST-1037</t>
  </si>
  <si>
    <t>FIN-0991</t>
  </si>
  <si>
    <t>CUST-0608</t>
  </si>
  <si>
    <t>FIN-0992</t>
  </si>
  <si>
    <t>FIN-0993</t>
  </si>
  <si>
    <t>2022-11-13</t>
  </si>
  <si>
    <t>FIN-0994</t>
  </si>
  <si>
    <t>CUST-0119</t>
  </si>
  <si>
    <t>FIN-0995</t>
  </si>
  <si>
    <t>FIN-0996</t>
  </si>
  <si>
    <t>CUST-0747</t>
  </si>
  <si>
    <t>FIN-0997</t>
  </si>
  <si>
    <t>CUST-0748</t>
  </si>
  <si>
    <t>02/01/2024</t>
  </si>
  <si>
    <t>FIN-0998</t>
  </si>
  <si>
    <t>CUST-0925</t>
  </si>
  <si>
    <t>2022-03-09</t>
  </si>
  <si>
    <t>FIN-0999</t>
  </si>
  <si>
    <t>CUST-1300</t>
  </si>
  <si>
    <t>FIN-1000</t>
  </si>
  <si>
    <t>12/04/2023</t>
  </si>
  <si>
    <t>FIN-1001</t>
  </si>
  <si>
    <t>2023-07-21</t>
  </si>
  <si>
    <t>FIN-1002</t>
  </si>
  <si>
    <t>CUST-0998</t>
  </si>
  <si>
    <t>2023-06-06</t>
  </si>
  <si>
    <t>FIN-1003</t>
  </si>
  <si>
    <t>FIN-1004</t>
  </si>
  <si>
    <t>CUST-1254</t>
  </si>
  <si>
    <t>2022-06-15</t>
  </si>
  <si>
    <t>FIN-1005</t>
  </si>
  <si>
    <t>CUST-0414</t>
  </si>
  <si>
    <t>2022-05-07</t>
  </si>
  <si>
    <t>FIN-1006</t>
  </si>
  <si>
    <t>CUST-0234</t>
  </si>
  <si>
    <t>05/01/2022</t>
  </si>
  <si>
    <t>28/03/2022</t>
  </si>
  <si>
    <t>FIN-1007</t>
  </si>
  <si>
    <t>CUST-0490</t>
  </si>
  <si>
    <t>13/04/2024</t>
  </si>
  <si>
    <t>FIN-1008</t>
  </si>
  <si>
    <t>2024-07-06</t>
  </si>
  <si>
    <t>FIN-1009</t>
  </si>
  <si>
    <t>12/09/2024</t>
  </si>
  <si>
    <t>FIN-1010</t>
  </si>
  <si>
    <t>CUST-0135</t>
  </si>
  <si>
    <t>04/08/2024</t>
  </si>
  <si>
    <t>FIN-1011</t>
  </si>
  <si>
    <t>CUST-1052</t>
  </si>
  <si>
    <t>2023-09-14</t>
  </si>
  <si>
    <t>FIN-1012</t>
  </si>
  <si>
    <t>FIN-1013</t>
  </si>
  <si>
    <t>CUST-0813</t>
  </si>
  <si>
    <t>FIN-1014</t>
  </si>
  <si>
    <t>CUST-1306</t>
  </si>
  <si>
    <t>17/05/2022</t>
  </si>
  <si>
    <t>13/07/2022</t>
  </si>
  <si>
    <t>FIN-1015</t>
  </si>
  <si>
    <t>2024-08-05</t>
  </si>
  <si>
    <t>FIN-1016</t>
  </si>
  <si>
    <t>2022-01-15</t>
  </si>
  <si>
    <t>FIN-1017</t>
  </si>
  <si>
    <t>05/12/2022</t>
  </si>
  <si>
    <t>FIN-1018</t>
  </si>
  <si>
    <t>2023-04-20</t>
  </si>
  <si>
    <t>FIN-1019</t>
  </si>
  <si>
    <t>11/07/2024</t>
  </si>
  <si>
    <t>2024-08-23</t>
  </si>
  <si>
    <t>FIN-1020</t>
  </si>
  <si>
    <t>FIN-1021</t>
  </si>
  <si>
    <t>FIN-1022</t>
  </si>
  <si>
    <t>FIN-1023</t>
  </si>
  <si>
    <t>CUST-1074</t>
  </si>
  <si>
    <t>2022-03-08</t>
  </si>
  <si>
    <t>FIN-1024</t>
  </si>
  <si>
    <t>CUST-0542</t>
  </si>
  <si>
    <t>FIN-1025</t>
  </si>
  <si>
    <t>CUST-0808</t>
  </si>
  <si>
    <t>FIN-1026</t>
  </si>
  <si>
    <t>CUST-0623</t>
  </si>
  <si>
    <t>FIN-1027</t>
  </si>
  <si>
    <t>CUST-0387</t>
  </si>
  <si>
    <t>2023-01-26</t>
  </si>
  <si>
    <t>FIN-1028</t>
  </si>
  <si>
    <t>2024-11-01</t>
  </si>
  <si>
    <t>FIN-1029</t>
  </si>
  <si>
    <t>CUST-0035</t>
  </si>
  <si>
    <t>2023-10-20</t>
  </si>
  <si>
    <t>FIN-1030</t>
  </si>
  <si>
    <t>CUST-0242</t>
  </si>
  <si>
    <t>FIN-1031</t>
  </si>
  <si>
    <t>CUST-0399</t>
  </si>
  <si>
    <t>FIN-1032</t>
  </si>
  <si>
    <t>FIN-1033</t>
  </si>
  <si>
    <t>CUST-1485</t>
  </si>
  <si>
    <t>2022-01-13</t>
  </si>
  <si>
    <t>FIN-1034</t>
  </si>
  <si>
    <t>CUST-1170</t>
  </si>
  <si>
    <t>18/11/2024</t>
  </si>
  <si>
    <t>2024-12-16</t>
  </si>
  <si>
    <t>FIN-1035</t>
  </si>
  <si>
    <t>FIN-1036</t>
  </si>
  <si>
    <t>CUST-0614</t>
  </si>
  <si>
    <t>FIN-1037</t>
  </si>
  <si>
    <t>CUST-0297</t>
  </si>
  <si>
    <t>FIN-1038</t>
  </si>
  <si>
    <t>CUST-0110</t>
  </si>
  <si>
    <t>FIN-1039</t>
  </si>
  <si>
    <t>CUST-0185</t>
  </si>
  <si>
    <t>2024-07-09</t>
  </si>
  <si>
    <t>FIN-1040</t>
  </si>
  <si>
    <t>CUST-0044</t>
  </si>
  <si>
    <t>FIN-1041</t>
  </si>
  <si>
    <t>2022-07-20</t>
  </si>
  <si>
    <t>FIN-1042</t>
  </si>
  <si>
    <t>CUST-0736</t>
  </si>
  <si>
    <t>23/12/2024</t>
  </si>
  <si>
    <t>FIN-1043</t>
  </si>
  <si>
    <t>CUST-1227</t>
  </si>
  <si>
    <t>FIN-1044</t>
  </si>
  <si>
    <t>11/01/2023</t>
  </si>
  <si>
    <t>FIN-1045</t>
  </si>
  <si>
    <t>FIN-1046</t>
  </si>
  <si>
    <t>FIN-1047</t>
  </si>
  <si>
    <t>CUST-0698</t>
  </si>
  <si>
    <t>29/07/2023</t>
  </si>
  <si>
    <t>FIN-1048</t>
  </si>
  <si>
    <t>CUST-0644</t>
  </si>
  <si>
    <t>18/06/2023</t>
  </si>
  <si>
    <t>FIN-1049</t>
  </si>
  <si>
    <t>CUST-1027</t>
  </si>
  <si>
    <t>FIN-1050</t>
  </si>
  <si>
    <t>CUST-0432</t>
  </si>
  <si>
    <t>FIN-1051</t>
  </si>
  <si>
    <t>2024-11-12</t>
  </si>
  <si>
    <t>FIN-1052</t>
  </si>
  <si>
    <t>FIN-1053</t>
  </si>
  <si>
    <t>CUST-1487</t>
  </si>
  <si>
    <t>FIN-1054</t>
  </si>
  <si>
    <t>FIN-1055</t>
  </si>
  <si>
    <t>2022-04-24</t>
  </si>
  <si>
    <t>2022-06-11</t>
  </si>
  <si>
    <t>FIN-1056</t>
  </si>
  <si>
    <t>FIN-1057</t>
  </si>
  <si>
    <t>CUST-1361</t>
  </si>
  <si>
    <t>2022-06-10</t>
  </si>
  <si>
    <t>FIN-1058</t>
  </si>
  <si>
    <t>FIN-1059</t>
  </si>
  <si>
    <t>CUST-1433</t>
  </si>
  <si>
    <t>2023-08-16</t>
  </si>
  <si>
    <t>FIN-1060</t>
  </si>
  <si>
    <t>FIN-1061</t>
  </si>
  <si>
    <t>CUST-0673</t>
  </si>
  <si>
    <t>2023-11-21</t>
  </si>
  <si>
    <t>FIN-1062</t>
  </si>
  <si>
    <t>01/01/2022</t>
  </si>
  <si>
    <t>20/03/2022</t>
  </si>
  <si>
    <t>FIN-1063</t>
  </si>
  <si>
    <t>CUST-1229</t>
  </si>
  <si>
    <t>2023-01-31</t>
  </si>
  <si>
    <t>FIN-1064</t>
  </si>
  <si>
    <t>CUST-0067</t>
  </si>
  <si>
    <t>2022-03-15</t>
  </si>
  <si>
    <t>FIN-1065</t>
  </si>
  <si>
    <t>FIN-1066</t>
  </si>
  <si>
    <t>CUST-0638</t>
  </si>
  <si>
    <t>2023-09-23</t>
  </si>
  <si>
    <t>2023-11-29</t>
  </si>
  <si>
    <t>FIN-1067</t>
  </si>
  <si>
    <t>CUST-0464</t>
  </si>
  <si>
    <t>FIN-1068</t>
  </si>
  <si>
    <t>FIN-1069</t>
  </si>
  <si>
    <t>CUST-0767</t>
  </si>
  <si>
    <t>24/07/2024</t>
  </si>
  <si>
    <t>FIN-1070</t>
  </si>
  <si>
    <t>CUST-0630</t>
  </si>
  <si>
    <t>FIN-1071</t>
  </si>
  <si>
    <t>FIN-1072</t>
  </si>
  <si>
    <t>FIN-1073</t>
  </si>
  <si>
    <t>CUST-0944</t>
  </si>
  <si>
    <t>FIN-1074</t>
  </si>
  <si>
    <t>CUST-0463</t>
  </si>
  <si>
    <t>2022-09-16</t>
  </si>
  <si>
    <t>FIN-1075</t>
  </si>
  <si>
    <t>FIN-1076</t>
  </si>
  <si>
    <t>FIN-1077</t>
  </si>
  <si>
    <t>2022-01-04</t>
  </si>
  <si>
    <t>2022-02-10</t>
  </si>
  <si>
    <t>FIN-1078</t>
  </si>
  <si>
    <t>2024-09-17</t>
  </si>
  <si>
    <t>FIN-1079</t>
  </si>
  <si>
    <t>2023-09-08</t>
  </si>
  <si>
    <t>FIN-1080</t>
  </si>
  <si>
    <t>CUST-0609</t>
  </si>
  <si>
    <t>FIN-1081</t>
  </si>
  <si>
    <t>CUST-0809</t>
  </si>
  <si>
    <t>FIN-1082</t>
  </si>
  <si>
    <t>FIN-1083</t>
  </si>
  <si>
    <t>FIN-1084</t>
  </si>
  <si>
    <t>CUST-1452</t>
  </si>
  <si>
    <t>2023-10-17</t>
  </si>
  <si>
    <t>FIN-1085</t>
  </si>
  <si>
    <t>2023-10-09</t>
  </si>
  <si>
    <t>FIN-1086</t>
  </si>
  <si>
    <t>CUST-1162</t>
  </si>
  <si>
    <t>FIN-1087</t>
  </si>
  <si>
    <t>FIN-1088</t>
  </si>
  <si>
    <t>CUST-0573</t>
  </si>
  <si>
    <t>2022-04-26</t>
  </si>
  <si>
    <t>FIN-1089</t>
  </si>
  <si>
    <t>CUST-1355</t>
  </si>
  <si>
    <t>2023-09-18</t>
  </si>
  <si>
    <t>FIN-1090</t>
  </si>
  <si>
    <t>FIN-1091</t>
  </si>
  <si>
    <t>CUST-1302</t>
  </si>
  <si>
    <t>FIN-1092</t>
  </si>
  <si>
    <t>CUST-0214</t>
  </si>
  <si>
    <t>2023-08-24</t>
  </si>
  <si>
    <t>FIN-1093</t>
  </si>
  <si>
    <t>FIN-1094</t>
  </si>
  <si>
    <t>CUST-1231</t>
  </si>
  <si>
    <t>FIN-1095</t>
  </si>
  <si>
    <t>CUST-0996</t>
  </si>
  <si>
    <t>FIN-1096</t>
  </si>
  <si>
    <t>CUST-1064</t>
  </si>
  <si>
    <t>FIN-1097</t>
  </si>
  <si>
    <t>FIN-1098</t>
  </si>
  <si>
    <t>2022-01-16</t>
  </si>
  <si>
    <t>FIN-1099</t>
  </si>
  <si>
    <t>CUST-1068</t>
  </si>
  <si>
    <t>FIN-1100</t>
  </si>
  <si>
    <t>2022-04-03</t>
  </si>
  <si>
    <t>Anova: Single Factor</t>
  </si>
  <si>
    <t>SUMMARY</t>
  </si>
  <si>
    <t>Groups</t>
  </si>
  <si>
    <t>Count</t>
  </si>
  <si>
    <t>Sum</t>
  </si>
  <si>
    <t>Average</t>
  </si>
  <si>
    <t>Variance</t>
  </si>
  <si>
    <t>ANOVA</t>
  </si>
  <si>
    <t>Source of Variation</t>
  </si>
  <si>
    <t>SS</t>
  </si>
  <si>
    <t>df</t>
  </si>
  <si>
    <t>MS</t>
  </si>
  <si>
    <t>F</t>
  </si>
  <si>
    <t>P-value</t>
  </si>
  <si>
    <t>F crit</t>
  </si>
  <si>
    <t>Between Groups</t>
  </si>
  <si>
    <t>Within Groups</t>
  </si>
  <si>
    <t>Total</t>
  </si>
  <si>
    <t xml:space="preserve">  </t>
  </si>
  <si>
    <t>ANOVA Assumption Check</t>
  </si>
  <si>
    <t>Variance Equality</t>
  </si>
  <si>
    <t>Normality / Distribution</t>
  </si>
  <si>
    <t>Conclusion</t>
  </si>
  <si>
    <t>Levene's Test (Variance Equality)</t>
  </si>
  <si>
    <t/>
  </si>
  <si>
    <t>Strongly right-skewed; normality assumption is questionable</t>
  </si>
  <si>
    <t>ANOVA assumptions are not fully met; use Kruskal-Wallis as the primary test</t>
  </si>
  <si>
    <t>Kruskal-Wallis Test (Non-Parametric Alternative)</t>
  </si>
  <si>
    <t>Column 1</t>
  </si>
  <si>
    <t>Column 2</t>
  </si>
  <si>
    <t>Column 3</t>
  </si>
  <si>
    <t>Column 4</t>
  </si>
  <si>
    <t>Column 5</t>
  </si>
  <si>
    <t>Column 6</t>
  </si>
  <si>
    <t>Column 7</t>
  </si>
  <si>
    <t>H Statistic</t>
  </si>
  <si>
    <t>p-value</t>
  </si>
  <si>
    <t>Reject H0</t>
  </si>
  <si>
    <t>F Statistic</t>
  </si>
  <si>
    <t>Hypothesis 3 – SLA Breach and Churn Risk</t>
  </si>
  <si>
    <t>Customers with and without first-90-day SLA breaches have the same distribution of Churn_Risk_Flag.</t>
  </si>
  <si>
    <t>Customers with first-90-day SLA breaches have a different distribution of Churn_Risk_Flag.</t>
  </si>
  <si>
    <t>Chi-Square Test of Independence</t>
  </si>
  <si>
    <t>Confidence Level</t>
  </si>
  <si>
    <t>Significance Level (α)</t>
  </si>
  <si>
    <t>Observed Frequencies</t>
  </si>
  <si>
    <t>Churn Risk = 0</t>
  </si>
  <si>
    <t>SLA Breach</t>
  </si>
  <si>
    <t>Churn Risk = 1</t>
  </si>
  <si>
    <t>No</t>
  </si>
  <si>
    <t>Yes</t>
  </si>
  <si>
    <t>Expected Frequencies</t>
  </si>
  <si>
    <t>Chi-Square Statistic</t>
  </si>
  <si>
    <t>Degrees of Freedom</t>
  </si>
  <si>
    <t>Business Interpretation</t>
  </si>
  <si>
    <t>Hypothesis 4 – Activation Rate Comparison</t>
  </si>
  <si>
    <t>In-App Nudge campaigns do not have a higher Activation Rate than non-In-App campaigns.</t>
  </si>
  <si>
    <t>In-App Nudge campaigns have a higher Activation Rate than non-In-App campaigns.</t>
  </si>
  <si>
    <t>Independent Samples t-Test (Welch's t-test)</t>
  </si>
  <si>
    <t>Campaign Group</t>
  </si>
  <si>
    <t>n</t>
  </si>
  <si>
    <t>Mean Activation Rate</t>
  </si>
  <si>
    <t>In-App Nudge</t>
  </si>
  <si>
    <t>Non-In-App</t>
  </si>
  <si>
    <t>Test Statistic (t)</t>
  </si>
  <si>
    <t>In-App Nudge campaigns have a statistically significantly higher Activation Rate than non-In-App campaigns (p &lt; 0.001).</t>
  </si>
  <si>
    <t>Task 5 – Descriptive Statistics</t>
  </si>
  <si>
    <t>Metric</t>
  </si>
  <si>
    <t>N</t>
  </si>
  <si>
    <t>Mean</t>
  </si>
  <si>
    <t>Median</t>
  </si>
  <si>
    <t>Standard Deviation</t>
  </si>
  <si>
    <t>Skewness</t>
  </si>
  <si>
    <t>Kurtosis</t>
  </si>
  <si>
    <t>Resolution_Hours</t>
  </si>
  <si>
    <t>Deal_Value_USD</t>
  </si>
  <si>
    <t>Ticket_ID</t>
  </si>
  <si>
    <t>Deal_ID</t>
  </si>
  <si>
    <t>Category</t>
  </si>
  <si>
    <t>Priority</t>
  </si>
  <si>
    <t>Status</t>
  </si>
  <si>
    <t>Created_Date</t>
  </si>
  <si>
    <t>Resolved_Date</t>
  </si>
  <si>
    <t>SLA_Target_Hours</t>
  </si>
  <si>
    <t>SLA_Met</t>
  </si>
  <si>
    <t>Assigned_Agent</t>
  </si>
  <si>
    <t>Contact_Channel</t>
  </si>
  <si>
    <t>CSAT_Score</t>
  </si>
  <si>
    <t>Automation_Flag</t>
  </si>
  <si>
    <t>TKT-00001</t>
  </si>
  <si>
    <t>DL-02878</t>
  </si>
  <si>
    <t>Integration Issue</t>
  </si>
  <si>
    <t>Medium</t>
  </si>
  <si>
    <t>Resolved</t>
  </si>
  <si>
    <t>Chatura Bal</t>
  </si>
  <si>
    <t>Slack Integration</t>
  </si>
  <si>
    <t>False</t>
  </si>
  <si>
    <t>TKT-00002</t>
  </si>
  <si>
    <t>CUST-0976</t>
  </si>
  <si>
    <t>DL-01196</t>
  </si>
  <si>
    <t>Access &amp; Permissions</t>
  </si>
  <si>
    <t>High</t>
  </si>
  <si>
    <t>Nidhi Bora</t>
  </si>
  <si>
    <t>Help Portal</t>
  </si>
  <si>
    <t>True</t>
  </si>
  <si>
    <t>TKT-00003</t>
  </si>
  <si>
    <t>In Progress</t>
  </si>
  <si>
    <t>Fiyaz Chawla</t>
  </si>
  <si>
    <t>0</t>
  </si>
  <si>
    <t>TKT-00004</t>
  </si>
  <si>
    <t>DL-00550</t>
  </si>
  <si>
    <t>Performance Issue</t>
  </si>
  <si>
    <t>2025-02-18</t>
  </si>
  <si>
    <t>Abha Dugal</t>
  </si>
  <si>
    <t>In-App Chat</t>
  </si>
  <si>
    <t>FALSE</t>
  </si>
  <si>
    <t>TKT-00005</t>
  </si>
  <si>
    <t>20/07/2023</t>
  </si>
  <si>
    <t>Dayita Palan</t>
  </si>
  <si>
    <t>TKT-00006</t>
  </si>
  <si>
    <t>Low</t>
  </si>
  <si>
    <t>TKT-00007</t>
  </si>
  <si>
    <t>Data Discrepancy</t>
  </si>
  <si>
    <t>2024-12-23</t>
  </si>
  <si>
    <t>Darika Pau</t>
  </si>
  <si>
    <t>TKT-00008</t>
  </si>
  <si>
    <t>Feature Request</t>
  </si>
  <si>
    <t>Bhavini Sheth</t>
  </si>
  <si>
    <t>Phone</t>
  </si>
  <si>
    <t>TKT-00009</t>
  </si>
  <si>
    <t>CUST-1269</t>
  </si>
  <si>
    <t>DL-01325</t>
  </si>
  <si>
    <t>Peter Shan</t>
  </si>
  <si>
    <t>Email</t>
  </si>
  <si>
    <t>TKT-00010</t>
  </si>
  <si>
    <t>Bhanumati Savant</t>
  </si>
  <si>
    <t>TKT-00011</t>
  </si>
  <si>
    <t>CUST-1453</t>
  </si>
  <si>
    <t>Ayush Banerjee</t>
  </si>
  <si>
    <t>TRUE</t>
  </si>
  <si>
    <t>TKT-00012</t>
  </si>
  <si>
    <t>DL-02589</t>
  </si>
  <si>
    <t>Arin Dass</t>
  </si>
  <si>
    <t>TKT-00013</t>
  </si>
  <si>
    <t>Neel Oza</t>
  </si>
  <si>
    <t>TKT-00014</t>
  </si>
  <si>
    <t>Escalated</t>
  </si>
  <si>
    <t>Hemangini Mangat</t>
  </si>
  <si>
    <t>TKT-00015</t>
  </si>
  <si>
    <t>DL-01854</t>
  </si>
  <si>
    <t>2025-02-22</t>
  </si>
  <si>
    <t>Odika Ganesh</t>
  </si>
  <si>
    <t>TKT-00016</t>
  </si>
  <si>
    <t>Account Management</t>
  </si>
  <si>
    <t>Open</t>
  </si>
  <si>
    <t>Dipta Nadig</t>
  </si>
  <si>
    <t>TKT-00017</t>
  </si>
  <si>
    <t>Anita Saxena</t>
  </si>
  <si>
    <t>TKT-00018</t>
  </si>
  <si>
    <t>CUST-0105</t>
  </si>
  <si>
    <t>DL-03503</t>
  </si>
  <si>
    <t>TKT-00019</t>
  </si>
  <si>
    <t>DL-01941</t>
  </si>
  <si>
    <t>Billing &amp; Payments</t>
  </si>
  <si>
    <t>TKT-00020</t>
  </si>
  <si>
    <t>CUST-1372</t>
  </si>
  <si>
    <t>Technical Bug</t>
  </si>
  <si>
    <t>2023-09-25</t>
  </si>
  <si>
    <t>TKT-00021</t>
  </si>
  <si>
    <t>DL-00949</t>
  </si>
  <si>
    <t>Eshana Soni</t>
  </si>
  <si>
    <t>TKT-00022</t>
  </si>
  <si>
    <t>CUST-0619</t>
  </si>
  <si>
    <t>DL-03703</t>
  </si>
  <si>
    <t>Utkarsh Chakraborty</t>
  </si>
  <si>
    <t>TKT-00023</t>
  </si>
  <si>
    <t>CUST-0095</t>
  </si>
  <si>
    <t>Onboarding Support</t>
  </si>
  <si>
    <t>TKT-00024</t>
  </si>
  <si>
    <t>CUST-0374</t>
  </si>
  <si>
    <t>Dayamai Karnik</t>
  </si>
  <si>
    <t>TKT-00025</t>
  </si>
  <si>
    <t>TKT-00026</t>
  </si>
  <si>
    <t>CUST-0487</t>
  </si>
  <si>
    <t>TKT-00027</t>
  </si>
  <si>
    <t>DL-03232</t>
  </si>
  <si>
    <t>1</t>
  </si>
  <si>
    <t>TKT-00028</t>
  </si>
  <si>
    <t>DL-01013</t>
  </si>
  <si>
    <t>TKT-00029</t>
  </si>
  <si>
    <t>22/11/2022</t>
  </si>
  <si>
    <t>Sai Patil</t>
  </si>
  <si>
    <t>TKT-00030</t>
  </si>
  <si>
    <t>DL-03821</t>
  </si>
  <si>
    <t>Ojas Ranganathan</t>
  </si>
  <si>
    <t>TKT-00031</t>
  </si>
  <si>
    <t>2023-07-15</t>
  </si>
  <si>
    <t>Sanya Brar</t>
  </si>
  <si>
    <t>TKT-00032</t>
  </si>
  <si>
    <t>CUST-0715</t>
  </si>
  <si>
    <t>TKT-00033</t>
  </si>
  <si>
    <t>TKT-00034</t>
  </si>
  <si>
    <t>CUST-0274</t>
  </si>
  <si>
    <t>TKT-00035</t>
  </si>
  <si>
    <t>TKT-00036</t>
  </si>
  <si>
    <t>CUST-0971</t>
  </si>
  <si>
    <t>Critical</t>
  </si>
  <si>
    <t>Advaith Acharya</t>
  </si>
  <si>
    <t>TKT-00037</t>
  </si>
  <si>
    <t>TKT-00038</t>
  </si>
  <si>
    <t>TKT-00039</t>
  </si>
  <si>
    <t>CUST-0797</t>
  </si>
  <si>
    <t>TKT-00040</t>
  </si>
  <si>
    <t>DL-01203</t>
  </si>
  <si>
    <t>TKT-00041</t>
  </si>
  <si>
    <t>TKT-00042</t>
  </si>
  <si>
    <t>DL-00047</t>
  </si>
  <si>
    <t>30/04/2022</t>
  </si>
  <si>
    <t>TKT-00043</t>
  </si>
  <si>
    <t>CUST-0832</t>
  </si>
  <si>
    <t>DL-00376</t>
  </si>
  <si>
    <t>TKT-00044</t>
  </si>
  <si>
    <t>DL-02120</t>
  </si>
  <si>
    <t>2023-05-28</t>
  </si>
  <si>
    <t>TKT-00045</t>
  </si>
  <si>
    <t>CUST-0754</t>
  </si>
  <si>
    <t>TKT-00046</t>
  </si>
  <si>
    <t>DL-04010</t>
  </si>
  <si>
    <t>Karan Vyas</t>
  </si>
  <si>
    <t>TKT-00047</t>
  </si>
  <si>
    <t>CUST-0628</t>
  </si>
  <si>
    <t>TKT-00048</t>
  </si>
  <si>
    <t>CUST-0210</t>
  </si>
  <si>
    <t>Abhiram Swamy</t>
  </si>
  <si>
    <t>TKT-00049</t>
  </si>
  <si>
    <t>2024-08-07</t>
  </si>
  <si>
    <t>TKT-00050</t>
  </si>
  <si>
    <t>CUST-0302</t>
  </si>
  <si>
    <t>DL-02070</t>
  </si>
  <si>
    <t>TKT-00051</t>
  </si>
  <si>
    <t>CUST-1034</t>
  </si>
  <si>
    <t>DL-01927</t>
  </si>
  <si>
    <t>TKT-00052</t>
  </si>
  <si>
    <t>2025-02-05</t>
  </si>
  <si>
    <t>Oliver Nazareth</t>
  </si>
  <si>
    <t>TKT-00053</t>
  </si>
  <si>
    <t>CUST-1174</t>
  </si>
  <si>
    <t>DL-01605</t>
  </si>
  <si>
    <t>2023-03-01</t>
  </si>
  <si>
    <t>TKT-00054</t>
  </si>
  <si>
    <t>CUST-1391</t>
  </si>
  <si>
    <t>TKT-00055</t>
  </si>
  <si>
    <t>2022-02-25</t>
  </si>
  <si>
    <t>TKT-00056</t>
  </si>
  <si>
    <t>TKT-00057</t>
  </si>
  <si>
    <t>DL-02333</t>
  </si>
  <si>
    <t>TKT-00058</t>
  </si>
  <si>
    <t>TKT-00059</t>
  </si>
  <si>
    <t>CUST-0828</t>
  </si>
  <si>
    <t>DL-04124</t>
  </si>
  <si>
    <t>TKT-00060</t>
  </si>
  <si>
    <t>CUST-1023</t>
  </si>
  <si>
    <t>TKT-00061</t>
  </si>
  <si>
    <t>CUST-0600</t>
  </si>
  <si>
    <t>2022-02-26</t>
  </si>
  <si>
    <t>TKT-00062</t>
  </si>
  <si>
    <t>CUST-0235</t>
  </si>
  <si>
    <t>TKT-00063</t>
  </si>
  <si>
    <t>CUST-0262</t>
  </si>
  <si>
    <t>TKT-00064</t>
  </si>
  <si>
    <t>CUST-1323</t>
  </si>
  <si>
    <t>TKT-00065</t>
  </si>
  <si>
    <t>CUST-0175</t>
  </si>
  <si>
    <t>TKT-00066</t>
  </si>
  <si>
    <t>CUST-0164</t>
  </si>
  <si>
    <t>DL-02882</t>
  </si>
  <si>
    <t>2023-02-22</t>
  </si>
  <si>
    <t>Amara Rana</t>
  </si>
  <si>
    <t>TKT-00067</t>
  </si>
  <si>
    <t>DL-01582</t>
  </si>
  <si>
    <t>Girish Bhatt</t>
  </si>
  <si>
    <t>TKT-00068</t>
  </si>
  <si>
    <t>CUST-1230</t>
  </si>
  <si>
    <t>TKT-00069</t>
  </si>
  <si>
    <t>TKT-00070</t>
  </si>
  <si>
    <t>CUST-0340</t>
  </si>
  <si>
    <t>DL-01494</t>
  </si>
  <si>
    <t>TKT-00071</t>
  </si>
  <si>
    <t>CUST-0534</t>
  </si>
  <si>
    <t>DL-00723</t>
  </si>
  <si>
    <t>TKT-00072</t>
  </si>
  <si>
    <t>CUST-1030</t>
  </si>
  <si>
    <t>DL-01151</t>
  </si>
  <si>
    <t>2023-08-14</t>
  </si>
  <si>
    <t>TKT-00073</t>
  </si>
  <si>
    <t>CUST-0785</t>
  </si>
  <si>
    <t>TKT-00074</t>
  </si>
  <si>
    <t>DL-00312</t>
  </si>
  <si>
    <t>TKT-00075</t>
  </si>
  <si>
    <t>CUST-0769</t>
  </si>
  <si>
    <t>DL-02279</t>
  </si>
  <si>
    <t>05/10/2022</t>
  </si>
  <si>
    <t>TKT-00076</t>
  </si>
  <si>
    <t>DL-00083</t>
  </si>
  <si>
    <t>TKT-00077</t>
  </si>
  <si>
    <t>TKT-00078</t>
  </si>
  <si>
    <t>CUST-0134</t>
  </si>
  <si>
    <t>TKT-00079</t>
  </si>
  <si>
    <t>TKT-00080</t>
  </si>
  <si>
    <t>CUST-1394</t>
  </si>
  <si>
    <t>DL-02335</t>
  </si>
  <si>
    <t>TKT-00081</t>
  </si>
  <si>
    <t>CUST-0108</t>
  </si>
  <si>
    <t>DL-01254</t>
  </si>
  <si>
    <t>TKT-00082</t>
  </si>
  <si>
    <t>TKT-00083</t>
  </si>
  <si>
    <t>CUST-1130</t>
  </si>
  <si>
    <t>TKT-00084</t>
  </si>
  <si>
    <t>DL-01140</t>
  </si>
  <si>
    <t>TKT-00085</t>
  </si>
  <si>
    <t>14/02/2023</t>
  </si>
  <si>
    <t>TKT-00086</t>
  </si>
  <si>
    <t>CUST-1397</t>
  </si>
  <si>
    <t>DL-02087</t>
  </si>
  <si>
    <t>Zayan Buch</t>
  </si>
  <si>
    <t>TKT-00087</t>
  </si>
  <si>
    <t>TKT-00088</t>
  </si>
  <si>
    <t>CUST-1462</t>
  </si>
  <si>
    <t>DL-03862</t>
  </si>
  <si>
    <t>TKT-00089</t>
  </si>
  <si>
    <t>CUST-0477</t>
  </si>
  <si>
    <t>TKT-00090</t>
  </si>
  <si>
    <t>TKT-00091</t>
  </si>
  <si>
    <t>CUST-0020</t>
  </si>
  <si>
    <t>2025-01-21</t>
  </si>
  <si>
    <t>TKT-00092</t>
  </si>
  <si>
    <t>DL-04041</t>
  </si>
  <si>
    <t>TKT-00093</t>
  </si>
  <si>
    <t>TKT-00094</t>
  </si>
  <si>
    <t>CUST-0491</t>
  </si>
  <si>
    <t>DL-00625</t>
  </si>
  <si>
    <t>TKT-00095</t>
  </si>
  <si>
    <t>DL-03298</t>
  </si>
  <si>
    <t>TKT-00096</t>
  </si>
  <si>
    <t>CUST-1132</t>
  </si>
  <si>
    <t>2024-12-12</t>
  </si>
  <si>
    <t>TKT-00097</t>
  </si>
  <si>
    <t>DL-02099</t>
  </si>
  <si>
    <t>TKT-00098</t>
  </si>
  <si>
    <t>DL-00839</t>
  </si>
  <si>
    <t>TKT-00099</t>
  </si>
  <si>
    <t>TKT-00100</t>
  </si>
  <si>
    <t>DL-03450</t>
  </si>
  <si>
    <t>TKT-00101</t>
  </si>
  <si>
    <t>DL-00821</t>
  </si>
  <si>
    <t>TKT-00102</t>
  </si>
  <si>
    <t>CUST-0347</t>
  </si>
  <si>
    <t>DL-01333</t>
  </si>
  <si>
    <t>TKT-00103</t>
  </si>
  <si>
    <t>DL-00543</t>
  </si>
  <si>
    <t>TKT-00104</t>
  </si>
  <si>
    <t>TKT-00105</t>
  </si>
  <si>
    <t>CUST-0909</t>
  </si>
  <si>
    <t>Nachiket Chad</t>
  </si>
  <si>
    <t>TKT-00106</t>
  </si>
  <si>
    <t>CUST-1367</t>
  </si>
  <si>
    <t>TKT-00107</t>
  </si>
  <si>
    <t>CUST-1258</t>
  </si>
  <si>
    <t>2022-03-23</t>
  </si>
  <si>
    <t>TKT-00108</t>
  </si>
  <si>
    <t>DL-01020</t>
  </si>
  <si>
    <t>TKT-00109</t>
  </si>
  <si>
    <t>DL-02506</t>
  </si>
  <si>
    <t>TKT-00110</t>
  </si>
  <si>
    <t>2022-01-23</t>
  </si>
  <si>
    <t>TKT-00111</t>
  </si>
  <si>
    <t>CUST-1486</t>
  </si>
  <si>
    <t>TKT-00112</t>
  </si>
  <si>
    <t>CUST-0792</t>
  </si>
  <si>
    <t>TKT-00113</t>
  </si>
  <si>
    <t>CUST-0497</t>
  </si>
  <si>
    <t>DL-02487</t>
  </si>
  <si>
    <t>TKT-00114</t>
  </si>
  <si>
    <t>CUST-0498</t>
  </si>
  <si>
    <t>DL-01469</t>
  </si>
  <si>
    <t>17/06/2023</t>
  </si>
  <si>
    <t>TKT-00115</t>
  </si>
  <si>
    <t>DL-01456</t>
  </si>
  <si>
    <t>2025-02-25</t>
  </si>
  <si>
    <t>TKT-00116</t>
  </si>
  <si>
    <t>DL-02390</t>
  </si>
  <si>
    <t>TKT-00117</t>
  </si>
  <si>
    <t>DL-00485</t>
  </si>
  <si>
    <t>TKT-00118</t>
  </si>
  <si>
    <t>TKT-00119</t>
  </si>
  <si>
    <t>DL-00442</t>
  </si>
  <si>
    <t>TKT-00120</t>
  </si>
  <si>
    <t>CUST-0605</t>
  </si>
  <si>
    <t>TKT-00121</t>
  </si>
  <si>
    <t>DL-02350</t>
  </si>
  <si>
    <t>TKT-00122</t>
  </si>
  <si>
    <t>DL-00453</t>
  </si>
  <si>
    <t>TKT-00123</t>
  </si>
  <si>
    <t>CUST-0805</t>
  </si>
  <si>
    <t>DL-01277</t>
  </si>
  <si>
    <t>TKT-00124</t>
  </si>
  <si>
    <t>CUST-0868</t>
  </si>
  <si>
    <t>23/11/2024</t>
  </si>
  <si>
    <t>TKT-00125</t>
  </si>
  <si>
    <t>CUST-1193</t>
  </si>
  <si>
    <t>TKT-00126</t>
  </si>
  <si>
    <t>TKT-00127</t>
  </si>
  <si>
    <t>10/09/2024</t>
  </si>
  <si>
    <t>TKT-00128</t>
  </si>
  <si>
    <t>CUST-0294</t>
  </si>
  <si>
    <t>DL-01444</t>
  </si>
  <si>
    <t>2024-09-01</t>
  </si>
  <si>
    <t>TKT-00129</t>
  </si>
  <si>
    <t>CUST-1295</t>
  </si>
  <si>
    <t>DL-01094</t>
  </si>
  <si>
    <t>TKT-00130</t>
  </si>
  <si>
    <t>2022-09-22</t>
  </si>
  <si>
    <t>TKT-00131</t>
  </si>
  <si>
    <t>DL-02871</t>
  </si>
  <si>
    <t>TKT-00132</t>
  </si>
  <si>
    <t>TKT-00133</t>
  </si>
  <si>
    <t>CUST-1021</t>
  </si>
  <si>
    <t>DL-03039</t>
  </si>
  <si>
    <t>2022-02-12</t>
  </si>
  <si>
    <t>TKT-00134</t>
  </si>
  <si>
    <t>CUST-1498</t>
  </si>
  <si>
    <t>TKT-00135</t>
  </si>
  <si>
    <t>CUST-0037</t>
  </si>
  <si>
    <t>DL-03518</t>
  </si>
  <si>
    <t>TKT-00136</t>
  </si>
  <si>
    <t>2023-07-19</t>
  </si>
  <si>
    <t>TKT-00137</t>
  </si>
  <si>
    <t>CUST-1190</t>
  </si>
  <si>
    <t>TKT-00138</t>
  </si>
  <si>
    <t>CUST-1315</t>
  </si>
  <si>
    <t>DL-01086</t>
  </si>
  <si>
    <t>2022-09-10</t>
  </si>
  <si>
    <t>TKT-00139</t>
  </si>
  <si>
    <t>TKT-00140</t>
  </si>
  <si>
    <t>DL-01730</t>
  </si>
  <si>
    <t>TKT-00141</t>
  </si>
  <si>
    <t>TKT-00142</t>
  </si>
  <si>
    <t>CUST-0558</t>
  </si>
  <si>
    <t>DL-03812</t>
  </si>
  <si>
    <t>24/01/2024</t>
  </si>
  <si>
    <t>TKT-00143</t>
  </si>
  <si>
    <t>DL-02265</t>
  </si>
  <si>
    <t>TKT-00144</t>
  </si>
  <si>
    <t>CUST-0695</t>
  </si>
  <si>
    <t>TKT-00145</t>
  </si>
  <si>
    <t>CUST-0598</t>
  </si>
  <si>
    <t>DL-00424</t>
  </si>
  <si>
    <t>TKT-00146</t>
  </si>
  <si>
    <t>CUST-1446</t>
  </si>
  <si>
    <t>TKT-00147</t>
  </si>
  <si>
    <t>CUST-1107</t>
  </si>
  <si>
    <t>TKT-00148</t>
  </si>
  <si>
    <t>TKT-00149</t>
  </si>
  <si>
    <t>TKT-00150</t>
  </si>
  <si>
    <t>TKT-00151</t>
  </si>
  <si>
    <t>2022-01-31</t>
  </si>
  <si>
    <t>TKT-00152</t>
  </si>
  <si>
    <t>CUST-1120</t>
  </si>
  <si>
    <t>TKT-00153</t>
  </si>
  <si>
    <t>DL-01972</t>
  </si>
  <si>
    <t>2022-12-14</t>
  </si>
  <si>
    <t>TKT-00154</t>
  </si>
  <si>
    <t>CUST-1200</t>
  </si>
  <si>
    <t>DL-02985</t>
  </si>
  <si>
    <t>2025-02-28</t>
  </si>
  <si>
    <t>TKT-00155</t>
  </si>
  <si>
    <t>TKT-00156</t>
  </si>
  <si>
    <t>DL-00930</t>
  </si>
  <si>
    <t>TKT-00157</t>
  </si>
  <si>
    <t>DL-00222</t>
  </si>
  <si>
    <t>TKT-00158</t>
  </si>
  <si>
    <t>TKT-00159</t>
  </si>
  <si>
    <t>TKT-00160</t>
  </si>
  <si>
    <t>TKT-00161</t>
  </si>
  <si>
    <t>TKT-00162</t>
  </si>
  <si>
    <t>DL-03603</t>
  </si>
  <si>
    <t>TKT-00163</t>
  </si>
  <si>
    <t>CUST-0278</t>
  </si>
  <si>
    <t>DL-04084</t>
  </si>
  <si>
    <t>TKT-00164</t>
  </si>
  <si>
    <t>CUST-1469</t>
  </si>
  <si>
    <t>2022-05-04</t>
  </si>
  <si>
    <t>TKT-00165</t>
  </si>
  <si>
    <t>CUST-0153</t>
  </si>
  <si>
    <t>DL-02723</t>
  </si>
  <si>
    <t>TKT-00166</t>
  </si>
  <si>
    <t>CUST-1370</t>
  </si>
  <si>
    <t>TKT-00167</t>
  </si>
  <si>
    <t>CUST-1140</t>
  </si>
  <si>
    <t>2023-10-28</t>
  </si>
  <si>
    <t>TKT-00168</t>
  </si>
  <si>
    <t>TKT-00169</t>
  </si>
  <si>
    <t>CUST-1311</t>
  </si>
  <si>
    <t>DL-02942</t>
  </si>
  <si>
    <t>2023-09-06</t>
  </si>
  <si>
    <t>TKT-00170</t>
  </si>
  <si>
    <t>2023-05-10</t>
  </si>
  <si>
    <t>TKT-00171</t>
  </si>
  <si>
    <t>DL-00329</t>
  </si>
  <si>
    <t>TKT-00172</t>
  </si>
  <si>
    <t>CUST-0744</t>
  </si>
  <si>
    <t>TKT-00173</t>
  </si>
  <si>
    <t>CUST-0111</t>
  </si>
  <si>
    <t>TKT-00174</t>
  </si>
  <si>
    <t>CUST-0453</t>
  </si>
  <si>
    <t>2024-01-16</t>
  </si>
  <si>
    <t>TKT-00175</t>
  </si>
  <si>
    <t>CUST-1223</t>
  </si>
  <si>
    <t>TKT-00176</t>
  </si>
  <si>
    <t>TKT-00177</t>
  </si>
  <si>
    <t>CUST-1152</t>
  </si>
  <si>
    <t>24/05/2024</t>
  </si>
  <si>
    <t>TKT-00178</t>
  </si>
  <si>
    <t>DL-03335</t>
  </si>
  <si>
    <t>2022-02-21</t>
  </si>
  <si>
    <t>TKT-00179</t>
  </si>
  <si>
    <t>DL-03997</t>
  </si>
  <si>
    <t>2023-08-08</t>
  </si>
  <si>
    <t>TKT-00180</t>
  </si>
  <si>
    <t>DL-01859</t>
  </si>
  <si>
    <t>TKT-00181</t>
  </si>
  <si>
    <t>CUST-0282</t>
  </si>
  <si>
    <t>TKT-00182</t>
  </si>
  <si>
    <t>DL-03443</t>
  </si>
  <si>
    <t>TKT-00183</t>
  </si>
  <si>
    <t>CUST-1109</t>
  </si>
  <si>
    <t>TKT-00184</t>
  </si>
  <si>
    <t>TKT-00185</t>
  </si>
  <si>
    <t>TKT-00186</t>
  </si>
  <si>
    <t>CUST-0791</t>
  </si>
  <si>
    <t>DL-00741</t>
  </si>
  <si>
    <t>TKT-00187</t>
  </si>
  <si>
    <t>CUST-0341</t>
  </si>
  <si>
    <t>DL-01499</t>
  </si>
  <si>
    <t>2023-05-21</t>
  </si>
  <si>
    <t>TKT-00188</t>
  </si>
  <si>
    <t>CUST-0243</t>
  </si>
  <si>
    <t>DL-00116</t>
  </si>
  <si>
    <t>TKT-00189</t>
  </si>
  <si>
    <t>TKT-00190</t>
  </si>
  <si>
    <t>CUST-0663</t>
  </si>
  <si>
    <t>TKT-00191</t>
  </si>
  <si>
    <t>CUST-0796</t>
  </si>
  <si>
    <t>TKT-00192</t>
  </si>
  <si>
    <t>CUST-0551</t>
  </si>
  <si>
    <t>DL-01197</t>
  </si>
  <si>
    <t>TKT-00193</t>
  </si>
  <si>
    <t>CUST-0486</t>
  </si>
  <si>
    <t>TKT-00194</t>
  </si>
  <si>
    <t>DL-02869</t>
  </si>
  <si>
    <t>TKT-00195</t>
  </si>
  <si>
    <t>CUST-0664</t>
  </si>
  <si>
    <t>TKT-00196</t>
  </si>
  <si>
    <t>CUST-0400</t>
  </si>
  <si>
    <t>DL-03806</t>
  </si>
  <si>
    <t>TKT-00197</t>
  </si>
  <si>
    <t>TKT-00198</t>
  </si>
  <si>
    <t>CUST-0787</t>
  </si>
  <si>
    <t>TKT-00199</t>
  </si>
  <si>
    <t>CUST-1332</t>
  </si>
  <si>
    <t>DL-00340</t>
  </si>
  <si>
    <t>TKT-00200</t>
  </si>
  <si>
    <t>TKT-00201</t>
  </si>
  <si>
    <t>TKT-00202</t>
  </si>
  <si>
    <t>CUST-0545</t>
  </si>
  <si>
    <t>DL-03763</t>
  </si>
  <si>
    <t>2022-10-21</t>
  </si>
  <si>
    <t>TKT-00203</t>
  </si>
  <si>
    <t>30/04/2024</t>
  </si>
  <si>
    <t>TKT-00204</t>
  </si>
  <si>
    <t>CUST-0634</t>
  </si>
  <si>
    <t>TKT-00205</t>
  </si>
  <si>
    <t>DL-02110</t>
  </si>
  <si>
    <t>TKT-00206</t>
  </si>
  <si>
    <t>CUST-0197</t>
  </si>
  <si>
    <t>2023-09-19</t>
  </si>
  <si>
    <t>TKT-00207</t>
  </si>
  <si>
    <t>TKT-00208</t>
  </si>
  <si>
    <t>DL-00538</t>
  </si>
  <si>
    <t>2024-09-14</t>
  </si>
  <si>
    <t>TKT-00209</t>
  </si>
  <si>
    <t>2022-07-23</t>
  </si>
  <si>
    <t>TKT-00210</t>
  </si>
  <si>
    <t>CUST-0083</t>
  </si>
  <si>
    <t>TKT-00211</t>
  </si>
  <si>
    <t>TKT-00212</t>
  </si>
  <si>
    <t>CUST-0144</t>
  </si>
  <si>
    <t>TKT-00213</t>
  </si>
  <si>
    <t>CUST-0143</t>
  </si>
  <si>
    <t>DL-00437</t>
  </si>
  <si>
    <t>TKT-00214</t>
  </si>
  <si>
    <t>TKT-00215</t>
  </si>
  <si>
    <t>DL-01442</t>
  </si>
  <si>
    <t>TKT-00216</t>
  </si>
  <si>
    <t>CUST-0793</t>
  </si>
  <si>
    <t>DL-01156</t>
  </si>
  <si>
    <t>TKT-00217</t>
  </si>
  <si>
    <t>TKT-00218</t>
  </si>
  <si>
    <t>DL-04179</t>
  </si>
  <si>
    <t>TKT-00219</t>
  </si>
  <si>
    <t>CUST-0908</t>
  </si>
  <si>
    <t>TKT-00220</t>
  </si>
  <si>
    <t>CUST-0253</t>
  </si>
  <si>
    <t>TKT-00221</t>
  </si>
  <si>
    <t>CUST-0765</t>
  </si>
  <si>
    <t>DL-00724</t>
  </si>
  <si>
    <t>TKT-00222</t>
  </si>
  <si>
    <t>CUST-0139</t>
  </si>
  <si>
    <t>TKT-00223</t>
  </si>
  <si>
    <t>CUST-0170</t>
  </si>
  <si>
    <t>TKT-00224</t>
  </si>
  <si>
    <t>DL-01686</t>
  </si>
  <si>
    <t>2022-11-10</t>
  </si>
  <si>
    <t>TKT-00225</t>
  </si>
  <si>
    <t>CUST-0211</t>
  </si>
  <si>
    <t>TKT-00226</t>
  </si>
  <si>
    <t>CUST-0777</t>
  </si>
  <si>
    <t>2024-10-15</t>
  </si>
  <si>
    <t>TKT-00227</t>
  </si>
  <si>
    <t>TKT-00228</t>
  </si>
  <si>
    <t>CUST-1301</t>
  </si>
  <si>
    <t>TKT-00229</t>
  </si>
  <si>
    <t>DL-02655</t>
  </si>
  <si>
    <t>TKT-00230</t>
  </si>
  <si>
    <t>TKT-00231</t>
  </si>
  <si>
    <t>CUST-1335</t>
  </si>
  <si>
    <t>TKT-00232</t>
  </si>
  <si>
    <t>DL-02251</t>
  </si>
  <si>
    <t>TKT-00233</t>
  </si>
  <si>
    <t>CUST-0786</t>
  </si>
  <si>
    <t>DL-03031</t>
  </si>
  <si>
    <t>TKT-00234</t>
  </si>
  <si>
    <t>CUST-1172</t>
  </si>
  <si>
    <t>2024-07-02</t>
  </si>
  <si>
    <t>TKT-00235</t>
  </si>
  <si>
    <t>CUST-0646</t>
  </si>
  <si>
    <t>TKT-00236</t>
  </si>
  <si>
    <t>TKT-00237</t>
  </si>
  <si>
    <t>TKT-00238</t>
  </si>
  <si>
    <t>CUST-1085</t>
  </si>
  <si>
    <t>DL-01409</t>
  </si>
  <si>
    <t>TKT-00239</t>
  </si>
  <si>
    <t>TKT-00240</t>
  </si>
  <si>
    <t>CUST-1451</t>
  </si>
  <si>
    <t>DL-01563</t>
  </si>
  <si>
    <t>TKT-00241</t>
  </si>
  <si>
    <t>2023-10-12</t>
  </si>
  <si>
    <t>TKT-00242</t>
  </si>
  <si>
    <t>CUST-0815</t>
  </si>
  <si>
    <t>TKT-00243</t>
  </si>
  <si>
    <t>CUST-0811</t>
  </si>
  <si>
    <t>TKT-00244</t>
  </si>
  <si>
    <t>TKT-00245</t>
  </si>
  <si>
    <t>CUST-0949</t>
  </si>
  <si>
    <t>2023-07-07</t>
  </si>
  <si>
    <t>TKT-00246</t>
  </si>
  <si>
    <t>CUST-1441</t>
  </si>
  <si>
    <t>DL-03640</t>
  </si>
  <si>
    <t>TKT-00247</t>
  </si>
  <si>
    <t>TKT-00248</t>
  </si>
  <si>
    <t>DL-02905</t>
  </si>
  <si>
    <t>TKT-00249</t>
  </si>
  <si>
    <t>2023-08-27</t>
  </si>
  <si>
    <t>TKT-00250</t>
  </si>
  <si>
    <t>2023-01-27</t>
  </si>
  <si>
    <t>TKT-00251</t>
  </si>
  <si>
    <t>CUST-0166</t>
  </si>
  <si>
    <t>DL-00604</t>
  </si>
  <si>
    <t>2024-12-03</t>
  </si>
  <si>
    <t>TKT-00252</t>
  </si>
  <si>
    <t>TKT-00253</t>
  </si>
  <si>
    <t>TKT-00254</t>
  </si>
  <si>
    <t>DL-03874</t>
  </si>
  <si>
    <t>TKT-00255</t>
  </si>
  <si>
    <t>TKT-00256</t>
  </si>
  <si>
    <t>CUST-0841</t>
  </si>
  <si>
    <t>DL-02136</t>
  </si>
  <si>
    <t>2022-03-20</t>
  </si>
  <si>
    <t>TKT-00257</t>
  </si>
  <si>
    <t>TKT-00258</t>
  </si>
  <si>
    <t>TKT-00259</t>
  </si>
  <si>
    <t>CUST-1033</t>
  </si>
  <si>
    <t>DL-00637</t>
  </si>
  <si>
    <t>TKT-00260</t>
  </si>
  <si>
    <t>DL-02691</t>
  </si>
  <si>
    <t>TKT-00261</t>
  </si>
  <si>
    <t>DL-03633</t>
  </si>
  <si>
    <t>TKT-00262</t>
  </si>
  <si>
    <t>TKT-00263</t>
  </si>
  <si>
    <t>CUST-0592</t>
  </si>
  <si>
    <t>DL-02938</t>
  </si>
  <si>
    <t>TKT-00264</t>
  </si>
  <si>
    <t>14/08/2022</t>
  </si>
  <si>
    <t>TKT-00265</t>
  </si>
  <si>
    <t>CUST-0257</t>
  </si>
  <si>
    <t>TKT-00266</t>
  </si>
  <si>
    <t>TKT-00267</t>
  </si>
  <si>
    <t>TKT-00268</t>
  </si>
  <si>
    <t>CUST-0699</t>
  </si>
  <si>
    <t>TKT-00269</t>
  </si>
  <si>
    <t>CUST-1056</t>
  </si>
  <si>
    <t>DL-00555</t>
  </si>
  <si>
    <t>TKT-00270</t>
  </si>
  <si>
    <t>TKT-00271</t>
  </si>
  <si>
    <t>TKT-00272</t>
  </si>
  <si>
    <t>TKT-00273</t>
  </si>
  <si>
    <t>CUST-1345</t>
  </si>
  <si>
    <t>TKT-00274</t>
  </si>
  <si>
    <t>DL-00439</t>
  </si>
  <si>
    <t>TKT-00275</t>
  </si>
  <si>
    <t>07/07/2023</t>
  </si>
  <si>
    <t>TKT-00276</t>
  </si>
  <si>
    <t>CUST-0568</t>
  </si>
  <si>
    <t>2023-06-24</t>
  </si>
  <si>
    <t>TKT-00277</t>
  </si>
  <si>
    <t>TKT-00278</t>
  </si>
  <si>
    <t>CUST-1348</t>
  </si>
  <si>
    <t>TKT-00279</t>
  </si>
  <si>
    <t>TKT-00280</t>
  </si>
  <si>
    <t>TKT-00281</t>
  </si>
  <si>
    <t>CUST-0502</t>
  </si>
  <si>
    <t>TKT-00282</t>
  </si>
  <si>
    <t>CUST-1383</t>
  </si>
  <si>
    <t>TKT-00283</t>
  </si>
  <si>
    <t>TKT-00284</t>
  </si>
  <si>
    <t>DL-00255</t>
  </si>
  <si>
    <t>TKT-00285</t>
  </si>
  <si>
    <t>TKT-00286</t>
  </si>
  <si>
    <t>CUST-1163</t>
  </si>
  <si>
    <t>2023-02-12</t>
  </si>
  <si>
    <t>TKT-00287</t>
  </si>
  <si>
    <t>CUST-1209</t>
  </si>
  <si>
    <t>TKT-00288</t>
  </si>
  <si>
    <t>DL-02675</t>
  </si>
  <si>
    <t>2024-02-02</t>
  </si>
  <si>
    <t>TKT-00289</t>
  </si>
  <si>
    <t>CUST-1272</t>
  </si>
  <si>
    <t>TKT-00290</t>
  </si>
  <si>
    <t>TKT-00291</t>
  </si>
  <si>
    <t>DL-00265</t>
  </si>
  <si>
    <t>TKT-00292</t>
  </si>
  <si>
    <t>DL-01724</t>
  </si>
  <si>
    <t>TKT-00293</t>
  </si>
  <si>
    <t>DL-02169</t>
  </si>
  <si>
    <t>TKT-00294</t>
  </si>
  <si>
    <t>2025-02-21</t>
  </si>
  <si>
    <t>TKT-00295</t>
  </si>
  <si>
    <t>CUST-0283</t>
  </si>
  <si>
    <t>DL-00248</t>
  </si>
  <si>
    <t>TKT-00296</t>
  </si>
  <si>
    <t>DL-02783</t>
  </si>
  <si>
    <t>TKT-00297</t>
  </si>
  <si>
    <t>CUST-0850</t>
  </si>
  <si>
    <t>DL-02722</t>
  </si>
  <si>
    <t>TKT-00298</t>
  </si>
  <si>
    <t>DL-01080</t>
  </si>
  <si>
    <t>TKT-00299</t>
  </si>
  <si>
    <t>DL-03777</t>
  </si>
  <si>
    <t>TKT-00300</t>
  </si>
  <si>
    <t>TKT-00301</t>
  </si>
  <si>
    <t>DL-00592</t>
  </si>
  <si>
    <t>TKT-00302</t>
  </si>
  <si>
    <t>DL-00641</t>
  </si>
  <si>
    <t>2022-08-10</t>
  </si>
  <si>
    <t>TKT-00303</t>
  </si>
  <si>
    <t>CUST-0717</t>
  </si>
  <si>
    <t>DL-00539</t>
  </si>
  <si>
    <t>TKT-00304</t>
  </si>
  <si>
    <t>DL-01513</t>
  </si>
  <si>
    <t>2022-07-24</t>
  </si>
  <si>
    <t>TKT-00305</t>
  </si>
  <si>
    <t>TKT-00306</t>
  </si>
  <si>
    <t>DL-01672</t>
  </si>
  <si>
    <t>TKT-00307</t>
  </si>
  <si>
    <t>CUST-0758</t>
  </si>
  <si>
    <t>TKT-00308</t>
  </si>
  <si>
    <t>CUST-0245</t>
  </si>
  <si>
    <t>TKT-00309</t>
  </si>
  <si>
    <t>CUST-1245</t>
  </si>
  <si>
    <t>DL-03414</t>
  </si>
  <si>
    <t>TKT-00310</t>
  </si>
  <si>
    <t>DL-02247</t>
  </si>
  <si>
    <t>TKT-00311</t>
  </si>
  <si>
    <t>TKT-00312</t>
  </si>
  <si>
    <t>DL-01831</t>
  </si>
  <si>
    <t>2025-01-25</t>
  </si>
  <si>
    <t>TKT-00313</t>
  </si>
  <si>
    <t>TKT-00314</t>
  </si>
  <si>
    <t>22/05/2023</t>
  </si>
  <si>
    <t>TKT-00315</t>
  </si>
  <si>
    <t>DL-02538</t>
  </si>
  <si>
    <t>TKT-00316</t>
  </si>
  <si>
    <t>TKT-00317</t>
  </si>
  <si>
    <t>CUST-0027</t>
  </si>
  <si>
    <t>2022-01-26</t>
  </si>
  <si>
    <t>TKT-00318</t>
  </si>
  <si>
    <t>DL-01504</t>
  </si>
  <si>
    <t>TKT-00319</t>
  </si>
  <si>
    <t>CUST-0492</t>
  </si>
  <si>
    <t>DL-02303</t>
  </si>
  <si>
    <t>2022-09-27</t>
  </si>
  <si>
    <t>TKT-00320</t>
  </si>
  <si>
    <t>CUST-1218</t>
  </si>
  <si>
    <t>TKT-00321</t>
  </si>
  <si>
    <t>CUST-0705</t>
  </si>
  <si>
    <t>16/04/2024</t>
  </si>
  <si>
    <t>TKT-00322</t>
  </si>
  <si>
    <t>CUST-1017</t>
  </si>
  <si>
    <t>TKT-00323</t>
  </si>
  <si>
    <t>TKT-00324</t>
  </si>
  <si>
    <t>DL-01255</t>
  </si>
  <si>
    <t>TKT-00325</t>
  </si>
  <si>
    <t>TKT-00326</t>
  </si>
  <si>
    <t>TKT-00327</t>
  </si>
  <si>
    <t>CUST-0256</t>
  </si>
  <si>
    <t>TKT-00328</t>
  </si>
  <si>
    <t>DL-02772</t>
  </si>
  <si>
    <t>TKT-00329</t>
  </si>
  <si>
    <t>CUST-1089</t>
  </si>
  <si>
    <t>2023-03-16</t>
  </si>
  <si>
    <t>TKT-00330</t>
  </si>
  <si>
    <t>TKT-00331</t>
  </si>
  <si>
    <t>TKT-00332</t>
  </si>
  <si>
    <t>TKT-00333</t>
  </si>
  <si>
    <t>CUST-0219</t>
  </si>
  <si>
    <t>TKT-00334</t>
  </si>
  <si>
    <t>CUST-1380</t>
  </si>
  <si>
    <t>TKT-00335</t>
  </si>
  <si>
    <t>DL-01334</t>
  </si>
  <si>
    <t>05/06/2023</t>
  </si>
  <si>
    <t>TKT-00336</t>
  </si>
  <si>
    <t>19/04/2022</t>
  </si>
  <si>
    <t>TKT-00337</t>
  </si>
  <si>
    <t>2025-02-20</t>
  </si>
  <si>
    <t>TKT-00338</t>
  </si>
  <si>
    <t>TKT-00339</t>
  </si>
  <si>
    <t>DL-02342</t>
  </si>
  <si>
    <t>TKT-00340</t>
  </si>
  <si>
    <t>DL-03261</t>
  </si>
  <si>
    <t>TKT-00341</t>
  </si>
  <si>
    <t>TKT-00342</t>
  </si>
  <si>
    <t>2022-01-24</t>
  </si>
  <si>
    <t>TKT-00343</t>
  </si>
  <si>
    <t>DL-01390</t>
  </si>
  <si>
    <t>TKT-00344</t>
  </si>
  <si>
    <t>DL-01239</t>
  </si>
  <si>
    <t>TKT-00345</t>
  </si>
  <si>
    <t>DL-02105</t>
  </si>
  <si>
    <t>26/03/2024</t>
  </si>
  <si>
    <t>TKT-00346</t>
  </si>
  <si>
    <t>CUST-1228</t>
  </si>
  <si>
    <t>2025-02-02</t>
  </si>
  <si>
    <t>TKT-00347</t>
  </si>
  <si>
    <t>DL-02325</t>
  </si>
  <si>
    <t>TKT-00348</t>
  </si>
  <si>
    <t>TKT-00349</t>
  </si>
  <si>
    <t>TKT-00350</t>
  </si>
  <si>
    <t>CUST-0618</t>
  </si>
  <si>
    <t>DL-03687</t>
  </si>
  <si>
    <t>TKT-00351</t>
  </si>
  <si>
    <t>CUST-0280</t>
  </si>
  <si>
    <t>TKT-00352</t>
  </si>
  <si>
    <t>2024-09-21</t>
  </si>
  <si>
    <t>TKT-00353</t>
  </si>
  <si>
    <t>TKT-00354</t>
  </si>
  <si>
    <t>CUST-0990</t>
  </si>
  <si>
    <t>DL-00366</t>
  </si>
  <si>
    <t>TKT-00355</t>
  </si>
  <si>
    <t>TKT-00356</t>
  </si>
  <si>
    <t>CUST-1454</t>
  </si>
  <si>
    <t>DL-02258</t>
  </si>
  <si>
    <t>2022-09-26</t>
  </si>
  <si>
    <t>TKT-00357</t>
  </si>
  <si>
    <t>CUST-0022</t>
  </si>
  <si>
    <t>DL-02925</t>
  </si>
  <si>
    <t>TKT-00358</t>
  </si>
  <si>
    <t>CUST-0268</t>
  </si>
  <si>
    <t>TKT-00359</t>
  </si>
  <si>
    <t>CUST-0093</t>
  </si>
  <si>
    <t>DL-03844</t>
  </si>
  <si>
    <t>2024-12-02</t>
  </si>
  <si>
    <t>TKT-00360</t>
  </si>
  <si>
    <t>TKT-00361</t>
  </si>
  <si>
    <t>CUST-0921</t>
  </si>
  <si>
    <t>DL-00998</t>
  </si>
  <si>
    <t>TKT-00362</t>
  </si>
  <si>
    <t>CUST-0396</t>
  </si>
  <si>
    <t>TKT-00363</t>
  </si>
  <si>
    <t>TKT-00364</t>
  </si>
  <si>
    <t>TKT-00365</t>
  </si>
  <si>
    <t>CUST-1026</t>
  </si>
  <si>
    <t>DL-01331</t>
  </si>
  <si>
    <t>TKT-00366</t>
  </si>
  <si>
    <t>TKT-00367</t>
  </si>
  <si>
    <t>CUST-0182</t>
  </si>
  <si>
    <t>DL-04126</t>
  </si>
  <si>
    <t>TKT-00368</t>
  </si>
  <si>
    <t>CUST-0617</t>
  </si>
  <si>
    <t>DL-03438</t>
  </si>
  <si>
    <t>TKT-00369</t>
  </si>
  <si>
    <t>TKT-00370</t>
  </si>
  <si>
    <t>TKT-00371</t>
  </si>
  <si>
    <t>CUST-1224</t>
  </si>
  <si>
    <t>DL-00528</t>
  </si>
  <si>
    <t>TKT-00372</t>
  </si>
  <si>
    <t>TKT-00373</t>
  </si>
  <si>
    <t>2023-08-19</t>
  </si>
  <si>
    <t>TKT-00374</t>
  </si>
  <si>
    <t>TKT-00375</t>
  </si>
  <si>
    <t>CUST-0295</t>
  </si>
  <si>
    <t>DL-03987</t>
  </si>
  <si>
    <t>2022-01-08</t>
  </si>
  <si>
    <t>TKT-00376</t>
  </si>
  <si>
    <t>CUST-1410</t>
  </si>
  <si>
    <t>DL-02818</t>
  </si>
  <si>
    <t>TKT-00377</t>
  </si>
  <si>
    <t>TKT-00378</t>
  </si>
  <si>
    <t>TKT-00379</t>
  </si>
  <si>
    <t>DL-03377</t>
  </si>
  <si>
    <t>TKT-00380</t>
  </si>
  <si>
    <t>TKT-00381</t>
  </si>
  <si>
    <t>2023-03-24</t>
  </si>
  <si>
    <t>TKT-00382</t>
  </si>
  <si>
    <t>DL-04016</t>
  </si>
  <si>
    <t>14/03/2022</t>
  </si>
  <si>
    <t>TKT-00383</t>
  </si>
  <si>
    <t>CUST-0086</t>
  </si>
  <si>
    <t>TKT-00384</t>
  </si>
  <si>
    <t>DL-02349</t>
  </si>
  <si>
    <t>TKT-00385</t>
  </si>
  <si>
    <t>DL-03921</t>
  </si>
  <si>
    <t>TKT-00386</t>
  </si>
  <si>
    <t>TKT-00387</t>
  </si>
  <si>
    <t>CUST-0576</t>
  </si>
  <si>
    <t>DL-03422</t>
  </si>
  <si>
    <t>TKT-00388</t>
  </si>
  <si>
    <t>TKT-00389</t>
  </si>
  <si>
    <t>TKT-00390</t>
  </si>
  <si>
    <t>CUST-1359</t>
  </si>
  <si>
    <t>DL-01926</t>
  </si>
  <si>
    <t>TKT-00391</t>
  </si>
  <si>
    <t>CUST-0612</t>
  </si>
  <si>
    <t>DL-01774</t>
  </si>
  <si>
    <t>TKT-00392</t>
  </si>
  <si>
    <t>TKT-00393</t>
  </si>
  <si>
    <t>DL-01996</t>
  </si>
  <si>
    <t>TKT-00394</t>
  </si>
  <si>
    <t>CUST-0190</t>
  </si>
  <si>
    <t>TKT-00395</t>
  </si>
  <si>
    <t>CUST-0438</t>
  </si>
  <si>
    <t>DL-02496</t>
  </si>
  <si>
    <t>TKT-00396</t>
  </si>
  <si>
    <t>CUST-0207</t>
  </si>
  <si>
    <t>TKT-00397</t>
  </si>
  <si>
    <t>DL-03492</t>
  </si>
  <si>
    <t>2022-04-25</t>
  </si>
  <si>
    <t>TKT-00398</t>
  </si>
  <si>
    <t>CUST-0084</t>
  </si>
  <si>
    <t>2022-03-07</t>
  </si>
  <si>
    <t>TKT-00399</t>
  </si>
  <si>
    <t>CUST-1192</t>
  </si>
  <si>
    <t>DL-00099</t>
  </si>
  <si>
    <t>TKT-00400</t>
  </si>
  <si>
    <t>CUST-0825</t>
  </si>
  <si>
    <t>DL-01001</t>
  </si>
  <si>
    <t>TKT-00401</t>
  </si>
  <si>
    <t>CUST-1197</t>
  </si>
  <si>
    <t>DL-02774</t>
  </si>
  <si>
    <t>TKT-00402</t>
  </si>
  <si>
    <t>CUST-0034</t>
  </si>
  <si>
    <t>DL-02586</t>
  </si>
  <si>
    <t>TKT-00403</t>
  </si>
  <si>
    <t>CUST-0692</t>
  </si>
  <si>
    <t>2022-07-01</t>
  </si>
  <si>
    <t>TKT-00404</t>
  </si>
  <si>
    <t>TKT-00405</t>
  </si>
  <si>
    <t>DL-01535</t>
  </si>
  <si>
    <t>TKT-00406</t>
  </si>
  <si>
    <t>CUST-0763</t>
  </si>
  <si>
    <t>DL-02393</t>
  </si>
  <si>
    <t>TKT-00407</t>
  </si>
  <si>
    <t>DL-02721</t>
  </si>
  <si>
    <t>TKT-00408</t>
  </si>
  <si>
    <t>DL-00912</t>
  </si>
  <si>
    <t>TKT-00409</t>
  </si>
  <si>
    <t>CUST-1187</t>
  </si>
  <si>
    <t>2022-08-21</t>
  </si>
  <si>
    <t>TKT-00410</t>
  </si>
  <si>
    <t>CUST-1270</t>
  </si>
  <si>
    <t>TKT-00411</t>
  </si>
  <si>
    <t>CUST-1282</t>
  </si>
  <si>
    <t>DL-00062</t>
  </si>
  <si>
    <t>TKT-00412</t>
  </si>
  <si>
    <t>DL-01501</t>
  </si>
  <si>
    <t>TKT-00413</t>
  </si>
  <si>
    <t>CUST-0814</t>
  </si>
  <si>
    <t>TKT-00414</t>
  </si>
  <si>
    <t>CUST-1016</t>
  </si>
  <si>
    <t>TKT-00415</t>
  </si>
  <si>
    <t>CUST-0430</t>
  </si>
  <si>
    <t>TKT-00416</t>
  </si>
  <si>
    <t>DL-00934</t>
  </si>
  <si>
    <t>TKT-00417</t>
  </si>
  <si>
    <t>TKT-00418</t>
  </si>
  <si>
    <t>TKT-00419</t>
  </si>
  <si>
    <t>DL-00549</t>
  </si>
  <si>
    <t>TKT-00420</t>
  </si>
  <si>
    <t>TKT-00421</t>
  </si>
  <si>
    <t>DL-00701</t>
  </si>
  <si>
    <t>TKT-00422</t>
  </si>
  <si>
    <t>DL-03853</t>
  </si>
  <si>
    <t>2023-12-27</t>
  </si>
  <si>
    <t>TKT-00423</t>
  </si>
  <si>
    <t>CUST-0794</t>
  </si>
  <si>
    <t>TKT-00424</t>
  </si>
  <si>
    <t>DL-00840</t>
  </si>
  <si>
    <t>TKT-00425</t>
  </si>
  <si>
    <t>2024-11-19</t>
  </si>
  <si>
    <t>TKT-00426</t>
  </si>
  <si>
    <t>TKT-00427</t>
  </si>
  <si>
    <t>2022-05-24</t>
  </si>
  <si>
    <t>TKT-00428</t>
  </si>
  <si>
    <t>TKT-00429</t>
  </si>
  <si>
    <t>TKT-00430</t>
  </si>
  <si>
    <t>TKT-00431</t>
  </si>
  <si>
    <t>TKT-00432</t>
  </si>
  <si>
    <t>TKT-00433</t>
  </si>
  <si>
    <t>CUST-0855</t>
  </si>
  <si>
    <t>DL-02320</t>
  </si>
  <si>
    <t>TKT-00434</t>
  </si>
  <si>
    <t>CUST-0956</t>
  </si>
  <si>
    <t>TKT-00435</t>
  </si>
  <si>
    <t>CUST-1124</t>
  </si>
  <si>
    <t>TKT-00436</t>
  </si>
  <si>
    <t>DL-00081</t>
  </si>
  <si>
    <t>TKT-00437</t>
  </si>
  <si>
    <t>TKT-00438</t>
  </si>
  <si>
    <t>TKT-00439</t>
  </si>
  <si>
    <t>TKT-00440</t>
  </si>
  <si>
    <t>TKT-00441</t>
  </si>
  <si>
    <t>DL-01432</t>
  </si>
  <si>
    <t>TKT-00442</t>
  </si>
  <si>
    <t>TKT-00443</t>
  </si>
  <si>
    <t>CUST-0021</t>
  </si>
  <si>
    <t>DL-02773</t>
  </si>
  <si>
    <t>TKT-00444</t>
  </si>
  <si>
    <t>TKT-00445</t>
  </si>
  <si>
    <t>CUST-0370</t>
  </si>
  <si>
    <t>TKT-00446</t>
  </si>
  <si>
    <t>TKT-00447</t>
  </si>
  <si>
    <t>TKT-00448</t>
  </si>
  <si>
    <t>TKT-00449</t>
  </si>
  <si>
    <t>CUST-1173</t>
  </si>
  <si>
    <t>TKT-00450</t>
  </si>
  <si>
    <t>CUST-0627</t>
  </si>
  <si>
    <t>TKT-00451</t>
  </si>
  <si>
    <t>CUST-0194</t>
  </si>
  <si>
    <t>DL-03009</t>
  </si>
  <si>
    <t>TKT-00452</t>
  </si>
  <si>
    <t>CUST-0935</t>
  </si>
  <si>
    <t>TKT-00453</t>
  </si>
  <si>
    <t>CUST-0120</t>
  </si>
  <si>
    <t>DL-03041</t>
  </si>
  <si>
    <t>TKT-00454</t>
  </si>
  <si>
    <t>TKT-00455</t>
  </si>
  <si>
    <t>TKT-00456</t>
  </si>
  <si>
    <t>TKT-00457</t>
  </si>
  <si>
    <t>TKT-00458</t>
  </si>
  <si>
    <t>DL-00507</t>
  </si>
  <si>
    <t>TKT-00459</t>
  </si>
  <si>
    <t>DL-04079</t>
  </si>
  <si>
    <t>TKT-00460</t>
  </si>
  <si>
    <t>TKT-00461</t>
  </si>
  <si>
    <t>DL-00462</t>
  </si>
  <si>
    <t>TKT-00462</t>
  </si>
  <si>
    <t>TKT-00463</t>
  </si>
  <si>
    <t>CUST-0788</t>
  </si>
  <si>
    <t>TKT-00464</t>
  </si>
  <si>
    <t>2024-03-26</t>
  </si>
  <si>
    <t>TKT-00465</t>
  </si>
  <si>
    <t>TKT-00466</t>
  </si>
  <si>
    <t>CUST-1395</t>
  </si>
  <si>
    <t>DL-02499</t>
  </si>
  <si>
    <t>TKT-00467</t>
  </si>
  <si>
    <t>DL-00895</t>
  </si>
  <si>
    <t>TKT-00468</t>
  </si>
  <si>
    <t>CUST-1322</t>
  </si>
  <si>
    <t>TKT-00469</t>
  </si>
  <si>
    <t>TKT-00470</t>
  </si>
  <si>
    <t>2023-12-21</t>
  </si>
  <si>
    <t>TKT-00471</t>
  </si>
  <si>
    <t>DL-00684</t>
  </si>
  <si>
    <t>TKT-00472</t>
  </si>
  <si>
    <t>2022-02-24</t>
  </si>
  <si>
    <t>TKT-00473</t>
  </si>
  <si>
    <t>2024-09-15</t>
  </si>
  <si>
    <t>TKT-00474</t>
  </si>
  <si>
    <t>TKT-00475</t>
  </si>
  <si>
    <t>DL-01450</t>
  </si>
  <si>
    <t>12/01/2024</t>
  </si>
  <si>
    <t>TKT-00476</t>
  </si>
  <si>
    <t>DL-02834</t>
  </si>
  <si>
    <t>TKT-00477</t>
  </si>
  <si>
    <t>2025-02-09</t>
  </si>
  <si>
    <t>TKT-00478</t>
  </si>
  <si>
    <t>TKT-00479</t>
  </si>
  <si>
    <t>CUST-0205</t>
  </si>
  <si>
    <t>TKT-00480</t>
  </si>
  <si>
    <t>CUST-0847</t>
  </si>
  <si>
    <t>DL-00816</t>
  </si>
  <si>
    <t>TKT-00481</t>
  </si>
  <si>
    <t>TKT-00482</t>
  </si>
  <si>
    <t>TKT-00483</t>
  </si>
  <si>
    <t>2025-01-04</t>
  </si>
  <si>
    <t>TKT-00484</t>
  </si>
  <si>
    <t>CUST-0525</t>
  </si>
  <si>
    <t>TKT-00485</t>
  </si>
  <si>
    <t>DL-01265</t>
  </si>
  <si>
    <t>TKT-00486</t>
  </si>
  <si>
    <t>DL-01190</t>
  </si>
  <si>
    <t>2023-08-31</t>
  </si>
  <si>
    <t>TKT-00487</t>
  </si>
  <si>
    <t>DL-01477</t>
  </si>
  <si>
    <t>17/08/2024</t>
  </si>
  <si>
    <t>TKT-00488</t>
  </si>
  <si>
    <t>DL-01496</t>
  </si>
  <si>
    <t>TKT-00489</t>
  </si>
  <si>
    <t>DL-02297</t>
  </si>
  <si>
    <t>TKT-00490</t>
  </si>
  <si>
    <t>DL-03374</t>
  </si>
  <si>
    <t>TKT-00491</t>
  </si>
  <si>
    <t>CUST-0672</t>
  </si>
  <si>
    <t>DL-01204</t>
  </si>
  <si>
    <t>TKT-00492</t>
  </si>
  <si>
    <t>08/11/2022</t>
  </si>
  <si>
    <t>TKT-00493</t>
  </si>
  <si>
    <t>CUST-1283</t>
  </si>
  <si>
    <t>TKT-00494</t>
  </si>
  <si>
    <t>TKT-00495</t>
  </si>
  <si>
    <t>TKT-00496</t>
  </si>
  <si>
    <t>CUST-0188</t>
  </si>
  <si>
    <t>TKT-00497</t>
  </si>
  <si>
    <t>DL-02177</t>
  </si>
  <si>
    <t>TKT-00498</t>
  </si>
  <si>
    <t>TKT-00499</t>
  </si>
  <si>
    <t>DL-00477</t>
  </si>
  <si>
    <t>TKT-00500</t>
  </si>
  <si>
    <t>CUST-0452</t>
  </si>
  <si>
    <t>TKT-00501</t>
  </si>
  <si>
    <t>CUST-1194</t>
  </si>
  <si>
    <t>29/02/2024</t>
  </si>
  <si>
    <t>TKT-00502</t>
  </si>
  <si>
    <t>TKT-00503</t>
  </si>
  <si>
    <t>CUST-1207</t>
  </si>
  <si>
    <t>DL-01666</t>
  </si>
  <si>
    <t>TKT-00504</t>
  </si>
  <si>
    <t>CUST-0973</t>
  </si>
  <si>
    <t>TKT-00505</t>
  </si>
  <si>
    <t>DL-00101</t>
  </si>
  <si>
    <t>TKT-00506</t>
  </si>
  <si>
    <t>TKT-00507</t>
  </si>
  <si>
    <t>CUST-0780</t>
  </si>
  <si>
    <t>DL-02466</t>
  </si>
  <si>
    <t>TKT-00508</t>
  </si>
  <si>
    <t>CUST-1179</t>
  </si>
  <si>
    <t>2025-02-12</t>
  </si>
  <si>
    <t>TKT-00509</t>
  </si>
  <si>
    <t>CUST-0089</t>
  </si>
  <si>
    <t>TKT-00510</t>
  </si>
  <si>
    <t>29/06/2024</t>
  </si>
  <si>
    <t>TKT-00511</t>
  </si>
  <si>
    <t>DL-01105</t>
  </si>
  <si>
    <t>TKT-00512</t>
  </si>
  <si>
    <t>TKT-00513</t>
  </si>
  <si>
    <t>DL-03667</t>
  </si>
  <si>
    <t>14/06/2022</t>
  </si>
  <si>
    <t>TKT-00514</t>
  </si>
  <si>
    <t>CUST-0455</t>
  </si>
  <si>
    <t>DL-04164</t>
  </si>
  <si>
    <t>TKT-00515</t>
  </si>
  <si>
    <t>DL-00144</t>
  </si>
  <si>
    <t>TKT-00516</t>
  </si>
  <si>
    <t>DL-03115</t>
  </si>
  <si>
    <t>TKT-00517</t>
  </si>
  <si>
    <t>2023-07-04</t>
  </si>
  <si>
    <t>TKT-00518</t>
  </si>
  <si>
    <t>DL-03548</t>
  </si>
  <si>
    <t>TKT-00519</t>
  </si>
  <si>
    <t>DL-01166</t>
  </si>
  <si>
    <t>TKT-00520</t>
  </si>
  <si>
    <t>2025-01-14</t>
  </si>
  <si>
    <t>TKT-00521</t>
  </si>
  <si>
    <t>DL-03780</t>
  </si>
  <si>
    <t>TKT-00522</t>
  </si>
  <si>
    <t>DL-01569</t>
  </si>
  <si>
    <t>TKT-00523</t>
  </si>
  <si>
    <t>DL-00066</t>
  </si>
  <si>
    <t>2025-01-23</t>
  </si>
  <si>
    <t>TKT-00524</t>
  </si>
  <si>
    <t>CUST-0943</t>
  </si>
  <si>
    <t>TKT-00525</t>
  </si>
  <si>
    <t>DL-00394</t>
  </si>
  <si>
    <t>TKT-00526</t>
  </si>
  <si>
    <t>TKT-00527</t>
  </si>
  <si>
    <t>CUST-1150</t>
  </si>
  <si>
    <t>2025-02-16</t>
  </si>
  <si>
    <t>TKT-00528</t>
  </si>
  <si>
    <t>TKT-00529</t>
  </si>
  <si>
    <t>DL-03000</t>
  </si>
  <si>
    <t>17/04/2022</t>
  </si>
  <si>
    <t>TKT-00530</t>
  </si>
  <si>
    <t>TKT-00531</t>
  </si>
  <si>
    <t>CUST-0270</t>
  </si>
  <si>
    <t>TKT-00532</t>
  </si>
  <si>
    <t>2025-02-07</t>
  </si>
  <si>
    <t>TKT-00533</t>
  </si>
  <si>
    <t>DL-00610</t>
  </si>
  <si>
    <t>TKT-00534</t>
  </si>
  <si>
    <t>CUST-0162</t>
  </si>
  <si>
    <t>DL-03675</t>
  </si>
  <si>
    <t>2022-09-24</t>
  </si>
  <si>
    <t>TKT-00535</t>
  </si>
  <si>
    <t>DL-02418</t>
  </si>
  <si>
    <t>TKT-00536</t>
  </si>
  <si>
    <t>CUST-0018</t>
  </si>
  <si>
    <t>TKT-00537</t>
  </si>
  <si>
    <t>DL-00817</t>
  </si>
  <si>
    <t>TKT-00538</t>
  </si>
  <si>
    <t>DL-01207</t>
  </si>
  <si>
    <t>TKT-00539</t>
  </si>
  <si>
    <t>CUST-0918</t>
  </si>
  <si>
    <t>TKT-00540</t>
  </si>
  <si>
    <t>TKT-00541</t>
  </si>
  <si>
    <t>TKT-00542</t>
  </si>
  <si>
    <t>CUST-0113</t>
  </si>
  <si>
    <t>TKT-00543</t>
  </si>
  <si>
    <t>CUST-0362</t>
  </si>
  <si>
    <t>DL-00773</t>
  </si>
  <si>
    <t>30/10/2023</t>
  </si>
  <si>
    <t>TKT-00544</t>
  </si>
  <si>
    <t>TKT-00545</t>
  </si>
  <si>
    <t>CUST-0520</t>
  </si>
  <si>
    <t>TKT-00546</t>
  </si>
  <si>
    <t>TKT-00547</t>
  </si>
  <si>
    <t>DL-01674</t>
  </si>
  <si>
    <t>TKT-00548</t>
  </si>
  <si>
    <t>2023-06-25</t>
  </si>
  <si>
    <t>TKT-00549</t>
  </si>
  <si>
    <t>TKT-00550</t>
  </si>
  <si>
    <t>CUST-0391</t>
  </si>
  <si>
    <t>DL-01312</t>
  </si>
  <si>
    <t>TKT-00551</t>
  </si>
  <si>
    <t>DL-03068</t>
  </si>
  <si>
    <t>2023-05-22</t>
  </si>
  <si>
    <t>TKT-00552</t>
  </si>
  <si>
    <t>TKT-00553</t>
  </si>
  <si>
    <t>DL-02657</t>
  </si>
  <si>
    <t>14/07/2024</t>
  </si>
  <si>
    <t>TKT-00554</t>
  </si>
  <si>
    <t>TKT-00555</t>
  </si>
  <si>
    <t>TKT-00556</t>
  </si>
  <si>
    <t>DL-03576</t>
  </si>
  <si>
    <t>TKT-00557</t>
  </si>
  <si>
    <t>TKT-00558</t>
  </si>
  <si>
    <t>DL-01866</t>
  </si>
  <si>
    <t>TKT-00559</t>
  </si>
  <si>
    <t>CUST-1164</t>
  </si>
  <si>
    <t>DL-00668</t>
  </si>
  <si>
    <t>TKT-00560</t>
  </si>
  <si>
    <t>DL-00513</t>
  </si>
  <si>
    <t>TKT-00561</t>
  </si>
  <si>
    <t>DL-04037</t>
  </si>
  <si>
    <t>TKT-00562</t>
  </si>
  <si>
    <t>10/01/2025</t>
  </si>
  <si>
    <t>TKT-00563</t>
  </si>
  <si>
    <t>TKT-00564</t>
  </si>
  <si>
    <t>DL-03679</t>
  </si>
  <si>
    <t>TKT-00565</t>
  </si>
  <si>
    <t>CUST-1018</t>
  </si>
  <si>
    <t>DL-00651</t>
  </si>
  <si>
    <t>18/09/2024</t>
  </si>
  <si>
    <t>TKT-00566</t>
  </si>
  <si>
    <t>DL-02983</t>
  </si>
  <si>
    <t>TKT-00567</t>
  </si>
  <si>
    <t>CUST-1051</t>
  </si>
  <si>
    <t>TKT-00568</t>
  </si>
  <si>
    <t>CUST-0376</t>
  </si>
  <si>
    <t>TKT-00569</t>
  </si>
  <si>
    <t>06/06/2022</t>
  </si>
  <si>
    <t>TKT-00570</t>
  </si>
  <si>
    <t>TKT-00571</t>
  </si>
  <si>
    <t>TKT-00572</t>
  </si>
  <si>
    <t>29/08/2022</t>
  </si>
  <si>
    <t>TKT-00573</t>
  </si>
  <si>
    <t>DL-03044</t>
  </si>
  <si>
    <t>TKT-00574</t>
  </si>
  <si>
    <t>TKT-00575</t>
  </si>
  <si>
    <t>DL-00148</t>
  </si>
  <si>
    <t>TKT-00576</t>
  </si>
  <si>
    <t>2022-04-12</t>
  </si>
  <si>
    <t>TKT-00577</t>
  </si>
  <si>
    <t>TKT-00578</t>
  </si>
  <si>
    <t>DL-02073</t>
  </si>
  <si>
    <t>TKT-00579</t>
  </si>
  <si>
    <t>TKT-00580</t>
  </si>
  <si>
    <t>2022-06-19</t>
  </si>
  <si>
    <t>TKT-00581</t>
  </si>
  <si>
    <t>DL-00115</t>
  </si>
  <si>
    <t>04/05/2022</t>
  </si>
  <si>
    <t>TKT-00582</t>
  </si>
  <si>
    <t>TKT-00583</t>
  </si>
  <si>
    <t>CUST-1420</t>
  </si>
  <si>
    <t>TKT-00584</t>
  </si>
  <si>
    <t>CUST-1494</t>
  </si>
  <si>
    <t>20/08/2024</t>
  </si>
  <si>
    <t>TKT-00585</t>
  </si>
  <si>
    <t>CUST-0047</t>
  </si>
  <si>
    <t>DL-03189</t>
  </si>
  <si>
    <t>TKT-00586</t>
  </si>
  <si>
    <t>2022-08-06</t>
  </si>
  <si>
    <t>TKT-00587</t>
  </si>
  <si>
    <t>TKT-00588</t>
  </si>
  <si>
    <t>CUST-1185</t>
  </si>
  <si>
    <t>DL-02588</t>
  </si>
  <si>
    <t>TKT-00589</t>
  </si>
  <si>
    <t>DL-03803</t>
  </si>
  <si>
    <t>TKT-00590</t>
  </si>
  <si>
    <t>DL-03773</t>
  </si>
  <si>
    <t>TKT-00591</t>
  </si>
  <si>
    <t>DL-00787</t>
  </si>
  <si>
    <t>TKT-00592</t>
  </si>
  <si>
    <t>CUST-1038</t>
  </si>
  <si>
    <t>TKT-00593</t>
  </si>
  <si>
    <t>TKT-00594</t>
  </si>
  <si>
    <t>TKT-00595</t>
  </si>
  <si>
    <t>CUST-0127</t>
  </si>
  <si>
    <t>20/10/2023</t>
  </si>
  <si>
    <t>TKT-00596</t>
  </si>
  <si>
    <t>DL-00810</t>
  </si>
  <si>
    <t>10/11/2024</t>
  </si>
  <si>
    <t>TKT-00597</t>
  </si>
  <si>
    <t>2024-04-25</t>
  </si>
  <si>
    <t>TKT-00598</t>
  </si>
  <si>
    <t>CUST-1087</t>
  </si>
  <si>
    <t>DL-02823</t>
  </si>
  <si>
    <t>TKT-00599</t>
  </si>
  <si>
    <t>CUST-1195</t>
  </si>
  <si>
    <t>TKT-00600</t>
  </si>
  <si>
    <t>CUST-1153</t>
  </si>
  <si>
    <t>DL-02610</t>
  </si>
  <si>
    <t>TKT-00601</t>
  </si>
  <si>
    <t>CUST-0449</t>
  </si>
  <si>
    <t>TKT-00602</t>
  </si>
  <si>
    <t>DL-00534</t>
  </si>
  <si>
    <t>TKT-00603</t>
  </si>
  <si>
    <t>CUST-1280</t>
  </si>
  <si>
    <t>DL-01227</t>
  </si>
  <si>
    <t>TKT-00604</t>
  </si>
  <si>
    <t>TKT-00605</t>
  </si>
  <si>
    <t>DL-02752</t>
  </si>
  <si>
    <t>TKT-00606</t>
  </si>
  <si>
    <t>CUST-0102</t>
  </si>
  <si>
    <t>DL-03719</t>
  </si>
  <si>
    <t>TKT-00607</t>
  </si>
  <si>
    <t>TKT-00608</t>
  </si>
  <si>
    <t>18/12/2022</t>
  </si>
  <si>
    <t>TKT-00609</t>
  </si>
  <si>
    <t>CUST-0151</t>
  </si>
  <si>
    <t>DL-01640</t>
  </si>
  <si>
    <t>TKT-00610</t>
  </si>
  <si>
    <t>DL-02512</t>
  </si>
  <si>
    <t>TKT-00611</t>
  </si>
  <si>
    <t>CUST-1191</t>
  </si>
  <si>
    <t>TKT-00612</t>
  </si>
  <si>
    <t>DL-01985</t>
  </si>
  <si>
    <t>TKT-00613</t>
  </si>
  <si>
    <t>CUST-1473</t>
  </si>
  <si>
    <t>DL-00749</t>
  </si>
  <si>
    <t>TKT-00614</t>
  </si>
  <si>
    <t>TKT-00615</t>
  </si>
  <si>
    <t>TKT-00616</t>
  </si>
  <si>
    <t>DL-01396</t>
  </si>
  <si>
    <t>TKT-00617</t>
  </si>
  <si>
    <t>CUST-1122</t>
  </si>
  <si>
    <t>TKT-00618</t>
  </si>
  <si>
    <t>DL-04106</t>
  </si>
  <si>
    <t>TKT-00619</t>
  </si>
  <si>
    <t>DL-02427</t>
  </si>
  <si>
    <t>TKT-00620</t>
  </si>
  <si>
    <t>CUST-0269</t>
  </si>
  <si>
    <t>TKT-00621</t>
  </si>
  <si>
    <t>DL-01209</t>
  </si>
  <si>
    <t>TKT-00622</t>
  </si>
  <si>
    <t>TKT-00623</t>
  </si>
  <si>
    <t>DL-04008</t>
  </si>
  <si>
    <t>TKT-00624</t>
  </si>
  <si>
    <t>DL-00704</t>
  </si>
  <si>
    <t>TKT-00625</t>
  </si>
  <si>
    <t>CUST-0750</t>
  </si>
  <si>
    <t>DL-00165</t>
  </si>
  <si>
    <t>TKT-00626</t>
  </si>
  <si>
    <t>DL-01363</t>
  </si>
  <si>
    <t>TKT-00627</t>
  </si>
  <si>
    <t>DL-02643</t>
  </si>
  <si>
    <t>TKT-00628</t>
  </si>
  <si>
    <t>CUST-0221</t>
  </si>
  <si>
    <t>DL-00797</t>
  </si>
  <si>
    <t>TKT-00629</t>
  </si>
  <si>
    <t>DL-01762</t>
  </si>
  <si>
    <t>TKT-00630</t>
  </si>
  <si>
    <t>DL-01546</t>
  </si>
  <si>
    <t>TKT-00631</t>
  </si>
  <si>
    <t>CUST-0121</t>
  </si>
  <si>
    <t>TKT-00632</t>
  </si>
  <si>
    <t>TKT-00633</t>
  </si>
  <si>
    <t>CUST-0048</t>
  </si>
  <si>
    <t>DL-03889</t>
  </si>
  <si>
    <t>TKT-00634</t>
  </si>
  <si>
    <t>CUST-1421</t>
  </si>
  <si>
    <t>DL-03936</t>
  </si>
  <si>
    <t>TKT-00635</t>
  </si>
  <si>
    <t>TKT-00636</t>
  </si>
  <si>
    <t>CUST-0548</t>
  </si>
  <si>
    <t>TKT-00637</t>
  </si>
  <si>
    <t>TKT-00638</t>
  </si>
  <si>
    <t>DL-00758</t>
  </si>
  <si>
    <t>TKT-00639</t>
  </si>
  <si>
    <t>TKT-00640</t>
  </si>
  <si>
    <t>DL-01433</t>
  </si>
  <si>
    <t>TKT-00641</t>
  </si>
  <si>
    <t>CUST-0313</t>
  </si>
  <si>
    <t>TKT-00642</t>
  </si>
  <si>
    <t>DL-03622</t>
  </si>
  <si>
    <t>TKT-00643</t>
  </si>
  <si>
    <t>DL-02354</t>
  </si>
  <si>
    <t>TKT-00644</t>
  </si>
  <si>
    <t>DL-03465</t>
  </si>
  <si>
    <t>TKT-00645</t>
  </si>
  <si>
    <t>TKT-00646</t>
  </si>
  <si>
    <t>CUST-0566</t>
  </si>
  <si>
    <t>DL-01939</t>
  </si>
  <si>
    <t>TKT-00647</t>
  </si>
  <si>
    <t>CUST-1275</t>
  </si>
  <si>
    <t>DL-01703</t>
  </si>
  <si>
    <t>2022-02-05</t>
  </si>
  <si>
    <t>TKT-00648</t>
  </si>
  <si>
    <t>TKT-00649</t>
  </si>
  <si>
    <t>CUST-1268</t>
  </si>
  <si>
    <t>DL-00964</t>
  </si>
  <si>
    <t>TKT-00650</t>
  </si>
  <si>
    <t>DL-01288</t>
  </si>
  <si>
    <t>TKT-00651</t>
  </si>
  <si>
    <t>DL-02171</t>
  </si>
  <si>
    <t>TKT-00652</t>
  </si>
  <si>
    <t>TKT-00653</t>
  </si>
  <si>
    <t>CUST-0686</t>
  </si>
  <si>
    <t>TKT-00654</t>
  </si>
  <si>
    <t>TKT-00655</t>
  </si>
  <si>
    <t>TKT-00656</t>
  </si>
  <si>
    <t>TKT-00657</t>
  </si>
  <si>
    <t>2024-09-28</t>
  </si>
  <si>
    <t>TKT-00658</t>
  </si>
  <si>
    <t>CUST-0354</t>
  </si>
  <si>
    <t>TKT-00659</t>
  </si>
  <si>
    <t>2022-09-30</t>
  </si>
  <si>
    <t>TKT-00660</t>
  </si>
  <si>
    <t>CUST-0393</t>
  </si>
  <si>
    <t>DL-02044</t>
  </si>
  <si>
    <t>TKT-00661</t>
  </si>
  <si>
    <t>CUST-1057</t>
  </si>
  <si>
    <t>TKT-00662</t>
  </si>
  <si>
    <t>DL-02736</t>
  </si>
  <si>
    <t>2022-05-09</t>
  </si>
  <si>
    <t>TKT-00663</t>
  </si>
  <si>
    <t>DL-01234</t>
  </si>
  <si>
    <t>TKT-00664</t>
  </si>
  <si>
    <t>DL-04026</t>
  </si>
  <si>
    <t>TKT-00665</t>
  </si>
  <si>
    <t>DL-03252</t>
  </si>
  <si>
    <t>2024-12-09</t>
  </si>
  <si>
    <t>TKT-00666</t>
  </si>
  <si>
    <t>CUST-0784</t>
  </si>
  <si>
    <t>DL-02021</t>
  </si>
  <si>
    <t>2025-01-12</t>
  </si>
  <si>
    <t>TKT-00667</t>
  </si>
  <si>
    <t>CUST-0856</t>
  </si>
  <si>
    <t>DL-01820</t>
  </si>
  <si>
    <t>TKT-00668</t>
  </si>
  <si>
    <t>2022-06-17</t>
  </si>
  <si>
    <t>TKT-00669</t>
  </si>
  <si>
    <t>CUST-1097</t>
  </si>
  <si>
    <t>DL-02733</t>
  </si>
  <si>
    <t>TKT-00670</t>
  </si>
  <si>
    <t>TKT-00671</t>
  </si>
  <si>
    <t>CUST-0781</t>
  </si>
  <si>
    <t>TKT-00672</t>
  </si>
  <si>
    <t>DL-03830</t>
  </si>
  <si>
    <t>TKT-00673</t>
  </si>
  <si>
    <t>CUST-0063</t>
  </si>
  <si>
    <t>TKT-00674</t>
  </si>
  <si>
    <t>DL-00914</t>
  </si>
  <si>
    <t>TKT-00675</t>
  </si>
  <si>
    <t>TKT-00676</t>
  </si>
  <si>
    <t>CUST-0737</t>
  </si>
  <si>
    <t>DL-03106</t>
  </si>
  <si>
    <t>TKT-00677</t>
  </si>
  <si>
    <t>DL-01425</t>
  </si>
  <si>
    <t>TKT-00678</t>
  </si>
  <si>
    <t>CUST-0579</t>
  </si>
  <si>
    <t>TKT-00679</t>
  </si>
  <si>
    <t>DL-03016</t>
  </si>
  <si>
    <t>TKT-00680</t>
  </si>
  <si>
    <t>DL-02406</t>
  </si>
  <si>
    <t>TKT-00681</t>
  </si>
  <si>
    <t>DL-03007</t>
  </si>
  <si>
    <t>TKT-00682</t>
  </si>
  <si>
    <t>2024-10-21</t>
  </si>
  <si>
    <t>TKT-00683</t>
  </si>
  <si>
    <t>CUST-0636</t>
  </si>
  <si>
    <t>TKT-00684</t>
  </si>
  <si>
    <t>DL-02442</t>
  </si>
  <si>
    <t>TKT-00685</t>
  </si>
  <si>
    <t>DL-03167</t>
  </si>
  <si>
    <t>TKT-00686</t>
  </si>
  <si>
    <t>TKT-00687</t>
  </si>
  <si>
    <t>DL-01313</t>
  </si>
  <si>
    <t>TKT-00688</t>
  </si>
  <si>
    <t>CUST-0552</t>
  </si>
  <si>
    <t>TKT-00689</t>
  </si>
  <si>
    <t>CUST-0816</t>
  </si>
  <si>
    <t>DL-03900</t>
  </si>
  <si>
    <t>TKT-00690</t>
  </si>
  <si>
    <t>CUST-0968</t>
  </si>
  <si>
    <t>TKT-00691</t>
  </si>
  <si>
    <t>TKT-00692</t>
  </si>
  <si>
    <t>TKT-00693</t>
  </si>
  <si>
    <t>CUST-0722</t>
  </si>
  <si>
    <t>DL-00808</t>
  </si>
  <si>
    <t>TKT-00694</t>
  </si>
  <si>
    <t>TKT-00695</t>
  </si>
  <si>
    <t>CUST-0504</t>
  </si>
  <si>
    <t>DL-03934</t>
  </si>
  <si>
    <t>TKT-00696</t>
  </si>
  <si>
    <t>TKT-00697</t>
  </si>
  <si>
    <t>DL-00849</t>
  </si>
  <si>
    <t>16/12/2024</t>
  </si>
  <si>
    <t>TKT-00698</t>
  </si>
  <si>
    <t>TKT-00699</t>
  </si>
  <si>
    <t>TKT-00700</t>
  </si>
  <si>
    <t>DL-00469</t>
  </si>
  <si>
    <t>TKT-00701</t>
  </si>
  <si>
    <t>TKT-00702</t>
  </si>
  <si>
    <t>DL-01556</t>
  </si>
  <si>
    <t>TKT-00703</t>
  </si>
  <si>
    <t>DL-00481</t>
  </si>
  <si>
    <t>TKT-00704</t>
  </si>
  <si>
    <t>CUST-0046</t>
  </si>
  <si>
    <t>TKT-00705</t>
  </si>
  <si>
    <t>DL-00479</t>
  </si>
  <si>
    <t>2022-05-29</t>
  </si>
  <si>
    <t>TKT-00706</t>
  </si>
  <si>
    <t>DL-00785</t>
  </si>
  <si>
    <t>20/06/2023</t>
  </si>
  <si>
    <t>TKT-00707</t>
  </si>
  <si>
    <t>DL-01783</t>
  </si>
  <si>
    <t>TKT-00708</t>
  </si>
  <si>
    <t>2023-10-02</t>
  </si>
  <si>
    <t>TKT-00709</t>
  </si>
  <si>
    <t>DL-02557</t>
  </si>
  <si>
    <t>TKT-00710</t>
  </si>
  <si>
    <t>DL-01591</t>
  </si>
  <si>
    <t>TKT-00711</t>
  </si>
  <si>
    <t>TKT-00712</t>
  </si>
  <si>
    <t>DL-01713</t>
  </si>
  <si>
    <t>2023-06-28</t>
  </si>
  <si>
    <t>TKT-00713</t>
  </si>
  <si>
    <t>2024-04-18</t>
  </si>
  <si>
    <t>TKT-00714</t>
  </si>
  <si>
    <t>TKT-00715</t>
  </si>
  <si>
    <t>TKT-00716</t>
  </si>
  <si>
    <t>CUST-0913</t>
  </si>
  <si>
    <t>2024-12-27</t>
  </si>
  <si>
    <t>TKT-00717</t>
  </si>
  <si>
    <t>TKT-00718</t>
  </si>
  <si>
    <t>DL-03938</t>
  </si>
  <si>
    <t>TKT-00719</t>
  </si>
  <si>
    <t>DL-00748</t>
  </si>
  <si>
    <t>TKT-00720</t>
  </si>
  <si>
    <t>DL-02734</t>
  </si>
  <si>
    <t>TKT-00721</t>
  </si>
  <si>
    <t>TKT-00722</t>
  </si>
  <si>
    <t>TKT-00723</t>
  </si>
  <si>
    <t>TKT-00724</t>
  </si>
  <si>
    <t>DL-02412</t>
  </si>
  <si>
    <t>TKT-00725</t>
  </si>
  <si>
    <t>CUST-0467</t>
  </si>
  <si>
    <t>TKT-00726</t>
  </si>
  <si>
    <t>TKT-00727</t>
  </si>
  <si>
    <t>TKT-00728</t>
  </si>
  <si>
    <t>DL-03609</t>
  </si>
  <si>
    <t>TKT-00729</t>
  </si>
  <si>
    <t>TKT-00730</t>
  </si>
  <si>
    <t>CUST-0106</t>
  </si>
  <si>
    <t>TKT-00731</t>
  </si>
  <si>
    <t>10/08/2024</t>
  </si>
  <si>
    <t>TKT-00732</t>
  </si>
  <si>
    <t>DL-02906</t>
  </si>
  <si>
    <t>TKT-00733</t>
  </si>
  <si>
    <t>DL-03650</t>
  </si>
  <si>
    <t>TKT-00734</t>
  </si>
  <si>
    <t>DL-00297</t>
  </si>
  <si>
    <t>TKT-00735</t>
  </si>
  <si>
    <t>TKT-00736</t>
  </si>
  <si>
    <t>11/03/2024</t>
  </si>
  <si>
    <t>TKT-00737</t>
  </si>
  <si>
    <t>DL-03897</t>
  </si>
  <si>
    <t>TKT-00738</t>
  </si>
  <si>
    <t>CUST-0720</t>
  </si>
  <si>
    <t>TKT-00739</t>
  </si>
  <si>
    <t>TKT-00740</t>
  </si>
  <si>
    <t>DL-03537</t>
  </si>
  <si>
    <t>2024-03-17</t>
  </si>
  <si>
    <t>TKT-00741</t>
  </si>
  <si>
    <t>DL-02411</t>
  </si>
  <si>
    <t>21/09/2024</t>
  </si>
  <si>
    <t>TKT-00742</t>
  </si>
  <si>
    <t>21/05/2024</t>
  </si>
  <si>
    <t>TKT-00743</t>
  </si>
  <si>
    <t>DL-02986</t>
  </si>
  <si>
    <t>TKT-00744</t>
  </si>
  <si>
    <t>DL-00090</t>
  </si>
  <si>
    <t>TKT-00745</t>
  </si>
  <si>
    <t>TKT-00746</t>
  </si>
  <si>
    <t>TKT-00747</t>
  </si>
  <si>
    <t>DL-02398</t>
  </si>
  <si>
    <t>TKT-00748</t>
  </si>
  <si>
    <t>CUST-0723</t>
  </si>
  <si>
    <t>DL-01630</t>
  </si>
  <si>
    <t>TKT-00749</t>
  </si>
  <si>
    <t>DL-01028</t>
  </si>
  <si>
    <t>TKT-00750</t>
  </si>
  <si>
    <t>TKT-00751</t>
  </si>
  <si>
    <t>TKT-00752</t>
  </si>
  <si>
    <t>DL-00864</t>
  </si>
  <si>
    <t>TKT-00753</t>
  </si>
  <si>
    <t>TKT-00754</t>
  </si>
  <si>
    <t>CUST-1428</t>
  </si>
  <si>
    <t>TKT-00755</t>
  </si>
  <si>
    <t>TKT-00756</t>
  </si>
  <si>
    <t>DL-01603</t>
  </si>
  <si>
    <t>TKT-00757</t>
  </si>
  <si>
    <t>TKT-00758</t>
  </si>
  <si>
    <t>DL-01738</t>
  </si>
  <si>
    <t>TKT-00759</t>
  </si>
  <si>
    <t>TKT-00760</t>
  </si>
  <si>
    <t>DL-00740</t>
  </si>
  <si>
    <t>TKT-00761</t>
  </si>
  <si>
    <t>CUST-0107</t>
  </si>
  <si>
    <t>DL-03268</t>
  </si>
  <si>
    <t>TKT-00762</t>
  </si>
  <si>
    <t>TKT-00763</t>
  </si>
  <si>
    <t>TKT-00764</t>
  </si>
  <si>
    <t>DL-02385</t>
  </si>
  <si>
    <t>TKT-00765</t>
  </si>
  <si>
    <t>DL-02184</t>
  </si>
  <si>
    <t>TKT-00766</t>
  </si>
  <si>
    <t>CUST-1293</t>
  </si>
  <si>
    <t>2025-02-27</t>
  </si>
  <si>
    <t>TKT-00767</t>
  </si>
  <si>
    <t>CUST-0730</t>
  </si>
  <si>
    <t>2024-04-13</t>
  </si>
  <si>
    <t>TKT-00768</t>
  </si>
  <si>
    <t>CUST-1318</t>
  </si>
  <si>
    <t>DL-04085</t>
  </si>
  <si>
    <t>TKT-00769</t>
  </si>
  <si>
    <t>2025-01-08</t>
  </si>
  <si>
    <t>TKT-00770</t>
  </si>
  <si>
    <t>DL-01128</t>
  </si>
  <si>
    <t>TKT-00771</t>
  </si>
  <si>
    <t>24/06/2024</t>
  </si>
  <si>
    <t>TKT-00772</t>
  </si>
  <si>
    <t>TKT-00773</t>
  </si>
  <si>
    <t>DL-00855</t>
  </si>
  <si>
    <t>TKT-00774</t>
  </si>
  <si>
    <t>TKT-00775</t>
  </si>
  <si>
    <t>DL-03480</t>
  </si>
  <si>
    <t>27/01/2024</t>
  </si>
  <si>
    <t>TKT-00776</t>
  </si>
  <si>
    <t>DL-01266</t>
  </si>
  <si>
    <t>TKT-00777</t>
  </si>
  <si>
    <t>TKT-00778</t>
  </si>
  <si>
    <t>14/10/2024</t>
  </si>
  <si>
    <t>TKT-00779</t>
  </si>
  <si>
    <t>TKT-00780</t>
  </si>
  <si>
    <t>TKT-00781</t>
  </si>
  <si>
    <t>DL-00080</t>
  </si>
  <si>
    <t>TKT-00782</t>
  </si>
  <si>
    <t>DL-03543</t>
  </si>
  <si>
    <t>TKT-00783</t>
  </si>
  <si>
    <t>TKT-00784</t>
  </si>
  <si>
    <t>CUST-0509</t>
  </si>
  <si>
    <t>TKT-00785</t>
  </si>
  <si>
    <t>CUST-0112</t>
  </si>
  <si>
    <t>2024-11-02</t>
  </si>
  <si>
    <t>TKT-00786</t>
  </si>
  <si>
    <t>CUST-0901</t>
  </si>
  <si>
    <t>DL-04060</t>
  </si>
  <si>
    <t>TKT-00787</t>
  </si>
  <si>
    <t>DL-03404</t>
  </si>
  <si>
    <t>TKT-00788</t>
  </si>
  <si>
    <t>CUST-0665</t>
  </si>
  <si>
    <t>DL-03612</t>
  </si>
  <si>
    <t>TKT-00789</t>
  </si>
  <si>
    <t>DL-00250</t>
  </si>
  <si>
    <t>01/02/2022</t>
  </si>
  <si>
    <t>TKT-00790</t>
  </si>
  <si>
    <t>CUST-1182</t>
  </si>
  <si>
    <t>DL-00581</t>
  </si>
  <si>
    <t>TKT-00791</t>
  </si>
  <si>
    <t>CUST-0538</t>
  </si>
  <si>
    <t>DL-02653</t>
  </si>
  <si>
    <t>TKT-00792</t>
  </si>
  <si>
    <t>CUST-1054</t>
  </si>
  <si>
    <t>TKT-00793</t>
  </si>
  <si>
    <t>TKT-00794</t>
  </si>
  <si>
    <t>TKT-00795</t>
  </si>
  <si>
    <t>DL-02206</t>
  </si>
  <si>
    <t>TKT-00796</t>
  </si>
  <si>
    <t>TKT-00797</t>
  </si>
  <si>
    <t>TKT-00798</t>
  </si>
  <si>
    <t>01/07/2022</t>
  </si>
  <si>
    <t>TKT-00799</t>
  </si>
  <si>
    <t>DL-03116</t>
  </si>
  <si>
    <t>TKT-00800</t>
  </si>
  <si>
    <t>TKT-00801</t>
  </si>
  <si>
    <t>DL-00627</t>
  </si>
  <si>
    <t>TKT-00802</t>
  </si>
  <si>
    <t>CUST-0179</t>
  </si>
  <si>
    <t>DL-02319</t>
  </si>
  <si>
    <t>TKT-00803</t>
  </si>
  <si>
    <t>TKT-00804</t>
  </si>
  <si>
    <t>TKT-00805</t>
  </si>
  <si>
    <t>CUST-0803</t>
  </si>
  <si>
    <t>DL-03461</t>
  </si>
  <si>
    <t>TKT-00806</t>
  </si>
  <si>
    <t>DL-00770</t>
  </si>
  <si>
    <t>TKT-00807</t>
  </si>
  <si>
    <t>TKT-00808</t>
  </si>
  <si>
    <t>DL-03246</t>
  </si>
  <si>
    <t>TKT-00809</t>
  </si>
  <si>
    <t>26/01/2025</t>
  </si>
  <si>
    <t>TKT-00810</t>
  </si>
  <si>
    <t>DL-00390</t>
  </si>
  <si>
    <t>TKT-00811</t>
  </si>
  <si>
    <t>TKT-00812</t>
  </si>
  <si>
    <t>CUST-0360</t>
  </si>
  <si>
    <t>TKT-00813</t>
  </si>
  <si>
    <t>DL-00334</t>
  </si>
  <si>
    <t>TKT-00814</t>
  </si>
  <si>
    <t>CUST-1119</t>
  </si>
  <si>
    <t>03/03/2024</t>
  </si>
  <si>
    <t>TKT-00815</t>
  </si>
  <si>
    <t>CUST-0571</t>
  </si>
  <si>
    <t>DL-01142</t>
  </si>
  <si>
    <t>TKT-00816</t>
  </si>
  <si>
    <t>TKT-00817</t>
  </si>
  <si>
    <t>2023-12-26</t>
  </si>
  <si>
    <t>TKT-00818</t>
  </si>
  <si>
    <t>DL-02221</t>
  </si>
  <si>
    <t>TKT-00819</t>
  </si>
  <si>
    <t>CUST-1294</t>
  </si>
  <si>
    <t>TKT-00820</t>
  </si>
  <si>
    <t>2025-02-15</t>
  </si>
  <si>
    <t>TKT-00821</t>
  </si>
  <si>
    <t>DL-03649</t>
  </si>
  <si>
    <t>TKT-00822</t>
  </si>
  <si>
    <t>DL-01424</t>
  </si>
  <si>
    <t>22/12/2024</t>
  </si>
  <si>
    <t>TKT-00823</t>
  </si>
  <si>
    <t>CUST-0506</t>
  </si>
  <si>
    <t>DL-03233</t>
  </si>
  <si>
    <t>TKT-00824</t>
  </si>
  <si>
    <t>CUST-0394</t>
  </si>
  <si>
    <t>TKT-00825</t>
  </si>
  <si>
    <t>TKT-00826</t>
  </si>
  <si>
    <t>TKT-00827</t>
  </si>
  <si>
    <t>CUST-1256</t>
  </si>
  <si>
    <t>DL-01769</t>
  </si>
  <si>
    <t>TKT-00828</t>
  </si>
  <si>
    <t>DL-02049</t>
  </si>
  <si>
    <t>TKT-00829</t>
  </si>
  <si>
    <t>TKT-00830</t>
  </si>
  <si>
    <t>26/11/2022</t>
  </si>
  <si>
    <t>TKT-00831</t>
  </si>
  <si>
    <t>DL-00687</t>
  </si>
  <si>
    <t>2022-04-04</t>
  </si>
  <si>
    <t>TKT-00832</t>
  </si>
  <si>
    <t>CUST-0265</t>
  </si>
  <si>
    <t>DL-00685</t>
  </si>
  <si>
    <t>TKT-00833</t>
  </si>
  <si>
    <t>DL-02624</t>
  </si>
  <si>
    <t>TKT-00834</t>
  </si>
  <si>
    <t>TKT-00835</t>
  </si>
  <si>
    <t>CUST-0133</t>
  </si>
  <si>
    <t>TKT-00836</t>
  </si>
  <si>
    <t>2025-01-30</t>
  </si>
  <si>
    <t>TKT-00837</t>
  </si>
  <si>
    <t>CUST-1429</t>
  </si>
  <si>
    <t>DL-03073</t>
  </si>
  <si>
    <t>2025-01-09</t>
  </si>
  <si>
    <t>TKT-00838</t>
  </si>
  <si>
    <t>TKT-00839</t>
  </si>
  <si>
    <t>TKT-00840</t>
  </si>
  <si>
    <t>DL-03229</t>
  </si>
  <si>
    <t>TKT-00841</t>
  </si>
  <si>
    <t>TKT-00842</t>
  </si>
  <si>
    <t>CUST-1123</t>
  </si>
  <si>
    <t>2023-08-01</t>
  </si>
  <si>
    <t>TKT-00843</t>
  </si>
  <si>
    <t>2022-06-24</t>
  </si>
  <si>
    <t>TKT-00844</t>
  </si>
  <si>
    <t>DL-04017</t>
  </si>
  <si>
    <t>TKT-00845</t>
  </si>
  <si>
    <t>CUST-0223</t>
  </si>
  <si>
    <t>DL-03022</t>
  </si>
  <si>
    <t>TKT-00846</t>
  </si>
  <si>
    <t>DL-02651</t>
  </si>
  <si>
    <t>2022-07-04</t>
  </si>
  <si>
    <t>TKT-00847</t>
  </si>
  <si>
    <t>TKT-00848</t>
  </si>
  <si>
    <t>CUST-0757</t>
  </si>
  <si>
    <t>DL-03902</t>
  </si>
  <si>
    <t>TKT-00849</t>
  </si>
  <si>
    <t>TKT-00850</t>
  </si>
  <si>
    <t>TKT-00851</t>
  </si>
  <si>
    <t>TKT-00852</t>
  </si>
  <si>
    <t>TKT-00853</t>
  </si>
  <si>
    <t>DL-01225</t>
  </si>
  <si>
    <t>TKT-00854</t>
  </si>
  <si>
    <t>TKT-00855</t>
  </si>
  <si>
    <t>DL-03766</t>
  </si>
  <si>
    <t>TKT-00856</t>
  </si>
  <si>
    <t>CUST-0710</t>
  </si>
  <si>
    <t>TKT-00857</t>
  </si>
  <si>
    <t>TKT-00858</t>
  </si>
  <si>
    <t>CUST-1396</t>
  </si>
  <si>
    <t>TKT-00859</t>
  </si>
  <si>
    <t>CUST-0985</t>
  </si>
  <si>
    <t>DL-01085</t>
  </si>
  <si>
    <t>TKT-00860</t>
  </si>
  <si>
    <t>CUST-0030</t>
  </si>
  <si>
    <t>DL-02661</t>
  </si>
  <si>
    <t>TKT-00861</t>
  </si>
  <si>
    <t>TKT-00862</t>
  </si>
  <si>
    <t>DL-02541</t>
  </si>
  <si>
    <t>TKT-00863</t>
  </si>
  <si>
    <t>DL-03707</t>
  </si>
  <si>
    <t>TKT-00864</t>
  </si>
  <si>
    <t>DL-04193</t>
  </si>
  <si>
    <t>TKT-00865</t>
  </si>
  <si>
    <t>TKT-00866</t>
  </si>
  <si>
    <t>2022-03-29</t>
  </si>
  <si>
    <t>TKT-00867</t>
  </si>
  <si>
    <t>CUST-0739</t>
  </si>
  <si>
    <t>TKT-00868</t>
  </si>
  <si>
    <t>DL-03701</t>
  </si>
  <si>
    <t>TKT-00869</t>
  </si>
  <si>
    <t>TKT-00870</t>
  </si>
  <si>
    <t>CUST-0589</t>
  </si>
  <si>
    <t>TKT-00871</t>
  </si>
  <si>
    <t>CUST-1444</t>
  </si>
  <si>
    <t>DL-02237</t>
  </si>
  <si>
    <t>2022-02-06</t>
  </si>
  <si>
    <t>TKT-00872</t>
  </si>
  <si>
    <t>CUST-0249</t>
  </si>
  <si>
    <t>DL-01238</t>
  </si>
  <si>
    <t>TKT-00873</t>
  </si>
  <si>
    <t>CUST-0489</t>
  </si>
  <si>
    <t>TKT-00874</t>
  </si>
  <si>
    <t>CUST-0244</t>
  </si>
  <si>
    <t>DL-01723</t>
  </si>
  <si>
    <t>TKT-00875</t>
  </si>
  <si>
    <t>TKT-00876</t>
  </si>
  <si>
    <t>TKT-00877</t>
  </si>
  <si>
    <t>TKT-00878</t>
  </si>
  <si>
    <t>CUST-0157</t>
  </si>
  <si>
    <t>TKT-00879</t>
  </si>
  <si>
    <t>DL-03909</t>
  </si>
  <si>
    <t>TKT-00880</t>
  </si>
  <si>
    <t>CUST-0117</t>
  </si>
  <si>
    <t>TKT-00881</t>
  </si>
  <si>
    <t>CUST-0958</t>
  </si>
  <si>
    <t>DL-00823</t>
  </si>
  <si>
    <t>2022-09-02</t>
  </si>
  <si>
    <t>TKT-00882</t>
  </si>
  <si>
    <t>TKT-00883</t>
  </si>
  <si>
    <t>DL-03995</t>
  </si>
  <si>
    <t>2024-04-17</t>
  </si>
  <si>
    <t>TKT-00884</t>
  </si>
  <si>
    <t>CUST-1463</t>
  </si>
  <si>
    <t>2024-01-20</t>
  </si>
  <si>
    <t>TKT-00885</t>
  </si>
  <si>
    <t>CUST-0446</t>
  </si>
  <si>
    <t>TKT-00886</t>
  </si>
  <si>
    <t>DL-04197</t>
  </si>
  <si>
    <t>TKT-00887</t>
  </si>
  <si>
    <t>TKT-00888</t>
  </si>
  <si>
    <t>DL-00601</t>
  </si>
  <si>
    <t>29/11/2024</t>
  </si>
  <si>
    <t>TKT-00889</t>
  </si>
  <si>
    <t>DL-03895</t>
  </si>
  <si>
    <t>TKT-00890</t>
  </si>
  <si>
    <t>DL-03169</t>
  </si>
  <si>
    <t>TKT-00891</t>
  </si>
  <si>
    <t>DL-00933</t>
  </si>
  <si>
    <t>2022-12-05</t>
  </si>
  <si>
    <t>TKT-00892</t>
  </si>
  <si>
    <t>TKT-00893</t>
  </si>
  <si>
    <t>TKT-00894</t>
  </si>
  <si>
    <t>CUST-1202</t>
  </si>
  <si>
    <t>DL-03042</t>
  </si>
  <si>
    <t>TKT-00895</t>
  </si>
  <si>
    <t>CUST-0690</t>
  </si>
  <si>
    <t>TKT-00896</t>
  </si>
  <si>
    <t>DL-01609</t>
  </si>
  <si>
    <t>TKT-00897</t>
  </si>
  <si>
    <t>TKT-00898</t>
  </si>
  <si>
    <t>CUST-1351</t>
  </si>
  <si>
    <t>DL-02678</t>
  </si>
  <si>
    <t>TKT-00899</t>
  </si>
  <si>
    <t>CUST-0325</t>
  </si>
  <si>
    <t>TKT-00900</t>
  </si>
  <si>
    <t>TKT-00901</t>
  </si>
  <si>
    <t>TKT-00902</t>
  </si>
  <si>
    <t>DL-03387</t>
  </si>
  <si>
    <t>TKT-00903</t>
  </si>
  <si>
    <t>DL-02353</t>
  </si>
  <si>
    <t>TKT-00904</t>
  </si>
  <si>
    <t>DL-02936</t>
  </si>
  <si>
    <t>TKT-00905</t>
  </si>
  <si>
    <t>CUST-0819</t>
  </si>
  <si>
    <t>DL-03195</t>
  </si>
  <si>
    <t>TKT-00906</t>
  </si>
  <si>
    <t>CUST-1363</t>
  </si>
  <si>
    <t>TKT-00907</t>
  </si>
  <si>
    <t>TKT-00908</t>
  </si>
  <si>
    <t>CUST-0854</t>
  </si>
  <si>
    <t>DL-01936</t>
  </si>
  <si>
    <t>TKT-00909</t>
  </si>
  <si>
    <t>CUST-1199</t>
  </si>
  <si>
    <t>TKT-00910</t>
  </si>
  <si>
    <t>TKT-00911</t>
  </si>
  <si>
    <t>CUST-0415</t>
  </si>
  <si>
    <t>TKT-00912</t>
  </si>
  <si>
    <t>TKT-00913</t>
  </si>
  <si>
    <t>TKT-00914</t>
  </si>
  <si>
    <t>08/06/2022</t>
  </si>
  <si>
    <t>TKT-00915</t>
  </si>
  <si>
    <t>CUST-1356</t>
  </si>
  <si>
    <t>DL-00981</t>
  </si>
  <si>
    <t>TKT-00916</t>
  </si>
  <si>
    <t>TKT-00917</t>
  </si>
  <si>
    <t>TKT-00918</t>
  </si>
  <si>
    <t>TKT-00919</t>
  </si>
  <si>
    <t>TKT-00920</t>
  </si>
  <si>
    <t>CUST-0708</t>
  </si>
  <si>
    <t>DL-02489</t>
  </si>
  <si>
    <t>TKT-00921</t>
  </si>
  <si>
    <t>DL-02912</t>
  </si>
  <si>
    <t>2022-03-11</t>
  </si>
  <si>
    <t>TKT-00922</t>
  </si>
  <si>
    <t>DL-03287</t>
  </si>
  <si>
    <t>TKT-00923</t>
  </si>
  <si>
    <t>CUST-1133</t>
  </si>
  <si>
    <t>TKT-00924</t>
  </si>
  <si>
    <t>CUST-0899</t>
  </si>
  <si>
    <t>03/07/2022</t>
  </si>
  <si>
    <t>TKT-00925</t>
  </si>
  <si>
    <t>CUST-0006</t>
  </si>
  <si>
    <t>DL-01219</t>
  </si>
  <si>
    <t>TKT-00926</t>
  </si>
  <si>
    <t>DL-02139</t>
  </si>
  <si>
    <t>TKT-00927</t>
  </si>
  <si>
    <t>TKT-00928</t>
  </si>
  <si>
    <t>DL-00197</t>
  </si>
  <si>
    <t>TKT-00929</t>
  </si>
  <si>
    <t>CUST-0936</t>
  </si>
  <si>
    <t>TKT-00930</t>
  </si>
  <si>
    <t>CUST-0515</t>
  </si>
  <si>
    <t>DL-03932</t>
  </si>
  <si>
    <t>TKT-00931</t>
  </si>
  <si>
    <t>TKT-00932</t>
  </si>
  <si>
    <t>30/06/2024</t>
  </si>
  <si>
    <t>TKT-00933</t>
  </si>
  <si>
    <t>CUST-1478</t>
  </si>
  <si>
    <t>TKT-00934</t>
  </si>
  <si>
    <t>TKT-00935</t>
  </si>
  <si>
    <t>2024-08-16</t>
  </si>
  <si>
    <t>TKT-00936</t>
  </si>
  <si>
    <t>03/07/2024</t>
  </si>
  <si>
    <t>TKT-00937</t>
  </si>
  <si>
    <t>CUST-0593</t>
  </si>
  <si>
    <t>TKT-00938</t>
  </si>
  <si>
    <t>CUST-0321</t>
  </si>
  <si>
    <t>TKT-00939</t>
  </si>
  <si>
    <t>CUST-1497</t>
  </si>
  <si>
    <t>TKT-00940</t>
  </si>
  <si>
    <t>CUST-1334</t>
  </si>
  <si>
    <t>TKT-00941</t>
  </si>
  <si>
    <t>DL-01901</t>
  </si>
  <si>
    <t>TKT-00942</t>
  </si>
  <si>
    <t>DL-01721</t>
  </si>
  <si>
    <t>TKT-00943</t>
  </si>
  <si>
    <t>DL-00178</t>
  </si>
  <si>
    <t>2025-01-15</t>
  </si>
  <si>
    <t>TKT-00944</t>
  </si>
  <si>
    <t>DL-01060</t>
  </si>
  <si>
    <t>TKT-00945</t>
  </si>
  <si>
    <t>DL-02741</t>
  </si>
  <si>
    <t>TKT-00946</t>
  </si>
  <si>
    <t>CUST-1402</t>
  </si>
  <si>
    <t>TKT-00947</t>
  </si>
  <si>
    <t>DL-01274</t>
  </si>
  <si>
    <t>TKT-00948</t>
  </si>
  <si>
    <t>DL-00699</t>
  </si>
  <si>
    <t>TKT-00949</t>
  </si>
  <si>
    <t>CUST-0167</t>
  </si>
  <si>
    <t>TKT-00950</t>
  </si>
  <si>
    <t>CUST-0529</t>
  </si>
  <si>
    <t>DL-01838</t>
  </si>
  <si>
    <t>2023-05-29</t>
  </si>
  <si>
    <t>TKT-00951</t>
  </si>
  <si>
    <t>TKT-00952</t>
  </si>
  <si>
    <t>TKT-00953</t>
  </si>
  <si>
    <t>TKT-00954</t>
  </si>
  <si>
    <t>TKT-00955</t>
  </si>
  <si>
    <t>CUST-1239</t>
  </si>
  <si>
    <t>DL-00705</t>
  </si>
  <si>
    <t>TKT-00956</t>
  </si>
  <si>
    <t>TKT-00957</t>
  </si>
  <si>
    <t>TKT-00958</t>
  </si>
  <si>
    <t>TKT-00959</t>
  </si>
  <si>
    <t>DL-03206</t>
  </si>
  <si>
    <t>TKT-00960</t>
  </si>
  <si>
    <t>TKT-00961</t>
  </si>
  <si>
    <t>CUST-1470</t>
  </si>
  <si>
    <t>DL-00542</t>
  </si>
  <si>
    <t>TKT-00962</t>
  </si>
  <si>
    <t>TKT-00963</t>
  </si>
  <si>
    <t>TKT-00964</t>
  </si>
  <si>
    <t>CUST-0303</t>
  </si>
  <si>
    <t>TKT-00965</t>
  </si>
  <si>
    <t>CUST-0514</t>
  </si>
  <si>
    <t>TKT-00966</t>
  </si>
  <si>
    <t>TKT-00967</t>
  </si>
  <si>
    <t>19/10/2022</t>
  </si>
  <si>
    <t>TKT-00968</t>
  </si>
  <si>
    <t>TKT-00969</t>
  </si>
  <si>
    <t>TKT-00970</t>
  </si>
  <si>
    <t>CUST-1483</t>
  </si>
  <si>
    <t>TKT-00971</t>
  </si>
  <si>
    <t>TKT-00972</t>
  </si>
  <si>
    <t>DL-03535</t>
  </si>
  <si>
    <t>TKT-00973</t>
  </si>
  <si>
    <t>12/03/2023</t>
  </si>
  <si>
    <t>TKT-00974</t>
  </si>
  <si>
    <t>TKT-00975</t>
  </si>
  <si>
    <t>DL-02974</t>
  </si>
  <si>
    <t>TKT-00976</t>
  </si>
  <si>
    <t>TKT-00977</t>
  </si>
  <si>
    <t>CUST-0322</t>
  </si>
  <si>
    <t>TKT-00978</t>
  </si>
  <si>
    <t>TKT-00979</t>
  </si>
  <si>
    <t>TKT-00980</t>
  </si>
  <si>
    <t>TKT-00981</t>
  </si>
  <si>
    <t>CUST-0694</t>
  </si>
  <si>
    <t>DL-00074</t>
  </si>
  <si>
    <t>TKT-00982</t>
  </si>
  <si>
    <t>DL-01044</t>
  </si>
  <si>
    <t>TKT-00983</t>
  </si>
  <si>
    <t>TKT-00984</t>
  </si>
  <si>
    <t>DL-01078</t>
  </si>
  <si>
    <t>15/07/2024</t>
  </si>
  <si>
    <t>TKT-00985</t>
  </si>
  <si>
    <t>DL-01157</t>
  </si>
  <si>
    <t>TKT-00986</t>
  </si>
  <si>
    <t>DL-03949</t>
  </si>
  <si>
    <t>2025-02-11</t>
  </si>
  <si>
    <t>TKT-00987</t>
  </si>
  <si>
    <t>TKT-00988</t>
  </si>
  <si>
    <t>TKT-00989</t>
  </si>
  <si>
    <t>DL-00108</t>
  </si>
  <si>
    <t>TKT-00990</t>
  </si>
  <si>
    <t>TKT-00991</t>
  </si>
  <si>
    <t>2025-02-10</t>
  </si>
  <si>
    <t>TKT-00992</t>
  </si>
  <si>
    <t>CUST-1010</t>
  </si>
  <si>
    <t>TKT-00993</t>
  </si>
  <si>
    <t>CUST-1298</t>
  </si>
  <si>
    <t>TKT-00994</t>
  </si>
  <si>
    <t>TKT-00995</t>
  </si>
  <si>
    <t>TKT-00996</t>
  </si>
  <si>
    <t>09/03/2022</t>
  </si>
  <si>
    <t>TKT-00997</t>
  </si>
  <si>
    <t>TKT-00998</t>
  </si>
  <si>
    <t>TKT-00999</t>
  </si>
  <si>
    <t>TKT-01000</t>
  </si>
  <si>
    <t>TKT-01001</t>
  </si>
  <si>
    <t>TKT-01002</t>
  </si>
  <si>
    <t>TKT-01003</t>
  </si>
  <si>
    <t>2022-10-31</t>
  </si>
  <si>
    <t>TKT-01004</t>
  </si>
  <si>
    <t>CUST-0776</t>
  </si>
  <si>
    <t>TKT-01005</t>
  </si>
  <si>
    <t>DL-03551</t>
  </si>
  <si>
    <t>TKT-01006</t>
  </si>
  <si>
    <t>TKT-01007</t>
  </si>
  <si>
    <t>DL-01757</t>
  </si>
  <si>
    <t>TKT-01008</t>
  </si>
  <si>
    <t>DL-00159</t>
  </si>
  <si>
    <t>TKT-01009</t>
  </si>
  <si>
    <t>DL-03985</t>
  </si>
  <si>
    <t>TKT-01010</t>
  </si>
  <si>
    <t>DL-00146</t>
  </si>
  <si>
    <t>TKT-01011</t>
  </si>
  <si>
    <t>CUST-1156</t>
  </si>
  <si>
    <t>DL-01843</t>
  </si>
  <si>
    <t>TKT-01012</t>
  </si>
  <si>
    <t>TKT-01013</t>
  </si>
  <si>
    <t>CUST-0271</t>
  </si>
  <si>
    <t>TKT-01014</t>
  </si>
  <si>
    <t>DL-00692</t>
  </si>
  <si>
    <t>TKT-01015</t>
  </si>
  <si>
    <t>TKT-01016</t>
  </si>
  <si>
    <t>TKT-01017</t>
  </si>
  <si>
    <t>TKT-01018</t>
  </si>
  <si>
    <t>TKT-01019</t>
  </si>
  <si>
    <t>DL-02982</t>
  </si>
  <si>
    <t>TKT-01020</t>
  </si>
  <si>
    <t>TKT-01021</t>
  </si>
  <si>
    <t>CUST-1184</t>
  </si>
  <si>
    <t>DL-02314</t>
  </si>
  <si>
    <t>TKT-01022</t>
  </si>
  <si>
    <t>TKT-01023</t>
  </si>
  <si>
    <t>CUST-1105</t>
  </si>
  <si>
    <t>DL-02562</t>
  </si>
  <si>
    <t>TKT-01024</t>
  </si>
  <si>
    <t>CUST-0696</t>
  </si>
  <si>
    <t>TKT-01025</t>
  </si>
  <si>
    <t>DL-01885</t>
  </si>
  <si>
    <t>TKT-01026</t>
  </si>
  <si>
    <t>TKT-01027</t>
  </si>
  <si>
    <t>DL-01748</t>
  </si>
  <si>
    <t>TKT-01028</t>
  </si>
  <si>
    <t>CUST-0423</t>
  </si>
  <si>
    <t>TKT-01029</t>
  </si>
  <si>
    <t>DL-00963</t>
  </si>
  <si>
    <t>TKT-01030</t>
  </si>
  <si>
    <t>DL-01213</t>
  </si>
  <si>
    <t>TKT-01031</t>
  </si>
  <si>
    <t>DL-02205</t>
  </si>
  <si>
    <t>TKT-01032</t>
  </si>
  <si>
    <t>DL-02034</t>
  </si>
  <si>
    <t>09/07/2024</t>
  </si>
  <si>
    <t>TKT-01033</t>
  </si>
  <si>
    <t>CUST-1166</t>
  </si>
  <si>
    <t>TKT-01034</t>
  </si>
  <si>
    <t>TKT-01035</t>
  </si>
  <si>
    <t>TKT-01036</t>
  </si>
  <si>
    <t>DL-01261</t>
  </si>
  <si>
    <t>TKT-01037</t>
  </si>
  <si>
    <t>DL-00348</t>
  </si>
  <si>
    <t>TKT-01038</t>
  </si>
  <si>
    <t>CUST-1005</t>
  </si>
  <si>
    <t>DL-03402</t>
  </si>
  <si>
    <t>TKT-01039</t>
  </si>
  <si>
    <t>DL-00385</t>
  </si>
  <si>
    <t>TKT-01040</t>
  </si>
  <si>
    <t>CUST-0911</t>
  </si>
  <si>
    <t>DL-00123</t>
  </si>
  <si>
    <t>2023-12-08</t>
  </si>
  <si>
    <t>TKT-01041</t>
  </si>
  <si>
    <t>TKT-01042</t>
  </si>
  <si>
    <t>TKT-01043</t>
  </si>
  <si>
    <t>TKT-01044</t>
  </si>
  <si>
    <t>2023-03-22</t>
  </si>
  <si>
    <t>TKT-01045</t>
  </si>
  <si>
    <t>CUST-0069</t>
  </si>
  <si>
    <t>TKT-01046</t>
  </si>
  <si>
    <t>TKT-01047</t>
  </si>
  <si>
    <t>DL-00198</t>
  </si>
  <si>
    <t>TKT-01048</t>
  </si>
  <si>
    <t>DL-01465</t>
  </si>
  <si>
    <t>TKT-01049</t>
  </si>
  <si>
    <t>DL-01887</t>
  </si>
  <si>
    <t>TKT-01050</t>
  </si>
  <si>
    <t>DL-00328</t>
  </si>
  <si>
    <t>TKT-01051</t>
  </si>
  <si>
    <t>DL-00559</t>
  </si>
  <si>
    <t>TKT-01052</t>
  </si>
  <si>
    <t>CUST-0028</t>
  </si>
  <si>
    <t>TKT-01053</t>
  </si>
  <si>
    <t>TKT-01054</t>
  </si>
  <si>
    <t>TKT-01055</t>
  </si>
  <si>
    <t>TKT-01056</t>
  </si>
  <si>
    <t>TKT-01057</t>
  </si>
  <si>
    <t>CUST-1127</t>
  </si>
  <si>
    <t>TKT-01058</t>
  </si>
  <si>
    <t>DL-00958</t>
  </si>
  <si>
    <t>24/01/2023</t>
  </si>
  <si>
    <t>TKT-01059</t>
  </si>
  <si>
    <t>CUST-0087</t>
  </si>
  <si>
    <t>DL-03359</t>
  </si>
  <si>
    <t>TKT-01060</t>
  </si>
  <si>
    <t>DL-02513</t>
  </si>
  <si>
    <t>TKT-01061</t>
  </si>
  <si>
    <t>DL-02798</t>
  </si>
  <si>
    <t>TKT-01062</t>
  </si>
  <si>
    <t>DL-02055</t>
  </si>
  <si>
    <t>TKT-01063</t>
  </si>
  <si>
    <t>DL-03305</t>
  </si>
  <si>
    <t>20/08/2022</t>
  </si>
  <si>
    <t>TKT-01064</t>
  </si>
  <si>
    <t>DL-01445</t>
  </si>
  <si>
    <t>2022-05-30</t>
  </si>
  <si>
    <t>TKT-01065</t>
  </si>
  <si>
    <t>TKT-01066</t>
  </si>
  <si>
    <t>DL-03560</t>
  </si>
  <si>
    <t>TKT-01067</t>
  </si>
  <si>
    <t>TKT-01068</t>
  </si>
  <si>
    <t>TKT-01069</t>
  </si>
  <si>
    <t>2022-01-17</t>
  </si>
  <si>
    <t>TKT-01070</t>
  </si>
  <si>
    <t>CUST-1305</t>
  </si>
  <si>
    <t>TKT-01071</t>
  </si>
  <si>
    <t>CUST-0435</t>
  </si>
  <si>
    <t>TKT-01072</t>
  </si>
  <si>
    <t>CUST-0361</t>
  </si>
  <si>
    <t>DL-01712</t>
  </si>
  <si>
    <t>TKT-01073</t>
  </si>
  <si>
    <t>TKT-01074</t>
  </si>
  <si>
    <t>TKT-01075</t>
  </si>
  <si>
    <t>TKT-01076</t>
  </si>
  <si>
    <t>DL-03160</t>
  </si>
  <si>
    <t>TKT-01077</t>
  </si>
  <si>
    <t>TKT-01078</t>
  </si>
  <si>
    <t>CUST-1313</t>
  </si>
  <si>
    <t>DL-04052</t>
  </si>
  <si>
    <t>TKT-01079</t>
  </si>
  <si>
    <t>TKT-01080</t>
  </si>
  <si>
    <t>TKT-01081</t>
  </si>
  <si>
    <t>TKT-01082</t>
  </si>
  <si>
    <t>TKT-01083</t>
  </si>
  <si>
    <t>CUST-0079</t>
  </si>
  <si>
    <t>DL-01974</t>
  </si>
  <si>
    <t>TKT-01084</t>
  </si>
  <si>
    <t>CUST-1299</t>
  </si>
  <si>
    <t>2022-03-17</t>
  </si>
  <si>
    <t>TKT-01085</t>
  </si>
  <si>
    <t>26/09/2023</t>
  </si>
  <si>
    <t>TKT-01086</t>
  </si>
  <si>
    <t>TKT-01087</t>
  </si>
  <si>
    <t>TKT-01088</t>
  </si>
  <si>
    <t>TKT-01089</t>
  </si>
  <si>
    <t>TKT-01090</t>
  </si>
  <si>
    <t>DL-03828</t>
  </si>
  <si>
    <t>TKT-01091</t>
  </si>
  <si>
    <t>DL-00004</t>
  </si>
  <si>
    <t>TKT-01092</t>
  </si>
  <si>
    <t>DL-02720</t>
  </si>
  <si>
    <t>TKT-01093</t>
  </si>
  <si>
    <t>CUST-0872</t>
  </si>
  <si>
    <t>TKT-01094</t>
  </si>
  <si>
    <t>CUST-1112</t>
  </si>
  <si>
    <t>TKT-01095</t>
  </si>
  <si>
    <t>15/07/2023</t>
  </si>
  <si>
    <t>TKT-01096</t>
  </si>
  <si>
    <t>TKT-01097</t>
  </si>
  <si>
    <t>DL-00608</t>
  </si>
  <si>
    <t>TKT-01098</t>
  </si>
  <si>
    <t>TKT-01099</t>
  </si>
  <si>
    <t>CUST-0273</t>
  </si>
  <si>
    <t>TKT-01100</t>
  </si>
  <si>
    <t>CUST-0656</t>
  </si>
  <si>
    <t>DL-03567</t>
  </si>
  <si>
    <t>TKT-01101</t>
  </si>
  <si>
    <t>28/12/2024</t>
  </si>
  <si>
    <t>TKT-01102</t>
  </si>
  <si>
    <t>DL-00931</t>
  </si>
  <si>
    <t>TKT-01103</t>
  </si>
  <si>
    <t>CUST-1100</t>
  </si>
  <si>
    <t>TKT-01104</t>
  </si>
  <si>
    <t>TKT-01105</t>
  </si>
  <si>
    <t>03/10/2023</t>
  </si>
  <si>
    <t>TKT-01106</t>
  </si>
  <si>
    <t>25/09/2023</t>
  </si>
  <si>
    <t>TKT-01107</t>
  </si>
  <si>
    <t>TKT-01108</t>
  </si>
  <si>
    <t>DL-01631</t>
  </si>
  <si>
    <t>TKT-01109</t>
  </si>
  <si>
    <t>CUST-0946</t>
  </si>
  <si>
    <t>DL-00239</t>
  </si>
  <si>
    <t>TKT-01110</t>
  </si>
  <si>
    <t>TKT-01111</t>
  </si>
  <si>
    <t>TKT-01112</t>
  </si>
  <si>
    <t>TKT-01113</t>
  </si>
  <si>
    <t>TKT-01114</t>
  </si>
  <si>
    <t>DL-02062</t>
  </si>
  <si>
    <t>TKT-01115</t>
  </si>
  <si>
    <t>DL-02089</t>
  </si>
  <si>
    <t>TKT-01116</t>
  </si>
  <si>
    <t>DL-01889</t>
  </si>
  <si>
    <t>TKT-01117</t>
  </si>
  <si>
    <t>CUST-0481</t>
  </si>
  <si>
    <t>DL-01522</t>
  </si>
  <si>
    <t>TKT-01118</t>
  </si>
  <si>
    <t>DL-03776</t>
  </si>
  <si>
    <t>TKT-01119</t>
  </si>
  <si>
    <t>CUST-1247</t>
  </si>
  <si>
    <t>TKT-01120</t>
  </si>
  <si>
    <t>CUST-1398</t>
  </si>
  <si>
    <t>DL-03218</t>
  </si>
  <si>
    <t>TKT-01121</t>
  </si>
  <si>
    <t>11/06/2023</t>
  </si>
  <si>
    <t>TKT-01122</t>
  </si>
  <si>
    <t>DL-03323</t>
  </si>
  <si>
    <t>TKT-01123</t>
  </si>
  <si>
    <t>2024-03-25</t>
  </si>
  <si>
    <t>TKT-01124</t>
  </si>
  <si>
    <t>TKT-01125</t>
  </si>
  <si>
    <t>CUST-0077</t>
  </si>
  <si>
    <t>TKT-01126</t>
  </si>
  <si>
    <t>DL-00331</t>
  </si>
  <si>
    <t>TKT-01127</t>
  </si>
  <si>
    <t>CUST-0474</t>
  </si>
  <si>
    <t>08/07/2024</t>
  </si>
  <si>
    <t>TKT-01128</t>
  </si>
  <si>
    <t>DL-02579</t>
  </si>
  <si>
    <t>TKT-01129</t>
  </si>
  <si>
    <t>CUST-0343</t>
  </si>
  <si>
    <t>DL-03836</t>
  </si>
  <si>
    <t>TKT-01130</t>
  </si>
  <si>
    <t>TKT-01131</t>
  </si>
  <si>
    <t>DL-03555</t>
  </si>
  <si>
    <t>TKT-01132</t>
  </si>
  <si>
    <t>DL-03570</t>
  </si>
  <si>
    <t>TKT-01133</t>
  </si>
  <si>
    <t>DL-03172</t>
  </si>
  <si>
    <t>TKT-01134</t>
  </si>
  <si>
    <t>2023-12-30</t>
  </si>
  <si>
    <t>TKT-01135</t>
  </si>
  <si>
    <t>CUST-1073</t>
  </si>
  <si>
    <t>DL-01965</t>
  </si>
  <si>
    <t>TKT-01136</t>
  </si>
  <si>
    <t>CUST-0184</t>
  </si>
  <si>
    <t>25/03/2022</t>
  </si>
  <si>
    <t>TKT-01137</t>
  </si>
  <si>
    <t>DL-01033</t>
  </si>
  <si>
    <t>TKT-01138</t>
  </si>
  <si>
    <t>TKT-01139</t>
  </si>
  <si>
    <t>DL-02447</t>
  </si>
  <si>
    <t>TKT-01140</t>
  </si>
  <si>
    <t>CUST-0424</t>
  </si>
  <si>
    <t>TKT-01141</t>
  </si>
  <si>
    <t>TKT-01142</t>
  </si>
  <si>
    <t>CUST-1434</t>
  </si>
  <si>
    <t>TKT-01143</t>
  </si>
  <si>
    <t>DL-02035</t>
  </si>
  <si>
    <t>TKT-01144</t>
  </si>
  <si>
    <t>TKT-01145</t>
  </si>
  <si>
    <t>DL-01019</t>
  </si>
  <si>
    <t>TKT-01146</t>
  </si>
  <si>
    <t>TKT-01147</t>
  </si>
  <si>
    <t>TKT-01148</t>
  </si>
  <si>
    <t>DL-00721</t>
  </si>
  <si>
    <t>TKT-01149</t>
  </si>
  <si>
    <t>TKT-01150</t>
  </si>
  <si>
    <t>CUST-0349</t>
  </si>
  <si>
    <t>TKT-01151</t>
  </si>
  <si>
    <t>DL-03925</t>
  </si>
  <si>
    <t>TKT-01152</t>
  </si>
  <si>
    <t>TKT-01153</t>
  </si>
  <si>
    <t>DL-01928</t>
  </si>
  <si>
    <t>TKT-01154</t>
  </si>
  <si>
    <t>CUST-0521</t>
  </si>
  <si>
    <t>TKT-01155</t>
  </si>
  <si>
    <t>TKT-01156</t>
  </si>
  <si>
    <t>TKT-01157</t>
  </si>
  <si>
    <t>DL-03558</t>
  </si>
  <si>
    <t>TKT-01158</t>
  </si>
  <si>
    <t>DL-02784</t>
  </si>
  <si>
    <t>TKT-01159</t>
  </si>
  <si>
    <t>DL-03975</t>
  </si>
  <si>
    <t>TKT-01160</t>
  </si>
  <si>
    <t>DL-00975</t>
  </si>
  <si>
    <t>TKT-01161</t>
  </si>
  <si>
    <t>TKT-01162</t>
  </si>
  <si>
    <t>DL-03034</t>
  </si>
  <si>
    <t>TKT-01163</t>
  </si>
  <si>
    <t>DL-02301</t>
  </si>
  <si>
    <t>TKT-01164</t>
  </si>
  <si>
    <t>CUST-0896</t>
  </si>
  <si>
    <t>TKT-01165</t>
  </si>
  <si>
    <t>TKT-01166</t>
  </si>
  <si>
    <t>TKT-01167</t>
  </si>
  <si>
    <t>DL-00039</t>
  </si>
  <si>
    <t>TKT-01168</t>
  </si>
  <si>
    <t>TKT-01169</t>
  </si>
  <si>
    <t>DL-02917</t>
  </si>
  <si>
    <t>TKT-01170</t>
  </si>
  <si>
    <t>DL-03317</t>
  </si>
  <si>
    <t>TKT-01171</t>
  </si>
  <si>
    <t>TKT-01172</t>
  </si>
  <si>
    <t>TKT-01173</t>
  </si>
  <si>
    <t>DL-02518</t>
  </si>
  <si>
    <t>29/06/2023</t>
  </si>
  <si>
    <t>TKT-01174</t>
  </si>
  <si>
    <t>DL-00387</t>
  </si>
  <si>
    <t>TKT-01175</t>
  </si>
  <si>
    <t>CUST-0263</t>
  </si>
  <si>
    <t>TKT-01176</t>
  </si>
  <si>
    <t>TKT-01177</t>
  </si>
  <si>
    <t>CUST-0916</t>
  </si>
  <si>
    <t>TKT-01178</t>
  </si>
  <si>
    <t>TKT-01179</t>
  </si>
  <si>
    <t>DL-03604</t>
  </si>
  <si>
    <t>TKT-01180</t>
  </si>
  <si>
    <t>DL-02160</t>
  </si>
  <si>
    <t>TKT-01181</t>
  </si>
  <si>
    <t>TKT-01182</t>
  </si>
  <si>
    <t>TKT-01183</t>
  </si>
  <si>
    <t>CUST-0311</t>
  </si>
  <si>
    <t>DL-03457</t>
  </si>
  <si>
    <t>TKT-01184</t>
  </si>
  <si>
    <t>DL-00350</t>
  </si>
  <si>
    <t>2023-07-10</t>
  </si>
  <si>
    <t>TKT-01185</t>
  </si>
  <si>
    <t>TKT-01186</t>
  </si>
  <si>
    <t>DL-03630</t>
  </si>
  <si>
    <t>TKT-01187</t>
  </si>
  <si>
    <t>TKT-01188</t>
  </si>
  <si>
    <t>TKT-01189</t>
  </si>
  <si>
    <t>DL-03977</t>
  </si>
  <si>
    <t>TKT-01190</t>
  </si>
  <si>
    <t>DL-03470</t>
  </si>
  <si>
    <t>TKT-01191</t>
  </si>
  <si>
    <t>CUST-1011</t>
  </si>
  <si>
    <t>TKT-01192</t>
  </si>
  <si>
    <t>TKT-01193</t>
  </si>
  <si>
    <t>CUST-0912</t>
  </si>
  <si>
    <t>DL-01590</t>
  </si>
  <si>
    <t>TKT-01194</t>
  </si>
  <si>
    <t>TKT-01195</t>
  </si>
  <si>
    <t>DL-01679</t>
  </si>
  <si>
    <t>TKT-01196</t>
  </si>
  <si>
    <t>TKT-01197</t>
  </si>
  <si>
    <t>2023-07-13</t>
  </si>
  <si>
    <t>TKT-01198</t>
  </si>
  <si>
    <t>CUST-0523</t>
  </si>
  <si>
    <t>TKT-01199</t>
  </si>
  <si>
    <t>TKT-01200</t>
  </si>
  <si>
    <t>CUST-0122</t>
  </si>
  <si>
    <t>DL-00324</t>
  </si>
  <si>
    <t>TKT-01201</t>
  </si>
  <si>
    <t>CUST-0398</t>
  </si>
  <si>
    <t>TKT-01202</t>
  </si>
  <si>
    <t>DL-00127</t>
  </si>
  <si>
    <t>TKT-01203</t>
  </si>
  <si>
    <t>TKT-01204</t>
  </si>
  <si>
    <t>TKT-01205</t>
  </si>
  <si>
    <t>CUST-0823</t>
  </si>
  <si>
    <t>TKT-01206</t>
  </si>
  <si>
    <t>DL-00254</t>
  </si>
  <si>
    <t>2024-06-09</t>
  </si>
  <si>
    <t>TKT-01207</t>
  </si>
  <si>
    <t>TKT-01208</t>
  </si>
  <si>
    <t>DL-00735</t>
  </si>
  <si>
    <t>TKT-01209</t>
  </si>
  <si>
    <t>TKT-01210</t>
  </si>
  <si>
    <t>TKT-01211</t>
  </si>
  <si>
    <t>DL-03802</t>
  </si>
  <si>
    <t>TKT-01212</t>
  </si>
  <si>
    <t>TKT-01213</t>
  </si>
  <si>
    <t>2025-02-24</t>
  </si>
  <si>
    <t>TKT-01214</t>
  </si>
  <si>
    <t>DL-01045</t>
  </si>
  <si>
    <t>TKT-01215</t>
  </si>
  <si>
    <t>DL-03613</t>
  </si>
  <si>
    <t>TKT-01216</t>
  </si>
  <si>
    <t>TKT-01217</t>
  </si>
  <si>
    <t>TKT-01218</t>
  </si>
  <si>
    <t>DL-00027</t>
  </si>
  <si>
    <t>TKT-01219</t>
  </si>
  <si>
    <t>CUST-0774</t>
  </si>
  <si>
    <t>DL-00136</t>
  </si>
  <si>
    <t>TKT-01220</t>
  </si>
  <si>
    <t>TKT-01221</t>
  </si>
  <si>
    <t>CUST-0613</t>
  </si>
  <si>
    <t>TKT-01222</t>
  </si>
  <si>
    <t>DL-00216</t>
  </si>
  <si>
    <t>TKT-01223</t>
  </si>
  <si>
    <t>DL-00104</t>
  </si>
  <si>
    <t>TKT-01224</t>
  </si>
  <si>
    <t>CUST-0631</t>
  </si>
  <si>
    <t>TKT-01225</t>
  </si>
  <si>
    <t>DL-00021</t>
  </si>
  <si>
    <t>TKT-01226</t>
  </si>
  <si>
    <t>TKT-01227</t>
  </si>
  <si>
    <t>CUST-0208</t>
  </si>
  <si>
    <t>TKT-01228</t>
  </si>
  <si>
    <t>DL-01906</t>
  </si>
  <si>
    <t>TKT-01229</t>
  </si>
  <si>
    <t>DL-00367</t>
  </si>
  <si>
    <t>2022-03-03</t>
  </si>
  <si>
    <t>TKT-01230</t>
  </si>
  <si>
    <t>TKT-01231</t>
  </si>
  <si>
    <t>TKT-01232</t>
  </si>
  <si>
    <t>DL-00508</t>
  </si>
  <si>
    <t>TKT-01233</t>
  </si>
  <si>
    <t>DL-04097</t>
  </si>
  <si>
    <t>TKT-01234</t>
  </si>
  <si>
    <t>27/01/2022</t>
  </si>
  <si>
    <t>TKT-01235</t>
  </si>
  <si>
    <t>CUST-0585</t>
  </si>
  <si>
    <t>DL-00018</t>
  </si>
  <si>
    <t>TKT-01236</t>
  </si>
  <si>
    <t>DL-00223</t>
  </si>
  <si>
    <t>TKT-01237</t>
  </si>
  <si>
    <t>DL-01147</t>
  </si>
  <si>
    <t>TKT-01238</t>
  </si>
  <si>
    <t>DL-00983</t>
  </si>
  <si>
    <t>TKT-01239</t>
  </si>
  <si>
    <t>DL-00940</t>
  </si>
  <si>
    <t>TKT-01240</t>
  </si>
  <si>
    <t>TKT-01241</t>
  </si>
  <si>
    <t>02/01/2022</t>
  </si>
  <si>
    <t>TKT-01242</t>
  </si>
  <si>
    <t>CUST-0873</t>
  </si>
  <si>
    <t>TKT-01243</t>
  </si>
  <si>
    <t>TKT-01244</t>
  </si>
  <si>
    <t>CUST-0827</t>
  </si>
  <si>
    <t>TKT-01245</t>
  </si>
  <si>
    <t>CUST-1041</t>
  </si>
  <si>
    <t>DL-03083</t>
  </si>
  <si>
    <t>TKT-01246</t>
  </si>
  <si>
    <t>DL-00416</t>
  </si>
  <si>
    <t>TKT-01247</t>
  </si>
  <si>
    <t>TKT-01248</t>
  </si>
  <si>
    <t>CUST-0963</t>
  </si>
  <si>
    <t>TKT-01249</t>
  </si>
  <si>
    <t>DL-01168</t>
  </si>
  <si>
    <t>TKT-01250</t>
  </si>
  <si>
    <t>DL-00055</t>
  </si>
  <si>
    <t>TKT-01251</t>
  </si>
  <si>
    <t>CUST-0480</t>
  </si>
  <si>
    <t>TKT-01252</t>
  </si>
  <si>
    <t>DL-03592</t>
  </si>
  <si>
    <t>TKT-01253</t>
  </si>
  <si>
    <t>DL-02904</t>
  </si>
  <si>
    <t>TKT-01254</t>
  </si>
  <si>
    <t>TKT-01255</t>
  </si>
  <si>
    <t>DL-03505</t>
  </si>
  <si>
    <t>TKT-01256</t>
  </si>
  <si>
    <t>20/12/2024</t>
  </si>
  <si>
    <t>TKT-01257</t>
  </si>
  <si>
    <t>DL-00125</t>
  </si>
  <si>
    <t>TKT-01258</t>
  </si>
  <si>
    <t>DL-01870</t>
  </si>
  <si>
    <t>TKT-01259</t>
  </si>
  <si>
    <t>CUST-0342</t>
  </si>
  <si>
    <t>DL-00224</t>
  </si>
  <si>
    <t>TKT-01260</t>
  </si>
  <si>
    <t>TKT-01261</t>
  </si>
  <si>
    <t>CUST-1261</t>
  </si>
  <si>
    <t>DL-01649</t>
  </si>
  <si>
    <t>TKT-01262</t>
  </si>
  <si>
    <t>CUST-0553</t>
  </si>
  <si>
    <t>17/10/2023</t>
  </si>
  <si>
    <t>TKT-01263</t>
  </si>
  <si>
    <t>DL-01049</t>
  </si>
  <si>
    <t>TKT-01264</t>
  </si>
  <si>
    <t>TKT-01265</t>
  </si>
  <si>
    <t>DL-01639</t>
  </si>
  <si>
    <t>2023-09-01</t>
  </si>
  <si>
    <t>TKT-01266</t>
  </si>
  <si>
    <t>TKT-01267</t>
  </si>
  <si>
    <t>DL-03728</t>
  </si>
  <si>
    <t>TKT-01268</t>
  </si>
  <si>
    <t>DL-01702</t>
  </si>
  <si>
    <t>TKT-01269</t>
  </si>
  <si>
    <t>TKT-01270</t>
  </si>
  <si>
    <t>29/01/2024</t>
  </si>
  <si>
    <t>TKT-01271</t>
  </si>
  <si>
    <t>TKT-01272</t>
  </si>
  <si>
    <t>DL-00861</t>
  </si>
  <si>
    <t>TKT-01273</t>
  </si>
  <si>
    <t>TKT-01274</t>
  </si>
  <si>
    <t>DL-03121</t>
  </si>
  <si>
    <t>TKT-01275</t>
  </si>
  <si>
    <t>TKT-01276</t>
  </si>
  <si>
    <t>DL-03015</t>
  </si>
  <si>
    <t>TKT-01277</t>
  </si>
  <si>
    <t>TKT-01278</t>
  </si>
  <si>
    <t>TKT-01279</t>
  </si>
  <si>
    <t>TKT-01280</t>
  </si>
  <si>
    <t>CUST-1331</t>
  </si>
  <si>
    <t>2024-01-31</t>
  </si>
  <si>
    <t>TKT-01281</t>
  </si>
  <si>
    <t>DL-03944</t>
  </si>
  <si>
    <t>2024-12-30</t>
  </si>
  <si>
    <t>TKT-01282</t>
  </si>
  <si>
    <t>DL-02422</t>
  </si>
  <si>
    <t>TKT-01283</t>
  </si>
  <si>
    <t>11/12/2023</t>
  </si>
  <si>
    <t>TKT-01284</t>
  </si>
  <si>
    <t>TKT-01285</t>
  </si>
  <si>
    <t>01/04/2022</t>
  </si>
  <si>
    <t>TKT-01286</t>
  </si>
  <si>
    <t>TKT-01287</t>
  </si>
  <si>
    <t>DL-02014</t>
  </si>
  <si>
    <t>TKT-01288</t>
  </si>
  <si>
    <t>2024-02-17</t>
  </si>
  <si>
    <t>TKT-01289</t>
  </si>
  <si>
    <t>DL-03946</t>
  </si>
  <si>
    <t>TKT-01290</t>
  </si>
  <si>
    <t>TKT-01291</t>
  </si>
  <si>
    <t>CUST-0277</t>
  </si>
  <si>
    <t>DL-01315</t>
  </si>
  <si>
    <t>2025-01-20</t>
  </si>
  <si>
    <t>TKT-01292</t>
  </si>
  <si>
    <t>CUST-1219</t>
  </si>
  <si>
    <t>DL-01399</t>
  </si>
  <si>
    <t>TKT-01293</t>
  </si>
  <si>
    <t>TKT-01294</t>
  </si>
  <si>
    <t>DL-04099</t>
  </si>
  <si>
    <t>TKT-01295</t>
  </si>
  <si>
    <t>CUST-1273</t>
  </si>
  <si>
    <t>25/10/2023</t>
  </si>
  <si>
    <t>TKT-01296</t>
  </si>
  <si>
    <t>CUST-0669</t>
  </si>
  <si>
    <t>DL-04162</t>
  </si>
  <si>
    <t>TKT-01297</t>
  </si>
  <si>
    <t>TKT-01298</t>
  </si>
  <si>
    <t>TKT-01299</t>
  </si>
  <si>
    <t>TKT-01300</t>
  </si>
  <si>
    <t>CUST-0604</t>
  </si>
  <si>
    <t>TKT-01301</t>
  </si>
  <si>
    <t>DL-01284</t>
  </si>
  <si>
    <t>TKT-01302</t>
  </si>
  <si>
    <t>DL-03968</t>
  </si>
  <si>
    <t>2024-08-13</t>
  </si>
  <si>
    <t>TKT-01303</t>
  </si>
  <si>
    <t>DL-03981</t>
  </si>
  <si>
    <t>TKT-01304</t>
  </si>
  <si>
    <t>CUST-0010</t>
  </si>
  <si>
    <t>DL-04138</t>
  </si>
  <si>
    <t>2022-10-25</t>
  </si>
  <si>
    <t>TKT-01305</t>
  </si>
  <si>
    <t>TKT-01306</t>
  </si>
  <si>
    <t>TKT-01307</t>
  </si>
  <si>
    <t>TKT-01308</t>
  </si>
  <si>
    <t>DL-03386</t>
  </si>
  <si>
    <t>TKT-01309</t>
  </si>
  <si>
    <t>TKT-01310</t>
  </si>
  <si>
    <t>24/04/2022</t>
  </si>
  <si>
    <t>TKT-01311</t>
  </si>
  <si>
    <t>DL-03796</t>
  </si>
  <si>
    <t>TKT-01312</t>
  </si>
  <si>
    <t>TKT-01313</t>
  </si>
  <si>
    <t>CUST-0818</t>
  </si>
  <si>
    <t>TKT-01314</t>
  </si>
  <si>
    <t>TKT-01315</t>
  </si>
  <si>
    <t>TKT-01316</t>
  </si>
  <si>
    <t>CUST-1296</t>
  </si>
  <si>
    <t>TKT-01317</t>
  </si>
  <si>
    <t>DL-03842</t>
  </si>
  <si>
    <t>TKT-01318</t>
  </si>
  <si>
    <t>CUST-0843</t>
  </si>
  <si>
    <t>DL-01387</t>
  </si>
  <si>
    <t>TKT-01319</t>
  </si>
  <si>
    <t>CUST-0005</t>
  </si>
  <si>
    <t>TKT-01320</t>
  </si>
  <si>
    <t>DL-02531</t>
  </si>
  <si>
    <t>07/04/2022</t>
  </si>
  <si>
    <t>TKT-01321</t>
  </si>
  <si>
    <t>TKT-01322</t>
  </si>
  <si>
    <t>DL-03196</t>
  </si>
  <si>
    <t>TKT-01323</t>
  </si>
  <si>
    <t>DL-03348</t>
  </si>
  <si>
    <t>TKT-01324</t>
  </si>
  <si>
    <t>DL-03527</t>
  </si>
  <si>
    <t>TKT-01325</t>
  </si>
  <si>
    <t>DL-03554</t>
  </si>
  <si>
    <t>TKT-01326</t>
  </si>
  <si>
    <t>DL-03351</t>
  </si>
  <si>
    <t>TKT-01327</t>
  </si>
  <si>
    <t>DL-01198</t>
  </si>
  <si>
    <t>TKT-01328</t>
  </si>
  <si>
    <t>CUST-0378</t>
  </si>
  <si>
    <t>DL-03347</t>
  </si>
  <si>
    <t>TKT-01329</t>
  </si>
  <si>
    <t>DL-03512</t>
  </si>
  <si>
    <t>15/04/2022</t>
  </si>
  <si>
    <t>TKT-01330</t>
  </si>
  <si>
    <t>DL-01335</t>
  </si>
  <si>
    <t>TKT-01331</t>
  </si>
  <si>
    <t>DL-03337</t>
  </si>
  <si>
    <t>TKT-01332</t>
  </si>
  <si>
    <t>DL-03168</t>
  </si>
  <si>
    <t>05/08/2023</t>
  </si>
  <si>
    <t>TKT-01333</t>
  </si>
  <si>
    <t>TKT-01334</t>
  </si>
  <si>
    <t>CUST-0279</t>
  </si>
  <si>
    <t>TKT-01335</t>
  </si>
  <si>
    <t>CUST-0929</t>
  </si>
  <si>
    <t>TKT-01336</t>
  </si>
  <si>
    <t>TKT-01337</t>
  </si>
  <si>
    <t>TKT-01338</t>
  </si>
  <si>
    <t>CUST-0202</t>
  </si>
  <si>
    <t>TKT-01339</t>
  </si>
  <si>
    <t>TKT-01340</t>
  </si>
  <si>
    <t>2022-02-01</t>
  </si>
  <si>
    <t>TKT-01341</t>
  </si>
  <si>
    <t>TKT-01342</t>
  </si>
  <si>
    <t>DL-02564</t>
  </si>
  <si>
    <t>2022-12-11</t>
  </si>
  <si>
    <t>TKT-01343</t>
  </si>
  <si>
    <t>DL-03993</t>
  </si>
  <si>
    <t>TKT-01344</t>
  </si>
  <si>
    <t>DL-02617</t>
  </si>
  <si>
    <t>TKT-01345</t>
  </si>
  <si>
    <t>TKT-01346</t>
  </si>
  <si>
    <t>DL-02403</t>
  </si>
  <si>
    <t>TKT-01347</t>
  </si>
  <si>
    <t>TKT-01348</t>
  </si>
  <si>
    <t>CUST-1143</t>
  </si>
  <si>
    <t>TKT-01349</t>
  </si>
  <si>
    <t>DL-01984</t>
  </si>
  <si>
    <t>TKT-01350</t>
  </si>
  <si>
    <t>TKT-01351</t>
  </si>
  <si>
    <t>TKT-01352</t>
  </si>
  <si>
    <t>2023-03-27</t>
  </si>
  <si>
    <t>TKT-01353</t>
  </si>
  <si>
    <t>TKT-01354</t>
  </si>
  <si>
    <t>TKT-01355</t>
  </si>
  <si>
    <t>TKT-01356</t>
  </si>
  <si>
    <t>11/09/2022</t>
  </si>
  <si>
    <t>TKT-01357</t>
  </si>
  <si>
    <t>DL-03203</t>
  </si>
  <si>
    <t>TKT-01358</t>
  </si>
  <si>
    <t>TKT-01359</t>
  </si>
  <si>
    <t>DL-03207</t>
  </si>
  <si>
    <t>2023-02-02</t>
  </si>
  <si>
    <t>TKT-01360</t>
  </si>
  <si>
    <t>TKT-01361</t>
  </si>
  <si>
    <t>DL-03222</t>
  </si>
  <si>
    <t>TKT-01362</t>
  </si>
  <si>
    <t>DL-00594</t>
  </si>
  <si>
    <t>2025-02-13</t>
  </si>
  <si>
    <t>TKT-01363</t>
  </si>
  <si>
    <t>DL-00088</t>
  </si>
  <si>
    <t>01/09/2024</t>
  </si>
  <si>
    <t>TKT-01364</t>
  </si>
  <si>
    <t>DL-00293</t>
  </si>
  <si>
    <t>TKT-01365</t>
  </si>
  <si>
    <t>CUST-0181</t>
  </si>
  <si>
    <t>TKT-01366</t>
  </si>
  <si>
    <t>TKT-01367</t>
  </si>
  <si>
    <t>TKT-01368</t>
  </si>
  <si>
    <t>TKT-01369</t>
  </si>
  <si>
    <t>CUST-0639</t>
  </si>
  <si>
    <t>DL-02421</t>
  </si>
  <si>
    <t>TKT-01370</t>
  </si>
  <si>
    <t>DL-03142</t>
  </si>
  <si>
    <t>TKT-01371</t>
  </si>
  <si>
    <t>TKT-01372</t>
  </si>
  <si>
    <t>TKT-01373</t>
  </si>
  <si>
    <t>CUST-0228</t>
  </si>
  <si>
    <t>DL-04131</t>
  </si>
  <si>
    <t>TKT-01374</t>
  </si>
  <si>
    <t>TKT-01375</t>
  </si>
  <si>
    <t>CUST-1250</t>
  </si>
  <si>
    <t>2024-12-22</t>
  </si>
  <si>
    <t>TKT-01376</t>
  </si>
  <si>
    <t>DL-01806</t>
  </si>
  <si>
    <t>TKT-01377</t>
  </si>
  <si>
    <t>CUST-0561</t>
  </si>
  <si>
    <t>TKT-01378</t>
  </si>
  <si>
    <t>DL-01517</t>
  </si>
  <si>
    <t>TKT-01379</t>
  </si>
  <si>
    <t>DL-03316</t>
  </si>
  <si>
    <t>TKT-01380</t>
  </si>
  <si>
    <t>TKT-01381</t>
  </si>
  <si>
    <t>TKT-01382</t>
  </si>
  <si>
    <t>TKT-01383</t>
  </si>
  <si>
    <t>DL-03791</t>
  </si>
  <si>
    <t>TKT-01384</t>
  </si>
  <si>
    <t>TKT-01385</t>
  </si>
  <si>
    <t>TKT-01386</t>
  </si>
  <si>
    <t>CUST-1437</t>
  </si>
  <si>
    <t>TKT-01387</t>
  </si>
  <si>
    <t>DL-03712</t>
  </si>
  <si>
    <t>TKT-01388</t>
  </si>
  <si>
    <t>TKT-01389</t>
  </si>
  <si>
    <t>DL-02621</t>
  </si>
  <si>
    <t>TKT-01390</t>
  </si>
  <si>
    <t>DL-02893</t>
  </si>
  <si>
    <t>21/02/2022</t>
  </si>
  <si>
    <t>TKT-01391</t>
  </si>
  <si>
    <t>CUST-1098</t>
  </si>
  <si>
    <t>TKT-01392</t>
  </si>
  <si>
    <t>TKT-01393</t>
  </si>
  <si>
    <t>TKT-01394</t>
  </si>
  <si>
    <t>DL-00645</t>
  </si>
  <si>
    <t>TKT-01395</t>
  </si>
  <si>
    <t>TKT-01396</t>
  </si>
  <si>
    <t>DL-02978</t>
  </si>
  <si>
    <t>TKT-01397</t>
  </si>
  <si>
    <t>DL-03569</t>
  </si>
  <si>
    <t>TKT-01398</t>
  </si>
  <si>
    <t>TKT-01399</t>
  </si>
  <si>
    <t>CUST-0215</t>
  </si>
  <si>
    <t>TKT-01400</t>
  </si>
  <si>
    <t>DL-04045</t>
  </si>
  <si>
    <t>TKT-01401</t>
  </si>
  <si>
    <t>DL-02225</t>
  </si>
  <si>
    <t>TKT-01402</t>
  </si>
  <si>
    <t>DL-02702</t>
  </si>
  <si>
    <t>TKT-01403</t>
  </si>
  <si>
    <t>DL-00921</t>
  </si>
  <si>
    <t>TKT-01404</t>
  </si>
  <si>
    <t>TKT-01405</t>
  </si>
  <si>
    <t>2025-01-13</t>
  </si>
  <si>
    <t>TKT-01406</t>
  </si>
  <si>
    <t>CUST-0103</t>
  </si>
  <si>
    <t>DL-00922</t>
  </si>
  <si>
    <t>TKT-01407</t>
  </si>
  <si>
    <t>DL-01441</t>
  </si>
  <si>
    <t>TKT-01408</t>
  </si>
  <si>
    <t>TKT-01409</t>
  </si>
  <si>
    <t>TKT-01410</t>
  </si>
  <si>
    <t>DL-03756</t>
  </si>
  <si>
    <t>TKT-01411</t>
  </si>
  <si>
    <t>TKT-01412</t>
  </si>
  <si>
    <t>DL-01092</t>
  </si>
  <si>
    <t>TKT-01413</t>
  </si>
  <si>
    <t>DL-01765</t>
  </si>
  <si>
    <t>TKT-01414</t>
  </si>
  <si>
    <t>DL-02767</t>
  </si>
  <si>
    <t>TKT-01415</t>
  </si>
  <si>
    <t>CUST-0212</t>
  </si>
  <si>
    <t>TKT-01416</t>
  </si>
  <si>
    <t>DL-00391</t>
  </si>
  <si>
    <t>TKT-01417</t>
  </si>
  <si>
    <t>CUST-0220</t>
  </si>
  <si>
    <t>DL-00015</t>
  </si>
  <si>
    <t>TKT-01418</t>
  </si>
  <si>
    <t>DL-00170</t>
  </si>
  <si>
    <t>TKT-01419</t>
  </si>
  <si>
    <t>TKT-01420</t>
  </si>
  <si>
    <t>04/08/2022</t>
  </si>
  <si>
    <t>TKT-01421</t>
  </si>
  <si>
    <t>DL-01191</t>
  </si>
  <si>
    <t>TKT-01422</t>
  </si>
  <si>
    <t>TKT-01423</t>
  </si>
  <si>
    <t>09/01/2024</t>
  </si>
  <si>
    <t>TKT-01424</t>
  </si>
  <si>
    <t>TKT-01425</t>
  </si>
  <si>
    <t>DL-03751</t>
  </si>
  <si>
    <t>TKT-01426</t>
  </si>
  <si>
    <t>DL-00874</t>
  </si>
  <si>
    <t>TKT-01427</t>
  </si>
  <si>
    <t>TKT-01428</t>
  </si>
  <si>
    <t>TKT-01429</t>
  </si>
  <si>
    <t>TKT-01430</t>
  </si>
  <si>
    <t>DL-01461</t>
  </si>
  <si>
    <t>TKT-01431</t>
  </si>
  <si>
    <t>TKT-01432</t>
  </si>
  <si>
    <t>TKT-01433</t>
  </si>
  <si>
    <t>CUST-1008</t>
  </si>
  <si>
    <t>TKT-01434</t>
  </si>
  <si>
    <t>DL-01383</t>
  </si>
  <si>
    <t>TKT-01435</t>
  </si>
  <si>
    <t>TKT-01436</t>
  </si>
  <si>
    <t>TKT-01437</t>
  </si>
  <si>
    <t>DL-01715</t>
  </si>
  <si>
    <t>TKT-01438</t>
  </si>
  <si>
    <t>TKT-01439</t>
  </si>
  <si>
    <t>TKT-01440</t>
  </si>
  <si>
    <t>TKT-01441</t>
  </si>
  <si>
    <t>CUST-0834</t>
  </si>
  <si>
    <t>DL-03601</t>
  </si>
  <si>
    <t>TKT-01442</t>
  </si>
  <si>
    <t>DL-04195</t>
  </si>
  <si>
    <t>TKT-01443</t>
  </si>
  <si>
    <t>DL-02387</t>
  </si>
  <si>
    <t>TKT-01444</t>
  </si>
  <si>
    <t>CUST-1117</t>
  </si>
  <si>
    <t>TKT-01445</t>
  </si>
  <si>
    <t>TKT-01446</t>
  </si>
  <si>
    <t>CUST-0138</t>
  </si>
  <si>
    <t>TKT-01447</t>
  </si>
  <si>
    <t>TKT-01448</t>
  </si>
  <si>
    <t>TKT-01449</t>
  </si>
  <si>
    <t>DL-02040</t>
  </si>
  <si>
    <t>26/02/2025</t>
  </si>
  <si>
    <t>TKT-01450</t>
  </si>
  <si>
    <t>DL-01520</t>
  </si>
  <si>
    <t>TKT-01451</t>
  </si>
  <si>
    <t>CUST-0580</t>
  </si>
  <si>
    <t>TKT-01452</t>
  </si>
  <si>
    <t>DL-04128</t>
  </si>
  <si>
    <t>TKT-01453</t>
  </si>
  <si>
    <t>DL-02971</t>
  </si>
  <si>
    <t>TKT-01454</t>
  </si>
  <si>
    <t>TKT-01455</t>
  </si>
  <si>
    <t>TKT-01456</t>
  </si>
  <si>
    <t>DL-02793</t>
  </si>
  <si>
    <t>TKT-01457</t>
  </si>
  <si>
    <t>TKT-01458</t>
  </si>
  <si>
    <t>DL-03353</t>
  </si>
  <si>
    <t>TKT-01459</t>
  </si>
  <si>
    <t>CUST-1385</t>
  </si>
  <si>
    <t>TKT-01460</t>
  </si>
  <si>
    <t>TKT-01461</t>
  </si>
  <si>
    <t>DL-04020</t>
  </si>
  <si>
    <t>TKT-01462</t>
  </si>
  <si>
    <t>DL-00071</t>
  </si>
  <si>
    <t>TKT-01463</t>
  </si>
  <si>
    <t>CUST-0934</t>
  </si>
  <si>
    <t>DL-03984</t>
  </si>
  <si>
    <t>TKT-01464</t>
  </si>
  <si>
    <t>TKT-01465</t>
  </si>
  <si>
    <t>CUST-0554</t>
  </si>
  <si>
    <t>TKT-01466</t>
  </si>
  <si>
    <t>DL-00871</t>
  </si>
  <si>
    <t>TKT-01467</t>
  </si>
  <si>
    <t>TKT-01468</t>
  </si>
  <si>
    <t>TKT-01469</t>
  </si>
  <si>
    <t>CUST-1425</t>
  </si>
  <si>
    <t>18/10/2024</t>
  </si>
  <si>
    <t>TKT-01470</t>
  </si>
  <si>
    <t>TKT-01471</t>
  </si>
  <si>
    <t>CUST-1480</t>
  </si>
  <si>
    <t>TKT-01472</t>
  </si>
  <si>
    <t>DL-02294</t>
  </si>
  <si>
    <t>TKT-01473</t>
  </si>
  <si>
    <t>TKT-01474</t>
  </si>
  <si>
    <t>DL-03758</t>
  </si>
  <si>
    <t>TKT-01475</t>
  </si>
  <si>
    <t>DL-01840</t>
  </si>
  <si>
    <t>2024-06-17</t>
  </si>
  <si>
    <t>TKT-01476</t>
  </si>
  <si>
    <t>CUST-0239</t>
  </si>
  <si>
    <t>DL-01423</t>
  </si>
  <si>
    <t>TKT-01477</t>
  </si>
  <si>
    <t>TKT-01478</t>
  </si>
  <si>
    <t>CUST-1013</t>
  </si>
  <si>
    <t>2024-12-17</t>
  </si>
  <si>
    <t>TKT-01479</t>
  </si>
  <si>
    <t>TKT-01480</t>
  </si>
  <si>
    <t>TKT-01481</t>
  </si>
  <si>
    <t>DL-00583</t>
  </si>
  <si>
    <t>22/02/2024</t>
  </si>
  <si>
    <t>TKT-01482</t>
  </si>
  <si>
    <t>TKT-01483</t>
  </si>
  <si>
    <t>DL-02684</t>
  </si>
  <si>
    <t>TKT-01484</t>
  </si>
  <si>
    <t>DL-03357</t>
  </si>
  <si>
    <t>TKT-01485</t>
  </si>
  <si>
    <t>TKT-01486</t>
  </si>
  <si>
    <t>DL-00374</t>
  </si>
  <si>
    <t>TKT-01487</t>
  </si>
  <si>
    <t>DL-04095</t>
  </si>
  <si>
    <t>TKT-01488</t>
  </si>
  <si>
    <t>TKT-01489</t>
  </si>
  <si>
    <t>CUST-0375</t>
  </si>
  <si>
    <t>DL-02594</t>
  </si>
  <si>
    <t>TKT-01490</t>
  </si>
  <si>
    <t>CUST-0241</t>
  </si>
  <si>
    <t>DL-01319</t>
  </si>
  <si>
    <t>14/10/2023</t>
  </si>
  <si>
    <t>TKT-01491</t>
  </si>
  <si>
    <t>DL-03153</t>
  </si>
  <si>
    <t>TKT-01492</t>
  </si>
  <si>
    <t>DL-02830</t>
  </si>
  <si>
    <t>TKT-01493</t>
  </si>
  <si>
    <t>CUST-0837</t>
  </si>
  <si>
    <t>TKT-01494</t>
  </si>
  <si>
    <t>TKT-01495</t>
  </si>
  <si>
    <t>CUST-1216</t>
  </si>
  <si>
    <t>DL-01154</t>
  </si>
  <si>
    <t>TKT-01496</t>
  </si>
  <si>
    <t>TKT-01497</t>
  </si>
  <si>
    <t>TKT-01498</t>
  </si>
  <si>
    <t>TKT-01499</t>
  </si>
  <si>
    <t>TKT-01500</t>
  </si>
  <si>
    <t>TKT-01501</t>
  </si>
  <si>
    <t>TKT-01502</t>
  </si>
  <si>
    <t>CUST-0193</t>
  </si>
  <si>
    <t>DL-00408</t>
  </si>
  <si>
    <t>TKT-01503</t>
  </si>
  <si>
    <t>TKT-01504</t>
  </si>
  <si>
    <t>DL-01497</t>
  </si>
  <si>
    <t>TKT-01505</t>
  </si>
  <si>
    <t>TKT-01506</t>
  </si>
  <si>
    <t>CUST-0961</t>
  </si>
  <si>
    <t>DL-03695</t>
  </si>
  <si>
    <t>TKT-01507</t>
  </si>
  <si>
    <t>TKT-01508</t>
  </si>
  <si>
    <t>TKT-01509</t>
  </si>
  <si>
    <t>TKT-01510</t>
  </si>
  <si>
    <t>TKT-01511</t>
  </si>
  <si>
    <t>DL-03941</t>
  </si>
  <si>
    <t>TKT-01512</t>
  </si>
  <si>
    <t>DL-00603</t>
  </si>
  <si>
    <t>TKT-01513</t>
  </si>
  <si>
    <t>TKT-01514</t>
  </si>
  <si>
    <t>CUST-0032</t>
  </si>
  <si>
    <t>TKT-01515</t>
  </si>
  <si>
    <t>TKT-01516</t>
  </si>
  <si>
    <t>CUST-0920</t>
  </si>
  <si>
    <t>TKT-01517</t>
  </si>
  <si>
    <t>CUST-0584</t>
  </si>
  <si>
    <t>TKT-01518</t>
  </si>
  <si>
    <t>19/02/2022</t>
  </si>
  <si>
    <t>TKT-01519</t>
  </si>
  <si>
    <t>CUST-1324</t>
  </si>
  <si>
    <t>TKT-01520</t>
  </si>
  <si>
    <t>TKT-01521</t>
  </si>
  <si>
    <t>TKT-01522</t>
  </si>
  <si>
    <t>DL-01365</t>
  </si>
  <si>
    <t>TKT-01523</t>
  </si>
  <si>
    <t>DL-03955</t>
  </si>
  <si>
    <t>TKT-01524</t>
  </si>
  <si>
    <t>CUST-0955</t>
  </si>
  <si>
    <t>TKT-01525</t>
  </si>
  <si>
    <t>DL-01567</t>
  </si>
  <si>
    <t>31/08/2024</t>
  </si>
  <si>
    <t>TKT-01526</t>
  </si>
  <si>
    <t>DL-00270</t>
  </si>
  <si>
    <t>TKT-01527</t>
  </si>
  <si>
    <t>TKT-01528</t>
  </si>
  <si>
    <t>TKT-01529</t>
  </si>
  <si>
    <t>DL-01251</t>
  </si>
  <si>
    <t>TKT-01530</t>
  </si>
  <si>
    <t>CUST-1019</t>
  </si>
  <si>
    <t>TKT-01531</t>
  </si>
  <si>
    <t>DL-04059</t>
  </si>
  <si>
    <t>TKT-01532</t>
  </si>
  <si>
    <t>CUST-1046</t>
  </si>
  <si>
    <t>TKT-01533</t>
  </si>
  <si>
    <t>DL-01064</t>
  </si>
  <si>
    <t>19/02/2024</t>
  </si>
  <si>
    <t>TKT-01534</t>
  </si>
  <si>
    <t>TKT-01535</t>
  </si>
  <si>
    <t>DL-00076</t>
  </si>
  <si>
    <t>30/01/2025</t>
  </si>
  <si>
    <t>TKT-01536</t>
  </si>
  <si>
    <t>TKT-01537</t>
  </si>
  <si>
    <t>CUST-1177</t>
  </si>
  <si>
    <t>TKT-01538</t>
  </si>
  <si>
    <t>TKT-01539</t>
  </si>
  <si>
    <t>DL-01689</t>
  </si>
  <si>
    <t>TKT-01540</t>
  </si>
  <si>
    <t>DL-01407</t>
  </si>
  <si>
    <t>TKT-01541</t>
  </si>
  <si>
    <t>DL-00828</t>
  </si>
  <si>
    <t>TKT-01542</t>
  </si>
  <si>
    <t>TKT-01543</t>
  </si>
  <si>
    <t>TKT-01544</t>
  </si>
  <si>
    <t>TKT-01545</t>
  </si>
  <si>
    <t>DL-03792</t>
  </si>
  <si>
    <t>TKT-01546</t>
  </si>
  <si>
    <t>DL-01848</t>
  </si>
  <si>
    <t>TKT-01547</t>
  </si>
  <si>
    <t>CUST-1001</t>
  </si>
  <si>
    <t>TKT-01548</t>
  </si>
  <si>
    <t>TKT-01549</t>
  </si>
  <si>
    <t>DL-02203</t>
  </si>
  <si>
    <t>TKT-01550</t>
  </si>
  <si>
    <t>CUST-0800</t>
  </si>
  <si>
    <t>DL-01799</t>
  </si>
  <si>
    <t>2022-08-03</t>
  </si>
  <si>
    <t>TKT-01551</t>
  </si>
  <si>
    <t>DL-02950</t>
  </si>
  <si>
    <t>28/04/2023</t>
  </si>
  <si>
    <t>TKT-01552</t>
  </si>
  <si>
    <t>DL-02516</t>
  </si>
  <si>
    <t>TKT-01553</t>
  </si>
  <si>
    <t>TKT-01554</t>
  </si>
  <si>
    <t>DL-03291</t>
  </si>
  <si>
    <t>TKT-01555</t>
  </si>
  <si>
    <t>DL-00261</t>
  </si>
  <si>
    <t>2022-06-05</t>
  </si>
  <si>
    <t>TKT-01556</t>
  </si>
  <si>
    <t>TKT-01557</t>
  </si>
  <si>
    <t>2023-07-01</t>
  </si>
  <si>
    <t>TKT-01558</t>
  </si>
  <si>
    <t>DL-00788</t>
  </si>
  <si>
    <t>TKT-01559</t>
  </si>
  <si>
    <t>TKT-01560</t>
  </si>
  <si>
    <t>CUST-0659</t>
  </si>
  <si>
    <t>TKT-01561</t>
  </si>
  <si>
    <t>DL-00220</t>
  </si>
  <si>
    <t>TKT-01562</t>
  </si>
  <si>
    <t>DL-00833</t>
  </si>
  <si>
    <t>TKT-01563</t>
  </si>
  <si>
    <t>TKT-01564</t>
  </si>
  <si>
    <t>TKT-01565</t>
  </si>
  <si>
    <t>DL-03879</t>
  </si>
  <si>
    <t>TKT-01566</t>
  </si>
  <si>
    <t>CUST-1171</t>
  </si>
  <si>
    <t>DL-02961</t>
  </si>
  <si>
    <t>TKT-01567</t>
  </si>
  <si>
    <t>TKT-01568</t>
  </si>
  <si>
    <t>DL-02571</t>
  </si>
  <si>
    <t>TKT-01569</t>
  </si>
  <si>
    <t>TKT-01570</t>
  </si>
  <si>
    <t>TKT-01571</t>
  </si>
  <si>
    <t>TKT-01572</t>
  </si>
  <si>
    <t>DL-03126</t>
  </si>
  <si>
    <t>TKT-01573</t>
  </si>
  <si>
    <t>TKT-01574</t>
  </si>
  <si>
    <t>DL-03692</t>
  </si>
  <si>
    <t>TKT-01575</t>
  </si>
  <si>
    <t>DL-01327</t>
  </si>
  <si>
    <t>TKT-01576</t>
  </si>
  <si>
    <t>TKT-01577</t>
  </si>
  <si>
    <t>TKT-01578</t>
  </si>
  <si>
    <t>DL-02916</t>
  </si>
  <si>
    <t>TKT-01579</t>
  </si>
  <si>
    <t>DL-00911</t>
  </si>
  <si>
    <t>TKT-01580</t>
  </si>
  <si>
    <t>TKT-01581</t>
  </si>
  <si>
    <t>CUST-0979</t>
  </si>
  <si>
    <t>TKT-01582</t>
  </si>
  <si>
    <t>TKT-01583</t>
  </si>
  <si>
    <t>DL-02199</t>
  </si>
  <si>
    <t>TKT-01584</t>
  </si>
  <si>
    <t>DL-03755</t>
  </si>
  <si>
    <t>TKT-01585</t>
  </si>
  <si>
    <t>DL-03781</t>
  </si>
  <si>
    <t>TKT-01586</t>
  </si>
  <si>
    <t>TKT-01587</t>
  </si>
  <si>
    <t>CUST-0058</t>
  </si>
  <si>
    <t>DL-01358</t>
  </si>
  <si>
    <t>10/04/2024</t>
  </si>
  <si>
    <t>TKT-01588</t>
  </si>
  <si>
    <t>DL-02283</t>
  </si>
  <si>
    <t>TKT-01589</t>
  </si>
  <si>
    <t>07/03/2023</t>
  </si>
  <si>
    <t>TKT-01590</t>
  </si>
  <si>
    <t>2024-01-18</t>
  </si>
  <si>
    <t>TKT-01591</t>
  </si>
  <si>
    <t>TKT-01592</t>
  </si>
  <si>
    <t>DL-03525</t>
  </si>
  <si>
    <t>TKT-01593</t>
  </si>
  <si>
    <t>TKT-01594</t>
  </si>
  <si>
    <t>CUST-1281</t>
  </si>
  <si>
    <t>25/06/2022</t>
  </si>
  <si>
    <t>TKT-01595</t>
  </si>
  <si>
    <t>CUST-0024</t>
  </si>
  <si>
    <t>TKT-01596</t>
  </si>
  <si>
    <t>DL-03253</t>
  </si>
  <si>
    <t>TKT-01597</t>
  </si>
  <si>
    <t>DL-02259</t>
  </si>
  <si>
    <t>TKT-01598</t>
  </si>
  <si>
    <t>CUST-0363</t>
  </si>
  <si>
    <t>DL-01589</t>
  </si>
  <si>
    <t>15/12/2022</t>
  </si>
  <si>
    <t>TKT-01599</t>
  </si>
  <si>
    <t>2023-02-09</t>
  </si>
  <si>
    <t>TKT-01600</t>
  </si>
  <si>
    <t>TKT-01601</t>
  </si>
  <si>
    <t>2023-04-02</t>
  </si>
  <si>
    <t>TKT-01602</t>
  </si>
  <si>
    <t>TKT-01603</t>
  </si>
  <si>
    <t>16/06/2022</t>
  </si>
  <si>
    <t>TKT-01604</t>
  </si>
  <si>
    <t>DL-02572</t>
  </si>
  <si>
    <t>TKT-01605</t>
  </si>
  <si>
    <t>TKT-01606</t>
  </si>
  <si>
    <t>DL-00244</t>
  </si>
  <si>
    <t>TKT-01607</t>
  </si>
  <si>
    <t>DL-03259</t>
  </si>
  <si>
    <t>TKT-01608</t>
  </si>
  <si>
    <t>28/06/2022</t>
  </si>
  <si>
    <t>TKT-01609</t>
  </si>
  <si>
    <t>TKT-01610</t>
  </si>
  <si>
    <t>TKT-01611</t>
  </si>
  <si>
    <t>DL-01062</t>
  </si>
  <si>
    <t>TKT-01612</t>
  </si>
  <si>
    <t>TKT-01613</t>
  </si>
  <si>
    <t>DL-02198</t>
  </si>
  <si>
    <t>TKT-01614</t>
  </si>
  <si>
    <t>DL-00718</t>
  </si>
  <si>
    <t>TKT-01615</t>
  </si>
  <si>
    <t>TKT-01616</t>
  </si>
  <si>
    <t>CUST-1155</t>
  </si>
  <si>
    <t>TKT-01617</t>
  </si>
  <si>
    <t>CUST-0168</t>
  </si>
  <si>
    <t>DL-02508</t>
  </si>
  <si>
    <t>TKT-01618</t>
  </si>
  <si>
    <t>TKT-01619</t>
  </si>
  <si>
    <t>TKT-01620</t>
  </si>
  <si>
    <t>CUST-0871</t>
  </si>
  <si>
    <t>TKT-01621</t>
  </si>
  <si>
    <t>TKT-01622</t>
  </si>
  <si>
    <t>DL-03267</t>
  </si>
  <si>
    <t>TKT-01623</t>
  </si>
  <si>
    <t>DL-03401</t>
  </si>
  <si>
    <t>TKT-01624</t>
  </si>
  <si>
    <t>DL-03489</t>
  </si>
  <si>
    <t>10/12/2023</t>
  </si>
  <si>
    <t>TKT-01625</t>
  </si>
  <si>
    <t>TKT-01626</t>
  </si>
  <si>
    <t>DL-02795</t>
  </si>
  <si>
    <t>TKT-01627</t>
  </si>
  <si>
    <t>TKT-01628</t>
  </si>
  <si>
    <t>DL-02000</t>
  </si>
  <si>
    <t>TKT-01629</t>
  </si>
  <si>
    <t>CUST-0718</t>
  </si>
  <si>
    <t>TKT-01630</t>
  </si>
  <si>
    <t>CUST-1169</t>
  </si>
  <si>
    <t>TKT-01631</t>
  </si>
  <si>
    <t>TKT-01632</t>
  </si>
  <si>
    <t>TKT-01633</t>
  </si>
  <si>
    <t>TKT-01634</t>
  </si>
  <si>
    <t>TKT-01635</t>
  </si>
  <si>
    <t>DL-00227</t>
  </si>
  <si>
    <t>TKT-01636</t>
  </si>
  <si>
    <t>DL-03616</t>
  </si>
  <si>
    <t>TKT-01637</t>
  </si>
  <si>
    <t>TKT-01638</t>
  </si>
  <si>
    <t>TKT-01639</t>
  </si>
  <si>
    <t>TKT-01640</t>
  </si>
  <si>
    <t>CUST-0101</t>
  </si>
  <si>
    <t>TKT-01641</t>
  </si>
  <si>
    <t>TKT-01642</t>
  </si>
  <si>
    <t>CUST-0500</t>
  </si>
  <si>
    <t>DL-01912</t>
  </si>
  <si>
    <t>TKT-01643</t>
  </si>
  <si>
    <t>DL-04092</t>
  </si>
  <si>
    <t>TKT-01644</t>
  </si>
  <si>
    <t>TKT-01645</t>
  </si>
  <si>
    <t>CUST-0543</t>
  </si>
  <si>
    <t>TKT-01646</t>
  </si>
  <si>
    <t>CUST-0886</t>
  </si>
  <si>
    <t>TKT-01647</t>
  </si>
  <si>
    <t>DL-00063</t>
  </si>
  <si>
    <t>TKT-01648</t>
  </si>
  <si>
    <t>TKT-01649</t>
  </si>
  <si>
    <t>DL-01659</t>
  </si>
  <si>
    <t>TKT-01650</t>
  </si>
  <si>
    <t>TKT-01651</t>
  </si>
  <si>
    <t>DL-01700</t>
  </si>
  <si>
    <t>2025-02-17</t>
  </si>
  <si>
    <t>TKT-01652</t>
  </si>
  <si>
    <t>TKT-01653</t>
  </si>
  <si>
    <t>TKT-01654</t>
  </si>
  <si>
    <t>TKT-01655</t>
  </si>
  <si>
    <t>DL-01481</t>
  </si>
  <si>
    <t>TKT-01656</t>
  </si>
  <si>
    <t>CUST-0258</t>
  </si>
  <si>
    <t>DL-02146</t>
  </si>
  <si>
    <t>TKT-01657</t>
  </si>
  <si>
    <t>TKT-01658</t>
  </si>
  <si>
    <t>DL-02413</t>
  </si>
  <si>
    <t>TKT-01659</t>
  </si>
  <si>
    <t>TKT-01660</t>
  </si>
  <si>
    <t>DL-01728</t>
  </si>
  <si>
    <t>TKT-01661</t>
  </si>
  <si>
    <t>CUST-0482</t>
  </si>
  <si>
    <t>DL-01297</t>
  </si>
  <si>
    <t>2025-01-18</t>
  </si>
  <si>
    <t>TKT-01662</t>
  </si>
  <si>
    <t>TKT-01663</t>
  </si>
  <si>
    <t>DL-00794</t>
  </si>
  <si>
    <t>TKT-01664</t>
  </si>
  <si>
    <t>14/11/2023</t>
  </si>
  <si>
    <t>TKT-01665</t>
  </si>
  <si>
    <t>CUST-0900</t>
  </si>
  <si>
    <t>DL-02749</t>
  </si>
  <si>
    <t>TKT-01666</t>
  </si>
  <si>
    <t>CUST-1337</t>
  </si>
  <si>
    <t>DL-02941</t>
  </si>
  <si>
    <t>TKT-01667</t>
  </si>
  <si>
    <t>DL-02824</t>
  </si>
  <si>
    <t>TKT-01668</t>
  </si>
  <si>
    <t>DL-00030</t>
  </si>
  <si>
    <t>2022-01-22</t>
  </si>
  <si>
    <t>TKT-01669</t>
  </si>
  <si>
    <t>DL-01374</t>
  </si>
  <si>
    <t>TKT-01670</t>
  </si>
  <si>
    <t>DL-04090</t>
  </si>
  <si>
    <t>TKT-01671</t>
  </si>
  <si>
    <t>DL-01714</t>
  </si>
  <si>
    <t>TKT-01672</t>
  </si>
  <si>
    <t>CUST-1065</t>
  </si>
  <si>
    <t>TKT-01673</t>
  </si>
  <si>
    <t>2025-01-16</t>
  </si>
  <si>
    <t>TKT-01674</t>
  </si>
  <si>
    <t>TKT-01675</t>
  </si>
  <si>
    <t>TKT-01676</t>
  </si>
  <si>
    <t>TKT-01677</t>
  </si>
  <si>
    <t>DL-00431</t>
  </si>
  <si>
    <t>TKT-01678</t>
  </si>
  <si>
    <t>TKT-01679</t>
  </si>
  <si>
    <t>TKT-01680</t>
  </si>
  <si>
    <t>DL-03627</t>
  </si>
  <si>
    <t>TKT-01681</t>
  </si>
  <si>
    <t>DL-02269</t>
  </si>
  <si>
    <t>TKT-01682</t>
  </si>
  <si>
    <t>TKT-01683</t>
  </si>
  <si>
    <t>DL-01483</t>
  </si>
  <si>
    <t>TKT-01684</t>
  </si>
  <si>
    <t>TKT-01685</t>
  </si>
  <si>
    <t>TKT-01686</t>
  </si>
  <si>
    <t>TKT-01687</t>
  </si>
  <si>
    <t>DL-02010</t>
  </si>
  <si>
    <t>TKT-01688</t>
  </si>
  <si>
    <t>DL-01057</t>
  </si>
  <si>
    <t>TKT-01689</t>
  </si>
  <si>
    <t>CUST-0691</t>
  </si>
  <si>
    <t>DL-03988</t>
  </si>
  <si>
    <t>TKT-01690</t>
  </si>
  <si>
    <t>TKT-01691</t>
  </si>
  <si>
    <t>TKT-01692</t>
  </si>
  <si>
    <t>TKT-01693</t>
  </si>
  <si>
    <t>01/03/2023</t>
  </si>
  <si>
    <t>TKT-01694</t>
  </si>
  <si>
    <t>DL-00535</t>
  </si>
  <si>
    <t>TKT-01695</t>
  </si>
  <si>
    <t>DL-00152</t>
  </si>
  <si>
    <t>TKT-01696</t>
  </si>
  <si>
    <t>TKT-01697</t>
  </si>
  <si>
    <t>TKT-01698</t>
  </si>
  <si>
    <t>DL-02085</t>
  </si>
  <si>
    <t>20/11/2023</t>
  </si>
  <si>
    <t>TKT-01699</t>
  </si>
  <si>
    <t>TKT-01700</t>
  </si>
  <si>
    <t>TKT-01701</t>
  </si>
  <si>
    <t>TKT-01702</t>
  </si>
  <si>
    <t>DL-02706</t>
  </si>
  <si>
    <t>TKT-01703</t>
  </si>
  <si>
    <t>TKT-01704</t>
  </si>
  <si>
    <t>TKT-01705</t>
  </si>
  <si>
    <t>DL-00466</t>
  </si>
  <si>
    <t>TKT-01706</t>
  </si>
  <si>
    <t>DL-03223</t>
  </si>
  <si>
    <t>27/06/2024</t>
  </si>
  <si>
    <t>TKT-01707</t>
  </si>
  <si>
    <t>TKT-01708</t>
  </si>
  <si>
    <t>TKT-01709</t>
  </si>
  <si>
    <t>CUST-0300</t>
  </si>
  <si>
    <t>TKT-01710</t>
  </si>
  <si>
    <t>TKT-01711</t>
  </si>
  <si>
    <t>TKT-01712</t>
  </si>
  <si>
    <t>TKT-01713</t>
  </si>
  <si>
    <t>TKT-01714</t>
  </si>
  <si>
    <t>TKT-01715</t>
  </si>
  <si>
    <t>CUST-0572</t>
  </si>
  <si>
    <t>TKT-01716</t>
  </si>
  <si>
    <t>CUST-0524</t>
  </si>
  <si>
    <t>DL-00128</t>
  </si>
  <si>
    <t>TKT-01717</t>
  </si>
  <si>
    <t>DL-00883</t>
  </si>
  <si>
    <t>TKT-01718</t>
  </si>
  <si>
    <t>TKT-01719</t>
  </si>
  <si>
    <t>DL-01386</t>
  </si>
  <si>
    <t>2024-08-04</t>
  </si>
  <si>
    <t>TKT-01720</t>
  </si>
  <si>
    <t>TKT-01721</t>
  </si>
  <si>
    <t>DL-01878</t>
  </si>
  <si>
    <t>TKT-01722</t>
  </si>
  <si>
    <t>TKT-01723</t>
  </si>
  <si>
    <t>TKT-01724</t>
  </si>
  <si>
    <t>TKT-01725</t>
  </si>
  <si>
    <t>TKT-01726</t>
  </si>
  <si>
    <t>DL-02523</t>
  </si>
  <si>
    <t>TKT-01727</t>
  </si>
  <si>
    <t>TKT-01728</t>
  </si>
  <si>
    <t>DL-04105</t>
  </si>
  <si>
    <t>TKT-01729</t>
  </si>
  <si>
    <t>TKT-01730</t>
  </si>
  <si>
    <t>TKT-01731</t>
  </si>
  <si>
    <t>CUST-0895</t>
  </si>
  <si>
    <t>12/10/2023</t>
  </si>
  <si>
    <t>TKT-01732</t>
  </si>
  <si>
    <t>DL-00448</t>
  </si>
  <si>
    <t>TKT-01733</t>
  </si>
  <si>
    <t>TKT-01734</t>
  </si>
  <si>
    <t>TKT-01735</t>
  </si>
  <si>
    <t>TKT-01736</t>
  </si>
  <si>
    <t>TKT-01737</t>
  </si>
  <si>
    <t>TKT-01738</t>
  </si>
  <si>
    <t>DL-01667</t>
  </si>
  <si>
    <t>TKT-01739</t>
  </si>
  <si>
    <t>DL-01664</t>
  </si>
  <si>
    <t>TKT-01740</t>
  </si>
  <si>
    <t>DL-01034</t>
  </si>
  <si>
    <t>TKT-01741</t>
  </si>
  <si>
    <t>CUST-0336</t>
  </si>
  <si>
    <t>DL-02858</t>
  </si>
  <si>
    <t>TKT-01742</t>
  </si>
  <si>
    <t>DL-01246</t>
  </si>
  <si>
    <t>TKT-01743</t>
  </si>
  <si>
    <t>TKT-01744</t>
  </si>
  <si>
    <t>DL-02217</t>
  </si>
  <si>
    <t>TKT-01745</t>
  </si>
  <si>
    <t>CUST-0439</t>
  </si>
  <si>
    <t>TKT-01746</t>
  </si>
  <si>
    <t>CUST-0154</t>
  </si>
  <si>
    <t>TKT-01747</t>
  </si>
  <si>
    <t>DL-02295</t>
  </si>
  <si>
    <t>TKT-01748</t>
  </si>
  <si>
    <t>TKT-01749</t>
  </si>
  <si>
    <t>TKT-01750</t>
  </si>
  <si>
    <t>TKT-01751</t>
  </si>
  <si>
    <t>TKT-01752</t>
  </si>
  <si>
    <t>CUST-0882</t>
  </si>
  <si>
    <t>DL-03074</t>
  </si>
  <si>
    <t>TKT-01753</t>
  </si>
  <si>
    <t>TKT-01754</t>
  </si>
  <si>
    <t>TKT-01755</t>
  </si>
  <si>
    <t>DL-00412</t>
  </si>
  <si>
    <t>TKT-01756</t>
  </si>
  <si>
    <t>DL-03733</t>
  </si>
  <si>
    <t>TKT-01757</t>
  </si>
  <si>
    <t>DL-03566</t>
  </si>
  <si>
    <t>TKT-01758</t>
  </si>
  <si>
    <t>TKT-01759</t>
  </si>
  <si>
    <t>DL-03327</t>
  </si>
  <si>
    <t>TKT-01760</t>
  </si>
  <si>
    <t>TKT-01761</t>
  </si>
  <si>
    <t>DL-03249</t>
  </si>
  <si>
    <t>TKT-01762</t>
  </si>
  <si>
    <t>TKT-01763</t>
  </si>
  <si>
    <t>CUST-0889</t>
  </si>
  <si>
    <t>DL-01594</t>
  </si>
  <si>
    <t>09/12/2024</t>
  </si>
  <si>
    <t>TKT-01764</t>
  </si>
  <si>
    <t>08/11/2024</t>
  </si>
  <si>
    <t>TKT-01765</t>
  </si>
  <si>
    <t>DL-02771</t>
  </si>
  <si>
    <t>TKT-01766</t>
  </si>
  <si>
    <t>TKT-01767</t>
  </si>
  <si>
    <t>CUST-0607</t>
  </si>
  <si>
    <t>DL-03032</t>
  </si>
  <si>
    <t>TKT-01768</t>
  </si>
  <si>
    <t>DL-02673</t>
  </si>
  <si>
    <t>TKT-01769</t>
  </si>
  <si>
    <t>TKT-01770</t>
  </si>
  <si>
    <t>CUST-0290</t>
  </si>
  <si>
    <t>TKT-01771</t>
  </si>
  <si>
    <t>TKT-01772</t>
  </si>
  <si>
    <t>DL-03410</t>
  </si>
  <si>
    <t>TKT-01773</t>
  </si>
  <si>
    <t>TKT-01774</t>
  </si>
  <si>
    <t>CUST-1253</t>
  </si>
  <si>
    <t>TKT-01775</t>
  </si>
  <si>
    <t>DL-03507</t>
  </si>
  <si>
    <t>TKT-01776</t>
  </si>
  <si>
    <t>TKT-01777</t>
  </si>
  <si>
    <t>TKT-01778</t>
  </si>
  <si>
    <t>TKT-01779</t>
  </si>
  <si>
    <t>DL-03891</t>
  </si>
  <si>
    <t>TKT-01780</t>
  </si>
  <si>
    <t>TKT-01781</t>
  </si>
  <si>
    <t>TKT-01782</t>
  </si>
  <si>
    <t>TKT-01783</t>
  </si>
  <si>
    <t>CUST-0065</t>
  </si>
  <si>
    <t>TKT-01784</t>
  </si>
  <si>
    <t>TKT-01785</t>
  </si>
  <si>
    <t>CUST-0875</t>
  </si>
  <si>
    <t>TKT-01786</t>
  </si>
  <si>
    <t>TKT-01787</t>
  </si>
  <si>
    <t>DL-00834</t>
  </si>
  <si>
    <t>TKT-01788</t>
  </si>
  <si>
    <t>TKT-01789</t>
  </si>
  <si>
    <t>DL-03835</t>
  </si>
  <si>
    <t>TKT-01790</t>
  </si>
  <si>
    <t>TKT-01791</t>
  </si>
  <si>
    <t>2022-07-29</t>
  </si>
  <si>
    <t>TKT-01792</t>
  </si>
  <si>
    <t>TKT-01793</t>
  </si>
  <si>
    <t>DL-02463</t>
  </si>
  <si>
    <t>TKT-01794</t>
  </si>
  <si>
    <t>TKT-01795</t>
  </si>
  <si>
    <t>DL-00599</t>
  </si>
  <si>
    <t>TKT-01796</t>
  </si>
  <si>
    <t>DL-02479</t>
  </si>
  <si>
    <t>TKT-01797</t>
  </si>
  <si>
    <t>DL-01186</t>
  </si>
  <si>
    <t>TKT-01798</t>
  </si>
  <si>
    <t>TKT-01799</t>
  </si>
  <si>
    <t>CUST-0624</t>
  </si>
  <si>
    <t>DL-02101</t>
  </si>
  <si>
    <t>TKT-01800</t>
  </si>
  <si>
    <t>DL-00706</t>
  </si>
  <si>
    <t>TKT-01801</t>
  </si>
  <si>
    <t>TKT-01802</t>
  </si>
  <si>
    <t>2022-01-03</t>
  </si>
  <si>
    <t>TKT-01803</t>
  </si>
  <si>
    <t>TKT-01804</t>
  </si>
  <si>
    <t>DL-03320</t>
  </si>
  <si>
    <t>TKT-01805</t>
  </si>
  <si>
    <t>TKT-01806</t>
  </si>
  <si>
    <t>TKT-01807</t>
  </si>
  <si>
    <t>CUST-0114</t>
  </si>
  <si>
    <t>DL-00995</t>
  </si>
  <si>
    <t>TKT-01808</t>
  </si>
  <si>
    <t>TKT-01809</t>
  </si>
  <si>
    <t>CUST-0433</t>
  </si>
  <si>
    <t>TKT-01810</t>
  </si>
  <si>
    <t>2023-01-08</t>
  </si>
  <si>
    <t>TKT-01811</t>
  </si>
  <si>
    <t>DL-01798</t>
  </si>
  <si>
    <t>TKT-01812</t>
  </si>
  <si>
    <t>TKT-01813</t>
  </si>
  <si>
    <t>CUST-0406</t>
  </si>
  <si>
    <t>TKT-01814</t>
  </si>
  <si>
    <t>2024-03-29</t>
  </si>
  <si>
    <t>TKT-01815</t>
  </si>
  <si>
    <t>TKT-01816</t>
  </si>
  <si>
    <t>DL-01576</t>
  </si>
  <si>
    <t>TKT-01817</t>
  </si>
  <si>
    <t>CUST-0264</t>
  </si>
  <si>
    <t>DL-01978</t>
  </si>
  <si>
    <t>TKT-01818</t>
  </si>
  <si>
    <t>DL-03926</t>
  </si>
  <si>
    <t>TKT-01819</t>
  </si>
  <si>
    <t>TKT-01820</t>
  </si>
  <si>
    <t>DL-04050</t>
  </si>
  <si>
    <t>TKT-01821</t>
  </si>
  <si>
    <t>TKT-01822</t>
  </si>
  <si>
    <t>TKT-01823</t>
  </si>
  <si>
    <t>DL-00217</t>
  </si>
  <si>
    <t>2022-01-25</t>
  </si>
  <si>
    <t>TKT-01824</t>
  </si>
  <si>
    <t>TKT-01825</t>
  </si>
  <si>
    <t>TKT-01826</t>
  </si>
  <si>
    <t>TKT-01827</t>
  </si>
  <si>
    <t>DL-03155</t>
  </si>
  <si>
    <t>TKT-01828</t>
  </si>
  <si>
    <t>CUST-0412</t>
  </si>
  <si>
    <t>DL-02510</t>
  </si>
  <si>
    <t>TKT-01829</t>
  </si>
  <si>
    <t>DL-00273</t>
  </si>
  <si>
    <t>27/04/2024</t>
  </si>
  <si>
    <t>TKT-01830</t>
  </si>
  <si>
    <t>20/05/2022</t>
  </si>
  <si>
    <t>TKT-01831</t>
  </si>
  <si>
    <t>TKT-01832</t>
  </si>
  <si>
    <t>TKT-01833</t>
  </si>
  <si>
    <t>TKT-01834</t>
  </si>
  <si>
    <t>CUST-1365</t>
  </si>
  <si>
    <t>2022-01-19</t>
  </si>
  <si>
    <t>TKT-01835</t>
  </si>
  <si>
    <t>DL-00978</t>
  </si>
  <si>
    <t>TKT-01836</t>
  </si>
  <si>
    <t>DL-02585</t>
  </si>
  <si>
    <t>TKT-01837</t>
  </si>
  <si>
    <t>DL-03827</t>
  </si>
  <si>
    <t>TKT-01838</t>
  </si>
  <si>
    <t>TKT-01839</t>
  </si>
  <si>
    <t>DL-00803</t>
  </si>
  <si>
    <t>TKT-01840</t>
  </si>
  <si>
    <t>TKT-01841</t>
  </si>
  <si>
    <t>DL-01134</t>
  </si>
  <si>
    <t>TKT-01842</t>
  </si>
  <si>
    <t>DL-02847</t>
  </si>
  <si>
    <t>TKT-01843</t>
  </si>
  <si>
    <t>TKT-01844</t>
  </si>
  <si>
    <t>DL-04142</t>
  </si>
  <si>
    <t>TKT-01845</t>
  </si>
  <si>
    <t>DL-03498</t>
  </si>
  <si>
    <t>TKT-01846</t>
  </si>
  <si>
    <t>TKT-01847</t>
  </si>
  <si>
    <t>DL-02209</t>
  </si>
  <si>
    <t>TKT-01848</t>
  </si>
  <si>
    <t>CUST-0142</t>
  </si>
  <si>
    <t>TKT-01849</t>
  </si>
  <si>
    <t>DL-03055</t>
  </si>
  <si>
    <t>TKT-01850</t>
  </si>
  <si>
    <t>DL-02327</t>
  </si>
  <si>
    <t>TKT-01851</t>
  </si>
  <si>
    <t>DL-03826</t>
  </si>
  <si>
    <t>TKT-01852</t>
  </si>
  <si>
    <t>TKT-01853</t>
  </si>
  <si>
    <t>TKT-01854</t>
  </si>
  <si>
    <t>TKT-01855</t>
  </si>
  <si>
    <t>DL-00253</t>
  </si>
  <si>
    <t>TKT-01856</t>
  </si>
  <si>
    <t>DL-00789</t>
  </si>
  <si>
    <t>TKT-01857</t>
  </si>
  <si>
    <t>DL-02903</t>
  </si>
  <si>
    <t>TKT-01858</t>
  </si>
  <si>
    <t>TKT-01859</t>
  </si>
  <si>
    <t>21/11/2023</t>
  </si>
  <si>
    <t>TKT-01860</t>
  </si>
  <si>
    <t>TKT-01861</t>
  </si>
  <si>
    <t>TKT-01862</t>
  </si>
  <si>
    <t>TKT-01863</t>
  </si>
  <si>
    <t>TKT-01864</t>
  </si>
  <si>
    <t>DL-01683</t>
  </si>
  <si>
    <t>TKT-01865</t>
  </si>
  <si>
    <t>TKT-01866</t>
  </si>
  <si>
    <t>DL-00976</t>
  </si>
  <si>
    <t>TKT-01867</t>
  </si>
  <si>
    <t>TKT-01868</t>
  </si>
  <si>
    <t>DL-02659</t>
  </si>
  <si>
    <t>TKT-01869</t>
  </si>
  <si>
    <t>CUST-0653</t>
  </si>
  <si>
    <t>DL-01403</t>
  </si>
  <si>
    <t>TKT-01870</t>
  </si>
  <si>
    <t>DL-02165</t>
  </si>
  <si>
    <t>TKT-01871</t>
  </si>
  <si>
    <t>DL-00753</t>
  </si>
  <si>
    <t>03/02/2023</t>
  </si>
  <si>
    <t>TKT-01872</t>
  </si>
  <si>
    <t>TKT-01873</t>
  </si>
  <si>
    <t>DL-03479</t>
  </si>
  <si>
    <t>TKT-01874</t>
  </si>
  <si>
    <t>TKT-01875</t>
  </si>
  <si>
    <t>TKT-01876</t>
  </si>
  <si>
    <t>DL-03364</t>
  </si>
  <si>
    <t>TKT-01877</t>
  </si>
  <si>
    <t>CUST-0081</t>
  </si>
  <si>
    <t>TKT-01878</t>
  </si>
  <si>
    <t>DL-01303</t>
  </si>
  <si>
    <t>TKT-01879</t>
  </si>
  <si>
    <t>TKT-01880</t>
  </si>
  <si>
    <t>23/09/2023</t>
  </si>
  <si>
    <t>TKT-01881</t>
  </si>
  <si>
    <t>TKT-01882</t>
  </si>
  <si>
    <t>DL-00119</t>
  </si>
  <si>
    <t>TKT-01883</t>
  </si>
  <si>
    <t>TKT-01884</t>
  </si>
  <si>
    <t>TKT-01885</t>
  </si>
  <si>
    <t>DL-04117</t>
  </si>
  <si>
    <t>TKT-01886</t>
  </si>
  <si>
    <t>DL-02500</t>
  </si>
  <si>
    <t>TKT-01887</t>
  </si>
  <si>
    <t>DL-02456</t>
  </si>
  <si>
    <t>TKT-01888</t>
  </si>
  <si>
    <t>DL-00597</t>
  </si>
  <si>
    <t>TKT-01889</t>
  </si>
  <si>
    <t>DL-01256</t>
  </si>
  <si>
    <t>TKT-01890</t>
  </si>
  <si>
    <t>TKT-01891</t>
  </si>
  <si>
    <t>CUST-0163</t>
  </si>
  <si>
    <t>TKT-01892</t>
  </si>
  <si>
    <t>DL-01305</t>
  </si>
  <si>
    <t>TKT-01893</t>
  </si>
  <si>
    <t>13/03/2022</t>
  </si>
  <si>
    <t>TKT-01894</t>
  </si>
  <si>
    <t>TKT-01895</t>
  </si>
  <si>
    <t>TKT-01896</t>
  </si>
  <si>
    <t>DL-02256</t>
  </si>
  <si>
    <t>TKT-01897</t>
  </si>
  <si>
    <t>TKT-01898</t>
  </si>
  <si>
    <t>DL-01835</t>
  </si>
  <si>
    <t>TKT-01899</t>
  </si>
  <si>
    <t>DL-01551</t>
  </si>
  <si>
    <t>TKT-01900</t>
  </si>
  <si>
    <t>DL-00999</t>
  </si>
  <si>
    <t>TKT-01901</t>
  </si>
  <si>
    <t>DL-04083</t>
  </si>
  <si>
    <t>TKT-01902</t>
  </si>
  <si>
    <t>DL-00427</t>
  </si>
  <si>
    <t>TKT-01903</t>
  </si>
  <si>
    <t>TKT-01904</t>
  </si>
  <si>
    <t>DL-02915</t>
  </si>
  <si>
    <t>TKT-01905</t>
  </si>
  <si>
    <t>DL-03856</t>
  </si>
  <si>
    <t>TKT-01906</t>
  </si>
  <si>
    <t>DL-00992</t>
  </si>
  <si>
    <t>TKT-01907</t>
  </si>
  <si>
    <t>TKT-01908</t>
  </si>
  <si>
    <t>TKT-01909</t>
  </si>
  <si>
    <t>TKT-01910</t>
  </si>
  <si>
    <t>DL-01343</t>
  </si>
  <si>
    <t>TKT-01911</t>
  </si>
  <si>
    <t>CUST-0978</t>
  </si>
  <si>
    <t>DL-00650</t>
  </si>
  <si>
    <t>TKT-01912</t>
  </si>
  <si>
    <t>DL-02698</t>
  </si>
  <si>
    <t>TKT-01913</t>
  </si>
  <si>
    <t>TKT-01914</t>
  </si>
  <si>
    <t>CUST-0402</t>
  </si>
  <si>
    <t>DL-00440</t>
  </si>
  <si>
    <t>TKT-01915</t>
  </si>
  <si>
    <t>DL-01482</t>
  </si>
  <si>
    <t>TKT-01916</t>
  </si>
  <si>
    <t>DL-01307</t>
  </si>
  <si>
    <t>TKT-01917</t>
  </si>
  <si>
    <t>30/07/2023</t>
  </si>
  <si>
    <t>TKT-01918</t>
  </si>
  <si>
    <t>CUST-1308</t>
  </si>
  <si>
    <t>TKT-01919</t>
  </si>
  <si>
    <t>DL-03455</t>
  </si>
  <si>
    <t>TKT-01920</t>
  </si>
  <si>
    <t>TKT-01921</t>
  </si>
  <si>
    <t>TKT-01922</t>
  </si>
  <si>
    <t>DL-03148</t>
  </si>
  <si>
    <t>TKT-01923</t>
  </si>
  <si>
    <t>CUST-1160</t>
  </si>
  <si>
    <t>DL-01557</t>
  </si>
  <si>
    <t>TKT-01924</t>
  </si>
  <si>
    <t>DL-04019</t>
  </si>
  <si>
    <t>11/04/2024</t>
  </si>
  <si>
    <t>TKT-01925</t>
  </si>
  <si>
    <t>TKT-01926</t>
  </si>
  <si>
    <t>TKT-01927</t>
  </si>
  <si>
    <t>DL-02495</t>
  </si>
  <si>
    <t>TKT-01928</t>
  </si>
  <si>
    <t>TKT-01929</t>
  </si>
  <si>
    <t>CUST-0450</t>
  </si>
  <si>
    <t>11/03/2022</t>
  </si>
  <si>
    <t>TKT-01930</t>
  </si>
  <si>
    <t>CUST-0666</t>
  </si>
  <si>
    <t>DL-01038</t>
  </si>
  <si>
    <t>TKT-01931</t>
  </si>
  <si>
    <t>TKT-01932</t>
  </si>
  <si>
    <t>CUST-1142</t>
  </si>
  <si>
    <t>DL-02630</t>
  </si>
  <si>
    <t>TKT-01933</t>
  </si>
  <si>
    <t>DL-00156</t>
  </si>
  <si>
    <t>TKT-01934</t>
  </si>
  <si>
    <t>DL-03140</t>
  </si>
  <si>
    <t>TKT-01935</t>
  </si>
  <si>
    <t>TKT-01936</t>
  </si>
  <si>
    <t>2025-02-04</t>
  </si>
  <si>
    <t>TKT-01937</t>
  </si>
  <si>
    <t>TKT-01938</t>
  </si>
  <si>
    <t>TKT-01939</t>
  </si>
  <si>
    <t>TKT-01940</t>
  </si>
  <si>
    <t>TKT-01941</t>
  </si>
  <si>
    <t>DL-02660</t>
  </si>
  <si>
    <t>TKT-01942</t>
  </si>
  <si>
    <t>TKT-01943</t>
  </si>
  <si>
    <t>TKT-01944</t>
  </si>
  <si>
    <t>TKT-01945</t>
  </si>
  <si>
    <t>TKT-01946</t>
  </si>
  <si>
    <t>DL-00491</t>
  </si>
  <si>
    <t>TKT-01947</t>
  </si>
  <si>
    <t>TKT-01948</t>
  </si>
  <si>
    <t>DL-03960</t>
  </si>
  <si>
    <t>TKT-01949</t>
  </si>
  <si>
    <t>TKT-01950</t>
  </si>
  <si>
    <t>DL-01402</t>
  </si>
  <si>
    <t>TKT-01951</t>
  </si>
  <si>
    <t>TKT-01952</t>
  </si>
  <si>
    <t>CUST-1476</t>
  </si>
  <si>
    <t>DL-02361</t>
  </si>
  <si>
    <t>TKT-01953</t>
  </si>
  <si>
    <t>18/07/2022</t>
  </si>
  <si>
    <t>TKT-01954</t>
  </si>
  <si>
    <t>TKT-01955</t>
  </si>
  <si>
    <t>TKT-01956</t>
  </si>
  <si>
    <t>TKT-01957</t>
  </si>
  <si>
    <t>CUST-0008</t>
  </si>
  <si>
    <t>TKT-01958</t>
  </si>
  <si>
    <t>CUST-0371</t>
  </si>
  <si>
    <t>DL-03294</t>
  </si>
  <si>
    <t>TKT-01959</t>
  </si>
  <si>
    <t>TKT-01960</t>
  </si>
  <si>
    <t>DL-01263</t>
  </si>
  <si>
    <t>TKT-01961</t>
  </si>
  <si>
    <t>DL-01195</t>
  </si>
  <si>
    <t>TKT-01962</t>
  </si>
  <si>
    <t>TKT-01963</t>
  </si>
  <si>
    <t>DL-00097</t>
  </si>
  <si>
    <t>TKT-01964</t>
  </si>
  <si>
    <t>TKT-01965</t>
  </si>
  <si>
    <t>TKT-01966</t>
  </si>
  <si>
    <t>TKT-01967</t>
  </si>
  <si>
    <t>CUST-0051</t>
  </si>
  <si>
    <t>TKT-01968</t>
  </si>
  <si>
    <t>TKT-01969</t>
  </si>
  <si>
    <t>DL-00818</t>
  </si>
  <si>
    <t>TKT-01970</t>
  </si>
  <si>
    <t>DL-00900</t>
  </si>
  <si>
    <t>TKT-01971</t>
  </si>
  <si>
    <t>DL-02306</t>
  </si>
  <si>
    <t>TKT-01972</t>
  </si>
  <si>
    <t>DL-01036</t>
  </si>
  <si>
    <t>TKT-01973</t>
  </si>
  <si>
    <t>CUST-1088</t>
  </si>
  <si>
    <t>TKT-01974</t>
  </si>
  <si>
    <t>DL-03689</t>
  </si>
  <si>
    <t>TKT-01975</t>
  </si>
  <si>
    <t>TKT-01976</t>
  </si>
  <si>
    <t>CUST-0199</t>
  </si>
  <si>
    <t>TKT-01977</t>
  </si>
  <si>
    <t>DL-02148</t>
  </si>
  <si>
    <t>TKT-01978</t>
  </si>
  <si>
    <t>TKT-01979</t>
  </si>
  <si>
    <t>DL-03659</t>
  </si>
  <si>
    <t>TKT-01980</t>
  </si>
  <si>
    <t>TKT-01981</t>
  </si>
  <si>
    <t>CUST-0476</t>
  </si>
  <si>
    <t>DL-03645</t>
  </si>
  <si>
    <t>TKT-01982</t>
  </si>
  <si>
    <t>TKT-01983</t>
  </si>
  <si>
    <t>TKT-01984</t>
  </si>
  <si>
    <t>CUST-1083</t>
  </si>
  <si>
    <t>DL-03483</t>
  </si>
  <si>
    <t>TKT-01985</t>
  </si>
  <si>
    <t>CUST-0635</t>
  </si>
  <si>
    <t>TKT-01986</t>
  </si>
  <si>
    <t>TKT-01987</t>
  </si>
  <si>
    <t>DL-02574</t>
  </si>
  <si>
    <t>TKT-01988</t>
  </si>
  <si>
    <t>DL-00057</t>
  </si>
  <si>
    <t>TKT-01989</t>
  </si>
  <si>
    <t>CUST-0980</t>
  </si>
  <si>
    <t>TKT-01990</t>
  </si>
  <si>
    <t>DL-02554</t>
  </si>
  <si>
    <t>TKT-01991</t>
  </si>
  <si>
    <t>CUST-0668</t>
  </si>
  <si>
    <t>TKT-01992</t>
  </si>
  <si>
    <t>DL-00729</t>
  </si>
  <si>
    <t>TKT-01993</t>
  </si>
  <si>
    <t>2024-09-25</t>
  </si>
  <si>
    <t>TKT-01994</t>
  </si>
  <si>
    <t>DL-04036</t>
  </si>
  <si>
    <t>TKT-01995</t>
  </si>
  <si>
    <t>DL-00935</t>
  </si>
  <si>
    <t>TKT-01996</t>
  </si>
  <si>
    <t>DL-02246</t>
  </si>
  <si>
    <t>TKT-01997</t>
  </si>
  <si>
    <t>TKT-01998</t>
  </si>
  <si>
    <t>DL-03915</t>
  </si>
  <si>
    <t>TKT-01999</t>
  </si>
  <si>
    <t>CUST-0531</t>
  </si>
  <si>
    <t>DL-00307</t>
  </si>
  <si>
    <t>TKT-02000</t>
  </si>
  <si>
    <t>TKT-02001</t>
  </si>
  <si>
    <t>DL-04101</t>
  </si>
  <si>
    <t>TKT-02002</t>
  </si>
  <si>
    <t>DL-02470</t>
  </si>
  <si>
    <t>TKT-02003</t>
  </si>
  <si>
    <t>DL-02240</t>
  </si>
  <si>
    <t>TKT-02004</t>
  </si>
  <si>
    <t>2023-10-15</t>
  </si>
  <si>
    <t>TKT-02005</t>
  </si>
  <si>
    <t>TKT-02006</t>
  </si>
  <si>
    <t>DL-02945</t>
  </si>
  <si>
    <t>TKT-02007</t>
  </si>
  <si>
    <t>CUST-0587</t>
  </si>
  <si>
    <t>TKT-02008</t>
  </si>
  <si>
    <t>DL-03510</t>
  </si>
  <si>
    <t>TKT-02009</t>
  </si>
  <si>
    <t>DL-00134</t>
  </si>
  <si>
    <t>TKT-02010</t>
  </si>
  <si>
    <t>TKT-02011</t>
  </si>
  <si>
    <t>DL-00275</t>
  </si>
  <si>
    <t>TKT-02012</t>
  </si>
  <si>
    <t>DL-02316</t>
  </si>
  <si>
    <t>TKT-02013</t>
  </si>
  <si>
    <t>TKT-02014</t>
  </si>
  <si>
    <t>28/12/2023</t>
  </si>
  <si>
    <t>TKT-02015</t>
  </si>
  <si>
    <t>TKT-02016</t>
  </si>
  <si>
    <t>DL-03309</t>
  </si>
  <si>
    <t>TKT-02017</t>
  </si>
  <si>
    <t>TKT-02018</t>
  </si>
  <si>
    <t>CUST-0483</t>
  </si>
  <si>
    <t>DL-02924</t>
  </si>
  <si>
    <t>TKT-02019</t>
  </si>
  <si>
    <t>CUST-1350</t>
  </si>
  <si>
    <t>TKT-02020</t>
  </si>
  <si>
    <t>TKT-02021</t>
  </si>
  <si>
    <t>DL-02781</t>
  </si>
  <si>
    <t>TKT-02022</t>
  </si>
  <si>
    <t>TKT-02023</t>
  </si>
  <si>
    <t>DL-03631</t>
  </si>
  <si>
    <t>TKT-02024</t>
  </si>
  <si>
    <t>TKT-02025</t>
  </si>
  <si>
    <t>TKT-02026</t>
  </si>
  <si>
    <t>TKT-02027</t>
  </si>
  <si>
    <t>TKT-02028</t>
  </si>
  <si>
    <t>DL-04188</t>
  </si>
  <si>
    <t>TKT-02029</t>
  </si>
  <si>
    <t>2025-01-24</t>
  </si>
  <si>
    <t>TKT-02030</t>
  </si>
  <si>
    <t>DL-03076</t>
  </si>
  <si>
    <t>TKT-02031</t>
  </si>
  <si>
    <t>CUST-0933</t>
  </si>
  <si>
    <t>DL-02181</t>
  </si>
  <si>
    <t>TKT-02032</t>
  </si>
  <si>
    <t>TKT-02033</t>
  </si>
  <si>
    <t>DL-03060</t>
  </si>
  <si>
    <t>TKT-02034</t>
  </si>
  <si>
    <t>TKT-02035</t>
  </si>
  <si>
    <t>DL-03635</t>
  </si>
  <si>
    <t>TKT-02036</t>
  </si>
  <si>
    <t>TKT-02037</t>
  </si>
  <si>
    <t>CUST-0857</t>
  </si>
  <si>
    <t>TKT-02038</t>
  </si>
  <si>
    <t>TKT-02039</t>
  </si>
  <si>
    <t>DL-00470</t>
  </si>
  <si>
    <t>TKT-02040</t>
  </si>
  <si>
    <t>TKT-02041</t>
  </si>
  <si>
    <t>TKT-02042</t>
  </si>
  <si>
    <t>CUST-1071</t>
  </si>
  <si>
    <t>TKT-02043</t>
  </si>
  <si>
    <t>DL-02253</t>
  </si>
  <si>
    <t>TKT-02044</t>
  </si>
  <si>
    <t>CUST-0674</t>
  </si>
  <si>
    <t>TKT-02045</t>
  </si>
  <si>
    <t>DL-02450</t>
  </si>
  <si>
    <t>TKT-02046</t>
  </si>
  <si>
    <t>TKT-02047</t>
  </si>
  <si>
    <t>DL-02761</t>
  </si>
  <si>
    <t>TKT-02048</t>
  </si>
  <si>
    <t>TKT-02049</t>
  </si>
  <si>
    <t>TKT-02050</t>
  </si>
  <si>
    <t>DL-02514</t>
  </si>
  <si>
    <t>10/09/2022</t>
  </si>
  <si>
    <t>TKT-02051</t>
  </si>
  <si>
    <t>TKT-02052</t>
  </si>
  <si>
    <t>DL-02739</t>
  </si>
  <si>
    <t>2023-06-30</t>
  </si>
  <si>
    <t>TKT-02053</t>
  </si>
  <si>
    <t>TKT-02054</t>
  </si>
  <si>
    <t>DL-00409</t>
  </si>
  <si>
    <t>TKT-02055</t>
  </si>
  <si>
    <t>TKT-02056</t>
  </si>
  <si>
    <t>CUST-0564</t>
  </si>
  <si>
    <t>TKT-02057</t>
  </si>
  <si>
    <t>TKT-02058</t>
  </si>
  <si>
    <t>DL-01024</t>
  </si>
  <si>
    <t>TKT-02059</t>
  </si>
  <si>
    <t>TKT-02060</t>
  </si>
  <si>
    <t>DL-01827</t>
  </si>
  <si>
    <t>TKT-02061</t>
  </si>
  <si>
    <t>DL-01709</t>
  </si>
  <si>
    <t>TKT-02062</t>
  </si>
  <si>
    <t>TKT-02063</t>
  </si>
  <si>
    <t>TKT-02064</t>
  </si>
  <si>
    <t>TKT-02065</t>
  </si>
  <si>
    <t>TKT-02066</t>
  </si>
  <si>
    <t>DL-02545</t>
  </si>
  <si>
    <t>TKT-02067</t>
  </si>
  <si>
    <t>TKT-02068</t>
  </si>
  <si>
    <t>DL-03588</t>
  </si>
  <si>
    <t>TKT-02069</t>
  </si>
  <si>
    <t>TKT-02070</t>
  </si>
  <si>
    <t>TKT-02071</t>
  </si>
  <si>
    <t>TKT-02072</t>
  </si>
  <si>
    <t>DL-02183</t>
  </si>
  <si>
    <t>15/09/2023</t>
  </si>
  <si>
    <t>TKT-02073</t>
  </si>
  <si>
    <t>DL-00199</t>
  </si>
  <si>
    <t>TKT-02074</t>
  </si>
  <si>
    <t>DL-01526</t>
  </si>
  <si>
    <t>TKT-02075</t>
  </si>
  <si>
    <t>TKT-02076</t>
  </si>
  <si>
    <t>TKT-02077</t>
  </si>
  <si>
    <t>DL-03143</t>
  </si>
  <si>
    <t>TKT-02078</t>
  </si>
  <si>
    <t>TKT-02079</t>
  </si>
  <si>
    <t>DL-01983</t>
  </si>
  <si>
    <t>TKT-02080</t>
  </si>
  <si>
    <t>DL-01732</t>
  </si>
  <si>
    <t>TKT-02081</t>
  </si>
  <si>
    <t>TKT-02082</t>
  </si>
  <si>
    <t>DL-02023</t>
  </si>
  <si>
    <t>TKT-02083</t>
  </si>
  <si>
    <t>CUST-0878</t>
  </si>
  <si>
    <t>DL-02677</t>
  </si>
  <si>
    <t>TKT-02084</t>
  </si>
  <si>
    <t>DL-03642</t>
  </si>
  <si>
    <t>TKT-02085</t>
  </si>
  <si>
    <t>DL-00996</t>
  </si>
  <si>
    <t>TKT-02086</t>
  </si>
  <si>
    <t>DL-00120</t>
  </si>
  <si>
    <t>TKT-02087</t>
  </si>
  <si>
    <t>TKT-02088</t>
  </si>
  <si>
    <t>TKT-02089</t>
  </si>
  <si>
    <t>TKT-02090</t>
  </si>
  <si>
    <t>TKT-02091</t>
  </si>
  <si>
    <t>DL-03439</t>
  </si>
  <si>
    <t>TKT-02092</t>
  </si>
  <si>
    <t>TKT-02093</t>
  </si>
  <si>
    <t>DL-01103</t>
  </si>
  <si>
    <t>TKT-02094</t>
  </si>
  <si>
    <t>DL-01888</t>
  </si>
  <si>
    <t>TKT-02095</t>
  </si>
  <si>
    <t>CUST-0298</t>
  </si>
  <si>
    <t>TKT-02096</t>
  </si>
  <si>
    <t>TKT-02097</t>
  </si>
  <si>
    <t>TKT-02098</t>
  </si>
  <si>
    <t>TKT-02099</t>
  </si>
  <si>
    <t>TKT-02100</t>
  </si>
  <si>
    <t>CUST-0852</t>
  </si>
  <si>
    <t>TKT-02101</t>
  </si>
  <si>
    <t>TKT-02102</t>
  </si>
  <si>
    <t>DL-02989</t>
  </si>
  <si>
    <t>TKT-02103</t>
  </si>
  <si>
    <t>DL-01012</t>
  </si>
  <si>
    <t>TKT-02104</t>
  </si>
  <si>
    <t>17/02/2022</t>
  </si>
  <si>
    <t>TKT-02105</t>
  </si>
  <si>
    <t>TKT-02106</t>
  </si>
  <si>
    <t>TKT-02107</t>
  </si>
  <si>
    <t>DL-01071</t>
  </si>
  <si>
    <t>TKT-02108</t>
  </si>
  <si>
    <t>DL-00967</t>
  </si>
  <si>
    <t>TKT-02109</t>
  </si>
  <si>
    <t>TKT-02110</t>
  </si>
  <si>
    <t>19/08/2023</t>
  </si>
  <si>
    <t>TKT-02111</t>
  </si>
  <si>
    <t>DL-02693</t>
  </si>
  <si>
    <t>20/04/2023</t>
  </si>
  <si>
    <t>TKT-02112</t>
  </si>
  <si>
    <t>CUST-0508</t>
  </si>
  <si>
    <t>DL-01130</t>
  </si>
  <si>
    <t>TKT-02113</t>
  </si>
  <si>
    <t>TKT-02114</t>
  </si>
  <si>
    <t>TKT-02115</t>
  </si>
  <si>
    <t>CUST-0382</t>
  </si>
  <si>
    <t>DL-01338</t>
  </si>
  <si>
    <t>TKT-02116</t>
  </si>
  <si>
    <t>DL-02813</t>
  </si>
  <si>
    <t>TKT-02117</t>
  </si>
  <si>
    <t>CUST-0658</t>
  </si>
  <si>
    <t>DL-00923</t>
  </si>
  <si>
    <t>TKT-02118</t>
  </si>
  <si>
    <t>TKT-02119</t>
  </si>
  <si>
    <t>DL-01125</t>
  </si>
  <si>
    <t>TKT-02120</t>
  </si>
  <si>
    <t>TKT-02121</t>
  </si>
  <si>
    <t>18/01/2023</t>
  </si>
  <si>
    <t>TKT-02122</t>
  </si>
  <si>
    <t>TKT-02123</t>
  </si>
  <si>
    <t>TKT-02124</t>
  </si>
  <si>
    <t>DL-00435</t>
  </si>
  <si>
    <t>TKT-02125</t>
  </si>
  <si>
    <t>TKT-02126</t>
  </si>
  <si>
    <t>24/11/2024</t>
  </si>
  <si>
    <t>TKT-02127</t>
  </si>
  <si>
    <t>TKT-02128</t>
  </si>
  <si>
    <t>DL-02559</t>
  </si>
  <si>
    <t>TKT-02129</t>
  </si>
  <si>
    <t>TKT-02130</t>
  </si>
  <si>
    <t>TKT-02131</t>
  </si>
  <si>
    <t>DL-00786</t>
  </si>
  <si>
    <t>TKT-02132</t>
  </si>
  <si>
    <t>TKT-02133</t>
  </si>
  <si>
    <t>CUST-0169</t>
  </si>
  <si>
    <t>DL-03888</t>
  </si>
  <si>
    <t>TKT-02134</t>
  </si>
  <si>
    <t>TKT-02135</t>
  </si>
  <si>
    <t>DL-01951</t>
  </si>
  <si>
    <t>TKT-02136</t>
  </si>
  <si>
    <t>TKT-02137</t>
  </si>
  <si>
    <t>TKT-02138</t>
  </si>
  <si>
    <t>TKT-02139</t>
  </si>
  <si>
    <t>TKT-02140</t>
  </si>
  <si>
    <t>TKT-02141</t>
  </si>
  <si>
    <t>DL-03833</t>
  </si>
  <si>
    <t>TKT-02142</t>
  </si>
  <si>
    <t>CUST-0425</t>
  </si>
  <si>
    <t>TKT-02143</t>
  </si>
  <si>
    <t>CUST-0116</t>
  </si>
  <si>
    <t>DL-00210</t>
  </si>
  <si>
    <t>TKT-02144</t>
  </si>
  <si>
    <t>TKT-02145</t>
  </si>
  <si>
    <t>TKT-02146</t>
  </si>
  <si>
    <t>DL-02174</t>
  </si>
  <si>
    <t>TKT-02147</t>
  </si>
  <si>
    <t>DL-03887</t>
  </si>
  <si>
    <t>TKT-02148</t>
  </si>
  <si>
    <t>DL-03927</t>
  </si>
  <si>
    <t>TKT-02149</t>
  </si>
  <si>
    <t>CUST-0960</t>
  </si>
  <si>
    <t>DL-00225</t>
  </si>
  <si>
    <t>TKT-02150</t>
  </si>
  <si>
    <t>TKT-02151</t>
  </si>
  <si>
    <t>TKT-02152</t>
  </si>
  <si>
    <t>TKT-02153</t>
  </si>
  <si>
    <t>DL-00767</t>
  </si>
  <si>
    <t>TKT-02154</t>
  </si>
  <si>
    <t>DL-01782</t>
  </si>
  <si>
    <t>TKT-02155</t>
  </si>
  <si>
    <t>13/03/2024</t>
  </si>
  <si>
    <t>TKT-02156</t>
  </si>
  <si>
    <t>TKT-02157</t>
  </si>
  <si>
    <t>TKT-02158</t>
  </si>
  <si>
    <t>TKT-02159</t>
  </si>
  <si>
    <t>DL-02548</t>
  </si>
  <si>
    <t>TKT-02160</t>
  </si>
  <si>
    <t>TKT-02161</t>
  </si>
  <si>
    <t>TKT-02162</t>
  </si>
  <si>
    <t>TKT-02163</t>
  </si>
  <si>
    <t>DL-02481</t>
  </si>
  <si>
    <t>TKT-02164</t>
  </si>
  <si>
    <t>DL-01687</t>
  </si>
  <si>
    <t>TKT-02165</t>
  </si>
  <si>
    <t>TKT-02166</t>
  </si>
  <si>
    <t>TKT-02167</t>
  </si>
  <si>
    <t>TKT-02168</t>
  </si>
  <si>
    <t>DL-04109</t>
  </si>
  <si>
    <t>TKT-02169</t>
  </si>
  <si>
    <t>TKT-02170</t>
  </si>
  <si>
    <t>DL-04127</t>
  </si>
  <si>
    <t>TKT-02171</t>
  </si>
  <si>
    <t>TKT-02172</t>
  </si>
  <si>
    <t>DL-00303</t>
  </si>
  <si>
    <t>TKT-02173</t>
  </si>
  <si>
    <t>DL-01291</t>
  </si>
  <si>
    <t>TKT-02174</t>
  </si>
  <si>
    <t>TKT-02175</t>
  </si>
  <si>
    <t>DL-02336</t>
  </si>
  <si>
    <t>TKT-02176</t>
  </si>
  <si>
    <t>TKT-02177</t>
  </si>
  <si>
    <t>TKT-02178</t>
  </si>
  <si>
    <t>CUST-1055</t>
  </si>
  <si>
    <t>TKT-02179</t>
  </si>
  <si>
    <t>TKT-02180</t>
  </si>
  <si>
    <t>CUST-1233</t>
  </si>
  <si>
    <t>DL-02497</t>
  </si>
  <si>
    <t>TKT-02181</t>
  </si>
  <si>
    <t>29/12/2022</t>
  </si>
  <si>
    <t>TKT-02182</t>
  </si>
  <si>
    <t>TKT-02183</t>
  </si>
  <si>
    <t>TKT-02184</t>
  </si>
  <si>
    <t>TKT-02185</t>
  </si>
  <si>
    <t>TKT-02186</t>
  </si>
  <si>
    <t>DL-01956</t>
  </si>
  <si>
    <t>TKT-02187</t>
  </si>
  <si>
    <t>TKT-02188</t>
  </si>
  <si>
    <t>TKT-02189</t>
  </si>
  <si>
    <t>TKT-02190</t>
  </si>
  <si>
    <t>CUST-1341</t>
  </si>
  <si>
    <t>TKT-02191</t>
  </si>
  <si>
    <t>TKT-02192</t>
  </si>
  <si>
    <t>DL-00614</t>
  </si>
  <si>
    <t>TKT-02193</t>
  </si>
  <si>
    <t>DL-03626</t>
  </si>
  <si>
    <t>TKT-02194</t>
  </si>
  <si>
    <t>DL-03624</t>
  </si>
  <si>
    <t>TKT-02195</t>
  </si>
  <si>
    <t>CUST-0186</t>
  </si>
  <si>
    <t>TKT-02196</t>
  </si>
  <si>
    <t>TKT-02197</t>
  </si>
  <si>
    <t>TKT-02198</t>
  </si>
  <si>
    <t>DL-03054</t>
  </si>
  <si>
    <t>TKT-02199</t>
  </si>
  <si>
    <t>DL-04153</t>
  </si>
  <si>
    <t>TKT-02200</t>
  </si>
  <si>
    <t>TKT-02201</t>
  </si>
  <si>
    <t>CUST-0098</t>
  </si>
  <si>
    <t>DL-02696</t>
  </si>
  <si>
    <t>TKT-02202</t>
  </si>
  <si>
    <t>TKT-02203</t>
  </si>
  <si>
    <t>TKT-02204</t>
  </si>
  <si>
    <t>TKT-02205</t>
  </si>
  <si>
    <t>DL-01880</t>
  </si>
  <si>
    <t>TKT-02206</t>
  </si>
  <si>
    <t>DL-01262</t>
  </si>
  <si>
    <t>TKT-02207</t>
  </si>
  <si>
    <t>TKT-02208</t>
  </si>
  <si>
    <t>TKT-02209</t>
  </si>
  <si>
    <t>TKT-02210</t>
  </si>
  <si>
    <t>CUST-0884</t>
  </si>
  <si>
    <t>DL-02608</t>
  </si>
  <si>
    <t>2024-02-13</t>
  </si>
  <si>
    <t>TKT-02211</t>
  </si>
  <si>
    <t>DL-03152</t>
  </si>
  <si>
    <t>TKT-02212</t>
  </si>
  <si>
    <t>DL-01310</t>
  </si>
  <si>
    <t>TKT-02213</t>
  </si>
  <si>
    <t>TKT-02214</t>
  </si>
  <si>
    <t>TKT-02215</t>
  </si>
  <si>
    <t>TKT-02216</t>
  </si>
  <si>
    <t>DL-03392</t>
  </si>
  <si>
    <t>TKT-02217</t>
  </si>
  <si>
    <t>TKT-02218</t>
  </si>
  <si>
    <t>TKT-02219</t>
  </si>
  <si>
    <t>26/08/2022</t>
  </si>
  <si>
    <t>TKT-02220</t>
  </si>
  <si>
    <t>CUST-1369</t>
  </si>
  <si>
    <t>DL-00879</t>
  </si>
  <si>
    <t>2024-05-05</t>
  </si>
  <si>
    <t>TKT-02221</t>
  </si>
  <si>
    <t>TKT-02222</t>
  </si>
  <si>
    <t>DL-01872</t>
  </si>
  <si>
    <t>TKT-02223</t>
  </si>
  <si>
    <t>TKT-02224</t>
  </si>
  <si>
    <t>CUST-0742</t>
  </si>
  <si>
    <t>TKT-02225</t>
  </si>
  <si>
    <t>DL-00737</t>
  </si>
  <si>
    <t>TKT-02226</t>
  </si>
  <si>
    <t>TKT-02227</t>
  </si>
  <si>
    <t>TKT-02228</t>
  </si>
  <si>
    <t>TKT-02229</t>
  </si>
  <si>
    <t>TKT-02230</t>
  </si>
  <si>
    <t>TKT-02231</t>
  </si>
  <si>
    <t>TKT-02232</t>
  </si>
  <si>
    <t>TKT-02233</t>
  </si>
  <si>
    <t>DL-02731</t>
  </si>
  <si>
    <t>TKT-02234</t>
  </si>
  <si>
    <t>TKT-02235</t>
  </si>
  <si>
    <t>DL-03720</t>
  </si>
  <si>
    <t>TKT-02236</t>
  </si>
  <si>
    <t>CUST-0075</t>
  </si>
  <si>
    <t>TKT-02237</t>
  </si>
  <si>
    <t>DL-04121</t>
  </si>
  <si>
    <t>TKT-02238</t>
  </si>
  <si>
    <t>TKT-02239</t>
  </si>
  <si>
    <t>DL-00609</t>
  </si>
  <si>
    <t>2023-04-19</t>
  </si>
  <si>
    <t>TKT-02240</t>
  </si>
  <si>
    <t>TKT-02241</t>
  </si>
  <si>
    <t>DL-01077</t>
  </si>
  <si>
    <t>TKT-02242</t>
  </si>
  <si>
    <t>TKT-02243</t>
  </si>
  <si>
    <t>DL-03782</t>
  </si>
  <si>
    <t>TKT-02244</t>
  </si>
  <si>
    <t>DL-02704</t>
  </si>
  <si>
    <t>TKT-02245</t>
  </si>
  <si>
    <t>TKT-02246</t>
  </si>
  <si>
    <t>TKT-02247</t>
  </si>
  <si>
    <t>TKT-02248</t>
  </si>
  <si>
    <t>TKT-02249</t>
  </si>
  <si>
    <t>CUST-1310</t>
  </si>
  <si>
    <t>DL-02298</t>
  </si>
  <si>
    <t>TKT-02250</t>
  </si>
  <si>
    <t>TKT-02251</t>
  </si>
  <si>
    <t>TKT-02252</t>
  </si>
  <si>
    <t>TKT-02253</t>
  </si>
  <si>
    <t>TKT-02254</t>
  </si>
  <si>
    <t>TKT-02255</t>
  </si>
  <si>
    <t>CUST-0380</t>
  </si>
  <si>
    <t>DL-04102</t>
  </si>
  <si>
    <t>TKT-02256</t>
  </si>
  <si>
    <t>TKT-02257</t>
  </si>
  <si>
    <t>CUST-1217</t>
  </si>
  <si>
    <t>DL-02043</t>
  </si>
  <si>
    <t>TKT-02258</t>
  </si>
  <si>
    <t>DL-01323</t>
  </si>
  <si>
    <t>TKT-02259</t>
  </si>
  <si>
    <t>DL-02197</t>
  </si>
  <si>
    <t>TKT-02260</t>
  </si>
  <si>
    <t>TKT-02261</t>
  </si>
  <si>
    <t>TKT-02262</t>
  </si>
  <si>
    <t>TKT-02263</t>
  </si>
  <si>
    <t>DL-02792</t>
  </si>
  <si>
    <t>TKT-02264</t>
  </si>
  <si>
    <t>TKT-02265</t>
  </si>
  <si>
    <t>TKT-02266</t>
  </si>
  <si>
    <t>TKT-02267</t>
  </si>
  <si>
    <t>DL-01583</t>
  </si>
  <si>
    <t>TKT-02268</t>
  </si>
  <si>
    <t>CUST-0727</t>
  </si>
  <si>
    <t>DL-01837</t>
  </si>
  <si>
    <t>TKT-02269</t>
  </si>
  <si>
    <t>TKT-02270</t>
  </si>
  <si>
    <t>TKT-02271</t>
  </si>
  <si>
    <t>TKT-02272</t>
  </si>
  <si>
    <t>DL-02155</t>
  </si>
  <si>
    <t>TKT-02273</t>
  </si>
  <si>
    <t>TKT-02274</t>
  </si>
  <si>
    <t>DL-03221</t>
  </si>
  <si>
    <t>TKT-02275</t>
  </si>
  <si>
    <t>TKT-02276</t>
  </si>
  <si>
    <t>CUST-0401</t>
  </si>
  <si>
    <t>TKT-02277</t>
  </si>
  <si>
    <t>DL-03857</t>
  </si>
  <si>
    <t>2023-12-01</t>
  </si>
  <si>
    <t>TKT-02278</t>
  </si>
  <si>
    <t>TKT-02279</t>
  </si>
  <si>
    <t>TKT-02280</t>
  </si>
  <si>
    <t>TKT-02281</t>
  </si>
  <si>
    <t>TKT-02282</t>
  </si>
  <si>
    <t>DL-01427</t>
  </si>
  <si>
    <t>TKT-02283</t>
  </si>
  <si>
    <t>DL-02692</t>
  </si>
  <si>
    <t>TKT-02284</t>
  </si>
  <si>
    <t>DL-03231</t>
  </si>
  <si>
    <t>TKT-02285</t>
  </si>
  <si>
    <t>DL-02794</t>
  </si>
  <si>
    <t>TKT-02286</t>
  </si>
  <si>
    <t>TKT-02287</t>
  </si>
  <si>
    <t>DL-02026</t>
  </si>
  <si>
    <t>TKT-02288</t>
  </si>
  <si>
    <t>TKT-02289</t>
  </si>
  <si>
    <t>2023-11-14</t>
  </si>
  <si>
    <t>TKT-02290</t>
  </si>
  <si>
    <t>TKT-02291</t>
  </si>
  <si>
    <t>TKT-02292</t>
  </si>
  <si>
    <t>TKT-02293</t>
  </si>
  <si>
    <t>DL-00353</t>
  </si>
  <si>
    <t>TKT-02294</t>
  </si>
  <si>
    <t>TKT-02295</t>
  </si>
  <si>
    <t>TKT-02296</t>
  </si>
  <si>
    <t>DL-00067</t>
  </si>
  <si>
    <t>TKT-02297</t>
  </si>
  <si>
    <t>TKT-02298</t>
  </si>
  <si>
    <t>DL-00277</t>
  </si>
  <si>
    <t>TKT-02299</t>
  </si>
  <si>
    <t>DL-02112</t>
  </si>
  <si>
    <t>TKT-02300</t>
  </si>
  <si>
    <t>TKT-02301</t>
  </si>
  <si>
    <t>TKT-02302</t>
  </si>
  <si>
    <t>DL-01149</t>
  </si>
  <si>
    <t>TKT-02303</t>
  </si>
  <si>
    <t>TKT-02304</t>
  </si>
  <si>
    <t>23/11/2023</t>
  </si>
  <si>
    <t>TKT-02305</t>
  </si>
  <si>
    <t>2024-12-08</t>
  </si>
  <si>
    <t>TKT-02306</t>
  </si>
  <si>
    <t>DL-00826</t>
  </si>
  <si>
    <t>TKT-02307</t>
  </si>
  <si>
    <t>DL-02098</t>
  </si>
  <si>
    <t>TKT-02308</t>
  </si>
  <si>
    <t>TKT-02309</t>
  </si>
  <si>
    <t>DL-03276</t>
  </si>
  <si>
    <t>TKT-02310</t>
  </si>
  <si>
    <t>TKT-02311</t>
  </si>
  <si>
    <t>DL-03530</t>
  </si>
  <si>
    <t>TKT-02312</t>
  </si>
  <si>
    <t>TKT-02313</t>
  </si>
  <si>
    <t>TKT-02314</t>
  </si>
  <si>
    <t>TKT-02315</t>
  </si>
  <si>
    <t>DL-00075</t>
  </si>
  <si>
    <t>TKT-02316</t>
  </si>
  <si>
    <t>DL-01560</t>
  </si>
  <si>
    <t>TKT-02317</t>
  </si>
  <si>
    <t>TKT-02318</t>
  </si>
  <si>
    <t>TKT-02319</t>
  </si>
  <si>
    <t>DL-03018</t>
  </si>
  <si>
    <t>TKT-02320</t>
  </si>
  <si>
    <t>DL-02666</t>
  </si>
  <si>
    <t>TKT-02321</t>
  </si>
  <si>
    <t>DL-02743</t>
  </si>
  <si>
    <t>TKT-02322</t>
  </si>
  <si>
    <t>TKT-02323</t>
  </si>
  <si>
    <t>DL-03928</t>
  </si>
  <si>
    <t>TKT-02324</t>
  </si>
  <si>
    <t>TKT-02325</t>
  </si>
  <si>
    <t>DL-02211</t>
  </si>
  <si>
    <t>TKT-02326</t>
  </si>
  <si>
    <t>TKT-02327</t>
  </si>
  <si>
    <t>TKT-02328</t>
  </si>
  <si>
    <t>DL-03095</t>
  </si>
  <si>
    <t>TKT-02329</t>
  </si>
  <si>
    <t>DL-00310</t>
  </si>
  <si>
    <t>TKT-02330</t>
  </si>
  <si>
    <t>TKT-02331</t>
  </si>
  <si>
    <t>TKT-02332</t>
  </si>
  <si>
    <t>TKT-02333</t>
  </si>
  <si>
    <t>DL-00196</t>
  </si>
  <si>
    <t>TKT-02334</t>
  </si>
  <si>
    <t>TKT-02335</t>
  </si>
  <si>
    <t>DL-01777</t>
  </si>
  <si>
    <t>TKT-02336</t>
  </si>
  <si>
    <t>TKT-02337</t>
  </si>
  <si>
    <t>TKT-02338</t>
  </si>
  <si>
    <t>DL-02631</t>
  </si>
  <si>
    <t>TKT-02339</t>
  </si>
  <si>
    <t>TKT-02340</t>
  </si>
  <si>
    <t>DL-01311</t>
  </si>
  <si>
    <t>TKT-02341</t>
  </si>
  <si>
    <t>CUST-1203</t>
  </si>
  <si>
    <t>DL-04174</t>
  </si>
  <si>
    <t>TKT-02342</t>
  </si>
  <si>
    <t>DL-02576</t>
  </si>
  <si>
    <t>TKT-02343</t>
  </si>
  <si>
    <t>TKT-02344</t>
  </si>
  <si>
    <t>DL-02031</t>
  </si>
  <si>
    <t>TKT-02345</t>
  </si>
  <si>
    <t>CUST-0437</t>
  </si>
  <si>
    <t>TKT-02346</t>
  </si>
  <si>
    <t>DL-03741</t>
  </si>
  <si>
    <t>TKT-02347</t>
  </si>
  <si>
    <t>DL-01764</t>
  </si>
  <si>
    <t>TKT-02348</t>
  </si>
  <si>
    <t>TKT-02349</t>
  </si>
  <si>
    <t>TKT-02350</t>
  </si>
  <si>
    <t>DL-01119</t>
  </si>
  <si>
    <t>TKT-02351</t>
  </si>
  <si>
    <t>TKT-02352</t>
  </si>
  <si>
    <t>TKT-02353</t>
  </si>
  <si>
    <t>TKT-02354</t>
  </si>
  <si>
    <t>TKT-02355</t>
  </si>
  <si>
    <t>TKT-02356</t>
  </si>
  <si>
    <t>CUST-0655</t>
  </si>
  <si>
    <t>TKT-02357</t>
  </si>
  <si>
    <t>TKT-02358</t>
  </si>
  <si>
    <t>2025-02-08</t>
  </si>
  <si>
    <t>TKT-02359</t>
  </si>
  <si>
    <t>29/10/2022</t>
  </si>
  <si>
    <t>TKT-02360</t>
  </si>
  <si>
    <t>TKT-02361</t>
  </si>
  <si>
    <t>28/08/2023</t>
  </si>
  <si>
    <t>TKT-02362</t>
  </si>
  <si>
    <t>TKT-02363</t>
  </si>
  <si>
    <t>TKT-02364</t>
  </si>
  <si>
    <t>TKT-02365</t>
  </si>
  <si>
    <t>DL-01512</t>
  </si>
  <si>
    <t>TKT-02366</t>
  </si>
  <si>
    <t>DL-00130</t>
  </si>
  <si>
    <t>TKT-02367</t>
  </si>
  <si>
    <t>DL-00473</t>
  </si>
  <si>
    <t>TKT-02368</t>
  </si>
  <si>
    <t>DL-00547</t>
  </si>
  <si>
    <t>TKT-02369</t>
  </si>
  <si>
    <t>TKT-02370</t>
  </si>
  <si>
    <t>DL-03456</t>
  </si>
  <si>
    <t>TKT-02371</t>
  </si>
  <si>
    <t>TKT-02372</t>
  </si>
  <si>
    <t>TKT-02373</t>
  </si>
  <si>
    <t>DL-01555</t>
  </si>
  <si>
    <t>TKT-02374</t>
  </si>
  <si>
    <t>DL-02710</t>
  </si>
  <si>
    <t>TKT-02375</t>
  </si>
  <si>
    <t>CUST-0680</t>
  </si>
  <si>
    <t>TKT-02376</t>
  </si>
  <si>
    <t>2025-01-31</t>
  </si>
  <si>
    <t>TKT-02377</t>
  </si>
  <si>
    <t>TKT-02378</t>
  </si>
  <si>
    <t>DL-04151</t>
  </si>
  <si>
    <t>TKT-02379</t>
  </si>
  <si>
    <t>CUST-0667</t>
  </si>
  <si>
    <t>DL-03057</t>
  </si>
  <si>
    <t>TKT-02380</t>
  </si>
  <si>
    <t>TKT-02381</t>
  </si>
  <si>
    <t>TKT-02382</t>
  </si>
  <si>
    <t>TKT-02383</t>
  </si>
  <si>
    <t>TKT-02384</t>
  </si>
  <si>
    <t>DL-02768</t>
  </si>
  <si>
    <t>TKT-02385</t>
  </si>
  <si>
    <t>DL-02428</t>
  </si>
  <si>
    <t>TKT-02386</t>
  </si>
  <si>
    <t>DL-01392</t>
  </si>
  <si>
    <t>TKT-02387</t>
  </si>
  <si>
    <t>DL-00069</t>
  </si>
  <si>
    <t>TKT-02388</t>
  </si>
  <si>
    <t>TKT-02389</t>
  </si>
  <si>
    <t>TKT-02390</t>
  </si>
  <si>
    <t>DL-00939</t>
  </si>
  <si>
    <t>TKT-02391</t>
  </si>
  <si>
    <t>TKT-02392</t>
  </si>
  <si>
    <t>TKT-02393</t>
  </si>
  <si>
    <t>TKT-02394</t>
  </si>
  <si>
    <t>TKT-02395</t>
  </si>
  <si>
    <t>DL-00017</t>
  </si>
  <si>
    <t>TKT-02396</t>
  </si>
  <si>
    <t>DL-01076</t>
  </si>
  <si>
    <t>TKT-02397</t>
  </si>
  <si>
    <t>10/05/2022</t>
  </si>
  <si>
    <t>TKT-02398</t>
  </si>
  <si>
    <t>TKT-02399</t>
  </si>
  <si>
    <t>DL-01779</t>
  </si>
  <si>
    <t>TKT-02400</t>
  </si>
  <si>
    <t>TKT-02401</t>
  </si>
  <si>
    <t>TKT-02402</t>
  </si>
  <si>
    <t>DL-00681</t>
  </si>
  <si>
    <t>TKT-02403</t>
  </si>
  <si>
    <t>DL-02038</t>
  </si>
  <si>
    <t>TKT-02404</t>
  </si>
  <si>
    <t>TKT-02405</t>
  </si>
  <si>
    <t>TKT-02406</t>
  </si>
  <si>
    <t>DL-01921</t>
  </si>
  <si>
    <t>TKT-02407</t>
  </si>
  <si>
    <t>2023-12-24</t>
  </si>
  <si>
    <t>TKT-02408</t>
  </si>
  <si>
    <t>DL-00694</t>
  </si>
  <si>
    <t>TKT-02409</t>
  </si>
  <si>
    <t>TKT-02410</t>
  </si>
  <si>
    <t>TKT-02411</t>
  </si>
  <si>
    <t>DL-01626</t>
  </si>
  <si>
    <t>TKT-02412</t>
  </si>
  <si>
    <t>TKT-02413</t>
  </si>
  <si>
    <t>TKT-02414</t>
  </si>
  <si>
    <t>TKT-02415</t>
  </si>
  <si>
    <t>DL-02913</t>
  </si>
  <si>
    <t>TKT-02416</t>
  </si>
  <si>
    <t>DL-01907</t>
  </si>
  <si>
    <t>TKT-02417</t>
  </si>
  <si>
    <t>TKT-02418</t>
  </si>
  <si>
    <t>TKT-02419</t>
  </si>
  <si>
    <t>TKT-02420</t>
  </si>
  <si>
    <t>CUST-0306</t>
  </si>
  <si>
    <t>TKT-02421</t>
  </si>
  <si>
    <t>TKT-02422</t>
  </si>
  <si>
    <t>CUST-1144</t>
  </si>
  <si>
    <t>TKT-02423</t>
  </si>
  <si>
    <t>TKT-02424</t>
  </si>
  <si>
    <t>DL-01073</t>
  </si>
  <si>
    <t>TKT-02425</t>
  </si>
  <si>
    <t>TKT-02426</t>
  </si>
  <si>
    <t>TKT-02427</t>
  </si>
  <si>
    <t>TKT-02428</t>
  </si>
  <si>
    <t>TKT-02429</t>
  </si>
  <si>
    <t>TKT-02430</t>
  </si>
  <si>
    <t>TKT-02431</t>
  </si>
  <si>
    <t>DL-04046</t>
  </si>
  <si>
    <t>TKT-02432</t>
  </si>
  <si>
    <t>DL-00443</t>
  </si>
  <si>
    <t>TKT-02433</t>
  </si>
  <si>
    <t>DL-00283</t>
  </si>
  <si>
    <t>TKT-02434</t>
  </si>
  <si>
    <t>TKT-02435</t>
  </si>
  <si>
    <t>DL-02740</t>
  </si>
  <si>
    <t>2022-01-07</t>
  </si>
  <si>
    <t>TKT-02436</t>
  </si>
  <si>
    <t>TKT-02437</t>
  </si>
  <si>
    <t>TKT-02438</t>
  </si>
  <si>
    <t>TKT-02439</t>
  </si>
  <si>
    <t>CUST-1148</t>
  </si>
  <si>
    <t>TKT-02440</t>
  </si>
  <si>
    <t>DL-03484</t>
  </si>
  <si>
    <t>TKT-02441</t>
  </si>
  <si>
    <t>TKT-02442</t>
  </si>
  <si>
    <t>CUST-0559</t>
  </si>
  <si>
    <t>TKT-02443</t>
  </si>
  <si>
    <t>TKT-02444</t>
  </si>
  <si>
    <t>DL-03012</t>
  </si>
  <si>
    <t>TKT-02445</t>
  </si>
  <si>
    <t>TKT-02446</t>
  </si>
  <si>
    <t>DL-04070</t>
  </si>
  <si>
    <t>TKT-02447</t>
  </si>
  <si>
    <t>DL-03426</t>
  </si>
  <si>
    <t>TKT-02448</t>
  </si>
  <si>
    <t>DL-01736</t>
  </si>
  <si>
    <t>TKT-02449</t>
  </si>
  <si>
    <t>TKT-02450</t>
  </si>
  <si>
    <t>CUST-0858</t>
  </si>
  <si>
    <t>TKT-02451</t>
  </si>
  <si>
    <t>DL-03772</t>
  </si>
  <si>
    <t>TKT-02452</t>
  </si>
  <si>
    <t>TKT-02453</t>
  </si>
  <si>
    <t>TKT-02454</t>
  </si>
  <si>
    <t>DL-02230</t>
  </si>
  <si>
    <t>TKT-02455</t>
  </si>
  <si>
    <t>TKT-02456</t>
  </si>
  <si>
    <t>TKT-02457</t>
  </si>
  <si>
    <t>TKT-02458</t>
  </si>
  <si>
    <t>TKT-02459</t>
  </si>
  <si>
    <t>TKT-02460</t>
  </si>
  <si>
    <t>CUST-1290</t>
  </si>
  <si>
    <t>TKT-02461</t>
  </si>
  <si>
    <t>2022-03-25</t>
  </si>
  <si>
    <t>TKT-02462</t>
  </si>
  <si>
    <t>DL-01574</t>
  </si>
  <si>
    <t>TKT-02463</t>
  </si>
  <si>
    <t>TKT-02464</t>
  </si>
  <si>
    <t>TKT-02465</t>
  </si>
  <si>
    <t>CUST-0924</t>
  </si>
  <si>
    <t>DL-04033</t>
  </si>
  <si>
    <t>TKT-02466</t>
  </si>
  <si>
    <t>TKT-02467</t>
  </si>
  <si>
    <t>TKT-02468</t>
  </si>
  <si>
    <t>DL-03912</t>
  </si>
  <si>
    <t>TKT-02469</t>
  </si>
  <si>
    <t>TKT-02470</t>
  </si>
  <si>
    <t>DL-01949</t>
  </si>
  <si>
    <t>TKT-02471</t>
  </si>
  <si>
    <t>TKT-02472</t>
  </si>
  <si>
    <t>TKT-02473</t>
  </si>
  <si>
    <t>TKT-02474</t>
  </si>
  <si>
    <t>2022-01-21</t>
  </si>
  <si>
    <t>TKT-02475</t>
  </si>
  <si>
    <t>DL-00632</t>
  </si>
  <si>
    <t>06/12/2024</t>
  </si>
  <si>
    <t>TKT-02476</t>
  </si>
  <si>
    <t>TKT-02477</t>
  </si>
  <si>
    <t>TKT-02478</t>
  </si>
  <si>
    <t>TKT-02479</t>
  </si>
  <si>
    <t>TKT-02480</t>
  </si>
  <si>
    <t>DL-02285</t>
  </si>
  <si>
    <t>TKT-02481</t>
  </si>
  <si>
    <t>TKT-02482</t>
  </si>
  <si>
    <t>TKT-02483</t>
  </si>
  <si>
    <t>TKT-02484</t>
  </si>
  <si>
    <t>CUST-1212</t>
  </si>
  <si>
    <t>TKT-02485</t>
  </si>
  <si>
    <t>TKT-02486</t>
  </si>
  <si>
    <t>DL-01772</t>
  </si>
  <si>
    <t>TKT-02487</t>
  </si>
  <si>
    <t>TKT-02488</t>
  </si>
  <si>
    <t>TKT-02489</t>
  </si>
  <si>
    <t>TKT-02490</t>
  </si>
  <si>
    <t>TKT-02491</t>
  </si>
  <si>
    <t>TKT-02492</t>
  </si>
  <si>
    <t>TKT-02493</t>
  </si>
  <si>
    <t>TKT-02494</t>
  </si>
  <si>
    <t>TKT-02495</t>
  </si>
  <si>
    <t>TKT-02496</t>
  </si>
  <si>
    <t>TKT-02497</t>
  </si>
  <si>
    <t>DL-01518</t>
  </si>
  <si>
    <t>TKT-02498</t>
  </si>
  <si>
    <t>TKT-02499</t>
  </si>
  <si>
    <t>TKT-02500</t>
  </si>
  <si>
    <t>DL-04015</t>
  </si>
  <si>
    <t>TKT-02501</t>
  </si>
  <si>
    <t>TKT-02502</t>
  </si>
  <si>
    <t>TKT-02503</t>
  </si>
  <si>
    <t>TKT-02504</t>
  </si>
  <si>
    <t>TKT-02505</t>
  </si>
  <si>
    <t>DL-01290</t>
  </si>
  <si>
    <t>TKT-02506</t>
  </si>
  <si>
    <t>TKT-02507</t>
  </si>
  <si>
    <t>TKT-02508</t>
  </si>
  <si>
    <t>CUST-1274</t>
  </si>
  <si>
    <t>TKT-02509</t>
  </si>
  <si>
    <t>DL-01955</t>
  </si>
  <si>
    <t>TKT-02510</t>
  </si>
  <si>
    <t>DL-00286</t>
  </si>
  <si>
    <t>TKT-02511</t>
  </si>
  <si>
    <t>TKT-02512</t>
  </si>
  <si>
    <t>DL-00465</t>
  </si>
  <si>
    <t>TKT-02513</t>
  </si>
  <si>
    <t>DL-03038</t>
  </si>
  <si>
    <t>14/09/2023</t>
  </si>
  <si>
    <t>TKT-02514</t>
  </si>
  <si>
    <t>TKT-02515</t>
  </si>
  <si>
    <t>TKT-02516</t>
  </si>
  <si>
    <t>TKT-02517</t>
  </si>
  <si>
    <t>02/09/2022</t>
  </si>
  <si>
    <t>TKT-02518</t>
  </si>
  <si>
    <t>DL-00611</t>
  </si>
  <si>
    <t>TKT-02519</t>
  </si>
  <si>
    <t>TKT-02520</t>
  </si>
  <si>
    <t>TKT-02521</t>
  </si>
  <si>
    <t>TKT-02522</t>
  </si>
  <si>
    <t>DL-01514</t>
  </si>
  <si>
    <t>TKT-02523</t>
  </si>
  <si>
    <t>TKT-02524</t>
  </si>
  <si>
    <t>CUST-0887</t>
  </si>
  <si>
    <t>DL-01108</t>
  </si>
  <si>
    <t>TKT-02525</t>
  </si>
  <si>
    <t>TKT-02526</t>
  </si>
  <si>
    <t>TKT-02527</t>
  </si>
  <si>
    <t>TKT-02528</t>
  </si>
  <si>
    <t>DL-02059</t>
  </si>
  <si>
    <t>TKT-02529</t>
  </si>
  <si>
    <t>TKT-02530</t>
  </si>
  <si>
    <t>TKT-02531</t>
  </si>
  <si>
    <t>TKT-02532</t>
  </si>
  <si>
    <t>CUST-1138</t>
  </si>
  <si>
    <t>03/02/2024</t>
  </si>
  <si>
    <t>TKT-02533</t>
  </si>
  <si>
    <t>2024-08-03</t>
  </si>
  <si>
    <t>TKT-02534</t>
  </si>
  <si>
    <t>TKT-02535</t>
  </si>
  <si>
    <t>TKT-02536</t>
  </si>
  <si>
    <t>TKT-02537</t>
  </si>
  <si>
    <t>DL-03681</t>
  </si>
  <si>
    <t>TKT-02538</t>
  </si>
  <si>
    <t>DL-00332</t>
  </si>
  <si>
    <t>TKT-02539</t>
  </si>
  <si>
    <t>05/10/2024</t>
  </si>
  <si>
    <t>TKT-02540</t>
  </si>
  <si>
    <t>TKT-02541</t>
  </si>
  <si>
    <t>CUST-1284</t>
  </si>
  <si>
    <t>TKT-02542</t>
  </si>
  <si>
    <t>DL-00234</t>
  </si>
  <si>
    <t>TKT-02543</t>
  </si>
  <si>
    <t>TKT-02544</t>
  </si>
  <si>
    <t>DL-02671</t>
  </si>
  <si>
    <t>TKT-02545</t>
  </si>
  <si>
    <t>DL-00917</t>
  </si>
  <si>
    <t>TKT-02546</t>
  </si>
  <si>
    <t>TKT-02547</t>
  </si>
  <si>
    <t>TKT-02548</t>
  </si>
  <si>
    <t>TKT-02549</t>
  </si>
  <si>
    <t>DL-03652</t>
  </si>
  <si>
    <t>TKT-02550</t>
  </si>
  <si>
    <t>TKT-02551</t>
  </si>
  <si>
    <t>DL-01685</t>
  </si>
  <si>
    <t>TKT-02552</t>
  </si>
  <si>
    <t>TKT-02553</t>
  </si>
  <si>
    <t>DL-03476</t>
  </si>
  <si>
    <t>TKT-02554</t>
  </si>
  <si>
    <t>TKT-02555</t>
  </si>
  <si>
    <t>TKT-02556</t>
  </si>
  <si>
    <t>TKT-02557</t>
  </si>
  <si>
    <t>TKT-02558</t>
  </si>
  <si>
    <t>DL-00972</t>
  </si>
  <si>
    <t>TKT-02559</t>
  </si>
  <si>
    <t>CUST-0679</t>
  </si>
  <si>
    <t>TKT-02560</t>
  </si>
  <si>
    <t>TKT-02561</t>
  </si>
  <si>
    <t>25/10/2022</t>
  </si>
  <si>
    <t>TKT-02562</t>
  </si>
  <si>
    <t>TKT-02563</t>
  </si>
  <si>
    <t>DL-03846</t>
  </si>
  <si>
    <t>03/08/2023</t>
  </si>
  <si>
    <t>TKT-02564</t>
  </si>
  <si>
    <t>TKT-02565</t>
  </si>
  <si>
    <t>TKT-02566</t>
  </si>
  <si>
    <t>TKT-02567</t>
  </si>
  <si>
    <t>DL-01966</t>
  </si>
  <si>
    <t>TKT-02568</t>
  </si>
  <si>
    <t>TKT-02569</t>
  </si>
  <si>
    <t>CUST-0442</t>
  </si>
  <si>
    <t>DL-02525</t>
  </si>
  <si>
    <t>TKT-02570</t>
  </si>
  <si>
    <t>DL-03787</t>
  </si>
  <si>
    <t>TKT-02571</t>
  </si>
  <si>
    <t>CUST-0088</t>
  </si>
  <si>
    <t>TKT-02572</t>
  </si>
  <si>
    <t>TKT-02573</t>
  </si>
  <si>
    <t>DL-01491</t>
  </si>
  <si>
    <t>TKT-02574</t>
  </si>
  <si>
    <t>TKT-02575</t>
  </si>
  <si>
    <t>DL-02963</t>
  </si>
  <si>
    <t>15/03/2022</t>
  </si>
  <si>
    <t>TKT-02576</t>
  </si>
  <si>
    <t>TKT-02577</t>
  </si>
  <si>
    <t>CUST-1340</t>
  </si>
  <si>
    <t>DL-03228</t>
  </si>
  <si>
    <t>TKT-02578</t>
  </si>
  <si>
    <t>DL-03366</t>
  </si>
  <si>
    <t>TKT-02579</t>
  </si>
  <si>
    <t>DL-01933</t>
  </si>
  <si>
    <t>TKT-02580</t>
  </si>
  <si>
    <t>CUST-1221</t>
  </si>
  <si>
    <t>DL-02750</t>
  </si>
  <si>
    <t>TKT-02581</t>
  </si>
  <si>
    <t>DL-04180</t>
  </si>
  <si>
    <t>TKT-02582</t>
  </si>
  <si>
    <t>CUST-0002</t>
  </si>
  <si>
    <t>10/05/2024</t>
  </si>
  <si>
    <t>TKT-02583</t>
  </si>
  <si>
    <t>DL-03790</t>
  </si>
  <si>
    <t>TKT-02584</t>
  </si>
  <si>
    <t>CUST-0015</t>
  </si>
  <si>
    <t>TKT-02585</t>
  </si>
  <si>
    <t>TKT-02586</t>
  </si>
  <si>
    <t>TKT-02587</t>
  </si>
  <si>
    <t>DL-03615</t>
  </si>
  <si>
    <t>TKT-02588</t>
  </si>
  <si>
    <t>DL-03933</t>
  </si>
  <si>
    <t>TKT-02589</t>
  </si>
  <si>
    <t>TKT-02590</t>
  </si>
  <si>
    <t>TKT-02591</t>
  </si>
  <si>
    <t>DL-00029</t>
  </si>
  <si>
    <t>TKT-02592</t>
  </si>
  <si>
    <t>CUST-1458</t>
  </si>
  <si>
    <t>TKT-02593</t>
  </si>
  <si>
    <t>TKT-02594</t>
  </si>
  <si>
    <t>TKT-02595</t>
  </si>
  <si>
    <t>23/10/2023</t>
  </si>
  <si>
    <t>TKT-02596</t>
  </si>
  <si>
    <t>20/02/2024</t>
  </si>
  <si>
    <t>TKT-02597</t>
  </si>
  <si>
    <t>TKT-02598</t>
  </si>
  <si>
    <t>TKT-02599</t>
  </si>
  <si>
    <t>DL-02138</t>
  </si>
  <si>
    <t>TKT-02600</t>
  </si>
  <si>
    <t>DL-03504</t>
  </si>
  <si>
    <t>TKT-02601</t>
  </si>
  <si>
    <t>DL-01328</t>
  </si>
  <si>
    <t>TKT-02602</t>
  </si>
  <si>
    <t>TKT-02603</t>
  </si>
  <si>
    <t>TKT-02604</t>
  </si>
  <si>
    <t>TKT-02605</t>
  </si>
  <si>
    <t>DL-01775</t>
  </si>
  <si>
    <t>TKT-02606</t>
  </si>
  <si>
    <t>DL-01580</t>
  </si>
  <si>
    <t>TKT-02607</t>
  </si>
  <si>
    <t>TKT-02608</t>
  </si>
  <si>
    <t>TKT-02609</t>
  </si>
  <si>
    <t>DL-04043</t>
  </si>
  <si>
    <t>TKT-02610</t>
  </si>
  <si>
    <t>17/08/2022</t>
  </si>
  <si>
    <t>TKT-02611</t>
  </si>
  <si>
    <t>TKT-02612</t>
  </si>
  <si>
    <t>DL-03052</t>
  </si>
  <si>
    <t>TKT-02613</t>
  </si>
  <si>
    <t>TKT-02614</t>
  </si>
  <si>
    <t>TKT-02615</t>
  </si>
  <si>
    <t>TKT-02616</t>
  </si>
  <si>
    <t>TKT-02617</t>
  </si>
  <si>
    <t>DL-02379</t>
  </si>
  <si>
    <t>TKT-02618</t>
  </si>
  <si>
    <t>DL-00392</t>
  </si>
  <si>
    <t>TKT-02619</t>
  </si>
  <si>
    <t>DL-04096</t>
  </si>
  <si>
    <t>TKT-02620</t>
  </si>
  <si>
    <t>TKT-02621</t>
  </si>
  <si>
    <t>TKT-02622</t>
  </si>
  <si>
    <t>TKT-02623</t>
  </si>
  <si>
    <t>TKT-02624</t>
  </si>
  <si>
    <t>TKT-02625</t>
  </si>
  <si>
    <t>TKT-02626</t>
  </si>
  <si>
    <t>TKT-02627</t>
  </si>
  <si>
    <t>TKT-02628</t>
  </si>
  <si>
    <t>DL-00688</t>
  </si>
  <si>
    <t>TKT-02629</t>
  </si>
  <si>
    <t>TKT-02630</t>
  </si>
  <si>
    <t>TKT-02631</t>
  </si>
  <si>
    <t>TKT-02632</t>
  </si>
  <si>
    <t>TKT-02633</t>
  </si>
  <si>
    <t>TKT-02634</t>
  </si>
  <si>
    <t>TKT-02635</t>
  </si>
  <si>
    <t>TKT-02636</t>
  </si>
  <si>
    <t>TKT-02637</t>
  </si>
  <si>
    <t>TKT-02638</t>
  </si>
  <si>
    <t>2023-12-05</t>
  </si>
  <si>
    <t>TKT-02639</t>
  </si>
  <si>
    <t>TKT-02640</t>
  </si>
  <si>
    <t>DL-00118</t>
  </si>
  <si>
    <t>TKT-02641</t>
  </si>
  <si>
    <t>DL-02809</t>
  </si>
  <si>
    <t>TKT-02642</t>
  </si>
  <si>
    <t>DL-00809</t>
  </si>
  <si>
    <t>TKT-02643</t>
  </si>
  <si>
    <t>DL-01002</t>
  </si>
  <si>
    <t>TKT-02644</t>
  </si>
  <si>
    <t>TKT-02645</t>
  </si>
  <si>
    <t>DL-01138</t>
  </si>
  <si>
    <t>TKT-02646</t>
  </si>
  <si>
    <t>DL-03634</t>
  </si>
  <si>
    <t>TKT-02647</t>
  </si>
  <si>
    <t>TKT-02648</t>
  </si>
  <si>
    <t>DL-00960</t>
  </si>
  <si>
    <t>TKT-02649</t>
  </si>
  <si>
    <t>DL-00359</t>
  </si>
  <si>
    <t>TKT-02650</t>
  </si>
  <si>
    <t>TKT-02651</t>
  </si>
  <si>
    <t>DL-02742</t>
  </si>
  <si>
    <t>TKT-02652</t>
  </si>
  <si>
    <t>TKT-02653</t>
  </si>
  <si>
    <t>CUST-0366</t>
  </si>
  <si>
    <t>TKT-02654</t>
  </si>
  <si>
    <t>TKT-02655</t>
  </si>
  <si>
    <t>CUST-0919</t>
  </si>
  <si>
    <t>TKT-02656</t>
  </si>
  <si>
    <t>TKT-02657</t>
  </si>
  <si>
    <t>DL-03717</t>
  </si>
  <si>
    <t>2024-05-12</t>
  </si>
  <si>
    <t>TKT-02658</t>
  </si>
  <si>
    <t>TKT-02659</t>
  </si>
  <si>
    <t>DL-03748</t>
  </si>
  <si>
    <t>TKT-02660</t>
  </si>
  <si>
    <t>TKT-02661</t>
  </si>
  <si>
    <t>TKT-02662</t>
  </si>
  <si>
    <t>DL-01809</t>
  </si>
  <si>
    <t>TKT-02663</t>
  </si>
  <si>
    <t>TKT-02664</t>
  </si>
  <si>
    <t>TKT-02665</t>
  </si>
  <si>
    <t>TKT-02666</t>
  </si>
  <si>
    <t>DL-03043</t>
  </si>
  <si>
    <t>TKT-02667</t>
  </si>
  <si>
    <t>TKT-02668</t>
  </si>
  <si>
    <t>11/10/2023</t>
  </si>
  <si>
    <t>TKT-02669</t>
  </si>
  <si>
    <t>DL-02008</t>
  </si>
  <si>
    <t>TKT-02670</t>
  </si>
  <si>
    <t>TKT-02671</t>
  </si>
  <si>
    <t>TKT-02672</t>
  </si>
  <si>
    <t>DL-00589</t>
  </si>
  <si>
    <t>TKT-02673</t>
  </si>
  <si>
    <t>DL-02972</t>
  </si>
  <si>
    <t>TKT-02674</t>
  </si>
  <si>
    <t>TKT-02675</t>
  </si>
  <si>
    <t>CUST-1500</t>
  </si>
  <si>
    <t>DL-00420</t>
  </si>
  <si>
    <t>TKT-02676</t>
  </si>
  <si>
    <t>TKT-02677</t>
  </si>
  <si>
    <t>TKT-02678</t>
  </si>
  <si>
    <t>CUST-0377</t>
  </si>
  <si>
    <t>DL-03822</t>
  </si>
  <si>
    <t>TKT-02679</t>
  </si>
  <si>
    <t>DL-01792</t>
  </si>
  <si>
    <t>TKT-02680</t>
  </si>
  <si>
    <t>TKT-02681</t>
  </si>
  <si>
    <t>TKT-02682</t>
  </si>
  <si>
    <t>TKT-02683</t>
  </si>
  <si>
    <t>CUST-0761</t>
  </si>
  <si>
    <t>TKT-02684</t>
  </si>
  <si>
    <t>DL-01090</t>
  </si>
  <si>
    <t>TKT-02685</t>
  </si>
  <si>
    <t>DL-01853</t>
  </si>
  <si>
    <t>2023-04-22</t>
  </si>
  <si>
    <t>TKT-02686</t>
  </si>
  <si>
    <t>DL-03224</t>
  </si>
  <si>
    <t>TKT-02687</t>
  </si>
  <si>
    <t>DL-03760</t>
  </si>
  <si>
    <t>TKT-02688</t>
  </si>
  <si>
    <t>TKT-02689</t>
  </si>
  <si>
    <t>DL-03531</t>
  </si>
  <si>
    <t>TKT-02690</t>
  </si>
  <si>
    <t>CUST-0132</t>
  </si>
  <si>
    <t>TKT-02691</t>
  </si>
  <si>
    <t>DL-01622</t>
  </si>
  <si>
    <t>TKT-02692</t>
  </si>
  <si>
    <t>TKT-02693</t>
  </si>
  <si>
    <t>TKT-02694</t>
  </si>
  <si>
    <t>TKT-02695</t>
  </si>
  <si>
    <t>08/09/2024</t>
  </si>
  <si>
    <t>TKT-02696</t>
  </si>
  <si>
    <t>DL-01179</t>
  </si>
  <si>
    <t>TKT-02697</t>
  </si>
  <si>
    <t>DL-03352</t>
  </si>
  <si>
    <t>TKT-02698</t>
  </si>
  <si>
    <t>TKT-02699</t>
  </si>
  <si>
    <t>TKT-02700</t>
  </si>
  <si>
    <t>TKT-02701</t>
  </si>
  <si>
    <t>TKT-02702</t>
  </si>
  <si>
    <t>TKT-02703</t>
  </si>
  <si>
    <t>TKT-02704</t>
  </si>
  <si>
    <t>DL-02996</t>
  </si>
  <si>
    <t>TKT-02705</t>
  </si>
  <si>
    <t>TKT-02706</t>
  </si>
  <si>
    <t>23/08/2022</t>
  </si>
  <si>
    <t>TKT-02707</t>
  </si>
  <si>
    <t>TKT-02708</t>
  </si>
  <si>
    <t>TKT-02709</t>
  </si>
  <si>
    <t>TKT-02710</t>
  </si>
  <si>
    <t>TKT-02711</t>
  </si>
  <si>
    <t>DL-02454</t>
  </si>
  <si>
    <t>TKT-02712</t>
  </si>
  <si>
    <t>TKT-02713</t>
  </si>
  <si>
    <t>DL-01368</t>
  </si>
  <si>
    <t>TKT-02714</t>
  </si>
  <si>
    <t>CUST-1287</t>
  </si>
  <si>
    <t>DL-02150</t>
  </si>
  <si>
    <t>2024-04-29</t>
  </si>
  <si>
    <t>TKT-02715</t>
  </si>
  <si>
    <t>TKT-02716</t>
  </si>
  <si>
    <t>TKT-02717</t>
  </si>
  <si>
    <t>CUST-0743</t>
  </si>
  <si>
    <t>TKT-02718</t>
  </si>
  <si>
    <t>TKT-02719</t>
  </si>
  <si>
    <t>TKT-02720</t>
  </si>
  <si>
    <t>20/01/2025</t>
  </si>
  <si>
    <t>TKT-02721</t>
  </si>
  <si>
    <t>TKT-02722</t>
  </si>
  <si>
    <t>TKT-02723</t>
  </si>
  <si>
    <t>TKT-02724</t>
  </si>
  <si>
    <t>TKT-02725</t>
  </si>
  <si>
    <t>TKT-02726</t>
  </si>
  <si>
    <t>TKT-02727</t>
  </si>
  <si>
    <t>TKT-02728</t>
  </si>
  <si>
    <t>CUST-0733</t>
  </si>
  <si>
    <t>TKT-02729</t>
  </si>
  <si>
    <t>CUST-1415</t>
  </si>
  <si>
    <t>TKT-02730</t>
  </si>
  <si>
    <t>TKT-02731</t>
  </si>
  <si>
    <t>DL-02234</t>
  </si>
  <si>
    <t>31/08/2023</t>
  </si>
  <si>
    <t>TKT-02732</t>
  </si>
  <si>
    <t>TKT-02733</t>
  </si>
  <si>
    <t>DL-03798</t>
  </si>
  <si>
    <t>TKT-02734</t>
  </si>
  <si>
    <t>TKT-02735</t>
  </si>
  <si>
    <t>DL-02344</t>
  </si>
  <si>
    <t>TKT-02736</t>
  </si>
  <si>
    <t>DL-03757</t>
  </si>
  <si>
    <t>TKT-02737</t>
  </si>
  <si>
    <t>DL-03494</t>
  </si>
  <si>
    <t>TKT-02738</t>
  </si>
  <si>
    <t>CUST-0533</t>
  </si>
  <si>
    <t>TKT-02739</t>
  </si>
  <si>
    <t>TKT-02740</t>
  </si>
  <si>
    <t>TKT-02741</t>
  </si>
  <si>
    <t>TKT-02742</t>
  </si>
  <si>
    <t>TKT-02743</t>
  </si>
  <si>
    <t>TKT-02744</t>
  </si>
  <si>
    <t>DL-01531</t>
  </si>
  <si>
    <t>TKT-02745</t>
  </si>
  <si>
    <t>TKT-02746</t>
  </si>
  <si>
    <t>TKT-02747</t>
  </si>
  <si>
    <t>DL-02595</t>
  </si>
  <si>
    <t>TKT-02748</t>
  </si>
  <si>
    <t>DL-00235</t>
  </si>
  <si>
    <t>TKT-02749</t>
  </si>
  <si>
    <t>DL-01623</t>
  </si>
  <si>
    <t>TKT-02750</t>
  </si>
  <si>
    <t>CUST-0172</t>
  </si>
  <si>
    <t>TKT-02751</t>
  </si>
  <si>
    <t>DL-01911</t>
  </si>
  <si>
    <t>TKT-02752</t>
  </si>
  <si>
    <t>CUST-0526</t>
  </si>
  <si>
    <t>TKT-02753</t>
  </si>
  <si>
    <t>CUST-0196</t>
  </si>
  <si>
    <t>TKT-02754</t>
  </si>
  <si>
    <t>TKT-02755</t>
  </si>
  <si>
    <t>CUST-1466</t>
  </si>
  <si>
    <t>TKT-02756</t>
  </si>
  <si>
    <t>DL-03838</t>
  </si>
  <si>
    <t>TKT-02757</t>
  </si>
  <si>
    <t>TKT-02758</t>
  </si>
  <si>
    <t>DL-02876</t>
  </si>
  <si>
    <t>TKT-02759</t>
  </si>
  <si>
    <t>TKT-02760</t>
  </si>
  <si>
    <t>CUST-1267</t>
  </si>
  <si>
    <t>TKT-02761</t>
  </si>
  <si>
    <t>TKT-02762</t>
  </si>
  <si>
    <t>TKT-02763</t>
  </si>
  <si>
    <t>DL-03171</t>
  </si>
  <si>
    <t>TKT-02764</t>
  </si>
  <si>
    <t>TKT-02765</t>
  </si>
  <si>
    <t>TKT-02766</t>
  </si>
  <si>
    <t>TKT-02767</t>
  </si>
  <si>
    <t>TKT-02768</t>
  </si>
  <si>
    <t>TKT-02769</t>
  </si>
  <si>
    <t>TKT-02770</t>
  </si>
  <si>
    <t>CUST-1205</t>
  </si>
  <si>
    <t>TKT-02771</t>
  </si>
  <si>
    <t>TKT-02772</t>
  </si>
  <si>
    <t>17/07/2024</t>
  </si>
  <si>
    <t>TKT-02773</t>
  </si>
  <si>
    <t>TKT-02774</t>
  </si>
  <si>
    <t>TKT-02775</t>
  </si>
  <si>
    <t>DL-02400</t>
  </si>
  <si>
    <t>TKT-02776</t>
  </si>
  <si>
    <t>CUST-0251</t>
  </si>
  <si>
    <t>TKT-02777</t>
  </si>
  <si>
    <t>TKT-02778</t>
  </si>
  <si>
    <t>DL-03045</t>
  </si>
  <si>
    <t>TKT-02779</t>
  </si>
  <si>
    <t>DL-03539</t>
  </si>
  <si>
    <t>TKT-02780</t>
  </si>
  <si>
    <t>2022-10-12</t>
  </si>
  <si>
    <t>TKT-02781</t>
  </si>
  <si>
    <t>DL-00351</t>
  </si>
  <si>
    <t>TKT-02782</t>
  </si>
  <si>
    <t>TKT-02783</t>
  </si>
  <si>
    <t>TKT-02784</t>
  </si>
  <si>
    <t>DL-00671</t>
  </si>
  <si>
    <t>TKT-02785</t>
  </si>
  <si>
    <t>DL-02468</t>
  </si>
  <si>
    <t>TKT-02786</t>
  </si>
  <si>
    <t>TKT-02787</t>
  </si>
  <si>
    <t>TKT-02788</t>
  </si>
  <si>
    <t>DL-02688</t>
  </si>
  <si>
    <t>TKT-02789</t>
  </si>
  <si>
    <t>22/03/2022</t>
  </si>
  <si>
    <t>TKT-02790</t>
  </si>
  <si>
    <t>CUST-0173</t>
  </si>
  <si>
    <t>TKT-02791</t>
  </si>
  <si>
    <t>30/09/2023</t>
  </si>
  <si>
    <t>TKT-02792</t>
  </si>
  <si>
    <t>19/12/2023</t>
  </si>
  <si>
    <t>TKT-02793</t>
  </si>
  <si>
    <t>DL-00673</t>
  </si>
  <si>
    <t>15/10/2023</t>
  </si>
  <si>
    <t>TKT-02794</t>
  </si>
  <si>
    <t>DL-03300</t>
  </si>
  <si>
    <t>01/06/2024</t>
  </si>
  <si>
    <t>TKT-02795</t>
  </si>
  <si>
    <t>TKT-02796</t>
  </si>
  <si>
    <t>TKT-02797</t>
  </si>
  <si>
    <t>TKT-02798</t>
  </si>
  <si>
    <t>CUST-0615</t>
  </si>
  <si>
    <t>TKT-02799</t>
  </si>
  <si>
    <t>DL-03193</t>
  </si>
  <si>
    <t>TKT-02800</t>
  </si>
  <si>
    <t>DL-01575</t>
  </si>
  <si>
    <t>TKT-02801</t>
  </si>
  <si>
    <t>TKT-02802</t>
  </si>
  <si>
    <t>DL-03179</t>
  </si>
  <si>
    <t>TKT-02803</t>
  </si>
  <si>
    <t>TKT-02804</t>
  </si>
  <si>
    <t>TKT-02805</t>
  </si>
  <si>
    <t>TKT-02806</t>
  </si>
  <si>
    <t>DL-02880</t>
  </si>
  <si>
    <t>TKT-02807</t>
  </si>
  <si>
    <t>TKT-02808</t>
  </si>
  <si>
    <t>DL-02940</t>
  </si>
  <si>
    <t>TKT-02809</t>
  </si>
  <si>
    <t>TKT-02810</t>
  </si>
  <si>
    <t>TKT-02811</t>
  </si>
  <si>
    <t>CUST-0206</t>
  </si>
  <si>
    <t>TKT-02812</t>
  </si>
  <si>
    <t>TKT-02813</t>
  </si>
  <si>
    <t>DL-00061</t>
  </si>
  <si>
    <t>26/01/2022</t>
  </si>
  <si>
    <t>TKT-02814</t>
  </si>
  <si>
    <t>TKT-02815</t>
  </si>
  <si>
    <t>TKT-02816</t>
  </si>
  <si>
    <t>DL-01120</t>
  </si>
  <si>
    <t>TKT-02817</t>
  </si>
  <si>
    <t>DL-01273</t>
  </si>
  <si>
    <t>TKT-02818</t>
  </si>
  <si>
    <t>TKT-02819</t>
  </si>
  <si>
    <t>DL-02682</t>
  </si>
  <si>
    <t>TKT-02820</t>
  </si>
  <si>
    <t>TKT-02821</t>
  </si>
  <si>
    <t>DL-00578</t>
  </si>
  <si>
    <t>TKT-02822</t>
  </si>
  <si>
    <t>TKT-02823</t>
  </si>
  <si>
    <t>TKT-02824</t>
  </si>
  <si>
    <t>DL-01382</t>
  </si>
  <si>
    <t>TKT-02825</t>
  </si>
  <si>
    <t>TKT-02826</t>
  </si>
  <si>
    <t>DL-00820</t>
  </si>
  <si>
    <t>TKT-02827</t>
  </si>
  <si>
    <t>TKT-02828</t>
  </si>
  <si>
    <t>TKT-02829</t>
  </si>
  <si>
    <t>TKT-02830</t>
  </si>
  <si>
    <t>DL-02003</t>
  </si>
  <si>
    <t>TKT-02831</t>
  </si>
  <si>
    <t>DL-01695</t>
  </si>
  <si>
    <t>TKT-02832</t>
  </si>
  <si>
    <t>TKT-02833</t>
  </si>
  <si>
    <t>TKT-02834</t>
  </si>
  <si>
    <t>TKT-02835</t>
  </si>
  <si>
    <t>DL-03917</t>
  </si>
  <si>
    <t>TKT-02836</t>
  </si>
  <si>
    <t>DL-03282</t>
  </si>
  <si>
    <t>TKT-02837</t>
  </si>
  <si>
    <t>TKT-02838</t>
  </si>
  <si>
    <t>TKT-02839</t>
  </si>
  <si>
    <t>TKT-02840</t>
  </si>
  <si>
    <t>TKT-02841</t>
  </si>
  <si>
    <t>TKT-02842</t>
  </si>
  <si>
    <t>DL-03948</t>
  </si>
  <si>
    <t>TKT-02843</t>
  </si>
  <si>
    <t>TKT-02844</t>
  </si>
  <si>
    <t>TKT-02845</t>
  </si>
  <si>
    <t>DL-00713</t>
  </si>
  <si>
    <t>TKT-02846</t>
  </si>
  <si>
    <t>TKT-02847</t>
  </si>
  <si>
    <t>TKT-02848</t>
  </si>
  <si>
    <t>CUST-1467</t>
  </si>
  <si>
    <t>DL-02363</t>
  </si>
  <si>
    <t>TKT-02849</t>
  </si>
  <si>
    <t>DL-01562</t>
  </si>
  <si>
    <t>TKT-02850</t>
  </si>
  <si>
    <t>TKT-02851</t>
  </si>
  <si>
    <t>TKT-02852</t>
  </si>
  <si>
    <t>TKT-02853</t>
  </si>
  <si>
    <t>TKT-02854</t>
  </si>
  <si>
    <t>TKT-02855</t>
  </si>
  <si>
    <t>TKT-02856</t>
  </si>
  <si>
    <t>TKT-02857</t>
  </si>
  <si>
    <t>TKT-02858</t>
  </si>
  <si>
    <t>DL-03617</t>
  </si>
  <si>
    <t>TKT-02859</t>
  </si>
  <si>
    <t>DL-03103</t>
  </si>
  <si>
    <t>TKT-02860</t>
  </si>
  <si>
    <t>TKT-02861</t>
  </si>
  <si>
    <t>DL-00252</t>
  </si>
  <si>
    <t>TKT-02862</t>
  </si>
  <si>
    <t>DL-02593</t>
  </si>
  <si>
    <t>TKT-02863</t>
  </si>
  <si>
    <t>TKT-02864</t>
  </si>
  <si>
    <t>DL-03556</t>
  </si>
  <si>
    <t>TKT-02865</t>
  </si>
  <si>
    <t>TKT-02866</t>
  </si>
  <si>
    <t>TKT-02867</t>
  </si>
  <si>
    <t>TKT-02868</t>
  </si>
  <si>
    <t>DL-02791</t>
  </si>
  <si>
    <t>TKT-02869</t>
  </si>
  <si>
    <t>TKT-02870</t>
  </si>
  <si>
    <t>DL-01883</t>
  </si>
  <si>
    <t>TKT-02871</t>
  </si>
  <si>
    <t>TKT-02872</t>
  </si>
  <si>
    <t>DL-01658</t>
  </si>
  <si>
    <t>TKT-02873</t>
  </si>
  <si>
    <t>TKT-02874</t>
  </si>
  <si>
    <t>DL-03459</t>
  </si>
  <si>
    <t>TKT-02875</t>
  </si>
  <si>
    <t>TKT-02876</t>
  </si>
  <si>
    <t>TKT-02877</t>
  </si>
  <si>
    <t>DL-02075</t>
  </si>
  <si>
    <t>TKT-02878</t>
  </si>
  <si>
    <t>TKT-02879</t>
  </si>
  <si>
    <t>TKT-02880</t>
  </si>
  <si>
    <t>TKT-02881</t>
  </si>
  <si>
    <t>TKT-02882</t>
  </si>
  <si>
    <t>DL-01908</t>
  </si>
  <si>
    <t>TKT-02883</t>
  </si>
  <si>
    <t>TKT-02884</t>
  </si>
  <si>
    <t>TKT-02885</t>
  </si>
  <si>
    <t>DL-03198</t>
  </si>
  <si>
    <t>TKT-02886</t>
  </si>
  <si>
    <t>TKT-02887</t>
  </si>
  <si>
    <t>DL-00509</t>
  </si>
  <si>
    <t>TKT-02888</t>
  </si>
  <si>
    <t>TKT-02889</t>
  </si>
  <si>
    <t>TKT-02890</t>
  </si>
  <si>
    <t>TKT-02891</t>
  </si>
  <si>
    <t>DL-01958</t>
  </si>
  <si>
    <t>TKT-02892</t>
  </si>
  <si>
    <t>TKT-02893</t>
  </si>
  <si>
    <t>TKT-02894</t>
  </si>
  <si>
    <t>TKT-02895</t>
  </si>
  <si>
    <t>DL-02785</t>
  </si>
  <si>
    <t>TKT-02896</t>
  </si>
  <si>
    <t>CUST-1450</t>
  </si>
  <si>
    <t>TKT-02897</t>
  </si>
  <si>
    <t>DL-03952</t>
  </si>
  <si>
    <t>TKT-02898</t>
  </si>
  <si>
    <t>CUST-0041</t>
  </si>
  <si>
    <t>TKT-02899</t>
  </si>
  <si>
    <t>TKT-02900</t>
  </si>
  <si>
    <t>DL-02397</t>
  </si>
  <si>
    <t>10/02/2022</t>
  </si>
  <si>
    <t>TKT-02901</t>
  </si>
  <si>
    <t>TKT-02902</t>
  </si>
  <si>
    <t>TKT-02903</t>
  </si>
  <si>
    <t>CUST-1386</t>
  </si>
  <si>
    <t>TKT-02904</t>
  </si>
  <si>
    <t>TKT-02905</t>
  </si>
  <si>
    <t>DL-02764</t>
  </si>
  <si>
    <t>TKT-02906</t>
  </si>
  <si>
    <t>TKT-02907</t>
  </si>
  <si>
    <t>05/05/2023</t>
  </si>
  <si>
    <t>TKT-02908</t>
  </si>
  <si>
    <t>DL-03127</t>
  </si>
  <si>
    <t>TKT-02909</t>
  </si>
  <si>
    <t>DL-02372</t>
  </si>
  <si>
    <t>TKT-02910</t>
  </si>
  <si>
    <t>TKT-02911</t>
  </si>
  <si>
    <t>TKT-02912</t>
  </si>
  <si>
    <t>DL-02533</t>
  </si>
  <si>
    <t>06/01/2025</t>
  </si>
  <si>
    <t>TKT-02913</t>
  </si>
  <si>
    <t>TKT-02914</t>
  </si>
  <si>
    <t>TKT-02915</t>
  </si>
  <si>
    <t>TKT-02916</t>
  </si>
  <si>
    <t>DL-00664</t>
  </si>
  <si>
    <t>TKT-02917</t>
  </si>
  <si>
    <t>DL-00193</t>
  </si>
  <si>
    <t>TKT-02918</t>
  </si>
  <si>
    <t>DL-03056</t>
  </si>
  <si>
    <t>TKT-02919</t>
  </si>
  <si>
    <t>TKT-02920</t>
  </si>
  <si>
    <t>TKT-02921</t>
  </si>
  <si>
    <t>TKT-02922</t>
  </si>
  <si>
    <t>TKT-02923</t>
  </si>
  <si>
    <t>12/05/2023</t>
  </si>
  <si>
    <t>TKT-02924</t>
  </si>
  <si>
    <t>DL-03597</t>
  </si>
  <si>
    <t>TKT-02925</t>
  </si>
  <si>
    <t>2022-03-24</t>
  </si>
  <si>
    <t>TKT-02926</t>
  </si>
  <si>
    <t>TKT-02927</t>
  </si>
  <si>
    <t>CUST-0547</t>
  </si>
  <si>
    <t>TKT-02928</t>
  </si>
  <si>
    <t>TKT-02929</t>
  </si>
  <si>
    <t>TKT-02930</t>
  </si>
  <si>
    <t>DL-00800</t>
  </si>
  <si>
    <t>TKT-02931</t>
  </si>
  <si>
    <t>TKT-02932</t>
  </si>
  <si>
    <t>DL-01241</t>
  </si>
  <si>
    <t>TKT-02933</t>
  </si>
  <si>
    <t>TKT-02934</t>
  </si>
  <si>
    <t>DL-00722</t>
  </si>
  <si>
    <t>08/10/2022</t>
  </si>
  <si>
    <t>TKT-02935</t>
  </si>
  <si>
    <t>TKT-02936</t>
  </si>
  <si>
    <t>TKT-02937</t>
  </si>
  <si>
    <t>CUST-0419</t>
  </si>
  <si>
    <t>TKT-02938</t>
  </si>
  <si>
    <t>DL-00052</t>
  </si>
  <si>
    <t>TKT-02939</t>
  </si>
  <si>
    <t>TKT-02940</t>
  </si>
  <si>
    <t>DL-03369</t>
  </si>
  <si>
    <t>TKT-02941</t>
  </si>
  <si>
    <t>TKT-02942</t>
  </si>
  <si>
    <t>DL-02839</t>
  </si>
  <si>
    <t>TKT-02943</t>
  </si>
  <si>
    <t>TKT-02944</t>
  </si>
  <si>
    <t>TKT-02945</t>
  </si>
  <si>
    <t>06/01/2023</t>
  </si>
  <si>
    <t>TKT-02946</t>
  </si>
  <si>
    <t>TKT-02947</t>
  </si>
  <si>
    <t>TKT-02948</t>
  </si>
  <si>
    <t>DL-01629</t>
  </si>
  <si>
    <t>TKT-02949</t>
  </si>
  <si>
    <t>TKT-02950</t>
  </si>
  <si>
    <t>TKT-02951</t>
  </si>
  <si>
    <t>TKT-02952</t>
  </si>
  <si>
    <t>TKT-02953</t>
  </si>
  <si>
    <t>TKT-02954</t>
  </si>
  <si>
    <t>TKT-02955</t>
  </si>
  <si>
    <t>TKT-02956</t>
  </si>
  <si>
    <t>TKT-02957</t>
  </si>
  <si>
    <t>TKT-02958</t>
  </si>
  <si>
    <t>TKT-02959</t>
  </si>
  <si>
    <t>CUST-0462</t>
  </si>
  <si>
    <t>TKT-02960</t>
  </si>
  <si>
    <t>CUST-0555</t>
  </si>
  <si>
    <t>TKT-02961</t>
  </si>
  <si>
    <t>TKT-02962</t>
  </si>
  <si>
    <t>TKT-02963</t>
  </si>
  <si>
    <t>TKT-02964</t>
  </si>
  <si>
    <t>05/04/2024</t>
  </si>
  <si>
    <t>TKT-02965</t>
  </si>
  <si>
    <t>CUST-1304</t>
  </si>
  <si>
    <t>DL-03496</t>
  </si>
  <si>
    <t>TKT-02966</t>
  </si>
  <si>
    <t>DL-01919</t>
  </si>
  <si>
    <t>TKT-02967</t>
  </si>
  <si>
    <t>TKT-02968</t>
  </si>
  <si>
    <t>DL-01081</t>
  </si>
  <si>
    <t>TKT-02969</t>
  </si>
  <si>
    <t>DL-02252</t>
  </si>
  <si>
    <t>TKT-02970</t>
  </si>
  <si>
    <t>TKT-02971</t>
  </si>
  <si>
    <t>TKT-02972</t>
  </si>
  <si>
    <t>TKT-02973</t>
  </si>
  <si>
    <t>TKT-02974</t>
  </si>
  <si>
    <t>DL-01245</t>
  </si>
  <si>
    <t>TKT-02975</t>
  </si>
  <si>
    <t>DL-02759</t>
  </si>
  <si>
    <t>TKT-02976</t>
  </si>
  <si>
    <t>DL-00287</t>
  </si>
  <si>
    <t>TKT-02977</t>
  </si>
  <si>
    <t>DL-03319</t>
  </si>
  <si>
    <t>TKT-02978</t>
  </si>
  <si>
    <t>DL-00540</t>
  </si>
  <si>
    <t>TKT-02979</t>
  </si>
  <si>
    <t>DL-01751</t>
  </si>
  <si>
    <t>TKT-02980</t>
  </si>
  <si>
    <t>CUST-0056</t>
  </si>
  <si>
    <t>DL-02597</t>
  </si>
  <si>
    <t>TKT-02981</t>
  </si>
  <si>
    <t>TKT-02982</t>
  </si>
  <si>
    <t>TKT-02983</t>
  </si>
  <si>
    <t>TKT-02984</t>
  </si>
  <si>
    <t>TKT-02985</t>
  </si>
  <si>
    <t>DL-03979</t>
  </si>
  <si>
    <t>TKT-02986</t>
  </si>
  <si>
    <t>DL-00813</t>
  </si>
  <si>
    <t>TKT-02987</t>
  </si>
  <si>
    <t>TKT-02988</t>
  </si>
  <si>
    <t>TKT-02989</t>
  </si>
  <si>
    <t>DL-02926</t>
  </si>
  <si>
    <t>TKT-02990</t>
  </si>
  <si>
    <t>DL-02071</t>
  </si>
  <si>
    <t>TKT-02991</t>
  </si>
  <si>
    <t>DL-00499</t>
  </si>
  <si>
    <t>TKT-02992</t>
  </si>
  <si>
    <t>TKT-02993</t>
  </si>
  <si>
    <t>DL-03285</t>
  </si>
  <si>
    <t>TKT-02994</t>
  </si>
  <si>
    <t>TKT-02995</t>
  </si>
  <si>
    <t>TKT-02996</t>
  </si>
  <si>
    <t>TKT-02997</t>
  </si>
  <si>
    <t>TKT-02998</t>
  </si>
  <si>
    <t>DL-00446</t>
  </si>
  <si>
    <t>TKT-02999</t>
  </si>
  <si>
    <t>TKT-03000</t>
  </si>
  <si>
    <t>TKT-03001</t>
  </si>
  <si>
    <t>DL-04173</t>
  </si>
  <si>
    <t>TKT-03002</t>
  </si>
  <si>
    <t>TKT-03003</t>
  </si>
  <si>
    <t>TKT-03004</t>
  </si>
  <si>
    <t>CUST-0078</t>
  </si>
  <si>
    <t>TKT-03005</t>
  </si>
  <si>
    <t>TKT-03006</t>
  </si>
  <si>
    <t>TKT-03007</t>
  </si>
  <si>
    <t>27/02/2023</t>
  </si>
  <si>
    <t>TKT-03008</t>
  </si>
  <si>
    <t>TKT-03009</t>
  </si>
  <si>
    <t>DL-02168</t>
  </si>
  <si>
    <t>21/02/2024</t>
  </si>
  <si>
    <t>TKT-03010</t>
  </si>
  <si>
    <t>TKT-03011</t>
  </si>
  <si>
    <t>DL-02843</t>
  </si>
  <si>
    <t>TKT-03012</t>
  </si>
  <si>
    <t>TKT-03013</t>
  </si>
  <si>
    <t>TKT-03014</t>
  </si>
  <si>
    <t>DL-02841</t>
  </si>
  <si>
    <t>TKT-03015</t>
  </si>
  <si>
    <t>TKT-03016</t>
  </si>
  <si>
    <t>DL-00986</t>
  </si>
  <si>
    <t>TKT-03017</t>
  </si>
  <si>
    <t>DL-00294</t>
  </si>
  <si>
    <t>TKT-03018</t>
  </si>
  <si>
    <t>DL-01224</t>
  </si>
  <si>
    <t>TKT-03019</t>
  </si>
  <si>
    <t>DL-00177</t>
  </si>
  <si>
    <t>TKT-03020</t>
  </si>
  <si>
    <t>CUST-0337</t>
  </si>
  <si>
    <t>DL-00480</t>
  </si>
  <si>
    <t>TKT-03021</t>
  </si>
  <si>
    <t>CUST-1325</t>
  </si>
  <si>
    <t>TKT-03022</t>
  </si>
  <si>
    <t>TKT-03023</t>
  </si>
  <si>
    <t>TKT-03024</t>
  </si>
  <si>
    <t>TKT-03025</t>
  </si>
  <si>
    <t>DL-00010</t>
  </si>
  <si>
    <t>TKT-03026</t>
  </si>
  <si>
    <t>DL-03086</t>
  </si>
  <si>
    <t>TKT-03027</t>
  </si>
  <si>
    <t>TKT-03028</t>
  </si>
  <si>
    <t>TKT-03029</t>
  </si>
  <si>
    <t>TKT-03030</t>
  </si>
  <si>
    <t>TKT-03031</t>
  </si>
  <si>
    <t>TKT-03032</t>
  </si>
  <si>
    <t>09/06/2024</t>
  </si>
  <si>
    <t>TKT-03033</t>
  </si>
  <si>
    <t>25/05/2024</t>
  </si>
  <si>
    <t>TKT-03034</t>
  </si>
  <si>
    <t>TKT-03035</t>
  </si>
  <si>
    <t>DL-03078</t>
  </si>
  <si>
    <t>TKT-03036</t>
  </si>
  <si>
    <t>DL-02856</t>
  </si>
  <si>
    <t>TKT-03037</t>
  </si>
  <si>
    <t>DL-01814</t>
  </si>
  <si>
    <t>TKT-03038</t>
  </si>
  <si>
    <t>TKT-03039</t>
  </si>
  <si>
    <t>TKT-03040</t>
  </si>
  <si>
    <t>DL-02804</t>
  </si>
  <si>
    <t>TKT-03041</t>
  </si>
  <si>
    <t>TKT-03042</t>
  </si>
  <si>
    <t>DL-03625</t>
  </si>
  <si>
    <t>TKT-03043</t>
  </si>
  <si>
    <t>TKT-03044</t>
  </si>
  <si>
    <t>DL-00937</t>
  </si>
  <si>
    <t>TKT-03045</t>
  </si>
  <si>
    <t>DL-02800</t>
  </si>
  <si>
    <t>TKT-03046</t>
  </si>
  <si>
    <t>TKT-03047</t>
  </si>
  <si>
    <t>TKT-03048</t>
  </si>
  <si>
    <t>DL-02665</t>
  </si>
  <si>
    <t>TKT-03049</t>
  </si>
  <si>
    <t>16/08/2022</t>
  </si>
  <si>
    <t>TKT-03050</t>
  </si>
  <si>
    <t>CUST-0459</t>
  </si>
  <si>
    <t>DL-01199</t>
  </si>
  <si>
    <t>01/08/2024</t>
  </si>
  <si>
    <t>TKT-03051</t>
  </si>
  <si>
    <t>TKT-03052</t>
  </si>
  <si>
    <t>TKT-03053</t>
  </si>
  <si>
    <t>DL-03832</t>
  </si>
  <si>
    <t>TKT-03054</t>
  </si>
  <si>
    <t>DL-00268</t>
  </si>
  <si>
    <t>27/08/2024</t>
  </si>
  <si>
    <t>TKT-03055</t>
  </si>
  <si>
    <t>DL-04039</t>
  </si>
  <si>
    <t>TKT-03056</t>
  </si>
  <si>
    <t>DL-01155</t>
  </si>
  <si>
    <t>TKT-03057</t>
  </si>
  <si>
    <t>DL-00875</t>
  </si>
  <si>
    <t>TKT-03058</t>
  </si>
  <si>
    <t>TKT-03059</t>
  </si>
  <si>
    <t>TKT-03060</t>
  </si>
  <si>
    <t>TKT-03061</t>
  </si>
  <si>
    <t>TKT-03062</t>
  </si>
  <si>
    <t>TKT-03063</t>
  </si>
  <si>
    <t>TKT-03064</t>
  </si>
  <si>
    <t>TKT-03065</t>
  </si>
  <si>
    <t>TKT-03066</t>
  </si>
  <si>
    <t>TKT-03067</t>
  </si>
  <si>
    <t>26/06/2022</t>
  </si>
  <si>
    <t>TKT-03068</t>
  </si>
  <si>
    <t>TKT-03069</t>
  </si>
  <si>
    <t>TKT-03070</t>
  </si>
  <si>
    <t>TKT-03071</t>
  </si>
  <si>
    <t>DL-02709</t>
  </si>
  <si>
    <t>TKT-03072</t>
  </si>
  <si>
    <t>DL-01869</t>
  </si>
  <si>
    <t>TKT-03073</t>
  </si>
  <si>
    <t>17/12/2024</t>
  </si>
  <si>
    <t>TKT-03074</t>
  </si>
  <si>
    <t>DL-02711</t>
  </si>
  <si>
    <t>TKT-03075</t>
  </si>
  <si>
    <t>TKT-03076</t>
  </si>
  <si>
    <t>TKT-03077</t>
  </si>
  <si>
    <t>TKT-03078</t>
  </si>
  <si>
    <t>DL-01657</t>
  </si>
  <si>
    <t>07/03/2024</t>
  </si>
  <si>
    <t>TKT-03079</t>
  </si>
  <si>
    <t>TKT-03080</t>
  </si>
  <si>
    <t>TKT-03081</t>
  </si>
  <si>
    <t>TKT-03082</t>
  </si>
  <si>
    <t>27/09/2023</t>
  </si>
  <si>
    <t>TKT-03083</t>
  </si>
  <si>
    <t>TKT-03084</t>
  </si>
  <si>
    <t>DL-00746</t>
  </si>
  <si>
    <t>24/11/2022</t>
  </si>
  <si>
    <t>TKT-03085</t>
  </si>
  <si>
    <t>DL-02114</t>
  </si>
  <si>
    <t>TKT-03086</t>
  </si>
  <si>
    <t>TKT-03087</t>
  </si>
  <si>
    <t>TKT-03088</t>
  </si>
  <si>
    <t>DL-00866</t>
  </si>
  <si>
    <t>TKT-03089</t>
  </si>
  <si>
    <t>TKT-03090</t>
  </si>
  <si>
    <t>DL-01628</t>
  </si>
  <si>
    <t>TKT-03091</t>
  </si>
  <si>
    <t>DL-00659</t>
  </si>
  <si>
    <t>TKT-03092</t>
  </si>
  <si>
    <t>DL-02248</t>
  </si>
  <si>
    <t>TKT-03093</t>
  </si>
  <si>
    <t>DL-03238</t>
  </si>
  <si>
    <t>TKT-03094</t>
  </si>
  <si>
    <t>DL-00122</t>
  </si>
  <si>
    <t>TKT-03095</t>
  </si>
  <si>
    <t>CUST-0461</t>
  </si>
  <si>
    <t>TKT-03096</t>
  </si>
  <si>
    <t>DL-04178</t>
  </si>
  <si>
    <t>TKT-03097</t>
  </si>
  <si>
    <t>TKT-03098</t>
  </si>
  <si>
    <t>DL-02090</t>
  </si>
  <si>
    <t>TKT-03099</t>
  </si>
  <si>
    <t>2024-01-21</t>
  </si>
  <si>
    <t>TKT-03100</t>
  </si>
  <si>
    <t>DL-04110</t>
  </si>
  <si>
    <t>2022-02-22</t>
  </si>
  <si>
    <t>TKT-03101</t>
  </si>
  <si>
    <t>CUST-0493</t>
  </si>
  <si>
    <t>TKT-03102</t>
  </si>
  <si>
    <t>CUST-0318</t>
  </si>
  <si>
    <t>TKT-03103</t>
  </si>
  <si>
    <t>DL-01863</t>
  </si>
  <si>
    <t>TKT-03104</t>
  </si>
  <si>
    <t>TKT-03105</t>
  </si>
  <si>
    <t>TKT-03106</t>
  </si>
  <si>
    <t>CUST-0959</t>
  </si>
  <si>
    <t>TKT-03107</t>
  </si>
  <si>
    <t>TKT-03108</t>
  </si>
  <si>
    <t>DL-01747</t>
  </si>
  <si>
    <t>TKT-03109</t>
  </si>
  <si>
    <t>TKT-03110</t>
  </si>
  <si>
    <t>DL-03876</t>
  </si>
  <si>
    <t>TKT-03111</t>
  </si>
  <si>
    <t>TKT-03112</t>
  </si>
  <si>
    <t>TKT-03113</t>
  </si>
  <si>
    <t>TKT-03114</t>
  </si>
  <si>
    <t>DL-03872</t>
  </si>
  <si>
    <t>TKT-03115</t>
  </si>
  <si>
    <t>TKT-03116</t>
  </si>
  <si>
    <t>DL-03723</t>
  </si>
  <si>
    <t>TKT-03117</t>
  </si>
  <si>
    <t>CUST-0713</t>
  </si>
  <si>
    <t>TKT-03118</t>
  </si>
  <si>
    <t>TKT-03119</t>
  </si>
  <si>
    <t>DL-03064</t>
  </si>
  <si>
    <t>TKT-03120</t>
  </si>
  <si>
    <t>TKT-03121</t>
  </si>
  <si>
    <t>DL-01767</t>
  </si>
  <si>
    <t>TKT-03122</t>
  </si>
  <si>
    <t>TKT-03123</t>
  </si>
  <si>
    <t>TKT-03124</t>
  </si>
  <si>
    <t>TKT-03125</t>
  </si>
  <si>
    <t>TKT-03126</t>
  </si>
  <si>
    <t>TKT-03127</t>
  </si>
  <si>
    <t>TKT-03128</t>
  </si>
  <si>
    <t>TKT-03129</t>
  </si>
  <si>
    <t>TKT-03130</t>
  </si>
  <si>
    <t>TKT-03131</t>
  </si>
  <si>
    <t>TKT-03132</t>
  </si>
  <si>
    <t>DL-02373</t>
  </si>
  <si>
    <t>TKT-03133</t>
  </si>
  <si>
    <t>TKT-03134</t>
  </si>
  <si>
    <t>DL-03549</t>
  </si>
  <si>
    <t>TKT-03135</t>
  </si>
  <si>
    <t>DL-00591</t>
  </si>
  <si>
    <t>TKT-03136</t>
  </si>
  <si>
    <t>TKT-03137</t>
  </si>
  <si>
    <t>DL-01805</t>
  </si>
  <si>
    <t>TKT-03138</t>
  </si>
  <si>
    <t>TKT-03139</t>
  </si>
  <si>
    <t>TKT-03140</t>
  </si>
  <si>
    <t>DL-02063</t>
  </si>
  <si>
    <t>05/03/2024</t>
  </si>
  <si>
    <t>TKT-03141</t>
  </si>
  <si>
    <t>TKT-03142</t>
  </si>
  <si>
    <t>DL-00696</t>
  </si>
  <si>
    <t>TKT-03143</t>
  </si>
  <si>
    <t>DL-03824</t>
  </si>
  <si>
    <t>TKT-03144</t>
  </si>
  <si>
    <t>DL-02086</t>
  </si>
  <si>
    <t>TKT-03145</t>
  </si>
  <si>
    <t>DL-00769</t>
  </si>
  <si>
    <t>TKT-03146</t>
  </si>
  <si>
    <t>2025-02-26</t>
  </si>
  <si>
    <t>TKT-03147</t>
  </si>
  <si>
    <t>TKT-03148</t>
  </si>
  <si>
    <t>DL-01753</t>
  </si>
  <si>
    <t>TKT-03149</t>
  </si>
  <si>
    <t>TKT-03150</t>
  </si>
  <si>
    <t>DL-03091</t>
  </si>
  <si>
    <t>TKT-03151</t>
  </si>
  <si>
    <t>TKT-03152</t>
  </si>
  <si>
    <t>TKT-03153</t>
  </si>
  <si>
    <t>TKT-03154</t>
  </si>
  <si>
    <t>TKT-03155</t>
  </si>
  <si>
    <t>TKT-03156</t>
  </si>
  <si>
    <t>DL-02977</t>
  </si>
  <si>
    <t>08/12/2022</t>
  </si>
  <si>
    <t>TKT-03157</t>
  </si>
  <si>
    <t>DL-01970</t>
  </si>
  <si>
    <t>TKT-03158</t>
  </si>
  <si>
    <t>DL-01009</t>
  </si>
  <si>
    <t>TKT-03159</t>
  </si>
  <si>
    <t>TKT-03160</t>
  </si>
  <si>
    <t>DL-01308</t>
  </si>
  <si>
    <t>TKT-03161</t>
  </si>
  <si>
    <t>DL-01393</t>
  </si>
  <si>
    <t>TKT-03162</t>
  </si>
  <si>
    <t>DL-04018</t>
  </si>
  <si>
    <t>TKT-03163</t>
  </si>
  <si>
    <t>DL-02476</t>
  </si>
  <si>
    <t>TKT-03164</t>
  </si>
  <si>
    <t>DL-00349</t>
  </si>
  <si>
    <t>TKT-03165</t>
  </si>
  <si>
    <t>TKT-03166</t>
  </si>
  <si>
    <t>TKT-03167</t>
  </si>
  <si>
    <t>TKT-03168</t>
  </si>
  <si>
    <t>TKT-03169</t>
  </si>
  <si>
    <t>DL-01373</t>
  </si>
  <si>
    <t>TKT-03170</t>
  </si>
  <si>
    <t>DL-00916</t>
  </si>
  <si>
    <t>TKT-03171</t>
  </si>
  <si>
    <t>TKT-03172</t>
  </si>
  <si>
    <t>TKT-03173</t>
  </si>
  <si>
    <t>DL-03158</t>
  </si>
  <si>
    <t>TKT-03174</t>
  </si>
  <si>
    <t>DL-02782</t>
  </si>
  <si>
    <t>TKT-03175</t>
  </si>
  <si>
    <t>TKT-03176</t>
  </si>
  <si>
    <t>TKT-03177</t>
  </si>
  <si>
    <t>TKT-03178</t>
  </si>
  <si>
    <t>CUST-0409</t>
  </si>
  <si>
    <t>22/10/2024</t>
  </si>
  <si>
    <t>TKT-03179</t>
  </si>
  <si>
    <t>DL-02304</t>
  </si>
  <si>
    <t>TKT-03180</t>
  </si>
  <si>
    <t>TKT-03181</t>
  </si>
  <si>
    <t>DL-00112</t>
  </si>
  <si>
    <t>TKT-03182</t>
  </si>
  <si>
    <t>DL-00209</t>
  </si>
  <si>
    <t>TKT-03183</t>
  </si>
  <si>
    <t>TKT-03184</t>
  </si>
  <si>
    <t>DL-03664</t>
  </si>
  <si>
    <t>TKT-03185</t>
  </si>
  <si>
    <t>TKT-03186</t>
  </si>
  <si>
    <t>TKT-03187</t>
  </si>
  <si>
    <t>TKT-03188</t>
  </si>
  <si>
    <t>DL-00064</t>
  </si>
  <si>
    <t>TKT-03189</t>
  </si>
  <si>
    <t>TKT-03190</t>
  </si>
  <si>
    <t>TKT-03191</t>
  </si>
  <si>
    <t>DL-02452</t>
  </si>
  <si>
    <t>10/08/2022</t>
  </si>
  <si>
    <t>TKT-03192</t>
  </si>
  <si>
    <t>TKT-03193</t>
  </si>
  <si>
    <t>TKT-03194</t>
  </si>
  <si>
    <t>TKT-03195</t>
  </si>
  <si>
    <t>TKT-03196</t>
  </si>
  <si>
    <t>TKT-03197</t>
  </si>
  <si>
    <t>TKT-03198</t>
  </si>
  <si>
    <t>DL-02815</t>
  </si>
  <si>
    <t>TKT-03199</t>
  </si>
  <si>
    <t>TKT-03200</t>
  </si>
  <si>
    <t>TKT-03201</t>
  </si>
  <si>
    <t>TKT-03202</t>
  </si>
  <si>
    <t>TKT-03203</t>
  </si>
  <si>
    <t>CUST-0928</t>
  </si>
  <si>
    <t>TKT-03204</t>
  </si>
  <si>
    <t>DL-01107</t>
  </si>
  <si>
    <t>TKT-03205</t>
  </si>
  <si>
    <t>DL-00936</t>
  </si>
  <si>
    <t>TKT-03206</t>
  </si>
  <si>
    <t>TKT-03207</t>
  </si>
  <si>
    <t>TKT-03208</t>
  </si>
  <si>
    <t>TKT-03209</t>
  </si>
  <si>
    <t>DL-03105</t>
  </si>
  <si>
    <t>TKT-03210</t>
  </si>
  <si>
    <t>TKT-03211</t>
  </si>
  <si>
    <t>TKT-03212</t>
  </si>
  <si>
    <t>DL-02636</t>
  </si>
  <si>
    <t>13/12/2024</t>
  </si>
  <si>
    <t>TKT-03213</t>
  </si>
  <si>
    <t>TKT-03214</t>
  </si>
  <si>
    <t>DL-03600</t>
  </si>
  <si>
    <t>TKT-03215</t>
  </si>
  <si>
    <t>TKT-03216</t>
  </si>
  <si>
    <t>TKT-03217</t>
  </si>
  <si>
    <t>TKT-03218</t>
  </si>
  <si>
    <t>TKT-03219</t>
  </si>
  <si>
    <t>TKT-03220</t>
  </si>
  <si>
    <t>DL-00457</t>
  </si>
  <si>
    <t>TKT-03221</t>
  </si>
  <si>
    <t>DL-00572</t>
  </si>
  <si>
    <t>TKT-03222</t>
  </si>
  <si>
    <t>TKT-03223</t>
  </si>
  <si>
    <t>TKT-03224</t>
  </si>
  <si>
    <t>TKT-03225</t>
  </si>
  <si>
    <t>DL-03411</t>
  </si>
  <si>
    <t>TKT-03226</t>
  </si>
  <si>
    <t>TKT-03227</t>
  </si>
  <si>
    <t>TKT-03228</t>
  </si>
  <si>
    <t>TKT-03229</t>
  </si>
  <si>
    <t>DL-02902</t>
  </si>
  <si>
    <t>TKT-03230</t>
  </si>
  <si>
    <t>TKT-03231</t>
  </si>
  <si>
    <t>TKT-03232</t>
  </si>
  <si>
    <t>TKT-03233</t>
  </si>
  <si>
    <t>CUST-0662</t>
  </si>
  <si>
    <t>TKT-03234</t>
  </si>
  <si>
    <t>TKT-03235</t>
  </si>
  <si>
    <t>TKT-03236</t>
  </si>
  <si>
    <t>DL-00478</t>
  </si>
  <si>
    <t>TKT-03237</t>
  </si>
  <si>
    <t>TKT-03238</t>
  </si>
  <si>
    <t>TKT-03239</t>
  </si>
  <si>
    <t>DL-00537</t>
  </si>
  <si>
    <t>TKT-03240</t>
  </si>
  <si>
    <t>DL-00373</t>
  </si>
  <si>
    <t>TKT-03241</t>
  </si>
  <si>
    <t>TKT-03242</t>
  </si>
  <si>
    <t>DL-01913</t>
  </si>
  <si>
    <t>03/11/2022</t>
  </si>
  <si>
    <t>TKT-03243</t>
  </si>
  <si>
    <t>TKT-03244</t>
  </si>
  <si>
    <t>TKT-03245</t>
  </si>
  <si>
    <t>TKT-03246</t>
  </si>
  <si>
    <t>TKT-03247</t>
  </si>
  <si>
    <t>DL-02380</t>
  </si>
  <si>
    <t>TKT-03248</t>
  </si>
  <si>
    <t>TKT-03249</t>
  </si>
  <si>
    <t>TKT-03250</t>
  </si>
  <si>
    <t>TKT-03251</t>
  </si>
  <si>
    <t>TKT-03252</t>
  </si>
  <si>
    <t>DL-03905</t>
  </si>
  <si>
    <t>TKT-03253</t>
  </si>
  <si>
    <t>TKT-03254</t>
  </si>
  <si>
    <t>DL-00657</t>
  </si>
  <si>
    <t>TKT-03255</t>
  </si>
  <si>
    <t>DL-00260</t>
  </si>
  <si>
    <t>TKT-03256</t>
  </si>
  <si>
    <t>DL-02860</t>
  </si>
  <si>
    <t>TKT-03257</t>
  </si>
  <si>
    <t>DL-00058</t>
  </si>
  <si>
    <t>TKT-03258</t>
  </si>
  <si>
    <t>TKT-03259</t>
  </si>
  <si>
    <t>TKT-03260</t>
  </si>
  <si>
    <t>TKT-03261</t>
  </si>
  <si>
    <t>DL-00026</t>
  </si>
  <si>
    <t>TKT-03262</t>
  </si>
  <si>
    <t>TKT-03263</t>
  </si>
  <si>
    <t>28/03/2024</t>
  </si>
  <si>
    <t>TKT-03264</t>
  </si>
  <si>
    <t>TKT-03265</t>
  </si>
  <si>
    <t>TKT-03266</t>
  </si>
  <si>
    <t>DL-00910</t>
  </si>
  <si>
    <t>TKT-03267</t>
  </si>
  <si>
    <t>TKT-03268</t>
  </si>
  <si>
    <t>TKT-03269</t>
  </si>
  <si>
    <t>TKT-03270</t>
  </si>
  <si>
    <t>TKT-03271</t>
  </si>
  <si>
    <t>DL-02566</t>
  </si>
  <si>
    <t>TKT-03272</t>
  </si>
  <si>
    <t>TKT-03273</t>
  </si>
  <si>
    <t>DL-02188</t>
  </si>
  <si>
    <t>TKT-03274</t>
  </si>
  <si>
    <t>DL-02544</t>
  </si>
  <si>
    <t>TKT-03275</t>
  </si>
  <si>
    <t>DL-02807</t>
  </si>
  <si>
    <t>TKT-03276</t>
  </si>
  <si>
    <t>TKT-03277</t>
  </si>
  <si>
    <t>TKT-03278</t>
  </si>
  <si>
    <t>TKT-03279</t>
  </si>
  <si>
    <t>10/07/2023</t>
  </si>
  <si>
    <t>TKT-03280</t>
  </si>
  <si>
    <t>TKT-03281</t>
  </si>
  <si>
    <t>TKT-03282</t>
  </si>
  <si>
    <t>TKT-03283</t>
  </si>
  <si>
    <t>TKT-03284</t>
  </si>
  <si>
    <t>DL-01372</t>
  </si>
  <si>
    <t>TKT-03285</t>
  </si>
  <si>
    <t>CUST-0404</t>
  </si>
  <si>
    <t>DL-00241</t>
  </si>
  <si>
    <t>TKT-03286</t>
  </si>
  <si>
    <t>DL-00095</t>
  </si>
  <si>
    <t>TKT-03287</t>
  </si>
  <si>
    <t>CUST-0017</t>
  </si>
  <si>
    <t>DL-03081</t>
  </si>
  <si>
    <t>TKT-03288</t>
  </si>
  <si>
    <t>TKT-03289</t>
  </si>
  <si>
    <t>TKT-03290</t>
  </si>
  <si>
    <t>TKT-03291</t>
  </si>
  <si>
    <t>TKT-03292</t>
  </si>
  <si>
    <t>DL-02998</t>
  </si>
  <si>
    <t>TKT-03293</t>
  </si>
  <si>
    <t>DL-01979</t>
  </si>
  <si>
    <t>TKT-03294</t>
  </si>
  <si>
    <t>DL-04029</t>
  </si>
  <si>
    <t>TKT-03295</t>
  </si>
  <si>
    <t>DL-02017</t>
  </si>
  <si>
    <t>TKT-03296</t>
  </si>
  <si>
    <t>TKT-03297</t>
  </si>
  <si>
    <t>TKT-03298</t>
  </si>
  <si>
    <t>DL-00231</t>
  </si>
  <si>
    <t>TKT-03299</t>
  </si>
  <si>
    <t>TKT-03300</t>
  </si>
  <si>
    <t>TKT-03301</t>
  </si>
  <si>
    <t>DL-03463</t>
  </si>
  <si>
    <t>TKT-03302</t>
  </si>
  <si>
    <t>13/12/2023</t>
  </si>
  <si>
    <t>TKT-03303</t>
  </si>
  <si>
    <t>TKT-03304</t>
  </si>
  <si>
    <t>DL-00288</t>
  </si>
  <si>
    <t>TKT-03305</t>
  </si>
  <si>
    <t>21/08/2024</t>
  </si>
  <si>
    <t>TKT-03306</t>
  </si>
  <si>
    <t>2023-01-22</t>
  </si>
  <si>
    <t>TKT-03307</t>
  </si>
  <si>
    <t>DL-02803</t>
  </si>
  <si>
    <t>TKT-03308</t>
  </si>
  <si>
    <t>04/04/2022</t>
  </si>
  <si>
    <t>TKT-03309</t>
  </si>
  <si>
    <t>DL-01692</t>
  </si>
  <si>
    <t>TKT-03310</t>
  </si>
  <si>
    <t>DL-02831</t>
  </si>
  <si>
    <t>TKT-03311</t>
  </si>
  <si>
    <t>CUST-1376</t>
  </si>
  <si>
    <t>TKT-03312</t>
  </si>
  <si>
    <t>TKT-03313</t>
  </si>
  <si>
    <t>DL-02332</t>
  </si>
  <si>
    <t>TKT-03314</t>
  </si>
  <si>
    <t>TKT-03315</t>
  </si>
  <si>
    <t>TKT-03316</t>
  </si>
  <si>
    <t>TKT-03317</t>
  </si>
  <si>
    <t>11/10/2024</t>
  </si>
  <si>
    <t>TKT-03318</t>
  </si>
  <si>
    <t>TKT-03319</t>
  </si>
  <si>
    <t>TKT-03320</t>
  </si>
  <si>
    <t>TKT-03321</t>
  </si>
  <si>
    <t>TKT-03322</t>
  </si>
  <si>
    <t>TKT-03323</t>
  </si>
  <si>
    <t>TKT-03324</t>
  </si>
  <si>
    <t>TKT-03325</t>
  </si>
  <si>
    <t>DL-02812</t>
  </si>
  <si>
    <t>TKT-03326</t>
  </si>
  <si>
    <t>DL-00945</t>
  </si>
  <si>
    <t>TKT-03327</t>
  </si>
  <si>
    <t>TKT-03328</t>
  </si>
  <si>
    <t>TKT-03329</t>
  </si>
  <si>
    <t>TKT-03330</t>
  </si>
  <si>
    <t>TKT-03331</t>
  </si>
  <si>
    <t>DL-01946</t>
  </si>
  <si>
    <t>TKT-03332</t>
  </si>
  <si>
    <t>DL-03069</t>
  </si>
  <si>
    <t>TKT-03333</t>
  </si>
  <si>
    <t>TKT-03334</t>
  </si>
  <si>
    <t>DL-03175</t>
  </si>
  <si>
    <t>TKT-03335</t>
  </si>
  <si>
    <t>TKT-03336</t>
  </si>
  <si>
    <t>TKT-03337</t>
  </si>
  <si>
    <t>TKT-03338</t>
  </si>
  <si>
    <t>TKT-03339</t>
  </si>
  <si>
    <t>TKT-03340</t>
  </si>
  <si>
    <t>TKT-03341</t>
  </si>
  <si>
    <t>DL-02607</t>
  </si>
  <si>
    <t>27/11/2023</t>
  </si>
  <si>
    <t>TKT-03342</t>
  </si>
  <si>
    <t>DL-01768</t>
  </si>
  <si>
    <t>TKT-03343</t>
  </si>
  <si>
    <t>TKT-03344</t>
  </si>
  <si>
    <t>DL-00311</t>
  </si>
  <si>
    <t>TKT-03345</t>
  </si>
  <si>
    <t>CUST-0799</t>
  </si>
  <si>
    <t>TKT-03346</t>
  </si>
  <si>
    <t>TKT-03347</t>
  </si>
  <si>
    <t>TKT-03348</t>
  </si>
  <si>
    <t>TKT-03349</t>
  </si>
  <si>
    <t>DL-00103</t>
  </si>
  <si>
    <t>TKT-03350</t>
  </si>
  <si>
    <t>TKT-03351</t>
  </si>
  <si>
    <t>TKT-03352</t>
  </si>
  <si>
    <t>TKT-03353</t>
  </si>
  <si>
    <t>TKT-03354</t>
  </si>
  <si>
    <t>DL-01801</t>
  </si>
  <si>
    <t>29/11/2022</t>
  </si>
  <si>
    <t>TKT-03355</t>
  </si>
  <si>
    <t>DL-02287</t>
  </si>
  <si>
    <t>TKT-03356</t>
  </si>
  <si>
    <t>TKT-03357</t>
  </si>
  <si>
    <t>DL-03544</t>
  </si>
  <si>
    <t>22/06/2024</t>
  </si>
  <si>
    <t>TKT-03358</t>
  </si>
  <si>
    <t>DL-01031</t>
  </si>
  <si>
    <t>TKT-03359</t>
  </si>
  <si>
    <t>CUST-1139</t>
  </si>
  <si>
    <t>TKT-03360</t>
  </si>
  <si>
    <t>TKT-03361</t>
  </si>
  <si>
    <t>TKT-03362</t>
  </si>
  <si>
    <t>TKT-03363</t>
  </si>
  <si>
    <t>26/06/2024</t>
  </si>
  <si>
    <t>TKT-03364</t>
  </si>
  <si>
    <t>27/08/2022</t>
  </si>
  <si>
    <t>TKT-03365</t>
  </si>
  <si>
    <t>TKT-03366</t>
  </si>
  <si>
    <t>TKT-03367</t>
  </si>
  <si>
    <t>26/04/2024</t>
  </si>
  <si>
    <t>TKT-03368</t>
  </si>
  <si>
    <t>TKT-03369</t>
  </si>
  <si>
    <t>2024-10-27</t>
  </si>
  <si>
    <t>TKT-03370</t>
  </si>
  <si>
    <t>TKT-03371</t>
  </si>
  <si>
    <t>DL-00441</t>
  </si>
  <si>
    <t>TKT-03372</t>
  </si>
  <si>
    <t>DL-00167</t>
  </si>
  <si>
    <t>TKT-03373</t>
  </si>
  <si>
    <t>CUST-1141</t>
  </si>
  <si>
    <t>TKT-03374</t>
  </si>
  <si>
    <t>TKT-03375</t>
  </si>
  <si>
    <t>TKT-03376</t>
  </si>
  <si>
    <t>TKT-03377</t>
  </si>
  <si>
    <t>CUST-0348</t>
  </si>
  <si>
    <t>TKT-03378</t>
  </si>
  <si>
    <t>DL-01865</t>
  </si>
  <si>
    <t>TKT-03379</t>
  </si>
  <si>
    <t>TKT-03380</t>
  </si>
  <si>
    <t>TKT-03381</t>
  </si>
  <si>
    <t>TKT-03382</t>
  </si>
  <si>
    <t>TKT-03383</t>
  </si>
  <si>
    <t>TKT-03384</t>
  </si>
  <si>
    <t>TKT-03385</t>
  </si>
  <si>
    <t>TKT-03386</t>
  </si>
  <si>
    <t>DL-00382</t>
  </si>
  <si>
    <t>TKT-03387</t>
  </si>
  <si>
    <t>TKT-03388</t>
  </si>
  <si>
    <t>DL-02414</t>
  </si>
  <si>
    <t>TKT-03389</t>
  </si>
  <si>
    <t>DL-03216</t>
  </si>
  <si>
    <t>TKT-03390</t>
  </si>
  <si>
    <t>TKT-03391</t>
  </si>
  <si>
    <t>DL-03589</t>
  </si>
  <si>
    <t>TKT-03392</t>
  </si>
  <si>
    <t>DL-00194</t>
  </si>
  <si>
    <t>TKT-03393</t>
  </si>
  <si>
    <t>TKT-03394</t>
  </si>
  <si>
    <t>TKT-03395</t>
  </si>
  <si>
    <t>DL-00677</t>
  </si>
  <si>
    <t>TKT-03396</t>
  </si>
  <si>
    <t>DL-00338</t>
  </si>
  <si>
    <t>TKT-03397</t>
  </si>
  <si>
    <t>DL-03942</t>
  </si>
  <si>
    <t>TKT-03398</t>
  </si>
  <si>
    <t>TKT-03399</t>
  </si>
  <si>
    <t>TKT-03400</t>
  </si>
  <si>
    <t>DL-03020</t>
  </si>
  <si>
    <t>TKT-03401</t>
  </si>
  <si>
    <t>DL-03595</t>
  </si>
  <si>
    <t>TKT-03402</t>
  </si>
  <si>
    <t>TKT-03403</t>
  </si>
  <si>
    <t>TKT-03404</t>
  </si>
  <si>
    <t>22/01/2024</t>
  </si>
  <si>
    <t>TKT-03405</t>
  </si>
  <si>
    <t>TKT-03406</t>
  </si>
  <si>
    <t>TKT-03407</t>
  </si>
  <si>
    <t>DL-01220</t>
  </si>
  <si>
    <t>TKT-03408</t>
  </si>
  <si>
    <t>TKT-03409</t>
  </si>
  <si>
    <t>TKT-03410</t>
  </si>
  <si>
    <t>CUST-1251</t>
  </si>
  <si>
    <t>DL-02802</t>
  </si>
  <si>
    <t>TKT-03411</t>
  </si>
  <si>
    <t>TKT-03412</t>
  </si>
  <si>
    <t>TKT-03413</t>
  </si>
  <si>
    <t>TKT-03414</t>
  </si>
  <si>
    <t>TKT-03415</t>
  </si>
  <si>
    <t>TKT-03416</t>
  </si>
  <si>
    <t>TKT-03417</t>
  </si>
  <si>
    <t>CUST-0756</t>
  </si>
  <si>
    <t>TKT-03418</t>
  </si>
  <si>
    <t>DL-03823</t>
  </si>
  <si>
    <t>TKT-03419</t>
  </si>
  <si>
    <t>2023-04-21</t>
  </si>
  <si>
    <t>TKT-03420</t>
  </si>
  <si>
    <t>01/06/2022</t>
  </si>
  <si>
    <t>TKT-03421</t>
  </si>
  <si>
    <t>TKT-03422</t>
  </si>
  <si>
    <t>TKT-03423</t>
  </si>
  <si>
    <t>TKT-03424</t>
  </si>
  <si>
    <t>TKT-03425</t>
  </si>
  <si>
    <t>TKT-03426</t>
  </si>
  <si>
    <t>DL-02348</t>
  </si>
  <si>
    <t>TKT-03427</t>
  </si>
  <si>
    <t>TKT-03428</t>
  </si>
  <si>
    <t>TKT-03429</t>
  </si>
  <si>
    <t>TKT-03430</t>
  </si>
  <si>
    <t>DL-00084</t>
  </si>
  <si>
    <t>TKT-03431</t>
  </si>
  <si>
    <t>TKT-03432</t>
  </si>
  <si>
    <t>DL-01083</t>
  </si>
  <si>
    <t>TKT-03433</t>
  </si>
  <si>
    <t>TKT-03434</t>
  </si>
  <si>
    <t>TKT-03435</t>
  </si>
  <si>
    <t>TKT-03436</t>
  </si>
  <si>
    <t>CUST-0352</t>
  </si>
  <si>
    <t>TKT-03437</t>
  </si>
  <si>
    <t>TKT-03438</t>
  </si>
  <si>
    <t>TKT-03439</t>
  </si>
  <si>
    <t>TKT-03440</t>
  </si>
  <si>
    <t>DL-00613</t>
  </si>
  <si>
    <t>TKT-03441</t>
  </si>
  <si>
    <t>DL-00585</t>
  </si>
  <si>
    <t>TKT-03442</t>
  </si>
  <si>
    <t>DL-03582</t>
  </si>
  <si>
    <t>TKT-03443</t>
  </si>
  <si>
    <t>TKT-03444</t>
  </si>
  <si>
    <t>12/09/2023</t>
  </si>
  <si>
    <t>TKT-03445</t>
  </si>
  <si>
    <t>DL-01952</t>
  </si>
  <si>
    <t>TKT-03446</t>
  </si>
  <si>
    <t>TKT-03447</t>
  </si>
  <si>
    <t>DL-01877</t>
  </si>
  <si>
    <t>TKT-03448</t>
  </si>
  <si>
    <t>DL-04003</t>
  </si>
  <si>
    <t>TKT-03449</t>
  </si>
  <si>
    <t>15/01/2025</t>
  </si>
  <si>
    <t>TKT-03450</t>
  </si>
  <si>
    <t>TKT-03451</t>
  </si>
  <si>
    <t>CUST-0840</t>
  </si>
  <si>
    <t>2025-01-19</t>
  </si>
  <si>
    <t>TKT-03452</t>
  </si>
  <si>
    <t>DL-01588</t>
  </si>
  <si>
    <t>TKT-03453</t>
  </si>
  <si>
    <t>TKT-03454</t>
  </si>
  <si>
    <t>TKT-03455</t>
  </si>
  <si>
    <t>CUST-0333</t>
  </si>
  <si>
    <t>TKT-03456</t>
  </si>
  <si>
    <t>DL-02650</t>
  </si>
  <si>
    <t>TKT-03457</t>
  </si>
  <si>
    <t>TKT-03458</t>
  </si>
  <si>
    <t>TKT-03459</t>
  </si>
  <si>
    <t>DL-00593</t>
  </si>
  <si>
    <t>TKT-03460</t>
  </si>
  <si>
    <t>DL-00013</t>
  </si>
  <si>
    <t>TKT-03461</t>
  </si>
  <si>
    <t>DL-00256</t>
  </si>
  <si>
    <t>12/11/2022</t>
  </si>
  <si>
    <t>TKT-03462</t>
  </si>
  <si>
    <t>TKT-03463</t>
  </si>
  <si>
    <t>TKT-03464</t>
  </si>
  <si>
    <t>TKT-03465</t>
  </si>
  <si>
    <t>TKT-03466</t>
  </si>
  <si>
    <t>TKT-03467</t>
  </si>
  <si>
    <t>CUST-1411</t>
  </si>
  <si>
    <t>DL-02681</t>
  </si>
  <si>
    <t>TKT-03468</t>
  </si>
  <si>
    <t>DL-01170</t>
  </si>
  <si>
    <t>TKT-03469</t>
  </si>
  <si>
    <t>21/08/2023</t>
  </si>
  <si>
    <t>TKT-03470</t>
  </si>
  <si>
    <t>TKT-03471</t>
  </si>
  <si>
    <t>CUST-0100</t>
  </si>
  <si>
    <t>TKT-03472</t>
  </si>
  <si>
    <t>TKT-03473</t>
  </si>
  <si>
    <t>DL-01493</t>
  </si>
  <si>
    <t>TKT-03474</t>
  </si>
  <si>
    <t>DL-03159</t>
  </si>
  <si>
    <t>TKT-03475</t>
  </si>
  <si>
    <t>TKT-03476</t>
  </si>
  <si>
    <t>DL-01934</t>
  </si>
  <si>
    <t>TKT-03477</t>
  </si>
  <si>
    <t>TKT-03478</t>
  </si>
  <si>
    <t>TKT-03479</t>
  </si>
  <si>
    <t>DL-00157</t>
  </si>
  <si>
    <t>TKT-03480</t>
  </si>
  <si>
    <t>DL-03962</t>
  </si>
  <si>
    <t>TKT-03481</t>
  </si>
  <si>
    <t>TKT-03482</t>
  </si>
  <si>
    <t>TKT-03483</t>
  </si>
  <si>
    <t>TKT-03484</t>
  </si>
  <si>
    <t>TKT-03485</t>
  </si>
  <si>
    <t>TKT-03486</t>
  </si>
  <si>
    <t>TKT-03487</t>
  </si>
  <si>
    <t>DL-00147</t>
  </si>
  <si>
    <t>TKT-03488</t>
  </si>
  <si>
    <t>TKT-03489</t>
  </si>
  <si>
    <t>TKT-03490</t>
  </si>
  <si>
    <t>TKT-03491</t>
  </si>
  <si>
    <t>TKT-03492</t>
  </si>
  <si>
    <t>TKT-03493</t>
  </si>
  <si>
    <t>TKT-03494</t>
  </si>
  <si>
    <t>TKT-03495</t>
  </si>
  <si>
    <t>DL-00819</t>
  </si>
  <si>
    <t>TKT-03496</t>
  </si>
  <si>
    <t>DL-02898</t>
  </si>
  <si>
    <t>08/09/2022</t>
  </si>
  <si>
    <t>TKT-03497</t>
  </si>
  <si>
    <t>CUST-0645</t>
  </si>
  <si>
    <t>TKT-03498</t>
  </si>
  <si>
    <t>TKT-03499</t>
  </si>
  <si>
    <t>DL-03989</t>
  </si>
  <si>
    <t>TKT-03500</t>
  </si>
  <si>
    <t>TKT-03501</t>
  </si>
  <si>
    <t>TKT-03502</t>
  </si>
  <si>
    <t>TKT-03503</t>
  </si>
  <si>
    <t>DL-02568</t>
  </si>
  <si>
    <t>TKT-03504</t>
  </si>
  <si>
    <t>TKT-03505</t>
  </si>
  <si>
    <t>DL-00450</t>
  </si>
  <si>
    <t>TKT-03506</t>
  </si>
  <si>
    <t>TKT-03507</t>
  </si>
  <si>
    <t>DL-01537</t>
  </si>
  <si>
    <t>TKT-03508</t>
  </si>
  <si>
    <t>DL-03947</t>
  </si>
  <si>
    <t>TKT-03509</t>
  </si>
  <si>
    <t>DL-01759</t>
  </si>
  <si>
    <t>TKT-03510</t>
  </si>
  <si>
    <t>DL-02213</t>
  </si>
  <si>
    <t>TKT-03511</t>
  </si>
  <si>
    <t>CUST-0964</t>
  </si>
  <si>
    <t>DL-03727</t>
  </si>
  <si>
    <t>TKT-03512</t>
  </si>
  <si>
    <t>DL-01101</t>
  </si>
  <si>
    <t>TKT-03513</t>
  </si>
  <si>
    <t>TKT-03514</t>
  </si>
  <si>
    <t>TKT-03515</t>
  </si>
  <si>
    <t>TKT-03516</t>
  </si>
  <si>
    <t>DL-02477</t>
  </si>
  <si>
    <t>TKT-03517</t>
  </si>
  <si>
    <t>TKT-03518</t>
  </si>
  <si>
    <t>DL-02850</t>
  </si>
  <si>
    <t>04/08/2023</t>
  </si>
  <si>
    <t>TKT-03519</t>
  </si>
  <si>
    <t>DL-00990</t>
  </si>
  <si>
    <t>TKT-03520</t>
  </si>
  <si>
    <t>DL-02352</t>
  </si>
  <si>
    <t>TKT-03521</t>
  </si>
  <si>
    <t>TKT-03522</t>
  </si>
  <si>
    <t>DL-02351</t>
  </si>
  <si>
    <t>TKT-03523</t>
  </si>
  <si>
    <t>TKT-03524</t>
  </si>
  <si>
    <t>DL-02130</t>
  </si>
  <si>
    <t>TKT-03525</t>
  </si>
  <si>
    <t>TKT-03526</t>
  </si>
  <si>
    <t>DL-02339</t>
  </si>
  <si>
    <t>TKT-03527</t>
  </si>
  <si>
    <t>TKT-03528</t>
  </si>
  <si>
    <t>TKT-03529</t>
  </si>
  <si>
    <t>DL-01542</t>
  </si>
  <si>
    <t>TKT-03530</t>
  </si>
  <si>
    <t>DL-02341</t>
  </si>
  <si>
    <t>TKT-03531</t>
  </si>
  <si>
    <t>TKT-03532</t>
  </si>
  <si>
    <t>TKT-03533</t>
  </si>
  <si>
    <t>TKT-03534</t>
  </si>
  <si>
    <t>TKT-03535</t>
  </si>
  <si>
    <t>TKT-03536</t>
  </si>
  <si>
    <t>CUST-0470</t>
  </si>
  <si>
    <t>TKT-03537</t>
  </si>
  <si>
    <t>27/04/2022</t>
  </si>
  <si>
    <t>TKT-03538</t>
  </si>
  <si>
    <t>TKT-03539</t>
  </si>
  <si>
    <t>CUST-0115</t>
  </si>
  <si>
    <t>DL-02076</t>
  </si>
  <si>
    <t>TKT-03540</t>
  </si>
  <si>
    <t>DL-02244</t>
  </si>
  <si>
    <t>TKT-03541</t>
  </si>
  <si>
    <t>DL-01903</t>
  </si>
  <si>
    <t>TKT-03542</t>
  </si>
  <si>
    <t>DL-03322</t>
  </si>
  <si>
    <t>2025-01-26</t>
  </si>
  <si>
    <t>TKT-03543</t>
  </si>
  <si>
    <t>TKT-03544</t>
  </si>
  <si>
    <t>07/01/2024</t>
  </si>
  <si>
    <t>TKT-03545</t>
  </si>
  <si>
    <t>TKT-03546</t>
  </si>
  <si>
    <t>DL-00213</t>
  </si>
  <si>
    <t>TKT-03547</t>
  </si>
  <si>
    <t>TKT-03548</t>
  </si>
  <si>
    <t>TKT-03549</t>
  </si>
  <si>
    <t>DL-00188</t>
  </si>
  <si>
    <t>TKT-03550</t>
  </si>
  <si>
    <t>DL-02822</t>
  </si>
  <si>
    <t>TKT-03551</t>
  </si>
  <si>
    <t>TKT-03552</t>
  </si>
  <si>
    <t>TKT-03553</t>
  </si>
  <si>
    <t>TKT-03554</t>
  </si>
  <si>
    <t>TKT-03555</t>
  </si>
  <si>
    <t>TKT-03556</t>
  </si>
  <si>
    <t>TKT-03557</t>
  </si>
  <si>
    <t>TKT-03558</t>
  </si>
  <si>
    <t>TKT-03559</t>
  </si>
  <si>
    <t>TKT-03560</t>
  </si>
  <si>
    <t>DL-01861</t>
  </si>
  <si>
    <t>TKT-03561</t>
  </si>
  <si>
    <t>TKT-03562</t>
  </si>
  <si>
    <t>DL-01005</t>
  </si>
  <si>
    <t>TKT-03563</t>
  </si>
  <si>
    <t>TKT-03564</t>
  </si>
  <si>
    <t>28/08/2024</t>
  </si>
  <si>
    <t>TKT-03565</t>
  </si>
  <si>
    <t>TKT-03566</t>
  </si>
  <si>
    <t>16/10/2024</t>
  </si>
  <si>
    <t>TKT-03567</t>
  </si>
  <si>
    <t>23/09/2024</t>
  </si>
  <si>
    <t>TKT-03568</t>
  </si>
  <si>
    <t>DL-00841</t>
  </si>
  <si>
    <t>03/01/2025</t>
  </si>
  <si>
    <t>TKT-03569</t>
  </si>
  <si>
    <t>DL-02966</t>
  </si>
  <si>
    <t>TKT-03570</t>
  </si>
  <si>
    <t>DL-03676</t>
  </si>
  <si>
    <t>TKT-03571</t>
  </si>
  <si>
    <t>02/09/2024</t>
  </si>
  <si>
    <t>TKT-03572</t>
  </si>
  <si>
    <t>TKT-03573</t>
  </si>
  <si>
    <t>TKT-03574</t>
  </si>
  <si>
    <t>DL-01412</t>
  </si>
  <si>
    <t>25/01/2022</t>
  </si>
  <si>
    <t>TKT-03575</t>
  </si>
  <si>
    <t>DL-02728</t>
  </si>
  <si>
    <t>TKT-03576</t>
  </si>
  <si>
    <t>07/12/2023</t>
  </si>
  <si>
    <t>TKT-03577</t>
  </si>
  <si>
    <t>TKT-03578</t>
  </si>
  <si>
    <t>DL-00853</t>
  </si>
  <si>
    <t>TKT-03579</t>
  </si>
  <si>
    <t>30/08/2022</t>
  </si>
  <si>
    <t>TKT-03580</t>
  </si>
  <si>
    <t>DL-00881</t>
  </si>
  <si>
    <t>TKT-03581</t>
  </si>
  <si>
    <t>TKT-03582</t>
  </si>
  <si>
    <t>TKT-03583</t>
  </si>
  <si>
    <t>CUST-0066</t>
  </si>
  <si>
    <t>TKT-03584</t>
  </si>
  <si>
    <t>TKT-03585</t>
  </si>
  <si>
    <t>CUST-0923</t>
  </si>
  <si>
    <t>TKT-03586</t>
  </si>
  <si>
    <t>DL-01208</t>
  </si>
  <si>
    <t>TKT-03587</t>
  </si>
  <si>
    <t>TKT-03588</t>
  </si>
  <si>
    <t>TKT-03589</t>
  </si>
  <si>
    <t>TKT-03590</t>
  </si>
  <si>
    <t>TKT-03591</t>
  </si>
  <si>
    <t>TKT-03592</t>
  </si>
  <si>
    <t>TKT-03593</t>
  </si>
  <si>
    <t>DL-01082</t>
  </si>
  <si>
    <t>TKT-03594</t>
  </si>
  <si>
    <t>TKT-03595</t>
  </si>
  <si>
    <t>DL-03477</t>
  </si>
  <si>
    <t>TKT-03596</t>
  </si>
  <si>
    <t>DL-02056</t>
  </si>
  <si>
    <t>TKT-03597</t>
  </si>
  <si>
    <t>DL-03434</t>
  </si>
  <si>
    <t>TKT-03598</t>
  </si>
  <si>
    <t>DL-03005</t>
  </si>
  <si>
    <t>TKT-03599</t>
  </si>
  <si>
    <t>TKT-03600</t>
  </si>
  <si>
    <t>DL-02068</t>
  </si>
  <si>
    <t>TKT-03601</t>
  </si>
  <si>
    <t>DL-03714</t>
  </si>
  <si>
    <t>TKT-03602</t>
  </si>
  <si>
    <t>TKT-03603</t>
  </si>
  <si>
    <t>TKT-03604</t>
  </si>
  <si>
    <t>TKT-03605</t>
  </si>
  <si>
    <t>DL-00313</t>
  </si>
  <si>
    <t>TKT-03606</t>
  </si>
  <si>
    <t>DL-03841</t>
  </si>
  <si>
    <t>TKT-03607</t>
  </si>
  <si>
    <t>TKT-03608</t>
  </si>
  <si>
    <t>TKT-03609</t>
  </si>
  <si>
    <t>TKT-03610</t>
  </si>
  <si>
    <t>CUST-0296</t>
  </si>
  <si>
    <t>TKT-03611</t>
  </si>
  <si>
    <t>DL-00048</t>
  </si>
  <si>
    <t>TKT-03612</t>
  </si>
  <si>
    <t>DL-03793</t>
  </si>
  <si>
    <t>TKT-03613</t>
  </si>
  <si>
    <t>TKT-03614</t>
  </si>
  <si>
    <t>DL-01788</t>
  </si>
  <si>
    <t>TKT-03615</t>
  </si>
  <si>
    <t>TKT-03616</t>
  </si>
  <si>
    <t>TKT-03617</t>
  </si>
  <si>
    <t>DL-02292</t>
  </si>
  <si>
    <t>TKT-03618</t>
  </si>
  <si>
    <t>DL-02212</t>
  </si>
  <si>
    <t>19/11/2024</t>
  </si>
  <si>
    <t>TKT-03619</t>
  </si>
  <si>
    <t>DL-04009</t>
  </si>
  <si>
    <t>TKT-03620</t>
  </si>
  <si>
    <t>TKT-03621</t>
  </si>
  <si>
    <t>DL-00434</t>
  </si>
  <si>
    <t>TKT-03622</t>
  </si>
  <si>
    <t>TKT-03623</t>
  </si>
  <si>
    <t>DL-02934</t>
  </si>
  <si>
    <t>19/01/2024</t>
  </si>
  <si>
    <t>TKT-03624</t>
  </si>
  <si>
    <t>DL-03939</t>
  </si>
  <si>
    <t>TKT-03625</t>
  </si>
  <si>
    <t>TKT-03626</t>
  </si>
  <si>
    <t>DL-01570</t>
  </si>
  <si>
    <t>TKT-03627</t>
  </si>
  <si>
    <t>TKT-03628</t>
  </si>
  <si>
    <t>TKT-03629</t>
  </si>
  <si>
    <t>DL-00801</t>
  </si>
  <si>
    <t>TKT-03630</t>
  </si>
  <si>
    <t>DL-00040</t>
  </si>
  <si>
    <t>TKT-03631</t>
  </si>
  <si>
    <t>TKT-03632</t>
  </si>
  <si>
    <t>DL-00626</t>
  </si>
  <si>
    <t>TKT-03633</t>
  </si>
  <si>
    <t>TKT-03634</t>
  </si>
  <si>
    <t>DL-02865</t>
  </si>
  <si>
    <t>TKT-03635</t>
  </si>
  <si>
    <t>TKT-03636</t>
  </si>
  <si>
    <t>02/10/2023</t>
  </si>
  <si>
    <t>TKT-03637</t>
  </si>
  <si>
    <t>DL-03466</t>
  </si>
  <si>
    <t>TKT-03638</t>
  </si>
  <si>
    <t>TKT-03639</t>
  </si>
  <si>
    <t>TKT-03640</t>
  </si>
  <si>
    <t>TKT-03641</t>
  </si>
  <si>
    <t>DL-03449</t>
  </si>
  <si>
    <t>TKT-03642</t>
  </si>
  <si>
    <t>DL-01148</t>
  </si>
  <si>
    <t>TKT-03643</t>
  </si>
  <si>
    <t>CUST-0745</t>
  </si>
  <si>
    <t>TKT-03644</t>
  </si>
  <si>
    <t>TKT-03645</t>
  </si>
  <si>
    <t>06/04/2024</t>
  </si>
  <si>
    <t>TKT-03646</t>
  </si>
  <si>
    <t>TKT-03647</t>
  </si>
  <si>
    <t>TKT-03648</t>
  </si>
  <si>
    <t>TKT-03649</t>
  </si>
  <si>
    <t>DL-04071</t>
  </si>
  <si>
    <t>TKT-03650</t>
  </si>
  <si>
    <t>TKT-03651</t>
  </si>
  <si>
    <t>DL-00407</t>
  </si>
  <si>
    <t>TKT-03652</t>
  </si>
  <si>
    <t>TKT-03653</t>
  </si>
  <si>
    <t>TKT-03654</t>
  </si>
  <si>
    <t>TKT-03655</t>
  </si>
  <si>
    <t>TKT-03656</t>
  </si>
  <si>
    <t>DL-02981</t>
  </si>
  <si>
    <t>TKT-03657</t>
  </si>
  <si>
    <t>DL-01314</t>
  </si>
  <si>
    <t>TKT-03658</t>
  </si>
  <si>
    <t>DL-01093</t>
  </si>
  <si>
    <t>TKT-03659</t>
  </si>
  <si>
    <t>TKT-03660</t>
  </si>
  <si>
    <t>TKT-03661</t>
  </si>
  <si>
    <t>TKT-03662</t>
  </si>
  <si>
    <t>DL-03139</t>
  </si>
  <si>
    <t>TKT-03663</t>
  </si>
  <si>
    <t>TKT-03664</t>
  </si>
  <si>
    <t>TKT-03665</t>
  </si>
  <si>
    <t>DL-02271</t>
  </si>
  <si>
    <t>28/01/2024</t>
  </si>
  <si>
    <t>TKT-03666</t>
  </si>
  <si>
    <t>TKT-03667</t>
  </si>
  <si>
    <t>TKT-03668</t>
  </si>
  <si>
    <t>TKT-03669</t>
  </si>
  <si>
    <t>TKT-03670</t>
  </si>
  <si>
    <t>TKT-03671</t>
  </si>
  <si>
    <t>TKT-03672</t>
  </si>
  <si>
    <t>TKT-03673</t>
  </si>
  <si>
    <t>TKT-03674</t>
  </si>
  <si>
    <t>TKT-03675</t>
  </si>
  <si>
    <t>DL-02409</t>
  </si>
  <si>
    <t>TKT-03676</t>
  </si>
  <si>
    <t>TKT-03677</t>
  </si>
  <si>
    <t>DL-02159</t>
  </si>
  <si>
    <t>TKT-03678</t>
  </si>
  <si>
    <t>DL-00760</t>
  </si>
  <si>
    <t>TKT-03679</t>
  </si>
  <si>
    <t>TKT-03680</t>
  </si>
  <si>
    <t>TKT-03681</t>
  </si>
  <si>
    <t>DL-03395</t>
  </si>
  <si>
    <t>TKT-03682</t>
  </si>
  <si>
    <t>DL-02286</t>
  </si>
  <si>
    <t>10/08/2023</t>
  </si>
  <si>
    <t>TKT-03683</t>
  </si>
  <si>
    <t>DL-01346</t>
  </si>
  <si>
    <t>TKT-03684</t>
  </si>
  <si>
    <t>DL-02606</t>
  </si>
  <si>
    <t>TKT-03685</t>
  </si>
  <si>
    <t>31/12/2024</t>
  </si>
  <si>
    <t>TKT-03686</t>
  </si>
  <si>
    <t>DL-01875</t>
  </si>
  <si>
    <t>TKT-03687</t>
  </si>
  <si>
    <t>DL-02806</t>
  </si>
  <si>
    <t>TKT-03688</t>
  </si>
  <si>
    <t>DL-02162</t>
  </si>
  <si>
    <t>TKT-03689</t>
  </si>
  <si>
    <t>TKT-03690</t>
  </si>
  <si>
    <t>TKT-03691</t>
  </si>
  <si>
    <t>CUST-0975</t>
  </si>
  <si>
    <t>DL-01176</t>
  </si>
  <si>
    <t>TKT-03692</t>
  </si>
  <si>
    <t>TKT-03693</t>
  </si>
  <si>
    <t>TKT-03694</t>
  </si>
  <si>
    <t>DL-03367</t>
  </si>
  <si>
    <t>TKT-03695</t>
  </si>
  <si>
    <t>TKT-03696</t>
  </si>
  <si>
    <t>TKT-03697</t>
  </si>
  <si>
    <t>DL-02797</t>
  </si>
  <si>
    <t>TKT-03698</t>
  </si>
  <si>
    <t>TKT-03699</t>
  </si>
  <si>
    <t>TKT-03700</t>
  </si>
  <si>
    <t>DL-00436</t>
  </si>
  <si>
    <t>TKT-03701</t>
  </si>
  <si>
    <t>TKT-03702</t>
  </si>
  <si>
    <t>TKT-03703</t>
  </si>
  <si>
    <t>TKT-03704</t>
  </si>
  <si>
    <t>DL-00111</t>
  </si>
  <si>
    <t>TKT-03705</t>
  </si>
  <si>
    <t>DL-00526</t>
  </si>
  <si>
    <t>TKT-03706</t>
  </si>
  <si>
    <t>DL-04185</t>
  </si>
  <si>
    <t>TKT-03707</t>
  </si>
  <si>
    <t>CUST-0468</t>
  </si>
  <si>
    <t>TKT-03708</t>
  </si>
  <si>
    <t>30/03/2022</t>
  </si>
  <si>
    <t>TKT-03709</t>
  </si>
  <si>
    <t>DL-01384</t>
  </si>
  <si>
    <t>TKT-03710</t>
  </si>
  <si>
    <t>TKT-03711</t>
  </si>
  <si>
    <t>TKT-03712</t>
  </si>
  <si>
    <t>TKT-03713</t>
  </si>
  <si>
    <t>TKT-03714</t>
  </si>
  <si>
    <t>DL-03396</t>
  </si>
  <si>
    <t>TKT-03715</t>
  </si>
  <si>
    <t>DL-03568</t>
  </si>
  <si>
    <t>02/07/2022</t>
  </si>
  <si>
    <t>TKT-03716</t>
  </si>
  <si>
    <t>2023-09-30</t>
  </si>
  <si>
    <t>TKT-03717</t>
  </si>
  <si>
    <t>TKT-03718</t>
  </si>
  <si>
    <t>TKT-03719</t>
  </si>
  <si>
    <t>TKT-03720</t>
  </si>
  <si>
    <t>04/01/2023</t>
  </si>
  <si>
    <t>TKT-03721</t>
  </si>
  <si>
    <t>TKT-03722</t>
  </si>
  <si>
    <t>TKT-03723</t>
  </si>
  <si>
    <t>DL-04057</t>
  </si>
  <si>
    <t>TKT-03724</t>
  </si>
  <si>
    <t>TKT-03725</t>
  </si>
  <si>
    <t>TKT-03726</t>
  </si>
  <si>
    <t>DL-00712</t>
  </si>
  <si>
    <t>11/04/2023</t>
  </si>
  <si>
    <t>TKT-03727</t>
  </si>
  <si>
    <t>TKT-03728</t>
  </si>
  <si>
    <t>TKT-03729</t>
  </si>
  <si>
    <t>TKT-03730</t>
  </si>
  <si>
    <t>DL-00168</t>
  </si>
  <si>
    <t>TKT-03731</t>
  </si>
  <si>
    <t>TKT-03732</t>
  </si>
  <si>
    <t>TKT-03733</t>
  </si>
  <si>
    <t>DL-02051</t>
  </si>
  <si>
    <t>TKT-03734</t>
  </si>
  <si>
    <t>TKT-03735</t>
  </si>
  <si>
    <t>CUST-0821</t>
  </si>
  <si>
    <t>DL-03490</t>
  </si>
  <si>
    <t>TKT-03736</t>
  </si>
  <si>
    <t>TKT-03737</t>
  </si>
  <si>
    <t>TKT-03738</t>
  </si>
  <si>
    <t>TKT-03739</t>
  </si>
  <si>
    <t>TKT-03740</t>
  </si>
  <si>
    <t>DL-00750</t>
  </si>
  <si>
    <t>TKT-03741</t>
  </si>
  <si>
    <t>TKT-03742</t>
  </si>
  <si>
    <t>2022-11-20</t>
  </si>
  <si>
    <t>TKT-03743</t>
  </si>
  <si>
    <t>DL-01635</t>
  </si>
  <si>
    <t>TKT-03744</t>
  </si>
  <si>
    <t>DL-04021</t>
  </si>
  <si>
    <t>2023-02-05</t>
  </si>
  <si>
    <t>TKT-03745</t>
  </si>
  <si>
    <t>DL-02407</t>
  </si>
  <si>
    <t>TKT-03746</t>
  </si>
  <si>
    <t>TKT-03747</t>
  </si>
  <si>
    <t>DL-01505</t>
  </si>
  <si>
    <t>TKT-03748</t>
  </si>
  <si>
    <t>TKT-03749</t>
  </si>
  <si>
    <t>DL-00056</t>
  </si>
  <si>
    <t>TKT-03750</t>
  </si>
  <si>
    <t>TKT-03751</t>
  </si>
  <si>
    <t>TKT-03752</t>
  </si>
  <si>
    <t>TKT-03753</t>
  </si>
  <si>
    <t>DL-00948</t>
  </si>
  <si>
    <t>TKT-03754</t>
  </si>
  <si>
    <t>DL-02726</t>
  </si>
  <si>
    <t>TKT-03755</t>
  </si>
  <si>
    <t>TKT-03756</t>
  </si>
  <si>
    <t>TKT-03757</t>
  </si>
  <si>
    <t>TKT-03758</t>
  </si>
  <si>
    <t>TKT-03759</t>
  </si>
  <si>
    <t>DL-00492</t>
  </si>
  <si>
    <t>TKT-03760</t>
  </si>
  <si>
    <t>DL-04093</t>
  </si>
  <si>
    <t>TKT-03761</t>
  </si>
  <si>
    <t>TKT-03762</t>
  </si>
  <si>
    <t>TKT-03763</t>
  </si>
  <si>
    <t>DL-02484</t>
  </si>
  <si>
    <t>TKT-03764</t>
  </si>
  <si>
    <t>TKT-03765</t>
  </si>
  <si>
    <t>TKT-03766</t>
  </si>
  <si>
    <t>TKT-03767</t>
  </si>
  <si>
    <t>DL-00880</t>
  </si>
  <si>
    <t>TKT-03768</t>
  </si>
  <si>
    <t>2024-11-22</t>
  </si>
  <si>
    <t>TKT-03769</t>
  </si>
  <si>
    <t>CUST-0532</t>
  </si>
  <si>
    <t>TKT-03770</t>
  </si>
  <si>
    <t>TKT-03771</t>
  </si>
  <si>
    <t>TKT-03772</t>
  </si>
  <si>
    <t>DL-01719</t>
  </si>
  <si>
    <t>TKT-03773</t>
  </si>
  <si>
    <t>DL-01742</t>
  </si>
  <si>
    <t>TKT-03774</t>
  </si>
  <si>
    <t>TKT-03775</t>
  </si>
  <si>
    <t>TKT-03776</t>
  </si>
  <si>
    <t>TKT-03777</t>
  </si>
  <si>
    <t>TKT-03778</t>
  </si>
  <si>
    <t>TKT-03779</t>
  </si>
  <si>
    <t>DL-02435</t>
  </si>
  <si>
    <t>TKT-03780</t>
  </si>
  <si>
    <t>TKT-03781</t>
  </si>
  <si>
    <t>DL-00175</t>
  </si>
  <si>
    <t>TKT-03782</t>
  </si>
  <si>
    <t>TKT-03783</t>
  </si>
  <si>
    <t>DL-02805</t>
  </si>
  <si>
    <t>TKT-03784</t>
  </si>
  <si>
    <t>DL-03112</t>
  </si>
  <si>
    <t>TKT-03785</t>
  </si>
  <si>
    <t>DL-04163</t>
  </si>
  <si>
    <t>TKT-03786</t>
  </si>
  <si>
    <t>DL-04184</t>
  </si>
  <si>
    <t>TKT-03787</t>
  </si>
  <si>
    <t>15/02/2023</t>
  </si>
  <si>
    <t>TKT-03788</t>
  </si>
  <si>
    <t>TKT-03789</t>
  </si>
  <si>
    <t>10/07/2022</t>
  </si>
  <si>
    <t>TKT-03790</t>
  </si>
  <si>
    <t>TKT-03791</t>
  </si>
  <si>
    <t>DL-02189</t>
  </si>
  <si>
    <t>TKT-03792</t>
  </si>
  <si>
    <t>DL-01938</t>
  </si>
  <si>
    <t>TKT-03793</t>
  </si>
  <si>
    <t>TKT-03794</t>
  </si>
  <si>
    <t>DL-00952</t>
  </si>
  <si>
    <t>TKT-03795</t>
  </si>
  <si>
    <t>TKT-03796</t>
  </si>
  <si>
    <t>TKT-03797</t>
  </si>
  <si>
    <t>2025-02-14</t>
  </si>
  <si>
    <t>TKT-03798</t>
  </si>
  <si>
    <t>TKT-03799</t>
  </si>
  <si>
    <t>DL-03501</t>
  </si>
  <si>
    <t>TKT-03800</t>
  </si>
  <si>
    <t>TKT-03801</t>
  </si>
  <si>
    <t>TKT-03802</t>
  </si>
  <si>
    <t>TKT-03803</t>
  </si>
  <si>
    <t>CUST-0293</t>
  </si>
  <si>
    <t>TKT-03804</t>
  </si>
  <si>
    <t>DL-00204</t>
  </si>
  <si>
    <t>08/01/2025</t>
  </si>
  <si>
    <t>TKT-03805</t>
  </si>
  <si>
    <t>TKT-03806</t>
  </si>
  <si>
    <t>TKT-03807</t>
  </si>
  <si>
    <t>DL-02309</t>
  </si>
  <si>
    <t>TKT-03808</t>
  </si>
  <si>
    <t>TKT-03809</t>
  </si>
  <si>
    <t>TKT-03810</t>
  </si>
  <si>
    <t>TKT-03811</t>
  </si>
  <si>
    <t>CUST-0721</t>
  </si>
  <si>
    <t>TKT-03812</t>
  </si>
  <si>
    <t>DL-01954</t>
  </si>
  <si>
    <t>TKT-03813</t>
  </si>
  <si>
    <t>DL-00201</t>
  </si>
  <si>
    <t>TKT-03814</t>
  </si>
  <si>
    <t>TKT-03815</t>
  </si>
  <si>
    <t>TKT-03816</t>
  </si>
  <si>
    <t>TKT-03817</t>
  </si>
  <si>
    <t>DL-03710</t>
  </si>
  <si>
    <t>TKT-03818</t>
  </si>
  <si>
    <t>TKT-03819</t>
  </si>
  <si>
    <t>DL-04056</t>
  </si>
  <si>
    <t>TKT-03820</t>
  </si>
  <si>
    <t>TKT-03821</t>
  </si>
  <si>
    <t>DL-02472</t>
  </si>
  <si>
    <t>TKT-03822</t>
  </si>
  <si>
    <t>DL-00669</t>
  </si>
  <si>
    <t>TKT-03823</t>
  </si>
  <si>
    <t>TKT-03824</t>
  </si>
  <si>
    <t>TKT-03825</t>
  </si>
  <si>
    <t>TKT-03826</t>
  </si>
  <si>
    <t>TKT-03827</t>
  </si>
  <si>
    <t>TKT-03828</t>
  </si>
  <si>
    <t>DL-01408</t>
  </si>
  <si>
    <t>TKT-03829</t>
  </si>
  <si>
    <t>TKT-03830</t>
  </si>
  <si>
    <t>TKT-03831</t>
  </si>
  <si>
    <t>DL-02602</t>
  </si>
  <si>
    <t>TKT-03832</t>
  </si>
  <si>
    <t>TKT-03833</t>
  </si>
  <si>
    <t>TKT-03834</t>
  </si>
  <si>
    <t>DL-03559</t>
  </si>
  <si>
    <t>TKT-03835</t>
  </si>
  <si>
    <t>TKT-03836</t>
  </si>
  <si>
    <t>DL-04082</t>
  </si>
  <si>
    <t>TKT-03837</t>
  </si>
  <si>
    <t>TKT-03838</t>
  </si>
  <si>
    <t>TKT-03839</t>
  </si>
  <si>
    <t>TKT-03840</t>
  </si>
  <si>
    <t>TKT-03841</t>
  </si>
  <si>
    <t>DL-00232</t>
  </si>
  <si>
    <t>TKT-03842</t>
  </si>
  <si>
    <t>TKT-03843</t>
  </si>
  <si>
    <t>TKT-03844</t>
  </si>
  <si>
    <t>DL-03705</t>
  </si>
  <si>
    <t>TKT-03845</t>
  </si>
  <si>
    <t>DL-00413</t>
  </si>
  <si>
    <t>TKT-03846</t>
  </si>
  <si>
    <t>TKT-03847</t>
  </si>
  <si>
    <t>TKT-03848</t>
  </si>
  <si>
    <t>DL-03227</t>
  </si>
  <si>
    <t>TKT-03849</t>
  </si>
  <si>
    <t>TKT-03850</t>
  </si>
  <si>
    <t>DL-02667</t>
  </si>
  <si>
    <t>TKT-03851</t>
  </si>
  <si>
    <t>TKT-03852</t>
  </si>
  <si>
    <t>TKT-03853</t>
  </si>
  <si>
    <t>TKT-03854</t>
  </si>
  <si>
    <t>TKT-03855</t>
  </si>
  <si>
    <t>CUST-1448</t>
  </si>
  <si>
    <t>TKT-03856</t>
  </si>
  <si>
    <t>DL-00183</t>
  </si>
  <si>
    <t>TKT-03857</t>
  </si>
  <si>
    <t>TKT-03858</t>
  </si>
  <si>
    <t>DL-00174</t>
  </si>
  <si>
    <t>TKT-03859</t>
  </si>
  <si>
    <t>DL-00140</t>
  </si>
  <si>
    <t>TKT-03860</t>
  </si>
  <si>
    <t>TKT-03861</t>
  </si>
  <si>
    <t>TKT-03862</t>
  </si>
  <si>
    <t>DL-01475</t>
  </si>
  <si>
    <t>TKT-03863</t>
  </si>
  <si>
    <t>TKT-03864</t>
  </si>
  <si>
    <t>TKT-03865</t>
  </si>
  <si>
    <t>TKT-03866</t>
  </si>
  <si>
    <t>29/06/2022</t>
  </si>
  <si>
    <t>TKT-03867</t>
  </si>
  <si>
    <t>TKT-03868</t>
  </si>
  <si>
    <t>TKT-03869</t>
  </si>
  <si>
    <t>DL-00691</t>
  </si>
  <si>
    <t>TKT-03870</t>
  </si>
  <si>
    <t>TKT-03871</t>
  </si>
  <si>
    <t>DL-04199</t>
  </si>
  <si>
    <t>TKT-03872</t>
  </si>
  <si>
    <t>DL-00683</t>
  </si>
  <si>
    <t>TKT-03873</t>
  </si>
  <si>
    <t>DL-02455</t>
  </si>
  <si>
    <t>TKT-03874</t>
  </si>
  <si>
    <t>TKT-03875</t>
  </si>
  <si>
    <t>TKT-03876</t>
  </si>
  <si>
    <t>TKT-03877</t>
  </si>
  <si>
    <t>DL-03329</t>
  </si>
  <si>
    <t>TKT-03878</t>
  </si>
  <si>
    <t>TKT-03879</t>
  </si>
  <si>
    <t>24/04/2024</t>
  </si>
  <si>
    <t>TKT-03880</t>
  </si>
  <si>
    <t>TKT-03881</t>
  </si>
  <si>
    <t>TKT-03882</t>
  </si>
  <si>
    <t>DL-03288</t>
  </si>
  <si>
    <t>TKT-03883</t>
  </si>
  <si>
    <t>TKT-03884</t>
  </si>
  <si>
    <t>TKT-03885</t>
  </si>
  <si>
    <t>DL-03070</t>
  </si>
  <si>
    <t>TKT-03886</t>
  </si>
  <si>
    <t>TKT-03887</t>
  </si>
  <si>
    <t>TKT-03888</t>
  </si>
  <si>
    <t>TKT-03889</t>
  </si>
  <si>
    <t>TKT-03890</t>
  </si>
  <si>
    <t>28/06/2023</t>
  </si>
  <si>
    <t>TKT-03891</t>
  </si>
  <si>
    <t>TKT-03892</t>
  </si>
  <si>
    <t>TKT-03893</t>
  </si>
  <si>
    <t>DL-00418</t>
  </si>
  <si>
    <t>TKT-03894</t>
  </si>
  <si>
    <t>TKT-03895</t>
  </si>
  <si>
    <t>TKT-03896</t>
  </si>
  <si>
    <t>DL-03006</t>
  </si>
  <si>
    <t>TKT-03897</t>
  </si>
  <si>
    <t>DL-01100</t>
  </si>
  <si>
    <t>TKT-03898</t>
  </si>
  <si>
    <t>DL-00070</t>
  </si>
  <si>
    <t>TKT-03899</t>
  </si>
  <si>
    <t>TKT-03900</t>
  </si>
  <si>
    <t>TKT-03901</t>
  </si>
  <si>
    <t>DL-01298</t>
  </si>
  <si>
    <t>TKT-03902</t>
  </si>
  <si>
    <t>TKT-03903</t>
  </si>
  <si>
    <t>TKT-03904</t>
  </si>
  <si>
    <t>TKT-03905</t>
  </si>
  <si>
    <t>TKT-03906</t>
  </si>
  <si>
    <t>DL-00460</t>
  </si>
  <si>
    <t>TKT-03907</t>
  </si>
  <si>
    <t>DL-00138</t>
  </si>
  <si>
    <t>TKT-03908</t>
  </si>
  <si>
    <t>TKT-03909</t>
  </si>
  <si>
    <t>21/06/2022</t>
  </si>
  <si>
    <t>TKT-03910</t>
  </si>
  <si>
    <t>18/12/2024</t>
  </si>
  <si>
    <t>TKT-03911</t>
  </si>
  <si>
    <t>TKT-03912</t>
  </si>
  <si>
    <t>TKT-03913</t>
  </si>
  <si>
    <t>TKT-03914</t>
  </si>
  <si>
    <t>TKT-03915</t>
  </si>
  <si>
    <t>TKT-03916</t>
  </si>
  <si>
    <t>DL-01750</t>
  </si>
  <si>
    <t>TKT-03917</t>
  </si>
  <si>
    <t>DL-01725</t>
  </si>
  <si>
    <t>TKT-03918</t>
  </si>
  <si>
    <t>TKT-03919</t>
  </si>
  <si>
    <t>TKT-03920</t>
  </si>
  <si>
    <t>TKT-03921</t>
  </si>
  <si>
    <t>DL-03660</t>
  </si>
  <si>
    <t>TKT-03922</t>
  </si>
  <si>
    <t>TKT-03923</t>
  </si>
  <si>
    <t>TKT-03924</t>
  </si>
  <si>
    <t>DL-00642</t>
  </si>
  <si>
    <t>TKT-03925</t>
  </si>
  <si>
    <t>TKT-03926</t>
  </si>
  <si>
    <t>TKT-03927</t>
  </si>
  <si>
    <t>DL-01566</t>
  </si>
  <si>
    <t>TKT-03928</t>
  </si>
  <si>
    <t>DL-03699</t>
  </si>
  <si>
    <t>TKT-03929</t>
  </si>
  <si>
    <t>DL-03290</t>
  </si>
  <si>
    <t>TKT-03930</t>
  </si>
  <si>
    <t>TKT-03931</t>
  </si>
  <si>
    <t>DL-00208</t>
  </si>
  <si>
    <t>TKT-03932</t>
  </si>
  <si>
    <t>TKT-03933</t>
  </si>
  <si>
    <t>TKT-03934</t>
  </si>
  <si>
    <t>TKT-03935</t>
  </si>
  <si>
    <t>TKT-03936</t>
  </si>
  <si>
    <t>TKT-03937</t>
  </si>
  <si>
    <t>TKT-03938</t>
  </si>
  <si>
    <t>TKT-03939</t>
  </si>
  <si>
    <t>DL-03662</t>
  </si>
  <si>
    <t>TKT-03940</t>
  </si>
  <si>
    <t>DL-00117</t>
  </si>
  <si>
    <t>TKT-03941</t>
  </si>
  <si>
    <t>TKT-03942</t>
  </si>
  <si>
    <t>TKT-03943</t>
  </si>
  <si>
    <t>TKT-03944</t>
  </si>
  <si>
    <t>TKT-03945</t>
  </si>
  <si>
    <t>DL-02885</t>
  </si>
  <si>
    <t>TKT-03946</t>
  </si>
  <si>
    <t>TKT-03947</t>
  </si>
  <si>
    <t>TKT-03948</t>
  </si>
  <si>
    <t>TKT-03949</t>
  </si>
  <si>
    <t>DL-03405</t>
  </si>
  <si>
    <t>TKT-03950</t>
  </si>
  <si>
    <t>DL-01126</t>
  </si>
  <si>
    <t>TKT-03951</t>
  </si>
  <si>
    <t>CUST-0155</t>
  </si>
  <si>
    <t>DL-01655</t>
  </si>
  <si>
    <t>TKT-03952</t>
  </si>
  <si>
    <t>DL-00276</t>
  </si>
  <si>
    <t>TKT-03953</t>
  </si>
  <si>
    <t>DL-02432</t>
  </si>
  <si>
    <t>TKT-03954</t>
  </si>
  <si>
    <t>TKT-03955</t>
  </si>
  <si>
    <t>DL-03473</t>
  </si>
  <si>
    <t>TKT-03956</t>
  </si>
  <si>
    <t>11/08/2024</t>
  </si>
  <si>
    <t>TKT-03957</t>
  </si>
  <si>
    <t>DL-00003</t>
  </si>
  <si>
    <t>TKT-03958</t>
  </si>
  <si>
    <t>DL-04134</t>
  </si>
  <si>
    <t>TKT-03959</t>
  </si>
  <si>
    <t>TKT-03960</t>
  </si>
  <si>
    <t>TKT-03961</t>
  </si>
  <si>
    <t>TKT-03962</t>
  </si>
  <si>
    <t>DL-01462</t>
  </si>
  <si>
    <t>2024-09-02</t>
  </si>
  <si>
    <t>TKT-03963</t>
  </si>
  <si>
    <t>TKT-03964</t>
  </si>
  <si>
    <t>TKT-03965</t>
  </si>
  <si>
    <t>TKT-03966</t>
  </si>
  <si>
    <t>DL-01079</t>
  </si>
  <si>
    <t>TKT-03967</t>
  </si>
  <si>
    <t>TKT-03968</t>
  </si>
  <si>
    <t>TKT-03969</t>
  </si>
  <si>
    <t>TKT-03970</t>
  </si>
  <si>
    <t>TKT-03971</t>
  </si>
  <si>
    <t>CUST-1373</t>
  </si>
  <si>
    <t>DL-03035</t>
  </si>
  <si>
    <t>TKT-03972</t>
  </si>
  <si>
    <t>TKT-03973</t>
  </si>
  <si>
    <t>TKT-03974</t>
  </si>
  <si>
    <t>TKT-03975</t>
  </si>
  <si>
    <t>TKT-03976</t>
  </si>
  <si>
    <t>TKT-03977</t>
  </si>
  <si>
    <t>DL-01014</t>
  </si>
  <si>
    <t>TKT-03978</t>
  </si>
  <si>
    <t>DL-03744</t>
  </si>
  <si>
    <t>TKT-03979</t>
  </si>
  <si>
    <t>CUST-1387</t>
  </si>
  <si>
    <t>TKT-03980</t>
  </si>
  <si>
    <t>DL-01215</t>
  </si>
  <si>
    <t>TKT-03981</t>
  </si>
  <si>
    <t>TKT-03982</t>
  </si>
  <si>
    <t>TKT-03983</t>
  </si>
  <si>
    <t>TKT-03984</t>
  </si>
  <si>
    <t>DL-02937</t>
  </si>
  <si>
    <t>TKT-03985</t>
  </si>
  <si>
    <t>TKT-03986</t>
  </si>
  <si>
    <t>TKT-03987</t>
  </si>
  <si>
    <t>DL-00628</t>
  </si>
  <si>
    <t>TKT-03988</t>
  </si>
  <si>
    <t>TKT-03989</t>
  </si>
  <si>
    <t>DL-01787</t>
  </si>
  <si>
    <t>TKT-03990</t>
  </si>
  <si>
    <t>TKT-03991</t>
  </si>
  <si>
    <t>DL-00835</t>
  </si>
  <si>
    <t>TKT-03992</t>
  </si>
  <si>
    <t>TKT-03993</t>
  </si>
  <si>
    <t>TKT-03994</t>
  </si>
  <si>
    <t>TKT-03995</t>
  </si>
  <si>
    <t>TKT-03996</t>
  </si>
  <si>
    <t>TKT-03997</t>
  </si>
  <si>
    <t>TKT-03998</t>
  </si>
  <si>
    <t>DL-03011</t>
  </si>
  <si>
    <t>TKT-03999</t>
  </si>
  <si>
    <t>TKT-04000</t>
  </si>
  <si>
    <t>CUST-0773</t>
  </si>
  <si>
    <t>DL-04187</t>
  </si>
  <si>
    <t>TKT-04001</t>
  </si>
  <si>
    <t>DL-03084</t>
  </si>
  <si>
    <t>TKT-04002</t>
  </si>
  <si>
    <t>DL-03111</t>
  </si>
  <si>
    <t>TKT-04003</t>
  </si>
  <si>
    <t>TKT-04004</t>
  </si>
  <si>
    <t>28/03/2023</t>
  </si>
  <si>
    <t>TKT-04005</t>
  </si>
  <si>
    <t>TKT-04006</t>
  </si>
  <si>
    <t>TKT-04007</t>
  </si>
  <si>
    <t>DL-01815</t>
  </si>
  <si>
    <t>TKT-04008</t>
  </si>
  <si>
    <t>TKT-04009</t>
  </si>
  <si>
    <t>TKT-04010</t>
  </si>
  <si>
    <t>DL-00087</t>
  </si>
  <si>
    <t>TKT-04011</t>
  </si>
  <si>
    <t>12/02/2023</t>
  </si>
  <si>
    <t>TKT-04012</t>
  </si>
  <si>
    <t>DL-01160</t>
  </si>
  <si>
    <t>TKT-04013</t>
  </si>
  <si>
    <t>TKT-04014</t>
  </si>
  <si>
    <t>TKT-04015</t>
  </si>
  <si>
    <t>TKT-04016</t>
  </si>
  <si>
    <t>TKT-04017</t>
  </si>
  <si>
    <t>TKT-04018</t>
  </si>
  <si>
    <t>TKT-04019</t>
  </si>
  <si>
    <t>TKT-04020</t>
  </si>
  <si>
    <t>TKT-04021</t>
  </si>
  <si>
    <t>TKT-04022</t>
  </si>
  <si>
    <t>DL-01371</t>
  </si>
  <si>
    <t>TKT-04023</t>
  </si>
  <si>
    <t>TKT-04024</t>
  </si>
  <si>
    <t>DL-01953</t>
  </si>
  <si>
    <t>TKT-04025</t>
  </si>
  <si>
    <t>TKT-04026</t>
  </si>
  <si>
    <t>TKT-04027</t>
  </si>
  <si>
    <t>TKT-04028</t>
  </si>
  <si>
    <t>TKT-04029</t>
  </si>
  <si>
    <t>TKT-04030</t>
  </si>
  <si>
    <t>DL-01175</t>
  </si>
  <si>
    <t>TKT-04031</t>
  </si>
  <si>
    <t>30/01/2022</t>
  </si>
  <si>
    <t>TKT-04032</t>
  </si>
  <si>
    <t>DL-00831</t>
  </si>
  <si>
    <t>TKT-04033</t>
  </si>
  <si>
    <t>TKT-04034</t>
  </si>
  <si>
    <t>TKT-04035</t>
  </si>
  <si>
    <t>TKT-04036</t>
  </si>
  <si>
    <t>TKT-04037</t>
  </si>
  <si>
    <t>DL-01385</t>
  </si>
  <si>
    <t>03/12/2022</t>
  </si>
  <si>
    <t>TKT-04038</t>
  </si>
  <si>
    <t>DL-00763</t>
  </si>
  <si>
    <t>TKT-04039</t>
  </si>
  <si>
    <t>TKT-04040</t>
  </si>
  <si>
    <t>TKT-04041</t>
  </si>
  <si>
    <t>TKT-04042</t>
  </si>
  <si>
    <t>TKT-04043</t>
  </si>
  <si>
    <t>TKT-04044</t>
  </si>
  <si>
    <t>TKT-04045</t>
  </si>
  <si>
    <t>TKT-04046</t>
  </si>
  <si>
    <t>TKT-04047</t>
  </si>
  <si>
    <t>DL-02384</t>
  </si>
  <si>
    <t>TKT-04048</t>
  </si>
  <si>
    <t>DL-02994</t>
  </si>
  <si>
    <t>TKT-04049</t>
  </si>
  <si>
    <t>TKT-04050</t>
  </si>
  <si>
    <t>TKT-04051</t>
  </si>
  <si>
    <t>TKT-04052</t>
  </si>
  <si>
    <t>TKT-04053</t>
  </si>
  <si>
    <t>DL-01188</t>
  </si>
  <si>
    <t>TKT-04054</t>
  </si>
  <si>
    <t>TKT-04055</t>
  </si>
  <si>
    <t>TKT-04056</t>
  </si>
  <si>
    <t>TKT-04057</t>
  </si>
  <si>
    <t>TKT-04058</t>
  </si>
  <si>
    <t>DL-01886</t>
  </si>
  <si>
    <t>TKT-04059</t>
  </si>
  <si>
    <t>DL-00363</t>
  </si>
  <si>
    <t>TKT-04060</t>
  </si>
  <si>
    <t>CUST-0782</t>
  </si>
  <si>
    <t>TKT-04061</t>
  </si>
  <si>
    <t>DL-02395</t>
  </si>
  <si>
    <t>TKT-04062</t>
  </si>
  <si>
    <t>TKT-04063</t>
  </si>
  <si>
    <t>DL-01095</t>
  </si>
  <si>
    <t>TKT-04064</t>
  </si>
  <si>
    <t>TKT-04065</t>
  </si>
  <si>
    <t>DL-02923</t>
  </si>
  <si>
    <t>TKT-04066</t>
  </si>
  <si>
    <t>DL-03183</t>
  </si>
  <si>
    <t>TKT-04067</t>
  </si>
  <si>
    <t>TKT-04068</t>
  </si>
  <si>
    <t>DL-02705</t>
  </si>
  <si>
    <t>TKT-04069</t>
  </si>
  <si>
    <t>TKT-04070</t>
  </si>
  <si>
    <t>DL-00352</t>
  </si>
  <si>
    <t>TKT-04071</t>
  </si>
  <si>
    <t>18/02/2025</t>
  </si>
  <si>
    <t>TKT-04072</t>
  </si>
  <si>
    <t>TKT-04073</t>
  </si>
  <si>
    <t>DL-00489</t>
  </si>
  <si>
    <t>TKT-04074</t>
  </si>
  <si>
    <t>TKT-04075</t>
  </si>
  <si>
    <t>TKT-04076</t>
  </si>
  <si>
    <t>DL-03170</t>
  </si>
  <si>
    <t>26/08/2023</t>
  </si>
  <si>
    <t>TKT-04077</t>
  </si>
  <si>
    <t>TKT-04078</t>
  </si>
  <si>
    <t>TKT-04079</t>
  </si>
  <si>
    <t>TKT-04080</t>
  </si>
  <si>
    <t>TKT-04081</t>
  </si>
  <si>
    <t>DL-01761</t>
  </si>
  <si>
    <t>TKT-04082</t>
  </si>
  <si>
    <t>DL-04167</t>
  </si>
  <si>
    <t>TKT-04083</t>
  </si>
  <si>
    <t>DL-01967</t>
  </si>
  <si>
    <t>TKT-04084</t>
  </si>
  <si>
    <t>CUST-0724</t>
  </si>
  <si>
    <t>DL-02542</t>
  </si>
  <si>
    <t>TKT-04085</t>
  </si>
  <si>
    <t>DL-03647</t>
  </si>
  <si>
    <t>TKT-04086</t>
  </si>
  <si>
    <t>DL-00483</t>
  </si>
  <si>
    <t>TKT-04087</t>
  </si>
  <si>
    <t>24/12/2022</t>
  </si>
  <si>
    <t>TKT-04088</t>
  </si>
  <si>
    <t>TKT-04089</t>
  </si>
  <si>
    <t>TKT-04090</t>
  </si>
  <si>
    <t>TKT-04091</t>
  </si>
  <si>
    <t>DL-01235</t>
  </si>
  <si>
    <t>TKT-04092</t>
  </si>
  <si>
    <t>TKT-04093</t>
  </si>
  <si>
    <t>CUST-0603</t>
  </si>
  <si>
    <t>TKT-04094</t>
  </si>
  <si>
    <t>TKT-04095</t>
  </si>
  <si>
    <t>TKT-04096</t>
  </si>
  <si>
    <t>TKT-04097</t>
  </si>
  <si>
    <t>DL-00284</t>
  </si>
  <si>
    <t>TKT-04098</t>
  </si>
  <si>
    <t>TKT-04099</t>
  </si>
  <si>
    <t>DL-02315</t>
  </si>
  <si>
    <t>TKT-04100</t>
  </si>
  <si>
    <t>TKT-04101</t>
  </si>
  <si>
    <t>TKT-04102</t>
  </si>
  <si>
    <t>TKT-04103</t>
  </si>
  <si>
    <t>TKT-04104</t>
  </si>
  <si>
    <t>TKT-04105</t>
  </si>
  <si>
    <t>DL-00510</t>
  </si>
  <si>
    <t>TKT-04106</t>
  </si>
  <si>
    <t>TKT-04107</t>
  </si>
  <si>
    <t>TKT-04108</t>
  </si>
  <si>
    <t>TKT-04109</t>
  </si>
  <si>
    <t>TKT-04110</t>
  </si>
  <si>
    <t>DL-01479</t>
  </si>
  <si>
    <t>TKT-04111</t>
  </si>
  <si>
    <t>TKT-04112</t>
  </si>
  <si>
    <t>TKT-04113</t>
  </si>
  <si>
    <t>TKT-04114</t>
  </si>
  <si>
    <t>TKT-04115</t>
  </si>
  <si>
    <t>TKT-04116</t>
  </si>
  <si>
    <t>TKT-04117</t>
  </si>
  <si>
    <t>TKT-04118</t>
  </si>
  <si>
    <t>15/01/2024</t>
  </si>
  <si>
    <t>TKT-04119</t>
  </si>
  <si>
    <t>TKT-04120</t>
  </si>
  <si>
    <t>TKT-04121</t>
  </si>
  <si>
    <t>TKT-04122</t>
  </si>
  <si>
    <t>TKT-04123</t>
  </si>
  <si>
    <t>TKT-04124</t>
  </si>
  <si>
    <t>TKT-04125</t>
  </si>
  <si>
    <t>TKT-04126</t>
  </si>
  <si>
    <t>CUST-0495</t>
  </si>
  <si>
    <t>DL-01430</t>
  </si>
  <si>
    <t>TKT-04127</t>
  </si>
  <si>
    <t>DL-01641</t>
  </si>
  <si>
    <t>TKT-04128</t>
  </si>
  <si>
    <t>TKT-04129</t>
  </si>
  <si>
    <t>TKT-04130</t>
  </si>
  <si>
    <t>DL-01059</t>
  </si>
  <si>
    <t>TKT-04131</t>
  </si>
  <si>
    <t>TKT-04132</t>
  </si>
  <si>
    <t>TKT-04133</t>
  </si>
  <si>
    <t>TKT-04134</t>
  </si>
  <si>
    <t>TKT-04135</t>
  </si>
  <si>
    <t>TKT-04136</t>
  </si>
  <si>
    <t>DL-01174</t>
  </si>
  <si>
    <t>TKT-04137</t>
  </si>
  <si>
    <t>TKT-04138</t>
  </si>
  <si>
    <t>TKT-04139</t>
  </si>
  <si>
    <t>TKT-04140</t>
  </si>
  <si>
    <t>TKT-04141</t>
  </si>
  <si>
    <t>DL-03243</t>
  </si>
  <si>
    <t>TKT-04142</t>
  </si>
  <si>
    <t>TKT-04143</t>
  </si>
  <si>
    <t>DL-01304</t>
  </si>
  <si>
    <t>TKT-04144</t>
  </si>
  <si>
    <t>TKT-04145</t>
  </si>
  <si>
    <t>TKT-04146</t>
  </si>
  <si>
    <t>TKT-04147</t>
  </si>
  <si>
    <t>TKT-04148</t>
  </si>
  <si>
    <t>TKT-04149</t>
  </si>
  <si>
    <t>DL-02875</t>
  </si>
  <si>
    <t>TKT-04150</t>
  </si>
  <si>
    <t>TKT-04151</t>
  </si>
  <si>
    <t>TKT-04152</t>
  </si>
  <si>
    <t>TKT-04153</t>
  </si>
  <si>
    <t>TKT-04154</t>
  </si>
  <si>
    <t>TKT-04155</t>
  </si>
  <si>
    <t>TKT-04156</t>
  </si>
  <si>
    <t>CUST-0222</t>
  </si>
  <si>
    <t>TKT-04157</t>
  </si>
  <si>
    <t>TKT-04158</t>
  </si>
  <si>
    <t>DL-02656</t>
  </si>
  <si>
    <t>TKT-04159</t>
  </si>
  <si>
    <t>TKT-04160</t>
  </si>
  <si>
    <t>TKT-04161</t>
  </si>
  <si>
    <t>CUST-1048</t>
  </si>
  <si>
    <t>DL-00291</t>
  </si>
  <si>
    <t>TKT-04162</t>
  </si>
  <si>
    <t>DL-01416</t>
  </si>
  <si>
    <t>TKT-04163</t>
  </si>
  <si>
    <t>DL-00341</t>
  </si>
  <si>
    <t>TKT-04164</t>
  </si>
  <si>
    <t>TKT-04165</t>
  </si>
  <si>
    <t>DL-03517</t>
  </si>
  <si>
    <t>TKT-04166</t>
  </si>
  <si>
    <t>DL-00092</t>
  </si>
  <si>
    <t>TKT-04167</t>
  </si>
  <si>
    <t>TKT-04168</t>
  </si>
  <si>
    <t>TKT-04169</t>
  </si>
  <si>
    <t>TKT-04170</t>
  </si>
  <si>
    <t>TKT-04171</t>
  </si>
  <si>
    <t>TKT-04172</t>
  </si>
  <si>
    <t>TKT-04173</t>
  </si>
  <si>
    <t>DL-00230</t>
  </si>
  <si>
    <t>TKT-04174</t>
  </si>
  <si>
    <t>DL-00339</t>
  </si>
  <si>
    <t>TKT-04175</t>
  </si>
  <si>
    <t>TKT-04176</t>
  </si>
  <si>
    <t>TKT-04177</t>
  </si>
  <si>
    <t>DL-03299</t>
  </si>
  <si>
    <t>TKT-04178</t>
  </si>
  <si>
    <t>TKT-04179</t>
  </si>
  <si>
    <t>TKT-04180</t>
  </si>
  <si>
    <t>TKT-04181</t>
  </si>
  <si>
    <t>DL-00565</t>
  </si>
  <si>
    <t>TKT-04182</t>
  </si>
  <si>
    <t>TKT-04183</t>
  </si>
  <si>
    <t>13/07/2023</t>
  </si>
  <si>
    <t>TKT-04184</t>
  </si>
  <si>
    <t>DL-01098</t>
  </si>
  <si>
    <t>TKT-04185</t>
  </si>
  <si>
    <t>16/04/2023</t>
  </si>
  <si>
    <t>TKT-04186</t>
  </si>
  <si>
    <t>DL-03417</t>
  </si>
  <si>
    <t>18/01/2024</t>
  </si>
  <si>
    <t>TKT-04187</t>
  </si>
  <si>
    <t>DL-03023</t>
  </si>
  <si>
    <t>TKT-04188</t>
  </si>
  <si>
    <t>DL-03137</t>
  </si>
  <si>
    <t>TKT-04189</t>
  </si>
  <si>
    <t>DL-03614</t>
  </si>
  <si>
    <t>TKT-04190</t>
  </si>
  <si>
    <t>DL-03002</t>
  </si>
  <si>
    <t>TKT-04191</t>
  </si>
  <si>
    <t>TKT-04192</t>
  </si>
  <si>
    <t>TKT-04193</t>
  </si>
  <si>
    <t>DL-00898</t>
  </si>
  <si>
    <t>TKT-04194</t>
  </si>
  <si>
    <t>DL-03427</t>
  </si>
  <si>
    <t>TKT-04195</t>
  </si>
  <si>
    <t>TKT-04196</t>
  </si>
  <si>
    <t>DL-03124</t>
  </si>
  <si>
    <t>TKT-04197</t>
  </si>
  <si>
    <t>DL-02695</t>
  </si>
  <si>
    <t>TKT-04198</t>
  </si>
  <si>
    <t>DL-02200</t>
  </si>
  <si>
    <t>TKT-04199</t>
  </si>
  <si>
    <t>TKT-04200</t>
  </si>
  <si>
    <t>DL-01892</t>
  </si>
  <si>
    <t>TKT-04201</t>
  </si>
  <si>
    <t>TKT-04202</t>
  </si>
  <si>
    <t>TKT-04203</t>
  </si>
  <si>
    <t>DL-02911</t>
  </si>
  <si>
    <t>TKT-04204</t>
  </si>
  <si>
    <t>TKT-04205</t>
  </si>
  <si>
    <t>01/11/2024</t>
  </si>
  <si>
    <t>TKT-04206</t>
  </si>
  <si>
    <t>DL-00169</t>
  </si>
  <si>
    <t>TKT-04207</t>
  </si>
  <si>
    <t>TKT-04208</t>
  </si>
  <si>
    <t>TKT-04209</t>
  </si>
  <si>
    <t>TKT-04210</t>
  </si>
  <si>
    <t>DL-02208</t>
  </si>
  <si>
    <t>TKT-04211</t>
  </si>
  <si>
    <t>DL-02282</t>
  </si>
  <si>
    <t>TKT-04212</t>
  </si>
  <si>
    <t>TKT-04213</t>
  </si>
  <si>
    <t>TKT-04214</t>
  </si>
  <si>
    <t>DL-03487</t>
  </si>
  <si>
    <t>TKT-04215</t>
  </si>
  <si>
    <t>DL-03593</t>
  </si>
  <si>
    <t>TKT-04216</t>
  </si>
  <si>
    <t>CUST-1292</t>
  </si>
  <si>
    <t>DL-03858</t>
  </si>
  <si>
    <t>TKT-04217</t>
  </si>
  <si>
    <t>DL-02346</t>
  </si>
  <si>
    <t>TKT-04218</t>
  </si>
  <si>
    <t>TKT-04219</t>
  </si>
  <si>
    <t>TKT-04220</t>
  </si>
  <si>
    <t>TKT-04221</t>
  </si>
  <si>
    <t>DL-04001</t>
  </si>
  <si>
    <t>TKT-04222</t>
  </si>
  <si>
    <t>DL-00984</t>
  </si>
  <si>
    <t>TKT-04223</t>
  </si>
  <si>
    <t>DL-01229</t>
  </si>
  <si>
    <t>15/03/2024</t>
  </si>
  <si>
    <t>TKT-04224</t>
  </si>
  <si>
    <t>DL-03907</t>
  </si>
  <si>
    <t>TKT-04225</t>
  </si>
  <si>
    <t>DL-00053</t>
  </si>
  <si>
    <t>22/03/2024</t>
  </si>
  <si>
    <t>TKT-04226</t>
  </si>
  <si>
    <t>DL-02289</t>
  </si>
  <si>
    <t>26/12/2022</t>
  </si>
  <si>
    <t>TKT-04227</t>
  </si>
  <si>
    <t>DL-02648</t>
  </si>
  <si>
    <t>TKT-04228</t>
  </si>
  <si>
    <t>TKT-04229</t>
  </si>
  <si>
    <t>TKT-04230</t>
  </si>
  <si>
    <t>TKT-04231</t>
  </si>
  <si>
    <t>TKT-04232</t>
  </si>
  <si>
    <t>TKT-04233</t>
  </si>
  <si>
    <t>TKT-04234</t>
  </si>
  <si>
    <t>DL-01068</t>
  </si>
  <si>
    <t>TKT-04235</t>
  </si>
  <si>
    <t>TKT-04236</t>
  </si>
  <si>
    <t>TKT-04237</t>
  </si>
  <si>
    <t>TKT-04238</t>
  </si>
  <si>
    <t>TKT-04239</t>
  </si>
  <si>
    <t>TKT-04240</t>
  </si>
  <si>
    <t>DL-01961</t>
  </si>
  <si>
    <t>TKT-04241</t>
  </si>
  <si>
    <t>TKT-04242</t>
  </si>
  <si>
    <t>CUST-0657</t>
  </si>
  <si>
    <t>TKT-04243</t>
  </si>
  <si>
    <t>TKT-04244</t>
  </si>
  <si>
    <t>TKT-04245</t>
  </si>
  <si>
    <t>TKT-04246</t>
  </si>
  <si>
    <t>TKT-04247</t>
  </si>
  <si>
    <t>TKT-04248</t>
  </si>
  <si>
    <t>TKT-04249</t>
  </si>
  <si>
    <t>TKT-04250</t>
  </si>
  <si>
    <t>TKT-04251</t>
  </si>
  <si>
    <t>TKT-04252</t>
  </si>
  <si>
    <t>TKT-04253</t>
  </si>
  <si>
    <t>TKT-04254</t>
  </si>
  <si>
    <t>TKT-04255</t>
  </si>
  <si>
    <t>DL-01106</t>
  </si>
  <si>
    <t>TKT-04256</t>
  </si>
  <si>
    <t>TKT-04257</t>
  </si>
  <si>
    <t>TKT-04258</t>
  </si>
  <si>
    <t>TKT-04259</t>
  </si>
  <si>
    <t>TKT-04260</t>
  </si>
  <si>
    <t>TKT-04261</t>
  </si>
  <si>
    <t>TKT-04262</t>
  </si>
  <si>
    <t>TKT-04263</t>
  </si>
  <si>
    <t>DL-02345</t>
  </si>
  <si>
    <t>TKT-04264</t>
  </si>
  <si>
    <t>TKT-04265</t>
  </si>
  <si>
    <t>CUST-1116</t>
  </si>
  <si>
    <t>DL-01698</t>
  </si>
  <si>
    <t>TKT-04266</t>
  </si>
  <si>
    <t>TKT-04267</t>
  </si>
  <si>
    <t>DL-00354</t>
  </si>
  <si>
    <t>TKT-04268</t>
  </si>
  <si>
    <t>TKT-04269</t>
  </si>
  <si>
    <t>DL-01226</t>
  </si>
  <si>
    <t>TKT-04270</t>
  </si>
  <si>
    <t>TKT-04271</t>
  </si>
  <si>
    <t>TKT-04272</t>
  </si>
  <si>
    <t>TKT-04273</t>
  </si>
  <si>
    <t>DL-02180</t>
  </si>
  <si>
    <t>TKT-04274</t>
  </si>
  <si>
    <t>DL-03475</t>
  </si>
  <si>
    <t>TKT-04275</t>
  </si>
  <si>
    <t>TKT-04276</t>
  </si>
  <si>
    <t>TKT-04277</t>
  </si>
  <si>
    <t>DL-00580</t>
  </si>
  <si>
    <t>TKT-04278</t>
  </si>
  <si>
    <t>TKT-04279</t>
  </si>
  <si>
    <t>TKT-04280</t>
  </si>
  <si>
    <t>DL-01957</t>
  </si>
  <si>
    <t>TKT-04281</t>
  </si>
  <si>
    <t>DL-00274</t>
  </si>
  <si>
    <t>TKT-04282</t>
  </si>
  <si>
    <t>TKT-04283</t>
  </si>
  <si>
    <t>TKT-04284</t>
  </si>
  <si>
    <t>TKT-04285</t>
  </si>
  <si>
    <t>01/05/2024</t>
  </si>
  <si>
    <t>TKT-04286</t>
  </si>
  <si>
    <t>TKT-04287</t>
  </si>
  <si>
    <t>TKT-04288</t>
  </si>
  <si>
    <t>TKT-04289</t>
  </si>
  <si>
    <t>TKT-04290</t>
  </si>
  <si>
    <t>DL-01289</t>
  </si>
  <si>
    <t>TKT-04291</t>
  </si>
  <si>
    <t>TKT-04292</t>
  </si>
  <si>
    <t>TKT-04293</t>
  </si>
  <si>
    <t>TKT-04294</t>
  </si>
  <si>
    <t>DL-03890</t>
  </si>
  <si>
    <t>TKT-04295</t>
  </si>
  <si>
    <t>DL-03816</t>
  </si>
  <si>
    <t>TKT-04296</t>
  </si>
  <si>
    <t>DL-00985</t>
  </si>
  <si>
    <t>TKT-04297</t>
  </si>
  <si>
    <t>TKT-04298</t>
  </si>
  <si>
    <t>TKT-04299</t>
  </si>
  <si>
    <t>TKT-04300</t>
  </si>
  <si>
    <t>DL-02558</t>
  </si>
  <si>
    <t>TKT-04301</t>
  </si>
  <si>
    <t>DL-02567</t>
  </si>
  <si>
    <t>TKT-04302</t>
  </si>
  <si>
    <t>TKT-04303</t>
  </si>
  <si>
    <t>TKT-04304</t>
  </si>
  <si>
    <t>TKT-04305</t>
  </si>
  <si>
    <t>TKT-04306</t>
  </si>
  <si>
    <t>TKT-04307</t>
  </si>
  <si>
    <t>TKT-04308</t>
  </si>
  <si>
    <t>DL-02605</t>
  </si>
  <si>
    <t>TKT-04309</t>
  </si>
  <si>
    <t>TKT-04310</t>
  </si>
  <si>
    <t>TKT-04311</t>
  </si>
  <si>
    <t>TKT-04312</t>
  </si>
  <si>
    <t>TKT-04313</t>
  </si>
  <si>
    <t>TKT-04314</t>
  </si>
  <si>
    <t>DL-02439</t>
  </si>
  <si>
    <t>TKT-04315</t>
  </si>
  <si>
    <t>DL-01950</t>
  </si>
  <si>
    <t>TKT-04316</t>
  </si>
  <si>
    <t>DL-03966</t>
  </si>
  <si>
    <t>TKT-04317</t>
  </si>
  <si>
    <t>DL-01991</t>
  </si>
  <si>
    <t>TKT-04318</t>
  </si>
  <si>
    <t>DL-01916</t>
  </si>
  <si>
    <t>TKT-04319</t>
  </si>
  <si>
    <t>TKT-04320</t>
  </si>
  <si>
    <t>TKT-04321</t>
  </si>
  <si>
    <t>TKT-04322</t>
  </si>
  <si>
    <t>DL-01061</t>
  </si>
  <si>
    <t>TKT-04323</t>
  </si>
  <si>
    <t>TKT-04324</t>
  </si>
  <si>
    <t>TKT-04325</t>
  </si>
  <si>
    <t>TKT-04326</t>
  </si>
  <si>
    <t>TKT-04327</t>
  </si>
  <si>
    <t>DL-01123</t>
  </si>
  <si>
    <t>TKT-04328</t>
  </si>
  <si>
    <t>TKT-04329</t>
  </si>
  <si>
    <t>DL-00848</t>
  </si>
  <si>
    <t>TKT-04330</t>
  </si>
  <si>
    <t>DL-01599</t>
  </si>
  <si>
    <t>02/04/2022</t>
  </si>
  <si>
    <t>TKT-04331</t>
  </si>
  <si>
    <t>DL-03184</t>
  </si>
  <si>
    <t>TKT-04332</t>
  </si>
  <si>
    <t>DL-00145</t>
  </si>
  <si>
    <t>TKT-04333</t>
  </si>
  <si>
    <t>DL-01578</t>
  </si>
  <si>
    <t>TKT-04334</t>
  </si>
  <si>
    <t>TKT-04335</t>
  </si>
  <si>
    <t>TKT-04336</t>
  </si>
  <si>
    <t>TKT-04337</t>
  </si>
  <si>
    <t>TKT-04338</t>
  </si>
  <si>
    <t>TKT-04339</t>
  </si>
  <si>
    <t>TKT-04340</t>
  </si>
  <si>
    <t>DL-00226</t>
  </si>
  <si>
    <t>TKT-04341</t>
  </si>
  <si>
    <t>TKT-04342</t>
  </si>
  <si>
    <t>TKT-04343</t>
  </si>
  <si>
    <t>TKT-04344</t>
  </si>
  <si>
    <t>DL-03795</t>
  </si>
  <si>
    <t>TKT-04345</t>
  </si>
  <si>
    <t>TKT-04346</t>
  </si>
  <si>
    <t>TKT-04347</t>
  </si>
  <si>
    <t>TKT-04348</t>
  </si>
  <si>
    <t>DL-02775</t>
  </si>
  <si>
    <t>TKT-04349</t>
  </si>
  <si>
    <t>TKT-04350</t>
  </si>
  <si>
    <t>TKT-04351</t>
  </si>
  <si>
    <t>24/10/2024</t>
  </si>
  <si>
    <t>TKT-04352</t>
  </si>
  <si>
    <t>TKT-04353</t>
  </si>
  <si>
    <t>TKT-04354</t>
  </si>
  <si>
    <t>TKT-04355</t>
  </si>
  <si>
    <t>31/01/2025</t>
  </si>
  <si>
    <t>TKT-04356</t>
  </si>
  <si>
    <t>TKT-04357</t>
  </si>
  <si>
    <t>DL-03813</t>
  </si>
  <si>
    <t>TKT-04358</t>
  </si>
  <si>
    <t>TKT-04359</t>
  </si>
  <si>
    <t>TKT-04360</t>
  </si>
  <si>
    <t>TKT-04361</t>
  </si>
  <si>
    <t>DL-00832</t>
  </si>
  <si>
    <t>TKT-04362</t>
  </si>
  <si>
    <t>DL-00438</t>
  </si>
  <si>
    <t>TKT-04363</t>
  </si>
  <si>
    <t>DL-03049</t>
  </si>
  <si>
    <t>TKT-04364</t>
  </si>
  <si>
    <t>2024-04-02</t>
  </si>
  <si>
    <t>TKT-04365</t>
  </si>
  <si>
    <t>DL-03210</t>
  </si>
  <si>
    <t>TKT-04366</t>
  </si>
  <si>
    <t>TKT-04367</t>
  </si>
  <si>
    <t>TKT-04368</t>
  </si>
  <si>
    <t>24/01/2022</t>
  </si>
  <si>
    <t>TKT-04369</t>
  </si>
  <si>
    <t>TKT-04370</t>
  </si>
  <si>
    <t>DL-03611</t>
  </si>
  <si>
    <t>TKT-04371</t>
  </si>
  <si>
    <t>DL-00850</t>
  </si>
  <si>
    <t>TKT-04372</t>
  </si>
  <si>
    <t>TKT-04373</t>
  </si>
  <si>
    <t>DL-02360</t>
  </si>
  <si>
    <t>TKT-04374</t>
  </si>
  <si>
    <t>TKT-04375</t>
  </si>
  <si>
    <t>DL-02633</t>
  </si>
  <si>
    <t>TKT-04376</t>
  </si>
  <si>
    <t>TKT-04377</t>
  </si>
  <si>
    <t>TKT-04378</t>
  </si>
  <si>
    <t>TKT-04379</t>
  </si>
  <si>
    <t>TKT-04380</t>
  </si>
  <si>
    <t>TKT-04381</t>
  </si>
  <si>
    <t>DL-03256</t>
  </si>
  <si>
    <t>TKT-04382</t>
  </si>
  <si>
    <t>TKT-04383</t>
  </si>
  <si>
    <t>TKT-04384</t>
  </si>
  <si>
    <t>TKT-04385</t>
  </si>
  <si>
    <t>TKT-04386</t>
  </si>
  <si>
    <t>TKT-04387</t>
  </si>
  <si>
    <t>DL-03564</t>
  </si>
  <si>
    <t>TKT-04388</t>
  </si>
  <si>
    <t>TKT-04389</t>
  </si>
  <si>
    <t>TKT-04390</t>
  </si>
  <si>
    <t>TKT-04391</t>
  </si>
  <si>
    <t>DL-00564</t>
  </si>
  <si>
    <t>TKT-04392</t>
  </si>
  <si>
    <t>DL-00493</t>
  </si>
  <si>
    <t>TKT-04393</t>
  </si>
  <si>
    <t>TKT-04394</t>
  </si>
  <si>
    <t>DL-03641</t>
  </si>
  <si>
    <t>TKT-04395</t>
  </si>
  <si>
    <t>TKT-04396</t>
  </si>
  <si>
    <t>TKT-04397</t>
  </si>
  <si>
    <t>CUST-1468</t>
  </si>
  <si>
    <t>TKT-04398</t>
  </si>
  <si>
    <t>TKT-04399</t>
  </si>
  <si>
    <t>DL-01476</t>
  </si>
  <si>
    <t>TKT-04400</t>
  </si>
  <si>
    <t>TKT-04401</t>
  </si>
  <si>
    <t>TKT-04402</t>
  </si>
  <si>
    <t>TKT-04403</t>
  </si>
  <si>
    <t>CUST-0431</t>
  </si>
  <si>
    <t>TKT-04404</t>
  </si>
  <si>
    <t>17/06/2024</t>
  </si>
  <si>
    <t>TKT-04405</t>
  </si>
  <si>
    <t>TKT-04406</t>
  </si>
  <si>
    <t>TKT-04407</t>
  </si>
  <si>
    <t>DL-02037</t>
  </si>
  <si>
    <t>TKT-04408</t>
  </si>
  <si>
    <t>22/06/2023</t>
  </si>
  <si>
    <t>TKT-04409</t>
  </si>
  <si>
    <t>DL-02964</t>
  </si>
  <si>
    <t>TKT-04410</t>
  </si>
  <si>
    <t>DL-03341</t>
  </si>
  <si>
    <t>TKT-04411</t>
  </si>
  <si>
    <t>TKT-04412</t>
  </si>
  <si>
    <t>TKT-04413</t>
  </si>
  <si>
    <t>TKT-04414</t>
  </si>
  <si>
    <t>TKT-04415</t>
  </si>
  <si>
    <t>CUST-0583</t>
  </si>
  <si>
    <t>DL-00775</t>
  </si>
  <si>
    <t>TKT-04416</t>
  </si>
  <si>
    <t>DL-01180</t>
  </si>
  <si>
    <t>TKT-04417</t>
  </si>
  <si>
    <t>TKT-04418</t>
  </si>
  <si>
    <t>DL-01163</t>
  </si>
  <si>
    <t>TKT-04419</t>
  </si>
  <si>
    <t>TKT-04420</t>
  </si>
  <si>
    <t>DL-02837</t>
  </si>
  <si>
    <t>TKT-04421</t>
  </si>
  <si>
    <t>DL-02401</t>
  </si>
  <si>
    <t>TKT-04422</t>
  </si>
  <si>
    <t>TKT-04423</t>
  </si>
  <si>
    <t>TKT-04424</t>
  </si>
  <si>
    <t>DL-01410</t>
  </si>
  <si>
    <t>TKT-04425</t>
  </si>
  <si>
    <t>TKT-04426</t>
  </si>
  <si>
    <t>TKT-04427</t>
  </si>
  <si>
    <t>TKT-04428</t>
  </si>
  <si>
    <t>TKT-04429</t>
  </si>
  <si>
    <t>DL-03754</t>
  </si>
  <si>
    <t>TKT-04430</t>
  </si>
  <si>
    <t>TKT-04431</t>
  </si>
  <si>
    <t>TKT-04432</t>
  </si>
  <si>
    <t>TKT-04433</t>
  </si>
  <si>
    <t>TKT-04434</t>
  </si>
  <si>
    <t>TKT-04435</t>
  </si>
  <si>
    <t>TKT-04436</t>
  </si>
  <si>
    <t>TKT-04437</t>
  </si>
  <si>
    <t>TKT-04438</t>
  </si>
  <si>
    <t>DL-04161</t>
  </si>
  <si>
    <t>TKT-04439</t>
  </si>
  <si>
    <t>TKT-04440</t>
  </si>
  <si>
    <t>TKT-04441</t>
  </si>
  <si>
    <t>TKT-04442</t>
  </si>
  <si>
    <t>DL-01722</t>
  </si>
  <si>
    <t>TKT-04443</t>
  </si>
  <si>
    <t>CUST-1312</t>
  </si>
  <si>
    <t>DL-03177</t>
  </si>
  <si>
    <t>TKT-04444</t>
  </si>
  <si>
    <t>TKT-04445</t>
  </si>
  <si>
    <t>DL-02457</t>
  </si>
  <si>
    <t>TKT-04446</t>
  </si>
  <si>
    <t>TKT-04447</t>
  </si>
  <si>
    <t>DL-02107</t>
  </si>
  <si>
    <t>TKT-04448</t>
  </si>
  <si>
    <t>TKT-04449</t>
  </si>
  <si>
    <t>TKT-04450</t>
  </si>
  <si>
    <t>DL-03598</t>
  </si>
  <si>
    <t>TKT-04451</t>
  </si>
  <si>
    <t>TKT-04452</t>
  </si>
  <si>
    <t>DL-01146</t>
  </si>
  <si>
    <t>TKT-04453</t>
  </si>
  <si>
    <t>TKT-04454</t>
  </si>
  <si>
    <t>DL-01920</t>
  </si>
  <si>
    <t>TKT-04455</t>
  </si>
  <si>
    <t>DL-01356</t>
  </si>
  <si>
    <t>TKT-04456</t>
  </si>
  <si>
    <t>DL-01968</t>
  </si>
  <si>
    <t>TKT-04457</t>
  </si>
  <si>
    <t>DL-02445</t>
  </si>
  <si>
    <t>TKT-04458</t>
  </si>
  <si>
    <t>TKT-04459</t>
  </si>
  <si>
    <t>TKT-04460</t>
  </si>
  <si>
    <t>TKT-04461</t>
  </si>
  <si>
    <t>TKT-04462</t>
  </si>
  <si>
    <t>TKT-04463</t>
  </si>
  <si>
    <t>DL-01337</t>
  </si>
  <si>
    <t>TKT-04464</t>
  </si>
  <si>
    <t>DL-03807</t>
  </si>
  <si>
    <t>TKT-04465</t>
  </si>
  <si>
    <t>TKT-04466</t>
  </si>
  <si>
    <t>TKT-04467</t>
  </si>
  <si>
    <t>TKT-04468</t>
  </si>
  <si>
    <t>TKT-04469</t>
  </si>
  <si>
    <t>DL-02300</t>
  </si>
  <si>
    <t>TKT-04470</t>
  </si>
  <si>
    <t>TKT-04471</t>
  </si>
  <si>
    <t>DL-00215</t>
  </si>
  <si>
    <t>TKT-04472</t>
  </si>
  <si>
    <t>TKT-04473</t>
  </si>
  <si>
    <t>14/03/2023</t>
  </si>
  <si>
    <t>TKT-04474</t>
  </si>
  <si>
    <t>TKT-04475</t>
  </si>
  <si>
    <t>TKT-04476</t>
  </si>
  <si>
    <t>TKT-04477</t>
  </si>
  <si>
    <t>TKT-04478</t>
  </si>
  <si>
    <t>TKT-04479</t>
  </si>
  <si>
    <t>DL-00263</t>
  </si>
  <si>
    <t>TKT-04480</t>
  </si>
  <si>
    <t>TKT-04481</t>
  </si>
  <si>
    <t>TKT-04482</t>
  </si>
  <si>
    <t>DL-02305</t>
  </si>
  <si>
    <t>TKT-04483</t>
  </si>
  <si>
    <t>TKT-04484</t>
  </si>
  <si>
    <t>TKT-04485</t>
  </si>
  <si>
    <t>DL-03021</t>
  </si>
  <si>
    <t>TKT-04486</t>
  </si>
  <si>
    <t>TKT-04487</t>
  </si>
  <si>
    <t>19/03/2023</t>
  </si>
  <si>
    <t>TKT-04488</t>
  </si>
  <si>
    <t>DL-03240</t>
  </si>
  <si>
    <t>TKT-04489</t>
  </si>
  <si>
    <t>DL-01420</t>
  </si>
  <si>
    <t>TKT-04490</t>
  </si>
  <si>
    <t>TKT-04491</t>
  </si>
  <si>
    <t>25/07/2023</t>
  </si>
  <si>
    <t>TKT-04492</t>
  </si>
  <si>
    <t>TKT-04493</t>
  </si>
  <si>
    <t>TKT-04494</t>
  </si>
  <si>
    <t>DL-02854</t>
  </si>
  <si>
    <t>TKT-04495</t>
  </si>
  <si>
    <t>TKT-04496</t>
  </si>
  <si>
    <t>TKT-04497</t>
  </si>
  <si>
    <t>TKT-04498</t>
  </si>
  <si>
    <t>DL-01414</t>
  </si>
  <si>
    <t>TKT-04499</t>
  </si>
  <si>
    <t>TKT-04500</t>
  </si>
  <si>
    <t>TKT-04501</t>
  </si>
  <si>
    <t>DL-02730</t>
  </si>
  <si>
    <t>TKT-04502</t>
  </si>
  <si>
    <t>TKT-04503</t>
  </si>
  <si>
    <t>TKT-04504</t>
  </si>
  <si>
    <t>TKT-04505</t>
  </si>
  <si>
    <t>DL-03521</t>
  </si>
  <si>
    <t>TKT-04506</t>
  </si>
  <si>
    <t>TKT-04507</t>
  </si>
  <si>
    <t>TKT-04508</t>
  </si>
  <si>
    <t>TKT-04509</t>
  </si>
  <si>
    <t>11/09/2024</t>
  </si>
  <si>
    <t>TKT-04510</t>
  </si>
  <si>
    <t>TKT-04511</t>
  </si>
  <si>
    <t>TKT-04512</t>
  </si>
  <si>
    <t>DL-02707</t>
  </si>
  <si>
    <t>TKT-04513</t>
  </si>
  <si>
    <t>TKT-04514</t>
  </si>
  <si>
    <t>TKT-04515</t>
  </si>
  <si>
    <t>10/10/2023</t>
  </si>
  <si>
    <t>TKT-04516</t>
  </si>
  <si>
    <t>DL-03785</t>
  </si>
  <si>
    <t>TKT-04517</t>
  </si>
  <si>
    <t>TKT-04518</t>
  </si>
  <si>
    <t>TKT-04519</t>
  </si>
  <si>
    <t>DL-03397</t>
  </si>
  <si>
    <t>TKT-04520</t>
  </si>
  <si>
    <t>TKT-04521</t>
  </si>
  <si>
    <t>TKT-04522</t>
  </si>
  <si>
    <t>DL-03499</t>
  </si>
  <si>
    <t>TKT-04523</t>
  </si>
  <si>
    <t>DL-01370</t>
  </si>
  <si>
    <t>TKT-04524</t>
  </si>
  <si>
    <t>TKT-04525</t>
  </si>
  <si>
    <t>TKT-04526</t>
  </si>
  <si>
    <t>TKT-04527</t>
  </si>
  <si>
    <t>TKT-04528</t>
  </si>
  <si>
    <t>DL-02748</t>
  </si>
  <si>
    <t>TKT-04529</t>
  </si>
  <si>
    <t>TKT-04530</t>
  </si>
  <si>
    <t>TKT-04531</t>
  </si>
  <si>
    <t>TKT-04532</t>
  </si>
  <si>
    <t>DL-02408</t>
  </si>
  <si>
    <t>TKT-04533</t>
  </si>
  <si>
    <t>TKT-04534</t>
  </si>
  <si>
    <t>TKT-04535</t>
  </si>
  <si>
    <t>TKT-04536</t>
  </si>
  <si>
    <t>TKT-04537</t>
  </si>
  <si>
    <t>DL-03454</t>
  </si>
  <si>
    <t>TKT-04538</t>
  </si>
  <si>
    <t>DL-01487</t>
  </si>
  <si>
    <t>TKT-04539</t>
  </si>
  <si>
    <t>TKT-04540</t>
  </si>
  <si>
    <t>DL-00612</t>
  </si>
  <si>
    <t>TKT-04541</t>
  </si>
  <si>
    <t>TKT-04542</t>
  </si>
  <si>
    <t>TKT-04543</t>
  </si>
  <si>
    <t>DL-00500</t>
  </si>
  <si>
    <t>TKT-04544</t>
  </si>
  <si>
    <t>DL-02997</t>
  </si>
  <si>
    <t>15/12/2023</t>
  </si>
  <si>
    <t>TKT-04545</t>
  </si>
  <si>
    <t>TKT-04546</t>
  </si>
  <si>
    <t>TKT-04547</t>
  </si>
  <si>
    <t>TKT-04548</t>
  </si>
  <si>
    <t>TKT-04549</t>
  </si>
  <si>
    <t>TKT-04550</t>
  </si>
  <si>
    <t>TKT-04551</t>
  </si>
  <si>
    <t>DL-00561</t>
  </si>
  <si>
    <t>TKT-04552</t>
  </si>
  <si>
    <t>TKT-04553</t>
  </si>
  <si>
    <t>DL-01508</t>
  </si>
  <si>
    <t>TKT-04554</t>
  </si>
  <si>
    <t>TKT-04555</t>
  </si>
  <si>
    <t>TKT-04556</t>
  </si>
  <si>
    <t>TKT-04557</t>
  </si>
  <si>
    <t>TKT-04558</t>
  </si>
  <si>
    <t>TKT-04559</t>
  </si>
  <si>
    <t>TKT-04560</t>
  </si>
  <si>
    <t>TKT-04561</t>
  </si>
  <si>
    <t>TKT-04562</t>
  </si>
  <si>
    <t>TKT-04563</t>
  </si>
  <si>
    <t>DL-02573</t>
  </si>
  <si>
    <t>TKT-04564</t>
  </si>
  <si>
    <t>TKT-04565</t>
  </si>
  <si>
    <t>CUST-0444</t>
  </si>
  <si>
    <t>2022-11-30</t>
  </si>
  <si>
    <t>TKT-04566</t>
  </si>
  <si>
    <t>DL-04108</t>
  </si>
  <si>
    <t>TKT-04567</t>
  </si>
  <si>
    <t>TKT-04568</t>
  </si>
  <si>
    <t>TKT-04569</t>
  </si>
  <si>
    <t>TKT-04570</t>
  </si>
  <si>
    <t>DL-02280</t>
  </si>
  <si>
    <t>TKT-04571</t>
  </si>
  <si>
    <t>DL-03713</t>
  </si>
  <si>
    <t>TKT-04572</t>
  </si>
  <si>
    <t>TKT-04573</t>
  </si>
  <si>
    <t>TKT-04574</t>
  </si>
  <si>
    <t>TKT-04575</t>
  </si>
  <si>
    <t>DL-03819</t>
  </si>
  <si>
    <t>TKT-04576</t>
  </si>
  <si>
    <t>TKT-04577</t>
  </si>
  <si>
    <t>TKT-04578</t>
  </si>
  <si>
    <t>TKT-04579</t>
  </si>
  <si>
    <t>TKT-04580</t>
  </si>
  <si>
    <t>TKT-04581</t>
  </si>
  <si>
    <t>17/02/2024</t>
  </si>
  <si>
    <t>TKT-04582</t>
  </si>
  <si>
    <t>TKT-04583</t>
  </si>
  <si>
    <t>TKT-04584</t>
  </si>
  <si>
    <t>TKT-04585</t>
  </si>
  <si>
    <t>TKT-04586</t>
  </si>
  <si>
    <t>TKT-04587</t>
  </si>
  <si>
    <t>TKT-04588</t>
  </si>
  <si>
    <t>19/09/2023</t>
  </si>
  <si>
    <t>TKT-04589</t>
  </si>
  <si>
    <t>TKT-04590</t>
  </si>
  <si>
    <t>TKT-04591</t>
  </si>
  <si>
    <t>CUST-1248</t>
  </si>
  <si>
    <t>TKT-04592</t>
  </si>
  <si>
    <t>TKT-04593</t>
  </si>
  <si>
    <t>TKT-04594</t>
  </si>
  <si>
    <t>TKT-04595</t>
  </si>
  <si>
    <t>TKT-04596</t>
  </si>
  <si>
    <t>TKT-04597</t>
  </si>
  <si>
    <t>TKT-04598</t>
  </si>
  <si>
    <t>DL-03096</t>
  </si>
  <si>
    <t>TKT-04599</t>
  </si>
  <si>
    <t>TKT-04600</t>
  </si>
  <si>
    <t>DL-01495</t>
  </si>
  <si>
    <t>TKT-04601</t>
  </si>
  <si>
    <t>TKT-04602</t>
  </si>
  <si>
    <t>TKT-04603</t>
  </si>
  <si>
    <t>DL-01161</t>
  </si>
  <si>
    <t>TKT-04604</t>
  </si>
  <si>
    <t>TKT-04605</t>
  </si>
  <si>
    <t>TKT-04606</t>
  </si>
  <si>
    <t>TKT-04607</t>
  </si>
  <si>
    <t>TKT-04608</t>
  </si>
  <si>
    <t>TKT-04609</t>
  </si>
  <si>
    <t>TKT-04610</t>
  </si>
  <si>
    <t>TKT-04611</t>
  </si>
  <si>
    <t>TKT-04612</t>
  </si>
  <si>
    <t>TKT-04613</t>
  </si>
  <si>
    <t>DL-03388</t>
  </si>
  <si>
    <t>TKT-04614</t>
  </si>
  <si>
    <t>TKT-04615</t>
  </si>
  <si>
    <t>TKT-04616</t>
  </si>
  <si>
    <t>DL-02729</t>
  </si>
  <si>
    <t>TKT-04617</t>
  </si>
  <si>
    <t>TKT-04618</t>
  </si>
  <si>
    <t>DL-00745</t>
  </si>
  <si>
    <t>TKT-04619</t>
  </si>
  <si>
    <t>TKT-04620</t>
  </si>
  <si>
    <t>TKT-04621</t>
  </si>
  <si>
    <t>TKT-04622</t>
  </si>
  <si>
    <t>25/08/2024</t>
  </si>
  <si>
    <t>TKT-04623</t>
  </si>
  <si>
    <t>DL-01558</t>
  </si>
  <si>
    <t>TKT-04624</t>
  </si>
  <si>
    <t>TKT-04625</t>
  </si>
  <si>
    <t>TKT-04626</t>
  </si>
  <si>
    <t>TKT-04627</t>
  </si>
  <si>
    <t>DL-02827</t>
  </si>
  <si>
    <t>TKT-04628</t>
  </si>
  <si>
    <t>TKT-04629</t>
  </si>
  <si>
    <t>TKT-04630</t>
  </si>
  <si>
    <t>DL-00654</t>
  </si>
  <si>
    <t>TKT-04631</t>
  </si>
  <si>
    <t>TKT-04632</t>
  </si>
  <si>
    <t>TKT-04633</t>
  </si>
  <si>
    <t>TKT-04634</t>
  </si>
  <si>
    <t>TKT-04635</t>
  </si>
  <si>
    <t>TKT-04636</t>
  </si>
  <si>
    <t>TKT-04637</t>
  </si>
  <si>
    <t>TKT-04638</t>
  </si>
  <si>
    <t>TKT-04639</t>
  </si>
  <si>
    <t>25/12/2024</t>
  </si>
  <si>
    <t>TKT-04640</t>
  </si>
  <si>
    <t>TKT-04641</t>
  </si>
  <si>
    <t>DL-00733</t>
  </si>
  <si>
    <t>TKT-04642</t>
  </si>
  <si>
    <t>TKT-04643</t>
  </si>
  <si>
    <t>DL-03318</t>
  </si>
  <si>
    <t>TKT-04644</t>
  </si>
  <si>
    <t>TKT-04645</t>
  </si>
  <si>
    <t>TKT-04646</t>
  </si>
  <si>
    <t>TKT-04647</t>
  </si>
  <si>
    <t>TKT-04648</t>
  </si>
  <si>
    <t>TKT-04649</t>
  </si>
  <si>
    <t>TKT-04650</t>
  </si>
  <si>
    <t>TKT-04651</t>
  </si>
  <si>
    <t>TKT-04652</t>
  </si>
  <si>
    <t>2024-12-11</t>
  </si>
  <si>
    <t>TKT-04653</t>
  </si>
  <si>
    <t>TKT-04654</t>
  </si>
  <si>
    <t>TKT-04655</t>
  </si>
  <si>
    <t>TKT-04656</t>
  </si>
  <si>
    <t>TKT-04657</t>
  </si>
  <si>
    <t>DL-02849</t>
  </si>
  <si>
    <t>TKT-04658</t>
  </si>
  <si>
    <t>DL-01217</t>
  </si>
  <si>
    <t>TKT-04659</t>
  </si>
  <si>
    <t>DL-00588</t>
  </si>
  <si>
    <t>TKT-04660</t>
  </si>
  <si>
    <t>TKT-04661</t>
  </si>
  <si>
    <t>TKT-04662</t>
  </si>
  <si>
    <t>TKT-04663</t>
  </si>
  <si>
    <t>2023-09-24</t>
  </si>
  <si>
    <t>TKT-04664</t>
  </si>
  <si>
    <t>TKT-04665</t>
  </si>
  <si>
    <t>TKT-04666</t>
  </si>
  <si>
    <t>TKT-04667</t>
  </si>
  <si>
    <t>TKT-04668</t>
  </si>
  <si>
    <t>DL-01538</t>
  </si>
  <si>
    <t>TKT-04669</t>
  </si>
  <si>
    <t>DL-00259</t>
  </si>
  <si>
    <t>TKT-04670</t>
  </si>
  <si>
    <t>TKT-04671</t>
  </si>
  <si>
    <t>DL-03913</t>
  </si>
  <si>
    <t>TKT-04672</t>
  </si>
  <si>
    <t>TKT-04673</t>
  </si>
  <si>
    <t>TKT-04674</t>
  </si>
  <si>
    <t>TKT-04675</t>
  </si>
  <si>
    <t>TKT-04676</t>
  </si>
  <si>
    <t>DL-00689</t>
  </si>
  <si>
    <t>TKT-04677</t>
  </si>
  <si>
    <t>DL-03295</t>
  </si>
  <si>
    <t>TKT-04678</t>
  </si>
  <si>
    <t>TKT-04679</t>
  </si>
  <si>
    <t>TKT-04680</t>
  </si>
  <si>
    <t>TKT-04681</t>
  </si>
  <si>
    <t>DL-03877</t>
  </si>
  <si>
    <t>TKT-04682</t>
  </si>
  <si>
    <t>04/01/2024</t>
  </si>
  <si>
    <t>TKT-04683</t>
  </si>
  <si>
    <t>TKT-04684</t>
  </si>
  <si>
    <t>TKT-04685</t>
  </si>
  <si>
    <t>03/07/2023</t>
  </si>
  <si>
    <t>TKT-04686</t>
  </si>
  <si>
    <t>TKT-04687</t>
  </si>
  <si>
    <t>TKT-04688</t>
  </si>
  <si>
    <t>DL-01980</t>
  </si>
  <si>
    <t>TKT-04689</t>
  </si>
  <si>
    <t>TKT-04690</t>
  </si>
  <si>
    <t>DL-00577</t>
  </si>
  <si>
    <t>TKT-04691</t>
  </si>
  <si>
    <t>TKT-04692</t>
  </si>
  <si>
    <t>DL-02857</t>
  </si>
  <si>
    <t>TKT-04693</t>
  </si>
  <si>
    <t>TKT-04694</t>
  </si>
  <si>
    <t>DL-01553</t>
  </si>
  <si>
    <t>TKT-04695</t>
  </si>
  <si>
    <t>TKT-04696</t>
  </si>
  <si>
    <t>TKT-04697</t>
  </si>
  <si>
    <t>DL-03208</t>
  </si>
  <si>
    <t>TKT-04698</t>
  </si>
  <si>
    <t>DL-01023</t>
  </si>
  <si>
    <t>TKT-04699</t>
  </si>
  <si>
    <t>DL-02167</t>
  </si>
  <si>
    <t>26/09/2024</t>
  </si>
  <si>
    <t>TKT-04700</t>
  </si>
  <si>
    <t>TKT-04701</t>
  </si>
  <si>
    <t>DL-02249</t>
  </si>
  <si>
    <t>TKT-04702</t>
  </si>
  <si>
    <t>DL-01278</t>
  </si>
  <si>
    <t>TKT-04703</t>
  </si>
  <si>
    <t>TKT-04704</t>
  </si>
  <si>
    <t>TKT-04705</t>
  </si>
  <si>
    <t>DL-01813</t>
  </si>
  <si>
    <t>TKT-04706</t>
  </si>
  <si>
    <t>TKT-04707</t>
  </si>
  <si>
    <t>13/06/2022</t>
  </si>
  <si>
    <t>TKT-04708</t>
  </si>
  <si>
    <t>DL-01050</t>
  </si>
  <si>
    <t>TKT-04709</t>
  </si>
  <si>
    <t>TKT-04710</t>
  </si>
  <si>
    <t>TKT-04711</t>
  </si>
  <si>
    <t>TKT-04712</t>
  </si>
  <si>
    <t>TKT-04713</t>
  </si>
  <si>
    <t>TKT-04714</t>
  </si>
  <si>
    <t>TKT-04715</t>
  </si>
  <si>
    <t>TKT-04716</t>
  </si>
  <si>
    <t>13/01/2023</t>
  </si>
  <si>
    <t>TKT-04717</t>
  </si>
  <si>
    <t>TKT-04718</t>
  </si>
  <si>
    <t>DL-03825</t>
  </si>
  <si>
    <t>TKT-04719</t>
  </si>
  <si>
    <t>TKT-04720</t>
  </si>
  <si>
    <t>DL-03138</t>
  </si>
  <si>
    <t>TKT-04721</t>
  </si>
  <si>
    <t>DL-01205</t>
  </si>
  <si>
    <t>TKT-04722</t>
  </si>
  <si>
    <t>TKT-04723</t>
  </si>
  <si>
    <t>TKT-04724</t>
  </si>
  <si>
    <t>CUST-0753</t>
  </si>
  <si>
    <t>TKT-04725</t>
  </si>
  <si>
    <t>TKT-04726</t>
  </si>
  <si>
    <t>TKT-04727</t>
  </si>
  <si>
    <t>TKT-04728</t>
  </si>
  <si>
    <t>DL-04155</t>
  </si>
  <si>
    <t>TKT-04729</t>
  </si>
  <si>
    <t>TKT-04730</t>
  </si>
  <si>
    <t>TKT-04731</t>
  </si>
  <si>
    <t>TKT-04732</t>
  </si>
  <si>
    <t>TKT-04733</t>
  </si>
  <si>
    <t>TKT-04734</t>
  </si>
  <si>
    <t>TKT-04735</t>
  </si>
  <si>
    <t>TKT-04736</t>
  </si>
  <si>
    <t>DL-03161</t>
  </si>
  <si>
    <t>TKT-04737</t>
  </si>
  <si>
    <t>DL-00008</t>
  </si>
  <si>
    <t>TKT-04738</t>
  </si>
  <si>
    <t>TKT-04739</t>
  </si>
  <si>
    <t>TKT-04740</t>
  </si>
  <si>
    <t>DL-02461</t>
  </si>
  <si>
    <t>TKT-04741</t>
  </si>
  <si>
    <t>DL-01027</t>
  </si>
  <si>
    <t>TKT-04742</t>
  </si>
  <si>
    <t>TKT-04743</t>
  </si>
  <si>
    <t>TKT-04744</t>
  </si>
  <si>
    <t>TKT-04745</t>
  </si>
  <si>
    <t>DL-02918</t>
  </si>
  <si>
    <t>TKT-04746</t>
  </si>
  <si>
    <t>TKT-04747</t>
  </si>
  <si>
    <t>TKT-04748</t>
  </si>
  <si>
    <t>DL-03474</t>
  </si>
  <si>
    <t>TKT-04749</t>
  </si>
  <si>
    <t>TKT-04750</t>
  </si>
  <si>
    <t>TKT-04751</t>
  </si>
  <si>
    <t>TKT-04752</t>
  </si>
  <si>
    <t>TKT-04753</t>
  </si>
  <si>
    <t>TKT-04754</t>
  </si>
  <si>
    <t>TKT-04755</t>
  </si>
  <si>
    <t>DL-02238</t>
  </si>
  <si>
    <t>TKT-04756</t>
  </si>
  <si>
    <t>31/10/2024</t>
  </si>
  <si>
    <t>TKT-04757</t>
  </si>
  <si>
    <t>DL-01976</t>
  </si>
  <si>
    <t>TKT-04758</t>
  </si>
  <si>
    <t>TKT-04759</t>
  </si>
  <si>
    <t>TKT-04760</t>
  </si>
  <si>
    <t>DL-00768</t>
  </si>
  <si>
    <t>TKT-04761</t>
  </si>
  <si>
    <t>DL-03646</t>
  </si>
  <si>
    <t>TKT-04762</t>
  </si>
  <si>
    <t>25/06/2024</t>
  </si>
  <si>
    <t>TKT-04763</t>
  </si>
  <si>
    <t>TKT-04764</t>
  </si>
  <si>
    <t>TKT-04765</t>
  </si>
  <si>
    <t>TKT-04766</t>
  </si>
  <si>
    <t>TKT-04767</t>
  </si>
  <si>
    <t>TKT-04768</t>
  </si>
  <si>
    <t>TKT-04769</t>
  </si>
  <si>
    <t>DL-03219</t>
  </si>
  <si>
    <t>TKT-04770</t>
  </si>
  <si>
    <t>TKT-04771</t>
  </si>
  <si>
    <t>TKT-04772</t>
  </si>
  <si>
    <t>DL-01357</t>
  </si>
  <si>
    <t>TKT-04773</t>
  </si>
  <si>
    <t>DL-00129</t>
  </si>
  <si>
    <t>TKT-04774</t>
  </si>
  <si>
    <t>TKT-04775</t>
  </si>
  <si>
    <t>TKT-04776</t>
  </si>
  <si>
    <t>TKT-04777</t>
  </si>
  <si>
    <t>TKT-04778</t>
  </si>
  <si>
    <t>TKT-04779</t>
  </si>
  <si>
    <t>DL-02465</t>
  </si>
  <si>
    <t>TKT-04780</t>
  </si>
  <si>
    <t>TKT-04781</t>
  </si>
  <si>
    <t>TKT-04782</t>
  </si>
  <si>
    <t>TKT-04783</t>
  </si>
  <si>
    <t>TKT-04784</t>
  </si>
  <si>
    <t>TKT-04785</t>
  </si>
  <si>
    <t>TKT-04786</t>
  </si>
  <si>
    <t>TKT-04787</t>
  </si>
  <si>
    <t>TKT-04788</t>
  </si>
  <si>
    <t>DL-01300</t>
  </si>
  <si>
    <t>TKT-04789</t>
  </si>
  <si>
    <t>TKT-04790</t>
  </si>
  <si>
    <t>TKT-04791</t>
  </si>
  <si>
    <t>TKT-04792</t>
  </si>
  <si>
    <t>TKT-04793</t>
  </si>
  <si>
    <t>TKT-04794</t>
  </si>
  <si>
    <t>TKT-04795</t>
  </si>
  <si>
    <t>TKT-04796</t>
  </si>
  <si>
    <t>TKT-04797</t>
  </si>
  <si>
    <t>TKT-04798</t>
  </si>
  <si>
    <t>TKT-04799</t>
  </si>
  <si>
    <t>TKT-04800</t>
  </si>
  <si>
    <t>TKT-04801</t>
  </si>
  <si>
    <t>DL-01849</t>
  </si>
  <si>
    <t>TKT-04802</t>
  </si>
  <si>
    <t>DL-00965</t>
  </si>
  <si>
    <t>TKT-04803</t>
  </si>
  <si>
    <t>2023-07-11</t>
  </si>
  <si>
    <t>TKT-04804</t>
  </si>
  <si>
    <t>DL-01418</t>
  </si>
  <si>
    <t>TKT-04805</t>
  </si>
  <si>
    <t>TKT-04806</t>
  </si>
  <si>
    <t>TKT-04807</t>
  </si>
  <si>
    <t>TKT-04808</t>
  </si>
  <si>
    <t>TKT-04809</t>
  </si>
  <si>
    <t>TKT-04810</t>
  </si>
  <si>
    <t>TKT-04811</t>
  </si>
  <si>
    <t>DL-01770</t>
  </si>
  <si>
    <t>TKT-04812</t>
  </si>
  <si>
    <t>TKT-04813</t>
  </si>
  <si>
    <t>08/12/2024</t>
  </si>
  <si>
    <t>TKT-04814</t>
  </si>
  <si>
    <t>TKT-04815</t>
  </si>
  <si>
    <t>TKT-04816</t>
  </si>
  <si>
    <t>TKT-04817</t>
  </si>
  <si>
    <t>TKT-04818</t>
  </si>
  <si>
    <t>TKT-04819</t>
  </si>
  <si>
    <t>TKT-04820</t>
  </si>
  <si>
    <t>TKT-04821</t>
  </si>
  <si>
    <t>TKT-04822</t>
  </si>
  <si>
    <t>TKT-04823</t>
  </si>
  <si>
    <t>TKT-04824</t>
  </si>
  <si>
    <t>DL-01379</t>
  </si>
  <si>
    <t>TKT-04825</t>
  </si>
  <si>
    <t>TKT-04826</t>
  </si>
  <si>
    <t>TKT-04827</t>
  </si>
  <si>
    <t>TKT-04828</t>
  </si>
  <si>
    <t>TKT-04829</t>
  </si>
  <si>
    <t>TKT-04830</t>
  </si>
  <si>
    <t>DL-03522</t>
  </si>
  <si>
    <t>TKT-04831</t>
  </si>
  <si>
    <t>TKT-04832</t>
  </si>
  <si>
    <t>TKT-04833</t>
  </si>
  <si>
    <t>DL-01731</t>
  </si>
  <si>
    <t>TKT-04834</t>
  </si>
  <si>
    <t>TKT-04835</t>
  </si>
  <si>
    <t>DL-02011</t>
  </si>
  <si>
    <t>23/09/2022</t>
  </si>
  <si>
    <t>TKT-04836</t>
  </si>
  <si>
    <t>DL-02679</t>
  </si>
  <si>
    <t>TKT-04837</t>
  </si>
  <si>
    <t>TKT-04838</t>
  </si>
  <si>
    <t>TKT-04839</t>
  </si>
  <si>
    <t>DL-01675</t>
  </si>
  <si>
    <t>TKT-04840</t>
  </si>
  <si>
    <t>TKT-04841</t>
  </si>
  <si>
    <t>TKT-04842</t>
  </si>
  <si>
    <t>DL-00381</t>
  </si>
  <si>
    <t>TKT-04843</t>
  </si>
  <si>
    <t>DL-01052</t>
  </si>
  <si>
    <t>TKT-04844</t>
  </si>
  <si>
    <t>TKT-04845</t>
  </si>
  <si>
    <t>CUST-0359</t>
  </si>
  <si>
    <t>DL-04165</t>
  </si>
  <si>
    <t>TKT-04846</t>
  </si>
  <si>
    <t>TKT-04847</t>
  </si>
  <si>
    <t>TKT-04848</t>
  </si>
  <si>
    <t>TKT-04849</t>
  </si>
  <si>
    <t>TKT-04850</t>
  </si>
  <si>
    <t>TKT-04851</t>
  </si>
  <si>
    <t>TKT-04852</t>
  </si>
  <si>
    <t>DL-00089</t>
  </si>
  <si>
    <t>TKT-04853</t>
  </si>
  <si>
    <t>DL-01650</t>
  </si>
  <si>
    <t>TKT-04854</t>
  </si>
  <si>
    <t>TKT-04855</t>
  </si>
  <si>
    <t>DL-01611</t>
  </si>
  <si>
    <t>TKT-04856</t>
  </si>
  <si>
    <t>DL-02890</t>
  </si>
  <si>
    <t>TKT-04857</t>
  </si>
  <si>
    <t>DL-00739</t>
  </si>
  <si>
    <t>TKT-04858</t>
  </si>
  <si>
    <t>TKT-04859</t>
  </si>
  <si>
    <t>TKT-04860</t>
  </si>
  <si>
    <t>DL-03003</t>
  </si>
  <si>
    <t>TKT-04861</t>
  </si>
  <si>
    <t>TKT-04862</t>
  </si>
  <si>
    <t>TKT-04863</t>
  </si>
  <si>
    <t>TKT-04864</t>
  </si>
  <si>
    <t>DL-01507</t>
  </si>
  <si>
    <t>TKT-04865</t>
  </si>
  <si>
    <t>TKT-04866</t>
  </si>
  <si>
    <t>TKT-04867</t>
  </si>
  <si>
    <t>TKT-04868</t>
  </si>
  <si>
    <t>TKT-04869</t>
  </si>
  <si>
    <t>DL-03575</t>
  </si>
  <si>
    <t>TKT-04870</t>
  </si>
  <si>
    <t>TKT-04871</t>
  </si>
  <si>
    <t>DL-00459</t>
  </si>
  <si>
    <t>TKT-04872</t>
  </si>
  <si>
    <t>TKT-04873</t>
  </si>
  <si>
    <t>TKT-04874</t>
  </si>
  <si>
    <t>TKT-04875</t>
  </si>
  <si>
    <t>TKT-04876</t>
  </si>
  <si>
    <t>TKT-04877</t>
  </si>
  <si>
    <t>DL-02133</t>
  </si>
  <si>
    <t>TKT-04878</t>
  </si>
  <si>
    <t>TKT-04879</t>
  </si>
  <si>
    <t>TKT-04880</t>
  </si>
  <si>
    <t>TKT-04881</t>
  </si>
  <si>
    <t>DL-02754</t>
  </si>
  <si>
    <t>TKT-04882</t>
  </si>
  <si>
    <t>04/07/2024</t>
  </si>
  <si>
    <t>TKT-04883</t>
  </si>
  <si>
    <t>TKT-04884</t>
  </si>
  <si>
    <t>TKT-04885</t>
  </si>
  <si>
    <t>TKT-04886</t>
  </si>
  <si>
    <t>TKT-04887</t>
  </si>
  <si>
    <t>TKT-04888</t>
  </si>
  <si>
    <t>TKT-04889</t>
  </si>
  <si>
    <t>TKT-04890</t>
  </si>
  <si>
    <t>DL-00364</t>
  </si>
  <si>
    <t>TKT-04891</t>
  </si>
  <si>
    <t>TKT-04892</t>
  </si>
  <si>
    <t>TKT-04893</t>
  </si>
  <si>
    <t>DL-03435</t>
  </si>
  <si>
    <t>TKT-04894</t>
  </si>
  <si>
    <t>TKT-04895</t>
  </si>
  <si>
    <t>TKT-04896</t>
  </si>
  <si>
    <t>08/04/2024</t>
  </si>
  <si>
    <t>TKT-04897</t>
  </si>
  <si>
    <t>TKT-04898</t>
  </si>
  <si>
    <t>TKT-04899</t>
  </si>
  <si>
    <t>DL-02658</t>
  </si>
  <si>
    <t>TKT-04900</t>
  </si>
  <si>
    <t>DL-02018</t>
  </si>
  <si>
    <t>TKT-04901</t>
  </si>
  <si>
    <t>TKT-04902</t>
  </si>
  <si>
    <t>DL-03881</t>
  </si>
  <si>
    <t>TKT-04903</t>
  </si>
  <si>
    <t>TKT-04904</t>
  </si>
  <si>
    <t>TKT-04905</t>
  </si>
  <si>
    <t>TKT-04906</t>
  </si>
  <si>
    <t>TKT-04907</t>
  </si>
  <si>
    <t>TKT-04908</t>
  </si>
  <si>
    <t>DL-00176</t>
  </si>
  <si>
    <t>TKT-04909</t>
  </si>
  <si>
    <t>DL-02330</t>
  </si>
  <si>
    <t>TKT-04910</t>
  </si>
  <si>
    <t>TKT-04911</t>
  </si>
  <si>
    <t>TKT-04912</t>
  </si>
  <si>
    <t>DL-01165</t>
  </si>
  <si>
    <t>TKT-04913</t>
  </si>
  <si>
    <t>DL-01158</t>
  </si>
  <si>
    <t>TKT-04914</t>
  </si>
  <si>
    <t>TKT-04915</t>
  </si>
  <si>
    <t>CUST-0541</t>
  </si>
  <si>
    <t>TKT-04916</t>
  </si>
  <si>
    <t>DL-04111</t>
  </si>
  <si>
    <t>TKT-04917</t>
  </si>
  <si>
    <t>TKT-04918</t>
  </si>
  <si>
    <t>DL-00464</t>
  </si>
  <si>
    <t>TKT-04919</t>
  </si>
  <si>
    <t>TKT-04920</t>
  </si>
  <si>
    <t>TKT-04921</t>
  </si>
  <si>
    <t>TKT-04922</t>
  </si>
  <si>
    <t>TKT-04923</t>
  </si>
  <si>
    <t>DL-00595</t>
  </si>
  <si>
    <t>TKT-04924</t>
  </si>
  <si>
    <t>TKT-04925</t>
  </si>
  <si>
    <t>DL-00124</t>
  </si>
  <si>
    <t>TKT-04926</t>
  </si>
  <si>
    <t>TKT-04927</t>
  </si>
  <si>
    <t>DL-00869</t>
  </si>
  <si>
    <t>TKT-04928</t>
  </si>
  <si>
    <t>TKT-04929</t>
  </si>
  <si>
    <t>TKT-04930</t>
  </si>
  <si>
    <t>TKT-04931</t>
  </si>
  <si>
    <t>DL-01823</t>
  </si>
  <si>
    <t>TKT-04932</t>
  </si>
  <si>
    <t>DL-00783</t>
  </si>
  <si>
    <t>TKT-04933</t>
  </si>
  <si>
    <t>TKT-04934</t>
  </si>
  <si>
    <t>DL-03804</t>
  </si>
  <si>
    <t>TKT-04935</t>
  </si>
  <si>
    <t>TKT-04936</t>
  </si>
  <si>
    <t>TKT-04937</t>
  </si>
  <si>
    <t>TKT-04938</t>
  </si>
  <si>
    <t>TKT-04939</t>
  </si>
  <si>
    <t>TKT-04940</t>
  </si>
  <si>
    <t>TKT-04941</t>
  </si>
  <si>
    <t>TKT-04942</t>
  </si>
  <si>
    <t>TKT-04943</t>
  </si>
  <si>
    <t>DL-01527</t>
  </si>
  <si>
    <t>28/10/2023</t>
  </si>
  <si>
    <t>TKT-04944</t>
  </si>
  <si>
    <t>TKT-04945</t>
  </si>
  <si>
    <t>09/02/2025</t>
  </si>
  <si>
    <t>TKT-04946</t>
  </si>
  <si>
    <t>TKT-04947</t>
  </si>
  <si>
    <t>DL-01627</t>
  </si>
  <si>
    <t>TKT-04948</t>
  </si>
  <si>
    <t>TKT-04949</t>
  </si>
  <si>
    <t>DL-00519</t>
  </si>
  <si>
    <t>TKT-04950</t>
  </si>
  <si>
    <t>CUST-0174</t>
  </si>
  <si>
    <t>DL-02235</t>
  </si>
  <si>
    <t>TKT-04951</t>
  </si>
  <si>
    <t>TKT-04952</t>
  </si>
  <si>
    <t>DL-04049</t>
  </si>
  <si>
    <t>TKT-04953</t>
  </si>
  <si>
    <t>TKT-04954</t>
  </si>
  <si>
    <t>TKT-04955</t>
  </si>
  <si>
    <t>TKT-04956</t>
  </si>
  <si>
    <t>DL-03390</t>
  </si>
  <si>
    <t>TKT-04957</t>
  </si>
  <si>
    <t>TKT-04958</t>
  </si>
  <si>
    <t>TKT-04959</t>
  </si>
  <si>
    <t>DL-03686</t>
  </si>
  <si>
    <t>10/04/2023</t>
  </si>
  <si>
    <t>TKT-04960</t>
  </si>
  <si>
    <t>TKT-04961</t>
  </si>
  <si>
    <t>DL-03089</t>
  </si>
  <si>
    <t>TKT-04962</t>
  </si>
  <si>
    <t>TKT-04963</t>
  </si>
  <si>
    <t>TKT-04964</t>
  </si>
  <si>
    <t>TKT-04965</t>
  </si>
  <si>
    <t>TKT-04966</t>
  </si>
  <si>
    <t>TKT-04967</t>
  </si>
  <si>
    <t>DL-01618</t>
  </si>
  <si>
    <t>TKT-04968</t>
  </si>
  <si>
    <t>TKT-04969</t>
  </si>
  <si>
    <t>TKT-04970</t>
  </si>
  <si>
    <t>TKT-04971</t>
  </si>
  <si>
    <t>TKT-04972</t>
  </si>
  <si>
    <t>TKT-04973</t>
  </si>
  <si>
    <t>TKT-04974</t>
  </si>
  <si>
    <t>TKT-04975</t>
  </si>
  <si>
    <t>TKT-04976</t>
  </si>
  <si>
    <t>TKT-04977</t>
  </si>
  <si>
    <t>DL-02460</t>
  </si>
  <si>
    <t>TKT-04978</t>
  </si>
  <si>
    <t>TKT-04979</t>
  </si>
  <si>
    <t>TKT-04980</t>
  </si>
  <si>
    <t>TKT-04981</t>
  </si>
  <si>
    <t>DL-01752</t>
  </si>
  <si>
    <t>16/01/2025</t>
  </si>
  <si>
    <t>TKT-04982</t>
  </si>
  <si>
    <t>15/06/2022</t>
  </si>
  <si>
    <t>TKT-04983</t>
  </si>
  <si>
    <t>TKT-04984</t>
  </si>
  <si>
    <t>DL-00919</t>
  </si>
  <si>
    <t>TKT-04985</t>
  </si>
  <si>
    <t>TKT-04986</t>
  </si>
  <si>
    <t>DL-03194</t>
  </si>
  <si>
    <t>TKT-04987</t>
  </si>
  <si>
    <t>DL-02268</t>
  </si>
  <si>
    <t>TKT-04988</t>
  </si>
  <si>
    <t>TKT-04989</t>
  </si>
  <si>
    <t>DL-02126</t>
  </si>
  <si>
    <t>TKT-04990</t>
  </si>
  <si>
    <t>TKT-04991</t>
  </si>
  <si>
    <t>DL-01614</t>
  </si>
  <si>
    <t>TKT-04992</t>
  </si>
  <si>
    <t>TKT-04993</t>
  </si>
  <si>
    <t>TKT-04994</t>
  </si>
  <si>
    <t>TKT-04995</t>
  </si>
  <si>
    <t>DL-00784</t>
  </si>
  <si>
    <t>TKT-04996</t>
  </si>
  <si>
    <t>TKT-04997</t>
  </si>
  <si>
    <t>2023-04-18</t>
  </si>
  <si>
    <t>TKT-04998</t>
  </si>
  <si>
    <t>CUST-0025</t>
  </si>
  <si>
    <t>TKT-04999</t>
  </si>
  <si>
    <t>TKT-05000</t>
  </si>
  <si>
    <t>TKT-05001</t>
  </si>
  <si>
    <t>TKT-05002</t>
  </si>
  <si>
    <t>TKT-05003</t>
  </si>
  <si>
    <t>TKT-05004</t>
  </si>
  <si>
    <t>DL-01565</t>
  </si>
  <si>
    <t>TKT-05005</t>
  </si>
  <si>
    <t>06/05/2023</t>
  </si>
  <si>
    <t>TKT-05006</t>
  </si>
  <si>
    <t>02/03/2023</t>
  </si>
  <si>
    <t>TKT-05007</t>
  </si>
  <si>
    <t>DL-00218</t>
  </si>
  <si>
    <t>TKT-05008</t>
  </si>
  <si>
    <t>TKT-05009</t>
  </si>
  <si>
    <t>TKT-05010</t>
  </si>
  <si>
    <t>TKT-05011</t>
  </si>
  <si>
    <t>TKT-05012</t>
  </si>
  <si>
    <t>TKT-05013</t>
  </si>
  <si>
    <t>TKT-05014</t>
  </si>
  <si>
    <t>TKT-05015</t>
  </si>
  <si>
    <t>DL-00405</t>
  </si>
  <si>
    <t>TKT-05016</t>
  </si>
  <si>
    <t>TKT-05017</t>
  </si>
  <si>
    <t>TKT-05018</t>
  </si>
  <si>
    <t>TKT-05019</t>
  </si>
  <si>
    <t>TKT-05020</t>
  </si>
  <si>
    <t>TKT-05021</t>
  </si>
  <si>
    <t>TKT-05022</t>
  </si>
  <si>
    <t>TKT-05023</t>
  </si>
  <si>
    <t>TKT-05024</t>
  </si>
  <si>
    <t>DL-02355</t>
  </si>
  <si>
    <t>TKT-05025</t>
  </si>
  <si>
    <t>DL-02193</t>
  </si>
  <si>
    <t>TKT-05026</t>
  </si>
  <si>
    <t>TKT-05027</t>
  </si>
  <si>
    <t>TKT-05028</t>
  </si>
  <si>
    <t>TKT-05029</t>
  </si>
  <si>
    <t>DL-04169</t>
  </si>
  <si>
    <t>TKT-05030</t>
  </si>
  <si>
    <t>TKT-05031</t>
  </si>
  <si>
    <t>TKT-05032</t>
  </si>
  <si>
    <t>TKT-05033</t>
  </si>
  <si>
    <t>TKT-05034</t>
  </si>
  <si>
    <t>28/02/2022</t>
  </si>
  <si>
    <t>TKT-05035</t>
  </si>
  <si>
    <t>08/04/2023</t>
  </si>
  <si>
    <t>TKT-05036</t>
  </si>
  <si>
    <t>TKT-05037</t>
  </si>
  <si>
    <t>TKT-05038</t>
  </si>
  <si>
    <t>TKT-05039</t>
  </si>
  <si>
    <t>TKT-05040</t>
  </si>
  <si>
    <t>TKT-05041</t>
  </si>
  <si>
    <t>TKT-05042</t>
  </si>
  <si>
    <t>TKT-05043</t>
  </si>
  <si>
    <t>DL-00852</t>
  </si>
  <si>
    <t>TKT-05044</t>
  </si>
  <si>
    <t>TKT-05045</t>
  </si>
  <si>
    <t>TKT-05046</t>
  </si>
  <si>
    <t>TKT-05047</t>
  </si>
  <si>
    <t>TKT-05048</t>
  </si>
  <si>
    <t>TKT-05049</t>
  </si>
  <si>
    <t>DL-00844</t>
  </si>
  <si>
    <t>TKT-05050</t>
  </si>
  <si>
    <t>TKT-05051</t>
  </si>
  <si>
    <t>TKT-05052</t>
  </si>
  <si>
    <t>TKT-05053</t>
  </si>
  <si>
    <t>TKT-05054</t>
  </si>
  <si>
    <t>TKT-05055</t>
  </si>
  <si>
    <t>TKT-05056</t>
  </si>
  <si>
    <t>TKT-05057</t>
  </si>
  <si>
    <t>TKT-05058</t>
  </si>
  <si>
    <t>TKT-05059</t>
  </si>
  <si>
    <t>TKT-05060</t>
  </si>
  <si>
    <t>TKT-05061</t>
  </si>
  <si>
    <t>DL-01132</t>
  </si>
  <si>
    <t>TKT-05062</t>
  </si>
  <si>
    <t>TKT-05063</t>
  </si>
  <si>
    <t>TKT-05064</t>
  </si>
  <si>
    <t>TKT-05065</t>
  </si>
  <si>
    <t>DL-02218</t>
  </si>
  <si>
    <t>TKT-05066</t>
  </si>
  <si>
    <t>DL-00514</t>
  </si>
  <si>
    <t>TKT-05067</t>
  </si>
  <si>
    <t>TKT-05068</t>
  </si>
  <si>
    <t>TKT-05069</t>
  </si>
  <si>
    <t>TKT-05070</t>
  </si>
  <si>
    <t>DL-02013</t>
  </si>
  <si>
    <t>TKT-05071</t>
  </si>
  <si>
    <t>TKT-05072</t>
  </si>
  <si>
    <t>TKT-05073</t>
  </si>
  <si>
    <t>DL-01616</t>
  </si>
  <si>
    <t>TKT-05074</t>
  </si>
  <si>
    <t>TKT-05075</t>
  </si>
  <si>
    <t>TKT-05076</t>
  </si>
  <si>
    <t>TKT-05077</t>
  </si>
  <si>
    <t>DL-01646</t>
  </si>
  <si>
    <t>TKT-05078</t>
  </si>
  <si>
    <t>DL-00982</t>
  </si>
  <si>
    <t>TKT-05079</t>
  </si>
  <si>
    <t>TKT-05080</t>
  </si>
  <si>
    <t>TKT-05081</t>
  </si>
  <si>
    <t>TKT-05082</t>
  </si>
  <si>
    <t>TKT-05083</t>
  </si>
  <si>
    <t>TKT-05084</t>
  </si>
  <si>
    <t>DL-00133</t>
  </si>
  <si>
    <t>TKT-05085</t>
  </si>
  <si>
    <t>TKT-05086</t>
  </si>
  <si>
    <t>25/11/2023</t>
  </si>
  <si>
    <t>TKT-05087</t>
  </si>
  <si>
    <t>TKT-05088</t>
  </si>
  <si>
    <t>DL-02896</t>
  </si>
  <si>
    <t>TKT-05089</t>
  </si>
  <si>
    <t>TKT-05090</t>
  </si>
  <si>
    <t>TKT-05091</t>
  </si>
  <si>
    <t>TKT-05092</t>
  </si>
  <si>
    <t>TKT-05093</t>
  </si>
  <si>
    <t>DL-01873</t>
  </si>
  <si>
    <t>TKT-05094</t>
  </si>
  <si>
    <t>TKT-05095</t>
  </si>
  <si>
    <t>DL-01735</t>
  </si>
  <si>
    <t>TKT-05096</t>
  </si>
  <si>
    <t>TKT-05097</t>
  </si>
  <si>
    <t>DL-01586</t>
  </si>
  <si>
    <t>TKT-05098</t>
  </si>
  <si>
    <t>TKT-05099</t>
  </si>
  <si>
    <t>TKT-05100</t>
  </si>
  <si>
    <t>TKT-05101</t>
  </si>
  <si>
    <t>DL-02185</t>
  </si>
  <si>
    <t>TKT-05102</t>
  </si>
  <si>
    <t>TKT-05103</t>
  </si>
  <si>
    <t>TKT-05104</t>
  </si>
  <si>
    <t>TKT-05105</t>
  </si>
  <si>
    <t>TKT-05106</t>
  </si>
  <si>
    <t>DL-01960</t>
  </si>
  <si>
    <t>TKT-05107</t>
  </si>
  <si>
    <t>CUST-0693</t>
  </si>
  <si>
    <t>DL-04175</t>
  </si>
  <si>
    <t>TKT-05108</t>
  </si>
  <si>
    <t>TKT-05109</t>
  </si>
  <si>
    <t>TKT-05110</t>
  </si>
  <si>
    <t>TKT-05111</t>
  </si>
  <si>
    <t>DL-02091</t>
  </si>
  <si>
    <t>TKT-05112</t>
  </si>
  <si>
    <t>TKT-05113</t>
  </si>
  <si>
    <t>TKT-05114</t>
  </si>
  <si>
    <t>DL-01585</t>
  </si>
  <si>
    <t>TKT-05115</t>
  </si>
  <si>
    <t>TKT-05116</t>
  </si>
  <si>
    <t>DL-03265</t>
  </si>
  <si>
    <t>TKT-05117</t>
  </si>
  <si>
    <t>TKT-05118</t>
  </si>
  <si>
    <t>DL-03333</t>
  </si>
  <si>
    <t>TKT-05119</t>
  </si>
  <si>
    <t>DL-01063</t>
  </si>
  <si>
    <t>TKT-05120</t>
  </si>
  <si>
    <t>DL-01302</t>
  </si>
  <si>
    <t>TKT-05121</t>
  </si>
  <si>
    <t>TKT-05122</t>
  </si>
  <si>
    <t>DL-04156</t>
  </si>
  <si>
    <t>TKT-05123</t>
  </si>
  <si>
    <t>TKT-05124</t>
  </si>
  <si>
    <t>TKT-05125</t>
  </si>
  <si>
    <t>TKT-05126</t>
  </si>
  <si>
    <t>TKT-05127</t>
  </si>
  <si>
    <t>TKT-05128</t>
  </si>
  <si>
    <t>TKT-05129</t>
  </si>
  <si>
    <t>DL-03058</t>
  </si>
  <si>
    <t>TKT-05130</t>
  </si>
  <si>
    <t>DL-03740</t>
  </si>
  <si>
    <t>TKT-05131</t>
  </si>
  <si>
    <t>TKT-05132</t>
  </si>
  <si>
    <t>TKT-05133</t>
  </si>
  <si>
    <t>TKT-05134</t>
  </si>
  <si>
    <t>TKT-05135</t>
  </si>
  <si>
    <t>DL-00034</t>
  </si>
  <si>
    <t>TKT-05136</t>
  </si>
  <si>
    <t>TKT-05137</t>
  </si>
  <si>
    <t>TKT-05138</t>
  </si>
  <si>
    <t>TKT-05139</t>
  </si>
  <si>
    <t>DL-00511</t>
  </si>
  <si>
    <t>TKT-05140</t>
  </si>
  <si>
    <t>TKT-05141</t>
  </si>
  <si>
    <t>TKT-05142</t>
  </si>
  <si>
    <t>TKT-05143</t>
  </si>
  <si>
    <t>TKT-05144</t>
  </si>
  <si>
    <t>TKT-05145</t>
  </si>
  <si>
    <t>TKT-05146</t>
  </si>
  <si>
    <t>21/04/2022</t>
  </si>
  <si>
    <t>TKT-05147</t>
  </si>
  <si>
    <t>TKT-05148</t>
  </si>
  <si>
    <t>TKT-05149</t>
  </si>
  <si>
    <t>DL-03403</t>
  </si>
  <si>
    <t>TKT-05150</t>
  </si>
  <si>
    <t>TKT-05151</t>
  </si>
  <si>
    <t>TKT-05152</t>
  </si>
  <si>
    <t>TKT-05153</t>
  </si>
  <si>
    <t>TKT-05154</t>
  </si>
  <si>
    <t>TKT-05155</t>
  </si>
  <si>
    <t>TKT-05156</t>
  </si>
  <si>
    <t>TKT-05157</t>
  </si>
  <si>
    <t>TKT-05158</t>
  </si>
  <si>
    <t>TKT-05159</t>
  </si>
  <si>
    <t>TKT-05160</t>
  </si>
  <si>
    <t>TKT-05161</t>
  </si>
  <si>
    <t>TKT-05162</t>
  </si>
  <si>
    <t>TKT-05163</t>
  </si>
  <si>
    <t>TKT-05164</t>
  </si>
  <si>
    <t>TKT-05165</t>
  </si>
  <si>
    <t>CUST-0846</t>
  </si>
  <si>
    <t>TKT-05166</t>
  </si>
  <si>
    <t>TKT-05167</t>
  </si>
  <si>
    <t>TKT-05168</t>
  </si>
  <si>
    <t>TKT-05169</t>
  </si>
  <si>
    <t>TKT-05170</t>
  </si>
  <si>
    <t>TKT-05171</t>
  </si>
  <si>
    <t>TKT-05172</t>
  </si>
  <si>
    <t>TKT-05173</t>
  </si>
  <si>
    <t>TKT-05174</t>
  </si>
  <si>
    <t>DL-00195</t>
  </si>
  <si>
    <t>TKT-05175</t>
  </si>
  <si>
    <t>DL-01826</t>
  </si>
  <si>
    <t>TKT-05176</t>
  </si>
  <si>
    <t>DL-01810</t>
  </si>
  <si>
    <t>TKT-05177</t>
  </si>
  <si>
    <t>12/05/2024</t>
  </si>
  <si>
    <t>TKT-05178</t>
  </si>
  <si>
    <t>DL-00096</t>
  </si>
  <si>
    <t>TKT-05179</t>
  </si>
  <si>
    <t>TKT-05180</t>
  </si>
  <si>
    <t>TKT-05181</t>
  </si>
  <si>
    <t>TKT-05182</t>
  </si>
  <si>
    <t>DL-03894</t>
  </si>
  <si>
    <t>TKT-05183</t>
  </si>
  <si>
    <t>TKT-05184</t>
  </si>
  <si>
    <t>TKT-05185</t>
  </si>
  <si>
    <t>TKT-05186</t>
  </si>
  <si>
    <t>TKT-05187</t>
  </si>
  <si>
    <t>DL-03861</t>
  </si>
  <si>
    <t>TKT-05188</t>
  </si>
  <si>
    <t>TKT-05189</t>
  </si>
  <si>
    <t>10/06/2024</t>
  </si>
  <si>
    <t>TKT-05190</t>
  </si>
  <si>
    <t>TKT-05191</t>
  </si>
  <si>
    <t>TKT-05192</t>
  </si>
  <si>
    <t>TKT-05193</t>
  </si>
  <si>
    <t>TKT-05194</t>
  </si>
  <si>
    <t>DL-03467</t>
  </si>
  <si>
    <t>TKT-05195</t>
  </si>
  <si>
    <t>TKT-05196</t>
  </si>
  <si>
    <t>DL-01812</t>
  </si>
  <si>
    <t>TKT-05197</t>
  </si>
  <si>
    <t>TKT-05198</t>
  </si>
  <si>
    <t>TKT-05199</t>
  </si>
  <si>
    <t>DL-02867</t>
  </si>
  <si>
    <t>TKT-05200</t>
  </si>
  <si>
    <t>TKT-05201</t>
  </si>
  <si>
    <t>DL-00860</t>
  </si>
  <si>
    <t>TKT-05202</t>
  </si>
  <si>
    <t>TKT-05203</t>
  </si>
  <si>
    <t>DL-00271</t>
  </si>
  <si>
    <t>TKT-05204</t>
  </si>
  <si>
    <t>DL-01016</t>
  </si>
  <si>
    <t>TKT-05205</t>
  </si>
  <si>
    <t>TKT-05206</t>
  </si>
  <si>
    <t>DL-03704</t>
  </si>
  <si>
    <t>TKT-05207</t>
  </si>
  <si>
    <t>TKT-05208</t>
  </si>
  <si>
    <t>TKT-05209</t>
  </si>
  <si>
    <t>CUST-1366</t>
  </si>
  <si>
    <t>TKT-05210</t>
  </si>
  <si>
    <t>TKT-05211</t>
  </si>
  <si>
    <t>TKT-05212</t>
  </si>
  <si>
    <t>DL-01436</t>
  </si>
  <si>
    <t>TKT-05213</t>
  </si>
  <si>
    <t>DL-00676</t>
  </si>
  <si>
    <t>TKT-05214</t>
  </si>
  <si>
    <t>TKT-05215</t>
  </si>
  <si>
    <t>TKT-05216</t>
  </si>
  <si>
    <t>TKT-05217</t>
  </si>
  <si>
    <t>DL-02543</t>
  </si>
  <si>
    <t>TKT-05218</t>
  </si>
  <si>
    <t>TKT-05219</t>
  </si>
  <si>
    <t>DL-00371</t>
  </si>
  <si>
    <t>TKT-05220</t>
  </si>
  <si>
    <t>TKT-05221</t>
  </si>
  <si>
    <t>TKT-05222</t>
  </si>
  <si>
    <t>TKT-05223</t>
  </si>
  <si>
    <t>TKT-05224</t>
  </si>
  <si>
    <t>TKT-05225</t>
  </si>
  <si>
    <t>TKT-05226</t>
  </si>
  <si>
    <t>CUST-0991</t>
  </si>
  <si>
    <t>TKT-05227</t>
  </si>
  <si>
    <t>TKT-05228</t>
  </si>
  <si>
    <t>DL-00877</t>
  </si>
  <si>
    <t>TKT-05229</t>
  </si>
  <si>
    <t>TKT-05230</t>
  </si>
  <si>
    <t>TKT-05231</t>
  </si>
  <si>
    <t>TKT-05232</t>
  </si>
  <si>
    <t>TKT-05233</t>
  </si>
  <si>
    <t>TKT-05234</t>
  </si>
  <si>
    <t>DL-01486</t>
  </si>
  <si>
    <t>TKT-05235</t>
  </si>
  <si>
    <t>DL-03236</t>
  </si>
  <si>
    <t>TKT-05236</t>
  </si>
  <si>
    <t>DL-04055</t>
  </si>
  <si>
    <t>TKT-05237</t>
  </si>
  <si>
    <t>DL-03628</t>
  </si>
  <si>
    <t>TKT-05238</t>
  </si>
  <si>
    <t>DL-04107</t>
  </si>
  <si>
    <t>TKT-05239</t>
  </si>
  <si>
    <t>TKT-05240</t>
  </si>
  <si>
    <t>TKT-05241</t>
  </si>
  <si>
    <t>TKT-05242</t>
  </si>
  <si>
    <t>TKT-05243</t>
  </si>
  <si>
    <t>TKT-05244</t>
  </si>
  <si>
    <t>03/12/2023</t>
  </si>
  <si>
    <t>TKT-05245</t>
  </si>
  <si>
    <t>DL-01003</t>
  </si>
  <si>
    <t>TKT-05246</t>
  </si>
  <si>
    <t>TKT-05247</t>
  </si>
  <si>
    <t>TKT-05248</t>
  </si>
  <si>
    <t>CUST-0484</t>
  </si>
  <si>
    <t>TKT-05249</t>
  </si>
  <si>
    <t>CUST-0779</t>
  </si>
  <si>
    <t>TKT-05250</t>
  </si>
  <si>
    <t>TKT-05251</t>
  </si>
  <si>
    <t>TKT-05252</t>
  </si>
  <si>
    <t>DL-01890</t>
  </si>
  <si>
    <t>11/11/2023</t>
  </si>
  <si>
    <t>TKT-05253</t>
  </si>
  <si>
    <t>TKT-05254</t>
  </si>
  <si>
    <t>TKT-05255</t>
  </si>
  <si>
    <t>DL-02357</t>
  </si>
  <si>
    <t>TKT-05256</t>
  </si>
  <si>
    <t>TKT-05257</t>
  </si>
  <si>
    <t>DL-00652</t>
  </si>
  <si>
    <t>TKT-05258</t>
  </si>
  <si>
    <t>TKT-05259</t>
  </si>
  <si>
    <t>TKT-05260</t>
  </si>
  <si>
    <t>TKT-05261</t>
  </si>
  <si>
    <t>DL-03673</t>
  </si>
  <si>
    <t>TKT-05262</t>
  </si>
  <si>
    <t>DL-01893</t>
  </si>
  <si>
    <t>TKT-05263</t>
  </si>
  <si>
    <t>DL-00635</t>
  </si>
  <si>
    <t>TKT-05264</t>
  </si>
  <si>
    <t>TKT-05265</t>
  </si>
  <si>
    <t>DL-02747</t>
  </si>
  <si>
    <t>TKT-05266</t>
  </si>
  <si>
    <t>TKT-05267</t>
  </si>
  <si>
    <t>TKT-05268</t>
  </si>
  <si>
    <t>DL-02820</t>
  </si>
  <si>
    <t>TKT-05269</t>
  </si>
  <si>
    <t>TKT-05270</t>
  </si>
  <si>
    <t>DL-01707</t>
  </si>
  <si>
    <t>TKT-05271</t>
  </si>
  <si>
    <t>TKT-05272</t>
  </si>
  <si>
    <t>TKT-05273</t>
  </si>
  <si>
    <t>DL-02329</t>
  </si>
  <si>
    <t>TKT-05274</t>
  </si>
  <si>
    <t>TKT-05275</t>
  </si>
  <si>
    <t>TKT-05276</t>
  </si>
  <si>
    <t>2025-02-01</t>
  </si>
  <si>
    <t>TKT-05277</t>
  </si>
  <si>
    <t>TKT-05278</t>
  </si>
  <si>
    <t>TKT-05279</t>
  </si>
  <si>
    <t>TKT-05280</t>
  </si>
  <si>
    <t>TKT-05281</t>
  </si>
  <si>
    <t>TKT-05282</t>
  </si>
  <si>
    <t>TKT-05283</t>
  </si>
  <si>
    <t>TKT-05284</t>
  </si>
  <si>
    <t>TKT-05285</t>
  </si>
  <si>
    <t>DL-00622</t>
  </si>
  <si>
    <t>TKT-05286</t>
  </si>
  <si>
    <t>TKT-05287</t>
  </si>
  <si>
    <t>TKT-05288</t>
  </si>
  <si>
    <t>TKT-05289</t>
  </si>
  <si>
    <t>TKT-05290</t>
  </si>
  <si>
    <t>DL-00028</t>
  </si>
  <si>
    <t>TKT-05291</t>
  </si>
  <si>
    <t>TKT-05292</t>
  </si>
  <si>
    <t>DL-02074</t>
  </si>
  <si>
    <t>TKT-05293</t>
  </si>
  <si>
    <t>TKT-05294</t>
  </si>
  <si>
    <t>DL-01104</t>
  </si>
  <si>
    <t>TKT-05295</t>
  </si>
  <si>
    <t>DL-02629</t>
  </si>
  <si>
    <t>TKT-05296</t>
  </si>
  <si>
    <t>TKT-05297</t>
  </si>
  <si>
    <t>TKT-05298</t>
  </si>
  <si>
    <t>TKT-05299</t>
  </si>
  <si>
    <t>TKT-05300</t>
  </si>
  <si>
    <t>18/10/2022</t>
  </si>
  <si>
    <t>TKT-05301</t>
  </si>
  <si>
    <t>TKT-05302</t>
  </si>
  <si>
    <t>06/02/2025</t>
  </si>
  <si>
    <t>TKT-05303</t>
  </si>
  <si>
    <t>TKT-05304</t>
  </si>
  <si>
    <t>DL-01454</t>
  </si>
  <si>
    <t>TKT-05305</t>
  </si>
  <si>
    <t>TKT-05306</t>
  </si>
  <si>
    <t>DL-03090</t>
  </si>
  <si>
    <t>TKT-05307</t>
  </si>
  <si>
    <t>TKT-05308</t>
  </si>
  <si>
    <t>DL-03855</t>
  </si>
  <si>
    <t>TKT-05309</t>
  </si>
  <si>
    <t>DL-03651</t>
  </si>
  <si>
    <t>TKT-05310</t>
  </si>
  <si>
    <t>TKT-05311</t>
  </si>
  <si>
    <t>TKT-05312</t>
  </si>
  <si>
    <t>DL-00558</t>
  </si>
  <si>
    <t>TKT-05313</t>
  </si>
  <si>
    <t>TKT-05314</t>
  </si>
  <si>
    <t>TKT-05315</t>
  </si>
  <si>
    <t>TKT-05316</t>
  </si>
  <si>
    <t>TKT-05317</t>
  </si>
  <si>
    <t>TKT-05318</t>
  </si>
  <si>
    <t>TKT-05319</t>
  </si>
  <si>
    <t>DL-03283</t>
  </si>
  <si>
    <t>TKT-05320</t>
  </si>
  <si>
    <t>TKT-05321</t>
  </si>
  <si>
    <t>DL-02273</t>
  </si>
  <si>
    <t>TKT-05322</t>
  </si>
  <si>
    <t>TKT-05323</t>
  </si>
  <si>
    <t>TKT-05324</t>
  </si>
  <si>
    <t>TKT-05325</t>
  </si>
  <si>
    <t>TKT-05326</t>
  </si>
  <si>
    <t>TKT-05327</t>
  </si>
  <si>
    <t>TKT-05328</t>
  </si>
  <si>
    <t>DL-02061</t>
  </si>
  <si>
    <t>TKT-05329</t>
  </si>
  <si>
    <t>DL-04089</t>
  </si>
  <si>
    <t>TKT-05330</t>
  </si>
  <si>
    <t>DL-04149</t>
  </si>
  <si>
    <t>TKT-05331</t>
  </si>
  <si>
    <t>TKT-05332</t>
  </si>
  <si>
    <t>TKT-05333</t>
  </si>
  <si>
    <t>TKT-05334</t>
  </si>
  <si>
    <t>TKT-05335</t>
  </si>
  <si>
    <t>DL-01988</t>
  </si>
  <si>
    <t>TKT-05336</t>
  </si>
  <si>
    <t>TKT-05337</t>
  </si>
  <si>
    <t>TKT-05338</t>
  </si>
  <si>
    <t>TKT-05339</t>
  </si>
  <si>
    <t>TKT-05340</t>
  </si>
  <si>
    <t>TKT-05341</t>
  </si>
  <si>
    <t>DL-02338</t>
  </si>
  <si>
    <t>TKT-05342</t>
  </si>
  <si>
    <t>TKT-05343</t>
  </si>
  <si>
    <t>DL-01317</t>
  </si>
  <si>
    <t>TKT-05344</t>
  </si>
  <si>
    <t>TKT-05345</t>
  </si>
  <si>
    <t>TKT-05346</t>
  </si>
  <si>
    <t>TKT-05347</t>
  </si>
  <si>
    <t>TKT-05348</t>
  </si>
  <si>
    <t>TKT-05349</t>
  </si>
  <si>
    <t>TKT-05350</t>
  </si>
  <si>
    <t>TKT-05351</t>
  </si>
  <si>
    <t>TKT-05352</t>
  </si>
  <si>
    <t>TKT-05353</t>
  </si>
  <si>
    <t>21/08/2022</t>
  </si>
  <si>
    <t>TKT-05354</t>
  </si>
  <si>
    <t>DL-00233</t>
  </si>
  <si>
    <t>TKT-05355</t>
  </si>
  <si>
    <t>TKT-05356</t>
  </si>
  <si>
    <t>TKT-05357</t>
  </si>
  <si>
    <t>TKT-05358</t>
  </si>
  <si>
    <t>TKT-05359</t>
  </si>
  <si>
    <t>TKT-05360</t>
  </si>
  <si>
    <t>TKT-05361</t>
  </si>
  <si>
    <t>TKT-05362</t>
  </si>
  <si>
    <t>DL-02029</t>
  </si>
  <si>
    <t>TKT-05363</t>
  </si>
  <si>
    <t>TKT-05364</t>
  </si>
  <si>
    <t>DL-02846</t>
  </si>
  <si>
    <t>TKT-05365</t>
  </si>
  <si>
    <t>TKT-05366</t>
  </si>
  <si>
    <t>TKT-05367</t>
  </si>
  <si>
    <t>TKT-05368</t>
  </si>
  <si>
    <t>TKT-05369</t>
  </si>
  <si>
    <t>TKT-05370</t>
  </si>
  <si>
    <t>27/10/2024</t>
  </si>
  <si>
    <t>TKT-05371</t>
  </si>
  <si>
    <t>TKT-05372</t>
  </si>
  <si>
    <t>TKT-05373</t>
  </si>
  <si>
    <t>DL-01541</t>
  </si>
  <si>
    <t>TKT-05374</t>
  </si>
  <si>
    <t>TKT-05375</t>
  </si>
  <si>
    <t>TKT-05376</t>
  </si>
  <si>
    <t>TKT-05377</t>
  </si>
  <si>
    <t>TKT-05378</t>
  </si>
  <si>
    <t>TKT-05379</t>
  </si>
  <si>
    <t>TKT-05380</t>
  </si>
  <si>
    <t>DL-03108</t>
  </si>
  <si>
    <t>TKT-05381</t>
  </si>
  <si>
    <t>TKT-05382</t>
  </si>
  <si>
    <t>05/11/2023</t>
  </si>
  <si>
    <t>TKT-05383</t>
  </si>
  <si>
    <t>01/05/2023</t>
  </si>
  <si>
    <t>TKT-05384</t>
  </si>
  <si>
    <t>TKT-05385</t>
  </si>
  <si>
    <t>TKT-05386</t>
  </si>
  <si>
    <t>TKT-05387</t>
  </si>
  <si>
    <t>DL-00379</t>
  </si>
  <si>
    <t>TKT-05388</t>
  </si>
  <si>
    <t>DL-00977</t>
  </si>
  <si>
    <t>TKT-05389</t>
  </si>
  <si>
    <t>DL-00425</t>
  </si>
  <si>
    <t>TKT-05390</t>
  </si>
  <si>
    <t>TKT-05391</t>
  </si>
  <si>
    <t>DL-02570</t>
  </si>
  <si>
    <t>26/06/2023</t>
  </si>
  <si>
    <t>TKT-05392</t>
  </si>
  <si>
    <t>TKT-05393</t>
  </si>
  <si>
    <t>27/11/2024</t>
  </si>
  <si>
    <t>TKT-05394</t>
  </si>
  <si>
    <t>DL-00356</t>
  </si>
  <si>
    <t>TKT-05395</t>
  </si>
  <si>
    <t>DL-02690</t>
  </si>
  <si>
    <t>TKT-05396</t>
  </si>
  <si>
    <t>TKT-05397</t>
  </si>
  <si>
    <t>TKT-05398</t>
  </si>
  <si>
    <t>TKT-05399</t>
  </si>
  <si>
    <t>DL-01833</t>
  </si>
  <si>
    <t>TKT-05400</t>
  </si>
  <si>
    <t>DL-00716</t>
  </si>
  <si>
    <t>TKT-05401</t>
  </si>
  <si>
    <t>TKT-05402</t>
  </si>
  <si>
    <t>DL-03700</t>
  </si>
  <si>
    <t>TKT-05403</t>
  </si>
  <si>
    <t>27/08/2023</t>
  </si>
  <si>
    <t>TKT-05404</t>
  </si>
  <si>
    <t>TKT-05405</t>
  </si>
  <si>
    <t>TKT-05406</t>
  </si>
  <si>
    <t>TKT-05407</t>
  </si>
  <si>
    <t>DL-01986</t>
  </si>
  <si>
    <t>TKT-05408</t>
  </si>
  <si>
    <t>TKT-05409</t>
  </si>
  <si>
    <t>TKT-05410</t>
  </si>
  <si>
    <t>TKT-05411</t>
  </si>
  <si>
    <t>TKT-05412</t>
  </si>
  <si>
    <t>DL-01613</t>
  </si>
  <si>
    <t>TKT-05413</t>
  </si>
  <si>
    <t>DL-00086</t>
  </si>
  <si>
    <t>TKT-05414</t>
  </si>
  <si>
    <t>TKT-05415</t>
  </si>
  <si>
    <t>TKT-05416</t>
  </si>
  <si>
    <t>TKT-05417</t>
  </si>
  <si>
    <t>TKT-05418</t>
  </si>
  <si>
    <t>TKT-05419</t>
  </si>
  <si>
    <t>TKT-05420</t>
  </si>
  <si>
    <t>DL-03526</t>
  </si>
  <si>
    <t>31/03/2022</t>
  </si>
  <si>
    <t>TKT-05421</t>
  </si>
  <si>
    <t>TKT-05422</t>
  </si>
  <si>
    <t>TKT-05423</t>
  </si>
  <si>
    <t>TKT-05424</t>
  </si>
  <si>
    <t>TKT-05425</t>
  </si>
  <si>
    <t>TKT-05426</t>
  </si>
  <si>
    <t>TKT-05427</t>
  </si>
  <si>
    <t>DL-00414</t>
  </si>
  <si>
    <t>TKT-05428</t>
  </si>
  <si>
    <t>TKT-05429</t>
  </si>
  <si>
    <t>DL-00615</t>
  </si>
  <si>
    <t>TKT-05430</t>
  </si>
  <si>
    <t>TKT-05431</t>
  </si>
  <si>
    <t>DL-03296</t>
  </si>
  <si>
    <t>TKT-05432</t>
  </si>
  <si>
    <t>DL-01540</t>
  </si>
  <si>
    <t>TKT-05433</t>
  </si>
  <si>
    <t>TKT-05434</t>
  </si>
  <si>
    <t>DL-01552</t>
  </si>
  <si>
    <t>TKT-05435</t>
  </si>
  <si>
    <t>TKT-05436</t>
  </si>
  <si>
    <t>DL-02236</t>
  </si>
  <si>
    <t>TKT-05437</t>
  </si>
  <si>
    <t>CUST-1096</t>
  </si>
  <si>
    <t>07/11/2024</t>
  </si>
  <si>
    <t>TKT-05438</t>
  </si>
  <si>
    <t>DL-03362</t>
  </si>
  <si>
    <t>TKT-05439</t>
  </si>
  <si>
    <t>TKT-05440</t>
  </si>
  <si>
    <t>TKT-05441</t>
  </si>
  <si>
    <t>TKT-05442</t>
  </si>
  <si>
    <t>DL-02483</t>
  </si>
  <si>
    <t>TKT-05443</t>
  </si>
  <si>
    <t>TKT-05444</t>
  </si>
  <si>
    <t>TKT-05445</t>
  </si>
  <si>
    <t>TKT-05446</t>
  </si>
  <si>
    <t>TKT-05447</t>
  </si>
  <si>
    <t>TKT-05448</t>
  </si>
  <si>
    <t>TKT-05449</t>
  </si>
  <si>
    <t>TKT-05450</t>
  </si>
  <si>
    <t>TKT-05451</t>
  </si>
  <si>
    <t>TKT-05452</t>
  </si>
  <si>
    <t>TKT-05453</t>
  </si>
  <si>
    <t>TKT-05454</t>
  </si>
  <si>
    <t>TKT-05455</t>
  </si>
  <si>
    <t>TKT-05456</t>
  </si>
  <si>
    <t>TKT-05457</t>
  </si>
  <si>
    <t>TKT-05458</t>
  </si>
  <si>
    <t>TKT-05459</t>
  </si>
  <si>
    <t>DL-00639</t>
  </si>
  <si>
    <t>TKT-05460</t>
  </si>
  <si>
    <t>DL-00953</t>
  </si>
  <si>
    <t>TKT-05461</t>
  </si>
  <si>
    <t>DL-02399</t>
  </si>
  <si>
    <t>TKT-05462</t>
  </si>
  <si>
    <t>TKT-05463</t>
  </si>
  <si>
    <t>DL-03820</t>
  </si>
  <si>
    <t>TKT-05464</t>
  </si>
  <si>
    <t>TKT-05465</t>
  </si>
  <si>
    <t>13/03/2023</t>
  </si>
  <si>
    <t>TKT-05466</t>
  </si>
  <si>
    <t>CUST-1102</t>
  </si>
  <si>
    <t>TKT-05467</t>
  </si>
  <si>
    <t>TKT-05468</t>
  </si>
  <si>
    <t>TKT-05469</t>
  </si>
  <si>
    <t>05/05/2022</t>
  </si>
  <si>
    <t>TKT-05470</t>
  </si>
  <si>
    <t>DL-01362</t>
  </si>
  <si>
    <t>TKT-05471</t>
  </si>
  <si>
    <t>DL-03847</t>
  </si>
  <si>
    <t>TKT-05472</t>
  </si>
  <si>
    <t>TKT-05473</t>
  </si>
  <si>
    <t>DL-03693</t>
  </si>
  <si>
    <t>TKT-05474</t>
  </si>
  <si>
    <t>TKT-05475</t>
  </si>
  <si>
    <t>TKT-05476</t>
  </si>
  <si>
    <t>TKT-05477</t>
  </si>
  <si>
    <t>TKT-05478</t>
  </si>
  <si>
    <t>TKT-05479</t>
  </si>
  <si>
    <t>TKT-05480</t>
  </si>
  <si>
    <t>TKT-05481</t>
  </si>
  <si>
    <t>TKT-05482</t>
  </si>
  <si>
    <t>TKT-05483</t>
  </si>
  <si>
    <t>TKT-05484</t>
  </si>
  <si>
    <t>TKT-05485</t>
  </si>
  <si>
    <t>DL-03066</t>
  </si>
  <si>
    <t>TKT-05486</t>
  </si>
  <si>
    <t>TKT-05487</t>
  </si>
  <si>
    <t>TKT-05488</t>
  </si>
  <si>
    <t>TKT-05489</t>
  </si>
  <si>
    <t>TKT-05490</t>
  </si>
  <si>
    <t>TKT-05491</t>
  </si>
  <si>
    <t>TKT-05492</t>
  </si>
  <si>
    <t>TKT-05493</t>
  </si>
  <si>
    <t>TKT-05494</t>
  </si>
  <si>
    <t>TKT-05495</t>
  </si>
  <si>
    <t>TKT-05496</t>
  </si>
  <si>
    <t>TKT-05497</t>
  </si>
  <si>
    <t>TKT-05498</t>
  </si>
  <si>
    <t>DL-00306</t>
  </si>
  <si>
    <t>TKT-05499</t>
  </si>
  <si>
    <t>TKT-05500</t>
  </si>
  <si>
    <t>TKT-05501</t>
  </si>
  <si>
    <t>TKT-05502</t>
  </si>
  <si>
    <t>TKT-05503</t>
  </si>
  <si>
    <t>TKT-05504</t>
  </si>
  <si>
    <t>TKT-05505</t>
  </si>
  <si>
    <t>TKT-05506</t>
  </si>
  <si>
    <t>TKT-05507</t>
  </si>
  <si>
    <t>TKT-05508</t>
  </si>
  <si>
    <t>TKT-05509</t>
  </si>
  <si>
    <t>DL-01710</t>
  </si>
  <si>
    <t>TKT-05510</t>
  </si>
  <si>
    <t>TKT-05511</t>
  </si>
  <si>
    <t>TKT-05512</t>
  </si>
  <si>
    <t>12/03/2022</t>
  </si>
  <si>
    <t>TKT-05513</t>
  </si>
  <si>
    <t>DL-00161</t>
  </si>
  <si>
    <t>TKT-05514</t>
  </si>
  <si>
    <t>TKT-05515</t>
  </si>
  <si>
    <t>TKT-05516</t>
  </si>
  <si>
    <t>TKT-05517</t>
  </si>
  <si>
    <t>DL-01716</t>
  </si>
  <si>
    <t>29/04/2023</t>
  </si>
  <si>
    <t>TKT-05518</t>
  </si>
  <si>
    <t>DL-03400</t>
  </si>
  <si>
    <t>TKT-05519</t>
  </si>
  <si>
    <t>TKT-05520</t>
  </si>
  <si>
    <t>DL-00160</t>
  </si>
  <si>
    <t>TKT-05521</t>
  </si>
  <si>
    <t>02/06/2024</t>
  </si>
  <si>
    <t>TKT-05522</t>
  </si>
  <si>
    <t>TKT-05523</t>
  </si>
  <si>
    <t>TKT-05524</t>
  </si>
  <si>
    <t>TKT-05525</t>
  </si>
  <si>
    <t>TKT-05526</t>
  </si>
  <si>
    <t>TKT-05527</t>
  </si>
  <si>
    <t>TKT-05528</t>
  </si>
  <si>
    <t>TKT-05529</t>
  </si>
  <si>
    <t>TKT-05530</t>
  </si>
  <si>
    <t>23/04/2024</t>
  </si>
  <si>
    <t>TKT-05531</t>
  </si>
  <si>
    <t>TKT-05532</t>
  </si>
  <si>
    <t>TKT-05533</t>
  </si>
  <si>
    <t>TKT-05534</t>
  </si>
  <si>
    <t>TKT-05535</t>
  </si>
  <si>
    <t>TKT-05536</t>
  </si>
  <si>
    <t>TKT-05537</t>
  </si>
  <si>
    <t>TKT-05538</t>
  </si>
  <si>
    <t>DL-03004</t>
  </si>
  <si>
    <t>TKT-05539</t>
  </si>
  <si>
    <t>TKT-05540</t>
  </si>
  <si>
    <t>TKT-05541</t>
  </si>
  <si>
    <t>TKT-05542</t>
  </si>
  <si>
    <t>TKT-05543</t>
  </si>
  <si>
    <t>TKT-05544</t>
  </si>
  <si>
    <t>TKT-05545</t>
  </si>
  <si>
    <t>DL-01117</t>
  </si>
  <si>
    <t>TKT-05546</t>
  </si>
  <si>
    <t>TKT-05547</t>
  </si>
  <si>
    <t>DL-00317</t>
  </si>
  <si>
    <t>TKT-05548</t>
  </si>
  <si>
    <t>DL-02186</t>
  </si>
  <si>
    <t>TKT-05549</t>
  </si>
  <si>
    <t>TKT-05550</t>
  </si>
  <si>
    <t>DL-01652</t>
  </si>
  <si>
    <t>TKT-05551</t>
  </si>
  <si>
    <t>TKT-05552</t>
  </si>
  <si>
    <t>DL-01035</t>
  </si>
  <si>
    <t>TKT-05553</t>
  </si>
  <si>
    <t>TKT-05554</t>
  </si>
  <si>
    <t>TKT-05555</t>
  </si>
  <si>
    <t>TKT-05556</t>
  </si>
  <si>
    <t>TKT-05557</t>
  </si>
  <si>
    <t>TKT-05558</t>
  </si>
  <si>
    <t>TKT-05559</t>
  </si>
  <si>
    <t>TKT-05560</t>
  </si>
  <si>
    <t>TKT-05561</t>
  </si>
  <si>
    <t>TKT-05562</t>
  </si>
  <si>
    <t>DL-03852</t>
  </si>
  <si>
    <t>09/03/2023</t>
  </si>
  <si>
    <t>TKT-05563</t>
  </si>
  <si>
    <t>TKT-05564</t>
  </si>
  <si>
    <t>DL-00102</t>
  </si>
  <si>
    <t>TKT-05565</t>
  </si>
  <si>
    <t>TKT-05566</t>
  </si>
  <si>
    <t>TKT-05567</t>
  </si>
  <si>
    <t>TKT-05568</t>
  </si>
  <si>
    <t>DL-00905</t>
  </si>
  <si>
    <t>TKT-05569</t>
  </si>
  <si>
    <t>TKT-05570</t>
  </si>
  <si>
    <t>DL-03468</t>
  </si>
  <si>
    <t>TKT-05571</t>
  </si>
  <si>
    <t>DL-00649</t>
  </si>
  <si>
    <t>TKT-05572</t>
  </si>
  <si>
    <t>TKT-05573</t>
  </si>
  <si>
    <t>TKT-05574</t>
  </si>
  <si>
    <t>TKT-05575</t>
  </si>
  <si>
    <t>TKT-05576</t>
  </si>
  <si>
    <t>TKT-05577</t>
  </si>
  <si>
    <t>DL-03266</t>
  </si>
  <si>
    <t>TKT-05578</t>
  </si>
  <si>
    <t>TKT-05579</t>
  </si>
  <si>
    <t>02/06/2022</t>
  </si>
  <si>
    <t>TKT-05580</t>
  </si>
  <si>
    <t>DL-00505</t>
  </si>
  <si>
    <t>TKT-05581</t>
  </si>
  <si>
    <t>TKT-05582</t>
  </si>
  <si>
    <t>DL-02424</t>
  </si>
  <si>
    <t>06/07/2022</t>
  </si>
  <si>
    <t>TKT-05583</t>
  </si>
  <si>
    <t>TKT-05584</t>
  </si>
  <si>
    <t>DL-00024</t>
  </si>
  <si>
    <t>TKT-05585</t>
  </si>
  <si>
    <t>DL-00811</t>
  </si>
  <si>
    <t>TKT-05586</t>
  </si>
  <si>
    <t>DL-03355</t>
  </si>
  <si>
    <t>TKT-05587</t>
  </si>
  <si>
    <t>DL-02931</t>
  </si>
  <si>
    <t>06/08/2022</t>
  </si>
  <si>
    <t>TKT-05588</t>
  </si>
  <si>
    <t>DL-01032</t>
  </si>
  <si>
    <t>TKT-05589</t>
  </si>
  <si>
    <t>07/05/2024</t>
  </si>
  <si>
    <t>TKT-05590</t>
  </si>
  <si>
    <t>TKT-05591</t>
  </si>
  <si>
    <t>DL-02053</t>
  </si>
  <si>
    <t>TKT-05592</t>
  </si>
  <si>
    <t>TKT-05593</t>
  </si>
  <si>
    <t>TKT-05594</t>
  </si>
  <si>
    <t>TKT-05595</t>
  </si>
  <si>
    <t>DL-00430</t>
  </si>
  <si>
    <t>TKT-05596</t>
  </si>
  <si>
    <t>TKT-05597</t>
  </si>
  <si>
    <t>TKT-05598</t>
  </si>
  <si>
    <t>TKT-05599</t>
  </si>
  <si>
    <t>DL-03151</t>
  </si>
  <si>
    <t>TKT-05600</t>
  </si>
  <si>
    <t>TKT-05601</t>
  </si>
  <si>
    <t>DL-00482</t>
  </si>
  <si>
    <t>TKT-05602</t>
  </si>
  <si>
    <t>DL-02952</t>
  </si>
  <si>
    <t>TKT-05603</t>
  </si>
  <si>
    <t>CUST-0422</t>
  </si>
  <si>
    <t>DL-03048</t>
  </si>
  <si>
    <t>TKT-05604</t>
  </si>
  <si>
    <t>DL-00421</t>
  </si>
  <si>
    <t>TKT-05605</t>
  </si>
  <si>
    <t>TKT-05606</t>
  </si>
  <si>
    <t>TKT-05607</t>
  </si>
  <si>
    <t>TKT-05608</t>
  </si>
  <si>
    <t>DL-03321</t>
  </si>
  <si>
    <t>TKT-05609</t>
  </si>
  <si>
    <t>DL-00956</t>
  </si>
  <si>
    <t>TKT-05610</t>
  </si>
  <si>
    <t>TKT-05611</t>
  </si>
  <si>
    <t>TKT-05612</t>
  </si>
  <si>
    <t>TKT-05613</t>
  </si>
  <si>
    <t>TKT-05614</t>
  </si>
  <si>
    <t>DL-03330</t>
  </si>
  <si>
    <t>TKT-05615</t>
  </si>
  <si>
    <t>TKT-05616</t>
  </si>
  <si>
    <t>DL-00962</t>
  </si>
  <si>
    <t>TKT-05617</t>
  </si>
  <si>
    <t>TKT-05618</t>
  </si>
  <si>
    <t>TKT-05619</t>
  </si>
  <si>
    <t>TKT-05620</t>
  </si>
  <si>
    <t>DL-00795</t>
  </si>
  <si>
    <t>TKT-05621</t>
  </si>
  <si>
    <t>TKT-05622</t>
  </si>
  <si>
    <t>DL-02862</t>
  </si>
  <si>
    <t>TKT-05623</t>
  </si>
  <si>
    <t>TKT-05624</t>
  </si>
  <si>
    <t>TKT-05625</t>
  </si>
  <si>
    <t>DL-03884</t>
  </si>
  <si>
    <t>TKT-05626</t>
  </si>
  <si>
    <t>DL-00755</t>
  </si>
  <si>
    <t>TKT-05627</t>
  </si>
  <si>
    <t>TKT-05628</t>
  </si>
  <si>
    <t>TKT-05629</t>
  </si>
  <si>
    <t>TKT-05630</t>
  </si>
  <si>
    <t>TKT-05631</t>
  </si>
  <si>
    <t>TKT-05632</t>
  </si>
  <si>
    <t>TKT-05633</t>
  </si>
  <si>
    <t>TKT-05634</t>
  </si>
  <si>
    <t>CUST-1225</t>
  </si>
  <si>
    <t>TKT-05635</t>
  </si>
  <si>
    <t>DL-02861</t>
  </si>
  <si>
    <t>TKT-05636</t>
  </si>
  <si>
    <t>TKT-05637</t>
  </si>
  <si>
    <t>TKT-05638</t>
  </si>
  <si>
    <t>DL-02946</t>
  </si>
  <si>
    <t>TKT-05639</t>
  </si>
  <si>
    <t>TKT-05640</t>
  </si>
  <si>
    <t>TKT-05641</t>
  </si>
  <si>
    <t>TKT-05642</t>
  </si>
  <si>
    <t>TKT-05643</t>
  </si>
  <si>
    <t>24/04/2023</t>
  </si>
  <si>
    <t>TKT-05644</t>
  </si>
  <si>
    <t>TKT-05645</t>
  </si>
  <si>
    <t>TKT-05646</t>
  </si>
  <si>
    <t>TKT-05647</t>
  </si>
  <si>
    <t>DL-01900</t>
  </si>
  <si>
    <t>TKT-05648</t>
  </si>
  <si>
    <t>TKT-05649</t>
  </si>
  <si>
    <t>DL-01355</t>
  </si>
  <si>
    <t>TKT-05650</t>
  </si>
  <si>
    <t>TKT-05651</t>
  </si>
  <si>
    <t>DL-01091</t>
  </si>
  <si>
    <t>TKT-05652</t>
  </si>
  <si>
    <t>DL-02819</t>
  </si>
  <si>
    <t>TKT-05653</t>
  </si>
  <si>
    <t>TKT-05654</t>
  </si>
  <si>
    <t>TKT-05655</t>
  </si>
  <si>
    <t>TKT-05656</t>
  </si>
  <si>
    <t>TKT-05657</t>
  </si>
  <si>
    <t>TKT-05658</t>
  </si>
  <si>
    <t>TKT-05659</t>
  </si>
  <si>
    <t>TKT-05660</t>
  </si>
  <si>
    <t>TKT-05661</t>
  </si>
  <si>
    <t>TKT-05662</t>
  </si>
  <si>
    <t>CUST-0611</t>
  </si>
  <si>
    <t>DL-01756</t>
  </si>
  <si>
    <t>TKT-05663</t>
  </si>
  <si>
    <t>TKT-05664</t>
  </si>
  <si>
    <t>TKT-05665</t>
  </si>
  <si>
    <t>TKT-05666</t>
  </si>
  <si>
    <t>20/10/2024</t>
  </si>
  <si>
    <t>TKT-05667</t>
  </si>
  <si>
    <t>TKT-05668</t>
  </si>
  <si>
    <t>TKT-05669</t>
  </si>
  <si>
    <t>TKT-05670</t>
  </si>
  <si>
    <t>TKT-05671</t>
  </si>
  <si>
    <t>TKT-05672</t>
  </si>
  <si>
    <t>15/09/2024</t>
  </si>
  <si>
    <t>TKT-05673</t>
  </si>
  <si>
    <t>TKT-05674</t>
  </si>
  <si>
    <t>TKT-05675</t>
  </si>
  <si>
    <t>DL-00247</t>
  </si>
  <si>
    <t>TKT-05676</t>
  </si>
  <si>
    <t>TKT-05677</t>
  </si>
  <si>
    <t>TKT-05678</t>
  </si>
  <si>
    <t>TKT-05679</t>
  </si>
  <si>
    <t>TKT-05680</t>
  </si>
  <si>
    <t>TKT-05681</t>
  </si>
  <si>
    <t>TKT-05682</t>
  </si>
  <si>
    <t>DL-04075</t>
  </si>
  <si>
    <t>TKT-05683</t>
  </si>
  <si>
    <t>TKT-05684</t>
  </si>
  <si>
    <t>TKT-05685</t>
  </si>
  <si>
    <t>TKT-05686</t>
  </si>
  <si>
    <t>TKT-05687</t>
  </si>
  <si>
    <t>DL-01969</t>
  </si>
  <si>
    <t>TKT-05688</t>
  </si>
  <si>
    <t>TKT-05689</t>
  </si>
  <si>
    <t>DL-01634</t>
  </si>
  <si>
    <t>29/05/2024</t>
  </si>
  <si>
    <t>TKT-05690</t>
  </si>
  <si>
    <t>TKT-05691</t>
  </si>
  <si>
    <t>DL-03440</t>
  </si>
  <si>
    <t>TKT-05692</t>
  </si>
  <si>
    <t>TKT-05693</t>
  </si>
  <si>
    <t>TKT-05694</t>
  </si>
  <si>
    <t>TKT-05695</t>
  </si>
  <si>
    <t>DL-01498</t>
  </si>
  <si>
    <t>TKT-05696</t>
  </si>
  <si>
    <t>01/01/2024</t>
  </si>
  <si>
    <t>TKT-05697</t>
  </si>
  <si>
    <t>TKT-05698</t>
  </si>
  <si>
    <t>TKT-05699</t>
  </si>
  <si>
    <t>TKT-05700</t>
  </si>
  <si>
    <t>TKT-05701</t>
  </si>
  <si>
    <t>TKT-05702</t>
  </si>
  <si>
    <t>TKT-05703</t>
  </si>
  <si>
    <t>TKT-05704</t>
  </si>
  <si>
    <t>TKT-05705</t>
  </si>
  <si>
    <t>TKT-05706</t>
  </si>
  <si>
    <t>25/11/2022</t>
  </si>
  <si>
    <t>TKT-05707</t>
  </si>
  <si>
    <t>DL-02391</t>
  </si>
  <si>
    <t>TKT-05708</t>
  </si>
  <si>
    <t>TKT-05709</t>
  </si>
  <si>
    <t>DL-01471</t>
  </si>
  <si>
    <t>TKT-05710</t>
  </si>
  <si>
    <t>TKT-05711</t>
  </si>
  <si>
    <t>TKT-05712</t>
  </si>
  <si>
    <t>DL-03799</t>
  </si>
  <si>
    <t>TKT-05713</t>
  </si>
  <si>
    <t>TKT-05714</t>
  </si>
  <si>
    <t>TKT-05715</t>
  </si>
  <si>
    <t>TKT-05716</t>
  </si>
  <si>
    <t>TKT-05717</t>
  </si>
  <si>
    <t>TKT-05718</t>
  </si>
  <si>
    <t>TKT-05719</t>
  </si>
  <si>
    <t>DL-00638</t>
  </si>
  <si>
    <t>TKT-05720</t>
  </si>
  <si>
    <t>TKT-05721</t>
  </si>
  <si>
    <t>TKT-05722</t>
  </si>
  <si>
    <t>TKT-05723</t>
  </si>
  <si>
    <t>TKT-05724</t>
  </si>
  <si>
    <t>TKT-05725</t>
  </si>
  <si>
    <t>DL-00523</t>
  </si>
  <si>
    <t>TKT-05726</t>
  </si>
  <si>
    <t>DL-03953</t>
  </si>
  <si>
    <t>TKT-05727</t>
  </si>
  <si>
    <t>TKT-05728</t>
  </si>
  <si>
    <t>TKT-05729</t>
  </si>
  <si>
    <t>DL-00043</t>
  </si>
  <si>
    <t>TKT-05730</t>
  </si>
  <si>
    <t>TKT-05731</t>
  </si>
  <si>
    <t>TKT-05732</t>
  </si>
  <si>
    <t>TKT-05733</t>
  </si>
  <si>
    <t>TKT-05734</t>
  </si>
  <si>
    <t>TKT-05735</t>
  </si>
  <si>
    <t>TKT-05736</t>
  </si>
  <si>
    <t>TKT-05737</t>
  </si>
  <si>
    <t>TKT-05738</t>
  </si>
  <si>
    <t>DL-02116</t>
  </si>
  <si>
    <t>TKT-05739</t>
  </si>
  <si>
    <t>TKT-05740</t>
  </si>
  <si>
    <t>TKT-05741</t>
  </si>
  <si>
    <t>TKT-05742</t>
  </si>
  <si>
    <t>TKT-05743</t>
  </si>
  <si>
    <t>DL-01691</t>
  </si>
  <si>
    <t>TKT-05744</t>
  </si>
  <si>
    <t>DL-01172</t>
  </si>
  <si>
    <t>TKT-05745</t>
  </si>
  <si>
    <t>TKT-05746</t>
  </si>
  <si>
    <t>TKT-05747</t>
  </si>
  <si>
    <t>TKT-05748</t>
  </si>
  <si>
    <t>TKT-05749</t>
  </si>
  <si>
    <t>TKT-05750</t>
  </si>
  <si>
    <t>TKT-05751</t>
  </si>
  <si>
    <t>DL-04077</t>
  </si>
  <si>
    <t>TKT-05752</t>
  </si>
  <si>
    <t>TKT-05753</t>
  </si>
  <si>
    <t>TKT-05754</t>
  </si>
  <si>
    <t>TKT-05755</t>
  </si>
  <si>
    <t>TKT-05756</t>
  </si>
  <si>
    <t>TKT-05757</t>
  </si>
  <si>
    <t>TKT-05758</t>
  </si>
  <si>
    <t>TKT-05759</t>
  </si>
  <si>
    <t>TKT-05760</t>
  </si>
  <si>
    <t>DL-02689</t>
  </si>
  <si>
    <t>TKT-05761</t>
  </si>
  <si>
    <t>TKT-05762</t>
  </si>
  <si>
    <t>TKT-05763</t>
  </si>
  <si>
    <t>TKT-05764</t>
  </si>
  <si>
    <t>TKT-05765</t>
  </si>
  <si>
    <t>TKT-05766</t>
  </si>
  <si>
    <t>CUST-0892</t>
  </si>
  <si>
    <t>TKT-05767</t>
  </si>
  <si>
    <t>TKT-05768</t>
  </si>
  <si>
    <t>DL-03911</t>
  </si>
  <si>
    <t>20/02/2022</t>
  </si>
  <si>
    <t>TKT-05769</t>
  </si>
  <si>
    <t>13/02/2023</t>
  </si>
  <si>
    <t>TKT-05770</t>
  </si>
  <si>
    <t>TKT-05771</t>
  </si>
  <si>
    <t>TKT-05772</t>
  </si>
  <si>
    <t>TKT-05773</t>
  </si>
  <si>
    <t>DL-03346</t>
  </si>
  <si>
    <t>TKT-05774</t>
  </si>
  <si>
    <t>TKT-05775</t>
  </si>
  <si>
    <t>TKT-05776</t>
  </si>
  <si>
    <t>TKT-05777</t>
  </si>
  <si>
    <t>TKT-05778</t>
  </si>
  <si>
    <t>TKT-05779</t>
  </si>
  <si>
    <t>TKT-05780</t>
  </si>
  <si>
    <t>TKT-05781</t>
  </si>
  <si>
    <t>TKT-05782</t>
  </si>
  <si>
    <t>DL-00072</t>
  </si>
  <si>
    <t>TKT-05783</t>
  </si>
  <si>
    <t>DL-02207</t>
  </si>
  <si>
    <t>TKT-05784</t>
  </si>
  <si>
    <t>DL-03574</t>
  </si>
  <si>
    <t>14/07/2022</t>
  </si>
  <si>
    <t>TKT-05785</t>
  </si>
  <si>
    <t>TKT-05786</t>
  </si>
  <si>
    <t>TKT-05787</t>
  </si>
  <si>
    <t>TKT-05788</t>
  </si>
  <si>
    <t>TKT-05789</t>
  </si>
  <si>
    <t>TKT-05790</t>
  </si>
  <si>
    <t>DL-01925</t>
  </si>
  <si>
    <t>TKT-05791</t>
  </si>
  <si>
    <t>DL-03289</t>
  </si>
  <si>
    <t>TKT-05792</t>
  </si>
  <si>
    <t>TKT-05793</t>
  </si>
  <si>
    <t>TKT-05794</t>
  </si>
  <si>
    <t>TKT-05795</t>
  </si>
  <si>
    <t>TKT-05796</t>
  </si>
  <si>
    <t>TKT-05797</t>
  </si>
  <si>
    <t>TKT-05798</t>
  </si>
  <si>
    <t>TKT-05799</t>
  </si>
  <si>
    <t>TKT-05800</t>
  </si>
  <si>
    <t>DL-02922</t>
  </si>
  <si>
    <t>TKT-05801</t>
  </si>
  <si>
    <t>DL-01037</t>
  </si>
  <si>
    <t>TKT-05802</t>
  </si>
  <si>
    <t>TKT-05803</t>
  </si>
  <si>
    <t>TKT-05804</t>
  </si>
  <si>
    <t>TKT-05805</t>
  </si>
  <si>
    <t>TKT-05806</t>
  </si>
  <si>
    <t>TKT-05807</t>
  </si>
  <si>
    <t>TKT-05808</t>
  </si>
  <si>
    <t>TKT-05809</t>
  </si>
  <si>
    <t>DL-03668</t>
  </si>
  <si>
    <t>TKT-05810</t>
  </si>
  <si>
    <t>DL-02639</t>
  </si>
  <si>
    <t>TKT-05811</t>
  </si>
  <si>
    <t>TKT-05812</t>
  </si>
  <si>
    <t>DL-02080</t>
  </si>
  <si>
    <t>TKT-05813</t>
  </si>
  <si>
    <t>TKT-05814</t>
  </si>
  <si>
    <t>TKT-05815</t>
  </si>
  <si>
    <t>TKT-05816</t>
  </si>
  <si>
    <t>DL-02405</t>
  </si>
  <si>
    <t>TKT-05817</t>
  </si>
  <si>
    <t>DL-03278</t>
  </si>
  <si>
    <t>TKT-05818</t>
  </si>
  <si>
    <t>TKT-05819</t>
  </si>
  <si>
    <t>TKT-05820</t>
  </si>
  <si>
    <t>DL-02553</t>
  </si>
  <si>
    <t>TKT-05821</t>
  </si>
  <si>
    <t>TKT-05822</t>
  </si>
  <si>
    <t>TKT-05823</t>
  </si>
  <si>
    <t>TKT-05824</t>
  </si>
  <si>
    <t>TKT-05825</t>
  </si>
  <si>
    <t>TKT-05826</t>
  </si>
  <si>
    <t>TKT-05827</t>
  </si>
  <si>
    <t>TKT-05828</t>
  </si>
  <si>
    <t>TKT-05829</t>
  </si>
  <si>
    <t>DL-01435</t>
  </si>
  <si>
    <t>TKT-05830</t>
  </si>
  <si>
    <t>TKT-05831</t>
  </si>
  <si>
    <t>TKT-05832</t>
  </si>
  <si>
    <t>DL-03920</t>
  </si>
  <si>
    <t>TKT-05833</t>
  </si>
  <si>
    <t>TKT-05834</t>
  </si>
  <si>
    <t>DL-01135</t>
  </si>
  <si>
    <t>TKT-05835</t>
  </si>
  <si>
    <t>TKT-05836</t>
  </si>
  <si>
    <t>14/09/2024</t>
  </si>
  <si>
    <t>TKT-05837</t>
  </si>
  <si>
    <t>TKT-05838</t>
  </si>
  <si>
    <t>TKT-05839</t>
  </si>
  <si>
    <t>TKT-05840</t>
  </si>
  <si>
    <t>TKT-05841</t>
  </si>
  <si>
    <t>TKT-05842</t>
  </si>
  <si>
    <t>TKT-05843</t>
  </si>
  <si>
    <t>TKT-05844</t>
  </si>
  <si>
    <t>DL-03344</t>
  </si>
  <si>
    <t>TKT-05845</t>
  </si>
  <si>
    <t>TKT-05846</t>
  </si>
  <si>
    <t>TKT-05847</t>
  </si>
  <si>
    <t>DL-03190</t>
  </si>
  <si>
    <t>TKT-05848</t>
  </si>
  <si>
    <t>TKT-05849</t>
  </si>
  <si>
    <t>DL-00858</t>
  </si>
  <si>
    <t>TKT-05850</t>
  </si>
  <si>
    <t>TKT-05851</t>
  </si>
  <si>
    <t>DL-01632</t>
  </si>
  <si>
    <t>TKT-05852</t>
  </si>
  <si>
    <t>17/09/2022</t>
  </si>
  <si>
    <t>TKT-05853</t>
  </si>
  <si>
    <t>TKT-05854</t>
  </si>
  <si>
    <t>TKT-05855</t>
  </si>
  <si>
    <t>TKT-05856</t>
  </si>
  <si>
    <t>TKT-05857</t>
  </si>
  <si>
    <t>01/02/2025</t>
  </si>
  <si>
    <t>TKT-05858</t>
  </si>
  <si>
    <t>DL-00744</t>
  </si>
  <si>
    <t>TKT-05859</t>
  </si>
  <si>
    <t>TKT-05860</t>
  </si>
  <si>
    <t>DL-02884</t>
  </si>
  <si>
    <t>TKT-05861</t>
  </si>
  <si>
    <t>TKT-05862</t>
  </si>
  <si>
    <t>TKT-05863</t>
  </si>
  <si>
    <t>DL-02228</t>
  </si>
  <si>
    <t>TKT-05864</t>
  </si>
  <si>
    <t>TKT-05865</t>
  </si>
  <si>
    <t>TKT-05866</t>
  </si>
  <si>
    <t>TKT-05867</t>
  </si>
  <si>
    <t>DL-01740</t>
  </si>
  <si>
    <t>TKT-05868</t>
  </si>
  <si>
    <t>DL-03711</t>
  </si>
  <si>
    <t>TKT-05869</t>
  </si>
  <si>
    <t>DL-03918</t>
  </si>
  <si>
    <t>TKT-05870</t>
  </si>
  <si>
    <t>TKT-05871</t>
  </si>
  <si>
    <t>TKT-05872</t>
  </si>
  <si>
    <t>TKT-05873</t>
  </si>
  <si>
    <t>DL-01406</t>
  </si>
  <si>
    <t>TKT-05874</t>
  </si>
  <si>
    <t>DL-00544</t>
  </si>
  <si>
    <t>TKT-05875</t>
  </si>
  <si>
    <t>TKT-05876</t>
  </si>
  <si>
    <t>TKT-05877</t>
  </si>
  <si>
    <t>TKT-05878</t>
  </si>
  <si>
    <t>TKT-05879</t>
  </si>
  <si>
    <t>TKT-05880</t>
  </si>
  <si>
    <t>DL-01345</t>
  </si>
  <si>
    <t>TKT-05881</t>
  </si>
  <si>
    <t>TKT-05882</t>
  </si>
  <si>
    <t>TKT-05883</t>
  </si>
  <si>
    <t>TKT-05884</t>
  </si>
  <si>
    <t>DL-02104</t>
  </si>
  <si>
    <t>TKT-05885</t>
  </si>
  <si>
    <t>TKT-05886</t>
  </si>
  <si>
    <t>TKT-05887</t>
  </si>
  <si>
    <t>TKT-05888</t>
  </si>
  <si>
    <t>TKT-05889</t>
  </si>
  <si>
    <t>TKT-05890</t>
  </si>
  <si>
    <t>04/02/2022</t>
  </si>
  <si>
    <t>TKT-05891</t>
  </si>
  <si>
    <t>TKT-05892</t>
  </si>
  <si>
    <t>TKT-05893</t>
  </si>
  <si>
    <t>TKT-05894</t>
  </si>
  <si>
    <t>TKT-05895</t>
  </si>
  <si>
    <t>TKT-05896</t>
  </si>
  <si>
    <t>TKT-05897</t>
  </si>
  <si>
    <t>TKT-05898</t>
  </si>
  <si>
    <t>TKT-05899</t>
  </si>
  <si>
    <t>TKT-05900</t>
  </si>
  <si>
    <t>TKT-05901</t>
  </si>
  <si>
    <t>TKT-05902</t>
  </si>
  <si>
    <t>DL-04148</t>
  </si>
  <si>
    <t>TKT-05903</t>
  </si>
  <si>
    <t>TKT-05904</t>
  </si>
  <si>
    <t>TKT-05905</t>
  </si>
  <si>
    <t>TKT-05906</t>
  </si>
  <si>
    <t>TKT-05907</t>
  </si>
  <si>
    <t>TKT-05908</t>
  </si>
  <si>
    <t>TKT-05909</t>
  </si>
  <si>
    <t>TKT-05910</t>
  </si>
  <si>
    <t>DL-01852</t>
  </si>
  <si>
    <t>TKT-05911</t>
  </si>
  <si>
    <t>DL-03134</t>
  </si>
  <si>
    <t>TKT-05912</t>
  </si>
  <si>
    <t>DL-03199</t>
  </si>
  <si>
    <t>TKT-05913</t>
  </si>
  <si>
    <t>TKT-05914</t>
  </si>
  <si>
    <t>TKT-05915</t>
  </si>
  <si>
    <t>TKT-05916</t>
  </si>
  <si>
    <t>DL-00824</t>
  </si>
  <si>
    <t>TKT-05917</t>
  </si>
  <si>
    <t>TKT-05918</t>
  </si>
  <si>
    <t>TKT-05919</t>
  </si>
  <si>
    <t>DL-02144</t>
  </si>
  <si>
    <t>TKT-05920</t>
  </si>
  <si>
    <t>DL-02158</t>
  </si>
  <si>
    <t>TKT-05921</t>
  </si>
  <si>
    <t>TKT-05922</t>
  </si>
  <si>
    <t>TKT-05923</t>
  </si>
  <si>
    <t>TKT-05924</t>
  </si>
  <si>
    <t>TKT-05925</t>
  </si>
  <si>
    <t>DL-04058</t>
  </si>
  <si>
    <t>TKT-05926</t>
  </si>
  <si>
    <t>TKT-05927</t>
  </si>
  <si>
    <t>TKT-05928</t>
  </si>
  <si>
    <t>TKT-05929</t>
  </si>
  <si>
    <t>TKT-05930</t>
  </si>
  <si>
    <t>TKT-05931</t>
  </si>
  <si>
    <t>TKT-05932</t>
  </si>
  <si>
    <t>02/03/2022</t>
  </si>
  <si>
    <t>TKT-05933</t>
  </si>
  <si>
    <t>TKT-05934</t>
  </si>
  <si>
    <t>TKT-05935</t>
  </si>
  <si>
    <t>TKT-05936</t>
  </si>
  <si>
    <t>TKT-05937</t>
  </si>
  <si>
    <t>2024-10-04</t>
  </si>
  <si>
    <t>TKT-05938</t>
  </si>
  <si>
    <t>TKT-05939</t>
  </si>
  <si>
    <t>TKT-05940</t>
  </si>
  <si>
    <t>TKT-05941</t>
  </si>
  <si>
    <t>TKT-05942</t>
  </si>
  <si>
    <t>TKT-05943</t>
  </si>
  <si>
    <t>TKT-05944</t>
  </si>
  <si>
    <t>TKT-05945</t>
  </si>
  <si>
    <t>TKT-05946</t>
  </si>
  <si>
    <t>TKT-05947</t>
  </si>
  <si>
    <t>TKT-05948</t>
  </si>
  <si>
    <t>TKT-05949</t>
  </si>
  <si>
    <t>TKT-05950</t>
  </si>
  <si>
    <t>DL-01040</t>
  </si>
  <si>
    <t>TKT-05951</t>
  </si>
  <si>
    <t>03/09/2022</t>
  </si>
  <si>
    <t>TKT-05952</t>
  </si>
  <si>
    <t>DL-01164</t>
  </si>
  <si>
    <t>TKT-05953</t>
  </si>
  <si>
    <t>DL-01729</t>
  </si>
  <si>
    <t>TKT-05954</t>
  </si>
  <si>
    <t>TKT-05955</t>
  </si>
  <si>
    <t>TKT-05956</t>
  </si>
  <si>
    <t>DL-00502</t>
  </si>
  <si>
    <t>TKT-05957</t>
  </si>
  <si>
    <t>DL-02968</t>
  </si>
  <si>
    <t>TKT-05958</t>
  </si>
  <si>
    <t>TKT-05959</t>
  </si>
  <si>
    <t>TKT-05960</t>
  </si>
  <si>
    <t>TKT-05961</t>
  </si>
  <si>
    <t>TKT-05962</t>
  </si>
  <si>
    <t>TKT-05963</t>
  </si>
  <si>
    <t>TKT-05964</t>
  </si>
  <si>
    <t>TKT-05965</t>
  </si>
  <si>
    <t>DL-00605</t>
  </si>
  <si>
    <t>TKT-05966</t>
  </si>
  <si>
    <t>DL-03721</t>
  </si>
  <si>
    <t>TKT-05967</t>
  </si>
  <si>
    <t>TKT-05968</t>
  </si>
  <si>
    <t>TKT-05969</t>
  </si>
  <si>
    <t>TKT-05970</t>
  </si>
  <si>
    <t>TKT-05971</t>
  </si>
  <si>
    <t>TKT-05972</t>
  </si>
  <si>
    <t>DL-00200</t>
  </si>
  <si>
    <t>TKT-05973</t>
  </si>
  <si>
    <t>TKT-05974</t>
  </si>
  <si>
    <t>TKT-05975</t>
  </si>
  <si>
    <t>TKT-05976</t>
  </si>
  <si>
    <t>TKT-05977</t>
  </si>
  <si>
    <t>DL-02524</t>
  </si>
  <si>
    <t>TKT-05978</t>
  </si>
  <si>
    <t>DL-03536</t>
  </si>
  <si>
    <t>TKT-05979</t>
  </si>
  <si>
    <t>TKT-05980</t>
  </si>
  <si>
    <t>DL-03371</t>
  </si>
  <si>
    <t>TKT-05981</t>
  </si>
  <si>
    <t>TKT-05982</t>
  </si>
  <si>
    <t>TKT-05983</t>
  </si>
  <si>
    <t>DL-02270</t>
  </si>
  <si>
    <t>TKT-05984</t>
  </si>
  <si>
    <t>DL-02939</t>
  </si>
  <si>
    <t>TKT-05985</t>
  </si>
  <si>
    <t>DL-03085</t>
  </si>
  <si>
    <t>TKT-05986</t>
  </si>
  <si>
    <t>TKT-05987</t>
  </si>
  <si>
    <t>TKT-05988</t>
  </si>
  <si>
    <t>TKT-05989</t>
  </si>
  <si>
    <t>TKT-05990</t>
  </si>
  <si>
    <t>DL-00474</t>
  </si>
  <si>
    <t>TKT-05991</t>
  </si>
  <si>
    <t>TKT-05992</t>
  </si>
  <si>
    <t>TKT-05993</t>
  </si>
  <si>
    <t>TKT-05994</t>
  </si>
  <si>
    <t>TKT-05995</t>
  </si>
  <si>
    <t>DL-01654</t>
  </si>
  <si>
    <t>TKT-05996</t>
  </si>
  <si>
    <t>TKT-05997</t>
  </si>
  <si>
    <t>TKT-05998</t>
  </si>
  <si>
    <t>TKT-05999</t>
  </si>
  <si>
    <t>TKT-06000</t>
  </si>
  <si>
    <t>DL-00791</t>
  </si>
  <si>
    <t>TKT-06001</t>
  </si>
  <si>
    <t>TKT-06002</t>
  </si>
  <si>
    <t>TKT-06003</t>
  </si>
  <si>
    <t>DL-00757</t>
  </si>
  <si>
    <t>TKT-06004</t>
  </si>
  <si>
    <t>DL-00173</t>
  </si>
  <si>
    <t>TKT-06005</t>
  </si>
  <si>
    <t>04/10/2023</t>
  </si>
  <si>
    <t>TKT-06006</t>
  </si>
  <si>
    <t>DL-03769</t>
  </si>
  <si>
    <t>TKT-06007</t>
  </si>
  <si>
    <t>TKT-06008</t>
  </si>
  <si>
    <t>TKT-06009</t>
  </si>
  <si>
    <t>TKT-06010</t>
  </si>
  <si>
    <t>TKT-06011</t>
  </si>
  <si>
    <t>TKT-06012</t>
  </si>
  <si>
    <t>TKT-06013</t>
  </si>
  <si>
    <t>TKT-06014</t>
  </si>
  <si>
    <t>TKT-06015</t>
  </si>
  <si>
    <t>DL-02615</t>
  </si>
  <si>
    <t>TKT-06016</t>
  </si>
  <si>
    <t>TKT-06017</t>
  </si>
  <si>
    <t>TKT-06018</t>
  </si>
  <si>
    <t>TKT-06019</t>
  </si>
  <si>
    <t>TKT-06020</t>
  </si>
  <si>
    <t>TKT-06021</t>
  </si>
  <si>
    <t>TKT-06022</t>
  </si>
  <si>
    <t>TKT-06023</t>
  </si>
  <si>
    <t>DL-02050</t>
  </si>
  <si>
    <t>TKT-06024</t>
  </si>
  <si>
    <t>TKT-06025</t>
  </si>
  <si>
    <t>TKT-06026</t>
  </si>
  <si>
    <t>TKT-06027</t>
  </si>
  <si>
    <t>TKT-06028</t>
  </si>
  <si>
    <t>TKT-06029</t>
  </si>
  <si>
    <t>TKT-06030</t>
  </si>
  <si>
    <t>TKT-06031</t>
  </si>
  <si>
    <t>DL-03185</t>
  </si>
  <si>
    <t>TKT-06032</t>
  </si>
  <si>
    <t>TKT-06033</t>
  </si>
  <si>
    <t>DL-02047</t>
  </si>
  <si>
    <t>TKT-06034</t>
  </si>
  <si>
    <t>DL-02364</t>
  </si>
  <si>
    <t>TKT-06035</t>
  </si>
  <si>
    <t>DL-03416</t>
  </si>
  <si>
    <t>TKT-06036</t>
  </si>
  <si>
    <t>TKT-06037</t>
  </si>
  <si>
    <t>TKT-06038</t>
  </si>
  <si>
    <t>TKT-06039</t>
  </si>
  <si>
    <t>DL-03125</t>
  </si>
  <si>
    <t>25/01/2025</t>
  </si>
  <si>
    <t>TKT-06040</t>
  </si>
  <si>
    <t>TKT-06041</t>
  </si>
  <si>
    <t>TKT-06042</t>
  </si>
  <si>
    <t>06/02/2022</t>
  </si>
  <si>
    <t>TKT-06043</t>
  </si>
  <si>
    <t>TKT-06044</t>
  </si>
  <si>
    <t>TKT-06045</t>
  </si>
  <si>
    <t>TKT-06046</t>
  </si>
  <si>
    <t>TKT-06047</t>
  </si>
  <si>
    <t>DL-02223</t>
  </si>
  <si>
    <t>TKT-06048</t>
  </si>
  <si>
    <t>TKT-06049</t>
  </si>
  <si>
    <t>DL-02811</t>
  </si>
  <si>
    <t>TKT-06050</t>
  </si>
  <si>
    <t>DL-00005</t>
  </si>
  <si>
    <t>TKT-06051</t>
  </si>
  <si>
    <t>DL-03885</t>
  </si>
  <si>
    <t>TKT-06052</t>
  </si>
  <si>
    <t>TKT-06053</t>
  </si>
  <si>
    <t>TKT-06054</t>
  </si>
  <si>
    <t>DL-00137</t>
  </si>
  <si>
    <t>TKT-06055</t>
  </si>
  <si>
    <t>TKT-06056</t>
  </si>
  <si>
    <t>TKT-06057</t>
  </si>
  <si>
    <t>TKT-06058</t>
  </si>
  <si>
    <t>16/07/2022</t>
  </si>
  <si>
    <t>TKT-06059</t>
  </si>
  <si>
    <t>TKT-06060</t>
  </si>
  <si>
    <t>TKT-06061</t>
  </si>
  <si>
    <t>TKT-06062</t>
  </si>
  <si>
    <t>TKT-06063</t>
  </si>
  <si>
    <t>TKT-06064</t>
  </si>
  <si>
    <t>TKT-06065</t>
  </si>
  <si>
    <t>TKT-06066</t>
  </si>
  <si>
    <t>TKT-06067</t>
  </si>
  <si>
    <t>TKT-06068</t>
  </si>
  <si>
    <t>TKT-06069</t>
  </si>
  <si>
    <t>TKT-06070</t>
  </si>
  <si>
    <t>DL-00243</t>
  </si>
  <si>
    <t>TKT-06071</t>
  </si>
  <si>
    <t>TKT-06072</t>
  </si>
  <si>
    <t>DL-03697</t>
  </si>
  <si>
    <t>TKT-06073</t>
  </si>
  <si>
    <t>TKT-06074</t>
  </si>
  <si>
    <t>TKT-06075</t>
  </si>
  <si>
    <t>TKT-06076</t>
  </si>
  <si>
    <t>DL-01828</t>
  </si>
  <si>
    <t>TKT-06077</t>
  </si>
  <si>
    <t>TKT-06078</t>
  </si>
  <si>
    <t>TKT-06079</t>
  </si>
  <si>
    <t>TKT-06080</t>
  </si>
  <si>
    <t>TKT-06081</t>
  </si>
  <si>
    <t>TKT-06082</t>
  </si>
  <si>
    <t>TKT-06083</t>
  </si>
  <si>
    <t>TKT-06084</t>
  </si>
  <si>
    <t>TKT-06085</t>
  </si>
  <si>
    <t>TKT-06086</t>
  </si>
  <si>
    <t>TKT-06087</t>
  </si>
  <si>
    <t>TKT-06088</t>
  </si>
  <si>
    <t>TKT-06089</t>
  </si>
  <si>
    <t>TKT-06090</t>
  </si>
  <si>
    <t>DL-02891</t>
  </si>
  <si>
    <t>TKT-06091</t>
  </si>
  <si>
    <t>DL-01097</t>
  </si>
  <si>
    <t>TKT-06092</t>
  </si>
  <si>
    <t>TKT-06093</t>
  </si>
  <si>
    <t>CUST-0288</t>
  </si>
  <si>
    <t>TKT-06094</t>
  </si>
  <si>
    <t>TKT-06095</t>
  </si>
  <si>
    <t>DL-01110</t>
  </si>
  <si>
    <t>TKT-06096</t>
  </si>
  <si>
    <t>TKT-06097</t>
  </si>
  <si>
    <t>TKT-06098</t>
  </si>
  <si>
    <t>DL-01894</t>
  </si>
  <si>
    <t>TKT-06099</t>
  </si>
  <si>
    <t>TKT-06100</t>
  </si>
  <si>
    <t>DL-02102</t>
  </si>
  <si>
    <t>TKT-06101</t>
  </si>
  <si>
    <t>DL-02507</t>
  </si>
  <si>
    <t>TKT-06102</t>
  </si>
  <si>
    <t>DL-00557</t>
  </si>
  <si>
    <t>TKT-06103</t>
  </si>
  <si>
    <t>DL-01275</t>
  </si>
  <si>
    <t>TKT-06104</t>
  </si>
  <si>
    <t>DL-03636</t>
  </si>
  <si>
    <t>TKT-06105</t>
  </si>
  <si>
    <t>TKT-06106</t>
  </si>
  <si>
    <t>TKT-06107</t>
  </si>
  <si>
    <t>TKT-06108</t>
  </si>
  <si>
    <t>TKT-06109</t>
  </si>
  <si>
    <t>TKT-06110</t>
  </si>
  <si>
    <t>TKT-06111</t>
  </si>
  <si>
    <t>TKT-06112</t>
  </si>
  <si>
    <t>DL-02117</t>
  </si>
  <si>
    <t>TKT-06113</t>
  </si>
  <si>
    <t>TKT-06114</t>
  </si>
  <si>
    <t>TKT-06115</t>
  </si>
  <si>
    <t>TKT-06116</t>
  </si>
  <si>
    <t>21/01/2024</t>
  </si>
  <si>
    <t>TKT-06117</t>
  </si>
  <si>
    <t>TKT-06118</t>
  </si>
  <si>
    <t>TKT-06119</t>
  </si>
  <si>
    <t>TKT-06120</t>
  </si>
  <si>
    <t>02/04/2023</t>
  </si>
  <si>
    <t>TKT-06121</t>
  </si>
  <si>
    <t>TKT-06122</t>
  </si>
  <si>
    <t>DL-00548</t>
  </si>
  <si>
    <t>TKT-06123</t>
  </si>
  <si>
    <t>TKT-06124</t>
  </si>
  <si>
    <t>TKT-06125</t>
  </si>
  <si>
    <t>DL-03584</t>
  </si>
  <si>
    <t>TKT-06126</t>
  </si>
  <si>
    <t>TKT-06127</t>
  </si>
  <si>
    <t>TKT-06128</t>
  </si>
  <si>
    <t>TKT-06129</t>
  </si>
  <si>
    <t>TKT-06130</t>
  </si>
  <si>
    <t>DL-00697</t>
  </si>
  <si>
    <t>TKT-06131</t>
  </si>
  <si>
    <t>TKT-06132</t>
  </si>
  <si>
    <t>TKT-06133</t>
  </si>
  <si>
    <t>TKT-06134</t>
  </si>
  <si>
    <t>TKT-06135</t>
  </si>
  <si>
    <t>DL-00150</t>
  </si>
  <si>
    <t>TKT-06136</t>
  </si>
  <si>
    <t>TKT-06137</t>
  </si>
  <si>
    <t>TKT-06138</t>
  </si>
  <si>
    <t>TKT-06139</t>
  </si>
  <si>
    <t>07/09/2024</t>
  </si>
  <si>
    <t>TKT-06140</t>
  </si>
  <si>
    <t>TKT-06141</t>
  </si>
  <si>
    <t>TKT-06142</t>
  </si>
  <si>
    <t>TKT-06143</t>
  </si>
  <si>
    <t>DL-00285</t>
  </si>
  <si>
    <t>TKT-06144</t>
  </si>
  <si>
    <t>TKT-06145</t>
  </si>
  <si>
    <t>10/03/2024</t>
  </si>
  <si>
    <t>TKT-06146</t>
  </si>
  <si>
    <t>TKT-06147</t>
  </si>
  <si>
    <t>DL-03883</t>
  </si>
  <si>
    <t>TKT-06148</t>
  </si>
  <si>
    <t>DL-01380</t>
  </si>
  <si>
    <t>TKT-06149</t>
  </si>
  <si>
    <t>DL-00751</t>
  </si>
  <si>
    <t>TKT-06150</t>
  </si>
  <si>
    <t>TKT-06151</t>
  </si>
  <si>
    <t>TKT-06152</t>
  </si>
  <si>
    <t>TKT-06153</t>
  </si>
  <si>
    <t>TKT-06154</t>
  </si>
  <si>
    <t>TKT-06155</t>
  </si>
  <si>
    <t>TKT-06156</t>
  </si>
  <si>
    <t>DL-01855</t>
  </si>
  <si>
    <t>30/12/2022</t>
  </si>
  <si>
    <t>TKT-06157</t>
  </si>
  <si>
    <t>TKT-06158</t>
  </si>
  <si>
    <t>TKT-06159</t>
  </si>
  <si>
    <t>DL-04140</t>
  </si>
  <si>
    <t>TKT-06160</t>
  </si>
  <si>
    <t>TKT-06161</t>
  </si>
  <si>
    <t>TKT-06162</t>
  </si>
  <si>
    <t>DL-03767</t>
  </si>
  <si>
    <t>TKT-06163</t>
  </si>
  <si>
    <t>TKT-06164</t>
  </si>
  <si>
    <t>TKT-06165</t>
  </si>
  <si>
    <t>TKT-06166</t>
  </si>
  <si>
    <t>DL-04100</t>
  </si>
  <si>
    <t>TKT-06167</t>
  </si>
  <si>
    <t>TKT-06168</t>
  </si>
  <si>
    <t>TKT-06169</t>
  </si>
  <si>
    <t>TKT-06170</t>
  </si>
  <si>
    <t>DL-02626</t>
  </si>
  <si>
    <t>TKT-06171</t>
  </si>
  <si>
    <t>TKT-06172</t>
  </si>
  <si>
    <t>TKT-06173</t>
  </si>
  <si>
    <t>TKT-06174</t>
  </si>
  <si>
    <t>TKT-06175</t>
  </si>
  <si>
    <t>TKT-06176</t>
  </si>
  <si>
    <t>DL-00903</t>
  </si>
  <si>
    <t>TKT-06177</t>
  </si>
  <si>
    <t>TKT-06178</t>
  </si>
  <si>
    <t>TKT-06179</t>
  </si>
  <si>
    <t>DL-01088</t>
  </si>
  <si>
    <t>TKT-06180</t>
  </si>
  <si>
    <t>TKT-06181</t>
  </si>
  <si>
    <t>DL-03528</t>
  </si>
  <si>
    <t>TKT-06182</t>
  </si>
  <si>
    <t>TKT-06183</t>
  </si>
  <si>
    <t>DL-02224</t>
  </si>
  <si>
    <t>TKT-06184</t>
  </si>
  <si>
    <t>TKT-06185</t>
  </si>
  <si>
    <t>TKT-06186</t>
  </si>
  <si>
    <t>TKT-06187</t>
  </si>
  <si>
    <t>TKT-06188</t>
  </si>
  <si>
    <t>DL-02647</t>
  </si>
  <si>
    <t>TKT-06189</t>
  </si>
  <si>
    <t>DL-01221</t>
  </si>
  <si>
    <t>TKT-06190</t>
  </si>
  <si>
    <t>TKT-06191</t>
  </si>
  <si>
    <t>TKT-06192</t>
  </si>
  <si>
    <t>TKT-06193</t>
  </si>
  <si>
    <t>TKT-06194</t>
  </si>
  <si>
    <t>TKT-06195</t>
  </si>
  <si>
    <t>TKT-06196</t>
  </si>
  <si>
    <t>TKT-06197</t>
  </si>
  <si>
    <t>DL-03506</t>
  </si>
  <si>
    <t>TKT-06198</t>
  </si>
  <si>
    <t>DL-01318</t>
  </si>
  <si>
    <t>TKT-06199</t>
  </si>
  <si>
    <t>TKT-06200</t>
  </si>
  <si>
    <t>TKT-06201</t>
  </si>
  <si>
    <t>DL-04136</t>
  </si>
  <si>
    <t>TKT-06202</t>
  </si>
  <si>
    <t>TKT-06203</t>
  </si>
  <si>
    <t>DL-02022</t>
  </si>
  <si>
    <t>TKT-06204</t>
  </si>
  <si>
    <t>DL-02137</t>
  </si>
  <si>
    <t>26/10/2022</t>
  </si>
  <si>
    <t>TKT-06205</t>
  </si>
  <si>
    <t>24/07/2023</t>
  </si>
  <si>
    <t>TKT-06206</t>
  </si>
  <si>
    <t>TKT-06207</t>
  </si>
  <si>
    <t>TKT-06208</t>
  </si>
  <si>
    <t>TKT-06209</t>
  </si>
  <si>
    <t>TKT-06210</t>
  </si>
  <si>
    <t>TKT-06211</t>
  </si>
  <si>
    <t>TKT-06212</t>
  </si>
  <si>
    <t>TKT-06213</t>
  </si>
  <si>
    <t>TKT-06214</t>
  </si>
  <si>
    <t>TKT-06215</t>
  </si>
  <si>
    <t>TKT-06216</t>
  </si>
  <si>
    <t>DL-01398</t>
  </si>
  <si>
    <t>TKT-06217</t>
  </si>
  <si>
    <t>TKT-06218</t>
  </si>
  <si>
    <t>DL-00410</t>
  </si>
  <si>
    <t>TKT-06219</t>
  </si>
  <si>
    <t>TKT-06220</t>
  </si>
  <si>
    <t>DL-02334</t>
  </si>
  <si>
    <t>TKT-06221</t>
  </si>
  <si>
    <t>TKT-06222</t>
  </si>
  <si>
    <t>TKT-06223</t>
  </si>
  <si>
    <t>DL-03008</t>
  </si>
  <si>
    <t>TKT-06224</t>
  </si>
  <si>
    <t>TKT-06225</t>
  </si>
  <si>
    <t>TKT-06226</t>
  </si>
  <si>
    <t>TKT-06227</t>
  </si>
  <si>
    <t>TKT-06228</t>
  </si>
  <si>
    <t>TKT-06229</t>
  </si>
  <si>
    <t>TKT-06230</t>
  </si>
  <si>
    <t>DL-00906</t>
  </si>
  <si>
    <t>TKT-06231</t>
  </si>
  <si>
    <t>TKT-06232</t>
  </si>
  <si>
    <t>TKT-06233</t>
  </si>
  <si>
    <t>DL-00020</t>
  </si>
  <si>
    <t>TKT-06234</t>
  </si>
  <si>
    <t>TKT-06235</t>
  </si>
  <si>
    <t>DL-01802</t>
  </si>
  <si>
    <t>TKT-06236</t>
  </si>
  <si>
    <t>TKT-06237</t>
  </si>
  <si>
    <t>DL-03572</t>
  </si>
  <si>
    <t>TKT-06238</t>
  </si>
  <si>
    <t>TKT-06239</t>
  </si>
  <si>
    <t>TKT-06240</t>
  </si>
  <si>
    <t>TKT-06241</t>
  </si>
  <si>
    <t>TKT-06242</t>
  </si>
  <si>
    <t>DL-02425</t>
  </si>
  <si>
    <t>TKT-06243</t>
  </si>
  <si>
    <t>DL-03578</t>
  </si>
  <si>
    <t>TKT-06244</t>
  </si>
  <si>
    <t>DL-00383</t>
  </si>
  <si>
    <t>TKT-06245</t>
  </si>
  <si>
    <t>DL-02005</t>
  </si>
  <si>
    <t>TKT-06246</t>
  </si>
  <si>
    <t>DL-02152</t>
  </si>
  <si>
    <t>TKT-06247</t>
  </si>
  <si>
    <t>TKT-06248</t>
  </si>
  <si>
    <t>TKT-06249</t>
  </si>
  <si>
    <t>TKT-06250</t>
  </si>
  <si>
    <t>DL-01192</t>
  </si>
  <si>
    <t>TKT-06251</t>
  </si>
  <si>
    <t>TKT-06252</t>
  </si>
  <si>
    <t>29/04/2022</t>
  </si>
  <si>
    <t>TKT-06253</t>
  </si>
  <si>
    <t>DL-01099</t>
  </si>
  <si>
    <t>TKT-06254</t>
  </si>
  <si>
    <t>TKT-06255</t>
  </si>
  <si>
    <t>TKT-06256</t>
  </si>
  <si>
    <t>TKT-06257</t>
  </si>
  <si>
    <t>DL-01039</t>
  </si>
  <si>
    <t>TKT-06258</t>
  </si>
  <si>
    <t>DL-02195</t>
  </si>
  <si>
    <t>TKT-06259</t>
  </si>
  <si>
    <t>TKT-06260</t>
  </si>
  <si>
    <t>TKT-06261</t>
  </si>
  <si>
    <t>DL-02375</t>
  </si>
  <si>
    <t>TKT-06262</t>
  </si>
  <si>
    <t>TKT-06263</t>
  </si>
  <si>
    <t>TKT-06264</t>
  </si>
  <si>
    <t>TKT-06265</t>
  </si>
  <si>
    <t>CUST-1320</t>
  </si>
  <si>
    <t>TKT-06266</t>
  </si>
  <si>
    <t>DL-01525</t>
  </si>
  <si>
    <t>TKT-06267</t>
  </si>
  <si>
    <t>TKT-06268</t>
  </si>
  <si>
    <t>DL-03594</t>
  </si>
  <si>
    <t>TKT-06269</t>
  </si>
  <si>
    <t>TKT-06270</t>
  </si>
  <si>
    <t>CUST-0410</t>
  </si>
  <si>
    <t>TKT-06271</t>
  </si>
  <si>
    <t>DL-02560</t>
  </si>
  <si>
    <t>TKT-06272</t>
  </si>
  <si>
    <t>TKT-06273</t>
  </si>
  <si>
    <t>TKT-06274</t>
  </si>
  <si>
    <t>TKT-06275</t>
  </si>
  <si>
    <t>TKT-06276</t>
  </si>
  <si>
    <t>TKT-06277</t>
  </si>
  <si>
    <t>TKT-06278</t>
  </si>
  <si>
    <t>TKT-06279</t>
  </si>
  <si>
    <t>TKT-06280</t>
  </si>
  <si>
    <t>TKT-06281</t>
  </si>
  <si>
    <t>TKT-06282</t>
  </si>
  <si>
    <t>TKT-06283</t>
  </si>
  <si>
    <t>TKT-06284</t>
  </si>
  <si>
    <t>DL-02216</t>
  </si>
  <si>
    <t>TKT-06285</t>
  </si>
  <si>
    <t>TKT-06286</t>
  </si>
  <si>
    <t>DL-03429</t>
  </si>
  <si>
    <t>TKT-06287</t>
  </si>
  <si>
    <t>TKT-06288</t>
  </si>
  <si>
    <t>TKT-06289</t>
  </si>
  <si>
    <t>TKT-06290</t>
  </si>
  <si>
    <t>TKT-06291</t>
  </si>
  <si>
    <t>DL-00142</t>
  </si>
  <si>
    <t>TKT-06292</t>
  </si>
  <si>
    <t>DL-01447</t>
  </si>
  <si>
    <t>TKT-06293</t>
  </si>
  <si>
    <t>TKT-06294</t>
  </si>
  <si>
    <t>TKT-06295</t>
  </si>
  <si>
    <t>TKT-06296</t>
  </si>
  <si>
    <t>24/02/2024</t>
  </si>
  <si>
    <t>TKT-06297</t>
  </si>
  <si>
    <t>TKT-06298</t>
  </si>
  <si>
    <t>TKT-06299</t>
  </si>
  <si>
    <t>TKT-06300</t>
  </si>
  <si>
    <t>TKT-06301</t>
  </si>
  <si>
    <t>TKT-06302</t>
  </si>
  <si>
    <t>TKT-06303</t>
  </si>
  <si>
    <t>08/03/2024</t>
  </si>
  <si>
    <t>TKT-06304</t>
  </si>
  <si>
    <t>TKT-06305</t>
  </si>
  <si>
    <t>TKT-06306</t>
  </si>
  <si>
    <t>DL-02663</t>
  </si>
  <si>
    <t>TKT-06307</t>
  </si>
  <si>
    <t>TKT-06308</t>
  </si>
  <si>
    <t>TKT-06309</t>
  </si>
  <si>
    <t>TKT-06310</t>
  </si>
  <si>
    <t>TKT-06311</t>
  </si>
  <si>
    <t>TKT-06312</t>
  </si>
  <si>
    <t>DL-01959</t>
  </si>
  <si>
    <t>TKT-06313</t>
  </si>
  <si>
    <t>DL-03019</t>
  </si>
  <si>
    <t>TKT-06314</t>
  </si>
  <si>
    <t>TKT-06315</t>
  </si>
  <si>
    <t>TKT-06316</t>
  </si>
  <si>
    <t>TKT-06317</t>
  </si>
  <si>
    <t>DL-03375</t>
  </si>
  <si>
    <t>TKT-06318</t>
  </si>
  <si>
    <t>TKT-06319</t>
  </si>
  <si>
    <t>TKT-06320</t>
  </si>
  <si>
    <t>TKT-06321</t>
  </si>
  <si>
    <t>TKT-06322</t>
  </si>
  <si>
    <t>TKT-06323</t>
  </si>
  <si>
    <t>TKT-06324</t>
  </si>
  <si>
    <t>TKT-06325</t>
  </si>
  <si>
    <t>TKT-06326</t>
  </si>
  <si>
    <t>DL-00617</t>
  </si>
  <si>
    <t>TKT-06327</t>
  </si>
  <si>
    <t>TKT-06328</t>
  </si>
  <si>
    <t>DL-00467</t>
  </si>
  <si>
    <t>TKT-06329</t>
  </si>
  <si>
    <t>DL-01922</t>
  </si>
  <si>
    <t>TKT-06330</t>
  </si>
  <si>
    <t>TKT-06331</t>
  </si>
  <si>
    <t>TKT-06332</t>
  </si>
  <si>
    <t>18/01/2022</t>
  </si>
  <si>
    <t>TKT-06333</t>
  </si>
  <si>
    <t>TKT-06334</t>
  </si>
  <si>
    <t>TKT-06335</t>
  </si>
  <si>
    <t>TKT-06336</t>
  </si>
  <si>
    <t>TKT-06337</t>
  </si>
  <si>
    <t>TKT-06338</t>
  </si>
  <si>
    <t>TKT-06339</t>
  </si>
  <si>
    <t>TKT-06340</t>
  </si>
  <si>
    <t>DL-01344</t>
  </si>
  <si>
    <t>TKT-06341</t>
  </si>
  <si>
    <t>TKT-06342</t>
  </si>
  <si>
    <t>DL-00870</t>
  </si>
  <si>
    <t>TKT-06343</t>
  </si>
  <si>
    <t>TKT-06344</t>
  </si>
  <si>
    <t>DL-04143</t>
  </si>
  <si>
    <t>TKT-06345</t>
  </si>
  <si>
    <t>TKT-06346</t>
  </si>
  <si>
    <t>DL-02587</t>
  </si>
  <si>
    <t>TKT-06347</t>
  </si>
  <si>
    <t>TKT-06348</t>
  </si>
  <si>
    <t>TKT-06349</t>
  </si>
  <si>
    <t>TKT-06350</t>
  </si>
  <si>
    <t>30/03/2023</t>
  </si>
  <si>
    <t>TKT-06351</t>
  </si>
  <si>
    <t>TKT-06352</t>
  </si>
  <si>
    <t>DL-02832</t>
  </si>
  <si>
    <t>TKT-06353</t>
  </si>
  <si>
    <t>TKT-06354</t>
  </si>
  <si>
    <t>TKT-06355</t>
  </si>
  <si>
    <t>TKT-06356</t>
  </si>
  <si>
    <t>TKT-06357</t>
  </si>
  <si>
    <t>TKT-06358</t>
  </si>
  <si>
    <t>TKT-06359</t>
  </si>
  <si>
    <t>TKT-06360</t>
  </si>
  <si>
    <t>DL-01781</t>
  </si>
  <si>
    <t>TKT-06361</t>
  </si>
  <si>
    <t>TKT-06362</t>
  </si>
  <si>
    <t>TKT-06363</t>
  </si>
  <si>
    <t>TKT-06364</t>
  </si>
  <si>
    <t>CUST-0291</t>
  </si>
  <si>
    <t>TKT-06365</t>
  </si>
  <si>
    <t>TKT-06366</t>
  </si>
  <si>
    <t>DL-01459</t>
  </si>
  <si>
    <t>TKT-06367</t>
  </si>
  <si>
    <t>TKT-06368</t>
  </si>
  <si>
    <t>TKT-06369</t>
  </si>
  <si>
    <t>TKT-06370</t>
  </si>
  <si>
    <t>DL-02735</t>
  </si>
  <si>
    <t>TKT-06371</t>
  </si>
  <si>
    <t>DL-03272</t>
  </si>
  <si>
    <t>TKT-06372</t>
  </si>
  <si>
    <t>DL-02163</t>
  </si>
  <si>
    <t>TKT-06373</t>
  </si>
  <si>
    <t>TKT-06374</t>
  </si>
  <si>
    <t>TKT-06375</t>
  </si>
  <si>
    <t>TKT-06376</t>
  </si>
  <si>
    <t>DL-00490</t>
  </si>
  <si>
    <t>TKT-06377</t>
  </si>
  <si>
    <t>DL-02276</t>
  </si>
  <si>
    <t>TKT-06378</t>
  </si>
  <si>
    <t>TKT-06379</t>
  </si>
  <si>
    <t>TKT-06380</t>
  </si>
  <si>
    <t>TKT-06381</t>
  </si>
  <si>
    <t>TKT-06382</t>
  </si>
  <si>
    <t>TKT-06383</t>
  </si>
  <si>
    <t>TKT-06384</t>
  </si>
  <si>
    <t>TKT-06385</t>
  </si>
  <si>
    <t>TKT-06386</t>
  </si>
  <si>
    <t>TKT-06387</t>
  </si>
  <si>
    <t>TKT-06388</t>
  </si>
  <si>
    <t>14/10/2022</t>
  </si>
  <si>
    <t>TKT-06389</t>
  </si>
  <si>
    <t>TKT-06390</t>
  </si>
  <si>
    <t>TKT-06391</t>
  </si>
  <si>
    <t>TKT-06392</t>
  </si>
  <si>
    <t>TKT-06393</t>
  </si>
  <si>
    <t>TKT-06394</t>
  </si>
  <si>
    <t>TKT-06395</t>
  </si>
  <si>
    <t>DL-02887</t>
  </si>
  <si>
    <t>TKT-06396</t>
  </si>
  <si>
    <t>DL-02598</t>
  </si>
  <si>
    <t>TKT-06397</t>
  </si>
  <si>
    <t>TKT-06398</t>
  </si>
  <si>
    <t>TKT-06399</t>
  </si>
  <si>
    <t>DL-04007</t>
  </si>
  <si>
    <t>TKT-06400</t>
  </si>
  <si>
    <t>TKT-06401</t>
  </si>
  <si>
    <t>TKT-06402</t>
  </si>
  <si>
    <t>TKT-06403</t>
  </si>
  <si>
    <t>DL-02420</t>
  </si>
  <si>
    <t>TKT-06404</t>
  </si>
  <si>
    <t>TKT-06405</t>
  </si>
  <si>
    <t>TKT-06406</t>
  </si>
  <si>
    <t>TKT-06407</t>
  </si>
  <si>
    <t>TKT-06408</t>
  </si>
  <si>
    <t>TKT-06409</t>
  </si>
  <si>
    <t>TKT-06410</t>
  </si>
  <si>
    <t>DL-01236</t>
  </si>
  <si>
    <t>TKT-06411</t>
  </si>
  <si>
    <t>TKT-06412</t>
  </si>
  <si>
    <t>TKT-06413</t>
  </si>
  <si>
    <t>23/11/2022</t>
  </si>
  <si>
    <t>TKT-06414</t>
  </si>
  <si>
    <t>TKT-06415</t>
  </si>
  <si>
    <t>TKT-06416</t>
  </si>
  <si>
    <t>TKT-06417</t>
  </si>
  <si>
    <t>TKT-06418</t>
  </si>
  <si>
    <t>TKT-06419</t>
  </si>
  <si>
    <t>DL-00894</t>
  </si>
  <si>
    <t>TKT-06420</t>
  </si>
  <si>
    <t>TKT-06421</t>
  </si>
  <si>
    <t>DL-03794</t>
  </si>
  <si>
    <t>TKT-06422</t>
  </si>
  <si>
    <t>DL-00606</t>
  </si>
  <si>
    <t>TKT-06423</t>
  </si>
  <si>
    <t>TKT-06424</t>
  </si>
  <si>
    <t>TKT-06425</t>
  </si>
  <si>
    <t>TKT-06426</t>
  </si>
  <si>
    <t>TKT-06427</t>
  </si>
  <si>
    <t>TKT-06428</t>
  </si>
  <si>
    <t>TKT-06429</t>
  </si>
  <si>
    <t>TKT-06430</t>
  </si>
  <si>
    <t>TKT-06431</t>
  </si>
  <si>
    <t>TKT-06432</t>
  </si>
  <si>
    <t>DL-02888</t>
  </si>
  <si>
    <t>TKT-06433</t>
  </si>
  <si>
    <t>TKT-06434</t>
  </si>
  <si>
    <t>DL-03715</t>
  </si>
  <si>
    <t>TKT-06435</t>
  </si>
  <si>
    <t>TKT-06436</t>
  </si>
  <si>
    <t>DL-01440</t>
  </si>
  <si>
    <t>TKT-06437</t>
  </si>
  <si>
    <t>TKT-06438</t>
  </si>
  <si>
    <t>DL-01943</t>
  </si>
  <si>
    <t>TKT-06439</t>
  </si>
  <si>
    <t>DL-01282</t>
  </si>
  <si>
    <t>TKT-06440</t>
  </si>
  <si>
    <t>TKT-06441</t>
  </si>
  <si>
    <t>DL-03187</t>
  </si>
  <si>
    <t>TKT-06442</t>
  </si>
  <si>
    <t>TKT-06443</t>
  </si>
  <si>
    <t>TKT-06444</t>
  </si>
  <si>
    <t>TKT-06445</t>
  </si>
  <si>
    <t>TKT-06446</t>
  </si>
  <si>
    <t>TKT-06447</t>
  </si>
  <si>
    <t>TKT-06448</t>
  </si>
  <si>
    <t>TKT-06449</t>
  </si>
  <si>
    <t>TKT-06450</t>
  </si>
  <si>
    <t>TKT-06451</t>
  </si>
  <si>
    <t>TKT-06452</t>
  </si>
  <si>
    <t>TKT-06453</t>
  </si>
  <si>
    <t>TKT-06454</t>
  </si>
  <si>
    <t>TKT-06455</t>
  </si>
  <si>
    <t>TKT-06456</t>
  </si>
  <si>
    <t>TKT-06457</t>
  </si>
  <si>
    <t>DL-02863</t>
  </si>
  <si>
    <t>TKT-06458</t>
  </si>
  <si>
    <t>TKT-06459</t>
  </si>
  <si>
    <t>TKT-06460</t>
  </si>
  <si>
    <t>TKT-06461</t>
  </si>
  <si>
    <t>TKT-06462</t>
  </si>
  <si>
    <t>TKT-06463</t>
  </si>
  <si>
    <t>TKT-06464</t>
  </si>
  <si>
    <t>TKT-06465</t>
  </si>
  <si>
    <t>DL-02204</t>
  </si>
  <si>
    <t>TKT-06466</t>
  </si>
  <si>
    <t>TKT-06467</t>
  </si>
  <si>
    <t>DL-01295</t>
  </si>
  <si>
    <t>TKT-06468</t>
  </si>
  <si>
    <t>TKT-06469</t>
  </si>
  <si>
    <t>TKT-06470</t>
  </si>
  <si>
    <t>TKT-06471</t>
  </si>
  <si>
    <t>DL-01665</t>
  </si>
  <si>
    <t>TKT-06472</t>
  </si>
  <si>
    <t>TKT-06473</t>
  </si>
  <si>
    <t>TKT-06474</t>
  </si>
  <si>
    <t>TKT-06475</t>
  </si>
  <si>
    <t>TKT-06476</t>
  </si>
  <si>
    <t>TKT-06477</t>
  </si>
  <si>
    <t>TKT-06478</t>
  </si>
  <si>
    <t>TKT-06479</t>
  </si>
  <si>
    <t>TKT-06480</t>
  </si>
  <si>
    <t>TKT-06481</t>
  </si>
  <si>
    <t>DL-02490</t>
  </si>
  <si>
    <t>TKT-06482</t>
  </si>
  <si>
    <t>TKT-06483</t>
  </si>
  <si>
    <t>TKT-06484</t>
  </si>
  <si>
    <t>TKT-06485</t>
  </si>
  <si>
    <t>TKT-06486</t>
  </si>
  <si>
    <t>DL-03698</t>
  </si>
  <si>
    <t>TKT-06487</t>
  </si>
  <si>
    <t>TKT-06488</t>
  </si>
  <si>
    <t>DL-00655</t>
  </si>
  <si>
    <t>TKT-06489</t>
  </si>
  <si>
    <t>TKT-06490</t>
  </si>
  <si>
    <t>TKT-06491</t>
  </si>
  <si>
    <t>TKT-06492</t>
  </si>
  <si>
    <t>TKT-06493</t>
  </si>
  <si>
    <t>TKT-06494</t>
  </si>
  <si>
    <t>TKT-06495</t>
  </si>
  <si>
    <t>TKT-06496</t>
  </si>
  <si>
    <t>TKT-06497</t>
  </si>
  <si>
    <t>TKT-06498</t>
  </si>
  <si>
    <t>TKT-06499</t>
  </si>
  <si>
    <t>TKT-06500</t>
  </si>
  <si>
    <t>TKT-06501</t>
  </si>
  <si>
    <t>TKT-06502</t>
  </si>
  <si>
    <t>TKT-06503</t>
  </si>
  <si>
    <t>DL-01473</t>
  </si>
  <si>
    <t>TKT-06504</t>
  </si>
  <si>
    <t>TKT-06505</t>
  </si>
  <si>
    <t>TKT-06506</t>
  </si>
  <si>
    <t>TKT-06507</t>
  </si>
  <si>
    <t>TKT-06508</t>
  </si>
  <si>
    <t>DL-04129</t>
  </si>
  <si>
    <t>TKT-06509</t>
  </si>
  <si>
    <t>TKT-06510</t>
  </si>
  <si>
    <t>DL-02649</t>
  </si>
  <si>
    <t>TKT-06511</t>
  </si>
  <si>
    <t>14/12/2024</t>
  </si>
  <si>
    <t>TKT-06512</t>
  </si>
  <si>
    <t>TKT-06513</t>
  </si>
  <si>
    <t>TKT-06514</t>
  </si>
  <si>
    <t>TKT-06515</t>
  </si>
  <si>
    <t>DL-01111</t>
  </si>
  <si>
    <t>TKT-06516</t>
  </si>
  <si>
    <t>TKT-06517</t>
  </si>
  <si>
    <t>TKT-06518</t>
  </si>
  <si>
    <t>TKT-06519</t>
  </si>
  <si>
    <t>TKT-06520</t>
  </si>
  <si>
    <t>DL-02498</t>
  </si>
  <si>
    <t>TKT-06521</t>
  </si>
  <si>
    <t>DL-02115</t>
  </si>
  <si>
    <t>23/05/2022</t>
  </si>
  <si>
    <t>TKT-06522</t>
  </si>
  <si>
    <t>TKT-06523</t>
  </si>
  <si>
    <t>TKT-06524</t>
  </si>
  <si>
    <t>TKT-06525</t>
  </si>
  <si>
    <t>TKT-06526</t>
  </si>
  <si>
    <t>DL-02565</t>
  </si>
  <si>
    <t>TKT-06527</t>
  </si>
  <si>
    <t>TKT-06528</t>
  </si>
  <si>
    <t>DL-02951</t>
  </si>
  <si>
    <t>TKT-06529</t>
  </si>
  <si>
    <t>TKT-06530</t>
  </si>
  <si>
    <t>TKT-06531</t>
  </si>
  <si>
    <t>CUST-0602</t>
  </si>
  <si>
    <t>TKT-06532</t>
  </si>
  <si>
    <t>TKT-06533</t>
  </si>
  <si>
    <t>DL-04042</t>
  </si>
  <si>
    <t>TKT-06534</t>
  </si>
  <si>
    <t>DL-02382</t>
  </si>
  <si>
    <t>TKT-06535</t>
  </si>
  <si>
    <t>TKT-06536</t>
  </si>
  <si>
    <t>TKT-06537</t>
  </si>
  <si>
    <t>TKT-06538</t>
  </si>
  <si>
    <t>TKT-06539</t>
  </si>
  <si>
    <t>TKT-06540</t>
  </si>
  <si>
    <t>TKT-06541</t>
  </si>
  <si>
    <t>TKT-06542</t>
  </si>
  <si>
    <t>TKT-06543</t>
  </si>
  <si>
    <t>TKT-06544</t>
  </si>
  <si>
    <t>TKT-06545</t>
  </si>
  <si>
    <t>TKT-06546</t>
  </si>
  <si>
    <t>TKT-06547</t>
  </si>
  <si>
    <t>DL-01568</t>
  </si>
  <si>
    <t>TKT-06548</t>
  </si>
  <si>
    <t>TKT-06549</t>
  </si>
  <si>
    <t>DL-00629</t>
  </si>
  <si>
    <t>TKT-06550</t>
  </si>
  <si>
    <t>TKT-06551</t>
  </si>
  <si>
    <t>TKT-06552</t>
  </si>
  <si>
    <t>TKT-06553</t>
  </si>
  <si>
    <t>TKT-06554</t>
  </si>
  <si>
    <t>TKT-06555</t>
  </si>
  <si>
    <t>TKT-06556</t>
  </si>
  <si>
    <t>TKT-06557</t>
  </si>
  <si>
    <t>18/05/2023</t>
  </si>
  <si>
    <t>TKT-06558</t>
  </si>
  <si>
    <t>DL-02590</t>
  </si>
  <si>
    <t>TKT-06559</t>
  </si>
  <si>
    <t>TKT-06560</t>
  </si>
  <si>
    <t>TKT-06561</t>
  </si>
  <si>
    <t>TKT-06562</t>
  </si>
  <si>
    <t>TKT-06563</t>
  </si>
  <si>
    <t>TKT-06564</t>
  </si>
  <si>
    <t>DL-00494</t>
  </si>
  <si>
    <t>TKT-06565</t>
  </si>
  <si>
    <t>TKT-06566</t>
  </si>
  <si>
    <t>DL-04000</t>
  </si>
  <si>
    <t>TKT-06567</t>
  </si>
  <si>
    <t>TKT-06568</t>
  </si>
  <si>
    <t>TKT-06569</t>
  </si>
  <si>
    <t>TKT-06570</t>
  </si>
  <si>
    <t>TKT-06571</t>
  </si>
  <si>
    <t>05/09/2024</t>
  </si>
  <si>
    <t>TKT-06572</t>
  </si>
  <si>
    <t>DL-01178</t>
  </si>
  <si>
    <t>TKT-06573</t>
  </si>
  <si>
    <t>DL-01177</t>
  </si>
  <si>
    <t>TKT-06574</t>
  </si>
  <si>
    <t>TKT-06575</t>
  </si>
  <si>
    <t>TKT-06576</t>
  </si>
  <si>
    <t>TKT-06577</t>
  </si>
  <si>
    <t>DL-00567</t>
  </si>
  <si>
    <t>TKT-06578</t>
  </si>
  <si>
    <t>TKT-06579</t>
  </si>
  <si>
    <t>TKT-06580</t>
  </si>
  <si>
    <t>DL-01510</t>
  </si>
  <si>
    <t>19/01/2025</t>
  </si>
  <si>
    <t>TKT-06581</t>
  </si>
  <si>
    <t>TKT-06582</t>
  </si>
  <si>
    <t>DL-00568</t>
  </si>
  <si>
    <t>TKT-06583</t>
  </si>
  <si>
    <t>DL-01299</t>
  </si>
  <si>
    <t>TKT-06584</t>
  </si>
  <si>
    <t>TKT-06585</t>
  </si>
  <si>
    <t>DL-02833</t>
  </si>
  <si>
    <t>TKT-06586</t>
  </si>
  <si>
    <t>DL-01247</t>
  </si>
  <si>
    <t>TKT-06587</t>
  </si>
  <si>
    <t>DL-02612</t>
  </si>
  <si>
    <t>28/05/2023</t>
  </si>
  <si>
    <t>TKT-06588</t>
  </si>
  <si>
    <t>TKT-06589</t>
  </si>
  <si>
    <t>TKT-06590</t>
  </si>
  <si>
    <t>23/05/2023</t>
  </si>
  <si>
    <t>TKT-06591</t>
  </si>
  <si>
    <t>TKT-06592</t>
  </si>
  <si>
    <t>TKT-06593</t>
  </si>
  <si>
    <t>TKT-06594</t>
  </si>
  <si>
    <t>TKT-06595</t>
  </si>
  <si>
    <t>DL-01404</t>
  </si>
  <si>
    <t>TKT-06596</t>
  </si>
  <si>
    <t>DL-00155</t>
  </si>
  <si>
    <t>TKT-06597</t>
  </si>
  <si>
    <t>TKT-06598</t>
  </si>
  <si>
    <t>TKT-06599</t>
  </si>
  <si>
    <t>TKT-06600</t>
  </si>
  <si>
    <t>TKT-06601</t>
  </si>
  <si>
    <t>TKT-06602</t>
  </si>
  <si>
    <t>DL-02640</t>
  </si>
  <si>
    <t>TKT-06603</t>
  </si>
  <si>
    <t>TKT-06604</t>
  </si>
  <si>
    <t>TKT-06605</t>
  </si>
  <si>
    <t>TKT-06606</t>
  </si>
  <si>
    <t>TKT-06607</t>
  </si>
  <si>
    <t>DL-00560</t>
  </si>
  <si>
    <t>TKT-06608</t>
  </si>
  <si>
    <t>TKT-06609</t>
  </si>
  <si>
    <t>TKT-06610</t>
  </si>
  <si>
    <t>TKT-06611</t>
  </si>
  <si>
    <t>TKT-06612</t>
  </si>
  <si>
    <t>30/08/2024</t>
  </si>
  <si>
    <t>TKT-06613</t>
  </si>
  <si>
    <t>TKT-06614</t>
  </si>
  <si>
    <t>TKT-06615</t>
  </si>
  <si>
    <t>TKT-06616</t>
  </si>
  <si>
    <t>TKT-06617</t>
  </si>
  <si>
    <t>TKT-06618</t>
  </si>
  <si>
    <t>TKT-06619</t>
  </si>
  <si>
    <t>TKT-06620</t>
  </si>
  <si>
    <t>TKT-06621</t>
  </si>
  <si>
    <t>TKT-06622</t>
  </si>
  <si>
    <t>TKT-06623</t>
  </si>
  <si>
    <t>TKT-06624</t>
  </si>
  <si>
    <t>TKT-06625</t>
  </si>
  <si>
    <t>TKT-06626</t>
  </si>
  <si>
    <t>TKT-06627</t>
  </si>
  <si>
    <t>TKT-06628</t>
  </si>
  <si>
    <t>TKT-06629</t>
  </si>
  <si>
    <t>DL-02563</t>
  </si>
  <si>
    <t>TKT-06630</t>
  </si>
  <si>
    <t>18/06/2024</t>
  </si>
  <si>
    <t>TKT-06631</t>
  </si>
  <si>
    <t>TKT-06632</t>
  </si>
  <si>
    <t>TKT-06633</t>
  </si>
  <si>
    <t>TKT-06634</t>
  </si>
  <si>
    <t>TKT-06635</t>
  </si>
  <si>
    <t>TKT-06636</t>
  </si>
  <si>
    <t>22/10/2022</t>
  </si>
  <si>
    <t>TKT-06637</t>
  </si>
  <si>
    <t>TKT-06638</t>
  </si>
  <si>
    <t>TKT-06639</t>
  </si>
  <si>
    <t>TKT-06640</t>
  </si>
  <si>
    <t>TKT-06641</t>
  </si>
  <si>
    <t>DL-01347</t>
  </si>
  <si>
    <t>TKT-06642</t>
  </si>
  <si>
    <t>TKT-06643</t>
  </si>
  <si>
    <t>TKT-06644</t>
  </si>
  <si>
    <t>TKT-06645</t>
  </si>
  <si>
    <t>TKT-06646</t>
  </si>
  <si>
    <t>DL-02057</t>
  </si>
  <si>
    <t>TKT-06647</t>
  </si>
  <si>
    <t>DL-02769</t>
  </si>
  <si>
    <t>TKT-06648</t>
  </si>
  <si>
    <t>DL-00596</t>
  </si>
  <si>
    <t>TKT-06649</t>
  </si>
  <si>
    <t>DL-00822</t>
  </si>
  <si>
    <t>TKT-06650</t>
  </si>
  <si>
    <t>DL-03336</t>
  </si>
  <si>
    <t>21/03/2023</t>
  </si>
  <si>
    <t>TKT-06651</t>
  </si>
  <si>
    <t>TKT-06652</t>
  </si>
  <si>
    <t>DL-01139</t>
  </si>
  <si>
    <t>TKT-06653</t>
  </si>
  <si>
    <t>DL-03413</t>
  </si>
  <si>
    <t>TKT-06654</t>
  </si>
  <si>
    <t>TKT-06655</t>
  </si>
  <si>
    <t>TKT-06656</t>
  </si>
  <si>
    <t>TKT-06657</t>
  </si>
  <si>
    <t>TKT-06658</t>
  </si>
  <si>
    <t>TKT-06659</t>
  </si>
  <si>
    <t>TKT-06660</t>
  </si>
  <si>
    <t>DL-03244</t>
  </si>
  <si>
    <t>TKT-06661</t>
  </si>
  <si>
    <t>TKT-06662</t>
  </si>
  <si>
    <t>DL-00019</t>
  </si>
  <si>
    <t>TKT-06663</t>
  </si>
  <si>
    <t>TKT-06664</t>
  </si>
  <si>
    <t>TKT-06665</t>
  </si>
  <si>
    <t>DL-01285</t>
  </si>
  <si>
    <t>TKT-06666</t>
  </si>
  <si>
    <t>TKT-06667</t>
  </si>
  <si>
    <t>TKT-06668</t>
  </si>
  <si>
    <t>TKT-06669</t>
  </si>
  <si>
    <t>TKT-06670</t>
  </si>
  <si>
    <t>TKT-06671</t>
  </si>
  <si>
    <t>TKT-06672</t>
  </si>
  <si>
    <t>TKT-06673</t>
  </si>
  <si>
    <t>TKT-06674</t>
  </si>
  <si>
    <t>DL-00782</t>
  </si>
  <si>
    <t>TKT-06675</t>
  </si>
  <si>
    <t>TKT-06676</t>
  </si>
  <si>
    <t>TKT-06677</t>
  </si>
  <si>
    <t>TKT-06678</t>
  </si>
  <si>
    <t>TKT-06679</t>
  </si>
  <si>
    <t>DL-01516</t>
  </si>
  <si>
    <t>TKT-06680</t>
  </si>
  <si>
    <t>TKT-06681</t>
  </si>
  <si>
    <t>DL-00139</t>
  </si>
  <si>
    <t>TKT-06682</t>
  </si>
  <si>
    <t>TKT-06683</t>
  </si>
  <si>
    <t>TKT-06684</t>
  </si>
  <si>
    <t>TKT-06685</t>
  </si>
  <si>
    <t>DL-02701</t>
  </si>
  <si>
    <t>TKT-06686</t>
  </si>
  <si>
    <t>DL-01577</t>
  </si>
  <si>
    <t>TKT-06687</t>
  </si>
  <si>
    <t>TKT-06688</t>
  </si>
  <si>
    <t>TKT-06689</t>
  </si>
  <si>
    <t>DL-01143</t>
  </si>
  <si>
    <t>TKT-06690</t>
  </si>
  <si>
    <t>DL-00941</t>
  </si>
  <si>
    <t>TKT-06691</t>
  </si>
  <si>
    <t>CUST-0475</t>
  </si>
  <si>
    <t>TKT-06692</t>
  </si>
  <si>
    <t>DL-03197</t>
  </si>
  <si>
    <t>TKT-06693</t>
  </si>
  <si>
    <t>TKT-06694</t>
  </si>
  <si>
    <t>TKT-06695</t>
  </si>
  <si>
    <t>DL-01862</t>
  </si>
  <si>
    <t>TKT-06696</t>
  </si>
  <si>
    <t>TKT-06697</t>
  </si>
  <si>
    <t>TKT-06698</t>
  </si>
  <si>
    <t>TKT-06699</t>
  </si>
  <si>
    <t>TKT-06700</t>
  </si>
  <si>
    <t>DL-00114</t>
  </si>
  <si>
    <t>TKT-06701</t>
  </si>
  <si>
    <t>DL-03654</t>
  </si>
  <si>
    <t>TKT-06702</t>
  </si>
  <si>
    <t>TKT-06703</t>
  </si>
  <si>
    <t>TKT-06704</t>
  </si>
  <si>
    <t>TKT-06705</t>
  </si>
  <si>
    <t>DL-00715</t>
  </si>
  <si>
    <t>TKT-06706</t>
  </si>
  <si>
    <t>TKT-06707</t>
  </si>
  <si>
    <t>TKT-06708</t>
  </si>
  <si>
    <t>TKT-06709</t>
  </si>
  <si>
    <t>TKT-06710</t>
  </si>
  <si>
    <t>TKT-06711</t>
  </si>
  <si>
    <t>TKT-06712</t>
  </si>
  <si>
    <t>TKT-06713</t>
  </si>
  <si>
    <t>TKT-06714</t>
  </si>
  <si>
    <t>DL-01963</t>
  </si>
  <si>
    <t>TKT-06715</t>
  </si>
  <si>
    <t>TKT-06716</t>
  </si>
  <si>
    <t>TKT-06717</t>
  </si>
  <si>
    <t>TKT-06718</t>
  </si>
  <si>
    <t>TKT-06719</t>
  </si>
  <si>
    <t>TKT-06720</t>
  </si>
  <si>
    <t>TKT-06721</t>
  </si>
  <si>
    <t>TKT-06722</t>
  </si>
  <si>
    <t>TKT-06723</t>
  </si>
  <si>
    <t>TKT-06724</t>
  </si>
  <si>
    <t>TKT-06725</t>
  </si>
  <si>
    <t>TKT-06726</t>
  </si>
  <si>
    <t>TKT-06727</t>
  </si>
  <si>
    <t>DL-03436</t>
  </si>
  <si>
    <t>TKT-06728</t>
  </si>
  <si>
    <t>TKT-06729</t>
  </si>
  <si>
    <t>02/02/2025</t>
  </si>
  <si>
    <t>TKT-06730</t>
  </si>
  <si>
    <t>TKT-06731</t>
  </si>
  <si>
    <t>TKT-06732</t>
  </si>
  <si>
    <t>TKT-06733</t>
  </si>
  <si>
    <t>TKT-06734</t>
  </si>
  <si>
    <t>CUST-0016</t>
  </si>
  <si>
    <t>TKT-06735</t>
  </si>
  <si>
    <t>TKT-06736</t>
  </si>
  <si>
    <t>DL-00727</t>
  </si>
  <si>
    <t>TKT-06737</t>
  </si>
  <si>
    <t>TKT-06738</t>
  </si>
  <si>
    <t>DL-00001</t>
  </si>
  <si>
    <t>TKT-06739</t>
  </si>
  <si>
    <t>TKT-06740</t>
  </si>
  <si>
    <t>TKT-06741</t>
  </si>
  <si>
    <t>DL-00579</t>
  </si>
  <si>
    <t>10/09/2023</t>
  </si>
  <si>
    <t>TKT-06742</t>
  </si>
  <si>
    <t>TKT-06743</t>
  </si>
  <si>
    <t>TKT-06744</t>
  </si>
  <si>
    <t>TKT-06745</t>
  </si>
  <si>
    <t>TKT-06746</t>
  </si>
  <si>
    <t>TKT-06747</t>
  </si>
  <si>
    <t>DL-00708</t>
  </si>
  <si>
    <t>TKT-06748</t>
  </si>
  <si>
    <t>TKT-06749</t>
  </si>
  <si>
    <t>TKT-06750</t>
  </si>
  <si>
    <t>TKT-06751</t>
  </si>
  <si>
    <t>TKT-06752</t>
  </si>
  <si>
    <t>TKT-06753</t>
  </si>
  <si>
    <t>TKT-06754</t>
  </si>
  <si>
    <t>TKT-06755</t>
  </si>
  <si>
    <t>TKT-06756</t>
  </si>
  <si>
    <t>TKT-06757</t>
  </si>
  <si>
    <t>TKT-06758</t>
  </si>
  <si>
    <t>DL-03430</t>
  </si>
  <si>
    <t>TKT-06759</t>
  </si>
  <si>
    <t>TKT-06760</t>
  </si>
  <si>
    <t>TKT-06761</t>
  </si>
  <si>
    <t>DL-01270</t>
  </si>
  <si>
    <t>TKT-06762</t>
  </si>
  <si>
    <t>DL-02429</t>
  </si>
  <si>
    <t>TKT-06763</t>
  </si>
  <si>
    <t>TKT-06764</t>
  </si>
  <si>
    <t>TKT-06765</t>
  </si>
  <si>
    <t>TKT-06766</t>
  </si>
  <si>
    <t>DL-01844</t>
  </si>
  <si>
    <t>TKT-06767</t>
  </si>
  <si>
    <t>DL-04051</t>
  </si>
  <si>
    <t>TKT-06768</t>
  </si>
  <si>
    <t>TKT-06769</t>
  </si>
  <si>
    <t>TKT-06770</t>
  </si>
  <si>
    <t>TKT-06771</t>
  </si>
  <si>
    <t>TKT-06772</t>
  </si>
  <si>
    <t>TKT-06773</t>
  </si>
  <si>
    <t>TKT-06774</t>
  </si>
  <si>
    <t>TKT-06775</t>
  </si>
  <si>
    <t>TKT-06776</t>
  </si>
  <si>
    <t>TKT-06777</t>
  </si>
  <si>
    <t>TKT-06778</t>
  </si>
  <si>
    <t>TKT-06779</t>
  </si>
  <si>
    <t>TKT-06780</t>
  </si>
  <si>
    <t>DL-01113</t>
  </si>
  <si>
    <t>TKT-06781</t>
  </si>
  <si>
    <t>TKT-06782</t>
  </si>
  <si>
    <t>DL-02433</t>
  </si>
  <si>
    <t>TKT-06783</t>
  </si>
  <si>
    <t>DL-01645</t>
  </si>
  <si>
    <t>TKT-06784</t>
  </si>
  <si>
    <t>DL-03502</t>
  </si>
  <si>
    <t>TKT-06785</t>
  </si>
  <si>
    <t>DL-02786</t>
  </si>
  <si>
    <t>TKT-06786</t>
  </si>
  <si>
    <t>DL-04004</t>
  </si>
  <si>
    <t>TKT-06787</t>
  </si>
  <si>
    <t>TKT-06788</t>
  </si>
  <si>
    <t>TKT-06789</t>
  </si>
  <si>
    <t>DL-00618</t>
  </si>
  <si>
    <t>TKT-06790</t>
  </si>
  <si>
    <t>TKT-06791</t>
  </si>
  <si>
    <t>TKT-06792</t>
  </si>
  <si>
    <t>TKT-06793</t>
  </si>
  <si>
    <t>TKT-06794</t>
  </si>
  <si>
    <t>TKT-06795</t>
  </si>
  <si>
    <t>TKT-06796</t>
  </si>
  <si>
    <t>DL-02634</t>
  </si>
  <si>
    <t>TKT-06797</t>
  </si>
  <si>
    <t>DL-04144</t>
  </si>
  <si>
    <t>TKT-06798</t>
  </si>
  <si>
    <t>DL-00586</t>
  </si>
  <si>
    <t>TKT-06799</t>
  </si>
  <si>
    <t>TKT-06800</t>
  </si>
  <si>
    <t>TKT-06801</t>
  </si>
  <si>
    <t>TKT-06802</t>
  </si>
  <si>
    <t>TKT-06803</t>
  </si>
  <si>
    <t>TKT-06804</t>
  </si>
  <si>
    <t>TKT-06805</t>
  </si>
  <si>
    <t>TKT-06806</t>
  </si>
  <si>
    <t>29/10/2024</t>
  </si>
  <si>
    <t>TKT-06807</t>
  </si>
  <si>
    <t>TKT-06808</t>
  </si>
  <si>
    <t>TKT-06809</t>
  </si>
  <si>
    <t>TKT-06810</t>
  </si>
  <si>
    <t>DL-03629</t>
  </si>
  <si>
    <t>TKT-06811</t>
  </si>
  <si>
    <t>TKT-06812</t>
  </si>
  <si>
    <t>TKT-06813</t>
  </si>
  <si>
    <t>TKT-06814</t>
  </si>
  <si>
    <t>TKT-06815</t>
  </si>
  <si>
    <t>DL-00365</t>
  </si>
  <si>
    <t>TKT-06816</t>
  </si>
  <si>
    <t>DL-03731</t>
  </si>
  <si>
    <t>TKT-06817</t>
  </si>
  <si>
    <t>TKT-06818</t>
  </si>
  <si>
    <t>DL-01159</t>
  </si>
  <si>
    <t>TKT-06819</t>
  </si>
  <si>
    <t>TKT-06820</t>
  </si>
  <si>
    <t>TKT-06821</t>
  </si>
  <si>
    <t>TKT-06822</t>
  </si>
  <si>
    <t>TKT-06823</t>
  </si>
  <si>
    <t>TKT-06824</t>
  </si>
  <si>
    <t>TKT-06825</t>
  </si>
  <si>
    <t>TKT-06826</t>
  </si>
  <si>
    <t>TKT-06827</t>
  </si>
  <si>
    <t>TKT-06828</t>
  </si>
  <si>
    <t>TKT-06829</t>
  </si>
  <si>
    <t>TKT-06830</t>
  </si>
  <si>
    <t>TKT-06831</t>
  </si>
  <si>
    <t>DL-02480</t>
  </si>
  <si>
    <t>TKT-06832</t>
  </si>
  <si>
    <t>TKT-06833</t>
  </si>
  <si>
    <t>TKT-06834</t>
  </si>
  <si>
    <t>DL-01902</t>
  </si>
  <si>
    <t>TKT-06835</t>
  </si>
  <si>
    <t>TKT-06836</t>
  </si>
  <si>
    <t>TKT-06837</t>
  </si>
  <si>
    <t>DL-00037</t>
  </si>
  <si>
    <t>TKT-06838</t>
  </si>
  <si>
    <t>TKT-06839</t>
  </si>
  <si>
    <t>21/03/2022</t>
  </si>
  <si>
    <t>TKT-06840</t>
  </si>
  <si>
    <t>DL-02718</t>
  </si>
  <si>
    <t>TKT-06841</t>
  </si>
  <si>
    <t>TKT-06842</t>
  </si>
  <si>
    <t>TKT-06843</t>
  </si>
  <si>
    <t>TKT-06844</t>
  </si>
  <si>
    <t>TKT-06845</t>
  </si>
  <si>
    <t>TKT-06846</t>
  </si>
  <si>
    <t>TKT-06847</t>
  </si>
  <si>
    <t>DL-03809</t>
  </si>
  <si>
    <t>TKT-06848</t>
  </si>
  <si>
    <t>TKT-06849</t>
  </si>
  <si>
    <t>TKT-06850</t>
  </si>
  <si>
    <t>TKT-06851</t>
  </si>
  <si>
    <t>TKT-06852</t>
  </si>
  <si>
    <t>TKT-06853</t>
  </si>
  <si>
    <t>DL-01727</t>
  </si>
  <si>
    <t>TKT-06854</t>
  </si>
  <si>
    <t>TKT-06855</t>
  </si>
  <si>
    <t>TKT-06856</t>
  </si>
  <si>
    <t>TKT-06857</t>
  </si>
  <si>
    <t>TKT-06858</t>
  </si>
  <si>
    <t>TKT-06859</t>
  </si>
  <si>
    <t>DL-01271</t>
  </si>
  <si>
    <t>TKT-06860</t>
  </si>
  <si>
    <t>TKT-06861</t>
  </si>
  <si>
    <t>TKT-06862</t>
  </si>
  <si>
    <t>TKT-06863</t>
  </si>
  <si>
    <t>TKT-06864</t>
  </si>
  <si>
    <t>TKT-06865</t>
  </si>
  <si>
    <t>TKT-06866</t>
  </si>
  <si>
    <t>TKT-06867</t>
  </si>
  <si>
    <t>TKT-06868</t>
  </si>
  <si>
    <t>TKT-06869</t>
  </si>
  <si>
    <t>TKT-06870</t>
  </si>
  <si>
    <t>TKT-06871</t>
  </si>
  <si>
    <t>DL-01330</t>
  </si>
  <si>
    <t>TKT-06872</t>
  </si>
  <si>
    <t>TKT-06873</t>
  </si>
  <si>
    <t>TKT-06874</t>
  </si>
  <si>
    <t>TKT-06875</t>
  </si>
  <si>
    <t>TKT-06876</t>
  </si>
  <si>
    <t>DL-03943</t>
  </si>
  <si>
    <t>TKT-06877</t>
  </si>
  <si>
    <t>DL-02081</t>
  </si>
  <si>
    <t>TKT-06878</t>
  </si>
  <si>
    <t>TKT-06879</t>
  </si>
  <si>
    <t>TKT-06880</t>
  </si>
  <si>
    <t>TKT-06881</t>
  </si>
  <si>
    <t>TKT-06882</t>
  </si>
  <si>
    <t>TKT-06883</t>
  </si>
  <si>
    <t>DL-01029</t>
  </si>
  <si>
    <t>TKT-06884</t>
  </si>
  <si>
    <t>TKT-06885</t>
  </si>
  <si>
    <t>DL-02219</t>
  </si>
  <si>
    <t>TKT-06886</t>
  </si>
  <si>
    <t>TKT-06887</t>
  </si>
  <si>
    <t>TKT-06888</t>
  </si>
  <si>
    <t>TKT-06889</t>
  </si>
  <si>
    <t>TKT-06890</t>
  </si>
  <si>
    <t>TKT-06891</t>
  </si>
  <si>
    <t>TKT-06892</t>
  </si>
  <si>
    <t>TKT-06893</t>
  </si>
  <si>
    <t>DL-01296</t>
  </si>
  <si>
    <t>TKT-06894</t>
  </si>
  <si>
    <t>TKT-06895</t>
  </si>
  <si>
    <t>DL-03523</t>
  </si>
  <si>
    <t>TKT-06896</t>
  </si>
  <si>
    <t>TKT-06897</t>
  </si>
  <si>
    <t>TKT-06898</t>
  </si>
  <si>
    <t>TKT-06899</t>
  </si>
  <si>
    <t>DL-00798</t>
  </si>
  <si>
    <t>TKT-06900</t>
  </si>
  <si>
    <t>DL-03845</t>
  </si>
  <si>
    <t>TKT-06901</t>
  </si>
  <si>
    <t>TKT-06902</t>
  </si>
  <si>
    <t>TKT-06903</t>
  </si>
  <si>
    <t>TKT-06904</t>
  </si>
  <si>
    <t>TKT-06905</t>
  </si>
  <si>
    <t>TKT-06906</t>
  </si>
  <si>
    <t>TKT-06907</t>
  </si>
  <si>
    <t>TKT-06908</t>
  </si>
  <si>
    <t>DL-03980</t>
  </si>
  <si>
    <t>TKT-06909</t>
  </si>
  <si>
    <t>TKT-06910</t>
  </si>
  <si>
    <t>TKT-06911</t>
  </si>
  <si>
    <t>TKT-06912</t>
  </si>
  <si>
    <t>DL-01766</t>
  </si>
  <si>
    <t>TKT-06913</t>
  </si>
  <si>
    <t>DL-03255</t>
  </si>
  <si>
    <t>TKT-06914</t>
  </si>
  <si>
    <t>TKT-06915</t>
  </si>
  <si>
    <t>TKT-06916</t>
  </si>
  <si>
    <t>DL-01637</t>
  </si>
  <si>
    <t>TKT-06917</t>
  </si>
  <si>
    <t>TKT-06918</t>
  </si>
  <si>
    <t>TKT-06919</t>
  </si>
  <si>
    <t>TKT-06920</t>
  </si>
  <si>
    <t>DL-02897</t>
  </si>
  <si>
    <t>TKT-06921</t>
  </si>
  <si>
    <t>DL-01053</t>
  </si>
  <si>
    <t>TKT-06922</t>
  </si>
  <si>
    <t>TKT-06923</t>
  </si>
  <si>
    <t>TKT-06924</t>
  </si>
  <si>
    <t>TKT-06925</t>
  </si>
  <si>
    <t>DL-01488</t>
  </si>
  <si>
    <t>TKT-06926</t>
  </si>
  <si>
    <t>TKT-06927</t>
  </si>
  <si>
    <t>TKT-06928</t>
  </si>
  <si>
    <t>TKT-06929</t>
  </si>
  <si>
    <t>TKT-06930</t>
  </si>
  <si>
    <t>TKT-06931</t>
  </si>
  <si>
    <t>TKT-06932</t>
  </si>
  <si>
    <t>DL-00281</t>
  </si>
  <si>
    <t>TKT-06933</t>
  </si>
  <si>
    <t>TKT-06934</t>
  </si>
  <si>
    <t>TKT-06935</t>
  </si>
  <si>
    <t>TKT-06936</t>
  </si>
  <si>
    <t>TKT-06937</t>
  </si>
  <si>
    <t>TKT-06938</t>
  </si>
  <si>
    <t>DL-00059</t>
  </si>
  <si>
    <t>TKT-06939</t>
  </si>
  <si>
    <t>TKT-06940</t>
  </si>
  <si>
    <t>TKT-06941</t>
  </si>
  <si>
    <t>TKT-06942</t>
  </si>
  <si>
    <t>DL-01534</t>
  </si>
  <si>
    <t>TKT-06943</t>
  </si>
  <si>
    <t>TKT-06944</t>
  </si>
  <si>
    <t>DL-02486</t>
  </si>
  <si>
    <t>TKT-06945</t>
  </si>
  <si>
    <t>TKT-06946</t>
  </si>
  <si>
    <t>TKT-06947</t>
  </si>
  <si>
    <t>TKT-06948</t>
  </si>
  <si>
    <t>TKT-06949</t>
  </si>
  <si>
    <t>TKT-06950</t>
  </si>
  <si>
    <t>DL-00974</t>
  </si>
  <si>
    <t>TKT-06951</t>
  </si>
  <si>
    <t>DL-03620</t>
  </si>
  <si>
    <t>TKT-06952</t>
  </si>
  <si>
    <t>TKT-06953</t>
  </si>
  <si>
    <t>TKT-06954</t>
  </si>
  <si>
    <t>TKT-06955</t>
  </si>
  <si>
    <t>TKT-06956</t>
  </si>
  <si>
    <t>TKT-06957</t>
  </si>
  <si>
    <t>TKT-06958</t>
  </si>
  <si>
    <t>TKT-06959</t>
  </si>
  <si>
    <t>DL-03583</t>
  </si>
  <si>
    <t>TKT-06960</t>
  </si>
  <si>
    <t>TKT-06961</t>
  </si>
  <si>
    <t>TKT-06962</t>
  </si>
  <si>
    <t>TKT-06963</t>
  </si>
  <si>
    <t>TKT-06964</t>
  </si>
  <si>
    <t>26/03/2023</t>
  </si>
  <si>
    <t>TKT-06965</t>
  </si>
  <si>
    <t>TKT-06966</t>
  </si>
  <si>
    <t>TKT-06967</t>
  </si>
  <si>
    <t>TKT-06968</t>
  </si>
  <si>
    <t>DL-04116</t>
  </si>
  <si>
    <t>TKT-06969</t>
  </si>
  <si>
    <t>TKT-06970</t>
  </si>
  <si>
    <t>TKT-06971</t>
  </si>
  <si>
    <t>TKT-06972</t>
  </si>
  <si>
    <t>07/01/2025</t>
  </si>
  <si>
    <t>TKT-06973</t>
  </si>
  <si>
    <t>TKT-06974</t>
  </si>
  <si>
    <t>TKT-06975</t>
  </si>
  <si>
    <t>TKT-06976</t>
  </si>
  <si>
    <t>TKT-06977</t>
  </si>
  <si>
    <t>TKT-06978</t>
  </si>
  <si>
    <t>TKT-06979</t>
  </si>
  <si>
    <t>TKT-06980</t>
  </si>
  <si>
    <t>TKT-06981</t>
  </si>
  <si>
    <t>TKT-06982</t>
  </si>
  <si>
    <t>TKT-06983</t>
  </si>
  <si>
    <t>TKT-06984</t>
  </si>
  <si>
    <t>TKT-06985</t>
  </si>
  <si>
    <t>DL-01341</t>
  </si>
  <si>
    <t>TKT-06986</t>
  </si>
  <si>
    <t>TKT-06987</t>
  </si>
  <si>
    <t>DL-02404</t>
  </si>
  <si>
    <t>TKT-06988</t>
  </si>
  <si>
    <t>TKT-06989</t>
  </si>
  <si>
    <t>TKT-06990</t>
  </si>
  <si>
    <t>DL-03663</t>
  </si>
  <si>
    <t>TKT-06991</t>
  </si>
  <si>
    <t>TKT-06992</t>
  </si>
  <si>
    <t>DL-02717</t>
  </si>
  <si>
    <t>TKT-06993</t>
  </si>
  <si>
    <t>DL-03423</t>
  </si>
  <si>
    <t>TKT-06994</t>
  </si>
  <si>
    <t>DL-02927</t>
  </si>
  <si>
    <t>TKT-06995</t>
  </si>
  <si>
    <t>TKT-06996</t>
  </si>
  <si>
    <t>TKT-06997</t>
  </si>
  <si>
    <t>TKT-06998</t>
  </si>
  <si>
    <t>DL-03447</t>
  </si>
  <si>
    <t>TKT-06999</t>
  </si>
  <si>
    <t>TKT-07000</t>
  </si>
  <si>
    <t>TKT-07001</t>
  </si>
  <si>
    <t>TKT-07002</t>
  </si>
  <si>
    <t>TKT-07003</t>
  </si>
  <si>
    <t>TKT-07004</t>
  </si>
  <si>
    <t>DL-04040</t>
  </si>
  <si>
    <t>TKT-07005</t>
  </si>
  <si>
    <t>TKT-07006</t>
  </si>
  <si>
    <t>TKT-07007</t>
  </si>
  <si>
    <t>TKT-07008</t>
  </si>
  <si>
    <t>TKT-07009</t>
  </si>
  <si>
    <t>TKT-07010</t>
  </si>
  <si>
    <t>TKT-07011</t>
  </si>
  <si>
    <t>TKT-07012</t>
  </si>
  <si>
    <t>TKT-07013</t>
  </si>
  <si>
    <t>TKT-07014</t>
  </si>
  <si>
    <t>TKT-07015</t>
  </si>
  <si>
    <t>TKT-07016</t>
  </si>
  <si>
    <t>TKT-07017</t>
  </si>
  <si>
    <t>TKT-07018</t>
  </si>
  <si>
    <t>DL-02095</t>
  </si>
  <si>
    <t>TKT-07019</t>
  </si>
  <si>
    <t>TKT-07020</t>
  </si>
  <si>
    <t>TKT-07021</t>
  </si>
  <si>
    <t>DL-02202</t>
  </si>
  <si>
    <t>TKT-07022</t>
  </si>
  <si>
    <t>DL-01608</t>
  </si>
  <si>
    <t>TKT-07023</t>
  </si>
  <si>
    <t>TKT-07024</t>
  </si>
  <si>
    <t>TKT-07025</t>
  </si>
  <si>
    <t>TKT-07026</t>
  </si>
  <si>
    <t>DL-00476</t>
  </si>
  <si>
    <t>TKT-07027</t>
  </si>
  <si>
    <t>TKT-07028</t>
  </si>
  <si>
    <t>TKT-07029</t>
  </si>
  <si>
    <t>DL-02494</t>
  </si>
  <si>
    <t>TKT-07030</t>
  </si>
  <si>
    <t>TKT-07031</t>
  </si>
  <si>
    <t>TKT-07032</t>
  </si>
  <si>
    <t>TKT-07033</t>
  </si>
  <si>
    <t>DL-02042</t>
  </si>
  <si>
    <t>TKT-07034</t>
  </si>
  <si>
    <t>TKT-07035</t>
  </si>
  <si>
    <t>TKT-07036</t>
  </si>
  <si>
    <t>DL-00842</t>
  </si>
  <si>
    <t>TKT-07037</t>
  </si>
  <si>
    <t>14/11/2022</t>
  </si>
  <si>
    <t>TKT-07038</t>
  </si>
  <si>
    <t>TKT-07039</t>
  </si>
  <si>
    <t>TKT-07040</t>
  </si>
  <si>
    <t>TKT-07041</t>
  </si>
  <si>
    <t>DL-00308</t>
  </si>
  <si>
    <t>TKT-07042</t>
  </si>
  <si>
    <t>DL-03974</t>
  </si>
  <si>
    <t>TKT-07043</t>
  </si>
  <si>
    <t>TKT-07044</t>
  </si>
  <si>
    <t>DL-03460</t>
  </si>
  <si>
    <t>TKT-07045</t>
  </si>
  <si>
    <t>TKT-07046</t>
  </si>
  <si>
    <t>TKT-07047</t>
  </si>
  <si>
    <t>TKT-07048</t>
  </si>
  <si>
    <t>TKT-07049</t>
  </si>
  <si>
    <t>TKT-07050</t>
  </si>
  <si>
    <t>DL-00836</t>
  </si>
  <si>
    <t>TKT-07051</t>
  </si>
  <si>
    <t>TKT-07052</t>
  </si>
  <si>
    <t>DL-00292</t>
  </si>
  <si>
    <t>TKT-07053</t>
  </si>
  <si>
    <t>TKT-07054</t>
  </si>
  <si>
    <t>TKT-07055</t>
  </si>
  <si>
    <t>TKT-07056</t>
  </si>
  <si>
    <t>TKT-07057</t>
  </si>
  <si>
    <t>TKT-07058</t>
  </si>
  <si>
    <t>TKT-07059</t>
  </si>
  <si>
    <t>TKT-07060</t>
  </si>
  <si>
    <t>TKT-07061</t>
  </si>
  <si>
    <t>TKT-07062</t>
  </si>
  <si>
    <t>TKT-07063</t>
  </si>
  <si>
    <t>TKT-07064</t>
  </si>
  <si>
    <t>DL-00182</t>
  </si>
  <si>
    <t>TKT-07065</t>
  </si>
  <si>
    <t>TKT-07066</t>
  </si>
  <si>
    <t>TKT-07067</t>
  </si>
  <si>
    <t>TKT-07068</t>
  </si>
  <si>
    <t>DL-02103</t>
  </si>
  <si>
    <t>TKT-07069</t>
  </si>
  <si>
    <t>DL-02376</t>
  </si>
  <si>
    <t>TKT-07070</t>
  </si>
  <si>
    <t>TKT-07071</t>
  </si>
  <si>
    <t>TKT-07072</t>
  </si>
  <si>
    <t>TKT-07073</t>
  </si>
  <si>
    <t>TKT-07074</t>
  </si>
  <si>
    <t>TKT-07075</t>
  </si>
  <si>
    <t>TKT-07076</t>
  </si>
  <si>
    <t>TKT-07077</t>
  </si>
  <si>
    <t>TKT-07078</t>
  </si>
  <si>
    <t>TKT-07079</t>
  </si>
  <si>
    <t>TKT-07080</t>
  </si>
  <si>
    <t>TKT-07081</t>
  </si>
  <si>
    <t>TKT-07082</t>
  </si>
  <si>
    <t>TKT-07083</t>
  </si>
  <si>
    <t>TKT-07084</t>
  </si>
  <si>
    <t>09/10/2024</t>
  </si>
  <si>
    <t>TKT-07085</t>
  </si>
  <si>
    <t>TKT-07086</t>
  </si>
  <si>
    <t>DL-02551</t>
  </si>
  <si>
    <t>TKT-07087</t>
  </si>
  <si>
    <t>DL-03562</t>
  </si>
  <si>
    <t>TKT-07088</t>
  </si>
  <si>
    <t>TKT-07089</t>
  </si>
  <si>
    <t>TKT-07090</t>
  </si>
  <si>
    <t>TKT-07091</t>
  </si>
  <si>
    <t>TKT-07092</t>
  </si>
  <si>
    <t>TKT-07093</t>
  </si>
  <si>
    <t>TKT-07094</t>
  </si>
  <si>
    <t>TKT-07095</t>
  </si>
  <si>
    <t>TKT-07096</t>
  </si>
  <si>
    <t>TKT-07097</t>
  </si>
  <si>
    <t>TKT-07098</t>
  </si>
  <si>
    <t>DL-00342</t>
  </si>
  <si>
    <t>TKT-07099</t>
  </si>
  <si>
    <t>DL-03983</t>
  </si>
  <si>
    <t>TKT-07100</t>
  </si>
  <si>
    <t>TKT-07101</t>
  </si>
  <si>
    <t>TKT-07102</t>
  </si>
  <si>
    <t>TKT-07103</t>
  </si>
  <si>
    <t>TKT-07104</t>
  </si>
  <si>
    <t>TKT-07105</t>
  </si>
  <si>
    <t>TKT-07106</t>
  </si>
  <si>
    <t>TKT-07107</t>
  </si>
  <si>
    <t>TKT-07108</t>
  </si>
  <si>
    <t>TKT-07109</t>
  </si>
  <si>
    <t>TKT-07110</t>
  </si>
  <si>
    <t>TKT-07111</t>
  </si>
  <si>
    <t>TKT-07112</t>
  </si>
  <si>
    <t>DL-00455</t>
  </si>
  <si>
    <t>TKT-07113</t>
  </si>
  <si>
    <t>DL-03067</t>
  </si>
  <si>
    <t>TKT-07114</t>
  </si>
  <si>
    <t>28/04/2022</t>
  </si>
  <si>
    <t>TKT-07115</t>
  </si>
  <si>
    <t>TKT-07116</t>
  </si>
  <si>
    <t>TKT-07117</t>
  </si>
  <si>
    <t>DL-00065</t>
  </si>
  <si>
    <t>TKT-07118</t>
  </si>
  <si>
    <t>DL-00360</t>
  </si>
  <si>
    <t>TKT-07119</t>
  </si>
  <si>
    <t>TKT-07120</t>
  </si>
  <si>
    <t>TKT-07121</t>
  </si>
  <si>
    <t>TKT-07122</t>
  </si>
  <si>
    <t>TKT-07123</t>
  </si>
  <si>
    <t>TKT-07124</t>
  </si>
  <si>
    <t>TKT-07125</t>
  </si>
  <si>
    <t>TKT-07126</t>
  </si>
  <si>
    <t>TKT-07127</t>
  </si>
  <si>
    <t>TKT-07128</t>
  </si>
  <si>
    <t>TKT-07129</t>
  </si>
  <si>
    <t>DL-03162</t>
  </si>
  <si>
    <t>TKT-07130</t>
  </si>
  <si>
    <t>TKT-07131</t>
  </si>
  <si>
    <t>07/12/2022</t>
  </si>
  <si>
    <t>TKT-07132</t>
  </si>
  <si>
    <t>TKT-07133</t>
  </si>
  <si>
    <t>TKT-07134</t>
  </si>
  <si>
    <t>DL-01832</t>
  </si>
  <si>
    <t>TKT-07135</t>
  </si>
  <si>
    <t>TKT-07136</t>
  </si>
  <si>
    <t>14/04/2023</t>
  </si>
  <si>
    <t>TKT-07137</t>
  </si>
  <si>
    <t>TKT-07138</t>
  </si>
  <si>
    <t>TKT-07139</t>
  </si>
  <si>
    <t>TKT-07140</t>
  </si>
  <si>
    <t>TKT-07141</t>
  </si>
  <si>
    <t>DL-00520</t>
  </si>
  <si>
    <t>TKT-07142</t>
  </si>
  <si>
    <t>TKT-07143</t>
  </si>
  <si>
    <t>TKT-07144</t>
  </si>
  <si>
    <t>TKT-07145</t>
  </si>
  <si>
    <t>TKT-07146</t>
  </si>
  <si>
    <t>TKT-07147</t>
  </si>
  <si>
    <t>DL-00375</t>
  </si>
  <si>
    <t>TKT-07148</t>
  </si>
  <si>
    <t>DL-03373</t>
  </si>
  <si>
    <t>TKT-07149</t>
  </si>
  <si>
    <t>TKT-07150</t>
  </si>
  <si>
    <t>DL-00251</t>
  </si>
  <si>
    <t>TKT-07151</t>
  </si>
  <si>
    <t>TKT-07152</t>
  </si>
  <si>
    <t>DL-02962</t>
  </si>
  <si>
    <t>TKT-07153</t>
  </si>
  <si>
    <t>TKT-07154</t>
  </si>
  <si>
    <t>TKT-07155</t>
  </si>
  <si>
    <t>TKT-07156</t>
  </si>
  <si>
    <t>TKT-07157</t>
  </si>
  <si>
    <t>TKT-07158</t>
  </si>
  <si>
    <t>DL-00335</t>
  </si>
  <si>
    <t>TKT-07159</t>
  </si>
  <si>
    <t>TKT-07160</t>
  </si>
  <si>
    <t>TKT-07161</t>
  </si>
  <si>
    <t>TKT-07162</t>
  </si>
  <si>
    <t>TKT-07163</t>
  </si>
  <si>
    <t>TKT-07164</t>
  </si>
  <si>
    <t>DL-02046</t>
  </si>
  <si>
    <t>TKT-07165</t>
  </si>
  <si>
    <t>TKT-07166</t>
  </si>
  <si>
    <t>DL-00266</t>
  </si>
  <si>
    <t>TKT-07167</t>
  </si>
  <si>
    <t>DL-01329</t>
  </si>
  <si>
    <t>TKT-07168</t>
  </si>
  <si>
    <t>TKT-07169</t>
  </si>
  <si>
    <t>TKT-07170</t>
  </si>
  <si>
    <t>DL-01651</t>
  </si>
  <si>
    <t>TKT-07171</t>
  </si>
  <si>
    <t>TKT-07172</t>
  </si>
  <si>
    <t>TKT-07173</t>
  </si>
  <si>
    <t>TKT-07174</t>
  </si>
  <si>
    <t>TKT-07175</t>
  </si>
  <si>
    <t>DL-01189</t>
  </si>
  <si>
    <t>TKT-07176</t>
  </si>
  <si>
    <t>23/02/2023</t>
  </si>
  <si>
    <t>TKT-07177</t>
  </si>
  <si>
    <t>TKT-07178</t>
  </si>
  <si>
    <t>DL-02787</t>
  </si>
  <si>
    <t>TKT-07179</t>
  </si>
  <si>
    <t>TKT-07180</t>
  </si>
  <si>
    <t>25/04/2023</t>
  </si>
  <si>
    <t>TKT-07181</t>
  </si>
  <si>
    <t>TKT-07182</t>
  </si>
  <si>
    <t>TKT-07183</t>
  </si>
  <si>
    <t>DL-03621</t>
  </si>
  <si>
    <t>TKT-07184</t>
  </si>
  <si>
    <t>TKT-07185</t>
  </si>
  <si>
    <t>TKT-07186</t>
  </si>
  <si>
    <t>TKT-07187</t>
  </si>
  <si>
    <t>TKT-07188</t>
  </si>
  <si>
    <t>DL-04133</t>
  </si>
  <si>
    <t>TKT-07189</t>
  </si>
  <si>
    <t>DL-02448</t>
  </si>
  <si>
    <t>TKT-07190</t>
  </si>
  <si>
    <t>TKT-07191</t>
  </si>
  <si>
    <t>DL-01910</t>
  </si>
  <si>
    <t>TKT-07192</t>
  </si>
  <si>
    <t>TKT-07193</t>
  </si>
  <si>
    <t>TKT-07194</t>
  </si>
  <si>
    <t>TKT-07195</t>
  </si>
  <si>
    <t>TKT-07196</t>
  </si>
  <si>
    <t>DL-01947</t>
  </si>
  <si>
    <t>TKT-07197</t>
  </si>
  <si>
    <t>TKT-07198</t>
  </si>
  <si>
    <t>TKT-07199</t>
  </si>
  <si>
    <t>TKT-07200</t>
  </si>
  <si>
    <t>TKT-07201</t>
  </si>
  <si>
    <t>DL-01942</t>
  </si>
  <si>
    <t>TKT-07202</t>
  </si>
  <si>
    <t>TKT-07203</t>
  </si>
  <si>
    <t>TKT-07204</t>
  </si>
  <si>
    <t>TKT-07205</t>
  </si>
  <si>
    <t>TKT-07206</t>
  </si>
  <si>
    <t>TKT-07207</t>
  </si>
  <si>
    <t>TKT-07208</t>
  </si>
  <si>
    <t>TKT-07209</t>
  </si>
  <si>
    <t>TKT-07210</t>
  </si>
  <si>
    <t>TKT-07211</t>
  </si>
  <si>
    <t>DL-02724</t>
  </si>
  <si>
    <t>TKT-07212</t>
  </si>
  <si>
    <t>TKT-07213</t>
  </si>
  <si>
    <t>TKT-07214</t>
  </si>
  <si>
    <t>TKT-07215</t>
  </si>
  <si>
    <t>DL-01696</t>
  </si>
  <si>
    <t>TKT-07216</t>
  </si>
  <si>
    <t>DL-03513</t>
  </si>
  <si>
    <t>TKT-07217</t>
  </si>
  <si>
    <t>05/12/2023</t>
  </si>
  <si>
    <t>TKT-07218</t>
  </si>
  <si>
    <t>TKT-07219</t>
  </si>
  <si>
    <t>DL-01087</t>
  </si>
  <si>
    <t>TKT-07220</t>
  </si>
  <si>
    <t>TKT-07221</t>
  </si>
  <si>
    <t>TKT-07222</t>
  </si>
  <si>
    <t>TKT-07223</t>
  </si>
  <si>
    <t>TKT-07224</t>
  </si>
  <si>
    <t>DL-01268</t>
  </si>
  <si>
    <t>TKT-07225</t>
  </si>
  <si>
    <t>DL-00164</t>
  </si>
  <si>
    <t>TKT-07226</t>
  </si>
  <si>
    <t>DL-02458</t>
  </si>
  <si>
    <t>TKT-07227</t>
  </si>
  <si>
    <t>TKT-07228</t>
  </si>
  <si>
    <t>TKT-07229</t>
  </si>
  <si>
    <t>TKT-07230</t>
  </si>
  <si>
    <t>TKT-07231</t>
  </si>
  <si>
    <t>DL-00988</t>
  </si>
  <si>
    <t>TKT-07232</t>
  </si>
  <si>
    <t>TKT-07233</t>
  </si>
  <si>
    <t>TKT-07234</t>
  </si>
  <si>
    <t>TKT-07235</t>
  </si>
  <si>
    <t>TKT-07236</t>
  </si>
  <si>
    <t>TKT-07237</t>
  </si>
  <si>
    <t>TKT-07238</t>
  </si>
  <si>
    <t>TKT-07239</t>
  </si>
  <si>
    <t>TKT-07240</t>
  </si>
  <si>
    <t>TKT-07241</t>
  </si>
  <si>
    <t>DL-03685</t>
  </si>
  <si>
    <t>TKT-07242</t>
  </si>
  <si>
    <t>TKT-07243</t>
  </si>
  <si>
    <t>DL-02980</t>
  </si>
  <si>
    <t>TKT-07244</t>
  </si>
  <si>
    <t>DL-01789</t>
  </si>
  <si>
    <t>TKT-07245</t>
  </si>
  <si>
    <t>TKT-07246</t>
  </si>
  <si>
    <t>TKT-07247</t>
  </si>
  <si>
    <t>TKT-07248</t>
  </si>
  <si>
    <t>TKT-07249</t>
  </si>
  <si>
    <t>TKT-07250</t>
  </si>
  <si>
    <t>DL-04044</t>
  </si>
  <si>
    <t>TKT-07251</t>
  </si>
  <si>
    <t>TKT-07252</t>
  </si>
  <si>
    <t>DL-02370</t>
  </si>
  <si>
    <t>TKT-07253</t>
  </si>
  <si>
    <t>30/10/2024</t>
  </si>
  <si>
    <t>TKT-07254</t>
  </si>
  <si>
    <t>TKT-07255</t>
  </si>
  <si>
    <t>TKT-07256</t>
  </si>
  <si>
    <t>TKT-07257</t>
  </si>
  <si>
    <t>DL-02250</t>
  </si>
  <si>
    <t>TKT-07258</t>
  </si>
  <si>
    <t>TKT-07259</t>
  </si>
  <si>
    <t>TKT-07260</t>
  </si>
  <si>
    <t>TKT-07261</t>
  </si>
  <si>
    <t>TKT-07262</t>
  </si>
  <si>
    <t>TKT-07263</t>
  </si>
  <si>
    <t>DL-00991</t>
  </si>
  <si>
    <t>TKT-07264</t>
  </si>
  <si>
    <t>TKT-07265</t>
  </si>
  <si>
    <t>TKT-07266</t>
  </si>
  <si>
    <t>TKT-07267</t>
  </si>
  <si>
    <t>TKT-07268</t>
  </si>
  <si>
    <t>TKT-07269</t>
  </si>
  <si>
    <t>TKT-07270</t>
  </si>
  <si>
    <t>TKT-07271</t>
  </si>
  <si>
    <t>DL-00344</t>
  </si>
  <si>
    <t>TKT-07272</t>
  </si>
  <si>
    <t>06/04/2023</t>
  </si>
  <si>
    <t>TKT-07273</t>
  </si>
  <si>
    <t>DL-01405</t>
  </si>
  <si>
    <t>TKT-07274</t>
  </si>
  <si>
    <t>TKT-07275</t>
  </si>
  <si>
    <t>DL-03382</t>
  </si>
  <si>
    <t>TKT-07276</t>
  </si>
  <si>
    <t>TKT-07277</t>
  </si>
  <si>
    <t>TKT-07278</t>
  </si>
  <si>
    <t>TKT-07279</t>
  </si>
  <si>
    <t>DL-00355</t>
  </si>
  <si>
    <t>TKT-07280</t>
  </si>
  <si>
    <t>TKT-07281</t>
  </si>
  <si>
    <t>DL-00806</t>
  </si>
  <si>
    <t>TKT-07282</t>
  </si>
  <si>
    <t>TKT-07283</t>
  </si>
  <si>
    <t>DL-01472</t>
  </si>
  <si>
    <t>07/10/2024</t>
  </si>
  <si>
    <t>TKT-07284</t>
  </si>
  <si>
    <t>TKT-07285</t>
  </si>
  <si>
    <t>TKT-07286</t>
  </si>
  <si>
    <t>TKT-07287</t>
  </si>
  <si>
    <t>TKT-07288</t>
  </si>
  <si>
    <t>TKT-07289</t>
  </si>
  <si>
    <t>25/08/2022</t>
  </si>
  <si>
    <t>TKT-07290</t>
  </si>
  <si>
    <t>15/12/2024</t>
  </si>
  <si>
    <t>TKT-07291</t>
  </si>
  <si>
    <t>DL-02760</t>
  </si>
  <si>
    <t>26/05/2023</t>
  </si>
  <si>
    <t>TKT-07292</t>
  </si>
  <si>
    <t>TKT-07293</t>
  </si>
  <si>
    <t>TKT-07294</t>
  </si>
  <si>
    <t>TKT-07295</t>
  </si>
  <si>
    <t>07/09/2023</t>
  </si>
  <si>
    <t>TKT-07296</t>
  </si>
  <si>
    <t>TKT-07297</t>
  </si>
  <si>
    <t>TKT-07298</t>
  </si>
  <si>
    <t>TKT-07299</t>
  </si>
  <si>
    <t>DL-03360</t>
  </si>
  <si>
    <t>TKT-07300</t>
  </si>
  <si>
    <t>DL-04024</t>
  </si>
  <si>
    <t>TKT-07301</t>
  </si>
  <si>
    <t>TKT-07302</t>
  </si>
  <si>
    <t>DL-00854</t>
  </si>
  <si>
    <t>TKT-07303</t>
  </si>
  <si>
    <t>TKT-07304</t>
  </si>
  <si>
    <t>TKT-07305</t>
  </si>
  <si>
    <t>TKT-07306</t>
  </si>
  <si>
    <t>TKT-07307</t>
  </si>
  <si>
    <t>DL-03976</t>
  </si>
  <si>
    <t>TKT-07308</t>
  </si>
  <si>
    <t>DL-04157</t>
  </si>
  <si>
    <t>TKT-07309</t>
  </si>
  <si>
    <t>DL-03269</t>
  </si>
  <si>
    <t>TKT-07310</t>
  </si>
  <si>
    <t>TKT-07311</t>
  </si>
  <si>
    <t>TKT-07312</t>
  </si>
  <si>
    <t>TKT-07313</t>
  </si>
  <si>
    <t>DL-00709</t>
  </si>
  <si>
    <t>TKT-07314</t>
  </si>
  <si>
    <t>TKT-07315</t>
  </si>
  <si>
    <t>TKT-07316</t>
  </si>
  <si>
    <t>TKT-07317</t>
  </si>
  <si>
    <t>TKT-07318</t>
  </si>
  <si>
    <t>DL-03765</t>
  </si>
  <si>
    <t>TKT-07319</t>
  </si>
  <si>
    <t>DL-01411</t>
  </si>
  <si>
    <t>TKT-07320</t>
  </si>
  <si>
    <t>TKT-07321</t>
  </si>
  <si>
    <t>TKT-07322</t>
  </si>
  <si>
    <t>TKT-07323</t>
  </si>
  <si>
    <t>TKT-07324</t>
  </si>
  <si>
    <t>DL-01214</t>
  </si>
  <si>
    <t>TKT-07325</t>
  </si>
  <si>
    <t>TKT-07326</t>
  </si>
  <si>
    <t>DL-01836</t>
  </si>
  <si>
    <t>TKT-07327</t>
  </si>
  <si>
    <t>DL-03839</t>
  </si>
  <si>
    <t>TKT-07328</t>
  </si>
  <si>
    <t>TKT-07329</t>
  </si>
  <si>
    <t>TKT-07330</t>
  </si>
  <si>
    <t>TKT-07331</t>
  </si>
  <si>
    <t>DL-00647</t>
  </si>
  <si>
    <t>TKT-07332</t>
  </si>
  <si>
    <t>DL-03749</t>
  </si>
  <si>
    <t>TKT-07333</t>
  </si>
  <si>
    <t>TKT-07334</t>
  </si>
  <si>
    <t>TKT-07335</t>
  </si>
  <si>
    <t>TKT-07336</t>
  </si>
  <si>
    <t>TKT-07337</t>
  </si>
  <si>
    <t>TKT-07338</t>
  </si>
  <si>
    <t>TKT-07339</t>
  </si>
  <si>
    <t>24/09/2023</t>
  </si>
  <si>
    <t>TKT-07340</t>
  </si>
  <si>
    <t>TKT-07341</t>
  </si>
  <si>
    <t>TKT-07342</t>
  </si>
  <si>
    <t>TKT-07343</t>
  </si>
  <si>
    <t>TKT-07344</t>
  </si>
  <si>
    <t>DL-04114</t>
  </si>
  <si>
    <t>TKT-07345</t>
  </si>
  <si>
    <t>DL-00472</t>
  </si>
  <si>
    <t>TKT-07346</t>
  </si>
  <si>
    <t>CUST-0266</t>
  </si>
  <si>
    <t>TKT-07347</t>
  </si>
  <si>
    <t>DL-01871</t>
  </si>
  <si>
    <t>TKT-07348</t>
  </si>
  <si>
    <t>TKT-07349</t>
  </si>
  <si>
    <t>DL-03431</t>
  </si>
  <si>
    <t>TKT-07350</t>
  </si>
  <si>
    <t>TKT-07351</t>
  </si>
  <si>
    <t>TKT-07352</t>
  </si>
  <si>
    <t>TKT-07353</t>
  </si>
  <si>
    <t>TKT-07354</t>
  </si>
  <si>
    <t>TKT-07355</t>
  </si>
  <si>
    <t>TKT-07356</t>
  </si>
  <si>
    <t>TKT-07357</t>
  </si>
  <si>
    <t>16/05/2022</t>
  </si>
  <si>
    <t>TKT-07358</t>
  </si>
  <si>
    <t>TKT-07359</t>
  </si>
  <si>
    <t>TKT-07360</t>
  </si>
  <si>
    <t>DL-00337</t>
  </si>
  <si>
    <t>TKT-07361</t>
  </si>
  <si>
    <t>TKT-07362</t>
  </si>
  <si>
    <t>TKT-07363</t>
  </si>
  <si>
    <t>27/03/2023</t>
  </si>
  <si>
    <t>TKT-07364</t>
  </si>
  <si>
    <t>TKT-07365</t>
  </si>
  <si>
    <t>21/09/2022</t>
  </si>
  <si>
    <t>TKT-07366</t>
  </si>
  <si>
    <t>TKT-07367</t>
  </si>
  <si>
    <t>TKT-07368</t>
  </si>
  <si>
    <t>TKT-07369</t>
  </si>
  <si>
    <t>TKT-07370</t>
  </si>
  <si>
    <t>TKT-07371</t>
  </si>
  <si>
    <t>TKT-07372</t>
  </si>
  <si>
    <t>TKT-07373</t>
  </si>
  <si>
    <t>TKT-07374</t>
  </si>
  <si>
    <t>DL-04073</t>
  </si>
  <si>
    <t>TKT-07375</t>
  </si>
  <si>
    <t>TKT-07376</t>
  </si>
  <si>
    <t>DL-01369</t>
  </si>
  <si>
    <t>TKT-07377</t>
  </si>
  <si>
    <t>TKT-07378</t>
  </si>
  <si>
    <t>TKT-07379</t>
  </si>
  <si>
    <t>TKT-07380</t>
  </si>
  <si>
    <t>TKT-07381</t>
  </si>
  <si>
    <t>TKT-07382</t>
  </si>
  <si>
    <t>TKT-07383</t>
  </si>
  <si>
    <t>TKT-07384</t>
  </si>
  <si>
    <t>DL-00036</t>
  </si>
  <si>
    <t>TKT-07385</t>
  </si>
  <si>
    <t>DL-01457</t>
  </si>
  <si>
    <t>TKT-07386</t>
  </si>
  <si>
    <t>TKT-07387</t>
  </si>
  <si>
    <t>TKT-07388</t>
  </si>
  <si>
    <t>TKT-07389</t>
  </si>
  <si>
    <t>14/06/2023</t>
  </si>
  <si>
    <t>TKT-07390</t>
  </si>
  <si>
    <t>TKT-07391</t>
  </si>
  <si>
    <t>TKT-07392</t>
  </si>
  <si>
    <t>TKT-07393</t>
  </si>
  <si>
    <t>TKT-07394</t>
  </si>
  <si>
    <t>DL-00503</t>
  </si>
  <si>
    <t>TKT-07395</t>
  </si>
  <si>
    <t>DL-02078</t>
  </si>
  <si>
    <t>TKT-07396</t>
  </si>
  <si>
    <t>DL-03312</t>
  </si>
  <si>
    <t>TKT-07397</t>
  </si>
  <si>
    <t>TKT-07398</t>
  </si>
  <si>
    <t>TKT-07399</t>
  </si>
  <si>
    <t>TKT-07400</t>
  </si>
  <si>
    <t>TKT-07401</t>
  </si>
  <si>
    <t>DL-02596</t>
  </si>
  <si>
    <t>TKT-07402</t>
  </si>
  <si>
    <t>DL-01242</t>
  </si>
  <si>
    <t>TKT-07403</t>
  </si>
  <si>
    <t>24/10/2023</t>
  </si>
  <si>
    <t>TKT-07404</t>
  </si>
  <si>
    <t>TKT-07405</t>
  </si>
  <si>
    <t>TKT-07406</t>
  </si>
  <si>
    <t>TKT-07407</t>
  </si>
  <si>
    <t>DL-02365</t>
  </si>
  <si>
    <t>TKT-07408</t>
  </si>
  <si>
    <t>TKT-07409</t>
  </si>
  <si>
    <t>TKT-07410</t>
  </si>
  <si>
    <t>TKT-07411</t>
  </si>
  <si>
    <t>DL-00289</t>
  </si>
  <si>
    <t>TKT-07412</t>
  </si>
  <si>
    <t>TKT-07413</t>
  </si>
  <si>
    <t>TKT-07414</t>
  </si>
  <si>
    <t>TKT-07415</t>
  </si>
  <si>
    <t>TKT-07416</t>
  </si>
  <si>
    <t>TKT-07417</t>
  </si>
  <si>
    <t>TKT-07418</t>
  </si>
  <si>
    <t>TKT-07419</t>
  </si>
  <si>
    <t>TKT-07420</t>
  </si>
  <si>
    <t>TKT-07421</t>
  </si>
  <si>
    <t>TKT-07422</t>
  </si>
  <si>
    <t>TKT-07423</t>
  </si>
  <si>
    <t>TKT-07424</t>
  </si>
  <si>
    <t>DL-01202</t>
  </si>
  <si>
    <t>TKT-07425</t>
  </si>
  <si>
    <t>TKT-07426</t>
  </si>
  <si>
    <t>TKT-07427</t>
  </si>
  <si>
    <t>DL-02416</t>
  </si>
  <si>
    <t>TKT-07428</t>
  </si>
  <si>
    <t>TKT-07429</t>
  </si>
  <si>
    <t>DL-02901</t>
  </si>
  <si>
    <t>TKT-07430</t>
  </si>
  <si>
    <t>DL-03391</t>
  </si>
  <si>
    <t>TKT-07431</t>
  </si>
  <si>
    <t>TKT-07432</t>
  </si>
  <si>
    <t>DL-00085</t>
  </si>
  <si>
    <t>TKT-07433</t>
  </si>
  <si>
    <t>TKT-07434</t>
  </si>
  <si>
    <t>TKT-07435</t>
  </si>
  <si>
    <t>TKT-07436</t>
  </si>
  <si>
    <t>TKT-07437</t>
  </si>
  <si>
    <t>TKT-07438</t>
  </si>
  <si>
    <t>DL-00290</t>
  </si>
  <si>
    <t>TKT-07439</t>
  </si>
  <si>
    <t>TKT-07440</t>
  </si>
  <si>
    <t>TKT-07441</t>
  </si>
  <si>
    <t>TKT-07442</t>
  </si>
  <si>
    <t>DL-03665</t>
  </si>
  <si>
    <t>TKT-07443</t>
  </si>
  <si>
    <t>DL-03677</t>
  </si>
  <si>
    <t>TKT-07444</t>
  </si>
  <si>
    <t>TKT-07445</t>
  </si>
  <si>
    <t>TKT-07446</t>
  </si>
  <si>
    <t>TKT-07447</t>
  </si>
  <si>
    <t>TKT-07448</t>
  </si>
  <si>
    <t>TKT-07449</t>
  </si>
  <si>
    <t>TKT-07450</t>
  </si>
  <si>
    <t>DL-00551</t>
  </si>
  <si>
    <t>TKT-07451</t>
  </si>
  <si>
    <t>DL-03734</t>
  </si>
  <si>
    <t>TKT-07452</t>
  </si>
  <si>
    <t>TKT-07453</t>
  </si>
  <si>
    <t>TKT-07454</t>
  </si>
  <si>
    <t>TKT-07455</t>
  </si>
  <si>
    <t>TKT-07456</t>
  </si>
  <si>
    <t>TKT-07457</t>
  </si>
  <si>
    <t>TKT-07458</t>
  </si>
  <si>
    <t>DL-01737</t>
  </si>
  <si>
    <t>TKT-07459</t>
  </si>
  <si>
    <t>TKT-07460</t>
  </si>
  <si>
    <t>TKT-07461</t>
  </si>
  <si>
    <t>TKT-07462</t>
  </si>
  <si>
    <t>DL-01749</t>
  </si>
  <si>
    <t>TKT-07463</t>
  </si>
  <si>
    <t>TKT-07464</t>
  </si>
  <si>
    <t>DL-02674</t>
  </si>
  <si>
    <t>TKT-07465</t>
  </si>
  <si>
    <t>TKT-07466</t>
  </si>
  <si>
    <t>TKT-07467</t>
  </si>
  <si>
    <t>TKT-07468</t>
  </si>
  <si>
    <t>10/02/2023</t>
  </si>
  <si>
    <t>TKT-07469</t>
  </si>
  <si>
    <t>TKT-07470</t>
  </si>
  <si>
    <t>TKT-07471</t>
  </si>
  <si>
    <t>TKT-07472</t>
  </si>
  <si>
    <t>TKT-07473</t>
  </si>
  <si>
    <t>TKT-07474</t>
  </si>
  <si>
    <t>TKT-07475</t>
  </si>
  <si>
    <t>TKT-07476</t>
  </si>
  <si>
    <t>TKT-07477</t>
  </si>
  <si>
    <t>TKT-07478</t>
  </si>
  <si>
    <t>TKT-07479</t>
  </si>
  <si>
    <t>TKT-07480</t>
  </si>
  <si>
    <t>TKT-07481</t>
  </si>
  <si>
    <t>TKT-07482</t>
  </si>
  <si>
    <t>TKT-07483</t>
  </si>
  <si>
    <t>TKT-07484</t>
  </si>
  <si>
    <t>TKT-07485</t>
  </si>
  <si>
    <t>TKT-07486</t>
  </si>
  <si>
    <t>TKT-07487</t>
  </si>
  <si>
    <t>DL-00522</t>
  </si>
  <si>
    <t>TKT-07488</t>
  </si>
  <si>
    <t>DL-01690</t>
  </si>
  <si>
    <t>TKT-07489</t>
  </si>
  <si>
    <t>TKT-07490</t>
  </si>
  <si>
    <t>TKT-07491</t>
  </si>
  <si>
    <t>DL-00077</t>
  </si>
  <si>
    <t>TKT-07492</t>
  </si>
  <si>
    <t>DL-03128</t>
  </si>
  <si>
    <t>TKT-07493</t>
  </si>
  <si>
    <t>TKT-07494</t>
  </si>
  <si>
    <t>TKT-07495</t>
  </si>
  <si>
    <t>TKT-07496</t>
  </si>
  <si>
    <t>TKT-07497</t>
  </si>
  <si>
    <t>DL-00780</t>
  </si>
  <si>
    <t>TKT-07498</t>
  </si>
  <si>
    <t>TKT-07499</t>
  </si>
  <si>
    <t>DL-02601</t>
  </si>
  <si>
    <t>TKT-07500</t>
  </si>
  <si>
    <t>Campaign_ID</t>
  </si>
  <si>
    <t>Sales_Stage</t>
  </si>
  <si>
    <t>Deal_Source</t>
  </si>
  <si>
    <t>Sales_Rep_Name</t>
  </si>
  <si>
    <t>Expected_Close_Date</t>
  </si>
  <si>
    <t>Closed_Date</t>
  </si>
  <si>
    <t>Days_to_Close</t>
  </si>
  <si>
    <t>Upsell_Flag</t>
  </si>
  <si>
    <t>Products_Sold</t>
  </si>
  <si>
    <t>Discount_Pct</t>
  </si>
  <si>
    <t>Region</t>
  </si>
  <si>
    <t>Negotiation</t>
  </si>
  <si>
    <t>7902</t>
  </si>
  <si>
    <t>Nihal Bhasin</t>
  </si>
  <si>
    <t>Middle East</t>
  </si>
  <si>
    <t>DL-00002</t>
  </si>
  <si>
    <t>Proposal</t>
  </si>
  <si>
    <t>3K</t>
  </si>
  <si>
    <t>Ati Seshadri</t>
  </si>
  <si>
    <t>Southeast Asia</t>
  </si>
  <si>
    <t>CMP-258</t>
  </si>
  <si>
    <t>$81,996</t>
  </si>
  <si>
    <t xml:space="preserve">Karan Karnik  </t>
  </si>
  <si>
    <t>ANZ</t>
  </si>
  <si>
    <t>Prospecting</t>
  </si>
  <si>
    <t>$151,127</t>
  </si>
  <si>
    <t>Event</t>
  </si>
  <si>
    <t>rachit lall</t>
  </si>
  <si>
    <t>CMP-184</t>
  </si>
  <si>
    <t>Demo</t>
  </si>
  <si>
    <t>19,891</t>
  </si>
  <si>
    <t>South Asia</t>
  </si>
  <si>
    <t>DL-00006</t>
  </si>
  <si>
    <t>$73,353</t>
  </si>
  <si>
    <t>Jairaj Panchal</t>
  </si>
  <si>
    <t>DL-00007</t>
  </si>
  <si>
    <t>7K</t>
  </si>
  <si>
    <t>Anamika Keer</t>
  </si>
  <si>
    <t>4K</t>
  </si>
  <si>
    <t>Karan Karnik</t>
  </si>
  <si>
    <t>24/03/2022</t>
  </si>
  <si>
    <t>DL-00009</t>
  </si>
  <si>
    <t>CMP-054</t>
  </si>
  <si>
    <t>8,506</t>
  </si>
  <si>
    <t>Shivani Natt</t>
  </si>
  <si>
    <t>CMP-327</t>
  </si>
  <si>
    <t>$4,469</t>
  </si>
  <si>
    <t>Mason Solanki</t>
  </si>
  <si>
    <t>DL-00011</t>
  </si>
  <si>
    <t>CMP-224</t>
  </si>
  <si>
    <t>Closed Won</t>
  </si>
  <si>
    <t>$178,212</t>
  </si>
  <si>
    <t>Owen Mane</t>
  </si>
  <si>
    <t>29/09/2023</t>
  </si>
  <si>
    <t>DL-00012</t>
  </si>
  <si>
    <t>3,564</t>
  </si>
  <si>
    <t>Amruta Sinha</t>
  </si>
  <si>
    <t>East Africa</t>
  </si>
  <si>
    <t>CMP-378</t>
  </si>
  <si>
    <t>5,862</t>
  </si>
  <si>
    <t>Hemangini Bahri</t>
  </si>
  <si>
    <t>DL-00014</t>
  </si>
  <si>
    <t>CMP-121</t>
  </si>
  <si>
    <t>1K</t>
  </si>
  <si>
    <t>CMP-091</t>
  </si>
  <si>
    <t>Closed Lost</t>
  </si>
  <si>
    <t>24887</t>
  </si>
  <si>
    <t>Ekta Uppal</t>
  </si>
  <si>
    <t>DL-00016</t>
  </si>
  <si>
    <t>CMP-127</t>
  </si>
  <si>
    <t>$10,459</t>
  </si>
  <si>
    <t>$7,222</t>
  </si>
  <si>
    <t>Kashish Patla</t>
  </si>
  <si>
    <t>CMP-335</t>
  </si>
  <si>
    <t>$8,134</t>
  </si>
  <si>
    <t>Aachal Soni</t>
  </si>
  <si>
    <t>CMP-339</t>
  </si>
  <si>
    <t>46,846</t>
  </si>
  <si>
    <t>Champak Rao</t>
  </si>
  <si>
    <t>CMP-140</t>
  </si>
  <si>
    <t>$33,087</t>
  </si>
  <si>
    <t>Krish Varughese</t>
  </si>
  <si>
    <t>CMP-012</t>
  </si>
  <si>
    <t>119072</t>
  </si>
  <si>
    <t>DL-00022</t>
  </si>
  <si>
    <t>CUST-0937</t>
  </si>
  <si>
    <t>$116,146</t>
  </si>
  <si>
    <t>Lakshmi Hayre</t>
  </si>
  <si>
    <t>DL-00023</t>
  </si>
  <si>
    <t>$23,944</t>
  </si>
  <si>
    <t>CMP-130</t>
  </si>
  <si>
    <t>115K</t>
  </si>
  <si>
    <t>DL-00025</t>
  </si>
  <si>
    <t>CMP-055</t>
  </si>
  <si>
    <t>17,202</t>
  </si>
  <si>
    <t>Content Download</t>
  </si>
  <si>
    <t>CMP-399</t>
  </si>
  <si>
    <t>Qualification</t>
  </si>
  <si>
    <t>$1,586</t>
  </si>
  <si>
    <t>krish varughese</t>
  </si>
  <si>
    <t>8K</t>
  </si>
  <si>
    <t>$8,919</t>
  </si>
  <si>
    <t xml:space="preserve">Champak Rao  </t>
  </si>
  <si>
    <t>CMP-218</t>
  </si>
  <si>
    <t>$11,849</t>
  </si>
  <si>
    <t>ati seshadri</t>
  </si>
  <si>
    <t>CMP-351</t>
  </si>
  <si>
    <t>$7,862</t>
  </si>
  <si>
    <t>DL-00031</t>
  </si>
  <si>
    <t>$14,033</t>
  </si>
  <si>
    <t>DL-00032</t>
  </si>
  <si>
    <t>CMP-285</t>
  </si>
  <si>
    <t>28,595</t>
  </si>
  <si>
    <t>DL-00033</t>
  </si>
  <si>
    <t>$13,494</t>
  </si>
  <si>
    <t>CMP-375</t>
  </si>
  <si>
    <t>$6,564</t>
  </si>
  <si>
    <t>DL-00035</t>
  </si>
  <si>
    <t>CMP-036</t>
  </si>
  <si>
    <t>104,006</t>
  </si>
  <si>
    <t>CMP-095</t>
  </si>
  <si>
    <t>$10,794</t>
  </si>
  <si>
    <t>8191</t>
  </si>
  <si>
    <t>Patrick Sama</t>
  </si>
  <si>
    <t>DL-00038</t>
  </si>
  <si>
    <t>$9,490</t>
  </si>
  <si>
    <t>Vidhi Mital</t>
  </si>
  <si>
    <t>CMP-049</t>
  </si>
  <si>
    <t>$8,249</t>
  </si>
  <si>
    <t>CMP-288</t>
  </si>
  <si>
    <t>$19,440</t>
  </si>
  <si>
    <t>DL-00041</t>
  </si>
  <si>
    <t>CMP-340</t>
  </si>
  <si>
    <t>$78,097</t>
  </si>
  <si>
    <t>DL-00042</t>
  </si>
  <si>
    <t>CMP-106</t>
  </si>
  <si>
    <t>9704</t>
  </si>
  <si>
    <t>Jasmit Gour</t>
  </si>
  <si>
    <t>$20,918</t>
  </si>
  <si>
    <t>DL-00044</t>
  </si>
  <si>
    <t>CMP-046</t>
  </si>
  <si>
    <t>15,030</t>
  </si>
  <si>
    <t>Panini Kade</t>
  </si>
  <si>
    <t>DL-00045</t>
  </si>
  <si>
    <t>CMP-294</t>
  </si>
  <si>
    <t>1367</t>
  </si>
  <si>
    <t>Rachit Lall</t>
  </si>
  <si>
    <t>DL-00046</t>
  </si>
  <si>
    <t>181996</t>
  </si>
  <si>
    <t>CMP-124</t>
  </si>
  <si>
    <t>61249</t>
  </si>
  <si>
    <t>CMP-096</t>
  </si>
  <si>
    <t>$62,439</t>
  </si>
  <si>
    <t>DL-00049</t>
  </si>
  <si>
    <t>CMP-194</t>
  </si>
  <si>
    <t>$16,578</t>
  </si>
  <si>
    <t>DL-00050</t>
  </si>
  <si>
    <t>CMP-172</t>
  </si>
  <si>
    <t>$10,943</t>
  </si>
  <si>
    <t>DL-00051</t>
  </si>
  <si>
    <t>CMP-261</t>
  </si>
  <si>
    <t>$9,433</t>
  </si>
  <si>
    <t xml:space="preserve">Amruta Sinha  </t>
  </si>
  <si>
    <t>CMP-338</t>
  </si>
  <si>
    <t>145K</t>
  </si>
  <si>
    <t>5882</t>
  </si>
  <si>
    <t>DL-00054</t>
  </si>
  <si>
    <t>CMP-260</t>
  </si>
  <si>
    <t>11707</t>
  </si>
  <si>
    <t>$187,339</t>
  </si>
  <si>
    <t>CMP-183</t>
  </si>
  <si>
    <t>4983</t>
  </si>
  <si>
    <t xml:space="preserve">Krish Varughese  </t>
  </si>
  <si>
    <t>21/06/2023</t>
  </si>
  <si>
    <t>CMP-248</t>
  </si>
  <si>
    <t>3474</t>
  </si>
  <si>
    <t>$15,399</t>
  </si>
  <si>
    <t>jalsa parsa</t>
  </si>
  <si>
    <t>$41,412</t>
  </si>
  <si>
    <t>DL-00060</t>
  </si>
  <si>
    <t>CMP-210</t>
  </si>
  <si>
    <t>$11,753</t>
  </si>
  <si>
    <t>18/11/2023</t>
  </si>
  <si>
    <t>CMP-316</t>
  </si>
  <si>
    <t>$5,321</t>
  </si>
  <si>
    <t>RACHIT LALL</t>
  </si>
  <si>
    <t>$8,071</t>
  </si>
  <si>
    <t>CMP-389</t>
  </si>
  <si>
    <t>$7,857</t>
  </si>
  <si>
    <t>Jalsa Parsa</t>
  </si>
  <si>
    <t>CMP-243</t>
  </si>
  <si>
    <t>2392</t>
  </si>
  <si>
    <t>35K</t>
  </si>
  <si>
    <t>5768</t>
  </si>
  <si>
    <t>VIDHI MITAL</t>
  </si>
  <si>
    <t>$161,310</t>
  </si>
  <si>
    <t>DL-00068</t>
  </si>
  <si>
    <t>CMP-372</t>
  </si>
  <si>
    <t>16K</t>
  </si>
  <si>
    <t>HEMANGINI BAHRI</t>
  </si>
  <si>
    <t>$45,871</t>
  </si>
  <si>
    <t>CMP-366</t>
  </si>
  <si>
    <t>$9,657</t>
  </si>
  <si>
    <t xml:space="preserve">Ekta Uppal  </t>
  </si>
  <si>
    <t>CMP-197</t>
  </si>
  <si>
    <t>8,743</t>
  </si>
  <si>
    <t>CMP-279</t>
  </si>
  <si>
    <t>11K</t>
  </si>
  <si>
    <t>DL-00073</t>
  </si>
  <si>
    <t>$5,728</t>
  </si>
  <si>
    <t>vidhi mital</t>
  </si>
  <si>
    <t>$73,214</t>
  </si>
  <si>
    <t>CMP-137</t>
  </si>
  <si>
    <t>8,451</t>
  </si>
  <si>
    <t>$23,350</t>
  </si>
  <si>
    <t>CMP-072</t>
  </si>
  <si>
    <t>22,827</t>
  </si>
  <si>
    <t>DL-00078</t>
  </si>
  <si>
    <t>$3,773</t>
  </si>
  <si>
    <t xml:space="preserve">Owen Mane  </t>
  </si>
  <si>
    <t>DL-00079</t>
  </si>
  <si>
    <t>CMP-336</t>
  </si>
  <si>
    <t>31403</t>
  </si>
  <si>
    <t>CMP-325</t>
  </si>
  <si>
    <t>6144</t>
  </si>
  <si>
    <t>$130,625</t>
  </si>
  <si>
    <t>DL-00082</t>
  </si>
  <si>
    <t>CMP-142</t>
  </si>
  <si>
    <t>42136</t>
  </si>
  <si>
    <t>CMP-262</t>
  </si>
  <si>
    <t>15K</t>
  </si>
  <si>
    <t>43342</t>
  </si>
  <si>
    <t>CMP-101</t>
  </si>
  <si>
    <t>$34,284</t>
  </si>
  <si>
    <t>CMP-215</t>
  </si>
  <si>
    <t>28817</t>
  </si>
  <si>
    <t>CMP-160</t>
  </si>
  <si>
    <t>80940</t>
  </si>
  <si>
    <t>CMP-319</t>
  </si>
  <si>
    <t>$4,832</t>
  </si>
  <si>
    <t>CMP-024</t>
  </si>
  <si>
    <t>7,502</t>
  </si>
  <si>
    <t>CMP-005</t>
  </si>
  <si>
    <t>20K</t>
  </si>
  <si>
    <t>DL-00091</t>
  </si>
  <si>
    <t>CMP-240</t>
  </si>
  <si>
    <t>141762</t>
  </si>
  <si>
    <t>CMP-302</t>
  </si>
  <si>
    <t>2K</t>
  </si>
  <si>
    <t>CHAMPAK RAO</t>
  </si>
  <si>
    <t>DL-00093</t>
  </si>
  <si>
    <t>CMP-371</t>
  </si>
  <si>
    <t>$5,901</t>
  </si>
  <si>
    <t>patrick sama</t>
  </si>
  <si>
    <t>DL-00094</t>
  </si>
  <si>
    <t>CMP-020</t>
  </si>
  <si>
    <t>$7,951</t>
  </si>
  <si>
    <t>CMP-187</t>
  </si>
  <si>
    <t>$17,518</t>
  </si>
  <si>
    <t>CMP-318</t>
  </si>
  <si>
    <t>$3,028</t>
  </si>
  <si>
    <t>kashish patla</t>
  </si>
  <si>
    <t>CMP-037</t>
  </si>
  <si>
    <t>19K</t>
  </si>
  <si>
    <t>jasmit gour</t>
  </si>
  <si>
    <t>DL-00098</t>
  </si>
  <si>
    <t>8,347</t>
  </si>
  <si>
    <t>CMP-120</t>
  </si>
  <si>
    <t>4041</t>
  </si>
  <si>
    <t>DL-00100</t>
  </si>
  <si>
    <t>75010</t>
  </si>
  <si>
    <t>CMP-387</t>
  </si>
  <si>
    <t>$2,728</t>
  </si>
  <si>
    <t>KRISH VARUGHESE</t>
  </si>
  <si>
    <t>CMP-167</t>
  </si>
  <si>
    <t>$2,591</t>
  </si>
  <si>
    <t>7,393</t>
  </si>
  <si>
    <t>CMP-244</t>
  </si>
  <si>
    <t>$7,411</t>
  </si>
  <si>
    <t>DL-00105</t>
  </si>
  <si>
    <t>CMP-310</t>
  </si>
  <si>
    <t>7028</t>
  </si>
  <si>
    <t>DL-00106</t>
  </si>
  <si>
    <t>CMP-238</t>
  </si>
  <si>
    <t>3839</t>
  </si>
  <si>
    <t>DL-00107</t>
  </si>
  <si>
    <t>8122</t>
  </si>
  <si>
    <t>9,801</t>
  </si>
  <si>
    <t>DL-00109</t>
  </si>
  <si>
    <t>11362</t>
  </si>
  <si>
    <t>DL-00110</t>
  </si>
  <si>
    <t>$7,972</t>
  </si>
  <si>
    <t>42,740</t>
  </si>
  <si>
    <t>CMP-237</t>
  </si>
  <si>
    <t>10K</t>
  </si>
  <si>
    <t>LAKSHMI HAYRE</t>
  </si>
  <si>
    <t>DL-00113</t>
  </si>
  <si>
    <t>CMP-086</t>
  </si>
  <si>
    <t>11884</t>
  </si>
  <si>
    <t>$9,748</t>
  </si>
  <si>
    <t>CMP-133</t>
  </si>
  <si>
    <t>7681</t>
  </si>
  <si>
    <t>JAIRAJ PANCHAL</t>
  </si>
  <si>
    <t>CMP-177</t>
  </si>
  <si>
    <t>$18,996</t>
  </si>
  <si>
    <t>anamika keer</t>
  </si>
  <si>
    <t>31906</t>
  </si>
  <si>
    <t xml:space="preserve">Patrick Sama  </t>
  </si>
  <si>
    <t>CMP-138</t>
  </si>
  <si>
    <t>6561</t>
  </si>
  <si>
    <t>KASHISH PATLA</t>
  </si>
  <si>
    <t>CMP-236</t>
  </si>
  <si>
    <t>$9,192</t>
  </si>
  <si>
    <t>CMP-119</t>
  </si>
  <si>
    <t>$6,122</t>
  </si>
  <si>
    <t>DL-00121</t>
  </si>
  <si>
    <t>CMP-003</t>
  </si>
  <si>
    <t>10814</t>
  </si>
  <si>
    <t>$166,465</t>
  </si>
  <si>
    <t>CMP-079</t>
  </si>
  <si>
    <t>98,822</t>
  </si>
  <si>
    <t>CMP-267</t>
  </si>
  <si>
    <t>6,985</t>
  </si>
  <si>
    <t>DL-00126</t>
  </si>
  <si>
    <t>6353</t>
  </si>
  <si>
    <t>CMP-154</t>
  </si>
  <si>
    <t>$49,449</t>
  </si>
  <si>
    <t>63K</t>
  </si>
  <si>
    <t>$8,127</t>
  </si>
  <si>
    <t>$24,281</t>
  </si>
  <si>
    <t>DL-00131</t>
  </si>
  <si>
    <t>5,021</t>
  </si>
  <si>
    <t>31/07/2023</t>
  </si>
  <si>
    <t>DL-00132</t>
  </si>
  <si>
    <t>10077</t>
  </si>
  <si>
    <t>4240</t>
  </si>
  <si>
    <t>CMP-147</t>
  </si>
  <si>
    <t>6K</t>
  </si>
  <si>
    <t>DL-00135</t>
  </si>
  <si>
    <t>CMP-116</t>
  </si>
  <si>
    <t>$5,408</t>
  </si>
  <si>
    <t>CMP-321</t>
  </si>
  <si>
    <t>6683</t>
  </si>
  <si>
    <t>CMP-251</t>
  </si>
  <si>
    <t>$31,932</t>
  </si>
  <si>
    <t xml:space="preserve">Anamika Keer  </t>
  </si>
  <si>
    <t>12762</t>
  </si>
  <si>
    <t>20256</t>
  </si>
  <si>
    <t>CUST-1059</t>
  </si>
  <si>
    <t>109041</t>
  </si>
  <si>
    <t>DL-00141</t>
  </si>
  <si>
    <t>CMP-216</t>
  </si>
  <si>
    <t>36512</t>
  </si>
  <si>
    <t>CMP-105</t>
  </si>
  <si>
    <t>$132,400</t>
  </si>
  <si>
    <t>DL-00143</t>
  </si>
  <si>
    <t>aachal soni</t>
  </si>
  <si>
    <t>CMP-347</t>
  </si>
  <si>
    <t>2929</t>
  </si>
  <si>
    <t>ekta uppal</t>
  </si>
  <si>
    <t>CMP-396</t>
  </si>
  <si>
    <t>14K</t>
  </si>
  <si>
    <t>CMP-045</t>
  </si>
  <si>
    <t>2932</t>
  </si>
  <si>
    <t>$4,146</t>
  </si>
  <si>
    <t>39659</t>
  </si>
  <si>
    <t>DL-00149</t>
  </si>
  <si>
    <t>CMP-073</t>
  </si>
  <si>
    <t>65296</t>
  </si>
  <si>
    <t>CMP-328</t>
  </si>
  <si>
    <t>$33,823</t>
  </si>
  <si>
    <t>DL-00151</t>
  </si>
  <si>
    <t>$41,950</t>
  </si>
  <si>
    <t>11030</t>
  </si>
  <si>
    <t>19/08/2022</t>
  </si>
  <si>
    <t>DL-00153</t>
  </si>
  <si>
    <t>CMP-196</t>
  </si>
  <si>
    <t>9,552</t>
  </si>
  <si>
    <t>NIHAL BHASIN</t>
  </si>
  <si>
    <t>DL-00154</t>
  </si>
  <si>
    <t>CMP-209</t>
  </si>
  <si>
    <t>20134</t>
  </si>
  <si>
    <t>41200</t>
  </si>
  <si>
    <t>CMP-125</t>
  </si>
  <si>
    <t>$28,847</t>
  </si>
  <si>
    <t>22,757</t>
  </si>
  <si>
    <t>DL-00158</t>
  </si>
  <si>
    <t>CMP-211</t>
  </si>
  <si>
    <t>$6,352</t>
  </si>
  <si>
    <t>23/12/2022</t>
  </si>
  <si>
    <t>CMP-309</t>
  </si>
  <si>
    <t>CMP-129</t>
  </si>
  <si>
    <t>11192</t>
  </si>
  <si>
    <t>$3,690</t>
  </si>
  <si>
    <t>DL-00162</t>
  </si>
  <si>
    <t>CMP-277</t>
  </si>
  <si>
    <t>$98,487</t>
  </si>
  <si>
    <t>DL-00163</t>
  </si>
  <si>
    <t>CMP-219</t>
  </si>
  <si>
    <t>$57,343</t>
  </si>
  <si>
    <t>CMP-126</t>
  </si>
  <si>
    <t>16840</t>
  </si>
  <si>
    <t>$12,595</t>
  </si>
  <si>
    <t>DL-00166</t>
  </si>
  <si>
    <t>29K</t>
  </si>
  <si>
    <t>CMP-151</t>
  </si>
  <si>
    <t>$5,531</t>
  </si>
  <si>
    <t>$117,885</t>
  </si>
  <si>
    <t>lakshmi hayre</t>
  </si>
  <si>
    <t>CMP-181</t>
  </si>
  <si>
    <t>5432</t>
  </si>
  <si>
    <t>OWEN MANE</t>
  </si>
  <si>
    <t>CMP-060</t>
  </si>
  <si>
    <t>10147</t>
  </si>
  <si>
    <t>DL-00171</t>
  </si>
  <si>
    <t>$3,879</t>
  </si>
  <si>
    <t xml:space="preserve">Hemangini Bahri  </t>
  </si>
  <si>
    <t>DL-00172</t>
  </si>
  <si>
    <t>CMP-356</t>
  </si>
  <si>
    <t>$8,466</t>
  </si>
  <si>
    <t>36174</t>
  </si>
  <si>
    <t>8,249</t>
  </si>
  <si>
    <t>CMP-284</t>
  </si>
  <si>
    <t>6918</t>
  </si>
  <si>
    <t>ANAMIKA KEER</t>
  </si>
  <si>
    <t>CMP-241</t>
  </si>
  <si>
    <t>40270</t>
  </si>
  <si>
    <t>CMP-317</t>
  </si>
  <si>
    <t>162054</t>
  </si>
  <si>
    <t>$13,474</t>
  </si>
  <si>
    <t>DL-00179</t>
  </si>
  <si>
    <t>8469</t>
  </si>
  <si>
    <t>amruta sinha</t>
  </si>
  <si>
    <t>DL-00180</t>
  </si>
  <si>
    <t>CMP-135</t>
  </si>
  <si>
    <t>4797</t>
  </si>
  <si>
    <t>DL-00181</t>
  </si>
  <si>
    <t>CMP-179</t>
  </si>
  <si>
    <t>55K</t>
  </si>
  <si>
    <t>164505</t>
  </si>
  <si>
    <t>CMP-359</t>
  </si>
  <si>
    <t>148315</t>
  </si>
  <si>
    <t>DL-00184</t>
  </si>
  <si>
    <t>CMP-188</t>
  </si>
  <si>
    <t>3689</t>
  </si>
  <si>
    <t>mason solanki</t>
  </si>
  <si>
    <t>22/01/2022</t>
  </si>
  <si>
    <t>DL-00185</t>
  </si>
  <si>
    <t>CMP-131</t>
  </si>
  <si>
    <t>$3,855</t>
  </si>
  <si>
    <t>DL-00186</t>
  </si>
  <si>
    <t>CMP-028</t>
  </si>
  <si>
    <t>83917</t>
  </si>
  <si>
    <t>DL-00187</t>
  </si>
  <si>
    <t>CMP-166</t>
  </si>
  <si>
    <t>8,320</t>
  </si>
  <si>
    <t>CMP-004</t>
  </si>
  <si>
    <t>23873</t>
  </si>
  <si>
    <t>DL-00189</t>
  </si>
  <si>
    <t>2986</t>
  </si>
  <si>
    <t>DL-00190</t>
  </si>
  <si>
    <t>CMP-123</t>
  </si>
  <si>
    <t>15,949</t>
  </si>
  <si>
    <t>DL-00191</t>
  </si>
  <si>
    <t>$2,984</t>
  </si>
  <si>
    <t>DL-00192</t>
  </si>
  <si>
    <t>28,522</t>
  </si>
  <si>
    <t>CMP-373</t>
  </si>
  <si>
    <t>$56,796</t>
  </si>
  <si>
    <t>CMP-292</t>
  </si>
  <si>
    <t>5175</t>
  </si>
  <si>
    <t>CMP-162</t>
  </si>
  <si>
    <t>8617</t>
  </si>
  <si>
    <t>19495</t>
  </si>
  <si>
    <t>CMP-274</t>
  </si>
  <si>
    <t>$43,898</t>
  </si>
  <si>
    <t>CMP-272</t>
  </si>
  <si>
    <t>78,652</t>
  </si>
  <si>
    <t>12,066</t>
  </si>
  <si>
    <t>03/10/2024</t>
  </si>
  <si>
    <t>CMP-397</t>
  </si>
  <si>
    <t>4487</t>
  </si>
  <si>
    <t>DL-00202</t>
  </si>
  <si>
    <t>$31,639</t>
  </si>
  <si>
    <t>DL-00203</t>
  </si>
  <si>
    <t>CMP-027</t>
  </si>
  <si>
    <t>107146</t>
  </si>
  <si>
    <t>CMP-395</t>
  </si>
  <si>
    <t>$12,060</t>
  </si>
  <si>
    <t>EKTA UPPAL</t>
  </si>
  <si>
    <t>DL-00205</t>
  </si>
  <si>
    <t>$5,505</t>
  </si>
  <si>
    <t>DL-00206</t>
  </si>
  <si>
    <t>CMP-312</t>
  </si>
  <si>
    <t>4522</t>
  </si>
  <si>
    <t>DL-00207</t>
  </si>
  <si>
    <t>148191</t>
  </si>
  <si>
    <t>10820</t>
  </si>
  <si>
    <t>3470</t>
  </si>
  <si>
    <t>CMP-313</t>
  </si>
  <si>
    <t>9,162</t>
  </si>
  <si>
    <t>DL-00211</t>
  </si>
  <si>
    <t>CMP-264</t>
  </si>
  <si>
    <t>$18,994</t>
  </si>
  <si>
    <t>DL-00212</t>
  </si>
  <si>
    <t>CMP-247</t>
  </si>
  <si>
    <t>$37,347</t>
  </si>
  <si>
    <t>CMP-076</t>
  </si>
  <si>
    <t>23866</t>
  </si>
  <si>
    <t>DL-00214</t>
  </si>
  <si>
    <t>70430</t>
  </si>
  <si>
    <t>CMP-283</t>
  </si>
  <si>
    <t>12287</t>
  </si>
  <si>
    <t>CMP-034</t>
  </si>
  <si>
    <t>$147,683</t>
  </si>
  <si>
    <t>2608</t>
  </si>
  <si>
    <t>CMP-291</t>
  </si>
  <si>
    <t>$9,984</t>
  </si>
  <si>
    <t>DL-00219</t>
  </si>
  <si>
    <t>7208</t>
  </si>
  <si>
    <t>DL-00221</t>
  </si>
  <si>
    <t>CMP-175</t>
  </si>
  <si>
    <t>12622</t>
  </si>
  <si>
    <t>134785</t>
  </si>
  <si>
    <t>CMP-398</t>
  </si>
  <si>
    <t>4,781</t>
  </si>
  <si>
    <t>5185</t>
  </si>
  <si>
    <t>jairaj panchal</t>
  </si>
  <si>
    <t>CMP-299</t>
  </si>
  <si>
    <t>$18,098</t>
  </si>
  <si>
    <t>6097</t>
  </si>
  <si>
    <t>DL-00228</t>
  </si>
  <si>
    <t>CMP-007</t>
  </si>
  <si>
    <t>7422</t>
  </si>
  <si>
    <t>DL-00229</t>
  </si>
  <si>
    <t>CMP-362</t>
  </si>
  <si>
    <t>3114</t>
  </si>
  <si>
    <t>10373</t>
  </si>
  <si>
    <t>CMP-161</t>
  </si>
  <si>
    <t>6111</t>
  </si>
  <si>
    <t>12379</t>
  </si>
  <si>
    <t>CMP-223</t>
  </si>
  <si>
    <t>19020</t>
  </si>
  <si>
    <t>CMP-139</t>
  </si>
  <si>
    <t>$1,221</t>
  </si>
  <si>
    <t>DL-00236</t>
  </si>
  <si>
    <t>CMP-379</t>
  </si>
  <si>
    <t>11460</t>
  </si>
  <si>
    <t>DL-00237</t>
  </si>
  <si>
    <t>CMP-165</t>
  </si>
  <si>
    <t>14,330</t>
  </si>
  <si>
    <t>DL-00238</t>
  </si>
  <si>
    <t>CMP-044</t>
  </si>
  <si>
    <t>3598</t>
  </si>
  <si>
    <t>$8,986</t>
  </si>
  <si>
    <t>DL-00240</t>
  </si>
  <si>
    <t>22459</t>
  </si>
  <si>
    <t>CMP-014</t>
  </si>
  <si>
    <t>35530</t>
  </si>
  <si>
    <t>08/02/2022</t>
  </si>
  <si>
    <t>DL-00242</t>
  </si>
  <si>
    <t>CMP-017</t>
  </si>
  <si>
    <t>2928</t>
  </si>
  <si>
    <t>$42,253</t>
  </si>
  <si>
    <t>CMP-153</t>
  </si>
  <si>
    <t>$10,551</t>
  </si>
  <si>
    <t>DL-00245</t>
  </si>
  <si>
    <t>89582</t>
  </si>
  <si>
    <t>DL-00246</t>
  </si>
  <si>
    <t>215542</t>
  </si>
  <si>
    <t>CMP-227</t>
  </si>
  <si>
    <t>27752</t>
  </si>
  <si>
    <t>CMP-363</t>
  </si>
  <si>
    <t>DL-00249</t>
  </si>
  <si>
    <t>46114</t>
  </si>
  <si>
    <t>31K</t>
  </si>
  <si>
    <t>4071</t>
  </si>
  <si>
    <t>CMP-204</t>
  </si>
  <si>
    <t>$11,487</t>
  </si>
  <si>
    <t>$12,509</t>
  </si>
  <si>
    <t>78,496</t>
  </si>
  <si>
    <t>23036</t>
  </si>
  <si>
    <t>14/12/2022</t>
  </si>
  <si>
    <t>CMP-289</t>
  </si>
  <si>
    <t>$34,821</t>
  </si>
  <si>
    <t>DL-00257</t>
  </si>
  <si>
    <t>$2,071</t>
  </si>
  <si>
    <t>DL-00258</t>
  </si>
  <si>
    <t>$38,323</t>
  </si>
  <si>
    <t>142999</t>
  </si>
  <si>
    <t>$6,097</t>
  </si>
  <si>
    <t>39K</t>
  </si>
  <si>
    <t>DL-00262</t>
  </si>
  <si>
    <t>7772</t>
  </si>
  <si>
    <t>$25,210</t>
  </si>
  <si>
    <t>DL-00264</t>
  </si>
  <si>
    <t>32K</t>
  </si>
  <si>
    <t>CMP-075</t>
  </si>
  <si>
    <t>$26,215</t>
  </si>
  <si>
    <t>3375</t>
  </si>
  <si>
    <t>DL-00267</t>
  </si>
  <si>
    <t>CMP-031</t>
  </si>
  <si>
    <t>$12,923</t>
  </si>
  <si>
    <t>$14,976</t>
  </si>
  <si>
    <t>DL-00269</t>
  </si>
  <si>
    <t>CMP-053</t>
  </si>
  <si>
    <t>11098</t>
  </si>
  <si>
    <t>AMRUTA SINHA</t>
  </si>
  <si>
    <t>180,980</t>
  </si>
  <si>
    <t>$4,084</t>
  </si>
  <si>
    <t>JALSA PARSA</t>
  </si>
  <si>
    <t>DL-00272</t>
  </si>
  <si>
    <t>9471</t>
  </si>
  <si>
    <t>CMP-164</t>
  </si>
  <si>
    <t>19222</t>
  </si>
  <si>
    <t>12K</t>
  </si>
  <si>
    <t>$8,707</t>
  </si>
  <si>
    <t>2833</t>
  </si>
  <si>
    <t>CMP-065</t>
  </si>
  <si>
    <t>$16,286</t>
  </si>
  <si>
    <t>DL-00278</t>
  </si>
  <si>
    <t>CMP-189</t>
  </si>
  <si>
    <t>11437</t>
  </si>
  <si>
    <t>DL-00279</t>
  </si>
  <si>
    <t>21,971</t>
  </si>
  <si>
    <t>DL-00280</t>
  </si>
  <si>
    <t>CMP-062</t>
  </si>
  <si>
    <t>$20,516</t>
  </si>
  <si>
    <t>CMP-400</t>
  </si>
  <si>
    <t>$14,054</t>
  </si>
  <si>
    <t>DL-00282</t>
  </si>
  <si>
    <t>5,311</t>
  </si>
  <si>
    <t>$29,342</t>
  </si>
  <si>
    <t>126199</t>
  </si>
  <si>
    <t>$36,922</t>
  </si>
  <si>
    <t>$6,780</t>
  </si>
  <si>
    <t>$60,031</t>
  </si>
  <si>
    <t>CMP-077</t>
  </si>
  <si>
    <t>$27,017</t>
  </si>
  <si>
    <t>3639</t>
  </si>
  <si>
    <t>CMP-113</t>
  </si>
  <si>
    <t>$40,467</t>
  </si>
  <si>
    <t>8268</t>
  </si>
  <si>
    <t>$7,282</t>
  </si>
  <si>
    <t>16486</t>
  </si>
  <si>
    <t>125526</t>
  </si>
  <si>
    <t>DL-00295</t>
  </si>
  <si>
    <t>CMP-074</t>
  </si>
  <si>
    <t>157,155</t>
  </si>
  <si>
    <t>DL-00296</t>
  </si>
  <si>
    <t>28348</t>
  </si>
  <si>
    <t>PATRICK SAMA</t>
  </si>
  <si>
    <t>CMP-232</t>
  </si>
  <si>
    <t>40976</t>
  </si>
  <si>
    <t>DL-00298</t>
  </si>
  <si>
    <t>24237</t>
  </si>
  <si>
    <t>DL-00299</t>
  </si>
  <si>
    <t>200560</t>
  </si>
  <si>
    <t>DL-00300</t>
  </si>
  <si>
    <t>5,001</t>
  </si>
  <si>
    <t>10/04/2022</t>
  </si>
  <si>
    <t>DL-00301</t>
  </si>
  <si>
    <t>CMP-245</t>
  </si>
  <si>
    <t>$188,051</t>
  </si>
  <si>
    <t>DL-00302</t>
  </si>
  <si>
    <t>26,779</t>
  </si>
  <si>
    <t>$1,985</t>
  </si>
  <si>
    <t>DL-00304</t>
  </si>
  <si>
    <t>11033</t>
  </si>
  <si>
    <t>27/03/2022</t>
  </si>
  <si>
    <t>DL-00305</t>
  </si>
  <si>
    <t>9K</t>
  </si>
  <si>
    <t>CMP-081</t>
  </si>
  <si>
    <t>1236</t>
  </si>
  <si>
    <t>$4,375</t>
  </si>
  <si>
    <t>CMP-383</t>
  </si>
  <si>
    <t>5866</t>
  </si>
  <si>
    <t>DL-00309</t>
  </si>
  <si>
    <t>49448</t>
  </si>
  <si>
    <t>$47,442</t>
  </si>
  <si>
    <t>$14,290</t>
  </si>
  <si>
    <t xml:space="preserve">Vidhi Mital  </t>
  </si>
  <si>
    <t>$3,926</t>
  </si>
  <si>
    <t>11026</t>
  </si>
  <si>
    <t>DL-00314</t>
  </si>
  <si>
    <t>193070</t>
  </si>
  <si>
    <t>DL-00315</t>
  </si>
  <si>
    <t>203253</t>
  </si>
  <si>
    <t>DL-00316</t>
  </si>
  <si>
    <t>CMP-018</t>
  </si>
  <si>
    <t>$30,287</t>
  </si>
  <si>
    <t>3550</t>
  </si>
  <si>
    <t>DL-00318</t>
  </si>
  <si>
    <t>CMP-228</t>
  </si>
  <si>
    <t>$3,473</t>
  </si>
  <si>
    <t>DL-00319</t>
  </si>
  <si>
    <t>4,915</t>
  </si>
  <si>
    <t>DL-00320</t>
  </si>
  <si>
    <t>CMP-035</t>
  </si>
  <si>
    <t>8542</t>
  </si>
  <si>
    <t>DL-00321</t>
  </si>
  <si>
    <t>CMP-222</t>
  </si>
  <si>
    <t>$54,104</t>
  </si>
  <si>
    <t>DL-00322</t>
  </si>
  <si>
    <t>CMP-015</t>
  </si>
  <si>
    <t>17K</t>
  </si>
  <si>
    <t>DL-00323</t>
  </si>
  <si>
    <t>CMP-341</t>
  </si>
  <si>
    <t>8912</t>
  </si>
  <si>
    <t>7,587</t>
  </si>
  <si>
    <t>DL-00325</t>
  </si>
  <si>
    <t>$31,902</t>
  </si>
  <si>
    <t>DL-00326</t>
  </si>
  <si>
    <t>CUST-0661</t>
  </si>
  <si>
    <t>$22,208</t>
  </si>
  <si>
    <t>MASON SOLANKI</t>
  </si>
  <si>
    <t>DL-00327</t>
  </si>
  <si>
    <t>CMP-273</t>
  </si>
  <si>
    <t>147158</t>
  </si>
  <si>
    <t>CMP-252</t>
  </si>
  <si>
    <t>owen mane</t>
  </si>
  <si>
    <t>$22,652</t>
  </si>
  <si>
    <t>DL-00330</t>
  </si>
  <si>
    <t>$16,533</t>
  </si>
  <si>
    <t>CMP-254</t>
  </si>
  <si>
    <t>8034</t>
  </si>
  <si>
    <t>139,182</t>
  </si>
  <si>
    <t>DL-00333</t>
  </si>
  <si>
    <t>10395</t>
  </si>
  <si>
    <t>$18,829</t>
  </si>
  <si>
    <t>$21,277</t>
  </si>
  <si>
    <t>DL-00336</t>
  </si>
  <si>
    <t>95101</t>
  </si>
  <si>
    <t>CMP-068</t>
  </si>
  <si>
    <t>$58,657</t>
  </si>
  <si>
    <t>CMP-346</t>
  </si>
  <si>
    <t>$4,569</t>
  </si>
  <si>
    <t>$4,128</t>
  </si>
  <si>
    <t>CMP-213</t>
  </si>
  <si>
    <t>10782</t>
  </si>
  <si>
    <t>7240</t>
  </si>
  <si>
    <t>DL-00343</t>
  </si>
  <si>
    <t>CMP-307</t>
  </si>
  <si>
    <t>3406</t>
  </si>
  <si>
    <t>hemangini bahri</t>
  </si>
  <si>
    <t>CMP-089</t>
  </si>
  <si>
    <t>8880</t>
  </si>
  <si>
    <t>DL-00345</t>
  </si>
  <si>
    <t>$16,864</t>
  </si>
  <si>
    <t>DL-00346</t>
  </si>
  <si>
    <t>$6,294</t>
  </si>
  <si>
    <t>DL-00347</t>
  </si>
  <si>
    <t>CMP-348</t>
  </si>
  <si>
    <t>43645</t>
  </si>
  <si>
    <t>$22,158</t>
  </si>
  <si>
    <t>CMP-350</t>
  </si>
  <si>
    <t>39,815</t>
  </si>
  <si>
    <t>$101,390</t>
  </si>
  <si>
    <t>41476</t>
  </si>
  <si>
    <t>CMP-386</t>
  </si>
  <si>
    <t>$19,840</t>
  </si>
  <si>
    <t>CMP-157</t>
  </si>
  <si>
    <t>14284</t>
  </si>
  <si>
    <t>8,872</t>
  </si>
  <si>
    <t>6426</t>
  </si>
  <si>
    <t>DL-00357</t>
  </si>
  <si>
    <t>CMP-300</t>
  </si>
  <si>
    <t>6980</t>
  </si>
  <si>
    <t>DL-00358</t>
  </si>
  <si>
    <t>8,333</t>
  </si>
  <si>
    <t>CMP-235</t>
  </si>
  <si>
    <t>119276</t>
  </si>
  <si>
    <t>2940</t>
  </si>
  <si>
    <t>DL-00361</t>
  </si>
  <si>
    <t>CMP-041</t>
  </si>
  <si>
    <t>$5,740</t>
  </si>
  <si>
    <t>DL-00362</t>
  </si>
  <si>
    <t>4914</t>
  </si>
  <si>
    <t>34636</t>
  </si>
  <si>
    <t>CMP-214</t>
  </si>
  <si>
    <t>$65,885</t>
  </si>
  <si>
    <t>6507</t>
  </si>
  <si>
    <t>CMP-354</t>
  </si>
  <si>
    <t>130K</t>
  </si>
  <si>
    <t>3322</t>
  </si>
  <si>
    <t>DL-00368</t>
  </si>
  <si>
    <t>CMP-384</t>
  </si>
  <si>
    <t>22K</t>
  </si>
  <si>
    <t>DL-00369</t>
  </si>
  <si>
    <t>15480</t>
  </si>
  <si>
    <t>DL-00370</t>
  </si>
  <si>
    <t>CMP-208</t>
  </si>
  <si>
    <t>8189</t>
  </si>
  <si>
    <t>$21,824</t>
  </si>
  <si>
    <t>DL-00372</t>
  </si>
  <si>
    <t>$70,783</t>
  </si>
  <si>
    <t>13,612</t>
  </si>
  <si>
    <t>195765</t>
  </si>
  <si>
    <t>CMP-159</t>
  </si>
  <si>
    <t>212,619</t>
  </si>
  <si>
    <t>DL-00377</t>
  </si>
  <si>
    <t>9516</t>
  </si>
  <si>
    <t>DL-00378</t>
  </si>
  <si>
    <t>12428</t>
  </si>
  <si>
    <t>$7,781</t>
  </si>
  <si>
    <t>karan karnik</t>
  </si>
  <si>
    <t>DL-00380</t>
  </si>
  <si>
    <t>CMP-186</t>
  </si>
  <si>
    <t>11377</t>
  </si>
  <si>
    <t>CMP-287</t>
  </si>
  <si>
    <t>7765</t>
  </si>
  <si>
    <t>$9,381</t>
  </si>
  <si>
    <t>47460</t>
  </si>
  <si>
    <t>DL-00384</t>
  </si>
  <si>
    <t>$146,153</t>
  </si>
  <si>
    <t>$10,231</t>
  </si>
  <si>
    <t>DL-00386</t>
  </si>
  <si>
    <t>22182</t>
  </si>
  <si>
    <t>CMP-170</t>
  </si>
  <si>
    <t>11,945</t>
  </si>
  <si>
    <t>DL-00388</t>
  </si>
  <si>
    <t>CMP-390</t>
  </si>
  <si>
    <t>38613</t>
  </si>
  <si>
    <t>DL-00389</t>
  </si>
  <si>
    <t>$23,070</t>
  </si>
  <si>
    <t>27,251</t>
  </si>
  <si>
    <t>173531</t>
  </si>
  <si>
    <t>CMP-201</t>
  </si>
  <si>
    <t>$5,759</t>
  </si>
  <si>
    <t>DL-00393</t>
  </si>
  <si>
    <t>CMP-182</t>
  </si>
  <si>
    <t>16110</t>
  </si>
  <si>
    <t>$3,427</t>
  </si>
  <si>
    <t>DL-00395</t>
  </si>
  <si>
    <t>$34,305</t>
  </si>
  <si>
    <t>DL-00396</t>
  </si>
  <si>
    <t>201516</t>
  </si>
  <si>
    <t>DL-00397</t>
  </si>
  <si>
    <t>CMP-392</t>
  </si>
  <si>
    <t>185K</t>
  </si>
  <si>
    <t>JASMIT GOUR</t>
  </si>
  <si>
    <t>DL-00398</t>
  </si>
  <si>
    <t>CMP-048</t>
  </si>
  <si>
    <t>$180,309</t>
  </si>
  <si>
    <t>DL-00399</t>
  </si>
  <si>
    <t>CMP-207</t>
  </si>
  <si>
    <t>$5,800</t>
  </si>
  <si>
    <t>DL-00400</t>
  </si>
  <si>
    <t>18K</t>
  </si>
  <si>
    <t>DL-00401</t>
  </si>
  <si>
    <t>$14,451</t>
  </si>
  <si>
    <t>DL-00402</t>
  </si>
  <si>
    <t>$10,277</t>
  </si>
  <si>
    <t>DL-00403</t>
  </si>
  <si>
    <t>25483</t>
  </si>
  <si>
    <t>DL-00404</t>
  </si>
  <si>
    <t>CMP-176</t>
  </si>
  <si>
    <t>$39,392</t>
  </si>
  <si>
    <t>CMP-111</t>
  </si>
  <si>
    <t>20076</t>
  </si>
  <si>
    <t>DL-00406</t>
  </si>
  <si>
    <t>CMP-353</t>
  </si>
  <si>
    <t>$23,195</t>
  </si>
  <si>
    <t>CMP-171</t>
  </si>
  <si>
    <t>2499</t>
  </si>
  <si>
    <t>ATI SESHADRI</t>
  </si>
  <si>
    <t>3,693</t>
  </si>
  <si>
    <t>KARAN KARNIK</t>
  </si>
  <si>
    <t>CMP-306</t>
  </si>
  <si>
    <t>$173,884</t>
  </si>
  <si>
    <t>4067</t>
  </si>
  <si>
    <t>DL-00411</t>
  </si>
  <si>
    <t>$73,527</t>
  </si>
  <si>
    <t>CMP-098</t>
  </si>
  <si>
    <t>$13,354</t>
  </si>
  <si>
    <t>CMP-023</t>
  </si>
  <si>
    <t>$7,135</t>
  </si>
  <si>
    <t>DL-00415</t>
  </si>
  <si>
    <t>CMP-043</t>
  </si>
  <si>
    <t>164K</t>
  </si>
  <si>
    <t>6350</t>
  </si>
  <si>
    <t>DL-00417</t>
  </si>
  <si>
    <t>$196,688</t>
  </si>
  <si>
    <t>$4,972</t>
  </si>
  <si>
    <t>DL-00419</t>
  </si>
  <si>
    <t>$23,123</t>
  </si>
  <si>
    <t>CMP-195</t>
  </si>
  <si>
    <t>8462</t>
  </si>
  <si>
    <t>168439</t>
  </si>
  <si>
    <t>DL-00422</t>
  </si>
  <si>
    <t>5742</t>
  </si>
  <si>
    <t>DL-00423</t>
  </si>
  <si>
    <t>$32,628</t>
  </si>
  <si>
    <t>175782</t>
  </si>
  <si>
    <t>CMP-099</t>
  </si>
  <si>
    <t>3195</t>
  </si>
  <si>
    <t>DL-00426</t>
  </si>
  <si>
    <t>CMP-322</t>
  </si>
  <si>
    <t>9828</t>
  </si>
  <si>
    <t>CMP-270</t>
  </si>
  <si>
    <t>$5,850</t>
  </si>
  <si>
    <t>DL-00428</t>
  </si>
  <si>
    <t>151,329</t>
  </si>
  <si>
    <t>DL-00429</t>
  </si>
  <si>
    <t>CMP-257</t>
  </si>
  <si>
    <t>$41,127</t>
  </si>
  <si>
    <t>CMP-112</t>
  </si>
  <si>
    <t>124270</t>
  </si>
  <si>
    <t>$20,535</t>
  </si>
  <si>
    <t>DL-00432</t>
  </si>
  <si>
    <t>$7,803</t>
  </si>
  <si>
    <t>DL-00433</t>
  </si>
  <si>
    <t>$51,149</t>
  </si>
  <si>
    <t>11612</t>
  </si>
  <si>
    <t>CMP-202</t>
  </si>
  <si>
    <t>$104,577</t>
  </si>
  <si>
    <t>$4,930</t>
  </si>
  <si>
    <t>$29,499</t>
  </si>
  <si>
    <t>13,681</t>
  </si>
  <si>
    <t>CMP-102</t>
  </si>
  <si>
    <t>6782</t>
  </si>
  <si>
    <t>$93,375</t>
  </si>
  <si>
    <t>21644</t>
  </si>
  <si>
    <t>DL-00444</t>
  </si>
  <si>
    <t>DL-00445</t>
  </si>
  <si>
    <t>CMP-136</t>
  </si>
  <si>
    <t>12514</t>
  </si>
  <si>
    <t>DL-00447</t>
  </si>
  <si>
    <t>35164</t>
  </si>
  <si>
    <t>14065</t>
  </si>
  <si>
    <t>DL-00449</t>
  </si>
  <si>
    <t>5,870</t>
  </si>
  <si>
    <t>$11,706</t>
  </si>
  <si>
    <t>DL-00451</t>
  </si>
  <si>
    <t>CMP-083</t>
  </si>
  <si>
    <t>$3,636</t>
  </si>
  <si>
    <t>DL-00452</t>
  </si>
  <si>
    <t>168611</t>
  </si>
  <si>
    <t>CMP-097</t>
  </si>
  <si>
    <t>$10,592</t>
  </si>
  <si>
    <t>DL-00454</t>
  </si>
  <si>
    <t>2871</t>
  </si>
  <si>
    <t xml:space="preserve">Nihal Bhasin  </t>
  </si>
  <si>
    <t>DL-00456</t>
  </si>
  <si>
    <t>CMP-025</t>
  </si>
  <si>
    <t>11657</t>
  </si>
  <si>
    <t>CMP-249</t>
  </si>
  <si>
    <t>$45,378</t>
  </si>
  <si>
    <t>DL-00458</t>
  </si>
  <si>
    <t>CMP-324</t>
  </si>
  <si>
    <t>$3,698</t>
  </si>
  <si>
    <t>$12,692</t>
  </si>
  <si>
    <t>DL-00461</t>
  </si>
  <si>
    <t>$23,813</t>
  </si>
  <si>
    <t>113890</t>
  </si>
  <si>
    <t>panini kade</t>
  </si>
  <si>
    <t>DL-00463</t>
  </si>
  <si>
    <t>CMP-380</t>
  </si>
  <si>
    <t>CMP-192</t>
  </si>
  <si>
    <t>4288</t>
  </si>
  <si>
    <t>12278</t>
  </si>
  <si>
    <t>$1,636</t>
  </si>
  <si>
    <t>$16,949</t>
  </si>
  <si>
    <t>DL-00468</t>
  </si>
  <si>
    <t>5666</t>
  </si>
  <si>
    <t>CMP-246</t>
  </si>
  <si>
    <t>47,018</t>
  </si>
  <si>
    <t>$4,425</t>
  </si>
  <si>
    <t>DL-00471</t>
  </si>
  <si>
    <t>44,916</t>
  </si>
  <si>
    <t>8,903</t>
  </si>
  <si>
    <t>3699</t>
  </si>
  <si>
    <t>10/01/2024</t>
  </si>
  <si>
    <t>CMP-118</t>
  </si>
  <si>
    <t>6,666</t>
  </si>
  <si>
    <t>DL-00475</t>
  </si>
  <si>
    <t>$71,815</t>
  </si>
  <si>
    <t>6506</t>
  </si>
  <si>
    <t>CMP-117</t>
  </si>
  <si>
    <t>11374</t>
  </si>
  <si>
    <t>CMP-040</t>
  </si>
  <si>
    <t>105736</t>
  </si>
  <si>
    <t>CMP-122</t>
  </si>
  <si>
    <t>6032</t>
  </si>
  <si>
    <t>$18,443</t>
  </si>
  <si>
    <t>$128,061</t>
  </si>
  <si>
    <t>CMP-323</t>
  </si>
  <si>
    <t>DL-00484</t>
  </si>
  <si>
    <t>CMP-006</t>
  </si>
  <si>
    <t>5503</t>
  </si>
  <si>
    <t>CMP-391</t>
  </si>
  <si>
    <t>DL-00486</t>
  </si>
  <si>
    <t>7575</t>
  </si>
  <si>
    <t>DL-00487</t>
  </si>
  <si>
    <t>CMP-134</t>
  </si>
  <si>
    <t>3,729</t>
  </si>
  <si>
    <t>DL-00488</t>
  </si>
  <si>
    <t>37,813</t>
  </si>
  <si>
    <t>7,160</t>
  </si>
  <si>
    <t>$25,847</t>
  </si>
  <si>
    <t>3906</t>
  </si>
  <si>
    <t>CMP-191</t>
  </si>
  <si>
    <t>$8,789</t>
  </si>
  <si>
    <t>$4,831</t>
  </si>
  <si>
    <t>DL-00495</t>
  </si>
  <si>
    <t>$18,718</t>
  </si>
  <si>
    <t>DL-00496</t>
  </si>
  <si>
    <t>2687</t>
  </si>
  <si>
    <t>DL-00497</t>
  </si>
  <si>
    <t>11069</t>
  </si>
  <si>
    <t>DL-00498</t>
  </si>
  <si>
    <t>153455</t>
  </si>
  <si>
    <t>champak rao</t>
  </si>
  <si>
    <t>6855</t>
  </si>
  <si>
    <t>DL-00501</t>
  </si>
  <si>
    <t>111,658</t>
  </si>
  <si>
    <t>89822</t>
  </si>
  <si>
    <t>166,189</t>
  </si>
  <si>
    <t>DL-00504</t>
  </si>
  <si>
    <t>$5,551</t>
  </si>
  <si>
    <t>11,790</t>
  </si>
  <si>
    <t>DL-00506</t>
  </si>
  <si>
    <t>CMP-330</t>
  </si>
  <si>
    <t>9,482</t>
  </si>
  <si>
    <t>$15,178</t>
  </si>
  <si>
    <t>CMP-265</t>
  </si>
  <si>
    <t>$1,862</t>
  </si>
  <si>
    <t>$3,027</t>
  </si>
  <si>
    <t>$6,033</t>
  </si>
  <si>
    <t>8235</t>
  </si>
  <si>
    <t>DL-00512</t>
  </si>
  <si>
    <t>22585</t>
  </si>
  <si>
    <t>$4,893</t>
  </si>
  <si>
    <t>CMP-001</t>
  </si>
  <si>
    <t>5K</t>
  </si>
  <si>
    <t>DL-00515</t>
  </si>
  <si>
    <t>3654</t>
  </si>
  <si>
    <t>nihal bhasin</t>
  </si>
  <si>
    <t>DL-00516</t>
  </si>
  <si>
    <t>CMP-269</t>
  </si>
  <si>
    <t>12694</t>
  </si>
  <si>
    <t>DL-00517</t>
  </si>
  <si>
    <t>20,243</t>
  </si>
  <si>
    <t>DL-00518</t>
  </si>
  <si>
    <t>24K</t>
  </si>
  <si>
    <t>4933</t>
  </si>
  <si>
    <t>DL-00521</t>
  </si>
  <si>
    <t>$9,539</t>
  </si>
  <si>
    <t>CMP-109</t>
  </si>
  <si>
    <t>$23,963</t>
  </si>
  <si>
    <t>7228</t>
  </si>
  <si>
    <t>DL-00524</t>
  </si>
  <si>
    <t>$42,079</t>
  </si>
  <si>
    <t>DL-00525</t>
  </si>
  <si>
    <t>CMP-052</t>
  </si>
  <si>
    <t>$8,906</t>
  </si>
  <si>
    <t>$22,663</t>
  </si>
  <si>
    <t>20/01/2023</t>
  </si>
  <si>
    <t>DL-00527</t>
  </si>
  <si>
    <t>CMP-078</t>
  </si>
  <si>
    <t>164862</t>
  </si>
  <si>
    <t>CMP-168</t>
  </si>
  <si>
    <t>7783</t>
  </si>
  <si>
    <t>DL-00529</t>
  </si>
  <si>
    <t>$4,072</t>
  </si>
  <si>
    <t>DL-00530</t>
  </si>
  <si>
    <t>CMP-239</t>
  </si>
  <si>
    <t>$8,137</t>
  </si>
  <si>
    <t>DL-00531</t>
  </si>
  <si>
    <t>139887</t>
  </si>
  <si>
    <t>DL-00532</t>
  </si>
  <si>
    <t>32,930</t>
  </si>
  <si>
    <t>DL-00533</t>
  </si>
  <si>
    <t>CMP-320</t>
  </si>
  <si>
    <t>2453</t>
  </si>
  <si>
    <t>40375</t>
  </si>
  <si>
    <t>$101,300</t>
  </si>
  <si>
    <t>DL-00536</t>
  </si>
  <si>
    <t>9218</t>
  </si>
  <si>
    <t>$126,692</t>
  </si>
  <si>
    <t>CMP-271</t>
  </si>
  <si>
    <t>$5,228</t>
  </si>
  <si>
    <t>$4,863</t>
  </si>
  <si>
    <t>CMP-326</t>
  </si>
  <si>
    <t>$182,294</t>
  </si>
  <si>
    <t>DL-00541</t>
  </si>
  <si>
    <t>21K</t>
  </si>
  <si>
    <t>CMP-156</t>
  </si>
  <si>
    <t>$6,642</t>
  </si>
  <si>
    <t>2,529</t>
  </si>
  <si>
    <t>47255</t>
  </si>
  <si>
    <t>DL-00545</t>
  </si>
  <si>
    <t>$8,786</t>
  </si>
  <si>
    <t>03/01/2022</t>
  </si>
  <si>
    <t>DL-00546</t>
  </si>
  <si>
    <t>$18,469</t>
  </si>
  <si>
    <t>CMP-169</t>
  </si>
  <si>
    <t>6368</t>
  </si>
  <si>
    <t>$41,758</t>
  </si>
  <si>
    <t>CMP-361</t>
  </si>
  <si>
    <t>39409</t>
  </si>
  <si>
    <t>10363</t>
  </si>
  <si>
    <t>13915</t>
  </si>
  <si>
    <t>DL-00552</t>
  </si>
  <si>
    <t>$3,974</t>
  </si>
  <si>
    <t>03/04/2023</t>
  </si>
  <si>
    <t>DL-00553</t>
  </si>
  <si>
    <t>CMP-364</t>
  </si>
  <si>
    <t>8576</t>
  </si>
  <si>
    <t xml:space="preserve">Shivani Natt  </t>
  </si>
  <si>
    <t>DL-00554</t>
  </si>
  <si>
    <t>32129</t>
  </si>
  <si>
    <t>16521</t>
  </si>
  <si>
    <t>DL-00556</t>
  </si>
  <si>
    <t>CMP-255</t>
  </si>
  <si>
    <t>19429</t>
  </si>
  <si>
    <t>CMP-198</t>
  </si>
  <si>
    <t>94553</t>
  </si>
  <si>
    <t>90K</t>
  </si>
  <si>
    <t>10329</t>
  </si>
  <si>
    <t>$46,360</t>
  </si>
  <si>
    <t>22,045</t>
  </si>
  <si>
    <t>DL-00562</t>
  </si>
  <si>
    <t>5,817</t>
  </si>
  <si>
    <t>DL-00563</t>
  </si>
  <si>
    <t>CMP-100</t>
  </si>
  <si>
    <t>10738</t>
  </si>
  <si>
    <t>CMP-008</t>
  </si>
  <si>
    <t>23K</t>
  </si>
  <si>
    <t>DL-00566</t>
  </si>
  <si>
    <t>120,022</t>
  </si>
  <si>
    <t>17763</t>
  </si>
  <si>
    <t xml:space="preserve">Lakshmi Hayre  </t>
  </si>
  <si>
    <t>31/12/2022</t>
  </si>
  <si>
    <t>$39,293</t>
  </si>
  <si>
    <t>DL-00569</t>
  </si>
  <si>
    <t>32606</t>
  </si>
  <si>
    <t>DL-00570</t>
  </si>
  <si>
    <t>DL-00571</t>
  </si>
  <si>
    <t>CMP-281</t>
  </si>
  <si>
    <t>$9,845</t>
  </si>
  <si>
    <t>$44,219</t>
  </si>
  <si>
    <t>DL-00573</t>
  </si>
  <si>
    <t>CMP-357</t>
  </si>
  <si>
    <t>10,739</t>
  </si>
  <si>
    <t>DL-00574</t>
  </si>
  <si>
    <t>CMP-070</t>
  </si>
  <si>
    <t>$13,842</t>
  </si>
  <si>
    <t>DL-00575</t>
  </si>
  <si>
    <t>2,845</t>
  </si>
  <si>
    <t>DL-00576</t>
  </si>
  <si>
    <t>$4,691</t>
  </si>
  <si>
    <t>5,872</t>
  </si>
  <si>
    <t>7,496</t>
  </si>
  <si>
    <t>1,630</t>
  </si>
  <si>
    <t>$53,506</t>
  </si>
  <si>
    <t>90740</t>
  </si>
  <si>
    <t>DL-00582</t>
  </si>
  <si>
    <t>3514</t>
  </si>
  <si>
    <t>$20,685</t>
  </si>
  <si>
    <t>DL-00584</t>
  </si>
  <si>
    <t>$132,557</t>
  </si>
  <si>
    <t>SHIVANI NATT</t>
  </si>
  <si>
    <t>$44,212</t>
  </si>
  <si>
    <t>6002</t>
  </si>
  <si>
    <t>DL-00587</t>
  </si>
  <si>
    <t>9932</t>
  </si>
  <si>
    <t>$12,716</t>
  </si>
  <si>
    <t>CMP-229</t>
  </si>
  <si>
    <t>8824</t>
  </si>
  <si>
    <t>DL-00590</t>
  </si>
  <si>
    <t>$9,581</t>
  </si>
  <si>
    <t>CMP-128</t>
  </si>
  <si>
    <t>7,313</t>
  </si>
  <si>
    <t>11905</t>
  </si>
  <si>
    <t>$3,626</t>
  </si>
  <si>
    <t>7420</t>
  </si>
  <si>
    <t>CMP-268</t>
  </si>
  <si>
    <t>16,301</t>
  </si>
  <si>
    <t>$12,429</t>
  </si>
  <si>
    <t>$11,307</t>
  </si>
  <si>
    <t>DL-00598</t>
  </si>
  <si>
    <t>9007</t>
  </si>
  <si>
    <t>9132</t>
  </si>
  <si>
    <t>DL-00600</t>
  </si>
  <si>
    <t>131950</t>
  </si>
  <si>
    <t>$6,146</t>
  </si>
  <si>
    <t>DL-00602</t>
  </si>
  <si>
    <t>46,889</t>
  </si>
  <si>
    <t>173,349</t>
  </si>
  <si>
    <t>$197,716</t>
  </si>
  <si>
    <t>CMP-370</t>
  </si>
  <si>
    <t>$13,729</t>
  </si>
  <si>
    <t>11066</t>
  </si>
  <si>
    <t>DL-00607</t>
  </si>
  <si>
    <t>CMP-298</t>
  </si>
  <si>
    <t>$13,512</t>
  </si>
  <si>
    <t>102K</t>
  </si>
  <si>
    <t>2404</t>
  </si>
  <si>
    <t>$3,885</t>
  </si>
  <si>
    <t>$17,537</t>
  </si>
  <si>
    <t>CMP-032</t>
  </si>
  <si>
    <t>4238</t>
  </si>
  <si>
    <t>$9,771</t>
  </si>
  <si>
    <t>197,939</t>
  </si>
  <si>
    <t>$15,034</t>
  </si>
  <si>
    <t>DL-00616</t>
  </si>
  <si>
    <t>$134,207</t>
  </si>
  <si>
    <t>10689</t>
  </si>
  <si>
    <t>CMP-132</t>
  </si>
  <si>
    <t>3488</t>
  </si>
  <si>
    <t>DL-00619</t>
  </si>
  <si>
    <t>CMP-329</t>
  </si>
  <si>
    <t>$2,477</t>
  </si>
  <si>
    <t>29/07/2024</t>
  </si>
  <si>
    <t>DL-00620</t>
  </si>
  <si>
    <t>CMP-305</t>
  </si>
  <si>
    <t>$8,422</t>
  </si>
  <si>
    <t>DL-00621</t>
  </si>
  <si>
    <t>$2,751</t>
  </si>
  <si>
    <t>10,488</t>
  </si>
  <si>
    <t xml:space="preserve">Ati Seshadri  </t>
  </si>
  <si>
    <t>DL-00623</t>
  </si>
  <si>
    <t>CMP-141</t>
  </si>
  <si>
    <t>44672</t>
  </si>
  <si>
    <t>DL-00624</t>
  </si>
  <si>
    <t>12,339</t>
  </si>
  <si>
    <t>134899</t>
  </si>
  <si>
    <t>5710</t>
  </si>
  <si>
    <t>12716</t>
  </si>
  <si>
    <t>$133,102</t>
  </si>
  <si>
    <t>$191,006</t>
  </si>
  <si>
    <t>DL-00630</t>
  </si>
  <si>
    <t>113,617</t>
  </si>
  <si>
    <t>DL-00631</t>
  </si>
  <si>
    <t>12,274</t>
  </si>
  <si>
    <t>77,017</t>
  </si>
  <si>
    <t>DL-00633</t>
  </si>
  <si>
    <t>189551</t>
  </si>
  <si>
    <t>DL-00634</t>
  </si>
  <si>
    <t>$7,056</t>
  </si>
  <si>
    <t>CMP-146</t>
  </si>
  <si>
    <t>56,908</t>
  </si>
  <si>
    <t>DL-00636</t>
  </si>
  <si>
    <t>CMP-180</t>
  </si>
  <si>
    <t>16271</t>
  </si>
  <si>
    <t>CMP-234</t>
  </si>
  <si>
    <t>$10,315</t>
  </si>
  <si>
    <t>13/09/2022</t>
  </si>
  <si>
    <t>CMP-250</t>
  </si>
  <si>
    <t>161,423</t>
  </si>
  <si>
    <t>9594</t>
  </si>
  <si>
    <t>DL-00640</t>
  </si>
  <si>
    <t>18861</t>
  </si>
  <si>
    <t>CMP-315</t>
  </si>
  <si>
    <t>$5,825</t>
  </si>
  <si>
    <t>CMP-056</t>
  </si>
  <si>
    <t>27,240</t>
  </si>
  <si>
    <t>DL-00643</t>
  </si>
  <si>
    <t>8249</t>
  </si>
  <si>
    <t>DL-00644</t>
  </si>
  <si>
    <t>2,319</t>
  </si>
  <si>
    <t>DL-00646</t>
  </si>
  <si>
    <t>79231</t>
  </si>
  <si>
    <t>215,848</t>
  </si>
  <si>
    <t>DL-00648</t>
  </si>
  <si>
    <t>CMP-108</t>
  </si>
  <si>
    <t>28K</t>
  </si>
  <si>
    <t>$36,371</t>
  </si>
  <si>
    <t>9865</t>
  </si>
  <si>
    <t>CMP-331</t>
  </si>
  <si>
    <t>$17,685</t>
  </si>
  <si>
    <t>174460</t>
  </si>
  <si>
    <t>DL-00653</t>
  </si>
  <si>
    <t>125879</t>
  </si>
  <si>
    <t>209943</t>
  </si>
  <si>
    <t>DL-00656</t>
  </si>
  <si>
    <t>13209</t>
  </si>
  <si>
    <t>05/05/2024</t>
  </si>
  <si>
    <t>$2,067</t>
  </si>
  <si>
    <t>DL-00658</t>
  </si>
  <si>
    <t>117,679</t>
  </si>
  <si>
    <t>$4,148</t>
  </si>
  <si>
    <t>DL-00660</t>
  </si>
  <si>
    <t>$31,882</t>
  </si>
  <si>
    <t>DL-00661</t>
  </si>
  <si>
    <t>CMP-030</t>
  </si>
  <si>
    <t>DL-00662</t>
  </si>
  <si>
    <t>34K</t>
  </si>
  <si>
    <t>DL-00663</t>
  </si>
  <si>
    <t>69969</t>
  </si>
  <si>
    <t>25/06/2023</t>
  </si>
  <si>
    <t>DL-00665</t>
  </si>
  <si>
    <t>$9,015</t>
  </si>
  <si>
    <t>DL-00666</t>
  </si>
  <si>
    <t>83208</t>
  </si>
  <si>
    <t>shivani natt</t>
  </si>
  <si>
    <t>DL-00667</t>
  </si>
  <si>
    <t>$119,573</t>
  </si>
  <si>
    <t>6,102</t>
  </si>
  <si>
    <t xml:space="preserve">Jasmit Gour  </t>
  </si>
  <si>
    <t>1297</t>
  </si>
  <si>
    <t>DL-00670</t>
  </si>
  <si>
    <t>CMP-114</t>
  </si>
  <si>
    <t>$8,568</t>
  </si>
  <si>
    <t>CMP-367</t>
  </si>
  <si>
    <t>$6,219</t>
  </si>
  <si>
    <t>DL-00672</t>
  </si>
  <si>
    <t>$7,604</t>
  </si>
  <si>
    <t>CMP-093</t>
  </si>
  <si>
    <t>$10,996</t>
  </si>
  <si>
    <t>DL-00674</t>
  </si>
  <si>
    <t>$28,431</t>
  </si>
  <si>
    <t>DL-00675</t>
  </si>
  <si>
    <t>CMP-220</t>
  </si>
  <si>
    <t>23315</t>
  </si>
  <si>
    <t>190097</t>
  </si>
  <si>
    <t>$25,150</t>
  </si>
  <si>
    <t>DL-00678</t>
  </si>
  <si>
    <t>DL-00679</t>
  </si>
  <si>
    <t>$9,258</t>
  </si>
  <si>
    <t>DL-00680</t>
  </si>
  <si>
    <t>CMP-050</t>
  </si>
  <si>
    <t>5,852</t>
  </si>
  <si>
    <t>4017</t>
  </si>
  <si>
    <t>DL-00682</t>
  </si>
  <si>
    <t>CMP-381</t>
  </si>
  <si>
    <t>$13,822</t>
  </si>
  <si>
    <t>15/10/2024</t>
  </si>
  <si>
    <t>5803</t>
  </si>
  <si>
    <t>$17,143</t>
  </si>
  <si>
    <t>DL-00686</t>
  </si>
  <si>
    <t>$29,261</t>
  </si>
  <si>
    <t>$1,879</t>
  </si>
  <si>
    <t>CMP-253</t>
  </si>
  <si>
    <t>19436</t>
  </si>
  <si>
    <t>46847</t>
  </si>
  <si>
    <t>DL-00690</t>
  </si>
  <si>
    <t>26,549</t>
  </si>
  <si>
    <t>$18,222</t>
  </si>
  <si>
    <t>17/03/2023</t>
  </si>
  <si>
    <t>$1,328</t>
  </si>
  <si>
    <t>DL-00693</t>
  </si>
  <si>
    <t>$64,243</t>
  </si>
  <si>
    <t>DL-00695</t>
  </si>
  <si>
    <t>$3,418</t>
  </si>
  <si>
    <t>$8,112</t>
  </si>
  <si>
    <t xml:space="preserve">Aachal Soni  </t>
  </si>
  <si>
    <t>DL-00698</t>
  </si>
  <si>
    <t>42,575</t>
  </si>
  <si>
    <t>15226</t>
  </si>
  <si>
    <t>DL-00700</t>
  </si>
  <si>
    <t>6057</t>
  </si>
  <si>
    <t>3778</t>
  </si>
  <si>
    <t>DL-00702</t>
  </si>
  <si>
    <t>152,608</t>
  </si>
  <si>
    <t>DL-00703</t>
  </si>
  <si>
    <t>3262</t>
  </si>
  <si>
    <t>17,463</t>
  </si>
  <si>
    <t>12941</t>
  </si>
  <si>
    <t>DL-00707</t>
  </si>
  <si>
    <t>4256</t>
  </si>
  <si>
    <t>CMP-374</t>
  </si>
  <si>
    <t>$10,534</t>
  </si>
  <si>
    <t>CMP-178</t>
  </si>
  <si>
    <t>$11,452</t>
  </si>
  <si>
    <t>DL-00710</t>
  </si>
  <si>
    <t>CMP-377</t>
  </si>
  <si>
    <t>81,728</t>
  </si>
  <si>
    <t>DL-00711</t>
  </si>
  <si>
    <t>5,701</t>
  </si>
  <si>
    <t>$21,689</t>
  </si>
  <si>
    <t>$15,439</t>
  </si>
  <si>
    <t>DL-00714</t>
  </si>
  <si>
    <t>$11,061</t>
  </si>
  <si>
    <t>$20,290</t>
  </si>
  <si>
    <t>DL-00717</t>
  </si>
  <si>
    <t>$81,967</t>
  </si>
  <si>
    <t>160338</t>
  </si>
  <si>
    <t>DL-00719</t>
  </si>
  <si>
    <t>DL-00720</t>
  </si>
  <si>
    <t>$200,750</t>
  </si>
  <si>
    <t>CMP-155</t>
  </si>
  <si>
    <t>$1,543</t>
  </si>
  <si>
    <t>$6,997</t>
  </si>
  <si>
    <t>CMP-022</t>
  </si>
  <si>
    <t>8612</t>
  </si>
  <si>
    <t>CMP-064</t>
  </si>
  <si>
    <t>26331</t>
  </si>
  <si>
    <t>DL-00725</t>
  </si>
  <si>
    <t>$8,846</t>
  </si>
  <si>
    <t>DL-00726</t>
  </si>
  <si>
    <t>9199</t>
  </si>
  <si>
    <t>DL-00728</t>
  </si>
  <si>
    <t>$16,617</t>
  </si>
  <si>
    <t>$12,850</t>
  </si>
  <si>
    <t>DL-00730</t>
  </si>
  <si>
    <t>$8,298</t>
  </si>
  <si>
    <t>DL-00731</t>
  </si>
  <si>
    <t>$7,180</t>
  </si>
  <si>
    <t>DL-00732</t>
  </si>
  <si>
    <t>CMP-295</t>
  </si>
  <si>
    <t>$19,430</t>
  </si>
  <si>
    <t>5,253</t>
  </si>
  <si>
    <t>DL-00734</t>
  </si>
  <si>
    <t>$121,311</t>
  </si>
  <si>
    <t>CMP-033</t>
  </si>
  <si>
    <t>3729</t>
  </si>
  <si>
    <t>DL-00736</t>
  </si>
  <si>
    <t>CMP-173</t>
  </si>
  <si>
    <t>$46,479</t>
  </si>
  <si>
    <t>CMP-314</t>
  </si>
  <si>
    <t>7074</t>
  </si>
  <si>
    <t>DL-00738</t>
  </si>
  <si>
    <t>23,660</t>
  </si>
  <si>
    <t>CMP-293</t>
  </si>
  <si>
    <t>$3,594</t>
  </si>
  <si>
    <t>CMP-051</t>
  </si>
  <si>
    <t>DL-00742</t>
  </si>
  <si>
    <t>CMP-212</t>
  </si>
  <si>
    <t>$4,627</t>
  </si>
  <si>
    <t>DL-00743</t>
  </si>
  <si>
    <t>14172</t>
  </si>
  <si>
    <t>3294</t>
  </si>
  <si>
    <t>CMP-296</t>
  </si>
  <si>
    <t>7085</t>
  </si>
  <si>
    <t>18447</t>
  </si>
  <si>
    <t>DL-00747</t>
  </si>
  <si>
    <t>CMP-342</t>
  </si>
  <si>
    <t>15516</t>
  </si>
  <si>
    <t>CMP-221</t>
  </si>
  <si>
    <t>$11,996</t>
  </si>
  <si>
    <t>CMP-163</t>
  </si>
  <si>
    <t>35353</t>
  </si>
  <si>
    <t>8,752</t>
  </si>
  <si>
    <t>DL-00752</t>
  </si>
  <si>
    <t>18,628</t>
  </si>
  <si>
    <t>151,559</t>
  </si>
  <si>
    <t>DL-00754</t>
  </si>
  <si>
    <t>CMP-103</t>
  </si>
  <si>
    <t>13165</t>
  </si>
  <si>
    <t xml:space="preserve">Panini Kade  </t>
  </si>
  <si>
    <t>$19,158</t>
  </si>
  <si>
    <t>DL-00756</t>
  </si>
  <si>
    <t>$124,760</t>
  </si>
  <si>
    <t>3881</t>
  </si>
  <si>
    <t>CMP-042</t>
  </si>
  <si>
    <t>$33,778</t>
  </si>
  <si>
    <t>DL-00759</t>
  </si>
  <si>
    <t>$5,657</t>
  </si>
  <si>
    <t>CMP-115</t>
  </si>
  <si>
    <t>DL-00761</t>
  </si>
  <si>
    <t>68079</t>
  </si>
  <si>
    <t>01/08/2023</t>
  </si>
  <si>
    <t>DL-00762</t>
  </si>
  <si>
    <t>12751</t>
  </si>
  <si>
    <t>5346</t>
  </si>
  <si>
    <t>DL-00764</t>
  </si>
  <si>
    <t>$9,558</t>
  </si>
  <si>
    <t>DL-00765</t>
  </si>
  <si>
    <t>42335</t>
  </si>
  <si>
    <t>DL-00766</t>
  </si>
  <si>
    <t>47162</t>
  </si>
  <si>
    <t>$20,824</t>
  </si>
  <si>
    <t>1910</t>
  </si>
  <si>
    <t>CMP-304</t>
  </si>
  <si>
    <t>13K</t>
  </si>
  <si>
    <t>02/10/2024</t>
  </si>
  <si>
    <t>40K</t>
  </si>
  <si>
    <t>DL-00771</t>
  </si>
  <si>
    <t>29168</t>
  </si>
  <si>
    <t>DL-00772</t>
  </si>
  <si>
    <t>23065</t>
  </si>
  <si>
    <t>$5,268</t>
  </si>
  <si>
    <t>DL-00774</t>
  </si>
  <si>
    <t>4029</t>
  </si>
  <si>
    <t>$6,404</t>
  </si>
  <si>
    <t>DL-00776</t>
  </si>
  <si>
    <t>DL-00777</t>
  </si>
  <si>
    <t>21,959</t>
  </si>
  <si>
    <t>DL-00778</t>
  </si>
  <si>
    <t>14117</t>
  </si>
  <si>
    <t>DL-00779</t>
  </si>
  <si>
    <t>192162</t>
  </si>
  <si>
    <t>19158</t>
  </si>
  <si>
    <t>DL-00781</t>
  </si>
  <si>
    <t>6601</t>
  </si>
  <si>
    <t>$169,085</t>
  </si>
  <si>
    <t>$7,418</t>
  </si>
  <si>
    <t>24/06/2022</t>
  </si>
  <si>
    <t>$84,680</t>
  </si>
  <si>
    <t>170,141</t>
  </si>
  <si>
    <t>$2,125</t>
  </si>
  <si>
    <t>8162</t>
  </si>
  <si>
    <t>139351</t>
  </si>
  <si>
    <t>DL-00790</t>
  </si>
  <si>
    <t>$7,504</t>
  </si>
  <si>
    <t>13609</t>
  </si>
  <si>
    <t>29/05/2023</t>
  </si>
  <si>
    <t>DL-00792</t>
  </si>
  <si>
    <t>$127,647</t>
  </si>
  <si>
    <t>DL-00793</t>
  </si>
  <si>
    <t>$8,242</t>
  </si>
  <si>
    <t>3,523</t>
  </si>
  <si>
    <t>$12,059</t>
  </si>
  <si>
    <t>DL-00796</t>
  </si>
  <si>
    <t>$7,695</t>
  </si>
  <si>
    <t>8046</t>
  </si>
  <si>
    <t>$6,155</t>
  </si>
  <si>
    <t>DL-00799</t>
  </si>
  <si>
    <t>185278</t>
  </si>
  <si>
    <t>9409</t>
  </si>
  <si>
    <t>17/04/2023</t>
  </si>
  <si>
    <t>12519</t>
  </si>
  <si>
    <t>DL-00802</t>
  </si>
  <si>
    <t>6867</t>
  </si>
  <si>
    <t>32882</t>
  </si>
  <si>
    <t>DL-00804</t>
  </si>
  <si>
    <t>64048</t>
  </si>
  <si>
    <t>26/12/2024</t>
  </si>
  <si>
    <t>DL-00805</t>
  </si>
  <si>
    <t>$211,383</t>
  </si>
  <si>
    <t>$17,152</t>
  </si>
  <si>
    <t>DL-00807</t>
  </si>
  <si>
    <t>6407</t>
  </si>
  <si>
    <t>167409</t>
  </si>
  <si>
    <t>$9,678</t>
  </si>
  <si>
    <t>CMP-016</t>
  </si>
  <si>
    <t>156393</t>
  </si>
  <si>
    <t>$8,820</t>
  </si>
  <si>
    <t>DL-00812</t>
  </si>
  <si>
    <t>CMP-039</t>
  </si>
  <si>
    <t>$18,352</t>
  </si>
  <si>
    <t>$161,193</t>
  </si>
  <si>
    <t>DL-00814</t>
  </si>
  <si>
    <t>CUST-1031</t>
  </si>
  <si>
    <t>$19,151</t>
  </si>
  <si>
    <t>DL-00815</t>
  </si>
  <si>
    <t>$8,697</t>
  </si>
  <si>
    <t>31,217</t>
  </si>
  <si>
    <t>AACHAL SONI</t>
  </si>
  <si>
    <t>178K</t>
  </si>
  <si>
    <t>205K</t>
  </si>
  <si>
    <t>10672</t>
  </si>
  <si>
    <t>CMP-333</t>
  </si>
  <si>
    <t>211380</t>
  </si>
  <si>
    <t>$52,665</t>
  </si>
  <si>
    <t>6693</t>
  </si>
  <si>
    <t>94235</t>
  </si>
  <si>
    <t>$23,337</t>
  </si>
  <si>
    <t>DL-00825</t>
  </si>
  <si>
    <t>CMP-231</t>
  </si>
  <si>
    <t>101113</t>
  </si>
  <si>
    <t>$31,315</t>
  </si>
  <si>
    <t>DL-00827</t>
  </si>
  <si>
    <t>$11,029</t>
  </si>
  <si>
    <t>$1,405</t>
  </si>
  <si>
    <t>PANINI KADE</t>
  </si>
  <si>
    <t>DL-00829</t>
  </si>
  <si>
    <t>$15,099</t>
  </si>
  <si>
    <t>DL-00830</t>
  </si>
  <si>
    <t>CMP-256</t>
  </si>
  <si>
    <t>45993</t>
  </si>
  <si>
    <t>189577</t>
  </si>
  <si>
    <t>CMP-067</t>
  </si>
  <si>
    <t>$44,246</t>
  </si>
  <si>
    <t>$2,034</t>
  </si>
  <si>
    <t>47128</t>
  </si>
  <si>
    <t>168,196</t>
  </si>
  <si>
    <t>44K</t>
  </si>
  <si>
    <t>DL-00837</t>
  </si>
  <si>
    <t>DL-00838</t>
  </si>
  <si>
    <t>45747</t>
  </si>
  <si>
    <t>$5,165</t>
  </si>
  <si>
    <t>83230</t>
  </si>
  <si>
    <t>14583</t>
  </si>
  <si>
    <t>3926</t>
  </si>
  <si>
    <t>19/09/2024</t>
  </si>
  <si>
    <t>DL-00843</t>
  </si>
  <si>
    <t>4,536</t>
  </si>
  <si>
    <t>CMP-104</t>
  </si>
  <si>
    <t>5763</t>
  </si>
  <si>
    <t>DL-00845</t>
  </si>
  <si>
    <t>9163</t>
  </si>
  <si>
    <t>DL-00846</t>
  </si>
  <si>
    <t>CMP-143</t>
  </si>
  <si>
    <t>8855</t>
  </si>
  <si>
    <t>DL-00847</t>
  </si>
  <si>
    <t>CMP-200</t>
  </si>
  <si>
    <t>$139,826</t>
  </si>
  <si>
    <t>12404</t>
  </si>
  <si>
    <t>27,181</t>
  </si>
  <si>
    <t>DL-00851</t>
  </si>
  <si>
    <t>CMP-013</t>
  </si>
  <si>
    <t>42844</t>
  </si>
  <si>
    <t>37615</t>
  </si>
  <si>
    <t>$11,269</t>
  </si>
  <si>
    <t>CMP-352</t>
  </si>
  <si>
    <t>$36,429</t>
  </si>
  <si>
    <t>DL-00856</t>
  </si>
  <si>
    <t>$1,259</t>
  </si>
  <si>
    <t>DL-00857</t>
  </si>
  <si>
    <t>CMP-344</t>
  </si>
  <si>
    <t>$7,210</t>
  </si>
  <si>
    <t>15,294</t>
  </si>
  <si>
    <t>DL-00859</t>
  </si>
  <si>
    <t>32,445</t>
  </si>
  <si>
    <t>CMP-011</t>
  </si>
  <si>
    <t>4,728</t>
  </si>
  <si>
    <t>$101,723</t>
  </si>
  <si>
    <t>DL-00862</t>
  </si>
  <si>
    <t>157,228</t>
  </si>
  <si>
    <t>DL-00863</t>
  </si>
  <si>
    <t>12222</t>
  </si>
  <si>
    <t>$9,503</t>
  </si>
  <si>
    <t>DL-00865</t>
  </si>
  <si>
    <t>CMP-369</t>
  </si>
  <si>
    <t>DL-00867</t>
  </si>
  <si>
    <t>CMP-066</t>
  </si>
  <si>
    <t>$47,440</t>
  </si>
  <si>
    <t>11/03/2023</t>
  </si>
  <si>
    <t>DL-00868</t>
  </si>
  <si>
    <t>$1,751</t>
  </si>
  <si>
    <t>$52,107</t>
  </si>
  <si>
    <t>$33,777</t>
  </si>
  <si>
    <t>$116,256</t>
  </si>
  <si>
    <t>DL-00872</t>
  </si>
  <si>
    <t>DL-00873</t>
  </si>
  <si>
    <t>5319</t>
  </si>
  <si>
    <t>3308</t>
  </si>
  <si>
    <t>DL-00876</t>
  </si>
  <si>
    <t>CMP-029</t>
  </si>
  <si>
    <t>$35,159</t>
  </si>
  <si>
    <t>DL-00878</t>
  </si>
  <si>
    <t>$8,523</t>
  </si>
  <si>
    <t>126,211</t>
  </si>
  <si>
    <t>10,864</t>
  </si>
  <si>
    <t>$41,824</t>
  </si>
  <si>
    <t>DL-00882</t>
  </si>
  <si>
    <t>$32,269</t>
  </si>
  <si>
    <t>15182</t>
  </si>
  <si>
    <t>DL-00884</t>
  </si>
  <si>
    <t>$17,616</t>
  </si>
  <si>
    <t>DL-00885</t>
  </si>
  <si>
    <t>8466</t>
  </si>
  <si>
    <t>DL-00886</t>
  </si>
  <si>
    <t>CMP-368</t>
  </si>
  <si>
    <t>DL-00887</t>
  </si>
  <si>
    <t>$117,920</t>
  </si>
  <si>
    <t>DL-00888</t>
  </si>
  <si>
    <t>23096</t>
  </si>
  <si>
    <t>DL-00889</t>
  </si>
  <si>
    <t>$17,211</t>
  </si>
  <si>
    <t>DL-00890</t>
  </si>
  <si>
    <t>16766</t>
  </si>
  <si>
    <t>04/10/2022</t>
  </si>
  <si>
    <t>DL-00891</t>
  </si>
  <si>
    <t>DL-00892</t>
  </si>
  <si>
    <t>$16,650</t>
  </si>
  <si>
    <t>DL-00893</t>
  </si>
  <si>
    <t>$1,266</t>
  </si>
  <si>
    <t>44,531</t>
  </si>
  <si>
    <t>CMP-376</t>
  </si>
  <si>
    <t>2381</t>
  </si>
  <si>
    <t>DL-00896</t>
  </si>
  <si>
    <t>10560</t>
  </si>
  <si>
    <t>DL-00897</t>
  </si>
  <si>
    <t>3,585</t>
  </si>
  <si>
    <t>7875</t>
  </si>
  <si>
    <t>DL-00899</t>
  </si>
  <si>
    <t>2953</t>
  </si>
  <si>
    <t>$132,302</t>
  </si>
  <si>
    <t>DL-00901</t>
  </si>
  <si>
    <t>$3,490</t>
  </si>
  <si>
    <t>DL-00902</t>
  </si>
  <si>
    <t>$6,261</t>
  </si>
  <si>
    <t>4910</t>
  </si>
  <si>
    <t>07/10/2023</t>
  </si>
  <si>
    <t>DL-00904</t>
  </si>
  <si>
    <t>$153,967</t>
  </si>
  <si>
    <t>$41,124</t>
  </si>
  <si>
    <t>$118,924</t>
  </si>
  <si>
    <t>DL-00907</t>
  </si>
  <si>
    <t>CMP-094</t>
  </si>
  <si>
    <t>$102,196</t>
  </si>
  <si>
    <t>DL-00908</t>
  </si>
  <si>
    <t>17854</t>
  </si>
  <si>
    <t>DL-00909</t>
  </si>
  <si>
    <t>$5,832</t>
  </si>
  <si>
    <t>$13,256</t>
  </si>
  <si>
    <t>CMP-088</t>
  </si>
  <si>
    <t>38023</t>
  </si>
  <si>
    <t>DL-00913</t>
  </si>
  <si>
    <t>$168,724</t>
  </si>
  <si>
    <t>CMP-061</t>
  </si>
  <si>
    <t>$214,437</t>
  </si>
  <si>
    <t>23/10/2024</t>
  </si>
  <si>
    <t>DL-00915</t>
  </si>
  <si>
    <t>8906</t>
  </si>
  <si>
    <t>14515</t>
  </si>
  <si>
    <t>5,308</t>
  </si>
  <si>
    <t>DL-00918</t>
  </si>
  <si>
    <t>$4,877</t>
  </si>
  <si>
    <t>30/06/2023</t>
  </si>
  <si>
    <t>7829</t>
  </si>
  <si>
    <t>DL-00920</t>
  </si>
  <si>
    <t>CMP-259</t>
  </si>
  <si>
    <t>16216</t>
  </si>
  <si>
    <t>CMP-297</t>
  </si>
  <si>
    <t>$8,274</t>
  </si>
  <si>
    <t>21865</t>
  </si>
  <si>
    <t>9662</t>
  </si>
  <si>
    <t>DL-00924</t>
  </si>
  <si>
    <t>$4,774</t>
  </si>
  <si>
    <t>DL-00925</t>
  </si>
  <si>
    <t>21534</t>
  </si>
  <si>
    <t>DL-00926</t>
  </si>
  <si>
    <t>13,201</t>
  </si>
  <si>
    <t>DL-00927</t>
  </si>
  <si>
    <t>$6,363</t>
  </si>
  <si>
    <t>13/11/2022</t>
  </si>
  <si>
    <t>DL-00928</t>
  </si>
  <si>
    <t>142518</t>
  </si>
  <si>
    <t>DL-00929</t>
  </si>
  <si>
    <t>$7,581</t>
  </si>
  <si>
    <t>6,269</t>
  </si>
  <si>
    <t>8776</t>
  </si>
  <si>
    <t>DL-00932</t>
  </si>
  <si>
    <t>$8,455</t>
  </si>
  <si>
    <t>06/05/2022</t>
  </si>
  <si>
    <t>$6,947</t>
  </si>
  <si>
    <t>$3,174</t>
  </si>
  <si>
    <t>CMP-145</t>
  </si>
  <si>
    <t>$4,363</t>
  </si>
  <si>
    <t>209K</t>
  </si>
  <si>
    <t>DL-00938</t>
  </si>
  <si>
    <t>$16,041</t>
  </si>
  <si>
    <t>147412</t>
  </si>
  <si>
    <t>6545</t>
  </si>
  <si>
    <t>$148,652</t>
  </si>
  <si>
    <t>DL-00942</t>
  </si>
  <si>
    <t>$11,969</t>
  </si>
  <si>
    <t>DL-00943</t>
  </si>
  <si>
    <t>$6,134</t>
  </si>
  <si>
    <t>DL-00944</t>
  </si>
  <si>
    <t>$10,504</t>
  </si>
  <si>
    <t>213K</t>
  </si>
  <si>
    <t>DL-00946</t>
  </si>
  <si>
    <t>2306</t>
  </si>
  <si>
    <t>DL-00947</t>
  </si>
  <si>
    <t>153415</t>
  </si>
  <si>
    <t>$5,405</t>
  </si>
  <si>
    <t>$8,230</t>
  </si>
  <si>
    <t>DL-00950</t>
  </si>
  <si>
    <t>$99,977</t>
  </si>
  <si>
    <t>DL-00951</t>
  </si>
  <si>
    <t>CMP-286</t>
  </si>
  <si>
    <t>17549</t>
  </si>
  <si>
    <t>23318</t>
  </si>
  <si>
    <t>16,606</t>
  </si>
  <si>
    <t>DL-00954</t>
  </si>
  <si>
    <t>18229</t>
  </si>
  <si>
    <t>DL-00955</t>
  </si>
  <si>
    <t>4682</t>
  </si>
  <si>
    <t>DL-00957</t>
  </si>
  <si>
    <t>$19,901</t>
  </si>
  <si>
    <t>13072</t>
  </si>
  <si>
    <t>DL-00959</t>
  </si>
  <si>
    <t>13,423</t>
  </si>
  <si>
    <t>209158</t>
  </si>
  <si>
    <t>DL-00961</t>
  </si>
  <si>
    <t>8818</t>
  </si>
  <si>
    <t>$4,800</t>
  </si>
  <si>
    <t>116146</t>
  </si>
  <si>
    <t>9484</t>
  </si>
  <si>
    <t>23339</t>
  </si>
  <si>
    <t>DL-00966</t>
  </si>
  <si>
    <t>150,211</t>
  </si>
  <si>
    <t>$18,461</t>
  </si>
  <si>
    <t>DL-00968</t>
  </si>
  <si>
    <t>$6,526</t>
  </si>
  <si>
    <t>DL-00969</t>
  </si>
  <si>
    <t>CMP-230</t>
  </si>
  <si>
    <t>$6,054</t>
  </si>
  <si>
    <t>DL-00970</t>
  </si>
  <si>
    <t>24,545</t>
  </si>
  <si>
    <t>16/08/2024</t>
  </si>
  <si>
    <t>DL-00971</t>
  </si>
  <si>
    <t>$4,035</t>
  </si>
  <si>
    <t>DL-00973</t>
  </si>
  <si>
    <t>176224</t>
  </si>
  <si>
    <t>3,864</t>
  </si>
  <si>
    <t>$8,120</t>
  </si>
  <si>
    <t>71,435</t>
  </si>
  <si>
    <t>5,842</t>
  </si>
  <si>
    <t>21889</t>
  </si>
  <si>
    <t>DL-00979</t>
  </si>
  <si>
    <t>$12,822</t>
  </si>
  <si>
    <t>DL-00980</t>
  </si>
  <si>
    <t>$13,065</t>
  </si>
  <si>
    <t>$157,444</t>
  </si>
  <si>
    <t>9038</t>
  </si>
  <si>
    <t>197153</t>
  </si>
  <si>
    <t>24419</t>
  </si>
  <si>
    <t>CMP-009</t>
  </si>
  <si>
    <t>11659</t>
  </si>
  <si>
    <t>DL-00987</t>
  </si>
  <si>
    <t>10,812</t>
  </si>
  <si>
    <t>$5,145</t>
  </si>
  <si>
    <t>DL-00989</t>
  </si>
  <si>
    <t>2479</t>
  </si>
  <si>
    <t>14/02/2024</t>
  </si>
  <si>
    <t>10,046</t>
  </si>
  <si>
    <t>$8,539</t>
  </si>
  <si>
    <t>35981</t>
  </si>
  <si>
    <t>DL-00993</t>
  </si>
  <si>
    <t>11,714</t>
  </si>
  <si>
    <t>DL-00994</t>
  </si>
  <si>
    <t>29093</t>
  </si>
  <si>
    <t>12612</t>
  </si>
  <si>
    <t>148859</t>
  </si>
  <si>
    <t>DL-00997</t>
  </si>
  <si>
    <t>CMP-148</t>
  </si>
  <si>
    <t>$51,218</t>
  </si>
  <si>
    <t>8381</t>
  </si>
  <si>
    <t>7,011</t>
  </si>
  <si>
    <t>DL-01000</t>
  </si>
  <si>
    <t>$9,593</t>
  </si>
  <si>
    <t>$134,815</t>
  </si>
  <si>
    <t>150093</t>
  </si>
  <si>
    <t>15339</t>
  </si>
  <si>
    <t>DL-01004</t>
  </si>
  <si>
    <t>11203</t>
  </si>
  <si>
    <t>CMP-021</t>
  </si>
  <si>
    <t>6844</t>
  </si>
  <si>
    <t>DL-01006</t>
  </si>
  <si>
    <t>5519</t>
  </si>
  <si>
    <t>DL-01007</t>
  </si>
  <si>
    <t>17,998</t>
  </si>
  <si>
    <t>DL-01008</t>
  </si>
  <si>
    <t>$22,794</t>
  </si>
  <si>
    <t>DL-01010</t>
  </si>
  <si>
    <t>16,340</t>
  </si>
  <si>
    <t>DL-01011</t>
  </si>
  <si>
    <t>7703</t>
  </si>
  <si>
    <t>4246</t>
  </si>
  <si>
    <t>12685</t>
  </si>
  <si>
    <t>DL-01015</t>
  </si>
  <si>
    <t>CMP-002</t>
  </si>
  <si>
    <t>7887</t>
  </si>
  <si>
    <t>$2,888</t>
  </si>
  <si>
    <t>DL-01017</t>
  </si>
  <si>
    <t>7325</t>
  </si>
  <si>
    <t>DL-01018</t>
  </si>
  <si>
    <t>CMP-203</t>
  </si>
  <si>
    <t>20,903</t>
  </si>
  <si>
    <t>11,433</t>
  </si>
  <si>
    <t>91237</t>
  </si>
  <si>
    <t>DL-01021</t>
  </si>
  <si>
    <t>CMP-382</t>
  </si>
  <si>
    <t>$9,414</t>
  </si>
  <si>
    <t>DL-01022</t>
  </si>
  <si>
    <t>$3,085</t>
  </si>
  <si>
    <t>$47,727</t>
  </si>
  <si>
    <t>23/01/2022</t>
  </si>
  <si>
    <t>16978</t>
  </si>
  <si>
    <t>07/06/2024</t>
  </si>
  <si>
    <t>DL-01025</t>
  </si>
  <si>
    <t>$36,280</t>
  </si>
  <si>
    <t>DL-01026</t>
  </si>
  <si>
    <t>152,901</t>
  </si>
  <si>
    <t>54573</t>
  </si>
  <si>
    <t>8623</t>
  </si>
  <si>
    <t xml:space="preserve">Rachit Lall  </t>
  </si>
  <si>
    <t>20/11/2024</t>
  </si>
  <si>
    <t>DL-01030</t>
  </si>
  <si>
    <t>CMP-303</t>
  </si>
  <si>
    <t>104969</t>
  </si>
  <si>
    <t>$9,271</t>
  </si>
  <si>
    <t>152478</t>
  </si>
  <si>
    <t>CMP-263</t>
  </si>
  <si>
    <t>$46,795</t>
  </si>
  <si>
    <t>04/05/2024</t>
  </si>
  <si>
    <t>$9,530</t>
  </si>
  <si>
    <t>$24,405</t>
  </si>
  <si>
    <t>$5,552</t>
  </si>
  <si>
    <t>7226</t>
  </si>
  <si>
    <t>CMP-233</t>
  </si>
  <si>
    <t>124411</t>
  </si>
  <si>
    <t>42K</t>
  </si>
  <si>
    <t>DL-01041</t>
  </si>
  <si>
    <t>$5,478</t>
  </si>
  <si>
    <t>DL-01042</t>
  </si>
  <si>
    <t>DL-01043</t>
  </si>
  <si>
    <t>2038</t>
  </si>
  <si>
    <t>13027</t>
  </si>
  <si>
    <t>2461</t>
  </si>
  <si>
    <t>DL-01046</t>
  </si>
  <si>
    <t>DL-01047</t>
  </si>
  <si>
    <t>$23,038</t>
  </si>
  <si>
    <t>DL-01048</t>
  </si>
  <si>
    <t>36K</t>
  </si>
  <si>
    <t>$4,519</t>
  </si>
  <si>
    <t>$8,762</t>
  </si>
  <si>
    <t>DL-01051</t>
  </si>
  <si>
    <t>14,373</t>
  </si>
  <si>
    <t>7056</t>
  </si>
  <si>
    <t>CMP-019</t>
  </si>
  <si>
    <t>$12,809</t>
  </si>
  <si>
    <t>DL-01054</t>
  </si>
  <si>
    <t>7913</t>
  </si>
  <si>
    <t>DL-01055</t>
  </si>
  <si>
    <t>7207</t>
  </si>
  <si>
    <t>DL-01056</t>
  </si>
  <si>
    <t>$8,266</t>
  </si>
  <si>
    <t>DL-01058</t>
  </si>
  <si>
    <t>CMP-365</t>
  </si>
  <si>
    <t>$4,213</t>
  </si>
  <si>
    <t>$6,277</t>
  </si>
  <si>
    <t>CMP-150</t>
  </si>
  <si>
    <t>8090</t>
  </si>
  <si>
    <t>$9,437</t>
  </si>
  <si>
    <t>$136,419</t>
  </si>
  <si>
    <t>141470</t>
  </si>
  <si>
    <t>$37,486</t>
  </si>
  <si>
    <t>2024-02-07</t>
  </si>
  <si>
    <t>DL-01065</t>
  </si>
  <si>
    <t>$198,674</t>
  </si>
  <si>
    <t>DL-01066</t>
  </si>
  <si>
    <t>14675</t>
  </si>
  <si>
    <t>DL-01067</t>
  </si>
  <si>
    <t>111323</t>
  </si>
  <si>
    <t>$13,439</t>
  </si>
  <si>
    <t>DL-01069</t>
  </si>
  <si>
    <t>DL-01070</t>
  </si>
  <si>
    <t>7509</t>
  </si>
  <si>
    <t>44281</t>
  </si>
  <si>
    <t>DL-01072</t>
  </si>
  <si>
    <t>8,720</t>
  </si>
  <si>
    <t>5339</t>
  </si>
  <si>
    <t>DL-01074</t>
  </si>
  <si>
    <t>DL-01075</t>
  </si>
  <si>
    <t>23879</t>
  </si>
  <si>
    <t>15026</t>
  </si>
  <si>
    <t>12811</t>
  </si>
  <si>
    <t>$6,245</t>
  </si>
  <si>
    <t>$9,509</t>
  </si>
  <si>
    <t>35350</t>
  </si>
  <si>
    <t>10,876</t>
  </si>
  <si>
    <t>$13,642</t>
  </si>
  <si>
    <t>DL-01084</t>
  </si>
  <si>
    <t>$4,537</t>
  </si>
  <si>
    <t>$54,569</t>
  </si>
  <si>
    <t>$29,814</t>
  </si>
  <si>
    <t>$6,519</t>
  </si>
  <si>
    <t>CMP-334</t>
  </si>
  <si>
    <t>2,293</t>
  </si>
  <si>
    <t>DL-01089</t>
  </si>
  <si>
    <t>CMP-085</t>
  </si>
  <si>
    <t>$39,879</t>
  </si>
  <si>
    <t>CMP-057</t>
  </si>
  <si>
    <t>$5,365</t>
  </si>
  <si>
    <t>14035</t>
  </si>
  <si>
    <t>$24,386</t>
  </si>
  <si>
    <t>$8,259</t>
  </si>
  <si>
    <t>76978</t>
  </si>
  <si>
    <t>DL-01096</t>
  </si>
  <si>
    <t>CMP-059</t>
  </si>
  <si>
    <t>$172,075</t>
  </si>
  <si>
    <t>20135</t>
  </si>
  <si>
    <t>$2,441</t>
  </si>
  <si>
    <t>6536</t>
  </si>
  <si>
    <t>10,167</t>
  </si>
  <si>
    <t>$25,218</t>
  </si>
  <si>
    <t>DL-01102</t>
  </si>
  <si>
    <t>14,564</t>
  </si>
  <si>
    <t>$25,301</t>
  </si>
  <si>
    <t>CMP-107</t>
  </si>
  <si>
    <t>21,436</t>
  </si>
  <si>
    <t>4,584</t>
  </si>
  <si>
    <t>9231</t>
  </si>
  <si>
    <t>$8,307</t>
  </si>
  <si>
    <t>12825</t>
  </si>
  <si>
    <t>27/10/2022</t>
  </si>
  <si>
    <t>DL-01109</t>
  </si>
  <si>
    <t>114306</t>
  </si>
  <si>
    <t>$67,103</t>
  </si>
  <si>
    <t>8302</t>
  </si>
  <si>
    <t>DL-01112</t>
  </si>
  <si>
    <t>$58,603</t>
  </si>
  <si>
    <t>32358</t>
  </si>
  <si>
    <t>DL-01114</t>
  </si>
  <si>
    <t>$171,723</t>
  </si>
  <si>
    <t>DL-01115</t>
  </si>
  <si>
    <t>194,917</t>
  </si>
  <si>
    <t>28/01/2022</t>
  </si>
  <si>
    <t>DL-01116</t>
  </si>
  <si>
    <t>$3,327</t>
  </si>
  <si>
    <t>DL-01118</t>
  </si>
  <si>
    <t>5,349</t>
  </si>
  <si>
    <t>12,027</t>
  </si>
  <si>
    <t>40561</t>
  </si>
  <si>
    <t>DL-01121</t>
  </si>
  <si>
    <t>$23,701</t>
  </si>
  <si>
    <t>DL-01122</t>
  </si>
  <si>
    <t>147922</t>
  </si>
  <si>
    <t>9549</t>
  </si>
  <si>
    <t>DL-01124</t>
  </si>
  <si>
    <t>CMP-063</t>
  </si>
  <si>
    <t>157,982</t>
  </si>
  <si>
    <t>4,996</t>
  </si>
  <si>
    <t>10388</t>
  </si>
  <si>
    <t>DL-01127</t>
  </si>
  <si>
    <t>$188,484</t>
  </si>
  <si>
    <t>$3,398</t>
  </si>
  <si>
    <t>DL-01129</t>
  </si>
  <si>
    <t>$96,153</t>
  </si>
  <si>
    <t>204K</t>
  </si>
  <si>
    <t>DL-01131</t>
  </si>
  <si>
    <t>$12,839</t>
  </si>
  <si>
    <t>89766</t>
  </si>
  <si>
    <t>DL-01133</t>
  </si>
  <si>
    <t>$8,085</t>
  </si>
  <si>
    <t>$1,766</t>
  </si>
  <si>
    <t>77,820</t>
  </si>
  <si>
    <t>DL-01136</t>
  </si>
  <si>
    <t>$8,577</t>
  </si>
  <si>
    <t>DL-01137</t>
  </si>
  <si>
    <t>$5,751</t>
  </si>
  <si>
    <t>$198,592</t>
  </si>
  <si>
    <t>28583</t>
  </si>
  <si>
    <t>$5,335</t>
  </si>
  <si>
    <t>DL-01141</t>
  </si>
  <si>
    <t>$4,446</t>
  </si>
  <si>
    <t>9465</t>
  </si>
  <si>
    <t>16192</t>
  </si>
  <si>
    <t>DL-01144</t>
  </si>
  <si>
    <t>16614</t>
  </si>
  <si>
    <t>DL-01145</t>
  </si>
  <si>
    <t>191862</t>
  </si>
  <si>
    <t>142861</t>
  </si>
  <si>
    <t>$12,294</t>
  </si>
  <si>
    <t>31/01/2024</t>
  </si>
  <si>
    <t>10763</t>
  </si>
  <si>
    <t>1270</t>
  </si>
  <si>
    <t>DL-01150</t>
  </si>
  <si>
    <t>$2,733</t>
  </si>
  <si>
    <t>4430</t>
  </si>
  <si>
    <t>DL-01152</t>
  </si>
  <si>
    <t>15194</t>
  </si>
  <si>
    <t>DL-01153</t>
  </si>
  <si>
    <t>CMP-190</t>
  </si>
  <si>
    <t>$2,803</t>
  </si>
  <si>
    <t>$179,616</t>
  </si>
  <si>
    <t>$106,969</t>
  </si>
  <si>
    <t>3,470</t>
  </si>
  <si>
    <t>12/06/2022</t>
  </si>
  <si>
    <t>2114</t>
  </si>
  <si>
    <t>149965</t>
  </si>
  <si>
    <t>11,774</t>
  </si>
  <si>
    <t>DL-01162</t>
  </si>
  <si>
    <t>3170</t>
  </si>
  <si>
    <t>$26,986</t>
  </si>
  <si>
    <t>CMP-084</t>
  </si>
  <si>
    <t>18972</t>
  </si>
  <si>
    <t>$14,431</t>
  </si>
  <si>
    <t>21056</t>
  </si>
  <si>
    <t>DL-01167</t>
  </si>
  <si>
    <t>$6,389</t>
  </si>
  <si>
    <t>7084</t>
  </si>
  <si>
    <t>DL-01169</t>
  </si>
  <si>
    <t>136699</t>
  </si>
  <si>
    <t>45124</t>
  </si>
  <si>
    <t>DL-01171</t>
  </si>
  <si>
    <t>$26,202</t>
  </si>
  <si>
    <t>$19,977</t>
  </si>
  <si>
    <t>DL-01173</t>
  </si>
  <si>
    <t>$4,892</t>
  </si>
  <si>
    <t>$5,556</t>
  </si>
  <si>
    <t>$9,091</t>
  </si>
  <si>
    <t>$37,828</t>
  </si>
  <si>
    <t>5735</t>
  </si>
  <si>
    <t>$9,233</t>
  </si>
  <si>
    <t>9561</t>
  </si>
  <si>
    <t>DL-01181</t>
  </si>
  <si>
    <t>CMP-225</t>
  </si>
  <si>
    <t>89891</t>
  </si>
  <si>
    <t>DL-01182</t>
  </si>
  <si>
    <t>23809</t>
  </si>
  <si>
    <t>DL-01183</t>
  </si>
  <si>
    <t>4219</t>
  </si>
  <si>
    <t>DL-01184</t>
  </si>
  <si>
    <t>9,188</t>
  </si>
  <si>
    <t>16/08/2023</t>
  </si>
  <si>
    <t>DL-01185</t>
  </si>
  <si>
    <t>3036</t>
  </si>
  <si>
    <t>$4,047</t>
  </si>
  <si>
    <t>DL-01187</t>
  </si>
  <si>
    <t>11960</t>
  </si>
  <si>
    <t>$4,430</t>
  </si>
  <si>
    <t>$11,920</t>
  </si>
  <si>
    <t>$190,847</t>
  </si>
  <si>
    <t>165596</t>
  </si>
  <si>
    <t>2458</t>
  </si>
  <si>
    <t>DL-01193</t>
  </si>
  <si>
    <t>113760</t>
  </si>
  <si>
    <t>DL-01194</t>
  </si>
  <si>
    <t>1,246</t>
  </si>
  <si>
    <t>$11,981</t>
  </si>
  <si>
    <t>$13,339</t>
  </si>
  <si>
    <t>63221</t>
  </si>
  <si>
    <t>20938</t>
  </si>
  <si>
    <t>12,486</t>
  </si>
  <si>
    <t>DL-01200</t>
  </si>
  <si>
    <t>$33,363</t>
  </si>
  <si>
    <t>DL-01201</t>
  </si>
  <si>
    <t>$34,022</t>
  </si>
  <si>
    <t>9,650</t>
  </si>
  <si>
    <t>57,691</t>
  </si>
  <si>
    <t>CMP-278</t>
  </si>
  <si>
    <t>8,718</t>
  </si>
  <si>
    <t>$4,366</t>
  </si>
  <si>
    <t>DL-01206</t>
  </si>
  <si>
    <t>35423</t>
  </si>
  <si>
    <t>210585</t>
  </si>
  <si>
    <t>15/02/2022</t>
  </si>
  <si>
    <t>$19,606</t>
  </si>
  <si>
    <t>17229</t>
  </si>
  <si>
    <t>DL-01210</t>
  </si>
  <si>
    <t>$21,829</t>
  </si>
  <si>
    <t>31/03/2023</t>
  </si>
  <si>
    <t>DL-01211</t>
  </si>
  <si>
    <t>175K</t>
  </si>
  <si>
    <t>DL-01212</t>
  </si>
  <si>
    <t>$12,125</t>
  </si>
  <si>
    <t>19014</t>
  </si>
  <si>
    <t>$10,711</t>
  </si>
  <si>
    <t>DL-01216</t>
  </si>
  <si>
    <t>12,952</t>
  </si>
  <si>
    <t>204,055</t>
  </si>
  <si>
    <t>28/10/2024</t>
  </si>
  <si>
    <t>DL-01218</t>
  </si>
  <si>
    <t>$8,634</t>
  </si>
  <si>
    <t>CMP-217</t>
  </si>
  <si>
    <t>$7,043</t>
  </si>
  <si>
    <t>$18,386</t>
  </si>
  <si>
    <t>$11,838</t>
  </si>
  <si>
    <t>DL-01222</t>
  </si>
  <si>
    <t>89370</t>
  </si>
  <si>
    <t>DL-01223</t>
  </si>
  <si>
    <t>$19,318</t>
  </si>
  <si>
    <t>$6,654</t>
  </si>
  <si>
    <t>$14,269</t>
  </si>
  <si>
    <t>10906</t>
  </si>
  <si>
    <t>$10,222</t>
  </si>
  <si>
    <t>01/10/2024</t>
  </si>
  <si>
    <t>DL-01228</t>
  </si>
  <si>
    <t>$6,548</t>
  </si>
  <si>
    <t>57,186</t>
  </si>
  <si>
    <t>DL-01230</t>
  </si>
  <si>
    <t>35962</t>
  </si>
  <si>
    <t>DL-01231</t>
  </si>
  <si>
    <t>$12,165</t>
  </si>
  <si>
    <t>DL-01232</t>
  </si>
  <si>
    <t>6461</t>
  </si>
  <si>
    <t>DL-01233</t>
  </si>
  <si>
    <t>CMP-069</t>
  </si>
  <si>
    <t>24935</t>
  </si>
  <si>
    <t>105,969</t>
  </si>
  <si>
    <t>DL-01237</t>
  </si>
  <si>
    <t>$6,951</t>
  </si>
  <si>
    <t>23487</t>
  </si>
  <si>
    <t>36,164</t>
  </si>
  <si>
    <t>DL-01240</t>
  </si>
  <si>
    <t>83157</t>
  </si>
  <si>
    <t>CMP-394</t>
  </si>
  <si>
    <t>7195</t>
  </si>
  <si>
    <t>07/06/2023</t>
  </si>
  <si>
    <t>DL-01243</t>
  </si>
  <si>
    <t>9,651</t>
  </si>
  <si>
    <t>DL-01244</t>
  </si>
  <si>
    <t>14181</t>
  </si>
  <si>
    <t>CMP-185</t>
  </si>
  <si>
    <t>9,000</t>
  </si>
  <si>
    <t>6585</t>
  </si>
  <si>
    <t>35055</t>
  </si>
  <si>
    <t>DL-01248</t>
  </si>
  <si>
    <t>80K</t>
  </si>
  <si>
    <t>DL-01249</t>
  </si>
  <si>
    <t>4547</t>
  </si>
  <si>
    <t>DL-01250</t>
  </si>
  <si>
    <t>$21,167</t>
  </si>
  <si>
    <t>23303</t>
  </si>
  <si>
    <t>DL-01252</t>
  </si>
  <si>
    <t>5408</t>
  </si>
  <si>
    <t>DL-01253</t>
  </si>
  <si>
    <t>7316</t>
  </si>
  <si>
    <t>42015</t>
  </si>
  <si>
    <t>$3,227</t>
  </si>
  <si>
    <t>76K</t>
  </si>
  <si>
    <t>DL-01257</t>
  </si>
  <si>
    <t>$7,168</t>
  </si>
  <si>
    <t>DL-01258</t>
  </si>
  <si>
    <t>DL-01259</t>
  </si>
  <si>
    <t>$14,638</t>
  </si>
  <si>
    <t>DL-01260</t>
  </si>
  <si>
    <t>2546</t>
  </si>
  <si>
    <t>CMP-010</t>
  </si>
  <si>
    <t>9214</t>
  </si>
  <si>
    <t>$14,058</t>
  </si>
  <si>
    <t>DL-01264</t>
  </si>
  <si>
    <t>64504</t>
  </si>
  <si>
    <t>42,005</t>
  </si>
  <si>
    <t>$4,358</t>
  </si>
  <si>
    <t>DL-01267</t>
  </si>
  <si>
    <t>77675</t>
  </si>
  <si>
    <t>DL-01269</t>
  </si>
  <si>
    <t>CMP-358</t>
  </si>
  <si>
    <t>CMP-174</t>
  </si>
  <si>
    <t>$172,554</t>
  </si>
  <si>
    <t>$183,405</t>
  </si>
  <si>
    <t>DL-01272</t>
  </si>
  <si>
    <t>143581</t>
  </si>
  <si>
    <t>55442</t>
  </si>
  <si>
    <t>$195,277</t>
  </si>
  <si>
    <t>23427</t>
  </si>
  <si>
    <t>DL-01276</t>
  </si>
  <si>
    <t>165,028</t>
  </si>
  <si>
    <t>23682</t>
  </si>
  <si>
    <t>73,736</t>
  </si>
  <si>
    <t>DL-01279</t>
  </si>
  <si>
    <t>5990</t>
  </si>
  <si>
    <t>DL-01280</t>
  </si>
  <si>
    <t>10164</t>
  </si>
  <si>
    <t>DL-01281</t>
  </si>
  <si>
    <t>CMP-087</t>
  </si>
  <si>
    <t>6463</t>
  </si>
  <si>
    <t>$5,612</t>
  </si>
  <si>
    <t>DL-01283</t>
  </si>
  <si>
    <t>7872</t>
  </si>
  <si>
    <t>$19,941</t>
  </si>
  <si>
    <t>42,172</t>
  </si>
  <si>
    <t>DL-01286</t>
  </si>
  <si>
    <t>$6,275</t>
  </si>
  <si>
    <t>DL-01287</t>
  </si>
  <si>
    <t>$8,399</t>
  </si>
  <si>
    <t>$38,697</t>
  </si>
  <si>
    <t>$24,506</t>
  </si>
  <si>
    <t>86419</t>
  </si>
  <si>
    <t>20/12/2023</t>
  </si>
  <si>
    <t>184102</t>
  </si>
  <si>
    <t>DL-01292</t>
  </si>
  <si>
    <t>$25,531</t>
  </si>
  <si>
    <t>DL-01293</t>
  </si>
  <si>
    <t>DL-01294</t>
  </si>
  <si>
    <t>7655</t>
  </si>
  <si>
    <t>$16,097</t>
  </si>
  <si>
    <t>7078</t>
  </si>
  <si>
    <t>$39,728</t>
  </si>
  <si>
    <t>CMP-152</t>
  </si>
  <si>
    <t>169393</t>
  </si>
  <si>
    <t>23593</t>
  </si>
  <si>
    <t>$91,860</t>
  </si>
  <si>
    <t>DL-01301</t>
  </si>
  <si>
    <t>$108,985</t>
  </si>
  <si>
    <t>$2,008</t>
  </si>
  <si>
    <t>40,372</t>
  </si>
  <si>
    <t>$13,460</t>
  </si>
  <si>
    <t>$72,235</t>
  </si>
  <si>
    <t>DL-01306</t>
  </si>
  <si>
    <t>$40,775</t>
  </si>
  <si>
    <t>$1,494</t>
  </si>
  <si>
    <t>DL-01309</t>
  </si>
  <si>
    <t>177646</t>
  </si>
  <si>
    <t>13,773</t>
  </si>
  <si>
    <t>$99,776</t>
  </si>
  <si>
    <t>$13,204</t>
  </si>
  <si>
    <t>8,420</t>
  </si>
  <si>
    <t>$3,821</t>
  </si>
  <si>
    <t>06/12/2023</t>
  </si>
  <si>
    <t>2565</t>
  </si>
  <si>
    <t>DL-01316</t>
  </si>
  <si>
    <t>21756</t>
  </si>
  <si>
    <t>$8,951</t>
  </si>
  <si>
    <t>$9,833</t>
  </si>
  <si>
    <t>$9,060</t>
  </si>
  <si>
    <t>DL-01320</t>
  </si>
  <si>
    <t>$5,693</t>
  </si>
  <si>
    <t>DL-01321</t>
  </si>
  <si>
    <t>DL-01322</t>
  </si>
  <si>
    <t>9,621</t>
  </si>
  <si>
    <t>5341</t>
  </si>
  <si>
    <t>DL-01324</t>
  </si>
  <si>
    <t>CMP-144</t>
  </si>
  <si>
    <t>$8,316</t>
  </si>
  <si>
    <t>CMP-110</t>
  </si>
  <si>
    <t>DL-01326</t>
  </si>
  <si>
    <t>2,704</t>
  </si>
  <si>
    <t>14/04/2024</t>
  </si>
  <si>
    <t>7255</t>
  </si>
  <si>
    <t>210,042</t>
  </si>
  <si>
    <t>$6,263</t>
  </si>
  <si>
    <t>$18,304</t>
  </si>
  <si>
    <t>$170,833</t>
  </si>
  <si>
    <t>DL-01332</t>
  </si>
  <si>
    <t>$9,870</t>
  </si>
  <si>
    <t>160499</t>
  </si>
  <si>
    <t>4627</t>
  </si>
  <si>
    <t>193623</t>
  </si>
  <si>
    <t>DL-01336</t>
  </si>
  <si>
    <t>33K</t>
  </si>
  <si>
    <t>23615</t>
  </si>
  <si>
    <t>15853</t>
  </si>
  <si>
    <t>DL-01339</t>
  </si>
  <si>
    <t>$127,878</t>
  </si>
  <si>
    <t>DL-01340</t>
  </si>
  <si>
    <t>$13,979</t>
  </si>
  <si>
    <t>32,231</t>
  </si>
  <si>
    <t>DL-01342</t>
  </si>
  <si>
    <t>CMP-280</t>
  </si>
  <si>
    <t>20,745</t>
  </si>
  <si>
    <t>$14,243</t>
  </si>
  <si>
    <t>$98,426</t>
  </si>
  <si>
    <t>$123,404</t>
  </si>
  <si>
    <t>CMP-308</t>
  </si>
  <si>
    <t>$10,908</t>
  </si>
  <si>
    <t>CMP-226</t>
  </si>
  <si>
    <t>19,167</t>
  </si>
  <si>
    <t>DL-01348</t>
  </si>
  <si>
    <t>15068</t>
  </si>
  <si>
    <t>DL-01349</t>
  </si>
  <si>
    <t>DL-01350</t>
  </si>
  <si>
    <t>DL-01351</t>
  </si>
  <si>
    <t>$3,996</t>
  </si>
  <si>
    <t>DL-01352</t>
  </si>
  <si>
    <t>$12,052</t>
  </si>
  <si>
    <t>DL-01353</t>
  </si>
  <si>
    <t>13010</t>
  </si>
  <si>
    <t>25/12/2022</t>
  </si>
  <si>
    <t>DL-01354</t>
  </si>
  <si>
    <t>6833</t>
  </si>
  <si>
    <t>9811</t>
  </si>
  <si>
    <t>160,283</t>
  </si>
  <si>
    <t>10308</t>
  </si>
  <si>
    <t>39,218</t>
  </si>
  <si>
    <t>DL-01359</t>
  </si>
  <si>
    <t>$19,360</t>
  </si>
  <si>
    <t>DL-01360</t>
  </si>
  <si>
    <t>CMP-349</t>
  </si>
  <si>
    <t>206859</t>
  </si>
  <si>
    <t>DL-01361</t>
  </si>
  <si>
    <t>$8,956</t>
  </si>
  <si>
    <t>$22,781</t>
  </si>
  <si>
    <t>3656</t>
  </si>
  <si>
    <t>DL-01364</t>
  </si>
  <si>
    <t>7,767</t>
  </si>
  <si>
    <t>DL-01366</t>
  </si>
  <si>
    <t>61,559</t>
  </si>
  <si>
    <t>DL-01367</t>
  </si>
  <si>
    <t>4,687</t>
  </si>
  <si>
    <t>CMP-082</t>
  </si>
  <si>
    <t>$1,832</t>
  </si>
  <si>
    <t>11/01/2022</t>
  </si>
  <si>
    <t>$52,066</t>
  </si>
  <si>
    <t>$180,842</t>
  </si>
  <si>
    <t>09/04/2022</t>
  </si>
  <si>
    <t>13206</t>
  </si>
  <si>
    <t>9510</t>
  </si>
  <si>
    <t>7435</t>
  </si>
  <si>
    <t>$8,329</t>
  </si>
  <si>
    <t>DL-01375</t>
  </si>
  <si>
    <t>$12,645</t>
  </si>
  <si>
    <t>DL-01376</t>
  </si>
  <si>
    <t>CMP-360</t>
  </si>
  <si>
    <t>30154</t>
  </si>
  <si>
    <t>DL-01377</t>
  </si>
  <si>
    <t>DL-01378</t>
  </si>
  <si>
    <t>38969</t>
  </si>
  <si>
    <t>$212,137</t>
  </si>
  <si>
    <t>23472</t>
  </si>
  <si>
    <t>DL-01381</t>
  </si>
  <si>
    <t>$7,698</t>
  </si>
  <si>
    <t>4144</t>
  </si>
  <si>
    <t>27K</t>
  </si>
  <si>
    <t>4,127</t>
  </si>
  <si>
    <t>DL-01388</t>
  </si>
  <si>
    <t>$7,936</t>
  </si>
  <si>
    <t>28/05/2022</t>
  </si>
  <si>
    <t>DL-01389</t>
  </si>
  <si>
    <t>$117,886</t>
  </si>
  <si>
    <t>$112,999</t>
  </si>
  <si>
    <t>DL-01391</t>
  </si>
  <si>
    <t>143452</t>
  </si>
  <si>
    <t>23584</t>
  </si>
  <si>
    <t>52837</t>
  </si>
  <si>
    <t>DL-01394</t>
  </si>
  <si>
    <t>$13,078</t>
  </si>
  <si>
    <t>DL-01395</t>
  </si>
  <si>
    <t>$10,430</t>
  </si>
  <si>
    <t>4642</t>
  </si>
  <si>
    <t>DL-01397</t>
  </si>
  <si>
    <t>12253</t>
  </si>
  <si>
    <t>$9,850</t>
  </si>
  <si>
    <t>10708</t>
  </si>
  <si>
    <t>DL-01400</t>
  </si>
  <si>
    <t>CMP-343</t>
  </si>
  <si>
    <t>DL-01401</t>
  </si>
  <si>
    <t>14,535</t>
  </si>
  <si>
    <t>14971</t>
  </si>
  <si>
    <t>43,133</t>
  </si>
  <si>
    <t>19608</t>
  </si>
  <si>
    <t>198786</t>
  </si>
  <si>
    <t>47717</t>
  </si>
  <si>
    <t>$19,149</t>
  </si>
  <si>
    <t>22/05/2024</t>
  </si>
  <si>
    <t>26,677</t>
  </si>
  <si>
    <t>119803</t>
  </si>
  <si>
    <t>8621</t>
  </si>
  <si>
    <t>DL-01413</t>
  </si>
  <si>
    <t>8946</t>
  </si>
  <si>
    <t>$8,799</t>
  </si>
  <si>
    <t>DL-01415</t>
  </si>
  <si>
    <t>$154,593</t>
  </si>
  <si>
    <t>CMP-276</t>
  </si>
  <si>
    <t>44416</t>
  </si>
  <si>
    <t>DL-01417</t>
  </si>
  <si>
    <t>135,096</t>
  </si>
  <si>
    <t>$36,213</t>
  </si>
  <si>
    <t>DL-01419</t>
  </si>
  <si>
    <t>$165,740</t>
  </si>
  <si>
    <t>12/10/2024</t>
  </si>
  <si>
    <t>$6,910</t>
  </si>
  <si>
    <t>DL-01421</t>
  </si>
  <si>
    <t>DL-01422</t>
  </si>
  <si>
    <t>8104</t>
  </si>
  <si>
    <t>19827</t>
  </si>
  <si>
    <t>$22,112</t>
  </si>
  <si>
    <t>19/02/2023</t>
  </si>
  <si>
    <t>DL-01426</t>
  </si>
  <si>
    <t>$10,553</t>
  </si>
  <si>
    <t>$2,618</t>
  </si>
  <si>
    <t>DL-01428</t>
  </si>
  <si>
    <t>$139,995</t>
  </si>
  <si>
    <t xml:space="preserve">Mason Solanki  </t>
  </si>
  <si>
    <t>DL-01429</t>
  </si>
  <si>
    <t>$88,296</t>
  </si>
  <si>
    <t>31379</t>
  </si>
  <si>
    <t>DL-01431</t>
  </si>
  <si>
    <t>21,952</t>
  </si>
  <si>
    <t>$8,727</t>
  </si>
  <si>
    <t>36775</t>
  </si>
  <si>
    <t>DL-01434</t>
  </si>
  <si>
    <t>29646</t>
  </si>
  <si>
    <t>43293</t>
  </si>
  <si>
    <t>13260</t>
  </si>
  <si>
    <t>DL-01437</t>
  </si>
  <si>
    <t>82,813</t>
  </si>
  <si>
    <t>DL-01438</t>
  </si>
  <si>
    <t>$7,074</t>
  </si>
  <si>
    <t>DL-01439</t>
  </si>
  <si>
    <t>$18,824</t>
  </si>
  <si>
    <t>2399</t>
  </si>
  <si>
    <t>DL-01443</t>
  </si>
  <si>
    <t>$5,219</t>
  </si>
  <si>
    <t>$2,574</t>
  </si>
  <si>
    <t>14191</t>
  </si>
  <si>
    <t>DL-01446</t>
  </si>
  <si>
    <t>18,673</t>
  </si>
  <si>
    <t>1336</t>
  </si>
  <si>
    <t>DL-01448</t>
  </si>
  <si>
    <t>54,535</t>
  </si>
  <si>
    <t>DL-01449</t>
  </si>
  <si>
    <t>DL-01451</t>
  </si>
  <si>
    <t>$3,904</t>
  </si>
  <si>
    <t>DL-01452</t>
  </si>
  <si>
    <t>$4,623</t>
  </si>
  <si>
    <t>DL-01453</t>
  </si>
  <si>
    <t>$206,171</t>
  </si>
  <si>
    <t>18036</t>
  </si>
  <si>
    <t>DL-01455</t>
  </si>
  <si>
    <t>165,405</t>
  </si>
  <si>
    <t>$5,417</t>
  </si>
  <si>
    <t>62094</t>
  </si>
  <si>
    <t>DL-01458</t>
  </si>
  <si>
    <t>39393</t>
  </si>
  <si>
    <t>7409</t>
  </si>
  <si>
    <t>DL-01460</t>
  </si>
  <si>
    <t>$10,183</t>
  </si>
  <si>
    <t>$9,957</t>
  </si>
  <si>
    <t>5835</t>
  </si>
  <si>
    <t>DL-01463</t>
  </si>
  <si>
    <t>14028</t>
  </si>
  <si>
    <t>DL-01464</t>
  </si>
  <si>
    <t>$186,305</t>
  </si>
  <si>
    <t>DL-01466</t>
  </si>
  <si>
    <t>$2,479</t>
  </si>
  <si>
    <t>DL-01467</t>
  </si>
  <si>
    <t>DL-01468</t>
  </si>
  <si>
    <t>11766</t>
  </si>
  <si>
    <t>183794</t>
  </si>
  <si>
    <t>DL-01470</t>
  </si>
  <si>
    <t>$3,751</t>
  </si>
  <si>
    <t>$18,977</t>
  </si>
  <si>
    <t>10073</t>
  </si>
  <si>
    <t>$10,868</t>
  </si>
  <si>
    <t>DL-01474</t>
  </si>
  <si>
    <t>19790</t>
  </si>
  <si>
    <t>10865</t>
  </si>
  <si>
    <t>106306</t>
  </si>
  <si>
    <t>DL-01478</t>
  </si>
  <si>
    <t>$8,139</t>
  </si>
  <si>
    <t>$215,569</t>
  </si>
  <si>
    <t>DL-01480</t>
  </si>
  <si>
    <t>29118</t>
  </si>
  <si>
    <t>2,754</t>
  </si>
  <si>
    <t>8687</t>
  </si>
  <si>
    <t>$156,779</t>
  </si>
  <si>
    <t>DL-01484</t>
  </si>
  <si>
    <t>2566</t>
  </si>
  <si>
    <t>DL-01485</t>
  </si>
  <si>
    <t>$121,590</t>
  </si>
  <si>
    <t>CMP-266</t>
  </si>
  <si>
    <t>$8,212</t>
  </si>
  <si>
    <t>$44,106</t>
  </si>
  <si>
    <t>14,601</t>
  </si>
  <si>
    <t>DL-01489</t>
  </si>
  <si>
    <t>6799</t>
  </si>
  <si>
    <t>DL-01490</t>
  </si>
  <si>
    <t>8483</t>
  </si>
  <si>
    <t>14,437</t>
  </si>
  <si>
    <t>DL-01492</t>
  </si>
  <si>
    <t>CMP-290</t>
  </si>
  <si>
    <t>$106,105</t>
  </si>
  <si>
    <t>$8,144</t>
  </si>
  <si>
    <t>$40,909</t>
  </si>
  <si>
    <t>5543</t>
  </si>
  <si>
    <t>22/04/2023</t>
  </si>
  <si>
    <t>33,257</t>
  </si>
  <si>
    <t>21132</t>
  </si>
  <si>
    <t>16702</t>
  </si>
  <si>
    <t>DL-01500</t>
  </si>
  <si>
    <t>6135</t>
  </si>
  <si>
    <t>8554</t>
  </si>
  <si>
    <t>DL-01502</t>
  </si>
  <si>
    <t>4696</t>
  </si>
  <si>
    <t>DL-01503</t>
  </si>
  <si>
    <t>15764</t>
  </si>
  <si>
    <t>$139,062</t>
  </si>
  <si>
    <t>97K</t>
  </si>
  <si>
    <t>28/02/2024</t>
  </si>
  <si>
    <t>DL-01506</t>
  </si>
  <si>
    <t>$6,706</t>
  </si>
  <si>
    <t>10183</t>
  </si>
  <si>
    <t>DL-01509</t>
  </si>
  <si>
    <t>19628</t>
  </si>
  <si>
    <t>$80,210</t>
  </si>
  <si>
    <t>DL-01511</t>
  </si>
  <si>
    <t>$7,272</t>
  </si>
  <si>
    <t>$8,576</t>
  </si>
  <si>
    <t>2427</t>
  </si>
  <si>
    <t>2106</t>
  </si>
  <si>
    <t>DL-01515</t>
  </si>
  <si>
    <t>29424</t>
  </si>
  <si>
    <t>CMP-158</t>
  </si>
  <si>
    <t>7,410</t>
  </si>
  <si>
    <t>5504</t>
  </si>
  <si>
    <t>10,802</t>
  </si>
  <si>
    <t>DL-01519</t>
  </si>
  <si>
    <t>18250</t>
  </si>
  <si>
    <t>DL-01521</t>
  </si>
  <si>
    <t>$71,047</t>
  </si>
  <si>
    <t>$46,638</t>
  </si>
  <si>
    <t>DL-01523</t>
  </si>
  <si>
    <t>205338</t>
  </si>
  <si>
    <t>DL-01524</t>
  </si>
  <si>
    <t>CMP-337</t>
  </si>
  <si>
    <t>9,177</t>
  </si>
  <si>
    <t>2280</t>
  </si>
  <si>
    <t>$21,404</t>
  </si>
  <si>
    <t>CMP-206</t>
  </si>
  <si>
    <t>$5,356</t>
  </si>
  <si>
    <t>DL-01528</t>
  </si>
  <si>
    <t>122924</t>
  </si>
  <si>
    <t>DL-01529</t>
  </si>
  <si>
    <t>7359</t>
  </si>
  <si>
    <t>DL-01530</t>
  </si>
  <si>
    <t>$1,839</t>
  </si>
  <si>
    <t>DL-01532</t>
  </si>
  <si>
    <t>170K</t>
  </si>
  <si>
    <t>DL-01533</t>
  </si>
  <si>
    <t>5154</t>
  </si>
  <si>
    <t>$107,677</t>
  </si>
  <si>
    <t>44,333</t>
  </si>
  <si>
    <t>DL-01536</t>
  </si>
  <si>
    <t>9527</t>
  </si>
  <si>
    <t>13,383</t>
  </si>
  <si>
    <t>45,990</t>
  </si>
  <si>
    <t>DL-01539</t>
  </si>
  <si>
    <t>$3,367</t>
  </si>
  <si>
    <t>$3,088</t>
  </si>
  <si>
    <t>$24,865</t>
  </si>
  <si>
    <t>DL-01543</t>
  </si>
  <si>
    <t>DL-01544</t>
  </si>
  <si>
    <t>CMP-388</t>
  </si>
  <si>
    <t>159K</t>
  </si>
  <si>
    <t>DL-01545</t>
  </si>
  <si>
    <t>17,494</t>
  </si>
  <si>
    <t>7522</t>
  </si>
  <si>
    <t>DL-01547</t>
  </si>
  <si>
    <t>$116,111</t>
  </si>
  <si>
    <t>DL-01548</t>
  </si>
  <si>
    <t>$6,861</t>
  </si>
  <si>
    <t>DL-01549</t>
  </si>
  <si>
    <t>$29,232</t>
  </si>
  <si>
    <t>DL-01550</t>
  </si>
  <si>
    <t>1615</t>
  </si>
  <si>
    <t>$17,517</t>
  </si>
  <si>
    <t>13624</t>
  </si>
  <si>
    <t>DL-01554</t>
  </si>
  <si>
    <t>$178,655</t>
  </si>
  <si>
    <t>$3,002</t>
  </si>
  <si>
    <t>$1,235</t>
  </si>
  <si>
    <t>3188</t>
  </si>
  <si>
    <t>19415</t>
  </si>
  <si>
    <t>DL-01559</t>
  </si>
  <si>
    <t>$58,322</t>
  </si>
  <si>
    <t>32912</t>
  </si>
  <si>
    <t>DL-01561</t>
  </si>
  <si>
    <t>2,811</t>
  </si>
  <si>
    <t>$10,537</t>
  </si>
  <si>
    <t>$4,948</t>
  </si>
  <si>
    <t>DL-01564</t>
  </si>
  <si>
    <t>$13,477</t>
  </si>
  <si>
    <t>$11,131</t>
  </si>
  <si>
    <t>$4,807</t>
  </si>
  <si>
    <t>$12,055</t>
  </si>
  <si>
    <t>6616</t>
  </si>
  <si>
    <t>$124,113</t>
  </si>
  <si>
    <t>DL-01571</t>
  </si>
  <si>
    <t>$4,633</t>
  </si>
  <si>
    <t>DL-01572</t>
  </si>
  <si>
    <t>11,950</t>
  </si>
  <si>
    <t>DL-01573</t>
  </si>
  <si>
    <t>13,981</t>
  </si>
  <si>
    <t>$5,720</t>
  </si>
  <si>
    <t>$15,701</t>
  </si>
  <si>
    <t>10,039</t>
  </si>
  <si>
    <t>$9,393</t>
  </si>
  <si>
    <t>$167,640</t>
  </si>
  <si>
    <t>DL-01579</t>
  </si>
  <si>
    <t>$9,799</t>
  </si>
  <si>
    <t>9384</t>
  </si>
  <si>
    <t>DL-01581</t>
  </si>
  <si>
    <t>$97,491</t>
  </si>
  <si>
    <t>CMP-385</t>
  </si>
  <si>
    <t>38K</t>
  </si>
  <si>
    <t>CMP-193</t>
  </si>
  <si>
    <t>10446</t>
  </si>
  <si>
    <t>DL-01584</t>
  </si>
  <si>
    <t>8653</t>
  </si>
  <si>
    <t>32859</t>
  </si>
  <si>
    <t>$33,525</t>
  </si>
  <si>
    <t>DL-01587</t>
  </si>
  <si>
    <t>4101</t>
  </si>
  <si>
    <t>$123,026</t>
  </si>
  <si>
    <t>20,278</t>
  </si>
  <si>
    <t>DL-01592</t>
  </si>
  <si>
    <t>DL-01593</t>
  </si>
  <si>
    <t>$22,709</t>
  </si>
  <si>
    <t>7544</t>
  </si>
  <si>
    <t>DL-01595</t>
  </si>
  <si>
    <t>192743</t>
  </si>
  <si>
    <t>DL-01596</t>
  </si>
  <si>
    <t>$4,768</t>
  </si>
  <si>
    <t>DL-01597</t>
  </si>
  <si>
    <t>4318</t>
  </si>
  <si>
    <t>DL-01598</t>
  </si>
  <si>
    <t>$21,920</t>
  </si>
  <si>
    <t>7,333</t>
  </si>
  <si>
    <t>DL-01600</t>
  </si>
  <si>
    <t>DL-01601</t>
  </si>
  <si>
    <t>5,266</t>
  </si>
  <si>
    <t>DL-01602</t>
  </si>
  <si>
    <t>4171</t>
  </si>
  <si>
    <t>$9,137</t>
  </si>
  <si>
    <t>DL-01604</t>
  </si>
  <si>
    <t>23639</t>
  </si>
  <si>
    <t>DL-01606</t>
  </si>
  <si>
    <t>$26,303</t>
  </si>
  <si>
    <t>DL-01607</t>
  </si>
  <si>
    <t>22438</t>
  </si>
  <si>
    <t>197,621</t>
  </si>
  <si>
    <t>$15,991</t>
  </si>
  <si>
    <t>DL-01610</t>
  </si>
  <si>
    <t>18621</t>
  </si>
  <si>
    <t>$19,984</t>
  </si>
  <si>
    <t>DL-01612</t>
  </si>
  <si>
    <t>30304</t>
  </si>
  <si>
    <t xml:space="preserve">Kashish Patla  </t>
  </si>
  <si>
    <t>$3,075</t>
  </si>
  <si>
    <t>$13,837</t>
  </si>
  <si>
    <t>DL-01615</t>
  </si>
  <si>
    <t>3795</t>
  </si>
  <si>
    <t>10861</t>
  </si>
  <si>
    <t>DL-01617</t>
  </si>
  <si>
    <t>144K</t>
  </si>
  <si>
    <t>11,474</t>
  </si>
  <si>
    <t>DL-01619</t>
  </si>
  <si>
    <t>5,086</t>
  </si>
  <si>
    <t>DL-01620</t>
  </si>
  <si>
    <t>14048</t>
  </si>
  <si>
    <t>DL-01621</t>
  </si>
  <si>
    <t>$45,810</t>
  </si>
  <si>
    <t>CMP-092</t>
  </si>
  <si>
    <t>$44,777</t>
  </si>
  <si>
    <t>15104</t>
  </si>
  <si>
    <t>DL-01624</t>
  </si>
  <si>
    <t>7469</t>
  </si>
  <si>
    <t>DL-01625</t>
  </si>
  <si>
    <t>$38,972</t>
  </si>
  <si>
    <t>$21,246</t>
  </si>
  <si>
    <t>40,939</t>
  </si>
  <si>
    <t>$5,121</t>
  </si>
  <si>
    <t>CMP-047</t>
  </si>
  <si>
    <t>$9,547</t>
  </si>
  <si>
    <t>$14,533</t>
  </si>
  <si>
    <t>11023</t>
  </si>
  <si>
    <t>DL-01633</t>
  </si>
  <si>
    <t>$97,878</t>
  </si>
  <si>
    <t>4408</t>
  </si>
  <si>
    <t>$46,851</t>
  </si>
  <si>
    <t>DL-01636</t>
  </si>
  <si>
    <t>$55,793</t>
  </si>
  <si>
    <t>150659</t>
  </si>
  <si>
    <t>DL-01638</t>
  </si>
  <si>
    <t>176,609</t>
  </si>
  <si>
    <t>196,882</t>
  </si>
  <si>
    <t>46,595</t>
  </si>
  <si>
    <t>12924</t>
  </si>
  <si>
    <t>DL-01642</t>
  </si>
  <si>
    <t>$6,915</t>
  </si>
  <si>
    <t>DL-01643</t>
  </si>
  <si>
    <t>$46,194</t>
  </si>
  <si>
    <t>DL-01644</t>
  </si>
  <si>
    <t>9,023</t>
  </si>
  <si>
    <t>34071</t>
  </si>
  <si>
    <t>2438</t>
  </si>
  <si>
    <t>DL-01647</t>
  </si>
  <si>
    <t>3876</t>
  </si>
  <si>
    <t>DL-01648</t>
  </si>
  <si>
    <t>4409</t>
  </si>
  <si>
    <t>$29,064</t>
  </si>
  <si>
    <t>12533</t>
  </si>
  <si>
    <t>84165</t>
  </si>
  <si>
    <t>$10,151</t>
  </si>
  <si>
    <t>DL-01653</t>
  </si>
  <si>
    <t>CMP-090</t>
  </si>
  <si>
    <t>$16,088</t>
  </si>
  <si>
    <t>19,757</t>
  </si>
  <si>
    <t>$81,183</t>
  </si>
  <si>
    <t>DL-01656</t>
  </si>
  <si>
    <t>14518</t>
  </si>
  <si>
    <t>4216</t>
  </si>
  <si>
    <t>32588</t>
  </si>
  <si>
    <t>$19,764</t>
  </si>
  <si>
    <t>DL-01660</t>
  </si>
  <si>
    <t>$14,796</t>
  </si>
  <si>
    <t>DL-01661</t>
  </si>
  <si>
    <t>3849</t>
  </si>
  <si>
    <t>DL-01662</t>
  </si>
  <si>
    <t>DL-01663</t>
  </si>
  <si>
    <t>19064</t>
  </si>
  <si>
    <t>10443</t>
  </si>
  <si>
    <t>4138</t>
  </si>
  <si>
    <t>DL-01668</t>
  </si>
  <si>
    <t>CMP-205</t>
  </si>
  <si>
    <t>37948</t>
  </si>
  <si>
    <t>DL-01669</t>
  </si>
  <si>
    <t>14323</t>
  </si>
  <si>
    <t>DL-01670</t>
  </si>
  <si>
    <t>85,007</t>
  </si>
  <si>
    <t>DL-01671</t>
  </si>
  <si>
    <t>2536</t>
  </si>
  <si>
    <t>06/06/2024</t>
  </si>
  <si>
    <t>6724</t>
  </si>
  <si>
    <t>DL-01673</t>
  </si>
  <si>
    <t>215,465</t>
  </si>
  <si>
    <t>4449</t>
  </si>
  <si>
    <t>$185,618</t>
  </si>
  <si>
    <t>DL-01676</t>
  </si>
  <si>
    <t>CMP-332</t>
  </si>
  <si>
    <t>156482</t>
  </si>
  <si>
    <t>DL-01677</t>
  </si>
  <si>
    <t>8418</t>
  </si>
  <si>
    <t>DL-01678</t>
  </si>
  <si>
    <t>$4,793</t>
  </si>
  <si>
    <t>$11,559</t>
  </si>
  <si>
    <t>DL-01680</t>
  </si>
  <si>
    <t>$11,523</t>
  </si>
  <si>
    <t>DL-01681</t>
  </si>
  <si>
    <t>DL-01682</t>
  </si>
  <si>
    <t>$65,228</t>
  </si>
  <si>
    <t>$8,527</t>
  </si>
  <si>
    <t>DL-01684</t>
  </si>
  <si>
    <t>40324</t>
  </si>
  <si>
    <t>124,568</t>
  </si>
  <si>
    <t>190053</t>
  </si>
  <si>
    <t>43940</t>
  </si>
  <si>
    <t>18/09/2022</t>
  </si>
  <si>
    <t>DL-01688</t>
  </si>
  <si>
    <t>102,300</t>
  </si>
  <si>
    <t>3414</t>
  </si>
  <si>
    <t>$13,104</t>
  </si>
  <si>
    <t>$22,003</t>
  </si>
  <si>
    <t>5,777</t>
  </si>
  <si>
    <t>DL-01693</t>
  </si>
  <si>
    <t>16232</t>
  </si>
  <si>
    <t>DL-01694</t>
  </si>
  <si>
    <t>$9,754</t>
  </si>
  <si>
    <t>$215,612</t>
  </si>
  <si>
    <t>DL-01697</t>
  </si>
  <si>
    <t>11055</t>
  </si>
  <si>
    <t>DL-01699</t>
  </si>
  <si>
    <t>4250</t>
  </si>
  <si>
    <t>$21,555</t>
  </si>
  <si>
    <t>DL-01701</t>
  </si>
  <si>
    <t>20,239</t>
  </si>
  <si>
    <t>9441</t>
  </si>
  <si>
    <t>7,742</t>
  </si>
  <si>
    <t>DL-01704</t>
  </si>
  <si>
    <t>3621</t>
  </si>
  <si>
    <t>DL-01705</t>
  </si>
  <si>
    <t>$165,498</t>
  </si>
  <si>
    <t>DL-01706</t>
  </si>
  <si>
    <t>15,861</t>
  </si>
  <si>
    <t>8775</t>
  </si>
  <si>
    <t>DL-01708</t>
  </si>
  <si>
    <t>CMP-355</t>
  </si>
  <si>
    <t>$110,268</t>
  </si>
  <si>
    <t>$118,877</t>
  </si>
  <si>
    <t>18/05/2024</t>
  </si>
  <si>
    <t>DL-01711</t>
  </si>
  <si>
    <t>30785</t>
  </si>
  <si>
    <t>8293</t>
  </si>
  <si>
    <t>22563</t>
  </si>
  <si>
    <t>27145</t>
  </si>
  <si>
    <t>20/06/2024</t>
  </si>
  <si>
    <t>$8,031</t>
  </si>
  <si>
    <t>$39,549</t>
  </si>
  <si>
    <t>DL-01717</t>
  </si>
  <si>
    <t>12096</t>
  </si>
  <si>
    <t>DL-01718</t>
  </si>
  <si>
    <t>120859</t>
  </si>
  <si>
    <t>28/05/2024</t>
  </si>
  <si>
    <t>9173</t>
  </si>
  <si>
    <t>DL-01720</t>
  </si>
  <si>
    <t>$21,353</t>
  </si>
  <si>
    <t>$164,557</t>
  </si>
  <si>
    <t>4,715</t>
  </si>
  <si>
    <t>$16,570</t>
  </si>
  <si>
    <t>$15,580</t>
  </si>
  <si>
    <t>01/11/2023</t>
  </si>
  <si>
    <t>20784</t>
  </si>
  <si>
    <t>DL-01726</t>
  </si>
  <si>
    <t>15493</t>
  </si>
  <si>
    <t>193K</t>
  </si>
  <si>
    <t>$9,156</t>
  </si>
  <si>
    <t>$4,553</t>
  </si>
  <si>
    <t>71272</t>
  </si>
  <si>
    <t>3,971</t>
  </si>
  <si>
    <t>$40,628</t>
  </si>
  <si>
    <t>DL-01733</t>
  </si>
  <si>
    <t>$38,858</t>
  </si>
  <si>
    <t>DL-01734</t>
  </si>
  <si>
    <t>$17,560</t>
  </si>
  <si>
    <t>$5,014</t>
  </si>
  <si>
    <t>$208,468</t>
  </si>
  <si>
    <t>22/08/2022</t>
  </si>
  <si>
    <t>$160,064</t>
  </si>
  <si>
    <t>DL-01739</t>
  </si>
  <si>
    <t>8353</t>
  </si>
  <si>
    <t>$8,046</t>
  </si>
  <si>
    <t>07/04/2024</t>
  </si>
  <si>
    <t>DL-01741</t>
  </si>
  <si>
    <t>$79,527</t>
  </si>
  <si>
    <t>6,797</t>
  </si>
  <si>
    <t>DL-01743</t>
  </si>
  <si>
    <t>3,652</t>
  </si>
  <si>
    <t>DL-01744</t>
  </si>
  <si>
    <t>$91,798</t>
  </si>
  <si>
    <t>DL-01745</t>
  </si>
  <si>
    <t>56056</t>
  </si>
  <si>
    <t>DL-01746</t>
  </si>
  <si>
    <t>24176</t>
  </si>
  <si>
    <t>CMP-026</t>
  </si>
  <si>
    <t>$11,427</t>
  </si>
  <si>
    <t>$6,678</t>
  </si>
  <si>
    <t>$33,143</t>
  </si>
  <si>
    <t>56806</t>
  </si>
  <si>
    <t>$4,276</t>
  </si>
  <si>
    <t>DL-01754</t>
  </si>
  <si>
    <t>17841</t>
  </si>
  <si>
    <t>DL-01755</t>
  </si>
  <si>
    <t>$203,197</t>
  </si>
  <si>
    <t>161K</t>
  </si>
  <si>
    <t>28531</t>
  </si>
  <si>
    <t>DL-01758</t>
  </si>
  <si>
    <t>151896</t>
  </si>
  <si>
    <t>39,927</t>
  </si>
  <si>
    <t>DL-01760</t>
  </si>
  <si>
    <t>$10,374</t>
  </si>
  <si>
    <t>$8,854</t>
  </si>
  <si>
    <t>69K</t>
  </si>
  <si>
    <t>DL-01763</t>
  </si>
  <si>
    <t>$166,652</t>
  </si>
  <si>
    <t>$4,174</t>
  </si>
  <si>
    <t>25/07/2022</t>
  </si>
  <si>
    <t>26K</t>
  </si>
  <si>
    <t>$8,324</t>
  </si>
  <si>
    <t>4,299</t>
  </si>
  <si>
    <t>$162,981</t>
  </si>
  <si>
    <t>14263</t>
  </si>
  <si>
    <t>DL-01771</t>
  </si>
  <si>
    <t>34279</t>
  </si>
  <si>
    <t>$10,909</t>
  </si>
  <si>
    <t>DL-01773</t>
  </si>
  <si>
    <t>4,461</t>
  </si>
  <si>
    <t>12852</t>
  </si>
  <si>
    <t>30,646</t>
  </si>
  <si>
    <t>DL-01776</t>
  </si>
  <si>
    <t>6302</t>
  </si>
  <si>
    <t>28,756</t>
  </si>
  <si>
    <t>DL-01778</t>
  </si>
  <si>
    <t>$86,163</t>
  </si>
  <si>
    <t>$18,309</t>
  </si>
  <si>
    <t>DL-01780</t>
  </si>
  <si>
    <t>$3,273</t>
  </si>
  <si>
    <t>$6,183</t>
  </si>
  <si>
    <t>$28,917</t>
  </si>
  <si>
    <t>DL-01784</t>
  </si>
  <si>
    <t>2888</t>
  </si>
  <si>
    <t>DL-01785</t>
  </si>
  <si>
    <t>150,682</t>
  </si>
  <si>
    <t>DL-01786</t>
  </si>
  <si>
    <t>40772</t>
  </si>
  <si>
    <t>22997</t>
  </si>
  <si>
    <t>19485</t>
  </si>
  <si>
    <t>4694</t>
  </si>
  <si>
    <t xml:space="preserve">Jalsa Parsa  </t>
  </si>
  <si>
    <t>31/01/2022</t>
  </si>
  <si>
    <t>DL-01790</t>
  </si>
  <si>
    <t>34115</t>
  </si>
  <si>
    <t>DL-01791</t>
  </si>
  <si>
    <t>12196</t>
  </si>
  <si>
    <t>$12,260</t>
  </si>
  <si>
    <t>DL-01793</t>
  </si>
  <si>
    <t>$74,078</t>
  </si>
  <si>
    <t>DL-01794</t>
  </si>
  <si>
    <t>$5,214</t>
  </si>
  <si>
    <t>DL-01795</t>
  </si>
  <si>
    <t>16363</t>
  </si>
  <si>
    <t>DL-01796</t>
  </si>
  <si>
    <t>5771</t>
  </si>
  <si>
    <t>DL-01797</t>
  </si>
  <si>
    <t>13733</t>
  </si>
  <si>
    <t>$11,025</t>
  </si>
  <si>
    <t>$12,277</t>
  </si>
  <si>
    <t>DL-01800</t>
  </si>
  <si>
    <t>$63,750</t>
  </si>
  <si>
    <t>$36,221</t>
  </si>
  <si>
    <t>23,150</t>
  </si>
  <si>
    <t>DL-01803</t>
  </si>
  <si>
    <t>2,752</t>
  </si>
  <si>
    <t>DL-01804</t>
  </si>
  <si>
    <t>$15,233</t>
  </si>
  <si>
    <t>$5,721</t>
  </si>
  <si>
    <t>11950</t>
  </si>
  <si>
    <t>DL-01807</t>
  </si>
  <si>
    <t>$6,839</t>
  </si>
  <si>
    <t>DL-01808</t>
  </si>
  <si>
    <t>9410</t>
  </si>
  <si>
    <t>3,610</t>
  </si>
  <si>
    <t>DL-01811</t>
  </si>
  <si>
    <t>33638</t>
  </si>
  <si>
    <t>167518</t>
  </si>
  <si>
    <t>11422</t>
  </si>
  <si>
    <t>$1,281</t>
  </si>
  <si>
    <t>4,981</t>
  </si>
  <si>
    <t>22/12/2023</t>
  </si>
  <si>
    <t>DL-01816</t>
  </si>
  <si>
    <t>39,105</t>
  </si>
  <si>
    <t>31/01/2023</t>
  </si>
  <si>
    <t>DL-01817</t>
  </si>
  <si>
    <t>DL-01818</t>
  </si>
  <si>
    <t>$17,679</t>
  </si>
  <si>
    <t>DL-01819</t>
  </si>
  <si>
    <t>61498</t>
  </si>
  <si>
    <t>$3,710</t>
  </si>
  <si>
    <t>DL-01821</t>
  </si>
  <si>
    <t>181630</t>
  </si>
  <si>
    <t>DL-01822</t>
  </si>
  <si>
    <t>$46,625</t>
  </si>
  <si>
    <t>7038</t>
  </si>
  <si>
    <t>DL-01824</t>
  </si>
  <si>
    <t>4593</t>
  </si>
  <si>
    <t>DL-01825</t>
  </si>
  <si>
    <t>$176,547</t>
  </si>
  <si>
    <t>$2,661</t>
  </si>
  <si>
    <t>2751</t>
  </si>
  <si>
    <t>$82,357</t>
  </si>
  <si>
    <t>DL-01829</t>
  </si>
  <si>
    <t>5649</t>
  </si>
  <si>
    <t>DL-01830</t>
  </si>
  <si>
    <t>$5,460</t>
  </si>
  <si>
    <t>6006</t>
  </si>
  <si>
    <t>10,439</t>
  </si>
  <si>
    <t>11054</t>
  </si>
  <si>
    <t>DL-01834</t>
  </si>
  <si>
    <t>17,083</t>
  </si>
  <si>
    <t>110091</t>
  </si>
  <si>
    <t>5,941</t>
  </si>
  <si>
    <t>8781</t>
  </si>
  <si>
    <t>DL-01839</t>
  </si>
  <si>
    <t>$22,572</t>
  </si>
  <si>
    <t>DL-01841</t>
  </si>
  <si>
    <t>$175,536</t>
  </si>
  <si>
    <t>DL-01842</t>
  </si>
  <si>
    <t>$3,505</t>
  </si>
  <si>
    <t>$160,428</t>
  </si>
  <si>
    <t>3610</t>
  </si>
  <si>
    <t>DL-01845</t>
  </si>
  <si>
    <t>$40,742</t>
  </si>
  <si>
    <t>DL-01846</t>
  </si>
  <si>
    <t>DL-01847</t>
  </si>
  <si>
    <t>13134</t>
  </si>
  <si>
    <t>$59,659</t>
  </si>
  <si>
    <t>13,997</t>
  </si>
  <si>
    <t>DL-01850</t>
  </si>
  <si>
    <t>$32,868</t>
  </si>
  <si>
    <t>DL-01851</t>
  </si>
  <si>
    <t>15,210</t>
  </si>
  <si>
    <t>76923</t>
  </si>
  <si>
    <t>24/02/2022</t>
  </si>
  <si>
    <t>$31,713</t>
  </si>
  <si>
    <t>7659</t>
  </si>
  <si>
    <t>4005</t>
  </si>
  <si>
    <t>DL-01856</t>
  </si>
  <si>
    <t>$6,311</t>
  </si>
  <si>
    <t>DL-01857</t>
  </si>
  <si>
    <t>205004</t>
  </si>
  <si>
    <t>DL-01858</t>
  </si>
  <si>
    <t>8315</t>
  </si>
  <si>
    <t>215,780</t>
  </si>
  <si>
    <t>DL-01860</t>
  </si>
  <si>
    <t>46,351</t>
  </si>
  <si>
    <t>5,240</t>
  </si>
  <si>
    <t>30K</t>
  </si>
  <si>
    <t>55,717</t>
  </si>
  <si>
    <t>DL-01864</t>
  </si>
  <si>
    <t>5685</t>
  </si>
  <si>
    <t>$6,330</t>
  </si>
  <si>
    <t>1,388</t>
  </si>
  <si>
    <t>DL-01867</t>
  </si>
  <si>
    <t>$8,946</t>
  </si>
  <si>
    <t>19/03/2024</t>
  </si>
  <si>
    <t>DL-01868</t>
  </si>
  <si>
    <t>14507</t>
  </si>
  <si>
    <t>8706</t>
  </si>
  <si>
    <t>11,477</t>
  </si>
  <si>
    <t>48968</t>
  </si>
  <si>
    <t>20627</t>
  </si>
  <si>
    <t>12499</t>
  </si>
  <si>
    <t>DL-01874</t>
  </si>
  <si>
    <t>96,972</t>
  </si>
  <si>
    <t>$30,469</t>
  </si>
  <si>
    <t>DL-01876</t>
  </si>
  <si>
    <t>13515</t>
  </si>
  <si>
    <t>21815</t>
  </si>
  <si>
    <t>$1,638</t>
  </si>
  <si>
    <t>DL-01879</t>
  </si>
  <si>
    <t>29,336</t>
  </si>
  <si>
    <t>131692</t>
  </si>
  <si>
    <t>DL-01881</t>
  </si>
  <si>
    <t>3806</t>
  </si>
  <si>
    <t>DL-01882</t>
  </si>
  <si>
    <t>25823</t>
  </si>
  <si>
    <t>$71,970</t>
  </si>
  <si>
    <t>DL-01884</t>
  </si>
  <si>
    <t>$5,201</t>
  </si>
  <si>
    <t>11449</t>
  </si>
  <si>
    <t>12712</t>
  </si>
  <si>
    <t>11692</t>
  </si>
  <si>
    <t>09/02/2022</t>
  </si>
  <si>
    <t>$160,334</t>
  </si>
  <si>
    <t>CMP-393</t>
  </si>
  <si>
    <t>$62,414</t>
  </si>
  <si>
    <t>DL-01891</t>
  </si>
  <si>
    <t>$16,801</t>
  </si>
  <si>
    <t>13867</t>
  </si>
  <si>
    <t>$5,619</t>
  </si>
  <si>
    <t>$5,946</t>
  </si>
  <si>
    <t>DL-01895</t>
  </si>
  <si>
    <t>37199</t>
  </si>
  <si>
    <t>DL-01896</t>
  </si>
  <si>
    <t>$24,967</t>
  </si>
  <si>
    <t>DL-01897</t>
  </si>
  <si>
    <t>24681</t>
  </si>
  <si>
    <t>DL-01898</t>
  </si>
  <si>
    <t>$100,447</t>
  </si>
  <si>
    <t>DL-01899</t>
  </si>
  <si>
    <t>$20,266</t>
  </si>
  <si>
    <t>$119,151</t>
  </si>
  <si>
    <t>$120,181</t>
  </si>
  <si>
    <t>6587</t>
  </si>
  <si>
    <t>CMP-345</t>
  </si>
  <si>
    <t>$56,340</t>
  </si>
  <si>
    <t>DL-01904</t>
  </si>
  <si>
    <t>19109</t>
  </si>
  <si>
    <t>12/12/2024</t>
  </si>
  <si>
    <t>DL-01905</t>
  </si>
  <si>
    <t>$11,844</t>
  </si>
  <si>
    <t>$8,388</t>
  </si>
  <si>
    <t>165373</t>
  </si>
  <si>
    <t>DL-01909</t>
  </si>
  <si>
    <t>$19,985</t>
  </si>
  <si>
    <t>2161</t>
  </si>
  <si>
    <t>17,201</t>
  </si>
  <si>
    <t>$67,756</t>
  </si>
  <si>
    <t>DL-01914</t>
  </si>
  <si>
    <t>132098</t>
  </si>
  <si>
    <t>DL-01915</t>
  </si>
  <si>
    <t>$33,294</t>
  </si>
  <si>
    <t>13201</t>
  </si>
  <si>
    <t>DL-01917</t>
  </si>
  <si>
    <t>$111,086</t>
  </si>
  <si>
    <t>DL-01918</t>
  </si>
  <si>
    <t>$7,592</t>
  </si>
  <si>
    <t>$170,989</t>
  </si>
  <si>
    <t>6223</t>
  </si>
  <si>
    <t>14719</t>
  </si>
  <si>
    <t>DL-01923</t>
  </si>
  <si>
    <t>4011</t>
  </si>
  <si>
    <t>DL-01924</t>
  </si>
  <si>
    <t>12,933</t>
  </si>
  <si>
    <t>$3,630</t>
  </si>
  <si>
    <t>$7,382</t>
  </si>
  <si>
    <t>205542</t>
  </si>
  <si>
    <t>$5,157</t>
  </si>
  <si>
    <t>DL-01929</t>
  </si>
  <si>
    <t>6473</t>
  </si>
  <si>
    <t>DL-01930</t>
  </si>
  <si>
    <t>DL-01931</t>
  </si>
  <si>
    <t>8740</t>
  </si>
  <si>
    <t>DL-01932</t>
  </si>
  <si>
    <t>9954</t>
  </si>
  <si>
    <t>$7,012</t>
  </si>
  <si>
    <t>1969</t>
  </si>
  <si>
    <t>DL-01935</t>
  </si>
  <si>
    <t>6323</t>
  </si>
  <si>
    <t>$11,132</t>
  </si>
  <si>
    <t>DL-01937</t>
  </si>
  <si>
    <t>$1,947</t>
  </si>
  <si>
    <t>30481</t>
  </si>
  <si>
    <t>6990</t>
  </si>
  <si>
    <t>DL-01940</t>
  </si>
  <si>
    <t>$2,418</t>
  </si>
  <si>
    <t>9,952</t>
  </si>
  <si>
    <t>$18,561</t>
  </si>
  <si>
    <t>DL-01944</t>
  </si>
  <si>
    <t>$5,812</t>
  </si>
  <si>
    <t>DL-01945</t>
  </si>
  <si>
    <t>$11,581</t>
  </si>
  <si>
    <t>$5,630</t>
  </si>
  <si>
    <t>$34,769</t>
  </si>
  <si>
    <t>DL-01948</t>
  </si>
  <si>
    <t>9576</t>
  </si>
  <si>
    <t>10,890</t>
  </si>
  <si>
    <t>$6,479</t>
  </si>
  <si>
    <t>10016</t>
  </si>
  <si>
    <t>$212,756</t>
  </si>
  <si>
    <t>120604</t>
  </si>
  <si>
    <t>149,153</t>
  </si>
  <si>
    <t>$3,574</t>
  </si>
  <si>
    <t>$70,479</t>
  </si>
  <si>
    <t>13411</t>
  </si>
  <si>
    <t>3809</t>
  </si>
  <si>
    <t>DL-01962</t>
  </si>
  <si>
    <t>$17,400</t>
  </si>
  <si>
    <t>07/12/2024</t>
  </si>
  <si>
    <t>$9,224</t>
  </si>
  <si>
    <t>DL-01964</t>
  </si>
  <si>
    <t>$4,481</t>
  </si>
  <si>
    <t>41237</t>
  </si>
  <si>
    <t>29,137</t>
  </si>
  <si>
    <t>$5,880</t>
  </si>
  <si>
    <t>4108</t>
  </si>
  <si>
    <t>32,412</t>
  </si>
  <si>
    <t>$4,549</t>
  </si>
  <si>
    <t>DL-01971</t>
  </si>
  <si>
    <t>DL-01973</t>
  </si>
  <si>
    <t>$22,838</t>
  </si>
  <si>
    <t>$7,693</t>
  </si>
  <si>
    <t>DL-01975</t>
  </si>
  <si>
    <t>5295</t>
  </si>
  <si>
    <t>177K</t>
  </si>
  <si>
    <t>DL-01977</t>
  </si>
  <si>
    <t>125840</t>
  </si>
  <si>
    <t>4784</t>
  </si>
  <si>
    <t>66796</t>
  </si>
  <si>
    <t>DL-01981</t>
  </si>
  <si>
    <t>$180,721</t>
  </si>
  <si>
    <t>DL-01982</t>
  </si>
  <si>
    <t>$181,727</t>
  </si>
  <si>
    <t>136K</t>
  </si>
  <si>
    <t>CMP-199</t>
  </si>
  <si>
    <t>12560</t>
  </si>
  <si>
    <t>47688</t>
  </si>
  <si>
    <t>DL-01987</t>
  </si>
  <si>
    <t>39497</t>
  </si>
  <si>
    <t>$12,591</t>
  </si>
  <si>
    <t>DL-01989</t>
  </si>
  <si>
    <t>92K</t>
  </si>
  <si>
    <t>DL-01990</t>
  </si>
  <si>
    <t>$17,449</t>
  </si>
  <si>
    <t>DL-01992</t>
  </si>
  <si>
    <t>CMP-149</t>
  </si>
  <si>
    <t>201246</t>
  </si>
  <si>
    <t>DL-01993</t>
  </si>
  <si>
    <t>7792</t>
  </si>
  <si>
    <t>DL-01994</t>
  </si>
  <si>
    <t>44,620</t>
  </si>
  <si>
    <t>DL-01995</t>
  </si>
  <si>
    <t>23,629</t>
  </si>
  <si>
    <t>196,404</t>
  </si>
  <si>
    <t>DL-01997</t>
  </si>
  <si>
    <t>DL-01998</t>
  </si>
  <si>
    <t>$206,879</t>
  </si>
  <si>
    <t>DL-01999</t>
  </si>
  <si>
    <t>23834</t>
  </si>
  <si>
    <t>57157</t>
  </si>
  <si>
    <t>DL-02001</t>
  </si>
  <si>
    <t>10345</t>
  </si>
  <si>
    <t>DL-02002</t>
  </si>
  <si>
    <t>5,055</t>
  </si>
  <si>
    <t>DL-02004</t>
  </si>
  <si>
    <t>201K</t>
  </si>
  <si>
    <t>71K</t>
  </si>
  <si>
    <t>DL-02006</t>
  </si>
  <si>
    <t>2471</t>
  </si>
  <si>
    <t>DL-02007</t>
  </si>
  <si>
    <t>$7,546</t>
  </si>
  <si>
    <t>188,975</t>
  </si>
  <si>
    <t>DL-02009</t>
  </si>
  <si>
    <t>95640</t>
  </si>
  <si>
    <t>7211</t>
  </si>
  <si>
    <t>DL-02012</t>
  </si>
  <si>
    <t>22618</t>
  </si>
  <si>
    <t>$157,860</t>
  </si>
  <si>
    <t>$2,820</t>
  </si>
  <si>
    <t>DL-02015</t>
  </si>
  <si>
    <t>12299</t>
  </si>
  <si>
    <t>DL-02016</t>
  </si>
  <si>
    <t>$4,237</t>
  </si>
  <si>
    <t>$4,951</t>
  </si>
  <si>
    <t>12897</t>
  </si>
  <si>
    <t>DL-02019</t>
  </si>
  <si>
    <t>12476</t>
  </si>
  <si>
    <t>DL-02020</t>
  </si>
  <si>
    <t>$12,683</t>
  </si>
  <si>
    <t>92108</t>
  </si>
  <si>
    <t>$23,401</t>
  </si>
  <si>
    <t>$4,052</t>
  </si>
  <si>
    <t>DL-02024</t>
  </si>
  <si>
    <t>$5,995</t>
  </si>
  <si>
    <t>DL-02025</t>
  </si>
  <si>
    <t>132K</t>
  </si>
  <si>
    <t>DL-02027</t>
  </si>
  <si>
    <t>7,089</t>
  </si>
  <si>
    <t>DL-02028</t>
  </si>
  <si>
    <t>$199,062</t>
  </si>
  <si>
    <t>DL-02030</t>
  </si>
  <si>
    <t>$146,097</t>
  </si>
  <si>
    <t>6618</t>
  </si>
  <si>
    <t>DL-02032</t>
  </si>
  <si>
    <t>$6,587</t>
  </si>
  <si>
    <t>DL-02033</t>
  </si>
  <si>
    <t>$1,836</t>
  </si>
  <si>
    <t>$15,228</t>
  </si>
  <si>
    <t>8,511</t>
  </si>
  <si>
    <t>DL-02036</t>
  </si>
  <si>
    <t>174537</t>
  </si>
  <si>
    <t>$9,990</t>
  </si>
  <si>
    <t>31/07/2024</t>
  </si>
  <si>
    <t>$21,666</t>
  </si>
  <si>
    <t>DL-02039</t>
  </si>
  <si>
    <t>$6,644</t>
  </si>
  <si>
    <t>149578</t>
  </si>
  <si>
    <t>DL-02041</t>
  </si>
  <si>
    <t>$13,660</t>
  </si>
  <si>
    <t>$7,675</t>
  </si>
  <si>
    <t>$9,739</t>
  </si>
  <si>
    <t>$9,277</t>
  </si>
  <si>
    <t>DL-02045</t>
  </si>
  <si>
    <t>22054</t>
  </si>
  <si>
    <t>122,505</t>
  </si>
  <si>
    <t>168K</t>
  </si>
  <si>
    <t>DL-02048</t>
  </si>
  <si>
    <t>$19,438</t>
  </si>
  <si>
    <t>75865</t>
  </si>
  <si>
    <t>22636</t>
  </si>
  <si>
    <t>2777</t>
  </si>
  <si>
    <t>DL-02052</t>
  </si>
  <si>
    <t>$6,575</t>
  </si>
  <si>
    <t>$169,926</t>
  </si>
  <si>
    <t>DL-02054</t>
  </si>
  <si>
    <t>$8,575</t>
  </si>
  <si>
    <t>5041</t>
  </si>
  <si>
    <t>89709</t>
  </si>
  <si>
    <t>10,580</t>
  </si>
  <si>
    <t>DL-02058</t>
  </si>
  <si>
    <t>31927</t>
  </si>
  <si>
    <t>3408</t>
  </si>
  <si>
    <t>DL-02060</t>
  </si>
  <si>
    <t>14450</t>
  </si>
  <si>
    <t>4079</t>
  </si>
  <si>
    <t>$9,489</t>
  </si>
  <si>
    <t>$142,011</t>
  </si>
  <si>
    <t>DL-02064</t>
  </si>
  <si>
    <t>13,213</t>
  </si>
  <si>
    <t>DL-02065</t>
  </si>
  <si>
    <t>102129</t>
  </si>
  <si>
    <t>DL-02066</t>
  </si>
  <si>
    <t>23307</t>
  </si>
  <si>
    <t>DL-02067</t>
  </si>
  <si>
    <t>19981</t>
  </si>
  <si>
    <t>$15,202</t>
  </si>
  <si>
    <t>DL-02069</t>
  </si>
  <si>
    <t>124359</t>
  </si>
  <si>
    <t>CMP-058</t>
  </si>
  <si>
    <t>$37,691</t>
  </si>
  <si>
    <t>26,961</t>
  </si>
  <si>
    <t>24/03/2023</t>
  </si>
  <si>
    <t>DL-02072</t>
  </si>
  <si>
    <t>113645</t>
  </si>
  <si>
    <t>6193</t>
  </si>
  <si>
    <t>3,897</t>
  </si>
  <si>
    <t>6070</t>
  </si>
  <si>
    <t>DL-02077</t>
  </si>
  <si>
    <t>45,861</t>
  </si>
  <si>
    <t>DL-02079</t>
  </si>
  <si>
    <t>2902</t>
  </si>
  <si>
    <t>$5,610</t>
  </si>
  <si>
    <t>$4,484</t>
  </si>
  <si>
    <t>DL-02082</t>
  </si>
  <si>
    <t>$44,170</t>
  </si>
  <si>
    <t>DL-02083</t>
  </si>
  <si>
    <t>5,383</t>
  </si>
  <si>
    <t>DL-02084</t>
  </si>
  <si>
    <t>3160</t>
  </si>
  <si>
    <t>8694</t>
  </si>
  <si>
    <t>5187</t>
  </si>
  <si>
    <t>$21,402</t>
  </si>
  <si>
    <t>DL-02088</t>
  </si>
  <si>
    <t>4,868</t>
  </si>
  <si>
    <t>5038</t>
  </si>
  <si>
    <t>5003</t>
  </si>
  <si>
    <t>9747</t>
  </si>
  <si>
    <t>DL-02092</t>
  </si>
  <si>
    <t>21053</t>
  </si>
  <si>
    <t>DL-02093</t>
  </si>
  <si>
    <t>23094</t>
  </si>
  <si>
    <t>DL-02094</t>
  </si>
  <si>
    <t>$3,506</t>
  </si>
  <si>
    <t>$16,324</t>
  </si>
  <si>
    <t>DL-02096</t>
  </si>
  <si>
    <t>$4,271</t>
  </si>
  <si>
    <t>DL-02097</t>
  </si>
  <si>
    <t>$32,306</t>
  </si>
  <si>
    <t>8521</t>
  </si>
  <si>
    <t>20505</t>
  </si>
  <si>
    <t xml:space="preserve">Jairaj Panchal  </t>
  </si>
  <si>
    <t>DL-02100</t>
  </si>
  <si>
    <t>8169</t>
  </si>
  <si>
    <t>7844</t>
  </si>
  <si>
    <t>18685</t>
  </si>
  <si>
    <t>18/09/2023</t>
  </si>
  <si>
    <t>12679</t>
  </si>
  <si>
    <t>12176</t>
  </si>
  <si>
    <t>27913</t>
  </si>
  <si>
    <t>DL-02106</t>
  </si>
  <si>
    <t>10,280</t>
  </si>
  <si>
    <t>DL-02108</t>
  </si>
  <si>
    <t>7654</t>
  </si>
  <si>
    <t>DL-02109</t>
  </si>
  <si>
    <t>17148</t>
  </si>
  <si>
    <t>8549</t>
  </si>
  <si>
    <t>DL-02111</t>
  </si>
  <si>
    <t>20566</t>
  </si>
  <si>
    <t>$40,541</t>
  </si>
  <si>
    <t>DL-02113</t>
  </si>
  <si>
    <t>$6,309</t>
  </si>
  <si>
    <t>20337</t>
  </si>
  <si>
    <t>45304</t>
  </si>
  <si>
    <t>$8,150</t>
  </si>
  <si>
    <t>15342</t>
  </si>
  <si>
    <t>DL-02118</t>
  </si>
  <si>
    <t>$21,221</t>
  </si>
  <si>
    <t>DL-02119</t>
  </si>
  <si>
    <t>20834</t>
  </si>
  <si>
    <t>$12,635</t>
  </si>
  <si>
    <t>DL-02121</t>
  </si>
  <si>
    <t>11,188</t>
  </si>
  <si>
    <t>DL-02122</t>
  </si>
  <si>
    <t>$3,771</t>
  </si>
  <si>
    <t>DL-02123</t>
  </si>
  <si>
    <t>DL-02124</t>
  </si>
  <si>
    <t>2415</t>
  </si>
  <si>
    <t>DL-02125</t>
  </si>
  <si>
    <t>$184,812</t>
  </si>
  <si>
    <t>$15,351</t>
  </si>
  <si>
    <t>DL-02127</t>
  </si>
  <si>
    <t>183K</t>
  </si>
  <si>
    <t>DL-02128</t>
  </si>
  <si>
    <t>$2,745</t>
  </si>
  <si>
    <t>DL-02129</t>
  </si>
  <si>
    <t>$22,796</t>
  </si>
  <si>
    <t>$6,047</t>
  </si>
  <si>
    <t>23/02/2022</t>
  </si>
  <si>
    <t>DL-02131</t>
  </si>
  <si>
    <t>187193</t>
  </si>
  <si>
    <t>DL-02132</t>
  </si>
  <si>
    <t>$18,675</t>
  </si>
  <si>
    <t>15,401</t>
  </si>
  <si>
    <t>DL-02134</t>
  </si>
  <si>
    <t>11,952</t>
  </si>
  <si>
    <t>DL-02135</t>
  </si>
  <si>
    <t>86620</t>
  </si>
  <si>
    <t>$154,793</t>
  </si>
  <si>
    <t>8,895</t>
  </si>
  <si>
    <t>3708</t>
  </si>
  <si>
    <t>$9,187</t>
  </si>
  <si>
    <t>DL-02140</t>
  </si>
  <si>
    <t>$19,688</t>
  </si>
  <si>
    <t>DL-02141</t>
  </si>
  <si>
    <t>6549</t>
  </si>
  <si>
    <t>DL-02142</t>
  </si>
  <si>
    <t>$8,446</t>
  </si>
  <si>
    <t>DL-02143</t>
  </si>
  <si>
    <t>$156,422</t>
  </si>
  <si>
    <t>9673</t>
  </si>
  <si>
    <t>DL-02145</t>
  </si>
  <si>
    <t>$2,972</t>
  </si>
  <si>
    <t>$9,516</t>
  </si>
  <si>
    <t>DL-02147</t>
  </si>
  <si>
    <t>152423</t>
  </si>
  <si>
    <t>$15,306</t>
  </si>
  <si>
    <t>DL-02149</t>
  </si>
  <si>
    <t>$11,927</t>
  </si>
  <si>
    <t>DL-02151</t>
  </si>
  <si>
    <t>$21,162</t>
  </si>
  <si>
    <t>DL-02153</t>
  </si>
  <si>
    <t>$3,244</t>
  </si>
  <si>
    <t>DL-02154</t>
  </si>
  <si>
    <t>$2,817</t>
  </si>
  <si>
    <t>DL-02156</t>
  </si>
  <si>
    <t>7785</t>
  </si>
  <si>
    <t>DL-02157</t>
  </si>
  <si>
    <t>$7,365</t>
  </si>
  <si>
    <t>$203,040</t>
  </si>
  <si>
    <t>DL-02161</t>
  </si>
  <si>
    <t>111,035</t>
  </si>
  <si>
    <t>$11,480</t>
  </si>
  <si>
    <t>77,595</t>
  </si>
  <si>
    <t>DL-02164</t>
  </si>
  <si>
    <t>$10,716</t>
  </si>
  <si>
    <t>$8,648</t>
  </si>
  <si>
    <t>DL-02166</t>
  </si>
  <si>
    <t>5861</t>
  </si>
  <si>
    <t>7200</t>
  </si>
  <si>
    <t>140K</t>
  </si>
  <si>
    <t>$7,619</t>
  </si>
  <si>
    <t>DL-02170</t>
  </si>
  <si>
    <t>$4,744</t>
  </si>
  <si>
    <t>43K</t>
  </si>
  <si>
    <t>DL-02172</t>
  </si>
  <si>
    <t>$14,978</t>
  </si>
  <si>
    <t>DL-02173</t>
  </si>
  <si>
    <t>120953</t>
  </si>
  <si>
    <t>11549</t>
  </si>
  <si>
    <t>DL-02175</t>
  </si>
  <si>
    <t>11168</t>
  </si>
  <si>
    <t>DL-02176</t>
  </si>
  <si>
    <t>2854</t>
  </si>
  <si>
    <t>DL-02178</t>
  </si>
  <si>
    <t>17879</t>
  </si>
  <si>
    <t>DL-02179</t>
  </si>
  <si>
    <t>3712</t>
  </si>
  <si>
    <t>$12,151</t>
  </si>
  <si>
    <t>10760</t>
  </si>
  <si>
    <t>DL-02182</t>
  </si>
  <si>
    <t>4,512</t>
  </si>
  <si>
    <t>05/04/2022</t>
  </si>
  <si>
    <t>$10,629</t>
  </si>
  <si>
    <t>11239</t>
  </si>
  <si>
    <t>$3,769</t>
  </si>
  <si>
    <t>5766</t>
  </si>
  <si>
    <t>DL-02187</t>
  </si>
  <si>
    <t>9010</t>
  </si>
  <si>
    <t>7907</t>
  </si>
  <si>
    <t>DL-02190</t>
  </si>
  <si>
    <t>15154</t>
  </si>
  <si>
    <t>DL-02191</t>
  </si>
  <si>
    <t>$6,413</t>
  </si>
  <si>
    <t>DL-02192</t>
  </si>
  <si>
    <t>10305</t>
  </si>
  <si>
    <t>9129</t>
  </si>
  <si>
    <t>DL-02194</t>
  </si>
  <si>
    <t>5,792</t>
  </si>
  <si>
    <t>17/07/2023</t>
  </si>
  <si>
    <t>8797</t>
  </si>
  <si>
    <t>DL-02196</t>
  </si>
  <si>
    <t>30786</t>
  </si>
  <si>
    <t>$5,499</t>
  </si>
  <si>
    <t>125998</t>
  </si>
  <si>
    <t>21892</t>
  </si>
  <si>
    <t>2468</t>
  </si>
  <si>
    <t>DL-02201</t>
  </si>
  <si>
    <t>5701</t>
  </si>
  <si>
    <t>$5,164</t>
  </si>
  <si>
    <t>12160</t>
  </si>
  <si>
    <t>$102,204</t>
  </si>
  <si>
    <t>$3,346</t>
  </si>
  <si>
    <t>9463</t>
  </si>
  <si>
    <t>$16,891</t>
  </si>
  <si>
    <t>$8,792</t>
  </si>
  <si>
    <t>DL-02210</t>
  </si>
  <si>
    <t>2555</t>
  </si>
  <si>
    <t>$6,902</t>
  </si>
  <si>
    <t>8,424</t>
  </si>
  <si>
    <t>DL-02214</t>
  </si>
  <si>
    <t>DL-02215</t>
  </si>
  <si>
    <t>$12,228</t>
  </si>
  <si>
    <t>10834</t>
  </si>
  <si>
    <t>CUST-0301</t>
  </si>
  <si>
    <t>3282</t>
  </si>
  <si>
    <t>DL-02220</t>
  </si>
  <si>
    <t>15,651</t>
  </si>
  <si>
    <t>$82,904</t>
  </si>
  <si>
    <t>DL-02222</t>
  </si>
  <si>
    <t>4,446</t>
  </si>
  <si>
    <t>$23,099</t>
  </si>
  <si>
    <t>$11,123</t>
  </si>
  <si>
    <t>DL-02226</t>
  </si>
  <si>
    <t>$9,570</t>
  </si>
  <si>
    <t>DL-02227</t>
  </si>
  <si>
    <t>33115</t>
  </si>
  <si>
    <t>$18,143</t>
  </si>
  <si>
    <t>DL-02229</t>
  </si>
  <si>
    <t>3,098</t>
  </si>
  <si>
    <t>102367</t>
  </si>
  <si>
    <t>DL-02231</t>
  </si>
  <si>
    <t>5930</t>
  </si>
  <si>
    <t>DL-02232</t>
  </si>
  <si>
    <t>$6,021</t>
  </si>
  <si>
    <t>DL-02233</t>
  </si>
  <si>
    <t>211K</t>
  </si>
  <si>
    <t>$8,439</t>
  </si>
  <si>
    <t>$9,703</t>
  </si>
  <si>
    <t>117,016</t>
  </si>
  <si>
    <t>8660</t>
  </si>
  <si>
    <t>DL-02239</t>
  </si>
  <si>
    <t>12274</t>
  </si>
  <si>
    <t>DL-02241</t>
  </si>
  <si>
    <t>39191</t>
  </si>
  <si>
    <t>DL-02242</t>
  </si>
  <si>
    <t>13,620</t>
  </si>
  <si>
    <t>DL-02243</t>
  </si>
  <si>
    <t>5,119</t>
  </si>
  <si>
    <t>9511</t>
  </si>
  <si>
    <t>DL-02245</t>
  </si>
  <si>
    <t>131438</t>
  </si>
  <si>
    <t>$214,442</t>
  </si>
  <si>
    <t>90588</t>
  </si>
  <si>
    <t>$14,309</t>
  </si>
  <si>
    <t>3,665</t>
  </si>
  <si>
    <t>$33,676</t>
  </si>
  <si>
    <t>188692</t>
  </si>
  <si>
    <t>$5,186</t>
  </si>
  <si>
    <t>214960</t>
  </si>
  <si>
    <t>27/06/2022</t>
  </si>
  <si>
    <t>DL-02254</t>
  </si>
  <si>
    <t>$42,750</t>
  </si>
  <si>
    <t>DL-02255</t>
  </si>
  <si>
    <t>12182</t>
  </si>
  <si>
    <t>DL-02257</t>
  </si>
  <si>
    <t>$93,038</t>
  </si>
  <si>
    <t>12,214</t>
  </si>
  <si>
    <t>DL-02260</t>
  </si>
  <si>
    <t>6,577</t>
  </si>
  <si>
    <t>DL-02261</t>
  </si>
  <si>
    <t>61520</t>
  </si>
  <si>
    <t>DL-02262</t>
  </si>
  <si>
    <t>$15,255</t>
  </si>
  <si>
    <t>DL-02263</t>
  </si>
  <si>
    <t>$7,968</t>
  </si>
  <si>
    <t>DL-02264</t>
  </si>
  <si>
    <t>44244</t>
  </si>
  <si>
    <t>17,397</t>
  </si>
  <si>
    <t>DL-02266</t>
  </si>
  <si>
    <t>9,080</t>
  </si>
  <si>
    <t>DL-02267</t>
  </si>
  <si>
    <t>$22,432</t>
  </si>
  <si>
    <t>3462</t>
  </si>
  <si>
    <t>$12,740</t>
  </si>
  <si>
    <t>23,930</t>
  </si>
  <si>
    <t>7436</t>
  </si>
  <si>
    <t>DL-02272</t>
  </si>
  <si>
    <t>135098</t>
  </si>
  <si>
    <t>$75,734</t>
  </si>
  <si>
    <t>DL-02274</t>
  </si>
  <si>
    <t>$121,160</t>
  </si>
  <si>
    <t>DL-02275</t>
  </si>
  <si>
    <t>16052</t>
  </si>
  <si>
    <t>DL-02277</t>
  </si>
  <si>
    <t>12045</t>
  </si>
  <si>
    <t>DL-02278</t>
  </si>
  <si>
    <t>160054</t>
  </si>
  <si>
    <t>$13,690</t>
  </si>
  <si>
    <t>21/01/2022</t>
  </si>
  <si>
    <t>118755</t>
  </si>
  <si>
    <t>DL-02281</t>
  </si>
  <si>
    <t>12,653</t>
  </si>
  <si>
    <t>9318</t>
  </si>
  <si>
    <t>$172,808</t>
  </si>
  <si>
    <t>DL-02284</t>
  </si>
  <si>
    <t>$8,279</t>
  </si>
  <si>
    <t>16/11/2023</t>
  </si>
  <si>
    <t>1,505</t>
  </si>
  <si>
    <t>$212,155</t>
  </si>
  <si>
    <t>$8,848</t>
  </si>
  <si>
    <t>DL-02288</t>
  </si>
  <si>
    <t>$176,879</t>
  </si>
  <si>
    <t>60307</t>
  </si>
  <si>
    <t>DL-02290</t>
  </si>
  <si>
    <t>DL-02291</t>
  </si>
  <si>
    <t>$118,407</t>
  </si>
  <si>
    <t>DL-02293</t>
  </si>
  <si>
    <t>$6,834</t>
  </si>
  <si>
    <t>133K</t>
  </si>
  <si>
    <t>5951</t>
  </si>
  <si>
    <t>DL-02296</t>
  </si>
  <si>
    <t>$9,878</t>
  </si>
  <si>
    <t>$13,012</t>
  </si>
  <si>
    <t>DL-02299</t>
  </si>
  <si>
    <t>52453</t>
  </si>
  <si>
    <t>21142</t>
  </si>
  <si>
    <t>135307</t>
  </si>
  <si>
    <t>DL-02302</t>
  </si>
  <si>
    <t>68,053</t>
  </si>
  <si>
    <t>6,935</t>
  </si>
  <si>
    <t>$67,469</t>
  </si>
  <si>
    <t>$11,221</t>
  </si>
  <si>
    <t>47K</t>
  </si>
  <si>
    <t>DL-02307</t>
  </si>
  <si>
    <t>32461</t>
  </si>
  <si>
    <t>DL-02308</t>
  </si>
  <si>
    <t>10844</t>
  </si>
  <si>
    <t>$26,801</t>
  </si>
  <si>
    <t>DL-02310</t>
  </si>
  <si>
    <t>$9,545</t>
  </si>
  <si>
    <t>DL-02311</t>
  </si>
  <si>
    <t>DL-02312</t>
  </si>
  <si>
    <t>$10,373</t>
  </si>
  <si>
    <t>DL-02313</t>
  </si>
  <si>
    <t>8471</t>
  </si>
  <si>
    <t>$56,355</t>
  </si>
  <si>
    <t>11893</t>
  </si>
  <si>
    <t>16565</t>
  </si>
  <si>
    <t>DL-02317</t>
  </si>
  <si>
    <t>11,416</t>
  </si>
  <si>
    <t>DL-02318</t>
  </si>
  <si>
    <t>6739</t>
  </si>
  <si>
    <t>4261</t>
  </si>
  <si>
    <t>13,223</t>
  </si>
  <si>
    <t>DL-02321</t>
  </si>
  <si>
    <t>196K</t>
  </si>
  <si>
    <t>DL-02322</t>
  </si>
  <si>
    <t>103251</t>
  </si>
  <si>
    <t>DL-02323</t>
  </si>
  <si>
    <t>$5,872</t>
  </si>
  <si>
    <t>DL-02324</t>
  </si>
  <si>
    <t>3666</t>
  </si>
  <si>
    <t>$9,891</t>
  </si>
  <si>
    <t>DL-02326</t>
  </si>
  <si>
    <t>8,906</t>
  </si>
  <si>
    <t>DL-02328</t>
  </si>
  <si>
    <t>$1,279</t>
  </si>
  <si>
    <t>$15,322</t>
  </si>
  <si>
    <t>DL-02331</t>
  </si>
  <si>
    <t>7275</t>
  </si>
  <si>
    <t>$5,819</t>
  </si>
  <si>
    <t>$10,245</t>
  </si>
  <si>
    <t>16319</t>
  </si>
  <si>
    <t>$100,448</t>
  </si>
  <si>
    <t>DL-02337</t>
  </si>
  <si>
    <t>11431</t>
  </si>
  <si>
    <t>$43,056</t>
  </si>
  <si>
    <t>$11,864</t>
  </si>
  <si>
    <t>DL-02340</t>
  </si>
  <si>
    <t>141061</t>
  </si>
  <si>
    <t>DL-02343</t>
  </si>
  <si>
    <t>144211</t>
  </si>
  <si>
    <t>9109</t>
  </si>
  <si>
    <t>$3,201</t>
  </si>
  <si>
    <t>18323</t>
  </si>
  <si>
    <t>DL-02347</t>
  </si>
  <si>
    <t>$5,546</t>
  </si>
  <si>
    <t>$40,675</t>
  </si>
  <si>
    <t>$2,106</t>
  </si>
  <si>
    <t>1,843</t>
  </si>
  <si>
    <t>$41,162</t>
  </si>
  <si>
    <t>4741</t>
  </si>
  <si>
    <t>$186,573</t>
  </si>
  <si>
    <t>DL-02356</t>
  </si>
  <si>
    <t>3,925</t>
  </si>
  <si>
    <t>$7,296</t>
  </si>
  <si>
    <t>DL-02358</t>
  </si>
  <si>
    <t>$8,839</t>
  </si>
  <si>
    <t>DL-02359</t>
  </si>
  <si>
    <t>51845</t>
  </si>
  <si>
    <t>$12,418</t>
  </si>
  <si>
    <t>4759</t>
  </si>
  <si>
    <t>DL-02362</t>
  </si>
  <si>
    <t>4717</t>
  </si>
  <si>
    <t>CMP-282</t>
  </si>
  <si>
    <t>$30,556</t>
  </si>
  <si>
    <t>DL-02366</t>
  </si>
  <si>
    <t>4,434</t>
  </si>
  <si>
    <t>DL-02367</t>
  </si>
  <si>
    <t>$5,169</t>
  </si>
  <si>
    <t>DL-02368</t>
  </si>
  <si>
    <t>$7,706</t>
  </si>
  <si>
    <t>DL-02369</t>
  </si>
  <si>
    <t>19218</t>
  </si>
  <si>
    <t>5832</t>
  </si>
  <si>
    <t>DL-02371</t>
  </si>
  <si>
    <t>18216</t>
  </si>
  <si>
    <t>37861</t>
  </si>
  <si>
    <t>9809</t>
  </si>
  <si>
    <t>DL-02374</t>
  </si>
  <si>
    <t>109K</t>
  </si>
  <si>
    <t>138K</t>
  </si>
  <si>
    <t>$193,490</t>
  </si>
  <si>
    <t>DL-02377</t>
  </si>
  <si>
    <t>$77,535</t>
  </si>
  <si>
    <t>DL-02378</t>
  </si>
  <si>
    <t>34210</t>
  </si>
  <si>
    <t>6,795</t>
  </si>
  <si>
    <t>$189,708</t>
  </si>
  <si>
    <t>DL-02381</t>
  </si>
  <si>
    <t>$96,296</t>
  </si>
  <si>
    <t>$3,578</t>
  </si>
  <si>
    <t>04/09/2022</t>
  </si>
  <si>
    <t>DL-02383</t>
  </si>
  <si>
    <t>$9,297</t>
  </si>
  <si>
    <t>$129,566</t>
  </si>
  <si>
    <t>10491</t>
  </si>
  <si>
    <t>DL-02386</t>
  </si>
  <si>
    <t>$16,042</t>
  </si>
  <si>
    <t>7967</t>
  </si>
  <si>
    <t>DL-02388</t>
  </si>
  <si>
    <t>$35,238</t>
  </si>
  <si>
    <t>DL-02389</t>
  </si>
  <si>
    <t>$25,089</t>
  </si>
  <si>
    <t>187212</t>
  </si>
  <si>
    <t>115,236</t>
  </si>
  <si>
    <t>DL-02392</t>
  </si>
  <si>
    <t>2190</t>
  </si>
  <si>
    <t>DL-02394</t>
  </si>
  <si>
    <t>$174,829</t>
  </si>
  <si>
    <t>DL-02396</t>
  </si>
  <si>
    <t>46,942</t>
  </si>
  <si>
    <t>8,517</t>
  </si>
  <si>
    <t>12245</t>
  </si>
  <si>
    <t>211919</t>
  </si>
  <si>
    <t>$7,394</t>
  </si>
  <si>
    <t>DL-02402</t>
  </si>
  <si>
    <t>$32,582</t>
  </si>
  <si>
    <t>$4,289</t>
  </si>
  <si>
    <t>66328</t>
  </si>
  <si>
    <t>$12,977</t>
  </si>
  <si>
    <t>13577</t>
  </si>
  <si>
    <t>6,481</t>
  </si>
  <si>
    <t>$12,890</t>
  </si>
  <si>
    <t>$8,110</t>
  </si>
  <si>
    <t>DL-02410</t>
  </si>
  <si>
    <t>$6,994</t>
  </si>
  <si>
    <t>$22,638</t>
  </si>
  <si>
    <t>5,889</t>
  </si>
  <si>
    <t>7052</t>
  </si>
  <si>
    <t>22729</t>
  </si>
  <si>
    <t>DL-02415</t>
  </si>
  <si>
    <t>119,333</t>
  </si>
  <si>
    <t>DL-02417</t>
  </si>
  <si>
    <t>$68,793</t>
  </si>
  <si>
    <t>DL-02419</t>
  </si>
  <si>
    <t>1326</t>
  </si>
  <si>
    <t>28,685</t>
  </si>
  <si>
    <t>CUST-0059</t>
  </si>
  <si>
    <t>DL-02423</t>
  </si>
  <si>
    <t>30,736</t>
  </si>
  <si>
    <t>5,281</t>
  </si>
  <si>
    <t>DL-02426</t>
  </si>
  <si>
    <t>11,598</t>
  </si>
  <si>
    <t>33865</t>
  </si>
  <si>
    <t>6676</t>
  </si>
  <si>
    <t>DL-02430</t>
  </si>
  <si>
    <t>$10,258</t>
  </si>
  <si>
    <t>DL-02431</t>
  </si>
  <si>
    <t>$12,547</t>
  </si>
  <si>
    <t>27/07/2023</t>
  </si>
  <si>
    <t>4562</t>
  </si>
  <si>
    <t>DL-02434</t>
  </si>
  <si>
    <t>5,239</t>
  </si>
  <si>
    <t>2,644</t>
  </si>
  <si>
    <t>DL-02436</t>
  </si>
  <si>
    <t>9,107</t>
  </si>
  <si>
    <t>DL-02437</t>
  </si>
  <si>
    <t>71911</t>
  </si>
  <si>
    <t>02/04/2024</t>
  </si>
  <si>
    <t>DL-02438</t>
  </si>
  <si>
    <t>17230</t>
  </si>
  <si>
    <t>$190,332</t>
  </si>
  <si>
    <t>DL-02440</t>
  </si>
  <si>
    <t>$14,390</t>
  </si>
  <si>
    <t>DL-02441</t>
  </si>
  <si>
    <t>31182</t>
  </si>
  <si>
    <t>$8,147</t>
  </si>
  <si>
    <t>DL-02443</t>
  </si>
  <si>
    <t>$8,796</t>
  </si>
  <si>
    <t>DL-02444</t>
  </si>
  <si>
    <t>43448</t>
  </si>
  <si>
    <t>213200</t>
  </si>
  <si>
    <t>DL-02446</t>
  </si>
  <si>
    <t>20,775</t>
  </si>
  <si>
    <t>13,871</t>
  </si>
  <si>
    <t>198,486</t>
  </si>
  <si>
    <t>DL-02449</t>
  </si>
  <si>
    <t>77,121</t>
  </si>
  <si>
    <t>$47,930</t>
  </si>
  <si>
    <t>DL-02451</t>
  </si>
  <si>
    <t>215935</t>
  </si>
  <si>
    <t>22337</t>
  </si>
  <si>
    <t>DL-02453</t>
  </si>
  <si>
    <t>$34,295</t>
  </si>
  <si>
    <t>$107,117</t>
  </si>
  <si>
    <t>193,312</t>
  </si>
  <si>
    <t>$86,680</t>
  </si>
  <si>
    <t>5881</t>
  </si>
  <si>
    <t>87661</t>
  </si>
  <si>
    <t>DL-02459</t>
  </si>
  <si>
    <t>$5,555</t>
  </si>
  <si>
    <t>$104,019</t>
  </si>
  <si>
    <t>$8,226</t>
  </si>
  <si>
    <t>DL-02462</t>
  </si>
  <si>
    <t>10995</t>
  </si>
  <si>
    <t>$8,744</t>
  </si>
  <si>
    <t>DL-02464</t>
  </si>
  <si>
    <t>1,637</t>
  </si>
  <si>
    <t>$9,027</t>
  </si>
  <si>
    <t>$6,212</t>
  </si>
  <si>
    <t>DL-02467</t>
  </si>
  <si>
    <t>165,626</t>
  </si>
  <si>
    <t>$12,283</t>
  </si>
  <si>
    <t>DL-02469</t>
  </si>
  <si>
    <t>18826</t>
  </si>
  <si>
    <t>59K</t>
  </si>
  <si>
    <t>DL-02471</t>
  </si>
  <si>
    <t>$188,979</t>
  </si>
  <si>
    <t>3587</t>
  </si>
  <si>
    <t>DL-02473</t>
  </si>
  <si>
    <t>DL-02474</t>
  </si>
  <si>
    <t>$13,320</t>
  </si>
  <si>
    <t>DL-02475</t>
  </si>
  <si>
    <t>4,142</t>
  </si>
  <si>
    <t>3,299</t>
  </si>
  <si>
    <t>$15,941</t>
  </si>
  <si>
    <t>DL-02478</t>
  </si>
  <si>
    <t>$4,559</t>
  </si>
  <si>
    <t>27,347</t>
  </si>
  <si>
    <t>34884</t>
  </si>
  <si>
    <t>12674</t>
  </si>
  <si>
    <t>DL-02482</t>
  </si>
  <si>
    <t>8650</t>
  </si>
  <si>
    <t>$4,961</t>
  </si>
  <si>
    <t>$4,964</t>
  </si>
  <si>
    <t>DL-02485</t>
  </si>
  <si>
    <t>$185,914</t>
  </si>
  <si>
    <t>23/03/2023</t>
  </si>
  <si>
    <t>28176</t>
  </si>
  <si>
    <t>26814</t>
  </si>
  <si>
    <t>DL-02488</t>
  </si>
  <si>
    <t>1768</t>
  </si>
  <si>
    <t>7786</t>
  </si>
  <si>
    <t>DL-02491</t>
  </si>
  <si>
    <t>DL-02492</t>
  </si>
  <si>
    <t>$14,676</t>
  </si>
  <si>
    <t>DL-02493</t>
  </si>
  <si>
    <t>$1,566</t>
  </si>
  <si>
    <t>$4,581</t>
  </si>
  <si>
    <t>$12,256</t>
  </si>
  <si>
    <t>$3,854</t>
  </si>
  <si>
    <t>7,704</t>
  </si>
  <si>
    <t>$13,303</t>
  </si>
  <si>
    <t>$22,363</t>
  </si>
  <si>
    <t>130829</t>
  </si>
  <si>
    <t>DL-02501</t>
  </si>
  <si>
    <t>$5,709</t>
  </si>
  <si>
    <t>DL-02502</t>
  </si>
  <si>
    <t>$150,015</t>
  </si>
  <si>
    <t>DL-02503</t>
  </si>
  <si>
    <t>$7,216</t>
  </si>
  <si>
    <t>DL-02504</t>
  </si>
  <si>
    <t>$14,856</t>
  </si>
  <si>
    <t>DL-02505</t>
  </si>
  <si>
    <t>$1,806</t>
  </si>
  <si>
    <t>17/01/2022</t>
  </si>
  <si>
    <t>147826</t>
  </si>
  <si>
    <t>2980</t>
  </si>
  <si>
    <t>96,142</t>
  </si>
  <si>
    <t>17/05/2024</t>
  </si>
  <si>
    <t>DL-02509</t>
  </si>
  <si>
    <t>$29,863</t>
  </si>
  <si>
    <t>3627</t>
  </si>
  <si>
    <t>DL-02511</t>
  </si>
  <si>
    <t>20279</t>
  </si>
  <si>
    <t>202,798</t>
  </si>
  <si>
    <t>63518</t>
  </si>
  <si>
    <t>$107,529</t>
  </si>
  <si>
    <t>DL-02515</t>
  </si>
  <si>
    <t>12788</t>
  </si>
  <si>
    <t>DL-02517</t>
  </si>
  <si>
    <t>20,056</t>
  </si>
  <si>
    <t>16,214</t>
  </si>
  <si>
    <t>DL-02519</t>
  </si>
  <si>
    <t>57270</t>
  </si>
  <si>
    <t>DL-02520</t>
  </si>
  <si>
    <t>$14,170</t>
  </si>
  <si>
    <t>DL-02521</t>
  </si>
  <si>
    <t>$14,352</t>
  </si>
  <si>
    <t>DL-02522</t>
  </si>
  <si>
    <t>89188</t>
  </si>
  <si>
    <t>$68,924</t>
  </si>
  <si>
    <t>9369</t>
  </si>
  <si>
    <t>$3,631</t>
  </si>
  <si>
    <t>DL-02526</t>
  </si>
  <si>
    <t>$10,124</t>
  </si>
  <si>
    <t>DL-02527</t>
  </si>
  <si>
    <t>5362</t>
  </si>
  <si>
    <t>DL-02528</t>
  </si>
  <si>
    <t>6700</t>
  </si>
  <si>
    <t>DL-02529</t>
  </si>
  <si>
    <t>DL-02530</t>
  </si>
  <si>
    <t>34018</t>
  </si>
  <si>
    <t>20/12/2022</t>
  </si>
  <si>
    <t>DL-02532</t>
  </si>
  <si>
    <t>$8,138</t>
  </si>
  <si>
    <t>DL-02534</t>
  </si>
  <si>
    <t>$6,385</t>
  </si>
  <si>
    <t>DL-02535</t>
  </si>
  <si>
    <t>7126</t>
  </si>
  <si>
    <t>DL-02536</t>
  </si>
  <si>
    <t>4140</t>
  </si>
  <si>
    <t>DL-02537</t>
  </si>
  <si>
    <t>26878</t>
  </si>
  <si>
    <t>DL-02539</t>
  </si>
  <si>
    <t>$129,056</t>
  </si>
  <si>
    <t>DL-02540</t>
  </si>
  <si>
    <t>$15,536</t>
  </si>
  <si>
    <t>2594</t>
  </si>
  <si>
    <t>215533</t>
  </si>
  <si>
    <t>08/12/2023</t>
  </si>
  <si>
    <t>$3,287</t>
  </si>
  <si>
    <t>DL-02546</t>
  </si>
  <si>
    <t>180831</t>
  </si>
  <si>
    <t>DL-02547</t>
  </si>
  <si>
    <t>50757</t>
  </si>
  <si>
    <t>11,575</t>
  </si>
  <si>
    <t>DL-02549</t>
  </si>
  <si>
    <t>17,668</t>
  </si>
  <si>
    <t>DL-02550</t>
  </si>
  <si>
    <t>200398</t>
  </si>
  <si>
    <t>$16,684</t>
  </si>
  <si>
    <t>DL-02552</t>
  </si>
  <si>
    <t>33027</t>
  </si>
  <si>
    <t>25,882</t>
  </si>
  <si>
    <t>$190,546</t>
  </si>
  <si>
    <t>DL-02555</t>
  </si>
  <si>
    <t>3952</t>
  </si>
  <si>
    <t>DL-02556</t>
  </si>
  <si>
    <t>9569</t>
  </si>
  <si>
    <t>16/06/2024</t>
  </si>
  <si>
    <t>$8,890</t>
  </si>
  <si>
    <t>12283</t>
  </si>
  <si>
    <t>CMP-038</t>
  </si>
  <si>
    <t>$5,509</t>
  </si>
  <si>
    <t>DL-02561</t>
  </si>
  <si>
    <t>45498</t>
  </si>
  <si>
    <t>$1,986</t>
  </si>
  <si>
    <t>10,238</t>
  </si>
  <si>
    <t>$4,277</t>
  </si>
  <si>
    <t>$5,577</t>
  </si>
  <si>
    <t>85930</t>
  </si>
  <si>
    <t>5218</t>
  </si>
  <si>
    <t>24826</t>
  </si>
  <si>
    <t>DL-02569</t>
  </si>
  <si>
    <t>14,847</t>
  </si>
  <si>
    <t>47082</t>
  </si>
  <si>
    <t>10784</t>
  </si>
  <si>
    <t>DL-02575</t>
  </si>
  <si>
    <t>$5,397</t>
  </si>
  <si>
    <t>3,503</t>
  </si>
  <si>
    <t>DL-02577</t>
  </si>
  <si>
    <t>36805</t>
  </si>
  <si>
    <t>DL-02578</t>
  </si>
  <si>
    <t>65194</t>
  </si>
  <si>
    <t>9,337</t>
  </si>
  <si>
    <t>DL-02580</t>
  </si>
  <si>
    <t>9155</t>
  </si>
  <si>
    <t>DL-02581</t>
  </si>
  <si>
    <t>$8,691</t>
  </si>
  <si>
    <t>DL-02582</t>
  </si>
  <si>
    <t>$215,762</t>
  </si>
  <si>
    <t>DL-02583</t>
  </si>
  <si>
    <t>8185</t>
  </si>
  <si>
    <t>DL-02584</t>
  </si>
  <si>
    <t>$116,500</t>
  </si>
  <si>
    <t>11512</t>
  </si>
  <si>
    <t>13830</t>
  </si>
  <si>
    <t>09/05/2024</t>
  </si>
  <si>
    <t>$6,484</t>
  </si>
  <si>
    <t>$2,738</t>
  </si>
  <si>
    <t>$43,041</t>
  </si>
  <si>
    <t>DL-02591</t>
  </si>
  <si>
    <t>155785</t>
  </si>
  <si>
    <t>DL-02592</t>
  </si>
  <si>
    <t>$5,799</t>
  </si>
  <si>
    <t>124,243</t>
  </si>
  <si>
    <t>12642</t>
  </si>
  <si>
    <t>17716</t>
  </si>
  <si>
    <t>DL-02599</t>
  </si>
  <si>
    <t>$7,354</t>
  </si>
  <si>
    <t>DL-02600</t>
  </si>
  <si>
    <t>$208,608</t>
  </si>
  <si>
    <t>$21,565</t>
  </si>
  <si>
    <t>DL-02603</t>
  </si>
  <si>
    <t>9344</t>
  </si>
  <si>
    <t>DL-02604</t>
  </si>
  <si>
    <t>$2,672</t>
  </si>
  <si>
    <t>5805</t>
  </si>
  <si>
    <t>$5,466</t>
  </si>
  <si>
    <t>27523</t>
  </si>
  <si>
    <t>12,417</t>
  </si>
  <si>
    <t>DL-02609</t>
  </si>
  <si>
    <t>11272</t>
  </si>
  <si>
    <t>48130</t>
  </si>
  <si>
    <t>DL-02611</t>
  </si>
  <si>
    <t>$126,934</t>
  </si>
  <si>
    <t>121766</t>
  </si>
  <si>
    <t>DL-02613</t>
  </si>
  <si>
    <t>82965</t>
  </si>
  <si>
    <t>DL-02614</t>
  </si>
  <si>
    <t>$34,554</t>
  </si>
  <si>
    <t>$7,873</t>
  </si>
  <si>
    <t>DL-02616</t>
  </si>
  <si>
    <t>2,146</t>
  </si>
  <si>
    <t>$2,873</t>
  </si>
  <si>
    <t>DL-02618</t>
  </si>
  <si>
    <t>$42,931</t>
  </si>
  <si>
    <t>DL-02619</t>
  </si>
  <si>
    <t>$46,215</t>
  </si>
  <si>
    <t>DL-02620</t>
  </si>
  <si>
    <t>$120,769</t>
  </si>
  <si>
    <t>$5,469</t>
  </si>
  <si>
    <t>DL-02622</t>
  </si>
  <si>
    <t>DL-02623</t>
  </si>
  <si>
    <t>101380</t>
  </si>
  <si>
    <t>43139</t>
  </si>
  <si>
    <t>DL-02625</t>
  </si>
  <si>
    <t>15,654</t>
  </si>
  <si>
    <t>6,598</t>
  </si>
  <si>
    <t>DL-02627</t>
  </si>
  <si>
    <t>DL-02628</t>
  </si>
  <si>
    <t>$4,724</t>
  </si>
  <si>
    <t>$16,922</t>
  </si>
  <si>
    <t>57619</t>
  </si>
  <si>
    <t>$31,604</t>
  </si>
  <si>
    <t>DL-02632</t>
  </si>
  <si>
    <t>11938</t>
  </si>
  <si>
    <t>39,905</t>
  </si>
  <si>
    <t>21,596</t>
  </si>
  <si>
    <t>DL-02635</t>
  </si>
  <si>
    <t>21743</t>
  </si>
  <si>
    <t>$2,823</t>
  </si>
  <si>
    <t>DL-02637</t>
  </si>
  <si>
    <t>5654</t>
  </si>
  <si>
    <t>DL-02638</t>
  </si>
  <si>
    <t>$9,434</t>
  </si>
  <si>
    <t>176366</t>
  </si>
  <si>
    <t>27,663</t>
  </si>
  <si>
    <t>DL-02641</t>
  </si>
  <si>
    <t>$7,985</t>
  </si>
  <si>
    <t>DL-02642</t>
  </si>
  <si>
    <t>$17,628</t>
  </si>
  <si>
    <t>$123,272</t>
  </si>
  <si>
    <t>DL-02644</t>
  </si>
  <si>
    <t>76,861</t>
  </si>
  <si>
    <t>DL-02645</t>
  </si>
  <si>
    <t>DL-02646</t>
  </si>
  <si>
    <t>14996</t>
  </si>
  <si>
    <t>4,702</t>
  </si>
  <si>
    <t>$12,535</t>
  </si>
  <si>
    <t>22063</t>
  </si>
  <si>
    <t>$6,151</t>
  </si>
  <si>
    <t>DL-02652</t>
  </si>
  <si>
    <t>13,840</t>
  </si>
  <si>
    <t>$3,389</t>
  </si>
  <si>
    <t>DL-02654</t>
  </si>
  <si>
    <t>175095</t>
  </si>
  <si>
    <t>$7,953</t>
  </si>
  <si>
    <t>$13,724</t>
  </si>
  <si>
    <t>19,094</t>
  </si>
  <si>
    <t>$4,771</t>
  </si>
  <si>
    <t>$7,042</t>
  </si>
  <si>
    <t>$3,323</t>
  </si>
  <si>
    <t>$11,514</t>
  </si>
  <si>
    <t>DL-02662</t>
  </si>
  <si>
    <t>41089</t>
  </si>
  <si>
    <t>DL-02664</t>
  </si>
  <si>
    <t>33704</t>
  </si>
  <si>
    <t>54647</t>
  </si>
  <si>
    <t>$20,775</t>
  </si>
  <si>
    <t>$80,485</t>
  </si>
  <si>
    <t>DL-02668</t>
  </si>
  <si>
    <t>DL-02669</t>
  </si>
  <si>
    <t>$54,092</t>
  </si>
  <si>
    <t>DL-02670</t>
  </si>
  <si>
    <t>27855</t>
  </si>
  <si>
    <t>$4,875</t>
  </si>
  <si>
    <t>DL-02672</t>
  </si>
  <si>
    <t>$36,296</t>
  </si>
  <si>
    <t>8,964</t>
  </si>
  <si>
    <t>83286</t>
  </si>
  <si>
    <t>$14,540</t>
  </si>
  <si>
    <t>DL-02676</t>
  </si>
  <si>
    <t>$3,667</t>
  </si>
  <si>
    <t>133732</t>
  </si>
  <si>
    <t>15423</t>
  </si>
  <si>
    <t>$19,170</t>
  </si>
  <si>
    <t>DL-02680</t>
  </si>
  <si>
    <t>$4,314</t>
  </si>
  <si>
    <t>7672</t>
  </si>
  <si>
    <t>17/12/2023</t>
  </si>
  <si>
    <t>$4,612</t>
  </si>
  <si>
    <t>DL-02683</t>
  </si>
  <si>
    <t>34687</t>
  </si>
  <si>
    <t>17005</t>
  </si>
  <si>
    <t>DL-02685</t>
  </si>
  <si>
    <t>9053</t>
  </si>
  <si>
    <t>DL-02686</t>
  </si>
  <si>
    <t>4352</t>
  </si>
  <si>
    <t>DL-02687</t>
  </si>
  <si>
    <t>$2,785</t>
  </si>
  <si>
    <t>104K</t>
  </si>
  <si>
    <t>$84,911</t>
  </si>
  <si>
    <t>125K</t>
  </si>
  <si>
    <t>$14,045</t>
  </si>
  <si>
    <t>142K</t>
  </si>
  <si>
    <t>DL-02694</t>
  </si>
  <si>
    <t>1343</t>
  </si>
  <si>
    <t>4,734</t>
  </si>
  <si>
    <t>$18,399</t>
  </si>
  <si>
    <t>DL-02697</t>
  </si>
  <si>
    <t>$19,356</t>
  </si>
  <si>
    <t>$16,555</t>
  </si>
  <si>
    <t>DL-02699</t>
  </si>
  <si>
    <t>4,867</t>
  </si>
  <si>
    <t>DL-02700</t>
  </si>
  <si>
    <t>$9,223</t>
  </si>
  <si>
    <t>16,617</t>
  </si>
  <si>
    <t>28444</t>
  </si>
  <si>
    <t>DL-02703</t>
  </si>
  <si>
    <t>2440</t>
  </si>
  <si>
    <t>$13,467</t>
  </si>
  <si>
    <t>115417</t>
  </si>
  <si>
    <t>$71,860</t>
  </si>
  <si>
    <t>11948</t>
  </si>
  <si>
    <t>DL-02708</t>
  </si>
  <si>
    <t>14845</t>
  </si>
  <si>
    <t>$6,284</t>
  </si>
  <si>
    <t>$3,368</t>
  </si>
  <si>
    <t>3836</t>
  </si>
  <si>
    <t>DL-02712</t>
  </si>
  <si>
    <t>187416</t>
  </si>
  <si>
    <t>DL-02713</t>
  </si>
  <si>
    <t>$11,665</t>
  </si>
  <si>
    <t>DL-02714</t>
  </si>
  <si>
    <t>17347</t>
  </si>
  <si>
    <t>DL-02715</t>
  </si>
  <si>
    <t>DL-02716</t>
  </si>
  <si>
    <t>146132</t>
  </si>
  <si>
    <t>4376</t>
  </si>
  <si>
    <t>12,911</t>
  </si>
  <si>
    <t>DL-02719</t>
  </si>
  <si>
    <t>$27,171</t>
  </si>
  <si>
    <t>2,526</t>
  </si>
  <si>
    <t>CMP-071</t>
  </si>
  <si>
    <t>$137,023</t>
  </si>
  <si>
    <t>1918</t>
  </si>
  <si>
    <t>14/08/2023</t>
  </si>
  <si>
    <t>9,256</t>
  </si>
  <si>
    <t>$5,088</t>
  </si>
  <si>
    <t>DL-02725</t>
  </si>
  <si>
    <t>10176</t>
  </si>
  <si>
    <t>8467</t>
  </si>
  <si>
    <t>DL-02727</t>
  </si>
  <si>
    <t>$85,525</t>
  </si>
  <si>
    <t>12,899</t>
  </si>
  <si>
    <t>11,224</t>
  </si>
  <si>
    <t>9,218</t>
  </si>
  <si>
    <t>$19,554</t>
  </si>
  <si>
    <t>DL-02732</t>
  </si>
  <si>
    <t>$2,468</t>
  </si>
  <si>
    <t>6270</t>
  </si>
  <si>
    <t>DL-02737</t>
  </si>
  <si>
    <t>$11,432</t>
  </si>
  <si>
    <t>DL-02738</t>
  </si>
  <si>
    <t>$178,176</t>
  </si>
  <si>
    <t>14775</t>
  </si>
  <si>
    <t>$3,083</t>
  </si>
  <si>
    <t>9,138</t>
  </si>
  <si>
    <t>$91,664</t>
  </si>
  <si>
    <t>DL-02744</t>
  </si>
  <si>
    <t>111615</t>
  </si>
  <si>
    <t>DL-02745</t>
  </si>
  <si>
    <t>6178</t>
  </si>
  <si>
    <t>DL-02746</t>
  </si>
  <si>
    <t>43,434</t>
  </si>
  <si>
    <t>11603</t>
  </si>
  <si>
    <t>143409</t>
  </si>
  <si>
    <t>$112,874</t>
  </si>
  <si>
    <t>30/01/2023</t>
  </si>
  <si>
    <t>DL-02751</t>
  </si>
  <si>
    <t>$41,311</t>
  </si>
  <si>
    <t>16,672</t>
  </si>
  <si>
    <t>DL-02753</t>
  </si>
  <si>
    <t>6425</t>
  </si>
  <si>
    <t>152469</t>
  </si>
  <si>
    <t>DL-02755</t>
  </si>
  <si>
    <t>24,316</t>
  </si>
  <si>
    <t>DL-02756</t>
  </si>
  <si>
    <t>3515</t>
  </si>
  <si>
    <t>DL-02757</t>
  </si>
  <si>
    <t>$21,556</t>
  </si>
  <si>
    <t>DL-02758</t>
  </si>
  <si>
    <t>23943</t>
  </si>
  <si>
    <t>5,318</t>
  </si>
  <si>
    <t>$17,794</t>
  </si>
  <si>
    <t>26/01/2023</t>
  </si>
  <si>
    <t>$16,710</t>
  </si>
  <si>
    <t>DL-02762</t>
  </si>
  <si>
    <t>12,129</t>
  </si>
  <si>
    <t>DL-02763</t>
  </si>
  <si>
    <t>13507</t>
  </si>
  <si>
    <t>9273</t>
  </si>
  <si>
    <t>31/05/2022</t>
  </si>
  <si>
    <t>DL-02765</t>
  </si>
  <si>
    <t>10,533</t>
  </si>
  <si>
    <t>DL-02766</t>
  </si>
  <si>
    <t>14738</t>
  </si>
  <si>
    <t>$138,314</t>
  </si>
  <si>
    <t>$5,950</t>
  </si>
  <si>
    <t>13557</t>
  </si>
  <si>
    <t>DL-02770</t>
  </si>
  <si>
    <t>$8,660</t>
  </si>
  <si>
    <t>CMP-275</t>
  </si>
  <si>
    <t>1937</t>
  </si>
  <si>
    <t>6614</t>
  </si>
  <si>
    <t>02/11/2022</t>
  </si>
  <si>
    <t>$12,282</t>
  </si>
  <si>
    <t>12,974</t>
  </si>
  <si>
    <t>DL-02776</t>
  </si>
  <si>
    <t>153130</t>
  </si>
  <si>
    <t>DL-02777</t>
  </si>
  <si>
    <t>8,168</t>
  </si>
  <si>
    <t>DL-02778</t>
  </si>
  <si>
    <t>3,594</t>
  </si>
  <si>
    <t>DL-02779</t>
  </si>
  <si>
    <t>$10,453</t>
  </si>
  <si>
    <t>DL-02780</t>
  </si>
  <si>
    <t>$12,908</t>
  </si>
  <si>
    <t>12,158</t>
  </si>
  <si>
    <t>8586</t>
  </si>
  <si>
    <t>$11,873</t>
  </si>
  <si>
    <t>5,083</t>
  </si>
  <si>
    <t>21924</t>
  </si>
  <si>
    <t>$16,323</t>
  </si>
  <si>
    <t>$10,593</t>
  </si>
  <si>
    <t>DL-02788</t>
  </si>
  <si>
    <t>9077</t>
  </si>
  <si>
    <t>DL-02789</t>
  </si>
  <si>
    <t>$143,710</t>
  </si>
  <si>
    <t>DL-02790</t>
  </si>
  <si>
    <t>8,840</t>
  </si>
  <si>
    <t>22/07/2024</t>
  </si>
  <si>
    <t>$21,683</t>
  </si>
  <si>
    <t>$11,801</t>
  </si>
  <si>
    <t>20915</t>
  </si>
  <si>
    <t>DL-02796</t>
  </si>
  <si>
    <t>$28,571</t>
  </si>
  <si>
    <t>$26,190</t>
  </si>
  <si>
    <t>205680</t>
  </si>
  <si>
    <t>21/12/2023</t>
  </si>
  <si>
    <t>DL-02799</t>
  </si>
  <si>
    <t>$156,571</t>
  </si>
  <si>
    <t>70693</t>
  </si>
  <si>
    <t>DL-02801</t>
  </si>
  <si>
    <t>189,075</t>
  </si>
  <si>
    <t>$134,073</t>
  </si>
  <si>
    <t>$1,705</t>
  </si>
  <si>
    <t>$197,140</t>
  </si>
  <si>
    <t>9651</t>
  </si>
  <si>
    <t>$154,115</t>
  </si>
  <si>
    <t>30521</t>
  </si>
  <si>
    <t>DL-02808</t>
  </si>
  <si>
    <t>31923</t>
  </si>
  <si>
    <t>04/01/2022</t>
  </si>
  <si>
    <t>$36,723</t>
  </si>
  <si>
    <t>DL-02810</t>
  </si>
  <si>
    <t>54K</t>
  </si>
  <si>
    <t>5691</t>
  </si>
  <si>
    <t>3224</t>
  </si>
  <si>
    <t>$6,631</t>
  </si>
  <si>
    <t>DL-02814</t>
  </si>
  <si>
    <t>204,463</t>
  </si>
  <si>
    <t>31689</t>
  </si>
  <si>
    <t>DL-02816</t>
  </si>
  <si>
    <t>3939</t>
  </si>
  <si>
    <t>DL-02817</t>
  </si>
  <si>
    <t>$13,387</t>
  </si>
  <si>
    <t>$45,581</t>
  </si>
  <si>
    <t>$214,533</t>
  </si>
  <si>
    <t>DL-02821</t>
  </si>
  <si>
    <t>182139</t>
  </si>
  <si>
    <t>$37,300</t>
  </si>
  <si>
    <t>9,159</t>
  </si>
  <si>
    <t>DL-02825</t>
  </si>
  <si>
    <t>3217</t>
  </si>
  <si>
    <t>DL-02826</t>
  </si>
  <si>
    <t>58,235</t>
  </si>
  <si>
    <t>107231</t>
  </si>
  <si>
    <t>DL-02828</t>
  </si>
  <si>
    <t>5214</t>
  </si>
  <si>
    <t>DL-02829</t>
  </si>
  <si>
    <t>$15,844</t>
  </si>
  <si>
    <t>$214,712</t>
  </si>
  <si>
    <t>20070</t>
  </si>
  <si>
    <t>27/03/2024</t>
  </si>
  <si>
    <t>41K</t>
  </si>
  <si>
    <t>10737</t>
  </si>
  <si>
    <t>8476</t>
  </si>
  <si>
    <t>DL-02835</t>
  </si>
  <si>
    <t>11515</t>
  </si>
  <si>
    <t>DL-02836</t>
  </si>
  <si>
    <t>20382</t>
  </si>
  <si>
    <t>$10,604</t>
  </si>
  <si>
    <t>DL-02838</t>
  </si>
  <si>
    <t>$2,104</t>
  </si>
  <si>
    <t>$205,865</t>
  </si>
  <si>
    <t>DL-02840</t>
  </si>
  <si>
    <t>$20,737</t>
  </si>
  <si>
    <t>13/11/2024</t>
  </si>
  <si>
    <t>$6,941</t>
  </si>
  <si>
    <t>DL-02842</t>
  </si>
  <si>
    <t>2,474</t>
  </si>
  <si>
    <t>3972</t>
  </si>
  <si>
    <t>DL-02844</t>
  </si>
  <si>
    <t>9207</t>
  </si>
  <si>
    <t>DL-02845</t>
  </si>
  <si>
    <t>$10,000</t>
  </si>
  <si>
    <t>$207,010</t>
  </si>
  <si>
    <t>6648</t>
  </si>
  <si>
    <t>DL-02848</t>
  </si>
  <si>
    <t>$74,491</t>
  </si>
  <si>
    <t>$10,841</t>
  </si>
  <si>
    <t>DL-02851</t>
  </si>
  <si>
    <t>$78,789</t>
  </si>
  <si>
    <t>DL-02852</t>
  </si>
  <si>
    <t>DL-02853</t>
  </si>
  <si>
    <t>$127,169</t>
  </si>
  <si>
    <t>$14,320</t>
  </si>
  <si>
    <t>DL-02855</t>
  </si>
  <si>
    <t>2481</t>
  </si>
  <si>
    <t>$34,180</t>
  </si>
  <si>
    <t>$6,411</t>
  </si>
  <si>
    <t>$16,151</t>
  </si>
  <si>
    <t>DL-02859</t>
  </si>
  <si>
    <t>60,764</t>
  </si>
  <si>
    <t>10288</t>
  </si>
  <si>
    <t>14946</t>
  </si>
  <si>
    <t>52,971</t>
  </si>
  <si>
    <t>DL-02864</t>
  </si>
  <si>
    <t>6645</t>
  </si>
  <si>
    <t>$10,471</t>
  </si>
  <si>
    <t>DL-02866</t>
  </si>
  <si>
    <t>16248</t>
  </si>
  <si>
    <t>DL-02868</t>
  </si>
  <si>
    <t>$11,505</t>
  </si>
  <si>
    <t>10,265</t>
  </si>
  <si>
    <t>DL-02870</t>
  </si>
  <si>
    <t>$1,313</t>
  </si>
  <si>
    <t>$44,278</t>
  </si>
  <si>
    <t>DL-02872</t>
  </si>
  <si>
    <t>$42,718</t>
  </si>
  <si>
    <t>DL-02873</t>
  </si>
  <si>
    <t>18979</t>
  </si>
  <si>
    <t>DL-02874</t>
  </si>
  <si>
    <t>$88,945</t>
  </si>
  <si>
    <t>$1,945</t>
  </si>
  <si>
    <t>29710</t>
  </si>
  <si>
    <t>DL-02877</t>
  </si>
  <si>
    <t>165,963</t>
  </si>
  <si>
    <t>11,849</t>
  </si>
  <si>
    <t>DL-02879</t>
  </si>
  <si>
    <t>84008</t>
  </si>
  <si>
    <t>09/08/2023</t>
  </si>
  <si>
    <t>$10,776</t>
  </si>
  <si>
    <t>DL-02881</t>
  </si>
  <si>
    <t>1665</t>
  </si>
  <si>
    <t>$25,167</t>
  </si>
  <si>
    <t>DL-02883</t>
  </si>
  <si>
    <t>$8,935</t>
  </si>
  <si>
    <t>70,652</t>
  </si>
  <si>
    <t>DL-02886</t>
  </si>
  <si>
    <t>7806</t>
  </si>
  <si>
    <t>36,916</t>
  </si>
  <si>
    <t>$4,696</t>
  </si>
  <si>
    <t>DL-02889</t>
  </si>
  <si>
    <t>7016</t>
  </si>
  <si>
    <t>$133,871</t>
  </si>
  <si>
    <t>$22,774</t>
  </si>
  <si>
    <t>11/08/2022</t>
  </si>
  <si>
    <t>DL-02892</t>
  </si>
  <si>
    <t>$7,978</t>
  </si>
  <si>
    <t>$7,329</t>
  </si>
  <si>
    <t>DL-02894</t>
  </si>
  <si>
    <t>DL-02895</t>
  </si>
  <si>
    <t>$124,400</t>
  </si>
  <si>
    <t>86808</t>
  </si>
  <si>
    <t>$20,938</t>
  </si>
  <si>
    <t>4,504</t>
  </si>
  <si>
    <t>DL-02899</t>
  </si>
  <si>
    <t>23,441</t>
  </si>
  <si>
    <t>DL-02900</t>
  </si>
  <si>
    <t>$87,639</t>
  </si>
  <si>
    <t>47101</t>
  </si>
  <si>
    <t>12076</t>
  </si>
  <si>
    <t>$11,669</t>
  </si>
  <si>
    <t>99,797</t>
  </si>
  <si>
    <t>16/10/2023</t>
  </si>
  <si>
    <t>DL-02907</t>
  </si>
  <si>
    <t>5570</t>
  </si>
  <si>
    <t>DL-02908</t>
  </si>
  <si>
    <t>$6,893</t>
  </si>
  <si>
    <t>DL-02909</t>
  </si>
  <si>
    <t>$20,393</t>
  </si>
  <si>
    <t>DL-02910</t>
  </si>
  <si>
    <t>$6,285</t>
  </si>
  <si>
    <t>16/03/2023</t>
  </si>
  <si>
    <t>6,528</t>
  </si>
  <si>
    <t>DL-02914</t>
  </si>
  <si>
    <t>8,569</t>
  </si>
  <si>
    <t>13/04/2022</t>
  </si>
  <si>
    <t>18307</t>
  </si>
  <si>
    <t>16/12/2022</t>
  </si>
  <si>
    <t>105804</t>
  </si>
  <si>
    <t>$107,528</t>
  </si>
  <si>
    <t>9,566</t>
  </si>
  <si>
    <t>DL-02919</t>
  </si>
  <si>
    <t>8884</t>
  </si>
  <si>
    <t>DL-02920</t>
  </si>
  <si>
    <t>$31,673</t>
  </si>
  <si>
    <t>DL-02921</t>
  </si>
  <si>
    <t>8236</t>
  </si>
  <si>
    <t>$26,371</t>
  </si>
  <si>
    <t>$3,852</t>
  </si>
  <si>
    <t>$5,065</t>
  </si>
  <si>
    <t>$6,993</t>
  </si>
  <si>
    <t>29760</t>
  </si>
  <si>
    <t>8,210</t>
  </si>
  <si>
    <t>DL-02928</t>
  </si>
  <si>
    <t>$11,238</t>
  </si>
  <si>
    <t>DL-02929</t>
  </si>
  <si>
    <t>DL-02930</t>
  </si>
  <si>
    <t>71,790</t>
  </si>
  <si>
    <t>DL-02932</t>
  </si>
  <si>
    <t>187609</t>
  </si>
  <si>
    <t>DL-02933</t>
  </si>
  <si>
    <t>9,402</t>
  </si>
  <si>
    <t>32,394</t>
  </si>
  <si>
    <t>26/07/2024</t>
  </si>
  <si>
    <t>DL-02935</t>
  </si>
  <si>
    <t>$166,270</t>
  </si>
  <si>
    <t>17125</t>
  </si>
  <si>
    <t>12,619</t>
  </si>
  <si>
    <t>06/05/2024</t>
  </si>
  <si>
    <t>$27,678</t>
  </si>
  <si>
    <t>$40,255</t>
  </si>
  <si>
    <t>$150,174</t>
  </si>
  <si>
    <t>$9,405</t>
  </si>
  <si>
    <t>DL-02943</t>
  </si>
  <si>
    <t>$48,376</t>
  </si>
  <si>
    <t>DL-02944</t>
  </si>
  <si>
    <t>$3,081</t>
  </si>
  <si>
    <t>$61,573</t>
  </si>
  <si>
    <t>DL-02947</t>
  </si>
  <si>
    <t>4800</t>
  </si>
  <si>
    <t>DL-02948</t>
  </si>
  <si>
    <t>$6,571</t>
  </si>
  <si>
    <t>DL-02949</t>
  </si>
  <si>
    <t>5616</t>
  </si>
  <si>
    <t>$18,093</t>
  </si>
  <si>
    <t>$73,969</t>
  </si>
  <si>
    <t>$26,037</t>
  </si>
  <si>
    <t>DL-02953</t>
  </si>
  <si>
    <t>118177</t>
  </si>
  <si>
    <t>DL-02954</t>
  </si>
  <si>
    <t>12015</t>
  </si>
  <si>
    <t>DL-02955</t>
  </si>
  <si>
    <t>DL-02956</t>
  </si>
  <si>
    <t>$41,831</t>
  </si>
  <si>
    <t>DL-02957</t>
  </si>
  <si>
    <t>31465</t>
  </si>
  <si>
    <t>DL-02958</t>
  </si>
  <si>
    <t>9087</t>
  </si>
  <si>
    <t>DL-02959</t>
  </si>
  <si>
    <t>$11,570</t>
  </si>
  <si>
    <t>DL-02960</t>
  </si>
  <si>
    <t>155K</t>
  </si>
  <si>
    <t>$42,775</t>
  </si>
  <si>
    <t>8008</t>
  </si>
  <si>
    <t>$1,838</t>
  </si>
  <si>
    <t>DL-02965</t>
  </si>
  <si>
    <t>7082</t>
  </si>
  <si>
    <t>DL-02967</t>
  </si>
  <si>
    <t>205077</t>
  </si>
  <si>
    <t>15,412</t>
  </si>
  <si>
    <t>DL-02969</t>
  </si>
  <si>
    <t>$15,907</t>
  </si>
  <si>
    <t>DL-02970</t>
  </si>
  <si>
    <t>9,481</t>
  </si>
  <si>
    <t>27,878</t>
  </si>
  <si>
    <t>DL-02973</t>
  </si>
  <si>
    <t>DL-02975</t>
  </si>
  <si>
    <t>$3,575</t>
  </si>
  <si>
    <t>DL-02976</t>
  </si>
  <si>
    <t>1,216</t>
  </si>
  <si>
    <t>$38,666</t>
  </si>
  <si>
    <t>$5,013</t>
  </si>
  <si>
    <t>DL-02979</t>
  </si>
  <si>
    <t>11414</t>
  </si>
  <si>
    <t>$184,144</t>
  </si>
  <si>
    <t>$23,127</t>
  </si>
  <si>
    <t>138179</t>
  </si>
  <si>
    <t>$22,250</t>
  </si>
  <si>
    <t>DL-02984</t>
  </si>
  <si>
    <t>$14,371</t>
  </si>
  <si>
    <t>10013</t>
  </si>
  <si>
    <t>DL-02987</t>
  </si>
  <si>
    <t>6,636</t>
  </si>
  <si>
    <t>DL-02988</t>
  </si>
  <si>
    <t>$42,010</t>
  </si>
  <si>
    <t>2,358</t>
  </si>
  <si>
    <t>DL-02990</t>
  </si>
  <si>
    <t>113844</t>
  </si>
  <si>
    <t>DL-02991</t>
  </si>
  <si>
    <t>$6,569</t>
  </si>
  <si>
    <t>DL-02992</t>
  </si>
  <si>
    <t>197737</t>
  </si>
  <si>
    <t>DL-02993</t>
  </si>
  <si>
    <t>6320</t>
  </si>
  <si>
    <t>5539</t>
  </si>
  <si>
    <t>DL-02995</t>
  </si>
  <si>
    <t>9443</t>
  </si>
  <si>
    <t>9,258</t>
  </si>
  <si>
    <t>206,324</t>
  </si>
  <si>
    <t>5947</t>
  </si>
  <si>
    <t>DL-02999</t>
  </si>
  <si>
    <t>$4,897</t>
  </si>
  <si>
    <t>DL-03001</t>
  </si>
  <si>
    <t>$22,746</t>
  </si>
  <si>
    <t>1825</t>
  </si>
  <si>
    <t>$211,440</t>
  </si>
  <si>
    <t>$83,162</t>
  </si>
  <si>
    <t>10338</t>
  </si>
  <si>
    <t>4326</t>
  </si>
  <si>
    <t>12,146</t>
  </si>
  <si>
    <t>77K</t>
  </si>
  <si>
    <t>$8,976</t>
  </si>
  <si>
    <t>DL-03010</t>
  </si>
  <si>
    <t>$13,646</t>
  </si>
  <si>
    <t>8472</t>
  </si>
  <si>
    <t>10930</t>
  </si>
  <si>
    <t>DL-03013</t>
  </si>
  <si>
    <t>8730</t>
  </si>
  <si>
    <t>DL-03014</t>
  </si>
  <si>
    <t>$31,444</t>
  </si>
  <si>
    <t>26632</t>
  </si>
  <si>
    <t>DL-03017</t>
  </si>
  <si>
    <t>4,792</t>
  </si>
  <si>
    <t>4,289</t>
  </si>
  <si>
    <t>$18,202</t>
  </si>
  <si>
    <t>3984</t>
  </si>
  <si>
    <t>$14,368</t>
  </si>
  <si>
    <t>7403</t>
  </si>
  <si>
    <t>20285</t>
  </si>
  <si>
    <t>DL-03024</t>
  </si>
  <si>
    <t>$44,223</t>
  </si>
  <si>
    <t>DL-03025</t>
  </si>
  <si>
    <t>$22,083</t>
  </si>
  <si>
    <t>DL-03026</t>
  </si>
  <si>
    <t>11394</t>
  </si>
  <si>
    <t>25/05/2023</t>
  </si>
  <si>
    <t>DL-03027</t>
  </si>
  <si>
    <t>6441</t>
  </si>
  <si>
    <t>DL-03028</t>
  </si>
  <si>
    <t>157980</t>
  </si>
  <si>
    <t>DL-03029</t>
  </si>
  <si>
    <t>3780</t>
  </si>
  <si>
    <t>DL-03030</t>
  </si>
  <si>
    <t>15935</t>
  </si>
  <si>
    <t>16/03/2024</t>
  </si>
  <si>
    <t>$15,355</t>
  </si>
  <si>
    <t>195512</t>
  </si>
  <si>
    <t>DL-03033</t>
  </si>
  <si>
    <t>11691</t>
  </si>
  <si>
    <t>21990</t>
  </si>
  <si>
    <t>DL-03036</t>
  </si>
  <si>
    <t>13,381</t>
  </si>
  <si>
    <t>DL-03037</t>
  </si>
  <si>
    <t>$209,885</t>
  </si>
  <si>
    <t>$6,533</t>
  </si>
  <si>
    <t>DL-03040</t>
  </si>
  <si>
    <t>$87,816</t>
  </si>
  <si>
    <t>181914</t>
  </si>
  <si>
    <t>$3,848</t>
  </si>
  <si>
    <t>13221</t>
  </si>
  <si>
    <t>$6,087</t>
  </si>
  <si>
    <t>DL-03046</t>
  </si>
  <si>
    <t>$15,361</t>
  </si>
  <si>
    <t>DL-03047</t>
  </si>
  <si>
    <t>$52,996</t>
  </si>
  <si>
    <t>$2,414</t>
  </si>
  <si>
    <t>119258</t>
  </si>
  <si>
    <t>DL-03050</t>
  </si>
  <si>
    <t>DL-03051</t>
  </si>
  <si>
    <t>11,771</t>
  </si>
  <si>
    <t>14/07/2023</t>
  </si>
  <si>
    <t>104,427</t>
  </si>
  <si>
    <t>DL-03053</t>
  </si>
  <si>
    <t>57K</t>
  </si>
  <si>
    <t>25,954</t>
  </si>
  <si>
    <t>184,557</t>
  </si>
  <si>
    <t>7248</t>
  </si>
  <si>
    <t>107,379</t>
  </si>
  <si>
    <t>DL-03059</t>
  </si>
  <si>
    <t>104,488</t>
  </si>
  <si>
    <t>19/09/2022</t>
  </si>
  <si>
    <t>22310</t>
  </si>
  <si>
    <t>16/05/2024</t>
  </si>
  <si>
    <t>DL-03061</t>
  </si>
  <si>
    <t>$39,352</t>
  </si>
  <si>
    <t>DL-03062</t>
  </si>
  <si>
    <t>DL-03063</t>
  </si>
  <si>
    <t>185647</t>
  </si>
  <si>
    <t>43,921</t>
  </si>
  <si>
    <t>DL-03065</t>
  </si>
  <si>
    <t>3,469</t>
  </si>
  <si>
    <t>$5,667</t>
  </si>
  <si>
    <t>$6,712</t>
  </si>
  <si>
    <t>4,220</t>
  </si>
  <si>
    <t>190912</t>
  </si>
  <si>
    <t>DL-03071</t>
  </si>
  <si>
    <t>$23,426</t>
  </si>
  <si>
    <t>DL-03072</t>
  </si>
  <si>
    <t>$5,961</t>
  </si>
  <si>
    <t>$8,881</t>
  </si>
  <si>
    <t>$21,903</t>
  </si>
  <si>
    <t>DL-03075</t>
  </si>
  <si>
    <t>DL-03077</t>
  </si>
  <si>
    <t>12,004</t>
  </si>
  <si>
    <t>$14,529</t>
  </si>
  <si>
    <t>DL-03079</t>
  </si>
  <si>
    <t>$4,175</t>
  </si>
  <si>
    <t>DL-03080</t>
  </si>
  <si>
    <t>$47,877</t>
  </si>
  <si>
    <t>165930</t>
  </si>
  <si>
    <t>DL-03082</t>
  </si>
  <si>
    <t>$4,804</t>
  </si>
  <si>
    <t>4387</t>
  </si>
  <si>
    <t>7748</t>
  </si>
  <si>
    <t>$12,508</t>
  </si>
  <si>
    <t>$13,133</t>
  </si>
  <si>
    <t>DL-03087</t>
  </si>
  <si>
    <t>9779</t>
  </si>
  <si>
    <t>DL-03088</t>
  </si>
  <si>
    <t>18,764</t>
  </si>
  <si>
    <t>23,532</t>
  </si>
  <si>
    <t>$8,503</t>
  </si>
  <si>
    <t>106K</t>
  </si>
  <si>
    <t>DL-03092</t>
  </si>
  <si>
    <t>$21,971</t>
  </si>
  <si>
    <t>DL-03093</t>
  </si>
  <si>
    <t>DL-03094</t>
  </si>
  <si>
    <t>6982</t>
  </si>
  <si>
    <t>12529</t>
  </si>
  <si>
    <t>6177</t>
  </si>
  <si>
    <t>DL-03097</t>
  </si>
  <si>
    <t>55607</t>
  </si>
  <si>
    <t>DL-03098</t>
  </si>
  <si>
    <t>2,450</t>
  </si>
  <si>
    <t>DL-03099</t>
  </si>
  <si>
    <t>$15,471</t>
  </si>
  <si>
    <t>DL-03100</t>
  </si>
  <si>
    <t>5626</t>
  </si>
  <si>
    <t>DL-03101</t>
  </si>
  <si>
    <t>DL-03102</t>
  </si>
  <si>
    <t>10,053</t>
  </si>
  <si>
    <t>14118</t>
  </si>
  <si>
    <t>DL-03104</t>
  </si>
  <si>
    <t>$93,773</t>
  </si>
  <si>
    <t>$16,148</t>
  </si>
  <si>
    <t>DL-03107</t>
  </si>
  <si>
    <t>8572</t>
  </si>
  <si>
    <t>8382</t>
  </si>
  <si>
    <t>DL-03109</t>
  </si>
  <si>
    <t>$29,249</t>
  </si>
  <si>
    <t>DL-03110</t>
  </si>
  <si>
    <t>$29,189</t>
  </si>
  <si>
    <t>$22,248</t>
  </si>
  <si>
    <t>2574</t>
  </si>
  <si>
    <t>DL-03113</t>
  </si>
  <si>
    <t>$1,293</t>
  </si>
  <si>
    <t>DL-03114</t>
  </si>
  <si>
    <t>163K</t>
  </si>
  <si>
    <t>DL-03117</t>
  </si>
  <si>
    <t>49653</t>
  </si>
  <si>
    <t>DL-03118</t>
  </si>
  <si>
    <t>$10,612</t>
  </si>
  <si>
    <t>DL-03119</t>
  </si>
  <si>
    <t>$164,166</t>
  </si>
  <si>
    <t>DL-03120</t>
  </si>
  <si>
    <t>22,425</t>
  </si>
  <si>
    <t>$6,019</t>
  </si>
  <si>
    <t>DL-03122</t>
  </si>
  <si>
    <t>6801</t>
  </si>
  <si>
    <t>02/09/2023</t>
  </si>
  <si>
    <t>DL-03123</t>
  </si>
  <si>
    <t>$192,911</t>
  </si>
  <si>
    <t>34145</t>
  </si>
  <si>
    <t>15515</t>
  </si>
  <si>
    <t>65091</t>
  </si>
  <si>
    <t>35493</t>
  </si>
  <si>
    <t>$15,684</t>
  </si>
  <si>
    <t>DL-03129</t>
  </si>
  <si>
    <t>2261</t>
  </si>
  <si>
    <t>DL-03130</t>
  </si>
  <si>
    <t>$66,509</t>
  </si>
  <si>
    <t>DL-03131</t>
  </si>
  <si>
    <t>32,511</t>
  </si>
  <si>
    <t>DL-03132</t>
  </si>
  <si>
    <t>$6,012</t>
  </si>
  <si>
    <t>DL-03133</t>
  </si>
  <si>
    <t>$11,443</t>
  </si>
  <si>
    <t>$171,619</t>
  </si>
  <si>
    <t>DL-03135</t>
  </si>
  <si>
    <t>$9,294</t>
  </si>
  <si>
    <t>DL-03136</t>
  </si>
  <si>
    <t>9607</t>
  </si>
  <si>
    <t>16123</t>
  </si>
  <si>
    <t>34575</t>
  </si>
  <si>
    <t>DL-03141</t>
  </si>
  <si>
    <t>67439</t>
  </si>
  <si>
    <t>$6,416</t>
  </si>
  <si>
    <t>35119</t>
  </si>
  <si>
    <t>DL-03144</t>
  </si>
  <si>
    <t>DL-03145</t>
  </si>
  <si>
    <t>9264</t>
  </si>
  <si>
    <t>DL-03146</t>
  </si>
  <si>
    <t>8355</t>
  </si>
  <si>
    <t>DL-03147</t>
  </si>
  <si>
    <t>9,551</t>
  </si>
  <si>
    <t>DL-03149</t>
  </si>
  <si>
    <t>7251</t>
  </si>
  <si>
    <t>DL-03150</t>
  </si>
  <si>
    <t>145198</t>
  </si>
  <si>
    <t>$8,233</t>
  </si>
  <si>
    <t>$4,812</t>
  </si>
  <si>
    <t>DL-03154</t>
  </si>
  <si>
    <t>$47,743</t>
  </si>
  <si>
    <t>130,586</t>
  </si>
  <si>
    <t>DL-03156</t>
  </si>
  <si>
    <t>174,883</t>
  </si>
  <si>
    <t>DL-03157</t>
  </si>
  <si>
    <t>7647</t>
  </si>
  <si>
    <t>14144</t>
  </si>
  <si>
    <t>5257</t>
  </si>
  <si>
    <t>CMP-242</t>
  </si>
  <si>
    <t>5600</t>
  </si>
  <si>
    <t>$38,574</t>
  </si>
  <si>
    <t>DL-03163</t>
  </si>
  <si>
    <t>8448</t>
  </si>
  <si>
    <t>DL-03164</t>
  </si>
  <si>
    <t>3,942</t>
  </si>
  <si>
    <t>DL-03165</t>
  </si>
  <si>
    <t>8680</t>
  </si>
  <si>
    <t>DL-03166</t>
  </si>
  <si>
    <t>31/08/2022</t>
  </si>
  <si>
    <t>$19,465</t>
  </si>
  <si>
    <t>45133</t>
  </si>
  <si>
    <t>176528</t>
  </si>
  <si>
    <t>15050</t>
  </si>
  <si>
    <t>39625</t>
  </si>
  <si>
    <t>$29,774</t>
  </si>
  <si>
    <t>DL-03173</t>
  </si>
  <si>
    <t>$23,873</t>
  </si>
  <si>
    <t>DL-03174</t>
  </si>
  <si>
    <t>$4,297</t>
  </si>
  <si>
    <t>DL-03176</t>
  </si>
  <si>
    <t>78514</t>
  </si>
  <si>
    <t>66549</t>
  </si>
  <si>
    <t>DL-03178</t>
  </si>
  <si>
    <t>5213</t>
  </si>
  <si>
    <t>$109,325</t>
  </si>
  <si>
    <t>DL-03180</t>
  </si>
  <si>
    <t>7,025</t>
  </si>
  <si>
    <t>DL-03181</t>
  </si>
  <si>
    <t>DL-03182</t>
  </si>
  <si>
    <t>9,087</t>
  </si>
  <si>
    <t>$9,158</t>
  </si>
  <si>
    <t>7330</t>
  </si>
  <si>
    <t>5487</t>
  </si>
  <si>
    <t>DL-03186</t>
  </si>
  <si>
    <t>19398</t>
  </si>
  <si>
    <t>19/04/2024</t>
  </si>
  <si>
    <t>$134,915</t>
  </si>
  <si>
    <t>DL-03188</t>
  </si>
  <si>
    <t>9,304</t>
  </si>
  <si>
    <t>19464</t>
  </si>
  <si>
    <t>DL-03191</t>
  </si>
  <si>
    <t>DL-03192</t>
  </si>
  <si>
    <t>2755</t>
  </si>
  <si>
    <t>$132,423</t>
  </si>
  <si>
    <t>$199,234</t>
  </si>
  <si>
    <t>21/10/2023</t>
  </si>
  <si>
    <t>$12,390</t>
  </si>
  <si>
    <t>8930</t>
  </si>
  <si>
    <t>DL-03200</t>
  </si>
  <si>
    <t>$2,977</t>
  </si>
  <si>
    <t>DL-03201</t>
  </si>
  <si>
    <t>$3,686</t>
  </si>
  <si>
    <t>DL-03202</t>
  </si>
  <si>
    <t>33851</t>
  </si>
  <si>
    <t>$21,821</t>
  </si>
  <si>
    <t>DL-03204</t>
  </si>
  <si>
    <t>40958</t>
  </si>
  <si>
    <t>DL-03205</t>
  </si>
  <si>
    <t>$110,855</t>
  </si>
  <si>
    <t>21,753</t>
  </si>
  <si>
    <t>1,270</t>
  </si>
  <si>
    <t>6204</t>
  </si>
  <si>
    <t>DL-03209</t>
  </si>
  <si>
    <t>$6,652</t>
  </si>
  <si>
    <t>$2,117</t>
  </si>
  <si>
    <t>DL-03211</t>
  </si>
  <si>
    <t>28382</t>
  </si>
  <si>
    <t>DL-03212</t>
  </si>
  <si>
    <t>105595</t>
  </si>
  <si>
    <t>DL-03213</t>
  </si>
  <si>
    <t>7744</t>
  </si>
  <si>
    <t>DL-03214</t>
  </si>
  <si>
    <t>$2,362</t>
  </si>
  <si>
    <t>DL-03215</t>
  </si>
  <si>
    <t>22429</t>
  </si>
  <si>
    <t>$13,984</t>
  </si>
  <si>
    <t>DL-03217</t>
  </si>
  <si>
    <t>$21,085</t>
  </si>
  <si>
    <t>$17,148</t>
  </si>
  <si>
    <t>8,594</t>
  </si>
  <si>
    <t>DL-03220</t>
  </si>
  <si>
    <t>$8,395</t>
  </si>
  <si>
    <t>11,686</t>
  </si>
  <si>
    <t>$47,693</t>
  </si>
  <si>
    <t>$2,545</t>
  </si>
  <si>
    <t>$2,606</t>
  </si>
  <si>
    <t>DL-03225</t>
  </si>
  <si>
    <t>$106,691</t>
  </si>
  <si>
    <t>DL-03226</t>
  </si>
  <si>
    <t>$11,639</t>
  </si>
  <si>
    <t>160813</t>
  </si>
  <si>
    <t>25/02/2024</t>
  </si>
  <si>
    <t>8127</t>
  </si>
  <si>
    <t>$195,438</t>
  </si>
  <si>
    <t>DL-03230</t>
  </si>
  <si>
    <t>45,612</t>
  </si>
  <si>
    <t>9,765</t>
  </si>
  <si>
    <t>9928</t>
  </si>
  <si>
    <t>$172,256</t>
  </si>
  <si>
    <t>DL-03234</t>
  </si>
  <si>
    <t>DL-03235</t>
  </si>
  <si>
    <t>127K</t>
  </si>
  <si>
    <t>DL-03237</t>
  </si>
  <si>
    <t>$3,309</t>
  </si>
  <si>
    <t>$138,999</t>
  </si>
  <si>
    <t>DL-03239</t>
  </si>
  <si>
    <t>69,699</t>
  </si>
  <si>
    <t>DL-03241</t>
  </si>
  <si>
    <t>31892</t>
  </si>
  <si>
    <t>DL-03242</t>
  </si>
  <si>
    <t>8450</t>
  </si>
  <si>
    <t>4814</t>
  </si>
  <si>
    <t>DL-03245</t>
  </si>
  <si>
    <t>43700</t>
  </si>
  <si>
    <t>$8,562</t>
  </si>
  <si>
    <t>DL-03247</t>
  </si>
  <si>
    <t>47769</t>
  </si>
  <si>
    <t>DL-03248</t>
  </si>
  <si>
    <t>$47,840</t>
  </si>
  <si>
    <t>$38,090</t>
  </si>
  <si>
    <t>DL-03250</t>
  </si>
  <si>
    <t>$3,750</t>
  </si>
  <si>
    <t>DL-03251</t>
  </si>
  <si>
    <t>7,890</t>
  </si>
  <si>
    <t>9,157</t>
  </si>
  <si>
    <t>$3,136</t>
  </si>
  <si>
    <t>DL-03254</t>
  </si>
  <si>
    <t>14821</t>
  </si>
  <si>
    <t>$168,931</t>
  </si>
  <si>
    <t>$27,885</t>
  </si>
  <si>
    <t>DL-03257</t>
  </si>
  <si>
    <t>DL-03258</t>
  </si>
  <si>
    <t>$2,465</t>
  </si>
  <si>
    <t>4,457</t>
  </si>
  <si>
    <t>DL-03260</t>
  </si>
  <si>
    <t>5668</t>
  </si>
  <si>
    <t>11,895</t>
  </si>
  <si>
    <t>DL-03262</t>
  </si>
  <si>
    <t>$45,046</t>
  </si>
  <si>
    <t>DL-03263</t>
  </si>
  <si>
    <t>39936</t>
  </si>
  <si>
    <t>DL-03264</t>
  </si>
  <si>
    <t>$43,572</t>
  </si>
  <si>
    <t>$34,003</t>
  </si>
  <si>
    <t>23604</t>
  </si>
  <si>
    <t>$41,658</t>
  </si>
  <si>
    <t>$7,739</t>
  </si>
  <si>
    <t>DL-03270</t>
  </si>
  <si>
    <t>$89,861</t>
  </si>
  <si>
    <t>DL-03271</t>
  </si>
  <si>
    <t>7,471</t>
  </si>
  <si>
    <t>7,407</t>
  </si>
  <si>
    <t>DL-03273</t>
  </si>
  <si>
    <t>25643</t>
  </si>
  <si>
    <t>DL-03274</t>
  </si>
  <si>
    <t>$18,153</t>
  </si>
  <si>
    <t>DL-03275</t>
  </si>
  <si>
    <t>103516</t>
  </si>
  <si>
    <t>47730</t>
  </si>
  <si>
    <t>DL-03277</t>
  </si>
  <si>
    <t>32480</t>
  </si>
  <si>
    <t>23/07/2022</t>
  </si>
  <si>
    <t>DL-03279</t>
  </si>
  <si>
    <t>22,440</t>
  </si>
  <si>
    <t>DL-03280</t>
  </si>
  <si>
    <t>6,342</t>
  </si>
  <si>
    <t>DL-03281</t>
  </si>
  <si>
    <t>22472</t>
  </si>
  <si>
    <t>$4,331</t>
  </si>
  <si>
    <t>$42,213</t>
  </si>
  <si>
    <t>DL-03284</t>
  </si>
  <si>
    <t>21866</t>
  </si>
  <si>
    <t>10692</t>
  </si>
  <si>
    <t>DL-03286</t>
  </si>
  <si>
    <t>$25,554</t>
  </si>
  <si>
    <t>$21,281</t>
  </si>
  <si>
    <t>8970</t>
  </si>
  <si>
    <t>4,804</t>
  </si>
  <si>
    <t>$118,465</t>
  </si>
  <si>
    <t>$17,605</t>
  </si>
  <si>
    <t>DL-03292</t>
  </si>
  <si>
    <t>6130</t>
  </si>
  <si>
    <t>DL-03293</t>
  </si>
  <si>
    <t>$11,304</t>
  </si>
  <si>
    <t>49431</t>
  </si>
  <si>
    <t>12632</t>
  </si>
  <si>
    <t>$8,205</t>
  </si>
  <si>
    <t>DL-03297</t>
  </si>
  <si>
    <t>$118,592</t>
  </si>
  <si>
    <t>$1,446</t>
  </si>
  <si>
    <t>$6,203</t>
  </si>
  <si>
    <t>DL-03301</t>
  </si>
  <si>
    <t>$13,986</t>
  </si>
  <si>
    <t>DL-03302</t>
  </si>
  <si>
    <t>$72,997</t>
  </si>
  <si>
    <t>DL-03303</t>
  </si>
  <si>
    <t>75813</t>
  </si>
  <si>
    <t>DL-03304</t>
  </si>
  <si>
    <t>13817</t>
  </si>
  <si>
    <t>DL-03306</t>
  </si>
  <si>
    <t>DL-03307</t>
  </si>
  <si>
    <t>6065</t>
  </si>
  <si>
    <t>DL-03308</t>
  </si>
  <si>
    <t>14,360</t>
  </si>
  <si>
    <t>5000</t>
  </si>
  <si>
    <t>DL-03310</t>
  </si>
  <si>
    <t>79291</t>
  </si>
  <si>
    <t>06/03/2023</t>
  </si>
  <si>
    <t>DL-03311</t>
  </si>
  <si>
    <t>CMP-311</t>
  </si>
  <si>
    <t>7,564</t>
  </si>
  <si>
    <t>108539</t>
  </si>
  <si>
    <t>DL-03313</t>
  </si>
  <si>
    <t>9940</t>
  </si>
  <si>
    <t>06/07/2023</t>
  </si>
  <si>
    <t>DL-03314</t>
  </si>
  <si>
    <t>7948</t>
  </si>
  <si>
    <t>DL-03315</t>
  </si>
  <si>
    <t>$6,447</t>
  </si>
  <si>
    <t>6954</t>
  </si>
  <si>
    <t>$202,205</t>
  </si>
  <si>
    <t>$111,145</t>
  </si>
  <si>
    <t>3171</t>
  </si>
  <si>
    <t>$28,178</t>
  </si>
  <si>
    <t>$8,943</t>
  </si>
  <si>
    <t>$4,595</t>
  </si>
  <si>
    <t>DL-03324</t>
  </si>
  <si>
    <t>35,818</t>
  </si>
  <si>
    <t>DL-03325</t>
  </si>
  <si>
    <t>$9,809</t>
  </si>
  <si>
    <t>DL-03326</t>
  </si>
  <si>
    <t>CMP-301</t>
  </si>
  <si>
    <t>10045</t>
  </si>
  <si>
    <t>25582</t>
  </si>
  <si>
    <t>DL-03328</t>
  </si>
  <si>
    <t>8,433</t>
  </si>
  <si>
    <t>112588</t>
  </si>
  <si>
    <t>DL-03331</t>
  </si>
  <si>
    <t>202K</t>
  </si>
  <si>
    <t>DL-03332</t>
  </si>
  <si>
    <t>20,410</t>
  </si>
  <si>
    <t>$118,376</t>
  </si>
  <si>
    <t>DL-03334</t>
  </si>
  <si>
    <t>$41,298</t>
  </si>
  <si>
    <t>$21,507</t>
  </si>
  <si>
    <t>$15,838</t>
  </si>
  <si>
    <t>4420</t>
  </si>
  <si>
    <t>DL-03338</t>
  </si>
  <si>
    <t>68732</t>
  </si>
  <si>
    <t>DL-03339</t>
  </si>
  <si>
    <t>$9,643</t>
  </si>
  <si>
    <t>DL-03340</t>
  </si>
  <si>
    <t>24183</t>
  </si>
  <si>
    <t>DL-03342</t>
  </si>
  <si>
    <t>8330</t>
  </si>
  <si>
    <t>DL-03343</t>
  </si>
  <si>
    <t>8841</t>
  </si>
  <si>
    <t>24/08/2023</t>
  </si>
  <si>
    <t>$19,934</t>
  </si>
  <si>
    <t>DL-03345</t>
  </si>
  <si>
    <t>172576</t>
  </si>
  <si>
    <t>29490</t>
  </si>
  <si>
    <t>$207,161</t>
  </si>
  <si>
    <t>$43,553</t>
  </si>
  <si>
    <t>DL-03349</t>
  </si>
  <si>
    <t>$39,132</t>
  </si>
  <si>
    <t>DL-03350</t>
  </si>
  <si>
    <t>2,939</t>
  </si>
  <si>
    <t>$6,149</t>
  </si>
  <si>
    <t>$11,960</t>
  </si>
  <si>
    <t>10234</t>
  </si>
  <si>
    <t>DL-03354</t>
  </si>
  <si>
    <t>$23,885</t>
  </si>
  <si>
    <t>$13,595</t>
  </si>
  <si>
    <t>DL-03356</t>
  </si>
  <si>
    <t>4,026</t>
  </si>
  <si>
    <t>DL-03358</t>
  </si>
  <si>
    <t>$7,491</t>
  </si>
  <si>
    <t>$21,912</t>
  </si>
  <si>
    <t>DL-03361</t>
  </si>
  <si>
    <t>$3,944</t>
  </si>
  <si>
    <t>2,456</t>
  </si>
  <si>
    <t>DL-03363</t>
  </si>
  <si>
    <t>$127,750</t>
  </si>
  <si>
    <t>DL-03365</t>
  </si>
  <si>
    <t>10587</t>
  </si>
  <si>
    <t>$17,618</t>
  </si>
  <si>
    <t>3811</t>
  </si>
  <si>
    <t>DL-03368</t>
  </si>
  <si>
    <t>2912</t>
  </si>
  <si>
    <t>DL-03370</t>
  </si>
  <si>
    <t>2474</t>
  </si>
  <si>
    <t>DL-03372</t>
  </si>
  <si>
    <t>$12,480</t>
  </si>
  <si>
    <t>182931</t>
  </si>
  <si>
    <t>4397</t>
  </si>
  <si>
    <t>18/02/2022</t>
  </si>
  <si>
    <t>$33,303</t>
  </si>
  <si>
    <t>DL-03376</t>
  </si>
  <si>
    <t>20122</t>
  </si>
  <si>
    <t>67300</t>
  </si>
  <si>
    <t>DL-03378</t>
  </si>
  <si>
    <t>10841</t>
  </si>
  <si>
    <t>DL-03379</t>
  </si>
  <si>
    <t>20,216</t>
  </si>
  <si>
    <t>DL-03380</t>
  </si>
  <si>
    <t>$5,192</t>
  </si>
  <si>
    <t>DL-03381</t>
  </si>
  <si>
    <t>$7,886</t>
  </si>
  <si>
    <t>DL-03383</t>
  </si>
  <si>
    <t>$3,586</t>
  </si>
  <si>
    <t>DL-03384</t>
  </si>
  <si>
    <t>38655</t>
  </si>
  <si>
    <t>DL-03385</t>
  </si>
  <si>
    <t>48,152</t>
  </si>
  <si>
    <t>7118</t>
  </si>
  <si>
    <t>135512</t>
  </si>
  <si>
    <t>DL-03389</t>
  </si>
  <si>
    <t>$156,135</t>
  </si>
  <si>
    <t>148,370</t>
  </si>
  <si>
    <t>43183</t>
  </si>
  <si>
    <t>117340</t>
  </si>
  <si>
    <t>DL-03393</t>
  </si>
  <si>
    <t>$5,666</t>
  </si>
  <si>
    <t>DL-03394</t>
  </si>
  <si>
    <t>$83,522</t>
  </si>
  <si>
    <t>$3,881</t>
  </si>
  <si>
    <t>$12,511</t>
  </si>
  <si>
    <t>DL-03398</t>
  </si>
  <si>
    <t>$1,969</t>
  </si>
  <si>
    <t>DL-03399</t>
  </si>
  <si>
    <t>$4,477</t>
  </si>
  <si>
    <t>$8,524</t>
  </si>
  <si>
    <t>19522</t>
  </si>
  <si>
    <t>$12,888</t>
  </si>
  <si>
    <t>$41,838</t>
  </si>
  <si>
    <t>10813</t>
  </si>
  <si>
    <t>DL-03406</t>
  </si>
  <si>
    <t>$4,074</t>
  </si>
  <si>
    <t>DL-03407</t>
  </si>
  <si>
    <t>7093</t>
  </si>
  <si>
    <t>DL-03408</t>
  </si>
  <si>
    <t>8869</t>
  </si>
  <si>
    <t>DL-03409</t>
  </si>
  <si>
    <t>$7,893</t>
  </si>
  <si>
    <t>$113,985</t>
  </si>
  <si>
    <t>$9,131</t>
  </si>
  <si>
    <t>DL-03412</t>
  </si>
  <si>
    <t>1729</t>
  </si>
  <si>
    <t>160653</t>
  </si>
  <si>
    <t>DL-03415</t>
  </si>
  <si>
    <t>$3,637</t>
  </si>
  <si>
    <t>8910</t>
  </si>
  <si>
    <t>21,637</t>
  </si>
  <si>
    <t>DL-03418</t>
  </si>
  <si>
    <t>$30,369</t>
  </si>
  <si>
    <t>DL-03419</t>
  </si>
  <si>
    <t>DL-03420</t>
  </si>
  <si>
    <t>$9,417</t>
  </si>
  <si>
    <t>DL-03421</t>
  </si>
  <si>
    <t>2773</t>
  </si>
  <si>
    <t>200545</t>
  </si>
  <si>
    <t>35263</t>
  </si>
  <si>
    <t>DL-03424</t>
  </si>
  <si>
    <t>213743</t>
  </si>
  <si>
    <t>DL-03425</t>
  </si>
  <si>
    <t>27577</t>
  </si>
  <si>
    <t>$3,826</t>
  </si>
  <si>
    <t>DL-03428</t>
  </si>
  <si>
    <t>13668</t>
  </si>
  <si>
    <t>$6,204</t>
  </si>
  <si>
    <t>DL-03432</t>
  </si>
  <si>
    <t>9,311</t>
  </si>
  <si>
    <t>DL-03433</t>
  </si>
  <si>
    <t>12780</t>
  </si>
  <si>
    <t>8911</t>
  </si>
  <si>
    <t>3,485</t>
  </si>
  <si>
    <t>48K</t>
  </si>
  <si>
    <t>DL-03437</t>
  </si>
  <si>
    <t>45845</t>
  </si>
  <si>
    <t>35774</t>
  </si>
  <si>
    <t>DL-03441</t>
  </si>
  <si>
    <t>$123,557</t>
  </si>
  <si>
    <t>DL-03442</t>
  </si>
  <si>
    <t>79748</t>
  </si>
  <si>
    <t>12458</t>
  </si>
  <si>
    <t>DL-03444</t>
  </si>
  <si>
    <t>163101</t>
  </si>
  <si>
    <t>DL-03445</t>
  </si>
  <si>
    <t>DL-03446</t>
  </si>
  <si>
    <t>$117,686</t>
  </si>
  <si>
    <t>15,583</t>
  </si>
  <si>
    <t>DL-03448</t>
  </si>
  <si>
    <t>$6,523</t>
  </si>
  <si>
    <t>39417</t>
  </si>
  <si>
    <t>75,889</t>
  </si>
  <si>
    <t>DL-03451</t>
  </si>
  <si>
    <t>$10,331</t>
  </si>
  <si>
    <t>DL-03452</t>
  </si>
  <si>
    <t>$2,449</t>
  </si>
  <si>
    <t>DL-03453</t>
  </si>
  <si>
    <t>$104,324</t>
  </si>
  <si>
    <t>13398</t>
  </si>
  <si>
    <t>$172,411</t>
  </si>
  <si>
    <t>$165,009</t>
  </si>
  <si>
    <t>$20,130</t>
  </si>
  <si>
    <t>DL-03458</t>
  </si>
  <si>
    <t>7616</t>
  </si>
  <si>
    <t>16/11/2024</t>
  </si>
  <si>
    <t>$7,100</t>
  </si>
  <si>
    <t>DL-03462</t>
  </si>
  <si>
    <t>5,048</t>
  </si>
  <si>
    <t>187,858</t>
  </si>
  <si>
    <t>DL-03464</t>
  </si>
  <si>
    <t>13254</t>
  </si>
  <si>
    <t>$13,024</t>
  </si>
  <si>
    <t>$138,027</t>
  </si>
  <si>
    <t>$28,128</t>
  </si>
  <si>
    <t>DL-03469</t>
  </si>
  <si>
    <t>$33,409</t>
  </si>
  <si>
    <t>11,776</t>
  </si>
  <si>
    <t>DL-03471</t>
  </si>
  <si>
    <t>8,345</t>
  </si>
  <si>
    <t>DL-03472</t>
  </si>
  <si>
    <t>16,114</t>
  </si>
  <si>
    <t>38,232</t>
  </si>
  <si>
    <t>15084</t>
  </si>
  <si>
    <t>$9,235</t>
  </si>
  <si>
    <t>$169,136</t>
  </si>
  <si>
    <t>93,149</t>
  </si>
  <si>
    <t>DL-03478</t>
  </si>
  <si>
    <t>1978</t>
  </si>
  <si>
    <t>8,184</t>
  </si>
  <si>
    <t>23033</t>
  </si>
  <si>
    <t>DL-03481</t>
  </si>
  <si>
    <t>4686</t>
  </si>
  <si>
    <t>DL-03482</t>
  </si>
  <si>
    <t>17967</t>
  </si>
  <si>
    <t>21,543</t>
  </si>
  <si>
    <t>DL-03485</t>
  </si>
  <si>
    <t>$1,702</t>
  </si>
  <si>
    <t>DL-03486</t>
  </si>
  <si>
    <t>109546</t>
  </si>
  <si>
    <t>1,568</t>
  </si>
  <si>
    <t>DL-03488</t>
  </si>
  <si>
    <t>8129</t>
  </si>
  <si>
    <t>$46,573</t>
  </si>
  <si>
    <t>DL-03491</t>
  </si>
  <si>
    <t>$1,631</t>
  </si>
  <si>
    <t>DL-03493</t>
  </si>
  <si>
    <t>6505</t>
  </si>
  <si>
    <t>$43,643</t>
  </si>
  <si>
    <t>DL-03495</t>
  </si>
  <si>
    <t>16783</t>
  </si>
  <si>
    <t>37305</t>
  </si>
  <si>
    <t>DL-03497</t>
  </si>
  <si>
    <t>$6,636</t>
  </si>
  <si>
    <t>10,973</t>
  </si>
  <si>
    <t>DL-03500</t>
  </si>
  <si>
    <t>$15,141</t>
  </si>
  <si>
    <t>45,304</t>
  </si>
  <si>
    <t>6668</t>
  </si>
  <si>
    <t>$3,930</t>
  </si>
  <si>
    <t>$33,485</t>
  </si>
  <si>
    <t>$16,241</t>
  </si>
  <si>
    <t>4,192</t>
  </si>
  <si>
    <t>$3,927</t>
  </si>
  <si>
    <t>DL-03508</t>
  </si>
  <si>
    <t>$204,092</t>
  </si>
  <si>
    <t>DL-03509</t>
  </si>
  <si>
    <t>$4,971</t>
  </si>
  <si>
    <t>$22,786</t>
  </si>
  <si>
    <t>DL-03511</t>
  </si>
  <si>
    <t>9152</t>
  </si>
  <si>
    <t>25/02/2023</t>
  </si>
  <si>
    <t>4,932</t>
  </si>
  <si>
    <t>$28,179</t>
  </si>
  <si>
    <t>DL-03514</t>
  </si>
  <si>
    <t>19,665</t>
  </si>
  <si>
    <t>DL-03515</t>
  </si>
  <si>
    <t>14139</t>
  </si>
  <si>
    <t>DL-03516</t>
  </si>
  <si>
    <t>80,841</t>
  </si>
  <si>
    <t>$86,446</t>
  </si>
  <si>
    <t>168113</t>
  </si>
  <si>
    <t>DL-03519</t>
  </si>
  <si>
    <t>$166,734</t>
  </si>
  <si>
    <t>DL-03520</t>
  </si>
  <si>
    <t>$12,853</t>
  </si>
  <si>
    <t>15184</t>
  </si>
  <si>
    <t>12,023</t>
  </si>
  <si>
    <t>$192,137</t>
  </si>
  <si>
    <t>DL-03524</t>
  </si>
  <si>
    <t>$16,450</t>
  </si>
  <si>
    <t>10454</t>
  </si>
  <si>
    <t>CMP-080</t>
  </si>
  <si>
    <t>15927</t>
  </si>
  <si>
    <t>14044</t>
  </si>
  <si>
    <t>DL-03529</t>
  </si>
  <si>
    <t>$12,658</t>
  </si>
  <si>
    <t>$24,064</t>
  </si>
  <si>
    <t>7101</t>
  </si>
  <si>
    <t>DL-03532</t>
  </si>
  <si>
    <t>5,006</t>
  </si>
  <si>
    <t>DL-03533</t>
  </si>
  <si>
    <t>92073</t>
  </si>
  <si>
    <t>DL-03534</t>
  </si>
  <si>
    <t>$8,021</t>
  </si>
  <si>
    <t>$77,958</t>
  </si>
  <si>
    <t>103K</t>
  </si>
  <si>
    <t>73395</t>
  </si>
  <si>
    <t>DL-03538</t>
  </si>
  <si>
    <t>8588</t>
  </si>
  <si>
    <t>$8,793</t>
  </si>
  <si>
    <t>DL-03540</t>
  </si>
  <si>
    <t>20734</t>
  </si>
  <si>
    <t>DL-03541</t>
  </si>
  <si>
    <t>$7,256</t>
  </si>
  <si>
    <t>DL-03542</t>
  </si>
  <si>
    <t>20,958</t>
  </si>
  <si>
    <t>16725</t>
  </si>
  <si>
    <t>17097</t>
  </si>
  <si>
    <t>DL-03545</t>
  </si>
  <si>
    <t>4199</t>
  </si>
  <si>
    <t>DL-03546</t>
  </si>
  <si>
    <t>$4,181</t>
  </si>
  <si>
    <t>DL-03547</t>
  </si>
  <si>
    <t>128,325</t>
  </si>
  <si>
    <t>$171,438</t>
  </si>
  <si>
    <t>$21,323</t>
  </si>
  <si>
    <t>DL-03550</t>
  </si>
  <si>
    <t>13715</t>
  </si>
  <si>
    <t>$16,463</t>
  </si>
  <si>
    <t>DL-03552</t>
  </si>
  <si>
    <t>9815</t>
  </si>
  <si>
    <t>DL-03553</t>
  </si>
  <si>
    <t>35332</t>
  </si>
  <si>
    <t>$93,902</t>
  </si>
  <si>
    <t>$3,783</t>
  </si>
  <si>
    <t>DL-03557</t>
  </si>
  <si>
    <t>13934</t>
  </si>
  <si>
    <t>$192,345</t>
  </si>
  <si>
    <t>3173</t>
  </si>
  <si>
    <t>8924</t>
  </si>
  <si>
    <t>DL-03561</t>
  </si>
  <si>
    <t>21231</t>
  </si>
  <si>
    <t>DL-03563</t>
  </si>
  <si>
    <t>11,136</t>
  </si>
  <si>
    <t>14,356</t>
  </si>
  <si>
    <t>DL-03565</t>
  </si>
  <si>
    <t>3,004</t>
  </si>
  <si>
    <t>$39,968</t>
  </si>
  <si>
    <t>46267</t>
  </si>
  <si>
    <t>26098</t>
  </si>
  <si>
    <t>154147</t>
  </si>
  <si>
    <t>82791</t>
  </si>
  <si>
    <t>DL-03571</t>
  </si>
  <si>
    <t>4903</t>
  </si>
  <si>
    <t>8280</t>
  </si>
  <si>
    <t>DL-03573</t>
  </si>
  <si>
    <t>4,743</t>
  </si>
  <si>
    <t>11759</t>
  </si>
  <si>
    <t>$4,395</t>
  </si>
  <si>
    <t>116,389</t>
  </si>
  <si>
    <t>DL-03577</t>
  </si>
  <si>
    <t>2919</t>
  </si>
  <si>
    <t>$21,447</t>
  </si>
  <si>
    <t>DL-03579</t>
  </si>
  <si>
    <t>$42,712</t>
  </si>
  <si>
    <t>DL-03580</t>
  </si>
  <si>
    <t>$6,645</t>
  </si>
  <si>
    <t>DL-03581</t>
  </si>
  <si>
    <t>$22,429</t>
  </si>
  <si>
    <t>$2,248</t>
  </si>
  <si>
    <t>$21,839</t>
  </si>
  <si>
    <t>9,439</t>
  </si>
  <si>
    <t>DL-03585</t>
  </si>
  <si>
    <t>$9,325</t>
  </si>
  <si>
    <t>DL-03586</t>
  </si>
  <si>
    <t>$10,881</t>
  </si>
  <si>
    <t>DL-03587</t>
  </si>
  <si>
    <t>$131,487</t>
  </si>
  <si>
    <t>$113,720</t>
  </si>
  <si>
    <t>$9,639</t>
  </si>
  <si>
    <t>DL-03590</t>
  </si>
  <si>
    <t>$22,375</t>
  </si>
  <si>
    <t>DL-03591</t>
  </si>
  <si>
    <t>12450</t>
  </si>
  <si>
    <t>10639</t>
  </si>
  <si>
    <t>25365</t>
  </si>
  <si>
    <t>$10,412</t>
  </si>
  <si>
    <t>DL-03596</t>
  </si>
  <si>
    <t>$9,199</t>
  </si>
  <si>
    <t>$12,231</t>
  </si>
  <si>
    <t>150754</t>
  </si>
  <si>
    <t>DL-03599</t>
  </si>
  <si>
    <t>$8,701</t>
  </si>
  <si>
    <t>173,854</t>
  </si>
  <si>
    <t>1846</t>
  </si>
  <si>
    <t>DL-03602</t>
  </si>
  <si>
    <t>211,547</t>
  </si>
  <si>
    <t>14545</t>
  </si>
  <si>
    <t>DL-03605</t>
  </si>
  <si>
    <t>12481</t>
  </si>
  <si>
    <t>DL-03606</t>
  </si>
  <si>
    <t>$84,555</t>
  </si>
  <si>
    <t>DL-03607</t>
  </si>
  <si>
    <t>112913</t>
  </si>
  <si>
    <t>DL-03608</t>
  </si>
  <si>
    <t>$20,538</t>
  </si>
  <si>
    <t>29812</t>
  </si>
  <si>
    <t>DL-03610</t>
  </si>
  <si>
    <t>$9,882</t>
  </si>
  <si>
    <t>$21,878</t>
  </si>
  <si>
    <t>8571</t>
  </si>
  <si>
    <t>14/02/2022</t>
  </si>
  <si>
    <t>66K</t>
  </si>
  <si>
    <t>$162,170</t>
  </si>
  <si>
    <t>10999</t>
  </si>
  <si>
    <t>12/10/2022</t>
  </si>
  <si>
    <t>DL-03618</t>
  </si>
  <si>
    <t>7081</t>
  </si>
  <si>
    <t>DL-03619</t>
  </si>
  <si>
    <t>112103</t>
  </si>
  <si>
    <t>172,338</t>
  </si>
  <si>
    <t>18478</t>
  </si>
  <si>
    <t>15,933</t>
  </si>
  <si>
    <t>DL-03623</t>
  </si>
  <si>
    <t>$7,887</t>
  </si>
  <si>
    <t>30/07/2022</t>
  </si>
  <si>
    <t>$59,899</t>
  </si>
  <si>
    <t>134371</t>
  </si>
  <si>
    <t>$8,558</t>
  </si>
  <si>
    <t>21670</t>
  </si>
  <si>
    <t>88709</t>
  </si>
  <si>
    <t>$4,865</t>
  </si>
  <si>
    <t>DL-03632</t>
  </si>
  <si>
    <t>103075</t>
  </si>
  <si>
    <t>$3,322</t>
  </si>
  <si>
    <t>12907</t>
  </si>
  <si>
    <t>58750</t>
  </si>
  <si>
    <t>DL-03637</t>
  </si>
  <si>
    <t>13,207</t>
  </si>
  <si>
    <t>DL-03638</t>
  </si>
  <si>
    <t>$4,364</t>
  </si>
  <si>
    <t>DL-03639</t>
  </si>
  <si>
    <t>5982</t>
  </si>
  <si>
    <t>14,593</t>
  </si>
  <si>
    <t>$109,979</t>
  </si>
  <si>
    <t>DL-03643</t>
  </si>
  <si>
    <t>21,197</t>
  </si>
  <si>
    <t>19/06/2022</t>
  </si>
  <si>
    <t>DL-03644</t>
  </si>
  <si>
    <t>1,721</t>
  </si>
  <si>
    <t>$10,126</t>
  </si>
  <si>
    <t>11119</t>
  </si>
  <si>
    <t>$15,256</t>
  </si>
  <si>
    <t>DL-03648</t>
  </si>
  <si>
    <t>14341</t>
  </si>
  <si>
    <t>35455</t>
  </si>
  <si>
    <t>$33,584</t>
  </si>
  <si>
    <t>4917</t>
  </si>
  <si>
    <t>$13,145</t>
  </si>
  <si>
    <t>DL-03653</t>
  </si>
  <si>
    <t>13534</t>
  </si>
  <si>
    <t>$21,321</t>
  </si>
  <si>
    <t>DL-03655</t>
  </si>
  <si>
    <t>13716</t>
  </si>
  <si>
    <t>DL-03656</t>
  </si>
  <si>
    <t>DL-03657</t>
  </si>
  <si>
    <t>9911</t>
  </si>
  <si>
    <t>DL-03658</t>
  </si>
  <si>
    <t>177223</t>
  </si>
  <si>
    <t>$8,537</t>
  </si>
  <si>
    <t>$9,301</t>
  </si>
  <si>
    <t>DL-03661</t>
  </si>
  <si>
    <t>15346</t>
  </si>
  <si>
    <t>$11,997</t>
  </si>
  <si>
    <t>$6,378</t>
  </si>
  <si>
    <t>4,737</t>
  </si>
  <si>
    <t>$24,542</t>
  </si>
  <si>
    <t>DL-03666</t>
  </si>
  <si>
    <t>5518</t>
  </si>
  <si>
    <t>6393</t>
  </si>
  <si>
    <t>DL-03669</t>
  </si>
  <si>
    <t>8628</t>
  </si>
  <si>
    <t>DL-03670</t>
  </si>
  <si>
    <t>DL-03671</t>
  </si>
  <si>
    <t>8080</t>
  </si>
  <si>
    <t>DL-03672</t>
  </si>
  <si>
    <t>25093</t>
  </si>
  <si>
    <t>$2,802</t>
  </si>
  <si>
    <t>DL-03674</t>
  </si>
  <si>
    <t>$2,506</t>
  </si>
  <si>
    <t>20560</t>
  </si>
  <si>
    <t>$7,245</t>
  </si>
  <si>
    <t>DL-03678</t>
  </si>
  <si>
    <t>11897</t>
  </si>
  <si>
    <t>07/07/2022</t>
  </si>
  <si>
    <t>43162</t>
  </si>
  <si>
    <t>DL-03680</t>
  </si>
  <si>
    <t>118K</t>
  </si>
  <si>
    <t>19926</t>
  </si>
  <si>
    <t>DL-03682</t>
  </si>
  <si>
    <t>DL-03683</t>
  </si>
  <si>
    <t>DL-03684</t>
  </si>
  <si>
    <t>25/01/2023</t>
  </si>
  <si>
    <t>$43,957</t>
  </si>
  <si>
    <t>$5,485</t>
  </si>
  <si>
    <t>29,107</t>
  </si>
  <si>
    <t>DL-03688</t>
  </si>
  <si>
    <t>$5,767</t>
  </si>
  <si>
    <t>DL-03690</t>
  </si>
  <si>
    <t>DL-03691</t>
  </si>
  <si>
    <t>1944</t>
  </si>
  <si>
    <t>$29,495</t>
  </si>
  <si>
    <t>8,234</t>
  </si>
  <si>
    <t>DL-03694</t>
  </si>
  <si>
    <t>$74,339</t>
  </si>
  <si>
    <t>17723</t>
  </si>
  <si>
    <t>DL-03696</t>
  </si>
  <si>
    <t>16,576</t>
  </si>
  <si>
    <t>15169</t>
  </si>
  <si>
    <t>123528</t>
  </si>
  <si>
    <t>7309</t>
  </si>
  <si>
    <t>9,381</t>
  </si>
  <si>
    <t>DL-03702</t>
  </si>
  <si>
    <t>$104,601</t>
  </si>
  <si>
    <t>6,825</t>
  </si>
  <si>
    <t>3653</t>
  </si>
  <si>
    <t>$23,171</t>
  </si>
  <si>
    <t>DL-03706</t>
  </si>
  <si>
    <t>$19,018</t>
  </si>
  <si>
    <t>24192</t>
  </si>
  <si>
    <t>DL-03708</t>
  </si>
  <si>
    <t>4,875</t>
  </si>
  <si>
    <t>DL-03709</t>
  </si>
  <si>
    <t>12429</t>
  </si>
  <si>
    <t>$178,743</t>
  </si>
  <si>
    <t>17,564</t>
  </si>
  <si>
    <t>31609</t>
  </si>
  <si>
    <t>$122,184</t>
  </si>
  <si>
    <t>$133,298</t>
  </si>
  <si>
    <t>$5,266</t>
  </si>
  <si>
    <t>DL-03716</t>
  </si>
  <si>
    <t>$21,002</t>
  </si>
  <si>
    <t>10,509</t>
  </si>
  <si>
    <t>DL-03718</t>
  </si>
  <si>
    <t>7,992</t>
  </si>
  <si>
    <t>$19,184</t>
  </si>
  <si>
    <t>$43,101</t>
  </si>
  <si>
    <t>6,149</t>
  </si>
  <si>
    <t>DL-03722</t>
  </si>
  <si>
    <t>19737</t>
  </si>
  <si>
    <t>27/05/2023</t>
  </si>
  <si>
    <t>119839</t>
  </si>
  <si>
    <t>02/12/2022</t>
  </si>
  <si>
    <t>DL-03724</t>
  </si>
  <si>
    <t>152,290</t>
  </si>
  <si>
    <t>DL-03725</t>
  </si>
  <si>
    <t>9,002</t>
  </si>
  <si>
    <t>DL-03726</t>
  </si>
  <si>
    <t>191469</t>
  </si>
  <si>
    <t>6,838</t>
  </si>
  <si>
    <t>4,265</t>
  </si>
  <si>
    <t>DL-03729</t>
  </si>
  <si>
    <t>$127,613</t>
  </si>
  <si>
    <t>DL-03730</t>
  </si>
  <si>
    <t>31,332</t>
  </si>
  <si>
    <t>$14,079</t>
  </si>
  <si>
    <t>DL-03732</t>
  </si>
  <si>
    <t>11825</t>
  </si>
  <si>
    <t>$10,954</t>
  </si>
  <si>
    <t>$11,911</t>
  </si>
  <si>
    <t>DL-03735</t>
  </si>
  <si>
    <t>2,590</t>
  </si>
  <si>
    <t>DL-03736</t>
  </si>
  <si>
    <t>$42,431</t>
  </si>
  <si>
    <t>DL-03737</t>
  </si>
  <si>
    <t>4,942</t>
  </si>
  <si>
    <t>DL-03738</t>
  </si>
  <si>
    <t>28579</t>
  </si>
  <si>
    <t>DL-03739</t>
  </si>
  <si>
    <t>$131,770</t>
  </si>
  <si>
    <t>DL-03742</t>
  </si>
  <si>
    <t>29,553</t>
  </si>
  <si>
    <t>DL-03743</t>
  </si>
  <si>
    <t>$178,115</t>
  </si>
  <si>
    <t>174599</t>
  </si>
  <si>
    <t>DL-03745</t>
  </si>
  <si>
    <t>8665</t>
  </si>
  <si>
    <t>DL-03746</t>
  </si>
  <si>
    <t>$20,589</t>
  </si>
  <si>
    <t>DL-03747</t>
  </si>
  <si>
    <t>$9,167</t>
  </si>
  <si>
    <t>$11,433</t>
  </si>
  <si>
    <t>$6,170</t>
  </si>
  <si>
    <t>16/01/2024</t>
  </si>
  <si>
    <t>DL-03750</t>
  </si>
  <si>
    <t>12698</t>
  </si>
  <si>
    <t>$17,147</t>
  </si>
  <si>
    <t>DL-03752</t>
  </si>
  <si>
    <t>8,036</t>
  </si>
  <si>
    <t>DL-03753</t>
  </si>
  <si>
    <t>3424</t>
  </si>
  <si>
    <t>$157,161</t>
  </si>
  <si>
    <t>41088</t>
  </si>
  <si>
    <t>$31,896</t>
  </si>
  <si>
    <t>141053</t>
  </si>
  <si>
    <t>DL-03759</t>
  </si>
  <si>
    <t>1281</t>
  </si>
  <si>
    <t>DL-03761</t>
  </si>
  <si>
    <t>$5,251</t>
  </si>
  <si>
    <t>09/11/2022</t>
  </si>
  <si>
    <t>DL-03762</t>
  </si>
  <si>
    <t>4,338</t>
  </si>
  <si>
    <t>8672</t>
  </si>
  <si>
    <t>DL-03764</t>
  </si>
  <si>
    <t>$5,257</t>
  </si>
  <si>
    <t>$8,050</t>
  </si>
  <si>
    <t>$4,576</t>
  </si>
  <si>
    <t>100K</t>
  </si>
  <si>
    <t>DL-03768</t>
  </si>
  <si>
    <t>$26,544</t>
  </si>
  <si>
    <t>18501</t>
  </si>
  <si>
    <t>DL-03770</t>
  </si>
  <si>
    <t>DL-03771</t>
  </si>
  <si>
    <t>3455</t>
  </si>
  <si>
    <t>9426</t>
  </si>
  <si>
    <t>DL-03774</t>
  </si>
  <si>
    <t>DL-03775</t>
  </si>
  <si>
    <t>5627</t>
  </si>
  <si>
    <t>9438</t>
  </si>
  <si>
    <t>DL-03778</t>
  </si>
  <si>
    <t>2487</t>
  </si>
  <si>
    <t>DL-03779</t>
  </si>
  <si>
    <t>$7,557</t>
  </si>
  <si>
    <t>$75,245</t>
  </si>
  <si>
    <t>3,560</t>
  </si>
  <si>
    <t>DL-03783</t>
  </si>
  <si>
    <t>103425</t>
  </si>
  <si>
    <t>DL-03784</t>
  </si>
  <si>
    <t>$2,582</t>
  </si>
  <si>
    <t>12392</t>
  </si>
  <si>
    <t>DL-03786</t>
  </si>
  <si>
    <t>$25,325</t>
  </si>
  <si>
    <t>11129</t>
  </si>
  <si>
    <t>DL-03788</t>
  </si>
  <si>
    <t>$3,715</t>
  </si>
  <si>
    <t>DL-03789</t>
  </si>
  <si>
    <t>$14,458</t>
  </si>
  <si>
    <t>7643</t>
  </si>
  <si>
    <t>$5,508</t>
  </si>
  <si>
    <t>$72,834</t>
  </si>
  <si>
    <t>$3,263</t>
  </si>
  <si>
    <t>$73,429</t>
  </si>
  <si>
    <t>185745</t>
  </si>
  <si>
    <t>DL-03797</t>
  </si>
  <si>
    <t>7,271</t>
  </si>
  <si>
    <t>2551</t>
  </si>
  <si>
    <t>DL-03800</t>
  </si>
  <si>
    <t>22,316</t>
  </si>
  <si>
    <t>DL-03801</t>
  </si>
  <si>
    <t>$7,027</t>
  </si>
  <si>
    <t>6790</t>
  </si>
  <si>
    <t>193422</t>
  </si>
  <si>
    <t>23046</t>
  </si>
  <si>
    <t>DL-03805</t>
  </si>
  <si>
    <t>1,565</t>
  </si>
  <si>
    <t>18180</t>
  </si>
  <si>
    <t>$135,055</t>
  </si>
  <si>
    <t>DL-03808</t>
  </si>
  <si>
    <t>$18,408</t>
  </si>
  <si>
    <t>171652</t>
  </si>
  <si>
    <t>DL-03810</t>
  </si>
  <si>
    <t>22709</t>
  </si>
  <si>
    <t>DL-03811</t>
  </si>
  <si>
    <t>5,046</t>
  </si>
  <si>
    <t>16/01/2023</t>
  </si>
  <si>
    <t>$3,590</t>
  </si>
  <si>
    <t>DL-03814</t>
  </si>
  <si>
    <t>15721</t>
  </si>
  <si>
    <t>DL-03815</t>
  </si>
  <si>
    <t>$35,743</t>
  </si>
  <si>
    <t>12,319</t>
  </si>
  <si>
    <t>DL-03817</t>
  </si>
  <si>
    <t>2966</t>
  </si>
  <si>
    <t>DL-03818</t>
  </si>
  <si>
    <t>$95,938</t>
  </si>
  <si>
    <t>$11,469</t>
  </si>
  <si>
    <t>$44,692</t>
  </si>
  <si>
    <t>$5,043</t>
  </si>
  <si>
    <t>$133,915</t>
  </si>
  <si>
    <t>$15,535</t>
  </si>
  <si>
    <t>$81,682</t>
  </si>
  <si>
    <t>1,796</t>
  </si>
  <si>
    <t>02/12/2024</t>
  </si>
  <si>
    <t>12559</t>
  </si>
  <si>
    <t>$5,010</t>
  </si>
  <si>
    <t>$131,687</t>
  </si>
  <si>
    <t>DL-03829</t>
  </si>
  <si>
    <t>$32,591</t>
  </si>
  <si>
    <t>$19,893</t>
  </si>
  <si>
    <t>DL-03831</t>
  </si>
  <si>
    <t>$17,864</t>
  </si>
  <si>
    <t>6,458</t>
  </si>
  <si>
    <t>$210,745</t>
  </si>
  <si>
    <t>DL-03834</t>
  </si>
  <si>
    <t>$179,875</t>
  </si>
  <si>
    <t>$3,137</t>
  </si>
  <si>
    <t>77254</t>
  </si>
  <si>
    <t>05/07/2022</t>
  </si>
  <si>
    <t>DL-03837</t>
  </si>
  <si>
    <t>$26,782</t>
  </si>
  <si>
    <t>6,444</t>
  </si>
  <si>
    <t>6,754</t>
  </si>
  <si>
    <t>DL-03840</t>
  </si>
  <si>
    <t>$20,249</t>
  </si>
  <si>
    <t>$22,736</t>
  </si>
  <si>
    <t>1,607</t>
  </si>
  <si>
    <t>DL-03843</t>
  </si>
  <si>
    <t>22180</t>
  </si>
  <si>
    <t>$33,211</t>
  </si>
  <si>
    <t>46945</t>
  </si>
  <si>
    <t>$3,363</t>
  </si>
  <si>
    <t>$10,899</t>
  </si>
  <si>
    <t>DL-03848</t>
  </si>
  <si>
    <t>$7,016</t>
  </si>
  <si>
    <t>DL-03849</t>
  </si>
  <si>
    <t>$34,904</t>
  </si>
  <si>
    <t>DL-03850</t>
  </si>
  <si>
    <t>$7,433</t>
  </si>
  <si>
    <t>DL-03851</t>
  </si>
  <si>
    <t>60584</t>
  </si>
  <si>
    <t>19,959</t>
  </si>
  <si>
    <t>DL-03854</t>
  </si>
  <si>
    <t>$104,382</t>
  </si>
  <si>
    <t>207,531</t>
  </si>
  <si>
    <t>6513</t>
  </si>
  <si>
    <t>$151,183</t>
  </si>
  <si>
    <t>$85,066</t>
  </si>
  <si>
    <t>DL-03859</t>
  </si>
  <si>
    <t>$35,963</t>
  </si>
  <si>
    <t>DL-03860</t>
  </si>
  <si>
    <t>191K</t>
  </si>
  <si>
    <t>05/08/2022</t>
  </si>
  <si>
    <t>$2,619</t>
  </si>
  <si>
    <t>$180,075</t>
  </si>
  <si>
    <t>DL-03863</t>
  </si>
  <si>
    <t>170333</t>
  </si>
  <si>
    <t>DL-03864</t>
  </si>
  <si>
    <t>11062</t>
  </si>
  <si>
    <t>DL-03865</t>
  </si>
  <si>
    <t>160590</t>
  </si>
  <si>
    <t>DL-03866</t>
  </si>
  <si>
    <t>$20,842</t>
  </si>
  <si>
    <t>DL-03867</t>
  </si>
  <si>
    <t>140789</t>
  </si>
  <si>
    <t>DL-03868</t>
  </si>
  <si>
    <t>$123,049</t>
  </si>
  <si>
    <t>DL-03869</t>
  </si>
  <si>
    <t>$134,136</t>
  </si>
  <si>
    <t>DL-03870</t>
  </si>
  <si>
    <t>$3,851</t>
  </si>
  <si>
    <t>DL-03871</t>
  </si>
  <si>
    <t>8702</t>
  </si>
  <si>
    <t>10208</t>
  </si>
  <si>
    <t>DL-03873</t>
  </si>
  <si>
    <t>$41,278</t>
  </si>
  <si>
    <t>$6,312</t>
  </si>
  <si>
    <t>DL-03875</t>
  </si>
  <si>
    <t>3357</t>
  </si>
  <si>
    <t>122876</t>
  </si>
  <si>
    <t>$141,976</t>
  </si>
  <si>
    <t>DL-03878</t>
  </si>
  <si>
    <t>198592</t>
  </si>
  <si>
    <t>19585</t>
  </si>
  <si>
    <t>DL-03880</t>
  </si>
  <si>
    <t>$12,313</t>
  </si>
  <si>
    <t>$9,812</t>
  </si>
  <si>
    <t>DL-03882</t>
  </si>
  <si>
    <t>9,577</t>
  </si>
  <si>
    <t>10531</t>
  </si>
  <si>
    <t>35,044</t>
  </si>
  <si>
    <t>4226</t>
  </si>
  <si>
    <t>DL-03886</t>
  </si>
  <si>
    <t>$67,218</t>
  </si>
  <si>
    <t>5063</t>
  </si>
  <si>
    <t>18913</t>
  </si>
  <si>
    <t>17277</t>
  </si>
  <si>
    <t>$45,260</t>
  </si>
  <si>
    <t>5903</t>
  </si>
  <si>
    <t>DL-03892</t>
  </si>
  <si>
    <t>10,480</t>
  </si>
  <si>
    <t>DL-03893</t>
  </si>
  <si>
    <t>$12,219</t>
  </si>
  <si>
    <t>41,978</t>
  </si>
  <si>
    <t>17747</t>
  </si>
  <si>
    <t>DL-03896</t>
  </si>
  <si>
    <t>15654</t>
  </si>
  <si>
    <t>DL-03898</t>
  </si>
  <si>
    <t>72771</t>
  </si>
  <si>
    <t>DL-03899</t>
  </si>
  <si>
    <t>$8,849</t>
  </si>
  <si>
    <t>13724</t>
  </si>
  <si>
    <t>DL-03901</t>
  </si>
  <si>
    <t>7956</t>
  </si>
  <si>
    <t>$19,085</t>
  </si>
  <si>
    <t>DL-03903</t>
  </si>
  <si>
    <t>29,423</t>
  </si>
  <si>
    <t>DL-03904</t>
  </si>
  <si>
    <t>$15,880</t>
  </si>
  <si>
    <t>DL-03906</t>
  </si>
  <si>
    <t>$8,140</t>
  </si>
  <si>
    <t>$10,022</t>
  </si>
  <si>
    <t>DL-03908</t>
  </si>
  <si>
    <t>$12,524</t>
  </si>
  <si>
    <t>$18,033</t>
  </si>
  <si>
    <t>DL-03910</t>
  </si>
  <si>
    <t>179073</t>
  </si>
  <si>
    <t>50K</t>
  </si>
  <si>
    <t>$4,795</t>
  </si>
  <si>
    <t>7627</t>
  </si>
  <si>
    <t>DL-03914</t>
  </si>
  <si>
    <t>$13,154</t>
  </si>
  <si>
    <t>7573</t>
  </si>
  <si>
    <t>DL-03916</t>
  </si>
  <si>
    <t>62607</t>
  </si>
  <si>
    <t>13959</t>
  </si>
  <si>
    <t>3518</t>
  </si>
  <si>
    <t>DL-03919</t>
  </si>
  <si>
    <t>18908</t>
  </si>
  <si>
    <t>45,963</t>
  </si>
  <si>
    <t>73526</t>
  </si>
  <si>
    <t>DL-03922</t>
  </si>
  <si>
    <t>$214,887</t>
  </si>
  <si>
    <t>DL-03923</t>
  </si>
  <si>
    <t>DL-03924</t>
  </si>
  <si>
    <t>46,460</t>
  </si>
  <si>
    <t>$4,193</t>
  </si>
  <si>
    <t>12,750</t>
  </si>
  <si>
    <t>2,171</t>
  </si>
  <si>
    <t>117K</t>
  </si>
  <si>
    <t>DL-03929</t>
  </si>
  <si>
    <t>200776</t>
  </si>
  <si>
    <t>DL-03930</t>
  </si>
  <si>
    <t>$14,376</t>
  </si>
  <si>
    <t>DL-03931</t>
  </si>
  <si>
    <t>118,203</t>
  </si>
  <si>
    <t>12,216</t>
  </si>
  <si>
    <t>$135,680</t>
  </si>
  <si>
    <t>10,197</t>
  </si>
  <si>
    <t>DL-03935</t>
  </si>
  <si>
    <t>3523</t>
  </si>
  <si>
    <t>18/04/2023</t>
  </si>
  <si>
    <t>14384</t>
  </si>
  <si>
    <t>DL-03937</t>
  </si>
  <si>
    <t>43339</t>
  </si>
  <si>
    <t>7347</t>
  </si>
  <si>
    <t>DL-03940</t>
  </si>
  <si>
    <t>$20,440</t>
  </si>
  <si>
    <t>$100,851</t>
  </si>
  <si>
    <t>8,457</t>
  </si>
  <si>
    <t>$173,278</t>
  </si>
  <si>
    <t>DL-03945</t>
  </si>
  <si>
    <t>$5,736</t>
  </si>
  <si>
    <t>12,648</t>
  </si>
  <si>
    <t>5,204</t>
  </si>
  <si>
    <t>$18,838</t>
  </si>
  <si>
    <t>64K</t>
  </si>
  <si>
    <t>DL-03950</t>
  </si>
  <si>
    <t>147027</t>
  </si>
  <si>
    <t>DL-03951</t>
  </si>
  <si>
    <t>11,286</t>
  </si>
  <si>
    <t>3339</t>
  </si>
  <si>
    <t>DL-03954</t>
  </si>
  <si>
    <t>$3,303</t>
  </si>
  <si>
    <t>$5,040</t>
  </si>
  <si>
    <t>DL-03956</t>
  </si>
  <si>
    <t>2693</t>
  </si>
  <si>
    <t>DL-03957</t>
  </si>
  <si>
    <t>208730</t>
  </si>
  <si>
    <t>DL-03958</t>
  </si>
  <si>
    <t>146290</t>
  </si>
  <si>
    <t>DL-03959</t>
  </si>
  <si>
    <t>211359</t>
  </si>
  <si>
    <t>$7,283</t>
  </si>
  <si>
    <t>DL-03961</t>
  </si>
  <si>
    <t>4309</t>
  </si>
  <si>
    <t>$27,393</t>
  </si>
  <si>
    <t>DL-03963</t>
  </si>
  <si>
    <t>61616</t>
  </si>
  <si>
    <t>DL-03964</t>
  </si>
  <si>
    <t>DL-03965</t>
  </si>
  <si>
    <t>$7,346</t>
  </si>
  <si>
    <t>$14,315</t>
  </si>
  <si>
    <t>DL-03967</t>
  </si>
  <si>
    <t>$9,928</t>
  </si>
  <si>
    <t>$27,947</t>
  </si>
  <si>
    <t>DL-03969</t>
  </si>
  <si>
    <t>DL-03970</t>
  </si>
  <si>
    <t>$5,361</t>
  </si>
  <si>
    <t>DL-03971</t>
  </si>
  <si>
    <t>23155</t>
  </si>
  <si>
    <t>DL-03972</t>
  </si>
  <si>
    <t>$126,254</t>
  </si>
  <si>
    <t>DL-03973</t>
  </si>
  <si>
    <t>$14,384</t>
  </si>
  <si>
    <t>$18,679</t>
  </si>
  <si>
    <t>11063</t>
  </si>
  <si>
    <t>28/12/2022</t>
  </si>
  <si>
    <t>DL-03978</t>
  </si>
  <si>
    <t>6037</t>
  </si>
  <si>
    <t>18688</t>
  </si>
  <si>
    <t>$4,870</t>
  </si>
  <si>
    <t>82619</t>
  </si>
  <si>
    <t>DL-03982</t>
  </si>
  <si>
    <t>$8,256</t>
  </si>
  <si>
    <t>57471</t>
  </si>
  <si>
    <t>18,792</t>
  </si>
  <si>
    <t>03/12/2024</t>
  </si>
  <si>
    <t>DL-03986</t>
  </si>
  <si>
    <t>$29,276</t>
  </si>
  <si>
    <t>$4,131</t>
  </si>
  <si>
    <t>4,401</t>
  </si>
  <si>
    <t>DL-03990</t>
  </si>
  <si>
    <t>195,611</t>
  </si>
  <si>
    <t>DL-03991</t>
  </si>
  <si>
    <t>102980</t>
  </si>
  <si>
    <t>DL-03992</t>
  </si>
  <si>
    <t>163853</t>
  </si>
  <si>
    <t>38345</t>
  </si>
  <si>
    <t>DL-03994</t>
  </si>
  <si>
    <t>15204</t>
  </si>
  <si>
    <t>$19,358</t>
  </si>
  <si>
    <t>DL-03996</t>
  </si>
  <si>
    <t>87,345</t>
  </si>
  <si>
    <t>$5,631</t>
  </si>
  <si>
    <t>DL-03998</t>
  </si>
  <si>
    <t>8914</t>
  </si>
  <si>
    <t>DL-03999</t>
  </si>
  <si>
    <t>8273</t>
  </si>
  <si>
    <t>104206</t>
  </si>
  <si>
    <t>21725</t>
  </si>
  <si>
    <t>DL-04002</t>
  </si>
  <si>
    <t>14729</t>
  </si>
  <si>
    <t>64961</t>
  </si>
  <si>
    <t>DL-04005</t>
  </si>
  <si>
    <t>155,412</t>
  </si>
  <si>
    <t>DL-04006</t>
  </si>
  <si>
    <t>$11,569</t>
  </si>
  <si>
    <t>8119</t>
  </si>
  <si>
    <t>$179,497</t>
  </si>
  <si>
    <t>DL-04011</t>
  </si>
  <si>
    <t>5677</t>
  </si>
  <si>
    <t>DL-04012</t>
  </si>
  <si>
    <t>6953</t>
  </si>
  <si>
    <t>DL-04013</t>
  </si>
  <si>
    <t>$77,439</t>
  </si>
  <si>
    <t>DL-04014</t>
  </si>
  <si>
    <t>4263</t>
  </si>
  <si>
    <t>$6,119</t>
  </si>
  <si>
    <t>$8,461</t>
  </si>
  <si>
    <t>$117,251</t>
  </si>
  <si>
    <t>72609</t>
  </si>
  <si>
    <t>$6,078</t>
  </si>
  <si>
    <t>$17,626</t>
  </si>
  <si>
    <t>DL-04022</t>
  </si>
  <si>
    <t>26,122</t>
  </si>
  <si>
    <t>DL-04023</t>
  </si>
  <si>
    <t>$89,231</t>
  </si>
  <si>
    <t>$4,910</t>
  </si>
  <si>
    <t>DL-04025</t>
  </si>
  <si>
    <t>$36,049</t>
  </si>
  <si>
    <t>DL-04027</t>
  </si>
  <si>
    <t>12,206</t>
  </si>
  <si>
    <t>DL-04028</t>
  </si>
  <si>
    <t>24241</t>
  </si>
  <si>
    <t>$5,843</t>
  </si>
  <si>
    <t>DL-04030</t>
  </si>
  <si>
    <t>$118,710</t>
  </si>
  <si>
    <t>DL-04031</t>
  </si>
  <si>
    <t>3893</t>
  </si>
  <si>
    <t>DL-04032</t>
  </si>
  <si>
    <t>23233</t>
  </si>
  <si>
    <t>$2,791</t>
  </si>
  <si>
    <t>DL-04034</t>
  </si>
  <si>
    <t>7279</t>
  </si>
  <si>
    <t>DL-04035</t>
  </si>
  <si>
    <t>$14,871</t>
  </si>
  <si>
    <t>13067</t>
  </si>
  <si>
    <t>44252</t>
  </si>
  <si>
    <t>DL-04038</t>
  </si>
  <si>
    <t>$14,308</t>
  </si>
  <si>
    <t>87K</t>
  </si>
  <si>
    <t>$45,802</t>
  </si>
  <si>
    <t>$8,604</t>
  </si>
  <si>
    <t>31964</t>
  </si>
  <si>
    <t>$28,484</t>
  </si>
  <si>
    <t>85825</t>
  </si>
  <si>
    <t>DL-04047</t>
  </si>
  <si>
    <t>46K</t>
  </si>
  <si>
    <t>DL-04048</t>
  </si>
  <si>
    <t>$7,448</t>
  </si>
  <si>
    <t>165K</t>
  </si>
  <si>
    <t>215160</t>
  </si>
  <si>
    <t>24287</t>
  </si>
  <si>
    <t>DL-04053</t>
  </si>
  <si>
    <t>22,970</t>
  </si>
  <si>
    <t>DL-04054</t>
  </si>
  <si>
    <t>44078</t>
  </si>
  <si>
    <t>170612</t>
  </si>
  <si>
    <t>$26,228</t>
  </si>
  <si>
    <t>85,492</t>
  </si>
  <si>
    <t>$5,233</t>
  </si>
  <si>
    <t>8213</t>
  </si>
  <si>
    <t>12,865</t>
  </si>
  <si>
    <t>DL-04061</t>
  </si>
  <si>
    <t>DL-04062</t>
  </si>
  <si>
    <t>$30,446</t>
  </si>
  <si>
    <t>DL-04063</t>
  </si>
  <si>
    <t>6747</t>
  </si>
  <si>
    <t>14/01/2023</t>
  </si>
  <si>
    <t>DL-04064</t>
  </si>
  <si>
    <t>6,381</t>
  </si>
  <si>
    <t>DL-04065</t>
  </si>
  <si>
    <t>$15,804</t>
  </si>
  <si>
    <t>DL-04066</t>
  </si>
  <si>
    <t>167948</t>
  </si>
  <si>
    <t>DL-04067</t>
  </si>
  <si>
    <t>$173,862</t>
  </si>
  <si>
    <t>DL-04068</t>
  </si>
  <si>
    <t>171,147</t>
  </si>
  <si>
    <t>07/08/2022</t>
  </si>
  <si>
    <t>DL-04069</t>
  </si>
  <si>
    <t>41,416</t>
  </si>
  <si>
    <t>18988</t>
  </si>
  <si>
    <t>5,029</t>
  </si>
  <si>
    <t>DL-04072</t>
  </si>
  <si>
    <t>$101,190</t>
  </si>
  <si>
    <t>$10,889</t>
  </si>
  <si>
    <t>DL-04074</t>
  </si>
  <si>
    <t>$22,703</t>
  </si>
  <si>
    <t>$13,696</t>
  </si>
  <si>
    <t>DL-04076</t>
  </si>
  <si>
    <t>$6,983</t>
  </si>
  <si>
    <t>DL-04078</t>
  </si>
  <si>
    <t>$10,119</t>
  </si>
  <si>
    <t>DL-04080</t>
  </si>
  <si>
    <t>2094</t>
  </si>
  <si>
    <t>DL-04081</t>
  </si>
  <si>
    <t>$13,269</t>
  </si>
  <si>
    <t>$29,396</t>
  </si>
  <si>
    <t>13584</t>
  </si>
  <si>
    <t>DL-04086</t>
  </si>
  <si>
    <t>4,085</t>
  </si>
  <si>
    <t>DL-04087</t>
  </si>
  <si>
    <t>$16,635</t>
  </si>
  <si>
    <t>DL-04088</t>
  </si>
  <si>
    <t>$2,538</t>
  </si>
  <si>
    <t>50162</t>
  </si>
  <si>
    <t>$18,104</t>
  </si>
  <si>
    <t>DL-04091</t>
  </si>
  <si>
    <t>$17,838</t>
  </si>
  <si>
    <t>6,143</t>
  </si>
  <si>
    <t>$172,321</t>
  </si>
  <si>
    <t>DL-04094</t>
  </si>
  <si>
    <t>45,034</t>
  </si>
  <si>
    <t>5620</t>
  </si>
  <si>
    <t>14,931</t>
  </si>
  <si>
    <t>DL-04098</t>
  </si>
  <si>
    <t>17061</t>
  </si>
  <si>
    <t>$163,998</t>
  </si>
  <si>
    <t>$17,064</t>
  </si>
  <si>
    <t>$3,800</t>
  </si>
  <si>
    <t>DL-04103</t>
  </si>
  <si>
    <t>21,479</t>
  </si>
  <si>
    <t>DL-04104</t>
  </si>
  <si>
    <t>21850</t>
  </si>
  <si>
    <t>$18,621</t>
  </si>
  <si>
    <t>$5,935</t>
  </si>
  <si>
    <t>4468</t>
  </si>
  <si>
    <t>15579</t>
  </si>
  <si>
    <t>13409</t>
  </si>
  <si>
    <t>$56,217</t>
  </si>
  <si>
    <t>14868</t>
  </si>
  <si>
    <t>DL-04112</t>
  </si>
  <si>
    <t>$3,170</t>
  </si>
  <si>
    <t>DL-04113</t>
  </si>
  <si>
    <t>$7,015</t>
  </si>
  <si>
    <t>DL-04115</t>
  </si>
  <si>
    <t>$11,647</t>
  </si>
  <si>
    <t>$16,747</t>
  </si>
  <si>
    <t>$41,469</t>
  </si>
  <si>
    <t>DL-04118</t>
  </si>
  <si>
    <t>$5,620</t>
  </si>
  <si>
    <t>DL-04119</t>
  </si>
  <si>
    <t>142,752</t>
  </si>
  <si>
    <t>DL-04120</t>
  </si>
  <si>
    <t>$25,657</t>
  </si>
  <si>
    <t>$8,622</t>
  </si>
  <si>
    <t>DL-04122</t>
  </si>
  <si>
    <t>$2,973</t>
  </si>
  <si>
    <t>DL-04123</t>
  </si>
  <si>
    <t>155035</t>
  </si>
  <si>
    <t>114027</t>
  </si>
  <si>
    <t>DL-04125</t>
  </si>
  <si>
    <t>59263</t>
  </si>
  <si>
    <t>10,723</t>
  </si>
  <si>
    <t>82597</t>
  </si>
  <si>
    <t>$19,194</t>
  </si>
  <si>
    <t>DL-04130</t>
  </si>
  <si>
    <t>49212</t>
  </si>
  <si>
    <t>$49,132</t>
  </si>
  <si>
    <t>DL-04132</t>
  </si>
  <si>
    <t>187360</t>
  </si>
  <si>
    <t>18051</t>
  </si>
  <si>
    <t>5,334</t>
  </si>
  <si>
    <t>DL-04135</t>
  </si>
  <si>
    <t>60330</t>
  </si>
  <si>
    <t>6005</t>
  </si>
  <si>
    <t>DL-04137</t>
  </si>
  <si>
    <t>$7,815</t>
  </si>
  <si>
    <t>DL-04139</t>
  </si>
  <si>
    <t>$56,113</t>
  </si>
  <si>
    <t>39,163</t>
  </si>
  <si>
    <t>DL-04141</t>
  </si>
  <si>
    <t>$15,112</t>
  </si>
  <si>
    <t>6,507</t>
  </si>
  <si>
    <t>$12,366</t>
  </si>
  <si>
    <t>DL-04145</t>
  </si>
  <si>
    <t>$13,279</t>
  </si>
  <si>
    <t>DL-04146</t>
  </si>
  <si>
    <t>34,287</t>
  </si>
  <si>
    <t>DL-04147</t>
  </si>
  <si>
    <t>$8,977</t>
  </si>
  <si>
    <t>$162,213</t>
  </si>
  <si>
    <t>DL-04150</t>
  </si>
  <si>
    <t>$19,806</t>
  </si>
  <si>
    <t>8637</t>
  </si>
  <si>
    <t>DL-04152</t>
  </si>
  <si>
    <t>9310</t>
  </si>
  <si>
    <t>$4,268</t>
  </si>
  <si>
    <t>DL-04154</t>
  </si>
  <si>
    <t>$21,918</t>
  </si>
  <si>
    <t>46233</t>
  </si>
  <si>
    <t>59,481</t>
  </si>
  <si>
    <t>$19,476</t>
  </si>
  <si>
    <t>DL-04158</t>
  </si>
  <si>
    <t>$4,584</t>
  </si>
  <si>
    <t>DL-04159</t>
  </si>
  <si>
    <t>$26,556</t>
  </si>
  <si>
    <t>DL-04160</t>
  </si>
  <si>
    <t>34286</t>
  </si>
  <si>
    <t>$10,325</t>
  </si>
  <si>
    <t>$214,299</t>
  </si>
  <si>
    <t>$152,674</t>
  </si>
  <si>
    <t>$42,163</t>
  </si>
  <si>
    <t>DL-04166</t>
  </si>
  <si>
    <t>7,999</t>
  </si>
  <si>
    <t>7,102</t>
  </si>
  <si>
    <t>DL-04168</t>
  </si>
  <si>
    <t>172,038</t>
  </si>
  <si>
    <t>13,646</t>
  </si>
  <si>
    <t>DL-04170</t>
  </si>
  <si>
    <t>$61,899</t>
  </si>
  <si>
    <t>DL-04171</t>
  </si>
  <si>
    <t>1736</t>
  </si>
  <si>
    <t>DL-04172</t>
  </si>
  <si>
    <t>11,542</t>
  </si>
  <si>
    <t>26764</t>
  </si>
  <si>
    <t>$3,269</t>
  </si>
  <si>
    <t>DL-04176</t>
  </si>
  <si>
    <t>10881</t>
  </si>
  <si>
    <t>DL-04177</t>
  </si>
  <si>
    <t>204133</t>
  </si>
  <si>
    <t>$79,139</t>
  </si>
  <si>
    <t>DL-04181</t>
  </si>
  <si>
    <t>DL-04182</t>
  </si>
  <si>
    <t>3,115</t>
  </si>
  <si>
    <t>DL-04183</t>
  </si>
  <si>
    <t>6,627</t>
  </si>
  <si>
    <t>11977</t>
  </si>
  <si>
    <t>02/05/2022</t>
  </si>
  <si>
    <t>DL-04186</t>
  </si>
  <si>
    <t>15476</t>
  </si>
  <si>
    <t>DL-04189</t>
  </si>
  <si>
    <t>203K</t>
  </si>
  <si>
    <t>DL-04190</t>
  </si>
  <si>
    <t>9,450</t>
  </si>
  <si>
    <t>DL-04191</t>
  </si>
  <si>
    <t>87,939</t>
  </si>
  <si>
    <t>DL-04192</t>
  </si>
  <si>
    <t>12282</t>
  </si>
  <si>
    <t>$82,685</t>
  </si>
  <si>
    <t>DL-04194</t>
  </si>
  <si>
    <t>12262</t>
  </si>
  <si>
    <t>4178</t>
  </si>
  <si>
    <t>DL-04196</t>
  </si>
  <si>
    <t>$55,969</t>
  </si>
  <si>
    <t>21,560</t>
  </si>
  <si>
    <t>DL-04198</t>
  </si>
  <si>
    <t>$4,960</t>
  </si>
  <si>
    <t>$6,563</t>
  </si>
  <si>
    <t>DL-04200</t>
  </si>
  <si>
    <t>Campaign_Name</t>
  </si>
  <si>
    <t>Campaign_Type</t>
  </si>
  <si>
    <t>Start_Date</t>
  </si>
  <si>
    <t>End_Date</t>
  </si>
  <si>
    <t>Budget_USD</t>
  </si>
  <si>
    <t>Actual_Spend_USD</t>
  </si>
  <si>
    <t>Leads_Generated</t>
  </si>
  <si>
    <t>Qualified_Leads</t>
  </si>
  <si>
    <t>Activations</t>
  </si>
  <si>
    <t>Activation_Rate_Pct</t>
  </si>
  <si>
    <t>Retention_7Day_Pct</t>
  </si>
  <si>
    <t>Target_Audience</t>
  </si>
  <si>
    <t>Channel</t>
  </si>
  <si>
    <t>In_App_Nudge_Type</t>
  </si>
  <si>
    <t>Target_Region</t>
  </si>
  <si>
    <t>Q2-2024 Partner Co-Market</t>
  </si>
  <si>
    <t>Partner Co-Market</t>
  </si>
  <si>
    <t>06-04-24</t>
  </si>
  <si>
    <t>25-05-24</t>
  </si>
  <si>
    <t>Mid-Market</t>
  </si>
  <si>
    <t>Q2-2024 Content Download</t>
  </si>
  <si>
    <t>18-05-24</t>
  </si>
  <si>
    <t>28-07-24</t>
  </si>
  <si>
    <t>Enterprise</t>
  </si>
  <si>
    <t>Q1-2024 Event</t>
  </si>
  <si>
    <t>19-02-24</t>
  </si>
  <si>
    <t>12-03-24</t>
  </si>
  <si>
    <t>Website</t>
  </si>
  <si>
    <t>Q2-2023 Event</t>
  </si>
  <si>
    <t>08-06-23</t>
  </si>
  <si>
    <t>01-08-23</t>
  </si>
  <si>
    <t>LinkedIn</t>
  </si>
  <si>
    <t>Global</t>
  </si>
  <si>
    <t>Q4-2022 Webinar</t>
  </si>
  <si>
    <t>24-11-22</t>
  </si>
  <si>
    <t>06-01-23</t>
  </si>
  <si>
    <t>Q2-2024 Event</t>
  </si>
  <si>
    <t>21-04-24</t>
  </si>
  <si>
    <t>21-06-24</t>
  </si>
  <si>
    <t>In-App</t>
  </si>
  <si>
    <t>Q2-2022 LinkedIn Ads</t>
  </si>
  <si>
    <t>28-04-22</t>
  </si>
  <si>
    <t>26-06-22</t>
  </si>
  <si>
    <t>Partner</t>
  </si>
  <si>
    <t>Q3-2023 Email Nurture</t>
  </si>
  <si>
    <t>Email Nurture</t>
  </si>
  <si>
    <t>12-08-23</t>
  </si>
  <si>
    <t>10-10-23</t>
  </si>
  <si>
    <t>Q1-2023 LinkedIn Ads</t>
  </si>
  <si>
    <t>08-01-23</t>
  </si>
  <si>
    <t>03-02-23</t>
  </si>
  <si>
    <t>SMB</t>
  </si>
  <si>
    <t>Q1-2024 Partner Co-Market</t>
  </si>
  <si>
    <t>24-02-24</t>
  </si>
  <si>
    <t>24-04-24</t>
  </si>
  <si>
    <t>All Segments</t>
  </si>
  <si>
    <t>13-05-24</t>
  </si>
  <si>
    <t>14-07-24</t>
  </si>
  <si>
    <t>Q2-2022 In-App Nudge</t>
  </si>
  <si>
    <t>11-06-22</t>
  </si>
  <si>
    <t>13-07-22</t>
  </si>
  <si>
    <t>Feature Highlight</t>
  </si>
  <si>
    <t>Q2-2024 Webinar</t>
  </si>
  <si>
    <t>17-06-24</t>
  </si>
  <si>
    <t>19-08-24</t>
  </si>
  <si>
    <t>Q3-2022 Webinar</t>
  </si>
  <si>
    <t>16-08-22</t>
  </si>
  <si>
    <t>06-10-22</t>
  </si>
  <si>
    <t>Q2-2024 Organic SEO</t>
  </si>
  <si>
    <t>Organic SEO</t>
  </si>
  <si>
    <t>01-04-24</t>
  </si>
  <si>
    <t>18-06-24</t>
  </si>
  <si>
    <t>16-01-24</t>
  </si>
  <si>
    <t>11-03-24</t>
  </si>
  <si>
    <t>Q2-2022 Organic SEO</t>
  </si>
  <si>
    <t>23-04-22</t>
  </si>
  <si>
    <t>17-07-22</t>
  </si>
  <si>
    <t>17-05-22</t>
  </si>
  <si>
    <t>12-06-22</t>
  </si>
  <si>
    <t>Re-engagement</t>
  </si>
  <si>
    <t>Q4-2023 Email Nurture</t>
  </si>
  <si>
    <t>17-10-23</t>
  </si>
  <si>
    <t>26-12-23</t>
  </si>
  <si>
    <t>Q2-2023 Paid Search</t>
  </si>
  <si>
    <t>15-04-23</t>
  </si>
  <si>
    <t>28-05-23</t>
  </si>
  <si>
    <t>Google</t>
  </si>
  <si>
    <t>Q1-2022 Webinar</t>
  </si>
  <si>
    <t>21-03-22</t>
  </si>
  <si>
    <t>03-06-22</t>
  </si>
  <si>
    <t>Q1-2022 Organic SEO</t>
  </si>
  <si>
    <t>14-01-22</t>
  </si>
  <si>
    <t>26-03-22</t>
  </si>
  <si>
    <t>04-02-23</t>
  </si>
  <si>
    <t>15-03-23</t>
  </si>
  <si>
    <t>Q1-2023 In-App Nudge</t>
  </si>
  <si>
    <t>15-01-23</t>
  </si>
  <si>
    <t>28-03-23</t>
  </si>
  <si>
    <t>Q2-2023 Partner Co-Market</t>
  </si>
  <si>
    <t>30-04-23</t>
  </si>
  <si>
    <t>10-05-23</t>
  </si>
  <si>
    <t>Q3-2022 Partner Co-Market</t>
  </si>
  <si>
    <t>26-08-22</t>
  </si>
  <si>
    <t>09-10-22</t>
  </si>
  <si>
    <t>Q3-2022 Content Download</t>
  </si>
  <si>
    <t>11-07-22</t>
  </si>
  <si>
    <t>05-08-22</t>
  </si>
  <si>
    <t>Q1-2024 Content Download</t>
  </si>
  <si>
    <t>30-03-24</t>
  </si>
  <si>
    <t>10-06-24</t>
  </si>
  <si>
    <t>Q1-2022 Content Download</t>
  </si>
  <si>
    <t>01-02-22</t>
  </si>
  <si>
    <t>14-04-22</t>
  </si>
  <si>
    <t>Q4-2022 LinkedIn Ads</t>
  </si>
  <si>
    <t>06-12-22</t>
  </si>
  <si>
    <t>30-12-22</t>
  </si>
  <si>
    <t>Q1-2024 Email Nurture</t>
  </si>
  <si>
    <t>23-03-24</t>
  </si>
  <si>
    <t>11-04-24</t>
  </si>
  <si>
    <t>Q4-2022 Paid Search</t>
  </si>
  <si>
    <t>24-10-22</t>
  </si>
  <si>
    <t>09-11-22</t>
  </si>
  <si>
    <t>17-06-23</t>
  </si>
  <si>
    <t>Q2-2022 Email Nurture</t>
  </si>
  <si>
    <t>02-06-22</t>
  </si>
  <si>
    <t>04-08-22</t>
  </si>
  <si>
    <t>Q4-2022 In-App Nudge</t>
  </si>
  <si>
    <t>20-10-22</t>
  </si>
  <si>
    <t>04-01-23</t>
  </si>
  <si>
    <t>14-05-22</t>
  </si>
  <si>
    <t>Q2-2024 LinkedIn Ads</t>
  </si>
  <si>
    <t>14-05-24</t>
  </si>
  <si>
    <t>05-07-24</t>
  </si>
  <si>
    <t>Q1-2022 Email Nurture</t>
  </si>
  <si>
    <t>23-03-22</t>
  </si>
  <si>
    <t>03-05-22</t>
  </si>
  <si>
    <t>25-03-24</t>
  </si>
  <si>
    <t>19-04-24</t>
  </si>
  <si>
    <t>19-07-22</t>
  </si>
  <si>
    <t>18-08-22</t>
  </si>
  <si>
    <t>02-04-23</t>
  </si>
  <si>
    <t>03-06-23</t>
  </si>
  <si>
    <t>09-09-22</t>
  </si>
  <si>
    <t>Q3-2024 LinkedIn Ads</t>
  </si>
  <si>
    <t>24-07-24</t>
  </si>
  <si>
    <t>16-08-24</t>
  </si>
  <si>
    <t>Q4-2022 Partner Co-Market</t>
  </si>
  <si>
    <t>11-12-22</t>
  </si>
  <si>
    <t>07-02-23</t>
  </si>
  <si>
    <t>22-04-24</t>
  </si>
  <si>
    <t>27-05-24</t>
  </si>
  <si>
    <t>16-05-23</t>
  </si>
  <si>
    <t>25-05-23</t>
  </si>
  <si>
    <t>29-12-22</t>
  </si>
  <si>
    <t>Q1-2024 Paid Search</t>
  </si>
  <si>
    <t>10-01-24</t>
  </si>
  <si>
    <t>Q1-2023 Event</t>
  </si>
  <si>
    <t>28-01-23</t>
  </si>
  <si>
    <t>08-11-22</t>
  </si>
  <si>
    <t>16-12-22</t>
  </si>
  <si>
    <t>Q4-2023 Webinar</t>
  </si>
  <si>
    <t>24-12-23</t>
  </si>
  <si>
    <t>13-03-24</t>
  </si>
  <si>
    <t>Q1-2023 Partner Co-Market</t>
  </si>
  <si>
    <t>18-03-23</t>
  </si>
  <si>
    <t>07-06-23</t>
  </si>
  <si>
    <t>Q2-2022 Paid Search</t>
  </si>
  <si>
    <t>04-04-22</t>
  </si>
  <si>
    <t>13-06-22</t>
  </si>
  <si>
    <t>Q2-2023 Webinar</t>
  </si>
  <si>
    <t>29-05-23</t>
  </si>
  <si>
    <t>24-07-23</t>
  </si>
  <si>
    <t>Q3-2024 In-App Nudge</t>
  </si>
  <si>
    <t>27-07-24</t>
  </si>
  <si>
    <t>16-10-24</t>
  </si>
  <si>
    <t>Onboarding Tip</t>
  </si>
  <si>
    <t>27-06-22</t>
  </si>
  <si>
    <t>15-08-22</t>
  </si>
  <si>
    <t>20-06-24</t>
  </si>
  <si>
    <t>14-08-24</t>
  </si>
  <si>
    <t>Q2-2023 Email Nurture</t>
  </si>
  <si>
    <t>13-05-23</t>
  </si>
  <si>
    <t>20-06-23</t>
  </si>
  <si>
    <t>Q1-2023 Organic SEO</t>
  </si>
  <si>
    <t>03-03-23</t>
  </si>
  <si>
    <t>14-03-23</t>
  </si>
  <si>
    <t>10-09-22</t>
  </si>
  <si>
    <t>23-11-22</t>
  </si>
  <si>
    <t>Q1-2022 Partner Co-Market</t>
  </si>
  <si>
    <t>19-01-22</t>
  </si>
  <si>
    <t>01-04-22</t>
  </si>
  <si>
    <t>04-07-23</t>
  </si>
  <si>
    <t>29-08-23</t>
  </si>
  <si>
    <t>Q3-2023 Event</t>
  </si>
  <si>
    <t>22-09-23</t>
  </si>
  <si>
    <t>13-11-23</t>
  </si>
  <si>
    <t>Q4-2023 Event</t>
  </si>
  <si>
    <t>02-12-23</t>
  </si>
  <si>
    <t>29-01-24</t>
  </si>
  <si>
    <t>11-04-22</t>
  </si>
  <si>
    <t>Q3-2022 Event</t>
  </si>
  <si>
    <t>05-09-22</t>
  </si>
  <si>
    <t>29-10-22</t>
  </si>
  <si>
    <t>Q1-2022 Event</t>
  </si>
  <si>
    <t>Q3-2024 Content Download</t>
  </si>
  <si>
    <t>09-07-24</t>
  </si>
  <si>
    <t>17-08-24</t>
  </si>
  <si>
    <t>Q3-2024 Paid Search</t>
  </si>
  <si>
    <t>27-08-24</t>
  </si>
  <si>
    <t>25-09-24</t>
  </si>
  <si>
    <t>Q2-2023 Organic SEO</t>
  </si>
  <si>
    <t>20-05-23</t>
  </si>
  <si>
    <t>19-07-23</t>
  </si>
  <si>
    <t>27-02-22</t>
  </si>
  <si>
    <t>08-05-22</t>
  </si>
  <si>
    <t>25-07-22</t>
  </si>
  <si>
    <t>09-04-24</t>
  </si>
  <si>
    <t>01-05-24</t>
  </si>
  <si>
    <t>19-05-23</t>
  </si>
  <si>
    <t>14-06-23</t>
  </si>
  <si>
    <t>26-09-24</t>
  </si>
  <si>
    <t>16-12-24</t>
  </si>
  <si>
    <t>Q1-2022 In-App Nudge</t>
  </si>
  <si>
    <t>29-01-22</t>
  </si>
  <si>
    <t>15-02-22</t>
  </si>
  <si>
    <t>29-03-24</t>
  </si>
  <si>
    <t>Q2-2023 In-App Nudge</t>
  </si>
  <si>
    <t>23-06-23</t>
  </si>
  <si>
    <t>13-08-23</t>
  </si>
  <si>
    <t>Upgrade Prompt</t>
  </si>
  <si>
    <t>12-02-22</t>
  </si>
  <si>
    <t>11-03-22</t>
  </si>
  <si>
    <t>24-02-23</t>
  </si>
  <si>
    <t>06-05-23</t>
  </si>
  <si>
    <t>Q1-2024 In-App Nudge</t>
  </si>
  <si>
    <t>04-01-24</t>
  </si>
  <si>
    <t>20-03-24</t>
  </si>
  <si>
    <t>Q2-2022 Webinar</t>
  </si>
  <si>
    <t>15-06-22</t>
  </si>
  <si>
    <t>22-08-22</t>
  </si>
  <si>
    <t>12-06-24</t>
  </si>
  <si>
    <t>18-08-24</t>
  </si>
  <si>
    <t>17-02-22</t>
  </si>
  <si>
    <t>24-02-22</t>
  </si>
  <si>
    <t>Q1-2023 Webinar</t>
  </si>
  <si>
    <t>18-02-23</t>
  </si>
  <si>
    <t>08-03-23</t>
  </si>
  <si>
    <t>03-07-22</t>
  </si>
  <si>
    <t>16-09-22</t>
  </si>
  <si>
    <t>Q2-2024 Paid Search</t>
  </si>
  <si>
    <t>Q4-2023 LinkedIn Ads</t>
  </si>
  <si>
    <t>23-10-23</t>
  </si>
  <si>
    <t>06-11-23</t>
  </si>
  <si>
    <t>28-02-22</t>
  </si>
  <si>
    <t>16-05-22</t>
  </si>
  <si>
    <t>05-07-23</t>
  </si>
  <si>
    <t>15-07-23</t>
  </si>
  <si>
    <t>Q3-2022 In-App Nudge</t>
  </si>
  <si>
    <t>16-11-22</t>
  </si>
  <si>
    <t>Q2-2024 Email Nurture</t>
  </si>
  <si>
    <t>28-06-24</t>
  </si>
  <si>
    <t>Q1-2024 Webinar</t>
  </si>
  <si>
    <t>21-03-24</t>
  </si>
  <si>
    <t>02-06-24</t>
  </si>
  <si>
    <t>Q4-2023 Organic SEO</t>
  </si>
  <si>
    <t>11-12-23</t>
  </si>
  <si>
    <t>30-01-24</t>
  </si>
  <si>
    <t>12-03-23</t>
  </si>
  <si>
    <t>04-04-23</t>
  </si>
  <si>
    <t>Q3-2023 Content Download</t>
  </si>
  <si>
    <t>20-11-23</t>
  </si>
  <si>
    <t>Q1-2024 Organic SEO</t>
  </si>
  <si>
    <t>23-02-24</t>
  </si>
  <si>
    <t>15-04-24</t>
  </si>
  <si>
    <t>16-02-23</t>
  </si>
  <si>
    <t>25-03-23</t>
  </si>
  <si>
    <t>24-06-23</t>
  </si>
  <si>
    <t>03-08-23</t>
  </si>
  <si>
    <t>Q3-2023 Organic SEO</t>
  </si>
  <si>
    <t>25-10-23</t>
  </si>
  <si>
    <t>13-01-24</t>
  </si>
  <si>
    <t>02-03-24</t>
  </si>
  <si>
    <t>Q2-2022 Partner Co-Market</t>
  </si>
  <si>
    <t>23-06-22</t>
  </si>
  <si>
    <t>09-08-22</t>
  </si>
  <si>
    <t>28-03-24</t>
  </si>
  <si>
    <t>08-12-22</t>
  </si>
  <si>
    <t>01-03-23</t>
  </si>
  <si>
    <t>07-02-24</t>
  </si>
  <si>
    <t>01-08-22</t>
  </si>
  <si>
    <t>22-05-24</t>
  </si>
  <si>
    <t>13-08-24</t>
  </si>
  <si>
    <t>15-05-24</t>
  </si>
  <si>
    <t>11-07-24</t>
  </si>
  <si>
    <t>Q1-2022 LinkedIn Ads</t>
  </si>
  <si>
    <t>03-03-22</t>
  </si>
  <si>
    <t>21-04-22</t>
  </si>
  <si>
    <t>01-11-23</t>
  </si>
  <si>
    <t>14-12-23</t>
  </si>
  <si>
    <t>28-10-22</t>
  </si>
  <si>
    <t>Q3-2022 Email Nurture</t>
  </si>
  <si>
    <t>14-07-22</t>
  </si>
  <si>
    <t>27-08-22</t>
  </si>
  <si>
    <t>06-06-23</t>
  </si>
  <si>
    <t>20-02-22</t>
  </si>
  <si>
    <t>06-04-22</t>
  </si>
  <si>
    <t>12-02-23</t>
  </si>
  <si>
    <t>27-04-23</t>
  </si>
  <si>
    <t>30-10-24</t>
  </si>
  <si>
    <t>06-07-22</t>
  </si>
  <si>
    <t>29-07-22</t>
  </si>
  <si>
    <t>19-03-22</t>
  </si>
  <si>
    <t>02-12-22</t>
  </si>
  <si>
    <t>25-01-23</t>
  </si>
  <si>
    <t>21-11-22</t>
  </si>
  <si>
    <t>Q1-2022 Paid Search</t>
  </si>
  <si>
    <t>12-04-22</t>
  </si>
  <si>
    <t>09-04-22</t>
  </si>
  <si>
    <t>Q3-2024 Webinar</t>
  </si>
  <si>
    <t>12-09-24</t>
  </si>
  <si>
    <t>10-01-23</t>
  </si>
  <si>
    <t>Q3-2023 Webinar</t>
  </si>
  <si>
    <t>30-07-23</t>
  </si>
  <si>
    <t>Q4-2022 Event</t>
  </si>
  <si>
    <t>17-11-22</t>
  </si>
  <si>
    <t>09-02-23</t>
  </si>
  <si>
    <t>12-12-22</t>
  </si>
  <si>
    <t>20-01-23</t>
  </si>
  <si>
    <t>03-02-22</t>
  </si>
  <si>
    <t>21-02-22</t>
  </si>
  <si>
    <t>Q3-2024 Event</t>
  </si>
  <si>
    <t>28-09-24</t>
  </si>
  <si>
    <t>07-11-24</t>
  </si>
  <si>
    <t>Q2-2024 In-App Nudge</t>
  </si>
  <si>
    <t>18-04-24</t>
  </si>
  <si>
    <t>10-07-24</t>
  </si>
  <si>
    <t>05-04-22</t>
  </si>
  <si>
    <t>Q1-2023 Paid Search</t>
  </si>
  <si>
    <t>12-04-23</t>
  </si>
  <si>
    <t>15-09-24</t>
  </si>
  <si>
    <t>04-12-24</t>
  </si>
  <si>
    <t>16-01-23</t>
  </si>
  <si>
    <t>24-03-23</t>
  </si>
  <si>
    <t>Q3-2023 Partner Co-Market</t>
  </si>
  <si>
    <t>26-07-23</t>
  </si>
  <si>
    <t>18-08-23</t>
  </si>
  <si>
    <t>17-07-24</t>
  </si>
  <si>
    <t>01-10-24</t>
  </si>
  <si>
    <t>11-02-23</t>
  </si>
  <si>
    <t>13-03-23</t>
  </si>
  <si>
    <t>21-02-24</t>
  </si>
  <si>
    <t>03-04-24</t>
  </si>
  <si>
    <t>Q4-2022 Email Nurture</t>
  </si>
  <si>
    <t>20-11-22</t>
  </si>
  <si>
    <t>06-02-24</t>
  </si>
  <si>
    <t>26-12-22</t>
  </si>
  <si>
    <t>04-03-23</t>
  </si>
  <si>
    <t>31-03-22</t>
  </si>
  <si>
    <t>28-05-22</t>
  </si>
  <si>
    <t>Q1-2024 LinkedIn Ads</t>
  </si>
  <si>
    <t>07-03-24</t>
  </si>
  <si>
    <t>16-03-24</t>
  </si>
  <si>
    <t>Q2-2023 Content Download</t>
  </si>
  <si>
    <t>12-05-23</t>
  </si>
  <si>
    <t>06-08-23</t>
  </si>
  <si>
    <t>16-08-23</t>
  </si>
  <si>
    <t>12-09-23</t>
  </si>
  <si>
    <t>14-02-24</t>
  </si>
  <si>
    <t>30-04-24</t>
  </si>
  <si>
    <t>08-10-23</t>
  </si>
  <si>
    <t>05-12-23</t>
  </si>
  <si>
    <t>16-01-22</t>
  </si>
  <si>
    <t>05-03-22</t>
  </si>
  <si>
    <t>Q3-2024 Email Nurture</t>
  </si>
  <si>
    <t>20-09-24</t>
  </si>
  <si>
    <t>18-12-24</t>
  </si>
  <si>
    <t>22-01-23</t>
  </si>
  <si>
    <t>08-12-23</t>
  </si>
  <si>
    <t>Q4-2023 Partner Co-Market</t>
  </si>
  <si>
    <t>25-12-23</t>
  </si>
  <si>
    <t>09-03-24</t>
  </si>
  <si>
    <t>24-06-24</t>
  </si>
  <si>
    <t>27-09-24</t>
  </si>
  <si>
    <t>22-10-24</t>
  </si>
  <si>
    <t>27-07-22</t>
  </si>
  <si>
    <t>Q3-2023 Paid Search</t>
  </si>
  <si>
    <t>27-08-23</t>
  </si>
  <si>
    <t>11-10-23</t>
  </si>
  <si>
    <t>18-06-22</t>
  </si>
  <si>
    <t>21-08-22</t>
  </si>
  <si>
    <t>16-06-22</t>
  </si>
  <si>
    <t>08-07-22</t>
  </si>
  <si>
    <t>22-10-22</t>
  </si>
  <si>
    <t>14-12-22</t>
  </si>
  <si>
    <t>Q4-2023 Paid Search</t>
  </si>
  <si>
    <t>21-12-23</t>
  </si>
  <si>
    <t>15-11-22</t>
  </si>
  <si>
    <t>20-12-22</t>
  </si>
  <si>
    <t>26-05-24</t>
  </si>
  <si>
    <t>12-07-24</t>
  </si>
  <si>
    <t>21-02-23</t>
  </si>
  <si>
    <t>05-04-23</t>
  </si>
  <si>
    <t>30-01-22</t>
  </si>
  <si>
    <t>20-04-22</t>
  </si>
  <si>
    <t>26-02-23</t>
  </si>
  <si>
    <t>20-03-23</t>
  </si>
  <si>
    <t>07-04-22</t>
  </si>
  <si>
    <t>17-04-23</t>
  </si>
  <si>
    <t>03-07-23</t>
  </si>
  <si>
    <t>21-05-24</t>
  </si>
  <si>
    <t>13-06-24</t>
  </si>
  <si>
    <t>24-05-23</t>
  </si>
  <si>
    <t>13-06-23</t>
  </si>
  <si>
    <t>13-04-24</t>
  </si>
  <si>
    <t>20-03-22</t>
  </si>
  <si>
    <t>22-01-24</t>
  </si>
  <si>
    <t>19-10-23</t>
  </si>
  <si>
    <t>30-10-23</t>
  </si>
  <si>
    <t>23-05-22</t>
  </si>
  <si>
    <t>Q4-2022 Organic SEO</t>
  </si>
  <si>
    <t>29-09-22</t>
  </si>
  <si>
    <t>06-11-22</t>
  </si>
  <si>
    <t>13-12-23</t>
  </si>
  <si>
    <t>19-01-24</t>
  </si>
  <si>
    <t>Q3-2024 Organic SEO</t>
  </si>
  <si>
    <t>23-07-24</t>
  </si>
  <si>
    <t>14-08-23</t>
  </si>
  <si>
    <t>26-09-23</t>
  </si>
  <si>
    <t>01-03-24</t>
  </si>
  <si>
    <t>15-02-23</t>
  </si>
  <si>
    <t>19-08-22</t>
  </si>
  <si>
    <t>10-07-23</t>
  </si>
  <si>
    <t>29-07-23</t>
  </si>
  <si>
    <t>21-08-24</t>
  </si>
  <si>
    <t>30-09-24</t>
  </si>
  <si>
    <t>29-06-22</t>
  </si>
  <si>
    <t>01-09-22</t>
  </si>
  <si>
    <t>28-08-24</t>
  </si>
  <si>
    <t>24-04-22</t>
  </si>
  <si>
    <t>07-05-22</t>
  </si>
  <si>
    <t>Q3-2023 In-App Nudge</t>
  </si>
  <si>
    <t>14-09-23</t>
  </si>
  <si>
    <t>17-12-22</t>
  </si>
  <si>
    <t>31-01-24</t>
  </si>
  <si>
    <t>08-04-24</t>
  </si>
  <si>
    <t>11-01-24</t>
  </si>
  <si>
    <t>Q3-2022 Organic SEO</t>
  </si>
  <si>
    <t>12-09-22</t>
  </si>
  <si>
    <t>25-09-22</t>
  </si>
  <si>
    <t>14-11-23</t>
  </si>
  <si>
    <t>24-11-23</t>
  </si>
  <si>
    <t>02-10-22</t>
  </si>
  <si>
    <t>24-12-22</t>
  </si>
  <si>
    <t>05-05-24</t>
  </si>
  <si>
    <t>26-07-24</t>
  </si>
  <si>
    <t>10-12-22</t>
  </si>
  <si>
    <t>20-08-23</t>
  </si>
  <si>
    <t>16-09-23</t>
  </si>
  <si>
    <t>31-05-23</t>
  </si>
  <si>
    <t>Q3-2023 LinkedIn Ads</t>
  </si>
  <si>
    <t>21-08-23</t>
  </si>
  <si>
    <t>27-10-22</t>
  </si>
  <si>
    <t>18-03-24</t>
  </si>
  <si>
    <t>23-05-24</t>
  </si>
  <si>
    <t>31-10-23</t>
  </si>
  <si>
    <t>30-11-23</t>
  </si>
  <si>
    <t>10-04-23</t>
  </si>
  <si>
    <t>06-02-23</t>
  </si>
  <si>
    <t>06-02-22</t>
  </si>
  <si>
    <t>22-02-22</t>
  </si>
  <si>
    <t>25-04-22</t>
  </si>
  <si>
    <t>21-06-22</t>
  </si>
  <si>
    <t>29-08-24</t>
  </si>
  <si>
    <t>28-02-24</t>
  </si>
  <si>
    <t>18-03-22</t>
  </si>
  <si>
    <t>19-03-23</t>
  </si>
  <si>
    <t>30-05-23</t>
  </si>
  <si>
    <t>10-01-22</t>
  </si>
  <si>
    <t>10-04-24</t>
  </si>
  <si>
    <t>01-07-23</t>
  </si>
  <si>
    <t>17-07-23</t>
  </si>
  <si>
    <t>09-03-22</t>
  </si>
  <si>
    <t>04-06-23</t>
  </si>
  <si>
    <t>07-06-22</t>
  </si>
  <si>
    <t>15-07-22</t>
  </si>
  <si>
    <t>05-07-22</t>
  </si>
  <si>
    <t>13-08-22</t>
  </si>
  <si>
    <t>29-04-22</t>
  </si>
  <si>
    <t>19-09-23</t>
  </si>
  <si>
    <t>30-09-23</t>
  </si>
  <si>
    <t>27-01-22</t>
  </si>
  <si>
    <t>28-12-22</t>
  </si>
  <si>
    <t>23-02-23</t>
  </si>
  <si>
    <t>25-03-22</t>
  </si>
  <si>
    <t>19-05-22</t>
  </si>
  <si>
    <t>15-06-24</t>
  </si>
  <si>
    <t>30-07-22</t>
  </si>
  <si>
    <t>17-10-22</t>
  </si>
  <si>
    <t>13-05-22</t>
  </si>
  <si>
    <t>09-07-22</t>
  </si>
  <si>
    <t>17-03-22</t>
  </si>
  <si>
    <t>13-07-24</t>
  </si>
  <si>
    <t>Q3-2024 Partner Co-Market</t>
  </si>
  <si>
    <t>19-09-24</t>
  </si>
  <si>
    <t>16-11-24</t>
  </si>
  <si>
    <t>14-02-22</t>
  </si>
  <si>
    <t>26-04-22</t>
  </si>
  <si>
    <t>09-06-22</t>
  </si>
  <si>
    <t>28-11-23</t>
  </si>
  <si>
    <t>10-12-23</t>
  </si>
  <si>
    <t>06-01-24</t>
  </si>
  <si>
    <t>01-02-24</t>
  </si>
  <si>
    <t>31-07-22</t>
  </si>
  <si>
    <t>Q1-2023 Email Nurture</t>
  </si>
  <si>
    <t>01-06-24</t>
  </si>
  <si>
    <t>06-07-24</t>
  </si>
  <si>
    <t>28-07-23</t>
  </si>
  <si>
    <t>Q3-2022 LinkedIn Ads</t>
  </si>
  <si>
    <t>21-09-22</t>
  </si>
  <si>
    <t>04-11-22</t>
  </si>
  <si>
    <t>14-09-24</t>
  </si>
  <si>
    <t>23-10-24</t>
  </si>
  <si>
    <t>12-02-24</t>
  </si>
  <si>
    <t>02-02-23</t>
  </si>
  <si>
    <t>16-02-24</t>
  </si>
  <si>
    <t>Q2-2022 Event</t>
  </si>
  <si>
    <t>27-05-22</t>
  </si>
  <si>
    <t>22-02-24</t>
  </si>
  <si>
    <t>31-08-23</t>
  </si>
  <si>
    <t>12-10-23</t>
  </si>
  <si>
    <t>05-02-24</t>
  </si>
  <si>
    <t>27-03-24</t>
  </si>
  <si>
    <t>21-11-24</t>
  </si>
  <si>
    <t>07-08-24</t>
  </si>
  <si>
    <t>16-11-23</t>
  </si>
  <si>
    <t>17-12-23</t>
  </si>
  <si>
    <t>08-01-22</t>
  </si>
  <si>
    <t>30-03-22</t>
  </si>
  <si>
    <t>04-10-23</t>
  </si>
  <si>
    <t>28-12-23</t>
  </si>
  <si>
    <t>15-01-22</t>
  </si>
  <si>
    <t>21-09-23</t>
  </si>
  <si>
    <t>07-10-23</t>
  </si>
  <si>
    <t>07-04-24</t>
  </si>
  <si>
    <t>07-06-24</t>
  </si>
  <si>
    <t>24-07-22</t>
  </si>
  <si>
    <t>09-02-22</t>
  </si>
  <si>
    <t>05-11-24</t>
  </si>
  <si>
    <t>17-04-22</t>
  </si>
  <si>
    <t>03-09-23</t>
  </si>
  <si>
    <t>16-10-23</t>
  </si>
  <si>
    <t>01-02-23</t>
  </si>
  <si>
    <t>29-03-23</t>
  </si>
  <si>
    <t>26-11-23</t>
  </si>
  <si>
    <t>07-07-22</t>
  </si>
  <si>
    <t>14-03-24</t>
  </si>
  <si>
    <t>20-05-22</t>
  </si>
  <si>
    <t>31-05-24</t>
  </si>
  <si>
    <t>16-09-24</t>
  </si>
  <si>
    <t>17-10-24</t>
  </si>
  <si>
    <t>26-07-22</t>
  </si>
  <si>
    <t>14-07-23</t>
  </si>
  <si>
    <t>01-10-23</t>
  </si>
  <si>
    <t>28-01-24</t>
  </si>
  <si>
    <t>21-07-24</t>
  </si>
  <si>
    <t>23-08-22</t>
  </si>
  <si>
    <t>27-04-24</t>
  </si>
  <si>
    <t>Q3-2022 Paid Search</t>
  </si>
  <si>
    <t>02-09-22</t>
  </si>
  <si>
    <t>10-10-22</t>
  </si>
  <si>
    <t>05-02-22</t>
  </si>
  <si>
    <t>09-06-23</t>
  </si>
  <si>
    <t>10-03-24</t>
  </si>
  <si>
    <t>04-10-22</t>
  </si>
  <si>
    <t>01-11-22</t>
  </si>
  <si>
    <t>04-09-24</t>
  </si>
  <si>
    <t>09-10-24</t>
  </si>
  <si>
    <t>23-08-23</t>
  </si>
  <si>
    <t>19-03-24</t>
  </si>
  <si>
    <t>11-06-23</t>
  </si>
  <si>
    <t>28-08-23</t>
  </si>
  <si>
    <t>Q4-2023 Content Download</t>
  </si>
  <si>
    <t>31-12-23</t>
  </si>
  <si>
    <t>23-07-23</t>
  </si>
  <si>
    <t>08-08-23</t>
  </si>
  <si>
    <t>Q4-2022 Content Download</t>
  </si>
  <si>
    <t>29-11-22</t>
  </si>
  <si>
    <t>04-07-24</t>
  </si>
  <si>
    <t>09-11-23</t>
  </si>
  <si>
    <t>13-02-23</t>
  </si>
  <si>
    <t>03-05-23</t>
  </si>
  <si>
    <t>Q2-2023 LinkedIn Ads</t>
  </si>
  <si>
    <t>17-05-23</t>
  </si>
  <si>
    <t>25-04-24</t>
  </si>
  <si>
    <t>02-05-22</t>
  </si>
  <si>
    <t>08-06-22</t>
  </si>
  <si>
    <t>13-12-22</t>
  </si>
  <si>
    <t>19-01-23</t>
  </si>
  <si>
    <t>25-07-23</t>
  </si>
  <si>
    <t>26-08-23</t>
  </si>
  <si>
    <t>16-03-22</t>
  </si>
  <si>
    <t>19-04-22</t>
  </si>
  <si>
    <t>31-08-22</t>
  </si>
  <si>
    <t>14-11-22</t>
  </si>
  <si>
    <t>22-10-23</t>
  </si>
  <si>
    <t>07-03-23</t>
  </si>
  <si>
    <t>02-06-23</t>
  </si>
  <si>
    <t>16-06-23</t>
  </si>
  <si>
    <t>27-03-22</t>
  </si>
  <si>
    <t>04-05-22</t>
  </si>
  <si>
    <t>10-11-23</t>
  </si>
  <si>
    <t>04-12-23</t>
  </si>
  <si>
    <t>01-07-24</t>
  </si>
  <si>
    <t>04-05-24</t>
  </si>
  <si>
    <t>06-05-24</t>
  </si>
  <si>
    <t>02-07-22</t>
  </si>
  <si>
    <t>17-09-22</t>
  </si>
  <si>
    <t>02-10-23</t>
  </si>
  <si>
    <t>12-11-23</t>
  </si>
  <si>
    <t>11-01-23</t>
  </si>
  <si>
    <t>27-02-23</t>
  </si>
  <si>
    <t>26-01-24</t>
  </si>
  <si>
    <t>01-10-22</t>
  </si>
  <si>
    <t>21-11-23</t>
  </si>
  <si>
    <t>20-02-23</t>
  </si>
  <si>
    <t>03-04-23</t>
  </si>
  <si>
    <t>08-04-23</t>
  </si>
  <si>
    <t>10-10-24</t>
  </si>
  <si>
    <t>25-02-22</t>
  </si>
  <si>
    <t>23-08-24</t>
  </si>
  <si>
    <t>03-11-22</t>
  </si>
  <si>
    <t>07-12-22</t>
  </si>
  <si>
    <t>13-11-22</t>
  </si>
  <si>
    <t>Q1-2023 Content Download</t>
  </si>
  <si>
    <t>26-04-23</t>
  </si>
  <si>
    <t>10-09-24</t>
  </si>
  <si>
    <t>22-12-23</t>
  </si>
  <si>
    <t>16-07-23</t>
  </si>
  <si>
    <t>28-09-23</t>
  </si>
  <si>
    <t>12-11-22</t>
  </si>
  <si>
    <t>05-02-23</t>
  </si>
  <si>
    <t>25-06-24</t>
  </si>
  <si>
    <t>29-06-23</t>
  </si>
  <si>
    <t>15-07-24</t>
  </si>
  <si>
    <t>03-08-24</t>
  </si>
  <si>
    <t>06-12-23</t>
  </si>
  <si>
    <t>28-07-22</t>
  </si>
  <si>
    <t>24-09-22</t>
  </si>
  <si>
    <t>11-08-24</t>
  </si>
  <si>
    <t>21-09-24</t>
  </si>
  <si>
    <t>18-01-24</t>
  </si>
  <si>
    <t>09-07-23</t>
  </si>
  <si>
    <t>06-09-24</t>
  </si>
  <si>
    <t>23-09-23</t>
  </si>
  <si>
    <t>02-08-24</t>
  </si>
  <si>
    <t>23-07-22</t>
  </si>
  <si>
    <t>24-08-22</t>
  </si>
  <si>
    <t>28-06-23</t>
  </si>
  <si>
    <t>09-08-23</t>
  </si>
  <si>
    <t>18-05-23</t>
  </si>
  <si>
    <t>06-07-23</t>
  </si>
  <si>
    <t>06-09-23</t>
  </si>
  <si>
    <t>22-09-24</t>
  </si>
  <si>
    <t>29-11-24</t>
  </si>
  <si>
    <t>19-06-23</t>
  </si>
  <si>
    <t>31-10-22</t>
  </si>
  <si>
    <t>08-07-24</t>
  </si>
  <si>
    <t>11-11-24</t>
  </si>
  <si>
    <t>20-06-22</t>
  </si>
  <si>
    <t>14-09-22</t>
  </si>
  <si>
    <t>18-06-23</t>
  </si>
  <si>
    <t>03-05-24</t>
  </si>
  <si>
    <t>19-11-22</t>
  </si>
  <si>
    <t>18-09-23</t>
  </si>
  <si>
    <t>22-09-22</t>
  </si>
  <si>
    <t>06-10-23</t>
  </si>
  <si>
    <t>20-12-23</t>
  </si>
  <si>
    <t>20-07-22</t>
  </si>
  <si>
    <t>12-10-22</t>
  </si>
  <si>
    <t>31-03-23</t>
  </si>
  <si>
    <t>18-07-22</t>
  </si>
  <si>
    <t>CMP-401</t>
  </si>
  <si>
    <t>CMP-402</t>
  </si>
  <si>
    <t>CMP-403</t>
  </si>
  <si>
    <t>19-11-23</t>
  </si>
  <si>
    <t>CMP-404</t>
  </si>
  <si>
    <t>CMP-405</t>
  </si>
  <si>
    <t>01-09-23</t>
  </si>
  <si>
    <t>09-10-23</t>
  </si>
  <si>
    <t>CMP-406</t>
  </si>
  <si>
    <t>09-06-24</t>
  </si>
  <si>
    <t>CMP-407</t>
  </si>
  <si>
    <t>16-05-24</t>
  </si>
  <si>
    <t>14-06-24</t>
  </si>
  <si>
    <t>CMP-408</t>
  </si>
  <si>
    <t>08-05-23</t>
  </si>
  <si>
    <t>27-05-23</t>
  </si>
  <si>
    <t>CMP-409</t>
  </si>
  <si>
    <t>21-12-22</t>
  </si>
  <si>
    <t>CMP-410</t>
  </si>
  <si>
    <t>Q4-2023 In-App Nudge</t>
  </si>
  <si>
    <t>08-01-24</t>
  </si>
  <si>
    <t>CMP-411</t>
  </si>
  <si>
    <t>02-11-22</t>
  </si>
  <si>
    <t>07-01-23</t>
  </si>
  <si>
    <t>CMP-412</t>
  </si>
  <si>
    <t>CMP-413</t>
  </si>
  <si>
    <t>02-07-24</t>
  </si>
  <si>
    <t>CMP-414</t>
  </si>
  <si>
    <t>15-08-24</t>
  </si>
  <si>
    <t>29-09-24</t>
  </si>
  <si>
    <t>CMP-415</t>
  </si>
  <si>
    <t>CMP-416</t>
  </si>
  <si>
    <t>CMP-417</t>
  </si>
  <si>
    <t>25-05-22</t>
  </si>
  <si>
    <t>CMP-418</t>
  </si>
  <si>
    <t>08-02-22</t>
  </si>
  <si>
    <t>08-04-22</t>
  </si>
  <si>
    <t>CMP-419</t>
  </si>
  <si>
    <t>11-08-23</t>
  </si>
  <si>
    <t>15-10-23</t>
  </si>
  <si>
    <t>CMP-420</t>
  </si>
  <si>
    <t>28-06-22</t>
  </si>
  <si>
    <t>CMP-421</t>
  </si>
  <si>
    <t>CMP-422</t>
  </si>
  <si>
    <t>08-03-24</t>
  </si>
  <si>
    <t>CMP-423</t>
  </si>
  <si>
    <t>20-09-22</t>
  </si>
  <si>
    <t>27-11-22</t>
  </si>
  <si>
    <t>CMP-424</t>
  </si>
  <si>
    <t>CMP-425</t>
  </si>
  <si>
    <t>CMP-426</t>
  </si>
  <si>
    <t>11-09-23</t>
  </si>
  <si>
    <t>CMP-427</t>
  </si>
  <si>
    <t>CMP-428</t>
  </si>
  <si>
    <t>Q4-2024 Partner Co-Market</t>
  </si>
  <si>
    <t>20-11-24</t>
  </si>
  <si>
    <t>CMP-429</t>
  </si>
  <si>
    <t>28-10-24</t>
  </si>
  <si>
    <t>CMP-430</t>
  </si>
  <si>
    <t>05-08-23</t>
  </si>
  <si>
    <t>CMP-431</t>
  </si>
  <si>
    <t>31-01-23</t>
  </si>
  <si>
    <t>CMP-432</t>
  </si>
  <si>
    <t>CMP-433</t>
  </si>
  <si>
    <t>26-06-24</t>
  </si>
  <si>
    <t>25-07-24</t>
  </si>
  <si>
    <t>CMP-434</t>
  </si>
  <si>
    <t>22-12-22</t>
  </si>
  <si>
    <t>22-02-23</t>
  </si>
  <si>
    <t>CMP-435</t>
  </si>
  <si>
    <t>30-05-24</t>
  </si>
  <si>
    <t>19-07-24</t>
  </si>
  <si>
    <t>CMP-436</t>
  </si>
  <si>
    <t>23-03-23</t>
  </si>
  <si>
    <t>CMP-437</t>
  </si>
  <si>
    <t>12-08-22</t>
  </si>
  <si>
    <t>CMP-438</t>
  </si>
  <si>
    <t>14-01-24</t>
  </si>
  <si>
    <t>CMP-439</t>
  </si>
  <si>
    <t>07-07-24</t>
  </si>
  <si>
    <t>CMP-440</t>
  </si>
  <si>
    <t>23-12-22</t>
  </si>
  <si>
    <t>CMP-441</t>
  </si>
  <si>
    <t>03-12-24</t>
  </si>
  <si>
    <t>CMP-442</t>
  </si>
  <si>
    <t>CMP-443</t>
  </si>
  <si>
    <t>07-09-24</t>
  </si>
  <si>
    <t>CMP-444</t>
  </si>
  <si>
    <t>20-07-23</t>
  </si>
  <si>
    <t>CMP-445</t>
  </si>
  <si>
    <t>CMP-446</t>
  </si>
  <si>
    <t>04-12-22</t>
  </si>
  <si>
    <t>CMP-447</t>
  </si>
  <si>
    <t>CMP-448</t>
  </si>
  <si>
    <t>20-05-24</t>
  </si>
  <si>
    <t>CMP-449</t>
  </si>
  <si>
    <t>19-12-22</t>
  </si>
  <si>
    <t>CMP-450</t>
  </si>
  <si>
    <t>07-12-23</t>
  </si>
  <si>
    <t>CMP-451</t>
  </si>
  <si>
    <t>CMP-452</t>
  </si>
  <si>
    <t>CMP-453</t>
  </si>
  <si>
    <t>CMP-454</t>
  </si>
  <si>
    <t>02-03-22</t>
  </si>
  <si>
    <t>CMP-455</t>
  </si>
  <si>
    <t>CMP-456</t>
  </si>
  <si>
    <t>06-05-22</t>
  </si>
  <si>
    <t>CMP-457</t>
  </si>
  <si>
    <t>27-09-22</t>
  </si>
  <si>
    <t>21-10-22</t>
  </si>
  <si>
    <t>CMP-458</t>
  </si>
  <si>
    <t>CMP-459</t>
  </si>
  <si>
    <t>CMP-460</t>
  </si>
  <si>
    <t>Q2-2022 Content Download</t>
  </si>
  <si>
    <t>22-07-22</t>
  </si>
  <si>
    <t>CMP-461</t>
  </si>
  <si>
    <t>20-04-23</t>
  </si>
  <si>
    <t>11-07-23</t>
  </si>
  <si>
    <t>CMP-462</t>
  </si>
  <si>
    <t>04-03-22</t>
  </si>
  <si>
    <t>CMP-463</t>
  </si>
  <si>
    <t>02-03-23</t>
  </si>
  <si>
    <t>CMP-464</t>
  </si>
  <si>
    <t>30-08-22</t>
  </si>
  <si>
    <t>CMP-465</t>
  </si>
  <si>
    <t>03-11-24</t>
  </si>
  <si>
    <t>CMP-466</t>
  </si>
  <si>
    <t>31-10-24</t>
  </si>
  <si>
    <t>CMP-467</t>
  </si>
  <si>
    <t>CMP-468</t>
  </si>
  <si>
    <t>18-09-22</t>
  </si>
  <si>
    <t>CMP-469</t>
  </si>
  <si>
    <t>30-04-22</t>
  </si>
  <si>
    <t>CMP-470</t>
  </si>
  <si>
    <t>CMP-471</t>
  </si>
  <si>
    <t>11-09-22</t>
  </si>
  <si>
    <t>CMP-472</t>
  </si>
  <si>
    <t>16-06-24</t>
  </si>
  <si>
    <t>CMP-473</t>
  </si>
  <si>
    <t>CMP-474</t>
  </si>
  <si>
    <t>CMP-475</t>
  </si>
  <si>
    <t>21-01-24</t>
  </si>
  <si>
    <t>14-04-24</t>
  </si>
  <si>
    <t>CMP-476</t>
  </si>
  <si>
    <t>26-03-23</t>
  </si>
  <si>
    <t>CMP-477</t>
  </si>
  <si>
    <t>13-04-22</t>
  </si>
  <si>
    <t>CMP-478</t>
  </si>
  <si>
    <t>04-08-24</t>
  </si>
  <si>
    <t>18-09-24</t>
  </si>
  <si>
    <t>CMP-479</t>
  </si>
  <si>
    <t>08-02-24</t>
  </si>
  <si>
    <t>CMP-480</t>
  </si>
  <si>
    <t>10-11-22</t>
  </si>
  <si>
    <t>Company_Name</t>
  </si>
  <si>
    <t>Industry</t>
  </si>
  <si>
    <t>Company_Size</t>
  </si>
  <si>
    <t>Customer_Tier</t>
  </si>
  <si>
    <t>Onboarding_Date</t>
  </si>
  <si>
    <t>Renewal_Status</t>
  </si>
  <si>
    <t>NPS_Score</t>
  </si>
  <si>
    <t>Subscribed_Plan</t>
  </si>
  <si>
    <t>CSM_Name</t>
  </si>
  <si>
    <t>Contract_Months</t>
  </si>
  <si>
    <t>Churn_Risk_Flag</t>
  </si>
  <si>
    <t>Patla-Gaba</t>
  </si>
  <si>
    <t>Retail</t>
  </si>
  <si>
    <t>1–50</t>
  </si>
  <si>
    <t>At Risk</t>
  </si>
  <si>
    <t>Hemangini Lalla</t>
  </si>
  <si>
    <t>Pant-Kadakia</t>
  </si>
  <si>
    <t>BFSI</t>
  </si>
  <si>
    <t>5000+</t>
  </si>
  <si>
    <t>Active</t>
  </si>
  <si>
    <t>Tripti Yadav</t>
  </si>
  <si>
    <t>Loke, Bora and Garg</t>
  </si>
  <si>
    <t>EdTech</t>
  </si>
  <si>
    <t>Janaki Handa</t>
  </si>
  <si>
    <t>Konda, Gade and Shere</t>
  </si>
  <si>
    <t>Logistics</t>
  </si>
  <si>
    <t>1001–5000</t>
  </si>
  <si>
    <t>Lajita Chatterjee</t>
  </si>
  <si>
    <t>Madan-Kanda</t>
  </si>
  <si>
    <t>Healthcare</t>
  </si>
  <si>
    <t>Fariq Kaul</t>
  </si>
  <si>
    <t>Nair, Bhalla and Karnik</t>
  </si>
  <si>
    <t>51–200</t>
  </si>
  <si>
    <t>Gagan Sami</t>
  </si>
  <si>
    <t>Mutti Group</t>
  </si>
  <si>
    <t>Government</t>
  </si>
  <si>
    <t>Churned</t>
  </si>
  <si>
    <t>Bhatti-Kakar</t>
  </si>
  <si>
    <t>Gayathri Chaudry</t>
  </si>
  <si>
    <t>Murty, Kala and Tata</t>
  </si>
  <si>
    <t>201–1000</t>
  </si>
  <si>
    <t>Lajita Mall</t>
  </si>
  <si>
    <t>Shanker-Dhar</t>
  </si>
  <si>
    <t>Aryan Maharaj</t>
  </si>
  <si>
    <t>Dewan-Koshy</t>
  </si>
  <si>
    <t>Real Estate</t>
  </si>
  <si>
    <t>Chakradev Kari</t>
  </si>
  <si>
    <t>Yohannan, Lall and Sangha</t>
  </si>
  <si>
    <t>Media &amp; Entertainment</t>
  </si>
  <si>
    <t>Rastogi, Pathak and Kanda</t>
  </si>
  <si>
    <t>Manufacturing</t>
  </si>
  <si>
    <t>Nathaniel Sami</t>
  </si>
  <si>
    <t>Upadhyay Group</t>
  </si>
  <si>
    <t>Saumya Mall</t>
  </si>
  <si>
    <t>Batta Inc</t>
  </si>
  <si>
    <t>Telecom</t>
  </si>
  <si>
    <t>Dutta Ltd</t>
  </si>
  <si>
    <t>Kritika Brar</t>
  </si>
  <si>
    <t>Bhatt-Rajan</t>
  </si>
  <si>
    <t>Sidhu-Wadhwa</t>
  </si>
  <si>
    <t>Viraj Tiwari</t>
  </si>
  <si>
    <t>Apte-Contractor</t>
  </si>
  <si>
    <t>16/02/2022</t>
  </si>
  <si>
    <t>Yadav, Loke and Oak</t>
  </si>
  <si>
    <t>Memon Group</t>
  </si>
  <si>
    <t>Setty Inc</t>
  </si>
  <si>
    <t>Lall, Tella and Gokhale</t>
  </si>
  <si>
    <t>Cherian, Misra and Tripathi</t>
  </si>
  <si>
    <t>Issac, Dua and Prakash</t>
  </si>
  <si>
    <t>Renewed</t>
  </si>
  <si>
    <t>Zacharia PLC</t>
  </si>
  <si>
    <t>Naik Group</t>
  </si>
  <si>
    <t>Choudhury LLC</t>
  </si>
  <si>
    <t>Khatri-Bhardwaj</t>
  </si>
  <si>
    <t>Brar Inc</t>
  </si>
  <si>
    <t>Udant Dewan</t>
  </si>
  <si>
    <t>Sunder, Biswas and Walia</t>
  </si>
  <si>
    <t>Dave Ltd</t>
  </si>
  <si>
    <t>Gandhi-Lanka</t>
  </si>
  <si>
    <t>Sampath, Kakar and Zacharia</t>
  </si>
  <si>
    <t>Ayushman Chander</t>
  </si>
  <si>
    <t>Iyer, Muni and Rastogi</t>
  </si>
  <si>
    <t>Prakash, Sarma and Varughese</t>
  </si>
  <si>
    <t>Dara-Kota</t>
  </si>
  <si>
    <t>Bhatt LLC</t>
  </si>
  <si>
    <t>Karpe PLC</t>
  </si>
  <si>
    <t>Amble Inc</t>
  </si>
  <si>
    <t>Bhargava, Karnik and Bir</t>
  </si>
  <si>
    <t>Narayanan Inc</t>
  </si>
  <si>
    <t>Khanna, Mallick and Sunder</t>
  </si>
  <si>
    <t>Zacharia and Sons</t>
  </si>
  <si>
    <t>Solanki, Kibe and Solanki</t>
  </si>
  <si>
    <t>Gupta-Chandra</t>
  </si>
  <si>
    <t>Sankar LLC</t>
  </si>
  <si>
    <t>Roy-Sibal</t>
  </si>
  <si>
    <t>Bhagat, Chaudhari and Bhat</t>
  </si>
  <si>
    <t>Nori-Chopra</t>
  </si>
  <si>
    <t>Handa and Sons</t>
  </si>
  <si>
    <t>Sen, Dey and Sami</t>
  </si>
  <si>
    <t>Mallick Group</t>
  </si>
  <si>
    <t>Arunima Dugal</t>
  </si>
  <si>
    <t>Borra Group</t>
  </si>
  <si>
    <t>Chaudhari, Bedi and Zachariah</t>
  </si>
  <si>
    <t>Chander and Sons</t>
  </si>
  <si>
    <t>Ray Group</t>
  </si>
  <si>
    <t>Kala-Rattan</t>
  </si>
  <si>
    <t>Gala Group</t>
  </si>
  <si>
    <t>Ramakrishnan LLC</t>
  </si>
  <si>
    <t>Rushil Saini</t>
  </si>
  <si>
    <t>Mangal-Sampath</t>
  </si>
  <si>
    <t>Sur, Dubey and Gupta</t>
  </si>
  <si>
    <t>Kalla-Bhardwaj</t>
  </si>
  <si>
    <t>Bhat, Murthy and Bhandari</t>
  </si>
  <si>
    <t>Sood PLC</t>
  </si>
  <si>
    <t>Dugar, Bhandari and Trivedi</t>
  </si>
  <si>
    <t>Grewal Inc</t>
  </si>
  <si>
    <t>Bir, Keer and Raval</t>
  </si>
  <si>
    <t>Koshy PLC</t>
  </si>
  <si>
    <t>Baral, Bumb and Saini</t>
  </si>
  <si>
    <t>Virk, Mutti and Lal</t>
  </si>
  <si>
    <t>Murthy and Sons</t>
  </si>
  <si>
    <t>Randhawa-Deep</t>
  </si>
  <si>
    <t>Mital, Shankar and Mutti</t>
  </si>
  <si>
    <t>Andra Group</t>
  </si>
  <si>
    <t>Chaudhry, Borah and Yogi</t>
  </si>
  <si>
    <t>Toor LLC</t>
  </si>
  <si>
    <t>Palla Inc</t>
  </si>
  <si>
    <t>Pingle LLC</t>
  </si>
  <si>
    <t>Sarma PLC</t>
  </si>
  <si>
    <t>Mittal, Wadhwa and Anand</t>
  </si>
  <si>
    <t>25/08/2023</t>
  </si>
  <si>
    <t>Mistry, Chawla and Desai</t>
  </si>
  <si>
    <t>D’Alia-Chhabra</t>
  </si>
  <si>
    <t>Dugal, Magar and Manda</t>
  </si>
  <si>
    <t>Kade, Oza and Jani</t>
  </si>
  <si>
    <t>Lalla, Tiwari and Suresh</t>
  </si>
  <si>
    <t>Behl-Chanda</t>
  </si>
  <si>
    <t>Sampath, Malhotra and Basu</t>
  </si>
  <si>
    <t>Nath and Sons</t>
  </si>
  <si>
    <t>Lala, Edwin and Sathe</t>
  </si>
  <si>
    <t>Sane, Andra and Choudhury</t>
  </si>
  <si>
    <t>Dixit PLC</t>
  </si>
  <si>
    <t>Pingle PLC</t>
  </si>
  <si>
    <t>Divan, Sani and Datta</t>
  </si>
  <si>
    <t>Morar LLC</t>
  </si>
  <si>
    <t>Parmar and Sons</t>
  </si>
  <si>
    <t>Krish, Chauhan and Pandya</t>
  </si>
  <si>
    <t>2026-03-11</t>
  </si>
  <si>
    <t>Ray, Dubey and Khalsa</t>
  </si>
  <si>
    <t>Goel Group</t>
  </si>
  <si>
    <t>Gola Ltd</t>
  </si>
  <si>
    <t>Sabharwal-Kothari</t>
  </si>
  <si>
    <t>Dutta-Chokshi</t>
  </si>
  <si>
    <t>Barad-Singhal</t>
  </si>
  <si>
    <t>Iyengar Group</t>
  </si>
  <si>
    <t>Mody-Kari</t>
  </si>
  <si>
    <t>Bajwa Ltd</t>
  </si>
  <si>
    <t>Rastogi LLC</t>
  </si>
  <si>
    <t>Boase-Mallick</t>
  </si>
  <si>
    <t>Upadhyay-Ratta</t>
  </si>
  <si>
    <t>Yadav, Narula and Bala</t>
  </si>
  <si>
    <t>Lal and Sons</t>
  </si>
  <si>
    <t>Lanka, Barad and Chopra</t>
  </si>
  <si>
    <t>Saraf, Pai and Murthy</t>
  </si>
  <si>
    <t>Vaidya-D’Alia</t>
  </si>
  <si>
    <t>Gupta-Kumar</t>
  </si>
  <si>
    <t>Sarin Inc</t>
  </si>
  <si>
    <t>Yohannan, Hegde and Patla</t>
  </si>
  <si>
    <t>10/06/2023</t>
  </si>
  <si>
    <t>Boase-Narayanan</t>
  </si>
  <si>
    <t>Murthy, Dash and Mital</t>
  </si>
  <si>
    <t>More, Rege and Narain</t>
  </si>
  <si>
    <t>Merchant-Datta</t>
  </si>
  <si>
    <t>Salvi Ltd</t>
  </si>
  <si>
    <t>Ghosh-Mitra</t>
  </si>
  <si>
    <t>Acharya-Modi</t>
  </si>
  <si>
    <t>Kade-Sani</t>
  </si>
  <si>
    <t>Nagy, Shroff and Sathe</t>
  </si>
  <si>
    <t>Kala-Vaidya</t>
  </si>
  <si>
    <t>Gara-Chad</t>
  </si>
  <si>
    <t>Varma-Nayak</t>
  </si>
  <si>
    <t>Keer Ltd</t>
  </si>
  <si>
    <t>Kar-Issac</t>
  </si>
  <si>
    <t>Bakshi Inc</t>
  </si>
  <si>
    <t>Soman PLC</t>
  </si>
  <si>
    <t>Shah Group</t>
  </si>
  <si>
    <t>Hayer, Rajagopalan and Talwar</t>
  </si>
  <si>
    <t>Kohli-Divan</t>
  </si>
  <si>
    <t>Ahluwalia, Chhabra and Sandal</t>
  </si>
  <si>
    <t>Goda Ltd</t>
  </si>
  <si>
    <t>Shetty, Bedi and Krish</t>
  </si>
  <si>
    <t>Shan and Sons</t>
  </si>
  <si>
    <t>Wali-Nadig</t>
  </si>
  <si>
    <t>Thaman-Sandhu</t>
  </si>
  <si>
    <t>10/03/2023</t>
  </si>
  <si>
    <t>Sehgal, Dutt and Soman</t>
  </si>
  <si>
    <t>Lad-Kota</t>
  </si>
  <si>
    <t>Malhotra, Verma and Sundaram</t>
  </si>
  <si>
    <t>Khare, Maharaj and Sarraf</t>
  </si>
  <si>
    <t>Mangal and Sons</t>
  </si>
  <si>
    <t>Nayak-Nagarajan</t>
  </si>
  <si>
    <t>Buch, Devi and Dora</t>
  </si>
  <si>
    <t>Rajagopal Ltd</t>
  </si>
  <si>
    <t>Kala Inc</t>
  </si>
  <si>
    <t>Reddy-Narayanan</t>
  </si>
  <si>
    <t>Shukla, Sagar and Bhatia</t>
  </si>
  <si>
    <t>Salvi Group</t>
  </si>
  <si>
    <t>Bahri, Rai and Sood</t>
  </si>
  <si>
    <t>09/05/2023</t>
  </si>
  <si>
    <t>Pandey LLC</t>
  </si>
  <si>
    <t>Saini-Yohannan</t>
  </si>
  <si>
    <t>2026-02-27</t>
  </si>
  <si>
    <t>Kannan, Sura and Kanda</t>
  </si>
  <si>
    <t>Sarin-Sunder</t>
  </si>
  <si>
    <t>Ramachandran LLC</t>
  </si>
  <si>
    <t>Ravel, Gandhi and Sibal</t>
  </si>
  <si>
    <t>Walla Inc</t>
  </si>
  <si>
    <t>Bala-Chacko</t>
  </si>
  <si>
    <t>Sangha, Deshmukh and Shenoy</t>
  </si>
  <si>
    <t>Bedi LLC</t>
  </si>
  <si>
    <t>Narang-Kakar</t>
  </si>
  <si>
    <t>Narain-Nazareth</t>
  </si>
  <si>
    <t>Mall-Sama</t>
  </si>
  <si>
    <t>Bumb-Singhal</t>
  </si>
  <si>
    <t>Zacharia Inc</t>
  </si>
  <si>
    <t>Kapur-Biswas</t>
  </si>
  <si>
    <t>Baria, Balasubramanian and Kota</t>
  </si>
  <si>
    <t>Bahri PLC</t>
  </si>
  <si>
    <t>Khare and Sons</t>
  </si>
  <si>
    <t>2025-09-29</t>
  </si>
  <si>
    <t>Contractor-Kamdar</t>
  </si>
  <si>
    <t>Kunda-Pillay</t>
  </si>
  <si>
    <t>Contractor and Sons</t>
  </si>
  <si>
    <t>2025-11-25</t>
  </si>
  <si>
    <t>Chokshi-Bal</t>
  </si>
  <si>
    <t>Prashad-Ranganathan</t>
  </si>
  <si>
    <t>Issac, Borra and Kibe</t>
  </si>
  <si>
    <t>Mitra Ltd</t>
  </si>
  <si>
    <t>Dara, Barman and Palan</t>
  </si>
  <si>
    <t>Sangha, Prabhakar and Biswas</t>
  </si>
  <si>
    <t>Om, Arora and Salvi</t>
  </si>
  <si>
    <t>Cherian-Sant</t>
  </si>
  <si>
    <t>Sharaf-Dua</t>
  </si>
  <si>
    <t>Goda-Vig</t>
  </si>
  <si>
    <t>Madan, Yohannan and Sule</t>
  </si>
  <si>
    <t>Sarin-Loyal</t>
  </si>
  <si>
    <t>Korpal-Chadha</t>
  </si>
  <si>
    <t>Seshadri-Kohli</t>
  </si>
  <si>
    <t>Raghavan-Nayar</t>
  </si>
  <si>
    <t>Talwar LLC</t>
  </si>
  <si>
    <t>Sura and Sons</t>
  </si>
  <si>
    <t>Kuruvilla-Oak</t>
  </si>
  <si>
    <t>Majumdar-Anne</t>
  </si>
  <si>
    <t>Halder, Chada and Khurana</t>
  </si>
  <si>
    <t>Ray, Suresh and Khosla</t>
  </si>
  <si>
    <t>Soni, Swaminathan and Sem</t>
  </si>
  <si>
    <t>Chander LLC</t>
  </si>
  <si>
    <t>Ravel Ltd</t>
  </si>
  <si>
    <t>Mohan Ltd</t>
  </si>
  <si>
    <t>Pillay, Solanki and Wali</t>
  </si>
  <si>
    <t>Sandal-Narayanan</t>
  </si>
  <si>
    <t>Setty-Madan</t>
  </si>
  <si>
    <t>2026-02-18</t>
  </si>
  <si>
    <t>Krishnamurthy-Kashyap</t>
  </si>
  <si>
    <t>Hans LLC</t>
  </si>
  <si>
    <t>Wason Ltd</t>
  </si>
  <si>
    <t>14/09/2022</t>
  </si>
  <si>
    <t>Sule, Malhotra and Vohra</t>
  </si>
  <si>
    <t>Mandal, Chaudhry and Hari</t>
  </si>
  <si>
    <t>Karan-Patel</t>
  </si>
  <si>
    <t>Mittal Inc</t>
  </si>
  <si>
    <t>Walla, Date and Mahal</t>
  </si>
  <si>
    <t>Bhagat PLC</t>
  </si>
  <si>
    <t>Date-Swaminathan</t>
  </si>
  <si>
    <t>Arora PLC</t>
  </si>
  <si>
    <t>Singh-Srinivas</t>
  </si>
  <si>
    <t>Oak-Gour</t>
  </si>
  <si>
    <t>Krishnan Group</t>
  </si>
  <si>
    <t>Bhattacharyya Group</t>
  </si>
  <si>
    <t>Borah-Bera</t>
  </si>
  <si>
    <t>Chada-Kothari</t>
  </si>
  <si>
    <t>Saha PLC</t>
  </si>
  <si>
    <t>Kara, Virk and Rai</t>
  </si>
  <si>
    <t>Savant-Mishra</t>
  </si>
  <si>
    <t>Sanghvi, Mody and Bhasin</t>
  </si>
  <si>
    <t>Chaudhary, Johal and Kakar</t>
  </si>
  <si>
    <t>Bumb-Dugar</t>
  </si>
  <si>
    <t>Ghose PLC</t>
  </si>
  <si>
    <t>Dugar Inc</t>
  </si>
  <si>
    <t>Seshadri-Singhal</t>
  </si>
  <si>
    <t>Bali-Kata</t>
  </si>
  <si>
    <t>12/08/2023</t>
  </si>
  <si>
    <t>Mandal-Setty</t>
  </si>
  <si>
    <t>Kaur LLC</t>
  </si>
  <si>
    <t>Hora, Sandal and Contractor</t>
  </si>
  <si>
    <t>Kar, Dixit and Lata</t>
  </si>
  <si>
    <t>Bora Inc</t>
  </si>
  <si>
    <t>Mohanty PLC</t>
  </si>
  <si>
    <t>Mani, Sarna and Dash</t>
  </si>
  <si>
    <t>Modi-Rau</t>
  </si>
  <si>
    <t>Tella-Zacharia</t>
  </si>
  <si>
    <t>Sarma-Buch</t>
  </si>
  <si>
    <t>Baral, Sankaran and Naidu</t>
  </si>
  <si>
    <t>2025-12-30</t>
  </si>
  <si>
    <t>Krishna, Bal and Chand</t>
  </si>
  <si>
    <t>Bail Ltd</t>
  </si>
  <si>
    <t>Baria-Gill</t>
  </si>
  <si>
    <t>Venkataraman-Sathe</t>
  </si>
  <si>
    <t>Golla-Sarin</t>
  </si>
  <si>
    <t>Swamy, Chand and Singhal</t>
  </si>
  <si>
    <t>Rege-Nath</t>
  </si>
  <si>
    <t>Cheema-Dyal</t>
  </si>
  <si>
    <t>Sabharwal-Tandon</t>
  </si>
  <si>
    <t>Rattan-Bansal</t>
  </si>
  <si>
    <t>Chakrabarti-Murty</t>
  </si>
  <si>
    <t>Naik-D’Alia</t>
  </si>
  <si>
    <t>Varkey-Agarwal</t>
  </si>
  <si>
    <t>27/09/2022</t>
  </si>
  <si>
    <t>Shere, Sachdev and Bhagat</t>
  </si>
  <si>
    <t>23/05/2024</t>
  </si>
  <si>
    <t>Vasa LLC</t>
  </si>
  <si>
    <t>Tara, Sathe and Behl</t>
  </si>
  <si>
    <t>Loke PLC</t>
  </si>
  <si>
    <t>Mani Group</t>
  </si>
  <si>
    <t>Sundaram, Dara and Balakrishnan</t>
  </si>
  <si>
    <t>Khatri, Dutt and Mukhopadhyay</t>
  </si>
  <si>
    <t>Atwal, Reddy and Chander</t>
  </si>
  <si>
    <t>Comar Group</t>
  </si>
  <si>
    <t>2025-06-22</t>
  </si>
  <si>
    <t>Dube Group</t>
  </si>
  <si>
    <t>Manne, Upadhyay and Mahajan</t>
  </si>
  <si>
    <t>Subramanian-Sodhi</t>
  </si>
  <si>
    <t>Shan PLC</t>
  </si>
  <si>
    <t>Rajagopal and Sons</t>
  </si>
  <si>
    <t>Trivedi, Deshpande and Boase</t>
  </si>
  <si>
    <t>Sachdeva-Oak</t>
  </si>
  <si>
    <t>Loke, Agate and Mandal</t>
  </si>
  <si>
    <t>Misra, Suri and Dixit</t>
  </si>
  <si>
    <t>Yohannan-Sule</t>
  </si>
  <si>
    <t>Natarajan-Purohit</t>
  </si>
  <si>
    <t>Nagy-Gulati</t>
  </si>
  <si>
    <t>Khare, Rajagopal and Kaur</t>
  </si>
  <si>
    <t>Bassi-Nadkarni</t>
  </si>
  <si>
    <t>Solanki, Raj and Raju</t>
  </si>
  <si>
    <t>Doshi, Tandon and Bansal</t>
  </si>
  <si>
    <t>Thakkar PLC</t>
  </si>
  <si>
    <t>Chaudhry-Sarraf</t>
  </si>
  <si>
    <t>26/09/2022</t>
  </si>
  <si>
    <t>Vora Group</t>
  </si>
  <si>
    <t>Dhawan Group</t>
  </si>
  <si>
    <t>Dubey, Borde and Singh</t>
  </si>
  <si>
    <t>Nigam-Rao</t>
  </si>
  <si>
    <t>Buch, Narasimhan and Walla</t>
  </si>
  <si>
    <t>Nadig-Sura</t>
  </si>
  <si>
    <t>Banik, Biswas and Keer</t>
  </si>
  <si>
    <t>Mani, Karan and Chana</t>
  </si>
  <si>
    <t>Chaudhari-Chaudhry</t>
  </si>
  <si>
    <t>Ganesan-Mistry</t>
  </si>
  <si>
    <t>Batra LLC</t>
  </si>
  <si>
    <t>Memon LLC</t>
  </si>
  <si>
    <t>Sankar-Dhingra</t>
  </si>
  <si>
    <t>Wali Group</t>
  </si>
  <si>
    <t>Gole, Garde and Gill</t>
  </si>
  <si>
    <t>Raja PLC</t>
  </si>
  <si>
    <t>Khosla, Tank and Dhar</t>
  </si>
  <si>
    <t>Shenoy Ltd</t>
  </si>
  <si>
    <t>Sharaf-Kumer</t>
  </si>
  <si>
    <t>Andra, Shroff and Mani</t>
  </si>
  <si>
    <t>Dugar, Borah and Sathe</t>
  </si>
  <si>
    <t>Mistry-Samra</t>
  </si>
  <si>
    <t>Krishna, Shan and Mittal</t>
  </si>
  <si>
    <t>Rajagopalan Group</t>
  </si>
  <si>
    <t>Khalsa Group</t>
  </si>
  <si>
    <t>Parmer, Merchant and Merchant</t>
  </si>
  <si>
    <t>Randhawa LLC</t>
  </si>
  <si>
    <t>Bawa PLC</t>
  </si>
  <si>
    <t>Taneja, Mangat and Karpe</t>
  </si>
  <si>
    <t>Pandey, Kanda and Gupta</t>
  </si>
  <si>
    <t>Krishna, Devan and Chatterjee</t>
  </si>
  <si>
    <t>Baral, More and Sastry</t>
  </si>
  <si>
    <t>Patla Ltd</t>
  </si>
  <si>
    <t>Chana LLC</t>
  </si>
  <si>
    <t>Sagar-Gill</t>
  </si>
  <si>
    <t>Deo PLC</t>
  </si>
  <si>
    <t>Wali-Thaker</t>
  </si>
  <si>
    <t>03/06/2023</t>
  </si>
  <si>
    <t>Gala-Kurian</t>
  </si>
  <si>
    <t>Merchant-Nigam</t>
  </si>
  <si>
    <t>Sidhu Inc</t>
  </si>
  <si>
    <t>Kara Ltd</t>
  </si>
  <si>
    <t>Ranganathan, Pau and Chana</t>
  </si>
  <si>
    <t>Atwal-Lalla</t>
  </si>
  <si>
    <t>Dasgupta, Sha and Pillay</t>
  </si>
  <si>
    <t>Lala, Raj and Prabhu</t>
  </si>
  <si>
    <t>Kaur Group</t>
  </si>
  <si>
    <t>Narang PLC</t>
  </si>
  <si>
    <t>Bhatnagar Ltd</t>
  </si>
  <si>
    <t>Mittal-Rege</t>
  </si>
  <si>
    <t>Dey Inc</t>
  </si>
  <si>
    <t>Modi Group</t>
  </si>
  <si>
    <t>Chatterjee and Sons</t>
  </si>
  <si>
    <t>Deshmukh, Rama and Setty</t>
  </si>
  <si>
    <t>Zachariah-Saini</t>
  </si>
  <si>
    <t>Dubey, Sachdeva and Chaudhary</t>
  </si>
  <si>
    <t>Reddy-Mammen</t>
  </si>
  <si>
    <t>Prabhakar and Sons</t>
  </si>
  <si>
    <t>Saxena-Keer</t>
  </si>
  <si>
    <t>Chaudhary-Pillai</t>
  </si>
  <si>
    <t>Parmer, Bhat and Rao</t>
  </si>
  <si>
    <t>Gupta-Das</t>
  </si>
  <si>
    <t>Chand-Kala</t>
  </si>
  <si>
    <t>Bail, Bedi and Nath</t>
  </si>
  <si>
    <t>Dass PLC</t>
  </si>
  <si>
    <t>Biswas PLC</t>
  </si>
  <si>
    <t>Kalita and Sons</t>
  </si>
  <si>
    <t>Divan-Agate</t>
  </si>
  <si>
    <t>Dhillon-De</t>
  </si>
  <si>
    <t>Krishna, Ghosh and Choudhary</t>
  </si>
  <si>
    <t>Bal, Deep and Aurora</t>
  </si>
  <si>
    <t>Khanna-Naik</t>
  </si>
  <si>
    <t>Ghosh LLC</t>
  </si>
  <si>
    <t>Date Ltd</t>
  </si>
  <si>
    <t>Vora-Comar</t>
  </si>
  <si>
    <t>Bhatt, Soni and Sen</t>
  </si>
  <si>
    <t>Varghese-Chopra</t>
  </si>
  <si>
    <t>Thakur-Kant</t>
  </si>
  <si>
    <t>Bassi, Verma and Mitra</t>
  </si>
  <si>
    <t>Balasubramanian-Bhat</t>
  </si>
  <si>
    <t>Ratti-Sandhu</t>
  </si>
  <si>
    <t>Chokshi, Swaminathan and Sawhney</t>
  </si>
  <si>
    <t>Buch LLC</t>
  </si>
  <si>
    <t>Divan, Bhatti and Date</t>
  </si>
  <si>
    <t>Nair-Raj</t>
  </si>
  <si>
    <t>Wali, Menon and Setty</t>
  </si>
  <si>
    <t>Sani, Chaudhary and Contractor</t>
  </si>
  <si>
    <t>Kale, Sani and Seth</t>
  </si>
  <si>
    <t>Sachdev LLC</t>
  </si>
  <si>
    <t>Rastogi-Sagar</t>
  </si>
  <si>
    <t>Chandran, Munshi and Sane</t>
  </si>
  <si>
    <t>Kumer-Prasad</t>
  </si>
  <si>
    <t>Som Inc</t>
  </si>
  <si>
    <t>Chada Inc</t>
  </si>
  <si>
    <t>Char-Pradhan</t>
  </si>
  <si>
    <t>Bhasin PLC</t>
  </si>
  <si>
    <t>Narayan, Das and Roy</t>
  </si>
  <si>
    <t>Sampath-Behl</t>
  </si>
  <si>
    <t>2026-01-21</t>
  </si>
  <si>
    <t>Muni-Pandey</t>
  </si>
  <si>
    <t>28/06/2024</t>
  </si>
  <si>
    <t>Tripathi and Sons</t>
  </si>
  <si>
    <t>Subramaniam and Sons</t>
  </si>
  <si>
    <t>Palla PLC</t>
  </si>
  <si>
    <t>Contractor-Mallick</t>
  </si>
  <si>
    <t>Kara, Sanghvi and Bal</t>
  </si>
  <si>
    <t>Loke, Balakrishnan and Gole</t>
  </si>
  <si>
    <t>More-Nori</t>
  </si>
  <si>
    <t>Ahuja-Golla</t>
  </si>
  <si>
    <t>Rattan Inc</t>
  </si>
  <si>
    <t>Balasubramanian Inc</t>
  </si>
  <si>
    <t>Wali, Kale and Puri</t>
  </si>
  <si>
    <t>Setty-Om</t>
  </si>
  <si>
    <t>Nair, Chad and Ben</t>
  </si>
  <si>
    <t>Dugar PLC</t>
  </si>
  <si>
    <t>Bumb LLC</t>
  </si>
  <si>
    <t>Samra-Sunder</t>
  </si>
  <si>
    <t>Sathe, Sachdeva and Mahajan</t>
  </si>
  <si>
    <t>Vala Inc</t>
  </si>
  <si>
    <t>Sani-Choudhry</t>
  </si>
  <si>
    <t>Sur-Vyas</t>
  </si>
  <si>
    <t>Morar, Bath and Kannan</t>
  </si>
  <si>
    <t>Bhakta-Amble</t>
  </si>
  <si>
    <t>Mitra and Sons</t>
  </si>
  <si>
    <t>Kumer LLC</t>
  </si>
  <si>
    <t>Dar-Amble</t>
  </si>
  <si>
    <t>Sani-Gill</t>
  </si>
  <si>
    <t>Rai PLC</t>
  </si>
  <si>
    <t>15/11/2023</t>
  </si>
  <si>
    <t>Karpe, Tella and Pandya</t>
  </si>
  <si>
    <t>Ranganathan Ltd</t>
  </si>
  <si>
    <t>Brahmbhatt-Munshi</t>
  </si>
  <si>
    <t>23/04/2023</t>
  </si>
  <si>
    <t>Sanghvi, Ravel and Sahni</t>
  </si>
  <si>
    <t>Contractor-Ravel</t>
  </si>
  <si>
    <t>Nair and Sons</t>
  </si>
  <si>
    <t>Sharma, Pathak and Chakrabarti</t>
  </si>
  <si>
    <t>Cherian-Kohli</t>
  </si>
  <si>
    <t>Rattan-Viswanathan</t>
  </si>
  <si>
    <t>Nori, Kant and Nath</t>
  </si>
  <si>
    <t>Bose PLC</t>
  </si>
  <si>
    <t>Comar, Wali and Uppal</t>
  </si>
  <si>
    <t>Palla LLC</t>
  </si>
  <si>
    <t>Divan, Keer and Chauhan</t>
  </si>
  <si>
    <t>Kunda and Sons</t>
  </si>
  <si>
    <t>Dua Ltd</t>
  </si>
  <si>
    <t>Goel Ltd</t>
  </si>
  <si>
    <t>Shetty-Sen</t>
  </si>
  <si>
    <t>Naidu, Mutti and Dora</t>
  </si>
  <si>
    <t>Bir-Singh</t>
  </si>
  <si>
    <t>Mitter-Maharaj</t>
  </si>
  <si>
    <t>Bhalla, Pandey and Tripathi</t>
  </si>
  <si>
    <t>Mukherjee Group</t>
  </si>
  <si>
    <t>Barad-Bhandari</t>
  </si>
  <si>
    <t>Mangat-Bose</t>
  </si>
  <si>
    <t>Chana, Tripathi and Rajagopalan</t>
  </si>
  <si>
    <t>Barman-Sengupta</t>
  </si>
  <si>
    <t>Guha, Nagy and Soni</t>
  </si>
  <si>
    <t>Dora, Bhatia and Seshadri</t>
  </si>
  <si>
    <t>Oza Ltd</t>
  </si>
  <si>
    <t>Thaman Ltd</t>
  </si>
  <si>
    <t>Baral and Sons</t>
  </si>
  <si>
    <t>Sarma, Sarna and Viswanathan</t>
  </si>
  <si>
    <t>26/03/2022</t>
  </si>
  <si>
    <t>Dutt, Patla and Pradhan</t>
  </si>
  <si>
    <t>Ram-Rege</t>
  </si>
  <si>
    <t>Ben-Natt</t>
  </si>
  <si>
    <t>Narayan Inc</t>
  </si>
  <si>
    <t>Raju, Mander and Krishnan</t>
  </si>
  <si>
    <t>Doctor, Nath and Bumb</t>
  </si>
  <si>
    <t>Dhaliwal, Palla and Mukherjee</t>
  </si>
  <si>
    <t>Ramanathan, Dayal and Chad</t>
  </si>
  <si>
    <t>Puri-Narasimhan</t>
  </si>
  <si>
    <t>Vyas Inc</t>
  </si>
  <si>
    <t>Sampath, Trivedi and Pathak</t>
  </si>
  <si>
    <t>Patil LLC</t>
  </si>
  <si>
    <t>Kala LLC</t>
  </si>
  <si>
    <t>Handa-Kara</t>
  </si>
  <si>
    <t>Dubey Inc</t>
  </si>
  <si>
    <t>Chaudhuri-Tripathi</t>
  </si>
  <si>
    <t>Vyas, Barad and Nayar</t>
  </si>
  <si>
    <t>Deep, Puri and Dube</t>
  </si>
  <si>
    <t>Golla Ltd</t>
  </si>
  <si>
    <t>Gandhi, Sarma and Bassi</t>
  </si>
  <si>
    <t>Patla-Khanna</t>
  </si>
  <si>
    <t>Mane-Sen</t>
  </si>
  <si>
    <t>Walla and Sons</t>
  </si>
  <si>
    <t>Singh-Hari</t>
  </si>
  <si>
    <t>Sastry-Shenoy</t>
  </si>
  <si>
    <t>Raja-Thakkar</t>
  </si>
  <si>
    <t>Sahota, Edwin and Iyengar</t>
  </si>
  <si>
    <t>Devi, Krishna and Ben</t>
  </si>
  <si>
    <t>Srivastava, Prabhu and Chauhan</t>
  </si>
  <si>
    <t>Varty, Dash and Mane</t>
  </si>
  <si>
    <t>Dyal LLC</t>
  </si>
  <si>
    <t>Varghese-Din</t>
  </si>
  <si>
    <t>Chand-Kapadia</t>
  </si>
  <si>
    <t>Palla-Bala</t>
  </si>
  <si>
    <t>Bera-Randhawa</t>
  </si>
  <si>
    <t>27/02/2024</t>
  </si>
  <si>
    <t>Prakash, Keer and Raju</t>
  </si>
  <si>
    <t>Prasad and Sons</t>
  </si>
  <si>
    <t>Nagar Inc</t>
  </si>
  <si>
    <t>Nayak, Dhingra and Devan</t>
  </si>
  <si>
    <t>Mangat Group</t>
  </si>
  <si>
    <t>Dewan, Singh and Sen</t>
  </si>
  <si>
    <t>Ahluwalia, Buch and Bahl</t>
  </si>
  <si>
    <t>Kale-Doctor</t>
  </si>
  <si>
    <t>Wable, Sampath and Choudhry</t>
  </si>
  <si>
    <t>Khanna-Mitra</t>
  </si>
  <si>
    <t>Batta and Sons</t>
  </si>
  <si>
    <t>Shankar-Bhatnagar</t>
  </si>
  <si>
    <t>Tata PLC</t>
  </si>
  <si>
    <t>Babu, Varma and Khurana</t>
  </si>
  <si>
    <t>Dhawan, Manne and Sanghvi</t>
  </si>
  <si>
    <t>Pandit and Sons</t>
  </si>
  <si>
    <t>Saha, Grover and Chada</t>
  </si>
  <si>
    <t>Patel, Bir and Vora</t>
  </si>
  <si>
    <t>Tripathi, Tripathi and Bahri</t>
  </si>
  <si>
    <t>Singhal-Bassi</t>
  </si>
  <si>
    <t>Ram, Prakash and Kulkarni</t>
  </si>
  <si>
    <t>Babu, Parikh and Bir</t>
  </si>
  <si>
    <t>Khosla-Chawla</t>
  </si>
  <si>
    <t>Natarajan, Deol and Basu</t>
  </si>
  <si>
    <t>Nigam-Gill</t>
  </si>
  <si>
    <t>Shetty, Srinivas and Gopal</t>
  </si>
  <si>
    <t>03/10/2022</t>
  </si>
  <si>
    <t>Bansal-Memon</t>
  </si>
  <si>
    <t>Bassi and Sons</t>
  </si>
  <si>
    <t>Mutti LLC</t>
  </si>
  <si>
    <t>Rao, Solanki and Kulkarni</t>
  </si>
  <si>
    <t>Halder LLC</t>
  </si>
  <si>
    <t>03/05/2023</t>
  </si>
  <si>
    <t>Batta-Narula</t>
  </si>
  <si>
    <t>Dash-Pillai</t>
  </si>
  <si>
    <t>Ratta-Sarraf</t>
  </si>
  <si>
    <t>Nori-Grover</t>
  </si>
  <si>
    <t>Tank-Pillai</t>
  </si>
  <si>
    <t>Loke, Butala and Samra</t>
  </si>
  <si>
    <t>Sani PLC</t>
  </si>
  <si>
    <t>Merchant, Mohan and Sehgal</t>
  </si>
  <si>
    <t>Sandhu, Ganesan and Sawhney</t>
  </si>
  <si>
    <t>Sekhon-Basak</t>
  </si>
  <si>
    <t>Pandit, Saran and Maharaj</t>
  </si>
  <si>
    <t>Bhandari, Borde and Ravi</t>
  </si>
  <si>
    <t>Varghese-Dutta</t>
  </si>
  <si>
    <t>Dhar PLC</t>
  </si>
  <si>
    <t>Sarma, Banerjee and Date</t>
  </si>
  <si>
    <t>Pathak-Rajagopal</t>
  </si>
  <si>
    <t>Bali, Dube and Sengupta</t>
  </si>
  <si>
    <t>Prabhu-Sawhney</t>
  </si>
  <si>
    <t>Devan PLC</t>
  </si>
  <si>
    <t>Rao-Murthy</t>
  </si>
  <si>
    <t>Mallick, Krish and Comar</t>
  </si>
  <si>
    <t>Grewal Group</t>
  </si>
  <si>
    <t>Ram, Dalal and Lala</t>
  </si>
  <si>
    <t>Sehgal-Kala</t>
  </si>
  <si>
    <t>Mangal, Swaminathan and Iyengar</t>
  </si>
  <si>
    <t>Deshmukh Inc</t>
  </si>
  <si>
    <t>Gera-Saxena</t>
  </si>
  <si>
    <t>Nagarajan Ltd</t>
  </si>
  <si>
    <t>Bhattacharyya-Mannan</t>
  </si>
  <si>
    <t>Dugar-Ghosh</t>
  </si>
  <si>
    <t>Trivedi-Kapur</t>
  </si>
  <si>
    <t>Iyer and Sons</t>
  </si>
  <si>
    <t>Tak Inc</t>
  </si>
  <si>
    <t>Pillay-Sibal</t>
  </si>
  <si>
    <t>Dayal, Chadha and Bhatti</t>
  </si>
  <si>
    <t>Rao-Srinivas</t>
  </si>
  <si>
    <t>Roy, Rout and Borah</t>
  </si>
  <si>
    <t>Nadig Ltd</t>
  </si>
  <si>
    <t>Sengupta Group</t>
  </si>
  <si>
    <t>Varughese, Padmanabhan and Dave</t>
  </si>
  <si>
    <t>Gopal, Dayal and Sant</t>
  </si>
  <si>
    <t>Bhakta, Dash and Vasa</t>
  </si>
  <si>
    <t>Modi and Sons</t>
  </si>
  <si>
    <t>Naidu Ltd</t>
  </si>
  <si>
    <t>Pal PLC</t>
  </si>
  <si>
    <t>Brar-Krishna</t>
  </si>
  <si>
    <t>Maharaj and Sons</t>
  </si>
  <si>
    <t>08/03/2023</t>
  </si>
  <si>
    <t>Mitter, Walla and Chander</t>
  </si>
  <si>
    <t>Ganguly, Dube and Garg</t>
  </si>
  <si>
    <t>Nazareth, Barman and Balakrishnan</t>
  </si>
  <si>
    <t>Bath Ltd</t>
  </si>
  <si>
    <t>Lanka, Kade and Saha</t>
  </si>
  <si>
    <t>Balasubramanian, Tank and Mann</t>
  </si>
  <si>
    <t>Mittal, Subramanian and Konda</t>
  </si>
  <si>
    <t>Ravi, Mishra and Setty</t>
  </si>
  <si>
    <t>Bhasin and Sons</t>
  </si>
  <si>
    <t>Sagar-Sule</t>
  </si>
  <si>
    <t>Jani-Oak</t>
  </si>
  <si>
    <t>Dhawan, Munshi and Nagar</t>
  </si>
  <si>
    <t>Pai, Rastogi and De</t>
  </si>
  <si>
    <t>Varma-Cherian</t>
  </si>
  <si>
    <t>Khurana-Shukla</t>
  </si>
  <si>
    <t>Loke Group</t>
  </si>
  <si>
    <t>Dhaliwal Inc</t>
  </si>
  <si>
    <t>Mannan Group</t>
  </si>
  <si>
    <t>Sahota, Kothari and Dutta</t>
  </si>
  <si>
    <t>Munshi-Gupta</t>
  </si>
  <si>
    <t>Tara PLC</t>
  </si>
  <si>
    <t>Tara-Morar</t>
  </si>
  <si>
    <t>Bajaj-Chana</t>
  </si>
  <si>
    <t>17/12/2022</t>
  </si>
  <si>
    <t>Tiwari-Shankar</t>
  </si>
  <si>
    <t>Kale PLC</t>
  </si>
  <si>
    <t>Bava-Bedi</t>
  </si>
  <si>
    <t>Talwar-Singhal</t>
  </si>
  <si>
    <t>Yadav-Anand</t>
  </si>
  <si>
    <t>Sankar and Sons</t>
  </si>
  <si>
    <t>Pau-Rau</t>
  </si>
  <si>
    <t>Bath-Rattan</t>
  </si>
  <si>
    <t>Hayer LLC</t>
  </si>
  <si>
    <t>Mani, Borah and Raju</t>
  </si>
  <si>
    <t>Seshadri, Mammen and Dani</t>
  </si>
  <si>
    <t>25/01/2024</t>
  </si>
  <si>
    <t>Chatterjee Group</t>
  </si>
  <si>
    <t>Nori-Pau</t>
  </si>
  <si>
    <t>Issac PLC</t>
  </si>
  <si>
    <t>Ratti, Tella and Baria</t>
  </si>
  <si>
    <t>Barad and Sons</t>
  </si>
  <si>
    <t>Nath, Som and Venkataraman</t>
  </si>
  <si>
    <t>Dixit-Varma</t>
  </si>
  <si>
    <t>Gaba-Ramaswamy</t>
  </si>
  <si>
    <t>Mistry, Nayar and Tripathi</t>
  </si>
  <si>
    <t>03/05/2022</t>
  </si>
  <si>
    <t>Walia, Suri and Mistry</t>
  </si>
  <si>
    <t>Badal-Pillay</t>
  </si>
  <si>
    <t>Choudhary-Saha</t>
  </si>
  <si>
    <t>Morar, Bala and Som</t>
  </si>
  <si>
    <t>Kari-Behl</t>
  </si>
  <si>
    <t>Srinivasan, Garde and Viswanathan</t>
  </si>
  <si>
    <t>Rai, Divan and Kibe</t>
  </si>
  <si>
    <t>Choudhary and Sons</t>
  </si>
  <si>
    <t>Sastry LLC</t>
  </si>
  <si>
    <t>Doshi-Sachar</t>
  </si>
  <si>
    <t>Jani, Roy and Thaker</t>
  </si>
  <si>
    <t>Sinha, Bhatia and Devi</t>
  </si>
  <si>
    <t>Johal, Nair and Sridhar</t>
  </si>
  <si>
    <t>Puri, Murthy and Ghose</t>
  </si>
  <si>
    <t>Walia-Oommen</t>
  </si>
  <si>
    <t>15/05/2024</t>
  </si>
  <si>
    <t>Pandya, Lalla and Sule</t>
  </si>
  <si>
    <t>Koshy LLC</t>
  </si>
  <si>
    <t>Misra, Kar and Mishra</t>
  </si>
  <si>
    <t>Johal-Suresh</t>
  </si>
  <si>
    <t>Srinivasan-Palla</t>
  </si>
  <si>
    <t>Mahal, Mani and Dara</t>
  </si>
  <si>
    <t>10/01/2022</t>
  </si>
  <si>
    <t>Raghavan, Rana and Pai</t>
  </si>
  <si>
    <t>Mannan Inc</t>
  </si>
  <si>
    <t>Brar-Pal</t>
  </si>
  <si>
    <t>Kunda-Srinivas</t>
  </si>
  <si>
    <t>Jaggi PLC</t>
  </si>
  <si>
    <t>Magar-Devan</t>
  </si>
  <si>
    <t>Khatri and Sons</t>
  </si>
  <si>
    <t>Wali and Sons</t>
  </si>
  <si>
    <t>Kaul, Ben and Chaudhry</t>
  </si>
  <si>
    <t>22/10/2023</t>
  </si>
  <si>
    <t>Narayanan-Sodhi</t>
  </si>
  <si>
    <t>Devan Inc</t>
  </si>
  <si>
    <t>Dugar, Ray and Soni</t>
  </si>
  <si>
    <t>Iyengar-Mani</t>
  </si>
  <si>
    <t>Mangal-Bhargava</t>
  </si>
  <si>
    <t>Kata PLC</t>
  </si>
  <si>
    <t>Barad, Gill and Sahni</t>
  </si>
  <si>
    <t>Bansal Group</t>
  </si>
  <si>
    <t>Grewal-Mann</t>
  </si>
  <si>
    <t>18/08/2022</t>
  </si>
  <si>
    <t>Andra LLC</t>
  </si>
  <si>
    <t>Chhabra, Nayak and Mane</t>
  </si>
  <si>
    <t>Viswanathan-Tak</t>
  </si>
  <si>
    <t>Thaman Group</t>
  </si>
  <si>
    <t>Hans-Chowdhury</t>
  </si>
  <si>
    <t>Gaba-Shanker</t>
  </si>
  <si>
    <t>Kurian, Grewal and Atwal</t>
  </si>
  <si>
    <t>Nazareth, Merchant and Hans</t>
  </si>
  <si>
    <t>Ravi Group</t>
  </si>
  <si>
    <t>Narang, Chadha and Rattan</t>
  </si>
  <si>
    <t>26/05/2022</t>
  </si>
  <si>
    <t>Chandran, Goyal and Dey</t>
  </si>
  <si>
    <t>Naik-Kothari</t>
  </si>
  <si>
    <t>Lal Group</t>
  </si>
  <si>
    <t>Sekhon LLC</t>
  </si>
  <si>
    <t>Mittal-Apte</t>
  </si>
  <si>
    <t>Parsa-Keer</t>
  </si>
  <si>
    <t>Dani Group</t>
  </si>
  <si>
    <t>Dutta-Ravi</t>
  </si>
  <si>
    <t>Thakkar, Mukhopadhyay and Dalal</t>
  </si>
  <si>
    <t>Merchant, Pillai and Kant</t>
  </si>
  <si>
    <t>Deol Group</t>
  </si>
  <si>
    <t>Sha Ltd</t>
  </si>
  <si>
    <t>Prakash, Sagar and Sinha</t>
  </si>
  <si>
    <t>Kamdar, Kota and Bumb</t>
  </si>
  <si>
    <t>Sekhon, Wable and Pathak</t>
  </si>
  <si>
    <t>Choudhury Inc</t>
  </si>
  <si>
    <t>Tiwari, Jain and Yadav</t>
  </si>
  <si>
    <t>Gala LLC</t>
  </si>
  <si>
    <t>Sathe, Dada and Jha</t>
  </si>
  <si>
    <t>Suresh, Chand and Uppal</t>
  </si>
  <si>
    <t>Bhakta-Setty</t>
  </si>
  <si>
    <t>Varghese Group</t>
  </si>
  <si>
    <t>Bhardwaj-Shere</t>
  </si>
  <si>
    <t>Morar, Bains and Randhawa</t>
  </si>
  <si>
    <t>Aggarwal-Kamdar</t>
  </si>
  <si>
    <t>Bora, Bath and Sampath</t>
  </si>
  <si>
    <t>Bhatt-Bhasin</t>
  </si>
  <si>
    <t>Sodhi Inc</t>
  </si>
  <si>
    <t>Rege-Gole</t>
  </si>
  <si>
    <t>Salvi LLC</t>
  </si>
  <si>
    <t>Sen-Purohit</t>
  </si>
  <si>
    <t>Buch-Zacharia</t>
  </si>
  <si>
    <t>Pall Inc</t>
  </si>
  <si>
    <t>Yogi Group</t>
  </si>
  <si>
    <t>Datta, Kapoor and Aggarwal</t>
  </si>
  <si>
    <t>Misra Group</t>
  </si>
  <si>
    <t>Samra, Wali and Raghavan</t>
  </si>
  <si>
    <t>Kota Group</t>
  </si>
  <si>
    <t>Dubey-Majumdar</t>
  </si>
  <si>
    <t>Chowdhury Inc</t>
  </si>
  <si>
    <t>Saini, Babu and Khosla</t>
  </si>
  <si>
    <t>Bhavsar Inc</t>
  </si>
  <si>
    <t>Bandi, Sekhon and Bava</t>
  </si>
  <si>
    <t>Basu Group</t>
  </si>
  <si>
    <t>Kaur-Zacharia</t>
  </si>
  <si>
    <t>Bhalla and Sons</t>
  </si>
  <si>
    <t>Mann, Kaur and Nagar</t>
  </si>
  <si>
    <t>Nagi, Khalsa and Mittal</t>
  </si>
  <si>
    <t>Verma and Sons</t>
  </si>
  <si>
    <t>Mital-Maharaj</t>
  </si>
  <si>
    <t>Gill Ltd</t>
  </si>
  <si>
    <t>Sane, Tandon and Batta</t>
  </si>
  <si>
    <t>Raj-Vohra</t>
  </si>
  <si>
    <t>Saha-Rege</t>
  </si>
  <si>
    <t>Mital Group</t>
  </si>
  <si>
    <t>Kar LLC</t>
  </si>
  <si>
    <t>Dhawan, Sheth and Bhardwaj</t>
  </si>
  <si>
    <t>21/07/2022</t>
  </si>
  <si>
    <t>Sachar, Saha and Wagle</t>
  </si>
  <si>
    <t>Rama and Sons</t>
  </si>
  <si>
    <t>Jani-Narayanan</t>
  </si>
  <si>
    <t>Brar, Sengupta and Prabhakar</t>
  </si>
  <si>
    <t>16/04/2022</t>
  </si>
  <si>
    <t>Behl LLC</t>
  </si>
  <si>
    <t>Baral-Bora</t>
  </si>
  <si>
    <t>Kalla Group</t>
  </si>
  <si>
    <t>Natarajan LLC</t>
  </si>
  <si>
    <t>Kakar and Sons</t>
  </si>
  <si>
    <t>Dalal, Srinivas and Kibe</t>
  </si>
  <si>
    <t>Jayaraman, Ranganathan and Khatri</t>
  </si>
  <si>
    <t>Nagy, Mandal and Rai</t>
  </si>
  <si>
    <t>Walla-Parmer</t>
  </si>
  <si>
    <t>Lal-Parsa</t>
  </si>
  <si>
    <t>Tank, Shukla and Chaudhari</t>
  </si>
  <si>
    <t>Singh, Nagarajan and Jani</t>
  </si>
  <si>
    <t>Munshi-Sachdev</t>
  </si>
  <si>
    <t>Kant Ltd</t>
  </si>
  <si>
    <t>Babu LLC</t>
  </si>
  <si>
    <t>Sahni, Merchant and Dua</t>
  </si>
  <si>
    <t>Narayan and Sons</t>
  </si>
  <si>
    <t>Korpal-Tata</t>
  </si>
  <si>
    <t>Nazareth, Kurian and Suresh</t>
  </si>
  <si>
    <t>Swaminathan, Sharma and Ganguly</t>
  </si>
  <si>
    <t>Pandey, Gara and Dey</t>
  </si>
  <si>
    <t>Suresh, Gour and Bhargava</t>
  </si>
  <si>
    <t>Bandi, Borde and Bava</t>
  </si>
  <si>
    <t>Sachar and Sons</t>
  </si>
  <si>
    <t>Kashyap, Bir and Dora</t>
  </si>
  <si>
    <t>Kamdar PLC</t>
  </si>
  <si>
    <t>Prakash-Bhasin</t>
  </si>
  <si>
    <t>Subramanian, Sura and Babu</t>
  </si>
  <si>
    <t>Wali PLC</t>
  </si>
  <si>
    <t>Arora-Badal</t>
  </si>
  <si>
    <t>Maharaj, Wason and Mangat</t>
  </si>
  <si>
    <t>Thakkar Ltd</t>
  </si>
  <si>
    <t>Sani, Gola and Chhabra</t>
  </si>
  <si>
    <t>Viswanathan and Sons</t>
  </si>
  <si>
    <t>Handa PLC</t>
  </si>
  <si>
    <t>Krishnan, Pandya and Loke</t>
  </si>
  <si>
    <t>Brar-Prakash</t>
  </si>
  <si>
    <t>Sharaf-Kohli</t>
  </si>
  <si>
    <t>Kara, Mital and Buch</t>
  </si>
  <si>
    <t>Balay, Chander and Ravi</t>
  </si>
  <si>
    <t>Purohit-Soni</t>
  </si>
  <si>
    <t>20/08/2023</t>
  </si>
  <si>
    <t>Andra Ltd</t>
  </si>
  <si>
    <t>Butala Group</t>
  </si>
  <si>
    <t>31/03/2024</t>
  </si>
  <si>
    <t>Narula-Chandran</t>
  </si>
  <si>
    <t>Basak, Karpe and Kakar</t>
  </si>
  <si>
    <t>Soman, Madan and Batra</t>
  </si>
  <si>
    <t>Mand PLC</t>
  </si>
  <si>
    <t>Bali, Gola and Murty</t>
  </si>
  <si>
    <t>Johal PLC</t>
  </si>
  <si>
    <t>Rao Inc</t>
  </si>
  <si>
    <t>Gaba-Khosla</t>
  </si>
  <si>
    <t>Ramachandran, Zachariah and Narula</t>
  </si>
  <si>
    <t>01/04/2024</t>
  </si>
  <si>
    <t>Dey-Brar</t>
  </si>
  <si>
    <t>Pal, Bera and Chaudhari</t>
  </si>
  <si>
    <t>Kata-Borra</t>
  </si>
  <si>
    <t>Ranganathan-Narain</t>
  </si>
  <si>
    <t>Mahajan Group</t>
  </si>
  <si>
    <t>Kari-Parekh</t>
  </si>
  <si>
    <t>Prashad, Sankaran and Grewal</t>
  </si>
  <si>
    <t>Rai, Chada and Merchant</t>
  </si>
  <si>
    <t>Borah Inc</t>
  </si>
  <si>
    <t>Dube-Rai</t>
  </si>
  <si>
    <t>Dube, Ramachandran and Nadig</t>
  </si>
  <si>
    <t>Chhabra-Chand</t>
  </si>
  <si>
    <t>Morar Group</t>
  </si>
  <si>
    <t>Madan-Chaudry</t>
  </si>
  <si>
    <t>Chahal and Sons</t>
  </si>
  <si>
    <t>Sen-Vala</t>
  </si>
  <si>
    <t>Chauhan-Bal</t>
  </si>
  <si>
    <t>Pandya PLC</t>
  </si>
  <si>
    <t>Nair Group</t>
  </si>
  <si>
    <t>Manne Group</t>
  </si>
  <si>
    <t>Chad-Kibe</t>
  </si>
  <si>
    <t>Verma, Gara and Rai</t>
  </si>
  <si>
    <t>Dewan LLC</t>
  </si>
  <si>
    <t>Loyal-Tailor</t>
  </si>
  <si>
    <t>Bhatnagar and Sons</t>
  </si>
  <si>
    <t>Majumdar-Sama</t>
  </si>
  <si>
    <t>Sule-Bose</t>
  </si>
  <si>
    <t>Krishnamurthy-Koshy</t>
  </si>
  <si>
    <t>Tandon, Hayre and Shankar</t>
  </si>
  <si>
    <t>Deshmukh LLC</t>
  </si>
  <si>
    <t>Rai, Narayan and Sarraf</t>
  </si>
  <si>
    <t>Sani-Deshpande</t>
  </si>
  <si>
    <t>Nagi-Iyer</t>
  </si>
  <si>
    <t>Murthy-Goel</t>
  </si>
  <si>
    <t>Nagar-Manne</t>
  </si>
  <si>
    <t>Swaminathan, Kibe and Nanda</t>
  </si>
  <si>
    <t>Mand-Ramaswamy</t>
  </si>
  <si>
    <t>13/08/2022</t>
  </si>
  <si>
    <t>Comar-Iyengar</t>
  </si>
  <si>
    <t>Gole, Bala and Shenoy</t>
  </si>
  <si>
    <t>Kadakia, Sarma and Manne</t>
  </si>
  <si>
    <t>Biswas, Rege and Tata</t>
  </si>
  <si>
    <t>Mitter and Sons</t>
  </si>
  <si>
    <t>Dube-Sampath</t>
  </si>
  <si>
    <t>Borah-Sen</t>
  </si>
  <si>
    <t>Srinivas, Rattan and Warrior</t>
  </si>
  <si>
    <t>Sahota, Bansal and Parsa</t>
  </si>
  <si>
    <t>Yadav, Chada and Chopra</t>
  </si>
  <si>
    <t>Pant and Sons</t>
  </si>
  <si>
    <t>Basu, Ratta and Narula</t>
  </si>
  <si>
    <t>Cherian-Anne</t>
  </si>
  <si>
    <t>Kuruvilla and Sons</t>
  </si>
  <si>
    <t>11/06/2024</t>
  </si>
  <si>
    <t>Venkataraman, Kant and Sehgal</t>
  </si>
  <si>
    <t>Raman-Sheth</t>
  </si>
  <si>
    <t>Tella, Dora and Pai</t>
  </si>
  <si>
    <t>31/10/2022</t>
  </si>
  <si>
    <t>Subramanian Inc</t>
  </si>
  <si>
    <t>Sagar-Chada</t>
  </si>
  <si>
    <t>Dhar LLC</t>
  </si>
  <si>
    <t>Oza-Shah</t>
  </si>
  <si>
    <t>Verma Group</t>
  </si>
  <si>
    <t>Soni-Chatterjee</t>
  </si>
  <si>
    <t>Sethi-Nagar</t>
  </si>
  <si>
    <t>Mital Inc</t>
  </si>
  <si>
    <t>Contractor, Bajaj and Oza</t>
  </si>
  <si>
    <t>Chopra, Gala and Kohli</t>
  </si>
  <si>
    <t>Ghosh, Dutta and Narayanan</t>
  </si>
  <si>
    <t>Sandhu, Shere and Kata</t>
  </si>
  <si>
    <t>Gour-Grewal</t>
  </si>
  <si>
    <t>Sankaran, Randhawa and Balakrishnan</t>
  </si>
  <si>
    <t>Hora, Sengupta and Sanghvi</t>
  </si>
  <si>
    <t>Agrawal-Kala</t>
  </si>
  <si>
    <t>Mallick Ltd</t>
  </si>
  <si>
    <t>Chaudry PLC</t>
  </si>
  <si>
    <t>Pau LLC</t>
  </si>
  <si>
    <t>Shankar Inc</t>
  </si>
  <si>
    <t>Suri-Wable</t>
  </si>
  <si>
    <t>Munshi, Rama and Ramanathan</t>
  </si>
  <si>
    <t>Comar, Pall and Pandey</t>
  </si>
  <si>
    <t>Gera-Mishra</t>
  </si>
  <si>
    <t>Chad, Desai and Munshi</t>
  </si>
  <si>
    <t>Khare LLC</t>
  </si>
  <si>
    <t>Goswami LLC</t>
  </si>
  <si>
    <t>Dhaliwal, Vaidya and Rama</t>
  </si>
  <si>
    <t>Devi-Rajagopal</t>
  </si>
  <si>
    <t>Grewal-Sur</t>
  </si>
  <si>
    <t>Yogi, Ghose and Ganesan</t>
  </si>
  <si>
    <t>01/07/2023</t>
  </si>
  <si>
    <t>Mani-Dey</t>
  </si>
  <si>
    <t>Murty Group</t>
  </si>
  <si>
    <t>Bera, Parmer and Andra</t>
  </si>
  <si>
    <t>Deshpande-Hayer</t>
  </si>
  <si>
    <t>Tiwari-Talwar</t>
  </si>
  <si>
    <t>Swamy-Sagar</t>
  </si>
  <si>
    <t>Sawhney, Suresh and Ganesh</t>
  </si>
  <si>
    <t>Balasubramanian and Sons</t>
  </si>
  <si>
    <t>Bali-Maharaj</t>
  </si>
  <si>
    <t>Yogi LLC</t>
  </si>
  <si>
    <t>Shankar PLC</t>
  </si>
  <si>
    <t>Tandon, Vaidya and Chowdhury</t>
  </si>
  <si>
    <t>Comar, Loyal and Peri</t>
  </si>
  <si>
    <t>19/11/2023</t>
  </si>
  <si>
    <t>Barman, Sastry and Kamdar</t>
  </si>
  <si>
    <t>Chaudry-Kota</t>
  </si>
  <si>
    <t>Bali-Sengupta</t>
  </si>
  <si>
    <t>Pall-Chahal</t>
  </si>
  <si>
    <t>Dalal-Khalsa</t>
  </si>
  <si>
    <t>Panchal Ltd</t>
  </si>
  <si>
    <t>Sangha, Gandhi and Dewan</t>
  </si>
  <si>
    <t>08/10/2023</t>
  </si>
  <si>
    <t>Jhaveri Inc</t>
  </si>
  <si>
    <t>Panchal, Walia and Mand</t>
  </si>
  <si>
    <t>Yohannan, Ganguly and Naik</t>
  </si>
  <si>
    <t>Master, Mann and Loke</t>
  </si>
  <si>
    <t>Chandran, Deshmukh and Sabharwal</t>
  </si>
  <si>
    <t>Malhotra Ltd</t>
  </si>
  <si>
    <t>Deo and Sons</t>
  </si>
  <si>
    <t>Nagy and Sons</t>
  </si>
  <si>
    <t>Ramaswamy, Suri and Dhar</t>
  </si>
  <si>
    <t>Luthra, Sachdeva and Prashad</t>
  </si>
  <si>
    <t>Borra-Chander</t>
  </si>
  <si>
    <t>Varma-Mall</t>
  </si>
  <si>
    <t>Pillay, Sha and Sura</t>
  </si>
  <si>
    <t>Agate-Chander</t>
  </si>
  <si>
    <t>Shanker, Parmar and Bhatnagar</t>
  </si>
  <si>
    <t>Rao, Kamdar and Sanghvi</t>
  </si>
  <si>
    <t>04/06/2023</t>
  </si>
  <si>
    <t>Mander-Nazareth</t>
  </si>
  <si>
    <t>De, Sundaram and Oza</t>
  </si>
  <si>
    <t>Bava, Batra and Chaudhary</t>
  </si>
  <si>
    <t>Sharaf, Babu and Dash</t>
  </si>
  <si>
    <t>Sastry Group</t>
  </si>
  <si>
    <t>Sangha and Sons</t>
  </si>
  <si>
    <t>Deo, Mittal and Dutt</t>
  </si>
  <si>
    <t>Chander-Patel</t>
  </si>
  <si>
    <t>Butala-Prabhu</t>
  </si>
  <si>
    <t>Gandhi, Ben and Randhawa</t>
  </si>
  <si>
    <t>Mody, Kaur and Sanghvi</t>
  </si>
  <si>
    <t>Chand, Chandran and Agarwal</t>
  </si>
  <si>
    <t>Sood Inc</t>
  </si>
  <si>
    <t>Kara PLC</t>
  </si>
  <si>
    <t>Saxena, Andra and Anand</t>
  </si>
  <si>
    <t>Oza, Dara and Sami</t>
  </si>
  <si>
    <t>Deo, Sridhar and Bobal</t>
  </si>
  <si>
    <t>Rajagopal Inc</t>
  </si>
  <si>
    <t>Chaudry, Chauhan and Munshi</t>
  </si>
  <si>
    <t>Mistry-Devan</t>
  </si>
  <si>
    <t>Deol-Dhar</t>
  </si>
  <si>
    <t>Kala-Doshi</t>
  </si>
  <si>
    <t>Savant-Kalla</t>
  </si>
  <si>
    <t>Chaudhry and Sons</t>
  </si>
  <si>
    <t>Rajagopalan LLC</t>
  </si>
  <si>
    <t>Murty-Dey</t>
  </si>
  <si>
    <t>Kothari PLC</t>
  </si>
  <si>
    <t>Mane, Bala and Mitra</t>
  </si>
  <si>
    <t>Vasa PLC</t>
  </si>
  <si>
    <t>Gulati, Ramanathan and Merchant</t>
  </si>
  <si>
    <t>Bhagat, Khatri and Talwar</t>
  </si>
  <si>
    <t>Chowdhury-Khosla</t>
  </si>
  <si>
    <t>01/02/2024</t>
  </si>
  <si>
    <t>Bobal-Wable</t>
  </si>
  <si>
    <t>Patel LLC</t>
  </si>
  <si>
    <t>Ram PLC</t>
  </si>
  <si>
    <t>Pau-Gera</t>
  </si>
  <si>
    <t>Bora-Badal</t>
  </si>
  <si>
    <t>Bir, Atwal and Lala</t>
  </si>
  <si>
    <t>Baral Inc</t>
  </si>
  <si>
    <t>Toor-Mangat</t>
  </si>
  <si>
    <t>Thaker, Sagar and Sampath</t>
  </si>
  <si>
    <t>Ratti, Butala and Yadav</t>
  </si>
  <si>
    <t>Dua, Mall and Chacko</t>
  </si>
  <si>
    <t>Brar-Vaidya</t>
  </si>
  <si>
    <t>Dugal PLC</t>
  </si>
  <si>
    <t>Raman-Bhatti</t>
  </si>
  <si>
    <t>Sarkar-Khare</t>
  </si>
  <si>
    <t>Konda Inc</t>
  </si>
  <si>
    <t>D’Alia-Setty</t>
  </si>
  <si>
    <t>Bhakta, More and Gill</t>
  </si>
  <si>
    <t>Arora Ltd</t>
  </si>
  <si>
    <t>Apte and Sons</t>
  </si>
  <si>
    <t>Palan-Virk</t>
  </si>
  <si>
    <t>Lad, Ganesan and Prabhu</t>
  </si>
  <si>
    <t>Luthra Ltd</t>
  </si>
  <si>
    <t>Balan LLC</t>
  </si>
  <si>
    <t>Magar-Viswanathan</t>
  </si>
  <si>
    <t>Lall Ltd</t>
  </si>
  <si>
    <t>Bose, Taneja and Shah</t>
  </si>
  <si>
    <t>Parsa, Bhakta and Tata</t>
  </si>
  <si>
    <t>Ganesan, Pillai and Dugar</t>
  </si>
  <si>
    <t>Chauhan-D’Alia</t>
  </si>
  <si>
    <t>Upadhyay Inc</t>
  </si>
  <si>
    <t>Arora and Sons</t>
  </si>
  <si>
    <t>Sodhi LLC</t>
  </si>
  <si>
    <t>Doctor-Gola</t>
  </si>
  <si>
    <t>Saini and Sons</t>
  </si>
  <si>
    <t>Kothari-Saha</t>
  </si>
  <si>
    <t>Nagarajan, Madan and Brahmbhatt</t>
  </si>
  <si>
    <t>Pradhan, Dar and Thakkar</t>
  </si>
  <si>
    <t>Ben, Gola and Kapoor</t>
  </si>
  <si>
    <t>09/02/2024</t>
  </si>
  <si>
    <t>Batra, Rattan and Biswas</t>
  </si>
  <si>
    <t>Mandal-Mukhopadhyay</t>
  </si>
  <si>
    <t>Chadha-Shan</t>
  </si>
  <si>
    <t>Pillay and Sons</t>
  </si>
  <si>
    <t>Modi-Kibe</t>
  </si>
  <si>
    <t>Pillay-Tak</t>
  </si>
  <si>
    <t>Korpal and Sons</t>
  </si>
  <si>
    <t>Rout Inc</t>
  </si>
  <si>
    <t>Pal Ltd</t>
  </si>
  <si>
    <t>Andra, Nayak and Agarwal</t>
  </si>
  <si>
    <t>Puri, Mohanty and Chawla</t>
  </si>
  <si>
    <t>Wagle and Sons</t>
  </si>
  <si>
    <t>Swamy-Bhasin</t>
  </si>
  <si>
    <t>Mammen Inc</t>
  </si>
  <si>
    <t>Pradhan-Shanker</t>
  </si>
  <si>
    <t>Chad, Chandran and Tiwari</t>
  </si>
  <si>
    <t>Ramesh Inc</t>
  </si>
  <si>
    <t>Bhatia, Saran and De</t>
  </si>
  <si>
    <t>Manne LLC</t>
  </si>
  <si>
    <t>Ramaswamy-Narain</t>
  </si>
  <si>
    <t>Sethi-Magar</t>
  </si>
  <si>
    <t>12/07/2024</t>
  </si>
  <si>
    <t>Borde and Sons</t>
  </si>
  <si>
    <t>Chopra and Sons</t>
  </si>
  <si>
    <t>Murthy-Ray</t>
  </si>
  <si>
    <t>Wason LLC</t>
  </si>
  <si>
    <t>Seth LLC</t>
  </si>
  <si>
    <t>Lanka-Dar</t>
  </si>
  <si>
    <t>Dugar Ltd</t>
  </si>
  <si>
    <t>Baria-Kale</t>
  </si>
  <si>
    <t>24/11/2023</t>
  </si>
  <si>
    <t>Divan-Chand</t>
  </si>
  <si>
    <t>Kothari, Parekh and Randhawa</t>
  </si>
  <si>
    <t>Bawa, Mistry and Lad</t>
  </si>
  <si>
    <t>Balasubramanian Group</t>
  </si>
  <si>
    <t>Krish-Chandra</t>
  </si>
  <si>
    <t>Chaudry-Dey</t>
  </si>
  <si>
    <t>Arora Inc</t>
  </si>
  <si>
    <t>De and Sons</t>
  </si>
  <si>
    <t>19/07/2023</t>
  </si>
  <si>
    <t>Pradhan-Chad</t>
  </si>
  <si>
    <t>Lad, Borde and Bains</t>
  </si>
  <si>
    <t>Hora Ltd</t>
  </si>
  <si>
    <t>Dave-Chanda</t>
  </si>
  <si>
    <t>Das-Basak</t>
  </si>
  <si>
    <t>Bedi-Ganguly</t>
  </si>
  <si>
    <t>Sant, Rana and Taneja</t>
  </si>
  <si>
    <t>Raja Ltd</t>
  </si>
  <si>
    <t>Gera-Pandya</t>
  </si>
  <si>
    <t>Grover LLC</t>
  </si>
  <si>
    <t>Sehgal-Dixit</t>
  </si>
  <si>
    <t>Korpal Ltd</t>
  </si>
  <si>
    <t>Tara-Sabharwal</t>
  </si>
  <si>
    <t>Srinivas, Bhat and Chahal</t>
  </si>
  <si>
    <t>Rajagopal-Devan</t>
  </si>
  <si>
    <t>Iyengar-Vora</t>
  </si>
  <si>
    <t>Bahl Group</t>
  </si>
  <si>
    <t>Parmer, Srinivasan and Sundaram</t>
  </si>
  <si>
    <t>Thakkar-Nagy</t>
  </si>
  <si>
    <t>Madan-Gole</t>
  </si>
  <si>
    <t>Nagar PLC</t>
  </si>
  <si>
    <t>Sodhi PLC</t>
  </si>
  <si>
    <t>Kaul-Dutta</t>
  </si>
  <si>
    <t>Kota Ltd</t>
  </si>
  <si>
    <t>Lata PLC</t>
  </si>
  <si>
    <t>Bhalla, Kanda and Rama</t>
  </si>
  <si>
    <t>Ghose-Goda</t>
  </si>
  <si>
    <t>Nadkarni Ltd</t>
  </si>
  <si>
    <t>Parmer, Bala and Pandey</t>
  </si>
  <si>
    <t>Dhar, Guha and Tailor</t>
  </si>
  <si>
    <t>More, Gill and Swaminathan</t>
  </si>
  <si>
    <t>Chana Inc</t>
  </si>
  <si>
    <t>Kanda Inc</t>
  </si>
  <si>
    <t>Sridhar, Acharya and Narula</t>
  </si>
  <si>
    <t>09/07/2022</t>
  </si>
  <si>
    <t>Jaggi, De and Oak</t>
  </si>
  <si>
    <t>Goel, Naik and Bhargava</t>
  </si>
  <si>
    <t>Divan PLC</t>
  </si>
  <si>
    <t>Dhar, Choudhry and Vora</t>
  </si>
  <si>
    <t>Bora-Prakash</t>
  </si>
  <si>
    <t>Randhawa, Chaudhuri and Nayar</t>
  </si>
  <si>
    <t>Naidu-Deshpande</t>
  </si>
  <si>
    <t>Sarkar Ltd</t>
  </si>
  <si>
    <t>Nadig-Ghosh</t>
  </si>
  <si>
    <t>Parikh, Kapoor and Gill</t>
  </si>
  <si>
    <t>Mohanty-Menon</t>
  </si>
  <si>
    <t>Raman PLC</t>
  </si>
  <si>
    <t>Gopal PLC</t>
  </si>
  <si>
    <t>Kant-Chawla</t>
  </si>
  <si>
    <t>Dhaliwal-Narula</t>
  </si>
  <si>
    <t>Brahmbhatt, Khanna and Palan</t>
  </si>
  <si>
    <t>Ganesh-Chakrabarti</t>
  </si>
  <si>
    <t>Nayak, Sekhon and Apte</t>
  </si>
  <si>
    <t>Kadakia-Krish</t>
  </si>
  <si>
    <t>Bir, Palla and Kunda</t>
  </si>
  <si>
    <t>Agarwal Inc</t>
  </si>
  <si>
    <t>Sarma-Saini</t>
  </si>
  <si>
    <t>01/04/2023</t>
  </si>
  <si>
    <t>Sachdev Group</t>
  </si>
  <si>
    <t>Panchal-Prashad</t>
  </si>
  <si>
    <t>Srinivas PLC</t>
  </si>
  <si>
    <t>Kar, Gaba and Seth</t>
  </si>
  <si>
    <t>Bandi LLC</t>
  </si>
  <si>
    <t>Nagar LLC</t>
  </si>
  <si>
    <t>Borah LLC</t>
  </si>
  <si>
    <t>Prashad and Sons</t>
  </si>
  <si>
    <t>Borde, Chander and Nigam</t>
  </si>
  <si>
    <t>Subramanian, Balasubramanian and Sankar</t>
  </si>
  <si>
    <t>Gala, Saraf and Dugar</t>
  </si>
  <si>
    <t>Chaudhuri LLC</t>
  </si>
  <si>
    <t>Gupta Group</t>
  </si>
  <si>
    <t>Zachariah, Lanka and Manda</t>
  </si>
  <si>
    <t>Khanna-Char</t>
  </si>
  <si>
    <t>Ramaswamy PLC</t>
  </si>
  <si>
    <t>Swaminathan, Dube and Bhagat</t>
  </si>
  <si>
    <t>Aggarwal-Sane</t>
  </si>
  <si>
    <t>Menon Ltd</t>
  </si>
  <si>
    <t>Srinivasan, Iyengar and Chatterjee</t>
  </si>
  <si>
    <t>Jhaveri and Sons</t>
  </si>
  <si>
    <t>Manne, Bumb and Solanki</t>
  </si>
  <si>
    <t>Suresh-Lanka</t>
  </si>
  <si>
    <t>Ram and Sons</t>
  </si>
  <si>
    <t>Raj-Pingle</t>
  </si>
  <si>
    <t>Sehgal Inc</t>
  </si>
  <si>
    <t>Sarraf-Shroff</t>
  </si>
  <si>
    <t>Kara-Luthra</t>
  </si>
  <si>
    <t>Bhatia, Dora and Chatterjee</t>
  </si>
  <si>
    <t>Padmanabhan PLC</t>
  </si>
  <si>
    <t>Karan-Bhat</t>
  </si>
  <si>
    <t>Virk-Sahota</t>
  </si>
  <si>
    <t>Soman, Keer and Soni</t>
  </si>
  <si>
    <t>Brar-Rana</t>
  </si>
  <si>
    <t>Banerjee, Thakkar and Varughese</t>
  </si>
  <si>
    <t>Din, Dara and Sen</t>
  </si>
  <si>
    <t>Ganesh and Sons</t>
  </si>
  <si>
    <t>Date Inc</t>
  </si>
  <si>
    <t>Brar-Saran</t>
  </si>
  <si>
    <t>Nagarajan-Bhavsar</t>
  </si>
  <si>
    <t>Rama PLC</t>
  </si>
  <si>
    <t>Nanda-Majumdar</t>
  </si>
  <si>
    <t>Shanker, Arora and Virk</t>
  </si>
  <si>
    <t>Chowdhury-Sachdeva</t>
  </si>
  <si>
    <t>Chaudhry, Cherian and Chaudhuri</t>
  </si>
  <si>
    <t>Wason-Padmanabhan</t>
  </si>
  <si>
    <t>Lalla-Rajagopal</t>
  </si>
  <si>
    <t>Sunder, Solanki and Barad</t>
  </si>
  <si>
    <t>Majumdar Group</t>
  </si>
  <si>
    <t>Ratti Inc</t>
  </si>
  <si>
    <t>Narula-Khanna</t>
  </si>
  <si>
    <t>Soman LLC</t>
  </si>
  <si>
    <t>Bahri-Nazareth</t>
  </si>
  <si>
    <t>Mukhopadhyay-Mand</t>
  </si>
  <si>
    <t>Chaudhari-Kari</t>
  </si>
  <si>
    <t>Mital Ltd</t>
  </si>
  <si>
    <t>Nagi-Luthra</t>
  </si>
  <si>
    <t>Saha, Chakraborty and Guha</t>
  </si>
  <si>
    <t>Kakar-Ray</t>
  </si>
  <si>
    <t>Sundaram, Varty and Prakash</t>
  </si>
  <si>
    <t>Varma and Sons</t>
  </si>
  <si>
    <t>Mukhopadhyay Ltd</t>
  </si>
  <si>
    <t>Raval, Deshmukh and Viswanathan</t>
  </si>
  <si>
    <t>Balakrishnan, Ghose and Hans</t>
  </si>
  <si>
    <t>Bhardwaj and Sons</t>
  </si>
  <si>
    <t>Shan Inc</t>
  </si>
  <si>
    <t>Issac-Mahal</t>
  </si>
  <si>
    <t>Shetty-Tiwari</t>
  </si>
  <si>
    <t>Dasgupta-Balasubramanian</t>
  </si>
  <si>
    <t>Pradhan Group</t>
  </si>
  <si>
    <t>Sehgal, Goel and Som</t>
  </si>
  <si>
    <t>Palla, Padmanabhan and Gade</t>
  </si>
  <si>
    <t>Chana-Mane</t>
  </si>
  <si>
    <t>Raju Inc</t>
  </si>
  <si>
    <t>Kala and Sons</t>
  </si>
  <si>
    <t>Kar, Jhaveri and Luthra</t>
  </si>
  <si>
    <t>Rout, Varghese and Bahri</t>
  </si>
  <si>
    <t>Andra, Som and Deo</t>
  </si>
  <si>
    <t>Ghose, Anand and Kapur</t>
  </si>
  <si>
    <t>Mody-Maharaj</t>
  </si>
  <si>
    <t>Puri-Palla</t>
  </si>
  <si>
    <t>Krishnan-Kamdar</t>
  </si>
  <si>
    <t>Mittal-Verma</t>
  </si>
  <si>
    <t>Ranganathan, Chaudry and Amble</t>
  </si>
  <si>
    <t>Prasad, Mandal and Misra</t>
  </si>
  <si>
    <t>Chokshi, Subramaniam and Bhatt</t>
  </si>
  <si>
    <t>Malhotra-Nair</t>
  </si>
  <si>
    <t>Lal-Misra</t>
  </si>
  <si>
    <t>Doctor PLC</t>
  </si>
  <si>
    <t>Bhandari PLC</t>
  </si>
  <si>
    <t>Nagarajan-Dey</t>
  </si>
  <si>
    <t>Bal, Tank and Merchant</t>
  </si>
  <si>
    <t>Sahota-Ravel</t>
  </si>
  <si>
    <t>Banik-Gupta</t>
  </si>
  <si>
    <t>Kapadia-Warrior</t>
  </si>
  <si>
    <t>Soni, Parmer and Tripathi</t>
  </si>
  <si>
    <t>Garde-Golla</t>
  </si>
  <si>
    <t>Chatterjee-Sinha</t>
  </si>
  <si>
    <t>Kuruvilla Ltd</t>
  </si>
  <si>
    <t>Goswami, Nayak and Chakraborty</t>
  </si>
  <si>
    <t>Mohanty, Salvi and Narula</t>
  </si>
  <si>
    <t>Lad-Menon</t>
  </si>
  <si>
    <t>Dalal-Singhal</t>
  </si>
  <si>
    <t>Bobal Group</t>
  </si>
  <si>
    <t>Tella Inc</t>
  </si>
  <si>
    <t>Raj, Wagle and Misra</t>
  </si>
  <si>
    <t>18/05/2022</t>
  </si>
  <si>
    <t>Bhagat-Dora</t>
  </si>
  <si>
    <t>Iyer LLC</t>
  </si>
  <si>
    <t>Shankar-Dhar</t>
  </si>
  <si>
    <t>Gole-Buch</t>
  </si>
  <si>
    <t>Natarajan-Goel</t>
  </si>
  <si>
    <t>Bhardwaj-Agrawal</t>
  </si>
  <si>
    <t>Mahal-Kadakia</t>
  </si>
  <si>
    <t>Dutt Group</t>
  </si>
  <si>
    <t>Dayal PLC</t>
  </si>
  <si>
    <t>Sanghvi-Raval</t>
  </si>
  <si>
    <t>Sood-Rajagopal</t>
  </si>
  <si>
    <t>Barad PLC</t>
  </si>
  <si>
    <t>Prakash Inc</t>
  </si>
  <si>
    <t>Wali-Halder</t>
  </si>
  <si>
    <t>Agrawal Ltd</t>
  </si>
  <si>
    <t>Kothari, Kara and Padmanabhan</t>
  </si>
  <si>
    <t>Dayal-Chauhan</t>
  </si>
  <si>
    <t>Thakur-Mohan</t>
  </si>
  <si>
    <t>Bhattacharyya Inc</t>
  </si>
  <si>
    <t>Mannan-Shah</t>
  </si>
  <si>
    <t>Venkatesh, Viswanathan and Nazareth</t>
  </si>
  <si>
    <t>Desai-Oommen</t>
  </si>
  <si>
    <t>Parmer-Guha</t>
  </si>
  <si>
    <t>Raval Inc</t>
  </si>
  <si>
    <t>Kapur Ltd</t>
  </si>
  <si>
    <t>Kakar Ltd</t>
  </si>
  <si>
    <t>Thaman and Sons</t>
  </si>
  <si>
    <t>Peri Ltd</t>
  </si>
  <si>
    <t>Barad, Prashad and Kumer</t>
  </si>
  <si>
    <t>Bava, Bava and Chokshi</t>
  </si>
  <si>
    <t>Bahri, Bava and D’Alia</t>
  </si>
  <si>
    <t>Sawhney-Rai</t>
  </si>
  <si>
    <t>Dua, Jha and Andra</t>
  </si>
  <si>
    <t>Salvi-Chaudhuri</t>
  </si>
  <si>
    <t>19/08/2024</t>
  </si>
  <si>
    <t>Venkatesh, Madan and Devan</t>
  </si>
  <si>
    <t>Cheema-Vaidya</t>
  </si>
  <si>
    <t>Dalal, Mandal and Comar</t>
  </si>
  <si>
    <t>Tank and Sons</t>
  </si>
  <si>
    <t>Iyengar, Lall and Virk</t>
  </si>
  <si>
    <t>Parmar Ltd</t>
  </si>
  <si>
    <t>Merchant-Dyal</t>
  </si>
  <si>
    <t>Taneja and Sons</t>
  </si>
  <si>
    <t>Srivastava, Narayanan and Keer</t>
  </si>
  <si>
    <t>Arya Ltd</t>
  </si>
  <si>
    <t>Choudhry PLC</t>
  </si>
  <si>
    <t>Tak, Dixit and Chana</t>
  </si>
  <si>
    <t>Borde, Chaudhuri and Kunda</t>
  </si>
  <si>
    <t>Kashyap, Shan and Minhas</t>
  </si>
  <si>
    <t>Shetty-Bedi</t>
  </si>
  <si>
    <t>Ghosh Inc</t>
  </si>
  <si>
    <t>Parsa-Munshi</t>
  </si>
  <si>
    <t>18/03/2022</t>
  </si>
  <si>
    <t>D’Alia-Chandran</t>
  </si>
  <si>
    <t>Andra and Sons</t>
  </si>
  <si>
    <t>Garde, Narasimhan and Parmar</t>
  </si>
  <si>
    <t>Loyal-Chander</t>
  </si>
  <si>
    <t>Oommen-Goswami</t>
  </si>
  <si>
    <t>Rattan Group</t>
  </si>
  <si>
    <t>Magar-Rajan</t>
  </si>
  <si>
    <t>Sridhar, Sama and Ganesan</t>
  </si>
  <si>
    <t>Deo Ltd</t>
  </si>
  <si>
    <t>Bhargava, Dutta and Chawla</t>
  </si>
  <si>
    <t>Subramanian-Sarma</t>
  </si>
  <si>
    <t>Raghavan LLC</t>
  </si>
  <si>
    <t>Balakrishnan, De and Subramanian</t>
  </si>
  <si>
    <t>Chowdhury-Sabharwal</t>
  </si>
  <si>
    <t>18/12/2023</t>
  </si>
  <si>
    <t>Batra-Bhatnagar</t>
  </si>
  <si>
    <t>Murthy-Arora</t>
  </si>
  <si>
    <t>Vohra, Kapur and Nigam</t>
  </si>
  <si>
    <t>Virk, Chandran and Sant</t>
  </si>
  <si>
    <t>Kothari, Subramaniam and Pal</t>
  </si>
  <si>
    <t>Rajan, Dixit and Bhagat</t>
  </si>
  <si>
    <t>Tandon-Gandhi</t>
  </si>
  <si>
    <t>Swamy LLC</t>
  </si>
  <si>
    <t>Narayanan LLC</t>
  </si>
  <si>
    <t>Radhakrishnan, Rau and Keer</t>
  </si>
  <si>
    <t>Sharaf Group</t>
  </si>
  <si>
    <t>Sem, Chakrabarti and Tara</t>
  </si>
  <si>
    <t>Mutti-Dani</t>
  </si>
  <si>
    <t>Badami-Chauhan</t>
  </si>
  <si>
    <t>Sachar-Banik</t>
  </si>
  <si>
    <t>Acharya, Chand and Modi</t>
  </si>
  <si>
    <t>Jhaveri, Shan and Om</t>
  </si>
  <si>
    <t>Bhagat-Kapoor</t>
  </si>
  <si>
    <t>Narula-Solanki</t>
  </si>
  <si>
    <t>Patla, Sethi and Comar</t>
  </si>
  <si>
    <t>Kapadia Inc</t>
  </si>
  <si>
    <t>Pant-Manne</t>
  </si>
  <si>
    <t>Vig, Prakash and Cherian</t>
  </si>
  <si>
    <t>Hayre-Guha</t>
  </si>
  <si>
    <t>Ramaswamy and Sons</t>
  </si>
  <si>
    <t>Halder-Nigam</t>
  </si>
  <si>
    <t>Sachdeva Inc</t>
  </si>
  <si>
    <t>Dasgupta, Seshadri and Shankar</t>
  </si>
  <si>
    <t>Thaman, Desai and Tara</t>
  </si>
  <si>
    <t>Wali Ltd</t>
  </si>
  <si>
    <t>Sant PLC</t>
  </si>
  <si>
    <t>Trivedi-Goel</t>
  </si>
  <si>
    <t>Ghose, Dave and Chawla</t>
  </si>
  <si>
    <t>Nagy-Thaman</t>
  </si>
  <si>
    <t>Sahota-Kothari</t>
  </si>
  <si>
    <t>22/08/2024</t>
  </si>
  <si>
    <t>Rao-Oza</t>
  </si>
  <si>
    <t>Sethi-Deol</t>
  </si>
  <si>
    <t>Sachar PLC</t>
  </si>
  <si>
    <t>Vala, Mistry and Murthy</t>
  </si>
  <si>
    <t>Kalla, Iyer and Kadakia</t>
  </si>
  <si>
    <t>26/07/2022</t>
  </si>
  <si>
    <t>Mannan, Pai and Deo</t>
  </si>
  <si>
    <t>Gokhale, Thakur and Naidu</t>
  </si>
  <si>
    <t>D’Alia, Pandey and Srinivasan</t>
  </si>
  <si>
    <t>17/09/2024</t>
  </si>
  <si>
    <t>Sahni, Walla and Mangal</t>
  </si>
  <si>
    <t>Arya-Virk</t>
  </si>
  <si>
    <t>Bakshi Group</t>
  </si>
  <si>
    <t>Bera Ltd</t>
  </si>
  <si>
    <t>Iyengar LLC</t>
  </si>
  <si>
    <t>Mangat Ltd</t>
  </si>
  <si>
    <t>Dhingra-Bhatia</t>
  </si>
  <si>
    <t>Merchant, Jani and Bali</t>
  </si>
  <si>
    <t>Sethi-Chaudry</t>
  </si>
  <si>
    <t>Kapur, Ramachandran and Khanna</t>
  </si>
  <si>
    <t>Mani, Batta and Raj</t>
  </si>
  <si>
    <t>Saha-Munshi</t>
  </si>
  <si>
    <t>Bhagat, Arya and Krishnamurthy</t>
  </si>
  <si>
    <t>Savant and Sons</t>
  </si>
  <si>
    <t>Pillai, Hegde and Hari</t>
  </si>
  <si>
    <t>Sen-Goel</t>
  </si>
  <si>
    <t>Borde, Grover and Ghose</t>
  </si>
  <si>
    <t>Varkey, Dar and Purohit</t>
  </si>
  <si>
    <t>Sangha LLC</t>
  </si>
  <si>
    <t>Lalla, De and Dyal</t>
  </si>
  <si>
    <t>Kumer, Ahluwalia and Narayanan</t>
  </si>
  <si>
    <t>Dubey-Baral</t>
  </si>
  <si>
    <t>Naidu PLC</t>
  </si>
  <si>
    <t>Mitra Group</t>
  </si>
  <si>
    <t>Parmar, Bora and Nadkarni</t>
  </si>
  <si>
    <t>Kannan, Gour and Verma</t>
  </si>
  <si>
    <t>Tiwari and Sons</t>
  </si>
  <si>
    <t>Yadav-Raval</t>
  </si>
  <si>
    <t>Palla and Sons</t>
  </si>
  <si>
    <t>Narula LLC</t>
  </si>
  <si>
    <t>Memon-Kamdar</t>
  </si>
  <si>
    <t>Wali, Soman and Andra</t>
  </si>
  <si>
    <t>Pal Group</t>
  </si>
  <si>
    <t>Kohli Inc</t>
  </si>
  <si>
    <t>Nagi, Raj and Comar</t>
  </si>
  <si>
    <t>Kunda-Zachariah</t>
  </si>
  <si>
    <t>18/10/2023</t>
  </si>
  <si>
    <t>Mandal, Bakshi and Varughese</t>
  </si>
  <si>
    <t>Varkey-Trivedi</t>
  </si>
  <si>
    <t>Sur-Bassi</t>
  </si>
  <si>
    <t>Hans-Nagi</t>
  </si>
  <si>
    <t>Butala, Char and Ganesh</t>
  </si>
  <si>
    <t>Walla, Amble and Bhatti</t>
  </si>
  <si>
    <t>Kala Ltd</t>
  </si>
  <si>
    <t>Chawla-Jha</t>
  </si>
  <si>
    <t>Saran, Bora and Dube</t>
  </si>
  <si>
    <t>Sharaf Ltd</t>
  </si>
  <si>
    <t>Barad-Chahal</t>
  </si>
  <si>
    <t>Bhagat and Sons</t>
  </si>
  <si>
    <t>Bobal-Kari</t>
  </si>
  <si>
    <t>Reddy-Rama</t>
  </si>
  <si>
    <t>Ravel-Sant</t>
  </si>
  <si>
    <t>Badal-Ramachandran</t>
  </si>
  <si>
    <t>Dani, Warrior and Ahuja</t>
  </si>
  <si>
    <t>Bhatnagar, Bath and Bora</t>
  </si>
  <si>
    <t>Thakkar-Cherian</t>
  </si>
  <si>
    <t>Mitra-Chadha</t>
  </si>
  <si>
    <t>Sarma-Raj</t>
  </si>
  <si>
    <t>04/02/2023</t>
  </si>
  <si>
    <t>Balasubramanian-Som</t>
  </si>
  <si>
    <t>16/01/2022</t>
  </si>
  <si>
    <t>Dhawan-Misra</t>
  </si>
  <si>
    <t>Prakash, Apte and Dhaliwal</t>
  </si>
  <si>
    <t>Barman Inc</t>
  </si>
  <si>
    <t>Ramesh, Yogi and Chada</t>
  </si>
  <si>
    <t>Kade-Padmanabhan</t>
  </si>
  <si>
    <t>Sachar Ltd</t>
  </si>
  <si>
    <t>Dhar, Dyal and Gour</t>
  </si>
  <si>
    <t>Krishnan and Sons</t>
  </si>
  <si>
    <t>13/01/2022</t>
  </si>
  <si>
    <t>Bhagat, Shenoy and Bora</t>
  </si>
  <si>
    <t>Bhavsar-Krishna</t>
  </si>
  <si>
    <t>Sur, Narayanan and Parikh</t>
  </si>
  <si>
    <t>Keer Inc</t>
  </si>
  <si>
    <t>Boase-Hari</t>
  </si>
  <si>
    <t>Sunder-Seshadri</t>
  </si>
  <si>
    <t>Mohan-Dua</t>
  </si>
  <si>
    <t>Patla, Mutti and Sangha</t>
  </si>
  <si>
    <t>Agrawal LLC</t>
  </si>
  <si>
    <t>05/02/2022</t>
  </si>
  <si>
    <t>Sarin, Malhotra and Parsa</t>
  </si>
  <si>
    <t>Narula Group</t>
  </si>
  <si>
    <t>Sehgal-Parmer</t>
  </si>
  <si>
    <t>Sur-Chopra</t>
  </si>
  <si>
    <t>Yohannan and Sons</t>
  </si>
  <si>
    <t>Bose-Borra</t>
  </si>
  <si>
    <t>Tripathi Ltd</t>
  </si>
  <si>
    <t>Ravel PLC</t>
  </si>
  <si>
    <t>Bansal PLC</t>
  </si>
  <si>
    <t>Zacharia-Sodhi</t>
  </si>
  <si>
    <t>Dixit, Pau and Ramanathan</t>
  </si>
  <si>
    <t>Mannan and Sons</t>
  </si>
  <si>
    <t>Thaker-Uppal</t>
  </si>
  <si>
    <t>Ranganathan LLC</t>
  </si>
  <si>
    <t>Anne, Khare and Gandhi</t>
  </si>
  <si>
    <t>Dey, Sehgal and Dutta</t>
  </si>
  <si>
    <t>Dhingra Ltd</t>
  </si>
  <si>
    <t>28/11/2023</t>
  </si>
  <si>
    <t>Sule, Parmer and Baria</t>
  </si>
  <si>
    <t>Lalla LLC</t>
  </si>
  <si>
    <t>Basak Ltd</t>
  </si>
  <si>
    <t>Singh-Sha</t>
  </si>
  <si>
    <t>Baral Ltd</t>
  </si>
  <si>
    <t>Chauhan-Verma</t>
  </si>
  <si>
    <t>Mahal, Lall and Ghosh</t>
  </si>
  <si>
    <t>Radhakrishnan-Pau</t>
  </si>
  <si>
    <t>Brahmbhatt, Varughese and Krishnamurthy</t>
  </si>
  <si>
    <t>Kapoor-Varty</t>
  </si>
  <si>
    <t>Pandit-Pai</t>
  </si>
  <si>
    <t>Subramaniam-Ahuja</t>
  </si>
  <si>
    <t>Dewan, Sarraf and Gandhi</t>
  </si>
  <si>
    <t>Mand, Kakar and Doctor</t>
  </si>
  <si>
    <t>Dugar LLC</t>
  </si>
  <si>
    <t>Dani, Karpe and Sachdeva</t>
  </si>
  <si>
    <t>Comar-Subramaniam</t>
  </si>
  <si>
    <t>Srinivas, Srinivas and Kade</t>
  </si>
  <si>
    <t>Edwin, Roy and Bains</t>
  </si>
  <si>
    <t>Dyal, Desai and Vala</t>
  </si>
  <si>
    <t>Din Inc</t>
  </si>
  <si>
    <t>Ravi, Bahl and Mander</t>
  </si>
  <si>
    <t>Kalita Group</t>
  </si>
  <si>
    <t>Sinha, Subramaniam and Garde</t>
  </si>
  <si>
    <t>Roy PLC</t>
  </si>
  <si>
    <t>Vaidya, Lalla and Ganesh</t>
  </si>
  <si>
    <t>Oommen, Setty and Biswas</t>
  </si>
  <si>
    <t>Radhakrishnan Group</t>
  </si>
  <si>
    <t>Chopra Inc</t>
  </si>
  <si>
    <t>Virk PLC</t>
  </si>
  <si>
    <t>Saini, Doctor and Char</t>
  </si>
  <si>
    <t>31/05/2023</t>
  </si>
  <si>
    <t>Soni PLC</t>
  </si>
  <si>
    <t>Barad, Wali and Thakur</t>
  </si>
  <si>
    <t>Chander Group</t>
  </si>
  <si>
    <t>De, Zacharia and Agarwal</t>
  </si>
  <si>
    <t>Sankar, Vig and Salvi</t>
  </si>
  <si>
    <t>Bassi-Wagle</t>
  </si>
  <si>
    <t>Karnik-Subramaniam</t>
  </si>
  <si>
    <t>Palla-Chaudhari</t>
  </si>
  <si>
    <t>Desai-Kumar</t>
  </si>
  <si>
    <t>Kaul-Chacko</t>
  </si>
  <si>
    <t>Rege-Kurian</t>
  </si>
  <si>
    <t>Ahluwalia Ltd</t>
  </si>
  <si>
    <t>Amble, Virk and Dalal</t>
  </si>
  <si>
    <t>Amble, Prashad and Jha</t>
  </si>
  <si>
    <t>Mutti, Rege and Pathak</t>
  </si>
  <si>
    <t>Dubey Group</t>
  </si>
  <si>
    <t>Kulkarni, Lal and Wason</t>
  </si>
  <si>
    <t>Pau-Majumdar</t>
  </si>
  <si>
    <t>Ranganathan, Jani and Sachdev</t>
  </si>
  <si>
    <t>Subramanian, Gola and Prabhakar</t>
  </si>
  <si>
    <t>Sule, Kulkarni and Mohanty</t>
  </si>
  <si>
    <t>Padmanabhan, Rao and Devi</t>
  </si>
  <si>
    <t>Dani, Karpe and Sekhon</t>
  </si>
  <si>
    <t>Edwin, Chaudhry and Kala</t>
  </si>
  <si>
    <t>Rattan, Nigam and Ben</t>
  </si>
  <si>
    <t>Ramachandran Ltd</t>
  </si>
  <si>
    <t>Chand and Sons</t>
  </si>
  <si>
    <t>Saran-Chakrabarti</t>
  </si>
  <si>
    <t>19/07/2024</t>
  </si>
  <si>
    <t>Lall and Sons</t>
  </si>
  <si>
    <t>Buch-Barad</t>
  </si>
  <si>
    <t>Rajagopalan, Rattan and Verma</t>
  </si>
  <si>
    <t>Bhandari-Gill</t>
  </si>
  <si>
    <t>Talwar, Sarna and Anne</t>
  </si>
  <si>
    <t>Bandi PLC</t>
  </si>
  <si>
    <t>Varty, Kata and Gara</t>
  </si>
  <si>
    <t>Banik, Parsa and Khare</t>
  </si>
  <si>
    <t>Acharya, Dugar and Chadha</t>
  </si>
  <si>
    <t>Ratta-Pandit</t>
  </si>
  <si>
    <t>Rana, Ravi and Iyer</t>
  </si>
  <si>
    <t>Aurora, Biswas and Chana</t>
  </si>
  <si>
    <t>Mane, Pall and Palan</t>
  </si>
  <si>
    <t>Kara-Hayer</t>
  </si>
  <si>
    <t>Raval-Agrawal</t>
  </si>
  <si>
    <t>Gill-Ray</t>
  </si>
  <si>
    <t>Chhabra, Bora and Thakur</t>
  </si>
  <si>
    <t>Oak-Dada</t>
  </si>
  <si>
    <t>Kurian, Yogi and Krishna</t>
  </si>
  <si>
    <t>Savant, Purohit and Sule</t>
  </si>
  <si>
    <t>Nori Group</t>
  </si>
  <si>
    <t>Sharma, Bala and Subramaniam</t>
  </si>
  <si>
    <t>Kuruvilla Inc</t>
  </si>
  <si>
    <t>Kannan-Karpe</t>
  </si>
  <si>
    <t>Sachar-Pandit</t>
  </si>
  <si>
    <t>Wason, Andra and Lall</t>
  </si>
  <si>
    <t>Mani Inc</t>
  </si>
  <si>
    <t>Oommen-Borra</t>
  </si>
  <si>
    <t>Gokhale, Soni and Murthy</t>
  </si>
  <si>
    <t>Kamdar-Luthra</t>
  </si>
  <si>
    <t>13/05/2022</t>
  </si>
  <si>
    <t>Iyengar, Keer and Khurana</t>
  </si>
  <si>
    <t>09/08/2024</t>
  </si>
  <si>
    <t>Jhaveri-Karnik</t>
  </si>
  <si>
    <t>Krish PLC</t>
  </si>
  <si>
    <t>Dugal-Chhabra</t>
  </si>
  <si>
    <t>Brar Ltd</t>
  </si>
  <si>
    <t>Tailor, Ahuja and Basak</t>
  </si>
  <si>
    <t>Prabhu-Murty</t>
  </si>
  <si>
    <t>Maharaj-Swaminathan</t>
  </si>
  <si>
    <t>Vaidya LLC</t>
  </si>
  <si>
    <t>Kapadia-Dave</t>
  </si>
  <si>
    <t>Zachariah-Bali</t>
  </si>
  <si>
    <t>Palan, Ramesh and Ghosh</t>
  </si>
  <si>
    <t>Dara-Vasa</t>
  </si>
  <si>
    <t>Mutti-Anand</t>
  </si>
  <si>
    <t>Kade Group</t>
  </si>
  <si>
    <t>Chaudhuri, Nanda and Pathak</t>
  </si>
  <si>
    <t>Deal_Value_Clean</t>
  </si>
  <si>
    <t>SLA_Breach_90D</t>
  </si>
  <si>
    <t>Created_Date_Clean</t>
  </si>
  <si>
    <t>Deal_Value_Unique</t>
  </si>
  <si>
    <t>Bin</t>
  </si>
  <si>
    <t>Frequency</t>
  </si>
  <si>
    <t>Churn Rate</t>
  </si>
  <si>
    <t>Lognormal Fitted Frequency</t>
  </si>
  <si>
    <t>Lognormal Mu</t>
  </si>
  <si>
    <t>Lognormal Sigma</t>
  </si>
  <si>
    <t>Bin Center</t>
  </si>
  <si>
    <t>Lognormal Expected Frequency</t>
  </si>
  <si>
    <t>Pearson Correlation</t>
  </si>
  <si>
    <t>Interpretation</t>
  </si>
  <si>
    <t>Virtually no linear relationship between NPS Score and Monthly Churn Rate (r = -0.00217).</t>
  </si>
  <si>
    <t>Task 5 – Statistical Validation Summary</t>
  </si>
  <si>
    <t>Statistical testing of business performance, customer risk, acquisition, and churn</t>
  </si>
  <si>
    <t>Hypothesis</t>
  </si>
  <si>
    <t>Test</t>
  </si>
  <si>
    <t>Statistic</t>
  </si>
  <si>
    <t>H1 – Win Rate</t>
  </si>
  <si>
    <t>Fail to Reject H0</t>
  </si>
  <si>
    <t>Product-Led Signup + Inbound Organic had a higher observed win rate, but the difference was not statistically significant.</t>
  </si>
  <si>
    <t>H2 – LTV/CAC</t>
  </si>
  <si>
    <t>One-Way ANOVA + Kruskal-Wallis</t>
  </si>
  <si>
    <t>LTV/CAC differs significantly across acquisition channels. ANOVA assumptions were violated, so Kruskal-Wallis is the primary result.</t>
  </si>
  <si>
    <t>H3 – SLA Breach</t>
  </si>
  <si>
    <t>Chi-Square Test</t>
  </si>
  <si>
    <t>Customers with first-90-day SLA breaches did not show a statistically significant difference in Churn Risk Flag.</t>
  </si>
  <si>
    <t>H4 – In-App Nudge</t>
  </si>
  <si>
    <t>Independent Samples t-Test</t>
  </si>
  <si>
    <t>In-App Nudge campaigns had a significantly higher Activation Rate than non-In-App campaigns.</t>
  </si>
  <si>
    <t>Analysis</t>
  </si>
  <si>
    <t>Result</t>
  </si>
  <si>
    <t>Best-Fit Churn Distribution</t>
  </si>
  <si>
    <t>Lognormal</t>
  </si>
  <si>
    <t>Churn Rate Range</t>
  </si>
  <si>
    <t>0.52% – 53.17%</t>
  </si>
  <si>
    <t>Correlation Interpretation</t>
  </si>
  <si>
    <t>Virtually no linear relationship between NPS Score and Monthly Churn Rate.</t>
  </si>
  <si>
    <t>Overall Conclusion</t>
  </si>
  <si>
    <t>The analysis shows that acquisition channel significantly affects LTV/CAC and In-App Nudge campaigns significantly improve activation. However, the win-rate difference and SLA-breach relationship with churn risk were not statistically significant. Monthly churn is strongly right-skewed, with a Lognormal distribution providing the best fit, while NPS has virtually no linear relationship with churn.</t>
  </si>
  <si>
    <t>Task 5 – Statistical Analysis Report</t>
  </si>
  <si>
    <t>Statistical validation of acquisition, sales, customer risk, activation, and churn</t>
  </si>
  <si>
    <t>1. Hypothesis 1 – Win Rate Comparison</t>
  </si>
  <si>
    <t>Null Hypothesis (H₀):</t>
  </si>
  <si>
    <t>Alternative Hypothesis (H₁):</t>
  </si>
  <si>
    <t>Results:</t>
  </si>
  <si>
    <t>Product-Led + Inbound</t>
  </si>
  <si>
    <t>Won: 158 | Lost: 119 | Closed: 277 | Win Rate: 57.04%</t>
  </si>
  <si>
    <t>Cold + Paid</t>
  </si>
  <si>
    <t>Won: 163 | Lost: 152 | Closed: 315 | Win Rate: 51.75%</t>
  </si>
  <si>
    <t>Z-Statistic:</t>
  </si>
  <si>
    <t>One-Tailed p-value:</t>
  </si>
  <si>
    <t>Decision:</t>
  </si>
  <si>
    <t>Fail to Reject H₀</t>
  </si>
  <si>
    <t>Product-Led Signup + Inbound Organic had a higher observed win rate (57.04% vs. 51.75%), but the difference was not statistically significant (p = 0.099 &gt; 0.05). Therefore, there is not enough evidence to conclude that these channels have a higher win rate.</t>
  </si>
  <si>
    <t>2. Hypothesis 2 – LTV/CAC by Acquisition Channel</t>
  </si>
  <si>
    <t>Mean LTV/CAC ratio is the same across all acquisition channels.</t>
  </si>
  <si>
    <t>Confidence:</t>
  </si>
  <si>
    <t>95% confidence; α = 0.05</t>
  </si>
  <si>
    <t>ANOVA F-Statistic:</t>
  </si>
  <si>
    <t>ANOVA p-value:</t>
  </si>
  <si>
    <t>Kruskal-Wallis:</t>
  </si>
  <si>
    <t>H = 334.8933; p = 2.70E-69</t>
  </si>
  <si>
    <t>Reject H₀</t>
  </si>
  <si>
    <t>3. Hypothesis 3 – SLA Breach vs Churn Risk</t>
  </si>
  <si>
    <t>SLA breach status in the first 90 days is independent of Churn Risk Flag.</t>
  </si>
  <si>
    <t>Customers with one or more first-90-day SLA breaches have a different Churn Risk Flag.</t>
  </si>
  <si>
    <t>Chi-Square Statistic:</t>
  </si>
  <si>
    <t>Degrees of Freedom:</t>
  </si>
  <si>
    <t>p-value:</t>
  </si>
  <si>
    <t>4. Hypothesis 4 – In-App Nudge vs Activation Rate</t>
  </si>
  <si>
    <t>In-App Nudge campaigns do not have a higher average Activation Rate than non-In-App campaigns.</t>
  </si>
  <si>
    <t>In-App Nudge campaigns have a higher average Activation Rate than non-In-App campaigns.</t>
  </si>
  <si>
    <t>Independent Samples t-Test (Welch)</t>
  </si>
  <si>
    <t>In-App Nudge:</t>
  </si>
  <si>
    <t>N = 46; Mean Activation Rate = 24.33%</t>
  </si>
  <si>
    <t>Non-In-App:</t>
  </si>
  <si>
    <t>N = 361; Mean Activation Rate = 16.09%</t>
  </si>
  <si>
    <t>t-Statistic:</t>
  </si>
  <si>
    <t>In-App Nudge campaigns had a significantly higher Activation Rate than non-In-App campaigns (24.33% vs. 16.09%, p &lt; 0.001). This provides strong statistical evidence that In-App Nudge campaigns are associated with higher activation.</t>
  </si>
  <si>
    <t>5. Descriptive Statistics</t>
  </si>
  <si>
    <t>6. Monthly Churn Rate Distribution</t>
  </si>
  <si>
    <t>Best-Fit Distribution:</t>
  </si>
  <si>
    <t>Lognormal Mu:</t>
  </si>
  <si>
    <t>Lognormal Sigma:</t>
  </si>
  <si>
    <t>Churn Rate Range:</t>
  </si>
  <si>
    <t>Interpretation:</t>
  </si>
  <si>
    <t>Monthly Churn Rate is strongly right-skewed. Among the tested distributions, the Lognormal distribution provided the best fit to the observed churn-rate data.</t>
  </si>
  <si>
    <t>7. NPS Score vs. Monthly Churn Rate</t>
  </si>
  <si>
    <t>Correlation Method:</t>
  </si>
  <si>
    <t>Correlation Coefficient (r):</t>
  </si>
  <si>
    <t>The Pearson correlation indicates virtually no linear relationship between NPS Score and Monthly Churn Rate (r = -0.00217).</t>
  </si>
  <si>
    <t>8. Overall Conclusion</t>
  </si>
  <si>
    <t>Conclusion:</t>
  </si>
  <si>
    <t>LTV/CAC differs significantly across acquisition channels. ANOVA assumptions were violated because variances were unequal (Levene p &lt; 0.001) and the data were strongly right-skewed, so Kruskal-Wallis is the primary result. Product-Led Signup showed the highest average LTV/CAC.</t>
  </si>
  <si>
    <t>Unique_Ticket</t>
  </si>
  <si>
    <t>Resolution_Hours_Clean</t>
  </si>
  <si>
    <t>Mean:</t>
  </si>
  <si>
    <t>Standard deviation:</t>
  </si>
  <si>
    <t>skewness:</t>
  </si>
  <si>
    <t>kurtosis:</t>
  </si>
  <si>
    <t>Customers with first-90-day SLA breaches do not show a statistically significant difference in Churn Risk Flag compared with customers without SLA breaches (χ² = 0.035, p = 0.852 &gt; 0.05).</t>
  </si>
  <si>
    <t>Unequal variances (Levene p &lt; 0.001)</t>
  </si>
  <si>
    <t>Customers with first-90-day SLA breaches did not show a statistically significant difference in Churn Risk Flag compared with customers without SLA breaches (χ² = 0.035, p = 0.852 &gt; 0.05).</t>
  </si>
  <si>
    <t xml:space="preserve">	1.07E-05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</si>
</sst>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00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Arial Unicode MS"/>
    </font>
    <font>
      <b/>
      <sz val="16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0"/>
      <name val="Arial Unicode MS"/>
    </font>
    <font>
      <b/>
      <i/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/>
        <bgColor theme="9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0">
    <xf numFmtId="0" fontId="0" fillId="0" borderId="0" xfId="0"/>
    <xf numFmtId="9" fontId="0" fillId="0" borderId="0" xfId="0" applyNumberFormat="1"/>
    <xf numFmtId="10" fontId="0" fillId="0" borderId="0" xfId="1" applyNumberFormat="1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2" fillId="3" borderId="4" xfId="0" applyFont="1" applyFill="1" applyBorder="1"/>
    <xf numFmtId="0" fontId="2" fillId="3" borderId="5" xfId="0" applyFont="1" applyFill="1" applyBorder="1"/>
    <xf numFmtId="0" fontId="2" fillId="3" borderId="6" xfId="0" applyFont="1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3" fillId="0" borderId="8" xfId="0" applyFont="1" applyBorder="1" applyAlignment="1">
      <alignment horizontal="center"/>
    </xf>
    <xf numFmtId="2" fontId="2" fillId="3" borderId="0" xfId="0" applyNumberFormat="1" applyFont="1" applyFill="1"/>
    <xf numFmtId="2" fontId="0" fillId="0" borderId="0" xfId="0" applyNumberFormat="1"/>
    <xf numFmtId="0" fontId="2" fillId="4" borderId="0" xfId="0" applyFont="1" applyFill="1"/>
    <xf numFmtId="0" fontId="0" fillId="5" borderId="0" xfId="0" applyFill="1"/>
    <xf numFmtId="0" fontId="5" fillId="6" borderId="0" xfId="0" applyFont="1" applyFill="1"/>
    <xf numFmtId="11" fontId="6" fillId="7" borderId="0" xfId="0" applyNumberFormat="1" applyFont="1" applyFill="1"/>
    <xf numFmtId="11" fontId="4" fillId="7" borderId="0" xfId="0" applyNumberFormat="1" applyFont="1" applyFill="1"/>
    <xf numFmtId="0" fontId="0" fillId="0" borderId="0" xfId="0" applyAlignment="1">
      <alignment vertical="center" wrapText="1"/>
    </xf>
    <xf numFmtId="10" fontId="0" fillId="0" borderId="0" xfId="0" applyNumberFormat="1"/>
    <xf numFmtId="0" fontId="7" fillId="0" borderId="0" xfId="0" applyFont="1"/>
    <xf numFmtId="0" fontId="4" fillId="0" borderId="0" xfId="0" applyFont="1" applyAlignment="1">
      <alignment vertical="center" wrapText="1"/>
    </xf>
    <xf numFmtId="14" fontId="0" fillId="0" borderId="0" xfId="0" applyNumberFormat="1"/>
    <xf numFmtId="0" fontId="2" fillId="9" borderId="9" xfId="0" applyFont="1" applyFill="1" applyBorder="1" applyAlignment="1">
      <alignment horizontal="center"/>
    </xf>
    <xf numFmtId="0" fontId="2" fillId="10" borderId="0" xfId="0" applyFont="1" applyFill="1" applyAlignment="1">
      <alignment horizontal="center"/>
    </xf>
    <xf numFmtId="0" fontId="0" fillId="11" borderId="10" xfId="0" applyFill="1" applyBorder="1" applyAlignment="1">
      <alignment horizontal="center" wrapText="1"/>
    </xf>
    <xf numFmtId="0" fontId="0" fillId="8" borderId="10" xfId="0" applyFill="1" applyBorder="1" applyAlignment="1">
      <alignment horizontal="center" wrapText="1"/>
    </xf>
    <xf numFmtId="11" fontId="0" fillId="8" borderId="10" xfId="0" applyNumberFormat="1" applyFill="1" applyBorder="1" applyAlignment="1">
      <alignment horizontal="center" wrapText="1"/>
    </xf>
    <xf numFmtId="0" fontId="2" fillId="10" borderId="0" xfId="0" applyFont="1" applyFill="1"/>
    <xf numFmtId="0" fontId="9" fillId="12" borderId="10" xfId="0" applyFont="1" applyFill="1" applyBorder="1"/>
    <xf numFmtId="164" fontId="9" fillId="12" borderId="10" xfId="0" applyNumberFormat="1" applyFont="1" applyFill="1" applyBorder="1"/>
    <xf numFmtId="0" fontId="0" fillId="12" borderId="10" xfId="0" applyFill="1" applyBorder="1"/>
    <xf numFmtId="0" fontId="0" fillId="12" borderId="10" xfId="0" applyFill="1" applyBorder="1" applyAlignment="1">
      <alignment wrapText="1"/>
    </xf>
    <xf numFmtId="0" fontId="0" fillId="5" borderId="0" xfId="0" applyFill="1" applyAlignment="1">
      <alignment wrapText="1"/>
    </xf>
    <xf numFmtId="0" fontId="2" fillId="10" borderId="0" xfId="0" applyFont="1" applyFill="1" applyAlignment="1">
      <alignment vertical="center"/>
    </xf>
    <xf numFmtId="0" fontId="4" fillId="5" borderId="0" xfId="0" applyFont="1" applyFill="1" applyAlignment="1">
      <alignment horizontal="left"/>
    </xf>
    <xf numFmtId="0" fontId="6" fillId="11" borderId="0" xfId="0" applyFont="1" applyFill="1"/>
    <xf numFmtId="0" fontId="4" fillId="8" borderId="0" xfId="0" applyFont="1" applyFill="1"/>
    <xf numFmtId="0" fontId="4" fillId="11" borderId="0" xfId="0" applyFont="1" applyFill="1" applyAlignment="1">
      <alignment horizontal="left"/>
    </xf>
    <xf numFmtId="0" fontId="2" fillId="10" borderId="10" xfId="0" applyFont="1" applyFill="1" applyBorder="1" applyAlignment="1">
      <alignment horizontal="left" vertical="top"/>
    </xf>
    <xf numFmtId="0" fontId="10" fillId="10" borderId="10" xfId="0" applyFont="1" applyFill="1" applyBorder="1" applyAlignment="1">
      <alignment horizontal="left" vertical="top" wrapText="1"/>
    </xf>
    <xf numFmtId="0" fontId="7" fillId="0" borderId="10" xfId="0" applyFont="1" applyBorder="1" applyAlignment="1">
      <alignment horizontal="center" vertical="center" wrapText="1"/>
    </xf>
    <xf numFmtId="2" fontId="0" fillId="0" borderId="10" xfId="0" applyNumberFormat="1" applyBorder="1" applyAlignment="1">
      <alignment horizontal="left"/>
    </xf>
    <xf numFmtId="1" fontId="0" fillId="0" borderId="10" xfId="0" applyNumberFormat="1" applyBorder="1" applyAlignment="1">
      <alignment horizontal="left"/>
    </xf>
    <xf numFmtId="2" fontId="7" fillId="0" borderId="10" xfId="0" applyNumberFormat="1" applyFont="1" applyBorder="1" applyAlignment="1">
      <alignment horizontal="left" vertical="center" wrapText="1"/>
    </xf>
    <xf numFmtId="0" fontId="0" fillId="0" borderId="10" xfId="0" applyBorder="1"/>
    <xf numFmtId="0" fontId="6" fillId="5" borderId="10" xfId="0" applyFont="1" applyFill="1" applyBorder="1" applyAlignment="1">
      <alignment horizontal="left"/>
    </xf>
    <xf numFmtId="0" fontId="2" fillId="10" borderId="10" xfId="0" applyFont="1" applyFill="1" applyBorder="1" applyAlignment="1">
      <alignment horizontal="center" vertical="center"/>
    </xf>
    <xf numFmtId="0" fontId="6" fillId="8" borderId="0" xfId="0" applyFont="1" applyFill="1" applyAlignment="1">
      <alignment horizontal="center"/>
    </xf>
    <xf numFmtId="0" fontId="6" fillId="5" borderId="9" xfId="0" applyFont="1" applyFill="1" applyBorder="1" applyAlignment="1">
      <alignment horizontal="left"/>
    </xf>
    <xf numFmtId="0" fontId="9" fillId="0" borderId="10" xfId="0" applyFont="1" applyBorder="1" applyAlignment="1">
      <alignment horizontal="left" vertical="top" wrapText="1"/>
    </xf>
    <xf numFmtId="0" fontId="4" fillId="0" borderId="0" xfId="0" applyFont="1"/>
    <xf numFmtId="0" fontId="4" fillId="5" borderId="0" xfId="0" applyFont="1" applyFill="1"/>
    <xf numFmtId="0" fontId="0" fillId="0" borderId="0" xfId="0" applyAlignment="1">
      <alignment horizontal="left"/>
    </xf>
    <xf numFmtId="11" fontId="0" fillId="0" borderId="0" xfId="0" applyNumberFormat="1"/>
    <xf numFmtId="0" fontId="2" fillId="10" borderId="10" xfId="0" applyFont="1" applyFill="1" applyBorder="1"/>
    <xf numFmtId="164" fontId="0" fillId="0" borderId="10" xfId="0" applyNumberFormat="1" applyBorder="1"/>
    <xf numFmtId="0" fontId="4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Alignment="1">
      <alignment vertical="top"/>
    </xf>
    <xf numFmtId="164" fontId="0" fillId="0" borderId="0" xfId="0" applyNumberFormat="1"/>
    <xf numFmtId="0" fontId="8" fillId="10" borderId="0" xfId="0" applyFont="1" applyFill="1" applyAlignment="1">
      <alignment horizontal="center"/>
    </xf>
    <xf numFmtId="0" fontId="3" fillId="5" borderId="0" xfId="0" applyFont="1" applyFill="1" applyAlignment="1">
      <alignment horizontal="center"/>
    </xf>
    <xf numFmtId="0" fontId="8" fillId="10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/>
    </xf>
    <xf numFmtId="0" fontId="9" fillId="0" borderId="0" xfId="0" applyFont="1" applyAlignment="1">
      <alignment horizontal="left" vertical="center" wrapText="1"/>
    </xf>
    <xf numFmtId="0" fontId="0" fillId="0" borderId="0" xfId="0" applyAlignment="1">
      <alignment vertical="top" wrapText="1"/>
    </xf>
    <xf numFmtId="0" fontId="4" fillId="5" borderId="10" xfId="0" applyFont="1" applyFill="1" applyBorder="1" applyAlignment="1">
      <alignment horizontal="center"/>
    </xf>
    <xf numFmtId="0" fontId="9" fillId="0" borderId="0" xfId="0" applyFont="1" applyAlignment="1">
      <alignment horizontal="left" wrapText="1"/>
    </xf>
    <xf numFmtId="0" fontId="0" fillId="8" borderId="0" xfId="0" applyFill="1" applyAlignment="1">
      <alignment horizontal="left"/>
    </xf>
    <xf numFmtId="0" fontId="9" fillId="0" borderId="0" xfId="0" applyFont="1" applyAlignment="1">
      <alignment wrapText="1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1" fillId="5" borderId="0" xfId="0" applyFont="1" applyFill="1" applyAlignment="1">
      <alignment horizontal="center"/>
    </xf>
  </cellXfs>
  <cellStyles count="2">
    <cellStyle name="Normal" xfId="0" builtinId="0"/>
    <cellStyle name="Percent" xfId="1" builtinId="5"/>
  </cellStyles>
  <dxfs count="7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"/>
    </dxf>
    <dxf>
      <numFmt numFmtId="19" formatCode="dd/mm/yy"/>
    </dxf>
    <dxf>
      <numFmt numFmtId="19" formatCode="dd/mm/yy"/>
    </dxf>
    <dxf>
      <numFmt numFmtId="19" formatCode="dd/mm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1" defaultTableStyle="TableStyleMedium2" defaultPivotStyle="PivotStyleLight16">
    <tableStyle name="Invisible" pivot="0" table="0" count="0" xr9:uid="{800B627A-3BFA-4495-89F8-7E0C0B2A7612}"/>
  </tableStyles>
  <colors>
    <mruColors>
      <color rgb="FFE2F0D9"/>
      <color rgb="FFD9EAF7"/>
      <color rgb="FF1F4E78"/>
      <color rgb="FFFCE4D6"/>
      <color rgb="FF000000"/>
      <color rgb="FFFFF2CC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Monthly Churn Rate Distribution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 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'Churn Distribution'!$C$2:$C$12</c:f>
              <c:numCache>
                <c:formatCode>General</c:formatCode>
                <c:ptCount val="11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</c:numCache>
            </c:numRef>
          </c:cat>
          <c:val>
            <c:numRef>
              <c:f>'Churn Distribution'!$D$2:$D$12</c:f>
              <c:numCache>
                <c:formatCode>General</c:formatCode>
                <c:ptCount val="11"/>
                <c:pt idx="0">
                  <c:v>421</c:v>
                </c:pt>
                <c:pt idx="1">
                  <c:v>483</c:v>
                </c:pt>
                <c:pt idx="2">
                  <c:v>181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6</c:v>
                </c:pt>
                <c:pt idx="7">
                  <c:v>1</c:v>
                </c:pt>
                <c:pt idx="8">
                  <c:v>3</c:v>
                </c:pt>
                <c:pt idx="9">
                  <c:v>1</c:v>
                </c:pt>
                <c:pt idx="1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F6-473B-8ED9-0C2DCB867F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165484000"/>
        <c:axId val="1367110799"/>
      </c:barChart>
      <c:lineChart>
        <c:grouping val="standard"/>
        <c:varyColors val="0"/>
        <c:ser>
          <c:idx val="1"/>
          <c:order val="1"/>
          <c:tx>
            <c:v>Lognormal Expected Frequency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'Churn Distribution'!$K$2:$K$12</c:f>
              <c:numCache>
                <c:formatCode>General</c:formatCode>
                <c:ptCount val="11"/>
                <c:pt idx="0">
                  <c:v>534.10117683802491</c:v>
                </c:pt>
                <c:pt idx="1">
                  <c:v>346.73362314197823</c:v>
                </c:pt>
                <c:pt idx="2">
                  <c:v>123.46071412334454</c:v>
                </c:pt>
                <c:pt idx="3">
                  <c:v>49.205217142183443</c:v>
                </c:pt>
                <c:pt idx="4">
                  <c:v>21.968163455833512</c:v>
                </c:pt>
                <c:pt idx="5">
                  <c:v>10.731437018710356</c:v>
                </c:pt>
                <c:pt idx="6">
                  <c:v>5.6282269295117811</c:v>
                </c:pt>
                <c:pt idx="7">
                  <c:v>3.1254334252641902</c:v>
                </c:pt>
                <c:pt idx="8">
                  <c:v>1.8190394124949716</c:v>
                </c:pt>
                <c:pt idx="9">
                  <c:v>1.101125959320115</c:v>
                </c:pt>
                <c:pt idx="10">
                  <c:v>0.68918352734766986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9F6-473B-8ED9-0C2DCB867F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5484000"/>
        <c:axId val="1367110799"/>
      </c:lineChart>
      <c:catAx>
        <c:axId val="1654840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Monthly Churn Rate (%)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7110799"/>
        <c:crosses val="autoZero"/>
        <c:auto val="1"/>
        <c:lblAlgn val="ctr"/>
        <c:lblOffset val="100"/>
        <c:noMultiLvlLbl val="0"/>
      </c:catAx>
      <c:valAx>
        <c:axId val="1367110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Frequency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1.9444444444444445E-2"/>
              <c:y val="0.3706867891513560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4840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Monthly Churn Rate Distribution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 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'Churn Distribution'!$C$2:$C$12</c:f>
              <c:numCache>
                <c:formatCode>General</c:formatCode>
                <c:ptCount val="11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</c:numCache>
            </c:numRef>
          </c:cat>
          <c:val>
            <c:numRef>
              <c:f>'Churn Distribution'!$D$2:$D$12</c:f>
              <c:numCache>
                <c:formatCode>General</c:formatCode>
                <c:ptCount val="11"/>
                <c:pt idx="0">
                  <c:v>421</c:v>
                </c:pt>
                <c:pt idx="1">
                  <c:v>483</c:v>
                </c:pt>
                <c:pt idx="2">
                  <c:v>181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6</c:v>
                </c:pt>
                <c:pt idx="7">
                  <c:v>1</c:v>
                </c:pt>
                <c:pt idx="8">
                  <c:v>3</c:v>
                </c:pt>
                <c:pt idx="9">
                  <c:v>1</c:v>
                </c:pt>
                <c:pt idx="1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F6-473B-8ED9-0C2DCB867F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65484000"/>
        <c:axId val="1367110799"/>
      </c:barChart>
      <c:lineChart>
        <c:grouping val="standard"/>
        <c:varyColors val="0"/>
        <c:ser>
          <c:idx val="1"/>
          <c:order val="1"/>
          <c:tx>
            <c:v>Lognormal Expected Frequency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'Churn Distribution'!$K$2:$K$12</c:f>
              <c:numCache>
                <c:formatCode>General</c:formatCode>
                <c:ptCount val="11"/>
                <c:pt idx="0">
                  <c:v>534.10117683802491</c:v>
                </c:pt>
                <c:pt idx="1">
                  <c:v>346.73362314197823</c:v>
                </c:pt>
                <c:pt idx="2">
                  <c:v>123.46071412334454</c:v>
                </c:pt>
                <c:pt idx="3">
                  <c:v>49.205217142183443</c:v>
                </c:pt>
                <c:pt idx="4">
                  <c:v>21.968163455833512</c:v>
                </c:pt>
                <c:pt idx="5">
                  <c:v>10.731437018710356</c:v>
                </c:pt>
                <c:pt idx="6">
                  <c:v>5.6282269295117811</c:v>
                </c:pt>
                <c:pt idx="7">
                  <c:v>3.1254334252641902</c:v>
                </c:pt>
                <c:pt idx="8">
                  <c:v>1.8190394124949716</c:v>
                </c:pt>
                <c:pt idx="9">
                  <c:v>1.101125959320115</c:v>
                </c:pt>
                <c:pt idx="10">
                  <c:v>0.68918352734766986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9F6-473B-8ED9-0C2DCB867F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5484000"/>
        <c:axId val="1367110799"/>
      </c:lineChart>
      <c:catAx>
        <c:axId val="1654840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Monthly Churn Rate (%)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7110799"/>
        <c:crosses val="autoZero"/>
        <c:auto val="1"/>
        <c:lblAlgn val="ctr"/>
        <c:lblOffset val="100"/>
        <c:noMultiLvlLbl val="0"/>
      </c:catAx>
      <c:valAx>
        <c:axId val="1367110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Frequency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1.9444444444444445E-2"/>
              <c:y val="0.3706867891513560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4840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72</xdr:row>
      <xdr:rowOff>53340</xdr:rowOff>
    </xdr:from>
    <xdr:to>
      <xdr:col>8</xdr:col>
      <xdr:colOff>0</xdr:colOff>
      <xdr:row>90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78D7734-9477-4AE3-9BB7-846D90D876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57150</xdr:colOff>
      <xdr:row>12</xdr:row>
      <xdr:rowOff>49530</xdr:rowOff>
    </xdr:from>
    <xdr:to>
      <xdr:col>7</xdr:col>
      <xdr:colOff>662940</xdr:colOff>
      <xdr:row>32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B8FAB12-B929-E099-147C-1B77B823F9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298FC01E-43EC-4CD0-B186-09C7959BAD3D}" autoFormatId="16" applyNumberFormats="0" applyBorderFormats="0" applyFontFormats="0" applyPatternFormats="0" applyAlignmentFormats="0" applyWidthHeightFormats="0">
  <queryTableRefresh nextId="19" unboundColumnsRight="3">
    <queryTableFields count="18">
      <queryTableField id="1" name="Ticket_ID" tableColumnId="1"/>
      <queryTableField id="2" name="Customer_ID" tableColumnId="2"/>
      <queryTableField id="3" name="Deal_ID" tableColumnId="3"/>
      <queryTableField id="4" name="Category" tableColumnId="4"/>
      <queryTableField id="5" name="Priority" tableColumnId="5"/>
      <queryTableField id="6" name="Status" tableColumnId="6"/>
      <queryTableField id="7" name="Created_Date" tableColumnId="7"/>
      <queryTableField id="8" name="Resolved_Date" tableColumnId="8"/>
      <queryTableField id="9" name="Resolution_Hours" tableColumnId="9"/>
      <queryTableField id="10" name="SLA_Target_Hours" tableColumnId="10"/>
      <queryTableField id="11" name="SLA_Met" tableColumnId="11"/>
      <queryTableField id="12" name="Assigned_Agent" tableColumnId="12"/>
      <queryTableField id="13" name="Contact_Channel" tableColumnId="13"/>
      <queryTableField id="14" name="CSAT_Score" tableColumnId="14"/>
      <queryTableField id="15" name="Automation_Flag" tableColumnId="15"/>
      <queryTableField id="16" dataBound="0" tableColumnId="16"/>
      <queryTableField id="17" dataBound="0" tableColumnId="17"/>
      <queryTableField id="18" dataBound="0" tableColumnId="1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5" xr16:uid="{544A0D32-5AF0-4FAC-9D9E-CB2DF5B36AC1}" autoFormatId="16" applyNumberFormats="0" applyBorderFormats="0" applyFontFormats="0" applyPatternFormats="0" applyAlignmentFormats="0" applyWidthHeightFormats="0">
  <queryTableRefresh nextId="19" unboundColumnsRight="2">
    <queryTableFields count="18">
      <queryTableField id="1" name="Deal_ID" tableColumnId="1"/>
      <queryTableField id="2" name="Customer_ID" tableColumnId="2"/>
      <queryTableField id="3" name="Campaign_ID" tableColumnId="3"/>
      <queryTableField id="4" name="Service_Line" tableColumnId="4"/>
      <queryTableField id="5" name="Sales_Stage" tableColumnId="5"/>
      <queryTableField id="6" name="Deal_Value_USD" tableColumnId="6"/>
      <queryTableField id="7" name="Deal_Source" tableColumnId="7"/>
      <queryTableField id="8" name="Sales_Rep_Name" tableColumnId="8"/>
      <queryTableField id="9" name="Created_Date" tableColumnId="9"/>
      <queryTableField id="10" name="Expected_Close_Date" tableColumnId="10"/>
      <queryTableField id="11" name="Closed_Date" tableColumnId="11"/>
      <queryTableField id="12" name="Days_to_Close" tableColumnId="12"/>
      <queryTableField id="13" name="Upsell_Flag" tableColumnId="13"/>
      <queryTableField id="14" name="Products_Sold" tableColumnId="14"/>
      <queryTableField id="15" name="Discount_Pct" tableColumnId="15"/>
      <queryTableField id="16" name="Region" tableColumnId="16"/>
      <queryTableField id="17" dataBound="0" tableColumnId="17"/>
      <queryTableField id="18" dataBound="0" tableColumnId="18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" xr16:uid="{0CCD35E7-CA67-4E1F-B1FE-0295F42699EE}" autoFormatId="16" applyNumberFormats="0" applyBorderFormats="0" applyFontFormats="0" applyPatternFormats="0" applyAlignmentFormats="0" applyWidthHeightFormats="0">
  <queryTableRefresh nextId="16" unboundColumnsRight="1">
    <queryTableFields count="15">
      <queryTableField id="1" name="Customer_ID" tableColumnId="1"/>
      <queryTableField id="2" name="Company_Name" tableColumnId="2"/>
      <queryTableField id="3" name="Industry" tableColumnId="3"/>
      <queryTableField id="4" name="Company_Size" tableColumnId="4"/>
      <queryTableField id="5" name="Customer_Tier" tableColumnId="5"/>
      <queryTableField id="6" name="Region" tableColumnId="6"/>
      <queryTableField id="7" name="Onboarding_Date" tableColumnId="7"/>
      <queryTableField id="8" name="Renewal_Status" tableColumnId="8"/>
      <queryTableField id="9" name="MRR_USD" tableColumnId="9"/>
      <queryTableField id="10" name="NPS_Score" tableColumnId="10"/>
      <queryTableField id="11" name="Subscribed_Plan" tableColumnId="11"/>
      <queryTableField id="12" name="CSM_Name" tableColumnId="12"/>
      <queryTableField id="13" name="Contract_Months" tableColumnId="13"/>
      <queryTableField id="14" name="Churn_Risk_Flag" tableColumnId="14"/>
      <queryTableField id="15" dataBound="0" tableColumnId="1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CA6E2382-8EF9-4D6E-804F-A815B048E5FD}" autoFormatId="16" applyNumberFormats="0" applyBorderFormats="0" applyFontFormats="0" applyPatternFormats="0" applyAlignmentFormats="0" applyWidthHeightFormats="0">
  <queryTableRefresh nextId="17">
    <queryTableFields count="16">
      <queryTableField id="1" name="Campaign_ID" tableColumnId="1"/>
      <queryTableField id="2" name="Campaign_Name" tableColumnId="2"/>
      <queryTableField id="3" name="Campaign_Type" tableColumnId="3"/>
      <queryTableField id="4" name="Start_Date" tableColumnId="4"/>
      <queryTableField id="5" name="End_Date" tableColumnId="5"/>
      <queryTableField id="6" name="Budget_USD" tableColumnId="6"/>
      <queryTableField id="7" name="Actual_Spend_USD" tableColumnId="7"/>
      <queryTableField id="8" name="Leads_Generated" tableColumnId="8"/>
      <queryTableField id="9" name="Qualified_Leads" tableColumnId="9"/>
      <queryTableField id="10" name="Activations" tableColumnId="10"/>
      <queryTableField id="11" name="Activation_Rate_Pct" tableColumnId="11"/>
      <queryTableField id="12" name="Retention_7Day_Pct" tableColumnId="12"/>
      <queryTableField id="13" name="Target_Audience" tableColumnId="13"/>
      <queryTableField id="14" name="Channel" tableColumnId="14"/>
      <queryTableField id="15" name="In_App_Nudge_Type" tableColumnId="15"/>
      <queryTableField id="16" name="Target_Region" tableColumnId="16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E477193D-D0FA-429F-97DD-894A929F1275}" autoFormatId="16" applyNumberFormats="0" applyBorderFormats="0" applyFontFormats="0" applyPatternFormats="0" applyAlignmentFormats="0" applyWidthHeightFormats="0">
  <queryTableRefresh nextId="22">
    <queryTableFields count="21">
      <queryTableField id="1" name="Record_ID" tableColumnId="1"/>
      <queryTableField id="2" name="Customer_ID" tableColumnId="2"/>
      <queryTableField id="3" name="Cohort" tableColumnId="3"/>
      <queryTableField id="4" name="Service_Line" tableColumnId="4"/>
      <queryTableField id="5" name="Acquisition_Channel" tableColumnId="5"/>
      <queryTableField id="6" name="Scenario" tableColumnId="6"/>
      <queryTableField id="7" name="MRR_USD" tableColumnId="7"/>
      <queryTableField id="8" name="ARR_USD" tableColumnId="8"/>
      <queryTableField id="9" name="CAC_USD" tableColumnId="9"/>
      <queryTableField id="10" name="LTV_USD" tableColumnId="10"/>
      <queryTableField id="11" name="LTV_CAC_Ratio" tableColumnId="11"/>
      <queryTableField id="12" name="Monthly_Churn_Rate_Pct" tableColumnId="12"/>
      <queryTableField id="13" name="Expansion_MRR_USD" tableColumnId="13"/>
      <queryTableField id="14" name="Contraction_MRR_USD" tableColumnId="14"/>
      <queryTableField id="15" name="Burn_Rate_USD" tableColumnId="15"/>
      <queryTableField id="16" name="Cash_Balance_USD" tableColumnId="16"/>
      <queryTableField id="17" name="Runway_Months" tableColumnId="17"/>
      <queryTableField id="18" name="Gross_Margin_Pct" tableColumnId="18"/>
      <queryTableField id="19" name="Budget_Variance_Pct" tableColumnId="19"/>
      <queryTableField id="20" name="Period_Start_Date" tableColumnId="20"/>
      <queryTableField id="21" name="Period_End_Date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FEB33D8-DB87-43CB-A426-69721EF687C5}" name="Support_Tickets" displayName="Support_Tickets" ref="A1:R7651" tableType="queryTable" totalsRowShown="0">
  <autoFilter ref="A1:R7651" xr:uid="{DFEB33D8-DB87-43CB-A426-69721EF687C5}"/>
  <tableColumns count="18">
    <tableColumn id="1" xr3:uid="{1D1822C0-4CF9-4D6F-9D5B-1271A90420FA}" uniqueName="1" name="Ticket_ID" queryTableFieldId="1" dataDxfId="70"/>
    <tableColumn id="2" xr3:uid="{8678DD7E-C1CC-4A64-8635-2F6388FA4478}" uniqueName="2" name="Customer_ID" queryTableFieldId="2" dataDxfId="69"/>
    <tableColumn id="3" xr3:uid="{6EEC5A81-5396-415E-8D3A-792613AB9994}" uniqueName="3" name="Deal_ID" queryTableFieldId="3" dataDxfId="68"/>
    <tableColumn id="4" xr3:uid="{28BC8F1B-50A6-4801-96C3-856B1636E7D4}" uniqueName="4" name="Category" queryTableFieldId="4" dataDxfId="67"/>
    <tableColumn id="5" xr3:uid="{ABAE1FBB-098B-438B-B85D-240B919F868F}" uniqueName="5" name="Priority" queryTableFieldId="5" dataDxfId="66"/>
    <tableColumn id="6" xr3:uid="{30FF709E-C6C9-4201-925A-E9743F84A5E0}" uniqueName="6" name="Status" queryTableFieldId="6" dataDxfId="65"/>
    <tableColumn id="7" xr3:uid="{1A6D5DB6-6050-4DED-BFD3-A075B54FB433}" uniqueName="7" name="Created_Date" queryTableFieldId="7" dataDxfId="64"/>
    <tableColumn id="8" xr3:uid="{32F54C20-6C5B-49A0-B360-62F47FBBC335}" uniqueName="8" name="Resolved_Date" queryTableFieldId="8" dataDxfId="63"/>
    <tableColumn id="9" xr3:uid="{B40A6B33-B896-4446-81CE-118501D8522F}" uniqueName="9" name="Resolution_Hours" queryTableFieldId="9"/>
    <tableColumn id="10" xr3:uid="{1ECF7352-22E7-484C-8F98-AFA4B4612D68}" uniqueName="10" name="SLA_Target_Hours" queryTableFieldId="10"/>
    <tableColumn id="11" xr3:uid="{A53E5EFF-C542-453E-B790-5E066AEAFD9E}" uniqueName="11" name="SLA_Met" queryTableFieldId="11" dataDxfId="62"/>
    <tableColumn id="12" xr3:uid="{E666CEB4-A675-49C3-B949-2565BEDBEC98}" uniqueName="12" name="Assigned_Agent" queryTableFieldId="12" dataDxfId="61"/>
    <tableColumn id="13" xr3:uid="{06A69CF7-A380-4879-8F7F-B922F7E161FB}" uniqueName="13" name="Contact_Channel" queryTableFieldId="13" dataDxfId="60"/>
    <tableColumn id="14" xr3:uid="{A5A7778E-A18C-4D10-A1D9-94CB274C5F42}" uniqueName="14" name="CSAT_Score" queryTableFieldId="14"/>
    <tableColumn id="15" xr3:uid="{FFAEE610-2BD7-4AB4-93F7-225863DFBCCE}" uniqueName="15" name="Automation_Flag" queryTableFieldId="15" dataDxfId="59"/>
    <tableColumn id="16" xr3:uid="{549C5EF7-8E82-44E2-806A-5E0AFB727D07}" uniqueName="16" name="Created_Date_Clean" queryTableFieldId="16" dataDxfId="58">
      <calculatedColumnFormula>IFERROR(DATEVALUE(G2),IFERROR(DATE(RIGHT(G2,4),MID(G2,4,2),LEFT(G2,2)),""))</calculatedColumnFormula>
    </tableColumn>
    <tableColumn id="17" xr3:uid="{9BCCEA62-1FE0-4E91-BED3-3FCD29A3ECB2}" uniqueName="17" name="Unique_Ticket" queryTableFieldId="17" dataDxfId="57">
      <calculatedColumnFormula>--(COUNTIF($A$2:A2,A2)=1)</calculatedColumnFormula>
    </tableColumn>
    <tableColumn id="18" xr3:uid="{C1A09C43-870F-4DB6-8DC2-454B1794443D}" uniqueName="18" name="Resolution_Hours_Clean" queryTableFieldId="18" dataDxfId="56">
      <calculatedColumnFormula>IF(AND(Q2=1,I2&lt;&gt;"",ISNUMBER(I2),I2&gt;=0),I2,"")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CC5463A-E22B-447D-A173-9199A5B57D1A}" name="Sales_Pipeline" displayName="Sales_Pipeline" ref="A1:R4227" tableType="queryTable" totalsRowCount="1">
  <autoFilter ref="A1:R4226" xr:uid="{6CC5463A-E22B-447D-A173-9199A5B57D1A}"/>
  <tableColumns count="18">
    <tableColumn id="1" xr3:uid="{20395182-DA27-43BE-B605-C72F68F264AD}" uniqueName="1" name="Deal_ID" queryTableFieldId="1" dataDxfId="55" totalsRowDxfId="54"/>
    <tableColumn id="2" xr3:uid="{C7AC8C1A-E4B1-4CF1-9C5C-2447E9744B0D}" uniqueName="2" name="Customer_ID" queryTableFieldId="2" dataDxfId="53" totalsRowDxfId="52"/>
    <tableColumn id="3" xr3:uid="{5CFBC634-5635-45B6-A810-4176BF1BD371}" uniqueName="3" name="Campaign_ID" queryTableFieldId="3" dataDxfId="51" totalsRowDxfId="50"/>
    <tableColumn id="4" xr3:uid="{B0D7D681-8015-4C49-BB78-F936D92DADA9}" uniqueName="4" name="Service_Line" queryTableFieldId="4" dataDxfId="49" totalsRowDxfId="48"/>
    <tableColumn id="5" xr3:uid="{49D47CE0-6E30-45AD-90B6-AC76E623A0B6}" uniqueName="5" name="Sales_Stage" queryTableFieldId="5" dataDxfId="47" totalsRowDxfId="46"/>
    <tableColumn id="6" xr3:uid="{8A889F47-C366-453D-970C-5DDD4947A586}" uniqueName="6" name="Deal_Value_USD" queryTableFieldId="6" dataDxfId="45" totalsRowDxfId="44"/>
    <tableColumn id="7" xr3:uid="{7FC24A18-1702-4244-ACE8-D9EBAC863026}" uniqueName="7" name="Deal_Source" queryTableFieldId="7" dataDxfId="43" totalsRowDxfId="42"/>
    <tableColumn id="8" xr3:uid="{D22CEF20-51FF-446C-8C5D-995A266A4DF2}" uniqueName="8" name="Sales_Rep_Name" queryTableFieldId="8" dataDxfId="41" totalsRowDxfId="40"/>
    <tableColumn id="9" xr3:uid="{C8F0BE79-88CB-4FC8-A647-028F6A82304A}" uniqueName="9" name="Created_Date" queryTableFieldId="9" dataDxfId="39" totalsRowDxfId="38"/>
    <tableColumn id="10" xr3:uid="{C03BAB1B-0355-4FAC-821C-16461ED536B3}" uniqueName="10" name="Expected_Close_Date" queryTableFieldId="10" dataDxfId="37" totalsRowDxfId="36"/>
    <tableColumn id="11" xr3:uid="{B487AB30-12B0-48FC-85AD-546C469656A1}" uniqueName="11" name="Closed_Date" queryTableFieldId="11" dataDxfId="35" totalsRowDxfId="34"/>
    <tableColumn id="12" xr3:uid="{538B481F-8EAF-40A5-8751-31EAA7C2DBEF}" uniqueName="12" name="Days_to_Close" queryTableFieldId="12"/>
    <tableColumn id="13" xr3:uid="{C5520AF8-A558-4EBB-8E61-82B3E0929492}" uniqueName="13" name="Upsell_Flag" queryTableFieldId="13"/>
    <tableColumn id="14" xr3:uid="{8605B515-C6D7-4DA9-918A-B9B81B24E534}" uniqueName="14" name="Products_Sold" queryTableFieldId="14"/>
    <tableColumn id="15" xr3:uid="{ED556625-56BD-4263-9837-10D922ED937C}" uniqueName="15" name="Discount_Pct" queryTableFieldId="15"/>
    <tableColumn id="16" xr3:uid="{22BA3029-90F3-4B00-94EB-3437FA96CC46}" uniqueName="16" name="Region" queryTableFieldId="16" dataDxfId="33" totalsRowDxfId="32"/>
    <tableColumn id="17" xr3:uid="{ABC83D5A-6DA9-4569-A9B6-4ABD942A1F10}" uniqueName="17" name="Deal_Value_Clean" queryTableFieldId="17" dataDxfId="31" totalsRowDxfId="30">
      <calculatedColumnFormula>IFERROR(IF(RIGHT(UPPER(TRIM(F2)),1)="K",VALUE(SUBSTITUTE(SUBSTITUTE(LEFT(TRIM(F2),LEN(TRIM(F2))-1),"$",""),",",""))*1000,IF(RIGHT(UPPER(TRIM(F2)),1)="M",VALUE(SUBSTITUTE(SUBSTITUTE(LEFT(TRIM(F2),LEN(TRIM(F2))-1),"$",""),",",""))*1000000,VALUE(SUBSTITUTE(SUBSTITUTE(TRIM(F2),"$",""),",","")))),"")</calculatedColumnFormula>
    </tableColumn>
    <tableColumn id="18" xr3:uid="{E15D5373-FE4F-424A-971C-6EE230F344D0}" uniqueName="18" name="Deal_Value_Unique" queryTableFieldId="18" dataDxfId="29" totalsRowDxfId="28">
      <calculatedColumnFormula>IF(COUNTIF($A$2:A2,A2)=1,Q2,"")</calculatedColumnFormula>
    </tableColumn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590C036-F272-45A8-8D12-26BA57E20071}" name="Customers" displayName="Customers" ref="A1:O1521" tableType="queryTable" totalsRowShown="0">
  <autoFilter ref="A1:O1521" xr:uid="{1590C036-F272-45A8-8D12-26BA57E20071}"/>
  <tableColumns count="15">
    <tableColumn id="1" xr3:uid="{B2C909AC-57F3-4310-98A3-D5D70C542351}" uniqueName="1" name="Customer_ID" queryTableFieldId="1" dataDxfId="27"/>
    <tableColumn id="2" xr3:uid="{CA3BF811-233B-4062-BDAF-09F74685B201}" uniqueName="2" name="Company_Name" queryTableFieldId="2" dataDxfId="26"/>
    <tableColumn id="3" xr3:uid="{23BAE386-FD39-4CEB-9276-3A03A673B7FA}" uniqueName="3" name="Industry" queryTableFieldId="3" dataDxfId="25"/>
    <tableColumn id="4" xr3:uid="{A3F7B4BD-CCA5-4FB9-A2F9-D8B4C439C9D9}" uniqueName="4" name="Company_Size" queryTableFieldId="4" dataDxfId="24"/>
    <tableColumn id="5" xr3:uid="{514D31DB-C81A-48E9-8D27-7E77EC145285}" uniqueName="5" name="Customer_Tier" queryTableFieldId="5" dataDxfId="23"/>
    <tableColumn id="6" xr3:uid="{0491D84F-EF7D-4648-A56C-709B3E58C490}" uniqueName="6" name="Region" queryTableFieldId="6" dataDxfId="22"/>
    <tableColumn id="7" xr3:uid="{1156D612-E7D8-4266-91CF-7673F0272642}" uniqueName="7" name="Onboarding_Date" queryTableFieldId="7" dataDxfId="21"/>
    <tableColumn id="8" xr3:uid="{F8B694EF-4968-4A59-BCF5-E0740311A296}" uniqueName="8" name="Renewal_Status" queryTableFieldId="8" dataDxfId="20"/>
    <tableColumn id="9" xr3:uid="{FCA1DEB3-CBF7-4AD3-AE6B-5595BB675718}" uniqueName="9" name="MRR_USD" queryTableFieldId="9"/>
    <tableColumn id="10" xr3:uid="{7964AB80-1A66-492C-B07D-64EC3C4D3E17}" uniqueName="10" name="NPS_Score" queryTableFieldId="10"/>
    <tableColumn id="11" xr3:uid="{454D1CA2-57A1-4FCB-9CFA-80B35A310696}" uniqueName="11" name="Subscribed_Plan" queryTableFieldId="11" dataDxfId="19"/>
    <tableColumn id="12" xr3:uid="{C5E0EE52-3CDF-4060-A869-44795FB1E844}" uniqueName="12" name="CSM_Name" queryTableFieldId="12" dataDxfId="18"/>
    <tableColumn id="13" xr3:uid="{0B6F67B8-08C7-4E7F-B12B-E1558B9556E2}" uniqueName="13" name="Contract_Months" queryTableFieldId="13"/>
    <tableColumn id="14" xr3:uid="{98BEBD5E-54EF-4A29-B4EA-BE8C4662F0C1}" uniqueName="14" name="Churn_Risk_Flag" queryTableFieldId="14"/>
    <tableColumn id="15" xr3:uid="{EDAAD036-5764-4858-ABF7-7147368130F8}" uniqueName="15" name="SLA_Breach_90D" queryTableFieldId="15" dataDxfId="17">
      <calculatedColumnFormula>IF(COUNTIF($A$2:A2,A2)&gt;1,"",--(COUNTIFS(Support_Tickets!$B:$B,A2,Support_Tickets!$P:$P,"&gt;="&amp;G2,Support_Tickets!$P:$P,"&lt;="&amp;G2+90,Support_Tickets!$K:$K,"No")&gt;0))</calculatedColumnFormula>
    </tableColumn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B763C99-5D36-4C14-8E05-4136BE5F135E}" name="Marketing_Campaigns" displayName="Marketing_Campaigns" ref="A1:P484" tableType="queryTable" totalsRowShown="0">
  <autoFilter ref="A1:P484" xr:uid="{8B763C99-5D36-4C14-8E05-4136BE5F135E}"/>
  <tableColumns count="16">
    <tableColumn id="1" xr3:uid="{13885C4C-773A-47AE-817C-6F33391A87DD}" uniqueName="1" name="Campaign_ID" queryTableFieldId="1" dataDxfId="16"/>
    <tableColumn id="2" xr3:uid="{44C5C684-3B1D-4AAA-8EF6-2D25BC9DCA7A}" uniqueName="2" name="Campaign_Name" queryTableFieldId="2" dataDxfId="15"/>
    <tableColumn id="3" xr3:uid="{79CFB1F5-54E5-4476-8CE4-654FC116B2C9}" uniqueName="3" name="Campaign_Type" queryTableFieldId="3" dataDxfId="14"/>
    <tableColumn id="4" xr3:uid="{7FE49E17-DD5F-4C76-BC95-B70500FBFA21}" uniqueName="4" name="Start_Date" queryTableFieldId="4" dataDxfId="13"/>
    <tableColumn id="5" xr3:uid="{9D73978F-127C-4C5A-BABA-B2BD26576BB8}" uniqueName="5" name="End_Date" queryTableFieldId="5" dataDxfId="12"/>
    <tableColumn id="6" xr3:uid="{AD2C427D-3F5E-4227-9D49-126BEA379941}" uniqueName="6" name="Budget_USD" queryTableFieldId="6"/>
    <tableColumn id="7" xr3:uid="{0E8E91C3-3D59-4F9D-8B1A-B393108AC569}" uniqueName="7" name="Actual_Spend_USD" queryTableFieldId="7"/>
    <tableColumn id="8" xr3:uid="{287F6F36-3C86-4AC3-B8D6-4A8DDE826071}" uniqueName="8" name="Leads_Generated" queryTableFieldId="8"/>
    <tableColumn id="9" xr3:uid="{1E9EDC85-A1EE-47A4-B6C4-45B7E8EE9373}" uniqueName="9" name="Qualified_Leads" queryTableFieldId="9"/>
    <tableColumn id="10" xr3:uid="{3CADF6E4-22DF-4A75-A428-B1BF54CCB466}" uniqueName="10" name="Activations" queryTableFieldId="10"/>
    <tableColumn id="11" xr3:uid="{92464C86-CD19-4B4D-9B65-5E822EA484A3}" uniqueName="11" name="Activation_Rate_Pct" queryTableFieldId="11"/>
    <tableColumn id="12" xr3:uid="{32697DBD-5223-44E2-9B25-A996CEC1DA29}" uniqueName="12" name="Retention_7Day_Pct" queryTableFieldId="12"/>
    <tableColumn id="13" xr3:uid="{C7397891-CD52-44F6-86B8-5D6177F39A00}" uniqueName="13" name="Target_Audience" queryTableFieldId="13" dataDxfId="11"/>
    <tableColumn id="14" xr3:uid="{8805AA8F-0417-40D7-892B-BFC4A8709128}" uniqueName="14" name="Channel" queryTableFieldId="14" dataDxfId="10"/>
    <tableColumn id="15" xr3:uid="{188A8D9E-65C0-4F7B-A89E-3D59294AD18C}" uniqueName="15" name="In_App_Nudge_Type" queryTableFieldId="15" dataDxfId="9"/>
    <tableColumn id="16" xr3:uid="{FB3AA827-6D25-4187-970E-9CFC67B1D2B2}" uniqueName="16" name="Target_Region" queryTableFieldId="16" dataDxfId="8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7BF1E51-3AD3-48F1-90A8-DBA1D16AB07A}" name="SaaS_Financials__2" displayName="SaaS_Financials__2" ref="A1:U1101" tableType="queryTable" totalsRowShown="0">
  <autoFilter ref="A1:U1101" xr:uid="{97BF1E51-3AD3-48F1-90A8-DBA1D16AB07A}"/>
  <tableColumns count="21">
    <tableColumn id="1" xr3:uid="{028F13F5-97DF-4819-BE42-879D3D6B629E}" uniqueName="1" name="Record_ID" queryTableFieldId="1" dataDxfId="7"/>
    <tableColumn id="2" xr3:uid="{3335F62B-3335-490E-945F-8DD2ED760E77}" uniqueName="2" name="Customer_ID" queryTableFieldId="2" dataDxfId="6"/>
    <tableColumn id="3" xr3:uid="{75572196-4FEE-49BD-B7BA-6EF5764C1129}" uniqueName="3" name="Cohort" queryTableFieldId="3" dataDxfId="5"/>
    <tableColumn id="4" xr3:uid="{B60A8C9F-EAFE-449D-A48A-468BF441EB1C}" uniqueName="4" name="Service_Line" queryTableFieldId="4" dataDxfId="4"/>
    <tableColumn id="5" xr3:uid="{8D2E7DBC-390A-4880-A312-861C47386246}" uniqueName="5" name="Acquisition_Channel" queryTableFieldId="5" dataDxfId="3"/>
    <tableColumn id="6" xr3:uid="{5286EAA8-3E73-40B7-B045-0655E8EBAF56}" uniqueName="6" name="Scenario" queryTableFieldId="6" dataDxfId="2"/>
    <tableColumn id="7" xr3:uid="{160B036E-B365-469B-A63C-917B0C6F799C}" uniqueName="7" name="MRR_USD" queryTableFieldId="7"/>
    <tableColumn id="8" xr3:uid="{6815DE11-CF68-426A-9D8D-241B73A6E93B}" uniqueName="8" name="ARR_USD" queryTableFieldId="8"/>
    <tableColumn id="9" xr3:uid="{F3E91242-6857-4E44-9208-46C2AAE4C736}" uniqueName="9" name="CAC_USD" queryTableFieldId="9"/>
    <tableColumn id="10" xr3:uid="{8F4BADDE-145B-4EB1-9C5A-54610F842DDE}" uniqueName="10" name="LTV_USD" queryTableFieldId="10"/>
    <tableColumn id="11" xr3:uid="{69306B3F-CC45-4397-96F1-8A144092F293}" uniqueName="11" name="LTV_CAC_Ratio" queryTableFieldId="11"/>
    <tableColumn id="12" xr3:uid="{5BA246A6-91BA-45D1-AD3F-99099450BBEC}" uniqueName="12" name="Monthly_Churn_Rate_Pct" queryTableFieldId="12"/>
    <tableColumn id="13" xr3:uid="{DACA2D39-5676-4A77-8DA9-1FA154B3726C}" uniqueName="13" name="Expansion_MRR_USD" queryTableFieldId="13"/>
    <tableColumn id="14" xr3:uid="{ABDA246D-9183-419B-A679-9AB6D2E2DA3C}" uniqueName="14" name="Contraction_MRR_USD" queryTableFieldId="14"/>
    <tableColumn id="15" xr3:uid="{AEE1CCF5-8889-4EEE-9ADA-D06268ECE257}" uniqueName="15" name="Burn_Rate_USD" queryTableFieldId="15"/>
    <tableColumn id="16" xr3:uid="{E26F53D6-8FAE-4276-AFC1-00B9F85621E7}" uniqueName="16" name="Cash_Balance_USD" queryTableFieldId="16"/>
    <tableColumn id="17" xr3:uid="{C8B10664-0CB7-4165-B8B5-5A2BE64771CC}" uniqueName="17" name="Runway_Months" queryTableFieldId="17"/>
    <tableColumn id="18" xr3:uid="{62DB2953-08FD-40E2-9D11-BBD0939D0148}" uniqueName="18" name="Gross_Margin_Pct" queryTableFieldId="18"/>
    <tableColumn id="19" xr3:uid="{61D8AFA9-ED3E-45D7-AF14-91ACE92AE6A7}" uniqueName="19" name="Budget_Variance_Pct" queryTableFieldId="19"/>
    <tableColumn id="20" xr3:uid="{17872475-BFAC-4404-A615-0DFB00194FDC}" uniqueName="20" name="Period_Start_Date" queryTableFieldId="20" dataDxfId="1"/>
    <tableColumn id="21" xr3:uid="{9F198B3C-F8E6-42C3-883E-7A7B5797AB7B}" uniqueName="21" name="Period_End_Date" queryTableFieldId="2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F8FAA-6B5A-4C4E-A663-9E062F9BF839}">
  <dimension ref="A1:I126"/>
  <sheetViews>
    <sheetView topLeftCell="A102" zoomScaleNormal="100" workbookViewId="0">
      <selection activeCell="B126" sqref="B126"/>
    </sheetView>
  </sheetViews>
  <sheetFormatPr defaultRowHeight="14.4"/>
  <cols>
    <col min="1" max="1" width="42" customWidth="1"/>
    <col min="2" max="2" width="31.21875" customWidth="1"/>
    <col min="3" max="3" width="18" customWidth="1"/>
    <col min="4" max="4" width="12" bestFit="1" customWidth="1"/>
    <col min="5" max="5" width="11.33203125" bestFit="1" customWidth="1"/>
    <col min="7" max="7" width="22.21875" customWidth="1"/>
    <col min="8" max="8" width="13.77734375" customWidth="1"/>
  </cols>
  <sheetData>
    <row r="1" spans="1:9" ht="21">
      <c r="A1" s="67" t="s">
        <v>0</v>
      </c>
      <c r="B1" s="67"/>
      <c r="C1" s="67"/>
      <c r="D1" s="67"/>
      <c r="E1" s="67"/>
      <c r="F1" s="67"/>
      <c r="G1" s="67"/>
      <c r="H1" s="67"/>
      <c r="I1" s="67"/>
    </row>
    <row r="2" spans="1:9">
      <c r="A2" s="41" t="s">
        <v>1</v>
      </c>
      <c r="B2" s="41"/>
      <c r="C2" s="41"/>
      <c r="D2" s="41"/>
      <c r="E2" s="41"/>
      <c r="F2" s="41"/>
      <c r="G2" s="41"/>
      <c r="H2" s="41"/>
      <c r="I2" s="41"/>
    </row>
    <row r="3" spans="1:9">
      <c r="A3" t="s">
        <v>2</v>
      </c>
      <c r="B3" t="s">
        <v>3</v>
      </c>
    </row>
    <row r="5" spans="1:9">
      <c r="A5" t="s">
        <v>4</v>
      </c>
      <c r="B5" t="s">
        <v>5</v>
      </c>
    </row>
    <row r="7" spans="1:9">
      <c r="A7" t="s">
        <v>6</v>
      </c>
      <c r="B7" t="s">
        <v>7</v>
      </c>
    </row>
    <row r="9" spans="1:9">
      <c r="A9" t="s">
        <v>8</v>
      </c>
      <c r="B9" s="1">
        <v>0.95</v>
      </c>
    </row>
    <row r="11" spans="1:9">
      <c r="A11" t="s">
        <v>9</v>
      </c>
      <c r="B11">
        <v>0.05</v>
      </c>
    </row>
    <row r="14" spans="1:9">
      <c r="A14" s="34" t="s">
        <v>10</v>
      </c>
      <c r="B14" s="34" t="s">
        <v>11</v>
      </c>
      <c r="C14" s="34" t="s">
        <v>12</v>
      </c>
      <c r="D14" s="34" t="s">
        <v>13</v>
      </c>
      <c r="E14" s="34" t="s">
        <v>14</v>
      </c>
    </row>
    <row r="15" spans="1:9">
      <c r="A15" t="s">
        <v>15</v>
      </c>
      <c r="B15">
        <v>158</v>
      </c>
      <c r="C15">
        <v>119</v>
      </c>
      <c r="D15">
        <f>B15+C15</f>
        <v>277</v>
      </c>
      <c r="E15" s="2">
        <f>B15/D15</f>
        <v>0.5703971119133574</v>
      </c>
    </row>
    <row r="16" spans="1:9">
      <c r="A16" t="s">
        <v>16</v>
      </c>
      <c r="B16">
        <v>163</v>
      </c>
      <c r="C16">
        <v>152</v>
      </c>
      <c r="D16">
        <f>B16+C16</f>
        <v>315</v>
      </c>
      <c r="E16" s="2">
        <f>B16/D16</f>
        <v>0.51746031746031751</v>
      </c>
    </row>
    <row r="18" spans="1:9">
      <c r="A18" t="s">
        <v>17</v>
      </c>
      <c r="B18" s="2">
        <f>(B15+B16)/(D15+D16)</f>
        <v>0.54222972972972971</v>
      </c>
    </row>
    <row r="19" spans="1:9">
      <c r="A19" t="s">
        <v>18</v>
      </c>
      <c r="B19" s="2">
        <f>SQRT(B18*(1-B18)*(1/D15+1/D16))</f>
        <v>4.1037523728332387E-2</v>
      </c>
    </row>
    <row r="20" spans="1:9">
      <c r="A20" t="s">
        <v>19</v>
      </c>
      <c r="B20">
        <f>(E15-E16)/B19</f>
        <v>1.2899607394315613</v>
      </c>
    </row>
    <row r="21" spans="1:9">
      <c r="A21" t="s">
        <v>20</v>
      </c>
      <c r="B21">
        <f>1-_xlfn.NORM.S.DIST(B20,TRUE)</f>
        <v>9.8532144945243982E-2</v>
      </c>
    </row>
    <row r="22" spans="1:9">
      <c r="A22" t="s">
        <v>21</v>
      </c>
      <c r="B22" s="42" t="str">
        <f>IF(B21&lt;B11,"Reject H0","Fail to Reject H0")</f>
        <v>Fail to Reject H0</v>
      </c>
    </row>
    <row r="24" spans="1:9">
      <c r="A24" t="s">
        <v>22</v>
      </c>
      <c r="B24" t="s">
        <v>23</v>
      </c>
    </row>
    <row r="27" spans="1:9">
      <c r="A27" s="41" t="s">
        <v>24</v>
      </c>
      <c r="B27" s="41"/>
      <c r="C27" s="41"/>
      <c r="D27" s="41"/>
      <c r="E27" s="41"/>
      <c r="F27" s="41"/>
      <c r="G27" s="41"/>
      <c r="H27" s="41"/>
      <c r="I27" s="41"/>
    </row>
    <row r="29" spans="1:9">
      <c r="A29" t="s">
        <v>2</v>
      </c>
      <c r="B29" t="s">
        <v>25</v>
      </c>
    </row>
    <row r="30" spans="1:9">
      <c r="A30" t="s">
        <v>4</v>
      </c>
      <c r="B30" t="s">
        <v>26</v>
      </c>
    </row>
    <row r="31" spans="1:9">
      <c r="A31" t="s">
        <v>6</v>
      </c>
      <c r="B31" t="s">
        <v>27</v>
      </c>
    </row>
    <row r="32" spans="1:9">
      <c r="A32" t="s">
        <v>8</v>
      </c>
      <c r="B32" s="1">
        <v>0.95</v>
      </c>
    </row>
    <row r="33" spans="1:5">
      <c r="A33" t="s">
        <v>9</v>
      </c>
      <c r="B33">
        <v>0.05</v>
      </c>
    </row>
    <row r="35" spans="1:5">
      <c r="A35" t="s">
        <v>3092</v>
      </c>
    </row>
    <row r="37" spans="1:5">
      <c r="A37" t="s">
        <v>3074</v>
      </c>
    </row>
    <row r="39" spans="1:5" ht="15" thickBot="1">
      <c r="A39" t="s">
        <v>3075</v>
      </c>
    </row>
    <row r="40" spans="1:5">
      <c r="A40" s="16" t="s">
        <v>3076</v>
      </c>
      <c r="B40" s="16" t="s">
        <v>3077</v>
      </c>
      <c r="C40" s="16" t="s">
        <v>3078</v>
      </c>
      <c r="D40" s="16" t="s">
        <v>3079</v>
      </c>
      <c r="E40" s="16" t="s">
        <v>3080</v>
      </c>
    </row>
    <row r="41" spans="1:5">
      <c r="A41" t="s">
        <v>74</v>
      </c>
      <c r="B41">
        <v>143</v>
      </c>
      <c r="C41">
        <v>253763.52</v>
      </c>
      <c r="D41">
        <v>1774.5700699300698</v>
      </c>
      <c r="E41">
        <v>1866592.912520417</v>
      </c>
    </row>
    <row r="42" spans="1:5">
      <c r="A42" t="s">
        <v>80</v>
      </c>
      <c r="B42">
        <v>169</v>
      </c>
      <c r="C42">
        <v>155221.12000000011</v>
      </c>
      <c r="D42">
        <v>918.46816568047404</v>
      </c>
      <c r="E42">
        <v>549954.6770317324</v>
      </c>
    </row>
    <row r="43" spans="1:5">
      <c r="A43" t="s">
        <v>53</v>
      </c>
      <c r="B43">
        <v>137</v>
      </c>
      <c r="C43">
        <v>67312.320000000007</v>
      </c>
      <c r="D43">
        <v>491.33080291970811</v>
      </c>
      <c r="E43">
        <v>152373.69566332112</v>
      </c>
    </row>
    <row r="44" spans="1:5">
      <c r="A44" t="s">
        <v>133</v>
      </c>
      <c r="B44">
        <v>137</v>
      </c>
      <c r="C44">
        <v>52959.95</v>
      </c>
      <c r="D44">
        <v>386.56897810218976</v>
      </c>
      <c r="E44">
        <v>96986.407094536218</v>
      </c>
    </row>
    <row r="45" spans="1:5">
      <c r="A45" t="s">
        <v>61</v>
      </c>
      <c r="B45">
        <v>147</v>
      </c>
      <c r="C45">
        <v>45511.399999999987</v>
      </c>
      <c r="D45">
        <v>309.60136054421758</v>
      </c>
      <c r="E45">
        <v>62332.778328273256</v>
      </c>
    </row>
    <row r="46" spans="1:5">
      <c r="A46" t="s">
        <v>67</v>
      </c>
      <c r="B46">
        <v>122</v>
      </c>
      <c r="C46">
        <v>31436.360000000004</v>
      </c>
      <c r="D46">
        <v>257.67508196721315</v>
      </c>
      <c r="E46">
        <v>44953.232917761816</v>
      </c>
    </row>
    <row r="47" spans="1:5" ht="15" thickBot="1">
      <c r="A47" s="15" t="s">
        <v>90</v>
      </c>
      <c r="B47" s="15">
        <v>139</v>
      </c>
      <c r="C47" s="15">
        <v>28727.430000000011</v>
      </c>
      <c r="D47" s="15">
        <v>206.67215827338137</v>
      </c>
      <c r="E47" s="15">
        <v>24091.830927192132</v>
      </c>
    </row>
    <row r="50" spans="1:9">
      <c r="A50" t="s">
        <v>3081</v>
      </c>
    </row>
    <row r="51" spans="1:9">
      <c r="A51" t="s">
        <v>3082</v>
      </c>
      <c r="B51" t="s">
        <v>3083</v>
      </c>
      <c r="C51" t="s">
        <v>3084</v>
      </c>
      <c r="D51" t="s">
        <v>3085</v>
      </c>
      <c r="E51" t="s">
        <v>3086</v>
      </c>
      <c r="F51" t="s">
        <v>3087</v>
      </c>
      <c r="G51" t="s">
        <v>3088</v>
      </c>
    </row>
    <row r="52" spans="1:9">
      <c r="A52" t="s">
        <v>3089</v>
      </c>
      <c r="B52">
        <v>268987807.89752442</v>
      </c>
      <c r="C52">
        <v>6</v>
      </c>
      <c r="D52">
        <v>44831301.316254072</v>
      </c>
      <c r="E52">
        <v>108.12723990980577</v>
      </c>
      <c r="F52">
        <v>1.0280954175141032E-104</v>
      </c>
      <c r="G52">
        <v>2.1077504748576681</v>
      </c>
    </row>
    <row r="53" spans="1:9">
      <c r="A53" t="s">
        <v>3090</v>
      </c>
      <c r="B53">
        <v>409226152.78122896</v>
      </c>
      <c r="C53">
        <v>987</v>
      </c>
      <c r="D53">
        <v>414616.16289891483</v>
      </c>
    </row>
    <row r="55" spans="1:9">
      <c r="A55" t="s">
        <v>3091</v>
      </c>
      <c r="B55">
        <v>678213960.67875338</v>
      </c>
      <c r="C55">
        <v>993</v>
      </c>
    </row>
    <row r="58" spans="1:9">
      <c r="A58" t="s">
        <v>3093</v>
      </c>
    </row>
    <row r="59" spans="1:9">
      <c r="A59" t="s">
        <v>3094</v>
      </c>
      <c r="B59" t="s">
        <v>23230</v>
      </c>
      <c r="C59">
        <f>MEDIAN(H2_ANOVA_Data!V2:V144)</f>
        <v>1401.53</v>
      </c>
      <c r="D59">
        <f>MEDIAN(H2_ANOVA_Data!W2:W170)</f>
        <v>731.3</v>
      </c>
      <c r="E59">
        <f>MEDIAN(H2_ANOVA_Data!X2:X138)</f>
        <v>405.35</v>
      </c>
      <c r="F59">
        <f>MEDIAN(H2_ANOVA_Data!Y2:Y138)</f>
        <v>314.73</v>
      </c>
      <c r="G59">
        <f>MEDIAN(H2_ANOVA_Data!Z2:Z148)</f>
        <v>238.63</v>
      </c>
      <c r="H59">
        <f>MEDIAN(H2_ANOVA_Data!AA2:AA123)</f>
        <v>204.95499999999998</v>
      </c>
      <c r="I59">
        <f>MEDIAN(H2_ANOVA_Data!AB2:AB140)</f>
        <v>173.09</v>
      </c>
    </row>
    <row r="60" spans="1:9">
      <c r="A60" t="s">
        <v>3095</v>
      </c>
      <c r="B60" t="s">
        <v>3099</v>
      </c>
    </row>
    <row r="61" spans="1:9">
      <c r="A61" t="s">
        <v>3096</v>
      </c>
      <c r="B61" t="s">
        <v>3100</v>
      </c>
    </row>
    <row r="63" spans="1:9">
      <c r="A63" s="19" t="s">
        <v>3097</v>
      </c>
      <c r="B63" s="19" t="s">
        <v>3112</v>
      </c>
      <c r="C63" s="19">
        <v>81.870400000000004</v>
      </c>
      <c r="D63" s="19" t="s">
        <v>3110</v>
      </c>
      <c r="E63" s="22">
        <v>3.6600000000000002E-83</v>
      </c>
    </row>
    <row r="64" spans="1:9">
      <c r="A64" s="20" t="s">
        <v>3101</v>
      </c>
      <c r="B64" s="20" t="s">
        <v>3109</v>
      </c>
      <c r="C64" s="20">
        <v>334.89330000000001</v>
      </c>
      <c r="D64" s="20" t="s">
        <v>3110</v>
      </c>
      <c r="E64" s="23">
        <v>2.6960000000000002E-69</v>
      </c>
    </row>
    <row r="65" spans="1:7">
      <c r="A65" s="21" t="s">
        <v>3074</v>
      </c>
    </row>
    <row r="66" spans="1:7">
      <c r="B66" s="43" t="s">
        <v>21</v>
      </c>
      <c r="C66" s="43" t="s">
        <v>3111</v>
      </c>
    </row>
    <row r="67" spans="1:7" ht="15" thickBot="1">
      <c r="A67" t="s">
        <v>3075</v>
      </c>
    </row>
    <row r="68" spans="1:7">
      <c r="A68" s="16" t="s">
        <v>3076</v>
      </c>
      <c r="B68" s="16" t="s">
        <v>3077</v>
      </c>
      <c r="C68" s="16" t="s">
        <v>3078</v>
      </c>
      <c r="D68" s="16" t="s">
        <v>3079</v>
      </c>
      <c r="E68" s="16" t="s">
        <v>3080</v>
      </c>
    </row>
    <row r="69" spans="1:7">
      <c r="A69" t="s">
        <v>3102</v>
      </c>
      <c r="B69">
        <v>143</v>
      </c>
      <c r="C69">
        <v>150556.73000000001</v>
      </c>
      <c r="D69">
        <v>1052.8442657342657</v>
      </c>
      <c r="E69">
        <v>890444.54605139326</v>
      </c>
    </row>
    <row r="70" spans="1:7">
      <c r="A70" t="s">
        <v>3103</v>
      </c>
      <c r="B70">
        <v>169</v>
      </c>
      <c r="C70">
        <v>97750.299999999974</v>
      </c>
      <c r="D70">
        <v>578.40414201183421</v>
      </c>
      <c r="E70">
        <v>248652.39403393248</v>
      </c>
    </row>
    <row r="71" spans="1:7">
      <c r="A71" t="s">
        <v>3104</v>
      </c>
      <c r="B71">
        <v>137</v>
      </c>
      <c r="C71">
        <v>41683.79</v>
      </c>
      <c r="D71">
        <v>304.26124087591239</v>
      </c>
      <c r="E71">
        <v>66565.151697713518</v>
      </c>
    </row>
    <row r="72" spans="1:7">
      <c r="A72" t="s">
        <v>3105</v>
      </c>
      <c r="B72">
        <v>137</v>
      </c>
      <c r="C72">
        <v>32599.799999999992</v>
      </c>
      <c r="D72">
        <v>237.9547445255474</v>
      </c>
      <c r="E72">
        <v>45146.391150118099</v>
      </c>
    </row>
    <row r="73" spans="1:7">
      <c r="A73" t="s">
        <v>3106</v>
      </c>
      <c r="B73">
        <v>147</v>
      </c>
      <c r="C73">
        <v>28809.069999999996</v>
      </c>
      <c r="D73">
        <v>195.98006802721085</v>
      </c>
      <c r="E73">
        <v>28732.955055474813</v>
      </c>
    </row>
    <row r="74" spans="1:7">
      <c r="A74" t="s">
        <v>3107</v>
      </c>
      <c r="B74">
        <v>122</v>
      </c>
      <c r="C74">
        <v>18460.099999999999</v>
      </c>
      <c r="D74">
        <v>151.31229508196719</v>
      </c>
      <c r="E74">
        <v>24670.981353779971</v>
      </c>
    </row>
    <row r="75" spans="1:7" ht="15" thickBot="1">
      <c r="A75" s="15" t="s">
        <v>3108</v>
      </c>
      <c r="B75" s="15">
        <v>139</v>
      </c>
      <c r="C75" s="15">
        <v>16743.259999999995</v>
      </c>
      <c r="D75" s="15">
        <v>120.45510791366902</v>
      </c>
      <c r="E75" s="15">
        <v>10613.190623720155</v>
      </c>
    </row>
    <row r="78" spans="1:7" ht="15" thickBot="1">
      <c r="A78" t="s">
        <v>3081</v>
      </c>
    </row>
    <row r="79" spans="1:7">
      <c r="A79" s="16" t="s">
        <v>3082</v>
      </c>
      <c r="B79" s="16" t="s">
        <v>3083</v>
      </c>
      <c r="C79" s="16" t="s">
        <v>3084</v>
      </c>
      <c r="D79" s="16" t="s">
        <v>3085</v>
      </c>
      <c r="E79" s="16" t="s">
        <v>3086</v>
      </c>
      <c r="F79" s="16" t="s">
        <v>3087</v>
      </c>
      <c r="G79" s="16" t="s">
        <v>3088</v>
      </c>
    </row>
    <row r="80" spans="1:7">
      <c r="A80" t="s">
        <v>3089</v>
      </c>
      <c r="B80">
        <v>95583958.901844293</v>
      </c>
      <c r="C80">
        <v>6</v>
      </c>
      <c r="D80">
        <v>15930659.816974049</v>
      </c>
      <c r="E80">
        <v>81.870386455319874</v>
      </c>
      <c r="F80">
        <v>3.6621112931808573E-83</v>
      </c>
      <c r="G80">
        <v>2.1077504748576681</v>
      </c>
    </row>
    <row r="81" spans="1:9">
      <c r="A81" t="s">
        <v>3090</v>
      </c>
      <c r="B81">
        <v>192054318.05228373</v>
      </c>
      <c r="C81">
        <v>987</v>
      </c>
      <c r="D81">
        <v>194583.90886756204</v>
      </c>
    </row>
    <row r="83" spans="1:9" ht="15" thickBot="1">
      <c r="A83" s="15" t="s">
        <v>3091</v>
      </c>
      <c r="B83" s="15">
        <v>287638276.95412803</v>
      </c>
      <c r="C83" s="15">
        <v>993</v>
      </c>
      <c r="D83" s="15"/>
      <c r="E83" s="15"/>
      <c r="F83" s="15"/>
      <c r="G83" s="15"/>
    </row>
    <row r="86" spans="1:9">
      <c r="A86" s="41" t="s">
        <v>3113</v>
      </c>
      <c r="B86" s="41"/>
      <c r="C86" s="41"/>
      <c r="D86" s="41"/>
      <c r="E86" s="41"/>
      <c r="F86" s="41"/>
      <c r="G86" s="41"/>
      <c r="H86" s="41"/>
      <c r="I86" s="41"/>
    </row>
    <row r="87" spans="1:9">
      <c r="A87" t="s">
        <v>2</v>
      </c>
      <c r="B87" t="s">
        <v>3114</v>
      </c>
    </row>
    <row r="88" spans="1:9">
      <c r="A88" t="s">
        <v>4</v>
      </c>
      <c r="B88" t="s">
        <v>3115</v>
      </c>
    </row>
    <row r="89" spans="1:9">
      <c r="A89" t="s">
        <v>6</v>
      </c>
      <c r="B89" t="s">
        <v>3116</v>
      </c>
    </row>
    <row r="90" spans="1:9">
      <c r="A90" t="s">
        <v>3117</v>
      </c>
      <c r="B90" s="1">
        <v>0.95</v>
      </c>
    </row>
    <row r="91" spans="1:9">
      <c r="A91" t="s">
        <v>3118</v>
      </c>
      <c r="B91">
        <v>0.05</v>
      </c>
    </row>
    <row r="93" spans="1:9">
      <c r="A93" t="s">
        <v>3119</v>
      </c>
    </row>
    <row r="94" spans="1:9">
      <c r="A94" t="s">
        <v>3121</v>
      </c>
      <c r="B94" s="24" t="s">
        <v>3120</v>
      </c>
      <c r="C94" t="s">
        <v>3122</v>
      </c>
    </row>
    <row r="95" spans="1:9">
      <c r="A95" t="s">
        <v>3123</v>
      </c>
      <c r="B95">
        <f>COUNTIFS('Customers'!$O:$O,0,'Customers'!$N:$N,0)</f>
        <v>856</v>
      </c>
      <c r="C95">
        <f>COUNTIFS('Customers'!$O:$O,0,'Customers'!$N:$N,1)</f>
        <v>416</v>
      </c>
    </row>
    <row r="96" spans="1:9">
      <c r="A96" t="s">
        <v>3124</v>
      </c>
      <c r="B96">
        <f>COUNTIFS('Customers'!$O:$O,1,'Customers'!$N:$N,0)</f>
        <v>152</v>
      </c>
      <c r="C96">
        <f>COUNTIFS('Customers'!$O:$O,1,'Customers'!$N:$N,1)</f>
        <v>76</v>
      </c>
    </row>
    <row r="98" spans="1:9">
      <c r="A98" t="s">
        <v>3125</v>
      </c>
    </row>
    <row r="99" spans="1:9">
      <c r="A99" t="s">
        <v>3121</v>
      </c>
      <c r="B99" t="s">
        <v>3120</v>
      </c>
      <c r="C99" t="s">
        <v>3122</v>
      </c>
    </row>
    <row r="100" spans="1:9">
      <c r="A100" t="s">
        <v>3123</v>
      </c>
      <c r="B100">
        <f>SUM(B95:C95)*SUM(B95:B96)/SUM(B95:C96)</f>
        <v>854.78399999999999</v>
      </c>
      <c r="C100">
        <f>SUM(B95:C95)*SUM(C95:C96)/SUM(B95:C96)</f>
        <v>417.21600000000001</v>
      </c>
    </row>
    <row r="101" spans="1:9">
      <c r="A101" t="s">
        <v>3124</v>
      </c>
      <c r="B101">
        <f>SUM(B96:C96)*SUM(B95:B96)/SUM(B95:C96)</f>
        <v>153.21600000000001</v>
      </c>
      <c r="C101">
        <f>SUM(B96:C96)*SUM(C95:C96)/SUM(B95:C96)</f>
        <v>74.784000000000006</v>
      </c>
    </row>
    <row r="103" spans="1:9">
      <c r="A103" t="s">
        <v>3126</v>
      </c>
      <c r="B103" cm="1">
        <f t="array" ref="B103">SUM((B95:B96-B100:B101)^2/B100:B101)+SUM((C95:C96-C100:C101)^2/C100:C101)</f>
        <v>3.4697112469776997E-2</v>
      </c>
    </row>
    <row r="104" spans="1:9">
      <c r="A104" t="s">
        <v>3127</v>
      </c>
      <c r="B104">
        <f>1</f>
        <v>1</v>
      </c>
    </row>
    <row r="105" spans="1:9">
      <c r="A105" t="s">
        <v>3110</v>
      </c>
      <c r="B105">
        <f>_xlfn.CHISQ.DIST.RT(B103,B104)</f>
        <v>0.85223177022589303</v>
      </c>
    </row>
    <row r="106" spans="1:9">
      <c r="A106" t="s">
        <v>21</v>
      </c>
      <c r="B106" s="42" t="str">
        <f>IF(B105&lt;B91,"Reject H₀","Fail to Reject H₀")</f>
        <v>Fail to Reject H₀</v>
      </c>
    </row>
    <row r="108" spans="1:9" ht="40.049999999999997" customHeight="1">
      <c r="A108" s="64" t="s">
        <v>3128</v>
      </c>
      <c r="B108" s="65" t="s">
        <v>23229</v>
      </c>
    </row>
    <row r="111" spans="1:9">
      <c r="A111" s="41" t="s">
        <v>3129</v>
      </c>
      <c r="B111" s="41"/>
      <c r="C111" s="41"/>
      <c r="D111" s="41"/>
      <c r="E111" s="41"/>
      <c r="F111" s="41"/>
      <c r="G111" s="41"/>
      <c r="H111" s="41"/>
      <c r="I111" s="41"/>
    </row>
    <row r="112" spans="1:9">
      <c r="A112" t="s">
        <v>2</v>
      </c>
      <c r="B112" t="s">
        <v>3130</v>
      </c>
    </row>
    <row r="113" spans="1:3">
      <c r="A113" t="s">
        <v>4</v>
      </c>
      <c r="B113" t="s">
        <v>3131</v>
      </c>
    </row>
    <row r="114" spans="1:3">
      <c r="A114" t="s">
        <v>6</v>
      </c>
      <c r="B114" t="s">
        <v>3132</v>
      </c>
    </row>
    <row r="115" spans="1:3">
      <c r="A115" t="s">
        <v>3117</v>
      </c>
      <c r="B115" s="1">
        <v>0.95</v>
      </c>
    </row>
    <row r="116" spans="1:3">
      <c r="A116" t="s">
        <v>3118</v>
      </c>
      <c r="B116">
        <v>0.05</v>
      </c>
    </row>
    <row r="118" spans="1:3">
      <c r="A118" t="s">
        <v>3133</v>
      </c>
      <c r="B118" t="s">
        <v>3134</v>
      </c>
      <c r="C118" t="s">
        <v>3135</v>
      </c>
    </row>
    <row r="119" spans="1:3">
      <c r="A119" t="s">
        <v>3136</v>
      </c>
      <c r="B119">
        <v>46</v>
      </c>
      <c r="C119" s="25">
        <v>0.24333299999999999</v>
      </c>
    </row>
    <row r="120" spans="1:3">
      <c r="A120" t="s">
        <v>3137</v>
      </c>
      <c r="B120">
        <v>361</v>
      </c>
      <c r="C120" s="25">
        <v>0.16089300000000001</v>
      </c>
    </row>
    <row r="122" spans="1:3">
      <c r="A122" s="26" t="s">
        <v>3138</v>
      </c>
      <c r="B122">
        <f>4.688024288</f>
        <v>4.6880242880000003</v>
      </c>
    </row>
    <row r="123" spans="1:3">
      <c r="A123" t="s">
        <v>3110</v>
      </c>
      <c r="B123">
        <v>1.06536183055E-5</v>
      </c>
    </row>
    <row r="124" spans="1:3">
      <c r="A124" t="s">
        <v>21</v>
      </c>
      <c r="B124" s="44" t="str">
        <f>IF(B123&lt;B116,"Reject H₀","Fail to Reject H₀")</f>
        <v>Reject H₀</v>
      </c>
    </row>
    <row r="126" spans="1:3">
      <c r="A126" t="s">
        <v>3128</v>
      </c>
      <c r="B126" t="s">
        <v>3139</v>
      </c>
    </row>
  </sheetData>
  <mergeCells count="1">
    <mergeCell ref="A1:I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F5855-7418-4C13-A790-0DD3655CF6A2}">
  <dimension ref="A1:AI1101"/>
  <sheetViews>
    <sheetView workbookViewId="0">
      <selection activeCell="E8" sqref="E8"/>
    </sheetView>
  </sheetViews>
  <sheetFormatPr defaultRowHeight="14.4"/>
  <cols>
    <col min="1" max="1" width="11.88671875" bestFit="1" customWidth="1"/>
    <col min="2" max="2" width="14.109375" bestFit="1" customWidth="1"/>
    <col min="3" max="3" width="9" bestFit="1" customWidth="1"/>
    <col min="4" max="4" width="17.5546875" bestFit="1" customWidth="1"/>
    <col min="5" max="5" width="20.6640625" bestFit="1" customWidth="1"/>
    <col min="6" max="6" width="10.44140625" bestFit="1" customWidth="1"/>
    <col min="7" max="7" width="11.77734375" bestFit="1" customWidth="1"/>
    <col min="8" max="9" width="11.21875" bestFit="1" customWidth="1"/>
    <col min="10" max="10" width="10.88671875" bestFit="1" customWidth="1"/>
    <col min="11" max="11" width="16.21875" bestFit="1" customWidth="1"/>
    <col min="12" max="12" width="25.33203125" bestFit="1" customWidth="1"/>
    <col min="13" max="13" width="21.5546875" bestFit="1" customWidth="1"/>
    <col min="14" max="14" width="22.88671875" bestFit="1" customWidth="1"/>
    <col min="15" max="15" width="16.6640625" bestFit="1" customWidth="1"/>
    <col min="16" max="16" width="19.5546875" bestFit="1" customWidth="1"/>
    <col min="17" max="17" width="17.6640625" bestFit="1" customWidth="1"/>
    <col min="18" max="18" width="18.5546875" bestFit="1" customWidth="1"/>
    <col min="19" max="19" width="21.44140625" bestFit="1" customWidth="1"/>
    <col min="20" max="20" width="18.6640625" bestFit="1" customWidth="1"/>
    <col min="21" max="21" width="12.44140625" customWidth="1"/>
    <col min="22" max="22" width="20" bestFit="1" customWidth="1"/>
    <col min="23" max="23" width="17.44140625" bestFit="1" customWidth="1"/>
    <col min="24" max="24" width="10.33203125" bestFit="1" customWidth="1"/>
    <col min="25" max="25" width="16.5546875" bestFit="1" customWidth="1"/>
    <col min="26" max="26" width="15.33203125" bestFit="1" customWidth="1"/>
    <col min="27" max="27" width="13" bestFit="1" customWidth="1"/>
    <col min="28" max="28" width="14" bestFit="1" customWidth="1"/>
    <col min="29" max="35" width="8.88671875" style="18"/>
  </cols>
  <sheetData>
    <row r="1" spans="1:35">
      <c r="A1" s="6" t="s">
        <v>28</v>
      </c>
      <c r="B1" s="7" t="s">
        <v>29</v>
      </c>
      <c r="C1" s="7" t="s">
        <v>30</v>
      </c>
      <c r="D1" s="7" t="s">
        <v>31</v>
      </c>
      <c r="E1" s="7" t="s">
        <v>32</v>
      </c>
      <c r="F1" s="7" t="s">
        <v>33</v>
      </c>
      <c r="G1" s="7" t="s">
        <v>34</v>
      </c>
      <c r="H1" s="7" t="s">
        <v>35</v>
      </c>
      <c r="I1" s="7" t="s">
        <v>36</v>
      </c>
      <c r="J1" s="7" t="s">
        <v>37</v>
      </c>
      <c r="K1" s="7" t="s">
        <v>38</v>
      </c>
      <c r="L1" s="7" t="s">
        <v>39</v>
      </c>
      <c r="M1" s="7" t="s">
        <v>40</v>
      </c>
      <c r="N1" s="7" t="s">
        <v>41</v>
      </c>
      <c r="O1" s="7" t="s">
        <v>42</v>
      </c>
      <c r="P1" s="7" t="s">
        <v>43</v>
      </c>
      <c r="Q1" s="7" t="s">
        <v>44</v>
      </c>
      <c r="R1" s="7" t="s">
        <v>45</v>
      </c>
      <c r="S1" s="7" t="s">
        <v>46</v>
      </c>
      <c r="T1" s="7" t="s">
        <v>47</v>
      </c>
      <c r="U1" s="7" t="s">
        <v>48</v>
      </c>
      <c r="V1" s="7" t="s">
        <v>74</v>
      </c>
      <c r="W1" s="7" t="s">
        <v>80</v>
      </c>
      <c r="X1" s="7" t="s">
        <v>53</v>
      </c>
      <c r="Y1" s="7" t="s">
        <v>133</v>
      </c>
      <c r="Z1" s="7" t="s">
        <v>61</v>
      </c>
      <c r="AA1" s="7" t="s">
        <v>67</v>
      </c>
      <c r="AB1" s="8" t="s">
        <v>90</v>
      </c>
      <c r="AC1" s="17" t="s">
        <v>74</v>
      </c>
      <c r="AD1" s="17" t="s">
        <v>80</v>
      </c>
      <c r="AE1" s="17" t="s">
        <v>53</v>
      </c>
      <c r="AF1" s="17" t="s">
        <v>133</v>
      </c>
      <c r="AG1" s="17" t="s">
        <v>61</v>
      </c>
      <c r="AH1" s="17" t="s">
        <v>67</v>
      </c>
      <c r="AI1" s="17" t="s">
        <v>90</v>
      </c>
    </row>
    <row r="2" spans="1:35">
      <c r="A2" s="9" t="s">
        <v>49</v>
      </c>
      <c r="B2" s="10" t="s">
        <v>50</v>
      </c>
      <c r="C2" s="10" t="s">
        <v>51</v>
      </c>
      <c r="D2" s="10" t="s">
        <v>52</v>
      </c>
      <c r="E2" s="10" t="s">
        <v>53</v>
      </c>
      <c r="F2" s="10" t="s">
        <v>54</v>
      </c>
      <c r="G2" s="10">
        <v>7113.63</v>
      </c>
      <c r="H2" s="10">
        <v>85363.56</v>
      </c>
      <c r="I2" s="10">
        <v>253.1</v>
      </c>
      <c r="J2" s="10">
        <v>251970.96</v>
      </c>
      <c r="K2" s="10">
        <v>995.54</v>
      </c>
      <c r="L2" s="10">
        <v>6.58</v>
      </c>
      <c r="M2" s="10">
        <v>52.12</v>
      </c>
      <c r="N2" s="10">
        <v>0</v>
      </c>
      <c r="O2" s="10">
        <v>343848.6</v>
      </c>
      <c r="P2" s="10">
        <v>19239355.359999999</v>
      </c>
      <c r="Q2" s="10">
        <v>56</v>
      </c>
      <c r="R2" s="10">
        <v>78.09</v>
      </c>
      <c r="S2" s="10">
        <v>6.98</v>
      </c>
      <c r="T2" s="10" t="s">
        <v>55</v>
      </c>
      <c r="U2" s="10" t="s">
        <v>56</v>
      </c>
      <c r="V2" s="10" cm="1">
        <f t="array" ref="V2:V144">_xlfn._xlws.FILTER($K$2:$K$1101,($E$2:$E$1101=V$1)*($I$2:$I$1101&lt;&gt;"")*($J$2:$J$1101&lt;&gt;"")*($K$2:$K$1101&lt;&gt;"")*($K$2:$K$1101&gt;=0),"")</f>
        <v>557.48</v>
      </c>
      <c r="W2" s="10" cm="1">
        <f t="array" ref="W2:W170">_xlfn._xlws.FILTER($K$2:$K$1101,($E$2:$E$1101=W$1)*($I$2:$I$1101&lt;&gt;"")*($J$2:$J$1101&lt;&gt;"")*($K$2:$K$1101&lt;&gt;"")*($K$2:$K$1101&gt;=0),"")</f>
        <v>467</v>
      </c>
      <c r="X2" s="10" cm="1">
        <f t="array" ref="X2:X138">_xlfn._xlws.FILTER($K$2:$K$1101,($E$2:$E$1101=X$1)*($I$2:$I$1101&lt;&gt;"")*($J$2:$J$1101&lt;&gt;"")*($K$2:$K$1101&lt;&gt;"")*($K$2:$K$1101&gt;=0),"")</f>
        <v>995.54</v>
      </c>
      <c r="Y2" s="10" cm="1">
        <f t="array" ref="Y2:Y138">_xlfn._xlws.FILTER($K$2:$K$1101,($E$2:$E$1101=Y$1)*($I$2:$I$1101&lt;&gt;"")*($J$2:$J$1101&lt;&gt;"")*($K$2:$K$1101&lt;&gt;"")*($K$2:$K$1101&gt;=0),"")</f>
        <v>122.87</v>
      </c>
      <c r="Z2" s="10" cm="1">
        <f t="array" ref="Z2:Z148">_xlfn._xlws.FILTER($K$2:$K$1101,($E$2:$E$1101=Z$1)*($I$2:$I$1101&lt;&gt;"")*($J$2:$J$1101&lt;&gt;"")*($K$2:$K$1101&lt;&gt;"")*($K$2:$K$1101&gt;=0),"")</f>
        <v>155.16999999999999</v>
      </c>
      <c r="AA2" s="10" cm="1">
        <f t="array" ref="AA2:AA123">_xlfn._xlws.FILTER($K$2:$K$1101,($E$2:$E$1101=AA$1)*($I$2:$I$1101&lt;&gt;"")*($J$2:$J$1101&lt;&gt;"")*($K$2:$K$1101&lt;&gt;"")*($K$2:$K$1101&gt;=0),"")</f>
        <v>279.82</v>
      </c>
      <c r="AB2" s="10" cm="1">
        <f t="array" ref="AB2:AB140">_xlfn._xlws.FILTER($K$2:$K$1101,($E$2:$E$1101=AB$1)*($I$2:$I$1101&lt;&gt;"")*($J$2:$J$1101&lt;&gt;"")*($K$2:$K$1101&lt;&gt;"")*($K$2:$K$1101&gt;=0),"")</f>
        <v>234.03</v>
      </c>
      <c r="AC2" s="18">
        <v>844.05</v>
      </c>
      <c r="AD2" s="18">
        <v>264.29999999999995</v>
      </c>
      <c r="AE2" s="18">
        <v>590.18999999999994</v>
      </c>
      <c r="AF2" s="18">
        <v>191.86</v>
      </c>
      <c r="AG2" s="18">
        <v>83.460000000000008</v>
      </c>
      <c r="AH2" s="18">
        <v>74.865000000000009</v>
      </c>
      <c r="AI2" s="18">
        <v>60.94</v>
      </c>
    </row>
    <row r="3" spans="1:35">
      <c r="A3" s="12" t="s">
        <v>57</v>
      </c>
      <c r="B3" s="13" t="s">
        <v>58</v>
      </c>
      <c r="C3" s="13" t="s">
        <v>59</v>
      </c>
      <c r="D3" s="13" t="s">
        <v>60</v>
      </c>
      <c r="E3" s="13" t="s">
        <v>61</v>
      </c>
      <c r="F3" s="13" t="s">
        <v>54</v>
      </c>
      <c r="G3" s="13">
        <v>15000.1</v>
      </c>
      <c r="H3" s="13">
        <v>180001.2</v>
      </c>
      <c r="I3" s="13">
        <v>589.51</v>
      </c>
      <c r="J3" s="13">
        <v>91476.66</v>
      </c>
      <c r="K3" s="13">
        <v>155.16999999999999</v>
      </c>
      <c r="L3" s="13">
        <v>53.17</v>
      </c>
      <c r="M3" s="13">
        <v>2947.43</v>
      </c>
      <c r="N3" s="13">
        <v>0</v>
      </c>
      <c r="O3" s="13">
        <v>622565.27</v>
      </c>
      <c r="P3" s="13">
        <v>17374896.66</v>
      </c>
      <c r="Q3" s="13">
        <v>27.9</v>
      </c>
      <c r="R3" s="13">
        <v>55.54</v>
      </c>
      <c r="S3" s="13">
        <v>-26.66</v>
      </c>
      <c r="T3" s="13" t="s">
        <v>62</v>
      </c>
      <c r="U3" s="13" t="s">
        <v>63</v>
      </c>
      <c r="V3" s="13">
        <v>910.35</v>
      </c>
      <c r="W3" s="13">
        <v>124.75</v>
      </c>
      <c r="X3" s="13">
        <v>128.03</v>
      </c>
      <c r="Y3" s="13">
        <v>337.06</v>
      </c>
      <c r="Z3" s="13">
        <v>85.18</v>
      </c>
      <c r="AA3" s="13">
        <v>221.1</v>
      </c>
      <c r="AB3" s="14">
        <v>90.12</v>
      </c>
      <c r="AC3" s="18">
        <v>491.17999999999995</v>
      </c>
      <c r="AD3" s="18">
        <v>606.54999999999995</v>
      </c>
      <c r="AE3" s="18">
        <v>277.32000000000005</v>
      </c>
      <c r="AF3" s="18">
        <v>22.329999999999984</v>
      </c>
      <c r="AG3" s="18">
        <v>153.44999999999999</v>
      </c>
      <c r="AH3" s="18">
        <v>16.14500000000001</v>
      </c>
      <c r="AI3" s="18">
        <v>82.97</v>
      </c>
    </row>
    <row r="4" spans="1:35">
      <c r="A4" s="9" t="s">
        <v>64</v>
      </c>
      <c r="B4" s="10" t="s">
        <v>65</v>
      </c>
      <c r="C4" s="10" t="s">
        <v>66</v>
      </c>
      <c r="D4" s="10" t="s">
        <v>60</v>
      </c>
      <c r="E4" s="10" t="s">
        <v>67</v>
      </c>
      <c r="F4" s="10" t="s">
        <v>54</v>
      </c>
      <c r="G4" s="10">
        <v>9439.01</v>
      </c>
      <c r="H4" s="10">
        <v>113268.12</v>
      </c>
      <c r="I4" s="10">
        <v>651.79</v>
      </c>
      <c r="J4" s="10">
        <v>182382.51</v>
      </c>
      <c r="K4" s="10">
        <v>279.82</v>
      </c>
      <c r="L4" s="10">
        <v>6.06</v>
      </c>
      <c r="M4" s="10">
        <v>0</v>
      </c>
      <c r="N4" s="10">
        <v>1229.1099999999999</v>
      </c>
      <c r="O4" s="10">
        <v>832270.77</v>
      </c>
      <c r="P4" s="10">
        <v>17697569.760000002</v>
      </c>
      <c r="Q4" s="10">
        <v>21.3</v>
      </c>
      <c r="R4" s="10">
        <v>75.11</v>
      </c>
      <c r="S4" s="10">
        <v>128.11000000000001</v>
      </c>
      <c r="T4" s="10" t="s">
        <v>68</v>
      </c>
      <c r="U4" s="10" t="s">
        <v>69</v>
      </c>
      <c r="V4" s="10">
        <v>3869.04</v>
      </c>
      <c r="W4" s="10">
        <v>1659.74</v>
      </c>
      <c r="X4" s="10">
        <v>1209.53</v>
      </c>
      <c r="Y4" s="10">
        <v>374.9</v>
      </c>
      <c r="Z4" s="10">
        <v>33.74</v>
      </c>
      <c r="AA4" s="10">
        <v>287.93</v>
      </c>
      <c r="AB4" s="11">
        <v>56.8</v>
      </c>
      <c r="AC4" s="18">
        <v>2467.5100000000002</v>
      </c>
      <c r="AD4" s="18">
        <v>928.44</v>
      </c>
      <c r="AE4" s="18">
        <v>804.18</v>
      </c>
      <c r="AF4" s="18">
        <v>60.169999999999959</v>
      </c>
      <c r="AG4" s="18">
        <v>204.89</v>
      </c>
      <c r="AH4" s="18">
        <v>82.975000000000023</v>
      </c>
      <c r="AI4" s="18">
        <v>116.29</v>
      </c>
    </row>
    <row r="5" spans="1:35">
      <c r="A5" s="12" t="s">
        <v>70</v>
      </c>
      <c r="B5" s="13" t="s">
        <v>71</v>
      </c>
      <c r="C5" s="13" t="s">
        <v>72</v>
      </c>
      <c r="D5" s="13" t="s">
        <v>73</v>
      </c>
      <c r="E5" s="13" t="s">
        <v>74</v>
      </c>
      <c r="F5" s="13" t="s">
        <v>75</v>
      </c>
      <c r="G5" s="13">
        <v>5601.95</v>
      </c>
      <c r="H5" s="13">
        <v>67223.399999999994</v>
      </c>
      <c r="I5" s="13">
        <v>148.91999999999999</v>
      </c>
      <c r="J5" s="13">
        <v>83020.66</v>
      </c>
      <c r="K5" s="13">
        <v>557.48</v>
      </c>
      <c r="L5" s="13">
        <v>2.94</v>
      </c>
      <c r="M5" s="13">
        <v>0</v>
      </c>
      <c r="N5" s="13">
        <v>0</v>
      </c>
      <c r="O5" s="13">
        <v>645226.89</v>
      </c>
      <c r="P5" s="13">
        <v>13541222.93</v>
      </c>
      <c r="Q5" s="13">
        <v>21</v>
      </c>
      <c r="R5" s="13">
        <v>72.22</v>
      </c>
      <c r="S5" s="13">
        <v>24</v>
      </c>
      <c r="T5" s="13" t="s">
        <v>76</v>
      </c>
      <c r="U5" s="13" t="s">
        <v>77</v>
      </c>
      <c r="V5" s="13">
        <v>2264.6</v>
      </c>
      <c r="W5" s="13">
        <v>590.52</v>
      </c>
      <c r="X5" s="13">
        <v>78.28</v>
      </c>
      <c r="Y5" s="13">
        <v>365.85</v>
      </c>
      <c r="Z5" s="13">
        <v>278.76</v>
      </c>
      <c r="AA5" s="13">
        <v>398.97</v>
      </c>
      <c r="AB5" s="14">
        <v>248.34</v>
      </c>
      <c r="AC5" s="18">
        <v>863.06999999999994</v>
      </c>
      <c r="AD5" s="18">
        <v>140.77999999999997</v>
      </c>
      <c r="AE5" s="18">
        <v>327.07000000000005</v>
      </c>
      <c r="AF5" s="18">
        <v>51.120000000000005</v>
      </c>
      <c r="AG5" s="18">
        <v>40.129999999999995</v>
      </c>
      <c r="AH5" s="18">
        <v>194.01500000000004</v>
      </c>
      <c r="AI5" s="18">
        <v>75.25</v>
      </c>
    </row>
    <row r="6" spans="1:35">
      <c r="A6" s="9" t="s">
        <v>78</v>
      </c>
      <c r="B6" s="10" t="s">
        <v>79</v>
      </c>
      <c r="C6" s="10" t="s">
        <v>72</v>
      </c>
      <c r="D6" s="10" t="s">
        <v>73</v>
      </c>
      <c r="E6" s="10" t="s">
        <v>80</v>
      </c>
      <c r="F6" s="10" t="s">
        <v>75</v>
      </c>
      <c r="G6" s="10">
        <v>1862.58</v>
      </c>
      <c r="H6" s="10">
        <v>22350.959999999999</v>
      </c>
      <c r="I6" s="10">
        <v>129.41999999999999</v>
      </c>
      <c r="J6" s="10">
        <v>60438.76</v>
      </c>
      <c r="K6" s="10">
        <v>467</v>
      </c>
      <c r="L6" s="10">
        <v>1.56</v>
      </c>
      <c r="M6" s="10">
        <v>0</v>
      </c>
      <c r="N6" s="10">
        <v>208.31</v>
      </c>
      <c r="O6" s="10">
        <v>246750.63</v>
      </c>
      <c r="P6" s="10">
        <v>22808993.25</v>
      </c>
      <c r="Q6" s="10">
        <v>92.4</v>
      </c>
      <c r="R6" s="10">
        <v>73.040000000000006</v>
      </c>
      <c r="S6" s="10">
        <v>21.48</v>
      </c>
      <c r="T6" s="10" t="s">
        <v>81</v>
      </c>
      <c r="U6" s="10" t="s">
        <v>82</v>
      </c>
      <c r="V6" s="10">
        <v>1049.6099999999999</v>
      </c>
      <c r="W6" s="10">
        <v>457.96</v>
      </c>
      <c r="X6" s="10">
        <v>1489.4</v>
      </c>
      <c r="Y6" s="10">
        <v>272.64999999999998</v>
      </c>
      <c r="Z6" s="10">
        <v>625.79999999999995</v>
      </c>
      <c r="AA6" s="10">
        <v>111.23</v>
      </c>
      <c r="AB6" s="11">
        <v>49.35</v>
      </c>
      <c r="AC6" s="18">
        <v>351.92000000000007</v>
      </c>
      <c r="AD6" s="18">
        <v>273.33999999999997</v>
      </c>
      <c r="AE6" s="18">
        <v>1084.0500000000002</v>
      </c>
      <c r="AF6" s="18">
        <v>42.080000000000041</v>
      </c>
      <c r="AG6" s="18">
        <v>387.16999999999996</v>
      </c>
      <c r="AH6" s="18">
        <v>93.72499999999998</v>
      </c>
      <c r="AI6" s="18">
        <v>123.74000000000001</v>
      </c>
    </row>
    <row r="7" spans="1:35">
      <c r="A7" s="12" t="s">
        <v>83</v>
      </c>
      <c r="B7" s="13" t="s">
        <v>84</v>
      </c>
      <c r="C7" s="13" t="s">
        <v>85</v>
      </c>
      <c r="D7" s="13" t="s">
        <v>73</v>
      </c>
      <c r="E7" s="13" t="s">
        <v>80</v>
      </c>
      <c r="F7" s="13" t="s">
        <v>86</v>
      </c>
      <c r="G7" s="13">
        <v>10385.629999999999</v>
      </c>
      <c r="H7" s="13">
        <v>124627.56</v>
      </c>
      <c r="I7" s="13">
        <v>243.86</v>
      </c>
      <c r="J7" s="13">
        <v>365196.36</v>
      </c>
      <c r="K7" s="13"/>
      <c r="L7" s="13">
        <v>7.78</v>
      </c>
      <c r="M7" s="13">
        <v>0</v>
      </c>
      <c r="N7" s="13">
        <v>0</v>
      </c>
      <c r="O7" s="13">
        <v>676775.72</v>
      </c>
      <c r="P7" s="13">
        <v>1678992.77</v>
      </c>
      <c r="Q7" s="13">
        <v>2.5</v>
      </c>
      <c r="R7" s="13">
        <v>78.790000000000006</v>
      </c>
      <c r="S7" s="13">
        <v>9.6999999999999993</v>
      </c>
      <c r="T7" s="13" t="s">
        <v>82</v>
      </c>
      <c r="U7" s="13" t="s">
        <v>87</v>
      </c>
      <c r="V7" s="13">
        <v>2462.23</v>
      </c>
      <c r="W7" s="13">
        <v>2749.23</v>
      </c>
      <c r="X7" s="13">
        <v>46.13</v>
      </c>
      <c r="Y7" s="13">
        <v>26.43</v>
      </c>
      <c r="Z7" s="13">
        <v>101.33</v>
      </c>
      <c r="AA7" s="13">
        <v>52.94</v>
      </c>
      <c r="AB7" s="14">
        <v>323.99</v>
      </c>
      <c r="AC7" s="18">
        <v>1060.7</v>
      </c>
      <c r="AD7" s="18">
        <v>2017.93</v>
      </c>
      <c r="AE7" s="18">
        <v>359.22</v>
      </c>
      <c r="AF7" s="18">
        <v>288.3</v>
      </c>
      <c r="AG7" s="18">
        <v>137.30000000000001</v>
      </c>
      <c r="AH7" s="18">
        <v>152.01499999999999</v>
      </c>
      <c r="AI7" s="18">
        <v>150.9</v>
      </c>
    </row>
    <row r="8" spans="1:35">
      <c r="A8" s="9" t="s">
        <v>88</v>
      </c>
      <c r="B8" s="10" t="s">
        <v>89</v>
      </c>
      <c r="C8" s="10" t="s">
        <v>72</v>
      </c>
      <c r="D8" s="10" t="s">
        <v>52</v>
      </c>
      <c r="E8" s="10" t="s">
        <v>90</v>
      </c>
      <c r="F8" s="10" t="s">
        <v>86</v>
      </c>
      <c r="G8" s="10">
        <v>9546.76</v>
      </c>
      <c r="H8" s="10">
        <v>114561.12</v>
      </c>
      <c r="I8" s="10">
        <v>875.81</v>
      </c>
      <c r="J8" s="10">
        <v>204966.82</v>
      </c>
      <c r="K8" s="10">
        <v>234.03</v>
      </c>
      <c r="L8" s="10">
        <v>2.2200000000000002</v>
      </c>
      <c r="M8" s="10">
        <v>2995.36</v>
      </c>
      <c r="N8" s="10">
        <v>456.95</v>
      </c>
      <c r="O8" s="10">
        <v>327811.8</v>
      </c>
      <c r="P8" s="10">
        <v>22740840.050000001</v>
      </c>
      <c r="Q8" s="10">
        <v>69.400000000000006</v>
      </c>
      <c r="R8" s="10">
        <v>79.650000000000006</v>
      </c>
      <c r="S8" s="10">
        <v>-5.27</v>
      </c>
      <c r="T8" s="10" t="s">
        <v>91</v>
      </c>
      <c r="U8" s="10" t="s">
        <v>92</v>
      </c>
      <c r="V8" s="10">
        <v>989.7</v>
      </c>
      <c r="W8" s="10">
        <v>1458.38</v>
      </c>
      <c r="X8" s="10">
        <v>316.12</v>
      </c>
      <c r="Y8" s="10">
        <v>597.66999999999996</v>
      </c>
      <c r="Z8" s="10">
        <v>124.84</v>
      </c>
      <c r="AA8" s="10">
        <v>184.76</v>
      </c>
      <c r="AB8" s="11">
        <v>593.33000000000004</v>
      </c>
      <c r="AC8" s="18">
        <v>411.82999999999993</v>
      </c>
      <c r="AD8" s="18">
        <v>727.08000000000015</v>
      </c>
      <c r="AE8" s="18">
        <v>89.230000000000018</v>
      </c>
      <c r="AF8" s="18">
        <v>282.93999999999994</v>
      </c>
      <c r="AG8" s="18">
        <v>113.78999999999999</v>
      </c>
      <c r="AH8" s="18">
        <v>20.194999999999993</v>
      </c>
      <c r="AI8" s="18">
        <v>420.24</v>
      </c>
    </row>
    <row r="9" spans="1:35">
      <c r="A9" s="12" t="s">
        <v>93</v>
      </c>
      <c r="B9" s="13" t="s">
        <v>94</v>
      </c>
      <c r="C9" s="13" t="s">
        <v>59</v>
      </c>
      <c r="D9" s="13" t="s">
        <v>73</v>
      </c>
      <c r="E9" s="13" t="s">
        <v>61</v>
      </c>
      <c r="F9" s="13" t="s">
        <v>75</v>
      </c>
      <c r="G9" s="13">
        <v>9060.92</v>
      </c>
      <c r="H9" s="13">
        <v>108731.04</v>
      </c>
      <c r="I9" s="13">
        <v>430.09</v>
      </c>
      <c r="J9" s="13">
        <v>84562.82</v>
      </c>
      <c r="K9" s="13">
        <v>-196.62</v>
      </c>
      <c r="L9" s="13">
        <v>52.17</v>
      </c>
      <c r="M9" s="13">
        <v>510.84</v>
      </c>
      <c r="N9" s="13">
        <v>0</v>
      </c>
      <c r="O9" s="13">
        <v>659347.52</v>
      </c>
      <c r="P9" s="13">
        <v>8135544.3099999996</v>
      </c>
      <c r="Q9" s="13">
        <v>12.3</v>
      </c>
      <c r="R9" s="13">
        <v>76.16</v>
      </c>
      <c r="S9" s="13">
        <v>39.090000000000003</v>
      </c>
      <c r="T9" s="13" t="s">
        <v>95</v>
      </c>
      <c r="U9" s="13" t="s">
        <v>96</v>
      </c>
      <c r="V9" s="13">
        <v>1465</v>
      </c>
      <c r="W9" s="13">
        <v>46.08</v>
      </c>
      <c r="X9" s="13">
        <v>507.94</v>
      </c>
      <c r="Y9" s="13">
        <v>206.5</v>
      </c>
      <c r="Z9" s="13">
        <v>373.7</v>
      </c>
      <c r="AA9" s="13">
        <v>70.33</v>
      </c>
      <c r="AB9" s="14">
        <v>51.83</v>
      </c>
      <c r="AC9" s="18">
        <v>63.470000000000027</v>
      </c>
      <c r="AD9" s="18">
        <v>685.21999999999991</v>
      </c>
      <c r="AE9" s="18">
        <v>102.58999999999997</v>
      </c>
      <c r="AF9" s="18">
        <v>108.23000000000002</v>
      </c>
      <c r="AG9" s="18">
        <v>135.07</v>
      </c>
      <c r="AH9" s="18">
        <v>134.625</v>
      </c>
      <c r="AI9" s="18">
        <v>121.26</v>
      </c>
    </row>
    <row r="10" spans="1:35">
      <c r="A10" s="9" t="s">
        <v>97</v>
      </c>
      <c r="B10" s="10" t="s">
        <v>98</v>
      </c>
      <c r="C10" s="10" t="s">
        <v>99</v>
      </c>
      <c r="D10" s="10" t="s">
        <v>100</v>
      </c>
      <c r="E10" s="10" t="s">
        <v>53</v>
      </c>
      <c r="F10" s="10" t="s">
        <v>75</v>
      </c>
      <c r="G10" s="10">
        <v>5275.89</v>
      </c>
      <c r="H10" s="10">
        <v>63310.68</v>
      </c>
      <c r="I10" s="10">
        <v>470.36</v>
      </c>
      <c r="J10" s="10">
        <v>60218.87</v>
      </c>
      <c r="K10" s="10">
        <v>128.03</v>
      </c>
      <c r="L10" s="10">
        <v>9.74</v>
      </c>
      <c r="M10" s="10">
        <v>630.57000000000005</v>
      </c>
      <c r="N10" s="10">
        <v>56.33</v>
      </c>
      <c r="O10" s="10">
        <v>508790.47</v>
      </c>
      <c r="P10" s="10">
        <v>4743902.51</v>
      </c>
      <c r="Q10" s="10">
        <v>9.3000000000000007</v>
      </c>
      <c r="R10" s="10">
        <v>70.5</v>
      </c>
      <c r="S10" s="10">
        <v>35.619999999999997</v>
      </c>
      <c r="T10" s="10" t="s">
        <v>101</v>
      </c>
      <c r="U10" s="10" t="s">
        <v>102</v>
      </c>
      <c r="V10" s="10">
        <v>2185.0300000000002</v>
      </c>
      <c r="W10" s="10">
        <v>385.3</v>
      </c>
      <c r="X10" s="10">
        <v>616.89</v>
      </c>
      <c r="Y10" s="10">
        <v>2.12</v>
      </c>
      <c r="Z10" s="10">
        <v>508.58</v>
      </c>
      <c r="AA10" s="10">
        <v>397.78</v>
      </c>
      <c r="AB10" s="11">
        <v>153.13</v>
      </c>
      <c r="AC10" s="18">
        <v>783.50000000000023</v>
      </c>
      <c r="AD10" s="18">
        <v>345.99999999999994</v>
      </c>
      <c r="AE10" s="18">
        <v>211.53999999999996</v>
      </c>
      <c r="AF10" s="18">
        <v>312.61</v>
      </c>
      <c r="AG10" s="18">
        <v>269.95</v>
      </c>
      <c r="AH10" s="18">
        <v>192.82499999999999</v>
      </c>
      <c r="AI10" s="18">
        <v>19.960000000000008</v>
      </c>
    </row>
    <row r="11" spans="1:35">
      <c r="A11" s="12" t="s">
        <v>103</v>
      </c>
      <c r="B11" s="13" t="s">
        <v>104</v>
      </c>
      <c r="C11" s="13" t="s">
        <v>105</v>
      </c>
      <c r="D11" s="13" t="s">
        <v>73</v>
      </c>
      <c r="E11" s="13" t="s">
        <v>61</v>
      </c>
      <c r="F11" s="13" t="s">
        <v>86</v>
      </c>
      <c r="G11" s="13">
        <v>7491.05</v>
      </c>
      <c r="H11" s="13">
        <v>89892.6</v>
      </c>
      <c r="I11" s="13">
        <v>702.58</v>
      </c>
      <c r="J11" s="13">
        <v>59845.71</v>
      </c>
      <c r="K11" s="13">
        <v>85.18</v>
      </c>
      <c r="L11" s="13">
        <v>11.1</v>
      </c>
      <c r="M11" s="13">
        <v>650.39</v>
      </c>
      <c r="N11" s="13">
        <v>0</v>
      </c>
      <c r="O11" s="13">
        <v>828711.77</v>
      </c>
      <c r="P11" s="13">
        <v>21544626.809999999</v>
      </c>
      <c r="Q11" s="13">
        <v>26</v>
      </c>
      <c r="R11" s="13">
        <v>81.13</v>
      </c>
      <c r="S11" s="13">
        <v>-28.21</v>
      </c>
      <c r="T11" s="13" t="s">
        <v>106</v>
      </c>
      <c r="U11" s="13" t="s">
        <v>107</v>
      </c>
      <c r="V11" s="13">
        <v>1140.24</v>
      </c>
      <c r="W11" s="13">
        <v>1006.28</v>
      </c>
      <c r="X11" s="13">
        <v>37.33</v>
      </c>
      <c r="Y11" s="13">
        <v>108.69</v>
      </c>
      <c r="Z11" s="13">
        <v>1002.46</v>
      </c>
      <c r="AA11" s="13">
        <v>105.28</v>
      </c>
      <c r="AB11" s="14">
        <v>330.21</v>
      </c>
      <c r="AC11" s="18">
        <v>261.28999999999996</v>
      </c>
      <c r="AD11" s="18">
        <v>274.98</v>
      </c>
      <c r="AE11" s="18">
        <v>368.02000000000004</v>
      </c>
      <c r="AF11" s="18">
        <v>206.04000000000002</v>
      </c>
      <c r="AG11" s="18">
        <v>763.83</v>
      </c>
      <c r="AH11" s="18">
        <v>99.674999999999983</v>
      </c>
      <c r="AI11" s="18">
        <v>157.11999999999998</v>
      </c>
    </row>
    <row r="12" spans="1:35">
      <c r="A12" s="9" t="s">
        <v>108</v>
      </c>
      <c r="B12" s="10" t="s">
        <v>109</v>
      </c>
      <c r="C12" s="10" t="s">
        <v>59</v>
      </c>
      <c r="D12" s="10" t="s">
        <v>73</v>
      </c>
      <c r="E12" s="10" t="s">
        <v>61</v>
      </c>
      <c r="F12" s="10" t="s">
        <v>86</v>
      </c>
      <c r="G12" s="10">
        <v>851.27</v>
      </c>
      <c r="H12" s="10">
        <v>10215.24</v>
      </c>
      <c r="I12" s="10">
        <v>735.6</v>
      </c>
      <c r="J12" s="10">
        <v>24822.02</v>
      </c>
      <c r="K12" s="10">
        <v>33.74</v>
      </c>
      <c r="L12" s="10">
        <v>11.04</v>
      </c>
      <c r="M12" s="10">
        <v>0</v>
      </c>
      <c r="N12" s="10">
        <v>0</v>
      </c>
      <c r="O12" s="10">
        <v>853289.81</v>
      </c>
      <c r="P12" s="10">
        <v>11970922.310000001</v>
      </c>
      <c r="Q12" s="10">
        <v>14</v>
      </c>
      <c r="R12" s="10">
        <v>78.400000000000006</v>
      </c>
      <c r="S12" s="10">
        <v>-15.69</v>
      </c>
      <c r="T12" s="10" t="s">
        <v>110</v>
      </c>
      <c r="U12" s="10" t="s">
        <v>111</v>
      </c>
      <c r="V12" s="10">
        <v>2056.63</v>
      </c>
      <c r="W12" s="10">
        <v>2188.34</v>
      </c>
      <c r="X12" s="10">
        <v>993.49</v>
      </c>
      <c r="Y12" s="10">
        <v>140.93</v>
      </c>
      <c r="Z12" s="10">
        <v>223.89</v>
      </c>
      <c r="AA12" s="10">
        <v>226.15</v>
      </c>
      <c r="AB12" s="11">
        <v>312.7</v>
      </c>
      <c r="AC12" s="18">
        <v>655.10000000000014</v>
      </c>
      <c r="AD12" s="18">
        <v>1457.0400000000002</v>
      </c>
      <c r="AE12" s="18">
        <v>588.14</v>
      </c>
      <c r="AF12" s="18">
        <v>173.8</v>
      </c>
      <c r="AG12" s="18">
        <v>14.740000000000009</v>
      </c>
      <c r="AH12" s="18">
        <v>21.195000000000022</v>
      </c>
      <c r="AI12" s="18">
        <v>139.60999999999999</v>
      </c>
    </row>
    <row r="13" spans="1:35">
      <c r="A13" s="12" t="s">
        <v>112</v>
      </c>
      <c r="B13" s="13" t="s">
        <v>113</v>
      </c>
      <c r="C13" s="13" t="s">
        <v>59</v>
      </c>
      <c r="D13" s="13" t="s">
        <v>73</v>
      </c>
      <c r="E13" s="13" t="s">
        <v>53</v>
      </c>
      <c r="F13" s="13" t="s">
        <v>54</v>
      </c>
      <c r="G13" s="13">
        <v>15497.5</v>
      </c>
      <c r="H13" s="13">
        <v>185970</v>
      </c>
      <c r="I13" s="13">
        <v>435.4</v>
      </c>
      <c r="J13" s="13">
        <v>526630.55000000005</v>
      </c>
      <c r="K13" s="13">
        <v>1209.53</v>
      </c>
      <c r="L13" s="13">
        <v>8.31</v>
      </c>
      <c r="M13" s="13">
        <v>0</v>
      </c>
      <c r="N13" s="13">
        <v>0</v>
      </c>
      <c r="O13" s="13">
        <v>245993.77</v>
      </c>
      <c r="P13" s="13">
        <v>18344697.289999999</v>
      </c>
      <c r="Q13" s="13">
        <v>74.599999999999994</v>
      </c>
      <c r="R13" s="13">
        <v>75.97</v>
      </c>
      <c r="S13" s="13">
        <v>-16.2</v>
      </c>
      <c r="T13" s="13" t="s">
        <v>114</v>
      </c>
      <c r="U13" s="13" t="s">
        <v>115</v>
      </c>
      <c r="V13" s="13">
        <v>161.62</v>
      </c>
      <c r="W13" s="13">
        <v>1583.11</v>
      </c>
      <c r="X13" s="13">
        <v>114.46</v>
      </c>
      <c r="Y13" s="13">
        <v>130.1</v>
      </c>
      <c r="Z13" s="13">
        <v>418.58</v>
      </c>
      <c r="AA13" s="13">
        <v>623.41999999999996</v>
      </c>
      <c r="AB13" s="14">
        <v>343.11</v>
      </c>
      <c r="AC13" s="18">
        <v>1239.9099999999999</v>
      </c>
      <c r="AD13" s="18">
        <v>851.81</v>
      </c>
      <c r="AE13" s="18">
        <v>290.89000000000004</v>
      </c>
      <c r="AF13" s="18">
        <v>184.63000000000002</v>
      </c>
      <c r="AG13" s="18">
        <v>179.95</v>
      </c>
      <c r="AH13" s="18">
        <v>418.46499999999997</v>
      </c>
      <c r="AI13" s="18">
        <v>170.02</v>
      </c>
    </row>
    <row r="14" spans="1:35">
      <c r="A14" s="9" t="s">
        <v>116</v>
      </c>
      <c r="B14" s="10" t="s">
        <v>117</v>
      </c>
      <c r="C14" s="10" t="s">
        <v>118</v>
      </c>
      <c r="D14" s="10" t="s">
        <v>119</v>
      </c>
      <c r="E14" s="10" t="s">
        <v>80</v>
      </c>
      <c r="F14" s="10" t="s">
        <v>75</v>
      </c>
      <c r="G14" s="10">
        <v>895.38</v>
      </c>
      <c r="H14" s="10">
        <v>10744.56</v>
      </c>
      <c r="I14" s="10">
        <v>236.97</v>
      </c>
      <c r="J14" s="10">
        <v>29562.37</v>
      </c>
      <c r="K14" s="10">
        <v>124.75</v>
      </c>
      <c r="L14" s="10">
        <v>11.14</v>
      </c>
      <c r="M14" s="10">
        <v>68.19</v>
      </c>
      <c r="N14" s="10">
        <v>0</v>
      </c>
      <c r="O14" s="10">
        <v>860962.14</v>
      </c>
      <c r="P14" s="10">
        <v>14815812.609999999</v>
      </c>
      <c r="Q14" s="10">
        <v>17.2</v>
      </c>
      <c r="R14" s="10">
        <v>80.260000000000005</v>
      </c>
      <c r="S14" s="10">
        <v>17.59</v>
      </c>
      <c r="T14" s="10" t="s">
        <v>120</v>
      </c>
      <c r="U14" s="10" t="s">
        <v>121</v>
      </c>
      <c r="V14" s="10">
        <v>459.75</v>
      </c>
      <c r="W14" s="10">
        <v>497.84</v>
      </c>
      <c r="X14" s="10">
        <v>405.35</v>
      </c>
      <c r="Y14" s="10">
        <v>179.6</v>
      </c>
      <c r="Z14" s="10">
        <v>177.35</v>
      </c>
      <c r="AA14" s="10">
        <v>72.84</v>
      </c>
      <c r="AB14" s="11">
        <v>226.62</v>
      </c>
      <c r="AC14" s="18">
        <v>941.78</v>
      </c>
      <c r="AD14" s="18">
        <v>233.45999999999998</v>
      </c>
      <c r="AE14" s="18">
        <v>0</v>
      </c>
      <c r="AF14" s="18">
        <v>135.13000000000002</v>
      </c>
      <c r="AG14" s="18">
        <v>61.28</v>
      </c>
      <c r="AH14" s="18">
        <v>132.11499999999998</v>
      </c>
      <c r="AI14" s="18">
        <v>53.53</v>
      </c>
    </row>
    <row r="15" spans="1:35">
      <c r="A15" s="12" t="s">
        <v>122</v>
      </c>
      <c r="B15" s="13" t="s">
        <v>123</v>
      </c>
      <c r="C15" s="13" t="s">
        <v>72</v>
      </c>
      <c r="D15" s="13" t="s">
        <v>73</v>
      </c>
      <c r="E15" s="13" t="s">
        <v>61</v>
      </c>
      <c r="F15" s="13" t="s">
        <v>75</v>
      </c>
      <c r="G15" s="13">
        <v>5575.79</v>
      </c>
      <c r="H15" s="13">
        <v>66909.48</v>
      </c>
      <c r="I15" s="13">
        <v>573.34</v>
      </c>
      <c r="J15" s="13">
        <v>159823.54999999999</v>
      </c>
      <c r="K15" s="13">
        <v>278.76</v>
      </c>
      <c r="L15" s="13">
        <v>8.57</v>
      </c>
      <c r="M15" s="13">
        <v>1555.84</v>
      </c>
      <c r="N15" s="13">
        <v>0</v>
      </c>
      <c r="O15" s="13">
        <v>603892.69999999995</v>
      </c>
      <c r="P15" s="13">
        <v>10968488.6</v>
      </c>
      <c r="Q15" s="13">
        <v>18.2</v>
      </c>
      <c r="R15" s="13">
        <v>76.790000000000006</v>
      </c>
      <c r="S15" s="13">
        <v>29.03</v>
      </c>
      <c r="T15" s="13" t="s">
        <v>124</v>
      </c>
      <c r="U15" s="13" t="s">
        <v>125</v>
      </c>
      <c r="V15" s="13">
        <v>1355.08</v>
      </c>
      <c r="W15" s="13">
        <v>2385.37</v>
      </c>
      <c r="X15" s="13">
        <v>187.35</v>
      </c>
      <c r="Y15" s="13">
        <v>210.77</v>
      </c>
      <c r="Z15" s="13">
        <v>106.4</v>
      </c>
      <c r="AA15" s="13">
        <v>181.11</v>
      </c>
      <c r="AB15" s="14">
        <v>180.01</v>
      </c>
      <c r="AC15" s="18">
        <v>46.450000000000045</v>
      </c>
      <c r="AD15" s="18">
        <v>1654.07</v>
      </c>
      <c r="AE15" s="18">
        <v>218.00000000000003</v>
      </c>
      <c r="AF15" s="18">
        <v>103.96000000000001</v>
      </c>
      <c r="AG15" s="18">
        <v>132.22999999999999</v>
      </c>
      <c r="AH15" s="18">
        <v>23.84499999999997</v>
      </c>
      <c r="AI15" s="18">
        <v>6.9199999999999875</v>
      </c>
    </row>
    <row r="16" spans="1:35">
      <c r="A16" s="9" t="s">
        <v>126</v>
      </c>
      <c r="B16" s="10" t="s">
        <v>127</v>
      </c>
      <c r="C16" s="10" t="s">
        <v>128</v>
      </c>
      <c r="D16" s="10" t="s">
        <v>60</v>
      </c>
      <c r="E16" s="10" t="s">
        <v>74</v>
      </c>
      <c r="F16" s="10" t="s">
        <v>86</v>
      </c>
      <c r="G16" s="10">
        <v>4437.82</v>
      </c>
      <c r="H16" s="10">
        <v>53253.84</v>
      </c>
      <c r="I16" s="10">
        <v>112.75</v>
      </c>
      <c r="J16" s="10">
        <v>102641.61</v>
      </c>
      <c r="K16" s="10">
        <v>910.35</v>
      </c>
      <c r="L16" s="10">
        <v>11.71</v>
      </c>
      <c r="M16" s="10">
        <v>0</v>
      </c>
      <c r="N16" s="10">
        <v>0</v>
      </c>
      <c r="O16" s="10">
        <v>779065.88</v>
      </c>
      <c r="P16" s="10">
        <v>20163204.390000001</v>
      </c>
      <c r="Q16" s="10">
        <v>25.9</v>
      </c>
      <c r="R16" s="10">
        <v>58.48</v>
      </c>
      <c r="S16" s="10">
        <v>-34.46</v>
      </c>
      <c r="T16" s="10" t="s">
        <v>129</v>
      </c>
      <c r="U16" s="10" t="s">
        <v>130</v>
      </c>
      <c r="V16" s="10">
        <v>2705.72</v>
      </c>
      <c r="W16" s="10">
        <v>1010.99</v>
      </c>
      <c r="X16" s="10">
        <v>786.77</v>
      </c>
      <c r="Y16" s="10">
        <v>1112.29</v>
      </c>
      <c r="Z16" s="10">
        <v>33.200000000000003</v>
      </c>
      <c r="AA16" s="10">
        <v>176.77</v>
      </c>
      <c r="AB16" s="11">
        <v>250.77</v>
      </c>
      <c r="AC16" s="18">
        <v>1304.1899999999998</v>
      </c>
      <c r="AD16" s="18">
        <v>279.69000000000005</v>
      </c>
      <c r="AE16" s="18">
        <v>381.41999999999996</v>
      </c>
      <c r="AF16" s="18">
        <v>797.56</v>
      </c>
      <c r="AG16" s="18">
        <v>205.43</v>
      </c>
      <c r="AH16" s="18">
        <v>28.184999999999974</v>
      </c>
      <c r="AI16" s="18">
        <v>77.680000000000007</v>
      </c>
    </row>
    <row r="17" spans="1:35">
      <c r="A17" s="12" t="s">
        <v>131</v>
      </c>
      <c r="B17" s="13" t="s">
        <v>132</v>
      </c>
      <c r="C17" s="13" t="s">
        <v>99</v>
      </c>
      <c r="D17" s="13" t="s">
        <v>119</v>
      </c>
      <c r="E17" s="13" t="s">
        <v>133</v>
      </c>
      <c r="F17" s="13" t="s">
        <v>86</v>
      </c>
      <c r="G17" s="13">
        <v>1815.61</v>
      </c>
      <c r="H17" s="13">
        <v>21787.32</v>
      </c>
      <c r="I17" s="13">
        <v>364.56</v>
      </c>
      <c r="J17" s="13">
        <v>44794.74</v>
      </c>
      <c r="K17" s="13">
        <v>122.87</v>
      </c>
      <c r="L17" s="13">
        <v>3.93</v>
      </c>
      <c r="M17" s="13">
        <v>468.76</v>
      </c>
      <c r="N17" s="13">
        <v>0</v>
      </c>
      <c r="O17" s="13">
        <v>197096.07</v>
      </c>
      <c r="P17" s="13">
        <v>702560.57</v>
      </c>
      <c r="Q17" s="13"/>
      <c r="R17" s="13">
        <v>76.72</v>
      </c>
      <c r="S17" s="13">
        <v>42.55</v>
      </c>
      <c r="T17" s="13" t="s">
        <v>134</v>
      </c>
      <c r="U17" s="13" t="s">
        <v>135</v>
      </c>
      <c r="V17" s="13">
        <v>2613.3200000000002</v>
      </c>
      <c r="W17" s="13">
        <v>3456.92</v>
      </c>
      <c r="X17" s="13">
        <v>855.92</v>
      </c>
      <c r="Y17" s="13">
        <v>1190.5999999999999</v>
      </c>
      <c r="Z17" s="13">
        <v>512.91</v>
      </c>
      <c r="AA17" s="13">
        <v>605.57000000000005</v>
      </c>
      <c r="AB17" s="14">
        <v>56.53</v>
      </c>
      <c r="AC17" s="18">
        <v>1211.7900000000002</v>
      </c>
      <c r="AD17" s="18">
        <v>2725.62</v>
      </c>
      <c r="AE17" s="18">
        <v>450.56999999999994</v>
      </c>
      <c r="AF17" s="18">
        <v>875.86999999999989</v>
      </c>
      <c r="AG17" s="18">
        <v>274.27999999999997</v>
      </c>
      <c r="AH17" s="18">
        <v>400.61500000000007</v>
      </c>
      <c r="AI17" s="18">
        <v>116.56</v>
      </c>
    </row>
    <row r="18" spans="1:35">
      <c r="A18" s="9" t="s">
        <v>136</v>
      </c>
      <c r="B18" s="10" t="s">
        <v>137</v>
      </c>
      <c r="C18" s="10" t="s">
        <v>138</v>
      </c>
      <c r="D18" s="10" t="s">
        <v>60</v>
      </c>
      <c r="E18" s="10" t="s">
        <v>133</v>
      </c>
      <c r="F18" s="10" t="s">
        <v>86</v>
      </c>
      <c r="G18" s="10">
        <v>5321.82</v>
      </c>
      <c r="H18" s="10">
        <v>63861.84</v>
      </c>
      <c r="I18" s="10">
        <v>495.6</v>
      </c>
      <c r="J18" s="10">
        <v>120485.97</v>
      </c>
      <c r="K18" s="10">
        <v>-243.11</v>
      </c>
      <c r="L18" s="10">
        <v>5.41</v>
      </c>
      <c r="M18" s="10">
        <v>742.93</v>
      </c>
      <c r="N18" s="10">
        <v>0</v>
      </c>
      <c r="O18" s="10">
        <v>591929.99</v>
      </c>
      <c r="P18" s="10">
        <v>5921593.8099999996</v>
      </c>
      <c r="Q18" s="10">
        <v>10</v>
      </c>
      <c r="R18" s="10">
        <v>72.38</v>
      </c>
      <c r="S18" s="10">
        <v>7.52</v>
      </c>
      <c r="T18" s="10" t="s">
        <v>139</v>
      </c>
      <c r="U18" s="10" t="s">
        <v>140</v>
      </c>
      <c r="V18" s="10">
        <v>669.28</v>
      </c>
      <c r="W18" s="10">
        <v>1386.45</v>
      </c>
      <c r="X18" s="10">
        <v>97.17</v>
      </c>
      <c r="Y18" s="10">
        <v>308.37</v>
      </c>
      <c r="Z18" s="10">
        <v>455.35</v>
      </c>
      <c r="AA18" s="10">
        <v>400.3</v>
      </c>
      <c r="AB18" s="11">
        <v>115.02</v>
      </c>
      <c r="AC18" s="18">
        <v>732.25</v>
      </c>
      <c r="AD18" s="18">
        <v>655.15000000000009</v>
      </c>
      <c r="AE18" s="18">
        <v>308.18</v>
      </c>
      <c r="AF18" s="18">
        <v>6.3600000000000136</v>
      </c>
      <c r="AG18" s="18">
        <v>216.72000000000003</v>
      </c>
      <c r="AH18" s="18">
        <v>195.34500000000003</v>
      </c>
      <c r="AI18" s="18">
        <v>58.070000000000007</v>
      </c>
    </row>
    <row r="19" spans="1:35">
      <c r="A19" s="12" t="s">
        <v>141</v>
      </c>
      <c r="B19" s="13" t="s">
        <v>142</v>
      </c>
      <c r="C19" s="13" t="s">
        <v>143</v>
      </c>
      <c r="D19" s="13" t="s">
        <v>119</v>
      </c>
      <c r="E19" s="13" t="s">
        <v>133</v>
      </c>
      <c r="F19" s="13" t="s">
        <v>86</v>
      </c>
      <c r="G19" s="13">
        <v>4988.93</v>
      </c>
      <c r="H19" s="13">
        <v>59867.16</v>
      </c>
      <c r="I19" s="13">
        <v>427.31</v>
      </c>
      <c r="J19" s="13">
        <v>144029.93</v>
      </c>
      <c r="K19" s="13">
        <v>337.06</v>
      </c>
      <c r="L19" s="13">
        <v>32.880000000000003</v>
      </c>
      <c r="M19" s="13">
        <v>1533.1</v>
      </c>
      <c r="N19" s="13">
        <v>0</v>
      </c>
      <c r="O19" s="13">
        <v>308799.03000000003</v>
      </c>
      <c r="P19" s="13">
        <v>19720928.890000001</v>
      </c>
      <c r="Q19" s="13">
        <v>63.9</v>
      </c>
      <c r="R19" s="13">
        <v>72.44</v>
      </c>
      <c r="S19" s="13">
        <v>-2.1800000000000002</v>
      </c>
      <c r="T19" s="13" t="s">
        <v>144</v>
      </c>
      <c r="U19" s="13" t="s">
        <v>145</v>
      </c>
      <c r="V19" s="13">
        <v>3621.26</v>
      </c>
      <c r="W19" s="13">
        <v>930.46</v>
      </c>
      <c r="X19" s="13">
        <v>94.66</v>
      </c>
      <c r="Y19" s="13">
        <v>109.29</v>
      </c>
      <c r="Z19" s="13">
        <v>35.33</v>
      </c>
      <c r="AA19" s="13">
        <v>50.79</v>
      </c>
      <c r="AB19" s="14">
        <v>444.46</v>
      </c>
      <c r="AC19" s="18">
        <v>2219.7300000000005</v>
      </c>
      <c r="AD19" s="18">
        <v>199.16000000000008</v>
      </c>
      <c r="AE19" s="18">
        <v>310.69000000000005</v>
      </c>
      <c r="AF19" s="18">
        <v>205.44</v>
      </c>
      <c r="AG19" s="18">
        <v>203.3</v>
      </c>
      <c r="AH19" s="18">
        <v>154.16499999999999</v>
      </c>
      <c r="AI19" s="18">
        <v>271.37</v>
      </c>
    </row>
    <row r="20" spans="1:35">
      <c r="A20" s="9" t="s">
        <v>146</v>
      </c>
      <c r="B20" s="10" t="s">
        <v>147</v>
      </c>
      <c r="C20" s="10" t="s">
        <v>118</v>
      </c>
      <c r="D20" s="10" t="s">
        <v>52</v>
      </c>
      <c r="E20" s="10" t="s">
        <v>80</v>
      </c>
      <c r="F20" s="10" t="s">
        <v>86</v>
      </c>
      <c r="G20" s="10">
        <v>9541.85</v>
      </c>
      <c r="H20" s="10">
        <v>114502.2</v>
      </c>
      <c r="I20" s="10">
        <v>159.32</v>
      </c>
      <c r="J20" s="10">
        <v>132143.04000000001</v>
      </c>
      <c r="K20" s="10"/>
      <c r="L20" s="10">
        <v>3.37</v>
      </c>
      <c r="M20" s="10">
        <v>0</v>
      </c>
      <c r="N20" s="10">
        <v>0</v>
      </c>
      <c r="O20" s="10">
        <v>284518.26</v>
      </c>
      <c r="P20" s="10">
        <v>14629896.02</v>
      </c>
      <c r="Q20" s="10">
        <v>51.4</v>
      </c>
      <c r="R20" s="10">
        <v>72</v>
      </c>
      <c r="S20" s="10">
        <v>34.840000000000003</v>
      </c>
      <c r="T20" s="10" t="s">
        <v>148</v>
      </c>
      <c r="U20" s="10" t="s">
        <v>125</v>
      </c>
      <c r="V20" s="10">
        <v>1941.74</v>
      </c>
      <c r="W20" s="10">
        <v>456.66</v>
      </c>
      <c r="X20" s="10">
        <v>15.01</v>
      </c>
      <c r="Y20" s="10">
        <v>318.04000000000002</v>
      </c>
      <c r="Z20" s="10">
        <v>333.54</v>
      </c>
      <c r="AA20" s="10">
        <v>202.29</v>
      </c>
      <c r="AB20" s="11">
        <v>29.82</v>
      </c>
      <c r="AC20" s="18">
        <v>540.21</v>
      </c>
      <c r="AD20" s="18">
        <v>274.63999999999993</v>
      </c>
      <c r="AE20" s="18">
        <v>390.34000000000003</v>
      </c>
      <c r="AF20" s="18">
        <v>3.3100000000000023</v>
      </c>
      <c r="AG20" s="18">
        <v>94.910000000000025</v>
      </c>
      <c r="AH20" s="18">
        <v>2.664999999999992</v>
      </c>
      <c r="AI20" s="18">
        <v>143.27000000000001</v>
      </c>
    </row>
    <row r="21" spans="1:35">
      <c r="A21" s="12" t="s">
        <v>149</v>
      </c>
      <c r="B21" s="13" t="s">
        <v>150</v>
      </c>
      <c r="C21" s="13" t="s">
        <v>85</v>
      </c>
      <c r="D21" s="13" t="s">
        <v>60</v>
      </c>
      <c r="E21" s="13" t="s">
        <v>133</v>
      </c>
      <c r="F21" s="13" t="s">
        <v>54</v>
      </c>
      <c r="G21" s="13">
        <v>9053.25</v>
      </c>
      <c r="H21" s="13">
        <v>108639</v>
      </c>
      <c r="I21" s="13">
        <v>583.37</v>
      </c>
      <c r="J21" s="13">
        <v>218704.05</v>
      </c>
      <c r="K21" s="13">
        <v>374.9</v>
      </c>
      <c r="L21" s="13">
        <v>9.2799999999999994</v>
      </c>
      <c r="M21" s="13">
        <v>713.19</v>
      </c>
      <c r="N21" s="13">
        <v>0</v>
      </c>
      <c r="O21" s="13">
        <v>289950.19</v>
      </c>
      <c r="P21" s="13">
        <v>16675600.050000001</v>
      </c>
      <c r="Q21" s="13">
        <v>57.5</v>
      </c>
      <c r="R21" s="13">
        <v>67.19</v>
      </c>
      <c r="S21" s="13">
        <v>-5.04</v>
      </c>
      <c r="T21" s="13" t="s">
        <v>151</v>
      </c>
      <c r="U21" s="13" t="s">
        <v>152</v>
      </c>
      <c r="V21" s="13">
        <v>2069.5700000000002</v>
      </c>
      <c r="W21" s="13">
        <v>927.14</v>
      </c>
      <c r="X21" s="13">
        <v>735.12</v>
      </c>
      <c r="Y21" s="13">
        <v>303.33</v>
      </c>
      <c r="Z21" s="13">
        <v>887.14</v>
      </c>
      <c r="AA21" s="13">
        <v>570.27</v>
      </c>
      <c r="AB21" s="14">
        <v>646.91</v>
      </c>
      <c r="AC21" s="18">
        <v>668.04000000000019</v>
      </c>
      <c r="AD21" s="18">
        <v>195.84000000000003</v>
      </c>
      <c r="AE21" s="18">
        <v>329.77</v>
      </c>
      <c r="AF21" s="18">
        <v>11.400000000000034</v>
      </c>
      <c r="AG21" s="18">
        <v>648.51</v>
      </c>
      <c r="AH21" s="18">
        <v>365.315</v>
      </c>
      <c r="AI21" s="18">
        <v>473.81999999999994</v>
      </c>
    </row>
    <row r="22" spans="1:35">
      <c r="A22" s="9" t="s">
        <v>153</v>
      </c>
      <c r="B22" s="10" t="s">
        <v>154</v>
      </c>
      <c r="C22" s="10" t="s">
        <v>99</v>
      </c>
      <c r="D22" s="10" t="s">
        <v>119</v>
      </c>
      <c r="E22" s="10" t="s">
        <v>67</v>
      </c>
      <c r="F22" s="10" t="s">
        <v>54</v>
      </c>
      <c r="G22" s="10">
        <v>8211.66</v>
      </c>
      <c r="H22" s="10">
        <v>98539.92</v>
      </c>
      <c r="I22" s="10">
        <v>540.04999999999995</v>
      </c>
      <c r="J22" s="10">
        <v>119403.83</v>
      </c>
      <c r="K22" s="10">
        <v>221.1</v>
      </c>
      <c r="L22" s="10">
        <v>3.77</v>
      </c>
      <c r="M22" s="10">
        <v>1514.7</v>
      </c>
      <c r="N22" s="10">
        <v>0</v>
      </c>
      <c r="O22" s="10">
        <v>768244.55</v>
      </c>
      <c r="P22" s="10">
        <v>23659607.030000001</v>
      </c>
      <c r="Q22" s="10">
        <v>30.8</v>
      </c>
      <c r="R22" s="10">
        <v>78.31</v>
      </c>
      <c r="S22" s="10">
        <v>-22.92</v>
      </c>
      <c r="T22" s="10" t="s">
        <v>155</v>
      </c>
      <c r="U22" s="10" t="s">
        <v>156</v>
      </c>
      <c r="V22" s="10">
        <v>722.36</v>
      </c>
      <c r="W22" s="10">
        <v>178.31</v>
      </c>
      <c r="X22" s="10">
        <v>246.06</v>
      </c>
      <c r="Y22" s="10">
        <v>434.55</v>
      </c>
      <c r="Z22" s="10">
        <v>87.21</v>
      </c>
      <c r="AA22" s="10">
        <v>135.94</v>
      </c>
      <c r="AB22" s="11">
        <v>470.65</v>
      </c>
      <c r="AC22" s="18">
        <v>679.17</v>
      </c>
      <c r="AD22" s="18">
        <v>552.99</v>
      </c>
      <c r="AE22" s="18">
        <v>159.29000000000002</v>
      </c>
      <c r="AF22" s="18">
        <v>119.82</v>
      </c>
      <c r="AG22" s="18">
        <v>151.42000000000002</v>
      </c>
      <c r="AH22" s="18">
        <v>69.014999999999986</v>
      </c>
      <c r="AI22" s="18">
        <v>297.55999999999995</v>
      </c>
    </row>
    <row r="23" spans="1:35">
      <c r="A23" s="12" t="s">
        <v>157</v>
      </c>
      <c r="B23" s="13" t="s">
        <v>158</v>
      </c>
      <c r="C23" s="13" t="s">
        <v>72</v>
      </c>
      <c r="D23" s="13" t="s">
        <v>100</v>
      </c>
      <c r="E23" s="13" t="s">
        <v>61</v>
      </c>
      <c r="F23" s="13" t="s">
        <v>75</v>
      </c>
      <c r="G23" s="13">
        <v>16864.099999999999</v>
      </c>
      <c r="H23" s="13">
        <v>202369.2</v>
      </c>
      <c r="I23" s="13">
        <v>677.02</v>
      </c>
      <c r="J23" s="13">
        <v>423679.28</v>
      </c>
      <c r="K23" s="13">
        <v>625.79999999999995</v>
      </c>
      <c r="L23" s="13">
        <v>5.76</v>
      </c>
      <c r="M23" s="13">
        <v>4877.79</v>
      </c>
      <c r="N23" s="13">
        <v>0</v>
      </c>
      <c r="O23" s="13">
        <v>664242.57999999996</v>
      </c>
      <c r="P23" s="13">
        <v>1828201.04</v>
      </c>
      <c r="Q23" s="13">
        <v>2.8</v>
      </c>
      <c r="R23" s="13">
        <v>74.58</v>
      </c>
      <c r="S23" s="13">
        <v>20.36</v>
      </c>
      <c r="T23" s="13" t="s">
        <v>159</v>
      </c>
      <c r="U23" s="13" t="s">
        <v>160</v>
      </c>
      <c r="V23" s="13">
        <v>1205.92</v>
      </c>
      <c r="W23" s="13">
        <v>2179.79</v>
      </c>
      <c r="X23" s="13">
        <v>1252</v>
      </c>
      <c r="Y23" s="13">
        <v>103.34</v>
      </c>
      <c r="Z23" s="13">
        <v>273.92</v>
      </c>
      <c r="AA23" s="13">
        <v>271.95</v>
      </c>
      <c r="AB23" s="14">
        <v>504.66</v>
      </c>
      <c r="AC23" s="18">
        <v>195.6099999999999</v>
      </c>
      <c r="AD23" s="18">
        <v>1448.49</v>
      </c>
      <c r="AE23" s="18">
        <v>846.65</v>
      </c>
      <c r="AF23" s="18">
        <v>211.39000000000001</v>
      </c>
      <c r="AG23" s="18">
        <v>35.29000000000002</v>
      </c>
      <c r="AH23" s="18">
        <v>66.995000000000005</v>
      </c>
      <c r="AI23" s="18">
        <v>331.57000000000005</v>
      </c>
    </row>
    <row r="24" spans="1:35">
      <c r="A24" s="9" t="s">
        <v>161</v>
      </c>
      <c r="B24" s="10" t="s">
        <v>162</v>
      </c>
      <c r="C24" s="10" t="s">
        <v>51</v>
      </c>
      <c r="D24" s="10" t="s">
        <v>100</v>
      </c>
      <c r="E24" s="10" t="s">
        <v>74</v>
      </c>
      <c r="F24" s="10" t="s">
        <v>54</v>
      </c>
      <c r="G24" s="10">
        <v>17629.52</v>
      </c>
      <c r="H24" s="10">
        <v>211554.24</v>
      </c>
      <c r="I24" s="10">
        <v>139.08000000000001</v>
      </c>
      <c r="J24" s="10">
        <v>538105.57999999996</v>
      </c>
      <c r="K24" s="10">
        <v>3869.04</v>
      </c>
      <c r="L24" s="10">
        <v>1.82</v>
      </c>
      <c r="M24" s="10">
        <v>454.05</v>
      </c>
      <c r="N24" s="10">
        <v>1744.64</v>
      </c>
      <c r="O24" s="10">
        <v>687265.01</v>
      </c>
      <c r="P24" s="10">
        <v>8302248.3499999996</v>
      </c>
      <c r="Q24" s="10"/>
      <c r="R24" s="10">
        <v>66.37</v>
      </c>
      <c r="S24" s="10">
        <v>6.64</v>
      </c>
      <c r="T24" s="10" t="s">
        <v>163</v>
      </c>
      <c r="U24" s="10" t="s">
        <v>164</v>
      </c>
      <c r="V24" s="10">
        <v>1961.63</v>
      </c>
      <c r="W24" s="10">
        <v>408.17</v>
      </c>
      <c r="X24" s="10">
        <v>244.55</v>
      </c>
      <c r="Y24" s="10">
        <v>120.05</v>
      </c>
      <c r="Z24" s="10">
        <v>128.83000000000001</v>
      </c>
      <c r="AA24" s="10">
        <v>18.03</v>
      </c>
      <c r="AB24" s="11">
        <v>119.83</v>
      </c>
      <c r="AC24" s="18">
        <v>560.10000000000014</v>
      </c>
      <c r="AD24" s="18">
        <v>323.12999999999994</v>
      </c>
      <c r="AE24" s="18">
        <v>160.80000000000001</v>
      </c>
      <c r="AF24" s="18">
        <v>194.68</v>
      </c>
      <c r="AG24" s="18">
        <v>109.79999999999998</v>
      </c>
      <c r="AH24" s="18">
        <v>186.92499999999998</v>
      </c>
      <c r="AI24" s="18">
        <v>53.260000000000005</v>
      </c>
    </row>
    <row r="25" spans="1:35">
      <c r="A25" s="12" t="s">
        <v>165</v>
      </c>
      <c r="B25" s="13" t="s">
        <v>166</v>
      </c>
      <c r="C25" s="13" t="s">
        <v>72</v>
      </c>
      <c r="D25" s="13" t="s">
        <v>119</v>
      </c>
      <c r="E25" s="13" t="s">
        <v>53</v>
      </c>
      <c r="F25" s="13" t="s">
        <v>86</v>
      </c>
      <c r="G25" s="13">
        <v>1882.93</v>
      </c>
      <c r="H25" s="13">
        <v>22595.16</v>
      </c>
      <c r="I25" s="13">
        <v>535.76</v>
      </c>
      <c r="J25" s="13">
        <v>41940.120000000003</v>
      </c>
      <c r="K25" s="13">
        <v>78.28</v>
      </c>
      <c r="L25" s="13">
        <v>2.16</v>
      </c>
      <c r="M25" s="13">
        <v>0</v>
      </c>
      <c r="N25" s="13">
        <v>0</v>
      </c>
      <c r="O25" s="13">
        <v>463287.36</v>
      </c>
      <c r="P25" s="13">
        <v>22007196.239999998</v>
      </c>
      <c r="Q25" s="13">
        <v>47.5</v>
      </c>
      <c r="R25" s="13">
        <v>57.06</v>
      </c>
      <c r="S25" s="13">
        <v>-12.03</v>
      </c>
      <c r="T25" s="13" t="s">
        <v>167</v>
      </c>
      <c r="U25" s="13" t="s">
        <v>168</v>
      </c>
      <c r="V25" s="13">
        <v>64.010000000000005</v>
      </c>
      <c r="W25" s="13">
        <v>40.85</v>
      </c>
      <c r="X25" s="13">
        <v>308.58999999999997</v>
      </c>
      <c r="Y25" s="13">
        <v>1063.31</v>
      </c>
      <c r="Z25" s="13">
        <v>95.6</v>
      </c>
      <c r="AA25" s="13">
        <v>220.5</v>
      </c>
      <c r="AB25" s="14">
        <v>154.83000000000001</v>
      </c>
      <c r="AC25" s="18">
        <v>1337.52</v>
      </c>
      <c r="AD25" s="18">
        <v>690.44999999999993</v>
      </c>
      <c r="AE25" s="18">
        <v>96.760000000000048</v>
      </c>
      <c r="AF25" s="18">
        <v>748.57999999999993</v>
      </c>
      <c r="AG25" s="18">
        <v>143.03</v>
      </c>
      <c r="AH25" s="18">
        <v>15.545000000000016</v>
      </c>
      <c r="AI25" s="18">
        <v>18.259999999999991</v>
      </c>
    </row>
    <row r="26" spans="1:35">
      <c r="A26" s="9" t="s">
        <v>169</v>
      </c>
      <c r="B26" s="10" t="s">
        <v>170</v>
      </c>
      <c r="C26" s="10" t="s">
        <v>66</v>
      </c>
      <c r="D26" s="10" t="s">
        <v>100</v>
      </c>
      <c r="E26" s="10" t="s">
        <v>80</v>
      </c>
      <c r="F26" s="10" t="s">
        <v>75</v>
      </c>
      <c r="G26" s="10">
        <v>12258.83</v>
      </c>
      <c r="H26" s="10">
        <v>147105.96</v>
      </c>
      <c r="I26" s="10">
        <v>180.1</v>
      </c>
      <c r="J26" s="10">
        <v>298919.48</v>
      </c>
      <c r="K26" s="10">
        <v>1659.74</v>
      </c>
      <c r="L26" s="10">
        <v>5.25</v>
      </c>
      <c r="M26" s="10">
        <v>3037.24</v>
      </c>
      <c r="N26" s="10">
        <v>0</v>
      </c>
      <c r="O26" s="10">
        <v>922575.87</v>
      </c>
      <c r="P26" s="10">
        <v>21497431.530000001</v>
      </c>
      <c r="Q26" s="10">
        <v>23.3</v>
      </c>
      <c r="R26" s="10">
        <v>62.79</v>
      </c>
      <c r="S26" s="10">
        <v>19.47</v>
      </c>
      <c r="T26" s="10" t="s">
        <v>171</v>
      </c>
      <c r="U26" s="10" t="s">
        <v>172</v>
      </c>
      <c r="V26" s="10">
        <v>2221.5</v>
      </c>
      <c r="W26" s="10">
        <v>317.33999999999997</v>
      </c>
      <c r="X26" s="10">
        <v>384.85</v>
      </c>
      <c r="Y26" s="10">
        <v>215.99</v>
      </c>
      <c r="Z26" s="10">
        <v>1122.76</v>
      </c>
      <c r="AA26" s="10">
        <v>174.72</v>
      </c>
      <c r="AB26" s="11">
        <v>2.52</v>
      </c>
      <c r="AC26" s="18">
        <v>819.97</v>
      </c>
      <c r="AD26" s="18">
        <v>413.96</v>
      </c>
      <c r="AE26" s="18">
        <v>20.5</v>
      </c>
      <c r="AF26" s="18">
        <v>98.740000000000009</v>
      </c>
      <c r="AG26" s="18">
        <v>884.13</v>
      </c>
      <c r="AH26" s="18">
        <v>30.234999999999985</v>
      </c>
      <c r="AI26" s="18">
        <v>170.57</v>
      </c>
    </row>
    <row r="27" spans="1:35">
      <c r="A27" s="12" t="s">
        <v>173</v>
      </c>
      <c r="B27" s="13" t="s">
        <v>174</v>
      </c>
      <c r="C27" s="13" t="s">
        <v>175</v>
      </c>
      <c r="D27" s="13" t="s">
        <v>60</v>
      </c>
      <c r="E27" s="13" t="s">
        <v>74</v>
      </c>
      <c r="F27" s="13" t="s">
        <v>75</v>
      </c>
      <c r="G27" s="13">
        <v>16803.09</v>
      </c>
      <c r="H27" s="13">
        <v>201637.08</v>
      </c>
      <c r="I27" s="13">
        <v>101.92</v>
      </c>
      <c r="J27" s="13">
        <v>248980.83</v>
      </c>
      <c r="K27" s="13"/>
      <c r="L27" s="13">
        <v>2</v>
      </c>
      <c r="M27" s="13">
        <v>751.33</v>
      </c>
      <c r="N27" s="13">
        <v>2509.2399999999998</v>
      </c>
      <c r="O27" s="13">
        <v>459579.31</v>
      </c>
      <c r="P27" s="13">
        <v>1064102.4099999999</v>
      </c>
      <c r="Q27" s="13">
        <v>2.2999999999999998</v>
      </c>
      <c r="R27" s="13">
        <v>61.7</v>
      </c>
      <c r="S27" s="13">
        <v>-4.75</v>
      </c>
      <c r="T27" s="13" t="s">
        <v>176</v>
      </c>
      <c r="U27" s="13" t="s">
        <v>177</v>
      </c>
      <c r="V27" s="13">
        <v>1581.08</v>
      </c>
      <c r="W27" s="13">
        <v>2219.54</v>
      </c>
      <c r="X27" s="13">
        <v>1656.87</v>
      </c>
      <c r="Y27" s="13">
        <v>208.68</v>
      </c>
      <c r="Z27" s="13">
        <v>418.84</v>
      </c>
      <c r="AA27" s="13">
        <v>49.18</v>
      </c>
      <c r="AB27" s="14">
        <v>203.43</v>
      </c>
      <c r="AC27" s="18">
        <v>179.54999999999995</v>
      </c>
      <c r="AD27" s="18">
        <v>1488.24</v>
      </c>
      <c r="AE27" s="18">
        <v>1251.52</v>
      </c>
      <c r="AF27" s="18">
        <v>106.05000000000001</v>
      </c>
      <c r="AG27" s="18">
        <v>180.20999999999998</v>
      </c>
      <c r="AH27" s="18">
        <v>155.77499999999998</v>
      </c>
      <c r="AI27" s="18">
        <v>30.340000000000003</v>
      </c>
    </row>
    <row r="28" spans="1:35">
      <c r="A28" s="9" t="s">
        <v>178</v>
      </c>
      <c r="B28" s="10" t="s">
        <v>179</v>
      </c>
      <c r="C28" s="10" t="s">
        <v>175</v>
      </c>
      <c r="D28" s="10" t="s">
        <v>60</v>
      </c>
      <c r="E28" s="10" t="s">
        <v>90</v>
      </c>
      <c r="F28" s="10" t="s">
        <v>54</v>
      </c>
      <c r="G28" s="10">
        <v>11131.3</v>
      </c>
      <c r="H28" s="10">
        <v>133575.6</v>
      </c>
      <c r="I28" s="10">
        <v>1160.55</v>
      </c>
      <c r="J28" s="10">
        <v>104589.11</v>
      </c>
      <c r="K28" s="10">
        <v>90.12</v>
      </c>
      <c r="L28" s="10">
        <v>3.14</v>
      </c>
      <c r="M28" s="10">
        <v>1311.78</v>
      </c>
      <c r="N28" s="10">
        <v>657.22</v>
      </c>
      <c r="O28" s="10">
        <v>183782.27</v>
      </c>
      <c r="P28" s="10">
        <v>8069544.8600000003</v>
      </c>
      <c r="Q28" s="10">
        <v>43.9</v>
      </c>
      <c r="R28" s="10">
        <v>77.760000000000005</v>
      </c>
      <c r="S28" s="10">
        <v>37.11</v>
      </c>
      <c r="T28" s="10" t="s">
        <v>180</v>
      </c>
      <c r="U28" s="10" t="s">
        <v>181</v>
      </c>
      <c r="V28" s="10">
        <v>1431.68</v>
      </c>
      <c r="W28" s="10">
        <v>376.63</v>
      </c>
      <c r="X28" s="10">
        <v>144.04</v>
      </c>
      <c r="Y28" s="10">
        <v>780.51</v>
      </c>
      <c r="Z28" s="10">
        <v>116.17</v>
      </c>
      <c r="AA28" s="10">
        <v>88.85</v>
      </c>
      <c r="AB28" s="11">
        <v>595.96</v>
      </c>
      <c r="AC28" s="18">
        <v>30.150000000000091</v>
      </c>
      <c r="AD28" s="18">
        <v>354.66999999999996</v>
      </c>
      <c r="AE28" s="18">
        <v>261.31000000000006</v>
      </c>
      <c r="AF28" s="18">
        <v>465.78</v>
      </c>
      <c r="AG28" s="18">
        <v>122.46</v>
      </c>
      <c r="AH28" s="18">
        <v>116.10499999999999</v>
      </c>
      <c r="AI28" s="18">
        <v>422.87</v>
      </c>
    </row>
    <row r="29" spans="1:35">
      <c r="A29" s="12" t="s">
        <v>182</v>
      </c>
      <c r="B29" s="13" t="s">
        <v>183</v>
      </c>
      <c r="C29" s="13" t="s">
        <v>105</v>
      </c>
      <c r="D29" s="13" t="s">
        <v>100</v>
      </c>
      <c r="E29" s="13" t="s">
        <v>67</v>
      </c>
      <c r="F29" s="13" t="s">
        <v>54</v>
      </c>
      <c r="G29" s="13">
        <v>9015.44</v>
      </c>
      <c r="H29" s="13">
        <v>108185.28</v>
      </c>
      <c r="I29" s="13">
        <v>966.12</v>
      </c>
      <c r="J29" s="13">
        <v>278171.77</v>
      </c>
      <c r="K29" s="13">
        <v>287.93</v>
      </c>
      <c r="L29" s="13">
        <v>1.83</v>
      </c>
      <c r="M29" s="13">
        <v>0</v>
      </c>
      <c r="N29" s="13">
        <v>1739.96</v>
      </c>
      <c r="O29" s="13">
        <v>776905.7</v>
      </c>
      <c r="P29" s="13">
        <v>1686770.17</v>
      </c>
      <c r="Q29" s="13">
        <v>2.2000000000000002</v>
      </c>
      <c r="R29" s="13">
        <v>73.33</v>
      </c>
      <c r="S29" s="13">
        <v>17.78</v>
      </c>
      <c r="T29" s="13" t="s">
        <v>184</v>
      </c>
      <c r="U29" s="13" t="s">
        <v>185</v>
      </c>
      <c r="V29" s="13">
        <v>213.78</v>
      </c>
      <c r="W29" s="13">
        <v>821.85</v>
      </c>
      <c r="X29" s="13">
        <v>17.739999999999998</v>
      </c>
      <c r="Y29" s="13">
        <v>26.28</v>
      </c>
      <c r="Z29" s="13">
        <v>211.26</v>
      </c>
      <c r="AA29" s="13">
        <v>203.7</v>
      </c>
      <c r="AB29" s="14">
        <v>186.11</v>
      </c>
      <c r="AC29" s="18">
        <v>1187.75</v>
      </c>
      <c r="AD29" s="18">
        <v>90.550000000000068</v>
      </c>
      <c r="AE29" s="18">
        <v>387.61</v>
      </c>
      <c r="AF29" s="18">
        <v>288.45000000000005</v>
      </c>
      <c r="AG29" s="18">
        <v>27.370000000000005</v>
      </c>
      <c r="AH29" s="18">
        <v>1.2549999999999955</v>
      </c>
      <c r="AI29" s="18">
        <v>13.02000000000001</v>
      </c>
    </row>
    <row r="30" spans="1:35">
      <c r="A30" s="9" t="s">
        <v>186</v>
      </c>
      <c r="B30" s="10" t="s">
        <v>187</v>
      </c>
      <c r="C30" s="10" t="s">
        <v>59</v>
      </c>
      <c r="D30" s="10" t="s">
        <v>52</v>
      </c>
      <c r="E30" s="10" t="s">
        <v>90</v>
      </c>
      <c r="F30" s="10" t="s">
        <v>75</v>
      </c>
      <c r="G30" s="10">
        <v>5412.71</v>
      </c>
      <c r="H30" s="10">
        <v>64952.52</v>
      </c>
      <c r="I30" s="10">
        <v>985.9</v>
      </c>
      <c r="J30" s="10">
        <v>55996.67</v>
      </c>
      <c r="K30" s="10">
        <v>56.8</v>
      </c>
      <c r="L30" s="10">
        <v>7.41</v>
      </c>
      <c r="M30" s="10">
        <v>664.22</v>
      </c>
      <c r="N30" s="10">
        <v>0</v>
      </c>
      <c r="O30" s="10">
        <v>265177.25</v>
      </c>
      <c r="P30" s="10">
        <v>10241994.92</v>
      </c>
      <c r="Q30" s="10">
        <v>38.6</v>
      </c>
      <c r="R30" s="10">
        <v>58.44</v>
      </c>
      <c r="S30" s="10">
        <v>58.61</v>
      </c>
      <c r="T30" s="10" t="s">
        <v>188</v>
      </c>
      <c r="U30" s="10" t="s">
        <v>189</v>
      </c>
      <c r="V30" s="10">
        <v>1559.15</v>
      </c>
      <c r="W30" s="10">
        <v>834.28</v>
      </c>
      <c r="X30" s="10">
        <v>82.54</v>
      </c>
      <c r="Y30" s="10">
        <v>655.98</v>
      </c>
      <c r="Z30" s="10">
        <v>176.42</v>
      </c>
      <c r="AA30" s="10">
        <v>101.09</v>
      </c>
      <c r="AB30" s="11">
        <v>600.21</v>
      </c>
      <c r="AC30" s="18">
        <v>157.62000000000012</v>
      </c>
      <c r="AD30" s="18">
        <v>102.98000000000002</v>
      </c>
      <c r="AE30" s="18">
        <v>322.81</v>
      </c>
      <c r="AF30" s="18">
        <v>341.25</v>
      </c>
      <c r="AG30" s="18">
        <v>62.210000000000008</v>
      </c>
      <c r="AH30" s="18">
        <v>103.86499999999998</v>
      </c>
      <c r="AI30" s="18">
        <v>427.12</v>
      </c>
    </row>
    <row r="31" spans="1:35">
      <c r="A31" s="12" t="s">
        <v>190</v>
      </c>
      <c r="B31" s="13" t="s">
        <v>191</v>
      </c>
      <c r="C31" s="13" t="s">
        <v>72</v>
      </c>
      <c r="D31" s="13" t="s">
        <v>119</v>
      </c>
      <c r="E31" s="13" t="s">
        <v>53</v>
      </c>
      <c r="F31" s="13" t="s">
        <v>75</v>
      </c>
      <c r="G31" s="13">
        <v>17945.13</v>
      </c>
      <c r="H31" s="13">
        <v>215341.56</v>
      </c>
      <c r="I31" s="13">
        <v>406.14</v>
      </c>
      <c r="J31" s="13">
        <v>604905.18999999994</v>
      </c>
      <c r="K31" s="13">
        <v>1489.4</v>
      </c>
      <c r="L31" s="13">
        <v>4.62</v>
      </c>
      <c r="M31" s="13">
        <v>0</v>
      </c>
      <c r="N31" s="13">
        <v>0</v>
      </c>
      <c r="O31" s="13">
        <v>659760.04</v>
      </c>
      <c r="P31" s="13">
        <v>12425999.07</v>
      </c>
      <c r="Q31" s="13">
        <v>18.8</v>
      </c>
      <c r="R31" s="13">
        <v>77.13</v>
      </c>
      <c r="S31" s="13">
        <v>-10.64</v>
      </c>
      <c r="T31" s="13" t="s">
        <v>192</v>
      </c>
      <c r="U31" s="13" t="s">
        <v>193</v>
      </c>
      <c r="V31" s="13">
        <v>2572.8200000000002</v>
      </c>
      <c r="W31" s="13">
        <v>1088.2</v>
      </c>
      <c r="X31" s="13">
        <v>212.09</v>
      </c>
      <c r="Y31" s="13">
        <v>574.79</v>
      </c>
      <c r="Z31" s="13">
        <v>688.68</v>
      </c>
      <c r="AA31" s="13">
        <v>525.41999999999996</v>
      </c>
      <c r="AB31" s="14">
        <v>308.85000000000002</v>
      </c>
      <c r="AC31" s="18">
        <v>1171.2900000000002</v>
      </c>
      <c r="AD31" s="18">
        <v>356.90000000000009</v>
      </c>
      <c r="AE31" s="18">
        <v>193.26000000000002</v>
      </c>
      <c r="AF31" s="18">
        <v>260.05999999999995</v>
      </c>
      <c r="AG31" s="18">
        <v>450.04999999999995</v>
      </c>
      <c r="AH31" s="18">
        <v>320.46499999999997</v>
      </c>
      <c r="AI31" s="18">
        <v>135.76000000000002</v>
      </c>
    </row>
    <row r="32" spans="1:35">
      <c r="A32" s="9" t="s">
        <v>194</v>
      </c>
      <c r="B32" s="10" t="s">
        <v>195</v>
      </c>
      <c r="C32" s="10" t="s">
        <v>175</v>
      </c>
      <c r="D32" s="10" t="s">
        <v>100</v>
      </c>
      <c r="E32" s="10" t="s">
        <v>133</v>
      </c>
      <c r="F32" s="10" t="s">
        <v>86</v>
      </c>
      <c r="G32" s="10">
        <v>14311.18</v>
      </c>
      <c r="H32" s="10">
        <v>171734.16</v>
      </c>
      <c r="I32" s="10">
        <v>611.20000000000005</v>
      </c>
      <c r="J32" s="10">
        <v>223610.52</v>
      </c>
      <c r="K32" s="10">
        <v>365.85</v>
      </c>
      <c r="L32" s="10">
        <v>9.86</v>
      </c>
      <c r="M32" s="10">
        <v>0</v>
      </c>
      <c r="N32" s="10">
        <v>1748.14</v>
      </c>
      <c r="O32" s="10">
        <v>793865.09</v>
      </c>
      <c r="P32" s="10">
        <v>3039146.92</v>
      </c>
      <c r="Q32" s="10">
        <v>3.8</v>
      </c>
      <c r="R32" s="10">
        <v>59.82</v>
      </c>
      <c r="S32" s="10">
        <v>54.26</v>
      </c>
      <c r="T32" s="10" t="s">
        <v>196</v>
      </c>
      <c r="U32" s="10" t="s">
        <v>197</v>
      </c>
      <c r="V32" s="10">
        <v>1345.55</v>
      </c>
      <c r="W32" s="10">
        <v>1492.18</v>
      </c>
      <c r="X32" s="10">
        <v>1272.07</v>
      </c>
      <c r="Y32" s="10">
        <v>384.35</v>
      </c>
      <c r="Z32" s="10">
        <v>255.68</v>
      </c>
      <c r="AA32" s="10">
        <v>569.39</v>
      </c>
      <c r="AB32" s="11">
        <v>655.44</v>
      </c>
      <c r="AC32" s="18">
        <v>55.980000000000018</v>
      </c>
      <c r="AD32" s="18">
        <v>760.88000000000011</v>
      </c>
      <c r="AE32" s="18">
        <v>866.71999999999991</v>
      </c>
      <c r="AF32" s="18">
        <v>69.62</v>
      </c>
      <c r="AG32" s="18">
        <v>17.050000000000011</v>
      </c>
      <c r="AH32" s="18">
        <v>364.435</v>
      </c>
      <c r="AI32" s="18">
        <v>482.35</v>
      </c>
    </row>
    <row r="33" spans="1:35">
      <c r="A33" s="12" t="s">
        <v>198</v>
      </c>
      <c r="B33" s="13" t="s">
        <v>199</v>
      </c>
      <c r="C33" s="13" t="s">
        <v>85</v>
      </c>
      <c r="D33" s="13" t="s">
        <v>73</v>
      </c>
      <c r="E33" s="13" t="s">
        <v>74</v>
      </c>
      <c r="F33" s="13" t="s">
        <v>54</v>
      </c>
      <c r="G33" s="13">
        <v>17491.21</v>
      </c>
      <c r="H33" s="13">
        <v>209894.52</v>
      </c>
      <c r="I33" s="13">
        <v>111.94</v>
      </c>
      <c r="J33" s="13">
        <v>253499.86</v>
      </c>
      <c r="K33" s="13">
        <v>2264.6</v>
      </c>
      <c r="L33" s="13">
        <v>6.35</v>
      </c>
      <c r="M33" s="13">
        <v>825.73</v>
      </c>
      <c r="N33" s="13">
        <v>0</v>
      </c>
      <c r="O33" s="13">
        <v>836855.78</v>
      </c>
      <c r="P33" s="13">
        <v>9340990.8200000003</v>
      </c>
      <c r="Q33" s="13">
        <v>11.2</v>
      </c>
      <c r="R33" s="13">
        <v>63.15</v>
      </c>
      <c r="S33" s="13">
        <v>-24.96</v>
      </c>
      <c r="T33" s="13" t="s">
        <v>200</v>
      </c>
      <c r="U33" s="13" t="s">
        <v>201</v>
      </c>
      <c r="V33" s="13">
        <v>721.9</v>
      </c>
      <c r="W33" s="13">
        <v>732.02</v>
      </c>
      <c r="X33" s="13">
        <v>329.23</v>
      </c>
      <c r="Y33" s="13">
        <v>421.02</v>
      </c>
      <c r="Z33" s="13">
        <v>232.46</v>
      </c>
      <c r="AA33" s="13">
        <v>118.96</v>
      </c>
      <c r="AB33" s="14">
        <v>139.51</v>
      </c>
      <c r="AC33" s="18">
        <v>679.63</v>
      </c>
      <c r="AD33" s="18">
        <v>0.72000000000002728</v>
      </c>
      <c r="AE33" s="18">
        <v>76.12</v>
      </c>
      <c r="AF33" s="18">
        <v>106.28999999999996</v>
      </c>
      <c r="AG33" s="18">
        <v>6.1699999999999875</v>
      </c>
      <c r="AH33" s="18">
        <v>85.99499999999999</v>
      </c>
      <c r="AI33" s="18">
        <v>33.580000000000013</v>
      </c>
    </row>
    <row r="34" spans="1:35">
      <c r="A34" s="9" t="s">
        <v>202</v>
      </c>
      <c r="B34" s="10" t="s">
        <v>203</v>
      </c>
      <c r="C34" s="10" t="s">
        <v>72</v>
      </c>
      <c r="D34" s="10" t="s">
        <v>119</v>
      </c>
      <c r="E34" s="10" t="s">
        <v>74</v>
      </c>
      <c r="F34" s="10" t="s">
        <v>86</v>
      </c>
      <c r="G34" s="10">
        <v>5494.88</v>
      </c>
      <c r="H34" s="10">
        <v>65938.559999999998</v>
      </c>
      <c r="I34" s="10">
        <v>102.59</v>
      </c>
      <c r="J34" s="10">
        <v>107679.71</v>
      </c>
      <c r="K34" s="10">
        <v>1049.6099999999999</v>
      </c>
      <c r="L34" s="10">
        <v>4.58</v>
      </c>
      <c r="M34" s="10">
        <v>0</v>
      </c>
      <c r="N34" s="10">
        <v>0</v>
      </c>
      <c r="O34" s="10">
        <v>508599.64</v>
      </c>
      <c r="P34" s="10">
        <v>12598497.65</v>
      </c>
      <c r="Q34" s="10">
        <v>24.8</v>
      </c>
      <c r="R34" s="10">
        <v>71.94</v>
      </c>
      <c r="S34" s="10">
        <v>154.57</v>
      </c>
      <c r="T34" s="10" t="s">
        <v>204</v>
      </c>
      <c r="U34" s="10" t="s">
        <v>205</v>
      </c>
      <c r="V34" s="10">
        <v>2984.77</v>
      </c>
      <c r="W34" s="10">
        <v>93.48</v>
      </c>
      <c r="X34" s="10">
        <v>586.63</v>
      </c>
      <c r="Y34" s="10">
        <v>31.37</v>
      </c>
      <c r="Z34" s="10">
        <v>203.95</v>
      </c>
      <c r="AA34" s="10">
        <v>274</v>
      </c>
      <c r="AB34" s="11">
        <v>6.17</v>
      </c>
      <c r="AC34" s="18">
        <v>1583.24</v>
      </c>
      <c r="AD34" s="18">
        <v>637.81999999999994</v>
      </c>
      <c r="AE34" s="18">
        <v>181.27999999999997</v>
      </c>
      <c r="AF34" s="18">
        <v>283.36</v>
      </c>
      <c r="AG34" s="18">
        <v>34.680000000000007</v>
      </c>
      <c r="AH34" s="18">
        <v>69.045000000000016</v>
      </c>
      <c r="AI34" s="18">
        <v>166.92000000000002</v>
      </c>
    </row>
    <row r="35" spans="1:35">
      <c r="A35" s="12" t="s">
        <v>206</v>
      </c>
      <c r="B35" s="13" t="s">
        <v>207</v>
      </c>
      <c r="C35" s="13" t="s">
        <v>175</v>
      </c>
      <c r="D35" s="13" t="s">
        <v>119</v>
      </c>
      <c r="E35" s="13" t="s">
        <v>61</v>
      </c>
      <c r="F35" s="13" t="s">
        <v>54</v>
      </c>
      <c r="G35" s="13">
        <v>10560.95</v>
      </c>
      <c r="H35" s="13">
        <v>126731.4</v>
      </c>
      <c r="I35" s="13">
        <v>700.59</v>
      </c>
      <c r="J35" s="13">
        <v>70994.179999999993</v>
      </c>
      <c r="K35" s="13">
        <v>101.33</v>
      </c>
      <c r="L35" s="13">
        <v>11.7</v>
      </c>
      <c r="M35" s="13">
        <v>1265.04</v>
      </c>
      <c r="N35" s="13">
        <v>1431.23</v>
      </c>
      <c r="O35" s="13">
        <v>720930.67</v>
      </c>
      <c r="P35" s="13">
        <v>6840180.0700000003</v>
      </c>
      <c r="Q35" s="13">
        <v>9.5</v>
      </c>
      <c r="R35" s="13">
        <v>74.37</v>
      </c>
      <c r="S35" s="13">
        <v>28.28</v>
      </c>
      <c r="T35" s="13" t="s">
        <v>208</v>
      </c>
      <c r="U35" s="13" t="s">
        <v>209</v>
      </c>
      <c r="V35" s="13">
        <v>3188.62</v>
      </c>
      <c r="W35" s="13">
        <v>597.14</v>
      </c>
      <c r="X35" s="13">
        <v>100.2</v>
      </c>
      <c r="Y35" s="13">
        <v>220.85</v>
      </c>
      <c r="Z35" s="13">
        <v>122.69</v>
      </c>
      <c r="AA35" s="13">
        <v>89.22</v>
      </c>
      <c r="AB35" s="14">
        <v>11.74</v>
      </c>
      <c r="AC35" s="18">
        <v>1787.09</v>
      </c>
      <c r="AD35" s="18">
        <v>134.15999999999997</v>
      </c>
      <c r="AE35" s="18">
        <v>305.15000000000003</v>
      </c>
      <c r="AF35" s="18">
        <v>93.880000000000024</v>
      </c>
      <c r="AG35" s="18">
        <v>115.94</v>
      </c>
      <c r="AH35" s="18">
        <v>115.73499999999999</v>
      </c>
      <c r="AI35" s="18">
        <v>161.35</v>
      </c>
    </row>
    <row r="36" spans="1:35">
      <c r="A36" s="9" t="s">
        <v>210</v>
      </c>
      <c r="B36" s="10" t="s">
        <v>211</v>
      </c>
      <c r="C36" s="10" t="s">
        <v>85</v>
      </c>
      <c r="D36" s="10" t="s">
        <v>73</v>
      </c>
      <c r="E36" s="10" t="s">
        <v>133</v>
      </c>
      <c r="F36" s="10" t="s">
        <v>75</v>
      </c>
      <c r="G36" s="10">
        <v>4372.29</v>
      </c>
      <c r="H36" s="10">
        <v>52467.48</v>
      </c>
      <c r="I36" s="10">
        <v>308.95</v>
      </c>
      <c r="J36" s="10">
        <v>84234.29</v>
      </c>
      <c r="K36" s="10">
        <v>272.64999999999998</v>
      </c>
      <c r="L36" s="10">
        <v>6.39</v>
      </c>
      <c r="M36" s="10">
        <v>1156.21</v>
      </c>
      <c r="N36" s="10">
        <v>328.4</v>
      </c>
      <c r="O36" s="10">
        <v>936320.17</v>
      </c>
      <c r="P36" s="10">
        <v>17318190.98</v>
      </c>
      <c r="Q36" s="10">
        <v>18.5</v>
      </c>
      <c r="R36" s="10">
        <v>-40.130000000000003</v>
      </c>
      <c r="S36" s="10">
        <v>-38.5</v>
      </c>
      <c r="T36" s="10" t="s">
        <v>212</v>
      </c>
      <c r="U36" s="10" t="s">
        <v>213</v>
      </c>
      <c r="V36" s="10">
        <v>794.88</v>
      </c>
      <c r="W36" s="10">
        <v>1863.85</v>
      </c>
      <c r="X36" s="10">
        <v>192.32</v>
      </c>
      <c r="Y36" s="10">
        <v>164</v>
      </c>
      <c r="Z36" s="10">
        <v>583.53</v>
      </c>
      <c r="AA36" s="10">
        <v>450.46</v>
      </c>
      <c r="AB36" s="11">
        <v>224.89</v>
      </c>
      <c r="AC36" s="18">
        <v>606.65</v>
      </c>
      <c r="AD36" s="18">
        <v>1132.55</v>
      </c>
      <c r="AE36" s="18">
        <v>213.03000000000003</v>
      </c>
      <c r="AF36" s="18">
        <v>150.73000000000002</v>
      </c>
      <c r="AG36" s="18">
        <v>344.9</v>
      </c>
      <c r="AH36" s="18">
        <v>245.505</v>
      </c>
      <c r="AI36" s="18">
        <v>51.799999999999983</v>
      </c>
    </row>
    <row r="37" spans="1:35">
      <c r="A37" s="12" t="s">
        <v>214</v>
      </c>
      <c r="B37" s="13" t="s">
        <v>215</v>
      </c>
      <c r="C37" s="13" t="s">
        <v>51</v>
      </c>
      <c r="D37" s="13" t="s">
        <v>100</v>
      </c>
      <c r="E37" s="13" t="s">
        <v>53</v>
      </c>
      <c r="F37" s="13" t="s">
        <v>75</v>
      </c>
      <c r="G37" s="13">
        <v>729.49</v>
      </c>
      <c r="H37" s="13">
        <v>8753.8799999999992</v>
      </c>
      <c r="I37" s="13">
        <v>353.03</v>
      </c>
      <c r="J37" s="13">
        <v>16286.84</v>
      </c>
      <c r="K37" s="13">
        <v>46.13</v>
      </c>
      <c r="L37" s="13">
        <v>2.42</v>
      </c>
      <c r="M37" s="13">
        <v>66.16</v>
      </c>
      <c r="N37" s="13">
        <v>0</v>
      </c>
      <c r="O37" s="13">
        <v>281667.75</v>
      </c>
      <c r="P37" s="13">
        <v>20032955.760000002</v>
      </c>
      <c r="Q37" s="13">
        <v>71.099999999999994</v>
      </c>
      <c r="R37" s="13">
        <v>55.46</v>
      </c>
      <c r="S37" s="13">
        <v>-27.16</v>
      </c>
      <c r="T37" s="13" t="s">
        <v>216</v>
      </c>
      <c r="U37" s="13" t="s">
        <v>217</v>
      </c>
      <c r="V37" s="13">
        <v>2561.83</v>
      </c>
      <c r="W37" s="13">
        <v>216.82</v>
      </c>
      <c r="X37" s="13">
        <v>468.82</v>
      </c>
      <c r="Y37" s="13">
        <v>22.76</v>
      </c>
      <c r="Z37" s="13">
        <v>145.81</v>
      </c>
      <c r="AA37" s="13">
        <v>62.97</v>
      </c>
      <c r="AB37" s="14">
        <v>87.02</v>
      </c>
      <c r="AC37" s="18">
        <v>1160.3</v>
      </c>
      <c r="AD37" s="18">
        <v>514.48</v>
      </c>
      <c r="AE37" s="18">
        <v>63.46999999999997</v>
      </c>
      <c r="AF37" s="18">
        <v>291.97000000000003</v>
      </c>
      <c r="AG37" s="18">
        <v>92.82</v>
      </c>
      <c r="AH37" s="18">
        <v>141.98499999999999</v>
      </c>
      <c r="AI37" s="18">
        <v>86.070000000000007</v>
      </c>
    </row>
    <row r="38" spans="1:35">
      <c r="A38" s="9" t="s">
        <v>218</v>
      </c>
      <c r="B38" s="10" t="s">
        <v>219</v>
      </c>
      <c r="C38" s="10" t="s">
        <v>66</v>
      </c>
      <c r="D38" s="10" t="s">
        <v>119</v>
      </c>
      <c r="E38" s="10" t="s">
        <v>90</v>
      </c>
      <c r="F38" s="10" t="s">
        <v>86</v>
      </c>
      <c r="G38" s="10">
        <v>11972.67</v>
      </c>
      <c r="H38" s="10">
        <v>143672.04</v>
      </c>
      <c r="I38" s="10">
        <v>1180.6600000000001</v>
      </c>
      <c r="J38" s="10">
        <v>293204.98</v>
      </c>
      <c r="K38" s="10">
        <v>248.34</v>
      </c>
      <c r="L38" s="10">
        <v>9.39</v>
      </c>
      <c r="M38" s="10">
        <v>4159.6899999999996</v>
      </c>
      <c r="N38" s="10">
        <v>1455.97</v>
      </c>
      <c r="O38" s="10">
        <v>798837</v>
      </c>
      <c r="P38" s="10">
        <v>16114380.43</v>
      </c>
      <c r="Q38" s="10">
        <v>20.2</v>
      </c>
      <c r="R38" s="10">
        <v>70.989999999999995</v>
      </c>
      <c r="S38" s="10">
        <v>-35.130000000000003</v>
      </c>
      <c r="T38" s="10" t="s">
        <v>220</v>
      </c>
      <c r="U38" s="10" t="s">
        <v>221</v>
      </c>
      <c r="V38" s="10">
        <v>250.57</v>
      </c>
      <c r="W38" s="10">
        <v>31.6</v>
      </c>
      <c r="X38" s="10">
        <v>481.65</v>
      </c>
      <c r="Y38" s="10">
        <v>867.91</v>
      </c>
      <c r="Z38" s="10">
        <v>248.31</v>
      </c>
      <c r="AA38" s="10">
        <v>339.92</v>
      </c>
      <c r="AB38" s="11">
        <v>133.77000000000001</v>
      </c>
      <c r="AC38" s="18">
        <v>1150.96</v>
      </c>
      <c r="AD38" s="18">
        <v>699.69999999999993</v>
      </c>
      <c r="AE38" s="18">
        <v>76.299999999999955</v>
      </c>
      <c r="AF38" s="18">
        <v>553.17999999999995</v>
      </c>
      <c r="AG38" s="18">
        <v>9.6800000000000068</v>
      </c>
      <c r="AH38" s="18">
        <v>134.96500000000003</v>
      </c>
      <c r="AI38" s="18">
        <v>39.319999999999993</v>
      </c>
    </row>
    <row r="39" spans="1:35">
      <c r="A39" s="12" t="s">
        <v>222</v>
      </c>
      <c r="B39" s="13" t="s">
        <v>223</v>
      </c>
      <c r="C39" s="13" t="s">
        <v>105</v>
      </c>
      <c r="D39" s="13" t="s">
        <v>119</v>
      </c>
      <c r="E39" s="13" t="s">
        <v>80</v>
      </c>
      <c r="F39" s="13" t="s">
        <v>54</v>
      </c>
      <c r="G39" s="13">
        <v>6101.88</v>
      </c>
      <c r="H39" s="13">
        <v>73222.559999999998</v>
      </c>
      <c r="I39" s="13">
        <v>214.34</v>
      </c>
      <c r="J39" s="13">
        <v>126571.64</v>
      </c>
      <c r="K39" s="13">
        <v>590.52</v>
      </c>
      <c r="L39" s="13">
        <v>37.909999999999997</v>
      </c>
      <c r="M39" s="13">
        <v>1028.8699999999999</v>
      </c>
      <c r="N39" s="13">
        <v>0</v>
      </c>
      <c r="O39" s="13">
        <v>813563.56</v>
      </c>
      <c r="P39" s="13">
        <v>24046614.27</v>
      </c>
      <c r="Q39" s="13">
        <v>29.6</v>
      </c>
      <c r="R39" s="13">
        <v>63.13</v>
      </c>
      <c r="S39" s="13">
        <v>5.88</v>
      </c>
      <c r="T39" s="13" t="s">
        <v>224</v>
      </c>
      <c r="U39" s="13" t="s">
        <v>225</v>
      </c>
      <c r="V39" s="13">
        <v>1318.84</v>
      </c>
      <c r="W39" s="13">
        <v>241.38</v>
      </c>
      <c r="X39" s="13">
        <v>347.23</v>
      </c>
      <c r="Y39" s="13">
        <v>246.68</v>
      </c>
      <c r="Z39" s="13">
        <v>207.06</v>
      </c>
      <c r="AA39" s="13">
        <v>245.5</v>
      </c>
      <c r="AB39" s="14">
        <v>195.9</v>
      </c>
      <c r="AC39" s="18">
        <v>82.690000000000055</v>
      </c>
      <c r="AD39" s="18">
        <v>489.91999999999996</v>
      </c>
      <c r="AE39" s="18">
        <v>58.120000000000005</v>
      </c>
      <c r="AF39" s="18">
        <v>68.050000000000011</v>
      </c>
      <c r="AG39" s="18">
        <v>31.569999999999993</v>
      </c>
      <c r="AH39" s="18">
        <v>40.545000000000016</v>
      </c>
      <c r="AI39" s="18">
        <v>22.810000000000002</v>
      </c>
    </row>
    <row r="40" spans="1:35">
      <c r="A40" s="9" t="s">
        <v>226</v>
      </c>
      <c r="B40" s="10" t="s">
        <v>227</v>
      </c>
      <c r="C40" s="10" t="s">
        <v>118</v>
      </c>
      <c r="D40" s="10" t="s">
        <v>52</v>
      </c>
      <c r="E40" s="10" t="s">
        <v>67</v>
      </c>
      <c r="F40" s="10" t="s">
        <v>54</v>
      </c>
      <c r="G40" s="10">
        <v>11210.1</v>
      </c>
      <c r="H40" s="10">
        <v>134521.20000000001</v>
      </c>
      <c r="I40" s="10">
        <v>829.99</v>
      </c>
      <c r="J40" s="10">
        <v>331140.13</v>
      </c>
      <c r="K40" s="10">
        <v>398.97</v>
      </c>
      <c r="L40" s="10">
        <v>2.91</v>
      </c>
      <c r="M40" s="10">
        <v>0</v>
      </c>
      <c r="N40" s="10">
        <v>0</v>
      </c>
      <c r="O40" s="10">
        <v>907455.78</v>
      </c>
      <c r="P40" s="10">
        <v>22307103.359999999</v>
      </c>
      <c r="Q40" s="10">
        <v>24.6</v>
      </c>
      <c r="R40" s="10">
        <v>65.72</v>
      </c>
      <c r="S40" s="10">
        <v>130.04</v>
      </c>
      <c r="T40" s="10" t="s">
        <v>228</v>
      </c>
      <c r="U40" s="10" t="s">
        <v>229</v>
      </c>
      <c r="V40" s="10">
        <v>68.45</v>
      </c>
      <c r="W40" s="10">
        <v>240.91</v>
      </c>
      <c r="X40" s="10">
        <v>80.95</v>
      </c>
      <c r="Y40" s="10">
        <v>346.51</v>
      </c>
      <c r="Z40" s="10">
        <v>325.43</v>
      </c>
      <c r="AA40" s="10">
        <v>133.22999999999999</v>
      </c>
      <c r="AB40" s="11">
        <v>458.91</v>
      </c>
      <c r="AC40" s="18">
        <v>1333.08</v>
      </c>
      <c r="AD40" s="18">
        <v>490.39</v>
      </c>
      <c r="AE40" s="18">
        <v>324.40000000000003</v>
      </c>
      <c r="AF40" s="18">
        <v>31.779999999999973</v>
      </c>
      <c r="AG40" s="18">
        <v>86.800000000000011</v>
      </c>
      <c r="AH40" s="18">
        <v>71.724999999999994</v>
      </c>
      <c r="AI40" s="18">
        <v>285.82000000000005</v>
      </c>
    </row>
    <row r="41" spans="1:35">
      <c r="A41" s="12" t="s">
        <v>230</v>
      </c>
      <c r="B41" s="13" t="s">
        <v>231</v>
      </c>
      <c r="C41" s="13" t="s">
        <v>105</v>
      </c>
      <c r="D41" s="13" t="s">
        <v>60</v>
      </c>
      <c r="E41" s="13" t="s">
        <v>133</v>
      </c>
      <c r="F41" s="13" t="s">
        <v>86</v>
      </c>
      <c r="G41" s="13">
        <v>1060.51</v>
      </c>
      <c r="H41" s="13">
        <v>12726.12</v>
      </c>
      <c r="I41" s="13">
        <v>546.57000000000005</v>
      </c>
      <c r="J41" s="13">
        <v>14444</v>
      </c>
      <c r="K41" s="13">
        <v>26.43</v>
      </c>
      <c r="L41" s="13">
        <v>5.35</v>
      </c>
      <c r="M41" s="13">
        <v>210.35</v>
      </c>
      <c r="N41" s="13">
        <v>262.18</v>
      </c>
      <c r="O41" s="13">
        <v>843186.44</v>
      </c>
      <c r="P41" s="13">
        <v>23417881.969999999</v>
      </c>
      <c r="Q41" s="13">
        <v>27.8</v>
      </c>
      <c r="R41" s="13">
        <v>64.17</v>
      </c>
      <c r="S41" s="13">
        <v>3.2</v>
      </c>
      <c r="T41" s="13" t="s">
        <v>232</v>
      </c>
      <c r="U41" s="13" t="s">
        <v>233</v>
      </c>
      <c r="V41" s="13">
        <v>4825.97</v>
      </c>
      <c r="W41" s="13">
        <v>124.98</v>
      </c>
      <c r="X41" s="13">
        <v>195.48</v>
      </c>
      <c r="Y41" s="13">
        <v>440.45</v>
      </c>
      <c r="Z41" s="13">
        <v>150.30000000000001</v>
      </c>
      <c r="AA41" s="13">
        <v>81.7</v>
      </c>
      <c r="AB41" s="14">
        <v>475.91</v>
      </c>
      <c r="AC41" s="18">
        <v>3424.4400000000005</v>
      </c>
      <c r="AD41" s="18">
        <v>606.31999999999994</v>
      </c>
      <c r="AE41" s="18">
        <v>209.87000000000003</v>
      </c>
      <c r="AF41" s="18">
        <v>125.71999999999997</v>
      </c>
      <c r="AG41" s="18">
        <v>88.329999999999984</v>
      </c>
      <c r="AH41" s="18">
        <v>123.25499999999998</v>
      </c>
      <c r="AI41" s="18">
        <v>302.82000000000005</v>
      </c>
    </row>
    <row r="42" spans="1:35">
      <c r="A42" s="9" t="s">
        <v>234</v>
      </c>
      <c r="B42" s="10" t="s">
        <v>235</v>
      </c>
      <c r="C42" s="10" t="s">
        <v>51</v>
      </c>
      <c r="D42" s="10" t="s">
        <v>60</v>
      </c>
      <c r="E42" s="10" t="s">
        <v>67</v>
      </c>
      <c r="F42" s="10" t="s">
        <v>54</v>
      </c>
      <c r="G42" s="10">
        <v>11573.17</v>
      </c>
      <c r="H42" s="10">
        <v>138878.04</v>
      </c>
      <c r="I42" s="10">
        <v>791.12</v>
      </c>
      <c r="J42" s="10">
        <v>87998.31</v>
      </c>
      <c r="K42" s="10">
        <v>111.23</v>
      </c>
      <c r="L42" s="10">
        <v>9.4700000000000006</v>
      </c>
      <c r="M42" s="10">
        <v>2926.31</v>
      </c>
      <c r="N42" s="10">
        <v>1231.68</v>
      </c>
      <c r="O42" s="10">
        <v>355498.53</v>
      </c>
      <c r="P42" s="10">
        <v>10303145.07</v>
      </c>
      <c r="Q42" s="10">
        <v>29</v>
      </c>
      <c r="R42" s="10">
        <v>66.38</v>
      </c>
      <c r="S42" s="10">
        <v>56.59</v>
      </c>
      <c r="T42" s="10" t="s">
        <v>236</v>
      </c>
      <c r="U42" s="10" t="s">
        <v>237</v>
      </c>
      <c r="V42" s="10">
        <v>541.19000000000005</v>
      </c>
      <c r="W42" s="10">
        <v>163.47</v>
      </c>
      <c r="X42" s="10">
        <v>1837.71</v>
      </c>
      <c r="Y42" s="10">
        <v>560.57000000000005</v>
      </c>
      <c r="Z42" s="10">
        <v>39.19</v>
      </c>
      <c r="AA42" s="10">
        <v>124.3</v>
      </c>
      <c r="AB42" s="11">
        <v>171.47</v>
      </c>
      <c r="AC42" s="18">
        <v>860.33999999999992</v>
      </c>
      <c r="AD42" s="18">
        <v>567.82999999999993</v>
      </c>
      <c r="AE42" s="18">
        <v>1432.3600000000001</v>
      </c>
      <c r="AF42" s="18">
        <v>245.84000000000003</v>
      </c>
      <c r="AG42" s="18">
        <v>199.44</v>
      </c>
      <c r="AH42" s="18">
        <v>80.654999999999987</v>
      </c>
      <c r="AI42" s="18">
        <v>1.6200000000000045</v>
      </c>
    </row>
    <row r="43" spans="1:35">
      <c r="A43" s="12" t="s">
        <v>238</v>
      </c>
      <c r="B43" s="13" t="s">
        <v>239</v>
      </c>
      <c r="C43" s="13" t="s">
        <v>138</v>
      </c>
      <c r="D43" s="13" t="s">
        <v>119</v>
      </c>
      <c r="E43" s="13" t="s">
        <v>67</v>
      </c>
      <c r="F43" s="13" t="s">
        <v>54</v>
      </c>
      <c r="G43" s="13">
        <v>5313.73</v>
      </c>
      <c r="H43" s="13">
        <v>63764.76</v>
      </c>
      <c r="I43" s="13">
        <v>588.83000000000004</v>
      </c>
      <c r="J43" s="13">
        <v>31173.3</v>
      </c>
      <c r="K43" s="13">
        <v>52.94</v>
      </c>
      <c r="L43" s="13">
        <v>9.5500000000000007</v>
      </c>
      <c r="M43" s="13">
        <v>1076.26</v>
      </c>
      <c r="N43" s="13">
        <v>0</v>
      </c>
      <c r="O43" s="13">
        <v>620866.93999999994</v>
      </c>
      <c r="P43" s="13">
        <v>3051009.97</v>
      </c>
      <c r="Q43" s="13">
        <v>4.9000000000000004</v>
      </c>
      <c r="R43" s="13">
        <v>63.55</v>
      </c>
      <c r="S43" s="13">
        <v>-29.86</v>
      </c>
      <c r="T43" s="13" t="s">
        <v>240</v>
      </c>
      <c r="U43" s="13" t="s">
        <v>95</v>
      </c>
      <c r="V43" s="13">
        <v>1716.55</v>
      </c>
      <c r="W43" s="13">
        <v>272.22000000000003</v>
      </c>
      <c r="X43" s="13">
        <v>316.95</v>
      </c>
      <c r="Y43" s="13">
        <v>163.27000000000001</v>
      </c>
      <c r="Z43" s="13">
        <v>20.79</v>
      </c>
      <c r="AA43" s="13">
        <v>838.16</v>
      </c>
      <c r="AB43" s="14">
        <v>170.76</v>
      </c>
      <c r="AC43" s="18">
        <v>315.02</v>
      </c>
      <c r="AD43" s="18">
        <v>459.07999999999993</v>
      </c>
      <c r="AE43" s="18">
        <v>88.400000000000034</v>
      </c>
      <c r="AF43" s="18">
        <v>151.46</v>
      </c>
      <c r="AG43" s="18">
        <v>217.84</v>
      </c>
      <c r="AH43" s="18">
        <v>633.20499999999993</v>
      </c>
      <c r="AI43" s="18">
        <v>2.3300000000000125</v>
      </c>
    </row>
    <row r="44" spans="1:35">
      <c r="A44" s="9" t="s">
        <v>241</v>
      </c>
      <c r="B44" s="10" t="s">
        <v>242</v>
      </c>
      <c r="C44" s="10" t="s">
        <v>99</v>
      </c>
      <c r="D44" s="10" t="s">
        <v>100</v>
      </c>
      <c r="E44" s="10" t="s">
        <v>74</v>
      </c>
      <c r="F44" s="10" t="s">
        <v>75</v>
      </c>
      <c r="G44" s="10">
        <v>14172.71</v>
      </c>
      <c r="H44" s="10">
        <v>170072.52</v>
      </c>
      <c r="I44" s="10">
        <v>86.57</v>
      </c>
      <c r="J44" s="10">
        <v>213154.93</v>
      </c>
      <c r="K44" s="10">
        <v>2462.23</v>
      </c>
      <c r="L44" s="10">
        <v>10.37</v>
      </c>
      <c r="M44" s="10">
        <v>0</v>
      </c>
      <c r="N44" s="10">
        <v>0</v>
      </c>
      <c r="O44" s="10">
        <v>331239.86</v>
      </c>
      <c r="P44" s="10">
        <v>20073673.829999998</v>
      </c>
      <c r="Q44" s="10">
        <v>60.6</v>
      </c>
      <c r="R44" s="10">
        <v>58.06</v>
      </c>
      <c r="S44" s="10">
        <v>-32.909999999999997</v>
      </c>
      <c r="T44" s="10" t="s">
        <v>243</v>
      </c>
      <c r="U44" s="10" t="s">
        <v>244</v>
      </c>
      <c r="V44" s="10">
        <v>1025.47</v>
      </c>
      <c r="W44" s="10">
        <v>102.68</v>
      </c>
      <c r="X44" s="10">
        <v>794.88</v>
      </c>
      <c r="Y44" s="10">
        <v>388.95</v>
      </c>
      <c r="Z44" s="10">
        <v>237.63</v>
      </c>
      <c r="AA44" s="10">
        <v>41.88</v>
      </c>
      <c r="AB44" s="11">
        <v>258.24</v>
      </c>
      <c r="AC44" s="18">
        <v>376.05999999999995</v>
      </c>
      <c r="AD44" s="18">
        <v>628.61999999999989</v>
      </c>
      <c r="AE44" s="18">
        <v>389.53</v>
      </c>
      <c r="AF44" s="18">
        <v>74.21999999999997</v>
      </c>
      <c r="AG44" s="18">
        <v>1</v>
      </c>
      <c r="AH44" s="18">
        <v>163.07499999999999</v>
      </c>
      <c r="AI44" s="18">
        <v>85.15</v>
      </c>
    </row>
    <row r="45" spans="1:35">
      <c r="A45" s="12" t="s">
        <v>245</v>
      </c>
      <c r="B45" s="13" t="s">
        <v>246</v>
      </c>
      <c r="C45" s="13" t="s">
        <v>72</v>
      </c>
      <c r="D45" s="13" t="s">
        <v>52</v>
      </c>
      <c r="E45" s="13" t="s">
        <v>74</v>
      </c>
      <c r="F45" s="13" t="s">
        <v>75</v>
      </c>
      <c r="G45" s="13">
        <v>6964.34</v>
      </c>
      <c r="H45" s="13">
        <v>83572.08</v>
      </c>
      <c r="I45" s="13">
        <v>82.24</v>
      </c>
      <c r="J45" s="13">
        <v>81392.800000000003</v>
      </c>
      <c r="K45" s="13">
        <v>989.7</v>
      </c>
      <c r="L45" s="13">
        <v>10.11</v>
      </c>
      <c r="M45" s="13">
        <v>0</v>
      </c>
      <c r="N45" s="13">
        <v>0</v>
      </c>
      <c r="O45" s="13">
        <v>546230.29</v>
      </c>
      <c r="P45" s="13">
        <v>11091317.49</v>
      </c>
      <c r="Q45" s="13">
        <v>20.3</v>
      </c>
      <c r="R45" s="13">
        <v>71.040000000000006</v>
      </c>
      <c r="S45" s="13">
        <v>-13.46</v>
      </c>
      <c r="T45" s="13" t="s">
        <v>247</v>
      </c>
      <c r="U45" s="13" t="s">
        <v>248</v>
      </c>
      <c r="V45" s="13">
        <v>2345.4499999999998</v>
      </c>
      <c r="W45" s="13">
        <v>1253.19</v>
      </c>
      <c r="X45" s="13">
        <v>279.02</v>
      </c>
      <c r="Y45" s="13">
        <v>583.58000000000004</v>
      </c>
      <c r="Z45" s="13">
        <v>142.03</v>
      </c>
      <c r="AA45" s="13">
        <v>23.93</v>
      </c>
      <c r="AB45" s="14">
        <v>31.09</v>
      </c>
      <c r="AC45" s="18">
        <v>943.91999999999985</v>
      </c>
      <c r="AD45" s="18">
        <v>521.8900000000001</v>
      </c>
      <c r="AE45" s="18">
        <v>126.33000000000004</v>
      </c>
      <c r="AF45" s="18">
        <v>268.85000000000002</v>
      </c>
      <c r="AG45" s="18">
        <v>96.6</v>
      </c>
      <c r="AH45" s="18">
        <v>181.02499999999998</v>
      </c>
      <c r="AI45" s="18">
        <v>142</v>
      </c>
    </row>
    <row r="46" spans="1:35">
      <c r="A46" s="9" t="s">
        <v>249</v>
      </c>
      <c r="B46" s="10" t="s">
        <v>250</v>
      </c>
      <c r="C46" s="10" t="s">
        <v>66</v>
      </c>
      <c r="D46" s="10" t="s">
        <v>100</v>
      </c>
      <c r="E46" s="10" t="s">
        <v>74</v>
      </c>
      <c r="F46" s="10" t="s">
        <v>54</v>
      </c>
      <c r="G46" s="10">
        <v>7123.36</v>
      </c>
      <c r="H46" s="10">
        <v>85480.320000000007</v>
      </c>
      <c r="I46" s="10">
        <v>137.26</v>
      </c>
      <c r="J46" s="10">
        <v>201085.54</v>
      </c>
      <c r="K46" s="10">
        <v>1465</v>
      </c>
      <c r="L46" s="10">
        <v>11.78</v>
      </c>
      <c r="M46" s="10">
        <v>0</v>
      </c>
      <c r="N46" s="10">
        <v>0</v>
      </c>
      <c r="O46" s="10">
        <v>549204.55000000005</v>
      </c>
      <c r="P46" s="10">
        <v>22832627.280000001</v>
      </c>
      <c r="Q46" s="10">
        <v>41.6</v>
      </c>
      <c r="R46" s="10">
        <v>77.2</v>
      </c>
      <c r="S46" s="10">
        <v>14.56</v>
      </c>
      <c r="T46" s="10" t="s">
        <v>251</v>
      </c>
      <c r="U46" s="10" t="s">
        <v>68</v>
      </c>
      <c r="V46" s="10">
        <v>808.97</v>
      </c>
      <c r="W46" s="10">
        <v>1667.92</v>
      </c>
      <c r="X46" s="10">
        <v>749.76</v>
      </c>
      <c r="Y46" s="10">
        <v>12.92</v>
      </c>
      <c r="Z46" s="10">
        <v>469.19</v>
      </c>
      <c r="AA46" s="10">
        <v>297.44</v>
      </c>
      <c r="AB46" s="11">
        <v>287.64</v>
      </c>
      <c r="AC46" s="18">
        <v>592.55999999999995</v>
      </c>
      <c r="AD46" s="18">
        <v>936.62000000000012</v>
      </c>
      <c r="AE46" s="18">
        <v>344.40999999999997</v>
      </c>
      <c r="AF46" s="18">
        <v>301.81</v>
      </c>
      <c r="AG46" s="18">
        <v>230.56</v>
      </c>
      <c r="AH46" s="18">
        <v>92.485000000000014</v>
      </c>
      <c r="AI46" s="18">
        <v>114.54999999999998</v>
      </c>
    </row>
    <row r="47" spans="1:35">
      <c r="A47" s="12" t="s">
        <v>252</v>
      </c>
      <c r="B47" s="13" t="s">
        <v>253</v>
      </c>
      <c r="C47" s="13" t="s">
        <v>85</v>
      </c>
      <c r="D47" s="13" t="s">
        <v>60</v>
      </c>
      <c r="E47" s="13" t="s">
        <v>53</v>
      </c>
      <c r="F47" s="13" t="s">
        <v>75</v>
      </c>
      <c r="G47" s="13">
        <v>4967.1000000000004</v>
      </c>
      <c r="H47" s="13">
        <v>59605.2</v>
      </c>
      <c r="I47" s="13">
        <v>420.07</v>
      </c>
      <c r="J47" s="13">
        <v>132792.85</v>
      </c>
      <c r="K47" s="13">
        <v>316.12</v>
      </c>
      <c r="L47" s="13">
        <v>9.9</v>
      </c>
      <c r="M47" s="13">
        <v>0</v>
      </c>
      <c r="N47" s="13">
        <v>0</v>
      </c>
      <c r="O47" s="13">
        <v>809694.03</v>
      </c>
      <c r="P47" s="13">
        <v>15691810.35</v>
      </c>
      <c r="Q47" s="13">
        <v>19.399999999999999</v>
      </c>
      <c r="R47" s="13">
        <v>64.94</v>
      </c>
      <c r="S47" s="13">
        <v>-5.45</v>
      </c>
      <c r="T47" s="13" t="s">
        <v>254</v>
      </c>
      <c r="U47" s="13" t="s">
        <v>255</v>
      </c>
      <c r="V47" s="13">
        <v>1061.68</v>
      </c>
      <c r="W47" s="13">
        <v>3025.57</v>
      </c>
      <c r="X47" s="13">
        <v>278.92</v>
      </c>
      <c r="Y47" s="13">
        <v>243.02</v>
      </c>
      <c r="Z47" s="13">
        <v>150.11000000000001</v>
      </c>
      <c r="AA47" s="13">
        <v>302.11</v>
      </c>
      <c r="AB47" s="14">
        <v>226.03</v>
      </c>
      <c r="AC47" s="18">
        <v>339.84999999999991</v>
      </c>
      <c r="AD47" s="18">
        <v>2294.2700000000004</v>
      </c>
      <c r="AE47" s="18">
        <v>126.43</v>
      </c>
      <c r="AF47" s="18">
        <v>71.710000000000008</v>
      </c>
      <c r="AG47" s="18">
        <v>88.519999999999982</v>
      </c>
      <c r="AH47" s="18">
        <v>97.15500000000003</v>
      </c>
      <c r="AI47" s="18">
        <v>52.94</v>
      </c>
    </row>
    <row r="48" spans="1:35">
      <c r="A48" s="9" t="s">
        <v>256</v>
      </c>
      <c r="B48" s="10" t="s">
        <v>257</v>
      </c>
      <c r="C48" s="10" t="s">
        <v>128</v>
      </c>
      <c r="D48" s="10" t="s">
        <v>60</v>
      </c>
      <c r="E48" s="10" t="s">
        <v>80</v>
      </c>
      <c r="F48" s="10" t="s">
        <v>86</v>
      </c>
      <c r="G48" s="10">
        <v>5242.16</v>
      </c>
      <c r="H48" s="10">
        <v>62905.919999999998</v>
      </c>
      <c r="I48" s="10">
        <v>266.91000000000003</v>
      </c>
      <c r="J48" s="10">
        <v>122234.1</v>
      </c>
      <c r="K48" s="10">
        <v>457.96</v>
      </c>
      <c r="L48" s="10">
        <v>8.2799999999999994</v>
      </c>
      <c r="M48" s="10">
        <v>0</v>
      </c>
      <c r="N48" s="10">
        <v>952.04</v>
      </c>
      <c r="O48" s="10">
        <v>296477.09999999998</v>
      </c>
      <c r="P48" s="10">
        <v>22213724</v>
      </c>
      <c r="Q48" s="10">
        <v>74.900000000000006</v>
      </c>
      <c r="R48" s="10">
        <v>72.540000000000006</v>
      </c>
      <c r="S48" s="10">
        <v>6.99</v>
      </c>
      <c r="T48" s="10" t="s">
        <v>258</v>
      </c>
      <c r="U48" s="10" t="s">
        <v>259</v>
      </c>
      <c r="V48" s="10">
        <v>235.76</v>
      </c>
      <c r="W48" s="10">
        <v>1647.68</v>
      </c>
      <c r="X48" s="10">
        <v>700.89</v>
      </c>
      <c r="Y48" s="10">
        <v>416.11</v>
      </c>
      <c r="Z48" s="10">
        <v>370.19</v>
      </c>
      <c r="AA48" s="10">
        <v>242.75</v>
      </c>
      <c r="AB48" s="11">
        <v>122.93</v>
      </c>
      <c r="AC48" s="18">
        <v>1165.77</v>
      </c>
      <c r="AD48" s="18">
        <v>916.38000000000011</v>
      </c>
      <c r="AE48" s="18">
        <v>295.53999999999996</v>
      </c>
      <c r="AF48" s="18">
        <v>101.38</v>
      </c>
      <c r="AG48" s="18">
        <v>131.56</v>
      </c>
      <c r="AH48" s="18">
        <v>37.795000000000016</v>
      </c>
      <c r="AI48" s="18">
        <v>50.16</v>
      </c>
    </row>
    <row r="49" spans="1:35">
      <c r="A49" s="12" t="s">
        <v>260</v>
      </c>
      <c r="B49" s="13" t="s">
        <v>261</v>
      </c>
      <c r="C49" s="13" t="s">
        <v>99</v>
      </c>
      <c r="D49" s="13" t="s">
        <v>119</v>
      </c>
      <c r="E49" s="13" t="s">
        <v>53</v>
      </c>
      <c r="F49" s="13" t="s">
        <v>54</v>
      </c>
      <c r="G49" s="13">
        <v>5887.3</v>
      </c>
      <c r="H49" s="13">
        <v>70647.600000000006</v>
      </c>
      <c r="I49" s="13">
        <v>431.9</v>
      </c>
      <c r="J49" s="13">
        <v>219378.89</v>
      </c>
      <c r="K49" s="13">
        <v>507.94</v>
      </c>
      <c r="L49" s="13">
        <v>4.3600000000000003</v>
      </c>
      <c r="M49" s="13">
        <v>134.61000000000001</v>
      </c>
      <c r="N49" s="13">
        <v>0</v>
      </c>
      <c r="O49" s="13">
        <v>864059.17</v>
      </c>
      <c r="P49" s="13">
        <v>20710052.809999999</v>
      </c>
      <c r="Q49" s="13">
        <v>24</v>
      </c>
      <c r="R49" s="13">
        <v>80.41</v>
      </c>
      <c r="S49" s="13">
        <v>40.86</v>
      </c>
      <c r="T49" s="13" t="s">
        <v>262</v>
      </c>
      <c r="U49" s="13" t="s">
        <v>263</v>
      </c>
      <c r="V49" s="13">
        <v>725.32</v>
      </c>
      <c r="W49" s="13">
        <v>661.23</v>
      </c>
      <c r="X49" s="13">
        <v>260.33</v>
      </c>
      <c r="Y49" s="13">
        <v>544.29</v>
      </c>
      <c r="Z49" s="13">
        <v>82.08</v>
      </c>
      <c r="AA49" s="13">
        <v>354.07</v>
      </c>
      <c r="AB49" s="14">
        <v>92.69</v>
      </c>
      <c r="AC49" s="18">
        <v>676.20999999999992</v>
      </c>
      <c r="AD49" s="18">
        <v>70.069999999999936</v>
      </c>
      <c r="AE49" s="18">
        <v>145.02000000000004</v>
      </c>
      <c r="AF49" s="18">
        <v>229.55999999999995</v>
      </c>
      <c r="AG49" s="18">
        <v>156.55000000000001</v>
      </c>
      <c r="AH49" s="18">
        <v>149.11500000000001</v>
      </c>
      <c r="AI49" s="18">
        <v>80.400000000000006</v>
      </c>
    </row>
    <row r="50" spans="1:35">
      <c r="A50" s="9" t="s">
        <v>264</v>
      </c>
      <c r="B50" s="10" t="s">
        <v>265</v>
      </c>
      <c r="C50" s="10" t="s">
        <v>138</v>
      </c>
      <c r="D50" s="10" t="s">
        <v>119</v>
      </c>
      <c r="E50" s="10" t="s">
        <v>53</v>
      </c>
      <c r="F50" s="10" t="s">
        <v>75</v>
      </c>
      <c r="G50" s="10">
        <v>15947.54</v>
      </c>
      <c r="H50" s="10">
        <v>191370.48</v>
      </c>
      <c r="I50" s="10">
        <v>487.19</v>
      </c>
      <c r="J50" s="10">
        <v>300541.46000000002</v>
      </c>
      <c r="K50" s="10">
        <v>616.89</v>
      </c>
      <c r="L50" s="10">
        <v>10.039999999999999</v>
      </c>
      <c r="M50" s="10">
        <v>0</v>
      </c>
      <c r="N50" s="10">
        <v>0</v>
      </c>
      <c r="O50" s="10">
        <v>854124.33</v>
      </c>
      <c r="P50" s="10">
        <v>7464886.7599999998</v>
      </c>
      <c r="Q50" s="10">
        <v>8.6999999999999993</v>
      </c>
      <c r="R50" s="10">
        <v>58</v>
      </c>
      <c r="S50" s="10">
        <v>-11.43</v>
      </c>
      <c r="T50" s="10" t="s">
        <v>266</v>
      </c>
      <c r="U50" s="10" t="s">
        <v>267</v>
      </c>
      <c r="V50" s="10">
        <v>3136.28</v>
      </c>
      <c r="W50" s="10">
        <v>2484.0700000000002</v>
      </c>
      <c r="X50" s="10">
        <v>271.17</v>
      </c>
      <c r="Y50" s="10">
        <v>373.97</v>
      </c>
      <c r="Z50" s="10">
        <v>264.06</v>
      </c>
      <c r="AA50" s="10">
        <v>532.46</v>
      </c>
      <c r="AB50" s="11">
        <v>1.81</v>
      </c>
      <c r="AC50" s="18">
        <v>1734.7500000000002</v>
      </c>
      <c r="AD50" s="18">
        <v>1752.7700000000002</v>
      </c>
      <c r="AE50" s="18">
        <v>134.18</v>
      </c>
      <c r="AF50" s="18">
        <v>59.240000000000009</v>
      </c>
      <c r="AG50" s="18">
        <v>25.430000000000007</v>
      </c>
      <c r="AH50" s="18">
        <v>327.50500000000005</v>
      </c>
      <c r="AI50" s="18">
        <v>171.28</v>
      </c>
    </row>
    <row r="51" spans="1:35">
      <c r="A51" s="12" t="s">
        <v>268</v>
      </c>
      <c r="B51" s="13" t="s">
        <v>269</v>
      </c>
      <c r="C51" s="13" t="s">
        <v>118</v>
      </c>
      <c r="D51" s="13" t="s">
        <v>73</v>
      </c>
      <c r="E51" s="13" t="s">
        <v>61</v>
      </c>
      <c r="F51" s="13" t="s">
        <v>54</v>
      </c>
      <c r="G51" s="13">
        <v>3877.53</v>
      </c>
      <c r="H51" s="13">
        <v>46530.36</v>
      </c>
      <c r="I51" s="13">
        <v>661.73</v>
      </c>
      <c r="J51" s="13">
        <v>82610.899999999994</v>
      </c>
      <c r="K51" s="13">
        <v>124.84</v>
      </c>
      <c r="L51" s="13">
        <v>3.54</v>
      </c>
      <c r="M51" s="13">
        <v>0</v>
      </c>
      <c r="N51" s="13">
        <v>0</v>
      </c>
      <c r="O51" s="13">
        <v>389366.44</v>
      </c>
      <c r="P51" s="13">
        <v>894158.82</v>
      </c>
      <c r="Q51" s="13">
        <v>2.2999999999999998</v>
      </c>
      <c r="R51" s="13">
        <v>77.099999999999994</v>
      </c>
      <c r="S51" s="13">
        <v>43.52</v>
      </c>
      <c r="T51" s="13" t="s">
        <v>270</v>
      </c>
      <c r="U51" s="13" t="s">
        <v>193</v>
      </c>
      <c r="V51" s="13">
        <v>2123.37</v>
      </c>
      <c r="W51" s="13">
        <v>569.54999999999995</v>
      </c>
      <c r="X51" s="13">
        <v>1144.04</v>
      </c>
      <c r="Y51" s="13">
        <v>970.83</v>
      </c>
      <c r="Z51" s="13">
        <v>249.95</v>
      </c>
      <c r="AA51" s="13">
        <v>459.09</v>
      </c>
      <c r="AB51" s="14">
        <v>451.67</v>
      </c>
      <c r="AC51" s="18">
        <v>721.83999999999992</v>
      </c>
      <c r="AD51" s="18">
        <v>161.75</v>
      </c>
      <c r="AE51" s="18">
        <v>738.68999999999994</v>
      </c>
      <c r="AF51" s="18">
        <v>656.1</v>
      </c>
      <c r="AG51" s="18">
        <v>11.319999999999993</v>
      </c>
      <c r="AH51" s="18">
        <v>254.13499999999999</v>
      </c>
      <c r="AI51" s="18">
        <v>278.58000000000004</v>
      </c>
    </row>
    <row r="52" spans="1:35">
      <c r="A52" s="9" t="s">
        <v>271</v>
      </c>
      <c r="B52" s="10" t="s">
        <v>272</v>
      </c>
      <c r="C52" s="10" t="s">
        <v>118</v>
      </c>
      <c r="D52" s="10" t="s">
        <v>100</v>
      </c>
      <c r="E52" s="10" t="s">
        <v>67</v>
      </c>
      <c r="F52" s="10" t="s">
        <v>75</v>
      </c>
      <c r="G52" s="10">
        <v>9234.5300000000007</v>
      </c>
      <c r="H52" s="10">
        <v>110814.36</v>
      </c>
      <c r="I52" s="10">
        <v>822.14</v>
      </c>
      <c r="J52" s="10">
        <v>151896.54</v>
      </c>
      <c r="K52" s="10">
        <v>184.76</v>
      </c>
      <c r="L52" s="10">
        <v>3.15</v>
      </c>
      <c r="M52" s="10">
        <v>0</v>
      </c>
      <c r="N52" s="10">
        <v>1842.18</v>
      </c>
      <c r="O52" s="10">
        <v>215584.56</v>
      </c>
      <c r="P52" s="10">
        <v>8194051.7699999996</v>
      </c>
      <c r="Q52" s="10">
        <v>38</v>
      </c>
      <c r="R52" s="10">
        <v>70.459999999999994</v>
      </c>
      <c r="S52" s="10">
        <v>-17.559999999999999</v>
      </c>
      <c r="T52" s="10" t="s">
        <v>273</v>
      </c>
      <c r="U52" s="10" t="s">
        <v>274</v>
      </c>
      <c r="V52" s="10">
        <v>289.5</v>
      </c>
      <c r="W52" s="10">
        <v>121.56</v>
      </c>
      <c r="X52" s="10">
        <v>664.28</v>
      </c>
      <c r="Y52" s="10">
        <v>14.74</v>
      </c>
      <c r="Z52" s="10">
        <v>277.41000000000003</v>
      </c>
      <c r="AA52" s="10">
        <v>123.56</v>
      </c>
      <c r="AB52" s="11">
        <v>173.88</v>
      </c>
      <c r="AC52" s="18">
        <v>1112.03</v>
      </c>
      <c r="AD52" s="18">
        <v>609.74</v>
      </c>
      <c r="AE52" s="18">
        <v>258.92999999999995</v>
      </c>
      <c r="AF52" s="18">
        <v>299.99</v>
      </c>
      <c r="AG52" s="18">
        <v>38.78000000000003</v>
      </c>
      <c r="AH52" s="18">
        <v>81.394999999999982</v>
      </c>
      <c r="AI52" s="18">
        <v>0.78999999999999204</v>
      </c>
    </row>
    <row r="53" spans="1:35">
      <c r="A53" s="12" t="s">
        <v>275</v>
      </c>
      <c r="B53" s="13" t="s">
        <v>276</v>
      </c>
      <c r="C53" s="13" t="s">
        <v>277</v>
      </c>
      <c r="D53" s="13" t="s">
        <v>119</v>
      </c>
      <c r="E53" s="13" t="s">
        <v>67</v>
      </c>
      <c r="F53" s="13" t="s">
        <v>86</v>
      </c>
      <c r="G53" s="13">
        <v>5526.73</v>
      </c>
      <c r="H53" s="13">
        <v>66320.759999999995</v>
      </c>
      <c r="I53" s="13">
        <v>826.44</v>
      </c>
      <c r="J53" s="13">
        <v>58121.37</v>
      </c>
      <c r="K53" s="13">
        <v>70.33</v>
      </c>
      <c r="L53" s="13">
        <v>8.1999999999999993</v>
      </c>
      <c r="M53" s="13">
        <v>0</v>
      </c>
      <c r="N53" s="13">
        <v>0</v>
      </c>
      <c r="O53" s="13">
        <v>397613.39</v>
      </c>
      <c r="P53" s="13">
        <v>7540636.7699999996</v>
      </c>
      <c r="Q53" s="13">
        <v>19</v>
      </c>
      <c r="R53" s="13">
        <v>70.83</v>
      </c>
      <c r="S53" s="13">
        <v>25.64</v>
      </c>
      <c r="T53" s="13" t="s">
        <v>278</v>
      </c>
      <c r="U53" s="13" t="s">
        <v>279</v>
      </c>
      <c r="V53" s="13">
        <v>2145.6</v>
      </c>
      <c r="W53" s="13">
        <v>770.1</v>
      </c>
      <c r="X53" s="13">
        <v>606.54999999999995</v>
      </c>
      <c r="Y53" s="13">
        <v>586.12</v>
      </c>
      <c r="Z53" s="13">
        <v>59.9</v>
      </c>
      <c r="AA53" s="13">
        <v>243.72</v>
      </c>
      <c r="AB53" s="14">
        <v>118.09</v>
      </c>
      <c r="AC53" s="18">
        <v>744.06999999999994</v>
      </c>
      <c r="AD53" s="18">
        <v>38.800000000000068</v>
      </c>
      <c r="AE53" s="18">
        <v>201.19999999999993</v>
      </c>
      <c r="AF53" s="18">
        <v>271.39</v>
      </c>
      <c r="AG53" s="18">
        <v>178.73</v>
      </c>
      <c r="AH53" s="18">
        <v>38.765000000000015</v>
      </c>
      <c r="AI53" s="18">
        <v>55</v>
      </c>
    </row>
    <row r="54" spans="1:35">
      <c r="A54" s="9" t="s">
        <v>280</v>
      </c>
      <c r="B54" s="10" t="s">
        <v>281</v>
      </c>
      <c r="C54" s="10" t="s">
        <v>105</v>
      </c>
      <c r="D54" s="10" t="s">
        <v>60</v>
      </c>
      <c r="E54" s="10" t="s">
        <v>53</v>
      </c>
      <c r="F54" s="10" t="s">
        <v>54</v>
      </c>
      <c r="G54" s="10">
        <v>987.77</v>
      </c>
      <c r="H54" s="10">
        <v>11853.24</v>
      </c>
      <c r="I54" s="10">
        <v>483.54</v>
      </c>
      <c r="J54" s="10">
        <v>18050.009999999998</v>
      </c>
      <c r="K54" s="10">
        <v>37.33</v>
      </c>
      <c r="L54" s="10">
        <v>6.16</v>
      </c>
      <c r="M54" s="10">
        <v>281.81</v>
      </c>
      <c r="N54" s="10">
        <v>230.52</v>
      </c>
      <c r="O54" s="10">
        <v>490936.32000000001</v>
      </c>
      <c r="P54" s="10">
        <v>12284618.9</v>
      </c>
      <c r="Q54" s="10">
        <v>25</v>
      </c>
      <c r="R54" s="10">
        <v>63.26</v>
      </c>
      <c r="S54" s="10">
        <v>6.86</v>
      </c>
      <c r="T54" s="10" t="s">
        <v>282</v>
      </c>
      <c r="U54" s="10" t="s">
        <v>283</v>
      </c>
      <c r="V54" s="10">
        <v>1342.47</v>
      </c>
      <c r="W54" s="10">
        <v>45.62</v>
      </c>
      <c r="X54" s="10">
        <v>176.49</v>
      </c>
      <c r="Y54" s="10">
        <v>68.88</v>
      </c>
      <c r="Z54" s="10">
        <v>12.06</v>
      </c>
      <c r="AA54" s="10">
        <v>105.74</v>
      </c>
      <c r="AB54" s="11">
        <v>373.72</v>
      </c>
      <c r="AC54" s="18">
        <v>59.059999999999945</v>
      </c>
      <c r="AD54" s="18">
        <v>685.68</v>
      </c>
      <c r="AE54" s="18">
        <v>228.86</v>
      </c>
      <c r="AF54" s="18">
        <v>245.85000000000002</v>
      </c>
      <c r="AG54" s="18">
        <v>226.57</v>
      </c>
      <c r="AH54" s="18">
        <v>99.214999999999989</v>
      </c>
      <c r="AI54" s="18">
        <v>200.63000000000002</v>
      </c>
    </row>
    <row r="55" spans="1:35">
      <c r="A55" s="12" t="s">
        <v>284</v>
      </c>
      <c r="B55" s="13" t="s">
        <v>285</v>
      </c>
      <c r="C55" s="13" t="s">
        <v>59</v>
      </c>
      <c r="D55" s="13" t="s">
        <v>119</v>
      </c>
      <c r="E55" s="13" t="s">
        <v>74</v>
      </c>
      <c r="F55" s="13" t="s">
        <v>54</v>
      </c>
      <c r="G55" s="13">
        <v>16333.99</v>
      </c>
      <c r="H55" s="13">
        <v>196007.88</v>
      </c>
      <c r="I55" s="13">
        <v>144.28</v>
      </c>
      <c r="J55" s="13">
        <v>315255.73</v>
      </c>
      <c r="K55" s="13">
        <v>2185.0300000000002</v>
      </c>
      <c r="L55" s="13">
        <v>9.0500000000000007</v>
      </c>
      <c r="M55" s="13">
        <v>2260.41</v>
      </c>
      <c r="N55" s="13">
        <v>0</v>
      </c>
      <c r="O55" s="13">
        <v>443480.94</v>
      </c>
      <c r="P55" s="13">
        <v>9199569.2799999993</v>
      </c>
      <c r="Q55" s="13">
        <v>-20.7</v>
      </c>
      <c r="R55" s="13">
        <v>59.47</v>
      </c>
      <c r="S55" s="13">
        <v>6.34</v>
      </c>
      <c r="T55" s="13" t="s">
        <v>286</v>
      </c>
      <c r="U55" s="13" t="s">
        <v>287</v>
      </c>
      <c r="V55" s="13">
        <v>2071.2800000000002</v>
      </c>
      <c r="W55" s="13">
        <v>370.31</v>
      </c>
      <c r="X55" s="13">
        <v>289.07</v>
      </c>
      <c r="Y55" s="13">
        <v>280.10000000000002</v>
      </c>
      <c r="Z55" s="13">
        <v>560.29</v>
      </c>
      <c r="AA55" s="13">
        <v>300.82</v>
      </c>
      <c r="AB55" s="14">
        <v>49.45</v>
      </c>
      <c r="AC55" s="18">
        <v>669.75000000000023</v>
      </c>
      <c r="AD55" s="18">
        <v>360.98999999999995</v>
      </c>
      <c r="AE55" s="18">
        <v>116.28000000000003</v>
      </c>
      <c r="AF55" s="18">
        <v>34.629999999999995</v>
      </c>
      <c r="AG55" s="18">
        <v>321.65999999999997</v>
      </c>
      <c r="AH55" s="18">
        <v>95.865000000000009</v>
      </c>
      <c r="AI55" s="18">
        <v>123.64</v>
      </c>
    </row>
    <row r="56" spans="1:35">
      <c r="A56" s="9" t="s">
        <v>288</v>
      </c>
      <c r="B56" s="10" t="s">
        <v>289</v>
      </c>
      <c r="C56" s="10" t="s">
        <v>118</v>
      </c>
      <c r="D56" s="10" t="s">
        <v>52</v>
      </c>
      <c r="E56" s="10" t="s">
        <v>61</v>
      </c>
      <c r="F56" s="10" t="s">
        <v>86</v>
      </c>
      <c r="G56" s="10">
        <v>7510</v>
      </c>
      <c r="H56" s="10">
        <v>90120</v>
      </c>
      <c r="I56" s="10">
        <v>619.95000000000005</v>
      </c>
      <c r="J56" s="10">
        <v>231674.29</v>
      </c>
      <c r="K56" s="10">
        <v>373.7</v>
      </c>
      <c r="L56" s="10">
        <v>1.31</v>
      </c>
      <c r="M56" s="10">
        <v>0</v>
      </c>
      <c r="N56" s="10">
        <v>542.17999999999995</v>
      </c>
      <c r="O56" s="10">
        <v>788443.71</v>
      </c>
      <c r="P56" s="10">
        <v>2141166.4300000002</v>
      </c>
      <c r="Q56" s="10">
        <v>2.7</v>
      </c>
      <c r="R56" s="10">
        <v>-28.38</v>
      </c>
      <c r="S56" s="10">
        <v>-36.44</v>
      </c>
      <c r="T56" s="10" t="s">
        <v>290</v>
      </c>
      <c r="U56" s="10" t="s">
        <v>291</v>
      </c>
      <c r="V56" s="10">
        <v>1940.28</v>
      </c>
      <c r="W56" s="10">
        <v>1495.38</v>
      </c>
      <c r="X56" s="10">
        <v>958.89</v>
      </c>
      <c r="Y56" s="10">
        <v>261.79000000000002</v>
      </c>
      <c r="Z56" s="10">
        <v>647.77</v>
      </c>
      <c r="AA56" s="10">
        <v>172.3</v>
      </c>
      <c r="AB56" s="11">
        <v>243.92</v>
      </c>
      <c r="AC56" s="18">
        <v>538.75</v>
      </c>
      <c r="AD56" s="18">
        <v>764.08000000000015</v>
      </c>
      <c r="AE56" s="18">
        <v>553.54</v>
      </c>
      <c r="AF56" s="18">
        <v>52.94</v>
      </c>
      <c r="AG56" s="18">
        <v>409.14</v>
      </c>
      <c r="AH56" s="18">
        <v>32.654999999999973</v>
      </c>
      <c r="AI56" s="18">
        <v>70.829999999999984</v>
      </c>
    </row>
    <row r="57" spans="1:35">
      <c r="A57" s="12" t="s">
        <v>292</v>
      </c>
      <c r="B57" s="13" t="s">
        <v>293</v>
      </c>
      <c r="C57" s="13" t="s">
        <v>99</v>
      </c>
      <c r="D57" s="13" t="s">
        <v>119</v>
      </c>
      <c r="E57" s="13" t="s">
        <v>80</v>
      </c>
      <c r="F57" s="13" t="s">
        <v>75</v>
      </c>
      <c r="G57" s="13">
        <v>15582.56</v>
      </c>
      <c r="H57" s="13">
        <v>186990.72</v>
      </c>
      <c r="I57" s="13">
        <v>212.29</v>
      </c>
      <c r="J57" s="13">
        <v>583633.92000000004</v>
      </c>
      <c r="K57" s="13">
        <v>2749.23</v>
      </c>
      <c r="L57" s="13">
        <v>10.15</v>
      </c>
      <c r="M57" s="13">
        <v>1002.19</v>
      </c>
      <c r="N57" s="13">
        <v>688.45</v>
      </c>
      <c r="O57" s="13">
        <v>678340.86</v>
      </c>
      <c r="P57" s="13">
        <v>11230634.560000001</v>
      </c>
      <c r="Q57" s="13">
        <v>16.600000000000001</v>
      </c>
      <c r="R57" s="13">
        <v>78.510000000000005</v>
      </c>
      <c r="S57" s="13">
        <v>46.06</v>
      </c>
      <c r="T57" s="13" t="s">
        <v>294</v>
      </c>
      <c r="U57" s="13" t="s">
        <v>295</v>
      </c>
      <c r="V57" s="13">
        <v>477.29</v>
      </c>
      <c r="W57" s="13">
        <v>416.66</v>
      </c>
      <c r="X57" s="13">
        <v>219.18</v>
      </c>
      <c r="Y57" s="13">
        <v>228</v>
      </c>
      <c r="Z57" s="13">
        <v>53</v>
      </c>
      <c r="AA57" s="13">
        <v>39.26</v>
      </c>
      <c r="AB57" s="14">
        <v>56.16</v>
      </c>
      <c r="AC57" s="18">
        <v>924.24</v>
      </c>
      <c r="AD57" s="18">
        <v>314.63999999999993</v>
      </c>
      <c r="AE57" s="18">
        <v>186.17000000000002</v>
      </c>
      <c r="AF57" s="18">
        <v>86.730000000000018</v>
      </c>
      <c r="AG57" s="18">
        <v>185.63</v>
      </c>
      <c r="AH57" s="18">
        <v>165.69499999999999</v>
      </c>
      <c r="AI57" s="18">
        <v>116.93</v>
      </c>
    </row>
    <row r="58" spans="1:35">
      <c r="A58" s="9" t="s">
        <v>296</v>
      </c>
      <c r="B58" s="10" t="s">
        <v>297</v>
      </c>
      <c r="C58" s="10" t="s">
        <v>118</v>
      </c>
      <c r="D58" s="10" t="s">
        <v>100</v>
      </c>
      <c r="E58" s="10" t="s">
        <v>74</v>
      </c>
      <c r="F58" s="10" t="s">
        <v>75</v>
      </c>
      <c r="G58" s="10">
        <v>17630.689999999999</v>
      </c>
      <c r="H58" s="10">
        <v>211568.28</v>
      </c>
      <c r="I58" s="10">
        <v>141.49</v>
      </c>
      <c r="J58" s="10">
        <v>161332.85</v>
      </c>
      <c r="K58" s="10">
        <v>1140.24</v>
      </c>
      <c r="L58" s="10">
        <v>8.1199999999999992</v>
      </c>
      <c r="M58" s="10">
        <v>0</v>
      </c>
      <c r="N58" s="10">
        <v>0</v>
      </c>
      <c r="O58" s="10">
        <v>746595.44</v>
      </c>
      <c r="P58" s="10">
        <v>9481911.6099999994</v>
      </c>
      <c r="Q58" s="10">
        <v>12.7</v>
      </c>
      <c r="R58" s="10">
        <v>64.33</v>
      </c>
      <c r="S58" s="10">
        <v>-33.14</v>
      </c>
      <c r="T58" s="10" t="s">
        <v>124</v>
      </c>
      <c r="U58" s="10" t="s">
        <v>298</v>
      </c>
      <c r="V58" s="10">
        <v>2310.2199999999998</v>
      </c>
      <c r="W58" s="10">
        <v>260.43</v>
      </c>
      <c r="X58" s="10">
        <v>98.24</v>
      </c>
      <c r="Y58" s="10">
        <v>44.92</v>
      </c>
      <c r="Z58" s="10">
        <v>353.51</v>
      </c>
      <c r="AA58" s="10">
        <v>169.46</v>
      </c>
      <c r="AB58" s="11">
        <v>259.68</v>
      </c>
      <c r="AC58" s="18">
        <v>908.68999999999983</v>
      </c>
      <c r="AD58" s="18">
        <v>470.86999999999995</v>
      </c>
      <c r="AE58" s="18">
        <v>307.11</v>
      </c>
      <c r="AF58" s="18">
        <v>269.81</v>
      </c>
      <c r="AG58" s="18">
        <v>114.88</v>
      </c>
      <c r="AH58" s="18">
        <v>35.494999999999976</v>
      </c>
      <c r="AI58" s="18">
        <v>86.59</v>
      </c>
    </row>
    <row r="59" spans="1:35">
      <c r="A59" s="12" t="s">
        <v>299</v>
      </c>
      <c r="B59" s="13" t="s">
        <v>300</v>
      </c>
      <c r="C59" s="13" t="s">
        <v>51</v>
      </c>
      <c r="D59" s="13" t="s">
        <v>73</v>
      </c>
      <c r="E59" s="13" t="s">
        <v>67</v>
      </c>
      <c r="F59" s="13" t="s">
        <v>86</v>
      </c>
      <c r="G59" s="13">
        <v>17118.419999999998</v>
      </c>
      <c r="H59" s="13">
        <v>205421.04</v>
      </c>
      <c r="I59" s="13">
        <v>457.36</v>
      </c>
      <c r="J59" s="13">
        <v>181929.63</v>
      </c>
      <c r="K59" s="13">
        <v>397.78</v>
      </c>
      <c r="L59" s="13">
        <v>7.99</v>
      </c>
      <c r="M59" s="13">
        <v>0</v>
      </c>
      <c r="N59" s="13">
        <v>0</v>
      </c>
      <c r="O59" s="13">
        <v>349479.96</v>
      </c>
      <c r="P59" s="13">
        <v>17785839.41</v>
      </c>
      <c r="Q59" s="13">
        <v>50.9</v>
      </c>
      <c r="R59" s="13">
        <v>55.8</v>
      </c>
      <c r="S59" s="13">
        <v>-21.48</v>
      </c>
      <c r="T59" s="13" t="s">
        <v>301</v>
      </c>
      <c r="U59" s="13" t="s">
        <v>302</v>
      </c>
      <c r="V59" s="13">
        <v>2871.88</v>
      </c>
      <c r="W59" s="13">
        <v>539.13</v>
      </c>
      <c r="X59" s="13">
        <v>472.25</v>
      </c>
      <c r="Y59" s="13">
        <v>391.35</v>
      </c>
      <c r="Z59" s="13">
        <v>165.15</v>
      </c>
      <c r="AA59" s="13">
        <v>452.18</v>
      </c>
      <c r="AB59" s="14">
        <v>75.95</v>
      </c>
      <c r="AC59" s="18">
        <v>1470.3500000000001</v>
      </c>
      <c r="AD59" s="18">
        <v>192.16999999999996</v>
      </c>
      <c r="AE59" s="18">
        <v>66.899999999999977</v>
      </c>
      <c r="AF59" s="18">
        <v>76.62</v>
      </c>
      <c r="AG59" s="18">
        <v>73.47999999999999</v>
      </c>
      <c r="AH59" s="18">
        <v>247.22500000000002</v>
      </c>
      <c r="AI59" s="18">
        <v>97.14</v>
      </c>
    </row>
    <row r="60" spans="1:35">
      <c r="A60" s="9" t="s">
        <v>303</v>
      </c>
      <c r="B60" s="10" t="s">
        <v>304</v>
      </c>
      <c r="C60" s="10" t="s">
        <v>175</v>
      </c>
      <c r="D60" s="10" t="s">
        <v>73</v>
      </c>
      <c r="E60" s="10" t="s">
        <v>133</v>
      </c>
      <c r="F60" s="10" t="s">
        <v>54</v>
      </c>
      <c r="G60" s="10">
        <v>15950.82</v>
      </c>
      <c r="H60" s="10">
        <v>191409.84</v>
      </c>
      <c r="I60" s="10">
        <v>579.47</v>
      </c>
      <c r="J60" s="10">
        <v>346330.69</v>
      </c>
      <c r="K60" s="10">
        <v>597.66999999999996</v>
      </c>
      <c r="L60" s="10">
        <v>9.6199999999999992</v>
      </c>
      <c r="M60" s="10">
        <v>0</v>
      </c>
      <c r="N60" s="10">
        <v>0</v>
      </c>
      <c r="O60" s="10">
        <v>384769.33</v>
      </c>
      <c r="P60" s="10">
        <v>19367812.559999999</v>
      </c>
      <c r="Q60" s="10">
        <v>50.3</v>
      </c>
      <c r="R60" s="10">
        <v>57.91</v>
      </c>
      <c r="S60" s="10">
        <v>17.18</v>
      </c>
      <c r="T60" s="10" t="s">
        <v>305</v>
      </c>
      <c r="U60" s="10" t="s">
        <v>306</v>
      </c>
      <c r="V60" s="10">
        <v>3025.07</v>
      </c>
      <c r="W60" s="10">
        <v>7.48</v>
      </c>
      <c r="X60" s="10">
        <v>620.4</v>
      </c>
      <c r="Y60" s="10">
        <v>1229.18</v>
      </c>
      <c r="Z60" s="10">
        <v>719.15</v>
      </c>
      <c r="AA60" s="10">
        <v>748.56</v>
      </c>
      <c r="AB60" s="11">
        <v>484.23</v>
      </c>
      <c r="AC60" s="18">
        <v>1623.5400000000002</v>
      </c>
      <c r="AD60" s="18">
        <v>723.81999999999994</v>
      </c>
      <c r="AE60" s="18">
        <v>215.04999999999995</v>
      </c>
      <c r="AF60" s="18">
        <v>914.45</v>
      </c>
      <c r="AG60" s="18">
        <v>480.52</v>
      </c>
      <c r="AH60" s="18">
        <v>543.60500000000002</v>
      </c>
      <c r="AI60" s="18">
        <v>311.14</v>
      </c>
    </row>
    <row r="61" spans="1:35">
      <c r="A61" s="12" t="s">
        <v>307</v>
      </c>
      <c r="B61" s="13" t="s">
        <v>308</v>
      </c>
      <c r="C61" s="13" t="s">
        <v>99</v>
      </c>
      <c r="D61" s="13" t="s">
        <v>73</v>
      </c>
      <c r="E61" s="13" t="s">
        <v>133</v>
      </c>
      <c r="F61" s="13" t="s">
        <v>54</v>
      </c>
      <c r="G61" s="13">
        <v>6316.38</v>
      </c>
      <c r="H61" s="13">
        <v>75796.56</v>
      </c>
      <c r="I61" s="13">
        <v>622.38</v>
      </c>
      <c r="J61" s="13">
        <v>128524.53</v>
      </c>
      <c r="K61" s="13">
        <v>206.5</v>
      </c>
      <c r="L61" s="13">
        <v>9.33</v>
      </c>
      <c r="M61" s="13">
        <v>1279.77</v>
      </c>
      <c r="N61" s="13">
        <v>0</v>
      </c>
      <c r="O61" s="13">
        <v>416881.36</v>
      </c>
      <c r="P61" s="13">
        <v>20365790.390000001</v>
      </c>
      <c r="Q61" s="13"/>
      <c r="R61" s="13">
        <v>55.17</v>
      </c>
      <c r="S61" s="13">
        <v>-25.89</v>
      </c>
      <c r="T61" s="13" t="s">
        <v>62</v>
      </c>
      <c r="U61" s="13" t="s">
        <v>309</v>
      </c>
      <c r="V61" s="13">
        <v>2443.2399999999998</v>
      </c>
      <c r="W61" s="13">
        <v>777.23</v>
      </c>
      <c r="X61" s="13">
        <v>554.12</v>
      </c>
      <c r="Y61" s="13">
        <v>90.61</v>
      </c>
      <c r="Z61" s="13">
        <v>597.51</v>
      </c>
      <c r="AA61" s="13">
        <v>68.27</v>
      </c>
      <c r="AB61" s="14">
        <v>15.87</v>
      </c>
      <c r="AC61" s="18">
        <v>1041.7099999999998</v>
      </c>
      <c r="AD61" s="18">
        <v>45.930000000000064</v>
      </c>
      <c r="AE61" s="18">
        <v>148.76999999999998</v>
      </c>
      <c r="AF61" s="18">
        <v>224.12</v>
      </c>
      <c r="AG61" s="18">
        <v>358.88</v>
      </c>
      <c r="AH61" s="18">
        <v>136.685</v>
      </c>
      <c r="AI61" s="18">
        <v>157.22</v>
      </c>
    </row>
    <row r="62" spans="1:35">
      <c r="A62" s="9" t="s">
        <v>310</v>
      </c>
      <c r="B62" s="10" t="s">
        <v>311</v>
      </c>
      <c r="C62" s="10" t="s">
        <v>72</v>
      </c>
      <c r="D62" s="10" t="s">
        <v>119</v>
      </c>
      <c r="E62" s="10" t="s">
        <v>67</v>
      </c>
      <c r="F62" s="10" t="s">
        <v>75</v>
      </c>
      <c r="G62" s="10">
        <v>7623.87</v>
      </c>
      <c r="H62" s="10">
        <v>91486.44</v>
      </c>
      <c r="I62" s="10">
        <v>989.1</v>
      </c>
      <c r="J62" s="10">
        <v>104129.55</v>
      </c>
      <c r="K62" s="10">
        <v>105.28</v>
      </c>
      <c r="L62" s="10">
        <v>3.46</v>
      </c>
      <c r="M62" s="10">
        <v>0</v>
      </c>
      <c r="N62" s="10">
        <v>1803.63</v>
      </c>
      <c r="O62" s="10">
        <v>916280.04</v>
      </c>
      <c r="P62" s="10">
        <v>14882874.140000001</v>
      </c>
      <c r="Q62" s="10">
        <v>16.2</v>
      </c>
      <c r="R62" s="10">
        <v>60.21</v>
      </c>
      <c r="S62" s="10">
        <v>35.369999999999997</v>
      </c>
      <c r="T62" s="10" t="s">
        <v>312</v>
      </c>
      <c r="U62" s="10" t="s">
        <v>313</v>
      </c>
      <c r="V62" s="10">
        <v>2226.36</v>
      </c>
      <c r="W62" s="10">
        <v>1260.8599999999999</v>
      </c>
      <c r="X62" s="10">
        <v>128.82</v>
      </c>
      <c r="Y62" s="10">
        <v>3.7</v>
      </c>
      <c r="Z62" s="10">
        <v>753.14</v>
      </c>
      <c r="AA62" s="10">
        <v>243.66</v>
      </c>
      <c r="AB62" s="11">
        <v>243.76</v>
      </c>
      <c r="AC62" s="18">
        <v>824.83000000000015</v>
      </c>
      <c r="AD62" s="18">
        <v>529.55999999999995</v>
      </c>
      <c r="AE62" s="18">
        <v>276.53000000000003</v>
      </c>
      <c r="AF62" s="18">
        <v>311.03000000000003</v>
      </c>
      <c r="AG62" s="18">
        <v>514.51</v>
      </c>
      <c r="AH62" s="18">
        <v>38.705000000000013</v>
      </c>
      <c r="AI62" s="18">
        <v>70.669999999999987</v>
      </c>
    </row>
    <row r="63" spans="1:35">
      <c r="A63" s="12" t="s">
        <v>314</v>
      </c>
      <c r="B63" s="13" t="s">
        <v>315</v>
      </c>
      <c r="C63" s="13" t="s">
        <v>143</v>
      </c>
      <c r="D63" s="13" t="s">
        <v>119</v>
      </c>
      <c r="E63" s="13" t="s">
        <v>133</v>
      </c>
      <c r="F63" s="13" t="s">
        <v>54</v>
      </c>
      <c r="G63" s="13">
        <v>100.29</v>
      </c>
      <c r="H63" s="13">
        <v>1203.48</v>
      </c>
      <c r="I63" s="13">
        <v>378.92</v>
      </c>
      <c r="J63" s="13">
        <v>804.81</v>
      </c>
      <c r="K63" s="13">
        <v>2.12</v>
      </c>
      <c r="L63" s="13">
        <v>2.15</v>
      </c>
      <c r="M63" s="13">
        <v>1.35</v>
      </c>
      <c r="N63" s="13">
        <v>0</v>
      </c>
      <c r="O63" s="13">
        <v>761166.59</v>
      </c>
      <c r="P63" s="13">
        <v>17460711.09</v>
      </c>
      <c r="Q63" s="13">
        <v>22.9</v>
      </c>
      <c r="R63" s="13">
        <v>75.86</v>
      </c>
      <c r="S63" s="13">
        <v>6.27</v>
      </c>
      <c r="T63" s="13" t="s">
        <v>96</v>
      </c>
      <c r="U63" s="13" t="s">
        <v>316</v>
      </c>
      <c r="V63" s="13">
        <v>2569.1</v>
      </c>
      <c r="W63" s="13">
        <v>73.739999999999995</v>
      </c>
      <c r="X63" s="13">
        <v>203.23</v>
      </c>
      <c r="Y63" s="13">
        <v>458.11</v>
      </c>
      <c r="Z63" s="13">
        <v>185.3</v>
      </c>
      <c r="AA63" s="13">
        <v>157.88999999999999</v>
      </c>
      <c r="AB63" s="14">
        <v>106.73</v>
      </c>
      <c r="AC63" s="18">
        <v>1167.57</v>
      </c>
      <c r="AD63" s="18">
        <v>657.56</v>
      </c>
      <c r="AE63" s="18">
        <v>202.12000000000003</v>
      </c>
      <c r="AF63" s="18">
        <v>143.38</v>
      </c>
      <c r="AG63" s="18">
        <v>53.329999999999984</v>
      </c>
      <c r="AH63" s="18">
        <v>47.064999999999998</v>
      </c>
      <c r="AI63" s="18">
        <v>66.36</v>
      </c>
    </row>
    <row r="64" spans="1:35">
      <c r="A64" s="9" t="s">
        <v>317</v>
      </c>
      <c r="B64" s="10" t="s">
        <v>318</v>
      </c>
      <c r="C64" s="10" t="s">
        <v>143</v>
      </c>
      <c r="D64" s="10" t="s">
        <v>60</v>
      </c>
      <c r="E64" s="10" t="s">
        <v>61</v>
      </c>
      <c r="F64" s="10" t="s">
        <v>86</v>
      </c>
      <c r="G64" s="10">
        <v>15928.15</v>
      </c>
      <c r="H64" s="10">
        <v>191137.8</v>
      </c>
      <c r="I64" s="10">
        <v>413.32</v>
      </c>
      <c r="J64" s="10">
        <v>210208.05</v>
      </c>
      <c r="K64" s="10">
        <v>508.58</v>
      </c>
      <c r="L64" s="10">
        <v>3.91</v>
      </c>
      <c r="M64" s="10">
        <v>0</v>
      </c>
      <c r="N64" s="10">
        <v>0</v>
      </c>
      <c r="O64" s="10">
        <v>500414.3</v>
      </c>
      <c r="P64" s="10">
        <v>2751193.93</v>
      </c>
      <c r="Q64" s="10">
        <v>5.5</v>
      </c>
      <c r="R64" s="10">
        <v>60.47</v>
      </c>
      <c r="S64" s="10">
        <v>-6.4</v>
      </c>
      <c r="T64" s="10" t="s">
        <v>319</v>
      </c>
      <c r="U64" s="10" t="s">
        <v>320</v>
      </c>
      <c r="V64" s="10">
        <v>3605.71</v>
      </c>
      <c r="W64" s="10">
        <v>136.08000000000001</v>
      </c>
      <c r="X64" s="10">
        <v>378.48</v>
      </c>
      <c r="Y64" s="10">
        <v>387.9</v>
      </c>
      <c r="Z64" s="10">
        <v>224.59</v>
      </c>
      <c r="AA64" s="10">
        <v>291.77</v>
      </c>
      <c r="AB64" s="11">
        <v>56.69</v>
      </c>
      <c r="AC64" s="18">
        <v>2204.1800000000003</v>
      </c>
      <c r="AD64" s="18">
        <v>595.21999999999991</v>
      </c>
      <c r="AE64" s="18">
        <v>26.870000000000005</v>
      </c>
      <c r="AF64" s="18">
        <v>73.169999999999959</v>
      </c>
      <c r="AG64" s="18">
        <v>14.039999999999992</v>
      </c>
      <c r="AH64" s="18">
        <v>86.814999999999998</v>
      </c>
      <c r="AI64" s="18">
        <v>116.4</v>
      </c>
    </row>
    <row r="65" spans="1:35">
      <c r="A65" s="12" t="s">
        <v>321</v>
      </c>
      <c r="B65" s="13" t="s">
        <v>322</v>
      </c>
      <c r="C65" s="13" t="s">
        <v>138</v>
      </c>
      <c r="D65" s="13" t="s">
        <v>119</v>
      </c>
      <c r="E65" s="13" t="s">
        <v>80</v>
      </c>
      <c r="F65" s="13" t="s">
        <v>54</v>
      </c>
      <c r="G65" s="13">
        <v>10766.16</v>
      </c>
      <c r="H65" s="13">
        <v>129193.92</v>
      </c>
      <c r="I65" s="13">
        <v>275.42</v>
      </c>
      <c r="J65" s="13">
        <v>401667.94</v>
      </c>
      <c r="K65" s="13">
        <v>1458.38</v>
      </c>
      <c r="L65" s="13">
        <v>10.55</v>
      </c>
      <c r="M65" s="13">
        <v>2217.33</v>
      </c>
      <c r="N65" s="13">
        <v>770.93</v>
      </c>
      <c r="O65" s="13">
        <v>431105.91</v>
      </c>
      <c r="P65" s="13">
        <v>11290383.68</v>
      </c>
      <c r="Q65" s="13">
        <v>26.2</v>
      </c>
      <c r="R65" s="13">
        <v>78.69</v>
      </c>
      <c r="S65" s="13">
        <v>-30.54</v>
      </c>
      <c r="T65" s="13" t="s">
        <v>323</v>
      </c>
      <c r="U65" s="13" t="s">
        <v>324</v>
      </c>
      <c r="V65" s="13">
        <v>1480.03</v>
      </c>
      <c r="W65" s="13">
        <v>1405.09</v>
      </c>
      <c r="X65" s="13">
        <v>505.24</v>
      </c>
      <c r="Y65" s="13">
        <v>509.69</v>
      </c>
      <c r="Z65" s="13">
        <v>447.51</v>
      </c>
      <c r="AA65" s="13">
        <v>522.69000000000005</v>
      </c>
      <c r="AB65" s="14">
        <v>142.24</v>
      </c>
      <c r="AC65" s="18">
        <v>78.5</v>
      </c>
      <c r="AD65" s="18">
        <v>673.79</v>
      </c>
      <c r="AE65" s="18">
        <v>99.889999999999986</v>
      </c>
      <c r="AF65" s="18">
        <v>194.95999999999998</v>
      </c>
      <c r="AG65" s="18">
        <v>208.88</v>
      </c>
      <c r="AH65" s="18">
        <v>317.73500000000007</v>
      </c>
      <c r="AI65" s="18">
        <v>30.849999999999994</v>
      </c>
    </row>
    <row r="66" spans="1:35">
      <c r="A66" s="9" t="s">
        <v>325</v>
      </c>
      <c r="B66" s="10" t="s">
        <v>326</v>
      </c>
      <c r="C66" s="10" t="s">
        <v>59</v>
      </c>
      <c r="D66" s="10" t="s">
        <v>119</v>
      </c>
      <c r="E66" s="10" t="s">
        <v>53</v>
      </c>
      <c r="F66" s="10" t="s">
        <v>86</v>
      </c>
      <c r="G66" s="10">
        <v>14463.02</v>
      </c>
      <c r="H66" s="10">
        <v>173556.24</v>
      </c>
      <c r="I66" s="10">
        <v>380.05</v>
      </c>
      <c r="J66" s="10">
        <v>377574.96</v>
      </c>
      <c r="K66" s="10">
        <v>993.49</v>
      </c>
      <c r="L66" s="10">
        <v>2.5</v>
      </c>
      <c r="M66" s="10">
        <v>631.6</v>
      </c>
      <c r="N66" s="10">
        <v>0</v>
      </c>
      <c r="O66" s="10">
        <v>340062.29</v>
      </c>
      <c r="P66" s="10">
        <v>10748796.720000001</v>
      </c>
      <c r="Q66" s="10">
        <v>31.6</v>
      </c>
      <c r="R66" s="10">
        <v>68.09</v>
      </c>
      <c r="S66" s="10">
        <v>46.75</v>
      </c>
      <c r="T66" s="10" t="s">
        <v>327</v>
      </c>
      <c r="U66" s="10" t="s">
        <v>328</v>
      </c>
      <c r="V66" s="10">
        <v>317.3</v>
      </c>
      <c r="W66" s="10">
        <v>929.87</v>
      </c>
      <c r="X66" s="10">
        <v>204.91</v>
      </c>
      <c r="Y66" s="10">
        <v>451.04</v>
      </c>
      <c r="Z66" s="10">
        <v>100.96</v>
      </c>
      <c r="AA66" s="10">
        <v>398.52</v>
      </c>
      <c r="AB66" s="11">
        <v>155.47</v>
      </c>
      <c r="AC66" s="18">
        <v>1084.23</v>
      </c>
      <c r="AD66" s="18">
        <v>198.57000000000005</v>
      </c>
      <c r="AE66" s="18">
        <v>200.44000000000003</v>
      </c>
      <c r="AF66" s="18">
        <v>136.31</v>
      </c>
      <c r="AG66" s="18">
        <v>137.67000000000002</v>
      </c>
      <c r="AH66" s="18">
        <v>193.565</v>
      </c>
      <c r="AI66" s="18">
        <v>17.620000000000005</v>
      </c>
    </row>
    <row r="67" spans="1:35">
      <c r="A67" s="12" t="s">
        <v>329</v>
      </c>
      <c r="B67" s="13" t="s">
        <v>330</v>
      </c>
      <c r="C67" s="13" t="s">
        <v>99</v>
      </c>
      <c r="D67" s="13" t="s">
        <v>52</v>
      </c>
      <c r="E67" s="13" t="s">
        <v>133</v>
      </c>
      <c r="F67" s="13" t="s">
        <v>86</v>
      </c>
      <c r="G67" s="13">
        <v>3111.89</v>
      </c>
      <c r="H67" s="13">
        <v>37342.68</v>
      </c>
      <c r="I67" s="13">
        <v>383.05</v>
      </c>
      <c r="J67" s="13">
        <v>41632.730000000003</v>
      </c>
      <c r="K67" s="13">
        <v>108.69</v>
      </c>
      <c r="L67" s="13">
        <v>11.12</v>
      </c>
      <c r="M67" s="13">
        <v>0</v>
      </c>
      <c r="N67" s="13">
        <v>98.11</v>
      </c>
      <c r="O67" s="13">
        <v>200618.37</v>
      </c>
      <c r="P67" s="13">
        <v>3588329.52</v>
      </c>
      <c r="Q67" s="13">
        <v>17.899999999999999</v>
      </c>
      <c r="R67" s="13">
        <v>78.52</v>
      </c>
      <c r="S67" s="13">
        <v>32.19</v>
      </c>
      <c r="T67" s="13" t="s">
        <v>331</v>
      </c>
      <c r="U67" s="13" t="s">
        <v>332</v>
      </c>
      <c r="V67" s="13">
        <v>610.17999999999995</v>
      </c>
      <c r="W67" s="13">
        <v>819.79</v>
      </c>
      <c r="X67" s="13">
        <v>104.62</v>
      </c>
      <c r="Y67" s="13">
        <v>132.6</v>
      </c>
      <c r="Z67" s="13">
        <v>801.94</v>
      </c>
      <c r="AA67" s="13">
        <v>268.45</v>
      </c>
      <c r="AB67" s="14">
        <v>46.44</v>
      </c>
      <c r="AC67" s="18">
        <v>791.35</v>
      </c>
      <c r="AD67" s="18">
        <v>88.490000000000009</v>
      </c>
      <c r="AE67" s="18">
        <v>300.73</v>
      </c>
      <c r="AF67" s="18">
        <v>182.13000000000002</v>
      </c>
      <c r="AG67" s="18">
        <v>563.31000000000006</v>
      </c>
      <c r="AH67" s="18">
        <v>63.495000000000005</v>
      </c>
      <c r="AI67" s="18">
        <v>126.65</v>
      </c>
    </row>
    <row r="68" spans="1:35">
      <c r="A68" s="9" t="s">
        <v>333</v>
      </c>
      <c r="B68" s="10" t="s">
        <v>334</v>
      </c>
      <c r="C68" s="10" t="s">
        <v>128</v>
      </c>
      <c r="D68" s="10" t="s">
        <v>73</v>
      </c>
      <c r="E68" s="10" t="s">
        <v>133</v>
      </c>
      <c r="F68" s="10" t="s">
        <v>86</v>
      </c>
      <c r="G68" s="10">
        <v>17375.87</v>
      </c>
      <c r="H68" s="10">
        <v>208510.44</v>
      </c>
      <c r="I68" s="10">
        <v>599.22</v>
      </c>
      <c r="J68" s="10">
        <v>84446.65</v>
      </c>
      <c r="K68" s="10">
        <v>140.93</v>
      </c>
      <c r="L68" s="10">
        <v>9.92</v>
      </c>
      <c r="M68" s="10">
        <v>5585.73</v>
      </c>
      <c r="N68" s="10">
        <v>0</v>
      </c>
      <c r="O68" s="10">
        <v>235351.39</v>
      </c>
      <c r="P68" s="10">
        <v>13545434.09</v>
      </c>
      <c r="Q68" s="10">
        <v>57.6</v>
      </c>
      <c r="R68" s="10">
        <v>57.13</v>
      </c>
      <c r="S68" s="10">
        <v>38.71</v>
      </c>
      <c r="T68" s="10" t="s">
        <v>335</v>
      </c>
      <c r="U68" s="10" t="s">
        <v>336</v>
      </c>
      <c r="V68" s="10">
        <v>947.29</v>
      </c>
      <c r="W68" s="10">
        <v>855.06</v>
      </c>
      <c r="X68" s="10">
        <v>587.66</v>
      </c>
      <c r="Y68" s="10">
        <v>1265.97</v>
      </c>
      <c r="Z68" s="10">
        <v>230.17</v>
      </c>
      <c r="AA68" s="10">
        <v>119.6</v>
      </c>
      <c r="AB68" s="11">
        <v>109.62</v>
      </c>
      <c r="AC68" s="18">
        <v>454.24</v>
      </c>
      <c r="AD68" s="18">
        <v>123.75999999999999</v>
      </c>
      <c r="AE68" s="18">
        <v>182.30999999999995</v>
      </c>
      <c r="AF68" s="18">
        <v>951.24</v>
      </c>
      <c r="AG68" s="18">
        <v>8.460000000000008</v>
      </c>
      <c r="AH68" s="18">
        <v>85.35499999999999</v>
      </c>
      <c r="AI68" s="18">
        <v>63.47</v>
      </c>
    </row>
    <row r="69" spans="1:35">
      <c r="A69" s="12" t="s">
        <v>337</v>
      </c>
      <c r="B69" s="13" t="s">
        <v>338</v>
      </c>
      <c r="C69" s="13" t="s">
        <v>277</v>
      </c>
      <c r="D69" s="13" t="s">
        <v>100</v>
      </c>
      <c r="E69" s="13" t="s">
        <v>74</v>
      </c>
      <c r="F69" s="13" t="s">
        <v>75</v>
      </c>
      <c r="G69" s="13">
        <v>7569.88</v>
      </c>
      <c r="H69" s="13">
        <v>90838.56</v>
      </c>
      <c r="I69" s="13">
        <v>121.64</v>
      </c>
      <c r="J69" s="13">
        <v>274650.31</v>
      </c>
      <c r="K69" s="13">
        <v>-2257.89</v>
      </c>
      <c r="L69" s="13">
        <v>7.15</v>
      </c>
      <c r="M69" s="13">
        <v>939.69</v>
      </c>
      <c r="N69" s="13">
        <v>0</v>
      </c>
      <c r="O69" s="13">
        <v>606190.35</v>
      </c>
      <c r="P69" s="13">
        <v>10481634.51</v>
      </c>
      <c r="Q69" s="13">
        <v>17.3</v>
      </c>
      <c r="R69" s="13">
        <v>75.87</v>
      </c>
      <c r="S69" s="13">
        <v>46.96</v>
      </c>
      <c r="T69" s="13" t="s">
        <v>110</v>
      </c>
      <c r="U69" s="13" t="s">
        <v>339</v>
      </c>
      <c r="V69" s="13">
        <v>3530.16</v>
      </c>
      <c r="W69" s="13">
        <v>272.77999999999997</v>
      </c>
      <c r="X69" s="13">
        <v>933.96</v>
      </c>
      <c r="Y69" s="13">
        <v>248.35</v>
      </c>
      <c r="Z69" s="13">
        <v>43.02</v>
      </c>
      <c r="AA69" s="13">
        <v>295.08999999999997</v>
      </c>
      <c r="AB69" s="14">
        <v>214.25</v>
      </c>
      <c r="AC69" s="18">
        <v>2128.63</v>
      </c>
      <c r="AD69" s="18">
        <v>458.52</v>
      </c>
      <c r="AE69" s="18">
        <v>528.61</v>
      </c>
      <c r="AF69" s="18">
        <v>66.380000000000024</v>
      </c>
      <c r="AG69" s="18">
        <v>195.60999999999999</v>
      </c>
      <c r="AH69" s="18">
        <v>90.134999999999991</v>
      </c>
      <c r="AI69" s="18">
        <v>41.16</v>
      </c>
    </row>
    <row r="70" spans="1:35">
      <c r="A70" s="9" t="s">
        <v>340</v>
      </c>
      <c r="B70" s="10" t="s">
        <v>341</v>
      </c>
      <c r="C70" s="10" t="s">
        <v>138</v>
      </c>
      <c r="D70" s="10" t="s">
        <v>52</v>
      </c>
      <c r="E70" s="10" t="s">
        <v>80</v>
      </c>
      <c r="F70" s="10" t="s">
        <v>86</v>
      </c>
      <c r="G70" s="10">
        <v>745.13</v>
      </c>
      <c r="H70" s="10">
        <v>8941.56</v>
      </c>
      <c r="I70" s="10">
        <v>173.18</v>
      </c>
      <c r="J70" s="10">
        <v>7980.27</v>
      </c>
      <c r="K70" s="10">
        <v>46.08</v>
      </c>
      <c r="L70" s="10">
        <v>0.56000000000000005</v>
      </c>
      <c r="M70" s="10">
        <v>99.79</v>
      </c>
      <c r="N70" s="10">
        <v>0</v>
      </c>
      <c r="O70" s="10">
        <v>478639.57</v>
      </c>
      <c r="P70" s="10">
        <v>16885592.780000001</v>
      </c>
      <c r="Q70" s="10">
        <v>35.299999999999997</v>
      </c>
      <c r="R70" s="10">
        <v>72.09</v>
      </c>
      <c r="S70" s="10">
        <v>55.03</v>
      </c>
      <c r="T70" s="10" t="s">
        <v>342</v>
      </c>
      <c r="U70" s="10" t="s">
        <v>155</v>
      </c>
      <c r="V70" s="10">
        <v>1174.79</v>
      </c>
      <c r="W70" s="10">
        <v>515.52</v>
      </c>
      <c r="X70" s="10">
        <v>641.65</v>
      </c>
      <c r="Y70" s="10">
        <v>324.29000000000002</v>
      </c>
      <c r="Z70" s="10">
        <v>367.09</v>
      </c>
      <c r="AA70" s="10">
        <v>209.45</v>
      </c>
      <c r="AB70" s="11">
        <v>62.08</v>
      </c>
      <c r="AC70" s="18">
        <v>226.74</v>
      </c>
      <c r="AD70" s="18">
        <v>215.77999999999997</v>
      </c>
      <c r="AE70" s="18">
        <v>236.29999999999995</v>
      </c>
      <c r="AF70" s="18">
        <v>9.5600000000000023</v>
      </c>
      <c r="AG70" s="18">
        <v>128.45999999999998</v>
      </c>
      <c r="AH70" s="18">
        <v>4.4950000000000045</v>
      </c>
      <c r="AI70" s="18">
        <v>111.01</v>
      </c>
    </row>
    <row r="71" spans="1:35">
      <c r="A71" s="12" t="s">
        <v>343</v>
      </c>
      <c r="B71" s="13" t="s">
        <v>344</v>
      </c>
      <c r="C71" s="13" t="s">
        <v>138</v>
      </c>
      <c r="D71" s="13" t="s">
        <v>119</v>
      </c>
      <c r="E71" s="13" t="s">
        <v>67</v>
      </c>
      <c r="F71" s="13" t="s">
        <v>86</v>
      </c>
      <c r="G71" s="13">
        <v>16952.11</v>
      </c>
      <c r="H71" s="13">
        <v>203425.32</v>
      </c>
      <c r="I71" s="13">
        <v>828.13</v>
      </c>
      <c r="J71" s="13">
        <v>187279.61</v>
      </c>
      <c r="K71" s="13">
        <v>226.15</v>
      </c>
      <c r="L71" s="13">
        <v>8.32</v>
      </c>
      <c r="M71" s="13">
        <v>0</v>
      </c>
      <c r="N71" s="13">
        <v>0</v>
      </c>
      <c r="O71" s="13">
        <v>393155.84000000003</v>
      </c>
      <c r="P71" s="13">
        <v>24810068.77</v>
      </c>
      <c r="Q71" s="13">
        <v>63.1</v>
      </c>
      <c r="R71" s="13">
        <v>79.69</v>
      </c>
      <c r="S71" s="13">
        <v>47.72</v>
      </c>
      <c r="T71" s="13" t="s">
        <v>345</v>
      </c>
      <c r="U71" s="13" t="s">
        <v>346</v>
      </c>
      <c r="V71" s="13">
        <v>1641.34</v>
      </c>
      <c r="W71" s="13">
        <v>1583.3</v>
      </c>
      <c r="X71" s="13">
        <v>204.74</v>
      </c>
      <c r="Y71" s="13">
        <v>192.2</v>
      </c>
      <c r="Z71" s="13">
        <v>171.59</v>
      </c>
      <c r="AA71" s="13">
        <v>3.25</v>
      </c>
      <c r="AB71" s="14">
        <v>350.26</v>
      </c>
      <c r="AC71" s="18">
        <v>239.80999999999995</v>
      </c>
      <c r="AD71" s="18">
        <v>852</v>
      </c>
      <c r="AE71" s="18">
        <v>200.61</v>
      </c>
      <c r="AF71" s="18">
        <v>122.53000000000003</v>
      </c>
      <c r="AG71" s="18">
        <v>67.039999999999992</v>
      </c>
      <c r="AH71" s="18">
        <v>201.70499999999998</v>
      </c>
      <c r="AI71" s="18">
        <v>177.17</v>
      </c>
    </row>
    <row r="72" spans="1:35">
      <c r="A72" s="9" t="s">
        <v>347</v>
      </c>
      <c r="B72" s="10" t="s">
        <v>348</v>
      </c>
      <c r="C72" s="10" t="s">
        <v>138</v>
      </c>
      <c r="D72" s="10" t="s">
        <v>52</v>
      </c>
      <c r="E72" s="10" t="s">
        <v>90</v>
      </c>
      <c r="F72" s="10" t="s">
        <v>75</v>
      </c>
      <c r="G72" s="10">
        <v>3449.73</v>
      </c>
      <c r="H72" s="10">
        <v>41396.76</v>
      </c>
      <c r="I72" s="10">
        <v>988.97</v>
      </c>
      <c r="J72" s="10">
        <v>48802.879999999997</v>
      </c>
      <c r="K72" s="10">
        <v>49.35</v>
      </c>
      <c r="L72" s="10">
        <v>1.78</v>
      </c>
      <c r="M72" s="10">
        <v>931.18</v>
      </c>
      <c r="N72" s="10">
        <v>0</v>
      </c>
      <c r="O72" s="10">
        <v>886673.36</v>
      </c>
      <c r="P72" s="10">
        <v>3322239.89</v>
      </c>
      <c r="Q72" s="10">
        <v>3.7</v>
      </c>
      <c r="R72" s="10">
        <v>74.17</v>
      </c>
      <c r="S72" s="10">
        <v>26.23</v>
      </c>
      <c r="T72" s="10" t="s">
        <v>349</v>
      </c>
      <c r="U72" s="10" t="s">
        <v>350</v>
      </c>
      <c r="V72" s="10">
        <v>2010.64</v>
      </c>
      <c r="W72" s="10">
        <v>1031.4000000000001</v>
      </c>
      <c r="X72" s="10">
        <v>1.49</v>
      </c>
      <c r="Y72" s="10">
        <v>574.6</v>
      </c>
      <c r="Z72" s="10">
        <v>110.85</v>
      </c>
      <c r="AA72" s="10">
        <v>157.77000000000001</v>
      </c>
      <c r="AB72" s="11">
        <v>103.39</v>
      </c>
      <c r="AC72" s="18">
        <v>609.11000000000013</v>
      </c>
      <c r="AD72" s="18">
        <v>300.10000000000014</v>
      </c>
      <c r="AE72" s="18">
        <v>403.86</v>
      </c>
      <c r="AF72" s="18">
        <v>259.87</v>
      </c>
      <c r="AG72" s="18">
        <v>127.78</v>
      </c>
      <c r="AH72" s="18">
        <v>47.184999999999974</v>
      </c>
      <c r="AI72" s="18">
        <v>69.7</v>
      </c>
    </row>
    <row r="73" spans="1:35">
      <c r="A73" s="12" t="s">
        <v>351</v>
      </c>
      <c r="B73" s="13" t="s">
        <v>352</v>
      </c>
      <c r="C73" s="13" t="s">
        <v>72</v>
      </c>
      <c r="D73" s="13" t="s">
        <v>119</v>
      </c>
      <c r="E73" s="13" t="s">
        <v>74</v>
      </c>
      <c r="F73" s="13" t="s">
        <v>54</v>
      </c>
      <c r="G73" s="13">
        <v>12280.96</v>
      </c>
      <c r="H73" s="13">
        <v>147371.51999999999</v>
      </c>
      <c r="I73" s="13">
        <v>117.79</v>
      </c>
      <c r="J73" s="13">
        <v>242249.93</v>
      </c>
      <c r="K73" s="13">
        <v>2056.63</v>
      </c>
      <c r="L73" s="13">
        <v>0.56999999999999995</v>
      </c>
      <c r="M73" s="13">
        <v>3355.62</v>
      </c>
      <c r="N73" s="13">
        <v>0</v>
      </c>
      <c r="O73" s="13">
        <v>461000.37</v>
      </c>
      <c r="P73" s="13">
        <v>10101940.880000001</v>
      </c>
      <c r="Q73" s="13">
        <v>21.9</v>
      </c>
      <c r="R73" s="13">
        <v>61.86</v>
      </c>
      <c r="S73" s="13">
        <v>-21</v>
      </c>
      <c r="T73" s="13" t="s">
        <v>353</v>
      </c>
      <c r="U73" s="13" t="s">
        <v>354</v>
      </c>
      <c r="V73" s="13">
        <v>72.959999999999994</v>
      </c>
      <c r="W73" s="13">
        <v>2099.17</v>
      </c>
      <c r="X73" s="13">
        <v>799.67</v>
      </c>
      <c r="Y73" s="13">
        <v>196.12</v>
      </c>
      <c r="Z73" s="13">
        <v>147.16999999999999</v>
      </c>
      <c r="AA73" s="13">
        <v>935.52</v>
      </c>
      <c r="AB73" s="14">
        <v>246.1</v>
      </c>
      <c r="AC73" s="18">
        <v>1328.57</v>
      </c>
      <c r="AD73" s="18">
        <v>1367.8700000000001</v>
      </c>
      <c r="AE73" s="18">
        <v>394.31999999999994</v>
      </c>
      <c r="AF73" s="18">
        <v>118.61000000000001</v>
      </c>
      <c r="AG73" s="18">
        <v>91.460000000000008</v>
      </c>
      <c r="AH73" s="18">
        <v>730.56500000000005</v>
      </c>
      <c r="AI73" s="18">
        <v>73.009999999999991</v>
      </c>
    </row>
    <row r="74" spans="1:35">
      <c r="A74" s="9" t="s">
        <v>355</v>
      </c>
      <c r="B74" s="10" t="s">
        <v>356</v>
      </c>
      <c r="C74" s="10" t="s">
        <v>51</v>
      </c>
      <c r="D74" s="10" t="s">
        <v>119</v>
      </c>
      <c r="E74" s="10" t="s">
        <v>53</v>
      </c>
      <c r="F74" s="10" t="s">
        <v>86</v>
      </c>
      <c r="G74" s="10">
        <v>1718.92</v>
      </c>
      <c r="H74" s="10">
        <v>20627.04</v>
      </c>
      <c r="I74" s="10">
        <v>255.13</v>
      </c>
      <c r="J74" s="10">
        <v>29201.35</v>
      </c>
      <c r="K74" s="10">
        <v>114.46</v>
      </c>
      <c r="L74" s="10">
        <v>8.16</v>
      </c>
      <c r="M74" s="10">
        <v>0</v>
      </c>
      <c r="N74" s="10">
        <v>0</v>
      </c>
      <c r="O74" s="10">
        <v>235908.09</v>
      </c>
      <c r="P74" s="10">
        <v>640772.26</v>
      </c>
      <c r="Q74" s="10">
        <v>2.7</v>
      </c>
      <c r="R74" s="10">
        <v>64.28</v>
      </c>
      <c r="S74" s="10">
        <v>-20.239999999999998</v>
      </c>
      <c r="T74" s="10" t="s">
        <v>357</v>
      </c>
      <c r="U74" s="10" t="s">
        <v>201</v>
      </c>
      <c r="V74" s="10">
        <v>725.38</v>
      </c>
      <c r="W74" s="10">
        <v>220.8</v>
      </c>
      <c r="X74" s="10">
        <v>600.97</v>
      </c>
      <c r="Y74" s="10">
        <v>465.3</v>
      </c>
      <c r="Z74" s="10">
        <v>39.28</v>
      </c>
      <c r="AA74" s="10">
        <v>311.54000000000002</v>
      </c>
      <c r="AB74" s="11">
        <v>299.81</v>
      </c>
      <c r="AC74" s="18">
        <v>676.15</v>
      </c>
      <c r="AD74" s="18">
        <v>510.49999999999994</v>
      </c>
      <c r="AE74" s="18">
        <v>195.62</v>
      </c>
      <c r="AF74" s="18">
        <v>150.57</v>
      </c>
      <c r="AG74" s="18">
        <v>199.35</v>
      </c>
      <c r="AH74" s="18">
        <v>106.58500000000004</v>
      </c>
      <c r="AI74" s="18">
        <v>126.72</v>
      </c>
    </row>
    <row r="75" spans="1:35">
      <c r="A75" s="12" t="s">
        <v>358</v>
      </c>
      <c r="B75" s="13" t="s">
        <v>359</v>
      </c>
      <c r="C75" s="13" t="s">
        <v>105</v>
      </c>
      <c r="D75" s="13" t="s">
        <v>119</v>
      </c>
      <c r="E75" s="13" t="s">
        <v>133</v>
      </c>
      <c r="F75" s="13" t="s">
        <v>86</v>
      </c>
      <c r="G75" s="13">
        <v>13667.27</v>
      </c>
      <c r="H75" s="13">
        <v>164007.24</v>
      </c>
      <c r="I75" s="13">
        <v>665.04</v>
      </c>
      <c r="J75" s="13">
        <v>86524.07</v>
      </c>
      <c r="K75" s="13">
        <v>130.1</v>
      </c>
      <c r="L75" s="13">
        <v>6.2</v>
      </c>
      <c r="M75" s="13">
        <v>711.33</v>
      </c>
      <c r="N75" s="13">
        <v>0</v>
      </c>
      <c r="O75" s="13">
        <v>591076.93999999994</v>
      </c>
      <c r="P75" s="13">
        <v>18501970.420000002</v>
      </c>
      <c r="Q75" s="13">
        <v>31.3</v>
      </c>
      <c r="R75" s="13">
        <v>62.64</v>
      </c>
      <c r="S75" s="13">
        <v>6.47</v>
      </c>
      <c r="T75" s="13" t="s">
        <v>360</v>
      </c>
      <c r="U75" s="13" t="s">
        <v>361</v>
      </c>
      <c r="V75" s="13">
        <v>2611.0700000000002</v>
      </c>
      <c r="W75" s="13">
        <v>202.52</v>
      </c>
      <c r="X75" s="13">
        <v>389.85</v>
      </c>
      <c r="Y75" s="13">
        <v>166.15</v>
      </c>
      <c r="Z75" s="13">
        <v>140.41999999999999</v>
      </c>
      <c r="AA75" s="13">
        <v>253.23</v>
      </c>
      <c r="AB75" s="14">
        <v>11.6</v>
      </c>
      <c r="AC75" s="18">
        <v>1209.5400000000002</v>
      </c>
      <c r="AD75" s="18">
        <v>528.78</v>
      </c>
      <c r="AE75" s="18">
        <v>15.5</v>
      </c>
      <c r="AF75" s="18">
        <v>148.58000000000001</v>
      </c>
      <c r="AG75" s="18">
        <v>98.210000000000008</v>
      </c>
      <c r="AH75" s="18">
        <v>48.275000000000006</v>
      </c>
      <c r="AI75" s="18">
        <v>161.49</v>
      </c>
    </row>
    <row r="76" spans="1:35">
      <c r="A76" s="9" t="s">
        <v>362</v>
      </c>
      <c r="B76" s="10" t="s">
        <v>363</v>
      </c>
      <c r="C76" s="10" t="s">
        <v>175</v>
      </c>
      <c r="D76" s="10" t="s">
        <v>119</v>
      </c>
      <c r="E76" s="10" t="s">
        <v>80</v>
      </c>
      <c r="F76" s="10" t="s">
        <v>86</v>
      </c>
      <c r="G76" s="10">
        <v>3512.92</v>
      </c>
      <c r="H76" s="10">
        <v>42155.040000000001</v>
      </c>
      <c r="I76" s="10">
        <v>267.36</v>
      </c>
      <c r="J76" s="10">
        <v>103012.52</v>
      </c>
      <c r="K76" s="10">
        <v>385.3</v>
      </c>
      <c r="L76" s="10">
        <v>4.92</v>
      </c>
      <c r="M76" s="10">
        <v>0</v>
      </c>
      <c r="N76" s="10">
        <v>0</v>
      </c>
      <c r="O76" s="10">
        <v>463483.3</v>
      </c>
      <c r="P76" s="10">
        <v>23373309.420000002</v>
      </c>
      <c r="Q76" s="10">
        <v>50.4</v>
      </c>
      <c r="R76" s="10">
        <v>61.75</v>
      </c>
      <c r="S76" s="10">
        <v>-24.37</v>
      </c>
      <c r="T76" s="10" t="s">
        <v>364</v>
      </c>
      <c r="U76" s="10" t="s">
        <v>365</v>
      </c>
      <c r="V76" s="10">
        <v>2834.2</v>
      </c>
      <c r="W76" s="10">
        <v>725.47</v>
      </c>
      <c r="X76" s="10">
        <v>156.09</v>
      </c>
      <c r="Y76" s="10">
        <v>752.27</v>
      </c>
      <c r="Z76" s="10">
        <v>230.92</v>
      </c>
      <c r="AA76" s="10">
        <v>20.79</v>
      </c>
      <c r="AB76" s="11">
        <v>94.42</v>
      </c>
      <c r="AC76" s="18">
        <v>1432.6699999999998</v>
      </c>
      <c r="AD76" s="18">
        <v>5.8299999999999272</v>
      </c>
      <c r="AE76" s="18">
        <v>249.26000000000002</v>
      </c>
      <c r="AF76" s="18">
        <v>437.53999999999996</v>
      </c>
      <c r="AG76" s="18">
        <v>7.710000000000008</v>
      </c>
      <c r="AH76" s="18">
        <v>184.16499999999999</v>
      </c>
      <c r="AI76" s="18">
        <v>78.67</v>
      </c>
    </row>
    <row r="77" spans="1:35">
      <c r="A77" s="12" t="s">
        <v>366</v>
      </c>
      <c r="B77" s="13" t="s">
        <v>367</v>
      </c>
      <c r="C77" s="13" t="s">
        <v>85</v>
      </c>
      <c r="D77" s="13" t="s">
        <v>60</v>
      </c>
      <c r="E77" s="13" t="s">
        <v>90</v>
      </c>
      <c r="F77" s="13" t="s">
        <v>86</v>
      </c>
      <c r="G77" s="13">
        <v>16349.63</v>
      </c>
      <c r="H77" s="13">
        <v>196195.56</v>
      </c>
      <c r="I77" s="13">
        <v>761.55</v>
      </c>
      <c r="J77" s="13">
        <v>246732.84</v>
      </c>
      <c r="K77" s="13">
        <v>323.99</v>
      </c>
      <c r="L77" s="13">
        <v>10.050000000000001</v>
      </c>
      <c r="M77" s="13">
        <v>4117.2</v>
      </c>
      <c r="N77" s="13">
        <v>0</v>
      </c>
      <c r="O77" s="13">
        <v>560913.11</v>
      </c>
      <c r="P77" s="13">
        <v>18323088.949999999</v>
      </c>
      <c r="Q77" s="13"/>
      <c r="R77" s="13">
        <v>72.66</v>
      </c>
      <c r="S77" s="13">
        <v>49.3</v>
      </c>
      <c r="T77" s="13" t="s">
        <v>368</v>
      </c>
      <c r="U77" s="13" t="s">
        <v>274</v>
      </c>
      <c r="V77" s="13">
        <v>985.45</v>
      </c>
      <c r="W77" s="13">
        <v>1549.91</v>
      </c>
      <c r="X77" s="13">
        <v>1239.3599999999999</v>
      </c>
      <c r="Y77" s="13">
        <v>419.92</v>
      </c>
      <c r="Z77" s="13">
        <v>534.04</v>
      </c>
      <c r="AA77" s="13">
        <v>170.61</v>
      </c>
      <c r="AB77" s="14">
        <v>398.39</v>
      </c>
      <c r="AC77" s="18">
        <v>416.07999999999993</v>
      </c>
      <c r="AD77" s="18">
        <v>818.61000000000013</v>
      </c>
      <c r="AE77" s="18">
        <v>834.00999999999988</v>
      </c>
      <c r="AF77" s="18">
        <v>105.19</v>
      </c>
      <c r="AG77" s="18">
        <v>295.40999999999997</v>
      </c>
      <c r="AH77" s="18">
        <v>34.34499999999997</v>
      </c>
      <c r="AI77" s="18">
        <v>225.29999999999998</v>
      </c>
    </row>
    <row r="78" spans="1:35">
      <c r="A78" s="9" t="s">
        <v>369</v>
      </c>
      <c r="B78" s="10" t="s">
        <v>370</v>
      </c>
      <c r="C78" s="10" t="s">
        <v>118</v>
      </c>
      <c r="D78" s="10" t="s">
        <v>119</v>
      </c>
      <c r="E78" s="10" t="s">
        <v>74</v>
      </c>
      <c r="F78" s="10" t="s">
        <v>54</v>
      </c>
      <c r="G78" s="10">
        <v>991.62</v>
      </c>
      <c r="H78" s="10">
        <v>11899.44</v>
      </c>
      <c r="I78" s="10">
        <v>73.680000000000007</v>
      </c>
      <c r="J78" s="10">
        <v>11908.06</v>
      </c>
      <c r="K78" s="10">
        <v>161.62</v>
      </c>
      <c r="L78" s="10">
        <v>3.56</v>
      </c>
      <c r="M78" s="10">
        <v>96.43</v>
      </c>
      <c r="N78" s="10">
        <v>216.32</v>
      </c>
      <c r="O78" s="10">
        <v>664239.21</v>
      </c>
      <c r="P78" s="10">
        <v>14397452.01</v>
      </c>
      <c r="Q78" s="10"/>
      <c r="R78" s="10">
        <v>56.4</v>
      </c>
      <c r="S78" s="10">
        <v>6.6</v>
      </c>
      <c r="T78" s="10" t="s">
        <v>371</v>
      </c>
      <c r="U78" s="10" t="s">
        <v>372</v>
      </c>
      <c r="V78" s="10">
        <v>464.32</v>
      </c>
      <c r="W78" s="10">
        <v>924.1</v>
      </c>
      <c r="X78" s="10">
        <v>56.53</v>
      </c>
      <c r="Y78" s="10">
        <v>362.74</v>
      </c>
      <c r="Z78" s="10">
        <v>19.54</v>
      </c>
      <c r="AA78" s="10">
        <v>158.81</v>
      </c>
      <c r="AB78" s="11">
        <v>142.08000000000001</v>
      </c>
      <c r="AC78" s="18">
        <v>937.21</v>
      </c>
      <c r="AD78" s="18">
        <v>192.80000000000007</v>
      </c>
      <c r="AE78" s="18">
        <v>348.82000000000005</v>
      </c>
      <c r="AF78" s="18">
        <v>48.009999999999991</v>
      </c>
      <c r="AG78" s="18">
        <v>219.09</v>
      </c>
      <c r="AH78" s="18">
        <v>46.144999999999982</v>
      </c>
      <c r="AI78" s="18">
        <v>31.009999999999991</v>
      </c>
    </row>
    <row r="79" spans="1:35">
      <c r="A79" s="12" t="s">
        <v>373</v>
      </c>
      <c r="B79" s="13" t="s">
        <v>374</v>
      </c>
      <c r="C79" s="13" t="s">
        <v>99</v>
      </c>
      <c r="D79" s="13" t="s">
        <v>100</v>
      </c>
      <c r="E79" s="13" t="s">
        <v>133</v>
      </c>
      <c r="F79" s="13" t="s">
        <v>75</v>
      </c>
      <c r="G79" s="13">
        <v>2679.78</v>
      </c>
      <c r="H79" s="13">
        <v>32157.360000000001</v>
      </c>
      <c r="I79" s="13">
        <v>320.27999999999997</v>
      </c>
      <c r="J79" s="13">
        <v>57522.27</v>
      </c>
      <c r="K79" s="13">
        <v>179.6</v>
      </c>
      <c r="L79" s="13">
        <v>11.49</v>
      </c>
      <c r="M79" s="13">
        <v>203</v>
      </c>
      <c r="N79" s="13">
        <v>0</v>
      </c>
      <c r="O79" s="13">
        <v>831637.49</v>
      </c>
      <c r="P79" s="13">
        <v>23204502.050000001</v>
      </c>
      <c r="Q79" s="13">
        <v>27.9</v>
      </c>
      <c r="R79" s="13">
        <v>58.53</v>
      </c>
      <c r="S79" s="13">
        <v>-36.69</v>
      </c>
      <c r="T79" s="13" t="s">
        <v>375</v>
      </c>
      <c r="U79" s="13" t="s">
        <v>376</v>
      </c>
      <c r="V79" s="13">
        <v>510.49</v>
      </c>
      <c r="W79" s="13">
        <v>1440.09</v>
      </c>
      <c r="X79" s="13">
        <v>559.75</v>
      </c>
      <c r="Y79" s="13">
        <v>258.79000000000002</v>
      </c>
      <c r="Z79" s="13">
        <v>238.63</v>
      </c>
      <c r="AA79" s="13">
        <v>81.45</v>
      </c>
      <c r="AB79" s="14">
        <v>294.14999999999998</v>
      </c>
      <c r="AC79" s="18">
        <v>891.04</v>
      </c>
      <c r="AD79" s="18">
        <v>708.79</v>
      </c>
      <c r="AE79" s="18">
        <v>154.39999999999998</v>
      </c>
      <c r="AF79" s="18">
        <v>55.94</v>
      </c>
      <c r="AG79" s="18">
        <v>0</v>
      </c>
      <c r="AH79" s="18">
        <v>123.50499999999998</v>
      </c>
      <c r="AI79" s="18">
        <v>121.05999999999997</v>
      </c>
    </row>
    <row r="80" spans="1:35">
      <c r="A80" s="9" t="s">
        <v>377</v>
      </c>
      <c r="B80" s="10" t="s">
        <v>378</v>
      </c>
      <c r="C80" s="10" t="s">
        <v>175</v>
      </c>
      <c r="D80" s="10" t="s">
        <v>73</v>
      </c>
      <c r="E80" s="10" t="s">
        <v>53</v>
      </c>
      <c r="F80" s="10" t="s">
        <v>54</v>
      </c>
      <c r="G80" s="10">
        <v>7462.59</v>
      </c>
      <c r="H80" s="10">
        <v>89551.08</v>
      </c>
      <c r="I80" s="10">
        <v>491.89</v>
      </c>
      <c r="J80" s="10">
        <v>199389.8</v>
      </c>
      <c r="K80" s="10">
        <v>405.35</v>
      </c>
      <c r="L80" s="10">
        <v>11.34</v>
      </c>
      <c r="M80" s="10">
        <v>615.04999999999995</v>
      </c>
      <c r="N80" s="10">
        <v>0</v>
      </c>
      <c r="O80" s="10">
        <v>312423.39</v>
      </c>
      <c r="P80" s="10">
        <v>18049081.16</v>
      </c>
      <c r="Q80" s="10">
        <v>57.8</v>
      </c>
      <c r="R80" s="10">
        <v>69.510000000000005</v>
      </c>
      <c r="S80" s="10">
        <v>-35.19</v>
      </c>
      <c r="T80" s="10" t="s">
        <v>216</v>
      </c>
      <c r="U80" s="10" t="s">
        <v>379</v>
      </c>
      <c r="V80" s="10">
        <v>3513.45</v>
      </c>
      <c r="W80" s="10">
        <v>2314.5500000000002</v>
      </c>
      <c r="X80" s="10">
        <v>192.65</v>
      </c>
      <c r="Y80" s="10">
        <v>364.08</v>
      </c>
      <c r="Z80" s="10">
        <v>494.5</v>
      </c>
      <c r="AA80" s="10">
        <v>154.51</v>
      </c>
      <c r="AB80" s="11">
        <v>173.09</v>
      </c>
      <c r="AC80" s="18">
        <v>2111.92</v>
      </c>
      <c r="AD80" s="18">
        <v>1583.2500000000002</v>
      </c>
      <c r="AE80" s="18">
        <v>212.70000000000002</v>
      </c>
      <c r="AF80" s="18">
        <v>49.349999999999966</v>
      </c>
      <c r="AG80" s="18">
        <v>255.87</v>
      </c>
      <c r="AH80" s="18">
        <v>50.444999999999993</v>
      </c>
      <c r="AI80" s="18">
        <v>0</v>
      </c>
    </row>
    <row r="81" spans="1:35">
      <c r="A81" s="12" t="s">
        <v>380</v>
      </c>
      <c r="B81" s="13" t="s">
        <v>381</v>
      </c>
      <c r="C81" s="13" t="s">
        <v>99</v>
      </c>
      <c r="D81" s="13" t="s">
        <v>100</v>
      </c>
      <c r="E81" s="13" t="s">
        <v>53</v>
      </c>
      <c r="F81" s="13" t="s">
        <v>75</v>
      </c>
      <c r="G81" s="13">
        <v>4490.3</v>
      </c>
      <c r="H81" s="13">
        <v>53883.6</v>
      </c>
      <c r="I81" s="13">
        <v>522.19000000000005</v>
      </c>
      <c r="J81" s="13">
        <v>97833.56</v>
      </c>
      <c r="K81" s="13">
        <v>187.35</v>
      </c>
      <c r="L81" s="13">
        <v>1.95</v>
      </c>
      <c r="M81" s="13">
        <v>41.63</v>
      </c>
      <c r="N81" s="13">
        <v>921.72</v>
      </c>
      <c r="O81" s="13">
        <v>914676.41</v>
      </c>
      <c r="P81" s="13">
        <v>4765349.9800000004</v>
      </c>
      <c r="Q81" s="13">
        <v>5.2</v>
      </c>
      <c r="R81" s="13">
        <v>65.849999999999994</v>
      </c>
      <c r="S81" s="13">
        <v>41.1</v>
      </c>
      <c r="T81" s="13" t="s">
        <v>382</v>
      </c>
      <c r="U81" s="13" t="s">
        <v>383</v>
      </c>
      <c r="V81" s="13">
        <v>460.72</v>
      </c>
      <c r="W81" s="13">
        <v>2215</v>
      </c>
      <c r="X81" s="13">
        <v>858.55</v>
      </c>
      <c r="Y81" s="13">
        <v>754.49</v>
      </c>
      <c r="Z81" s="13">
        <v>187.57</v>
      </c>
      <c r="AA81" s="13">
        <v>37.25</v>
      </c>
      <c r="AB81" s="14">
        <v>240.02</v>
      </c>
      <c r="AC81" s="18">
        <v>940.81</v>
      </c>
      <c r="AD81" s="18">
        <v>1483.7</v>
      </c>
      <c r="AE81" s="18">
        <v>453.19999999999993</v>
      </c>
      <c r="AF81" s="18">
        <v>439.76</v>
      </c>
      <c r="AG81" s="18">
        <v>51.06</v>
      </c>
      <c r="AH81" s="18">
        <v>167.70499999999998</v>
      </c>
      <c r="AI81" s="18">
        <v>66.930000000000007</v>
      </c>
    </row>
    <row r="82" spans="1:35">
      <c r="A82" s="9" t="s">
        <v>384</v>
      </c>
      <c r="B82" s="10" t="s">
        <v>385</v>
      </c>
      <c r="C82" s="10" t="s">
        <v>277</v>
      </c>
      <c r="D82" s="10" t="s">
        <v>60</v>
      </c>
      <c r="E82" s="10" t="s">
        <v>133</v>
      </c>
      <c r="F82" s="10" t="s">
        <v>75</v>
      </c>
      <c r="G82" s="10">
        <v>9262</v>
      </c>
      <c r="H82" s="10">
        <v>111144</v>
      </c>
      <c r="I82" s="10">
        <v>448.62</v>
      </c>
      <c r="J82" s="10">
        <v>94554.67</v>
      </c>
      <c r="K82" s="10">
        <v>210.77</v>
      </c>
      <c r="L82" s="10">
        <v>8.66</v>
      </c>
      <c r="M82" s="10">
        <v>2691.3</v>
      </c>
      <c r="N82" s="10">
        <v>0</v>
      </c>
      <c r="O82" s="10">
        <v>588782.75</v>
      </c>
      <c r="P82" s="10">
        <v>3803783.59</v>
      </c>
      <c r="Q82" s="10">
        <v>6.5</v>
      </c>
      <c r="R82" s="10">
        <v>80.349999999999994</v>
      </c>
      <c r="S82" s="10">
        <v>53.82</v>
      </c>
      <c r="T82" s="10" t="s">
        <v>386</v>
      </c>
      <c r="U82" s="10" t="s">
        <v>387</v>
      </c>
      <c r="V82" s="10">
        <v>6201.37</v>
      </c>
      <c r="W82" s="10">
        <v>655.48</v>
      </c>
      <c r="X82" s="10">
        <v>67.8</v>
      </c>
      <c r="Y82" s="10">
        <v>392.37</v>
      </c>
      <c r="Z82" s="10">
        <v>555.74</v>
      </c>
      <c r="AA82" s="10">
        <v>486.92</v>
      </c>
      <c r="AB82" s="11">
        <v>109.17</v>
      </c>
      <c r="AC82" s="18">
        <v>4799.84</v>
      </c>
      <c r="AD82" s="18">
        <v>75.819999999999936</v>
      </c>
      <c r="AE82" s="18">
        <v>337.55</v>
      </c>
      <c r="AF82" s="18">
        <v>77.639999999999986</v>
      </c>
      <c r="AG82" s="18">
        <v>317.11</v>
      </c>
      <c r="AH82" s="18">
        <v>281.96500000000003</v>
      </c>
      <c r="AI82" s="18">
        <v>63.92</v>
      </c>
    </row>
    <row r="83" spans="1:35">
      <c r="A83" s="12" t="s">
        <v>388</v>
      </c>
      <c r="B83" s="13" t="s">
        <v>389</v>
      </c>
      <c r="C83" s="13" t="s">
        <v>118</v>
      </c>
      <c r="D83" s="13" t="s">
        <v>73</v>
      </c>
      <c r="E83" s="13" t="s">
        <v>61</v>
      </c>
      <c r="F83" s="13" t="s">
        <v>54</v>
      </c>
      <c r="G83" s="13">
        <v>16919.240000000002</v>
      </c>
      <c r="H83" s="13">
        <v>203030.88</v>
      </c>
      <c r="I83" s="13">
        <v>389.58</v>
      </c>
      <c r="J83" s="13">
        <v>390537.46</v>
      </c>
      <c r="K83" s="13">
        <v>1002.46</v>
      </c>
      <c r="L83" s="13">
        <v>6.72</v>
      </c>
      <c r="M83" s="13">
        <v>0</v>
      </c>
      <c r="N83" s="13">
        <v>2412.9899999999998</v>
      </c>
      <c r="O83" s="13">
        <v>846743.85</v>
      </c>
      <c r="P83" s="13">
        <v>1877131.55</v>
      </c>
      <c r="Q83" s="13">
        <v>2.2000000000000002</v>
      </c>
      <c r="R83" s="13">
        <v>78.67</v>
      </c>
      <c r="S83" s="13">
        <v>-38.1</v>
      </c>
      <c r="T83" s="13" t="s">
        <v>390</v>
      </c>
      <c r="U83" s="13" t="s">
        <v>346</v>
      </c>
      <c r="V83" s="13">
        <v>432.59</v>
      </c>
      <c r="W83" s="13">
        <v>474.67</v>
      </c>
      <c r="X83" s="13">
        <v>355.13</v>
      </c>
      <c r="Y83" s="13">
        <v>624.51</v>
      </c>
      <c r="Z83" s="13">
        <v>340.47</v>
      </c>
      <c r="AA83" s="13">
        <v>253.63</v>
      </c>
      <c r="AB83" s="14">
        <v>94.68</v>
      </c>
      <c r="AC83" s="18">
        <v>968.94</v>
      </c>
      <c r="AD83" s="18">
        <v>256.62999999999994</v>
      </c>
      <c r="AE83" s="18">
        <v>50.220000000000027</v>
      </c>
      <c r="AF83" s="18">
        <v>309.77999999999997</v>
      </c>
      <c r="AG83" s="18">
        <v>101.84000000000003</v>
      </c>
      <c r="AH83" s="18">
        <v>48.675000000000011</v>
      </c>
      <c r="AI83" s="18">
        <v>78.41</v>
      </c>
    </row>
    <row r="84" spans="1:35">
      <c r="A84" s="9" t="s">
        <v>391</v>
      </c>
      <c r="B84" s="10" t="s">
        <v>203</v>
      </c>
      <c r="C84" s="10" t="s">
        <v>143</v>
      </c>
      <c r="D84" s="10" t="s">
        <v>100</v>
      </c>
      <c r="E84" s="10" t="s">
        <v>133</v>
      </c>
      <c r="F84" s="10" t="s">
        <v>86</v>
      </c>
      <c r="G84" s="10">
        <v>16399.46</v>
      </c>
      <c r="H84" s="10">
        <v>196793.52</v>
      </c>
      <c r="I84" s="10">
        <v>537.54999999999995</v>
      </c>
      <c r="J84" s="10">
        <v>597912.29</v>
      </c>
      <c r="K84" s="10">
        <v>1112.29</v>
      </c>
      <c r="L84" s="10">
        <v>10.18</v>
      </c>
      <c r="M84" s="10">
        <v>0</v>
      </c>
      <c r="N84" s="10">
        <v>112.5</v>
      </c>
      <c r="O84" s="10">
        <v>889181.04</v>
      </c>
      <c r="P84" s="10">
        <v>16323075.119999999</v>
      </c>
      <c r="Q84" s="10">
        <v>18.399999999999999</v>
      </c>
      <c r="R84" s="10">
        <v>76.739999999999995</v>
      </c>
      <c r="S84" s="10">
        <v>14.38</v>
      </c>
      <c r="T84" s="10" t="s">
        <v>392</v>
      </c>
      <c r="U84" s="10" t="s">
        <v>393</v>
      </c>
      <c r="V84" s="10">
        <v>1819.82</v>
      </c>
      <c r="W84" s="10">
        <v>390.03</v>
      </c>
      <c r="X84" s="10">
        <v>564.54</v>
      </c>
      <c r="Y84" s="10">
        <v>496.13</v>
      </c>
      <c r="Z84" s="10">
        <v>94.61</v>
      </c>
      <c r="AA84" s="10">
        <v>112.52</v>
      </c>
      <c r="AB84" s="11">
        <v>195.66</v>
      </c>
      <c r="AC84" s="18">
        <v>418.28999999999996</v>
      </c>
      <c r="AD84" s="18">
        <v>341.27</v>
      </c>
      <c r="AE84" s="18">
        <v>159.18999999999994</v>
      </c>
      <c r="AF84" s="18">
        <v>181.39999999999998</v>
      </c>
      <c r="AG84" s="18">
        <v>144.01999999999998</v>
      </c>
      <c r="AH84" s="18">
        <v>92.434999999999988</v>
      </c>
      <c r="AI84" s="18">
        <v>22.569999999999993</v>
      </c>
    </row>
    <row r="85" spans="1:35">
      <c r="A85" s="12" t="s">
        <v>394</v>
      </c>
      <c r="B85" s="13" t="s">
        <v>395</v>
      </c>
      <c r="C85" s="13" t="s">
        <v>128</v>
      </c>
      <c r="D85" s="13" t="s">
        <v>60</v>
      </c>
      <c r="E85" s="13" t="s">
        <v>80</v>
      </c>
      <c r="F85" s="13" t="s">
        <v>75</v>
      </c>
      <c r="G85" s="13">
        <v>12811.03</v>
      </c>
      <c r="H85" s="13">
        <v>153732.35999999999</v>
      </c>
      <c r="I85" s="13">
        <v>236.4</v>
      </c>
      <c r="J85" s="13">
        <v>147145.38</v>
      </c>
      <c r="K85" s="13">
        <v>-622.44000000000005</v>
      </c>
      <c r="L85" s="13">
        <v>5.66</v>
      </c>
      <c r="M85" s="13">
        <v>1570.82</v>
      </c>
      <c r="N85" s="13">
        <v>0</v>
      </c>
      <c r="O85" s="13">
        <v>918365.71</v>
      </c>
      <c r="P85" s="13">
        <v>4187271.75</v>
      </c>
      <c r="Q85" s="13">
        <v>4.5999999999999996</v>
      </c>
      <c r="R85" s="13">
        <v>76.22</v>
      </c>
      <c r="S85" s="13">
        <v>3.85</v>
      </c>
      <c r="T85" s="13" t="s">
        <v>396</v>
      </c>
      <c r="U85" s="13" t="s">
        <v>397</v>
      </c>
      <c r="V85" s="13">
        <v>2494.46</v>
      </c>
      <c r="W85" s="13">
        <v>1272.52</v>
      </c>
      <c r="X85" s="13">
        <v>596.77</v>
      </c>
      <c r="Y85" s="13">
        <v>423.51</v>
      </c>
      <c r="Z85" s="13">
        <v>481.74</v>
      </c>
      <c r="AA85" s="13">
        <v>426.51</v>
      </c>
      <c r="AB85" s="14">
        <v>106.02</v>
      </c>
      <c r="AC85" s="18">
        <v>1092.93</v>
      </c>
      <c r="AD85" s="18">
        <v>541.22</v>
      </c>
      <c r="AE85" s="18">
        <v>191.41999999999996</v>
      </c>
      <c r="AF85" s="18">
        <v>108.77999999999997</v>
      </c>
      <c r="AG85" s="18">
        <v>243.11</v>
      </c>
      <c r="AH85" s="18">
        <v>221.55500000000001</v>
      </c>
      <c r="AI85" s="18">
        <v>67.070000000000007</v>
      </c>
    </row>
    <row r="86" spans="1:35">
      <c r="A86" s="9" t="s">
        <v>398</v>
      </c>
      <c r="B86" s="10" t="s">
        <v>399</v>
      </c>
      <c r="C86" s="10" t="s">
        <v>143</v>
      </c>
      <c r="D86" s="10" t="s">
        <v>119</v>
      </c>
      <c r="E86" s="10" t="s">
        <v>74</v>
      </c>
      <c r="F86" s="10" t="s">
        <v>86</v>
      </c>
      <c r="G86" s="10">
        <v>2063.4899999999998</v>
      </c>
      <c r="H86" s="10">
        <v>24761.88</v>
      </c>
      <c r="I86" s="10">
        <v>117.99</v>
      </c>
      <c r="J86" s="10">
        <v>54246.38</v>
      </c>
      <c r="K86" s="10">
        <v>459.75</v>
      </c>
      <c r="L86" s="10">
        <v>10.039999999999999</v>
      </c>
      <c r="M86" s="10">
        <v>0</v>
      </c>
      <c r="N86" s="10">
        <v>0</v>
      </c>
      <c r="O86" s="10">
        <v>611522.9</v>
      </c>
      <c r="P86" s="10">
        <v>16530640.689999999</v>
      </c>
      <c r="Q86" s="10">
        <v>27</v>
      </c>
      <c r="R86" s="10">
        <v>60.55</v>
      </c>
      <c r="S86" s="10">
        <v>48.99</v>
      </c>
      <c r="T86" s="10" t="s">
        <v>400</v>
      </c>
      <c r="U86" s="10" t="s">
        <v>401</v>
      </c>
      <c r="V86" s="10">
        <v>4932.49</v>
      </c>
      <c r="W86" s="10">
        <v>331.93</v>
      </c>
      <c r="X86" s="10">
        <v>1596.78</v>
      </c>
      <c r="Y86" s="10">
        <v>715.03</v>
      </c>
      <c r="Z86" s="10">
        <v>364.33</v>
      </c>
      <c r="AA86" s="10">
        <v>1037.96</v>
      </c>
      <c r="AB86" s="11">
        <v>382.01</v>
      </c>
      <c r="AC86" s="18">
        <v>3530.96</v>
      </c>
      <c r="AD86" s="18">
        <v>399.36999999999995</v>
      </c>
      <c r="AE86" s="18">
        <v>1191.4299999999998</v>
      </c>
      <c r="AF86" s="18">
        <v>400.29999999999995</v>
      </c>
      <c r="AG86" s="18">
        <v>125.69999999999999</v>
      </c>
      <c r="AH86" s="18">
        <v>833.00500000000011</v>
      </c>
      <c r="AI86" s="18">
        <v>208.92</v>
      </c>
    </row>
    <row r="87" spans="1:35">
      <c r="A87" s="12" t="s">
        <v>402</v>
      </c>
      <c r="B87" s="13" t="s">
        <v>403</v>
      </c>
      <c r="C87" s="13" t="s">
        <v>128</v>
      </c>
      <c r="D87" s="13" t="s">
        <v>73</v>
      </c>
      <c r="E87" s="13" t="s">
        <v>90</v>
      </c>
      <c r="F87" s="13" t="s">
        <v>54</v>
      </c>
      <c r="G87" s="13">
        <v>15826.8</v>
      </c>
      <c r="H87" s="13">
        <v>189921.6</v>
      </c>
      <c r="I87" s="13">
        <v>680.76</v>
      </c>
      <c r="J87" s="13">
        <v>403914.94</v>
      </c>
      <c r="K87" s="13">
        <v>593.33000000000004</v>
      </c>
      <c r="L87" s="13">
        <v>11</v>
      </c>
      <c r="M87" s="13">
        <v>0</v>
      </c>
      <c r="N87" s="13">
        <v>0</v>
      </c>
      <c r="O87" s="13">
        <v>227549.08</v>
      </c>
      <c r="P87" s="13">
        <v>16347369</v>
      </c>
      <c r="Q87" s="13">
        <v>71.8</v>
      </c>
      <c r="R87" s="13">
        <v>62.52</v>
      </c>
      <c r="S87" s="13">
        <v>19.75</v>
      </c>
      <c r="T87" s="13" t="s">
        <v>404</v>
      </c>
      <c r="U87" s="13" t="s">
        <v>405</v>
      </c>
      <c r="V87" s="13">
        <v>1271.56</v>
      </c>
      <c r="W87" s="13">
        <v>1026.47</v>
      </c>
      <c r="X87" s="13">
        <v>595.69000000000005</v>
      </c>
      <c r="Y87" s="13">
        <v>33.33</v>
      </c>
      <c r="Z87" s="13">
        <v>584.77</v>
      </c>
      <c r="AA87" s="13">
        <v>160.36000000000001</v>
      </c>
      <c r="AB87" s="14">
        <v>179.65</v>
      </c>
      <c r="AC87" s="18">
        <v>129.97000000000003</v>
      </c>
      <c r="AD87" s="18">
        <v>295.17000000000007</v>
      </c>
      <c r="AE87" s="18">
        <v>190.34000000000003</v>
      </c>
      <c r="AF87" s="18">
        <v>281.40000000000003</v>
      </c>
      <c r="AG87" s="18">
        <v>346.14</v>
      </c>
      <c r="AH87" s="18">
        <v>44.59499999999997</v>
      </c>
      <c r="AI87" s="18">
        <v>6.5600000000000023</v>
      </c>
    </row>
    <row r="88" spans="1:35">
      <c r="A88" s="9" t="s">
        <v>406</v>
      </c>
      <c r="B88" s="10" t="s">
        <v>407</v>
      </c>
      <c r="C88" s="10" t="s">
        <v>277</v>
      </c>
      <c r="D88" s="10" t="s">
        <v>60</v>
      </c>
      <c r="E88" s="10" t="s">
        <v>90</v>
      </c>
      <c r="F88" s="10" t="s">
        <v>86</v>
      </c>
      <c r="G88" s="10">
        <v>1994.4</v>
      </c>
      <c r="H88" s="10">
        <v>23932.799999999999</v>
      </c>
      <c r="I88" s="10">
        <v>1170.5899999999999</v>
      </c>
      <c r="J88" s="10">
        <v>60675.49</v>
      </c>
      <c r="K88" s="10">
        <v>51.83</v>
      </c>
      <c r="L88" s="10">
        <v>3.7</v>
      </c>
      <c r="M88" s="10">
        <v>0</v>
      </c>
      <c r="N88" s="10">
        <v>409.38</v>
      </c>
      <c r="O88" s="10">
        <v>204861.07</v>
      </c>
      <c r="P88" s="10">
        <v>4452841.54</v>
      </c>
      <c r="Q88" s="10">
        <v>21.7</v>
      </c>
      <c r="R88" s="10">
        <v>75.69</v>
      </c>
      <c r="S88" s="10">
        <v>154.08000000000001</v>
      </c>
      <c r="T88" s="10" t="s">
        <v>408</v>
      </c>
      <c r="U88" s="10" t="s">
        <v>409</v>
      </c>
      <c r="V88" s="10">
        <v>5199.1000000000004</v>
      </c>
      <c r="W88" s="10">
        <v>2254.83</v>
      </c>
      <c r="X88" s="10">
        <v>284.49</v>
      </c>
      <c r="Y88" s="10">
        <v>121.6</v>
      </c>
      <c r="Z88" s="10">
        <v>267.95999999999998</v>
      </c>
      <c r="AA88" s="10">
        <v>314.69</v>
      </c>
      <c r="AB88" s="11">
        <v>137.88999999999999</v>
      </c>
      <c r="AC88" s="18">
        <v>3797.5700000000006</v>
      </c>
      <c r="AD88" s="18">
        <v>1523.53</v>
      </c>
      <c r="AE88" s="18">
        <v>120.86000000000001</v>
      </c>
      <c r="AF88" s="18">
        <v>193.13000000000002</v>
      </c>
      <c r="AG88" s="18">
        <v>29.329999999999984</v>
      </c>
      <c r="AH88" s="18">
        <v>109.73500000000001</v>
      </c>
      <c r="AI88" s="18">
        <v>35.200000000000017</v>
      </c>
    </row>
    <row r="89" spans="1:35">
      <c r="A89" s="12" t="s">
        <v>410</v>
      </c>
      <c r="B89" s="13" t="s">
        <v>411</v>
      </c>
      <c r="C89" s="13" t="s">
        <v>143</v>
      </c>
      <c r="D89" s="13" t="s">
        <v>60</v>
      </c>
      <c r="E89" s="13" t="s">
        <v>53</v>
      </c>
      <c r="F89" s="13" t="s">
        <v>86</v>
      </c>
      <c r="G89" s="13">
        <v>14605.39</v>
      </c>
      <c r="H89" s="13">
        <v>175264.68</v>
      </c>
      <c r="I89" s="13">
        <v>366.01</v>
      </c>
      <c r="J89" s="13">
        <v>287964.19</v>
      </c>
      <c r="K89" s="13">
        <v>786.77</v>
      </c>
      <c r="L89" s="13">
        <v>9.99</v>
      </c>
      <c r="M89" s="13">
        <v>0</v>
      </c>
      <c r="N89" s="13">
        <v>0</v>
      </c>
      <c r="O89" s="13">
        <v>444967.58</v>
      </c>
      <c r="P89" s="13">
        <v>14556232.9</v>
      </c>
      <c r="Q89" s="13"/>
      <c r="R89" s="13">
        <v>56.96</v>
      </c>
      <c r="S89" s="13">
        <v>37.15</v>
      </c>
      <c r="T89" s="13" t="s">
        <v>412</v>
      </c>
      <c r="U89" s="13" t="s">
        <v>413</v>
      </c>
      <c r="V89" s="13">
        <v>347.11</v>
      </c>
      <c r="W89" s="13">
        <v>1013.4</v>
      </c>
      <c r="X89" s="13">
        <v>378.54</v>
      </c>
      <c r="Y89" s="13">
        <v>135.07</v>
      </c>
      <c r="Z89" s="13">
        <v>43.45</v>
      </c>
      <c r="AA89" s="13">
        <v>20.85</v>
      </c>
      <c r="AB89" s="14">
        <v>43.09</v>
      </c>
      <c r="AC89" s="18">
        <v>1054.42</v>
      </c>
      <c r="AD89" s="18">
        <v>282.10000000000002</v>
      </c>
      <c r="AE89" s="18">
        <v>26.810000000000002</v>
      </c>
      <c r="AF89" s="18">
        <v>179.66000000000003</v>
      </c>
      <c r="AG89" s="18">
        <v>195.18</v>
      </c>
      <c r="AH89" s="18">
        <v>184.10499999999999</v>
      </c>
      <c r="AI89" s="18">
        <v>130</v>
      </c>
    </row>
    <row r="90" spans="1:35">
      <c r="A90" s="9" t="s">
        <v>414</v>
      </c>
      <c r="B90" s="10" t="s">
        <v>415</v>
      </c>
      <c r="C90" s="10" t="s">
        <v>143</v>
      </c>
      <c r="D90" s="10" t="s">
        <v>119</v>
      </c>
      <c r="E90" s="10" t="s">
        <v>80</v>
      </c>
      <c r="F90" s="10" t="s">
        <v>54</v>
      </c>
      <c r="G90" s="10">
        <v>6425.9</v>
      </c>
      <c r="H90" s="10">
        <v>77110.8</v>
      </c>
      <c r="I90" s="10">
        <v>127.87</v>
      </c>
      <c r="J90" s="10">
        <v>128673.3</v>
      </c>
      <c r="K90" s="10">
        <v>1006.28</v>
      </c>
      <c r="L90" s="10">
        <v>9.39</v>
      </c>
      <c r="M90" s="10">
        <v>0</v>
      </c>
      <c r="N90" s="10">
        <v>0</v>
      </c>
      <c r="O90" s="10">
        <v>372050.75</v>
      </c>
      <c r="P90" s="10">
        <v>13069524.26</v>
      </c>
      <c r="Q90" s="10">
        <v>35.1</v>
      </c>
      <c r="R90" s="10">
        <v>79.209999999999994</v>
      </c>
      <c r="S90" s="10">
        <v>-1.97</v>
      </c>
      <c r="T90" s="10" t="s">
        <v>416</v>
      </c>
      <c r="U90" s="10" t="s">
        <v>417</v>
      </c>
      <c r="V90" s="10">
        <v>973.7</v>
      </c>
      <c r="W90" s="10">
        <v>649.65</v>
      </c>
      <c r="X90" s="10">
        <v>257.19</v>
      </c>
      <c r="Y90" s="10">
        <v>138.66999999999999</v>
      </c>
      <c r="Z90" s="10">
        <v>250.24</v>
      </c>
      <c r="AA90" s="10">
        <v>25.91</v>
      </c>
      <c r="AB90" s="11">
        <v>259.27999999999997</v>
      </c>
      <c r="AC90" s="18">
        <v>427.82999999999993</v>
      </c>
      <c r="AD90" s="18">
        <v>81.649999999999977</v>
      </c>
      <c r="AE90" s="18">
        <v>148.16000000000003</v>
      </c>
      <c r="AF90" s="18">
        <v>176.06000000000003</v>
      </c>
      <c r="AG90" s="18">
        <v>11.610000000000014</v>
      </c>
      <c r="AH90" s="18">
        <v>179.04499999999999</v>
      </c>
      <c r="AI90" s="18">
        <v>86.189999999999969</v>
      </c>
    </row>
    <row r="91" spans="1:35">
      <c r="A91" s="12" t="s">
        <v>418</v>
      </c>
      <c r="B91" s="13" t="s">
        <v>419</v>
      </c>
      <c r="C91" s="13" t="s">
        <v>175</v>
      </c>
      <c r="D91" s="13" t="s">
        <v>52</v>
      </c>
      <c r="E91" s="13" t="s">
        <v>61</v>
      </c>
      <c r="F91" s="13" t="s">
        <v>86</v>
      </c>
      <c r="G91" s="13">
        <v>12825.83</v>
      </c>
      <c r="H91" s="13">
        <v>153909.96</v>
      </c>
      <c r="I91" s="13">
        <v>425.32</v>
      </c>
      <c r="J91" s="13">
        <v>95224.62</v>
      </c>
      <c r="K91" s="13">
        <v>223.89</v>
      </c>
      <c r="L91" s="13">
        <v>5.9</v>
      </c>
      <c r="M91" s="13">
        <v>2167.9899999999998</v>
      </c>
      <c r="N91" s="13">
        <v>0</v>
      </c>
      <c r="O91" s="13">
        <v>416866.42</v>
      </c>
      <c r="P91" s="13">
        <v>10803840.98</v>
      </c>
      <c r="Q91" s="13">
        <v>25.9</v>
      </c>
      <c r="R91" s="13">
        <v>60.84</v>
      </c>
      <c r="S91" s="13">
        <v>-33.9</v>
      </c>
      <c r="T91" s="13" t="s">
        <v>420</v>
      </c>
      <c r="U91" s="13" t="s">
        <v>421</v>
      </c>
      <c r="V91" s="13">
        <v>2538.13</v>
      </c>
      <c r="W91" s="13">
        <v>750.99</v>
      </c>
      <c r="X91" s="13">
        <v>538.91</v>
      </c>
      <c r="Y91" s="13">
        <v>566.55999999999995</v>
      </c>
      <c r="Z91" s="13">
        <v>8.4600000000000009</v>
      </c>
      <c r="AA91" s="13">
        <v>271.23</v>
      </c>
      <c r="AB91" s="14">
        <v>186.8</v>
      </c>
      <c r="AC91" s="18">
        <v>1136.6000000000001</v>
      </c>
      <c r="AD91" s="18">
        <v>19.690000000000055</v>
      </c>
      <c r="AE91" s="18">
        <v>133.55999999999995</v>
      </c>
      <c r="AF91" s="18">
        <v>251.82999999999993</v>
      </c>
      <c r="AG91" s="18">
        <v>230.17</v>
      </c>
      <c r="AH91" s="18">
        <v>66.275000000000034</v>
      </c>
      <c r="AI91" s="18">
        <v>13.710000000000008</v>
      </c>
    </row>
    <row r="92" spans="1:35">
      <c r="A92" s="9" t="s">
        <v>422</v>
      </c>
      <c r="B92" s="10" t="s">
        <v>423</v>
      </c>
      <c r="C92" s="10" t="s">
        <v>66</v>
      </c>
      <c r="D92" s="10" t="s">
        <v>100</v>
      </c>
      <c r="E92" s="10" t="s">
        <v>80</v>
      </c>
      <c r="F92" s="10" t="s">
        <v>54</v>
      </c>
      <c r="G92" s="10">
        <v>12634.33</v>
      </c>
      <c r="H92" s="10">
        <v>151611.96</v>
      </c>
      <c r="I92" s="10">
        <v>159.97999999999999</v>
      </c>
      <c r="J92" s="10">
        <v>350091.15</v>
      </c>
      <c r="K92" s="10">
        <v>2188.34</v>
      </c>
      <c r="L92" s="10">
        <v>9.8800000000000008</v>
      </c>
      <c r="M92" s="10">
        <v>0</v>
      </c>
      <c r="N92" s="10">
        <v>711.1</v>
      </c>
      <c r="O92" s="10">
        <v>463970.95</v>
      </c>
      <c r="P92" s="10">
        <v>23118571.809999999</v>
      </c>
      <c r="Q92" s="10">
        <v>49.8</v>
      </c>
      <c r="R92" s="10">
        <v>65.849999999999994</v>
      </c>
      <c r="S92" s="10">
        <v>30.95</v>
      </c>
      <c r="T92" s="10" t="s">
        <v>424</v>
      </c>
      <c r="U92" s="10" t="s">
        <v>425</v>
      </c>
      <c r="V92" s="10">
        <v>5109.84</v>
      </c>
      <c r="W92" s="10">
        <v>345.3</v>
      </c>
      <c r="X92" s="10">
        <v>333.98</v>
      </c>
      <c r="Y92" s="10">
        <v>112.32</v>
      </c>
      <c r="Z92" s="10">
        <v>119.69</v>
      </c>
      <c r="AA92" s="10">
        <v>773</v>
      </c>
      <c r="AB92" s="11">
        <v>367.16</v>
      </c>
      <c r="AC92" s="18">
        <v>3708.3100000000004</v>
      </c>
      <c r="AD92" s="18">
        <v>385.99999999999994</v>
      </c>
      <c r="AE92" s="18">
        <v>71.37</v>
      </c>
      <c r="AF92" s="18">
        <v>202.41000000000003</v>
      </c>
      <c r="AG92" s="18">
        <v>118.94</v>
      </c>
      <c r="AH92" s="18">
        <v>568.04500000000007</v>
      </c>
      <c r="AI92" s="18">
        <v>194.07000000000002</v>
      </c>
    </row>
    <row r="93" spans="1:35">
      <c r="A93" s="12" t="s">
        <v>426</v>
      </c>
      <c r="B93" s="13" t="s">
        <v>427</v>
      </c>
      <c r="C93" s="13" t="s">
        <v>143</v>
      </c>
      <c r="D93" s="13" t="s">
        <v>119</v>
      </c>
      <c r="E93" s="13" t="s">
        <v>90</v>
      </c>
      <c r="F93" s="13" t="s">
        <v>75</v>
      </c>
      <c r="G93" s="13">
        <v>5651.03</v>
      </c>
      <c r="H93" s="13">
        <v>67812.36</v>
      </c>
      <c r="I93" s="13">
        <v>1005.41</v>
      </c>
      <c r="J93" s="13">
        <v>153956.03</v>
      </c>
      <c r="K93" s="13">
        <v>153.13</v>
      </c>
      <c r="L93" s="13">
        <v>9.43</v>
      </c>
      <c r="M93" s="13">
        <v>0</v>
      </c>
      <c r="N93" s="13">
        <v>1109.22</v>
      </c>
      <c r="O93" s="13">
        <v>707719.25</v>
      </c>
      <c r="P93" s="13">
        <v>20599338.52</v>
      </c>
      <c r="Q93" s="13">
        <v>29.1</v>
      </c>
      <c r="R93" s="13">
        <v>74.67</v>
      </c>
      <c r="S93" s="13">
        <v>8.77</v>
      </c>
      <c r="T93" s="13" t="s">
        <v>428</v>
      </c>
      <c r="U93" s="13" t="s">
        <v>429</v>
      </c>
      <c r="V93" s="13">
        <v>1401.53</v>
      </c>
      <c r="W93" s="13">
        <v>191.47</v>
      </c>
      <c r="X93" s="13">
        <v>725.75</v>
      </c>
      <c r="Y93" s="13">
        <v>293.32</v>
      </c>
      <c r="Z93" s="13">
        <v>260.22000000000003</v>
      </c>
      <c r="AA93" s="13">
        <v>440.3</v>
      </c>
      <c r="AB93" s="14">
        <v>112</v>
      </c>
      <c r="AC93" s="18">
        <v>0</v>
      </c>
      <c r="AD93" s="18">
        <v>539.82999999999993</v>
      </c>
      <c r="AE93" s="18">
        <v>320.39999999999998</v>
      </c>
      <c r="AF93" s="18">
        <v>21.410000000000025</v>
      </c>
      <c r="AG93" s="18">
        <v>21.590000000000032</v>
      </c>
      <c r="AH93" s="18">
        <v>235.34500000000003</v>
      </c>
      <c r="AI93" s="18">
        <v>61.09</v>
      </c>
    </row>
    <row r="94" spans="1:35">
      <c r="A94" s="9" t="s">
        <v>430</v>
      </c>
      <c r="B94" s="10" t="s">
        <v>431</v>
      </c>
      <c r="C94" s="10" t="s">
        <v>99</v>
      </c>
      <c r="D94" s="10" t="s">
        <v>73</v>
      </c>
      <c r="E94" s="10" t="s">
        <v>90</v>
      </c>
      <c r="F94" s="10" t="s">
        <v>86</v>
      </c>
      <c r="G94" s="10">
        <v>15011.34</v>
      </c>
      <c r="H94" s="10">
        <v>180136.08</v>
      </c>
      <c r="I94" s="10">
        <v>1097.72</v>
      </c>
      <c r="J94" s="10">
        <v>362482.83</v>
      </c>
      <c r="K94" s="10">
        <v>330.21</v>
      </c>
      <c r="L94" s="10">
        <v>11.38</v>
      </c>
      <c r="M94" s="10">
        <v>0</v>
      </c>
      <c r="N94" s="10">
        <v>0</v>
      </c>
      <c r="O94" s="10">
        <v>719389.97</v>
      </c>
      <c r="P94" s="10">
        <v>11090226.039999999</v>
      </c>
      <c r="Q94" s="10">
        <v>15.4</v>
      </c>
      <c r="R94" s="10">
        <v>67.930000000000007</v>
      </c>
      <c r="S94" s="10">
        <v>24.77</v>
      </c>
      <c r="T94" s="10" t="s">
        <v>432</v>
      </c>
      <c r="U94" s="10" t="s">
        <v>433</v>
      </c>
      <c r="V94" s="10">
        <v>6200.18</v>
      </c>
      <c r="W94" s="10">
        <v>1427.69</v>
      </c>
      <c r="X94" s="10">
        <v>124.86</v>
      </c>
      <c r="Y94" s="10">
        <v>129.63</v>
      </c>
      <c r="Z94" s="10">
        <v>4.84</v>
      </c>
      <c r="AA94" s="10">
        <v>425.09</v>
      </c>
      <c r="AB94" s="11">
        <v>64.36</v>
      </c>
      <c r="AC94" s="18">
        <v>4798.6500000000005</v>
      </c>
      <c r="AD94" s="18">
        <v>696.3900000000001</v>
      </c>
      <c r="AE94" s="18">
        <v>280.49</v>
      </c>
      <c r="AF94" s="18">
        <v>185.10000000000002</v>
      </c>
      <c r="AG94" s="18">
        <v>233.79</v>
      </c>
      <c r="AH94" s="18">
        <v>220.13499999999999</v>
      </c>
      <c r="AI94" s="18">
        <v>108.73</v>
      </c>
    </row>
    <row r="95" spans="1:35">
      <c r="A95" s="12" t="s">
        <v>434</v>
      </c>
      <c r="B95" s="13" t="s">
        <v>435</v>
      </c>
      <c r="C95" s="13" t="s">
        <v>277</v>
      </c>
      <c r="D95" s="13" t="s">
        <v>73</v>
      </c>
      <c r="E95" s="13" t="s">
        <v>61</v>
      </c>
      <c r="F95" s="13" t="s">
        <v>75</v>
      </c>
      <c r="G95" s="13">
        <v>4800.9399999999996</v>
      </c>
      <c r="H95" s="13">
        <v>57611.28</v>
      </c>
      <c r="I95" s="13">
        <v>414.94</v>
      </c>
      <c r="J95" s="13">
        <v>173685.62</v>
      </c>
      <c r="K95" s="13">
        <v>418.58</v>
      </c>
      <c r="L95" s="13">
        <v>1.87</v>
      </c>
      <c r="M95" s="13">
        <v>1678.47</v>
      </c>
      <c r="N95" s="13">
        <v>1115.77</v>
      </c>
      <c r="O95" s="13">
        <v>299618.68</v>
      </c>
      <c r="P95" s="13">
        <v>1387736.86</v>
      </c>
      <c r="Q95" s="13">
        <v>4.5999999999999996</v>
      </c>
      <c r="R95" s="13">
        <v>81.209999999999994</v>
      </c>
      <c r="S95" s="13">
        <v>31.02</v>
      </c>
      <c r="T95" s="13" t="s">
        <v>436</v>
      </c>
      <c r="U95" s="13" t="s">
        <v>437</v>
      </c>
      <c r="V95" s="13">
        <v>2976.68</v>
      </c>
      <c r="W95" s="13">
        <v>637.41999999999996</v>
      </c>
      <c r="X95" s="13">
        <v>146.65</v>
      </c>
      <c r="Y95" s="13">
        <v>1109.42</v>
      </c>
      <c r="Z95" s="13">
        <v>363.81</v>
      </c>
      <c r="AA95" s="13">
        <v>19.93</v>
      </c>
      <c r="AB95" s="14">
        <v>53.54</v>
      </c>
      <c r="AC95" s="18">
        <v>1575.1499999999999</v>
      </c>
      <c r="AD95" s="18">
        <v>93.88</v>
      </c>
      <c r="AE95" s="18">
        <v>258.70000000000005</v>
      </c>
      <c r="AF95" s="18">
        <v>794.69</v>
      </c>
      <c r="AG95" s="18">
        <v>125.18</v>
      </c>
      <c r="AH95" s="18">
        <v>185.02499999999998</v>
      </c>
      <c r="AI95" s="18">
        <v>119.55000000000001</v>
      </c>
    </row>
    <row r="96" spans="1:35">
      <c r="A96" s="9" t="s">
        <v>438</v>
      </c>
      <c r="B96" s="10" t="s">
        <v>281</v>
      </c>
      <c r="C96" s="10" t="s">
        <v>66</v>
      </c>
      <c r="D96" s="10" t="s">
        <v>52</v>
      </c>
      <c r="E96" s="10" t="s">
        <v>74</v>
      </c>
      <c r="F96" s="10" t="s">
        <v>75</v>
      </c>
      <c r="G96" s="10">
        <v>1878.45</v>
      </c>
      <c r="H96" s="10">
        <v>22541.4</v>
      </c>
      <c r="I96" s="10">
        <v>122.41</v>
      </c>
      <c r="J96" s="10">
        <v>27040.53</v>
      </c>
      <c r="K96" s="10"/>
      <c r="L96" s="10">
        <v>2.34</v>
      </c>
      <c r="M96" s="10">
        <v>0</v>
      </c>
      <c r="N96" s="10">
        <v>0</v>
      </c>
      <c r="O96" s="10">
        <v>813848.71</v>
      </c>
      <c r="P96" s="10">
        <v>23275246.699999999</v>
      </c>
      <c r="Q96" s="10">
        <v>28.6</v>
      </c>
      <c r="R96" s="10">
        <v>56.54</v>
      </c>
      <c r="S96" s="10">
        <v>3.7</v>
      </c>
      <c r="T96" s="10" t="s">
        <v>439</v>
      </c>
      <c r="U96" s="10" t="s">
        <v>440</v>
      </c>
      <c r="V96" s="10">
        <v>309.82</v>
      </c>
      <c r="W96" s="10">
        <v>970.47</v>
      </c>
      <c r="X96" s="10">
        <v>63.93</v>
      </c>
      <c r="Y96" s="10">
        <v>739.78</v>
      </c>
      <c r="Z96" s="10">
        <v>624.34</v>
      </c>
      <c r="AA96" s="10">
        <v>141.30000000000001</v>
      </c>
      <c r="AB96" s="11">
        <v>146.06</v>
      </c>
      <c r="AC96" s="18">
        <v>1091.71</v>
      </c>
      <c r="AD96" s="18">
        <v>239.17000000000007</v>
      </c>
      <c r="AE96" s="18">
        <v>341.42</v>
      </c>
      <c r="AF96" s="18">
        <v>425.04999999999995</v>
      </c>
      <c r="AG96" s="18">
        <v>385.71000000000004</v>
      </c>
      <c r="AH96" s="18">
        <v>63.654999999999973</v>
      </c>
      <c r="AI96" s="18">
        <v>27.03</v>
      </c>
    </row>
    <row r="97" spans="1:35">
      <c r="A97" s="12" t="s">
        <v>441</v>
      </c>
      <c r="B97" s="13" t="s">
        <v>442</v>
      </c>
      <c r="C97" s="13" t="s">
        <v>99</v>
      </c>
      <c r="D97" s="13" t="s">
        <v>100</v>
      </c>
      <c r="E97" s="13" t="s">
        <v>90</v>
      </c>
      <c r="F97" s="13" t="s">
        <v>75</v>
      </c>
      <c r="G97" s="13">
        <v>7012.91</v>
      </c>
      <c r="H97" s="13">
        <v>84154.92</v>
      </c>
      <c r="I97" s="13">
        <v>639.33000000000004</v>
      </c>
      <c r="J97" s="13">
        <v>199918.18</v>
      </c>
      <c r="K97" s="13">
        <v>312.7</v>
      </c>
      <c r="L97" s="13">
        <v>5.21</v>
      </c>
      <c r="M97" s="13">
        <v>702.15</v>
      </c>
      <c r="N97" s="13">
        <v>274.73</v>
      </c>
      <c r="O97" s="13">
        <v>296416.21000000002</v>
      </c>
      <c r="P97" s="13">
        <v>4680790.8899999997</v>
      </c>
      <c r="Q97" s="13">
        <v>15.8</v>
      </c>
      <c r="R97" s="13">
        <v>79.650000000000006</v>
      </c>
      <c r="S97" s="13">
        <v>8.7200000000000006</v>
      </c>
      <c r="T97" s="13" t="s">
        <v>421</v>
      </c>
      <c r="U97" s="13" t="s">
        <v>443</v>
      </c>
      <c r="V97" s="13">
        <v>3031.07</v>
      </c>
      <c r="W97" s="13">
        <v>2208.56</v>
      </c>
      <c r="X97" s="13">
        <v>515.09</v>
      </c>
      <c r="Y97" s="13">
        <v>698.42</v>
      </c>
      <c r="Z97" s="13">
        <v>145.81</v>
      </c>
      <c r="AA97" s="13">
        <v>246.56</v>
      </c>
      <c r="AB97" s="14">
        <v>64.75</v>
      </c>
      <c r="AC97" s="18">
        <v>1629.5400000000002</v>
      </c>
      <c r="AD97" s="18">
        <v>1477.26</v>
      </c>
      <c r="AE97" s="18">
        <v>109.74000000000001</v>
      </c>
      <c r="AF97" s="18">
        <v>383.68999999999994</v>
      </c>
      <c r="AG97" s="18">
        <v>92.82</v>
      </c>
      <c r="AH97" s="18">
        <v>41.605000000000018</v>
      </c>
      <c r="AI97" s="18">
        <v>108.34</v>
      </c>
    </row>
    <row r="98" spans="1:35">
      <c r="A98" s="9" t="s">
        <v>444</v>
      </c>
      <c r="B98" s="10" t="s">
        <v>445</v>
      </c>
      <c r="C98" s="10" t="s">
        <v>72</v>
      </c>
      <c r="D98" s="10" t="s">
        <v>119</v>
      </c>
      <c r="E98" s="10" t="s">
        <v>53</v>
      </c>
      <c r="F98" s="10" t="s">
        <v>86</v>
      </c>
      <c r="G98" s="10">
        <v>9597.8799999999992</v>
      </c>
      <c r="H98" s="10">
        <v>115174.56</v>
      </c>
      <c r="I98" s="10">
        <v>357.32</v>
      </c>
      <c r="J98" s="10">
        <v>305836.21999999997</v>
      </c>
      <c r="K98" s="10">
        <v>855.92</v>
      </c>
      <c r="L98" s="10">
        <v>11.08</v>
      </c>
      <c r="M98" s="10">
        <v>0</v>
      </c>
      <c r="N98" s="10">
        <v>0</v>
      </c>
      <c r="O98" s="10">
        <v>679989.23</v>
      </c>
      <c r="P98" s="10">
        <v>5829854.0599999996</v>
      </c>
      <c r="Q98" s="10">
        <v>8.6</v>
      </c>
      <c r="R98" s="10">
        <v>80.02</v>
      </c>
      <c r="S98" s="10">
        <v>23.29</v>
      </c>
      <c r="T98" s="10" t="s">
        <v>446</v>
      </c>
      <c r="U98" s="10" t="s">
        <v>447</v>
      </c>
      <c r="V98" s="10">
        <v>676.09</v>
      </c>
      <c r="W98" s="10">
        <v>339.99</v>
      </c>
      <c r="X98" s="10">
        <v>607.36</v>
      </c>
      <c r="Y98" s="10">
        <v>255.08</v>
      </c>
      <c r="Z98" s="10">
        <v>736.05</v>
      </c>
      <c r="AA98" s="10">
        <v>74.849999999999994</v>
      </c>
      <c r="AB98" s="11">
        <v>74.95</v>
      </c>
      <c r="AC98" s="18">
        <v>725.43999999999994</v>
      </c>
      <c r="AD98" s="18">
        <v>391.30999999999995</v>
      </c>
      <c r="AE98" s="18">
        <v>202.01</v>
      </c>
      <c r="AF98" s="18">
        <v>59.650000000000006</v>
      </c>
      <c r="AG98" s="18">
        <v>497.41999999999996</v>
      </c>
      <c r="AH98" s="18">
        <v>130.10499999999999</v>
      </c>
      <c r="AI98" s="18">
        <v>98.14</v>
      </c>
    </row>
    <row r="99" spans="1:35">
      <c r="A99" s="12" t="s">
        <v>448</v>
      </c>
      <c r="B99" s="13" t="s">
        <v>449</v>
      </c>
      <c r="C99" s="13" t="s">
        <v>72</v>
      </c>
      <c r="D99" s="13" t="s">
        <v>73</v>
      </c>
      <c r="E99" s="13" t="s">
        <v>90</v>
      </c>
      <c r="F99" s="13" t="s">
        <v>75</v>
      </c>
      <c r="G99" s="13">
        <v>17012.150000000001</v>
      </c>
      <c r="H99" s="13">
        <v>204145.8</v>
      </c>
      <c r="I99" s="13">
        <v>1200.29</v>
      </c>
      <c r="J99" s="13">
        <v>411837.49</v>
      </c>
      <c r="K99" s="13">
        <v>343.11</v>
      </c>
      <c r="L99" s="13">
        <v>9.5299999999999994</v>
      </c>
      <c r="M99" s="13">
        <v>0</v>
      </c>
      <c r="N99" s="13">
        <v>744.26</v>
      </c>
      <c r="O99" s="13">
        <v>213743.43</v>
      </c>
      <c r="P99" s="13">
        <v>15861524.779999999</v>
      </c>
      <c r="Q99" s="13">
        <v>74.2</v>
      </c>
      <c r="R99" s="13">
        <v>66.08</v>
      </c>
      <c r="S99" s="13">
        <v>107.63</v>
      </c>
      <c r="T99" s="13" t="s">
        <v>450</v>
      </c>
      <c r="U99" s="13" t="s">
        <v>243</v>
      </c>
      <c r="V99" s="13">
        <v>4246.17</v>
      </c>
      <c r="W99" s="13">
        <v>2018.85</v>
      </c>
      <c r="X99" s="13">
        <v>1736.62</v>
      </c>
      <c r="Y99" s="13">
        <v>264.55</v>
      </c>
      <c r="Z99" s="13">
        <v>13.92</v>
      </c>
      <c r="AA99" s="13">
        <v>126.88</v>
      </c>
      <c r="AB99" s="14">
        <v>37.04</v>
      </c>
      <c r="AC99" s="18">
        <v>2844.6400000000003</v>
      </c>
      <c r="AD99" s="18">
        <v>1287.55</v>
      </c>
      <c r="AE99" s="18">
        <v>1331.27</v>
      </c>
      <c r="AF99" s="18">
        <v>50.180000000000007</v>
      </c>
      <c r="AG99" s="18">
        <v>224.71</v>
      </c>
      <c r="AH99" s="18">
        <v>78.074999999999989</v>
      </c>
      <c r="AI99" s="18">
        <v>136.05000000000001</v>
      </c>
    </row>
    <row r="100" spans="1:35">
      <c r="A100" s="9" t="s">
        <v>451</v>
      </c>
      <c r="B100" s="10" t="s">
        <v>452</v>
      </c>
      <c r="C100" s="10" t="s">
        <v>99</v>
      </c>
      <c r="D100" s="10" t="s">
        <v>73</v>
      </c>
      <c r="E100" s="10" t="s">
        <v>74</v>
      </c>
      <c r="F100" s="10" t="s">
        <v>75</v>
      </c>
      <c r="G100" s="10">
        <v>8909.8700000000008</v>
      </c>
      <c r="H100" s="10">
        <v>106918.44</v>
      </c>
      <c r="I100" s="10">
        <v>111.65</v>
      </c>
      <c r="J100" s="10">
        <v>151295.15</v>
      </c>
      <c r="K100" s="10">
        <v>1355.08</v>
      </c>
      <c r="L100" s="10">
        <v>0.96</v>
      </c>
      <c r="M100" s="10">
        <v>0</v>
      </c>
      <c r="N100" s="10">
        <v>1940.78</v>
      </c>
      <c r="O100" s="10">
        <v>757310.47</v>
      </c>
      <c r="P100" s="10">
        <v>15514361.640000001</v>
      </c>
      <c r="Q100" s="10">
        <v>20.5</v>
      </c>
      <c r="R100" s="10">
        <v>55.41</v>
      </c>
      <c r="S100" s="10">
        <v>27.4</v>
      </c>
      <c r="T100" s="10" t="s">
        <v>350</v>
      </c>
      <c r="U100" s="10" t="s">
        <v>453</v>
      </c>
      <c r="V100" s="10">
        <v>840.13</v>
      </c>
      <c r="W100" s="10">
        <v>1647.33</v>
      </c>
      <c r="X100" s="10">
        <v>575.97</v>
      </c>
      <c r="Y100" s="10">
        <v>89.01</v>
      </c>
      <c r="Z100" s="10">
        <v>604.36</v>
      </c>
      <c r="AA100" s="10">
        <v>175.38</v>
      </c>
      <c r="AB100" s="11">
        <v>242.12</v>
      </c>
      <c r="AC100" s="18">
        <v>561.4</v>
      </c>
      <c r="AD100" s="18">
        <v>916.03</v>
      </c>
      <c r="AE100" s="18">
        <v>170.62</v>
      </c>
      <c r="AF100" s="18">
        <v>225.72000000000003</v>
      </c>
      <c r="AG100" s="18">
        <v>365.73</v>
      </c>
      <c r="AH100" s="18">
        <v>29.574999999999989</v>
      </c>
      <c r="AI100" s="18">
        <v>69.03</v>
      </c>
    </row>
    <row r="101" spans="1:35">
      <c r="A101" s="12" t="s">
        <v>454</v>
      </c>
      <c r="B101" s="13" t="s">
        <v>455</v>
      </c>
      <c r="C101" s="13" t="s">
        <v>118</v>
      </c>
      <c r="D101" s="13" t="s">
        <v>119</v>
      </c>
      <c r="E101" s="13" t="s">
        <v>90</v>
      </c>
      <c r="F101" s="13" t="s">
        <v>86</v>
      </c>
      <c r="G101" s="13">
        <v>7292.19</v>
      </c>
      <c r="H101" s="13">
        <v>87506.28</v>
      </c>
      <c r="I101" s="13">
        <v>601.63</v>
      </c>
      <c r="J101" s="13">
        <v>136338.9</v>
      </c>
      <c r="K101" s="13">
        <v>226.62</v>
      </c>
      <c r="L101" s="13">
        <v>5.56</v>
      </c>
      <c r="M101" s="13">
        <v>1470.85</v>
      </c>
      <c r="N101" s="13">
        <v>0</v>
      </c>
      <c r="O101" s="13">
        <v>549128.9</v>
      </c>
      <c r="P101" s="13">
        <v>12567565.73</v>
      </c>
      <c r="Q101" s="13">
        <v>22.9</v>
      </c>
      <c r="R101" s="13">
        <v>71.36</v>
      </c>
      <c r="S101" s="13">
        <v>26.36</v>
      </c>
      <c r="T101" s="13" t="s">
        <v>447</v>
      </c>
      <c r="U101" s="13" t="s">
        <v>456</v>
      </c>
      <c r="V101" s="13">
        <v>1026.77</v>
      </c>
      <c r="W101" s="13">
        <v>1078.82</v>
      </c>
      <c r="X101" s="13">
        <v>696.47</v>
      </c>
      <c r="Y101" s="13">
        <v>121.89</v>
      </c>
      <c r="Z101" s="13">
        <v>531.92999999999995</v>
      </c>
      <c r="AA101" s="13">
        <v>92.97</v>
      </c>
      <c r="AB101" s="14">
        <v>75.2</v>
      </c>
      <c r="AC101" s="18">
        <v>374.76</v>
      </c>
      <c r="AD101" s="18">
        <v>347.52</v>
      </c>
      <c r="AE101" s="18">
        <v>291.12</v>
      </c>
      <c r="AF101" s="18">
        <v>192.84000000000003</v>
      </c>
      <c r="AG101" s="18">
        <v>293.29999999999995</v>
      </c>
      <c r="AH101" s="18">
        <v>111.98499999999999</v>
      </c>
      <c r="AI101" s="18">
        <v>97.89</v>
      </c>
    </row>
    <row r="102" spans="1:35">
      <c r="A102" s="9" t="s">
        <v>457</v>
      </c>
      <c r="B102" s="10" t="s">
        <v>458</v>
      </c>
      <c r="C102" s="10" t="s">
        <v>138</v>
      </c>
      <c r="D102" s="10" t="s">
        <v>100</v>
      </c>
      <c r="E102" s="10" t="s">
        <v>53</v>
      </c>
      <c r="F102" s="10" t="s">
        <v>54</v>
      </c>
      <c r="G102" s="10">
        <v>10532.62</v>
      </c>
      <c r="H102" s="10">
        <v>126391.44</v>
      </c>
      <c r="I102" s="10">
        <v>259.95</v>
      </c>
      <c r="J102" s="10">
        <v>255216.6</v>
      </c>
      <c r="K102" s="10">
        <v>-981.79</v>
      </c>
      <c r="L102" s="10">
        <v>1.67</v>
      </c>
      <c r="M102" s="10">
        <v>0</v>
      </c>
      <c r="N102" s="10">
        <v>0</v>
      </c>
      <c r="O102" s="10">
        <v>365456.06</v>
      </c>
      <c r="P102" s="10">
        <v>16147177.369999999</v>
      </c>
      <c r="Q102" s="10">
        <v>44.2</v>
      </c>
      <c r="R102" s="10">
        <v>67.430000000000007</v>
      </c>
      <c r="S102" s="10">
        <v>-7.2</v>
      </c>
      <c r="T102" s="10" t="s">
        <v>459</v>
      </c>
      <c r="U102" s="10" t="s">
        <v>460</v>
      </c>
      <c r="V102" s="10">
        <v>2109.4299999999998</v>
      </c>
      <c r="W102" s="10">
        <v>979.23</v>
      </c>
      <c r="X102" s="10">
        <v>778.51</v>
      </c>
      <c r="Y102" s="10">
        <v>1125.77</v>
      </c>
      <c r="Z102" s="10">
        <v>644.66999999999996</v>
      </c>
      <c r="AA102" s="10">
        <v>691.13</v>
      </c>
      <c r="AB102" s="11">
        <v>201.47</v>
      </c>
      <c r="AC102" s="18">
        <v>707.89999999999986</v>
      </c>
      <c r="AD102" s="18">
        <v>247.93000000000006</v>
      </c>
      <c r="AE102" s="18">
        <v>373.15999999999997</v>
      </c>
      <c r="AF102" s="18">
        <v>811.04</v>
      </c>
      <c r="AG102" s="18">
        <v>406.03999999999996</v>
      </c>
      <c r="AH102" s="18">
        <v>486.17500000000001</v>
      </c>
      <c r="AI102" s="18">
        <v>28.379999999999995</v>
      </c>
    </row>
    <row r="103" spans="1:35">
      <c r="A103" s="12" t="s">
        <v>461</v>
      </c>
      <c r="B103" s="13" t="s">
        <v>462</v>
      </c>
      <c r="C103" s="13" t="s">
        <v>143</v>
      </c>
      <c r="D103" s="13" t="s">
        <v>52</v>
      </c>
      <c r="E103" s="13" t="s">
        <v>53</v>
      </c>
      <c r="F103" s="13" t="s">
        <v>86</v>
      </c>
      <c r="G103" s="13">
        <v>6563.16</v>
      </c>
      <c r="H103" s="13">
        <v>78757.919999999998</v>
      </c>
      <c r="I103" s="13">
        <v>424.35</v>
      </c>
      <c r="J103" s="13">
        <v>41233.279999999999</v>
      </c>
      <c r="K103" s="13">
        <v>97.17</v>
      </c>
      <c r="L103" s="13">
        <v>7.15</v>
      </c>
      <c r="M103" s="13">
        <v>1154</v>
      </c>
      <c r="N103" s="13">
        <v>1014.62</v>
      </c>
      <c r="O103" s="13">
        <v>684426.77</v>
      </c>
      <c r="P103" s="13">
        <v>16871073.93</v>
      </c>
      <c r="Q103" s="13">
        <v>24.6</v>
      </c>
      <c r="R103" s="13">
        <v>59.14</v>
      </c>
      <c r="S103" s="13">
        <v>2.59</v>
      </c>
      <c r="T103" s="13" t="s">
        <v>463</v>
      </c>
      <c r="U103" s="13" t="s">
        <v>464</v>
      </c>
      <c r="V103" s="13">
        <v>2543.0300000000002</v>
      </c>
      <c r="W103" s="13">
        <v>566.91999999999996</v>
      </c>
      <c r="X103" s="13">
        <v>643.67999999999995</v>
      </c>
      <c r="Y103" s="13">
        <v>155.82</v>
      </c>
      <c r="Z103" s="13">
        <v>499.16</v>
      </c>
      <c r="AA103" s="13">
        <v>275.77</v>
      </c>
      <c r="AB103" s="14">
        <v>252.29</v>
      </c>
      <c r="AC103" s="18">
        <v>1141.5000000000002</v>
      </c>
      <c r="AD103" s="18">
        <v>164.38</v>
      </c>
      <c r="AE103" s="18">
        <v>238.32999999999993</v>
      </c>
      <c r="AF103" s="18">
        <v>158.91000000000003</v>
      </c>
      <c r="AG103" s="18">
        <v>260.53000000000003</v>
      </c>
      <c r="AH103" s="18">
        <v>70.814999999999998</v>
      </c>
      <c r="AI103" s="18">
        <v>79.199999999999989</v>
      </c>
    </row>
    <row r="104" spans="1:35">
      <c r="A104" s="9" t="s">
        <v>465</v>
      </c>
      <c r="B104" s="10" t="s">
        <v>466</v>
      </c>
      <c r="C104" s="10" t="s">
        <v>118</v>
      </c>
      <c r="D104" s="10" t="s">
        <v>52</v>
      </c>
      <c r="E104" s="10" t="s">
        <v>61</v>
      </c>
      <c r="F104" s="10" t="s">
        <v>86</v>
      </c>
      <c r="G104" s="10">
        <v>8916.7000000000007</v>
      </c>
      <c r="H104" s="10">
        <v>107000.4</v>
      </c>
      <c r="I104" s="10">
        <v>600.54999999999995</v>
      </c>
      <c r="J104" s="10">
        <v>106508.02</v>
      </c>
      <c r="K104" s="10">
        <v>177.35</v>
      </c>
      <c r="L104" s="10">
        <v>6.86</v>
      </c>
      <c r="M104" s="10">
        <v>268.18</v>
      </c>
      <c r="N104" s="10">
        <v>0</v>
      </c>
      <c r="O104" s="10">
        <v>552722.51</v>
      </c>
      <c r="P104" s="10">
        <v>14412768.35</v>
      </c>
      <c r="Q104" s="10">
        <v>26.1</v>
      </c>
      <c r="R104" s="10">
        <v>72.81</v>
      </c>
      <c r="S104" s="10">
        <v>27.61</v>
      </c>
      <c r="T104" s="10" t="s">
        <v>467</v>
      </c>
      <c r="U104" s="10" t="s">
        <v>273</v>
      </c>
      <c r="V104" s="10">
        <v>2387.3000000000002</v>
      </c>
      <c r="W104" s="10">
        <v>652.4</v>
      </c>
      <c r="X104" s="10">
        <v>471.52</v>
      </c>
      <c r="Y104" s="10">
        <v>776.65</v>
      </c>
      <c r="Z104" s="10">
        <v>838.22</v>
      </c>
      <c r="AA104" s="10">
        <v>127.95</v>
      </c>
      <c r="AB104" s="11">
        <v>93.09</v>
      </c>
      <c r="AC104" s="18">
        <v>985.77000000000021</v>
      </c>
      <c r="AD104" s="18">
        <v>78.899999999999977</v>
      </c>
      <c r="AE104" s="18">
        <v>66.169999999999959</v>
      </c>
      <c r="AF104" s="18">
        <v>461.91999999999996</v>
      </c>
      <c r="AG104" s="18">
        <v>599.59</v>
      </c>
      <c r="AH104" s="18">
        <v>77.004999999999981</v>
      </c>
      <c r="AI104" s="18">
        <v>80</v>
      </c>
    </row>
    <row r="105" spans="1:35">
      <c r="A105" s="12" t="s">
        <v>468</v>
      </c>
      <c r="B105" s="13" t="s">
        <v>469</v>
      </c>
      <c r="C105" s="13" t="s">
        <v>138</v>
      </c>
      <c r="D105" s="13" t="s">
        <v>52</v>
      </c>
      <c r="E105" s="13" t="s">
        <v>53</v>
      </c>
      <c r="F105" s="13" t="s">
        <v>54</v>
      </c>
      <c r="G105" s="13">
        <v>7173.06</v>
      </c>
      <c r="H105" s="13">
        <v>86076.72</v>
      </c>
      <c r="I105" s="13">
        <v>499.14</v>
      </c>
      <c r="J105" s="13">
        <v>47247.24</v>
      </c>
      <c r="K105" s="13">
        <v>94.66</v>
      </c>
      <c r="L105" s="13">
        <v>5.17</v>
      </c>
      <c r="M105" s="13">
        <v>0</v>
      </c>
      <c r="N105" s="13">
        <v>0</v>
      </c>
      <c r="O105" s="13">
        <v>616261.75</v>
      </c>
      <c r="P105" s="13">
        <v>9541410.8499999996</v>
      </c>
      <c r="Q105" s="13">
        <v>15.5</v>
      </c>
      <c r="R105" s="13">
        <v>68.52</v>
      </c>
      <c r="S105" s="13">
        <v>-10.54</v>
      </c>
      <c r="T105" s="13" t="s">
        <v>470</v>
      </c>
      <c r="U105" s="13" t="s">
        <v>471</v>
      </c>
      <c r="V105" s="13">
        <v>222.86</v>
      </c>
      <c r="W105" s="13">
        <v>1093.8599999999999</v>
      </c>
      <c r="X105" s="13">
        <v>506.55</v>
      </c>
      <c r="Y105" s="13">
        <v>314.73</v>
      </c>
      <c r="Z105" s="13">
        <v>191.75</v>
      </c>
      <c r="AA105" s="13">
        <v>159.99</v>
      </c>
      <c r="AB105" s="14">
        <v>214.8</v>
      </c>
      <c r="AC105" s="18">
        <v>1178.67</v>
      </c>
      <c r="AD105" s="18">
        <v>362.55999999999995</v>
      </c>
      <c r="AE105" s="18">
        <v>101.19999999999999</v>
      </c>
      <c r="AF105" s="18">
        <v>0</v>
      </c>
      <c r="AG105" s="18">
        <v>46.879999999999995</v>
      </c>
      <c r="AH105" s="18">
        <v>44.964999999999975</v>
      </c>
      <c r="AI105" s="18">
        <v>41.710000000000008</v>
      </c>
    </row>
    <row r="106" spans="1:35">
      <c r="A106" s="9" t="s">
        <v>472</v>
      </c>
      <c r="B106" s="10" t="s">
        <v>473</v>
      </c>
      <c r="C106" s="10" t="s">
        <v>72</v>
      </c>
      <c r="D106" s="10" t="s">
        <v>73</v>
      </c>
      <c r="E106" s="10" t="s">
        <v>61</v>
      </c>
      <c r="F106" s="10" t="s">
        <v>54</v>
      </c>
      <c r="G106" s="10">
        <v>5500.9</v>
      </c>
      <c r="H106" s="10">
        <v>66010.8</v>
      </c>
      <c r="I106" s="10">
        <v>808.57</v>
      </c>
      <c r="J106" s="10">
        <v>86032.15</v>
      </c>
      <c r="K106" s="10">
        <v>106.4</v>
      </c>
      <c r="L106" s="10">
        <v>9.8800000000000008</v>
      </c>
      <c r="M106" s="10">
        <v>0</v>
      </c>
      <c r="N106" s="10">
        <v>0</v>
      </c>
      <c r="O106" s="10">
        <v>590654.77</v>
      </c>
      <c r="P106" s="10">
        <v>24409454.699999999</v>
      </c>
      <c r="Q106" s="10"/>
      <c r="R106" s="10">
        <v>74.94</v>
      </c>
      <c r="S106" s="10">
        <v>48.23</v>
      </c>
      <c r="T106" s="10" t="s">
        <v>474</v>
      </c>
      <c r="U106" s="10" t="s">
        <v>475</v>
      </c>
      <c r="V106" s="10">
        <v>317.72000000000003</v>
      </c>
      <c r="W106" s="10">
        <v>1035.23</v>
      </c>
      <c r="X106" s="10">
        <v>166.11</v>
      </c>
      <c r="Y106" s="10">
        <v>501.23</v>
      </c>
      <c r="Z106" s="10">
        <v>234.94</v>
      </c>
      <c r="AA106" s="10">
        <v>225.06</v>
      </c>
      <c r="AB106" s="11">
        <v>178.24</v>
      </c>
      <c r="AC106" s="18">
        <v>1083.81</v>
      </c>
      <c r="AD106" s="18">
        <v>303.93000000000006</v>
      </c>
      <c r="AE106" s="18">
        <v>239.24</v>
      </c>
      <c r="AF106" s="18">
        <v>186.5</v>
      </c>
      <c r="AG106" s="18">
        <v>3.6899999999999977</v>
      </c>
      <c r="AH106" s="18">
        <v>20.105000000000018</v>
      </c>
      <c r="AI106" s="18">
        <v>5.1500000000000057</v>
      </c>
    </row>
    <row r="107" spans="1:35">
      <c r="A107" s="12" t="s">
        <v>476</v>
      </c>
      <c r="B107" s="13" t="s">
        <v>477</v>
      </c>
      <c r="C107" s="13" t="s">
        <v>105</v>
      </c>
      <c r="D107" s="13" t="s">
        <v>60</v>
      </c>
      <c r="E107" s="13" t="s">
        <v>90</v>
      </c>
      <c r="F107" s="13" t="s">
        <v>86</v>
      </c>
      <c r="G107" s="13">
        <v>3952.58</v>
      </c>
      <c r="H107" s="13">
        <v>47430.96</v>
      </c>
      <c r="I107" s="13">
        <v>838.65</v>
      </c>
      <c r="J107" s="13">
        <v>150963.74</v>
      </c>
      <c r="K107" s="13">
        <v>180.01</v>
      </c>
      <c r="L107" s="13">
        <v>10.06</v>
      </c>
      <c r="M107" s="13">
        <v>0</v>
      </c>
      <c r="N107" s="13">
        <v>0</v>
      </c>
      <c r="O107" s="13">
        <v>523787.48</v>
      </c>
      <c r="P107" s="13">
        <v>21117839.5</v>
      </c>
      <c r="Q107" s="13">
        <v>40.299999999999997</v>
      </c>
      <c r="R107" s="13">
        <v>-19.03</v>
      </c>
      <c r="S107" s="13">
        <v>-39.81</v>
      </c>
      <c r="T107" s="13" t="s">
        <v>151</v>
      </c>
      <c r="U107" s="13" t="s">
        <v>478</v>
      </c>
      <c r="V107" s="13">
        <v>1369.03</v>
      </c>
      <c r="W107" s="13">
        <v>2071.64</v>
      </c>
      <c r="X107" s="13">
        <v>289.23</v>
      </c>
      <c r="Y107" s="13">
        <v>338.49</v>
      </c>
      <c r="Z107" s="13">
        <v>692.76</v>
      </c>
      <c r="AA107" s="13">
        <v>196.33</v>
      </c>
      <c r="AB107" s="14">
        <v>290.66000000000003</v>
      </c>
      <c r="AC107" s="18">
        <v>32.5</v>
      </c>
      <c r="AD107" s="18">
        <v>1340.34</v>
      </c>
      <c r="AE107" s="18">
        <v>116.12</v>
      </c>
      <c r="AF107" s="18">
        <v>23.759999999999991</v>
      </c>
      <c r="AG107" s="18">
        <v>454.13</v>
      </c>
      <c r="AH107" s="18">
        <v>8.6249999999999716</v>
      </c>
      <c r="AI107" s="18">
        <v>117.57000000000002</v>
      </c>
    </row>
    <row r="108" spans="1:35">
      <c r="A108" s="9" t="s">
        <v>479</v>
      </c>
      <c r="B108" s="10" t="s">
        <v>174</v>
      </c>
      <c r="C108" s="10" t="s">
        <v>72</v>
      </c>
      <c r="D108" s="10" t="s">
        <v>60</v>
      </c>
      <c r="E108" s="10" t="s">
        <v>80</v>
      </c>
      <c r="F108" s="10" t="s">
        <v>86</v>
      </c>
      <c r="G108" s="10">
        <v>9678.33</v>
      </c>
      <c r="H108" s="10">
        <v>116139.96</v>
      </c>
      <c r="I108" s="10">
        <v>132.29</v>
      </c>
      <c r="J108" s="10">
        <v>209429.41</v>
      </c>
      <c r="K108" s="10">
        <v>1583.11</v>
      </c>
      <c r="L108" s="10">
        <v>7.65</v>
      </c>
      <c r="M108" s="10">
        <v>2405.6999999999998</v>
      </c>
      <c r="N108" s="10">
        <v>0</v>
      </c>
      <c r="O108" s="10">
        <v>267498.15000000002</v>
      </c>
      <c r="P108" s="10">
        <v>14492699</v>
      </c>
      <c r="Q108" s="10">
        <v>54.2</v>
      </c>
      <c r="R108" s="10">
        <v>63.06</v>
      </c>
      <c r="S108" s="10">
        <v>48.04</v>
      </c>
      <c r="T108" s="10" t="s">
        <v>480</v>
      </c>
      <c r="U108" s="10" t="s">
        <v>481</v>
      </c>
      <c r="V108" s="10">
        <v>2310.1</v>
      </c>
      <c r="W108" s="10">
        <v>1680.61</v>
      </c>
      <c r="X108" s="10">
        <v>251.61</v>
      </c>
      <c r="Y108" s="10">
        <v>92.21</v>
      </c>
      <c r="Z108" s="10">
        <v>459.75</v>
      </c>
      <c r="AA108" s="10">
        <v>120.35</v>
      </c>
      <c r="AB108" s="11">
        <v>92.01</v>
      </c>
      <c r="AC108" s="18">
        <v>908.56999999999994</v>
      </c>
      <c r="AD108" s="18">
        <v>949.31</v>
      </c>
      <c r="AE108" s="18">
        <v>153.74</v>
      </c>
      <c r="AF108" s="18">
        <v>222.52000000000004</v>
      </c>
      <c r="AG108" s="18">
        <v>221.12</v>
      </c>
      <c r="AH108" s="18">
        <v>84.60499999999999</v>
      </c>
      <c r="AI108" s="18">
        <v>81.08</v>
      </c>
    </row>
    <row r="109" spans="1:35">
      <c r="A109" s="12" t="s">
        <v>482</v>
      </c>
      <c r="B109" s="13" t="s">
        <v>483</v>
      </c>
      <c r="C109" s="13" t="s">
        <v>99</v>
      </c>
      <c r="D109" s="13" t="s">
        <v>52</v>
      </c>
      <c r="E109" s="13" t="s">
        <v>53</v>
      </c>
      <c r="F109" s="13" t="s">
        <v>75</v>
      </c>
      <c r="G109" s="13">
        <v>594.42999999999995</v>
      </c>
      <c r="H109" s="13">
        <v>7133.16</v>
      </c>
      <c r="I109" s="13">
        <v>483.27</v>
      </c>
      <c r="J109" s="13">
        <v>7253.59</v>
      </c>
      <c r="K109" s="13">
        <v>15.01</v>
      </c>
      <c r="L109" s="13">
        <v>1.34</v>
      </c>
      <c r="M109" s="13">
        <v>0</v>
      </c>
      <c r="N109" s="13">
        <v>0</v>
      </c>
      <c r="O109" s="13">
        <v>609364.63</v>
      </c>
      <c r="P109" s="13">
        <v>15896144.859999999</v>
      </c>
      <c r="Q109" s="13">
        <v>26.1</v>
      </c>
      <c r="R109" s="13">
        <v>61.43</v>
      </c>
      <c r="S109" s="13">
        <v>59.67</v>
      </c>
      <c r="T109" s="13" t="s">
        <v>484</v>
      </c>
      <c r="U109" s="13" t="s">
        <v>485</v>
      </c>
      <c r="V109" s="13">
        <v>717.46</v>
      </c>
      <c r="W109" s="13">
        <v>2411.5300000000002</v>
      </c>
      <c r="X109" s="13">
        <v>245.47</v>
      </c>
      <c r="Y109" s="13">
        <v>817.48</v>
      </c>
      <c r="Z109" s="13">
        <v>664.31</v>
      </c>
      <c r="AA109" s="13">
        <v>124.59</v>
      </c>
      <c r="AB109" s="14">
        <v>87.52</v>
      </c>
      <c r="AC109" s="18">
        <v>684.06999999999994</v>
      </c>
      <c r="AD109" s="18">
        <v>1680.2300000000002</v>
      </c>
      <c r="AE109" s="18">
        <v>159.88000000000002</v>
      </c>
      <c r="AF109" s="18">
        <v>502.75</v>
      </c>
      <c r="AG109" s="18">
        <v>425.67999999999995</v>
      </c>
      <c r="AH109" s="18">
        <v>80.364999999999981</v>
      </c>
      <c r="AI109" s="18">
        <v>85.570000000000007</v>
      </c>
    </row>
    <row r="110" spans="1:35">
      <c r="A110" s="9" t="s">
        <v>486</v>
      </c>
      <c r="B110" s="10" t="s">
        <v>487</v>
      </c>
      <c r="C110" s="10" t="s">
        <v>72</v>
      </c>
      <c r="D110" s="10" t="s">
        <v>100</v>
      </c>
      <c r="E110" s="10" t="s">
        <v>90</v>
      </c>
      <c r="F110" s="10" t="s">
        <v>86</v>
      </c>
      <c r="G110" s="10">
        <v>15438.69</v>
      </c>
      <c r="H110" s="10">
        <v>185264.28</v>
      </c>
      <c r="I110" s="10">
        <v>1053.51</v>
      </c>
      <c r="J110" s="10">
        <v>264186.89</v>
      </c>
      <c r="K110" s="10">
        <v>250.77</v>
      </c>
      <c r="L110" s="10">
        <v>7.23</v>
      </c>
      <c r="M110" s="10">
        <v>0</v>
      </c>
      <c r="N110" s="10">
        <v>865.31</v>
      </c>
      <c r="O110" s="10">
        <v>557753</v>
      </c>
      <c r="P110" s="10">
        <v>13392485.380000001</v>
      </c>
      <c r="Q110" s="10">
        <v>24</v>
      </c>
      <c r="R110" s="10">
        <v>62.45</v>
      </c>
      <c r="S110" s="10">
        <v>-29.79</v>
      </c>
      <c r="T110" s="10" t="s">
        <v>488</v>
      </c>
      <c r="U110" s="10" t="s">
        <v>489</v>
      </c>
      <c r="V110" s="10">
        <v>2064.64</v>
      </c>
      <c r="W110" s="10">
        <v>1171.57</v>
      </c>
      <c r="X110" s="10">
        <v>870.26</v>
      </c>
      <c r="Y110" s="10">
        <v>796.59</v>
      </c>
      <c r="Z110" s="10">
        <v>103.78</v>
      </c>
      <c r="AA110" s="10">
        <v>296.91000000000003</v>
      </c>
      <c r="AB110" s="11">
        <v>331.48</v>
      </c>
      <c r="AC110" s="18">
        <v>663.1099999999999</v>
      </c>
      <c r="AD110" s="18">
        <v>440.27</v>
      </c>
      <c r="AE110" s="18">
        <v>464.90999999999997</v>
      </c>
      <c r="AF110" s="18">
        <v>481.86</v>
      </c>
      <c r="AG110" s="18">
        <v>134.85</v>
      </c>
      <c r="AH110" s="18">
        <v>91.955000000000041</v>
      </c>
      <c r="AI110" s="18">
        <v>158.39000000000001</v>
      </c>
    </row>
    <row r="111" spans="1:35">
      <c r="A111" s="12" t="s">
        <v>490</v>
      </c>
      <c r="B111" s="13" t="s">
        <v>491</v>
      </c>
      <c r="C111" s="13" t="s">
        <v>118</v>
      </c>
      <c r="D111" s="13" t="s">
        <v>60</v>
      </c>
      <c r="E111" s="13" t="s">
        <v>61</v>
      </c>
      <c r="F111" s="13" t="s">
        <v>54</v>
      </c>
      <c r="G111" s="13">
        <v>791.71</v>
      </c>
      <c r="H111" s="13">
        <v>9500.52</v>
      </c>
      <c r="I111" s="13">
        <v>561.82000000000005</v>
      </c>
      <c r="J111" s="13">
        <v>18650.18</v>
      </c>
      <c r="K111" s="13">
        <v>33.200000000000003</v>
      </c>
      <c r="L111" s="13">
        <v>8.08</v>
      </c>
      <c r="M111" s="13">
        <v>0</v>
      </c>
      <c r="N111" s="13">
        <v>0</v>
      </c>
      <c r="O111" s="13">
        <v>767613.37</v>
      </c>
      <c r="P111" s="13">
        <v>21877380.59</v>
      </c>
      <c r="Q111" s="13">
        <v>28.5</v>
      </c>
      <c r="R111" s="13">
        <v>-33.1</v>
      </c>
      <c r="S111" s="13">
        <v>-15.2</v>
      </c>
      <c r="T111" s="13" t="s">
        <v>492</v>
      </c>
      <c r="U111" s="13" t="s">
        <v>493</v>
      </c>
      <c r="V111" s="13">
        <v>492.03</v>
      </c>
      <c r="W111" s="13">
        <v>580.33000000000004</v>
      </c>
      <c r="X111" s="13">
        <v>62.09</v>
      </c>
      <c r="Y111" s="13">
        <v>166.21</v>
      </c>
      <c r="Z111" s="13">
        <v>356.18</v>
      </c>
      <c r="AA111" s="13">
        <v>146.85</v>
      </c>
      <c r="AB111" s="14">
        <v>192.48</v>
      </c>
      <c r="AC111" s="18">
        <v>909.5</v>
      </c>
      <c r="AD111" s="18">
        <v>150.96999999999991</v>
      </c>
      <c r="AE111" s="18">
        <v>343.26</v>
      </c>
      <c r="AF111" s="18">
        <v>148.52000000000001</v>
      </c>
      <c r="AG111" s="18">
        <v>117.55000000000001</v>
      </c>
      <c r="AH111" s="18">
        <v>58.10499999999999</v>
      </c>
      <c r="AI111" s="18">
        <v>19.389999999999986</v>
      </c>
    </row>
    <row r="112" spans="1:35">
      <c r="A112" s="9" t="s">
        <v>494</v>
      </c>
      <c r="B112" s="10" t="s">
        <v>495</v>
      </c>
      <c r="C112" s="10" t="s">
        <v>99</v>
      </c>
      <c r="D112" s="10" t="s">
        <v>119</v>
      </c>
      <c r="E112" s="10" t="s">
        <v>61</v>
      </c>
      <c r="F112" s="10" t="s">
        <v>75</v>
      </c>
      <c r="G112" s="10">
        <v>15717.22</v>
      </c>
      <c r="H112" s="10">
        <v>188606.64</v>
      </c>
      <c r="I112" s="10">
        <v>437.66</v>
      </c>
      <c r="J112" s="10">
        <v>224478.74</v>
      </c>
      <c r="K112" s="10">
        <v>512.91</v>
      </c>
      <c r="L112" s="10">
        <v>4.34</v>
      </c>
      <c r="M112" s="10">
        <v>4507.4399999999996</v>
      </c>
      <c r="N112" s="10">
        <v>1316.83</v>
      </c>
      <c r="O112" s="10">
        <v>759879.93</v>
      </c>
      <c r="P112" s="10">
        <v>22414046.739999998</v>
      </c>
      <c r="Q112" s="10">
        <v>29.5</v>
      </c>
      <c r="R112" s="10">
        <v>63.21</v>
      </c>
      <c r="S112" s="10">
        <v>3.57</v>
      </c>
      <c r="T112" s="10" t="s">
        <v>496</v>
      </c>
      <c r="U112" s="10" t="s">
        <v>497</v>
      </c>
      <c r="V112" s="10">
        <v>1544.76</v>
      </c>
      <c r="W112" s="10">
        <v>311.14999999999998</v>
      </c>
      <c r="X112" s="10">
        <v>461.4</v>
      </c>
      <c r="Y112" s="10">
        <v>178.26</v>
      </c>
      <c r="Z112" s="10">
        <v>67.319999999999993</v>
      </c>
      <c r="AA112" s="10">
        <v>57.49</v>
      </c>
      <c r="AB112" s="11">
        <v>67.540000000000006</v>
      </c>
      <c r="AC112" s="18">
        <v>143.23000000000002</v>
      </c>
      <c r="AD112" s="18">
        <v>420.15</v>
      </c>
      <c r="AE112" s="18">
        <v>56.049999999999955</v>
      </c>
      <c r="AF112" s="18">
        <v>136.47000000000003</v>
      </c>
      <c r="AG112" s="18">
        <v>171.31</v>
      </c>
      <c r="AH112" s="18">
        <v>147.46499999999997</v>
      </c>
      <c r="AI112" s="18">
        <v>105.55</v>
      </c>
    </row>
    <row r="113" spans="1:35">
      <c r="A113" s="12" t="s">
        <v>498</v>
      </c>
      <c r="B113" s="13" t="s">
        <v>499</v>
      </c>
      <c r="C113" s="13" t="s">
        <v>175</v>
      </c>
      <c r="D113" s="13" t="s">
        <v>60</v>
      </c>
      <c r="E113" s="13" t="s">
        <v>133</v>
      </c>
      <c r="F113" s="13" t="s">
        <v>86</v>
      </c>
      <c r="G113" s="13">
        <v>15338.19</v>
      </c>
      <c r="H113" s="13">
        <v>184058.28</v>
      </c>
      <c r="I113" s="13">
        <v>387.13</v>
      </c>
      <c r="J113" s="13">
        <v>460915.43</v>
      </c>
      <c r="K113" s="13">
        <v>1190.5999999999999</v>
      </c>
      <c r="L113" s="13">
        <v>9.6999999999999993</v>
      </c>
      <c r="M113" s="13">
        <v>5269.44</v>
      </c>
      <c r="N113" s="13">
        <v>0</v>
      </c>
      <c r="O113" s="13">
        <v>805258.32</v>
      </c>
      <c r="P113" s="13">
        <v>10585949.449999999</v>
      </c>
      <c r="Q113" s="13">
        <v>13.1</v>
      </c>
      <c r="R113" s="13">
        <v>67.03</v>
      </c>
      <c r="S113" s="13">
        <v>-9.84</v>
      </c>
      <c r="T113" s="13" t="s">
        <v>500</v>
      </c>
      <c r="U113" s="13" t="s">
        <v>274</v>
      </c>
      <c r="V113" s="13">
        <v>3691.28</v>
      </c>
      <c r="W113" s="13">
        <v>1576.49</v>
      </c>
      <c r="X113" s="13">
        <v>457.21</v>
      </c>
      <c r="Y113" s="13">
        <v>310.01</v>
      </c>
      <c r="Z113" s="13">
        <v>300.45999999999998</v>
      </c>
      <c r="AA113" s="13">
        <v>251.6</v>
      </c>
      <c r="AB113" s="14">
        <v>70.349999999999994</v>
      </c>
      <c r="AC113" s="18">
        <v>2289.75</v>
      </c>
      <c r="AD113" s="18">
        <v>845.19</v>
      </c>
      <c r="AE113" s="18">
        <v>51.859999999999957</v>
      </c>
      <c r="AF113" s="18">
        <v>4.7200000000000273</v>
      </c>
      <c r="AG113" s="18">
        <v>61.829999999999984</v>
      </c>
      <c r="AH113" s="18">
        <v>46.64500000000001</v>
      </c>
      <c r="AI113" s="18">
        <v>102.74000000000001</v>
      </c>
    </row>
    <row r="114" spans="1:35">
      <c r="A114" s="9" t="s">
        <v>501</v>
      </c>
      <c r="B114" s="10" t="s">
        <v>502</v>
      </c>
      <c r="C114" s="10" t="s">
        <v>59</v>
      </c>
      <c r="D114" s="10" t="s">
        <v>100</v>
      </c>
      <c r="E114" s="10" t="s">
        <v>74</v>
      </c>
      <c r="F114" s="10" t="s">
        <v>75</v>
      </c>
      <c r="G114" s="10">
        <v>3380.64</v>
      </c>
      <c r="H114" s="10">
        <v>40567.68</v>
      </c>
      <c r="I114" s="10">
        <v>118.57</v>
      </c>
      <c r="J114" s="10">
        <v>22161.65</v>
      </c>
      <c r="K114" s="10"/>
      <c r="L114" s="10">
        <v>4.1399999999999997</v>
      </c>
      <c r="M114" s="10">
        <v>1108.33</v>
      </c>
      <c r="N114" s="10">
        <v>0</v>
      </c>
      <c r="O114" s="10">
        <v>651078.63</v>
      </c>
      <c r="P114" s="10">
        <v>1479192.49</v>
      </c>
      <c r="Q114" s="10">
        <v>2.2999999999999998</v>
      </c>
      <c r="R114" s="10">
        <v>63.19</v>
      </c>
      <c r="S114" s="10">
        <v>-17.93</v>
      </c>
      <c r="T114" s="10" t="s">
        <v>503</v>
      </c>
      <c r="U114" s="10" t="s">
        <v>504</v>
      </c>
      <c r="V114" s="10">
        <v>2562.4899999999998</v>
      </c>
      <c r="W114" s="10">
        <v>248.71</v>
      </c>
      <c r="X114" s="10">
        <v>685.59</v>
      </c>
      <c r="Y114" s="10">
        <v>27.85</v>
      </c>
      <c r="Z114" s="10">
        <v>569.12</v>
      </c>
      <c r="AA114" s="10">
        <v>206.21</v>
      </c>
      <c r="AB114" s="11">
        <v>169.21</v>
      </c>
      <c r="AC114" s="18">
        <v>1160.9599999999998</v>
      </c>
      <c r="AD114" s="18">
        <v>482.58999999999992</v>
      </c>
      <c r="AE114" s="18">
        <v>280.24</v>
      </c>
      <c r="AF114" s="18">
        <v>286.88</v>
      </c>
      <c r="AG114" s="18">
        <v>330.49</v>
      </c>
      <c r="AH114" s="18">
        <v>1.2550000000000239</v>
      </c>
      <c r="AI114" s="18">
        <v>3.8799999999999955</v>
      </c>
    </row>
    <row r="115" spans="1:35">
      <c r="A115" s="12" t="s">
        <v>505</v>
      </c>
      <c r="B115" s="13" t="s">
        <v>506</v>
      </c>
      <c r="C115" s="13" t="s">
        <v>138</v>
      </c>
      <c r="D115" s="13" t="s">
        <v>100</v>
      </c>
      <c r="E115" s="13" t="s">
        <v>53</v>
      </c>
      <c r="F115" s="13" t="s">
        <v>86</v>
      </c>
      <c r="G115" s="13">
        <v>15949.49</v>
      </c>
      <c r="H115" s="13">
        <v>191393.88</v>
      </c>
      <c r="I115" s="13">
        <v>466.87</v>
      </c>
      <c r="J115" s="13">
        <v>343205.33</v>
      </c>
      <c r="K115" s="13">
        <v>735.12</v>
      </c>
      <c r="L115" s="13">
        <v>6.05</v>
      </c>
      <c r="M115" s="13">
        <v>2533.3200000000002</v>
      </c>
      <c r="N115" s="13">
        <v>0</v>
      </c>
      <c r="O115" s="13">
        <v>773102.19</v>
      </c>
      <c r="P115" s="13">
        <v>16269667.949999999</v>
      </c>
      <c r="Q115" s="13">
        <v>21</v>
      </c>
      <c r="R115" s="13">
        <v>77.48</v>
      </c>
      <c r="S115" s="13">
        <v>17.98</v>
      </c>
      <c r="T115" s="13" t="s">
        <v>507</v>
      </c>
      <c r="U115" s="13" t="s">
        <v>508</v>
      </c>
      <c r="V115" s="13">
        <v>256.27</v>
      </c>
      <c r="W115" s="13">
        <v>332.24</v>
      </c>
      <c r="X115" s="13">
        <v>846.39</v>
      </c>
      <c r="Y115" s="13">
        <v>521.99</v>
      </c>
      <c r="Z115" s="13">
        <v>700</v>
      </c>
      <c r="AA115" s="13">
        <v>347.54</v>
      </c>
      <c r="AB115" s="14">
        <v>74.760000000000005</v>
      </c>
      <c r="AC115" s="18">
        <v>1145.26</v>
      </c>
      <c r="AD115" s="18">
        <v>399.05999999999995</v>
      </c>
      <c r="AE115" s="18">
        <v>441.03999999999996</v>
      </c>
      <c r="AF115" s="18">
        <v>207.26</v>
      </c>
      <c r="AG115" s="18">
        <v>461.37</v>
      </c>
      <c r="AH115" s="18">
        <v>142.58500000000004</v>
      </c>
      <c r="AI115" s="18">
        <v>98.33</v>
      </c>
    </row>
    <row r="116" spans="1:35">
      <c r="A116" s="9" t="s">
        <v>509</v>
      </c>
      <c r="B116" s="10" t="s">
        <v>510</v>
      </c>
      <c r="C116" s="10" t="s">
        <v>66</v>
      </c>
      <c r="D116" s="10" t="s">
        <v>52</v>
      </c>
      <c r="E116" s="10" t="s">
        <v>74</v>
      </c>
      <c r="F116" s="10" t="s">
        <v>54</v>
      </c>
      <c r="G116" s="10">
        <v>15599.86</v>
      </c>
      <c r="H116" s="10">
        <v>187198.32</v>
      </c>
      <c r="I116" s="10">
        <v>149.66999999999999</v>
      </c>
      <c r="J116" s="10">
        <v>404965.11</v>
      </c>
      <c r="K116" s="10">
        <v>2705.72</v>
      </c>
      <c r="L116" s="10">
        <v>10.28</v>
      </c>
      <c r="M116" s="10">
        <v>4918.5600000000004</v>
      </c>
      <c r="N116" s="10">
        <v>0</v>
      </c>
      <c r="O116" s="10">
        <v>523768.31</v>
      </c>
      <c r="P116" s="10">
        <v>20643315.420000002</v>
      </c>
      <c r="Q116" s="10"/>
      <c r="R116" s="10">
        <v>72.23</v>
      </c>
      <c r="S116" s="10">
        <v>-20.2</v>
      </c>
      <c r="T116" s="10" t="s">
        <v>511</v>
      </c>
      <c r="U116" s="10" t="s">
        <v>512</v>
      </c>
      <c r="V116" s="10">
        <v>467.64</v>
      </c>
      <c r="W116" s="10">
        <v>552.24</v>
      </c>
      <c r="X116" s="10">
        <v>778.74</v>
      </c>
      <c r="Y116" s="10">
        <v>500.54</v>
      </c>
      <c r="Z116" s="10">
        <v>34.43</v>
      </c>
      <c r="AA116" s="10">
        <v>227.6</v>
      </c>
      <c r="AB116" s="11">
        <v>474.52</v>
      </c>
      <c r="AC116" s="18">
        <v>933.89</v>
      </c>
      <c r="AD116" s="18">
        <v>179.05999999999995</v>
      </c>
      <c r="AE116" s="18">
        <v>373.39</v>
      </c>
      <c r="AF116" s="18">
        <v>185.81</v>
      </c>
      <c r="AG116" s="18">
        <v>204.2</v>
      </c>
      <c r="AH116" s="18">
        <v>22.64500000000001</v>
      </c>
      <c r="AI116" s="18">
        <v>301.42999999999995</v>
      </c>
    </row>
    <row r="117" spans="1:35">
      <c r="A117" s="12" t="s">
        <v>513</v>
      </c>
      <c r="B117" s="13" t="s">
        <v>514</v>
      </c>
      <c r="C117" s="13" t="s">
        <v>66</v>
      </c>
      <c r="D117" s="13" t="s">
        <v>119</v>
      </c>
      <c r="E117" s="13" t="s">
        <v>90</v>
      </c>
      <c r="F117" s="13" t="s">
        <v>86</v>
      </c>
      <c r="G117" s="13">
        <v>4293.5600000000004</v>
      </c>
      <c r="H117" s="13">
        <v>51522.720000000001</v>
      </c>
      <c r="I117" s="13">
        <v>1177.97</v>
      </c>
      <c r="J117" s="13">
        <v>66590.55</v>
      </c>
      <c r="K117" s="13">
        <v>56.53</v>
      </c>
      <c r="L117" s="13">
        <v>1.06</v>
      </c>
      <c r="M117" s="13">
        <v>829.23</v>
      </c>
      <c r="N117" s="13">
        <v>0</v>
      </c>
      <c r="O117" s="13">
        <v>724148.49</v>
      </c>
      <c r="P117" s="13">
        <v>23055463.329999998</v>
      </c>
      <c r="Q117" s="13">
        <v>31.8</v>
      </c>
      <c r="R117" s="13">
        <v>59.82</v>
      </c>
      <c r="S117" s="13">
        <v>-32.71</v>
      </c>
      <c r="T117" s="13" t="s">
        <v>515</v>
      </c>
      <c r="U117" s="13" t="s">
        <v>189</v>
      </c>
      <c r="V117" s="13">
        <v>6052.5</v>
      </c>
      <c r="W117" s="13">
        <v>102.53</v>
      </c>
      <c r="X117" s="13">
        <v>966.05</v>
      </c>
      <c r="Y117" s="13">
        <v>1203.68</v>
      </c>
      <c r="Z117" s="13">
        <v>200.52</v>
      </c>
      <c r="AA117" s="13">
        <v>6.4</v>
      </c>
      <c r="AB117" s="14">
        <v>530.17999999999995</v>
      </c>
      <c r="AC117" s="18">
        <v>4650.97</v>
      </c>
      <c r="AD117" s="18">
        <v>628.77</v>
      </c>
      <c r="AE117" s="18">
        <v>560.69999999999993</v>
      </c>
      <c r="AF117" s="18">
        <v>888.95</v>
      </c>
      <c r="AG117" s="18">
        <v>38.109999999999985</v>
      </c>
      <c r="AH117" s="18">
        <v>198.55499999999998</v>
      </c>
      <c r="AI117" s="18">
        <v>357.08999999999992</v>
      </c>
    </row>
    <row r="118" spans="1:35">
      <c r="A118" s="9" t="s">
        <v>516</v>
      </c>
      <c r="B118" s="10" t="s">
        <v>517</v>
      </c>
      <c r="C118" s="10" t="s">
        <v>51</v>
      </c>
      <c r="D118" s="10" t="s">
        <v>119</v>
      </c>
      <c r="E118" s="10" t="s">
        <v>90</v>
      </c>
      <c r="F118" s="10" t="s">
        <v>75</v>
      </c>
      <c r="G118" s="10">
        <v>11082.37</v>
      </c>
      <c r="H118" s="10">
        <v>132988.44</v>
      </c>
      <c r="I118" s="10">
        <v>572.05999999999995</v>
      </c>
      <c r="J118" s="10">
        <v>65800.69</v>
      </c>
      <c r="K118" s="10">
        <v>115.02</v>
      </c>
      <c r="L118" s="10">
        <v>5.2</v>
      </c>
      <c r="M118" s="10">
        <v>0</v>
      </c>
      <c r="N118" s="10">
        <v>0</v>
      </c>
      <c r="O118" s="10">
        <v>321783.06</v>
      </c>
      <c r="P118" s="10">
        <v>2536529.81</v>
      </c>
      <c r="Q118" s="10">
        <v>7.9</v>
      </c>
      <c r="R118" s="10">
        <v>60.99</v>
      </c>
      <c r="S118" s="10">
        <v>34.229999999999997</v>
      </c>
      <c r="T118" s="10" t="s">
        <v>518</v>
      </c>
      <c r="U118" s="10" t="s">
        <v>519</v>
      </c>
      <c r="V118" s="10">
        <v>3229.2</v>
      </c>
      <c r="W118" s="10">
        <v>100.15</v>
      </c>
      <c r="X118" s="10">
        <v>148.65</v>
      </c>
      <c r="Y118" s="10">
        <v>132.52000000000001</v>
      </c>
      <c r="Z118" s="10">
        <v>824.44</v>
      </c>
      <c r="AA118" s="10">
        <v>559.13</v>
      </c>
      <c r="AB118" s="11">
        <v>123.03</v>
      </c>
      <c r="AC118" s="18">
        <v>1827.6699999999998</v>
      </c>
      <c r="AD118" s="18">
        <v>631.15</v>
      </c>
      <c r="AE118" s="18">
        <v>256.70000000000005</v>
      </c>
      <c r="AF118" s="18">
        <v>182.21</v>
      </c>
      <c r="AG118" s="18">
        <v>585.81000000000006</v>
      </c>
      <c r="AH118" s="18">
        <v>354.17500000000001</v>
      </c>
      <c r="AI118" s="18">
        <v>50.06</v>
      </c>
    </row>
    <row r="119" spans="1:35">
      <c r="A119" s="12" t="s">
        <v>520</v>
      </c>
      <c r="B119" s="13" t="s">
        <v>521</v>
      </c>
      <c r="C119" s="13" t="s">
        <v>143</v>
      </c>
      <c r="D119" s="13" t="s">
        <v>52</v>
      </c>
      <c r="E119" s="13" t="s">
        <v>53</v>
      </c>
      <c r="F119" s="13" t="s">
        <v>54</v>
      </c>
      <c r="G119" s="13">
        <v>6826.53</v>
      </c>
      <c r="H119" s="13">
        <v>81918.36</v>
      </c>
      <c r="I119" s="13">
        <v>313.12</v>
      </c>
      <c r="J119" s="13">
        <v>77044.77</v>
      </c>
      <c r="K119" s="13">
        <v>246.06</v>
      </c>
      <c r="L119" s="13">
        <v>5.89</v>
      </c>
      <c r="M119" s="13">
        <v>0</v>
      </c>
      <c r="N119" s="13">
        <v>449.33</v>
      </c>
      <c r="O119" s="13">
        <v>618596.04</v>
      </c>
      <c r="P119" s="13">
        <v>23369544.359999999</v>
      </c>
      <c r="Q119" s="13"/>
      <c r="R119" s="13">
        <v>60.67</v>
      </c>
      <c r="S119" s="13">
        <v>1.63</v>
      </c>
      <c r="T119" s="13" t="s">
        <v>522</v>
      </c>
      <c r="U119" s="13" t="s">
        <v>523</v>
      </c>
      <c r="V119" s="13">
        <v>2425.88</v>
      </c>
      <c r="W119" s="13">
        <v>708.1</v>
      </c>
      <c r="X119" s="13">
        <v>542.11</v>
      </c>
      <c r="Y119" s="13">
        <v>45.65</v>
      </c>
      <c r="Z119" s="13">
        <v>137.75</v>
      </c>
      <c r="AA119" s="13">
        <v>396.38</v>
      </c>
      <c r="AB119" s="14">
        <v>477.81</v>
      </c>
      <c r="AC119" s="18">
        <v>1024.3500000000001</v>
      </c>
      <c r="AD119" s="18">
        <v>23.199999999999932</v>
      </c>
      <c r="AE119" s="18">
        <v>136.76</v>
      </c>
      <c r="AF119" s="18">
        <v>269.08000000000004</v>
      </c>
      <c r="AG119" s="18">
        <v>100.88</v>
      </c>
      <c r="AH119" s="18">
        <v>191.42500000000001</v>
      </c>
      <c r="AI119" s="18">
        <v>304.72000000000003</v>
      </c>
    </row>
    <row r="120" spans="1:35">
      <c r="A120" s="9" t="s">
        <v>524</v>
      </c>
      <c r="B120" s="10" t="s">
        <v>525</v>
      </c>
      <c r="C120" s="10" t="s">
        <v>59</v>
      </c>
      <c r="D120" s="10" t="s">
        <v>73</v>
      </c>
      <c r="E120" s="10" t="s">
        <v>74</v>
      </c>
      <c r="F120" s="10" t="s">
        <v>75</v>
      </c>
      <c r="G120" s="10">
        <v>12650.63</v>
      </c>
      <c r="H120" s="10">
        <v>151807.56</v>
      </c>
      <c r="I120" s="10">
        <v>150.22999999999999</v>
      </c>
      <c r="J120" s="10">
        <v>392598.38</v>
      </c>
      <c r="K120" s="10">
        <v>2613.3200000000002</v>
      </c>
      <c r="L120" s="10">
        <v>4.1399999999999997</v>
      </c>
      <c r="M120" s="10">
        <v>2317.11</v>
      </c>
      <c r="N120" s="10">
        <v>0</v>
      </c>
      <c r="O120" s="10">
        <v>498689.57</v>
      </c>
      <c r="P120" s="10">
        <v>17025532.140000001</v>
      </c>
      <c r="Q120" s="10">
        <v>34.1</v>
      </c>
      <c r="R120" s="10">
        <v>69.16</v>
      </c>
      <c r="S120" s="10">
        <v>-2.76</v>
      </c>
      <c r="T120" s="10" t="s">
        <v>526</v>
      </c>
      <c r="U120" s="10" t="s">
        <v>527</v>
      </c>
      <c r="V120" s="10">
        <v>2261.9699999999998</v>
      </c>
      <c r="W120" s="10">
        <v>731.3</v>
      </c>
      <c r="X120" s="10">
        <v>280.81</v>
      </c>
      <c r="Y120" s="10">
        <v>787.75</v>
      </c>
      <c r="Z120" s="10">
        <v>17.25</v>
      </c>
      <c r="AA120" s="10">
        <v>1015.43</v>
      </c>
      <c r="AB120" s="11">
        <v>7.5</v>
      </c>
      <c r="AC120" s="18">
        <v>860.43999999999983</v>
      </c>
      <c r="AD120" s="18">
        <v>0</v>
      </c>
      <c r="AE120" s="18">
        <v>124.54000000000002</v>
      </c>
      <c r="AF120" s="18">
        <v>473.02</v>
      </c>
      <c r="AG120" s="18">
        <v>221.38</v>
      </c>
      <c r="AH120" s="18">
        <v>810.47499999999991</v>
      </c>
      <c r="AI120" s="18">
        <v>165.59</v>
      </c>
    </row>
    <row r="121" spans="1:35">
      <c r="A121" s="12" t="s">
        <v>528</v>
      </c>
      <c r="B121" s="13" t="s">
        <v>529</v>
      </c>
      <c r="C121" s="13" t="s">
        <v>128</v>
      </c>
      <c r="D121" s="13" t="s">
        <v>100</v>
      </c>
      <c r="E121" s="13" t="s">
        <v>133</v>
      </c>
      <c r="F121" s="13" t="s">
        <v>75</v>
      </c>
      <c r="G121" s="13">
        <v>9377.1200000000008</v>
      </c>
      <c r="H121" s="13">
        <v>112525.44</v>
      </c>
      <c r="I121" s="13">
        <v>569.04999999999995</v>
      </c>
      <c r="J121" s="13">
        <v>175480.3</v>
      </c>
      <c r="K121" s="13">
        <v>308.37</v>
      </c>
      <c r="L121" s="13">
        <v>4.17</v>
      </c>
      <c r="M121" s="13">
        <v>3253.11</v>
      </c>
      <c r="N121" s="13">
        <v>0</v>
      </c>
      <c r="O121" s="13">
        <v>481097.91</v>
      </c>
      <c r="P121" s="13">
        <v>1253685.57</v>
      </c>
      <c r="Q121" s="13">
        <v>2.6</v>
      </c>
      <c r="R121" s="13">
        <v>58</v>
      </c>
      <c r="S121" s="13">
        <v>-14.97</v>
      </c>
      <c r="T121" s="13" t="s">
        <v>530</v>
      </c>
      <c r="U121" s="13" t="s">
        <v>531</v>
      </c>
      <c r="V121" s="13">
        <v>1159.23</v>
      </c>
      <c r="W121" s="13">
        <v>457.71</v>
      </c>
      <c r="X121" s="13">
        <v>562.79</v>
      </c>
      <c r="Y121" s="13">
        <v>331.58</v>
      </c>
      <c r="Z121" s="13">
        <v>93.83</v>
      </c>
      <c r="AA121" s="13">
        <v>75.47</v>
      </c>
      <c r="AB121" s="14">
        <v>37.53</v>
      </c>
      <c r="AC121" s="18">
        <v>242.29999999999995</v>
      </c>
      <c r="AD121" s="18">
        <v>273.58999999999997</v>
      </c>
      <c r="AE121" s="18">
        <v>157.43999999999994</v>
      </c>
      <c r="AF121" s="18">
        <v>16.849999999999966</v>
      </c>
      <c r="AG121" s="18">
        <v>144.80000000000001</v>
      </c>
      <c r="AH121" s="18">
        <v>129.48499999999999</v>
      </c>
      <c r="AI121" s="18">
        <v>135.56</v>
      </c>
    </row>
    <row r="122" spans="1:35">
      <c r="A122" s="9" t="s">
        <v>532</v>
      </c>
      <c r="B122" s="10" t="s">
        <v>235</v>
      </c>
      <c r="C122" s="10" t="s">
        <v>175</v>
      </c>
      <c r="D122" s="10" t="s">
        <v>60</v>
      </c>
      <c r="E122" s="10" t="s">
        <v>53</v>
      </c>
      <c r="F122" s="10" t="s">
        <v>86</v>
      </c>
      <c r="G122" s="10">
        <v>17510.16</v>
      </c>
      <c r="H122" s="10">
        <v>210121.92</v>
      </c>
      <c r="I122" s="10">
        <v>315.2</v>
      </c>
      <c r="J122" s="10">
        <v>394630.92</v>
      </c>
      <c r="K122" s="10">
        <v>1252</v>
      </c>
      <c r="L122" s="10">
        <v>6.03</v>
      </c>
      <c r="M122" s="10">
        <v>0</v>
      </c>
      <c r="N122" s="10">
        <v>0</v>
      </c>
      <c r="O122" s="10">
        <v>504373.28</v>
      </c>
      <c r="P122" s="10">
        <v>17100361.379999999</v>
      </c>
      <c r="Q122" s="10">
        <v>33.9</v>
      </c>
      <c r="R122" s="10">
        <v>69.489999999999995</v>
      </c>
      <c r="S122" s="10">
        <v>50.62</v>
      </c>
      <c r="T122" s="10" t="s">
        <v>533</v>
      </c>
      <c r="U122" s="10" t="s">
        <v>496</v>
      </c>
      <c r="V122" s="10">
        <v>876.89</v>
      </c>
      <c r="W122" s="10">
        <v>520.12</v>
      </c>
      <c r="X122" s="10">
        <v>748.78</v>
      </c>
      <c r="Y122" s="10">
        <v>186.66</v>
      </c>
      <c r="Z122" s="10">
        <v>577.69000000000005</v>
      </c>
      <c r="AA122" s="10">
        <v>369.85</v>
      </c>
      <c r="AB122" s="11">
        <v>277.33999999999997</v>
      </c>
      <c r="AC122" s="18">
        <v>524.64</v>
      </c>
      <c r="AD122" s="18">
        <v>211.17999999999995</v>
      </c>
      <c r="AE122" s="18">
        <v>343.42999999999995</v>
      </c>
      <c r="AF122" s="18">
        <v>128.07000000000002</v>
      </c>
      <c r="AG122" s="18">
        <v>339.06000000000006</v>
      </c>
      <c r="AH122" s="18">
        <v>164.89500000000004</v>
      </c>
      <c r="AI122" s="18">
        <v>104.24999999999997</v>
      </c>
    </row>
    <row r="123" spans="1:35">
      <c r="A123" s="12" t="s">
        <v>534</v>
      </c>
      <c r="B123" s="13" t="s">
        <v>535</v>
      </c>
      <c r="C123" s="13" t="s">
        <v>128</v>
      </c>
      <c r="D123" s="13" t="s">
        <v>60</v>
      </c>
      <c r="E123" s="13" t="s">
        <v>53</v>
      </c>
      <c r="F123" s="13" t="s">
        <v>75</v>
      </c>
      <c r="G123" s="13">
        <v>5367.26</v>
      </c>
      <c r="H123" s="13">
        <v>64407.12</v>
      </c>
      <c r="I123" s="13">
        <v>273.99</v>
      </c>
      <c r="J123" s="13">
        <v>67005.009999999995</v>
      </c>
      <c r="K123" s="13">
        <v>244.55</v>
      </c>
      <c r="L123" s="13">
        <v>7.13</v>
      </c>
      <c r="M123" s="13">
        <v>0</v>
      </c>
      <c r="N123" s="13">
        <v>350.96</v>
      </c>
      <c r="O123" s="13">
        <v>863189.28</v>
      </c>
      <c r="P123" s="13">
        <v>16229020.5</v>
      </c>
      <c r="Q123" s="13">
        <v>18.8</v>
      </c>
      <c r="R123" s="13">
        <v>60.33</v>
      </c>
      <c r="S123" s="13">
        <v>59.2</v>
      </c>
      <c r="T123" s="13" t="s">
        <v>421</v>
      </c>
      <c r="U123" s="13" t="s">
        <v>536</v>
      </c>
      <c r="V123" s="13">
        <v>246.05</v>
      </c>
      <c r="W123" s="13">
        <v>590.19000000000005</v>
      </c>
      <c r="X123" s="13">
        <v>20.239999999999998</v>
      </c>
      <c r="Y123" s="13">
        <v>344.35</v>
      </c>
      <c r="Z123" s="13">
        <v>256.07</v>
      </c>
      <c r="AA123" s="13">
        <v>125.2</v>
      </c>
      <c r="AB123" s="14">
        <v>211.95</v>
      </c>
      <c r="AC123" s="18">
        <v>1155.48</v>
      </c>
      <c r="AD123" s="18">
        <v>141.1099999999999</v>
      </c>
      <c r="AE123" s="18">
        <v>385.11</v>
      </c>
      <c r="AF123" s="18">
        <v>29.620000000000005</v>
      </c>
      <c r="AG123" s="18">
        <v>17.439999999999998</v>
      </c>
      <c r="AH123" s="18">
        <v>79.754999999999981</v>
      </c>
      <c r="AI123" s="18">
        <v>38.859999999999985</v>
      </c>
    </row>
    <row r="124" spans="1:35">
      <c r="A124" s="9" t="s">
        <v>537</v>
      </c>
      <c r="B124" s="10" t="s">
        <v>538</v>
      </c>
      <c r="C124" s="10" t="s">
        <v>99</v>
      </c>
      <c r="D124" s="10" t="s">
        <v>60</v>
      </c>
      <c r="E124" s="10" t="s">
        <v>67</v>
      </c>
      <c r="F124" s="10" t="s">
        <v>75</v>
      </c>
      <c r="G124" s="10">
        <v>14587.75</v>
      </c>
      <c r="H124" s="10">
        <v>175053</v>
      </c>
      <c r="I124" s="10">
        <v>600.75</v>
      </c>
      <c r="J124" s="10">
        <v>374521.02</v>
      </c>
      <c r="K124" s="10">
        <v>623.41999999999996</v>
      </c>
      <c r="L124" s="10">
        <v>11.48</v>
      </c>
      <c r="M124" s="10">
        <v>1630.05</v>
      </c>
      <c r="N124" s="10">
        <v>0</v>
      </c>
      <c r="O124" s="10">
        <v>495546.27</v>
      </c>
      <c r="P124" s="10">
        <v>17043600.780000001</v>
      </c>
      <c r="Q124" s="10">
        <v>34.4</v>
      </c>
      <c r="R124" s="10">
        <v>70.8</v>
      </c>
      <c r="S124" s="10">
        <v>2.65</v>
      </c>
      <c r="T124" s="10" t="s">
        <v>539</v>
      </c>
      <c r="U124" s="10" t="s">
        <v>229</v>
      </c>
      <c r="V124" s="10">
        <v>787.14</v>
      </c>
      <c r="W124" s="10">
        <v>2095.4699999999998</v>
      </c>
      <c r="X124" s="10">
        <v>31.39</v>
      </c>
      <c r="Y124" s="10">
        <v>215.84</v>
      </c>
      <c r="Z124" s="10">
        <v>269.24</v>
      </c>
      <c r="AA124" s="10"/>
      <c r="AB124" s="11">
        <v>96.79</v>
      </c>
      <c r="AC124" s="18">
        <v>614.39</v>
      </c>
      <c r="AD124" s="18">
        <v>1364.1699999999998</v>
      </c>
      <c r="AE124" s="18">
        <v>373.96000000000004</v>
      </c>
      <c r="AF124" s="18">
        <v>98.890000000000015</v>
      </c>
      <c r="AG124" s="18">
        <v>30.610000000000014</v>
      </c>
      <c r="AI124" s="18">
        <v>76.3</v>
      </c>
    </row>
    <row r="125" spans="1:35">
      <c r="A125" s="12" t="s">
        <v>540</v>
      </c>
      <c r="B125" s="13" t="s">
        <v>541</v>
      </c>
      <c r="C125" s="13" t="s">
        <v>138</v>
      </c>
      <c r="D125" s="13" t="s">
        <v>100</v>
      </c>
      <c r="E125" s="13" t="s">
        <v>80</v>
      </c>
      <c r="F125" s="13" t="s">
        <v>75</v>
      </c>
      <c r="G125" s="13">
        <v>14677.78</v>
      </c>
      <c r="H125" s="13">
        <v>176133.36</v>
      </c>
      <c r="I125" s="13">
        <v>131.07</v>
      </c>
      <c r="J125" s="13">
        <v>221824.44</v>
      </c>
      <c r="K125" s="13"/>
      <c r="L125" s="13">
        <v>9.14</v>
      </c>
      <c r="M125" s="13">
        <v>3070.99</v>
      </c>
      <c r="N125" s="13">
        <v>0</v>
      </c>
      <c r="O125" s="13">
        <v>390442.5</v>
      </c>
      <c r="P125" s="13">
        <v>11905203.140000001</v>
      </c>
      <c r="Q125" s="13">
        <v>30.5</v>
      </c>
      <c r="R125" s="13">
        <v>70.48</v>
      </c>
      <c r="S125" s="13">
        <v>31.45</v>
      </c>
      <c r="T125" s="13" t="s">
        <v>542</v>
      </c>
      <c r="U125" s="13" t="s">
        <v>543</v>
      </c>
      <c r="V125" s="13">
        <v>1379.5</v>
      </c>
      <c r="W125" s="13">
        <v>171.35</v>
      </c>
      <c r="X125" s="13">
        <v>51.38</v>
      </c>
      <c r="Y125" s="13">
        <v>170.34</v>
      </c>
      <c r="Z125" s="13">
        <v>87.73</v>
      </c>
      <c r="AA125" s="13"/>
      <c r="AB125" s="14">
        <v>134.41</v>
      </c>
      <c r="AC125" s="18">
        <v>22.029999999999973</v>
      </c>
      <c r="AD125" s="18">
        <v>559.94999999999993</v>
      </c>
      <c r="AE125" s="18">
        <v>353.97</v>
      </c>
      <c r="AF125" s="18">
        <v>144.39000000000001</v>
      </c>
      <c r="AG125" s="18">
        <v>150.89999999999998</v>
      </c>
      <c r="AI125" s="18">
        <v>38.680000000000007</v>
      </c>
    </row>
    <row r="126" spans="1:35">
      <c r="A126" s="9" t="s">
        <v>544</v>
      </c>
      <c r="B126" s="10" t="s">
        <v>545</v>
      </c>
      <c r="C126" s="10" t="s">
        <v>66</v>
      </c>
      <c r="D126" s="10" t="s">
        <v>73</v>
      </c>
      <c r="E126" s="10" t="s">
        <v>67</v>
      </c>
      <c r="F126" s="10" t="s">
        <v>54</v>
      </c>
      <c r="G126" s="10">
        <v>4649.6899999999996</v>
      </c>
      <c r="H126" s="10">
        <v>55796.28</v>
      </c>
      <c r="I126" s="10">
        <v>578.44000000000005</v>
      </c>
      <c r="J126" s="10">
        <v>42134.21</v>
      </c>
      <c r="K126" s="10">
        <v>72.84</v>
      </c>
      <c r="L126" s="10">
        <v>1.4</v>
      </c>
      <c r="M126" s="10">
        <v>0</v>
      </c>
      <c r="N126" s="10">
        <v>0</v>
      </c>
      <c r="O126" s="10">
        <v>502497.11</v>
      </c>
      <c r="P126" s="10">
        <v>11938064.039999999</v>
      </c>
      <c r="Q126" s="10">
        <v>23.8</v>
      </c>
      <c r="R126" s="10">
        <v>60.86</v>
      </c>
      <c r="S126" s="10">
        <v>-22.09</v>
      </c>
      <c r="T126" s="10" t="s">
        <v>159</v>
      </c>
      <c r="U126" s="10" t="s">
        <v>204</v>
      </c>
      <c r="V126" s="10">
        <v>5085.1099999999997</v>
      </c>
      <c r="W126" s="10">
        <v>406.22</v>
      </c>
      <c r="X126" s="10">
        <v>623.9</v>
      </c>
      <c r="Y126" s="10">
        <v>1155.4000000000001</v>
      </c>
      <c r="Z126" s="10">
        <v>315.44</v>
      </c>
      <c r="AA126" s="10"/>
      <c r="AB126" s="11">
        <v>447.46</v>
      </c>
      <c r="AC126" s="18">
        <v>3683.58</v>
      </c>
      <c r="AD126" s="18">
        <v>325.07999999999993</v>
      </c>
      <c r="AE126" s="18">
        <v>218.54999999999995</v>
      </c>
      <c r="AF126" s="18">
        <v>840.67000000000007</v>
      </c>
      <c r="AG126" s="18">
        <v>76.81</v>
      </c>
      <c r="AI126" s="18">
        <v>274.37</v>
      </c>
    </row>
    <row r="127" spans="1:35">
      <c r="A127" s="12" t="s">
        <v>546</v>
      </c>
      <c r="B127" s="13" t="s">
        <v>547</v>
      </c>
      <c r="C127" s="13" t="s">
        <v>99</v>
      </c>
      <c r="D127" s="13" t="s">
        <v>52</v>
      </c>
      <c r="E127" s="13" t="s">
        <v>90</v>
      </c>
      <c r="F127" s="13" t="s">
        <v>75</v>
      </c>
      <c r="G127" s="13">
        <v>14578.11</v>
      </c>
      <c r="H127" s="13">
        <v>174937.32</v>
      </c>
      <c r="I127" s="13">
        <v>699.7</v>
      </c>
      <c r="J127" s="13">
        <v>310990.56</v>
      </c>
      <c r="K127" s="13">
        <v>444.46</v>
      </c>
      <c r="L127" s="13">
        <v>6.45</v>
      </c>
      <c r="M127" s="13">
        <v>2556.12</v>
      </c>
      <c r="N127" s="13">
        <v>0</v>
      </c>
      <c r="O127" s="13">
        <v>917186.93</v>
      </c>
      <c r="P127" s="13">
        <v>20365527.760000002</v>
      </c>
      <c r="Q127" s="13">
        <v>22.2</v>
      </c>
      <c r="R127" s="13">
        <v>59.59</v>
      </c>
      <c r="S127" s="13">
        <v>13</v>
      </c>
      <c r="T127" s="13" t="s">
        <v>82</v>
      </c>
      <c r="U127" s="13" t="s">
        <v>548</v>
      </c>
      <c r="V127" s="13">
        <v>22.36</v>
      </c>
      <c r="W127" s="13">
        <v>501.36</v>
      </c>
      <c r="X127" s="13">
        <v>143.9</v>
      </c>
      <c r="Y127" s="13">
        <v>833.09</v>
      </c>
      <c r="Z127" s="13">
        <v>458.55</v>
      </c>
      <c r="AA127" s="13"/>
      <c r="AB127" s="14">
        <v>364.61</v>
      </c>
      <c r="AC127" s="18">
        <v>1379.17</v>
      </c>
      <c r="AD127" s="18">
        <v>229.93999999999994</v>
      </c>
      <c r="AE127" s="18">
        <v>261.45000000000005</v>
      </c>
      <c r="AF127" s="18">
        <v>518.36</v>
      </c>
      <c r="AG127" s="18">
        <v>219.92000000000002</v>
      </c>
      <c r="AI127" s="18">
        <v>191.52</v>
      </c>
    </row>
    <row r="128" spans="1:35">
      <c r="A128" s="9" t="s">
        <v>549</v>
      </c>
      <c r="B128" s="10" t="s">
        <v>150</v>
      </c>
      <c r="C128" s="10" t="s">
        <v>105</v>
      </c>
      <c r="D128" s="10" t="s">
        <v>100</v>
      </c>
      <c r="E128" s="10" t="s">
        <v>61</v>
      </c>
      <c r="F128" s="10" t="s">
        <v>54</v>
      </c>
      <c r="G128" s="10">
        <v>8062.52</v>
      </c>
      <c r="H128" s="10">
        <v>96750.24</v>
      </c>
      <c r="I128" s="10">
        <v>361.42</v>
      </c>
      <c r="J128" s="10">
        <v>164573.79</v>
      </c>
      <c r="K128" s="10">
        <v>455.35</v>
      </c>
      <c r="L128" s="10">
        <v>9.36</v>
      </c>
      <c r="M128" s="10">
        <v>363.6</v>
      </c>
      <c r="N128" s="10">
        <v>0</v>
      </c>
      <c r="O128" s="10">
        <v>712294.51</v>
      </c>
      <c r="P128" s="10">
        <v>2505579.33</v>
      </c>
      <c r="Q128" s="10">
        <v>3.5</v>
      </c>
      <c r="R128" s="10">
        <v>73.48</v>
      </c>
      <c r="S128" s="10">
        <v>42.85</v>
      </c>
      <c r="T128" s="10" t="s">
        <v>550</v>
      </c>
      <c r="U128" s="10" t="s">
        <v>551</v>
      </c>
      <c r="V128" s="10">
        <v>1257.8399999999999</v>
      </c>
      <c r="W128" s="10">
        <v>829.32</v>
      </c>
      <c r="X128" s="10">
        <v>207.18</v>
      </c>
      <c r="Y128" s="10">
        <v>626.36</v>
      </c>
      <c r="Z128" s="10">
        <v>429.05</v>
      </c>
      <c r="AA128" s="10"/>
      <c r="AB128" s="11">
        <v>85.96</v>
      </c>
      <c r="AC128" s="18">
        <v>143.69000000000005</v>
      </c>
      <c r="AD128" s="18">
        <v>98.020000000000095</v>
      </c>
      <c r="AE128" s="18">
        <v>198.17000000000002</v>
      </c>
      <c r="AF128" s="18">
        <v>311.63</v>
      </c>
      <c r="AG128" s="18">
        <v>190.42000000000002</v>
      </c>
      <c r="AI128" s="18">
        <v>87.13000000000001</v>
      </c>
    </row>
    <row r="129" spans="1:35">
      <c r="A129" s="12" t="s">
        <v>552</v>
      </c>
      <c r="B129" s="13" t="s">
        <v>553</v>
      </c>
      <c r="C129" s="13" t="s">
        <v>99</v>
      </c>
      <c r="D129" s="13" t="s">
        <v>52</v>
      </c>
      <c r="E129" s="13" t="s">
        <v>74</v>
      </c>
      <c r="F129" s="13" t="s">
        <v>54</v>
      </c>
      <c r="G129" s="13">
        <v>2861.95</v>
      </c>
      <c r="H129" s="13">
        <v>34343.4</v>
      </c>
      <c r="I129" s="13">
        <v>84.14</v>
      </c>
      <c r="J129" s="13">
        <v>56312.9</v>
      </c>
      <c r="K129" s="13">
        <v>669.28</v>
      </c>
      <c r="L129" s="13">
        <v>9.0399999999999991</v>
      </c>
      <c r="M129" s="13">
        <v>0</v>
      </c>
      <c r="N129" s="13">
        <v>490.32</v>
      </c>
      <c r="O129" s="13">
        <v>417154.96</v>
      </c>
      <c r="P129" s="13">
        <v>1299038.8500000001</v>
      </c>
      <c r="Q129" s="13">
        <v>3.1</v>
      </c>
      <c r="R129" s="13">
        <v>69.010000000000005</v>
      </c>
      <c r="S129" s="13">
        <v>38.229999999999997</v>
      </c>
      <c r="T129" s="13" t="s">
        <v>554</v>
      </c>
      <c r="U129" s="13" t="s">
        <v>339</v>
      </c>
      <c r="V129" s="13">
        <v>632.91</v>
      </c>
      <c r="W129" s="13">
        <v>1370.19</v>
      </c>
      <c r="X129" s="13">
        <v>911.19</v>
      </c>
      <c r="Y129" s="13">
        <v>105.16</v>
      </c>
      <c r="Z129" s="13">
        <v>139.16999999999999</v>
      </c>
      <c r="AA129" s="13"/>
      <c r="AB129" s="14">
        <v>110.83</v>
      </c>
      <c r="AC129" s="18">
        <v>768.62</v>
      </c>
      <c r="AD129" s="18">
        <v>638.8900000000001</v>
      </c>
      <c r="AE129" s="18">
        <v>505.84000000000003</v>
      </c>
      <c r="AF129" s="18">
        <v>209.57000000000002</v>
      </c>
      <c r="AG129" s="18">
        <v>99.460000000000008</v>
      </c>
      <c r="AI129" s="18">
        <v>62.260000000000005</v>
      </c>
    </row>
    <row r="130" spans="1:35">
      <c r="A130" s="9" t="s">
        <v>555</v>
      </c>
      <c r="B130" s="10" t="s">
        <v>556</v>
      </c>
      <c r="C130" s="10" t="s">
        <v>85</v>
      </c>
      <c r="D130" s="10" t="s">
        <v>119</v>
      </c>
      <c r="E130" s="10" t="s">
        <v>74</v>
      </c>
      <c r="F130" s="10" t="s">
        <v>75</v>
      </c>
      <c r="G130" s="10">
        <v>10831.45</v>
      </c>
      <c r="H130" s="10">
        <v>129977.4</v>
      </c>
      <c r="I130" s="10">
        <v>139.93</v>
      </c>
      <c r="J130" s="10">
        <v>252813.89</v>
      </c>
      <c r="K130" s="10">
        <v>-1806.72</v>
      </c>
      <c r="L130" s="10">
        <v>3.8</v>
      </c>
      <c r="M130" s="10">
        <v>2280.4699999999998</v>
      </c>
      <c r="N130" s="10">
        <v>435.06</v>
      </c>
      <c r="O130" s="10">
        <v>563453.02</v>
      </c>
      <c r="P130" s="10">
        <v>13062893.01</v>
      </c>
      <c r="Q130" s="10">
        <v>23.2</v>
      </c>
      <c r="R130" s="10">
        <v>59.48</v>
      </c>
      <c r="S130" s="10">
        <v>-6.18</v>
      </c>
      <c r="T130" s="10" t="s">
        <v>557</v>
      </c>
      <c r="U130" s="10" t="s">
        <v>558</v>
      </c>
      <c r="V130" s="10">
        <v>1891.64</v>
      </c>
      <c r="W130" s="10">
        <v>2658.91</v>
      </c>
      <c r="X130" s="10">
        <v>1015.1</v>
      </c>
      <c r="Y130" s="10">
        <v>172.61</v>
      </c>
      <c r="Z130" s="10">
        <v>589.64</v>
      </c>
      <c r="AA130" s="10"/>
      <c r="AB130" s="11">
        <v>579.09</v>
      </c>
      <c r="AC130" s="18">
        <v>490.11000000000013</v>
      </c>
      <c r="AD130" s="18">
        <v>1927.61</v>
      </c>
      <c r="AE130" s="18">
        <v>609.75</v>
      </c>
      <c r="AF130" s="18">
        <v>142.12</v>
      </c>
      <c r="AG130" s="18">
        <v>351.01</v>
      </c>
      <c r="AI130" s="18">
        <v>406</v>
      </c>
    </row>
    <row r="131" spans="1:35">
      <c r="A131" s="12" t="s">
        <v>559</v>
      </c>
      <c r="B131" s="13" t="s">
        <v>560</v>
      </c>
      <c r="C131" s="13" t="s">
        <v>99</v>
      </c>
      <c r="D131" s="13" t="s">
        <v>52</v>
      </c>
      <c r="E131" s="13" t="s">
        <v>67</v>
      </c>
      <c r="F131" s="13" t="s">
        <v>86</v>
      </c>
      <c r="G131" s="13">
        <v>4925.05</v>
      </c>
      <c r="H131" s="13">
        <v>59100.6</v>
      </c>
      <c r="I131" s="13">
        <v>515.41999999999996</v>
      </c>
      <c r="J131" s="13">
        <v>93345.64</v>
      </c>
      <c r="K131" s="13">
        <v>181.11</v>
      </c>
      <c r="L131" s="13">
        <v>4.32</v>
      </c>
      <c r="M131" s="13">
        <v>0</v>
      </c>
      <c r="N131" s="13">
        <v>0</v>
      </c>
      <c r="O131" s="13">
        <v>815250.64</v>
      </c>
      <c r="P131" s="13">
        <v>22786814.5</v>
      </c>
      <c r="Q131" s="13"/>
      <c r="R131" s="13">
        <v>55.43</v>
      </c>
      <c r="S131" s="13">
        <v>54.33</v>
      </c>
      <c r="T131" s="13" t="s">
        <v>561</v>
      </c>
      <c r="U131" s="13" t="s">
        <v>440</v>
      </c>
      <c r="V131" s="13">
        <v>505.49</v>
      </c>
      <c r="W131" s="13">
        <v>21.75</v>
      </c>
      <c r="X131" s="13">
        <v>451.46</v>
      </c>
      <c r="Y131" s="13">
        <v>74.42</v>
      </c>
      <c r="Z131" s="13">
        <v>330.11</v>
      </c>
      <c r="AA131" s="13"/>
      <c r="AB131" s="14">
        <v>329.75</v>
      </c>
      <c r="AC131" s="18">
        <v>896.04</v>
      </c>
      <c r="AD131" s="18">
        <v>709.55</v>
      </c>
      <c r="AE131" s="18">
        <v>46.109999999999957</v>
      </c>
      <c r="AF131" s="18">
        <v>240.31</v>
      </c>
      <c r="AG131" s="18">
        <v>91.480000000000018</v>
      </c>
      <c r="AI131" s="18">
        <v>156.66</v>
      </c>
    </row>
    <row r="132" spans="1:35">
      <c r="A132" s="9" t="s">
        <v>562</v>
      </c>
      <c r="B132" s="10" t="s">
        <v>563</v>
      </c>
      <c r="C132" s="10" t="s">
        <v>51</v>
      </c>
      <c r="D132" s="10" t="s">
        <v>119</v>
      </c>
      <c r="E132" s="10" t="s">
        <v>74</v>
      </c>
      <c r="F132" s="10" t="s">
        <v>54</v>
      </c>
      <c r="G132" s="10">
        <v>12976.01</v>
      </c>
      <c r="H132" s="10">
        <v>155712.12</v>
      </c>
      <c r="I132" s="10">
        <v>78.510000000000005</v>
      </c>
      <c r="J132" s="10">
        <v>284304.84999999998</v>
      </c>
      <c r="K132" s="10">
        <v>3621.26</v>
      </c>
      <c r="L132" s="10">
        <v>0.79</v>
      </c>
      <c r="M132" s="10">
        <v>1938.4</v>
      </c>
      <c r="N132" s="10">
        <v>0</v>
      </c>
      <c r="O132" s="10">
        <v>221548.92</v>
      </c>
      <c r="P132" s="10">
        <v>23757406.800000001</v>
      </c>
      <c r="Q132" s="10"/>
      <c r="R132" s="10">
        <v>61.74</v>
      </c>
      <c r="S132" s="10">
        <v>-17.809999999999999</v>
      </c>
      <c r="T132" s="10" t="s">
        <v>548</v>
      </c>
      <c r="U132" s="10" t="s">
        <v>564</v>
      </c>
      <c r="V132" s="10">
        <v>370.43</v>
      </c>
      <c r="W132" s="10">
        <v>1764.64</v>
      </c>
      <c r="X132" s="10">
        <v>60.37</v>
      </c>
      <c r="Y132" s="10">
        <v>841.04</v>
      </c>
      <c r="Z132" s="10">
        <v>558.79999999999995</v>
      </c>
      <c r="AA132" s="10"/>
      <c r="AB132" s="11">
        <v>180.45</v>
      </c>
      <c r="AC132" s="18">
        <v>1031.0999999999999</v>
      </c>
      <c r="AD132" s="18">
        <v>1033.3400000000001</v>
      </c>
      <c r="AE132" s="18">
        <v>344.98</v>
      </c>
      <c r="AF132" s="18">
        <v>526.30999999999995</v>
      </c>
      <c r="AG132" s="18">
        <v>320.16999999999996</v>
      </c>
      <c r="AI132" s="18">
        <v>7.3599999999999852</v>
      </c>
    </row>
    <row r="133" spans="1:35">
      <c r="A133" s="12" t="s">
        <v>565</v>
      </c>
      <c r="B133" s="13" t="s">
        <v>566</v>
      </c>
      <c r="C133" s="13" t="s">
        <v>105</v>
      </c>
      <c r="D133" s="13" t="s">
        <v>73</v>
      </c>
      <c r="E133" s="13" t="s">
        <v>53</v>
      </c>
      <c r="F133" s="13" t="s">
        <v>75</v>
      </c>
      <c r="G133" s="13">
        <v>12563.6</v>
      </c>
      <c r="H133" s="13">
        <v>150763.20000000001</v>
      </c>
      <c r="I133" s="13">
        <v>345.66</v>
      </c>
      <c r="J133" s="13">
        <v>106667.64</v>
      </c>
      <c r="K133" s="13">
        <v>308.58999999999997</v>
      </c>
      <c r="L133" s="13">
        <v>2.0499999999999998</v>
      </c>
      <c r="M133" s="13">
        <v>684.91</v>
      </c>
      <c r="N133" s="13">
        <v>203.26</v>
      </c>
      <c r="O133" s="13">
        <v>791372.72</v>
      </c>
      <c r="P133" s="13">
        <v>4313783.74</v>
      </c>
      <c r="Q133" s="13">
        <v>5.5</v>
      </c>
      <c r="R133" s="13">
        <v>63.19</v>
      </c>
      <c r="S133" s="13">
        <v>12.57</v>
      </c>
      <c r="T133" s="13" t="s">
        <v>567</v>
      </c>
      <c r="U133" s="13" t="s">
        <v>135</v>
      </c>
      <c r="V133" s="13">
        <v>1644.22</v>
      </c>
      <c r="W133" s="13">
        <v>180.2</v>
      </c>
      <c r="X133" s="13">
        <v>1084.31</v>
      </c>
      <c r="Y133" s="13">
        <v>771.66</v>
      </c>
      <c r="Z133" s="13">
        <v>193.15</v>
      </c>
      <c r="AA133" s="13"/>
      <c r="AB133" s="14">
        <v>248.38</v>
      </c>
      <c r="AC133" s="18">
        <v>242.69000000000005</v>
      </c>
      <c r="AD133" s="18">
        <v>551.09999999999991</v>
      </c>
      <c r="AE133" s="18">
        <v>678.95999999999992</v>
      </c>
      <c r="AF133" s="18">
        <v>456.92999999999995</v>
      </c>
      <c r="AG133" s="18">
        <v>45.47999999999999</v>
      </c>
      <c r="AI133" s="18">
        <v>75.289999999999992</v>
      </c>
    </row>
    <row r="134" spans="1:35">
      <c r="A134" s="9" t="s">
        <v>568</v>
      </c>
      <c r="B134" s="10" t="s">
        <v>569</v>
      </c>
      <c r="C134" s="10" t="s">
        <v>59</v>
      </c>
      <c r="D134" s="10" t="s">
        <v>73</v>
      </c>
      <c r="E134" s="10" t="s">
        <v>80</v>
      </c>
      <c r="F134" s="10" t="s">
        <v>75</v>
      </c>
      <c r="G134" s="10">
        <v>10903.83</v>
      </c>
      <c r="H134" s="10">
        <v>130845.96</v>
      </c>
      <c r="I134" s="10">
        <v>243</v>
      </c>
      <c r="J134" s="10">
        <v>120974.31</v>
      </c>
      <c r="K134" s="10">
        <v>497.84</v>
      </c>
      <c r="L134" s="10">
        <v>4.53</v>
      </c>
      <c r="M134" s="10">
        <v>0</v>
      </c>
      <c r="N134" s="10">
        <v>0</v>
      </c>
      <c r="O134" s="10">
        <v>211242.42</v>
      </c>
      <c r="P134" s="10">
        <v>7039565.4299999997</v>
      </c>
      <c r="Q134" s="10">
        <v>33.299999999999997</v>
      </c>
      <c r="R134" s="10">
        <v>56.65</v>
      </c>
      <c r="S134" s="10">
        <v>8.6199999999999992</v>
      </c>
      <c r="T134" s="10" t="s">
        <v>570</v>
      </c>
      <c r="U134" s="10" t="s">
        <v>571</v>
      </c>
      <c r="V134" s="10">
        <v>1318.65</v>
      </c>
      <c r="W134" s="10">
        <v>1043.32</v>
      </c>
      <c r="X134" s="10">
        <v>827.09</v>
      </c>
      <c r="Y134" s="10">
        <v>98.77</v>
      </c>
      <c r="Z134" s="10">
        <v>307.94</v>
      </c>
      <c r="AA134" s="10"/>
      <c r="AB134" s="11">
        <v>374.61</v>
      </c>
      <c r="AC134" s="18">
        <v>82.879999999999882</v>
      </c>
      <c r="AD134" s="18">
        <v>312.02</v>
      </c>
      <c r="AE134" s="18">
        <v>421.74</v>
      </c>
      <c r="AF134" s="18">
        <v>215.96000000000004</v>
      </c>
      <c r="AG134" s="18">
        <v>69.31</v>
      </c>
      <c r="AI134" s="18">
        <v>201.52</v>
      </c>
    </row>
    <row r="135" spans="1:35">
      <c r="A135" s="12" t="s">
        <v>572</v>
      </c>
      <c r="B135" s="13" t="s">
        <v>573</v>
      </c>
      <c r="C135" s="13" t="s">
        <v>66</v>
      </c>
      <c r="D135" s="13" t="s">
        <v>119</v>
      </c>
      <c r="E135" s="13" t="s">
        <v>80</v>
      </c>
      <c r="F135" s="13" t="s">
        <v>86</v>
      </c>
      <c r="G135" s="13">
        <v>12167.63</v>
      </c>
      <c r="H135" s="13">
        <v>146011.56</v>
      </c>
      <c r="I135" s="13">
        <v>151.52000000000001</v>
      </c>
      <c r="J135" s="13">
        <v>361431.6</v>
      </c>
      <c r="K135" s="13">
        <v>2385.37</v>
      </c>
      <c r="L135" s="13">
        <v>6.27</v>
      </c>
      <c r="M135" s="13">
        <v>0</v>
      </c>
      <c r="N135" s="13">
        <v>0</v>
      </c>
      <c r="O135" s="13">
        <v>922256.64</v>
      </c>
      <c r="P135" s="13">
        <v>15686809.619999999</v>
      </c>
      <c r="Q135" s="13">
        <v>17</v>
      </c>
      <c r="R135" s="13">
        <v>62.87</v>
      </c>
      <c r="S135" s="13">
        <v>-35.909999999999997</v>
      </c>
      <c r="T135" s="13" t="s">
        <v>574</v>
      </c>
      <c r="U135" s="13" t="s">
        <v>575</v>
      </c>
      <c r="V135" s="13">
        <v>215.85</v>
      </c>
      <c r="W135" s="13">
        <v>1319.61</v>
      </c>
      <c r="X135" s="13">
        <v>60.95</v>
      </c>
      <c r="Y135" s="13">
        <v>86.93</v>
      </c>
      <c r="Z135" s="13">
        <v>1103.32</v>
      </c>
      <c r="AA135" s="13"/>
      <c r="AB135" s="14">
        <v>129.33000000000001</v>
      </c>
      <c r="AC135" s="18">
        <v>1185.68</v>
      </c>
      <c r="AD135" s="18">
        <v>588.30999999999995</v>
      </c>
      <c r="AE135" s="18">
        <v>344.40000000000003</v>
      </c>
      <c r="AF135" s="18">
        <v>227.8</v>
      </c>
      <c r="AG135" s="18">
        <v>864.68999999999994</v>
      </c>
      <c r="AI135" s="18">
        <v>43.759999999999991</v>
      </c>
    </row>
    <row r="136" spans="1:35">
      <c r="A136" s="9" t="s">
        <v>576</v>
      </c>
      <c r="B136" s="10" t="s">
        <v>577</v>
      </c>
      <c r="C136" s="10" t="s">
        <v>277</v>
      </c>
      <c r="D136" s="10" t="s">
        <v>52</v>
      </c>
      <c r="E136" s="10" t="s">
        <v>133</v>
      </c>
      <c r="F136" s="10" t="s">
        <v>75</v>
      </c>
      <c r="G136" s="10">
        <v>3867.78</v>
      </c>
      <c r="H136" s="10">
        <v>46413.36</v>
      </c>
      <c r="I136" s="10">
        <v>536.32000000000005</v>
      </c>
      <c r="J136" s="10">
        <v>58612.43</v>
      </c>
      <c r="K136" s="10">
        <v>109.29</v>
      </c>
      <c r="L136" s="10">
        <v>3.47</v>
      </c>
      <c r="M136" s="10">
        <v>0</v>
      </c>
      <c r="N136" s="10">
        <v>0</v>
      </c>
      <c r="O136" s="10">
        <v>678674.02</v>
      </c>
      <c r="P136" s="10">
        <v>8679526.7699999996</v>
      </c>
      <c r="Q136" s="10">
        <v>12.8</v>
      </c>
      <c r="R136" s="10">
        <v>67.52</v>
      </c>
      <c r="S136" s="10">
        <v>-23.08</v>
      </c>
      <c r="T136" s="10" t="s">
        <v>578</v>
      </c>
      <c r="U136" s="10" t="s">
        <v>579</v>
      </c>
      <c r="V136" s="10">
        <v>3997.93</v>
      </c>
      <c r="W136" s="10">
        <v>99.99</v>
      </c>
      <c r="X136" s="10">
        <v>986.84</v>
      </c>
      <c r="Y136" s="10">
        <v>325.36</v>
      </c>
      <c r="Z136" s="10">
        <v>479.99</v>
      </c>
      <c r="AA136" s="10"/>
      <c r="AB136" s="11">
        <v>110.52</v>
      </c>
      <c r="AC136" s="18">
        <v>2596.3999999999996</v>
      </c>
      <c r="AD136" s="18">
        <v>631.30999999999995</v>
      </c>
      <c r="AE136" s="18">
        <v>581.49</v>
      </c>
      <c r="AF136" s="18">
        <v>10.629999999999995</v>
      </c>
      <c r="AG136" s="18">
        <v>241.36</v>
      </c>
      <c r="AI136" s="18">
        <v>62.570000000000007</v>
      </c>
    </row>
    <row r="137" spans="1:35">
      <c r="A137" s="12" t="s">
        <v>580</v>
      </c>
      <c r="B137" s="13" t="s">
        <v>158</v>
      </c>
      <c r="C137" s="13" t="s">
        <v>118</v>
      </c>
      <c r="D137" s="13" t="s">
        <v>100</v>
      </c>
      <c r="E137" s="13" t="s">
        <v>67</v>
      </c>
      <c r="F137" s="13" t="s">
        <v>75</v>
      </c>
      <c r="G137" s="13">
        <v>10896.14</v>
      </c>
      <c r="H137" s="13">
        <v>130753.68</v>
      </c>
      <c r="I137" s="13">
        <v>502.9</v>
      </c>
      <c r="J137" s="13">
        <v>76546.86</v>
      </c>
      <c r="K137" s="13">
        <v>-152.21</v>
      </c>
      <c r="L137" s="13">
        <v>3.94</v>
      </c>
      <c r="M137" s="13">
        <v>0</v>
      </c>
      <c r="N137" s="13">
        <v>0</v>
      </c>
      <c r="O137" s="13">
        <v>651107.28</v>
      </c>
      <c r="P137" s="13">
        <v>12857466.52</v>
      </c>
      <c r="Q137" s="13">
        <v>19.7</v>
      </c>
      <c r="R137" s="13">
        <v>77.599999999999994</v>
      </c>
      <c r="S137" s="13">
        <v>-8.06</v>
      </c>
      <c r="T137" s="13" t="s">
        <v>581</v>
      </c>
      <c r="U137" s="13" t="s">
        <v>582</v>
      </c>
      <c r="V137" s="13">
        <v>279.33</v>
      </c>
      <c r="W137" s="13">
        <v>297.44</v>
      </c>
      <c r="X137" s="13">
        <v>368.45</v>
      </c>
      <c r="Y137" s="13">
        <v>21.17</v>
      </c>
      <c r="Z137" s="13">
        <v>538.96</v>
      </c>
      <c r="AA137" s="13"/>
      <c r="AB137" s="14">
        <v>253</v>
      </c>
      <c r="AC137" s="18">
        <v>1122.2</v>
      </c>
      <c r="AD137" s="18">
        <v>433.85999999999996</v>
      </c>
      <c r="AE137" s="18">
        <v>36.900000000000034</v>
      </c>
      <c r="AF137" s="18">
        <v>293.56</v>
      </c>
      <c r="AG137" s="18">
        <v>300.33000000000004</v>
      </c>
      <c r="AI137" s="18">
        <v>79.91</v>
      </c>
    </row>
    <row r="138" spans="1:35">
      <c r="A138" s="9" t="s">
        <v>583</v>
      </c>
      <c r="B138" s="10" t="s">
        <v>584</v>
      </c>
      <c r="C138" s="10" t="s">
        <v>138</v>
      </c>
      <c r="D138" s="10" t="s">
        <v>52</v>
      </c>
      <c r="E138" s="10" t="s">
        <v>80</v>
      </c>
      <c r="F138" s="10" t="s">
        <v>54</v>
      </c>
      <c r="G138" s="10">
        <v>15000.41</v>
      </c>
      <c r="H138" s="10">
        <v>180004.92</v>
      </c>
      <c r="I138" s="10">
        <v>233.35</v>
      </c>
      <c r="J138" s="10">
        <v>235915.45</v>
      </c>
      <c r="K138" s="10">
        <v>1010.99</v>
      </c>
      <c r="L138" s="10">
        <v>4.04</v>
      </c>
      <c r="M138" s="10">
        <v>0</v>
      </c>
      <c r="N138" s="10">
        <v>0</v>
      </c>
      <c r="O138" s="10">
        <v>829795.48</v>
      </c>
      <c r="P138" s="10">
        <v>12677326.92</v>
      </c>
      <c r="Q138" s="10">
        <v>15.3</v>
      </c>
      <c r="R138" s="10">
        <v>65.540000000000006</v>
      </c>
      <c r="S138" s="10">
        <v>-20.6</v>
      </c>
      <c r="T138" s="10" t="s">
        <v>585</v>
      </c>
      <c r="U138" s="10" t="s">
        <v>586</v>
      </c>
      <c r="V138" s="10">
        <v>1205.6400000000001</v>
      </c>
      <c r="W138" s="10">
        <v>1114.33</v>
      </c>
      <c r="X138" s="10">
        <v>586.74</v>
      </c>
      <c r="Y138" s="10">
        <v>856.63</v>
      </c>
      <c r="Z138" s="10">
        <v>90.01</v>
      </c>
      <c r="AA138" s="10"/>
      <c r="AB138" s="11">
        <v>76.22</v>
      </c>
      <c r="AC138" s="18">
        <v>195.88999999999987</v>
      </c>
      <c r="AD138" s="18">
        <v>383.03</v>
      </c>
      <c r="AE138" s="18">
        <v>181.39</v>
      </c>
      <c r="AF138" s="18">
        <v>541.9</v>
      </c>
      <c r="AG138" s="18">
        <v>148.62</v>
      </c>
      <c r="AI138" s="18">
        <v>96.87</v>
      </c>
    </row>
    <row r="139" spans="1:35">
      <c r="A139" s="12" t="s">
        <v>587</v>
      </c>
      <c r="B139" s="13" t="s">
        <v>588</v>
      </c>
      <c r="C139" s="13" t="s">
        <v>85</v>
      </c>
      <c r="D139" s="13" t="s">
        <v>52</v>
      </c>
      <c r="E139" s="13" t="s">
        <v>74</v>
      </c>
      <c r="F139" s="13" t="s">
        <v>54</v>
      </c>
      <c r="G139" s="13">
        <v>11057.58</v>
      </c>
      <c r="H139" s="13">
        <v>132690.96</v>
      </c>
      <c r="I139" s="13">
        <v>67.22</v>
      </c>
      <c r="J139" s="13">
        <v>130523.66</v>
      </c>
      <c r="K139" s="13">
        <v>1941.74</v>
      </c>
      <c r="L139" s="13">
        <v>6.39</v>
      </c>
      <c r="M139" s="13">
        <v>1007.94</v>
      </c>
      <c r="N139" s="13">
        <v>1611.32</v>
      </c>
      <c r="O139" s="13">
        <v>436646.58</v>
      </c>
      <c r="P139" s="13">
        <v>7171929.0099999998</v>
      </c>
      <c r="Q139" s="13">
        <v>16.399999999999999</v>
      </c>
      <c r="R139" s="13">
        <v>56.81</v>
      </c>
      <c r="S139" s="13">
        <v>17.829999999999998</v>
      </c>
      <c r="T139" s="13" t="s">
        <v>589</v>
      </c>
      <c r="U139" s="13" t="s">
        <v>590</v>
      </c>
      <c r="V139" s="13">
        <v>1398.53</v>
      </c>
      <c r="W139" s="13">
        <v>952.9</v>
      </c>
      <c r="X139" s="13"/>
      <c r="Y139" s="13"/>
      <c r="Z139" s="13">
        <v>349.81</v>
      </c>
      <c r="AA139" s="13"/>
      <c r="AB139" s="14">
        <v>364.4</v>
      </c>
      <c r="AC139" s="18">
        <v>3</v>
      </c>
      <c r="AD139" s="18">
        <v>221.60000000000002</v>
      </c>
      <c r="AG139" s="18">
        <v>111.18</v>
      </c>
      <c r="AI139" s="18">
        <v>191.30999999999997</v>
      </c>
    </row>
    <row r="140" spans="1:35">
      <c r="A140" s="9" t="s">
        <v>591</v>
      </c>
      <c r="B140" s="10" t="s">
        <v>592</v>
      </c>
      <c r="C140" s="10" t="s">
        <v>175</v>
      </c>
      <c r="D140" s="10" t="s">
        <v>100</v>
      </c>
      <c r="E140" s="10" t="s">
        <v>74</v>
      </c>
      <c r="F140" s="10" t="s">
        <v>86</v>
      </c>
      <c r="G140" s="10">
        <v>13959.79</v>
      </c>
      <c r="H140" s="10">
        <v>167517.48000000001</v>
      </c>
      <c r="I140" s="10">
        <v>104.67</v>
      </c>
      <c r="J140" s="10">
        <v>216622.04</v>
      </c>
      <c r="K140" s="10">
        <v>2069.5700000000002</v>
      </c>
      <c r="L140" s="10">
        <v>5.99</v>
      </c>
      <c r="M140" s="10">
        <v>2698.3</v>
      </c>
      <c r="N140" s="10">
        <v>0</v>
      </c>
      <c r="O140" s="10">
        <v>533886.5</v>
      </c>
      <c r="P140" s="10">
        <v>10431630.67</v>
      </c>
      <c r="Q140" s="10">
        <v>19.5</v>
      </c>
      <c r="R140" s="10">
        <v>56.54</v>
      </c>
      <c r="S140" s="10">
        <v>35.549999999999997</v>
      </c>
      <c r="T140" s="10" t="s">
        <v>593</v>
      </c>
      <c r="U140" s="10" t="s">
        <v>594</v>
      </c>
      <c r="V140" s="10">
        <v>2678.97</v>
      </c>
      <c r="W140" s="10">
        <v>142.25</v>
      </c>
      <c r="X140" s="10"/>
      <c r="Y140" s="10"/>
      <c r="Z140" s="10">
        <v>21.34</v>
      </c>
      <c r="AA140" s="10"/>
      <c r="AB140" s="11">
        <v>25.17</v>
      </c>
      <c r="AC140" s="18">
        <v>1277.4399999999998</v>
      </c>
      <c r="AD140" s="18">
        <v>589.04999999999995</v>
      </c>
      <c r="AG140" s="18">
        <v>217.29</v>
      </c>
      <c r="AI140" s="18">
        <v>147.92000000000002</v>
      </c>
    </row>
    <row r="141" spans="1:35">
      <c r="A141" s="12" t="s">
        <v>595</v>
      </c>
      <c r="B141" s="13" t="s">
        <v>596</v>
      </c>
      <c r="C141" s="13" t="s">
        <v>175</v>
      </c>
      <c r="D141" s="13" t="s">
        <v>100</v>
      </c>
      <c r="E141" s="13" t="s">
        <v>61</v>
      </c>
      <c r="F141" s="13" t="s">
        <v>86</v>
      </c>
      <c r="G141" s="13">
        <v>3474.93</v>
      </c>
      <c r="H141" s="13">
        <v>41699.160000000003</v>
      </c>
      <c r="I141" s="13">
        <v>607.77</v>
      </c>
      <c r="J141" s="13">
        <v>21470.42</v>
      </c>
      <c r="K141" s="13">
        <v>35.33</v>
      </c>
      <c r="L141" s="13">
        <v>10.85</v>
      </c>
      <c r="M141" s="13">
        <v>0</v>
      </c>
      <c r="N141" s="13">
        <v>0</v>
      </c>
      <c r="O141" s="13">
        <v>798262.37</v>
      </c>
      <c r="P141" s="13">
        <v>12690517.550000001</v>
      </c>
      <c r="Q141" s="13"/>
      <c r="R141" s="13">
        <v>-42.33</v>
      </c>
      <c r="S141" s="13">
        <v>-18.2</v>
      </c>
      <c r="T141" s="13" t="s">
        <v>597</v>
      </c>
      <c r="U141" s="13" t="s">
        <v>598</v>
      </c>
      <c r="V141" s="13">
        <v>1103.55</v>
      </c>
      <c r="W141" s="13">
        <v>414.97</v>
      </c>
      <c r="X141" s="13"/>
      <c r="Y141" s="13"/>
      <c r="Z141" s="13">
        <v>22.78</v>
      </c>
      <c r="AA141" s="13"/>
      <c r="AB141" s="14"/>
      <c r="AC141" s="18">
        <v>297.98</v>
      </c>
      <c r="AD141" s="18">
        <v>316.32999999999993</v>
      </c>
      <c r="AG141" s="18">
        <v>215.85</v>
      </c>
    </row>
    <row r="142" spans="1:35">
      <c r="A142" s="9" t="s">
        <v>599</v>
      </c>
      <c r="B142" s="10" t="s">
        <v>600</v>
      </c>
      <c r="C142" s="10" t="s">
        <v>138</v>
      </c>
      <c r="D142" s="10" t="s">
        <v>52</v>
      </c>
      <c r="E142" s="10" t="s">
        <v>133</v>
      </c>
      <c r="F142" s="10" t="s">
        <v>75</v>
      </c>
      <c r="G142" s="10">
        <v>11240.83</v>
      </c>
      <c r="H142" s="10">
        <v>134889.96</v>
      </c>
      <c r="I142" s="10">
        <v>393.09</v>
      </c>
      <c r="J142" s="10">
        <v>125019.27</v>
      </c>
      <c r="K142" s="10">
        <v>318.04000000000002</v>
      </c>
      <c r="L142" s="10">
        <v>3.83</v>
      </c>
      <c r="M142" s="10">
        <v>0</v>
      </c>
      <c r="N142" s="10">
        <v>1319.63</v>
      </c>
      <c r="O142" s="10">
        <v>600125.5</v>
      </c>
      <c r="P142" s="10">
        <v>17034720.469999999</v>
      </c>
      <c r="Q142" s="10">
        <v>28.4</v>
      </c>
      <c r="R142" s="10">
        <v>60.19</v>
      </c>
      <c r="S142" s="10">
        <v>32.950000000000003</v>
      </c>
      <c r="T142" s="10" t="s">
        <v>504</v>
      </c>
      <c r="U142" s="10" t="s">
        <v>601</v>
      </c>
      <c r="V142" s="10">
        <v>1234.27</v>
      </c>
      <c r="W142" s="10">
        <v>669.38</v>
      </c>
      <c r="X142" s="10"/>
      <c r="Y142" s="10"/>
      <c r="Z142" s="10">
        <v>57.5</v>
      </c>
      <c r="AA142" s="10"/>
      <c r="AB142" s="11"/>
      <c r="AC142" s="18">
        <v>167.26</v>
      </c>
      <c r="AD142" s="18">
        <v>61.919999999999959</v>
      </c>
      <c r="AG142" s="18">
        <v>181.13</v>
      </c>
    </row>
    <row r="143" spans="1:35">
      <c r="A143" s="12" t="s">
        <v>602</v>
      </c>
      <c r="B143" s="13" t="s">
        <v>113</v>
      </c>
      <c r="C143" s="13" t="s">
        <v>85</v>
      </c>
      <c r="D143" s="13" t="s">
        <v>100</v>
      </c>
      <c r="E143" s="13" t="s">
        <v>74</v>
      </c>
      <c r="F143" s="13" t="s">
        <v>54</v>
      </c>
      <c r="G143" s="13">
        <v>3522.5</v>
      </c>
      <c r="H143" s="13">
        <v>42270</v>
      </c>
      <c r="I143" s="13">
        <v>145.41999999999999</v>
      </c>
      <c r="J143" s="13">
        <v>105045.21</v>
      </c>
      <c r="K143" s="13">
        <v>722.36</v>
      </c>
      <c r="L143" s="13">
        <v>44.22</v>
      </c>
      <c r="M143" s="13">
        <v>0</v>
      </c>
      <c r="N143" s="13">
        <v>29.31</v>
      </c>
      <c r="O143" s="13">
        <v>787629.19</v>
      </c>
      <c r="P143" s="13">
        <v>1506356.78</v>
      </c>
      <c r="Q143" s="13">
        <v>1.9</v>
      </c>
      <c r="R143" s="13">
        <v>64.56</v>
      </c>
      <c r="S143" s="13">
        <v>-24.48</v>
      </c>
      <c r="T143" s="13" t="s">
        <v>603</v>
      </c>
      <c r="U143" s="13" t="s">
        <v>527</v>
      </c>
      <c r="V143" s="13">
        <v>3935.13</v>
      </c>
      <c r="W143" s="13">
        <v>701.37</v>
      </c>
      <c r="X143" s="13"/>
      <c r="Y143" s="13"/>
      <c r="Z143" s="13">
        <v>740.06</v>
      </c>
      <c r="AA143" s="13"/>
      <c r="AB143" s="14"/>
      <c r="AC143" s="18">
        <v>2533.6000000000004</v>
      </c>
      <c r="AD143" s="18">
        <v>29.92999999999995</v>
      </c>
      <c r="AG143" s="18">
        <v>501.42999999999995</v>
      </c>
    </row>
    <row r="144" spans="1:35">
      <c r="A144" s="9" t="s">
        <v>604</v>
      </c>
      <c r="B144" s="10" t="s">
        <v>517</v>
      </c>
      <c r="C144" s="10" t="s">
        <v>99</v>
      </c>
      <c r="D144" s="10" t="s">
        <v>60</v>
      </c>
      <c r="E144" s="10" t="s">
        <v>80</v>
      </c>
      <c r="F144" s="10" t="s">
        <v>54</v>
      </c>
      <c r="G144" s="10">
        <v>17844.169999999998</v>
      </c>
      <c r="H144" s="10">
        <v>214130.04</v>
      </c>
      <c r="I144" s="10">
        <v>133.37</v>
      </c>
      <c r="J144" s="10">
        <v>461048.9</v>
      </c>
      <c r="K144" s="10">
        <v>3456.92</v>
      </c>
      <c r="L144" s="10">
        <v>6.42</v>
      </c>
      <c r="M144" s="10">
        <v>0</v>
      </c>
      <c r="N144" s="10">
        <v>0</v>
      </c>
      <c r="O144" s="10">
        <v>429724.8</v>
      </c>
      <c r="P144" s="10">
        <v>15794460.880000001</v>
      </c>
      <c r="Q144" s="10">
        <v>36.799999999999997</v>
      </c>
      <c r="R144" s="10">
        <v>70.25</v>
      </c>
      <c r="S144" s="10">
        <v>31.42</v>
      </c>
      <c r="T144" s="10" t="s">
        <v>605</v>
      </c>
      <c r="U144" s="10" t="s">
        <v>606</v>
      </c>
      <c r="V144" s="10">
        <v>412.29</v>
      </c>
      <c r="W144" s="10">
        <v>176.88</v>
      </c>
      <c r="X144" s="10"/>
      <c r="Y144" s="10"/>
      <c r="Z144" s="10">
        <v>195.38</v>
      </c>
      <c r="AA144" s="10"/>
      <c r="AB144" s="11"/>
      <c r="AC144" s="18">
        <v>989.24</v>
      </c>
      <c r="AD144" s="18">
        <v>554.41999999999996</v>
      </c>
      <c r="AG144" s="18">
        <v>43.25</v>
      </c>
    </row>
    <row r="145" spans="1:33">
      <c r="A145" s="12" t="s">
        <v>607</v>
      </c>
      <c r="B145" s="13" t="s">
        <v>608</v>
      </c>
      <c r="C145" s="13" t="s">
        <v>105</v>
      </c>
      <c r="D145" s="13" t="s">
        <v>73</v>
      </c>
      <c r="E145" s="13" t="s">
        <v>67</v>
      </c>
      <c r="F145" s="13" t="s">
        <v>54</v>
      </c>
      <c r="G145" s="13">
        <v>5688.61</v>
      </c>
      <c r="H145" s="13">
        <v>68263.320000000007</v>
      </c>
      <c r="I145" s="13">
        <v>562.36</v>
      </c>
      <c r="J145" s="13">
        <v>99409.32</v>
      </c>
      <c r="K145" s="13">
        <v>176.77</v>
      </c>
      <c r="L145" s="13">
        <v>9.89</v>
      </c>
      <c r="M145" s="13">
        <v>579.14</v>
      </c>
      <c r="N145" s="13">
        <v>1376</v>
      </c>
      <c r="O145" s="13">
        <v>460505.02</v>
      </c>
      <c r="P145" s="13">
        <v>3838608.27</v>
      </c>
      <c r="Q145" s="13">
        <v>8.3000000000000007</v>
      </c>
      <c r="R145" s="13">
        <v>77.290000000000006</v>
      </c>
      <c r="S145" s="13">
        <v>-25.09</v>
      </c>
      <c r="T145" s="13" t="s">
        <v>609</v>
      </c>
      <c r="U145" s="13" t="s">
        <v>610</v>
      </c>
      <c r="V145" s="13"/>
      <c r="W145" s="13">
        <v>1295.31</v>
      </c>
      <c r="X145" s="13"/>
      <c r="Y145" s="13"/>
      <c r="Z145" s="13">
        <v>10.56</v>
      </c>
      <c r="AA145" s="13"/>
      <c r="AB145" s="14"/>
      <c r="AD145" s="18">
        <v>564.01</v>
      </c>
      <c r="AG145" s="18">
        <v>228.07</v>
      </c>
    </row>
    <row r="146" spans="1:33">
      <c r="A146" s="9" t="s">
        <v>611</v>
      </c>
      <c r="B146" s="10" t="s">
        <v>612</v>
      </c>
      <c r="C146" s="10" t="s">
        <v>105</v>
      </c>
      <c r="D146" s="10" t="s">
        <v>100</v>
      </c>
      <c r="E146" s="10" t="s">
        <v>90</v>
      </c>
      <c r="F146" s="10" t="s">
        <v>75</v>
      </c>
      <c r="G146" s="10">
        <v>871.3</v>
      </c>
      <c r="H146" s="10">
        <v>10455.6</v>
      </c>
      <c r="I146" s="10">
        <v>592.99</v>
      </c>
      <c r="J146" s="10">
        <v>17680.47</v>
      </c>
      <c r="K146" s="10">
        <v>29.82</v>
      </c>
      <c r="L146" s="10">
        <v>5.32</v>
      </c>
      <c r="M146" s="10">
        <v>51.9</v>
      </c>
      <c r="N146" s="10">
        <v>0</v>
      </c>
      <c r="O146" s="10">
        <v>601032.61</v>
      </c>
      <c r="P146" s="10">
        <v>828824.31</v>
      </c>
      <c r="Q146" s="10">
        <v>1.4</v>
      </c>
      <c r="R146" s="10">
        <v>64.040000000000006</v>
      </c>
      <c r="S146" s="10">
        <v>25.24</v>
      </c>
      <c r="T146" s="10" t="s">
        <v>613</v>
      </c>
      <c r="U146" s="10" t="s">
        <v>614</v>
      </c>
      <c r="V146" s="10"/>
      <c r="W146" s="10">
        <v>1494.85</v>
      </c>
      <c r="X146" s="10"/>
      <c r="Y146" s="10"/>
      <c r="Z146" s="10">
        <v>111.61</v>
      </c>
      <c r="AA146" s="10"/>
      <c r="AB146" s="11"/>
      <c r="AD146" s="18">
        <v>763.55</v>
      </c>
      <c r="AG146" s="18">
        <v>127.02</v>
      </c>
    </row>
    <row r="147" spans="1:33">
      <c r="A147" s="12" t="s">
        <v>615</v>
      </c>
      <c r="B147" s="13" t="s">
        <v>616</v>
      </c>
      <c r="C147" s="13" t="s">
        <v>105</v>
      </c>
      <c r="D147" s="13" t="s">
        <v>119</v>
      </c>
      <c r="E147" s="13" t="s">
        <v>80</v>
      </c>
      <c r="F147" s="13" t="s">
        <v>75</v>
      </c>
      <c r="G147" s="13">
        <v>15998.7</v>
      </c>
      <c r="H147" s="13">
        <v>191984.4</v>
      </c>
      <c r="I147" s="13">
        <v>150.99</v>
      </c>
      <c r="J147" s="13">
        <v>209339.71</v>
      </c>
      <c r="K147" s="13">
        <v>1386.45</v>
      </c>
      <c r="L147" s="13">
        <v>8.9600000000000009</v>
      </c>
      <c r="M147" s="13">
        <v>0</v>
      </c>
      <c r="N147" s="13">
        <v>1561.11</v>
      </c>
      <c r="O147" s="13">
        <v>779908.15</v>
      </c>
      <c r="P147" s="13">
        <v>3658292.16</v>
      </c>
      <c r="Q147" s="13">
        <v>4.7</v>
      </c>
      <c r="R147" s="13">
        <v>-43.5</v>
      </c>
      <c r="S147" s="13">
        <v>22.34</v>
      </c>
      <c r="T147" s="13" t="s">
        <v>617</v>
      </c>
      <c r="U147" s="13" t="s">
        <v>618</v>
      </c>
      <c r="V147" s="13"/>
      <c r="W147" s="13">
        <v>924.95</v>
      </c>
      <c r="X147" s="13"/>
      <c r="Y147" s="13"/>
      <c r="Z147" s="13">
        <v>14.34</v>
      </c>
      <c r="AA147" s="13"/>
      <c r="AB147" s="14"/>
      <c r="AD147" s="18">
        <v>193.65000000000009</v>
      </c>
      <c r="AG147" s="18">
        <v>224.29</v>
      </c>
    </row>
    <row r="148" spans="1:33">
      <c r="A148" s="9" t="s">
        <v>619</v>
      </c>
      <c r="B148" s="10" t="s">
        <v>620</v>
      </c>
      <c r="C148" s="10" t="s">
        <v>118</v>
      </c>
      <c r="D148" s="10" t="s">
        <v>119</v>
      </c>
      <c r="E148" s="10" t="s">
        <v>53</v>
      </c>
      <c r="F148" s="10" t="s">
        <v>75</v>
      </c>
      <c r="G148" s="10">
        <v>16632.66</v>
      </c>
      <c r="H148" s="10">
        <v>199591.92</v>
      </c>
      <c r="I148" s="10">
        <v>349.82</v>
      </c>
      <c r="J148" s="10">
        <v>134627</v>
      </c>
      <c r="K148" s="10">
        <v>384.85</v>
      </c>
      <c r="L148" s="10">
        <v>9</v>
      </c>
      <c r="M148" s="10">
        <v>0</v>
      </c>
      <c r="N148" s="10">
        <v>0</v>
      </c>
      <c r="O148" s="10">
        <v>692498.11</v>
      </c>
      <c r="P148" s="10">
        <v>21593338.899999999</v>
      </c>
      <c r="Q148" s="10">
        <v>31.2</v>
      </c>
      <c r="R148" s="10">
        <v>60.15</v>
      </c>
      <c r="S148" s="10">
        <v>47.28</v>
      </c>
      <c r="T148" s="10" t="s">
        <v>621</v>
      </c>
      <c r="U148" s="10" t="s">
        <v>622</v>
      </c>
      <c r="V148" s="10"/>
      <c r="W148" s="10">
        <v>337.33</v>
      </c>
      <c r="X148" s="10"/>
      <c r="Y148" s="10"/>
      <c r="Z148" s="10">
        <v>28.42</v>
      </c>
      <c r="AA148" s="10"/>
      <c r="AB148" s="11"/>
      <c r="AD148" s="18">
        <v>393.96999999999997</v>
      </c>
      <c r="AG148" s="18">
        <v>210.20999999999998</v>
      </c>
    </row>
    <row r="149" spans="1:33">
      <c r="A149" s="12" t="s">
        <v>623</v>
      </c>
      <c r="B149" s="13" t="s">
        <v>624</v>
      </c>
      <c r="C149" s="13" t="s">
        <v>128</v>
      </c>
      <c r="D149" s="13" t="s">
        <v>100</v>
      </c>
      <c r="E149" s="13" t="s">
        <v>61</v>
      </c>
      <c r="F149" s="13" t="s">
        <v>86</v>
      </c>
      <c r="G149" s="13">
        <v>10305.950000000001</v>
      </c>
      <c r="H149" s="13">
        <v>123671.4</v>
      </c>
      <c r="I149" s="13">
        <v>744.69</v>
      </c>
      <c r="J149" s="13">
        <v>248385.36</v>
      </c>
      <c r="K149" s="13">
        <v>333.54</v>
      </c>
      <c r="L149" s="13">
        <v>1.29</v>
      </c>
      <c r="M149" s="13">
        <v>3498.33</v>
      </c>
      <c r="N149" s="13">
        <v>571.24</v>
      </c>
      <c r="O149" s="13">
        <v>885873.87</v>
      </c>
      <c r="P149" s="13">
        <v>1029934.42</v>
      </c>
      <c r="Q149" s="13">
        <v>1.2</v>
      </c>
      <c r="R149" s="13">
        <v>57.65</v>
      </c>
      <c r="S149" s="13">
        <v>-35.299999999999997</v>
      </c>
      <c r="T149" s="13" t="s">
        <v>625</v>
      </c>
      <c r="U149" s="13" t="s">
        <v>626</v>
      </c>
      <c r="V149" s="13"/>
      <c r="W149" s="13">
        <v>61.25</v>
      </c>
      <c r="X149" s="13"/>
      <c r="Y149" s="13"/>
      <c r="Z149" s="13"/>
      <c r="AA149" s="13"/>
      <c r="AB149" s="14"/>
      <c r="AD149" s="18">
        <v>670.05</v>
      </c>
    </row>
    <row r="150" spans="1:33">
      <c r="A150" s="9" t="s">
        <v>627</v>
      </c>
      <c r="B150" s="10" t="s">
        <v>628</v>
      </c>
      <c r="C150" s="10" t="s">
        <v>99</v>
      </c>
      <c r="D150" s="10" t="s">
        <v>52</v>
      </c>
      <c r="E150" s="10" t="s">
        <v>80</v>
      </c>
      <c r="F150" s="10" t="s">
        <v>86</v>
      </c>
      <c r="G150" s="10">
        <v>11298.16</v>
      </c>
      <c r="H150" s="10">
        <v>135577.92000000001</v>
      </c>
      <c r="I150" s="10">
        <v>214.77</v>
      </c>
      <c r="J150" s="10">
        <v>199834.42</v>
      </c>
      <c r="K150" s="10">
        <v>930.46</v>
      </c>
      <c r="L150" s="10">
        <v>0.79</v>
      </c>
      <c r="M150" s="10">
        <v>0</v>
      </c>
      <c r="N150" s="10">
        <v>2521.83</v>
      </c>
      <c r="O150" s="10">
        <v>452068.62</v>
      </c>
      <c r="P150" s="10">
        <v>3682035.89</v>
      </c>
      <c r="Q150" s="10">
        <v>8.1</v>
      </c>
      <c r="R150" s="10">
        <v>71.87</v>
      </c>
      <c r="S150" s="10">
        <v>18.55</v>
      </c>
      <c r="T150" s="10" t="s">
        <v>629</v>
      </c>
      <c r="U150" s="10" t="s">
        <v>456</v>
      </c>
      <c r="V150" s="10"/>
      <c r="W150" s="10">
        <v>636.5</v>
      </c>
      <c r="X150" s="10"/>
      <c r="Y150" s="10"/>
      <c r="Z150" s="10"/>
      <c r="AA150" s="10"/>
      <c r="AB150" s="11"/>
      <c r="AD150" s="18">
        <v>94.799999999999955</v>
      </c>
    </row>
    <row r="151" spans="1:33">
      <c r="A151" s="12" t="s">
        <v>630</v>
      </c>
      <c r="B151" s="13" t="s">
        <v>341</v>
      </c>
      <c r="C151" s="13" t="s">
        <v>138</v>
      </c>
      <c r="D151" s="13" t="s">
        <v>73</v>
      </c>
      <c r="E151" s="13" t="s">
        <v>133</v>
      </c>
      <c r="F151" s="13" t="s">
        <v>75</v>
      </c>
      <c r="G151" s="13">
        <v>5792.74</v>
      </c>
      <c r="H151" s="13">
        <v>69512.88</v>
      </c>
      <c r="I151" s="13">
        <v>334.59</v>
      </c>
      <c r="J151" s="13">
        <v>101489.9</v>
      </c>
      <c r="K151" s="13">
        <v>303.33</v>
      </c>
      <c r="L151" s="13">
        <v>9.07</v>
      </c>
      <c r="M151" s="13">
        <v>0</v>
      </c>
      <c r="N151" s="13">
        <v>43.79</v>
      </c>
      <c r="O151" s="13">
        <v>335967.98</v>
      </c>
      <c r="P151" s="13">
        <v>3460391.78</v>
      </c>
      <c r="Q151" s="13">
        <v>10.3</v>
      </c>
      <c r="R151" s="13">
        <v>72.72</v>
      </c>
      <c r="S151" s="13">
        <v>30.3</v>
      </c>
      <c r="T151" s="13" t="s">
        <v>631</v>
      </c>
      <c r="U151" s="13" t="s">
        <v>632</v>
      </c>
      <c r="V151" s="13"/>
      <c r="W151" s="13">
        <v>239.78</v>
      </c>
      <c r="X151" s="13"/>
      <c r="Y151" s="13"/>
      <c r="Z151" s="13"/>
      <c r="AA151" s="13"/>
      <c r="AB151" s="14"/>
      <c r="AD151" s="18">
        <v>491.52</v>
      </c>
    </row>
    <row r="152" spans="1:33">
      <c r="A152" s="9" t="s">
        <v>633</v>
      </c>
      <c r="B152" s="10" t="s">
        <v>634</v>
      </c>
      <c r="C152" s="10" t="s">
        <v>138</v>
      </c>
      <c r="D152" s="10" t="s">
        <v>73</v>
      </c>
      <c r="E152" s="10" t="s">
        <v>133</v>
      </c>
      <c r="F152" s="10" t="s">
        <v>54</v>
      </c>
      <c r="G152" s="10">
        <v>7596.14</v>
      </c>
      <c r="H152" s="10">
        <v>91153.68</v>
      </c>
      <c r="I152" s="10">
        <v>461.96</v>
      </c>
      <c r="J152" s="10">
        <v>200743.74</v>
      </c>
      <c r="K152" s="10">
        <v>434.55</v>
      </c>
      <c r="L152" s="10">
        <v>4.0599999999999996</v>
      </c>
      <c r="M152" s="10">
        <v>0</v>
      </c>
      <c r="N152" s="10">
        <v>1373.17</v>
      </c>
      <c r="O152" s="10">
        <v>644804.11</v>
      </c>
      <c r="P152" s="10">
        <v>1514698.41</v>
      </c>
      <c r="Q152" s="10">
        <v>2.2999999999999998</v>
      </c>
      <c r="R152" s="10">
        <v>68.11</v>
      </c>
      <c r="S152" s="10">
        <v>20.86</v>
      </c>
      <c r="T152" s="10" t="s">
        <v>575</v>
      </c>
      <c r="U152" s="10" t="s">
        <v>306</v>
      </c>
      <c r="V152" s="10"/>
      <c r="W152" s="10">
        <v>2191.12</v>
      </c>
      <c r="X152" s="10"/>
      <c r="Y152" s="10"/>
      <c r="Z152" s="10"/>
      <c r="AA152" s="10"/>
      <c r="AB152" s="11"/>
      <c r="AD152" s="18">
        <v>1459.82</v>
      </c>
    </row>
    <row r="153" spans="1:33">
      <c r="A153" s="12" t="s">
        <v>635</v>
      </c>
      <c r="B153" s="13" t="s">
        <v>538</v>
      </c>
      <c r="C153" s="13" t="s">
        <v>72</v>
      </c>
      <c r="D153" s="13" t="s">
        <v>73</v>
      </c>
      <c r="E153" s="13" t="s">
        <v>53</v>
      </c>
      <c r="F153" s="13" t="s">
        <v>75</v>
      </c>
      <c r="G153" s="13">
        <v>16677.810000000001</v>
      </c>
      <c r="H153" s="13">
        <v>200133.72</v>
      </c>
      <c r="I153" s="13">
        <v>302.33999999999997</v>
      </c>
      <c r="J153" s="13">
        <v>500938.52</v>
      </c>
      <c r="K153" s="13">
        <v>1656.87</v>
      </c>
      <c r="L153" s="13">
        <v>2.5099999999999998</v>
      </c>
      <c r="M153" s="13">
        <v>0</v>
      </c>
      <c r="N153" s="13">
        <v>770.74</v>
      </c>
      <c r="O153" s="13">
        <v>625174.54</v>
      </c>
      <c r="P153" s="13">
        <v>21868085.800000001</v>
      </c>
      <c r="Q153" s="13">
        <v>35</v>
      </c>
      <c r="R153" s="13">
        <v>75.7</v>
      </c>
      <c r="S153" s="13">
        <v>55.71</v>
      </c>
      <c r="T153" s="13" t="s">
        <v>636</v>
      </c>
      <c r="U153" s="13" t="s">
        <v>69</v>
      </c>
      <c r="V153" s="13"/>
      <c r="W153" s="13">
        <v>1765.81</v>
      </c>
      <c r="X153" s="13"/>
      <c r="Y153" s="13"/>
      <c r="Z153" s="13"/>
      <c r="AA153" s="13"/>
      <c r="AB153" s="14"/>
      <c r="AD153" s="18">
        <v>1034.51</v>
      </c>
    </row>
    <row r="154" spans="1:33">
      <c r="A154" s="9" t="s">
        <v>637</v>
      </c>
      <c r="B154" s="10" t="s">
        <v>638</v>
      </c>
      <c r="C154" s="10" t="s">
        <v>175</v>
      </c>
      <c r="D154" s="10" t="s">
        <v>60</v>
      </c>
      <c r="E154" s="10" t="s">
        <v>74</v>
      </c>
      <c r="F154" s="10" t="s">
        <v>54</v>
      </c>
      <c r="G154" s="10">
        <v>12369.62</v>
      </c>
      <c r="H154" s="10">
        <v>148435.44</v>
      </c>
      <c r="I154" s="10">
        <v>113.76</v>
      </c>
      <c r="J154" s="10">
        <v>137185.04</v>
      </c>
      <c r="K154" s="10">
        <v>1205.92</v>
      </c>
      <c r="L154" s="10">
        <v>6.63</v>
      </c>
      <c r="M154" s="10">
        <v>3888.96</v>
      </c>
      <c r="N154" s="10">
        <v>0</v>
      </c>
      <c r="O154" s="10">
        <v>808996.17</v>
      </c>
      <c r="P154" s="10">
        <v>12230947.51</v>
      </c>
      <c r="Q154" s="10">
        <v>15.1</v>
      </c>
      <c r="R154" s="10">
        <v>63.01</v>
      </c>
      <c r="S154" s="10">
        <v>52.11</v>
      </c>
      <c r="T154" s="10" t="s">
        <v>372</v>
      </c>
      <c r="U154" s="10" t="s">
        <v>639</v>
      </c>
      <c r="V154" s="10"/>
      <c r="W154" s="10">
        <v>893.66</v>
      </c>
      <c r="X154" s="10"/>
      <c r="Y154" s="10"/>
      <c r="Z154" s="10"/>
      <c r="AA154" s="10"/>
      <c r="AB154" s="11"/>
      <c r="AD154" s="18">
        <v>162.36000000000001</v>
      </c>
    </row>
    <row r="155" spans="1:33">
      <c r="A155" s="12" t="s">
        <v>640</v>
      </c>
      <c r="B155" s="13" t="s">
        <v>641</v>
      </c>
      <c r="C155" s="13" t="s">
        <v>51</v>
      </c>
      <c r="D155" s="13" t="s">
        <v>100</v>
      </c>
      <c r="E155" s="13" t="s">
        <v>53</v>
      </c>
      <c r="F155" s="13" t="s">
        <v>86</v>
      </c>
      <c r="G155" s="13">
        <v>2539.2399999999998</v>
      </c>
      <c r="H155" s="13">
        <v>30470.880000000001</v>
      </c>
      <c r="I155" s="13">
        <v>424.38</v>
      </c>
      <c r="J155" s="13">
        <v>61129.11</v>
      </c>
      <c r="K155" s="13">
        <v>144.04</v>
      </c>
      <c r="L155" s="13">
        <v>2.54</v>
      </c>
      <c r="M155" s="13">
        <v>176.88</v>
      </c>
      <c r="N155" s="13">
        <v>274.10000000000002</v>
      </c>
      <c r="O155" s="13">
        <v>710257.64</v>
      </c>
      <c r="P155" s="13">
        <v>7119121.5700000003</v>
      </c>
      <c r="Q155" s="13">
        <v>10</v>
      </c>
      <c r="R155" s="13">
        <v>59.3</v>
      </c>
      <c r="S155" s="13">
        <v>50.46</v>
      </c>
      <c r="T155" s="13" t="s">
        <v>578</v>
      </c>
      <c r="U155" s="13" t="s">
        <v>642</v>
      </c>
      <c r="V155" s="13"/>
      <c r="W155" s="13">
        <v>1224.74</v>
      </c>
      <c r="X155" s="13"/>
      <c r="Y155" s="13"/>
      <c r="Z155" s="13"/>
      <c r="AA155" s="13"/>
      <c r="AB155" s="14"/>
      <c r="AD155" s="18">
        <v>493.44000000000005</v>
      </c>
    </row>
    <row r="156" spans="1:33">
      <c r="A156" s="9" t="s">
        <v>643</v>
      </c>
      <c r="B156" s="10" t="s">
        <v>644</v>
      </c>
      <c r="C156" s="10" t="s">
        <v>85</v>
      </c>
      <c r="D156" s="10" t="s">
        <v>52</v>
      </c>
      <c r="E156" s="10" t="s">
        <v>80</v>
      </c>
      <c r="F156" s="10" t="s">
        <v>86</v>
      </c>
      <c r="G156" s="10">
        <v>6604.47</v>
      </c>
      <c r="H156" s="10">
        <v>79253.64</v>
      </c>
      <c r="I156" s="10">
        <v>277.87</v>
      </c>
      <c r="J156" s="10">
        <v>126891.18</v>
      </c>
      <c r="K156" s="10">
        <v>456.66</v>
      </c>
      <c r="L156" s="10">
        <v>0.9</v>
      </c>
      <c r="M156" s="10">
        <v>60.11</v>
      </c>
      <c r="N156" s="10">
        <v>0</v>
      </c>
      <c r="O156" s="10">
        <v>392444.64</v>
      </c>
      <c r="P156" s="10">
        <v>9926800.1899999995</v>
      </c>
      <c r="Q156" s="10">
        <v>25.3</v>
      </c>
      <c r="R156" s="10">
        <v>55.93</v>
      </c>
      <c r="S156" s="10">
        <v>59.64</v>
      </c>
      <c r="T156" s="10" t="s">
        <v>645</v>
      </c>
      <c r="U156" s="10" t="s">
        <v>639</v>
      </c>
      <c r="V156" s="10"/>
      <c r="W156" s="10">
        <v>3059.46</v>
      </c>
      <c r="X156" s="10"/>
      <c r="Y156" s="10"/>
      <c r="Z156" s="10"/>
      <c r="AA156" s="10"/>
      <c r="AB156" s="11"/>
      <c r="AD156" s="18">
        <v>2328.16</v>
      </c>
    </row>
    <row r="157" spans="1:33">
      <c r="A157" s="12" t="s">
        <v>646</v>
      </c>
      <c r="B157" s="13" t="s">
        <v>647</v>
      </c>
      <c r="C157" s="13" t="s">
        <v>277</v>
      </c>
      <c r="D157" s="13" t="s">
        <v>60</v>
      </c>
      <c r="E157" s="13" t="s">
        <v>53</v>
      </c>
      <c r="F157" s="13" t="s">
        <v>54</v>
      </c>
      <c r="G157" s="13">
        <v>361.47</v>
      </c>
      <c r="H157" s="13">
        <v>4337.6400000000003</v>
      </c>
      <c r="I157" s="13">
        <v>469.99</v>
      </c>
      <c r="J157" s="13">
        <v>8336.85</v>
      </c>
      <c r="K157" s="13">
        <v>17.739999999999998</v>
      </c>
      <c r="L157" s="13">
        <v>0.74</v>
      </c>
      <c r="M157" s="13">
        <v>17.239999999999998</v>
      </c>
      <c r="N157" s="13">
        <v>0</v>
      </c>
      <c r="O157" s="13">
        <v>233815.07</v>
      </c>
      <c r="P157" s="13">
        <v>1181875.57</v>
      </c>
      <c r="Q157" s="13">
        <v>5.0999999999999996</v>
      </c>
      <c r="R157" s="13">
        <v>71.67</v>
      </c>
      <c r="S157" s="13">
        <v>-10.14</v>
      </c>
      <c r="T157" s="13" t="s">
        <v>648</v>
      </c>
      <c r="U157" s="13" t="s">
        <v>649</v>
      </c>
      <c r="V157" s="13"/>
      <c r="W157" s="13">
        <v>251.64</v>
      </c>
      <c r="X157" s="13"/>
      <c r="Y157" s="13"/>
      <c r="Z157" s="13"/>
      <c r="AA157" s="13"/>
      <c r="AB157" s="14"/>
      <c r="AD157" s="18">
        <v>479.65999999999997</v>
      </c>
    </row>
    <row r="158" spans="1:33">
      <c r="A158" s="9" t="s">
        <v>650</v>
      </c>
      <c r="B158" s="10" t="s">
        <v>651</v>
      </c>
      <c r="C158" s="10" t="s">
        <v>59</v>
      </c>
      <c r="D158" s="10" t="s">
        <v>100</v>
      </c>
      <c r="E158" s="10" t="s">
        <v>67</v>
      </c>
      <c r="F158" s="10" t="s">
        <v>75</v>
      </c>
      <c r="G158" s="10">
        <v>14204.2</v>
      </c>
      <c r="H158" s="10">
        <v>170450.4</v>
      </c>
      <c r="I158" s="10">
        <v>521.28</v>
      </c>
      <c r="J158" s="10">
        <v>315669.89</v>
      </c>
      <c r="K158" s="10">
        <v>605.57000000000005</v>
      </c>
      <c r="L158" s="10">
        <v>9.33</v>
      </c>
      <c r="M158" s="10">
        <v>2083.3200000000002</v>
      </c>
      <c r="N158" s="10">
        <v>0</v>
      </c>
      <c r="O158" s="10">
        <v>258712.41</v>
      </c>
      <c r="P158" s="10">
        <v>3362218.62</v>
      </c>
      <c r="Q158" s="10">
        <v>13</v>
      </c>
      <c r="R158" s="10">
        <v>55.66</v>
      </c>
      <c r="S158" s="10">
        <v>-17.63</v>
      </c>
      <c r="T158" s="10" t="s">
        <v>652</v>
      </c>
      <c r="U158" s="10" t="s">
        <v>653</v>
      </c>
      <c r="V158" s="10"/>
      <c r="W158" s="10">
        <v>572.63</v>
      </c>
      <c r="X158" s="10"/>
      <c r="Y158" s="10"/>
      <c r="Z158" s="10"/>
      <c r="AA158" s="10"/>
      <c r="AB158" s="11"/>
      <c r="AD158" s="18">
        <v>158.66999999999996</v>
      </c>
    </row>
    <row r="159" spans="1:33">
      <c r="A159" s="12" t="s">
        <v>654</v>
      </c>
      <c r="B159" s="13" t="s">
        <v>655</v>
      </c>
      <c r="C159" s="13" t="s">
        <v>143</v>
      </c>
      <c r="D159" s="13" t="s">
        <v>100</v>
      </c>
      <c r="E159" s="13" t="s">
        <v>74</v>
      </c>
      <c r="F159" s="13" t="s">
        <v>54</v>
      </c>
      <c r="G159" s="13">
        <v>14179.99</v>
      </c>
      <c r="H159" s="13">
        <v>170159.88</v>
      </c>
      <c r="I159" s="13">
        <v>70.430000000000007</v>
      </c>
      <c r="J159" s="13">
        <v>138157.82</v>
      </c>
      <c r="K159" s="13">
        <v>1961.63</v>
      </c>
      <c r="L159" s="13">
        <v>10.49</v>
      </c>
      <c r="M159" s="13">
        <v>4376.7299999999996</v>
      </c>
      <c r="N159" s="13">
        <v>36.869999999999997</v>
      </c>
      <c r="O159" s="13">
        <v>562953.43999999994</v>
      </c>
      <c r="P159" s="13">
        <v>2126360.41</v>
      </c>
      <c r="Q159" s="13">
        <v>3.8</v>
      </c>
      <c r="R159" s="13">
        <v>61.72</v>
      </c>
      <c r="S159" s="13">
        <v>44.86</v>
      </c>
      <c r="T159" s="13" t="s">
        <v>396</v>
      </c>
      <c r="U159" s="13" t="s">
        <v>475</v>
      </c>
      <c r="V159" s="13"/>
      <c r="W159" s="13">
        <v>1334.26</v>
      </c>
      <c r="X159" s="13"/>
      <c r="Y159" s="13"/>
      <c r="Z159" s="13"/>
      <c r="AA159" s="13"/>
      <c r="AB159" s="14"/>
      <c r="AD159" s="18">
        <v>602.96</v>
      </c>
    </row>
    <row r="160" spans="1:33">
      <c r="A160" s="9" t="s">
        <v>656</v>
      </c>
      <c r="B160" s="10" t="s">
        <v>330</v>
      </c>
      <c r="C160" s="10" t="s">
        <v>128</v>
      </c>
      <c r="D160" s="10" t="s">
        <v>52</v>
      </c>
      <c r="E160" s="10" t="s">
        <v>67</v>
      </c>
      <c r="F160" s="10" t="s">
        <v>75</v>
      </c>
      <c r="G160" s="10">
        <v>7371.71</v>
      </c>
      <c r="H160" s="10">
        <v>88460.52</v>
      </c>
      <c r="I160" s="10">
        <v>557.17999999999995</v>
      </c>
      <c r="J160" s="10">
        <v>223036.48</v>
      </c>
      <c r="K160" s="10">
        <v>400.3</v>
      </c>
      <c r="L160" s="10">
        <v>1.92</v>
      </c>
      <c r="M160" s="10">
        <v>0</v>
      </c>
      <c r="N160" s="10">
        <v>0</v>
      </c>
      <c r="O160" s="10">
        <v>694304.6</v>
      </c>
      <c r="P160" s="10">
        <v>15727330.32</v>
      </c>
      <c r="Q160" s="10">
        <v>22.7</v>
      </c>
      <c r="R160" s="10">
        <v>67.349999999999994</v>
      </c>
      <c r="S160" s="10">
        <v>56.56</v>
      </c>
      <c r="T160" s="10" t="s">
        <v>561</v>
      </c>
      <c r="U160" s="10" t="s">
        <v>657</v>
      </c>
      <c r="V160" s="10"/>
      <c r="W160" s="10">
        <v>460.13</v>
      </c>
      <c r="X160" s="10"/>
      <c r="Y160" s="10"/>
      <c r="Z160" s="10"/>
      <c r="AA160" s="10"/>
      <c r="AB160" s="11"/>
      <c r="AD160" s="18">
        <v>271.16999999999996</v>
      </c>
    </row>
    <row r="161" spans="1:30">
      <c r="A161" s="12" t="s">
        <v>658</v>
      </c>
      <c r="B161" s="13" t="s">
        <v>659</v>
      </c>
      <c r="C161" s="13" t="s">
        <v>85</v>
      </c>
      <c r="D161" s="13" t="s">
        <v>73</v>
      </c>
      <c r="E161" s="13" t="s">
        <v>61</v>
      </c>
      <c r="F161" s="13" t="s">
        <v>54</v>
      </c>
      <c r="G161" s="13">
        <v>14684.77</v>
      </c>
      <c r="H161" s="13">
        <v>176217.24</v>
      </c>
      <c r="I161" s="13">
        <v>420.79</v>
      </c>
      <c r="J161" s="13">
        <v>373299.34</v>
      </c>
      <c r="K161" s="13">
        <v>887.14</v>
      </c>
      <c r="L161" s="13">
        <v>2</v>
      </c>
      <c r="M161" s="13">
        <v>0</v>
      </c>
      <c r="N161" s="13">
        <v>0</v>
      </c>
      <c r="O161" s="13">
        <v>362806.53</v>
      </c>
      <c r="P161" s="13">
        <v>4478478.99</v>
      </c>
      <c r="Q161" s="13">
        <v>12.3</v>
      </c>
      <c r="R161" s="13">
        <v>76.489999999999995</v>
      </c>
      <c r="S161" s="13">
        <v>45.06</v>
      </c>
      <c r="T161" s="13" t="s">
        <v>660</v>
      </c>
      <c r="U161" s="13" t="s">
        <v>661</v>
      </c>
      <c r="V161" s="13"/>
      <c r="W161" s="13">
        <v>1904.81</v>
      </c>
      <c r="X161" s="13"/>
      <c r="Y161" s="13"/>
      <c r="Z161" s="13"/>
      <c r="AA161" s="13"/>
      <c r="AB161" s="14"/>
      <c r="AD161" s="18">
        <v>1173.51</v>
      </c>
    </row>
    <row r="162" spans="1:30">
      <c r="A162" s="9" t="s">
        <v>662</v>
      </c>
      <c r="B162" s="10" t="s">
        <v>663</v>
      </c>
      <c r="C162" s="10" t="s">
        <v>277</v>
      </c>
      <c r="D162" s="10" t="s">
        <v>52</v>
      </c>
      <c r="E162" s="10" t="s">
        <v>61</v>
      </c>
      <c r="F162" s="10" t="s">
        <v>54</v>
      </c>
      <c r="G162" s="10">
        <v>1509.06</v>
      </c>
      <c r="H162" s="10">
        <v>18108.72</v>
      </c>
      <c r="I162" s="10">
        <v>423.57</v>
      </c>
      <c r="J162" s="10">
        <v>36940.410000000003</v>
      </c>
      <c r="K162" s="10">
        <v>87.21</v>
      </c>
      <c r="L162" s="10">
        <v>4.55</v>
      </c>
      <c r="M162" s="10">
        <v>231.19</v>
      </c>
      <c r="N162" s="10">
        <v>0</v>
      </c>
      <c r="O162" s="10">
        <v>793314.63</v>
      </c>
      <c r="P162" s="10">
        <v>5063294.9000000004</v>
      </c>
      <c r="Q162" s="10">
        <v>6.4</v>
      </c>
      <c r="R162" s="10">
        <v>75.06</v>
      </c>
      <c r="S162" s="10">
        <v>-16.09</v>
      </c>
      <c r="T162" s="10" t="s">
        <v>193</v>
      </c>
      <c r="U162" s="10" t="s">
        <v>664</v>
      </c>
      <c r="V162" s="10"/>
      <c r="W162" s="10">
        <v>128.63999999999999</v>
      </c>
      <c r="X162" s="10"/>
      <c r="Y162" s="10"/>
      <c r="Z162" s="10"/>
      <c r="AA162" s="10"/>
      <c r="AB162" s="11"/>
      <c r="AD162" s="18">
        <v>602.66</v>
      </c>
    </row>
    <row r="163" spans="1:30">
      <c r="A163" s="12" t="s">
        <v>665</v>
      </c>
      <c r="B163" s="13" t="s">
        <v>666</v>
      </c>
      <c r="C163" s="13" t="s">
        <v>99</v>
      </c>
      <c r="D163" s="13" t="s">
        <v>100</v>
      </c>
      <c r="E163" s="13" t="s">
        <v>53</v>
      </c>
      <c r="F163" s="13" t="s">
        <v>54</v>
      </c>
      <c r="G163" s="13">
        <v>2040.75</v>
      </c>
      <c r="H163" s="13">
        <v>24489</v>
      </c>
      <c r="I163" s="13">
        <v>405.35</v>
      </c>
      <c r="J163" s="13">
        <v>33458.800000000003</v>
      </c>
      <c r="K163" s="13">
        <v>82.54</v>
      </c>
      <c r="L163" s="13">
        <v>7.23</v>
      </c>
      <c r="M163" s="13">
        <v>0</v>
      </c>
      <c r="N163" s="13">
        <v>161.02000000000001</v>
      </c>
      <c r="O163" s="13">
        <v>374351.68</v>
      </c>
      <c r="P163" s="13">
        <v>22912446</v>
      </c>
      <c r="Q163" s="13">
        <v>61.2</v>
      </c>
      <c r="R163" s="13">
        <v>72.34</v>
      </c>
      <c r="S163" s="13">
        <v>-37.68</v>
      </c>
      <c r="T163" s="13" t="s">
        <v>667</v>
      </c>
      <c r="U163" s="13" t="s">
        <v>668</v>
      </c>
      <c r="V163" s="13"/>
      <c r="W163" s="13">
        <v>847.36</v>
      </c>
      <c r="X163" s="13"/>
      <c r="Y163" s="13"/>
      <c r="Z163" s="13"/>
      <c r="AA163" s="13"/>
      <c r="AB163" s="14"/>
      <c r="AD163" s="18">
        <v>116.06000000000006</v>
      </c>
    </row>
    <row r="164" spans="1:30">
      <c r="A164" s="9" t="s">
        <v>669</v>
      </c>
      <c r="B164" s="10" t="s">
        <v>670</v>
      </c>
      <c r="C164" s="10" t="s">
        <v>128</v>
      </c>
      <c r="D164" s="10" t="s">
        <v>100</v>
      </c>
      <c r="E164" s="10" t="s">
        <v>80</v>
      </c>
      <c r="F164" s="10" t="s">
        <v>86</v>
      </c>
      <c r="G164" s="10">
        <v>7988.04</v>
      </c>
      <c r="H164" s="10">
        <v>95856.48</v>
      </c>
      <c r="I164" s="10">
        <v>154.77000000000001</v>
      </c>
      <c r="J164" s="10">
        <v>143493.59</v>
      </c>
      <c r="K164" s="10">
        <v>927.14</v>
      </c>
      <c r="L164" s="10">
        <v>4.08</v>
      </c>
      <c r="M164" s="10">
        <v>0</v>
      </c>
      <c r="N164" s="10">
        <v>0</v>
      </c>
      <c r="O164" s="10">
        <v>507073.18</v>
      </c>
      <c r="P164" s="10">
        <v>23197304.59</v>
      </c>
      <c r="Q164" s="10">
        <v>45.7</v>
      </c>
      <c r="R164" s="10">
        <v>62.68</v>
      </c>
      <c r="S164" s="10">
        <v>18.8</v>
      </c>
      <c r="T164" s="10" t="s">
        <v>671</v>
      </c>
      <c r="U164" s="10" t="s">
        <v>672</v>
      </c>
      <c r="V164" s="10"/>
      <c r="W164" s="10">
        <v>860.89</v>
      </c>
      <c r="X164" s="10"/>
      <c r="Y164" s="10"/>
      <c r="Z164" s="10"/>
      <c r="AA164" s="10"/>
      <c r="AB164" s="11"/>
      <c r="AD164" s="18">
        <v>129.59000000000003</v>
      </c>
    </row>
    <row r="165" spans="1:30">
      <c r="A165" s="12" t="s">
        <v>673</v>
      </c>
      <c r="B165" s="13" t="s">
        <v>674</v>
      </c>
      <c r="C165" s="13" t="s">
        <v>51</v>
      </c>
      <c r="D165" s="13" t="s">
        <v>73</v>
      </c>
      <c r="E165" s="13" t="s">
        <v>53</v>
      </c>
      <c r="F165" s="13" t="s">
        <v>86</v>
      </c>
      <c r="G165" s="13">
        <v>2661.72</v>
      </c>
      <c r="H165" s="13">
        <v>31940.639999999999</v>
      </c>
      <c r="I165" s="13">
        <v>260.83</v>
      </c>
      <c r="J165" s="13">
        <v>55318.91</v>
      </c>
      <c r="K165" s="13">
        <v>212.09</v>
      </c>
      <c r="L165" s="13">
        <v>11.69</v>
      </c>
      <c r="M165" s="13">
        <v>0</v>
      </c>
      <c r="N165" s="13">
        <v>523.34</v>
      </c>
      <c r="O165" s="13">
        <v>410534.12</v>
      </c>
      <c r="P165" s="13">
        <v>13017355.51</v>
      </c>
      <c r="Q165" s="13">
        <v>31.7</v>
      </c>
      <c r="R165" s="13">
        <v>77.25</v>
      </c>
      <c r="S165" s="13">
        <v>33.51</v>
      </c>
      <c r="T165" s="13" t="s">
        <v>675</v>
      </c>
      <c r="U165" s="13" t="s">
        <v>676</v>
      </c>
      <c r="V165" s="13"/>
      <c r="W165" s="13">
        <v>197.51</v>
      </c>
      <c r="X165" s="13"/>
      <c r="Y165" s="13"/>
      <c r="Z165" s="13"/>
      <c r="AA165" s="13"/>
      <c r="AB165" s="14"/>
      <c r="AD165" s="18">
        <v>533.79</v>
      </c>
    </row>
    <row r="166" spans="1:30">
      <c r="A166" s="9" t="s">
        <v>677</v>
      </c>
      <c r="B166" s="10" t="s">
        <v>678</v>
      </c>
      <c r="C166" s="10" t="s">
        <v>105</v>
      </c>
      <c r="D166" s="10" t="s">
        <v>52</v>
      </c>
      <c r="E166" s="10" t="s">
        <v>90</v>
      </c>
      <c r="F166" s="10" t="s">
        <v>75</v>
      </c>
      <c r="G166" s="10">
        <v>2856.36</v>
      </c>
      <c r="H166" s="10">
        <v>34276.32</v>
      </c>
      <c r="I166" s="10">
        <v>1195.42</v>
      </c>
      <c r="J166" s="10">
        <v>58935.62</v>
      </c>
      <c r="K166" s="10"/>
      <c r="L166" s="10">
        <v>9.31</v>
      </c>
      <c r="M166" s="10">
        <v>0</v>
      </c>
      <c r="N166" s="10">
        <v>0</v>
      </c>
      <c r="O166" s="10">
        <v>916254.12</v>
      </c>
      <c r="P166" s="10">
        <v>12150163.1</v>
      </c>
      <c r="Q166" s="10">
        <v>13.3</v>
      </c>
      <c r="R166" s="10">
        <v>64.52</v>
      </c>
      <c r="S166" s="10">
        <v>56.93</v>
      </c>
      <c r="T166" s="10" t="s">
        <v>679</v>
      </c>
      <c r="U166" s="10" t="s">
        <v>680</v>
      </c>
      <c r="V166" s="10"/>
      <c r="W166" s="10">
        <v>2090.02</v>
      </c>
      <c r="X166" s="10"/>
      <c r="Y166" s="10"/>
      <c r="Z166" s="10"/>
      <c r="AA166" s="10"/>
      <c r="AB166" s="11"/>
      <c r="AD166" s="18">
        <v>1358.72</v>
      </c>
    </row>
    <row r="167" spans="1:30">
      <c r="A167" s="12" t="s">
        <v>681</v>
      </c>
      <c r="B167" s="13" t="s">
        <v>682</v>
      </c>
      <c r="C167" s="13" t="s">
        <v>59</v>
      </c>
      <c r="D167" s="13" t="s">
        <v>60</v>
      </c>
      <c r="E167" s="13" t="s">
        <v>90</v>
      </c>
      <c r="F167" s="13" t="s">
        <v>86</v>
      </c>
      <c r="G167" s="13">
        <v>16891.060000000001</v>
      </c>
      <c r="H167" s="13">
        <v>202692.72</v>
      </c>
      <c r="I167" s="13">
        <v>691.9</v>
      </c>
      <c r="J167" s="13">
        <v>447597</v>
      </c>
      <c r="K167" s="13">
        <v>646.91</v>
      </c>
      <c r="L167" s="13">
        <v>0.7</v>
      </c>
      <c r="M167" s="13">
        <v>4649.54</v>
      </c>
      <c r="N167" s="13">
        <v>1175.99</v>
      </c>
      <c r="O167" s="13">
        <v>226249.5</v>
      </c>
      <c r="P167" s="13">
        <v>1810716.74</v>
      </c>
      <c r="Q167" s="13"/>
      <c r="R167" s="13">
        <v>73.430000000000007</v>
      </c>
      <c r="S167" s="13">
        <v>13.6</v>
      </c>
      <c r="T167" s="13" t="s">
        <v>683</v>
      </c>
      <c r="U167" s="13" t="s">
        <v>684</v>
      </c>
      <c r="V167" s="13"/>
      <c r="W167" s="13">
        <v>1064.6300000000001</v>
      </c>
      <c r="X167" s="13"/>
      <c r="Y167" s="13"/>
      <c r="Z167" s="13"/>
      <c r="AA167" s="13"/>
      <c r="AB167" s="14"/>
      <c r="AD167" s="18">
        <v>333.33000000000015</v>
      </c>
    </row>
    <row r="168" spans="1:30">
      <c r="A168" s="9" t="s">
        <v>685</v>
      </c>
      <c r="B168" s="10" t="s">
        <v>686</v>
      </c>
      <c r="C168" s="10" t="s">
        <v>51</v>
      </c>
      <c r="D168" s="10" t="s">
        <v>52</v>
      </c>
      <c r="E168" s="10" t="s">
        <v>90</v>
      </c>
      <c r="F168" s="10" t="s">
        <v>54</v>
      </c>
      <c r="G168" s="10">
        <v>12868.09</v>
      </c>
      <c r="H168" s="10">
        <v>154417.07999999999</v>
      </c>
      <c r="I168" s="10">
        <v>813.31</v>
      </c>
      <c r="J168" s="10">
        <v>382785.22</v>
      </c>
      <c r="K168" s="10">
        <v>470.65</v>
      </c>
      <c r="L168" s="10">
        <v>4.5599999999999996</v>
      </c>
      <c r="M168" s="10">
        <v>3966.41</v>
      </c>
      <c r="N168" s="10">
        <v>0</v>
      </c>
      <c r="O168" s="10">
        <v>219608.62</v>
      </c>
      <c r="P168" s="10">
        <v>15650756.189999999</v>
      </c>
      <c r="Q168" s="10">
        <v>71.3</v>
      </c>
      <c r="R168" s="10">
        <v>70.959999999999994</v>
      </c>
      <c r="S168" s="10">
        <v>37.86</v>
      </c>
      <c r="T168" s="10" t="s">
        <v>493</v>
      </c>
      <c r="U168" s="10" t="s">
        <v>687</v>
      </c>
      <c r="V168" s="10"/>
      <c r="W168" s="10">
        <v>805.96</v>
      </c>
      <c r="X168" s="10"/>
      <c r="Y168" s="10"/>
      <c r="Z168" s="10"/>
      <c r="AA168" s="10"/>
      <c r="AB168" s="11"/>
      <c r="AD168" s="18">
        <v>74.660000000000082</v>
      </c>
    </row>
    <row r="169" spans="1:30">
      <c r="A169" s="12" t="s">
        <v>688</v>
      </c>
      <c r="B169" s="13" t="s">
        <v>689</v>
      </c>
      <c r="C169" s="13" t="s">
        <v>105</v>
      </c>
      <c r="D169" s="13" t="s">
        <v>119</v>
      </c>
      <c r="E169" s="13" t="s">
        <v>74</v>
      </c>
      <c r="F169" s="13" t="s">
        <v>54</v>
      </c>
      <c r="G169" s="13">
        <v>279.18</v>
      </c>
      <c r="H169" s="13">
        <v>3350.16</v>
      </c>
      <c r="I169" s="13">
        <v>89.18</v>
      </c>
      <c r="J169" s="13">
        <v>5708.28</v>
      </c>
      <c r="K169" s="13">
        <v>64.010000000000005</v>
      </c>
      <c r="L169" s="13">
        <v>2.97</v>
      </c>
      <c r="M169" s="13">
        <v>6.37</v>
      </c>
      <c r="N169" s="13">
        <v>2.11</v>
      </c>
      <c r="O169" s="13">
        <v>393798.65</v>
      </c>
      <c r="P169" s="13">
        <v>24562003.690000001</v>
      </c>
      <c r="Q169" s="13">
        <v>62.4</v>
      </c>
      <c r="R169" s="13">
        <v>65.569999999999993</v>
      </c>
      <c r="S169" s="13">
        <v>-39.58</v>
      </c>
      <c r="T169" s="13" t="s">
        <v>690</v>
      </c>
      <c r="U169" s="13" t="s">
        <v>691</v>
      </c>
      <c r="V169" s="13"/>
      <c r="W169" s="13">
        <v>203.96</v>
      </c>
      <c r="X169" s="13"/>
      <c r="Y169" s="13"/>
      <c r="Z169" s="13"/>
      <c r="AA169" s="13"/>
      <c r="AB169" s="14"/>
      <c r="AD169" s="18">
        <v>527.33999999999992</v>
      </c>
    </row>
    <row r="170" spans="1:30">
      <c r="A170" s="9" t="s">
        <v>692</v>
      </c>
      <c r="B170" s="10" t="s">
        <v>693</v>
      </c>
      <c r="C170" s="10" t="s">
        <v>72</v>
      </c>
      <c r="D170" s="10" t="s">
        <v>60</v>
      </c>
      <c r="E170" s="10" t="s">
        <v>61</v>
      </c>
      <c r="F170" s="10" t="s">
        <v>75</v>
      </c>
      <c r="G170" s="10">
        <v>14258.83</v>
      </c>
      <c r="H170" s="10">
        <v>171105.96</v>
      </c>
      <c r="I170" s="10">
        <v>694.03</v>
      </c>
      <c r="J170" s="10">
        <v>190110.61</v>
      </c>
      <c r="K170" s="10">
        <v>273.92</v>
      </c>
      <c r="L170" s="10">
        <v>2.61</v>
      </c>
      <c r="M170" s="10">
        <v>0</v>
      </c>
      <c r="N170" s="10">
        <v>744.86</v>
      </c>
      <c r="O170" s="10">
        <v>732717.79</v>
      </c>
      <c r="P170" s="10">
        <v>22043397.43</v>
      </c>
      <c r="Q170" s="10">
        <v>30.1</v>
      </c>
      <c r="R170" s="10">
        <v>61.01</v>
      </c>
      <c r="S170" s="10">
        <v>-28.79</v>
      </c>
      <c r="T170" s="10" t="s">
        <v>657</v>
      </c>
      <c r="U170" s="10" t="s">
        <v>694</v>
      </c>
      <c r="V170" s="10"/>
      <c r="W170" s="10">
        <v>187.53</v>
      </c>
      <c r="X170" s="10"/>
      <c r="Y170" s="10"/>
      <c r="Z170" s="10"/>
      <c r="AA170" s="10"/>
      <c r="AB170" s="11"/>
      <c r="AD170" s="18">
        <v>543.77</v>
      </c>
    </row>
    <row r="171" spans="1:30">
      <c r="A171" s="12" t="s">
        <v>695</v>
      </c>
      <c r="B171" s="13" t="s">
        <v>696</v>
      </c>
      <c r="C171" s="13" t="s">
        <v>138</v>
      </c>
      <c r="D171" s="13" t="s">
        <v>100</v>
      </c>
      <c r="E171" s="13" t="s">
        <v>61</v>
      </c>
      <c r="F171" s="13" t="s">
        <v>86</v>
      </c>
      <c r="G171" s="13">
        <v>6807.91</v>
      </c>
      <c r="H171" s="13">
        <v>81694.92</v>
      </c>
      <c r="I171" s="13">
        <v>768.27</v>
      </c>
      <c r="J171" s="13">
        <v>98979.65</v>
      </c>
      <c r="K171" s="13">
        <v>128.83000000000001</v>
      </c>
      <c r="L171" s="13">
        <v>2.81</v>
      </c>
      <c r="M171" s="13">
        <v>0</v>
      </c>
      <c r="N171" s="13">
        <v>576.1</v>
      </c>
      <c r="O171" s="13">
        <v>230952.9</v>
      </c>
      <c r="P171" s="13">
        <v>13660497.99</v>
      </c>
      <c r="Q171" s="13">
        <v>59.1</v>
      </c>
      <c r="R171" s="13">
        <v>78.790000000000006</v>
      </c>
      <c r="S171" s="13">
        <v>-32.619999999999997</v>
      </c>
      <c r="T171" s="13" t="s">
        <v>603</v>
      </c>
      <c r="U171" s="13" t="s">
        <v>697</v>
      </c>
      <c r="V171" s="13"/>
      <c r="W171" s="13"/>
      <c r="X171" s="13"/>
      <c r="Y171" s="13"/>
      <c r="Z171" s="13"/>
      <c r="AA171" s="13"/>
      <c r="AB171" s="14"/>
    </row>
    <row r="172" spans="1:30">
      <c r="A172" s="9" t="s">
        <v>698</v>
      </c>
      <c r="B172" s="10" t="s">
        <v>699</v>
      </c>
      <c r="C172" s="10" t="s">
        <v>118</v>
      </c>
      <c r="D172" s="10" t="s">
        <v>119</v>
      </c>
      <c r="E172" s="10" t="s">
        <v>61</v>
      </c>
      <c r="F172" s="10" t="s">
        <v>86</v>
      </c>
      <c r="G172" s="10">
        <v>4484.24</v>
      </c>
      <c r="H172" s="10">
        <v>53810.879999999997</v>
      </c>
      <c r="I172" s="10">
        <v>780.12</v>
      </c>
      <c r="J172" s="10">
        <v>74582.34</v>
      </c>
      <c r="K172" s="10">
        <v>95.6</v>
      </c>
      <c r="L172" s="10">
        <v>7.43</v>
      </c>
      <c r="M172" s="10">
        <v>891.35</v>
      </c>
      <c r="N172" s="10">
        <v>771.66</v>
      </c>
      <c r="O172" s="10">
        <v>907606.58</v>
      </c>
      <c r="P172" s="10">
        <v>1443776.92</v>
      </c>
      <c r="Q172" s="10">
        <v>1.6</v>
      </c>
      <c r="R172" s="10">
        <v>71.08</v>
      </c>
      <c r="S172" s="10">
        <v>-2.89</v>
      </c>
      <c r="T172" s="10" t="s">
        <v>144</v>
      </c>
      <c r="U172" s="10" t="s">
        <v>700</v>
      </c>
      <c r="V172" s="10"/>
      <c r="W172" s="10"/>
      <c r="X172" s="10"/>
      <c r="Y172" s="10"/>
      <c r="Z172" s="10"/>
      <c r="AA172" s="10"/>
      <c r="AB172" s="11"/>
    </row>
    <row r="173" spans="1:30">
      <c r="A173" s="12" t="s">
        <v>701</v>
      </c>
      <c r="B173" s="13" t="s">
        <v>702</v>
      </c>
      <c r="C173" s="13" t="s">
        <v>277</v>
      </c>
      <c r="D173" s="13" t="s">
        <v>119</v>
      </c>
      <c r="E173" s="13" t="s">
        <v>90</v>
      </c>
      <c r="F173" s="13" t="s">
        <v>75</v>
      </c>
      <c r="G173" s="13">
        <v>16971.689999999999</v>
      </c>
      <c r="H173" s="13">
        <v>203660.28</v>
      </c>
      <c r="I173" s="13">
        <v>1028</v>
      </c>
      <c r="J173" s="13">
        <v>518785.49</v>
      </c>
      <c r="K173" s="13">
        <v>504.66</v>
      </c>
      <c r="L173" s="13">
        <v>9.5299999999999994</v>
      </c>
      <c r="M173" s="13">
        <v>954.48</v>
      </c>
      <c r="N173" s="13">
        <v>0</v>
      </c>
      <c r="O173" s="13">
        <v>221091.25</v>
      </c>
      <c r="P173" s="13">
        <v>11047171.15</v>
      </c>
      <c r="Q173" s="13">
        <v>50</v>
      </c>
      <c r="R173" s="13">
        <v>75.09</v>
      </c>
      <c r="S173" s="13">
        <v>0.24</v>
      </c>
      <c r="T173" s="13" t="s">
        <v>703</v>
      </c>
      <c r="U173" s="13" t="s">
        <v>704</v>
      </c>
      <c r="V173" s="13"/>
      <c r="W173" s="13"/>
      <c r="X173" s="13"/>
      <c r="Y173" s="13"/>
      <c r="Z173" s="13"/>
      <c r="AA173" s="13"/>
      <c r="AB173" s="14"/>
    </row>
    <row r="174" spans="1:30">
      <c r="A174" s="9" t="s">
        <v>705</v>
      </c>
      <c r="B174" s="10" t="s">
        <v>706</v>
      </c>
      <c r="C174" s="10" t="s">
        <v>175</v>
      </c>
      <c r="D174" s="10" t="s">
        <v>73</v>
      </c>
      <c r="E174" s="10" t="s">
        <v>80</v>
      </c>
      <c r="F174" s="10" t="s">
        <v>54</v>
      </c>
      <c r="G174" s="10">
        <v>4602.38</v>
      </c>
      <c r="H174" s="10">
        <v>55228.56</v>
      </c>
      <c r="I174" s="10">
        <v>231.28</v>
      </c>
      <c r="J174" s="10">
        <v>41239.699999999997</v>
      </c>
      <c r="K174" s="10">
        <v>178.31</v>
      </c>
      <c r="L174" s="10">
        <v>7.07</v>
      </c>
      <c r="M174" s="10">
        <v>0</v>
      </c>
      <c r="N174" s="10">
        <v>0</v>
      </c>
      <c r="O174" s="10">
        <v>534483.66</v>
      </c>
      <c r="P174" s="10">
        <v>17791466.27</v>
      </c>
      <c r="Q174" s="10">
        <v>33.299999999999997</v>
      </c>
      <c r="R174" s="10">
        <v>69.83</v>
      </c>
      <c r="S174" s="10">
        <v>33.29</v>
      </c>
      <c r="T174" s="10" t="s">
        <v>707</v>
      </c>
      <c r="U174" s="10" t="s">
        <v>708</v>
      </c>
      <c r="V174" s="10"/>
      <c r="W174" s="10"/>
      <c r="X174" s="10"/>
      <c r="Y174" s="10"/>
      <c r="Z174" s="10"/>
      <c r="AA174" s="10"/>
      <c r="AB174" s="11"/>
    </row>
    <row r="175" spans="1:30">
      <c r="A175" s="12" t="s">
        <v>709</v>
      </c>
      <c r="B175" s="13" t="s">
        <v>710</v>
      </c>
      <c r="C175" s="13" t="s">
        <v>105</v>
      </c>
      <c r="D175" s="13" t="s">
        <v>73</v>
      </c>
      <c r="E175" s="13" t="s">
        <v>133</v>
      </c>
      <c r="F175" s="13" t="s">
        <v>75</v>
      </c>
      <c r="G175" s="13">
        <v>2426.2399999999998</v>
      </c>
      <c r="H175" s="13">
        <v>29114.880000000001</v>
      </c>
      <c r="I175" s="13">
        <v>359.67</v>
      </c>
      <c r="J175" s="13">
        <v>37168.44</v>
      </c>
      <c r="K175" s="13">
        <v>103.34</v>
      </c>
      <c r="L175" s="13">
        <v>3.9</v>
      </c>
      <c r="M175" s="13">
        <v>656.33</v>
      </c>
      <c r="N175" s="13">
        <v>0</v>
      </c>
      <c r="O175" s="13">
        <v>457579.98</v>
      </c>
      <c r="P175" s="13">
        <v>6617581.3799999999</v>
      </c>
      <c r="Q175" s="13">
        <v>14.5</v>
      </c>
      <c r="R175" s="13">
        <v>76.27</v>
      </c>
      <c r="S175" s="13">
        <v>46.86</v>
      </c>
      <c r="T175" s="13" t="s">
        <v>680</v>
      </c>
      <c r="U175" s="13" t="s">
        <v>711</v>
      </c>
      <c r="V175" s="13"/>
      <c r="W175" s="13"/>
      <c r="X175" s="13"/>
      <c r="Y175" s="13"/>
      <c r="Z175" s="13"/>
      <c r="AA175" s="13"/>
      <c r="AB175" s="14"/>
    </row>
    <row r="176" spans="1:30">
      <c r="A176" s="9" t="s">
        <v>712</v>
      </c>
      <c r="B176" s="10" t="s">
        <v>713</v>
      </c>
      <c r="C176" s="10" t="s">
        <v>128</v>
      </c>
      <c r="D176" s="10" t="s">
        <v>119</v>
      </c>
      <c r="E176" s="10" t="s">
        <v>61</v>
      </c>
      <c r="F176" s="10" t="s">
        <v>86</v>
      </c>
      <c r="G176" s="10">
        <v>17759.150000000001</v>
      </c>
      <c r="H176" s="10">
        <v>213109.8</v>
      </c>
      <c r="I176" s="10">
        <v>551.91</v>
      </c>
      <c r="J176" s="10">
        <v>619661.55000000005</v>
      </c>
      <c r="K176" s="10">
        <v>1122.76</v>
      </c>
      <c r="L176" s="10">
        <v>11.11</v>
      </c>
      <c r="M176" s="10">
        <v>5954.67</v>
      </c>
      <c r="N176" s="10">
        <v>0</v>
      </c>
      <c r="O176" s="10">
        <v>507124.25</v>
      </c>
      <c r="P176" s="10">
        <v>9672634.4100000001</v>
      </c>
      <c r="Q176" s="10">
        <v>19.100000000000001</v>
      </c>
      <c r="R176" s="10">
        <v>79.89</v>
      </c>
      <c r="S176" s="10">
        <v>-33.04</v>
      </c>
      <c r="T176" s="10" t="s">
        <v>714</v>
      </c>
      <c r="U176" s="10" t="s">
        <v>392</v>
      </c>
      <c r="V176" s="10"/>
      <c r="W176" s="10"/>
      <c r="X176" s="10"/>
      <c r="Y176" s="10"/>
      <c r="Z176" s="10"/>
      <c r="AA176" s="10"/>
      <c r="AB176" s="11"/>
    </row>
    <row r="177" spans="1:28">
      <c r="A177" s="12" t="s">
        <v>715</v>
      </c>
      <c r="B177" s="13" t="s">
        <v>716</v>
      </c>
      <c r="C177" s="13" t="s">
        <v>175</v>
      </c>
      <c r="D177" s="13" t="s">
        <v>73</v>
      </c>
      <c r="E177" s="13" t="s">
        <v>80</v>
      </c>
      <c r="F177" s="13" t="s">
        <v>75</v>
      </c>
      <c r="G177" s="13">
        <v>16406.07</v>
      </c>
      <c r="H177" s="13">
        <v>196872.84</v>
      </c>
      <c r="I177" s="13">
        <v>209.9</v>
      </c>
      <c r="J177" s="13">
        <v>457537.1</v>
      </c>
      <c r="K177" s="13">
        <v>2179.79</v>
      </c>
      <c r="L177" s="13">
        <v>1.8</v>
      </c>
      <c r="M177" s="13">
        <v>5598.98</v>
      </c>
      <c r="N177" s="13">
        <v>0</v>
      </c>
      <c r="O177" s="13">
        <v>616205.93000000005</v>
      </c>
      <c r="P177" s="13">
        <v>3214941.69</v>
      </c>
      <c r="Q177" s="13">
        <v>5.2</v>
      </c>
      <c r="R177" s="13">
        <v>77.69</v>
      </c>
      <c r="S177" s="13">
        <v>23.49</v>
      </c>
      <c r="T177" s="13" t="s">
        <v>717</v>
      </c>
      <c r="U177" s="13" t="s">
        <v>718</v>
      </c>
      <c r="V177" s="13"/>
      <c r="W177" s="13"/>
      <c r="X177" s="13"/>
      <c r="Y177" s="13"/>
      <c r="Z177" s="13"/>
      <c r="AA177" s="13"/>
      <c r="AB177" s="14"/>
    </row>
    <row r="178" spans="1:28">
      <c r="A178" s="9" t="s">
        <v>719</v>
      </c>
      <c r="B178" s="10" t="s">
        <v>720</v>
      </c>
      <c r="C178" s="10" t="s">
        <v>72</v>
      </c>
      <c r="D178" s="10" t="s">
        <v>52</v>
      </c>
      <c r="E178" s="10" t="s">
        <v>67</v>
      </c>
      <c r="F178" s="10" t="s">
        <v>86</v>
      </c>
      <c r="G178" s="10">
        <v>1105.54</v>
      </c>
      <c r="H178" s="10">
        <v>13266.48</v>
      </c>
      <c r="I178" s="10">
        <v>481.11</v>
      </c>
      <c r="J178" s="10">
        <v>24437.14</v>
      </c>
      <c r="K178" s="10">
        <v>50.79</v>
      </c>
      <c r="L178" s="10">
        <v>10.8</v>
      </c>
      <c r="M178" s="10">
        <v>0</v>
      </c>
      <c r="N178" s="10">
        <v>77.400000000000006</v>
      </c>
      <c r="O178" s="10">
        <v>351302.63</v>
      </c>
      <c r="P178" s="10">
        <v>8582489.3800000008</v>
      </c>
      <c r="Q178" s="10">
        <v>24.4</v>
      </c>
      <c r="R178" s="10">
        <v>63.17</v>
      </c>
      <c r="S178" s="10">
        <v>29.35</v>
      </c>
      <c r="T178" s="10" t="s">
        <v>721</v>
      </c>
      <c r="U178" s="10" t="s">
        <v>722</v>
      </c>
      <c r="V178" s="10"/>
      <c r="W178" s="10"/>
      <c r="X178" s="10"/>
      <c r="Y178" s="10"/>
      <c r="Z178" s="10"/>
      <c r="AA178" s="10"/>
      <c r="AB178" s="11"/>
    </row>
    <row r="179" spans="1:28">
      <c r="A179" s="12" t="s">
        <v>723</v>
      </c>
      <c r="B179" s="13" t="s">
        <v>724</v>
      </c>
      <c r="C179" s="13" t="s">
        <v>59</v>
      </c>
      <c r="D179" s="13" t="s">
        <v>52</v>
      </c>
      <c r="E179" s="13" t="s">
        <v>133</v>
      </c>
      <c r="F179" s="13" t="s">
        <v>86</v>
      </c>
      <c r="G179" s="13">
        <v>10151.51</v>
      </c>
      <c r="H179" s="13">
        <v>121818.12</v>
      </c>
      <c r="I179" s="13">
        <v>586.02</v>
      </c>
      <c r="J179" s="13">
        <v>70353.31</v>
      </c>
      <c r="K179" s="13">
        <v>120.05</v>
      </c>
      <c r="L179" s="13">
        <v>6.86</v>
      </c>
      <c r="M179" s="13">
        <v>2786.27</v>
      </c>
      <c r="N179" s="13">
        <v>1510.57</v>
      </c>
      <c r="O179" s="13">
        <v>683342.93</v>
      </c>
      <c r="P179" s="13">
        <v>9018673.5399999991</v>
      </c>
      <c r="Q179" s="13">
        <v>13.2</v>
      </c>
      <c r="R179" s="13">
        <v>62.78</v>
      </c>
      <c r="S179" s="13">
        <v>-9.02</v>
      </c>
      <c r="T179" s="13" t="s">
        <v>725</v>
      </c>
      <c r="U179" s="13" t="s">
        <v>726</v>
      </c>
      <c r="V179" s="13"/>
      <c r="W179" s="13"/>
      <c r="X179" s="13"/>
      <c r="Y179" s="13"/>
      <c r="Z179" s="13"/>
      <c r="AA179" s="13"/>
      <c r="AB179" s="14"/>
    </row>
    <row r="180" spans="1:28">
      <c r="A180" s="9" t="s">
        <v>727</v>
      </c>
      <c r="B180" s="10" t="s">
        <v>728</v>
      </c>
      <c r="C180" s="10" t="s">
        <v>51</v>
      </c>
      <c r="D180" s="10" t="s">
        <v>52</v>
      </c>
      <c r="E180" s="10" t="s">
        <v>53</v>
      </c>
      <c r="F180" s="10" t="s">
        <v>75</v>
      </c>
      <c r="G180" s="10">
        <v>15306.71</v>
      </c>
      <c r="H180" s="10">
        <v>183680.52</v>
      </c>
      <c r="I180" s="10">
        <v>344.32</v>
      </c>
      <c r="J180" s="10">
        <v>437999.79</v>
      </c>
      <c r="K180" s="10">
        <v>1272.07</v>
      </c>
      <c r="L180" s="10">
        <v>2.0099999999999998</v>
      </c>
      <c r="M180" s="10">
        <v>391.26</v>
      </c>
      <c r="N180" s="10">
        <v>2661.84</v>
      </c>
      <c r="O180" s="10">
        <v>518896.12</v>
      </c>
      <c r="P180" s="10">
        <v>22576878.550000001</v>
      </c>
      <c r="Q180" s="10">
        <v>43.5</v>
      </c>
      <c r="R180" s="10">
        <v>65.959999999999994</v>
      </c>
      <c r="S180" s="10">
        <v>27.28</v>
      </c>
      <c r="T180" s="10" t="s">
        <v>216</v>
      </c>
      <c r="U180" s="10" t="s">
        <v>155</v>
      </c>
      <c r="V180" s="10"/>
      <c r="W180" s="10"/>
      <c r="X180" s="10"/>
      <c r="Y180" s="10"/>
      <c r="Z180" s="10"/>
      <c r="AA180" s="10"/>
      <c r="AB180" s="11"/>
    </row>
    <row r="181" spans="1:28">
      <c r="A181" s="12" t="s">
        <v>729</v>
      </c>
      <c r="B181" s="13" t="s">
        <v>706</v>
      </c>
      <c r="C181" s="13" t="s">
        <v>138</v>
      </c>
      <c r="D181" s="13" t="s">
        <v>100</v>
      </c>
      <c r="E181" s="13" t="s">
        <v>67</v>
      </c>
      <c r="F181" s="13" t="s">
        <v>54</v>
      </c>
      <c r="G181" s="13">
        <v>6385.88</v>
      </c>
      <c r="H181" s="13">
        <v>76630.559999999998</v>
      </c>
      <c r="I181" s="13">
        <v>588.80999999999995</v>
      </c>
      <c r="J181" s="13">
        <v>119109.5</v>
      </c>
      <c r="K181" s="13">
        <v>202.29</v>
      </c>
      <c r="L181" s="13">
        <v>7.53</v>
      </c>
      <c r="M181" s="13">
        <v>596.52</v>
      </c>
      <c r="N181" s="13">
        <v>848.52</v>
      </c>
      <c r="O181" s="13">
        <v>663217.96</v>
      </c>
      <c r="P181" s="13">
        <v>24327654.440000001</v>
      </c>
      <c r="Q181" s="13">
        <v>36.700000000000003</v>
      </c>
      <c r="R181" s="13">
        <v>67.52</v>
      </c>
      <c r="S181" s="13">
        <v>16.54</v>
      </c>
      <c r="T181" s="13" t="s">
        <v>730</v>
      </c>
      <c r="U181" s="13" t="s">
        <v>731</v>
      </c>
      <c r="V181" s="13"/>
      <c r="W181" s="13"/>
      <c r="X181" s="13"/>
      <c r="Y181" s="13"/>
      <c r="Z181" s="13"/>
      <c r="AA181" s="13"/>
      <c r="AB181" s="14"/>
    </row>
    <row r="182" spans="1:28">
      <c r="A182" s="9" t="s">
        <v>732</v>
      </c>
      <c r="B182" s="10" t="s">
        <v>733</v>
      </c>
      <c r="C182" s="10" t="s">
        <v>138</v>
      </c>
      <c r="D182" s="10" t="s">
        <v>100</v>
      </c>
      <c r="E182" s="10" t="s">
        <v>80</v>
      </c>
      <c r="F182" s="10" t="s">
        <v>54</v>
      </c>
      <c r="G182" s="10">
        <v>9016.67</v>
      </c>
      <c r="H182" s="10">
        <v>108200.04</v>
      </c>
      <c r="I182" s="10">
        <v>136.91</v>
      </c>
      <c r="J182" s="10">
        <v>55883.21</v>
      </c>
      <c r="K182" s="10">
        <v>408.17</v>
      </c>
      <c r="L182" s="10">
        <v>2.12</v>
      </c>
      <c r="M182" s="10">
        <v>1700.95</v>
      </c>
      <c r="N182" s="10">
        <v>0</v>
      </c>
      <c r="O182" s="10">
        <v>468051.1</v>
      </c>
      <c r="P182" s="10">
        <v>7895583.2000000002</v>
      </c>
      <c r="Q182" s="10">
        <v>16.899999999999999</v>
      </c>
      <c r="R182" s="10">
        <v>58.71</v>
      </c>
      <c r="S182" s="10">
        <v>2.4</v>
      </c>
      <c r="T182" s="10" t="s">
        <v>734</v>
      </c>
      <c r="U182" s="10" t="s">
        <v>287</v>
      </c>
      <c r="V182" s="10"/>
      <c r="W182" s="10"/>
      <c r="X182" s="10"/>
      <c r="Y182" s="10"/>
      <c r="Z182" s="10"/>
      <c r="AA182" s="10"/>
      <c r="AB182" s="11"/>
    </row>
    <row r="183" spans="1:28">
      <c r="A183" s="12" t="s">
        <v>735</v>
      </c>
      <c r="B183" s="13" t="s">
        <v>736</v>
      </c>
      <c r="C183" s="13" t="s">
        <v>72</v>
      </c>
      <c r="D183" s="13" t="s">
        <v>52</v>
      </c>
      <c r="E183" s="13" t="s">
        <v>133</v>
      </c>
      <c r="F183" s="13" t="s">
        <v>75</v>
      </c>
      <c r="G183" s="13">
        <v>15514.08</v>
      </c>
      <c r="H183" s="13">
        <v>186168.95999999999</v>
      </c>
      <c r="I183" s="13">
        <v>558.98</v>
      </c>
      <c r="J183" s="13">
        <v>594369.85</v>
      </c>
      <c r="K183" s="13">
        <v>1063.31</v>
      </c>
      <c r="L183" s="13">
        <v>11.01</v>
      </c>
      <c r="M183" s="13">
        <v>0</v>
      </c>
      <c r="N183" s="13">
        <v>0</v>
      </c>
      <c r="O183" s="13">
        <v>453259.49</v>
      </c>
      <c r="P183" s="13">
        <v>16951655.219999999</v>
      </c>
      <c r="Q183" s="13">
        <v>37.4</v>
      </c>
      <c r="R183" s="13">
        <v>81.13</v>
      </c>
      <c r="S183" s="13">
        <v>21.07</v>
      </c>
      <c r="T183" s="13" t="s">
        <v>737</v>
      </c>
      <c r="U183" s="13" t="s">
        <v>738</v>
      </c>
      <c r="V183" s="13"/>
      <c r="W183" s="13"/>
      <c r="X183" s="13"/>
      <c r="Y183" s="13"/>
      <c r="Z183" s="13"/>
      <c r="AA183" s="13"/>
      <c r="AB183" s="14"/>
    </row>
    <row r="184" spans="1:28">
      <c r="A184" s="9" t="s">
        <v>739</v>
      </c>
      <c r="B184" s="10" t="s">
        <v>285</v>
      </c>
      <c r="C184" s="10" t="s">
        <v>59</v>
      </c>
      <c r="D184" s="10" t="s">
        <v>100</v>
      </c>
      <c r="E184" s="10" t="s">
        <v>53</v>
      </c>
      <c r="F184" s="10" t="s">
        <v>86</v>
      </c>
      <c r="G184" s="10">
        <v>12960.81</v>
      </c>
      <c r="H184" s="10">
        <v>155529.72</v>
      </c>
      <c r="I184" s="10">
        <v>288.60000000000002</v>
      </c>
      <c r="J184" s="10">
        <v>95015.17</v>
      </c>
      <c r="K184" s="10">
        <v>329.23</v>
      </c>
      <c r="L184" s="10">
        <v>9.75</v>
      </c>
      <c r="M184" s="10">
        <v>0</v>
      </c>
      <c r="N184" s="10">
        <v>0</v>
      </c>
      <c r="O184" s="10">
        <v>278070.46999999997</v>
      </c>
      <c r="P184" s="10">
        <v>19222696.350000001</v>
      </c>
      <c r="Q184" s="10">
        <v>69.099999999999994</v>
      </c>
      <c r="R184" s="10">
        <v>65.760000000000005</v>
      </c>
      <c r="S184" s="10">
        <v>16.420000000000002</v>
      </c>
      <c r="T184" s="10" t="s">
        <v>697</v>
      </c>
      <c r="U184" s="10" t="s">
        <v>217</v>
      </c>
      <c r="V184" s="10"/>
      <c r="W184" s="10"/>
      <c r="X184" s="10"/>
      <c r="Y184" s="10"/>
      <c r="Z184" s="10"/>
      <c r="AA184" s="10"/>
      <c r="AB184" s="11"/>
    </row>
    <row r="185" spans="1:28">
      <c r="A185" s="12" t="s">
        <v>740</v>
      </c>
      <c r="B185" s="13" t="s">
        <v>741</v>
      </c>
      <c r="C185" s="13" t="s">
        <v>138</v>
      </c>
      <c r="D185" s="13" t="s">
        <v>73</v>
      </c>
      <c r="E185" s="13" t="s">
        <v>133</v>
      </c>
      <c r="F185" s="13" t="s">
        <v>75</v>
      </c>
      <c r="G185" s="13">
        <v>11529</v>
      </c>
      <c r="H185" s="13">
        <v>138348</v>
      </c>
      <c r="I185" s="13">
        <v>602.53</v>
      </c>
      <c r="J185" s="13">
        <v>130143.27</v>
      </c>
      <c r="K185" s="13">
        <v>215.99</v>
      </c>
      <c r="L185" s="13">
        <v>9.24</v>
      </c>
      <c r="M185" s="13">
        <v>0</v>
      </c>
      <c r="N185" s="13">
        <v>0</v>
      </c>
      <c r="O185" s="13">
        <v>501352.08</v>
      </c>
      <c r="P185" s="13">
        <v>17329301.440000001</v>
      </c>
      <c r="Q185" s="13">
        <v>34.6</v>
      </c>
      <c r="R185" s="13">
        <v>-28.05</v>
      </c>
      <c r="S185" s="13">
        <v>-9.2100000000000009</v>
      </c>
      <c r="T185" s="13" t="s">
        <v>742</v>
      </c>
      <c r="U185" s="13" t="s">
        <v>743</v>
      </c>
      <c r="V185" s="13"/>
      <c r="W185" s="13"/>
      <c r="X185" s="13"/>
      <c r="Y185" s="13"/>
      <c r="Z185" s="13"/>
      <c r="AA185" s="13"/>
      <c r="AB185" s="14"/>
    </row>
    <row r="186" spans="1:28">
      <c r="A186" s="9" t="s">
        <v>744</v>
      </c>
      <c r="B186" s="10" t="s">
        <v>745</v>
      </c>
      <c r="C186" s="10" t="s">
        <v>99</v>
      </c>
      <c r="D186" s="10" t="s">
        <v>52</v>
      </c>
      <c r="E186" s="10" t="s">
        <v>90</v>
      </c>
      <c r="F186" s="10" t="s">
        <v>86</v>
      </c>
      <c r="G186" s="10">
        <v>7766.34</v>
      </c>
      <c r="H186" s="10">
        <v>93196.08</v>
      </c>
      <c r="I186" s="10">
        <v>691.63</v>
      </c>
      <c r="J186" s="10">
        <v>82878.039999999994</v>
      </c>
      <c r="K186" s="10">
        <v>119.83</v>
      </c>
      <c r="L186" s="10">
        <v>11.77</v>
      </c>
      <c r="M186" s="10">
        <v>0</v>
      </c>
      <c r="N186" s="10">
        <v>1597.93</v>
      </c>
      <c r="O186" s="10">
        <v>644899.56999999995</v>
      </c>
      <c r="P186" s="10">
        <v>14697525.039999999</v>
      </c>
      <c r="Q186" s="10"/>
      <c r="R186" s="10">
        <v>77.59</v>
      </c>
      <c r="S186" s="10">
        <v>53.08</v>
      </c>
      <c r="T186" s="10" t="s">
        <v>746</v>
      </c>
      <c r="U186" s="10" t="s">
        <v>747</v>
      </c>
      <c r="V186" s="10"/>
      <c r="W186" s="10"/>
      <c r="X186" s="10"/>
      <c r="Y186" s="10"/>
      <c r="Z186" s="10"/>
      <c r="AA186" s="10"/>
      <c r="AB186" s="11"/>
    </row>
    <row r="187" spans="1:28">
      <c r="A187" s="12" t="s">
        <v>748</v>
      </c>
      <c r="B187" s="13" t="s">
        <v>749</v>
      </c>
      <c r="C187" s="13" t="s">
        <v>143</v>
      </c>
      <c r="D187" s="13" t="s">
        <v>73</v>
      </c>
      <c r="E187" s="13" t="s">
        <v>67</v>
      </c>
      <c r="F187" s="13" t="s">
        <v>75</v>
      </c>
      <c r="G187" s="13">
        <v>13035.34</v>
      </c>
      <c r="H187" s="13">
        <v>156424.07999999999</v>
      </c>
      <c r="I187" s="13">
        <v>846.27</v>
      </c>
      <c r="J187" s="13">
        <v>482601.15</v>
      </c>
      <c r="K187" s="13">
        <v>570.27</v>
      </c>
      <c r="L187" s="13">
        <v>32.89</v>
      </c>
      <c r="M187" s="13">
        <v>0</v>
      </c>
      <c r="N187" s="13">
        <v>2371.06</v>
      </c>
      <c r="O187" s="13">
        <v>401315.68</v>
      </c>
      <c r="P187" s="13">
        <v>20853937.710000001</v>
      </c>
      <c r="Q187" s="13"/>
      <c r="R187" s="13">
        <v>80.02</v>
      </c>
      <c r="S187" s="13">
        <v>13.75</v>
      </c>
      <c r="T187" s="13" t="s">
        <v>135</v>
      </c>
      <c r="U187" s="13" t="s">
        <v>171</v>
      </c>
      <c r="V187" s="13"/>
      <c r="W187" s="13"/>
      <c r="X187" s="13"/>
      <c r="Y187" s="13"/>
      <c r="Z187" s="13"/>
      <c r="AA187" s="13"/>
      <c r="AB187" s="14"/>
    </row>
    <row r="188" spans="1:28">
      <c r="A188" s="9" t="s">
        <v>750</v>
      </c>
      <c r="B188" s="10" t="s">
        <v>751</v>
      </c>
      <c r="C188" s="10" t="s">
        <v>99</v>
      </c>
      <c r="D188" s="10" t="s">
        <v>60</v>
      </c>
      <c r="E188" s="10" t="s">
        <v>67</v>
      </c>
      <c r="F188" s="10" t="s">
        <v>54</v>
      </c>
      <c r="G188" s="10">
        <v>12550.2</v>
      </c>
      <c r="H188" s="10">
        <v>150602.4</v>
      </c>
      <c r="I188" s="10">
        <v>986.91</v>
      </c>
      <c r="J188" s="10">
        <v>134157.82</v>
      </c>
      <c r="K188" s="10">
        <v>135.94</v>
      </c>
      <c r="L188" s="10">
        <v>3.73</v>
      </c>
      <c r="M188" s="10">
        <v>0</v>
      </c>
      <c r="N188" s="10">
        <v>0</v>
      </c>
      <c r="O188" s="10">
        <v>586044</v>
      </c>
      <c r="P188" s="10">
        <v>23392111.75</v>
      </c>
      <c r="Q188" s="10">
        <v>39.9</v>
      </c>
      <c r="R188" s="10">
        <v>62.19</v>
      </c>
      <c r="S188" s="10">
        <v>-19.489999999999998</v>
      </c>
      <c r="T188" s="10" t="s">
        <v>217</v>
      </c>
      <c r="U188" s="10" t="s">
        <v>752</v>
      </c>
      <c r="V188" s="10"/>
      <c r="W188" s="10"/>
      <c r="X188" s="10"/>
      <c r="Y188" s="10"/>
      <c r="Z188" s="10"/>
      <c r="AA188" s="10"/>
      <c r="AB188" s="11"/>
    </row>
    <row r="189" spans="1:28">
      <c r="A189" s="12" t="s">
        <v>753</v>
      </c>
      <c r="B189" s="13" t="s">
        <v>754</v>
      </c>
      <c r="C189" s="13" t="s">
        <v>175</v>
      </c>
      <c r="D189" s="13" t="s">
        <v>52</v>
      </c>
      <c r="E189" s="13" t="s">
        <v>74</v>
      </c>
      <c r="F189" s="13" t="s">
        <v>75</v>
      </c>
      <c r="G189" s="13">
        <v>13603.27</v>
      </c>
      <c r="H189" s="13">
        <v>163239.24</v>
      </c>
      <c r="I189" s="13">
        <v>106.45</v>
      </c>
      <c r="J189" s="13">
        <v>236478.67</v>
      </c>
      <c r="K189" s="13">
        <v>2221.5</v>
      </c>
      <c r="L189" s="13">
        <v>8.5399999999999991</v>
      </c>
      <c r="M189" s="13">
        <v>152.99</v>
      </c>
      <c r="N189" s="13">
        <v>0</v>
      </c>
      <c r="O189" s="13">
        <v>250552.51</v>
      </c>
      <c r="P189" s="13">
        <v>19810462.870000001</v>
      </c>
      <c r="Q189" s="13">
        <v>79.099999999999994</v>
      </c>
      <c r="R189" s="13">
        <v>80.09</v>
      </c>
      <c r="S189" s="13">
        <v>41.93</v>
      </c>
      <c r="T189" s="13" t="s">
        <v>208</v>
      </c>
      <c r="U189" s="13" t="s">
        <v>755</v>
      </c>
      <c r="V189" s="13"/>
      <c r="W189" s="13"/>
      <c r="X189" s="13"/>
      <c r="Y189" s="13"/>
      <c r="Z189" s="13"/>
      <c r="AA189" s="13"/>
      <c r="AB189" s="14"/>
    </row>
    <row r="190" spans="1:28">
      <c r="A190" s="9" t="s">
        <v>756</v>
      </c>
      <c r="B190" s="10" t="s">
        <v>757</v>
      </c>
      <c r="C190" s="10" t="s">
        <v>85</v>
      </c>
      <c r="D190" s="10" t="s">
        <v>52</v>
      </c>
      <c r="E190" s="10" t="s">
        <v>61</v>
      </c>
      <c r="F190" s="10" t="s">
        <v>86</v>
      </c>
      <c r="G190" s="10">
        <v>17021.099999999999</v>
      </c>
      <c r="H190" s="10">
        <v>204253.2</v>
      </c>
      <c r="I190" s="10">
        <v>572.97</v>
      </c>
      <c r="J190" s="10">
        <v>393135.01</v>
      </c>
      <c r="K190" s="10">
        <v>-686.14</v>
      </c>
      <c r="L190" s="10">
        <v>9.9700000000000006</v>
      </c>
      <c r="M190" s="10">
        <v>1145.0999999999999</v>
      </c>
      <c r="N190" s="10">
        <v>0</v>
      </c>
      <c r="O190" s="10">
        <v>191121.09</v>
      </c>
      <c r="P190" s="10">
        <v>7983437.9100000001</v>
      </c>
      <c r="Q190" s="10">
        <v>41.8</v>
      </c>
      <c r="R190" s="10">
        <v>80.83</v>
      </c>
      <c r="S190" s="10">
        <v>49.84</v>
      </c>
      <c r="T190" s="10" t="s">
        <v>758</v>
      </c>
      <c r="U190" s="10" t="s">
        <v>759</v>
      </c>
      <c r="V190" s="10"/>
      <c r="W190" s="10"/>
      <c r="X190" s="10"/>
      <c r="Y190" s="10"/>
      <c r="Z190" s="10"/>
      <c r="AA190" s="10"/>
      <c r="AB190" s="11"/>
    </row>
    <row r="191" spans="1:28">
      <c r="A191" s="12" t="s">
        <v>760</v>
      </c>
      <c r="B191" s="13" t="s">
        <v>761</v>
      </c>
      <c r="C191" s="13" t="s">
        <v>277</v>
      </c>
      <c r="D191" s="13" t="s">
        <v>119</v>
      </c>
      <c r="E191" s="13" t="s">
        <v>53</v>
      </c>
      <c r="F191" s="13" t="s">
        <v>54</v>
      </c>
      <c r="G191" s="13">
        <v>9164.6</v>
      </c>
      <c r="H191" s="13">
        <v>109975.2</v>
      </c>
      <c r="I191" s="13">
        <v>409.82</v>
      </c>
      <c r="J191" s="13">
        <v>240412.24</v>
      </c>
      <c r="K191" s="13">
        <v>586.63</v>
      </c>
      <c r="L191" s="13">
        <v>11.91</v>
      </c>
      <c r="M191" s="13">
        <v>0</v>
      </c>
      <c r="N191" s="13">
        <v>0</v>
      </c>
      <c r="O191" s="13">
        <v>681259.06</v>
      </c>
      <c r="P191" s="13">
        <v>10261039.609999999</v>
      </c>
      <c r="Q191" s="13">
        <v>15.1</v>
      </c>
      <c r="R191" s="13">
        <v>62.92</v>
      </c>
      <c r="S191" s="13">
        <v>-19.670000000000002</v>
      </c>
      <c r="T191" s="13" t="s">
        <v>762</v>
      </c>
      <c r="U191" s="13" t="s">
        <v>224</v>
      </c>
      <c r="V191" s="13"/>
      <c r="W191" s="13"/>
      <c r="X191" s="13"/>
      <c r="Y191" s="13"/>
      <c r="Z191" s="13"/>
      <c r="AA191" s="13"/>
      <c r="AB191" s="14"/>
    </row>
    <row r="192" spans="1:28">
      <c r="A192" s="9" t="s">
        <v>763</v>
      </c>
      <c r="B192" s="10" t="s">
        <v>764</v>
      </c>
      <c r="C192" s="10" t="s">
        <v>59</v>
      </c>
      <c r="D192" s="10" t="s">
        <v>119</v>
      </c>
      <c r="E192" s="10" t="s">
        <v>67</v>
      </c>
      <c r="F192" s="10" t="s">
        <v>86</v>
      </c>
      <c r="G192" s="10">
        <v>7927.85</v>
      </c>
      <c r="H192" s="10">
        <v>95134.2</v>
      </c>
      <c r="I192" s="10">
        <v>961.73</v>
      </c>
      <c r="J192" s="10">
        <v>75954.28</v>
      </c>
      <c r="K192" s="10">
        <v>-78.98</v>
      </c>
      <c r="L192" s="10">
        <v>8.08</v>
      </c>
      <c r="M192" s="10">
        <v>0</v>
      </c>
      <c r="N192" s="10">
        <v>0</v>
      </c>
      <c r="O192" s="10">
        <v>407717.47</v>
      </c>
      <c r="P192" s="10">
        <v>23807342.359999999</v>
      </c>
      <c r="Q192" s="10">
        <v>58.4</v>
      </c>
      <c r="R192" s="10">
        <v>81.61</v>
      </c>
      <c r="S192" s="10">
        <v>-31.8</v>
      </c>
      <c r="T192" s="10" t="s">
        <v>642</v>
      </c>
      <c r="U192" s="10" t="s">
        <v>765</v>
      </c>
      <c r="V192" s="10"/>
      <c r="W192" s="10"/>
      <c r="X192" s="10"/>
      <c r="Y192" s="10"/>
      <c r="Z192" s="10"/>
      <c r="AA192" s="10"/>
      <c r="AB192" s="11"/>
    </row>
    <row r="193" spans="1:28">
      <c r="A193" s="12" t="s">
        <v>766</v>
      </c>
      <c r="B193" s="13" t="s">
        <v>724</v>
      </c>
      <c r="C193" s="13" t="s">
        <v>277</v>
      </c>
      <c r="D193" s="13" t="s">
        <v>60</v>
      </c>
      <c r="E193" s="13" t="s">
        <v>80</v>
      </c>
      <c r="F193" s="13" t="s">
        <v>86</v>
      </c>
      <c r="G193" s="13">
        <v>285.2</v>
      </c>
      <c r="H193" s="13">
        <v>3422.4</v>
      </c>
      <c r="I193" s="13">
        <v>190.98</v>
      </c>
      <c r="J193" s="13">
        <v>7801.22</v>
      </c>
      <c r="K193" s="13">
        <v>40.85</v>
      </c>
      <c r="L193" s="13">
        <v>9.11</v>
      </c>
      <c r="M193" s="13">
        <v>77.14</v>
      </c>
      <c r="N193" s="13">
        <v>63.63</v>
      </c>
      <c r="O193" s="13">
        <v>874752.74</v>
      </c>
      <c r="P193" s="13">
        <v>4438661.9000000004</v>
      </c>
      <c r="Q193" s="13">
        <v>5.0999999999999996</v>
      </c>
      <c r="R193" s="13">
        <v>63.58</v>
      </c>
      <c r="S193" s="13">
        <v>3.48</v>
      </c>
      <c r="T193" s="13" t="s">
        <v>767</v>
      </c>
      <c r="U193" s="13" t="s">
        <v>718</v>
      </c>
      <c r="V193" s="13"/>
      <c r="W193" s="13"/>
      <c r="X193" s="13"/>
      <c r="Y193" s="13"/>
      <c r="Z193" s="13"/>
      <c r="AA193" s="13"/>
      <c r="AB193" s="14"/>
    </row>
    <row r="194" spans="1:28">
      <c r="A194" s="9" t="s">
        <v>768</v>
      </c>
      <c r="B194" s="10" t="s">
        <v>769</v>
      </c>
      <c r="C194" s="10" t="s">
        <v>66</v>
      </c>
      <c r="D194" s="10" t="s">
        <v>60</v>
      </c>
      <c r="E194" s="10" t="s">
        <v>90</v>
      </c>
      <c r="F194" s="10" t="s">
        <v>86</v>
      </c>
      <c r="G194" s="10">
        <v>12354.6</v>
      </c>
      <c r="H194" s="10">
        <v>148255.20000000001</v>
      </c>
      <c r="I194" s="10">
        <v>685.44</v>
      </c>
      <c r="J194" s="10">
        <v>356284.08</v>
      </c>
      <c r="K194" s="10">
        <v>-519.79</v>
      </c>
      <c r="L194" s="10">
        <v>6.94</v>
      </c>
      <c r="M194" s="10">
        <v>0</v>
      </c>
      <c r="N194" s="10">
        <v>493.39</v>
      </c>
      <c r="O194" s="10">
        <v>880765.19</v>
      </c>
      <c r="P194" s="10">
        <v>11230039.810000001</v>
      </c>
      <c r="Q194" s="10">
        <v>12.8</v>
      </c>
      <c r="R194" s="10">
        <v>77.930000000000007</v>
      </c>
      <c r="S194" s="10">
        <v>21.05</v>
      </c>
      <c r="T194" s="10" t="s">
        <v>233</v>
      </c>
      <c r="U194" s="10" t="s">
        <v>770</v>
      </c>
      <c r="V194" s="10"/>
      <c r="W194" s="10"/>
      <c r="X194" s="10"/>
      <c r="Y194" s="10"/>
      <c r="Z194" s="10"/>
      <c r="AA194" s="10"/>
      <c r="AB194" s="11"/>
    </row>
    <row r="195" spans="1:28">
      <c r="A195" s="12" t="s">
        <v>771</v>
      </c>
      <c r="B195" s="13" t="s">
        <v>772</v>
      </c>
      <c r="C195" s="13" t="s">
        <v>59</v>
      </c>
      <c r="D195" s="13" t="s">
        <v>100</v>
      </c>
      <c r="E195" s="13" t="s">
        <v>133</v>
      </c>
      <c r="F195" s="13" t="s">
        <v>54</v>
      </c>
      <c r="G195" s="13">
        <v>12491.57</v>
      </c>
      <c r="H195" s="13">
        <v>149898.84</v>
      </c>
      <c r="I195" s="13">
        <v>564.67999999999995</v>
      </c>
      <c r="J195" s="13">
        <v>117836.58</v>
      </c>
      <c r="K195" s="13">
        <v>208.68</v>
      </c>
      <c r="L195" s="13">
        <v>7.91</v>
      </c>
      <c r="M195" s="13">
        <v>1920.96</v>
      </c>
      <c r="N195" s="13">
        <v>0</v>
      </c>
      <c r="O195" s="13">
        <v>524930.69999999995</v>
      </c>
      <c r="P195" s="13">
        <v>22877672.41</v>
      </c>
      <c r="Q195" s="13">
        <v>43.6</v>
      </c>
      <c r="R195" s="13">
        <v>61.6</v>
      </c>
      <c r="S195" s="13">
        <v>38.89</v>
      </c>
      <c r="T195" s="13" t="s">
        <v>773</v>
      </c>
      <c r="U195" s="13" t="s">
        <v>774</v>
      </c>
      <c r="V195" s="13"/>
      <c r="W195" s="13"/>
      <c r="X195" s="13"/>
      <c r="Y195" s="13"/>
      <c r="Z195" s="13"/>
      <c r="AA195" s="13"/>
      <c r="AB195" s="14"/>
    </row>
    <row r="196" spans="1:28">
      <c r="A196" s="9" t="s">
        <v>775</v>
      </c>
      <c r="B196" s="10" t="s">
        <v>776</v>
      </c>
      <c r="C196" s="10" t="s">
        <v>66</v>
      </c>
      <c r="D196" s="10" t="s">
        <v>73</v>
      </c>
      <c r="E196" s="10" t="s">
        <v>74</v>
      </c>
      <c r="F196" s="10" t="s">
        <v>75</v>
      </c>
      <c r="G196" s="10">
        <v>6784.89</v>
      </c>
      <c r="H196" s="10">
        <v>81418.679999999993</v>
      </c>
      <c r="I196" s="10">
        <v>133.88</v>
      </c>
      <c r="J196" s="10">
        <v>211675.27</v>
      </c>
      <c r="K196" s="10">
        <v>1581.08</v>
      </c>
      <c r="L196" s="10">
        <v>10.94</v>
      </c>
      <c r="M196" s="10">
        <v>658.3</v>
      </c>
      <c r="N196" s="10">
        <v>0</v>
      </c>
      <c r="O196" s="10">
        <v>628432.77</v>
      </c>
      <c r="P196" s="10">
        <v>14084165.720000001</v>
      </c>
      <c r="Q196" s="10">
        <v>22.4</v>
      </c>
      <c r="R196" s="10">
        <v>65.930000000000007</v>
      </c>
      <c r="S196" s="10">
        <v>-14.33</v>
      </c>
      <c r="T196" s="10" t="s">
        <v>777</v>
      </c>
      <c r="U196" s="10" t="s">
        <v>232</v>
      </c>
      <c r="V196" s="10"/>
      <c r="W196" s="10"/>
      <c r="X196" s="10"/>
      <c r="Y196" s="10"/>
      <c r="Z196" s="10"/>
      <c r="AA196" s="10"/>
      <c r="AB196" s="11"/>
    </row>
    <row r="197" spans="1:28">
      <c r="A197" s="12" t="s">
        <v>778</v>
      </c>
      <c r="B197" s="13" t="s">
        <v>779</v>
      </c>
      <c r="C197" s="13" t="s">
        <v>175</v>
      </c>
      <c r="D197" s="13" t="s">
        <v>119</v>
      </c>
      <c r="E197" s="13" t="s">
        <v>80</v>
      </c>
      <c r="F197" s="13" t="s">
        <v>54</v>
      </c>
      <c r="G197" s="13">
        <v>4878.66</v>
      </c>
      <c r="H197" s="13">
        <v>58543.92</v>
      </c>
      <c r="I197" s="13">
        <v>270.52999999999997</v>
      </c>
      <c r="J197" s="13">
        <v>85849</v>
      </c>
      <c r="K197" s="13">
        <v>317.33999999999997</v>
      </c>
      <c r="L197" s="13">
        <v>10.85</v>
      </c>
      <c r="M197" s="13">
        <v>0</v>
      </c>
      <c r="N197" s="13">
        <v>0</v>
      </c>
      <c r="O197" s="13">
        <v>284121.38</v>
      </c>
      <c r="P197" s="13">
        <v>14545418.82</v>
      </c>
      <c r="Q197" s="13">
        <v>51.2</v>
      </c>
      <c r="R197" s="13">
        <v>75.36</v>
      </c>
      <c r="S197" s="13">
        <v>-35.770000000000003</v>
      </c>
      <c r="T197" s="13" t="s">
        <v>780</v>
      </c>
      <c r="U197" s="13" t="s">
        <v>781</v>
      </c>
      <c r="V197" s="13"/>
      <c r="W197" s="13"/>
      <c r="X197" s="13"/>
      <c r="Y197" s="13"/>
      <c r="Z197" s="13"/>
      <c r="AA197" s="13"/>
      <c r="AB197" s="14"/>
    </row>
    <row r="198" spans="1:28">
      <c r="A198" s="9" t="s">
        <v>782</v>
      </c>
      <c r="B198" s="10" t="s">
        <v>783</v>
      </c>
      <c r="C198" s="10" t="s">
        <v>105</v>
      </c>
      <c r="D198" s="10" t="s">
        <v>60</v>
      </c>
      <c r="E198" s="10" t="s">
        <v>74</v>
      </c>
      <c r="F198" s="10" t="s">
        <v>54</v>
      </c>
      <c r="G198" s="10">
        <v>12561.75</v>
      </c>
      <c r="H198" s="10">
        <v>150741</v>
      </c>
      <c r="I198" s="10">
        <v>97.75</v>
      </c>
      <c r="J198" s="10">
        <v>139946.35999999999</v>
      </c>
      <c r="K198" s="10">
        <v>1431.68</v>
      </c>
      <c r="L198" s="10">
        <v>3.81</v>
      </c>
      <c r="M198" s="10">
        <v>0</v>
      </c>
      <c r="N198" s="10">
        <v>0</v>
      </c>
      <c r="O198" s="10">
        <v>532471.65</v>
      </c>
      <c r="P198" s="10">
        <v>1804131.29</v>
      </c>
      <c r="Q198" s="10">
        <v>3.4</v>
      </c>
      <c r="R198" s="10">
        <v>58.8</v>
      </c>
      <c r="S198" s="10">
        <v>39.450000000000003</v>
      </c>
      <c r="T198" s="10" t="s">
        <v>784</v>
      </c>
      <c r="U198" s="10" t="s">
        <v>81</v>
      </c>
      <c r="V198" s="10"/>
      <c r="W198" s="10"/>
      <c r="X198" s="10"/>
      <c r="Y198" s="10"/>
      <c r="Z198" s="10"/>
      <c r="AA198" s="10"/>
      <c r="AB198" s="11"/>
    </row>
    <row r="199" spans="1:28">
      <c r="A199" s="12" t="s">
        <v>785</v>
      </c>
      <c r="B199" s="13" t="s">
        <v>786</v>
      </c>
      <c r="C199" s="13" t="s">
        <v>105</v>
      </c>
      <c r="D199" s="13" t="s">
        <v>100</v>
      </c>
      <c r="E199" s="13" t="s">
        <v>133</v>
      </c>
      <c r="F199" s="13" t="s">
        <v>54</v>
      </c>
      <c r="G199" s="13">
        <v>11549.12</v>
      </c>
      <c r="H199" s="13">
        <v>138589.44</v>
      </c>
      <c r="I199" s="13">
        <v>467.83</v>
      </c>
      <c r="J199" s="13">
        <v>365146.36</v>
      </c>
      <c r="K199" s="13">
        <v>780.51</v>
      </c>
      <c r="L199" s="13">
        <v>3.6</v>
      </c>
      <c r="M199" s="13">
        <v>1059.9000000000001</v>
      </c>
      <c r="N199" s="13">
        <v>82.18</v>
      </c>
      <c r="O199" s="13">
        <v>891920.57</v>
      </c>
      <c r="P199" s="13">
        <v>15792768.470000001</v>
      </c>
      <c r="Q199" s="13">
        <v>17.7</v>
      </c>
      <c r="R199" s="13">
        <v>79.78</v>
      </c>
      <c r="S199" s="13">
        <v>32.619999999999997</v>
      </c>
      <c r="T199" s="13" t="s">
        <v>787</v>
      </c>
      <c r="U199" s="13" t="s">
        <v>788</v>
      </c>
      <c r="V199" s="13"/>
      <c r="W199" s="13"/>
      <c r="X199" s="13"/>
      <c r="Y199" s="13"/>
      <c r="Z199" s="13"/>
      <c r="AA199" s="13"/>
      <c r="AB199" s="14"/>
    </row>
    <row r="200" spans="1:28">
      <c r="A200" s="9" t="s">
        <v>789</v>
      </c>
      <c r="B200" s="10" t="s">
        <v>790</v>
      </c>
      <c r="C200" s="10" t="s">
        <v>72</v>
      </c>
      <c r="D200" s="10" t="s">
        <v>52</v>
      </c>
      <c r="E200" s="10" t="s">
        <v>90</v>
      </c>
      <c r="F200" s="10" t="s">
        <v>86</v>
      </c>
      <c r="G200" s="10">
        <v>9710.11</v>
      </c>
      <c r="H200" s="10">
        <v>116521.32</v>
      </c>
      <c r="I200" s="10">
        <v>642.75</v>
      </c>
      <c r="J200" s="10">
        <v>99515.32</v>
      </c>
      <c r="K200" s="10">
        <v>154.83000000000001</v>
      </c>
      <c r="L200" s="10">
        <v>8.0500000000000007</v>
      </c>
      <c r="M200" s="10">
        <v>0</v>
      </c>
      <c r="N200" s="10">
        <v>0</v>
      </c>
      <c r="O200" s="10">
        <v>228164.63</v>
      </c>
      <c r="P200" s="10">
        <v>3200702.46</v>
      </c>
      <c r="Q200" s="10">
        <v>14</v>
      </c>
      <c r="R200" s="10">
        <v>56.04</v>
      </c>
      <c r="S200" s="10">
        <v>3.1</v>
      </c>
      <c r="T200" s="10" t="s">
        <v>791</v>
      </c>
      <c r="U200" s="10" t="s">
        <v>792</v>
      </c>
      <c r="V200" s="10"/>
      <c r="W200" s="10"/>
      <c r="X200" s="10"/>
      <c r="Y200" s="10"/>
      <c r="Z200" s="10"/>
      <c r="AA200" s="10"/>
      <c r="AB200" s="11"/>
    </row>
    <row r="201" spans="1:28">
      <c r="A201" s="12" t="s">
        <v>793</v>
      </c>
      <c r="B201" s="13" t="s">
        <v>794</v>
      </c>
      <c r="C201" s="13" t="s">
        <v>118</v>
      </c>
      <c r="D201" s="13" t="s">
        <v>119</v>
      </c>
      <c r="E201" s="13" t="s">
        <v>80</v>
      </c>
      <c r="F201" s="13" t="s">
        <v>54</v>
      </c>
      <c r="G201" s="13">
        <v>13129.89</v>
      </c>
      <c r="H201" s="13">
        <v>157558.68</v>
      </c>
      <c r="I201" s="13">
        <v>166.96</v>
      </c>
      <c r="J201" s="13">
        <v>370574.26</v>
      </c>
      <c r="K201" s="13">
        <v>2219.54</v>
      </c>
      <c r="L201" s="13">
        <v>10.26</v>
      </c>
      <c r="M201" s="13">
        <v>0</v>
      </c>
      <c r="N201" s="13">
        <v>0</v>
      </c>
      <c r="O201" s="13">
        <v>356592.92</v>
      </c>
      <c r="P201" s="13">
        <v>5592757.8899999997</v>
      </c>
      <c r="Q201" s="13">
        <v>15.7</v>
      </c>
      <c r="R201" s="13">
        <v>74.39</v>
      </c>
      <c r="S201" s="13">
        <v>41.85</v>
      </c>
      <c r="T201" s="13" t="s">
        <v>795</v>
      </c>
      <c r="U201" s="13" t="s">
        <v>531</v>
      </c>
      <c r="V201" s="13"/>
      <c r="W201" s="13"/>
      <c r="X201" s="13"/>
      <c r="Y201" s="13"/>
      <c r="Z201" s="13"/>
      <c r="AA201" s="13"/>
      <c r="AB201" s="14"/>
    </row>
    <row r="202" spans="1:28">
      <c r="A202" s="9" t="s">
        <v>796</v>
      </c>
      <c r="B202" s="10" t="s">
        <v>797</v>
      </c>
      <c r="C202" s="10" t="s">
        <v>277</v>
      </c>
      <c r="D202" s="10" t="s">
        <v>73</v>
      </c>
      <c r="E202" s="10" t="s">
        <v>133</v>
      </c>
      <c r="F202" s="10" t="s">
        <v>75</v>
      </c>
      <c r="G202" s="10">
        <v>729.3</v>
      </c>
      <c r="H202" s="10">
        <v>8751.6</v>
      </c>
      <c r="I202" s="10">
        <v>480.48</v>
      </c>
      <c r="J202" s="10">
        <v>12628.38</v>
      </c>
      <c r="K202" s="10">
        <v>26.28</v>
      </c>
      <c r="L202" s="10">
        <v>7.68</v>
      </c>
      <c r="M202" s="10">
        <v>135.36000000000001</v>
      </c>
      <c r="N202" s="10">
        <v>22.18</v>
      </c>
      <c r="O202" s="10">
        <v>849955.18</v>
      </c>
      <c r="P202" s="10">
        <v>19937263.829999998</v>
      </c>
      <c r="Q202" s="10">
        <v>23.5</v>
      </c>
      <c r="R202" s="10">
        <v>-33.380000000000003</v>
      </c>
      <c r="S202" s="10">
        <v>-27.18</v>
      </c>
      <c r="T202" s="10" t="s">
        <v>798</v>
      </c>
      <c r="U202" s="10" t="s">
        <v>799</v>
      </c>
      <c r="V202" s="10"/>
      <c r="W202" s="10"/>
      <c r="X202" s="10"/>
      <c r="Y202" s="10"/>
      <c r="Z202" s="10"/>
      <c r="AA202" s="10"/>
      <c r="AB202" s="11"/>
    </row>
    <row r="203" spans="1:28">
      <c r="A203" s="12" t="s">
        <v>800</v>
      </c>
      <c r="B203" s="13" t="s">
        <v>801</v>
      </c>
      <c r="C203" s="13" t="s">
        <v>105</v>
      </c>
      <c r="D203" s="13" t="s">
        <v>60</v>
      </c>
      <c r="E203" s="13" t="s">
        <v>53</v>
      </c>
      <c r="F203" s="13" t="s">
        <v>86</v>
      </c>
      <c r="G203" s="13">
        <v>3646.48</v>
      </c>
      <c r="H203" s="13">
        <v>43757.760000000002</v>
      </c>
      <c r="I203" s="13">
        <v>543.25</v>
      </c>
      <c r="J203" s="13">
        <v>54433.37</v>
      </c>
      <c r="K203" s="13">
        <v>100.2</v>
      </c>
      <c r="L203" s="13">
        <v>5.66</v>
      </c>
      <c r="M203" s="13">
        <v>1015.08</v>
      </c>
      <c r="N203" s="13">
        <v>0</v>
      </c>
      <c r="O203" s="13">
        <v>843157.98</v>
      </c>
      <c r="P203" s="13">
        <v>10776885.68</v>
      </c>
      <c r="Q203" s="13">
        <v>12.8</v>
      </c>
      <c r="R203" s="13">
        <v>64.31</v>
      </c>
      <c r="S203" s="13">
        <v>-19.940000000000001</v>
      </c>
      <c r="T203" s="13" t="s">
        <v>360</v>
      </c>
      <c r="U203" s="13" t="s">
        <v>802</v>
      </c>
      <c r="V203" s="13"/>
      <c r="W203" s="13"/>
      <c r="X203" s="13"/>
      <c r="Y203" s="13"/>
      <c r="Z203" s="13"/>
      <c r="AA203" s="13"/>
      <c r="AB203" s="14"/>
    </row>
    <row r="204" spans="1:28">
      <c r="A204" s="9" t="s">
        <v>803</v>
      </c>
      <c r="B204" s="10" t="s">
        <v>804</v>
      </c>
      <c r="C204" s="10" t="s">
        <v>143</v>
      </c>
      <c r="D204" s="10" t="s">
        <v>100</v>
      </c>
      <c r="E204" s="10" t="s">
        <v>53</v>
      </c>
      <c r="F204" s="10" t="s">
        <v>86</v>
      </c>
      <c r="G204" s="10">
        <v>9712.2900000000009</v>
      </c>
      <c r="H204" s="10">
        <v>116547.48</v>
      </c>
      <c r="I204" s="10">
        <v>441.47</v>
      </c>
      <c r="J204" s="10">
        <v>84905.19</v>
      </c>
      <c r="K204" s="10">
        <v>192.32</v>
      </c>
      <c r="L204" s="10">
        <v>11.91</v>
      </c>
      <c r="M204" s="10">
        <v>0</v>
      </c>
      <c r="N204" s="10">
        <v>0</v>
      </c>
      <c r="O204" s="10">
        <v>299758.28000000003</v>
      </c>
      <c r="P204" s="10">
        <v>20800839.98</v>
      </c>
      <c r="Q204" s="10">
        <v>69.400000000000006</v>
      </c>
      <c r="R204" s="10">
        <v>64.77</v>
      </c>
      <c r="S204" s="10">
        <v>-31.63</v>
      </c>
      <c r="T204" s="10" t="s">
        <v>805</v>
      </c>
      <c r="U204" s="10" t="s">
        <v>287</v>
      </c>
      <c r="V204" s="10"/>
      <c r="W204" s="10"/>
      <c r="X204" s="10"/>
      <c r="Y204" s="10"/>
      <c r="Z204" s="10"/>
      <c r="AA204" s="10"/>
      <c r="AB204" s="11"/>
    </row>
    <row r="205" spans="1:28">
      <c r="A205" s="12" t="s">
        <v>806</v>
      </c>
      <c r="B205" s="13" t="s">
        <v>807</v>
      </c>
      <c r="C205" s="13" t="s">
        <v>143</v>
      </c>
      <c r="D205" s="13" t="s">
        <v>119</v>
      </c>
      <c r="E205" s="13" t="s">
        <v>53</v>
      </c>
      <c r="F205" s="13" t="s">
        <v>54</v>
      </c>
      <c r="G205" s="13">
        <v>8495.16</v>
      </c>
      <c r="H205" s="13">
        <v>101941.92</v>
      </c>
      <c r="I205" s="13">
        <v>498.71</v>
      </c>
      <c r="J205" s="13">
        <v>233804.46</v>
      </c>
      <c r="K205" s="13">
        <v>468.82</v>
      </c>
      <c r="L205" s="13">
        <v>0.79</v>
      </c>
      <c r="M205" s="13">
        <v>0</v>
      </c>
      <c r="N205" s="13">
        <v>1086.83</v>
      </c>
      <c r="O205" s="13">
        <v>674830.77</v>
      </c>
      <c r="P205" s="13">
        <v>17180543.84</v>
      </c>
      <c r="Q205" s="13">
        <v>25.5</v>
      </c>
      <c r="R205" s="13">
        <v>68.8</v>
      </c>
      <c r="S205" s="13">
        <v>2.23</v>
      </c>
      <c r="T205" s="13" t="s">
        <v>808</v>
      </c>
      <c r="U205" s="13" t="s">
        <v>809</v>
      </c>
      <c r="V205" s="13"/>
      <c r="W205" s="13"/>
      <c r="X205" s="13"/>
      <c r="Y205" s="13"/>
      <c r="Z205" s="13"/>
      <c r="AA205" s="13"/>
      <c r="AB205" s="14"/>
    </row>
    <row r="206" spans="1:28">
      <c r="A206" s="9" t="s">
        <v>810</v>
      </c>
      <c r="B206" s="10" t="s">
        <v>811</v>
      </c>
      <c r="C206" s="10" t="s">
        <v>72</v>
      </c>
      <c r="D206" s="10" t="s">
        <v>73</v>
      </c>
      <c r="E206" s="10" t="s">
        <v>61</v>
      </c>
      <c r="F206" s="10" t="s">
        <v>75</v>
      </c>
      <c r="G206" s="10">
        <v>13308.4</v>
      </c>
      <c r="H206" s="10">
        <v>159700.79999999999</v>
      </c>
      <c r="I206" s="10">
        <v>548.84</v>
      </c>
      <c r="J206" s="10">
        <v>229874.48</v>
      </c>
      <c r="K206" s="10">
        <v>418.84</v>
      </c>
      <c r="L206" s="10">
        <v>0.72</v>
      </c>
      <c r="M206" s="10">
        <v>1836.48</v>
      </c>
      <c r="N206" s="10">
        <v>0</v>
      </c>
      <c r="O206" s="10">
        <v>494271.49</v>
      </c>
      <c r="P206" s="10">
        <v>22056439.32</v>
      </c>
      <c r="Q206" s="10">
        <v>44.6</v>
      </c>
      <c r="R206" s="10">
        <v>76.86</v>
      </c>
      <c r="S206" s="10">
        <v>45.26</v>
      </c>
      <c r="T206" s="10" t="s">
        <v>279</v>
      </c>
      <c r="U206" s="10" t="s">
        <v>812</v>
      </c>
      <c r="V206" s="10"/>
      <c r="W206" s="10"/>
      <c r="X206" s="10"/>
      <c r="Y206" s="10"/>
      <c r="Z206" s="10"/>
      <c r="AA206" s="10"/>
      <c r="AB206" s="11"/>
    </row>
    <row r="207" spans="1:28">
      <c r="A207" s="12" t="s">
        <v>813</v>
      </c>
      <c r="B207" s="13" t="s">
        <v>814</v>
      </c>
      <c r="C207" s="13" t="s">
        <v>72</v>
      </c>
      <c r="D207" s="13" t="s">
        <v>73</v>
      </c>
      <c r="E207" s="13" t="s">
        <v>133</v>
      </c>
      <c r="F207" s="13" t="s">
        <v>54</v>
      </c>
      <c r="G207" s="13">
        <v>17548.46</v>
      </c>
      <c r="H207" s="13">
        <v>210581.52</v>
      </c>
      <c r="I207" s="13">
        <v>479.08</v>
      </c>
      <c r="J207" s="13">
        <v>314267.69</v>
      </c>
      <c r="K207" s="13">
        <v>655.98</v>
      </c>
      <c r="L207" s="13">
        <v>6.4</v>
      </c>
      <c r="M207" s="13">
        <v>0</v>
      </c>
      <c r="N207" s="13">
        <v>1465.62</v>
      </c>
      <c r="O207" s="13">
        <v>437699.39</v>
      </c>
      <c r="P207" s="13">
        <v>8517769.3200000003</v>
      </c>
      <c r="Q207" s="13"/>
      <c r="R207" s="13">
        <v>60.39</v>
      </c>
      <c r="S207" s="13">
        <v>-13.18</v>
      </c>
      <c r="T207" s="13" t="s">
        <v>815</v>
      </c>
      <c r="U207" s="13" t="s">
        <v>816</v>
      </c>
      <c r="V207" s="13"/>
      <c r="W207" s="13"/>
      <c r="X207" s="13"/>
      <c r="Y207" s="13"/>
      <c r="Z207" s="13"/>
      <c r="AA207" s="13"/>
      <c r="AB207" s="14"/>
    </row>
    <row r="208" spans="1:28">
      <c r="A208" s="9" t="s">
        <v>817</v>
      </c>
      <c r="B208" s="10" t="s">
        <v>818</v>
      </c>
      <c r="C208" s="10" t="s">
        <v>138</v>
      </c>
      <c r="D208" s="10" t="s">
        <v>52</v>
      </c>
      <c r="E208" s="10" t="s">
        <v>67</v>
      </c>
      <c r="F208" s="10" t="s">
        <v>86</v>
      </c>
      <c r="G208" s="10">
        <v>9965.68</v>
      </c>
      <c r="H208" s="10">
        <v>119588.16</v>
      </c>
      <c r="I208" s="10">
        <v>580.6</v>
      </c>
      <c r="J208" s="10">
        <v>157896.98000000001</v>
      </c>
      <c r="K208" s="10">
        <v>271.95</v>
      </c>
      <c r="L208" s="10">
        <v>11.73</v>
      </c>
      <c r="M208" s="10">
        <v>3407.09</v>
      </c>
      <c r="N208" s="10">
        <v>1036.33</v>
      </c>
      <c r="O208" s="10">
        <v>484803.11</v>
      </c>
      <c r="P208" s="10">
        <v>4993333.76</v>
      </c>
      <c r="Q208" s="10">
        <v>10.3</v>
      </c>
      <c r="R208" s="10">
        <v>57.26</v>
      </c>
      <c r="S208" s="10">
        <v>-11.95</v>
      </c>
      <c r="T208" s="10" t="s">
        <v>81</v>
      </c>
      <c r="U208" s="10" t="s">
        <v>819</v>
      </c>
      <c r="V208" s="10"/>
      <c r="W208" s="10"/>
      <c r="X208" s="10"/>
      <c r="Y208" s="10"/>
      <c r="Z208" s="10"/>
      <c r="AA208" s="10"/>
      <c r="AB208" s="11"/>
    </row>
    <row r="209" spans="1:28">
      <c r="A209" s="12" t="s">
        <v>820</v>
      </c>
      <c r="B209" s="13" t="s">
        <v>821</v>
      </c>
      <c r="C209" s="13" t="s">
        <v>277</v>
      </c>
      <c r="D209" s="13" t="s">
        <v>73</v>
      </c>
      <c r="E209" s="13" t="s">
        <v>67</v>
      </c>
      <c r="F209" s="13" t="s">
        <v>86</v>
      </c>
      <c r="G209" s="13">
        <v>1155.1400000000001</v>
      </c>
      <c r="H209" s="13">
        <v>13861.68</v>
      </c>
      <c r="I209" s="13">
        <v>661.71</v>
      </c>
      <c r="J209" s="13">
        <v>11933.69</v>
      </c>
      <c r="K209" s="13">
        <v>18.03</v>
      </c>
      <c r="L209" s="13">
        <v>3.18</v>
      </c>
      <c r="M209" s="13">
        <v>0</v>
      </c>
      <c r="N209" s="13">
        <v>95.36</v>
      </c>
      <c r="O209" s="13">
        <v>666495.48</v>
      </c>
      <c r="P209" s="13">
        <v>8982057.0099999998</v>
      </c>
      <c r="Q209" s="13">
        <v>13.5</v>
      </c>
      <c r="R209" s="13">
        <v>57.01</v>
      </c>
      <c r="S209" s="13">
        <v>59.15</v>
      </c>
      <c r="T209" s="13" t="s">
        <v>822</v>
      </c>
      <c r="U209" s="13" t="s">
        <v>823</v>
      </c>
      <c r="V209" s="13"/>
      <c r="W209" s="13"/>
      <c r="X209" s="13"/>
      <c r="Y209" s="13"/>
      <c r="Z209" s="13"/>
      <c r="AA209" s="13"/>
      <c r="AB209" s="14"/>
    </row>
    <row r="210" spans="1:28">
      <c r="A210" s="9" t="s">
        <v>824</v>
      </c>
      <c r="B210" s="10" t="s">
        <v>825</v>
      </c>
      <c r="C210" s="10" t="s">
        <v>105</v>
      </c>
      <c r="D210" s="10" t="s">
        <v>60</v>
      </c>
      <c r="E210" s="10" t="s">
        <v>80</v>
      </c>
      <c r="F210" s="10" t="s">
        <v>86</v>
      </c>
      <c r="G210" s="10">
        <v>10400.02</v>
      </c>
      <c r="H210" s="10">
        <v>124800.24</v>
      </c>
      <c r="I210" s="10">
        <v>275.93</v>
      </c>
      <c r="J210" s="10">
        <v>103923.36</v>
      </c>
      <c r="K210" s="10">
        <v>376.63</v>
      </c>
      <c r="L210" s="10">
        <v>6.48</v>
      </c>
      <c r="M210" s="10">
        <v>0</v>
      </c>
      <c r="N210" s="10">
        <v>0</v>
      </c>
      <c r="O210" s="10">
        <v>733969.01</v>
      </c>
      <c r="P210" s="10">
        <v>13383036.289999999</v>
      </c>
      <c r="Q210" s="10">
        <v>18.2</v>
      </c>
      <c r="R210" s="10">
        <v>-44.66</v>
      </c>
      <c r="S210" s="10">
        <v>19.73</v>
      </c>
      <c r="T210" s="10" t="s">
        <v>826</v>
      </c>
      <c r="U210" s="10" t="s">
        <v>827</v>
      </c>
      <c r="V210" s="10"/>
      <c r="W210" s="10"/>
      <c r="X210" s="10"/>
      <c r="Y210" s="10"/>
      <c r="Z210" s="10"/>
      <c r="AA210" s="10"/>
      <c r="AB210" s="11"/>
    </row>
    <row r="211" spans="1:28">
      <c r="A211" s="12" t="s">
        <v>828</v>
      </c>
      <c r="B211" s="13" t="s">
        <v>829</v>
      </c>
      <c r="C211" s="13" t="s">
        <v>99</v>
      </c>
      <c r="D211" s="13" t="s">
        <v>60</v>
      </c>
      <c r="E211" s="13" t="s">
        <v>67</v>
      </c>
      <c r="F211" s="13" t="s">
        <v>86</v>
      </c>
      <c r="G211" s="13">
        <v>12036.95</v>
      </c>
      <c r="H211" s="13">
        <v>144443.4</v>
      </c>
      <c r="I211" s="13">
        <v>511.46</v>
      </c>
      <c r="J211" s="13">
        <v>297214.63</v>
      </c>
      <c r="K211" s="13"/>
      <c r="L211" s="13">
        <v>9.31</v>
      </c>
      <c r="M211" s="13">
        <v>3344.79</v>
      </c>
      <c r="N211" s="13">
        <v>0</v>
      </c>
      <c r="O211" s="13">
        <v>428109.46</v>
      </c>
      <c r="P211" s="13">
        <v>13988305.02</v>
      </c>
      <c r="Q211" s="13">
        <v>32.700000000000003</v>
      </c>
      <c r="R211" s="13">
        <v>63.4</v>
      </c>
      <c r="S211" s="13">
        <v>26.37</v>
      </c>
      <c r="T211" s="13" t="s">
        <v>145</v>
      </c>
      <c r="U211" s="13" t="s">
        <v>192</v>
      </c>
      <c r="V211" s="13"/>
      <c r="W211" s="13"/>
      <c r="X211" s="13"/>
      <c r="Y211" s="13"/>
      <c r="Z211" s="13"/>
      <c r="AA211" s="13"/>
      <c r="AB211" s="14"/>
    </row>
    <row r="212" spans="1:28">
      <c r="A212" s="9" t="s">
        <v>830</v>
      </c>
      <c r="B212" s="10" t="s">
        <v>71</v>
      </c>
      <c r="C212" s="10" t="s">
        <v>51</v>
      </c>
      <c r="D212" s="10" t="s">
        <v>52</v>
      </c>
      <c r="E212" s="10" t="s">
        <v>80</v>
      </c>
      <c r="F212" s="10" t="s">
        <v>54</v>
      </c>
      <c r="G212" s="10">
        <v>8137.09</v>
      </c>
      <c r="H212" s="10">
        <v>97645.08</v>
      </c>
      <c r="I212" s="10">
        <v>228.68</v>
      </c>
      <c r="J212" s="10">
        <v>187940.16</v>
      </c>
      <c r="K212" s="10">
        <v>821.85</v>
      </c>
      <c r="L212" s="10">
        <v>5.71</v>
      </c>
      <c r="M212" s="10">
        <v>1675.75</v>
      </c>
      <c r="N212" s="10">
        <v>0</v>
      </c>
      <c r="O212" s="10">
        <v>724117.47</v>
      </c>
      <c r="P212" s="10">
        <v>24390829.710000001</v>
      </c>
      <c r="Q212" s="10">
        <v>33.700000000000003</v>
      </c>
      <c r="R212" s="10">
        <v>-36.799999999999997</v>
      </c>
      <c r="S212" s="10">
        <v>143.63999999999999</v>
      </c>
      <c r="T212" s="10" t="s">
        <v>831</v>
      </c>
      <c r="U212" s="10" t="s">
        <v>298</v>
      </c>
      <c r="V212" s="10"/>
      <c r="W212" s="10"/>
      <c r="X212" s="10"/>
      <c r="Y212" s="10"/>
      <c r="Z212" s="10"/>
      <c r="AA212" s="10"/>
      <c r="AB212" s="11"/>
    </row>
    <row r="213" spans="1:28">
      <c r="A213" s="12" t="s">
        <v>832</v>
      </c>
      <c r="B213" s="13" t="s">
        <v>833</v>
      </c>
      <c r="C213" s="13" t="s">
        <v>59</v>
      </c>
      <c r="D213" s="13" t="s">
        <v>119</v>
      </c>
      <c r="E213" s="13" t="s">
        <v>133</v>
      </c>
      <c r="F213" s="13" t="s">
        <v>86</v>
      </c>
      <c r="G213" s="13">
        <v>13943.49</v>
      </c>
      <c r="H213" s="13">
        <v>167321.88</v>
      </c>
      <c r="I213" s="13">
        <v>531.87</v>
      </c>
      <c r="J213" s="13">
        <v>305714.58</v>
      </c>
      <c r="K213" s="13">
        <v>574.79</v>
      </c>
      <c r="L213" s="13">
        <v>4.6399999999999997</v>
      </c>
      <c r="M213" s="13">
        <v>0</v>
      </c>
      <c r="N213" s="13">
        <v>0</v>
      </c>
      <c r="O213" s="13">
        <v>770110.28</v>
      </c>
      <c r="P213" s="13">
        <v>24937641.239999998</v>
      </c>
      <c r="Q213" s="13">
        <v>32.4</v>
      </c>
      <c r="R213" s="13">
        <v>62.5</v>
      </c>
      <c r="S213" s="13">
        <v>44.44</v>
      </c>
      <c r="T213" s="13" t="s">
        <v>834</v>
      </c>
      <c r="U213" s="13" t="s">
        <v>835</v>
      </c>
      <c r="V213" s="13"/>
      <c r="W213" s="13"/>
      <c r="X213" s="13"/>
      <c r="Y213" s="13"/>
      <c r="Z213" s="13"/>
      <c r="AA213" s="13"/>
      <c r="AB213" s="14"/>
    </row>
    <row r="214" spans="1:28">
      <c r="A214" s="9" t="s">
        <v>836</v>
      </c>
      <c r="B214" s="10" t="s">
        <v>837</v>
      </c>
      <c r="C214" s="10" t="s">
        <v>66</v>
      </c>
      <c r="D214" s="10" t="s">
        <v>52</v>
      </c>
      <c r="E214" s="10" t="s">
        <v>133</v>
      </c>
      <c r="F214" s="10" t="s">
        <v>54</v>
      </c>
      <c r="G214" s="10">
        <v>7466.73</v>
      </c>
      <c r="H214" s="10">
        <v>89600.76</v>
      </c>
      <c r="I214" s="10">
        <v>376.47</v>
      </c>
      <c r="J214" s="10">
        <v>144694.94</v>
      </c>
      <c r="K214" s="10">
        <v>384.35</v>
      </c>
      <c r="L214" s="10">
        <v>10.87</v>
      </c>
      <c r="M214" s="10">
        <v>0</v>
      </c>
      <c r="N214" s="10">
        <v>0</v>
      </c>
      <c r="O214" s="10">
        <v>383177.61</v>
      </c>
      <c r="P214" s="10">
        <v>9901374.9800000004</v>
      </c>
      <c r="Q214" s="10">
        <v>25.8</v>
      </c>
      <c r="R214" s="10">
        <v>57.56</v>
      </c>
      <c r="S214" s="10">
        <v>46.17</v>
      </c>
      <c r="T214" s="10" t="s">
        <v>838</v>
      </c>
      <c r="U214" s="10" t="s">
        <v>839</v>
      </c>
      <c r="V214" s="10"/>
      <c r="W214" s="10"/>
      <c r="X214" s="10"/>
      <c r="Y214" s="10"/>
      <c r="Z214" s="10"/>
      <c r="AA214" s="10"/>
      <c r="AB214" s="11"/>
    </row>
    <row r="215" spans="1:28">
      <c r="A215" s="12" t="s">
        <v>840</v>
      </c>
      <c r="B215" s="13" t="s">
        <v>841</v>
      </c>
      <c r="C215" s="13" t="s">
        <v>72</v>
      </c>
      <c r="D215" s="13" t="s">
        <v>100</v>
      </c>
      <c r="E215" s="13" t="s">
        <v>133</v>
      </c>
      <c r="F215" s="13" t="s">
        <v>86</v>
      </c>
      <c r="G215" s="13">
        <v>10148.799999999999</v>
      </c>
      <c r="H215" s="13">
        <v>121785.60000000001</v>
      </c>
      <c r="I215" s="13">
        <v>552.54999999999995</v>
      </c>
      <c r="J215" s="13">
        <v>232633.47</v>
      </c>
      <c r="K215" s="13">
        <v>421.02</v>
      </c>
      <c r="L215" s="13">
        <v>5.27</v>
      </c>
      <c r="M215" s="13">
        <v>2190.36</v>
      </c>
      <c r="N215" s="13">
        <v>2330.02</v>
      </c>
      <c r="O215" s="13">
        <v>691151.27</v>
      </c>
      <c r="P215" s="13">
        <v>21677534.399999999</v>
      </c>
      <c r="Q215" s="13"/>
      <c r="R215" s="13">
        <v>-33.28</v>
      </c>
      <c r="S215" s="13">
        <v>52.76</v>
      </c>
      <c r="T215" s="13" t="s">
        <v>842</v>
      </c>
      <c r="U215" s="13" t="s">
        <v>625</v>
      </c>
      <c r="V215" s="13"/>
      <c r="W215" s="13"/>
      <c r="X215" s="13"/>
      <c r="Y215" s="13"/>
      <c r="Z215" s="13"/>
      <c r="AA215" s="13"/>
      <c r="AB215" s="14"/>
    </row>
    <row r="216" spans="1:28">
      <c r="A216" s="9" t="s">
        <v>843</v>
      </c>
      <c r="B216" s="10" t="s">
        <v>844</v>
      </c>
      <c r="C216" s="10" t="s">
        <v>72</v>
      </c>
      <c r="D216" s="10" t="s">
        <v>60</v>
      </c>
      <c r="E216" s="10" t="s">
        <v>61</v>
      </c>
      <c r="F216" s="10" t="s">
        <v>86</v>
      </c>
      <c r="G216" s="10">
        <v>3619.69</v>
      </c>
      <c r="H216" s="10">
        <v>43436.28</v>
      </c>
      <c r="I216" s="10">
        <v>747.93</v>
      </c>
      <c r="J216" s="10">
        <v>86889.3</v>
      </c>
      <c r="K216" s="10">
        <v>116.17</v>
      </c>
      <c r="L216" s="10">
        <v>3.81</v>
      </c>
      <c r="M216" s="10">
        <v>0</v>
      </c>
      <c r="N216" s="10">
        <v>0</v>
      </c>
      <c r="O216" s="10">
        <v>375601.45</v>
      </c>
      <c r="P216" s="10">
        <v>5403103.9299999997</v>
      </c>
      <c r="Q216" s="10">
        <v>14.4</v>
      </c>
      <c r="R216" s="10">
        <v>57.77</v>
      </c>
      <c r="S216" s="10">
        <v>1.43</v>
      </c>
      <c r="T216" s="10" t="s">
        <v>845</v>
      </c>
      <c r="U216" s="10" t="s">
        <v>846</v>
      </c>
      <c r="V216" s="10"/>
      <c r="W216" s="10"/>
      <c r="X216" s="10"/>
      <c r="Y216" s="10"/>
      <c r="Z216" s="10"/>
      <c r="AA216" s="10"/>
      <c r="AB216" s="11"/>
    </row>
    <row r="217" spans="1:28">
      <c r="A217" s="12" t="s">
        <v>847</v>
      </c>
      <c r="B217" s="13" t="s">
        <v>352</v>
      </c>
      <c r="C217" s="13" t="s">
        <v>175</v>
      </c>
      <c r="D217" s="13" t="s">
        <v>100</v>
      </c>
      <c r="E217" s="13" t="s">
        <v>80</v>
      </c>
      <c r="F217" s="13" t="s">
        <v>54</v>
      </c>
      <c r="G217" s="13">
        <v>8224.68</v>
      </c>
      <c r="H217" s="13">
        <v>98696.16</v>
      </c>
      <c r="I217" s="13">
        <v>134.52000000000001</v>
      </c>
      <c r="J217" s="13">
        <v>112227.1</v>
      </c>
      <c r="K217" s="13">
        <v>834.28</v>
      </c>
      <c r="L217" s="13">
        <v>7.14</v>
      </c>
      <c r="M217" s="13">
        <v>0</v>
      </c>
      <c r="N217" s="13">
        <v>0</v>
      </c>
      <c r="O217" s="13">
        <v>861056.25</v>
      </c>
      <c r="P217" s="13">
        <v>9389667.4900000002</v>
      </c>
      <c r="Q217" s="13">
        <v>10.9</v>
      </c>
      <c r="R217" s="13">
        <v>60.6</v>
      </c>
      <c r="S217" s="13">
        <v>6.22</v>
      </c>
      <c r="T217" s="13" t="s">
        <v>848</v>
      </c>
      <c r="U217" s="13" t="s">
        <v>849</v>
      </c>
      <c r="V217" s="13"/>
      <c r="W217" s="13"/>
      <c r="X217" s="13"/>
      <c r="Y217" s="13"/>
      <c r="Z217" s="13"/>
      <c r="AA217" s="13"/>
      <c r="AB217" s="14"/>
    </row>
    <row r="218" spans="1:28">
      <c r="A218" s="9" t="s">
        <v>850</v>
      </c>
      <c r="B218" s="10" t="s">
        <v>851</v>
      </c>
      <c r="C218" s="10" t="s">
        <v>138</v>
      </c>
      <c r="D218" s="10" t="s">
        <v>100</v>
      </c>
      <c r="E218" s="10" t="s">
        <v>67</v>
      </c>
      <c r="F218" s="10" t="s">
        <v>86</v>
      </c>
      <c r="G218" s="10">
        <v>5260.1</v>
      </c>
      <c r="H218" s="10">
        <v>63121.2</v>
      </c>
      <c r="I218" s="10">
        <v>798.89</v>
      </c>
      <c r="J218" s="10">
        <v>176154.96</v>
      </c>
      <c r="K218" s="10">
        <v>220.5</v>
      </c>
      <c r="L218" s="10">
        <v>9.9700000000000006</v>
      </c>
      <c r="M218" s="10">
        <v>0</v>
      </c>
      <c r="N218" s="10">
        <v>0</v>
      </c>
      <c r="O218" s="10">
        <v>827000.83</v>
      </c>
      <c r="P218" s="10">
        <v>13455324.42</v>
      </c>
      <c r="Q218" s="10">
        <v>16.3</v>
      </c>
      <c r="R218" s="10">
        <v>81.5</v>
      </c>
      <c r="S218" s="10">
        <v>-33.119999999999997</v>
      </c>
      <c r="T218" s="10" t="s">
        <v>852</v>
      </c>
      <c r="U218" s="10" t="s">
        <v>853</v>
      </c>
      <c r="V218" s="10"/>
      <c r="W218" s="10"/>
      <c r="X218" s="10"/>
      <c r="Y218" s="10"/>
      <c r="Z218" s="10"/>
      <c r="AA218" s="10"/>
      <c r="AB218" s="11"/>
    </row>
    <row r="219" spans="1:28">
      <c r="A219" s="12" t="s">
        <v>854</v>
      </c>
      <c r="B219" s="13" t="s">
        <v>855</v>
      </c>
      <c r="C219" s="13" t="s">
        <v>66</v>
      </c>
      <c r="D219" s="13" t="s">
        <v>100</v>
      </c>
      <c r="E219" s="13" t="s">
        <v>90</v>
      </c>
      <c r="F219" s="13" t="s">
        <v>75</v>
      </c>
      <c r="G219" s="13">
        <v>325.47000000000003</v>
      </c>
      <c r="H219" s="13">
        <v>3905.64</v>
      </c>
      <c r="I219" s="13">
        <v>1107.32</v>
      </c>
      <c r="J219" s="13">
        <v>2786.34</v>
      </c>
      <c r="K219" s="13">
        <v>2.52</v>
      </c>
      <c r="L219" s="13">
        <v>1.61</v>
      </c>
      <c r="M219" s="13">
        <v>101.71</v>
      </c>
      <c r="N219" s="13">
        <v>0</v>
      </c>
      <c r="O219" s="13">
        <v>635560.02</v>
      </c>
      <c r="P219" s="13">
        <v>3789974.34</v>
      </c>
      <c r="Q219" s="13">
        <v>6</v>
      </c>
      <c r="R219" s="13">
        <v>68.739999999999995</v>
      </c>
      <c r="S219" s="13">
        <v>160.47</v>
      </c>
      <c r="T219" s="13" t="s">
        <v>856</v>
      </c>
      <c r="U219" s="13" t="s">
        <v>857</v>
      </c>
      <c r="V219" s="13"/>
      <c r="W219" s="13"/>
      <c r="X219" s="13"/>
      <c r="Y219" s="13"/>
      <c r="Z219" s="13"/>
      <c r="AA219" s="13"/>
      <c r="AB219" s="14"/>
    </row>
    <row r="220" spans="1:28">
      <c r="A220" s="9" t="s">
        <v>858</v>
      </c>
      <c r="B220" s="10" t="s">
        <v>859</v>
      </c>
      <c r="C220" s="10" t="s">
        <v>66</v>
      </c>
      <c r="D220" s="10" t="s">
        <v>52</v>
      </c>
      <c r="E220" s="10" t="s">
        <v>133</v>
      </c>
      <c r="F220" s="10" t="s">
        <v>75</v>
      </c>
      <c r="G220" s="10">
        <v>875.55</v>
      </c>
      <c r="H220" s="10">
        <v>10506.6</v>
      </c>
      <c r="I220" s="10">
        <v>620.08000000000004</v>
      </c>
      <c r="J220" s="10">
        <v>19449.580000000002</v>
      </c>
      <c r="K220" s="10">
        <v>31.37</v>
      </c>
      <c r="L220" s="10">
        <v>7.86</v>
      </c>
      <c r="M220" s="10">
        <v>0</v>
      </c>
      <c r="N220" s="10">
        <v>129.15</v>
      </c>
      <c r="O220" s="10">
        <v>633587.23</v>
      </c>
      <c r="P220" s="10">
        <v>2617482.2400000002</v>
      </c>
      <c r="Q220" s="10">
        <v>4.0999999999999996</v>
      </c>
      <c r="R220" s="10">
        <v>66.66</v>
      </c>
      <c r="S220" s="10">
        <v>21.7</v>
      </c>
      <c r="T220" s="10" t="s">
        <v>860</v>
      </c>
      <c r="U220" s="10" t="s">
        <v>861</v>
      </c>
      <c r="V220" s="10"/>
      <c r="W220" s="10"/>
      <c r="X220" s="10"/>
      <c r="Y220" s="10"/>
      <c r="Z220" s="10"/>
      <c r="AA220" s="10"/>
      <c r="AB220" s="11"/>
    </row>
    <row r="221" spans="1:28">
      <c r="A221" s="12" t="s">
        <v>862</v>
      </c>
      <c r="B221" s="13" t="s">
        <v>863</v>
      </c>
      <c r="C221" s="13" t="s">
        <v>99</v>
      </c>
      <c r="D221" s="13" t="s">
        <v>100</v>
      </c>
      <c r="E221" s="13" t="s">
        <v>90</v>
      </c>
      <c r="F221" s="13" t="s">
        <v>75</v>
      </c>
      <c r="G221" s="13">
        <v>17232.419999999998</v>
      </c>
      <c r="H221" s="13">
        <v>206789.04</v>
      </c>
      <c r="I221" s="13">
        <v>915.38</v>
      </c>
      <c r="J221" s="13">
        <v>186217.15</v>
      </c>
      <c r="K221" s="13">
        <v>203.43</v>
      </c>
      <c r="L221" s="13">
        <v>10.07</v>
      </c>
      <c r="M221" s="13">
        <v>0</v>
      </c>
      <c r="N221" s="13">
        <v>0</v>
      </c>
      <c r="O221" s="13">
        <v>877899.91</v>
      </c>
      <c r="P221" s="13">
        <v>12335397.359999999</v>
      </c>
      <c r="Q221" s="13">
        <v>14.1</v>
      </c>
      <c r="R221" s="13">
        <v>69.64</v>
      </c>
      <c r="S221" s="13">
        <v>53.15</v>
      </c>
      <c r="T221" s="13" t="s">
        <v>864</v>
      </c>
      <c r="U221" s="13" t="s">
        <v>865</v>
      </c>
      <c r="V221" s="13"/>
      <c r="W221" s="13"/>
      <c r="X221" s="13"/>
      <c r="Y221" s="13"/>
      <c r="Z221" s="13"/>
      <c r="AA221" s="13"/>
      <c r="AB221" s="14"/>
    </row>
    <row r="222" spans="1:28">
      <c r="A222" s="9" t="s">
        <v>866</v>
      </c>
      <c r="B222" s="10" t="s">
        <v>867</v>
      </c>
      <c r="C222" s="10" t="s">
        <v>277</v>
      </c>
      <c r="D222" s="10" t="s">
        <v>60</v>
      </c>
      <c r="E222" s="10" t="s">
        <v>80</v>
      </c>
      <c r="F222" s="10" t="s">
        <v>54</v>
      </c>
      <c r="G222" s="10">
        <v>13311.21</v>
      </c>
      <c r="H222" s="10">
        <v>159734.51999999999</v>
      </c>
      <c r="I222" s="10">
        <v>135.12</v>
      </c>
      <c r="J222" s="10">
        <v>147037.34</v>
      </c>
      <c r="K222" s="10">
        <v>1088.2</v>
      </c>
      <c r="L222" s="10">
        <v>8.69</v>
      </c>
      <c r="M222" s="10">
        <v>4451.92</v>
      </c>
      <c r="N222" s="10">
        <v>1178.24</v>
      </c>
      <c r="O222" s="10">
        <v>651174.04</v>
      </c>
      <c r="P222" s="10">
        <v>14390273.41</v>
      </c>
      <c r="Q222" s="10">
        <v>22.1</v>
      </c>
      <c r="R222" s="10">
        <v>61.39</v>
      </c>
      <c r="S222" s="10">
        <v>58.99</v>
      </c>
      <c r="T222" s="10" t="s">
        <v>868</v>
      </c>
      <c r="U222" s="10" t="s">
        <v>869</v>
      </c>
      <c r="V222" s="10"/>
      <c r="W222" s="10"/>
      <c r="X222" s="10"/>
      <c r="Y222" s="10"/>
      <c r="Z222" s="10"/>
      <c r="AA222" s="10"/>
      <c r="AB222" s="11"/>
    </row>
    <row r="223" spans="1:28">
      <c r="A223" s="12" t="s">
        <v>870</v>
      </c>
      <c r="B223" s="13" t="s">
        <v>871</v>
      </c>
      <c r="C223" s="13" t="s">
        <v>85</v>
      </c>
      <c r="D223" s="13" t="s">
        <v>100</v>
      </c>
      <c r="E223" s="13" t="s">
        <v>67</v>
      </c>
      <c r="F223" s="13" t="s">
        <v>75</v>
      </c>
      <c r="G223" s="13">
        <v>2599.94</v>
      </c>
      <c r="H223" s="13">
        <v>31199.279999999999</v>
      </c>
      <c r="I223" s="13">
        <v>825.92</v>
      </c>
      <c r="J223" s="13">
        <v>33891.300000000003</v>
      </c>
      <c r="K223" s="13"/>
      <c r="L223" s="13">
        <v>7.81</v>
      </c>
      <c r="M223" s="13">
        <v>362.68</v>
      </c>
      <c r="N223" s="13">
        <v>0</v>
      </c>
      <c r="O223" s="13">
        <v>837738.33</v>
      </c>
      <c r="P223" s="13">
        <v>18427369.890000001</v>
      </c>
      <c r="Q223" s="13">
        <v>22</v>
      </c>
      <c r="R223" s="13">
        <v>64.81</v>
      </c>
      <c r="S223" s="13">
        <v>59.76</v>
      </c>
      <c r="T223" s="13" t="s">
        <v>872</v>
      </c>
      <c r="U223" s="13" t="s">
        <v>873</v>
      </c>
      <c r="V223" s="13"/>
      <c r="W223" s="13"/>
      <c r="X223" s="13"/>
      <c r="Y223" s="13"/>
      <c r="Z223" s="13"/>
      <c r="AA223" s="13"/>
      <c r="AB223" s="14"/>
    </row>
    <row r="224" spans="1:28">
      <c r="A224" s="9" t="s">
        <v>874</v>
      </c>
      <c r="B224" s="10" t="s">
        <v>875</v>
      </c>
      <c r="C224" s="10" t="s">
        <v>59</v>
      </c>
      <c r="D224" s="10" t="s">
        <v>60</v>
      </c>
      <c r="E224" s="10" t="s">
        <v>90</v>
      </c>
      <c r="F224" s="10" t="s">
        <v>86</v>
      </c>
      <c r="G224" s="10">
        <v>16826.650000000001</v>
      </c>
      <c r="H224" s="10">
        <v>201919.8</v>
      </c>
      <c r="I224" s="10">
        <v>661.37</v>
      </c>
      <c r="J224" s="10">
        <v>394151.15</v>
      </c>
      <c r="K224" s="10">
        <v>595.96</v>
      </c>
      <c r="L224" s="10">
        <v>10.79</v>
      </c>
      <c r="M224" s="10">
        <v>0</v>
      </c>
      <c r="N224" s="10">
        <v>0</v>
      </c>
      <c r="O224" s="10">
        <v>452934.3</v>
      </c>
      <c r="P224" s="10">
        <v>11590813.6</v>
      </c>
      <c r="Q224" s="10">
        <v>25.6</v>
      </c>
      <c r="R224" s="10">
        <v>68.040000000000006</v>
      </c>
      <c r="S224" s="10">
        <v>-27.78</v>
      </c>
      <c r="T224" s="10" t="s">
        <v>876</v>
      </c>
      <c r="U224" s="10" t="s">
        <v>717</v>
      </c>
      <c r="V224" s="10"/>
      <c r="W224" s="10"/>
      <c r="X224" s="10"/>
      <c r="Y224" s="10"/>
      <c r="Z224" s="10"/>
      <c r="AA224" s="10"/>
      <c r="AB224" s="11"/>
    </row>
    <row r="225" spans="1:28">
      <c r="A225" s="12" t="s">
        <v>877</v>
      </c>
      <c r="B225" s="13" t="s">
        <v>445</v>
      </c>
      <c r="C225" s="13" t="s">
        <v>85</v>
      </c>
      <c r="D225" s="13" t="s">
        <v>73</v>
      </c>
      <c r="E225" s="13" t="s">
        <v>74</v>
      </c>
      <c r="F225" s="13" t="s">
        <v>75</v>
      </c>
      <c r="G225" s="13">
        <v>2161.7199999999998</v>
      </c>
      <c r="H225" s="13">
        <v>25940.639999999999</v>
      </c>
      <c r="I225" s="13">
        <v>138.16999999999999</v>
      </c>
      <c r="J225" s="13">
        <v>49093.37</v>
      </c>
      <c r="K225" s="13">
        <v>-355.31</v>
      </c>
      <c r="L225" s="13">
        <v>6.82</v>
      </c>
      <c r="M225" s="13">
        <v>0</v>
      </c>
      <c r="N225" s="13">
        <v>0</v>
      </c>
      <c r="O225" s="13">
        <v>903425.36</v>
      </c>
      <c r="P225" s="13">
        <v>23230496.809999999</v>
      </c>
      <c r="Q225" s="13">
        <v>25.7</v>
      </c>
      <c r="R225" s="13">
        <v>55.92</v>
      </c>
      <c r="S225" s="13">
        <v>-26.44</v>
      </c>
      <c r="T225" s="13" t="s">
        <v>613</v>
      </c>
      <c r="U225" s="13" t="s">
        <v>360</v>
      </c>
      <c r="V225" s="13"/>
      <c r="W225" s="13"/>
      <c r="X225" s="13"/>
      <c r="Y225" s="13"/>
      <c r="Z225" s="13"/>
      <c r="AA225" s="13"/>
      <c r="AB225" s="14"/>
    </row>
    <row r="226" spans="1:28">
      <c r="A226" s="9" t="s">
        <v>878</v>
      </c>
      <c r="B226" s="10" t="s">
        <v>879</v>
      </c>
      <c r="C226" s="10" t="s">
        <v>128</v>
      </c>
      <c r="D226" s="10" t="s">
        <v>52</v>
      </c>
      <c r="E226" s="10" t="s">
        <v>90</v>
      </c>
      <c r="F226" s="10" t="s">
        <v>54</v>
      </c>
      <c r="G226" s="10">
        <v>14828.52</v>
      </c>
      <c r="H226" s="10">
        <v>177942.24</v>
      </c>
      <c r="I226" s="10">
        <v>1092.3499999999999</v>
      </c>
      <c r="J226" s="10">
        <v>203299.76</v>
      </c>
      <c r="K226" s="10">
        <v>186.11</v>
      </c>
      <c r="L226" s="10">
        <v>5.17</v>
      </c>
      <c r="M226" s="10">
        <v>505.28</v>
      </c>
      <c r="N226" s="10">
        <v>0</v>
      </c>
      <c r="O226" s="10">
        <v>244289.57</v>
      </c>
      <c r="P226" s="10">
        <v>16390043.26</v>
      </c>
      <c r="Q226" s="10">
        <v>67.099999999999994</v>
      </c>
      <c r="R226" s="10">
        <v>69.39</v>
      </c>
      <c r="S226" s="10">
        <v>32.51</v>
      </c>
      <c r="T226" s="10" t="s">
        <v>880</v>
      </c>
      <c r="U226" s="10" t="s">
        <v>881</v>
      </c>
      <c r="V226" s="10"/>
      <c r="W226" s="10"/>
      <c r="X226" s="10"/>
      <c r="Y226" s="10"/>
      <c r="Z226" s="10"/>
      <c r="AA226" s="10"/>
      <c r="AB226" s="11"/>
    </row>
    <row r="227" spans="1:28">
      <c r="A227" s="12" t="s">
        <v>882</v>
      </c>
      <c r="B227" s="13" t="s">
        <v>883</v>
      </c>
      <c r="C227" s="13" t="s">
        <v>118</v>
      </c>
      <c r="D227" s="13" t="s">
        <v>100</v>
      </c>
      <c r="E227" s="13" t="s">
        <v>61</v>
      </c>
      <c r="F227" s="13" t="s">
        <v>54</v>
      </c>
      <c r="G227" s="13">
        <v>17565</v>
      </c>
      <c r="H227" s="13">
        <v>210780</v>
      </c>
      <c r="I227" s="13">
        <v>745</v>
      </c>
      <c r="J227" s="13">
        <v>157389.21</v>
      </c>
      <c r="K227" s="13">
        <v>211.26</v>
      </c>
      <c r="L227" s="13">
        <v>11.63</v>
      </c>
      <c r="M227" s="13">
        <v>0</v>
      </c>
      <c r="N227" s="13">
        <v>0</v>
      </c>
      <c r="O227" s="13">
        <v>619284.98</v>
      </c>
      <c r="P227" s="13">
        <v>14705759.41</v>
      </c>
      <c r="Q227" s="13">
        <v>23.7</v>
      </c>
      <c r="R227" s="13">
        <v>64.349999999999994</v>
      </c>
      <c r="S227" s="13">
        <v>-22.89</v>
      </c>
      <c r="T227" s="13" t="s">
        <v>129</v>
      </c>
      <c r="U227" s="13" t="s">
        <v>759</v>
      </c>
      <c r="V227" s="13"/>
      <c r="W227" s="13"/>
      <c r="X227" s="13"/>
      <c r="Y227" s="13"/>
      <c r="Z227" s="13"/>
      <c r="AA227" s="13"/>
      <c r="AB227" s="14"/>
    </row>
    <row r="228" spans="1:28">
      <c r="A228" s="9" t="s">
        <v>884</v>
      </c>
      <c r="B228" s="10" t="s">
        <v>885</v>
      </c>
      <c r="C228" s="10" t="s">
        <v>128</v>
      </c>
      <c r="D228" s="10" t="s">
        <v>60</v>
      </c>
      <c r="E228" s="10" t="s">
        <v>74</v>
      </c>
      <c r="F228" s="10" t="s">
        <v>86</v>
      </c>
      <c r="G228" s="10">
        <v>8493.36</v>
      </c>
      <c r="H228" s="10">
        <v>101920.32000000001</v>
      </c>
      <c r="I228" s="10">
        <v>102.2</v>
      </c>
      <c r="J228" s="10">
        <v>239338.38</v>
      </c>
      <c r="K228" s="10"/>
      <c r="L228" s="10">
        <v>10.61</v>
      </c>
      <c r="M228" s="10">
        <v>921.06</v>
      </c>
      <c r="N228" s="10">
        <v>1535.06</v>
      </c>
      <c r="O228" s="10">
        <v>823401.15</v>
      </c>
      <c r="P228" s="10">
        <v>2750949.86</v>
      </c>
      <c r="Q228" s="10">
        <v>3.3</v>
      </c>
      <c r="R228" s="10">
        <v>62.56</v>
      </c>
      <c r="S228" s="10">
        <v>-11.61</v>
      </c>
      <c r="T228" s="10" t="s">
        <v>886</v>
      </c>
      <c r="U228" s="10" t="s">
        <v>887</v>
      </c>
      <c r="V228" s="10"/>
      <c r="W228" s="10"/>
      <c r="X228" s="10"/>
      <c r="Y228" s="10"/>
      <c r="Z228" s="10"/>
      <c r="AA228" s="10"/>
      <c r="AB228" s="11"/>
    </row>
    <row r="229" spans="1:28">
      <c r="A229" s="12" t="s">
        <v>888</v>
      </c>
      <c r="B229" s="13" t="s">
        <v>844</v>
      </c>
      <c r="C229" s="13" t="s">
        <v>51</v>
      </c>
      <c r="D229" s="13" t="s">
        <v>52</v>
      </c>
      <c r="E229" s="13" t="s">
        <v>67</v>
      </c>
      <c r="F229" s="13" t="s">
        <v>86</v>
      </c>
      <c r="G229" s="13">
        <v>5996.79</v>
      </c>
      <c r="H229" s="13">
        <v>71961.48</v>
      </c>
      <c r="I229" s="13">
        <v>717.12</v>
      </c>
      <c r="J229" s="13">
        <v>179548.79999999999</v>
      </c>
      <c r="K229" s="13">
        <v>-250.37</v>
      </c>
      <c r="L229" s="13">
        <v>11.21</v>
      </c>
      <c r="M229" s="13">
        <v>0</v>
      </c>
      <c r="N229" s="13">
        <v>0</v>
      </c>
      <c r="O229" s="13">
        <v>210089.85</v>
      </c>
      <c r="P229" s="13">
        <v>9980617.2799999993</v>
      </c>
      <c r="Q229" s="13">
        <v>47.5</v>
      </c>
      <c r="R229" s="13">
        <v>69.959999999999994</v>
      </c>
      <c r="S229" s="13">
        <v>12.87</v>
      </c>
      <c r="T229" s="13" t="s">
        <v>652</v>
      </c>
      <c r="U229" s="13" t="s">
        <v>889</v>
      </c>
      <c r="V229" s="13"/>
      <c r="W229" s="13"/>
      <c r="X229" s="13"/>
      <c r="Y229" s="13"/>
      <c r="Z229" s="13"/>
      <c r="AA229" s="13"/>
      <c r="AB229" s="14"/>
    </row>
    <row r="230" spans="1:28">
      <c r="A230" s="9" t="s">
        <v>890</v>
      </c>
      <c r="B230" s="10" t="s">
        <v>891</v>
      </c>
      <c r="C230" s="10" t="s">
        <v>59</v>
      </c>
      <c r="D230" s="10" t="s">
        <v>73</v>
      </c>
      <c r="E230" s="10" t="s">
        <v>74</v>
      </c>
      <c r="F230" s="10" t="s">
        <v>86</v>
      </c>
      <c r="G230" s="10">
        <v>1773.88</v>
      </c>
      <c r="H230" s="10">
        <v>21286.560000000001</v>
      </c>
      <c r="I230" s="10">
        <v>143.91</v>
      </c>
      <c r="J230" s="10">
        <v>30765.79</v>
      </c>
      <c r="K230" s="10">
        <v>213.78</v>
      </c>
      <c r="L230" s="10">
        <v>4.12</v>
      </c>
      <c r="M230" s="10">
        <v>0</v>
      </c>
      <c r="N230" s="10">
        <v>0</v>
      </c>
      <c r="O230" s="10">
        <v>350558.13</v>
      </c>
      <c r="P230" s="10">
        <v>8037660.4199999999</v>
      </c>
      <c r="Q230" s="10">
        <v>22.9</v>
      </c>
      <c r="R230" s="10">
        <v>81.180000000000007</v>
      </c>
      <c r="S230" s="10">
        <v>54.72</v>
      </c>
      <c r="T230" s="10" t="s">
        <v>892</v>
      </c>
      <c r="U230" s="10" t="s">
        <v>893</v>
      </c>
      <c r="V230" s="10"/>
      <c r="W230" s="10"/>
      <c r="X230" s="10"/>
      <c r="Y230" s="10"/>
      <c r="Z230" s="10"/>
      <c r="AA230" s="10"/>
      <c r="AB230" s="11"/>
    </row>
    <row r="231" spans="1:28">
      <c r="A231" s="12" t="s">
        <v>894</v>
      </c>
      <c r="B231" s="13" t="s">
        <v>895</v>
      </c>
      <c r="C231" s="13" t="s">
        <v>118</v>
      </c>
      <c r="D231" s="13" t="s">
        <v>100</v>
      </c>
      <c r="E231" s="13" t="s">
        <v>74</v>
      </c>
      <c r="F231" s="13" t="s">
        <v>75</v>
      </c>
      <c r="G231" s="13">
        <v>12193.78</v>
      </c>
      <c r="H231" s="13">
        <v>146325.35999999999</v>
      </c>
      <c r="I231" s="13">
        <v>107.31</v>
      </c>
      <c r="J231" s="13">
        <v>167312.01999999999</v>
      </c>
      <c r="K231" s="13">
        <v>1559.15</v>
      </c>
      <c r="L231" s="13">
        <v>8.4</v>
      </c>
      <c r="M231" s="13">
        <v>0</v>
      </c>
      <c r="N231" s="13">
        <v>0</v>
      </c>
      <c r="O231" s="13">
        <v>840856.07</v>
      </c>
      <c r="P231" s="13">
        <v>14960617.73</v>
      </c>
      <c r="Q231" s="13">
        <v>17.8</v>
      </c>
      <c r="R231" s="13">
        <v>72.959999999999994</v>
      </c>
      <c r="S231" s="13">
        <v>53.85</v>
      </c>
      <c r="T231" s="13" t="s">
        <v>896</v>
      </c>
      <c r="U231" s="13" t="s">
        <v>897</v>
      </c>
      <c r="V231" s="13"/>
      <c r="W231" s="13"/>
      <c r="X231" s="13"/>
      <c r="Y231" s="13"/>
      <c r="Z231" s="13"/>
      <c r="AA231" s="13"/>
      <c r="AB231" s="14"/>
    </row>
    <row r="232" spans="1:28">
      <c r="A232" s="9" t="s">
        <v>898</v>
      </c>
      <c r="B232" s="10" t="s">
        <v>899</v>
      </c>
      <c r="C232" s="10" t="s">
        <v>138</v>
      </c>
      <c r="D232" s="10" t="s">
        <v>119</v>
      </c>
      <c r="E232" s="10" t="s">
        <v>67</v>
      </c>
      <c r="F232" s="10" t="s">
        <v>54</v>
      </c>
      <c r="G232" s="10">
        <v>13124.27</v>
      </c>
      <c r="H232" s="10">
        <v>157491.24</v>
      </c>
      <c r="I232" s="10">
        <v>495.69</v>
      </c>
      <c r="J232" s="10">
        <v>86607.55</v>
      </c>
      <c r="K232" s="10">
        <v>174.72</v>
      </c>
      <c r="L232" s="10">
        <v>11.3</v>
      </c>
      <c r="M232" s="10">
        <v>0</v>
      </c>
      <c r="N232" s="10">
        <v>1621.87</v>
      </c>
      <c r="O232" s="10">
        <v>375010.22</v>
      </c>
      <c r="P232" s="10">
        <v>1653490.03</v>
      </c>
      <c r="Q232" s="10">
        <v>4.4000000000000004</v>
      </c>
      <c r="R232" s="10">
        <v>58.26</v>
      </c>
      <c r="S232" s="10">
        <v>-27.35</v>
      </c>
      <c r="T232" s="10" t="s">
        <v>900</v>
      </c>
      <c r="U232" s="10" t="s">
        <v>193</v>
      </c>
      <c r="V232" s="10"/>
      <c r="W232" s="10"/>
      <c r="X232" s="10"/>
      <c r="Y232" s="10"/>
      <c r="Z232" s="10"/>
      <c r="AA232" s="10"/>
      <c r="AB232" s="11"/>
    </row>
    <row r="233" spans="1:28">
      <c r="A233" s="12" t="s">
        <v>901</v>
      </c>
      <c r="B233" s="13" t="s">
        <v>902</v>
      </c>
      <c r="C233" s="13" t="s">
        <v>59</v>
      </c>
      <c r="D233" s="13" t="s">
        <v>119</v>
      </c>
      <c r="E233" s="13" t="s">
        <v>80</v>
      </c>
      <c r="F233" s="13" t="s">
        <v>54</v>
      </c>
      <c r="G233" s="13">
        <v>11256.77</v>
      </c>
      <c r="H233" s="13">
        <v>135081.24</v>
      </c>
      <c r="I233" s="13">
        <v>154.09</v>
      </c>
      <c r="J233" s="13">
        <v>229929.43</v>
      </c>
      <c r="K233" s="13">
        <v>1492.18</v>
      </c>
      <c r="L233" s="13">
        <v>11.97</v>
      </c>
      <c r="M233" s="13">
        <v>2141.77</v>
      </c>
      <c r="N233" s="13">
        <v>2520.34</v>
      </c>
      <c r="O233" s="13">
        <v>898583.64</v>
      </c>
      <c r="P233" s="13">
        <v>11222999.68</v>
      </c>
      <c r="Q233" s="13">
        <v>12.5</v>
      </c>
      <c r="R233" s="13">
        <v>68.400000000000006</v>
      </c>
      <c r="S233" s="13">
        <v>16.05</v>
      </c>
      <c r="T233" s="13" t="s">
        <v>903</v>
      </c>
      <c r="U233" s="13" t="s">
        <v>904</v>
      </c>
      <c r="V233" s="13"/>
      <c r="W233" s="13"/>
      <c r="X233" s="13"/>
      <c r="Y233" s="13"/>
      <c r="Z233" s="13"/>
      <c r="AA233" s="13"/>
      <c r="AB233" s="14"/>
    </row>
    <row r="234" spans="1:28">
      <c r="A234" s="9" t="s">
        <v>905</v>
      </c>
      <c r="B234" s="10" t="s">
        <v>906</v>
      </c>
      <c r="C234" s="10" t="s">
        <v>99</v>
      </c>
      <c r="D234" s="10" t="s">
        <v>60</v>
      </c>
      <c r="E234" s="10" t="s">
        <v>90</v>
      </c>
      <c r="F234" s="10" t="s">
        <v>86</v>
      </c>
      <c r="G234" s="10">
        <v>17738.37</v>
      </c>
      <c r="H234" s="10">
        <v>212860.44</v>
      </c>
      <c r="I234" s="10">
        <v>806.28</v>
      </c>
      <c r="J234" s="10">
        <v>483934.16</v>
      </c>
      <c r="K234" s="10">
        <v>600.21</v>
      </c>
      <c r="L234" s="10">
        <v>7.39</v>
      </c>
      <c r="M234" s="10">
        <v>1990.74</v>
      </c>
      <c r="N234" s="10">
        <v>0</v>
      </c>
      <c r="O234" s="10">
        <v>947013.89</v>
      </c>
      <c r="P234" s="10">
        <v>3763405.19</v>
      </c>
      <c r="Q234" s="10">
        <v>4</v>
      </c>
      <c r="R234" s="10">
        <v>61.36</v>
      </c>
      <c r="S234" s="10">
        <v>49.39</v>
      </c>
      <c r="T234" s="10" t="s">
        <v>345</v>
      </c>
      <c r="U234" s="10" t="s">
        <v>907</v>
      </c>
      <c r="V234" s="10"/>
      <c r="W234" s="10"/>
      <c r="X234" s="10"/>
      <c r="Y234" s="10"/>
      <c r="Z234" s="10"/>
      <c r="AA234" s="10"/>
      <c r="AB234" s="11"/>
    </row>
    <row r="235" spans="1:28">
      <c r="A235" s="12" t="s">
        <v>908</v>
      </c>
      <c r="B235" s="13" t="s">
        <v>909</v>
      </c>
      <c r="C235" s="13" t="s">
        <v>138</v>
      </c>
      <c r="D235" s="13" t="s">
        <v>119</v>
      </c>
      <c r="E235" s="13" t="s">
        <v>80</v>
      </c>
      <c r="F235" s="13" t="s">
        <v>75</v>
      </c>
      <c r="G235" s="13">
        <v>7504.47</v>
      </c>
      <c r="H235" s="13">
        <v>90053.64</v>
      </c>
      <c r="I235" s="13">
        <v>260.74</v>
      </c>
      <c r="J235" s="13">
        <v>190865.84</v>
      </c>
      <c r="K235" s="13">
        <v>732.02</v>
      </c>
      <c r="L235" s="13">
        <v>6.27</v>
      </c>
      <c r="M235" s="13">
        <v>0</v>
      </c>
      <c r="N235" s="13">
        <v>0</v>
      </c>
      <c r="O235" s="13">
        <v>544257.32999999996</v>
      </c>
      <c r="P235" s="13">
        <v>11079833.99</v>
      </c>
      <c r="Q235" s="13">
        <v>20.399999999999999</v>
      </c>
      <c r="R235" s="13">
        <v>58.86</v>
      </c>
      <c r="S235" s="13">
        <v>14.02</v>
      </c>
      <c r="T235" s="13" t="s">
        <v>910</v>
      </c>
      <c r="U235" s="13" t="s">
        <v>911</v>
      </c>
      <c r="V235" s="13"/>
      <c r="W235" s="13"/>
      <c r="X235" s="13"/>
      <c r="Y235" s="13"/>
      <c r="Z235" s="13"/>
      <c r="AA235" s="13"/>
      <c r="AB235" s="14"/>
    </row>
    <row r="236" spans="1:28">
      <c r="A236" s="9" t="s">
        <v>912</v>
      </c>
      <c r="B236" s="10" t="s">
        <v>577</v>
      </c>
      <c r="C236" s="10" t="s">
        <v>51</v>
      </c>
      <c r="D236" s="10" t="s">
        <v>100</v>
      </c>
      <c r="E236" s="10" t="s">
        <v>74</v>
      </c>
      <c r="F236" s="10" t="s">
        <v>54</v>
      </c>
      <c r="G236" s="10">
        <v>11144.14</v>
      </c>
      <c r="H236" s="10">
        <v>133729.68</v>
      </c>
      <c r="I236" s="10">
        <v>82.76</v>
      </c>
      <c r="J236" s="10">
        <v>212926.67</v>
      </c>
      <c r="K236" s="10">
        <v>2572.8200000000002</v>
      </c>
      <c r="L236" s="10">
        <v>11.68</v>
      </c>
      <c r="M236" s="10">
        <v>696.02</v>
      </c>
      <c r="N236" s="10">
        <v>1291.57</v>
      </c>
      <c r="O236" s="10">
        <v>201659.29</v>
      </c>
      <c r="P236" s="10">
        <v>24373202.66</v>
      </c>
      <c r="Q236" s="10">
        <v>120.9</v>
      </c>
      <c r="R236" s="10">
        <v>57.95</v>
      </c>
      <c r="S236" s="10">
        <v>-17.739999999999998</v>
      </c>
      <c r="T236" s="10" t="s">
        <v>913</v>
      </c>
      <c r="U236" s="10" t="s">
        <v>914</v>
      </c>
      <c r="V236" s="10"/>
      <c r="W236" s="10"/>
      <c r="X236" s="10"/>
      <c r="Y236" s="10"/>
      <c r="Z236" s="10"/>
      <c r="AA236" s="10"/>
      <c r="AB236" s="11"/>
    </row>
    <row r="237" spans="1:28">
      <c r="A237" s="12" t="s">
        <v>915</v>
      </c>
      <c r="B237" s="13" t="s">
        <v>916</v>
      </c>
      <c r="C237" s="13" t="s">
        <v>138</v>
      </c>
      <c r="D237" s="13" t="s">
        <v>119</v>
      </c>
      <c r="E237" s="13" t="s">
        <v>80</v>
      </c>
      <c r="F237" s="13" t="s">
        <v>86</v>
      </c>
      <c r="G237" s="13">
        <v>880.06</v>
      </c>
      <c r="H237" s="13">
        <v>10560.72</v>
      </c>
      <c r="I237" s="13">
        <v>272.12</v>
      </c>
      <c r="J237" s="13">
        <v>25437.5</v>
      </c>
      <c r="K237" s="13">
        <v>93.48</v>
      </c>
      <c r="L237" s="13">
        <v>1.6</v>
      </c>
      <c r="M237" s="13">
        <v>207.75</v>
      </c>
      <c r="N237" s="13">
        <v>0</v>
      </c>
      <c r="O237" s="13">
        <v>261189.85</v>
      </c>
      <c r="P237" s="13">
        <v>6025434.7199999997</v>
      </c>
      <c r="Q237" s="13">
        <v>23.1</v>
      </c>
      <c r="R237" s="13">
        <v>68.819999999999993</v>
      </c>
      <c r="S237" s="13">
        <v>-16.739999999999998</v>
      </c>
      <c r="T237" s="13" t="s">
        <v>335</v>
      </c>
      <c r="U237" s="13" t="s">
        <v>917</v>
      </c>
      <c r="V237" s="13"/>
      <c r="W237" s="13"/>
      <c r="X237" s="13"/>
      <c r="Y237" s="13"/>
      <c r="Z237" s="13"/>
      <c r="AA237" s="13"/>
      <c r="AB237" s="14"/>
    </row>
    <row r="238" spans="1:28">
      <c r="A238" s="9" t="s">
        <v>918</v>
      </c>
      <c r="B238" s="10" t="s">
        <v>919</v>
      </c>
      <c r="C238" s="10" t="s">
        <v>85</v>
      </c>
      <c r="D238" s="10" t="s">
        <v>52</v>
      </c>
      <c r="E238" s="10" t="s">
        <v>133</v>
      </c>
      <c r="F238" s="10" t="s">
        <v>75</v>
      </c>
      <c r="G238" s="10">
        <v>5354.65</v>
      </c>
      <c r="H238" s="10">
        <v>64255.8</v>
      </c>
      <c r="I238" s="10">
        <v>397.15</v>
      </c>
      <c r="J238" s="10">
        <v>87708.75</v>
      </c>
      <c r="K238" s="10">
        <v>220.85</v>
      </c>
      <c r="L238" s="10">
        <v>10.8</v>
      </c>
      <c r="M238" s="10">
        <v>0</v>
      </c>
      <c r="N238" s="10">
        <v>7.83</v>
      </c>
      <c r="O238" s="10">
        <v>722303.67</v>
      </c>
      <c r="P238" s="10">
        <v>11883035.93</v>
      </c>
      <c r="Q238" s="10">
        <v>16.5</v>
      </c>
      <c r="R238" s="10">
        <v>60.7</v>
      </c>
      <c r="S238" s="10">
        <v>-34.200000000000003</v>
      </c>
      <c r="T238" s="10" t="s">
        <v>920</v>
      </c>
      <c r="U238" s="10" t="s">
        <v>921</v>
      </c>
      <c r="V238" s="10"/>
      <c r="W238" s="10"/>
      <c r="X238" s="10"/>
      <c r="Y238" s="10"/>
      <c r="Z238" s="10"/>
      <c r="AA238" s="10"/>
      <c r="AB238" s="11"/>
    </row>
    <row r="239" spans="1:28">
      <c r="A239" s="12" t="s">
        <v>922</v>
      </c>
      <c r="B239" s="13" t="s">
        <v>923</v>
      </c>
      <c r="C239" s="13" t="s">
        <v>66</v>
      </c>
      <c r="D239" s="13" t="s">
        <v>100</v>
      </c>
      <c r="E239" s="13" t="s">
        <v>90</v>
      </c>
      <c r="F239" s="13" t="s">
        <v>86</v>
      </c>
      <c r="G239" s="13">
        <v>15484.54</v>
      </c>
      <c r="H239" s="13">
        <v>185814.48</v>
      </c>
      <c r="I239" s="13">
        <v>685.7</v>
      </c>
      <c r="J239" s="13">
        <v>211781.09</v>
      </c>
      <c r="K239" s="13">
        <v>308.85000000000002</v>
      </c>
      <c r="L239" s="13">
        <v>8.6199999999999992</v>
      </c>
      <c r="M239" s="13">
        <v>3217.56</v>
      </c>
      <c r="N239" s="13">
        <v>0</v>
      </c>
      <c r="O239" s="13">
        <v>477965.66</v>
      </c>
      <c r="P239" s="13">
        <v>24207878.43</v>
      </c>
      <c r="Q239" s="13">
        <v>50.6</v>
      </c>
      <c r="R239" s="13">
        <v>77.900000000000006</v>
      </c>
      <c r="S239" s="13">
        <v>-19.829999999999998</v>
      </c>
      <c r="T239" s="13" t="s">
        <v>924</v>
      </c>
      <c r="U239" s="13" t="s">
        <v>134</v>
      </c>
      <c r="V239" s="13"/>
      <c r="W239" s="13"/>
      <c r="X239" s="13"/>
      <c r="Y239" s="13"/>
      <c r="Z239" s="13"/>
      <c r="AA239" s="13"/>
      <c r="AB239" s="14"/>
    </row>
    <row r="240" spans="1:28">
      <c r="A240" s="9" t="s">
        <v>925</v>
      </c>
      <c r="B240" s="10" t="s">
        <v>154</v>
      </c>
      <c r="C240" s="10" t="s">
        <v>51</v>
      </c>
      <c r="D240" s="10" t="s">
        <v>119</v>
      </c>
      <c r="E240" s="10" t="s">
        <v>67</v>
      </c>
      <c r="F240" s="10" t="s">
        <v>75</v>
      </c>
      <c r="G240" s="10">
        <v>6889.23</v>
      </c>
      <c r="H240" s="10">
        <v>82670.759999999995</v>
      </c>
      <c r="I240" s="10">
        <v>813.44</v>
      </c>
      <c r="J240" s="10">
        <v>40001.81</v>
      </c>
      <c r="K240" s="10">
        <v>49.18</v>
      </c>
      <c r="L240" s="10">
        <v>3.79</v>
      </c>
      <c r="M240" s="10">
        <v>776.9</v>
      </c>
      <c r="N240" s="10">
        <v>0</v>
      </c>
      <c r="O240" s="10">
        <v>374230.07</v>
      </c>
      <c r="P240" s="10">
        <v>9114292.9800000004</v>
      </c>
      <c r="Q240" s="10">
        <v>24.4</v>
      </c>
      <c r="R240" s="10">
        <v>70.95</v>
      </c>
      <c r="S240" s="10">
        <v>55.76</v>
      </c>
      <c r="T240" s="10" t="s">
        <v>172</v>
      </c>
      <c r="U240" s="10" t="s">
        <v>926</v>
      </c>
      <c r="V240" s="10"/>
      <c r="W240" s="10"/>
      <c r="X240" s="10"/>
      <c r="Y240" s="10"/>
      <c r="Z240" s="10"/>
      <c r="AA240" s="10"/>
      <c r="AB240" s="11"/>
    </row>
    <row r="241" spans="1:28">
      <c r="A241" s="12" t="s">
        <v>927</v>
      </c>
      <c r="B241" s="13" t="s">
        <v>928</v>
      </c>
      <c r="C241" s="13" t="s">
        <v>105</v>
      </c>
      <c r="D241" s="13" t="s">
        <v>52</v>
      </c>
      <c r="E241" s="13" t="s">
        <v>133</v>
      </c>
      <c r="F241" s="13" t="s">
        <v>75</v>
      </c>
      <c r="G241" s="13">
        <v>2848.43</v>
      </c>
      <c r="H241" s="13">
        <v>34181.160000000003</v>
      </c>
      <c r="I241" s="13">
        <v>483.53</v>
      </c>
      <c r="J241" s="13">
        <v>79300.83</v>
      </c>
      <c r="K241" s="13">
        <v>164</v>
      </c>
      <c r="L241" s="13">
        <v>0.82</v>
      </c>
      <c r="M241" s="13">
        <v>747.35</v>
      </c>
      <c r="N241" s="13">
        <v>220.58</v>
      </c>
      <c r="O241" s="13">
        <v>388995.02</v>
      </c>
      <c r="P241" s="13">
        <v>11321258.01</v>
      </c>
      <c r="Q241" s="13">
        <v>29.1</v>
      </c>
      <c r="R241" s="13">
        <v>75.709999999999994</v>
      </c>
      <c r="S241" s="13">
        <v>-38.520000000000003</v>
      </c>
      <c r="T241" s="13" t="s">
        <v>364</v>
      </c>
      <c r="U241" s="13" t="s">
        <v>929</v>
      </c>
      <c r="V241" s="13"/>
      <c r="W241" s="13"/>
      <c r="X241" s="13"/>
      <c r="Y241" s="13"/>
      <c r="Z241" s="13"/>
      <c r="AA241" s="13"/>
      <c r="AB241" s="14"/>
    </row>
    <row r="242" spans="1:28">
      <c r="A242" s="9" t="s">
        <v>930</v>
      </c>
      <c r="B242" s="10" t="s">
        <v>117</v>
      </c>
      <c r="C242" s="10" t="s">
        <v>59</v>
      </c>
      <c r="D242" s="10" t="s">
        <v>100</v>
      </c>
      <c r="E242" s="10" t="s">
        <v>80</v>
      </c>
      <c r="F242" s="10" t="s">
        <v>75</v>
      </c>
      <c r="G242" s="10">
        <v>3150.57</v>
      </c>
      <c r="H242" s="10">
        <v>37806.839999999997</v>
      </c>
      <c r="I242" s="10">
        <v>127.58</v>
      </c>
      <c r="J242" s="10">
        <v>76183.460000000006</v>
      </c>
      <c r="K242" s="10">
        <v>597.14</v>
      </c>
      <c r="L242" s="10">
        <v>8.35</v>
      </c>
      <c r="M242" s="10">
        <v>918.61</v>
      </c>
      <c r="N242" s="10">
        <v>0</v>
      </c>
      <c r="O242" s="10">
        <v>232911.39</v>
      </c>
      <c r="P242" s="10">
        <v>10070669.1</v>
      </c>
      <c r="Q242" s="10">
        <v>43.2</v>
      </c>
      <c r="R242" s="10">
        <v>75.12</v>
      </c>
      <c r="S242" s="10">
        <v>28.2</v>
      </c>
      <c r="T242" s="10" t="s">
        <v>931</v>
      </c>
      <c r="U242" s="10" t="s">
        <v>932</v>
      </c>
      <c r="V242" s="10"/>
      <c r="W242" s="10"/>
      <c r="X242" s="10"/>
      <c r="Y242" s="10"/>
      <c r="Z242" s="10"/>
      <c r="AA242" s="10"/>
      <c r="AB242" s="11"/>
    </row>
    <row r="243" spans="1:28">
      <c r="A243" s="12" t="s">
        <v>933</v>
      </c>
      <c r="B243" s="13" t="s">
        <v>934</v>
      </c>
      <c r="C243" s="13" t="s">
        <v>66</v>
      </c>
      <c r="D243" s="13" t="s">
        <v>52</v>
      </c>
      <c r="E243" s="13" t="s">
        <v>67</v>
      </c>
      <c r="F243" s="13" t="s">
        <v>75</v>
      </c>
      <c r="G243" s="13">
        <v>3671.73</v>
      </c>
      <c r="H243" s="13">
        <v>44060.76</v>
      </c>
      <c r="I243" s="13">
        <v>823.45</v>
      </c>
      <c r="J243" s="13">
        <v>73162.13</v>
      </c>
      <c r="K243" s="13">
        <v>88.85</v>
      </c>
      <c r="L243" s="13">
        <v>4.1100000000000003</v>
      </c>
      <c r="M243" s="13">
        <v>449.76</v>
      </c>
      <c r="N243" s="13">
        <v>0</v>
      </c>
      <c r="O243" s="13">
        <v>350604.81</v>
      </c>
      <c r="P243" s="13">
        <v>10292021.66</v>
      </c>
      <c r="Q243" s="13">
        <v>29.4</v>
      </c>
      <c r="R243" s="13">
        <v>-25.88</v>
      </c>
      <c r="S243" s="13">
        <v>-35.42</v>
      </c>
      <c r="T243" s="13" t="s">
        <v>582</v>
      </c>
      <c r="U243" s="13" t="s">
        <v>935</v>
      </c>
      <c r="V243" s="13"/>
      <c r="W243" s="13"/>
      <c r="X243" s="13"/>
      <c r="Y243" s="13"/>
      <c r="Z243" s="13"/>
      <c r="AA243" s="13"/>
      <c r="AB243" s="14"/>
    </row>
    <row r="244" spans="1:28">
      <c r="A244" s="9" t="s">
        <v>936</v>
      </c>
      <c r="B244" s="10" t="s">
        <v>937</v>
      </c>
      <c r="C244" s="10" t="s">
        <v>51</v>
      </c>
      <c r="D244" s="10" t="s">
        <v>73</v>
      </c>
      <c r="E244" s="10" t="s">
        <v>53</v>
      </c>
      <c r="F244" s="10" t="s">
        <v>75</v>
      </c>
      <c r="G244" s="10">
        <v>7574.6</v>
      </c>
      <c r="H244" s="10">
        <v>90895.2</v>
      </c>
      <c r="I244" s="10">
        <v>344.09</v>
      </c>
      <c r="J244" s="10">
        <v>165732.22</v>
      </c>
      <c r="K244" s="10">
        <v>481.65</v>
      </c>
      <c r="L244" s="10">
        <v>4.7699999999999996</v>
      </c>
      <c r="M244" s="10">
        <v>915.34</v>
      </c>
      <c r="N244" s="10">
        <v>0</v>
      </c>
      <c r="O244" s="10">
        <v>390579.05</v>
      </c>
      <c r="P244" s="10">
        <v>19008239.559999999</v>
      </c>
      <c r="Q244" s="10">
        <v>48.7</v>
      </c>
      <c r="R244" s="10">
        <v>67.790000000000006</v>
      </c>
      <c r="S244" s="10">
        <v>29.44</v>
      </c>
      <c r="T244" s="10" t="s">
        <v>372</v>
      </c>
      <c r="U244" s="10" t="s">
        <v>938</v>
      </c>
      <c r="V244" s="10"/>
      <c r="W244" s="10"/>
      <c r="X244" s="10"/>
      <c r="Y244" s="10"/>
      <c r="Z244" s="10"/>
      <c r="AA244" s="10"/>
      <c r="AB244" s="11"/>
    </row>
    <row r="245" spans="1:28">
      <c r="A245" s="12" t="s">
        <v>939</v>
      </c>
      <c r="B245" s="13" t="s">
        <v>300</v>
      </c>
      <c r="C245" s="13" t="s">
        <v>128</v>
      </c>
      <c r="D245" s="13" t="s">
        <v>100</v>
      </c>
      <c r="E245" s="13" t="s">
        <v>90</v>
      </c>
      <c r="F245" s="13" t="s">
        <v>75</v>
      </c>
      <c r="G245" s="13">
        <v>15137.56</v>
      </c>
      <c r="H245" s="13">
        <v>181650.72</v>
      </c>
      <c r="I245" s="13">
        <v>729.72</v>
      </c>
      <c r="J245" s="13">
        <v>478284.19</v>
      </c>
      <c r="K245" s="13">
        <v>655.44</v>
      </c>
      <c r="L245" s="13">
        <v>5.38</v>
      </c>
      <c r="M245" s="13">
        <v>3929.44</v>
      </c>
      <c r="N245" s="13">
        <v>0</v>
      </c>
      <c r="O245" s="13">
        <v>599824.63</v>
      </c>
      <c r="P245" s="13">
        <v>20727483.23</v>
      </c>
      <c r="Q245" s="13">
        <v>34.6</v>
      </c>
      <c r="R245" s="13">
        <v>80.28</v>
      </c>
      <c r="S245" s="13">
        <v>-6.02</v>
      </c>
      <c r="T245" s="13" t="s">
        <v>717</v>
      </c>
      <c r="U245" s="13" t="s">
        <v>940</v>
      </c>
      <c r="V245" s="13"/>
      <c r="W245" s="13"/>
      <c r="X245" s="13"/>
      <c r="Y245" s="13"/>
      <c r="Z245" s="13"/>
      <c r="AA245" s="13"/>
      <c r="AB245" s="14"/>
    </row>
    <row r="246" spans="1:28">
      <c r="A246" s="9" t="s">
        <v>941</v>
      </c>
      <c r="B246" s="10" t="s">
        <v>942</v>
      </c>
      <c r="C246" s="10" t="s">
        <v>175</v>
      </c>
      <c r="D246" s="10" t="s">
        <v>73</v>
      </c>
      <c r="E246" s="10" t="s">
        <v>53</v>
      </c>
      <c r="F246" s="10" t="s">
        <v>86</v>
      </c>
      <c r="G246" s="10">
        <v>7588.26</v>
      </c>
      <c r="H246" s="10">
        <v>91059.12</v>
      </c>
      <c r="I246" s="10">
        <v>420.25</v>
      </c>
      <c r="J246" s="10">
        <v>145922.51999999999</v>
      </c>
      <c r="K246" s="10">
        <v>347.23</v>
      </c>
      <c r="L246" s="10">
        <v>5.27</v>
      </c>
      <c r="M246" s="10">
        <v>0</v>
      </c>
      <c r="N246" s="10">
        <v>395.95</v>
      </c>
      <c r="O246" s="10">
        <v>918595.59</v>
      </c>
      <c r="P246" s="10">
        <v>20958119.920000002</v>
      </c>
      <c r="Q246" s="10">
        <v>22.8</v>
      </c>
      <c r="R246" s="10">
        <v>56.91</v>
      </c>
      <c r="S246" s="10">
        <v>30.67</v>
      </c>
      <c r="T246" s="10" t="s">
        <v>943</v>
      </c>
      <c r="U246" s="10" t="s">
        <v>594</v>
      </c>
      <c r="V246" s="10"/>
      <c r="W246" s="10"/>
      <c r="X246" s="10"/>
      <c r="Y246" s="10"/>
      <c r="Z246" s="10"/>
      <c r="AA246" s="10"/>
      <c r="AB246" s="11"/>
    </row>
    <row r="247" spans="1:28">
      <c r="A247" s="12" t="s">
        <v>944</v>
      </c>
      <c r="B247" s="13" t="s">
        <v>945</v>
      </c>
      <c r="C247" s="13" t="s">
        <v>59</v>
      </c>
      <c r="D247" s="13" t="s">
        <v>119</v>
      </c>
      <c r="E247" s="13" t="s">
        <v>90</v>
      </c>
      <c r="F247" s="13" t="s">
        <v>86</v>
      </c>
      <c r="G247" s="13">
        <v>3998.3</v>
      </c>
      <c r="H247" s="13">
        <v>47979.6</v>
      </c>
      <c r="I247" s="13">
        <v>831.53</v>
      </c>
      <c r="J247" s="13">
        <v>116004.85</v>
      </c>
      <c r="K247" s="13">
        <v>139.51</v>
      </c>
      <c r="L247" s="13">
        <v>10.220000000000001</v>
      </c>
      <c r="M247" s="13">
        <v>141.74</v>
      </c>
      <c r="N247" s="13">
        <v>867.61</v>
      </c>
      <c r="O247" s="13">
        <v>718135.62</v>
      </c>
      <c r="P247" s="13">
        <v>16586216.49</v>
      </c>
      <c r="Q247" s="13">
        <v>23.1</v>
      </c>
      <c r="R247" s="13">
        <v>71.900000000000006</v>
      </c>
      <c r="S247" s="13">
        <v>54.21</v>
      </c>
      <c r="T247" s="13" t="s">
        <v>946</v>
      </c>
      <c r="U247" s="13" t="s">
        <v>77</v>
      </c>
      <c r="V247" s="13"/>
      <c r="W247" s="13"/>
      <c r="X247" s="13"/>
      <c r="Y247" s="13"/>
      <c r="Z247" s="13"/>
      <c r="AA247" s="13"/>
      <c r="AB247" s="14"/>
    </row>
    <row r="248" spans="1:28">
      <c r="A248" s="9" t="s">
        <v>947</v>
      </c>
      <c r="B248" s="10" t="s">
        <v>948</v>
      </c>
      <c r="C248" s="10" t="s">
        <v>59</v>
      </c>
      <c r="D248" s="10" t="s">
        <v>60</v>
      </c>
      <c r="E248" s="10" t="s">
        <v>61</v>
      </c>
      <c r="F248" s="10" t="s">
        <v>54</v>
      </c>
      <c r="G248" s="10">
        <v>10740.86</v>
      </c>
      <c r="H248" s="10">
        <v>128890.32</v>
      </c>
      <c r="I248" s="10">
        <v>794.33</v>
      </c>
      <c r="J248" s="10">
        <v>140135.12</v>
      </c>
      <c r="K248" s="10">
        <v>176.42</v>
      </c>
      <c r="L248" s="10">
        <v>10.33</v>
      </c>
      <c r="M248" s="10">
        <v>0</v>
      </c>
      <c r="N248" s="10">
        <v>0</v>
      </c>
      <c r="O248" s="10">
        <v>710614.72</v>
      </c>
      <c r="P248" s="10">
        <v>21134182.73</v>
      </c>
      <c r="Q248" s="10">
        <v>29.7</v>
      </c>
      <c r="R248" s="10">
        <v>57.83</v>
      </c>
      <c r="S248" s="10">
        <v>-34.01</v>
      </c>
      <c r="T248" s="10" t="s">
        <v>795</v>
      </c>
      <c r="U248" s="10" t="s">
        <v>834</v>
      </c>
      <c r="V248" s="10"/>
      <c r="W248" s="10"/>
      <c r="X248" s="10"/>
      <c r="Y248" s="10"/>
      <c r="Z248" s="10"/>
      <c r="AA248" s="10"/>
      <c r="AB248" s="11"/>
    </row>
    <row r="249" spans="1:28">
      <c r="A249" s="12" t="s">
        <v>949</v>
      </c>
      <c r="B249" s="13" t="s">
        <v>950</v>
      </c>
      <c r="C249" s="13" t="s">
        <v>143</v>
      </c>
      <c r="D249" s="13" t="s">
        <v>52</v>
      </c>
      <c r="E249" s="13" t="s">
        <v>133</v>
      </c>
      <c r="F249" s="13" t="s">
        <v>75</v>
      </c>
      <c r="G249" s="13">
        <v>2282.48</v>
      </c>
      <c r="H249" s="13">
        <v>27389.759999999998</v>
      </c>
      <c r="I249" s="13">
        <v>557.87</v>
      </c>
      <c r="J249" s="13">
        <v>12696.24</v>
      </c>
      <c r="K249" s="13">
        <v>22.76</v>
      </c>
      <c r="L249" s="13">
        <v>9.6</v>
      </c>
      <c r="M249" s="13">
        <v>0</v>
      </c>
      <c r="N249" s="13">
        <v>0</v>
      </c>
      <c r="O249" s="13">
        <v>726143.94</v>
      </c>
      <c r="P249" s="13">
        <v>20736674.579999998</v>
      </c>
      <c r="Q249" s="13">
        <v>28.6</v>
      </c>
      <c r="R249" s="13">
        <v>66.819999999999993</v>
      </c>
      <c r="S249" s="13">
        <v>-33.950000000000003</v>
      </c>
      <c r="T249" s="13" t="s">
        <v>306</v>
      </c>
      <c r="U249" s="13" t="s">
        <v>648</v>
      </c>
      <c r="V249" s="13"/>
      <c r="W249" s="13"/>
      <c r="X249" s="13"/>
      <c r="Y249" s="13"/>
      <c r="Z249" s="13"/>
      <c r="AA249" s="13"/>
      <c r="AB249" s="14"/>
    </row>
    <row r="250" spans="1:28">
      <c r="A250" s="9" t="s">
        <v>951</v>
      </c>
      <c r="B250" s="10" t="s">
        <v>952</v>
      </c>
      <c r="C250" s="10" t="s">
        <v>85</v>
      </c>
      <c r="D250" s="10" t="s">
        <v>52</v>
      </c>
      <c r="E250" s="10" t="s">
        <v>61</v>
      </c>
      <c r="F250" s="10" t="s">
        <v>54</v>
      </c>
      <c r="G250" s="10">
        <v>15463.81</v>
      </c>
      <c r="H250" s="10">
        <v>185565.72</v>
      </c>
      <c r="I250" s="10">
        <v>586.54</v>
      </c>
      <c r="J250" s="10">
        <v>403940.26</v>
      </c>
      <c r="K250" s="10">
        <v>688.68</v>
      </c>
      <c r="L250" s="10">
        <v>2.71</v>
      </c>
      <c r="M250" s="10">
        <v>0</v>
      </c>
      <c r="N250" s="10">
        <v>467.17</v>
      </c>
      <c r="O250" s="10">
        <v>464558.32</v>
      </c>
      <c r="P250" s="10">
        <v>15403187.99</v>
      </c>
      <c r="Q250" s="10">
        <v>33.200000000000003</v>
      </c>
      <c r="R250" s="10">
        <v>81.08</v>
      </c>
      <c r="S250" s="10">
        <v>-25.3</v>
      </c>
      <c r="T250" s="10" t="s">
        <v>953</v>
      </c>
      <c r="U250" s="10" t="s">
        <v>954</v>
      </c>
      <c r="V250" s="10"/>
      <c r="W250" s="10"/>
      <c r="X250" s="10"/>
      <c r="Y250" s="10"/>
      <c r="Z250" s="10"/>
      <c r="AA250" s="10"/>
      <c r="AB250" s="11"/>
    </row>
    <row r="251" spans="1:28">
      <c r="A251" s="12" t="s">
        <v>955</v>
      </c>
      <c r="B251" s="13" t="s">
        <v>956</v>
      </c>
      <c r="C251" s="13" t="s">
        <v>128</v>
      </c>
      <c r="D251" s="13" t="s">
        <v>60</v>
      </c>
      <c r="E251" s="13" t="s">
        <v>74</v>
      </c>
      <c r="F251" s="13" t="s">
        <v>54</v>
      </c>
      <c r="G251" s="13">
        <v>7528.51</v>
      </c>
      <c r="H251" s="13">
        <v>90342.12</v>
      </c>
      <c r="I251" s="13">
        <v>103.23</v>
      </c>
      <c r="J251" s="13">
        <v>138901.31</v>
      </c>
      <c r="K251" s="13">
        <v>1345.55</v>
      </c>
      <c r="L251" s="13">
        <v>11.14</v>
      </c>
      <c r="M251" s="13">
        <v>2177.34</v>
      </c>
      <c r="N251" s="13">
        <v>0</v>
      </c>
      <c r="O251" s="13">
        <v>789231.41</v>
      </c>
      <c r="P251" s="13">
        <v>3616381.33</v>
      </c>
      <c r="Q251" s="13">
        <v>4.5999999999999996</v>
      </c>
      <c r="R251" s="13">
        <v>69.09</v>
      </c>
      <c r="S251" s="13">
        <v>58.07</v>
      </c>
      <c r="T251" s="13" t="s">
        <v>957</v>
      </c>
      <c r="U251" s="13" t="s">
        <v>861</v>
      </c>
      <c r="V251" s="13"/>
      <c r="W251" s="13"/>
      <c r="X251" s="13"/>
      <c r="Y251" s="13"/>
      <c r="Z251" s="13"/>
      <c r="AA251" s="13"/>
      <c r="AB251" s="14"/>
    </row>
    <row r="252" spans="1:28">
      <c r="A252" s="9" t="s">
        <v>958</v>
      </c>
      <c r="B252" s="10" t="s">
        <v>127</v>
      </c>
      <c r="C252" s="10" t="s">
        <v>66</v>
      </c>
      <c r="D252" s="10" t="s">
        <v>60</v>
      </c>
      <c r="E252" s="10" t="s">
        <v>90</v>
      </c>
      <c r="F252" s="10" t="s">
        <v>54</v>
      </c>
      <c r="G252" s="10">
        <v>275.16000000000003</v>
      </c>
      <c r="H252" s="10">
        <v>3301.92</v>
      </c>
      <c r="I252" s="10">
        <v>1171.1099999999999</v>
      </c>
      <c r="J252" s="10">
        <v>7220.9</v>
      </c>
      <c r="K252" s="10">
        <v>6.17</v>
      </c>
      <c r="L252" s="10">
        <v>5.3</v>
      </c>
      <c r="M252" s="10">
        <v>0</v>
      </c>
      <c r="N252" s="10">
        <v>0</v>
      </c>
      <c r="O252" s="10">
        <v>739418.08</v>
      </c>
      <c r="P252" s="10">
        <v>2156543.08</v>
      </c>
      <c r="Q252" s="10">
        <v>2.9</v>
      </c>
      <c r="R252" s="10">
        <v>64.36</v>
      </c>
      <c r="S252" s="10">
        <v>20.87</v>
      </c>
      <c r="T252" s="10" t="s">
        <v>959</v>
      </c>
      <c r="U252" s="10" t="s">
        <v>672</v>
      </c>
      <c r="V252" s="10"/>
      <c r="W252" s="10"/>
      <c r="X252" s="10"/>
      <c r="Y252" s="10"/>
      <c r="Z252" s="10"/>
      <c r="AA252" s="10"/>
      <c r="AB252" s="11"/>
    </row>
    <row r="253" spans="1:28">
      <c r="A253" s="12" t="s">
        <v>960</v>
      </c>
      <c r="B253" s="13" t="s">
        <v>961</v>
      </c>
      <c r="C253" s="13" t="s">
        <v>277</v>
      </c>
      <c r="D253" s="13" t="s">
        <v>100</v>
      </c>
      <c r="E253" s="13" t="s">
        <v>80</v>
      </c>
      <c r="F253" s="13" t="s">
        <v>75</v>
      </c>
      <c r="G253" s="13">
        <v>15598.72</v>
      </c>
      <c r="H253" s="13">
        <v>187184.64000000001</v>
      </c>
      <c r="I253" s="13">
        <v>264.39</v>
      </c>
      <c r="J253" s="13">
        <v>492783.55</v>
      </c>
      <c r="K253" s="13">
        <v>1863.85</v>
      </c>
      <c r="L253" s="13">
        <v>9.2100000000000009</v>
      </c>
      <c r="M253" s="13">
        <v>0</v>
      </c>
      <c r="N253" s="13">
        <v>0</v>
      </c>
      <c r="O253" s="13">
        <v>871931.84</v>
      </c>
      <c r="P253" s="13">
        <v>7707534.7999999998</v>
      </c>
      <c r="Q253" s="13">
        <v>8.8000000000000007</v>
      </c>
      <c r="R253" s="13">
        <v>73.8</v>
      </c>
      <c r="S253" s="13">
        <v>14</v>
      </c>
      <c r="T253" s="13" t="s">
        <v>962</v>
      </c>
      <c r="U253" s="13" t="s">
        <v>963</v>
      </c>
      <c r="V253" s="13"/>
      <c r="W253" s="13"/>
      <c r="X253" s="13"/>
      <c r="Y253" s="13"/>
      <c r="Z253" s="13"/>
      <c r="AA253" s="13"/>
      <c r="AB253" s="14"/>
    </row>
    <row r="254" spans="1:28">
      <c r="A254" s="9" t="s">
        <v>964</v>
      </c>
      <c r="B254" s="10" t="s">
        <v>965</v>
      </c>
      <c r="C254" s="10" t="s">
        <v>105</v>
      </c>
      <c r="D254" s="10" t="s">
        <v>60</v>
      </c>
      <c r="E254" s="10" t="s">
        <v>61</v>
      </c>
      <c r="F254" s="10" t="s">
        <v>75</v>
      </c>
      <c r="G254" s="10">
        <v>7568.24</v>
      </c>
      <c r="H254" s="10">
        <v>90818.880000000005</v>
      </c>
      <c r="I254" s="10">
        <v>679.52</v>
      </c>
      <c r="J254" s="10">
        <v>112509.21</v>
      </c>
      <c r="K254" s="10"/>
      <c r="L254" s="10">
        <v>5.32</v>
      </c>
      <c r="M254" s="10">
        <v>0</v>
      </c>
      <c r="N254" s="10">
        <v>0</v>
      </c>
      <c r="O254" s="10">
        <v>548796.82999999996</v>
      </c>
      <c r="P254" s="10">
        <v>21987811.59</v>
      </c>
      <c r="Q254" s="10">
        <v>40.1</v>
      </c>
      <c r="R254" s="10">
        <v>65.66</v>
      </c>
      <c r="S254" s="10">
        <v>27.11</v>
      </c>
      <c r="T254" s="10" t="s">
        <v>966</v>
      </c>
      <c r="U254" s="10" t="s">
        <v>967</v>
      </c>
      <c r="V254" s="10"/>
      <c r="W254" s="10"/>
      <c r="X254" s="10"/>
      <c r="Y254" s="10"/>
      <c r="Z254" s="10"/>
      <c r="AA254" s="10"/>
      <c r="AB254" s="11"/>
    </row>
    <row r="255" spans="1:28">
      <c r="A255" s="12" t="s">
        <v>968</v>
      </c>
      <c r="B255" s="13" t="s">
        <v>969</v>
      </c>
      <c r="C255" s="13" t="s">
        <v>277</v>
      </c>
      <c r="D255" s="13" t="s">
        <v>60</v>
      </c>
      <c r="E255" s="13" t="s">
        <v>133</v>
      </c>
      <c r="F255" s="13" t="s">
        <v>54</v>
      </c>
      <c r="G255" s="13">
        <v>13004.64</v>
      </c>
      <c r="H255" s="13">
        <v>156055.67999999999</v>
      </c>
      <c r="I255" s="13">
        <v>409.83</v>
      </c>
      <c r="J255" s="13">
        <v>355697.23</v>
      </c>
      <c r="K255" s="13">
        <v>867.91</v>
      </c>
      <c r="L255" s="13">
        <v>10.11</v>
      </c>
      <c r="M255" s="13">
        <v>0</v>
      </c>
      <c r="N255" s="13">
        <v>0</v>
      </c>
      <c r="O255" s="13">
        <v>795540.09</v>
      </c>
      <c r="P255" s="13">
        <v>3942848.63</v>
      </c>
      <c r="Q255" s="13">
        <v>5</v>
      </c>
      <c r="R255" s="13">
        <v>66.83</v>
      </c>
      <c r="S255" s="13">
        <v>49.57</v>
      </c>
      <c r="T255" s="13" t="s">
        <v>567</v>
      </c>
      <c r="U255" s="13" t="s">
        <v>970</v>
      </c>
      <c r="V255" s="13"/>
      <c r="W255" s="13"/>
      <c r="X255" s="13"/>
      <c r="Y255" s="13"/>
      <c r="Z255" s="13"/>
      <c r="AA255" s="13"/>
      <c r="AB255" s="14"/>
    </row>
    <row r="256" spans="1:28">
      <c r="A256" s="9" t="s">
        <v>971</v>
      </c>
      <c r="B256" s="10" t="s">
        <v>972</v>
      </c>
      <c r="C256" s="10" t="s">
        <v>59</v>
      </c>
      <c r="D256" s="10" t="s">
        <v>119</v>
      </c>
      <c r="E256" s="10" t="s">
        <v>133</v>
      </c>
      <c r="F256" s="10" t="s">
        <v>86</v>
      </c>
      <c r="G256" s="10">
        <v>13609.7</v>
      </c>
      <c r="H256" s="10">
        <v>163316.4</v>
      </c>
      <c r="I256" s="10">
        <v>530.41</v>
      </c>
      <c r="J256" s="10">
        <v>130842.56</v>
      </c>
      <c r="K256" s="10">
        <v>246.68</v>
      </c>
      <c r="L256" s="10">
        <v>5.77</v>
      </c>
      <c r="M256" s="10">
        <v>623.22</v>
      </c>
      <c r="N256" s="10">
        <v>1527.55</v>
      </c>
      <c r="O256" s="10">
        <v>262706.42</v>
      </c>
      <c r="P256" s="10">
        <v>3554911.1</v>
      </c>
      <c r="Q256" s="10"/>
      <c r="R256" s="10">
        <v>57.75</v>
      </c>
      <c r="S256" s="10">
        <v>-36.58</v>
      </c>
      <c r="T256" s="10" t="s">
        <v>973</v>
      </c>
      <c r="U256" s="10" t="s">
        <v>974</v>
      </c>
      <c r="V256" s="10"/>
      <c r="W256" s="10"/>
      <c r="X256" s="10"/>
      <c r="Y256" s="10"/>
      <c r="Z256" s="10"/>
      <c r="AA256" s="10"/>
      <c r="AB256" s="11"/>
    </row>
    <row r="257" spans="1:28">
      <c r="A257" s="12" t="s">
        <v>975</v>
      </c>
      <c r="B257" s="13" t="s">
        <v>976</v>
      </c>
      <c r="C257" s="13" t="s">
        <v>118</v>
      </c>
      <c r="D257" s="13" t="s">
        <v>73</v>
      </c>
      <c r="E257" s="13" t="s">
        <v>90</v>
      </c>
      <c r="F257" s="13" t="s">
        <v>86</v>
      </c>
      <c r="G257" s="13">
        <v>381.64</v>
      </c>
      <c r="H257" s="13">
        <v>4579.68</v>
      </c>
      <c r="I257" s="13">
        <v>639.05999999999995</v>
      </c>
      <c r="J257" s="13">
        <v>7505.66</v>
      </c>
      <c r="K257" s="13">
        <v>11.74</v>
      </c>
      <c r="L257" s="13">
        <v>1.1599999999999999</v>
      </c>
      <c r="M257" s="13">
        <v>0</v>
      </c>
      <c r="N257" s="13">
        <v>53.64</v>
      </c>
      <c r="O257" s="13">
        <v>272607.42</v>
      </c>
      <c r="P257" s="13">
        <v>6673845.8499999996</v>
      </c>
      <c r="Q257" s="13">
        <v>24.5</v>
      </c>
      <c r="R257" s="13">
        <v>72.55</v>
      </c>
      <c r="S257" s="13">
        <v>-39.82</v>
      </c>
      <c r="T257" s="13" t="s">
        <v>977</v>
      </c>
      <c r="U257" s="13" t="s">
        <v>978</v>
      </c>
      <c r="V257" s="13"/>
      <c r="W257" s="13"/>
      <c r="X257" s="13"/>
      <c r="Y257" s="13"/>
      <c r="Z257" s="13"/>
      <c r="AA257" s="13"/>
      <c r="AB257" s="14"/>
    </row>
    <row r="258" spans="1:28">
      <c r="A258" s="9" t="s">
        <v>979</v>
      </c>
      <c r="B258" s="10" t="s">
        <v>980</v>
      </c>
      <c r="C258" s="10" t="s">
        <v>175</v>
      </c>
      <c r="D258" s="10" t="s">
        <v>52</v>
      </c>
      <c r="E258" s="10" t="s">
        <v>133</v>
      </c>
      <c r="F258" s="10" t="s">
        <v>54</v>
      </c>
      <c r="G258" s="10">
        <v>10552.71</v>
      </c>
      <c r="H258" s="10">
        <v>126632.52</v>
      </c>
      <c r="I258" s="10">
        <v>501.14</v>
      </c>
      <c r="J258" s="10">
        <v>173647.53</v>
      </c>
      <c r="K258" s="10">
        <v>346.51</v>
      </c>
      <c r="L258" s="10">
        <v>8.16</v>
      </c>
      <c r="M258" s="10">
        <v>2658.8</v>
      </c>
      <c r="N258" s="10">
        <v>1205.1400000000001</v>
      </c>
      <c r="O258" s="10">
        <v>339940.22</v>
      </c>
      <c r="P258" s="10">
        <v>13126867.689999999</v>
      </c>
      <c r="Q258" s="10">
        <v>38.6</v>
      </c>
      <c r="R258" s="10">
        <v>56.5</v>
      </c>
      <c r="S258" s="10">
        <v>-26.93</v>
      </c>
      <c r="T258" s="10" t="s">
        <v>981</v>
      </c>
      <c r="U258" s="10" t="s">
        <v>480</v>
      </c>
      <c r="V258" s="10"/>
      <c r="W258" s="10"/>
      <c r="X258" s="10"/>
      <c r="Y258" s="10"/>
      <c r="Z258" s="10"/>
      <c r="AA258" s="10"/>
      <c r="AB258" s="11"/>
    </row>
    <row r="259" spans="1:28">
      <c r="A259" s="12" t="s">
        <v>982</v>
      </c>
      <c r="B259" s="13" t="s">
        <v>855</v>
      </c>
      <c r="C259" s="13" t="s">
        <v>66</v>
      </c>
      <c r="D259" s="13" t="s">
        <v>100</v>
      </c>
      <c r="E259" s="13" t="s">
        <v>61</v>
      </c>
      <c r="F259" s="13" t="s">
        <v>54</v>
      </c>
      <c r="G259" s="13">
        <v>5625.89</v>
      </c>
      <c r="H259" s="13">
        <v>67510.679999999993</v>
      </c>
      <c r="I259" s="13">
        <v>450.45</v>
      </c>
      <c r="J259" s="13">
        <v>115173.11</v>
      </c>
      <c r="K259" s="13">
        <v>255.68</v>
      </c>
      <c r="L259" s="13">
        <v>8.09</v>
      </c>
      <c r="M259" s="13">
        <v>962.03</v>
      </c>
      <c r="N259" s="13">
        <v>0</v>
      </c>
      <c r="O259" s="13">
        <v>438197.2</v>
      </c>
      <c r="P259" s="13">
        <v>11263923.390000001</v>
      </c>
      <c r="Q259" s="13">
        <v>25.7</v>
      </c>
      <c r="R259" s="13">
        <v>80.31</v>
      </c>
      <c r="S259" s="13">
        <v>-10.09</v>
      </c>
      <c r="T259" s="13" t="s">
        <v>896</v>
      </c>
      <c r="U259" s="13" t="s">
        <v>983</v>
      </c>
      <c r="V259" s="13"/>
      <c r="W259" s="13"/>
      <c r="X259" s="13"/>
      <c r="Y259" s="13"/>
      <c r="Z259" s="13"/>
      <c r="AA259" s="13"/>
      <c r="AB259" s="14"/>
    </row>
    <row r="260" spans="1:28">
      <c r="A260" s="9" t="s">
        <v>984</v>
      </c>
      <c r="B260" s="10" t="s">
        <v>985</v>
      </c>
      <c r="C260" s="10" t="s">
        <v>143</v>
      </c>
      <c r="D260" s="10" t="s">
        <v>52</v>
      </c>
      <c r="E260" s="10" t="s">
        <v>61</v>
      </c>
      <c r="F260" s="10" t="s">
        <v>86</v>
      </c>
      <c r="G260" s="10">
        <v>9072.9500000000007</v>
      </c>
      <c r="H260" s="10">
        <v>108875.4</v>
      </c>
      <c r="I260" s="10">
        <v>783.74</v>
      </c>
      <c r="J260" s="10">
        <v>182189.11</v>
      </c>
      <c r="K260" s="10">
        <v>232.46</v>
      </c>
      <c r="L260" s="10">
        <v>6.44</v>
      </c>
      <c r="M260" s="10">
        <v>950.87</v>
      </c>
      <c r="N260" s="10">
        <v>1925.18</v>
      </c>
      <c r="O260" s="10">
        <v>417821.38</v>
      </c>
      <c r="P260" s="10">
        <v>1456113.64</v>
      </c>
      <c r="Q260" s="10">
        <v>3.5</v>
      </c>
      <c r="R260" s="10">
        <v>71.48</v>
      </c>
      <c r="S260" s="10">
        <v>-35.049999999999997</v>
      </c>
      <c r="T260" s="10" t="s">
        <v>986</v>
      </c>
      <c r="U260" s="10" t="s">
        <v>987</v>
      </c>
      <c r="V260" s="10"/>
      <c r="W260" s="10"/>
      <c r="X260" s="10"/>
      <c r="Y260" s="10"/>
      <c r="Z260" s="10"/>
      <c r="AA260" s="10"/>
      <c r="AB260" s="11"/>
    </row>
    <row r="261" spans="1:28">
      <c r="A261" s="12" t="s">
        <v>988</v>
      </c>
      <c r="B261" s="13" t="s">
        <v>989</v>
      </c>
      <c r="C261" s="13" t="s">
        <v>66</v>
      </c>
      <c r="D261" s="13" t="s">
        <v>73</v>
      </c>
      <c r="E261" s="13" t="s">
        <v>133</v>
      </c>
      <c r="F261" s="13" t="s">
        <v>54</v>
      </c>
      <c r="G261" s="13">
        <v>8663.02</v>
      </c>
      <c r="H261" s="13">
        <v>103956.24</v>
      </c>
      <c r="I261" s="13">
        <v>551.66999999999996</v>
      </c>
      <c r="J261" s="13">
        <v>242983.05</v>
      </c>
      <c r="K261" s="13">
        <v>440.45</v>
      </c>
      <c r="L261" s="13">
        <v>11.42</v>
      </c>
      <c r="M261" s="13">
        <v>0</v>
      </c>
      <c r="N261" s="13">
        <v>74.09</v>
      </c>
      <c r="O261" s="13">
        <v>695137.78</v>
      </c>
      <c r="P261" s="13">
        <v>5133564.3499999996</v>
      </c>
      <c r="Q261" s="13">
        <v>7.4</v>
      </c>
      <c r="R261" s="13">
        <v>80.290000000000006</v>
      </c>
      <c r="S261" s="13">
        <v>21.22</v>
      </c>
      <c r="T261" s="13" t="s">
        <v>159</v>
      </c>
      <c r="U261" s="13" t="s">
        <v>443</v>
      </c>
      <c r="V261" s="13"/>
      <c r="W261" s="13"/>
      <c r="X261" s="13"/>
      <c r="Y261" s="13"/>
      <c r="Z261" s="13"/>
      <c r="AA261" s="13"/>
      <c r="AB261" s="14"/>
    </row>
    <row r="262" spans="1:28">
      <c r="A262" s="9" t="s">
        <v>990</v>
      </c>
      <c r="B262" s="10" t="s">
        <v>991</v>
      </c>
      <c r="C262" s="10" t="s">
        <v>105</v>
      </c>
      <c r="D262" s="10" t="s">
        <v>73</v>
      </c>
      <c r="E262" s="10" t="s">
        <v>133</v>
      </c>
      <c r="F262" s="10" t="s">
        <v>54</v>
      </c>
      <c r="G262" s="10">
        <v>17219.82</v>
      </c>
      <c r="H262" s="10">
        <v>206637.84</v>
      </c>
      <c r="I262" s="10">
        <v>583.69000000000005</v>
      </c>
      <c r="J262" s="10">
        <v>327201</v>
      </c>
      <c r="K262" s="10">
        <v>560.57000000000005</v>
      </c>
      <c r="L262" s="10">
        <v>2.7</v>
      </c>
      <c r="M262" s="10">
        <v>2505.58</v>
      </c>
      <c r="N262" s="10">
        <v>0</v>
      </c>
      <c r="O262" s="10">
        <v>294206.96999999997</v>
      </c>
      <c r="P262" s="10">
        <v>8293723.9199999999</v>
      </c>
      <c r="Q262" s="10">
        <v>28.2</v>
      </c>
      <c r="R262" s="10">
        <v>57.14</v>
      </c>
      <c r="S262" s="10">
        <v>-24.52</v>
      </c>
      <c r="T262" s="10" t="s">
        <v>992</v>
      </c>
      <c r="U262" s="10" t="s">
        <v>993</v>
      </c>
      <c r="V262" s="10"/>
      <c r="W262" s="10"/>
      <c r="X262" s="10"/>
      <c r="Y262" s="10"/>
      <c r="Z262" s="10"/>
      <c r="AA262" s="10"/>
      <c r="AB262" s="11"/>
    </row>
    <row r="263" spans="1:28">
      <c r="A263" s="12" t="s">
        <v>994</v>
      </c>
      <c r="B263" s="13" t="s">
        <v>995</v>
      </c>
      <c r="C263" s="13" t="s">
        <v>138</v>
      </c>
      <c r="D263" s="13" t="s">
        <v>119</v>
      </c>
      <c r="E263" s="13" t="s">
        <v>133</v>
      </c>
      <c r="F263" s="13" t="s">
        <v>75</v>
      </c>
      <c r="G263" s="13">
        <v>5137.3900000000003</v>
      </c>
      <c r="H263" s="13">
        <v>61648.68</v>
      </c>
      <c r="I263" s="13">
        <v>296.20999999999998</v>
      </c>
      <c r="J263" s="13">
        <v>48361.23</v>
      </c>
      <c r="K263" s="13">
        <v>163.27000000000001</v>
      </c>
      <c r="L263" s="13">
        <v>9.77</v>
      </c>
      <c r="M263" s="13">
        <v>1787.68</v>
      </c>
      <c r="N263" s="13">
        <v>0</v>
      </c>
      <c r="O263" s="13">
        <v>942842.41</v>
      </c>
      <c r="P263" s="13">
        <v>16091711.23</v>
      </c>
      <c r="Q263" s="13">
        <v>17.100000000000001</v>
      </c>
      <c r="R263" s="13">
        <v>69.66</v>
      </c>
      <c r="S263" s="13">
        <v>-24.35</v>
      </c>
      <c r="T263" s="13" t="s">
        <v>478</v>
      </c>
      <c r="U263" s="13" t="s">
        <v>996</v>
      </c>
      <c r="V263" s="13"/>
      <c r="W263" s="13"/>
      <c r="X263" s="13"/>
      <c r="Y263" s="13"/>
      <c r="Z263" s="13"/>
      <c r="AA263" s="13"/>
      <c r="AB263" s="14"/>
    </row>
    <row r="264" spans="1:28">
      <c r="A264" s="9" t="s">
        <v>997</v>
      </c>
      <c r="B264" s="10" t="s">
        <v>972</v>
      </c>
      <c r="C264" s="10" t="s">
        <v>138</v>
      </c>
      <c r="D264" s="10" t="s">
        <v>73</v>
      </c>
      <c r="E264" s="10" t="s">
        <v>61</v>
      </c>
      <c r="F264" s="10" t="s">
        <v>54</v>
      </c>
      <c r="G264" s="10">
        <v>7478.51</v>
      </c>
      <c r="H264" s="10">
        <v>89742.12</v>
      </c>
      <c r="I264" s="10">
        <v>571.79999999999995</v>
      </c>
      <c r="J264" s="10">
        <v>116620.97</v>
      </c>
      <c r="K264" s="10">
        <v>203.95</v>
      </c>
      <c r="L264" s="10">
        <v>0.54</v>
      </c>
      <c r="M264" s="10">
        <v>0</v>
      </c>
      <c r="N264" s="10">
        <v>0</v>
      </c>
      <c r="O264" s="10">
        <v>702218.9</v>
      </c>
      <c r="P264" s="10">
        <v>24679987.039999999</v>
      </c>
      <c r="Q264" s="10">
        <v>35.1</v>
      </c>
      <c r="R264" s="10">
        <v>75.489999999999995</v>
      </c>
      <c r="S264" s="10">
        <v>26.52</v>
      </c>
      <c r="T264" s="10" t="s">
        <v>998</v>
      </c>
      <c r="U264" s="10" t="s">
        <v>383</v>
      </c>
      <c r="V264" s="10"/>
      <c r="W264" s="10"/>
      <c r="X264" s="10"/>
      <c r="Y264" s="10"/>
      <c r="Z264" s="10"/>
      <c r="AA264" s="10"/>
      <c r="AB264" s="11"/>
    </row>
    <row r="265" spans="1:28">
      <c r="A265" s="12" t="s">
        <v>999</v>
      </c>
      <c r="B265" s="13" t="s">
        <v>1000</v>
      </c>
      <c r="C265" s="13" t="s">
        <v>128</v>
      </c>
      <c r="D265" s="13" t="s">
        <v>52</v>
      </c>
      <c r="E265" s="13" t="s">
        <v>80</v>
      </c>
      <c r="F265" s="13" t="s">
        <v>75</v>
      </c>
      <c r="G265" s="13">
        <v>1135.1300000000001</v>
      </c>
      <c r="H265" s="13">
        <v>13621.56</v>
      </c>
      <c r="I265" s="13">
        <v>158.56</v>
      </c>
      <c r="J265" s="13">
        <v>34379.39</v>
      </c>
      <c r="K265" s="13">
        <v>216.82</v>
      </c>
      <c r="L265" s="13">
        <v>2.71</v>
      </c>
      <c r="M265" s="13">
        <v>306.08</v>
      </c>
      <c r="N265" s="13">
        <v>267.95</v>
      </c>
      <c r="O265" s="13">
        <v>279910.71999999997</v>
      </c>
      <c r="P265" s="13">
        <v>12868338.01</v>
      </c>
      <c r="Q265" s="13">
        <v>46</v>
      </c>
      <c r="R265" s="13">
        <v>63.11</v>
      </c>
      <c r="S265" s="13">
        <v>-30.7</v>
      </c>
      <c r="T265" s="13" t="s">
        <v>233</v>
      </c>
      <c r="U265" s="13" t="s">
        <v>1001</v>
      </c>
      <c r="V265" s="13"/>
      <c r="W265" s="13"/>
      <c r="X265" s="13"/>
      <c r="Y265" s="13"/>
      <c r="Z265" s="13"/>
      <c r="AA265" s="13"/>
      <c r="AB265" s="14"/>
    </row>
    <row r="266" spans="1:28">
      <c r="A266" s="9" t="s">
        <v>1002</v>
      </c>
      <c r="B266" s="10" t="s">
        <v>1003</v>
      </c>
      <c r="C266" s="10" t="s">
        <v>138</v>
      </c>
      <c r="D266" s="10" t="s">
        <v>100</v>
      </c>
      <c r="E266" s="10" t="s">
        <v>90</v>
      </c>
      <c r="F266" s="10" t="s">
        <v>75</v>
      </c>
      <c r="G266" s="10">
        <v>10825.42</v>
      </c>
      <c r="H266" s="10">
        <v>129905.04</v>
      </c>
      <c r="I266" s="10">
        <v>808.69</v>
      </c>
      <c r="J266" s="10">
        <v>181863.59</v>
      </c>
      <c r="K266" s="10">
        <v>224.89</v>
      </c>
      <c r="L266" s="10">
        <v>11.18</v>
      </c>
      <c r="M266" s="10">
        <v>0</v>
      </c>
      <c r="N266" s="10">
        <v>0</v>
      </c>
      <c r="O266" s="10">
        <v>516520.4</v>
      </c>
      <c r="P266" s="10">
        <v>19650853.440000001</v>
      </c>
      <c r="Q266" s="10">
        <v>38</v>
      </c>
      <c r="R266" s="10">
        <v>76.94</v>
      </c>
      <c r="S266" s="10">
        <v>19.309999999999999</v>
      </c>
      <c r="T266" s="10" t="s">
        <v>1004</v>
      </c>
      <c r="U266" s="10" t="s">
        <v>416</v>
      </c>
      <c r="V266" s="10"/>
      <c r="W266" s="10"/>
      <c r="X266" s="10"/>
      <c r="Y266" s="10"/>
      <c r="Z266" s="10"/>
      <c r="AA266" s="10"/>
      <c r="AB266" s="11"/>
    </row>
    <row r="267" spans="1:28">
      <c r="A267" s="12" t="s">
        <v>1005</v>
      </c>
      <c r="B267" s="13" t="s">
        <v>183</v>
      </c>
      <c r="C267" s="13" t="s">
        <v>105</v>
      </c>
      <c r="D267" s="13" t="s">
        <v>100</v>
      </c>
      <c r="E267" s="13" t="s">
        <v>133</v>
      </c>
      <c r="F267" s="13" t="s">
        <v>54</v>
      </c>
      <c r="G267" s="13">
        <v>10898.17</v>
      </c>
      <c r="H267" s="13">
        <v>130778.04</v>
      </c>
      <c r="I267" s="13">
        <v>483.97</v>
      </c>
      <c r="J267" s="13">
        <v>188240.04</v>
      </c>
      <c r="K267" s="13">
        <v>388.95</v>
      </c>
      <c r="L267" s="13">
        <v>7.88</v>
      </c>
      <c r="M267" s="13">
        <v>2928.18</v>
      </c>
      <c r="N267" s="13">
        <v>6.91</v>
      </c>
      <c r="O267" s="13">
        <v>449749.76000000001</v>
      </c>
      <c r="P267" s="13">
        <v>18293481.48</v>
      </c>
      <c r="Q267" s="13">
        <v>-40.700000000000003</v>
      </c>
      <c r="R267" s="13">
        <v>66.05</v>
      </c>
      <c r="S267" s="13">
        <v>0.09</v>
      </c>
      <c r="T267" s="13" t="s">
        <v>1006</v>
      </c>
      <c r="U267" s="13" t="s">
        <v>251</v>
      </c>
      <c r="V267" s="13"/>
      <c r="W267" s="13"/>
      <c r="X267" s="13"/>
      <c r="Y267" s="13"/>
      <c r="Z267" s="13"/>
      <c r="AA267" s="13"/>
      <c r="AB267" s="14"/>
    </row>
    <row r="268" spans="1:28">
      <c r="A268" s="9" t="s">
        <v>1007</v>
      </c>
      <c r="B268" s="10" t="s">
        <v>1008</v>
      </c>
      <c r="C268" s="10" t="s">
        <v>51</v>
      </c>
      <c r="D268" s="10" t="s">
        <v>100</v>
      </c>
      <c r="E268" s="10" t="s">
        <v>67</v>
      </c>
      <c r="F268" s="10" t="s">
        <v>75</v>
      </c>
      <c r="G268" s="10">
        <v>15567.62</v>
      </c>
      <c r="H268" s="10">
        <v>186811.44</v>
      </c>
      <c r="I268" s="10">
        <v>542.82000000000005</v>
      </c>
      <c r="J268" s="10">
        <v>110574.34</v>
      </c>
      <c r="K268" s="10">
        <v>203.7</v>
      </c>
      <c r="L268" s="10">
        <v>10.41</v>
      </c>
      <c r="M268" s="10">
        <v>1547.05</v>
      </c>
      <c r="N268" s="10">
        <v>0</v>
      </c>
      <c r="O268" s="10">
        <v>739538.38</v>
      </c>
      <c r="P268" s="10">
        <v>11731439.34</v>
      </c>
      <c r="Q268" s="10">
        <v>15.9</v>
      </c>
      <c r="R268" s="10">
        <v>80.02</v>
      </c>
      <c r="S268" s="10">
        <v>19.37</v>
      </c>
      <c r="T268" s="10" t="s">
        <v>382</v>
      </c>
      <c r="U268" s="10" t="s">
        <v>1009</v>
      </c>
      <c r="V268" s="10"/>
      <c r="W268" s="10"/>
      <c r="X268" s="10"/>
      <c r="Y268" s="10"/>
      <c r="Z268" s="10"/>
      <c r="AA268" s="10"/>
      <c r="AB268" s="11"/>
    </row>
    <row r="269" spans="1:28">
      <c r="A269" s="12" t="s">
        <v>1010</v>
      </c>
      <c r="B269" s="13" t="s">
        <v>1011</v>
      </c>
      <c r="C269" s="13" t="s">
        <v>85</v>
      </c>
      <c r="D269" s="13" t="s">
        <v>119</v>
      </c>
      <c r="E269" s="13" t="s">
        <v>53</v>
      </c>
      <c r="F269" s="13" t="s">
        <v>54</v>
      </c>
      <c r="G269" s="13">
        <v>2365.91</v>
      </c>
      <c r="H269" s="13">
        <v>28390.92</v>
      </c>
      <c r="I269" s="13">
        <v>253.97</v>
      </c>
      <c r="J269" s="13">
        <v>20559.009999999998</v>
      </c>
      <c r="K269" s="13">
        <v>80.95</v>
      </c>
      <c r="L269" s="13">
        <v>0.63</v>
      </c>
      <c r="M269" s="13">
        <v>0</v>
      </c>
      <c r="N269" s="13">
        <v>293.35000000000002</v>
      </c>
      <c r="O269" s="13">
        <v>248348.43</v>
      </c>
      <c r="P269" s="13">
        <v>15460534.5</v>
      </c>
      <c r="Q269" s="13">
        <v>62.3</v>
      </c>
      <c r="R269" s="13">
        <v>65.5</v>
      </c>
      <c r="S269" s="13">
        <v>-6.16</v>
      </c>
      <c r="T269" s="13" t="s">
        <v>1012</v>
      </c>
      <c r="U269" s="13" t="s">
        <v>526</v>
      </c>
      <c r="V269" s="13"/>
      <c r="W269" s="13"/>
      <c r="X269" s="13"/>
      <c r="Y269" s="13"/>
      <c r="Z269" s="13"/>
      <c r="AA269" s="13"/>
      <c r="AB269" s="14"/>
    </row>
    <row r="270" spans="1:28">
      <c r="A270" s="9" t="s">
        <v>1013</v>
      </c>
      <c r="B270" s="10" t="s">
        <v>1014</v>
      </c>
      <c r="C270" s="10" t="s">
        <v>85</v>
      </c>
      <c r="D270" s="10" t="s">
        <v>73</v>
      </c>
      <c r="E270" s="10" t="s">
        <v>80</v>
      </c>
      <c r="F270" s="10" t="s">
        <v>54</v>
      </c>
      <c r="G270" s="10">
        <v>455.85</v>
      </c>
      <c r="H270" s="10">
        <v>5470.2</v>
      </c>
      <c r="I270" s="10">
        <v>163.76</v>
      </c>
      <c r="J270" s="10">
        <v>5174.7299999999996</v>
      </c>
      <c r="K270" s="10">
        <v>31.6</v>
      </c>
      <c r="L270" s="10">
        <v>8.5299999999999994</v>
      </c>
      <c r="M270" s="10">
        <v>65.010000000000005</v>
      </c>
      <c r="N270" s="10">
        <v>50.51</v>
      </c>
      <c r="O270" s="10">
        <v>331764.45</v>
      </c>
      <c r="P270" s="10">
        <v>24567657.170000002</v>
      </c>
      <c r="Q270" s="10">
        <v>74.099999999999994</v>
      </c>
      <c r="R270" s="10">
        <v>58</v>
      </c>
      <c r="S270" s="10">
        <v>-10.02</v>
      </c>
      <c r="T270" s="10" t="s">
        <v>1015</v>
      </c>
      <c r="U270" s="10" t="s">
        <v>1016</v>
      </c>
      <c r="V270" s="10"/>
      <c r="W270" s="10"/>
      <c r="X270" s="10"/>
      <c r="Y270" s="10"/>
      <c r="Z270" s="10"/>
      <c r="AA270" s="10"/>
      <c r="AB270" s="11"/>
    </row>
    <row r="271" spans="1:28">
      <c r="A271" s="12" t="s">
        <v>1017</v>
      </c>
      <c r="B271" s="13" t="s">
        <v>1018</v>
      </c>
      <c r="C271" s="13" t="s">
        <v>59</v>
      </c>
      <c r="D271" s="13" t="s">
        <v>60</v>
      </c>
      <c r="E271" s="13" t="s">
        <v>67</v>
      </c>
      <c r="F271" s="13" t="s">
        <v>75</v>
      </c>
      <c r="G271" s="13">
        <v>3011.23</v>
      </c>
      <c r="H271" s="13">
        <v>36134.76</v>
      </c>
      <c r="I271" s="13">
        <v>768.3</v>
      </c>
      <c r="J271" s="13">
        <v>77666.820000000007</v>
      </c>
      <c r="K271" s="13">
        <v>101.09</v>
      </c>
      <c r="L271" s="13">
        <v>8.74</v>
      </c>
      <c r="M271" s="13">
        <v>769.64</v>
      </c>
      <c r="N271" s="13">
        <v>0</v>
      </c>
      <c r="O271" s="13">
        <v>223234.84</v>
      </c>
      <c r="P271" s="13">
        <v>8542141.9600000009</v>
      </c>
      <c r="Q271" s="13">
        <v>38.299999999999997</v>
      </c>
      <c r="R271" s="13">
        <v>72.400000000000006</v>
      </c>
      <c r="S271" s="13">
        <v>44.15</v>
      </c>
      <c r="T271" s="13" t="s">
        <v>734</v>
      </c>
      <c r="U271" s="13" t="s">
        <v>259</v>
      </c>
      <c r="V271" s="13"/>
      <c r="W271" s="13"/>
      <c r="X271" s="13"/>
      <c r="Y271" s="13"/>
      <c r="Z271" s="13"/>
      <c r="AA271" s="13"/>
      <c r="AB271" s="14"/>
    </row>
    <row r="272" spans="1:28">
      <c r="A272" s="9" t="s">
        <v>1019</v>
      </c>
      <c r="B272" s="10" t="s">
        <v>1020</v>
      </c>
      <c r="C272" s="10" t="s">
        <v>128</v>
      </c>
      <c r="D272" s="10" t="s">
        <v>119</v>
      </c>
      <c r="E272" s="10" t="s">
        <v>90</v>
      </c>
      <c r="F272" s="10" t="s">
        <v>86</v>
      </c>
      <c r="G272" s="10">
        <v>8776.89</v>
      </c>
      <c r="H272" s="10">
        <v>105322.68</v>
      </c>
      <c r="I272" s="10">
        <v>1246.19</v>
      </c>
      <c r="J272" s="10">
        <v>108445.01</v>
      </c>
      <c r="K272" s="10">
        <v>87.02</v>
      </c>
      <c r="L272" s="10">
        <v>10.42</v>
      </c>
      <c r="M272" s="10">
        <v>0</v>
      </c>
      <c r="N272" s="10">
        <v>0</v>
      </c>
      <c r="O272" s="10">
        <v>673297.58</v>
      </c>
      <c r="P272" s="10">
        <v>6220909.0199999996</v>
      </c>
      <c r="Q272" s="10">
        <v>9.1999999999999993</v>
      </c>
      <c r="R272" s="10">
        <v>75.650000000000006</v>
      </c>
      <c r="S272" s="10">
        <v>173.06</v>
      </c>
      <c r="T272" s="10" t="s">
        <v>278</v>
      </c>
      <c r="U272" s="10" t="s">
        <v>255</v>
      </c>
      <c r="V272" s="10"/>
      <c r="W272" s="10"/>
      <c r="X272" s="10"/>
      <c r="Y272" s="10"/>
      <c r="Z272" s="10"/>
      <c r="AA272" s="10"/>
      <c r="AB272" s="11"/>
    </row>
    <row r="273" spans="1:28">
      <c r="A273" s="12" t="s">
        <v>1021</v>
      </c>
      <c r="B273" s="13" t="s">
        <v>1022</v>
      </c>
      <c r="C273" s="13" t="s">
        <v>128</v>
      </c>
      <c r="D273" s="13" t="s">
        <v>119</v>
      </c>
      <c r="E273" s="13" t="s">
        <v>61</v>
      </c>
      <c r="F273" s="13" t="s">
        <v>54</v>
      </c>
      <c r="G273" s="13">
        <v>8058.49</v>
      </c>
      <c r="H273" s="13">
        <v>96701.88</v>
      </c>
      <c r="I273" s="13">
        <v>360.58</v>
      </c>
      <c r="J273" s="13">
        <v>44240.05</v>
      </c>
      <c r="K273" s="13">
        <v>122.69</v>
      </c>
      <c r="L273" s="13">
        <v>2.4700000000000002</v>
      </c>
      <c r="M273" s="13">
        <v>803.93</v>
      </c>
      <c r="N273" s="13">
        <v>0</v>
      </c>
      <c r="O273" s="13">
        <v>908374.87</v>
      </c>
      <c r="P273" s="13">
        <v>10873204.380000001</v>
      </c>
      <c r="Q273" s="13">
        <v>12</v>
      </c>
      <c r="R273" s="13">
        <v>56.31</v>
      </c>
      <c r="S273" s="13">
        <v>22.52</v>
      </c>
      <c r="T273" s="13" t="s">
        <v>1023</v>
      </c>
      <c r="U273" s="13" t="s">
        <v>1024</v>
      </c>
      <c r="V273" s="13"/>
      <c r="W273" s="13"/>
      <c r="X273" s="13"/>
      <c r="Y273" s="13"/>
      <c r="Z273" s="13"/>
      <c r="AA273" s="13"/>
      <c r="AB273" s="14"/>
    </row>
    <row r="274" spans="1:28">
      <c r="A274" s="9" t="s">
        <v>1025</v>
      </c>
      <c r="B274" s="10" t="s">
        <v>1026</v>
      </c>
      <c r="C274" s="10" t="s">
        <v>85</v>
      </c>
      <c r="D274" s="10" t="s">
        <v>52</v>
      </c>
      <c r="E274" s="10" t="s">
        <v>67</v>
      </c>
      <c r="F274" s="10" t="s">
        <v>54</v>
      </c>
      <c r="G274" s="10">
        <v>12530.39</v>
      </c>
      <c r="H274" s="10">
        <v>150364.68</v>
      </c>
      <c r="I274" s="10">
        <v>594.9</v>
      </c>
      <c r="J274" s="10">
        <v>312571.17</v>
      </c>
      <c r="K274" s="10">
        <v>525.41999999999996</v>
      </c>
      <c r="L274" s="10">
        <v>6.67</v>
      </c>
      <c r="M274" s="10">
        <v>3433.83</v>
      </c>
      <c r="N274" s="10">
        <v>0</v>
      </c>
      <c r="O274" s="10">
        <v>682506.9</v>
      </c>
      <c r="P274" s="10">
        <v>23560534.609999999</v>
      </c>
      <c r="Q274" s="10">
        <v>34.5</v>
      </c>
      <c r="R274" s="10">
        <v>59.94</v>
      </c>
      <c r="S274" s="10">
        <v>-19.510000000000002</v>
      </c>
      <c r="T274" s="10" t="s">
        <v>176</v>
      </c>
      <c r="U274" s="10" t="s">
        <v>1027</v>
      </c>
      <c r="V274" s="10"/>
      <c r="W274" s="10"/>
      <c r="X274" s="10"/>
      <c r="Y274" s="10"/>
      <c r="Z274" s="10"/>
      <c r="AA274" s="10"/>
      <c r="AB274" s="11"/>
    </row>
    <row r="275" spans="1:28">
      <c r="A275" s="12" t="s">
        <v>1028</v>
      </c>
      <c r="B275" s="13" t="s">
        <v>547</v>
      </c>
      <c r="C275" s="13" t="s">
        <v>128</v>
      </c>
      <c r="D275" s="13" t="s">
        <v>52</v>
      </c>
      <c r="E275" s="13" t="s">
        <v>74</v>
      </c>
      <c r="F275" s="13" t="s">
        <v>75</v>
      </c>
      <c r="G275" s="13">
        <v>2660.92</v>
      </c>
      <c r="H275" s="13">
        <v>31931.040000000001</v>
      </c>
      <c r="I275" s="13">
        <v>133.01</v>
      </c>
      <c r="J275" s="13">
        <v>96020.54</v>
      </c>
      <c r="K275" s="13">
        <v>721.9</v>
      </c>
      <c r="L275" s="13">
        <v>11.05</v>
      </c>
      <c r="M275" s="13">
        <v>836.47</v>
      </c>
      <c r="N275" s="13">
        <v>0</v>
      </c>
      <c r="O275" s="13">
        <v>426978.36</v>
      </c>
      <c r="P275" s="13">
        <v>9763795.2599999998</v>
      </c>
      <c r="Q275" s="13">
        <v>22.9</v>
      </c>
      <c r="R275" s="13">
        <v>81.760000000000005</v>
      </c>
      <c r="S275" s="13">
        <v>36.57</v>
      </c>
      <c r="T275" s="13" t="s">
        <v>1029</v>
      </c>
      <c r="U275" s="13" t="s">
        <v>1030</v>
      </c>
      <c r="V275" s="13"/>
      <c r="W275" s="13"/>
      <c r="X275" s="13"/>
      <c r="Y275" s="13"/>
      <c r="Z275" s="13"/>
      <c r="AA275" s="13"/>
      <c r="AB275" s="14"/>
    </row>
    <row r="276" spans="1:28">
      <c r="A276" s="9" t="s">
        <v>1031</v>
      </c>
      <c r="B276" s="10" t="s">
        <v>1032</v>
      </c>
      <c r="C276" s="10" t="s">
        <v>175</v>
      </c>
      <c r="D276" s="10" t="s">
        <v>100</v>
      </c>
      <c r="E276" s="10" t="s">
        <v>133</v>
      </c>
      <c r="F276" s="10" t="s">
        <v>86</v>
      </c>
      <c r="G276" s="10">
        <v>14884.08</v>
      </c>
      <c r="H276" s="10">
        <v>178608.96</v>
      </c>
      <c r="I276" s="10">
        <v>360.26</v>
      </c>
      <c r="J276" s="10">
        <v>210241.37</v>
      </c>
      <c r="K276" s="10">
        <v>583.58000000000004</v>
      </c>
      <c r="L276" s="10">
        <v>2.67</v>
      </c>
      <c r="M276" s="10">
        <v>0</v>
      </c>
      <c r="N276" s="10">
        <v>3439.91</v>
      </c>
      <c r="O276" s="10">
        <v>779390</v>
      </c>
      <c r="P276" s="10">
        <v>24477192.920000002</v>
      </c>
      <c r="Q276" s="10">
        <v>31.4</v>
      </c>
      <c r="R276" s="10">
        <v>77</v>
      </c>
      <c r="S276" s="10">
        <v>42.86</v>
      </c>
      <c r="T276" s="10" t="s">
        <v>508</v>
      </c>
      <c r="U276" s="10" t="s">
        <v>1033</v>
      </c>
      <c r="V276" s="10"/>
      <c r="W276" s="10"/>
      <c r="X276" s="10"/>
      <c r="Y276" s="10"/>
      <c r="Z276" s="10"/>
      <c r="AA276" s="10"/>
      <c r="AB276" s="11"/>
    </row>
    <row r="277" spans="1:28">
      <c r="A277" s="12" t="s">
        <v>1034</v>
      </c>
      <c r="B277" s="13" t="s">
        <v>1035</v>
      </c>
      <c r="C277" s="13" t="s">
        <v>72</v>
      </c>
      <c r="D277" s="13" t="s">
        <v>52</v>
      </c>
      <c r="E277" s="13" t="s">
        <v>74</v>
      </c>
      <c r="F277" s="13" t="s">
        <v>54</v>
      </c>
      <c r="G277" s="13">
        <v>9866.77</v>
      </c>
      <c r="H277" s="13">
        <v>118401.24</v>
      </c>
      <c r="I277" s="13">
        <v>110.58</v>
      </c>
      <c r="J277" s="13">
        <v>330055.63</v>
      </c>
      <c r="K277" s="13">
        <v>2984.77</v>
      </c>
      <c r="L277" s="13">
        <v>1.17</v>
      </c>
      <c r="M277" s="13">
        <v>3031.66</v>
      </c>
      <c r="N277" s="13">
        <v>0</v>
      </c>
      <c r="O277" s="13">
        <v>579774.15</v>
      </c>
      <c r="P277" s="13">
        <v>15118673.26</v>
      </c>
      <c r="Q277" s="13">
        <v>26.1</v>
      </c>
      <c r="R277" s="13">
        <v>-22.32</v>
      </c>
      <c r="S277" s="13">
        <v>-30.49</v>
      </c>
      <c r="T277" s="13" t="s">
        <v>1036</v>
      </c>
      <c r="U277" s="13" t="s">
        <v>404</v>
      </c>
      <c r="V277" s="13"/>
      <c r="W277" s="13"/>
      <c r="X277" s="13"/>
      <c r="Y277" s="13"/>
      <c r="Z277" s="13"/>
      <c r="AA277" s="13"/>
      <c r="AB277" s="14"/>
    </row>
    <row r="278" spans="1:28">
      <c r="A278" s="9" t="s">
        <v>1037</v>
      </c>
      <c r="B278" s="10" t="s">
        <v>851</v>
      </c>
      <c r="C278" s="10" t="s">
        <v>72</v>
      </c>
      <c r="D278" s="10" t="s">
        <v>100</v>
      </c>
      <c r="E278" s="10" t="s">
        <v>80</v>
      </c>
      <c r="F278" s="10" t="s">
        <v>86</v>
      </c>
      <c r="G278" s="10">
        <v>7520.15</v>
      </c>
      <c r="H278" s="10">
        <v>90241.8</v>
      </c>
      <c r="I278" s="10">
        <v>280.33</v>
      </c>
      <c r="J278" s="10">
        <v>173447.45</v>
      </c>
      <c r="K278" s="10">
        <v>-618.73</v>
      </c>
      <c r="L278" s="10">
        <v>1.66</v>
      </c>
      <c r="M278" s="10">
        <v>2598.13</v>
      </c>
      <c r="N278" s="10">
        <v>1508.97</v>
      </c>
      <c r="O278" s="10">
        <v>577815</v>
      </c>
      <c r="P278" s="10">
        <v>9099280.4900000002</v>
      </c>
      <c r="Q278" s="10">
        <v>15.7</v>
      </c>
      <c r="R278" s="10">
        <v>74.180000000000007</v>
      </c>
      <c r="S278" s="10">
        <v>-8.34</v>
      </c>
      <c r="T278" s="10" t="s">
        <v>1038</v>
      </c>
      <c r="U278" s="10" t="s">
        <v>1039</v>
      </c>
      <c r="V278" s="10"/>
      <c r="W278" s="10"/>
      <c r="X278" s="10"/>
      <c r="Y278" s="10"/>
      <c r="Z278" s="10"/>
      <c r="AA278" s="10"/>
      <c r="AB278" s="11"/>
    </row>
    <row r="279" spans="1:28">
      <c r="A279" s="12" t="s">
        <v>1040</v>
      </c>
      <c r="B279" s="13" t="s">
        <v>1041</v>
      </c>
      <c r="C279" s="13" t="s">
        <v>175</v>
      </c>
      <c r="D279" s="13" t="s">
        <v>119</v>
      </c>
      <c r="E279" s="13" t="s">
        <v>61</v>
      </c>
      <c r="F279" s="13" t="s">
        <v>75</v>
      </c>
      <c r="G279" s="13">
        <v>15374.68</v>
      </c>
      <c r="H279" s="13">
        <v>184496.16</v>
      </c>
      <c r="I279" s="13">
        <v>666.01</v>
      </c>
      <c r="J279" s="13">
        <v>388634.47</v>
      </c>
      <c r="K279" s="13">
        <v>583.53</v>
      </c>
      <c r="L279" s="13">
        <v>0.85</v>
      </c>
      <c r="M279" s="13">
        <v>0</v>
      </c>
      <c r="N279" s="13">
        <v>2194.0100000000002</v>
      </c>
      <c r="O279" s="13">
        <v>725636.36</v>
      </c>
      <c r="P279" s="13">
        <v>5919616.8899999997</v>
      </c>
      <c r="Q279" s="13">
        <v>8.1999999999999993</v>
      </c>
      <c r="R279" s="13">
        <v>80.34</v>
      </c>
      <c r="S279" s="13">
        <v>36.26</v>
      </c>
      <c r="T279" s="13" t="s">
        <v>1042</v>
      </c>
      <c r="U279" s="13" t="s">
        <v>1043</v>
      </c>
      <c r="V279" s="13"/>
      <c r="W279" s="13"/>
      <c r="X279" s="13"/>
      <c r="Y279" s="13"/>
      <c r="Z279" s="13"/>
      <c r="AA279" s="13"/>
      <c r="AB279" s="14"/>
    </row>
    <row r="280" spans="1:28">
      <c r="A280" s="9" t="s">
        <v>1044</v>
      </c>
      <c r="B280" s="10" t="s">
        <v>423</v>
      </c>
      <c r="C280" s="10" t="s">
        <v>138</v>
      </c>
      <c r="D280" s="10" t="s">
        <v>100</v>
      </c>
      <c r="E280" s="10" t="s">
        <v>61</v>
      </c>
      <c r="F280" s="10" t="s">
        <v>54</v>
      </c>
      <c r="G280" s="10">
        <v>12358.22</v>
      </c>
      <c r="H280" s="10">
        <v>148298.64000000001</v>
      </c>
      <c r="I280" s="10">
        <v>396.32</v>
      </c>
      <c r="J280" s="10">
        <v>57788.23</v>
      </c>
      <c r="K280" s="10">
        <v>145.81</v>
      </c>
      <c r="L280" s="10">
        <v>1.84</v>
      </c>
      <c r="M280" s="10">
        <v>3828.8</v>
      </c>
      <c r="N280" s="10">
        <v>0</v>
      </c>
      <c r="O280" s="10">
        <v>526253.01</v>
      </c>
      <c r="P280" s="10">
        <v>12312933.51</v>
      </c>
      <c r="Q280" s="10">
        <v>23.4</v>
      </c>
      <c r="R280" s="10">
        <v>55.45</v>
      </c>
      <c r="S280" s="10">
        <v>24.54</v>
      </c>
      <c r="T280" s="10" t="s">
        <v>1045</v>
      </c>
      <c r="U280" s="10" t="s">
        <v>1046</v>
      </c>
      <c r="V280" s="10"/>
      <c r="W280" s="10"/>
      <c r="X280" s="10"/>
      <c r="Y280" s="10"/>
      <c r="Z280" s="10"/>
      <c r="AA280" s="10"/>
      <c r="AB280" s="11"/>
    </row>
    <row r="281" spans="1:28">
      <c r="A281" s="12" t="s">
        <v>1047</v>
      </c>
      <c r="B281" s="13" t="s">
        <v>1048</v>
      </c>
      <c r="C281" s="13" t="s">
        <v>66</v>
      </c>
      <c r="D281" s="13" t="s">
        <v>73</v>
      </c>
      <c r="E281" s="13" t="s">
        <v>90</v>
      </c>
      <c r="F281" s="13" t="s">
        <v>75</v>
      </c>
      <c r="G281" s="13">
        <v>10391.98</v>
      </c>
      <c r="H281" s="13">
        <v>124703.76</v>
      </c>
      <c r="I281" s="13">
        <v>972.39</v>
      </c>
      <c r="J281" s="13">
        <v>130072.42</v>
      </c>
      <c r="K281" s="13">
        <v>133.77000000000001</v>
      </c>
      <c r="L281" s="13">
        <v>7.76</v>
      </c>
      <c r="M281" s="13">
        <v>1221.95</v>
      </c>
      <c r="N281" s="13">
        <v>0</v>
      </c>
      <c r="O281" s="13">
        <v>545069.41</v>
      </c>
      <c r="P281" s="13">
        <v>6426837.2599999998</v>
      </c>
      <c r="Q281" s="13">
        <v>11.8</v>
      </c>
      <c r="R281" s="13">
        <v>72.14</v>
      </c>
      <c r="S281" s="13">
        <v>8.76</v>
      </c>
      <c r="T281" s="13" t="s">
        <v>224</v>
      </c>
      <c r="U281" s="13" t="s">
        <v>1049</v>
      </c>
      <c r="V281" s="13"/>
      <c r="W281" s="13"/>
      <c r="X281" s="13"/>
      <c r="Y281" s="13"/>
      <c r="Z281" s="13"/>
      <c r="AA281" s="13"/>
      <c r="AB281" s="14"/>
    </row>
    <row r="282" spans="1:28">
      <c r="A282" s="9" t="s">
        <v>1050</v>
      </c>
      <c r="B282" s="10" t="s">
        <v>1051</v>
      </c>
      <c r="C282" s="10" t="s">
        <v>138</v>
      </c>
      <c r="D282" s="10" t="s">
        <v>100</v>
      </c>
      <c r="E282" s="10" t="s">
        <v>90</v>
      </c>
      <c r="F282" s="10" t="s">
        <v>75</v>
      </c>
      <c r="G282" s="10">
        <v>6657.71</v>
      </c>
      <c r="H282" s="10">
        <v>79892.52</v>
      </c>
      <c r="I282" s="10">
        <v>1109.03</v>
      </c>
      <c r="J282" s="10">
        <v>217260.33</v>
      </c>
      <c r="K282" s="10">
        <v>195.9</v>
      </c>
      <c r="L282" s="10">
        <v>2.88</v>
      </c>
      <c r="M282" s="10">
        <v>738.41</v>
      </c>
      <c r="N282" s="10">
        <v>0</v>
      </c>
      <c r="O282" s="10">
        <v>491150.5</v>
      </c>
      <c r="P282" s="10">
        <v>17192339.140000001</v>
      </c>
      <c r="Q282" s="10">
        <v>35</v>
      </c>
      <c r="R282" s="10">
        <v>72.38</v>
      </c>
      <c r="S282" s="10">
        <v>112.49</v>
      </c>
      <c r="T282" s="10" t="s">
        <v>1052</v>
      </c>
      <c r="U282" s="10" t="s">
        <v>1053</v>
      </c>
      <c r="V282" s="10"/>
      <c r="W282" s="10"/>
      <c r="X282" s="10"/>
      <c r="Y282" s="10"/>
      <c r="Z282" s="10"/>
      <c r="AA282" s="10"/>
      <c r="AB282" s="11"/>
    </row>
    <row r="283" spans="1:28">
      <c r="A283" s="12" t="s">
        <v>1054</v>
      </c>
      <c r="B283" s="13" t="s">
        <v>1055</v>
      </c>
      <c r="C283" s="13" t="s">
        <v>85</v>
      </c>
      <c r="D283" s="13" t="s">
        <v>100</v>
      </c>
      <c r="E283" s="13" t="s">
        <v>67</v>
      </c>
      <c r="F283" s="13" t="s">
        <v>54</v>
      </c>
      <c r="G283" s="13">
        <v>9626.85</v>
      </c>
      <c r="H283" s="13">
        <v>115522.2</v>
      </c>
      <c r="I283" s="13">
        <v>538.94000000000005</v>
      </c>
      <c r="J283" s="13">
        <v>306864.82</v>
      </c>
      <c r="K283" s="13">
        <v>569.39</v>
      </c>
      <c r="L283" s="13">
        <v>4.4800000000000004</v>
      </c>
      <c r="M283" s="13">
        <v>379.29</v>
      </c>
      <c r="N283" s="13">
        <v>0</v>
      </c>
      <c r="O283" s="13">
        <v>813904.97</v>
      </c>
      <c r="P283" s="13">
        <v>16364011.609999999</v>
      </c>
      <c r="Q283" s="13">
        <v>20.100000000000001</v>
      </c>
      <c r="R283" s="13">
        <v>81.150000000000006</v>
      </c>
      <c r="S283" s="13">
        <v>19.02</v>
      </c>
      <c r="T283" s="13" t="s">
        <v>1056</v>
      </c>
      <c r="U283" s="13" t="s">
        <v>865</v>
      </c>
      <c r="V283" s="13"/>
      <c r="W283" s="13"/>
      <c r="X283" s="13"/>
      <c r="Y283" s="13"/>
      <c r="Z283" s="13"/>
      <c r="AA283" s="13"/>
      <c r="AB283" s="14"/>
    </row>
    <row r="284" spans="1:28">
      <c r="A284" s="9" t="s">
        <v>1057</v>
      </c>
      <c r="B284" s="10" t="s">
        <v>1026</v>
      </c>
      <c r="C284" s="10" t="s">
        <v>143</v>
      </c>
      <c r="D284" s="10" t="s">
        <v>52</v>
      </c>
      <c r="E284" s="10" t="s">
        <v>133</v>
      </c>
      <c r="F284" s="10" t="s">
        <v>54</v>
      </c>
      <c r="G284" s="10">
        <v>1257.78</v>
      </c>
      <c r="H284" s="10">
        <v>15093.36</v>
      </c>
      <c r="I284" s="10">
        <v>542.94000000000005</v>
      </c>
      <c r="J284" s="10">
        <v>7016.77</v>
      </c>
      <c r="K284" s="10">
        <v>12.92</v>
      </c>
      <c r="L284" s="10">
        <v>1.25</v>
      </c>
      <c r="M284" s="10">
        <v>0</v>
      </c>
      <c r="N284" s="10">
        <v>217.78</v>
      </c>
      <c r="O284" s="10">
        <v>191133.64</v>
      </c>
      <c r="P284" s="10">
        <v>24945293.18</v>
      </c>
      <c r="Q284" s="10">
        <v>130.5</v>
      </c>
      <c r="R284" s="10">
        <v>60.56</v>
      </c>
      <c r="S284" s="10">
        <v>-17.27</v>
      </c>
      <c r="T284" s="10" t="s">
        <v>777</v>
      </c>
      <c r="U284" s="10" t="s">
        <v>1058</v>
      </c>
      <c r="V284" s="10"/>
      <c r="W284" s="10"/>
      <c r="X284" s="10"/>
      <c r="Y284" s="10"/>
      <c r="Z284" s="10"/>
      <c r="AA284" s="10"/>
      <c r="AB284" s="11"/>
    </row>
    <row r="285" spans="1:28">
      <c r="A285" s="12" t="s">
        <v>1059</v>
      </c>
      <c r="B285" s="13" t="s">
        <v>1060</v>
      </c>
      <c r="C285" s="13" t="s">
        <v>85</v>
      </c>
      <c r="D285" s="13" t="s">
        <v>73</v>
      </c>
      <c r="E285" s="13" t="s">
        <v>67</v>
      </c>
      <c r="F285" s="13" t="s">
        <v>75</v>
      </c>
      <c r="G285" s="13">
        <v>8548.82</v>
      </c>
      <c r="H285" s="13">
        <v>102585.84</v>
      </c>
      <c r="I285" s="13">
        <v>639.77</v>
      </c>
      <c r="J285" s="13">
        <v>76110.03</v>
      </c>
      <c r="K285" s="13">
        <v>118.96</v>
      </c>
      <c r="L285" s="13">
        <v>11.85</v>
      </c>
      <c r="M285" s="13">
        <v>0</v>
      </c>
      <c r="N285" s="13">
        <v>0</v>
      </c>
      <c r="O285" s="13">
        <v>285457.45</v>
      </c>
      <c r="P285" s="13">
        <v>21530200.039999999</v>
      </c>
      <c r="Q285" s="13">
        <v>75.400000000000006</v>
      </c>
      <c r="R285" s="13">
        <v>76.19</v>
      </c>
      <c r="S285" s="13">
        <v>51.27</v>
      </c>
      <c r="T285" s="13" t="s">
        <v>725</v>
      </c>
      <c r="U285" s="13" t="s">
        <v>1061</v>
      </c>
      <c r="V285" s="13"/>
      <c r="W285" s="13"/>
      <c r="X285" s="13"/>
      <c r="Y285" s="13"/>
      <c r="Z285" s="13"/>
      <c r="AA285" s="13"/>
      <c r="AB285" s="14"/>
    </row>
    <row r="286" spans="1:28">
      <c r="A286" s="9" t="s">
        <v>1062</v>
      </c>
      <c r="B286" s="10" t="s">
        <v>1063</v>
      </c>
      <c r="C286" s="10" t="s">
        <v>175</v>
      </c>
      <c r="D286" s="10" t="s">
        <v>100</v>
      </c>
      <c r="E286" s="10" t="s">
        <v>80</v>
      </c>
      <c r="F286" s="10" t="s">
        <v>54</v>
      </c>
      <c r="G286" s="10">
        <v>3413.98</v>
      </c>
      <c r="H286" s="10">
        <v>40967.760000000002</v>
      </c>
      <c r="I286" s="10">
        <v>282.93</v>
      </c>
      <c r="J286" s="10">
        <v>68294.37</v>
      </c>
      <c r="K286" s="10">
        <v>241.38</v>
      </c>
      <c r="L286" s="10">
        <v>8.9700000000000006</v>
      </c>
      <c r="M286" s="10">
        <v>0</v>
      </c>
      <c r="N286" s="10">
        <v>0</v>
      </c>
      <c r="O286" s="10">
        <v>374616.68</v>
      </c>
      <c r="P286" s="10">
        <v>11080959.33</v>
      </c>
      <c r="Q286" s="10">
        <v>29.6</v>
      </c>
      <c r="R286" s="10">
        <v>71.290000000000006</v>
      </c>
      <c r="S286" s="10">
        <v>41.69</v>
      </c>
      <c r="T286" s="10" t="s">
        <v>667</v>
      </c>
      <c r="U286" s="10" t="s">
        <v>1064</v>
      </c>
      <c r="V286" s="10"/>
      <c r="W286" s="10"/>
      <c r="X286" s="10"/>
      <c r="Y286" s="10"/>
      <c r="Z286" s="10"/>
      <c r="AA286" s="10"/>
      <c r="AB286" s="11"/>
    </row>
    <row r="287" spans="1:28">
      <c r="A287" s="12" t="s">
        <v>1065</v>
      </c>
      <c r="B287" s="13" t="s">
        <v>1066</v>
      </c>
      <c r="C287" s="13" t="s">
        <v>59</v>
      </c>
      <c r="D287" s="13" t="s">
        <v>119</v>
      </c>
      <c r="E287" s="13" t="s">
        <v>133</v>
      </c>
      <c r="F287" s="13" t="s">
        <v>75</v>
      </c>
      <c r="G287" s="13">
        <v>3419.24</v>
      </c>
      <c r="H287" s="13">
        <v>41030.879999999997</v>
      </c>
      <c r="I287" s="13">
        <v>304.66000000000003</v>
      </c>
      <c r="J287" s="13">
        <v>74037.59</v>
      </c>
      <c r="K287" s="13">
        <v>243.02</v>
      </c>
      <c r="L287" s="13">
        <v>1.18</v>
      </c>
      <c r="M287" s="13">
        <v>0</v>
      </c>
      <c r="N287" s="13">
        <v>0</v>
      </c>
      <c r="O287" s="13">
        <v>730508.18</v>
      </c>
      <c r="P287" s="13">
        <v>2900149.39</v>
      </c>
      <c r="Q287" s="13">
        <v>4</v>
      </c>
      <c r="R287" s="13">
        <v>59.4</v>
      </c>
      <c r="S287" s="13">
        <v>54.92</v>
      </c>
      <c r="T287" s="13" t="s">
        <v>1067</v>
      </c>
      <c r="U287" s="13" t="s">
        <v>1068</v>
      </c>
      <c r="V287" s="13"/>
      <c r="W287" s="13"/>
      <c r="X287" s="13"/>
      <c r="Y287" s="13"/>
      <c r="Z287" s="13"/>
      <c r="AA287" s="13"/>
      <c r="AB287" s="14"/>
    </row>
    <row r="288" spans="1:28">
      <c r="A288" s="9" t="s">
        <v>1069</v>
      </c>
      <c r="B288" s="10" t="s">
        <v>1070</v>
      </c>
      <c r="C288" s="10" t="s">
        <v>72</v>
      </c>
      <c r="D288" s="10" t="s">
        <v>60</v>
      </c>
      <c r="E288" s="10" t="s">
        <v>80</v>
      </c>
      <c r="F288" s="10" t="s">
        <v>86</v>
      </c>
      <c r="G288" s="10">
        <v>2876.24</v>
      </c>
      <c r="H288" s="10">
        <v>34514.879999999997</v>
      </c>
      <c r="I288" s="10">
        <v>156.88</v>
      </c>
      <c r="J288" s="10">
        <v>37794.15</v>
      </c>
      <c r="K288" s="10">
        <v>240.91</v>
      </c>
      <c r="L288" s="10">
        <v>7.99</v>
      </c>
      <c r="M288" s="10">
        <v>0</v>
      </c>
      <c r="N288" s="10">
        <v>0</v>
      </c>
      <c r="O288" s="10">
        <v>717899.16</v>
      </c>
      <c r="P288" s="10">
        <v>5609975.1500000004</v>
      </c>
      <c r="Q288" s="10">
        <v>-7.8</v>
      </c>
      <c r="R288" s="10">
        <v>63.7</v>
      </c>
      <c r="S288" s="10">
        <v>35.17</v>
      </c>
      <c r="T288" s="10" t="s">
        <v>887</v>
      </c>
      <c r="U288" s="10" t="s">
        <v>981</v>
      </c>
      <c r="V288" s="10"/>
      <c r="W288" s="10"/>
      <c r="X288" s="10"/>
      <c r="Y288" s="10"/>
      <c r="Z288" s="10"/>
      <c r="AA288" s="10"/>
      <c r="AB288" s="11"/>
    </row>
    <row r="289" spans="1:28">
      <c r="A289" s="12" t="s">
        <v>1071</v>
      </c>
      <c r="B289" s="13" t="s">
        <v>1072</v>
      </c>
      <c r="C289" s="13" t="s">
        <v>138</v>
      </c>
      <c r="D289" s="13" t="s">
        <v>52</v>
      </c>
      <c r="E289" s="13" t="s">
        <v>74</v>
      </c>
      <c r="F289" s="13" t="s">
        <v>75</v>
      </c>
      <c r="G289" s="13">
        <v>14753.19</v>
      </c>
      <c r="H289" s="13">
        <v>177038.28</v>
      </c>
      <c r="I289" s="13">
        <v>139.4</v>
      </c>
      <c r="J289" s="13">
        <v>444493.04</v>
      </c>
      <c r="K289" s="13">
        <v>3188.62</v>
      </c>
      <c r="L289" s="13">
        <v>9.0299999999999994</v>
      </c>
      <c r="M289" s="13">
        <v>2656.67</v>
      </c>
      <c r="N289" s="13">
        <v>218.74</v>
      </c>
      <c r="O289" s="13">
        <v>756493.52</v>
      </c>
      <c r="P289" s="13">
        <v>3848505.76</v>
      </c>
      <c r="Q289" s="13">
        <v>5.0999999999999996</v>
      </c>
      <c r="R289" s="13">
        <v>72.03</v>
      </c>
      <c r="S289" s="13">
        <v>47.6</v>
      </c>
      <c r="T289" s="13" t="s">
        <v>1073</v>
      </c>
      <c r="U289" s="13" t="s">
        <v>1074</v>
      </c>
      <c r="V289" s="13"/>
      <c r="W289" s="13"/>
      <c r="X289" s="13"/>
      <c r="Y289" s="13"/>
      <c r="Z289" s="13"/>
      <c r="AA289" s="13"/>
      <c r="AB289" s="14"/>
    </row>
    <row r="290" spans="1:28">
      <c r="A290" s="9" t="s">
        <v>1075</v>
      </c>
      <c r="B290" s="10" t="s">
        <v>304</v>
      </c>
      <c r="C290" s="10" t="s">
        <v>105</v>
      </c>
      <c r="D290" s="10" t="s">
        <v>60</v>
      </c>
      <c r="E290" s="10" t="s">
        <v>61</v>
      </c>
      <c r="F290" s="10" t="s">
        <v>54</v>
      </c>
      <c r="G290" s="10">
        <v>10232.66</v>
      </c>
      <c r="H290" s="10">
        <v>122791.92</v>
      </c>
      <c r="I290" s="10">
        <v>529.01</v>
      </c>
      <c r="J290" s="10">
        <v>131357.81</v>
      </c>
      <c r="K290" s="10">
        <v>248.31</v>
      </c>
      <c r="L290" s="10">
        <v>10.7</v>
      </c>
      <c r="M290" s="10">
        <v>3025.45</v>
      </c>
      <c r="N290" s="10">
        <v>0</v>
      </c>
      <c r="O290" s="10">
        <v>817284.65</v>
      </c>
      <c r="P290" s="10">
        <v>9726959.3499999996</v>
      </c>
      <c r="Q290" s="10">
        <v>11.9</v>
      </c>
      <c r="R290" s="10">
        <v>66.099999999999994</v>
      </c>
      <c r="S290" s="10">
        <v>-16.96</v>
      </c>
      <c r="T290" s="10" t="s">
        <v>1076</v>
      </c>
      <c r="U290" s="10" t="s">
        <v>1077</v>
      </c>
      <c r="V290" s="10"/>
      <c r="W290" s="10"/>
      <c r="X290" s="10"/>
      <c r="Y290" s="10"/>
      <c r="Z290" s="10"/>
      <c r="AA290" s="10"/>
      <c r="AB290" s="11"/>
    </row>
    <row r="291" spans="1:28">
      <c r="A291" s="12" t="s">
        <v>1078</v>
      </c>
      <c r="B291" s="13" t="s">
        <v>1079</v>
      </c>
      <c r="C291" s="13" t="s">
        <v>66</v>
      </c>
      <c r="D291" s="13" t="s">
        <v>119</v>
      </c>
      <c r="E291" s="13" t="s">
        <v>80</v>
      </c>
      <c r="F291" s="13" t="s">
        <v>54</v>
      </c>
      <c r="G291" s="13">
        <v>3487.69</v>
      </c>
      <c r="H291" s="13">
        <v>41852.28</v>
      </c>
      <c r="I291" s="13">
        <v>187.23</v>
      </c>
      <c r="J291" s="13">
        <v>23400.52</v>
      </c>
      <c r="K291" s="13">
        <v>124.98</v>
      </c>
      <c r="L291" s="13">
        <v>3.59</v>
      </c>
      <c r="M291" s="13">
        <v>0</v>
      </c>
      <c r="N291" s="13">
        <v>0</v>
      </c>
      <c r="O291" s="13">
        <v>893659.5</v>
      </c>
      <c r="P291" s="13">
        <v>19668940.460000001</v>
      </c>
      <c r="Q291" s="13">
        <v>22</v>
      </c>
      <c r="R291" s="13">
        <v>59.42</v>
      </c>
      <c r="S291" s="13">
        <v>-19.25</v>
      </c>
      <c r="T291" s="13" t="s">
        <v>1080</v>
      </c>
      <c r="U291" s="13" t="s">
        <v>1081</v>
      </c>
      <c r="V291" s="13"/>
      <c r="W291" s="13"/>
      <c r="X291" s="13"/>
      <c r="Y291" s="13"/>
      <c r="Z291" s="13"/>
      <c r="AA291" s="13"/>
      <c r="AB291" s="14"/>
    </row>
    <row r="292" spans="1:28">
      <c r="A292" s="9" t="s">
        <v>1082</v>
      </c>
      <c r="B292" s="10" t="s">
        <v>1083</v>
      </c>
      <c r="C292" s="10" t="s">
        <v>277</v>
      </c>
      <c r="D292" s="10" t="s">
        <v>100</v>
      </c>
      <c r="E292" s="10" t="s">
        <v>74</v>
      </c>
      <c r="F292" s="10" t="s">
        <v>86</v>
      </c>
      <c r="G292" s="10">
        <v>5764.03</v>
      </c>
      <c r="H292" s="10">
        <v>69168.36</v>
      </c>
      <c r="I292" s="10">
        <v>95.69</v>
      </c>
      <c r="J292" s="10">
        <v>76062.41</v>
      </c>
      <c r="K292" s="10">
        <v>794.88</v>
      </c>
      <c r="L292" s="10">
        <v>10.53</v>
      </c>
      <c r="M292" s="10">
        <v>0</v>
      </c>
      <c r="N292" s="10">
        <v>0</v>
      </c>
      <c r="O292" s="10">
        <v>930775.21</v>
      </c>
      <c r="P292" s="10">
        <v>18792475.710000001</v>
      </c>
      <c r="Q292" s="10">
        <v>20.2</v>
      </c>
      <c r="R292" s="10">
        <v>73.39</v>
      </c>
      <c r="S292" s="10">
        <v>12.22</v>
      </c>
      <c r="T292" s="10" t="s">
        <v>1084</v>
      </c>
      <c r="U292" s="10" t="s">
        <v>471</v>
      </c>
      <c r="V292" s="10"/>
      <c r="W292" s="10"/>
      <c r="X292" s="10"/>
      <c r="Y292" s="10"/>
      <c r="Z292" s="10"/>
      <c r="AA292" s="10"/>
      <c r="AB292" s="11"/>
    </row>
    <row r="293" spans="1:28">
      <c r="A293" s="12" t="s">
        <v>1085</v>
      </c>
      <c r="B293" s="13" t="s">
        <v>1086</v>
      </c>
      <c r="C293" s="13" t="s">
        <v>277</v>
      </c>
      <c r="D293" s="13" t="s">
        <v>60</v>
      </c>
      <c r="E293" s="13" t="s">
        <v>67</v>
      </c>
      <c r="F293" s="13" t="s">
        <v>54</v>
      </c>
      <c r="G293" s="13">
        <v>10520.22</v>
      </c>
      <c r="H293" s="13">
        <v>126242.64</v>
      </c>
      <c r="I293" s="13">
        <v>866.15</v>
      </c>
      <c r="J293" s="13">
        <v>237324.23</v>
      </c>
      <c r="K293" s="13">
        <v>274</v>
      </c>
      <c r="L293" s="13">
        <v>8.01</v>
      </c>
      <c r="M293" s="13">
        <v>247.66</v>
      </c>
      <c r="N293" s="13">
        <v>0</v>
      </c>
      <c r="O293" s="13">
        <v>776245.82</v>
      </c>
      <c r="P293" s="13">
        <v>3208787.35</v>
      </c>
      <c r="Q293" s="13">
        <v>4.0999999999999996</v>
      </c>
      <c r="R293" s="13">
        <v>75.760000000000005</v>
      </c>
      <c r="S293" s="13">
        <v>45.75</v>
      </c>
      <c r="T293" s="13" t="s">
        <v>1087</v>
      </c>
      <c r="U293" s="13" t="s">
        <v>266</v>
      </c>
      <c r="V293" s="13"/>
      <c r="W293" s="13"/>
      <c r="X293" s="13"/>
      <c r="Y293" s="13"/>
      <c r="Z293" s="13"/>
      <c r="AA293" s="13"/>
      <c r="AB293" s="14"/>
    </row>
    <row r="294" spans="1:28">
      <c r="A294" s="9" t="s">
        <v>1088</v>
      </c>
      <c r="B294" s="10" t="s">
        <v>1089</v>
      </c>
      <c r="C294" s="10" t="s">
        <v>128</v>
      </c>
      <c r="D294" s="10" t="s">
        <v>119</v>
      </c>
      <c r="E294" s="10" t="s">
        <v>53</v>
      </c>
      <c r="F294" s="10" t="s">
        <v>86</v>
      </c>
      <c r="G294" s="10">
        <v>9302.59</v>
      </c>
      <c r="H294" s="10">
        <v>111631.08</v>
      </c>
      <c r="I294" s="10">
        <v>380.59</v>
      </c>
      <c r="J294" s="10">
        <v>74398.240000000005</v>
      </c>
      <c r="K294" s="10">
        <v>195.48</v>
      </c>
      <c r="L294" s="10">
        <v>31.59</v>
      </c>
      <c r="M294" s="10">
        <v>108.48</v>
      </c>
      <c r="N294" s="10">
        <v>0</v>
      </c>
      <c r="O294" s="10">
        <v>505847.52</v>
      </c>
      <c r="P294" s="10">
        <v>16060165.560000001</v>
      </c>
      <c r="Q294" s="10">
        <v>31.7</v>
      </c>
      <c r="R294" s="10">
        <v>57.57</v>
      </c>
      <c r="S294" s="10">
        <v>-11.19</v>
      </c>
      <c r="T294" s="10" t="s">
        <v>1090</v>
      </c>
      <c r="U294" s="10" t="s">
        <v>1091</v>
      </c>
      <c r="V294" s="10"/>
      <c r="W294" s="10"/>
      <c r="X294" s="10"/>
      <c r="Y294" s="10"/>
      <c r="Z294" s="10"/>
      <c r="AA294" s="10"/>
      <c r="AB294" s="11"/>
    </row>
    <row r="295" spans="1:28">
      <c r="A295" s="12" t="s">
        <v>1092</v>
      </c>
      <c r="B295" s="13" t="s">
        <v>1093</v>
      </c>
      <c r="C295" s="13" t="s">
        <v>99</v>
      </c>
      <c r="D295" s="13" t="s">
        <v>60</v>
      </c>
      <c r="E295" s="13" t="s">
        <v>74</v>
      </c>
      <c r="F295" s="13" t="s">
        <v>86</v>
      </c>
      <c r="G295" s="13">
        <v>5926.42</v>
      </c>
      <c r="H295" s="13">
        <v>71117.039999999994</v>
      </c>
      <c r="I295" s="13">
        <v>97.17</v>
      </c>
      <c r="J295" s="13">
        <v>72758.149999999994</v>
      </c>
      <c r="K295" s="13"/>
      <c r="L295" s="13">
        <v>9.23</v>
      </c>
      <c r="M295" s="13">
        <v>0</v>
      </c>
      <c r="N295" s="13">
        <v>0</v>
      </c>
      <c r="O295" s="13">
        <v>401916.2</v>
      </c>
      <c r="P295" s="13">
        <v>14748176.689999999</v>
      </c>
      <c r="Q295" s="13">
        <v>36.700000000000003</v>
      </c>
      <c r="R295" s="13">
        <v>-36.880000000000003</v>
      </c>
      <c r="S295" s="13">
        <v>-35.130000000000003</v>
      </c>
      <c r="T295" s="13" t="s">
        <v>1094</v>
      </c>
      <c r="U295" s="13" t="s">
        <v>617</v>
      </c>
      <c r="V295" s="13"/>
      <c r="W295" s="13"/>
      <c r="X295" s="13"/>
      <c r="Y295" s="13"/>
      <c r="Z295" s="13"/>
      <c r="AA295" s="13"/>
      <c r="AB295" s="14"/>
    </row>
    <row r="296" spans="1:28">
      <c r="A296" s="9" t="s">
        <v>1095</v>
      </c>
      <c r="B296" s="10" t="s">
        <v>945</v>
      </c>
      <c r="C296" s="10" t="s">
        <v>85</v>
      </c>
      <c r="D296" s="10" t="s">
        <v>60</v>
      </c>
      <c r="E296" s="10" t="s">
        <v>53</v>
      </c>
      <c r="F296" s="10" t="s">
        <v>75</v>
      </c>
      <c r="G296" s="10">
        <v>14677.84</v>
      </c>
      <c r="H296" s="10">
        <v>176134.08</v>
      </c>
      <c r="I296" s="10">
        <v>285.52</v>
      </c>
      <c r="J296" s="10">
        <v>524702</v>
      </c>
      <c r="K296" s="10">
        <v>1837.71</v>
      </c>
      <c r="L296" s="10">
        <v>9.7200000000000006</v>
      </c>
      <c r="M296" s="10">
        <v>0</v>
      </c>
      <c r="N296" s="10">
        <v>0</v>
      </c>
      <c r="O296" s="10">
        <v>774924.84</v>
      </c>
      <c r="P296" s="10">
        <v>24677148.109999999</v>
      </c>
      <c r="Q296" s="10">
        <v>31.8</v>
      </c>
      <c r="R296" s="10">
        <v>78.02</v>
      </c>
      <c r="S296" s="10">
        <v>-6.21</v>
      </c>
      <c r="T296" s="10" t="s">
        <v>1023</v>
      </c>
      <c r="U296" s="10" t="s">
        <v>1096</v>
      </c>
      <c r="V296" s="10"/>
      <c r="W296" s="10"/>
      <c r="X296" s="10"/>
      <c r="Y296" s="10"/>
      <c r="Z296" s="10"/>
      <c r="AA296" s="10"/>
      <c r="AB296" s="11"/>
    </row>
    <row r="297" spans="1:28">
      <c r="A297" s="12" t="s">
        <v>1097</v>
      </c>
      <c r="B297" s="13" t="s">
        <v>123</v>
      </c>
      <c r="C297" s="13" t="s">
        <v>51</v>
      </c>
      <c r="D297" s="13" t="s">
        <v>52</v>
      </c>
      <c r="E297" s="13" t="s">
        <v>90</v>
      </c>
      <c r="F297" s="13" t="s">
        <v>86</v>
      </c>
      <c r="G297" s="13">
        <v>17851.189999999999</v>
      </c>
      <c r="H297" s="13">
        <v>214214.28</v>
      </c>
      <c r="I297" s="13">
        <v>912.76</v>
      </c>
      <c r="J297" s="13">
        <v>418875.02</v>
      </c>
      <c r="K297" s="13">
        <v>458.91</v>
      </c>
      <c r="L297" s="13">
        <v>5.18</v>
      </c>
      <c r="M297" s="13">
        <v>3371.24</v>
      </c>
      <c r="N297" s="13">
        <v>2812.54</v>
      </c>
      <c r="O297" s="13">
        <v>379437.97</v>
      </c>
      <c r="P297" s="13">
        <v>18268223.859999999</v>
      </c>
      <c r="Q297" s="13">
        <v>48.1</v>
      </c>
      <c r="R297" s="13">
        <v>80.27</v>
      </c>
      <c r="S297" s="13">
        <v>1.39</v>
      </c>
      <c r="T297" s="13" t="s">
        <v>1098</v>
      </c>
      <c r="U297" s="13" t="s">
        <v>484</v>
      </c>
      <c r="V297" s="13"/>
      <c r="W297" s="13"/>
      <c r="X297" s="13"/>
      <c r="Y297" s="13"/>
      <c r="Z297" s="13"/>
      <c r="AA297" s="13"/>
      <c r="AB297" s="14"/>
    </row>
    <row r="298" spans="1:28">
      <c r="A298" s="9" t="s">
        <v>1099</v>
      </c>
      <c r="B298" s="10" t="s">
        <v>1100</v>
      </c>
      <c r="C298" s="10" t="s">
        <v>51</v>
      </c>
      <c r="D298" s="10" t="s">
        <v>100</v>
      </c>
      <c r="E298" s="10" t="s">
        <v>61</v>
      </c>
      <c r="F298" s="10" t="s">
        <v>75</v>
      </c>
      <c r="G298" s="10">
        <v>12094.42</v>
      </c>
      <c r="H298" s="10">
        <v>145133.04</v>
      </c>
      <c r="I298" s="10">
        <v>500.91</v>
      </c>
      <c r="J298" s="10">
        <v>103720.51</v>
      </c>
      <c r="K298" s="10">
        <v>207.06</v>
      </c>
      <c r="L298" s="10">
        <v>2.85</v>
      </c>
      <c r="M298" s="10">
        <v>0</v>
      </c>
      <c r="N298" s="10">
        <v>1194.6099999999999</v>
      </c>
      <c r="O298" s="10">
        <v>817375.07</v>
      </c>
      <c r="P298" s="10">
        <v>8934443.8000000007</v>
      </c>
      <c r="Q298" s="10">
        <v>10.9</v>
      </c>
      <c r="R298" s="10">
        <v>59.79</v>
      </c>
      <c r="S298" s="10">
        <v>-26.41</v>
      </c>
      <c r="T298" s="10" t="s">
        <v>1101</v>
      </c>
      <c r="U298" s="10" t="s">
        <v>1102</v>
      </c>
      <c r="V298" s="10"/>
      <c r="W298" s="10"/>
      <c r="X298" s="10"/>
      <c r="Y298" s="10"/>
      <c r="Z298" s="10"/>
      <c r="AA298" s="10"/>
      <c r="AB298" s="11"/>
    </row>
    <row r="299" spans="1:28">
      <c r="A299" s="12" t="s">
        <v>1103</v>
      </c>
      <c r="B299" s="13" t="s">
        <v>1104</v>
      </c>
      <c r="C299" s="13" t="s">
        <v>118</v>
      </c>
      <c r="D299" s="13" t="s">
        <v>119</v>
      </c>
      <c r="E299" s="13" t="s">
        <v>90</v>
      </c>
      <c r="F299" s="13" t="s">
        <v>75</v>
      </c>
      <c r="G299" s="13">
        <v>5677.96</v>
      </c>
      <c r="H299" s="13">
        <v>68135.520000000004</v>
      </c>
      <c r="I299" s="13">
        <v>1058.9100000000001</v>
      </c>
      <c r="J299" s="13">
        <v>34373.279999999999</v>
      </c>
      <c r="K299" s="13"/>
      <c r="L299" s="13">
        <v>7.06</v>
      </c>
      <c r="M299" s="13">
        <v>1856.96</v>
      </c>
      <c r="N299" s="13">
        <v>482.91</v>
      </c>
      <c r="O299" s="13">
        <v>914480.39</v>
      </c>
      <c r="P299" s="13">
        <v>15001366.33</v>
      </c>
      <c r="Q299" s="13">
        <v>16.399999999999999</v>
      </c>
      <c r="R299" s="13">
        <v>71.540000000000006</v>
      </c>
      <c r="S299" s="13">
        <v>-13.01</v>
      </c>
      <c r="T299" s="13" t="s">
        <v>1105</v>
      </c>
      <c r="U299" s="13" t="s">
        <v>1106</v>
      </c>
      <c r="V299" s="13"/>
      <c r="W299" s="13"/>
      <c r="X299" s="13"/>
      <c r="Y299" s="13"/>
      <c r="Z299" s="13"/>
      <c r="AA299" s="13"/>
      <c r="AB299" s="14"/>
    </row>
    <row r="300" spans="1:28">
      <c r="A300" s="9" t="s">
        <v>1107</v>
      </c>
      <c r="B300" s="10" t="s">
        <v>1108</v>
      </c>
      <c r="C300" s="10" t="s">
        <v>51</v>
      </c>
      <c r="D300" s="10" t="s">
        <v>73</v>
      </c>
      <c r="E300" s="10" t="s">
        <v>53</v>
      </c>
      <c r="F300" s="10" t="s">
        <v>54</v>
      </c>
      <c r="G300" s="10">
        <v>17002.03</v>
      </c>
      <c r="H300" s="10">
        <v>204024.36</v>
      </c>
      <c r="I300" s="10">
        <v>310.68</v>
      </c>
      <c r="J300" s="10">
        <v>272812.38</v>
      </c>
      <c r="K300" s="10">
        <v>-878.11</v>
      </c>
      <c r="L300" s="10">
        <v>11.73</v>
      </c>
      <c r="M300" s="10">
        <v>1925.12</v>
      </c>
      <c r="N300" s="10">
        <v>0</v>
      </c>
      <c r="O300" s="10">
        <v>857247.35</v>
      </c>
      <c r="P300" s="10">
        <v>16851483.050000001</v>
      </c>
      <c r="Q300" s="10">
        <v>19.7</v>
      </c>
      <c r="R300" s="10">
        <v>62.21</v>
      </c>
      <c r="S300" s="10">
        <v>-5.24</v>
      </c>
      <c r="T300" s="10" t="s">
        <v>1109</v>
      </c>
      <c r="U300" s="10" t="s">
        <v>1015</v>
      </c>
      <c r="V300" s="10"/>
      <c r="W300" s="10"/>
      <c r="X300" s="10"/>
      <c r="Y300" s="10"/>
      <c r="Z300" s="10"/>
      <c r="AA300" s="10"/>
      <c r="AB300" s="11"/>
    </row>
    <row r="301" spans="1:28">
      <c r="A301" s="12" t="s">
        <v>1110</v>
      </c>
      <c r="B301" s="13" t="s">
        <v>239</v>
      </c>
      <c r="C301" s="13" t="s">
        <v>175</v>
      </c>
      <c r="D301" s="13" t="s">
        <v>100</v>
      </c>
      <c r="E301" s="13" t="s">
        <v>80</v>
      </c>
      <c r="F301" s="13" t="s">
        <v>86</v>
      </c>
      <c r="G301" s="13">
        <v>15947.06</v>
      </c>
      <c r="H301" s="13">
        <v>191364.72</v>
      </c>
      <c r="I301" s="13">
        <v>260.27</v>
      </c>
      <c r="J301" s="13">
        <v>314856.49</v>
      </c>
      <c r="K301" s="13">
        <v>-1209.73</v>
      </c>
      <c r="L301" s="13">
        <v>5.07</v>
      </c>
      <c r="M301" s="13">
        <v>939.1</v>
      </c>
      <c r="N301" s="13">
        <v>0</v>
      </c>
      <c r="O301" s="13">
        <v>290632.77</v>
      </c>
      <c r="P301" s="13">
        <v>18767224.460000001</v>
      </c>
      <c r="Q301" s="13">
        <v>64.599999999999994</v>
      </c>
      <c r="R301" s="13">
        <v>66.2</v>
      </c>
      <c r="S301" s="13">
        <v>4.78</v>
      </c>
      <c r="T301" s="13" t="s">
        <v>1111</v>
      </c>
      <c r="U301" s="13" t="s">
        <v>1112</v>
      </c>
      <c r="V301" s="13"/>
      <c r="W301" s="13"/>
      <c r="X301" s="13"/>
      <c r="Y301" s="13"/>
      <c r="Z301" s="13"/>
      <c r="AA301" s="13"/>
      <c r="AB301" s="14"/>
    </row>
    <row r="302" spans="1:28">
      <c r="A302" s="9" t="s">
        <v>1113</v>
      </c>
      <c r="B302" s="10" t="s">
        <v>1114</v>
      </c>
      <c r="C302" s="10" t="s">
        <v>99</v>
      </c>
      <c r="D302" s="10" t="s">
        <v>119</v>
      </c>
      <c r="E302" s="10" t="s">
        <v>53</v>
      </c>
      <c r="F302" s="10" t="s">
        <v>54</v>
      </c>
      <c r="G302" s="10">
        <v>4104.8</v>
      </c>
      <c r="H302" s="10">
        <v>49257.599999999999</v>
      </c>
      <c r="I302" s="10">
        <v>343.15</v>
      </c>
      <c r="J302" s="10">
        <v>108760.68</v>
      </c>
      <c r="K302" s="10">
        <v>316.95</v>
      </c>
      <c r="L302" s="10">
        <v>8.64</v>
      </c>
      <c r="M302" s="10">
        <v>62.1</v>
      </c>
      <c r="N302" s="10">
        <v>0</v>
      </c>
      <c r="O302" s="10">
        <v>843014.96</v>
      </c>
      <c r="P302" s="10">
        <v>19797305.23</v>
      </c>
      <c r="Q302" s="10">
        <v>23.5</v>
      </c>
      <c r="R302" s="10">
        <v>64.59</v>
      </c>
      <c r="S302" s="10">
        <v>12.51</v>
      </c>
      <c r="T302" s="10" t="s">
        <v>1115</v>
      </c>
      <c r="U302" s="10" t="s">
        <v>1116</v>
      </c>
      <c r="V302" s="10"/>
      <c r="W302" s="10"/>
      <c r="X302" s="10"/>
      <c r="Y302" s="10"/>
      <c r="Z302" s="10"/>
      <c r="AA302" s="10"/>
      <c r="AB302" s="11"/>
    </row>
    <row r="303" spans="1:28">
      <c r="A303" s="12" t="s">
        <v>1117</v>
      </c>
      <c r="B303" s="13" t="s">
        <v>487</v>
      </c>
      <c r="C303" s="13" t="s">
        <v>128</v>
      </c>
      <c r="D303" s="13" t="s">
        <v>73</v>
      </c>
      <c r="E303" s="13" t="s">
        <v>67</v>
      </c>
      <c r="F303" s="13" t="s">
        <v>75</v>
      </c>
      <c r="G303" s="13">
        <v>5105.99</v>
      </c>
      <c r="H303" s="13">
        <v>61271.88</v>
      </c>
      <c r="I303" s="13">
        <v>924.29</v>
      </c>
      <c r="J303" s="13">
        <v>82464.87</v>
      </c>
      <c r="K303" s="13">
        <v>89.22</v>
      </c>
      <c r="L303" s="13">
        <v>6.66</v>
      </c>
      <c r="M303" s="13">
        <v>1564.03</v>
      </c>
      <c r="N303" s="13">
        <v>0</v>
      </c>
      <c r="O303" s="13">
        <v>853328.86</v>
      </c>
      <c r="P303" s="13">
        <v>3187683.06</v>
      </c>
      <c r="Q303" s="13">
        <v>3.7</v>
      </c>
      <c r="R303" s="13">
        <v>65.02</v>
      </c>
      <c r="S303" s="13">
        <v>1.33</v>
      </c>
      <c r="T303" s="13" t="s">
        <v>586</v>
      </c>
      <c r="U303" s="13" t="s">
        <v>1118</v>
      </c>
      <c r="V303" s="13"/>
      <c r="W303" s="13"/>
      <c r="X303" s="13"/>
      <c r="Y303" s="13"/>
      <c r="Z303" s="13"/>
      <c r="AA303" s="13"/>
      <c r="AB303" s="14"/>
    </row>
    <row r="304" spans="1:28">
      <c r="A304" s="9" t="s">
        <v>1119</v>
      </c>
      <c r="B304" s="10" t="s">
        <v>547</v>
      </c>
      <c r="C304" s="10" t="s">
        <v>85</v>
      </c>
      <c r="D304" s="10" t="s">
        <v>119</v>
      </c>
      <c r="E304" s="10" t="s">
        <v>74</v>
      </c>
      <c r="F304" s="10" t="s">
        <v>86</v>
      </c>
      <c r="G304" s="10">
        <v>12032.57</v>
      </c>
      <c r="H304" s="10">
        <v>144390.84</v>
      </c>
      <c r="I304" s="10">
        <v>119.02</v>
      </c>
      <c r="J304" s="10">
        <v>304908.98</v>
      </c>
      <c r="K304" s="10">
        <v>2561.83</v>
      </c>
      <c r="L304" s="10">
        <v>11.15</v>
      </c>
      <c r="M304" s="10">
        <v>0</v>
      </c>
      <c r="N304" s="10">
        <v>2313.33</v>
      </c>
      <c r="O304" s="10">
        <v>872105.98</v>
      </c>
      <c r="P304" s="10">
        <v>9616114.2899999991</v>
      </c>
      <c r="Q304" s="10">
        <v>11</v>
      </c>
      <c r="R304" s="10">
        <v>68.819999999999993</v>
      </c>
      <c r="S304" s="10">
        <v>35.5</v>
      </c>
      <c r="T304" s="10" t="s">
        <v>675</v>
      </c>
      <c r="U304" s="10" t="s">
        <v>77</v>
      </c>
      <c r="V304" s="10"/>
      <c r="W304" s="10"/>
      <c r="X304" s="10"/>
      <c r="Y304" s="10"/>
      <c r="Z304" s="10"/>
      <c r="AA304" s="10"/>
      <c r="AB304" s="11"/>
    </row>
    <row r="305" spans="1:28">
      <c r="A305" s="12" t="s">
        <v>1120</v>
      </c>
      <c r="B305" s="13" t="s">
        <v>1121</v>
      </c>
      <c r="C305" s="13" t="s">
        <v>175</v>
      </c>
      <c r="D305" s="13" t="s">
        <v>119</v>
      </c>
      <c r="E305" s="13" t="s">
        <v>61</v>
      </c>
      <c r="F305" s="13" t="s">
        <v>75</v>
      </c>
      <c r="G305" s="13">
        <v>8712.0300000000007</v>
      </c>
      <c r="H305" s="13">
        <v>104544.36</v>
      </c>
      <c r="I305" s="13">
        <v>723.48</v>
      </c>
      <c r="J305" s="13">
        <v>235438.68</v>
      </c>
      <c r="K305" s="13">
        <v>325.43</v>
      </c>
      <c r="L305" s="13">
        <v>8.27</v>
      </c>
      <c r="M305" s="13">
        <v>0</v>
      </c>
      <c r="N305" s="13">
        <v>0</v>
      </c>
      <c r="O305" s="13">
        <v>250228.59</v>
      </c>
      <c r="P305" s="13">
        <v>22634658.690000001</v>
      </c>
      <c r="Q305" s="13">
        <v>90.5</v>
      </c>
      <c r="R305" s="13">
        <v>58.87</v>
      </c>
      <c r="S305" s="13">
        <v>-34.549999999999997</v>
      </c>
      <c r="T305" s="13" t="s">
        <v>478</v>
      </c>
      <c r="U305" s="13" t="s">
        <v>1122</v>
      </c>
      <c r="V305" s="13"/>
      <c r="W305" s="13"/>
      <c r="X305" s="13"/>
      <c r="Y305" s="13"/>
      <c r="Z305" s="13"/>
      <c r="AA305" s="13"/>
      <c r="AB305" s="14"/>
    </row>
    <row r="306" spans="1:28">
      <c r="A306" s="9" t="s">
        <v>1123</v>
      </c>
      <c r="B306" s="10" t="s">
        <v>1124</v>
      </c>
      <c r="C306" s="10" t="s">
        <v>51</v>
      </c>
      <c r="D306" s="10" t="s">
        <v>60</v>
      </c>
      <c r="E306" s="10" t="s">
        <v>53</v>
      </c>
      <c r="F306" s="10" t="s">
        <v>54</v>
      </c>
      <c r="G306" s="10">
        <v>16662.419999999998</v>
      </c>
      <c r="H306" s="10">
        <v>199949.04</v>
      </c>
      <c r="I306" s="10">
        <v>505.3</v>
      </c>
      <c r="J306" s="10">
        <v>401651.37</v>
      </c>
      <c r="K306" s="10">
        <v>794.88</v>
      </c>
      <c r="L306" s="10">
        <v>7.14</v>
      </c>
      <c r="M306" s="10">
        <v>0</v>
      </c>
      <c r="N306" s="10">
        <v>0</v>
      </c>
      <c r="O306" s="10">
        <v>789902.53</v>
      </c>
      <c r="P306" s="10">
        <v>24373753.41</v>
      </c>
      <c r="Q306" s="10">
        <v>30.9</v>
      </c>
      <c r="R306" s="10">
        <v>61.46</v>
      </c>
      <c r="S306" s="10">
        <v>13.62</v>
      </c>
      <c r="T306" s="10" t="s">
        <v>629</v>
      </c>
      <c r="U306" s="10" t="s">
        <v>1125</v>
      </c>
      <c r="V306" s="10"/>
      <c r="W306" s="10"/>
      <c r="X306" s="10"/>
      <c r="Y306" s="10"/>
      <c r="Z306" s="10"/>
      <c r="AA306" s="10"/>
      <c r="AB306" s="11"/>
    </row>
    <row r="307" spans="1:28">
      <c r="A307" s="12" t="s">
        <v>1126</v>
      </c>
      <c r="B307" s="13" t="s">
        <v>65</v>
      </c>
      <c r="C307" s="13" t="s">
        <v>99</v>
      </c>
      <c r="D307" s="13" t="s">
        <v>60</v>
      </c>
      <c r="E307" s="13" t="s">
        <v>74</v>
      </c>
      <c r="F307" s="13" t="s">
        <v>75</v>
      </c>
      <c r="G307" s="13">
        <v>1943.86</v>
      </c>
      <c r="H307" s="13">
        <v>23326.32</v>
      </c>
      <c r="I307" s="13">
        <v>72.89</v>
      </c>
      <c r="J307" s="13">
        <v>18263.87</v>
      </c>
      <c r="K307" s="13">
        <v>250.57</v>
      </c>
      <c r="L307" s="13">
        <v>5.26</v>
      </c>
      <c r="M307" s="13">
        <v>86.56</v>
      </c>
      <c r="N307" s="13">
        <v>381.89</v>
      </c>
      <c r="O307" s="13">
        <v>808348.54</v>
      </c>
      <c r="P307" s="13">
        <v>22248386.079999998</v>
      </c>
      <c r="Q307" s="13">
        <v>27.5</v>
      </c>
      <c r="R307" s="13">
        <v>71.540000000000006</v>
      </c>
      <c r="S307" s="13">
        <v>-9.1</v>
      </c>
      <c r="T307" s="13" t="s">
        <v>518</v>
      </c>
      <c r="U307" s="13" t="s">
        <v>1127</v>
      </c>
      <c r="V307" s="13"/>
      <c r="W307" s="13"/>
      <c r="X307" s="13"/>
      <c r="Y307" s="13"/>
      <c r="Z307" s="13"/>
      <c r="AA307" s="13"/>
      <c r="AB307" s="14"/>
    </row>
    <row r="308" spans="1:28">
      <c r="A308" s="9" t="s">
        <v>1128</v>
      </c>
      <c r="B308" s="10" t="s">
        <v>281</v>
      </c>
      <c r="C308" s="10" t="s">
        <v>72</v>
      </c>
      <c r="D308" s="10" t="s">
        <v>119</v>
      </c>
      <c r="E308" s="10" t="s">
        <v>133</v>
      </c>
      <c r="F308" s="10" t="s">
        <v>86</v>
      </c>
      <c r="G308" s="10">
        <v>8503.82</v>
      </c>
      <c r="H308" s="10">
        <v>102045.84</v>
      </c>
      <c r="I308" s="10">
        <v>437.51</v>
      </c>
      <c r="J308" s="10">
        <v>182050.2</v>
      </c>
      <c r="K308" s="10">
        <v>416.11</v>
      </c>
      <c r="L308" s="10">
        <v>7.45</v>
      </c>
      <c r="M308" s="10">
        <v>0</v>
      </c>
      <c r="N308" s="10">
        <v>0</v>
      </c>
      <c r="O308" s="10">
        <v>730222.28</v>
      </c>
      <c r="P308" s="10">
        <v>17073664.329999998</v>
      </c>
      <c r="Q308" s="10">
        <v>23.4</v>
      </c>
      <c r="R308" s="10">
        <v>64.37</v>
      </c>
      <c r="S308" s="10">
        <v>41.83</v>
      </c>
      <c r="T308" s="10" t="s">
        <v>1129</v>
      </c>
      <c r="U308" s="10" t="s">
        <v>1130</v>
      </c>
      <c r="V308" s="10"/>
      <c r="W308" s="10"/>
      <c r="X308" s="10"/>
      <c r="Y308" s="10"/>
      <c r="Z308" s="10"/>
      <c r="AA308" s="10"/>
      <c r="AB308" s="11"/>
    </row>
    <row r="309" spans="1:28">
      <c r="A309" s="12" t="s">
        <v>1131</v>
      </c>
      <c r="B309" s="13" t="s">
        <v>1132</v>
      </c>
      <c r="C309" s="13" t="s">
        <v>51</v>
      </c>
      <c r="D309" s="13" t="s">
        <v>60</v>
      </c>
      <c r="E309" s="13" t="s">
        <v>67</v>
      </c>
      <c r="F309" s="13" t="s">
        <v>75</v>
      </c>
      <c r="G309" s="13">
        <v>15200.3</v>
      </c>
      <c r="H309" s="13">
        <v>182403.6</v>
      </c>
      <c r="I309" s="13">
        <v>805.73</v>
      </c>
      <c r="J309" s="13">
        <v>362946.17</v>
      </c>
      <c r="K309" s="13">
        <v>450.46</v>
      </c>
      <c r="L309" s="13">
        <v>11.39</v>
      </c>
      <c r="M309" s="13">
        <v>0</v>
      </c>
      <c r="N309" s="13">
        <v>1257.6400000000001</v>
      </c>
      <c r="O309" s="13">
        <v>210203.17</v>
      </c>
      <c r="P309" s="13">
        <v>18279364.07</v>
      </c>
      <c r="Q309" s="13">
        <v>87</v>
      </c>
      <c r="R309" s="13">
        <v>63.19</v>
      </c>
      <c r="S309" s="13">
        <v>56</v>
      </c>
      <c r="T309" s="13" t="s">
        <v>1129</v>
      </c>
      <c r="U309" s="13" t="s">
        <v>470</v>
      </c>
      <c r="V309" s="13"/>
      <c r="W309" s="13"/>
      <c r="X309" s="13"/>
      <c r="Y309" s="13"/>
      <c r="Z309" s="13"/>
      <c r="AA309" s="13"/>
      <c r="AB309" s="14"/>
    </row>
    <row r="310" spans="1:28">
      <c r="A310" s="9" t="s">
        <v>1133</v>
      </c>
      <c r="B310" s="10" t="s">
        <v>79</v>
      </c>
      <c r="C310" s="10" t="s">
        <v>118</v>
      </c>
      <c r="D310" s="10" t="s">
        <v>60</v>
      </c>
      <c r="E310" s="10" t="s">
        <v>53</v>
      </c>
      <c r="F310" s="10" t="s">
        <v>75</v>
      </c>
      <c r="G310" s="10">
        <v>13852.63</v>
      </c>
      <c r="H310" s="10">
        <v>166231.56</v>
      </c>
      <c r="I310" s="10">
        <v>344.88</v>
      </c>
      <c r="J310" s="10">
        <v>96227.64</v>
      </c>
      <c r="K310" s="10">
        <v>279.02</v>
      </c>
      <c r="L310" s="10">
        <v>5.94</v>
      </c>
      <c r="M310" s="10">
        <v>0</v>
      </c>
      <c r="N310" s="10">
        <v>0</v>
      </c>
      <c r="O310" s="10">
        <v>501352.83</v>
      </c>
      <c r="P310" s="10">
        <v>13030199.640000001</v>
      </c>
      <c r="Q310" s="10">
        <v>26</v>
      </c>
      <c r="R310" s="10">
        <v>77.66</v>
      </c>
      <c r="S310" s="10">
        <v>39</v>
      </c>
      <c r="T310" s="10" t="s">
        <v>1134</v>
      </c>
      <c r="U310" s="10" t="s">
        <v>1135</v>
      </c>
      <c r="V310" s="10"/>
      <c r="W310" s="10"/>
      <c r="X310" s="10"/>
      <c r="Y310" s="10"/>
      <c r="Z310" s="10"/>
      <c r="AA310" s="10"/>
      <c r="AB310" s="11"/>
    </row>
    <row r="311" spans="1:28">
      <c r="A311" s="12" t="s">
        <v>1136</v>
      </c>
      <c r="B311" s="13" t="s">
        <v>1137</v>
      </c>
      <c r="C311" s="13" t="s">
        <v>128</v>
      </c>
      <c r="D311" s="13" t="s">
        <v>100</v>
      </c>
      <c r="E311" s="13" t="s">
        <v>90</v>
      </c>
      <c r="F311" s="13" t="s">
        <v>75</v>
      </c>
      <c r="G311" s="13">
        <v>2832.73</v>
      </c>
      <c r="H311" s="13">
        <v>33992.76</v>
      </c>
      <c r="I311" s="13">
        <v>599.07000000000005</v>
      </c>
      <c r="J311" s="13">
        <v>91950.75</v>
      </c>
      <c r="K311" s="13">
        <v>-153.49</v>
      </c>
      <c r="L311" s="13">
        <v>11.84</v>
      </c>
      <c r="M311" s="13">
        <v>0</v>
      </c>
      <c r="N311" s="13">
        <v>33.78</v>
      </c>
      <c r="O311" s="13">
        <v>742594.46</v>
      </c>
      <c r="P311" s="13">
        <v>8623438.3800000008</v>
      </c>
      <c r="Q311" s="13">
        <v>11.6</v>
      </c>
      <c r="R311" s="13">
        <v>79.97</v>
      </c>
      <c r="S311" s="13">
        <v>18.71</v>
      </c>
      <c r="T311" s="13" t="s">
        <v>1030</v>
      </c>
      <c r="U311" s="13" t="s">
        <v>780</v>
      </c>
      <c r="V311" s="13"/>
      <c r="W311" s="13"/>
      <c r="X311" s="13"/>
      <c r="Y311" s="13"/>
      <c r="Z311" s="13"/>
      <c r="AA311" s="13"/>
      <c r="AB311" s="14"/>
    </row>
    <row r="312" spans="1:28">
      <c r="A312" s="9" t="s">
        <v>1138</v>
      </c>
      <c r="B312" s="10" t="s">
        <v>1139</v>
      </c>
      <c r="C312" s="10" t="s">
        <v>128</v>
      </c>
      <c r="D312" s="10" t="s">
        <v>52</v>
      </c>
      <c r="E312" s="10" t="s">
        <v>90</v>
      </c>
      <c r="F312" s="10" t="s">
        <v>54</v>
      </c>
      <c r="G312" s="10">
        <v>15099.84</v>
      </c>
      <c r="H312" s="10">
        <v>181198.07999999999</v>
      </c>
      <c r="I312" s="10">
        <v>1197.49</v>
      </c>
      <c r="J312" s="10">
        <v>569895.6</v>
      </c>
      <c r="K312" s="10">
        <v>475.91</v>
      </c>
      <c r="L312" s="10">
        <v>6.62</v>
      </c>
      <c r="M312" s="10">
        <v>0</v>
      </c>
      <c r="N312" s="10">
        <v>0</v>
      </c>
      <c r="O312" s="10">
        <v>191950.68</v>
      </c>
      <c r="P312" s="10">
        <v>17579984.219999999</v>
      </c>
      <c r="Q312" s="10">
        <v>91.6</v>
      </c>
      <c r="R312" s="10">
        <v>79.62</v>
      </c>
      <c r="S312" s="10">
        <v>56.51</v>
      </c>
      <c r="T312" s="10" t="s">
        <v>717</v>
      </c>
      <c r="U312" s="10" t="s">
        <v>1140</v>
      </c>
      <c r="V312" s="10"/>
      <c r="W312" s="10"/>
      <c r="X312" s="10"/>
      <c r="Y312" s="10"/>
      <c r="Z312" s="10"/>
      <c r="AA312" s="10"/>
      <c r="AB312" s="11"/>
    </row>
    <row r="313" spans="1:28">
      <c r="A313" s="12" t="s">
        <v>1141</v>
      </c>
      <c r="B313" s="13" t="s">
        <v>1142</v>
      </c>
      <c r="C313" s="13" t="s">
        <v>277</v>
      </c>
      <c r="D313" s="13" t="s">
        <v>119</v>
      </c>
      <c r="E313" s="13" t="s">
        <v>53</v>
      </c>
      <c r="F313" s="13" t="s">
        <v>54</v>
      </c>
      <c r="G313" s="13">
        <v>13315.45</v>
      </c>
      <c r="H313" s="13">
        <v>159785.4</v>
      </c>
      <c r="I313" s="13">
        <v>258.95999999999998</v>
      </c>
      <c r="J313" s="13">
        <v>194158.3</v>
      </c>
      <c r="K313" s="13">
        <v>749.76</v>
      </c>
      <c r="L313" s="13">
        <v>5.22</v>
      </c>
      <c r="M313" s="13">
        <v>0</v>
      </c>
      <c r="N313" s="13">
        <v>1998.72</v>
      </c>
      <c r="O313" s="13">
        <v>441025.16</v>
      </c>
      <c r="P313" s="13">
        <v>20498707.120000001</v>
      </c>
      <c r="Q313" s="13">
        <v>46.5</v>
      </c>
      <c r="R313" s="13">
        <v>55.62</v>
      </c>
      <c r="S313" s="13">
        <v>2.86</v>
      </c>
      <c r="T313" s="13" t="s">
        <v>177</v>
      </c>
      <c r="U313" s="13" t="s">
        <v>1143</v>
      </c>
      <c r="V313" s="13"/>
      <c r="W313" s="13"/>
      <c r="X313" s="13"/>
      <c r="Y313" s="13"/>
      <c r="Z313" s="13"/>
      <c r="AA313" s="13"/>
      <c r="AB313" s="14"/>
    </row>
    <row r="314" spans="1:28">
      <c r="A314" s="9" t="s">
        <v>1144</v>
      </c>
      <c r="B314" s="10" t="s">
        <v>1145</v>
      </c>
      <c r="C314" s="10" t="s">
        <v>175</v>
      </c>
      <c r="D314" s="10" t="s">
        <v>100</v>
      </c>
      <c r="E314" s="10" t="s">
        <v>74</v>
      </c>
      <c r="F314" s="10" t="s">
        <v>86</v>
      </c>
      <c r="G314" s="10">
        <v>5187.8900000000003</v>
      </c>
      <c r="H314" s="10">
        <v>62254.68</v>
      </c>
      <c r="I314" s="10">
        <v>88.91</v>
      </c>
      <c r="J314" s="10">
        <v>117258.41</v>
      </c>
      <c r="K314" s="10">
        <v>1318.84</v>
      </c>
      <c r="L314" s="10">
        <v>5.57</v>
      </c>
      <c r="M314" s="10">
        <v>0</v>
      </c>
      <c r="N314" s="10">
        <v>655.94</v>
      </c>
      <c r="O314" s="10">
        <v>670974.87</v>
      </c>
      <c r="P314" s="10">
        <v>24340939.649999999</v>
      </c>
      <c r="Q314" s="10">
        <v>36.299999999999997</v>
      </c>
      <c r="R314" s="10">
        <v>59.05</v>
      </c>
      <c r="S314" s="10">
        <v>33.26</v>
      </c>
      <c r="T314" s="10" t="s">
        <v>564</v>
      </c>
      <c r="U314" s="10" t="s">
        <v>618</v>
      </c>
      <c r="V314" s="10"/>
      <c r="W314" s="10"/>
      <c r="X314" s="10"/>
      <c r="Y314" s="10"/>
      <c r="Z314" s="10"/>
      <c r="AA314" s="10"/>
      <c r="AB314" s="11"/>
    </row>
    <row r="315" spans="1:28">
      <c r="A315" s="12" t="s">
        <v>1146</v>
      </c>
      <c r="B315" s="13" t="s">
        <v>1147</v>
      </c>
      <c r="C315" s="13" t="s">
        <v>59</v>
      </c>
      <c r="D315" s="13" t="s">
        <v>73</v>
      </c>
      <c r="E315" s="13" t="s">
        <v>53</v>
      </c>
      <c r="F315" s="13" t="s">
        <v>86</v>
      </c>
      <c r="G315" s="13">
        <v>9184.52</v>
      </c>
      <c r="H315" s="13">
        <v>110214.24</v>
      </c>
      <c r="I315" s="13">
        <v>339.37</v>
      </c>
      <c r="J315" s="13">
        <v>94657.2</v>
      </c>
      <c r="K315" s="13">
        <v>278.92</v>
      </c>
      <c r="L315" s="13">
        <v>2.91</v>
      </c>
      <c r="M315" s="13">
        <v>224.61</v>
      </c>
      <c r="N315" s="13">
        <v>0</v>
      </c>
      <c r="O315" s="13">
        <v>536653.35</v>
      </c>
      <c r="P315" s="13">
        <v>8640871.0899999999</v>
      </c>
      <c r="Q315" s="13">
        <v>16.100000000000001</v>
      </c>
      <c r="R315" s="13">
        <v>57.4</v>
      </c>
      <c r="S315" s="13">
        <v>-23.35</v>
      </c>
      <c r="T315" s="13" t="s">
        <v>507</v>
      </c>
      <c r="U315" s="13" t="s">
        <v>1148</v>
      </c>
      <c r="V315" s="13"/>
      <c r="W315" s="13"/>
      <c r="X315" s="13"/>
      <c r="Y315" s="13"/>
      <c r="Z315" s="13"/>
      <c r="AA315" s="13"/>
      <c r="AB315" s="14"/>
    </row>
    <row r="316" spans="1:28">
      <c r="A316" s="9" t="s">
        <v>1149</v>
      </c>
      <c r="B316" s="10" t="s">
        <v>1150</v>
      </c>
      <c r="C316" s="10" t="s">
        <v>105</v>
      </c>
      <c r="D316" s="10" t="s">
        <v>119</v>
      </c>
      <c r="E316" s="10" t="s">
        <v>133</v>
      </c>
      <c r="F316" s="10" t="s">
        <v>86</v>
      </c>
      <c r="G316" s="10">
        <v>11718.04</v>
      </c>
      <c r="H316" s="10">
        <v>140616.48000000001</v>
      </c>
      <c r="I316" s="10">
        <v>451.08</v>
      </c>
      <c r="J316" s="10">
        <v>245519.48</v>
      </c>
      <c r="K316" s="10">
        <v>544.29</v>
      </c>
      <c r="L316" s="10">
        <v>1.5</v>
      </c>
      <c r="M316" s="10">
        <v>0</v>
      </c>
      <c r="N316" s="10">
        <v>0</v>
      </c>
      <c r="O316" s="10">
        <v>425165.47</v>
      </c>
      <c r="P316" s="10">
        <v>3575942.79</v>
      </c>
      <c r="Q316" s="10">
        <v>8.4</v>
      </c>
      <c r="R316" s="10">
        <v>74.7</v>
      </c>
      <c r="S316" s="10">
        <v>-26.53</v>
      </c>
      <c r="T316" s="10" t="s">
        <v>1151</v>
      </c>
      <c r="U316" s="10" t="s">
        <v>1152</v>
      </c>
      <c r="V316" s="10"/>
      <c r="W316" s="10"/>
      <c r="X316" s="10"/>
      <c r="Y316" s="10"/>
      <c r="Z316" s="10"/>
      <c r="AA316" s="10"/>
      <c r="AB316" s="11"/>
    </row>
    <row r="317" spans="1:28">
      <c r="A317" s="12" t="s">
        <v>1153</v>
      </c>
      <c r="B317" s="13" t="s">
        <v>1154</v>
      </c>
      <c r="C317" s="13" t="s">
        <v>99</v>
      </c>
      <c r="D317" s="13" t="s">
        <v>52</v>
      </c>
      <c r="E317" s="13" t="s">
        <v>90</v>
      </c>
      <c r="F317" s="13" t="s">
        <v>54</v>
      </c>
      <c r="G317" s="13">
        <v>12363.14</v>
      </c>
      <c r="H317" s="13">
        <v>148357.68</v>
      </c>
      <c r="I317" s="13">
        <v>653.63</v>
      </c>
      <c r="J317" s="13">
        <v>262453.59999999998</v>
      </c>
      <c r="K317" s="13"/>
      <c r="L317" s="13">
        <v>8.83</v>
      </c>
      <c r="M317" s="13">
        <v>0</v>
      </c>
      <c r="N317" s="13">
        <v>0</v>
      </c>
      <c r="O317" s="13">
        <v>761303.39</v>
      </c>
      <c r="P317" s="13">
        <v>776474.92</v>
      </c>
      <c r="Q317" s="13">
        <v>1</v>
      </c>
      <c r="R317" s="13">
        <v>-39.61</v>
      </c>
      <c r="S317" s="13">
        <v>14.56</v>
      </c>
      <c r="T317" s="13" t="s">
        <v>1155</v>
      </c>
      <c r="U317" s="13" t="s">
        <v>1156</v>
      </c>
      <c r="V317" s="13"/>
      <c r="W317" s="13"/>
      <c r="X317" s="13"/>
      <c r="Y317" s="13"/>
      <c r="Z317" s="13"/>
      <c r="AA317" s="13"/>
      <c r="AB317" s="14"/>
    </row>
    <row r="318" spans="1:28">
      <c r="A318" s="9" t="s">
        <v>1157</v>
      </c>
      <c r="B318" s="10" t="s">
        <v>1158</v>
      </c>
      <c r="C318" s="10" t="s">
        <v>72</v>
      </c>
      <c r="D318" s="10" t="s">
        <v>60</v>
      </c>
      <c r="E318" s="10" t="s">
        <v>80</v>
      </c>
      <c r="F318" s="10" t="s">
        <v>86</v>
      </c>
      <c r="G318" s="10">
        <v>2814.28</v>
      </c>
      <c r="H318" s="10">
        <v>33771.360000000001</v>
      </c>
      <c r="I318" s="10">
        <v>250.66</v>
      </c>
      <c r="J318" s="10">
        <v>40975.68</v>
      </c>
      <c r="K318" s="10">
        <v>163.47</v>
      </c>
      <c r="L318" s="10">
        <v>5.17</v>
      </c>
      <c r="M318" s="10">
        <v>0</v>
      </c>
      <c r="N318" s="10">
        <v>434.04</v>
      </c>
      <c r="O318" s="10">
        <v>568624.13</v>
      </c>
      <c r="P318" s="10">
        <v>7467968.1900000004</v>
      </c>
      <c r="Q318" s="10">
        <v>13.1</v>
      </c>
      <c r="R318" s="10">
        <v>78.19</v>
      </c>
      <c r="S318" s="10">
        <v>37.42</v>
      </c>
      <c r="T318" s="10" t="s">
        <v>1159</v>
      </c>
      <c r="U318" s="10" t="s">
        <v>1160</v>
      </c>
      <c r="V318" s="10"/>
      <c r="W318" s="10"/>
      <c r="X318" s="10"/>
      <c r="Y318" s="10"/>
      <c r="Z318" s="10"/>
      <c r="AA318" s="10"/>
      <c r="AB318" s="11"/>
    </row>
    <row r="319" spans="1:28">
      <c r="A319" s="12" t="s">
        <v>1161</v>
      </c>
      <c r="B319" s="13" t="s">
        <v>1162</v>
      </c>
      <c r="C319" s="13" t="s">
        <v>66</v>
      </c>
      <c r="D319" s="13" t="s">
        <v>119</v>
      </c>
      <c r="E319" s="13" t="s">
        <v>74</v>
      </c>
      <c r="F319" s="13" t="s">
        <v>75</v>
      </c>
      <c r="G319" s="13">
        <v>1090.28</v>
      </c>
      <c r="H319" s="13">
        <v>13083.36</v>
      </c>
      <c r="I319" s="13">
        <v>148.31</v>
      </c>
      <c r="J319" s="13">
        <v>10151.36</v>
      </c>
      <c r="K319" s="13">
        <v>68.45</v>
      </c>
      <c r="L319" s="13">
        <v>4.21</v>
      </c>
      <c r="M319" s="13">
        <v>220.23</v>
      </c>
      <c r="N319" s="13">
        <v>0</v>
      </c>
      <c r="O319" s="13">
        <v>248275.33</v>
      </c>
      <c r="P319" s="13">
        <v>12078594.49</v>
      </c>
      <c r="Q319" s="13">
        <v>48.6</v>
      </c>
      <c r="R319" s="13">
        <v>77.86</v>
      </c>
      <c r="S319" s="13">
        <v>-1.0900000000000001</v>
      </c>
      <c r="T319" s="13" t="s">
        <v>1163</v>
      </c>
      <c r="U319" s="13" t="s">
        <v>672</v>
      </c>
      <c r="V319" s="13"/>
      <c r="W319" s="13"/>
      <c r="X319" s="13"/>
      <c r="Y319" s="13"/>
      <c r="Z319" s="13"/>
      <c r="AA319" s="13"/>
      <c r="AB319" s="14"/>
    </row>
    <row r="320" spans="1:28">
      <c r="A320" s="9" t="s">
        <v>1164</v>
      </c>
      <c r="B320" s="10" t="s">
        <v>1165</v>
      </c>
      <c r="C320" s="10" t="s">
        <v>59</v>
      </c>
      <c r="D320" s="10" t="s">
        <v>73</v>
      </c>
      <c r="E320" s="10" t="s">
        <v>74</v>
      </c>
      <c r="F320" s="10" t="s">
        <v>86</v>
      </c>
      <c r="G320" s="10">
        <v>15213.07</v>
      </c>
      <c r="H320" s="10">
        <v>182556.84</v>
      </c>
      <c r="I320" s="10">
        <v>74.400000000000006</v>
      </c>
      <c r="J320" s="10">
        <v>359052.28</v>
      </c>
      <c r="K320" s="10">
        <v>4825.97</v>
      </c>
      <c r="L320" s="10">
        <v>6.57</v>
      </c>
      <c r="M320" s="10">
        <v>662.6</v>
      </c>
      <c r="N320" s="10">
        <v>246.99</v>
      </c>
      <c r="O320" s="10">
        <v>651183.9</v>
      </c>
      <c r="P320" s="10">
        <v>732267.11</v>
      </c>
      <c r="Q320" s="10">
        <v>1.1000000000000001</v>
      </c>
      <c r="R320" s="10">
        <v>75.8</v>
      </c>
      <c r="S320" s="10">
        <v>-20.87</v>
      </c>
      <c r="T320" s="10" t="s">
        <v>1166</v>
      </c>
      <c r="U320" s="10" t="s">
        <v>1167</v>
      </c>
      <c r="V320" s="10"/>
      <c r="W320" s="10"/>
      <c r="X320" s="10"/>
      <c r="Y320" s="10"/>
      <c r="Z320" s="10"/>
      <c r="AA320" s="10"/>
      <c r="AB320" s="11"/>
    </row>
    <row r="321" spans="1:28">
      <c r="A321" s="12" t="s">
        <v>1168</v>
      </c>
      <c r="B321" s="13" t="s">
        <v>1169</v>
      </c>
      <c r="C321" s="13" t="s">
        <v>128</v>
      </c>
      <c r="D321" s="13" t="s">
        <v>73</v>
      </c>
      <c r="E321" s="13" t="s">
        <v>74</v>
      </c>
      <c r="F321" s="13" t="s">
        <v>75</v>
      </c>
      <c r="G321" s="13">
        <v>2465.54</v>
      </c>
      <c r="H321" s="13">
        <v>29586.48</v>
      </c>
      <c r="I321" s="13">
        <v>74.83</v>
      </c>
      <c r="J321" s="13">
        <v>40497.370000000003</v>
      </c>
      <c r="K321" s="13">
        <v>541.19000000000005</v>
      </c>
      <c r="L321" s="13">
        <v>10.61</v>
      </c>
      <c r="M321" s="13">
        <v>0</v>
      </c>
      <c r="N321" s="13">
        <v>325.25</v>
      </c>
      <c r="O321" s="13">
        <v>340598.25</v>
      </c>
      <c r="P321" s="13">
        <v>1858308.79</v>
      </c>
      <c r="Q321" s="13">
        <v>5.5</v>
      </c>
      <c r="R321" s="13">
        <v>74.5</v>
      </c>
      <c r="S321" s="13">
        <v>-39.69</v>
      </c>
      <c r="T321" s="13" t="s">
        <v>309</v>
      </c>
      <c r="U321" s="13" t="s">
        <v>1170</v>
      </c>
      <c r="V321" s="13"/>
      <c r="W321" s="13"/>
      <c r="X321" s="13"/>
      <c r="Y321" s="13"/>
      <c r="Z321" s="13"/>
      <c r="AA321" s="13"/>
      <c r="AB321" s="14"/>
    </row>
    <row r="322" spans="1:28">
      <c r="A322" s="9" t="s">
        <v>1171</v>
      </c>
      <c r="B322" s="10" t="s">
        <v>1172</v>
      </c>
      <c r="C322" s="10" t="s">
        <v>51</v>
      </c>
      <c r="D322" s="10" t="s">
        <v>119</v>
      </c>
      <c r="E322" s="10" t="s">
        <v>90</v>
      </c>
      <c r="F322" s="10" t="s">
        <v>75</v>
      </c>
      <c r="G322" s="10">
        <v>17751.55</v>
      </c>
      <c r="H322" s="10">
        <v>213018.6</v>
      </c>
      <c r="I322" s="10">
        <v>1157.3599999999999</v>
      </c>
      <c r="J322" s="10">
        <v>198450.57</v>
      </c>
      <c r="K322" s="10">
        <v>171.47</v>
      </c>
      <c r="L322" s="10">
        <v>6.84</v>
      </c>
      <c r="M322" s="10">
        <v>3748.67</v>
      </c>
      <c r="N322" s="10">
        <v>3566.29</v>
      </c>
      <c r="O322" s="10">
        <v>478067.52</v>
      </c>
      <c r="P322" s="10">
        <v>16476336.01</v>
      </c>
      <c r="Q322" s="10">
        <v>34.5</v>
      </c>
      <c r="R322" s="10">
        <v>62.43</v>
      </c>
      <c r="S322" s="10">
        <v>-10.039999999999999</v>
      </c>
      <c r="T322" s="10" t="s">
        <v>598</v>
      </c>
      <c r="U322" s="10" t="s">
        <v>1173</v>
      </c>
      <c r="V322" s="10"/>
      <c r="W322" s="10"/>
      <c r="X322" s="10"/>
      <c r="Y322" s="10"/>
      <c r="Z322" s="10"/>
      <c r="AA322" s="10"/>
      <c r="AB322" s="11"/>
    </row>
    <row r="323" spans="1:28">
      <c r="A323" s="12" t="s">
        <v>1174</v>
      </c>
      <c r="B323" s="13" t="s">
        <v>1175</v>
      </c>
      <c r="C323" s="13" t="s">
        <v>72</v>
      </c>
      <c r="D323" s="13" t="s">
        <v>119</v>
      </c>
      <c r="E323" s="13" t="s">
        <v>61</v>
      </c>
      <c r="F323" s="13" t="s">
        <v>75</v>
      </c>
      <c r="G323" s="13">
        <v>8263.06</v>
      </c>
      <c r="H323" s="13">
        <v>99156.72</v>
      </c>
      <c r="I323" s="13">
        <v>440.07</v>
      </c>
      <c r="J323" s="13">
        <v>66143.759999999995</v>
      </c>
      <c r="K323" s="13">
        <v>150.30000000000001</v>
      </c>
      <c r="L323" s="13">
        <v>10.86</v>
      </c>
      <c r="M323" s="13">
        <v>0</v>
      </c>
      <c r="N323" s="13">
        <v>895.44</v>
      </c>
      <c r="O323" s="13">
        <v>458644.79</v>
      </c>
      <c r="P323" s="13">
        <v>6268506.1200000001</v>
      </c>
      <c r="Q323" s="13">
        <v>13.7</v>
      </c>
      <c r="R323" s="13">
        <v>65.849999999999994</v>
      </c>
      <c r="S323" s="13">
        <v>-5.41</v>
      </c>
      <c r="T323" s="13" t="s">
        <v>1176</v>
      </c>
      <c r="U323" s="13" t="s">
        <v>1177</v>
      </c>
      <c r="V323" s="13"/>
      <c r="W323" s="13"/>
      <c r="X323" s="13"/>
      <c r="Y323" s="13"/>
      <c r="Z323" s="13"/>
      <c r="AA323" s="13"/>
      <c r="AB323" s="14"/>
    </row>
    <row r="324" spans="1:28">
      <c r="A324" s="9" t="s">
        <v>1178</v>
      </c>
      <c r="B324" s="10" t="s">
        <v>1179</v>
      </c>
      <c r="C324" s="10" t="s">
        <v>99</v>
      </c>
      <c r="D324" s="10" t="s">
        <v>119</v>
      </c>
      <c r="E324" s="10" t="s">
        <v>53</v>
      </c>
      <c r="F324" s="10" t="s">
        <v>86</v>
      </c>
      <c r="G324" s="10">
        <v>15762.41</v>
      </c>
      <c r="H324" s="10">
        <v>189148.92</v>
      </c>
      <c r="I324" s="10">
        <v>507.76</v>
      </c>
      <c r="J324" s="10">
        <v>355883.25</v>
      </c>
      <c r="K324" s="10">
        <v>700.89</v>
      </c>
      <c r="L324" s="10">
        <v>2.4500000000000002</v>
      </c>
      <c r="M324" s="10">
        <v>0</v>
      </c>
      <c r="N324" s="10">
        <v>3682.69</v>
      </c>
      <c r="O324" s="10">
        <v>831229.1</v>
      </c>
      <c r="P324" s="10">
        <v>9910816.0500000007</v>
      </c>
      <c r="Q324" s="10">
        <v>11.9</v>
      </c>
      <c r="R324" s="10">
        <v>71.209999999999994</v>
      </c>
      <c r="S324" s="10">
        <v>51.2</v>
      </c>
      <c r="T324" s="10" t="s">
        <v>1180</v>
      </c>
      <c r="U324" s="10" t="s">
        <v>1181</v>
      </c>
      <c r="V324" s="10"/>
      <c r="W324" s="10"/>
      <c r="X324" s="10"/>
      <c r="Y324" s="10"/>
      <c r="Z324" s="10"/>
      <c r="AA324" s="10"/>
      <c r="AB324" s="11"/>
    </row>
    <row r="325" spans="1:28">
      <c r="A325" s="12" t="s">
        <v>1182</v>
      </c>
      <c r="B325" s="13" t="s">
        <v>741</v>
      </c>
      <c r="C325" s="13" t="s">
        <v>277</v>
      </c>
      <c r="D325" s="13" t="s">
        <v>100</v>
      </c>
      <c r="E325" s="13" t="s">
        <v>67</v>
      </c>
      <c r="F325" s="13" t="s">
        <v>54</v>
      </c>
      <c r="G325" s="13">
        <v>4965.1099999999997</v>
      </c>
      <c r="H325" s="13">
        <v>59581.32</v>
      </c>
      <c r="I325" s="13">
        <v>604.76</v>
      </c>
      <c r="J325" s="13">
        <v>38084.660000000003</v>
      </c>
      <c r="K325" s="13">
        <v>62.97</v>
      </c>
      <c r="L325" s="13">
        <v>1.89</v>
      </c>
      <c r="M325" s="13">
        <v>0</v>
      </c>
      <c r="N325" s="13">
        <v>0</v>
      </c>
      <c r="O325" s="13">
        <v>600282.72</v>
      </c>
      <c r="P325" s="13">
        <v>6925464.8499999996</v>
      </c>
      <c r="Q325" s="13">
        <v>11.5</v>
      </c>
      <c r="R325" s="13">
        <v>81.17</v>
      </c>
      <c r="S325" s="13">
        <v>-31.41</v>
      </c>
      <c r="T325" s="13" t="s">
        <v>1183</v>
      </c>
      <c r="U325" s="13" t="s">
        <v>1184</v>
      </c>
      <c r="V325" s="13"/>
      <c r="W325" s="13"/>
      <c r="X325" s="13"/>
      <c r="Y325" s="13"/>
      <c r="Z325" s="13"/>
      <c r="AA325" s="13"/>
      <c r="AB325" s="14"/>
    </row>
    <row r="326" spans="1:28">
      <c r="A326" s="9" t="s">
        <v>1185</v>
      </c>
      <c r="B326" s="10" t="s">
        <v>1186</v>
      </c>
      <c r="C326" s="10" t="s">
        <v>143</v>
      </c>
      <c r="D326" s="10" t="s">
        <v>60</v>
      </c>
      <c r="E326" s="10" t="s">
        <v>74</v>
      </c>
      <c r="F326" s="10" t="s">
        <v>54</v>
      </c>
      <c r="G326" s="10">
        <v>9017.6299999999992</v>
      </c>
      <c r="H326" s="10">
        <v>108211.56</v>
      </c>
      <c r="I326" s="10">
        <v>127.54</v>
      </c>
      <c r="J326" s="10">
        <v>154230.64000000001</v>
      </c>
      <c r="K326" s="10">
        <v>-1209.27</v>
      </c>
      <c r="L326" s="10">
        <v>8.4</v>
      </c>
      <c r="M326" s="10">
        <v>0</v>
      </c>
      <c r="N326" s="10">
        <v>0</v>
      </c>
      <c r="O326" s="10">
        <v>432657.63</v>
      </c>
      <c r="P326" s="10">
        <v>3261141.49</v>
      </c>
      <c r="Q326" s="10">
        <v>7.5</v>
      </c>
      <c r="R326" s="10">
        <v>81.14</v>
      </c>
      <c r="S326" s="10">
        <v>4.51</v>
      </c>
      <c r="T326" s="10" t="s">
        <v>1187</v>
      </c>
      <c r="U326" s="10" t="s">
        <v>1188</v>
      </c>
      <c r="V326" s="10"/>
      <c r="W326" s="10"/>
      <c r="X326" s="10"/>
      <c r="Y326" s="10"/>
      <c r="Z326" s="10"/>
      <c r="AA326" s="10"/>
      <c r="AB326" s="11"/>
    </row>
    <row r="327" spans="1:28">
      <c r="A327" s="12" t="s">
        <v>1189</v>
      </c>
      <c r="B327" s="13" t="s">
        <v>1190</v>
      </c>
      <c r="C327" s="13" t="s">
        <v>59</v>
      </c>
      <c r="D327" s="13" t="s">
        <v>52</v>
      </c>
      <c r="E327" s="13" t="s">
        <v>80</v>
      </c>
      <c r="F327" s="13" t="s">
        <v>54</v>
      </c>
      <c r="G327" s="13">
        <v>2715.52</v>
      </c>
      <c r="H327" s="13">
        <v>32586.240000000002</v>
      </c>
      <c r="I327" s="13">
        <v>173.29</v>
      </c>
      <c r="J327" s="13">
        <v>47173.48</v>
      </c>
      <c r="K327" s="13">
        <v>272.22000000000003</v>
      </c>
      <c r="L327" s="13">
        <v>5.51</v>
      </c>
      <c r="M327" s="13">
        <v>114.38</v>
      </c>
      <c r="N327" s="13">
        <v>0</v>
      </c>
      <c r="O327" s="13">
        <v>358397.75</v>
      </c>
      <c r="P327" s="13">
        <v>13797801.390000001</v>
      </c>
      <c r="Q327" s="13">
        <v>38.5</v>
      </c>
      <c r="R327" s="13">
        <v>65</v>
      </c>
      <c r="S327" s="13">
        <v>0.08</v>
      </c>
      <c r="T327" s="13" t="s">
        <v>446</v>
      </c>
      <c r="U327" s="13" t="s">
        <v>1191</v>
      </c>
      <c r="V327" s="13"/>
      <c r="W327" s="13"/>
      <c r="X327" s="13"/>
      <c r="Y327" s="13"/>
      <c r="Z327" s="13"/>
      <c r="AA327" s="13"/>
      <c r="AB327" s="14"/>
    </row>
    <row r="328" spans="1:28">
      <c r="A328" s="9" t="s">
        <v>1192</v>
      </c>
      <c r="B328" s="10" t="s">
        <v>1193</v>
      </c>
      <c r="C328" s="10" t="s">
        <v>143</v>
      </c>
      <c r="D328" s="10" t="s">
        <v>100</v>
      </c>
      <c r="E328" s="10" t="s">
        <v>67</v>
      </c>
      <c r="F328" s="10" t="s">
        <v>75</v>
      </c>
      <c r="G328" s="10">
        <v>17181.14</v>
      </c>
      <c r="H328" s="10">
        <v>206173.68</v>
      </c>
      <c r="I328" s="10">
        <v>505.08</v>
      </c>
      <c r="J328" s="10">
        <v>171688.27</v>
      </c>
      <c r="K328" s="10">
        <v>339.92</v>
      </c>
      <c r="L328" s="10">
        <v>7.53</v>
      </c>
      <c r="M328" s="10">
        <v>0</v>
      </c>
      <c r="N328" s="10">
        <v>3746.44</v>
      </c>
      <c r="O328" s="10">
        <v>656156.21</v>
      </c>
      <c r="P328" s="10">
        <v>3328383.14</v>
      </c>
      <c r="Q328" s="10">
        <v>5.0999999999999996</v>
      </c>
      <c r="R328" s="10">
        <v>78.760000000000005</v>
      </c>
      <c r="S328" s="10">
        <v>58.31</v>
      </c>
      <c r="T328" s="10" t="s">
        <v>1194</v>
      </c>
      <c r="U328" s="10" t="s">
        <v>1195</v>
      </c>
      <c r="V328" s="10"/>
      <c r="W328" s="10"/>
      <c r="X328" s="10"/>
      <c r="Y328" s="10"/>
      <c r="Z328" s="10"/>
      <c r="AA328" s="10"/>
      <c r="AB328" s="11"/>
    </row>
    <row r="329" spans="1:28">
      <c r="A329" s="12" t="s">
        <v>1196</v>
      </c>
      <c r="B329" s="13" t="s">
        <v>1197</v>
      </c>
      <c r="C329" s="13" t="s">
        <v>138</v>
      </c>
      <c r="D329" s="13" t="s">
        <v>73</v>
      </c>
      <c r="E329" s="13" t="s">
        <v>133</v>
      </c>
      <c r="F329" s="13" t="s">
        <v>86</v>
      </c>
      <c r="G329" s="13">
        <v>11706.7</v>
      </c>
      <c r="H329" s="13">
        <v>140480.4</v>
      </c>
      <c r="I329" s="13">
        <v>642.72</v>
      </c>
      <c r="J329" s="13">
        <v>136035.57</v>
      </c>
      <c r="K329" s="13"/>
      <c r="L329" s="13">
        <v>10.14</v>
      </c>
      <c r="M329" s="13">
        <v>1413.13</v>
      </c>
      <c r="N329" s="13">
        <v>0</v>
      </c>
      <c r="O329" s="13">
        <v>210127.85</v>
      </c>
      <c r="P329" s="13">
        <v>19904106.329999998</v>
      </c>
      <c r="Q329" s="13">
        <v>94.7</v>
      </c>
      <c r="R329" s="13">
        <v>61.34</v>
      </c>
      <c r="S329" s="13">
        <v>-9.18</v>
      </c>
      <c r="T329" s="13" t="s">
        <v>1198</v>
      </c>
      <c r="U329" s="13" t="s">
        <v>1199</v>
      </c>
      <c r="V329" s="13"/>
      <c r="W329" s="13"/>
      <c r="X329" s="13"/>
      <c r="Y329" s="13"/>
      <c r="Z329" s="13"/>
      <c r="AA329" s="13"/>
      <c r="AB329" s="14"/>
    </row>
    <row r="330" spans="1:28">
      <c r="A330" s="9" t="s">
        <v>1200</v>
      </c>
      <c r="B330" s="10" t="s">
        <v>1201</v>
      </c>
      <c r="C330" s="10" t="s">
        <v>72</v>
      </c>
      <c r="D330" s="10" t="s">
        <v>52</v>
      </c>
      <c r="E330" s="10" t="s">
        <v>67</v>
      </c>
      <c r="F330" s="10" t="s">
        <v>75</v>
      </c>
      <c r="G330" s="10">
        <v>10076.09</v>
      </c>
      <c r="H330" s="10">
        <v>120913.08</v>
      </c>
      <c r="I330" s="10">
        <v>793.46</v>
      </c>
      <c r="J330" s="10">
        <v>194798.09</v>
      </c>
      <c r="K330" s="10">
        <v>245.5</v>
      </c>
      <c r="L330" s="10">
        <v>2.88</v>
      </c>
      <c r="M330" s="10">
        <v>0</v>
      </c>
      <c r="N330" s="10">
        <v>0</v>
      </c>
      <c r="O330" s="10">
        <v>579214.23</v>
      </c>
      <c r="P330" s="10">
        <v>6439347.0899999999</v>
      </c>
      <c r="Q330" s="10">
        <v>11.1</v>
      </c>
      <c r="R330" s="10">
        <v>78.78</v>
      </c>
      <c r="S330" s="10">
        <v>56.35</v>
      </c>
      <c r="T330" s="10" t="s">
        <v>1052</v>
      </c>
      <c r="U330" s="10" t="s">
        <v>1202</v>
      </c>
      <c r="V330" s="10"/>
      <c r="W330" s="10"/>
      <c r="X330" s="10"/>
      <c r="Y330" s="10"/>
      <c r="Z330" s="10"/>
      <c r="AA330" s="10"/>
      <c r="AB330" s="11"/>
    </row>
    <row r="331" spans="1:28">
      <c r="A331" s="12" t="s">
        <v>1203</v>
      </c>
      <c r="B331" s="13" t="s">
        <v>1204</v>
      </c>
      <c r="C331" s="13" t="s">
        <v>105</v>
      </c>
      <c r="D331" s="13" t="s">
        <v>100</v>
      </c>
      <c r="E331" s="13" t="s">
        <v>133</v>
      </c>
      <c r="F331" s="13" t="s">
        <v>54</v>
      </c>
      <c r="G331" s="13">
        <v>12676.75</v>
      </c>
      <c r="H331" s="13">
        <v>152121</v>
      </c>
      <c r="I331" s="13">
        <v>438.88</v>
      </c>
      <c r="J331" s="13">
        <v>164126.5</v>
      </c>
      <c r="K331" s="13">
        <v>373.97</v>
      </c>
      <c r="L331" s="13">
        <v>11.03</v>
      </c>
      <c r="M331" s="13">
        <v>3107.47</v>
      </c>
      <c r="N331" s="13">
        <v>0</v>
      </c>
      <c r="O331" s="13">
        <v>717212.98</v>
      </c>
      <c r="P331" s="13">
        <v>15680020.119999999</v>
      </c>
      <c r="Q331" s="13">
        <v>21.9</v>
      </c>
      <c r="R331" s="13">
        <v>80.209999999999994</v>
      </c>
      <c r="S331" s="13">
        <v>38.020000000000003</v>
      </c>
      <c r="T331" s="13" t="s">
        <v>279</v>
      </c>
      <c r="U331" s="13" t="s">
        <v>1205</v>
      </c>
      <c r="V331" s="13"/>
      <c r="W331" s="13"/>
      <c r="X331" s="13"/>
      <c r="Y331" s="13"/>
      <c r="Z331" s="13"/>
      <c r="AA331" s="13"/>
      <c r="AB331" s="14"/>
    </row>
    <row r="332" spans="1:28">
      <c r="A332" s="9" t="s">
        <v>1206</v>
      </c>
      <c r="B332" s="10" t="s">
        <v>1207</v>
      </c>
      <c r="C332" s="10" t="s">
        <v>85</v>
      </c>
      <c r="D332" s="10" t="s">
        <v>73</v>
      </c>
      <c r="E332" s="10" t="s">
        <v>80</v>
      </c>
      <c r="F332" s="10" t="s">
        <v>86</v>
      </c>
      <c r="G332" s="10">
        <v>1191.0899999999999</v>
      </c>
      <c r="H332" s="10">
        <v>14293.08</v>
      </c>
      <c r="I332" s="10">
        <v>260.66000000000003</v>
      </c>
      <c r="J332" s="10">
        <v>26765.83</v>
      </c>
      <c r="K332" s="10">
        <v>102.68</v>
      </c>
      <c r="L332" s="10">
        <v>0.52</v>
      </c>
      <c r="M332" s="10">
        <v>0</v>
      </c>
      <c r="N332" s="10">
        <v>0</v>
      </c>
      <c r="O332" s="10">
        <v>686017.39</v>
      </c>
      <c r="P332" s="10">
        <v>4129218.77</v>
      </c>
      <c r="Q332" s="10"/>
      <c r="R332" s="10">
        <v>71.08</v>
      </c>
      <c r="S332" s="10">
        <v>18.72</v>
      </c>
      <c r="T332" s="10" t="s">
        <v>1208</v>
      </c>
      <c r="U332" s="10" t="s">
        <v>1209</v>
      </c>
      <c r="V332" s="10"/>
      <c r="W332" s="10"/>
      <c r="X332" s="10"/>
      <c r="Y332" s="10"/>
      <c r="Z332" s="10"/>
      <c r="AA332" s="10"/>
      <c r="AB332" s="11"/>
    </row>
    <row r="333" spans="1:28">
      <c r="A333" s="12" t="s">
        <v>1210</v>
      </c>
      <c r="B333" s="13" t="s">
        <v>1211</v>
      </c>
      <c r="C333" s="13" t="s">
        <v>66</v>
      </c>
      <c r="D333" s="13" t="s">
        <v>52</v>
      </c>
      <c r="E333" s="13" t="s">
        <v>133</v>
      </c>
      <c r="F333" s="13" t="s">
        <v>75</v>
      </c>
      <c r="G333" s="13">
        <v>15404.72</v>
      </c>
      <c r="H333" s="13">
        <v>184856.64</v>
      </c>
      <c r="I333" s="13">
        <v>409.59</v>
      </c>
      <c r="J333" s="13">
        <v>397641.94</v>
      </c>
      <c r="K333" s="13">
        <v>970.83</v>
      </c>
      <c r="L333" s="13">
        <v>5.94</v>
      </c>
      <c r="M333" s="13">
        <v>1441.19</v>
      </c>
      <c r="N333" s="13">
        <v>1429.96</v>
      </c>
      <c r="O333" s="13">
        <v>722743.3</v>
      </c>
      <c r="P333" s="13">
        <v>20488440.129999999</v>
      </c>
      <c r="Q333" s="13">
        <v>28.3</v>
      </c>
      <c r="R333" s="13">
        <v>69.150000000000006</v>
      </c>
      <c r="S333" s="13">
        <v>3.72</v>
      </c>
      <c r="T333" s="13" t="s">
        <v>1212</v>
      </c>
      <c r="U333" s="13" t="s">
        <v>792</v>
      </c>
      <c r="V333" s="13"/>
      <c r="W333" s="13"/>
      <c r="X333" s="13"/>
      <c r="Y333" s="13"/>
      <c r="Z333" s="13"/>
      <c r="AA333" s="13"/>
      <c r="AB333" s="14"/>
    </row>
    <row r="334" spans="1:28">
      <c r="A334" s="9" t="s">
        <v>1213</v>
      </c>
      <c r="B334" s="10" t="s">
        <v>1214</v>
      </c>
      <c r="C334" s="10" t="s">
        <v>175</v>
      </c>
      <c r="D334" s="10" t="s">
        <v>73</v>
      </c>
      <c r="E334" s="10" t="s">
        <v>61</v>
      </c>
      <c r="F334" s="10" t="s">
        <v>86</v>
      </c>
      <c r="G334" s="10">
        <v>1124.5</v>
      </c>
      <c r="H334" s="10">
        <v>13494</v>
      </c>
      <c r="I334" s="10">
        <v>482.93</v>
      </c>
      <c r="J334" s="10">
        <v>18923.86</v>
      </c>
      <c r="K334" s="10">
        <v>39.19</v>
      </c>
      <c r="L334" s="10">
        <v>2.63</v>
      </c>
      <c r="M334" s="10">
        <v>0</v>
      </c>
      <c r="N334" s="10">
        <v>172.95</v>
      </c>
      <c r="O334" s="10">
        <v>638569.11</v>
      </c>
      <c r="P334" s="10">
        <v>2154972.66</v>
      </c>
      <c r="Q334" s="10">
        <v>3.4</v>
      </c>
      <c r="R334" s="10">
        <v>60.41</v>
      </c>
      <c r="S334" s="10">
        <v>-10.84</v>
      </c>
      <c r="T334" s="10" t="s">
        <v>68</v>
      </c>
      <c r="U334" s="10" t="s">
        <v>834</v>
      </c>
      <c r="V334" s="10"/>
      <c r="W334" s="10"/>
      <c r="X334" s="10"/>
      <c r="Y334" s="10"/>
      <c r="Z334" s="10"/>
      <c r="AA334" s="10"/>
      <c r="AB334" s="11"/>
    </row>
    <row r="335" spans="1:28">
      <c r="A335" s="12" t="s">
        <v>1215</v>
      </c>
      <c r="B335" s="13" t="s">
        <v>545</v>
      </c>
      <c r="C335" s="13" t="s">
        <v>85</v>
      </c>
      <c r="D335" s="13" t="s">
        <v>60</v>
      </c>
      <c r="E335" s="13" t="s">
        <v>61</v>
      </c>
      <c r="F335" s="13" t="s">
        <v>75</v>
      </c>
      <c r="G335" s="13">
        <v>277.54000000000002</v>
      </c>
      <c r="H335" s="13">
        <v>3330.48</v>
      </c>
      <c r="I335" s="13">
        <v>435.45</v>
      </c>
      <c r="J335" s="13">
        <v>9055.11</v>
      </c>
      <c r="K335" s="13">
        <v>20.79</v>
      </c>
      <c r="L335" s="13">
        <v>6.1</v>
      </c>
      <c r="M335" s="13">
        <v>5.81</v>
      </c>
      <c r="N335" s="13">
        <v>16.38</v>
      </c>
      <c r="O335" s="13">
        <v>474910.24</v>
      </c>
      <c r="P335" s="13">
        <v>5672911.4900000002</v>
      </c>
      <c r="Q335" s="13">
        <v>11.9</v>
      </c>
      <c r="R335" s="13">
        <v>75.16</v>
      </c>
      <c r="S335" s="13">
        <v>-1.4</v>
      </c>
      <c r="T335" s="13" t="s">
        <v>507</v>
      </c>
      <c r="U335" s="13" t="s">
        <v>1216</v>
      </c>
      <c r="V335" s="13"/>
      <c r="W335" s="13"/>
      <c r="X335" s="13"/>
      <c r="Y335" s="13"/>
      <c r="Z335" s="13"/>
      <c r="AA335" s="13"/>
      <c r="AB335" s="14"/>
    </row>
    <row r="336" spans="1:28">
      <c r="A336" s="9" t="s">
        <v>1217</v>
      </c>
      <c r="B336" s="10" t="s">
        <v>1218</v>
      </c>
      <c r="C336" s="10" t="s">
        <v>105</v>
      </c>
      <c r="D336" s="10" t="s">
        <v>73</v>
      </c>
      <c r="E336" s="10" t="s">
        <v>61</v>
      </c>
      <c r="F336" s="10" t="s">
        <v>54</v>
      </c>
      <c r="G336" s="10">
        <v>12494.13</v>
      </c>
      <c r="H336" s="10">
        <v>149929.56</v>
      </c>
      <c r="I336" s="10">
        <v>800.5</v>
      </c>
      <c r="J336" s="10">
        <v>190220.85</v>
      </c>
      <c r="K336" s="10">
        <v>237.63</v>
      </c>
      <c r="L336" s="10">
        <v>1.22</v>
      </c>
      <c r="M336" s="10">
        <v>560.28</v>
      </c>
      <c r="N336" s="10">
        <v>0</v>
      </c>
      <c r="O336" s="10">
        <v>601216.82999999996</v>
      </c>
      <c r="P336" s="10">
        <v>13509279.15</v>
      </c>
      <c r="Q336" s="10">
        <v>22.5</v>
      </c>
      <c r="R336" s="10">
        <v>64.069999999999993</v>
      </c>
      <c r="S336" s="10">
        <v>39.020000000000003</v>
      </c>
      <c r="T336" s="10" t="s">
        <v>1219</v>
      </c>
      <c r="U336" s="10" t="s">
        <v>379</v>
      </c>
      <c r="V336" s="10"/>
      <c r="W336" s="10"/>
      <c r="X336" s="10"/>
      <c r="Y336" s="10"/>
      <c r="Z336" s="10"/>
      <c r="AA336" s="10"/>
      <c r="AB336" s="11"/>
    </row>
    <row r="337" spans="1:28">
      <c r="A337" s="12" t="s">
        <v>1220</v>
      </c>
      <c r="B337" s="13" t="s">
        <v>1089</v>
      </c>
      <c r="C337" s="13" t="s">
        <v>143</v>
      </c>
      <c r="D337" s="13" t="s">
        <v>60</v>
      </c>
      <c r="E337" s="13" t="s">
        <v>53</v>
      </c>
      <c r="F337" s="13" t="s">
        <v>75</v>
      </c>
      <c r="G337" s="13">
        <v>9172.9</v>
      </c>
      <c r="H337" s="13">
        <v>110074.8</v>
      </c>
      <c r="I337" s="13">
        <v>363.03</v>
      </c>
      <c r="J337" s="13">
        <v>94506.22</v>
      </c>
      <c r="K337" s="13">
        <v>260.33</v>
      </c>
      <c r="L337" s="13">
        <v>2.15</v>
      </c>
      <c r="M337" s="13">
        <v>0</v>
      </c>
      <c r="N337" s="13">
        <v>0</v>
      </c>
      <c r="O337" s="13">
        <v>529928.95999999996</v>
      </c>
      <c r="P337" s="13">
        <v>10122676.85</v>
      </c>
      <c r="Q337" s="13">
        <v>19.100000000000001</v>
      </c>
      <c r="R337" s="13">
        <v>56.46</v>
      </c>
      <c r="S337" s="13">
        <v>30.57</v>
      </c>
      <c r="T337" s="13" t="s">
        <v>1221</v>
      </c>
      <c r="U337" s="13" t="s">
        <v>1222</v>
      </c>
      <c r="V337" s="13"/>
      <c r="W337" s="13"/>
      <c r="X337" s="13"/>
      <c r="Y337" s="13"/>
      <c r="Z337" s="13"/>
      <c r="AA337" s="13"/>
      <c r="AB337" s="14"/>
    </row>
    <row r="338" spans="1:28">
      <c r="A338" s="9" t="s">
        <v>1223</v>
      </c>
      <c r="B338" s="10" t="s">
        <v>1224</v>
      </c>
      <c r="C338" s="10" t="s">
        <v>85</v>
      </c>
      <c r="D338" s="10" t="s">
        <v>52</v>
      </c>
      <c r="E338" s="10" t="s">
        <v>67</v>
      </c>
      <c r="F338" s="10" t="s">
        <v>54</v>
      </c>
      <c r="G338" s="10">
        <v>9356.83</v>
      </c>
      <c r="H338" s="10">
        <v>112281.96</v>
      </c>
      <c r="I338" s="10">
        <v>828.4</v>
      </c>
      <c r="J338" s="10">
        <v>110364.48</v>
      </c>
      <c r="K338" s="10">
        <v>133.22999999999999</v>
      </c>
      <c r="L338" s="10">
        <v>9.1999999999999993</v>
      </c>
      <c r="M338" s="10">
        <v>0</v>
      </c>
      <c r="N338" s="10">
        <v>0</v>
      </c>
      <c r="O338" s="10">
        <v>527631.06000000006</v>
      </c>
      <c r="P338" s="10">
        <v>16802348.75</v>
      </c>
      <c r="Q338" s="10">
        <v>31.8</v>
      </c>
      <c r="R338" s="10">
        <v>76.08</v>
      </c>
      <c r="S338" s="10">
        <v>41.93</v>
      </c>
      <c r="T338" s="10" t="s">
        <v>1225</v>
      </c>
      <c r="U338" s="10" t="s">
        <v>1226</v>
      </c>
      <c r="V338" s="10"/>
      <c r="W338" s="10"/>
      <c r="X338" s="10"/>
      <c r="Y338" s="10"/>
      <c r="Z338" s="10"/>
      <c r="AA338" s="10"/>
      <c r="AB338" s="11"/>
    </row>
    <row r="339" spans="1:28">
      <c r="A339" s="12" t="s">
        <v>1227</v>
      </c>
      <c r="B339" s="13" t="s">
        <v>1228</v>
      </c>
      <c r="C339" s="13" t="s">
        <v>128</v>
      </c>
      <c r="D339" s="13" t="s">
        <v>73</v>
      </c>
      <c r="E339" s="13" t="s">
        <v>53</v>
      </c>
      <c r="F339" s="13" t="s">
        <v>75</v>
      </c>
      <c r="G339" s="13">
        <v>3852.5</v>
      </c>
      <c r="H339" s="13">
        <v>46230</v>
      </c>
      <c r="I339" s="13">
        <v>417.34</v>
      </c>
      <c r="J339" s="13">
        <v>113169.77</v>
      </c>
      <c r="K339" s="13">
        <v>271.17</v>
      </c>
      <c r="L339" s="13">
        <v>8.5399999999999991</v>
      </c>
      <c r="M339" s="13">
        <v>248.1</v>
      </c>
      <c r="N339" s="13">
        <v>0</v>
      </c>
      <c r="O339" s="13">
        <v>833645.74</v>
      </c>
      <c r="P339" s="13">
        <v>3982434.59</v>
      </c>
      <c r="Q339" s="13">
        <v>4.8</v>
      </c>
      <c r="R339" s="13">
        <v>75.78</v>
      </c>
      <c r="S339" s="13">
        <v>-30.4</v>
      </c>
      <c r="T339" s="13" t="s">
        <v>1229</v>
      </c>
      <c r="U339" s="13" t="s">
        <v>1222</v>
      </c>
      <c r="V339" s="13"/>
      <c r="W339" s="13"/>
      <c r="X339" s="13"/>
      <c r="Y339" s="13"/>
      <c r="Z339" s="13"/>
      <c r="AA339" s="13"/>
      <c r="AB339" s="14"/>
    </row>
    <row r="340" spans="1:28">
      <c r="A340" s="9" t="s">
        <v>1230</v>
      </c>
      <c r="B340" s="10" t="s">
        <v>1231</v>
      </c>
      <c r="C340" s="10" t="s">
        <v>72</v>
      </c>
      <c r="D340" s="10" t="s">
        <v>100</v>
      </c>
      <c r="E340" s="10" t="s">
        <v>74</v>
      </c>
      <c r="F340" s="10" t="s">
        <v>86</v>
      </c>
      <c r="G340" s="10">
        <v>17944.16</v>
      </c>
      <c r="H340" s="10">
        <v>215329.92000000001</v>
      </c>
      <c r="I340" s="10">
        <v>143.15</v>
      </c>
      <c r="J340" s="10">
        <v>245723.66</v>
      </c>
      <c r="K340" s="10">
        <v>1716.55</v>
      </c>
      <c r="L340" s="10">
        <v>7.78</v>
      </c>
      <c r="M340" s="10">
        <v>3059.36</v>
      </c>
      <c r="N340" s="10">
        <v>0</v>
      </c>
      <c r="O340" s="10">
        <v>778398.45</v>
      </c>
      <c r="P340" s="10">
        <v>598307.76</v>
      </c>
      <c r="Q340" s="10">
        <v>0.8</v>
      </c>
      <c r="R340" s="10">
        <v>62.93</v>
      </c>
      <c r="S340" s="10">
        <v>1.35</v>
      </c>
      <c r="T340" s="10" t="s">
        <v>1232</v>
      </c>
      <c r="U340" s="10" t="s">
        <v>1233</v>
      </c>
      <c r="V340" s="10"/>
      <c r="W340" s="10"/>
      <c r="X340" s="10"/>
      <c r="Y340" s="10"/>
      <c r="Z340" s="10"/>
      <c r="AA340" s="10"/>
      <c r="AB340" s="11"/>
    </row>
    <row r="341" spans="1:28">
      <c r="A341" s="12" t="s">
        <v>1234</v>
      </c>
      <c r="B341" s="13" t="s">
        <v>1235</v>
      </c>
      <c r="C341" s="13" t="s">
        <v>138</v>
      </c>
      <c r="D341" s="13" t="s">
        <v>100</v>
      </c>
      <c r="E341" s="13" t="s">
        <v>67</v>
      </c>
      <c r="F341" s="13" t="s">
        <v>54</v>
      </c>
      <c r="G341" s="13">
        <v>1620.56</v>
      </c>
      <c r="H341" s="13">
        <v>19446.72</v>
      </c>
      <c r="I341" s="13">
        <v>658.54</v>
      </c>
      <c r="J341" s="13">
        <v>53805.57</v>
      </c>
      <c r="K341" s="13">
        <v>81.7</v>
      </c>
      <c r="L341" s="13">
        <v>7.67</v>
      </c>
      <c r="M341" s="13">
        <v>0</v>
      </c>
      <c r="N341" s="13">
        <v>0</v>
      </c>
      <c r="O341" s="13">
        <v>760406.67</v>
      </c>
      <c r="P341" s="13">
        <v>7120839.0999999996</v>
      </c>
      <c r="Q341" s="13">
        <v>9.4</v>
      </c>
      <c r="R341" s="13">
        <v>77.75</v>
      </c>
      <c r="S341" s="13">
        <v>43.65</v>
      </c>
      <c r="T341" s="13" t="s">
        <v>1236</v>
      </c>
      <c r="U341" s="13" t="s">
        <v>700</v>
      </c>
      <c r="V341" s="13"/>
      <c r="W341" s="13"/>
      <c r="X341" s="13"/>
      <c r="Y341" s="13"/>
      <c r="Z341" s="13"/>
      <c r="AA341" s="13"/>
      <c r="AB341" s="14"/>
    </row>
    <row r="342" spans="1:28">
      <c r="A342" s="9" t="s">
        <v>1237</v>
      </c>
      <c r="B342" s="10" t="s">
        <v>1238</v>
      </c>
      <c r="C342" s="10" t="s">
        <v>51</v>
      </c>
      <c r="D342" s="10" t="s">
        <v>52</v>
      </c>
      <c r="E342" s="10" t="s">
        <v>80</v>
      </c>
      <c r="F342" s="10" t="s">
        <v>86</v>
      </c>
      <c r="G342" s="10">
        <v>11205.72</v>
      </c>
      <c r="H342" s="10">
        <v>134468.64000000001</v>
      </c>
      <c r="I342" s="10">
        <v>156.35</v>
      </c>
      <c r="J342" s="10">
        <v>195937.01</v>
      </c>
      <c r="K342" s="10">
        <v>1253.19</v>
      </c>
      <c r="L342" s="10">
        <v>8.1</v>
      </c>
      <c r="M342" s="10">
        <v>0</v>
      </c>
      <c r="N342" s="10">
        <v>0</v>
      </c>
      <c r="O342" s="10">
        <v>400822.9</v>
      </c>
      <c r="P342" s="10">
        <v>943575.52</v>
      </c>
      <c r="Q342" s="10">
        <v>2.4</v>
      </c>
      <c r="R342" s="10">
        <v>72.790000000000006</v>
      </c>
      <c r="S342" s="10">
        <v>-27.96</v>
      </c>
      <c r="T342" s="10" t="s">
        <v>1239</v>
      </c>
      <c r="U342" s="10" t="s">
        <v>770</v>
      </c>
      <c r="V342" s="10"/>
      <c r="W342" s="10"/>
      <c r="X342" s="10"/>
      <c r="Y342" s="10"/>
      <c r="Z342" s="10"/>
      <c r="AA342" s="10"/>
      <c r="AB342" s="11"/>
    </row>
    <row r="343" spans="1:28">
      <c r="A343" s="12" t="s">
        <v>1240</v>
      </c>
      <c r="B343" s="13" t="s">
        <v>1241</v>
      </c>
      <c r="C343" s="13" t="s">
        <v>105</v>
      </c>
      <c r="D343" s="13" t="s">
        <v>60</v>
      </c>
      <c r="E343" s="13" t="s">
        <v>53</v>
      </c>
      <c r="F343" s="13" t="s">
        <v>86</v>
      </c>
      <c r="G343" s="13">
        <v>17361.349999999999</v>
      </c>
      <c r="H343" s="13">
        <v>208336.2</v>
      </c>
      <c r="I343" s="13">
        <v>452.62</v>
      </c>
      <c r="J343" s="13">
        <v>517815.27</v>
      </c>
      <c r="K343" s="13">
        <v>1144.04</v>
      </c>
      <c r="L343" s="13">
        <v>1.61</v>
      </c>
      <c r="M343" s="13">
        <v>0</v>
      </c>
      <c r="N343" s="13">
        <v>0</v>
      </c>
      <c r="O343" s="13">
        <v>496559.71</v>
      </c>
      <c r="P343" s="13">
        <v>1378478.9</v>
      </c>
      <c r="Q343" s="13">
        <v>2.8</v>
      </c>
      <c r="R343" s="13">
        <v>66.349999999999994</v>
      </c>
      <c r="S343" s="13">
        <v>45.64</v>
      </c>
      <c r="T343" s="13" t="s">
        <v>216</v>
      </c>
      <c r="U343" s="13" t="s">
        <v>1242</v>
      </c>
      <c r="V343" s="13"/>
      <c r="W343" s="13"/>
      <c r="X343" s="13"/>
      <c r="Y343" s="13"/>
      <c r="Z343" s="13"/>
      <c r="AA343" s="13"/>
      <c r="AB343" s="14"/>
    </row>
    <row r="344" spans="1:28">
      <c r="A344" s="9" t="s">
        <v>1243</v>
      </c>
      <c r="B344" s="10" t="s">
        <v>1244</v>
      </c>
      <c r="C344" s="10" t="s">
        <v>99</v>
      </c>
      <c r="D344" s="10" t="s">
        <v>100</v>
      </c>
      <c r="E344" s="10" t="s">
        <v>67</v>
      </c>
      <c r="F344" s="10" t="s">
        <v>54</v>
      </c>
      <c r="G344" s="10">
        <v>11709.01</v>
      </c>
      <c r="H344" s="10">
        <v>140508.12</v>
      </c>
      <c r="I344" s="10">
        <v>534.94000000000005</v>
      </c>
      <c r="J344" s="10">
        <v>66491.97</v>
      </c>
      <c r="K344" s="10">
        <v>124.3</v>
      </c>
      <c r="L344" s="10">
        <v>7.72</v>
      </c>
      <c r="M344" s="10">
        <v>4005.44</v>
      </c>
      <c r="N344" s="10">
        <v>0</v>
      </c>
      <c r="O344" s="10">
        <v>334095.24</v>
      </c>
      <c r="P344" s="10">
        <v>4793131.49</v>
      </c>
      <c r="Q344" s="10">
        <v>14.3</v>
      </c>
      <c r="R344" s="10">
        <v>61.37</v>
      </c>
      <c r="S344" s="10">
        <v>-14.38</v>
      </c>
      <c r="T344" s="10" t="s">
        <v>876</v>
      </c>
      <c r="U344" s="10" t="s">
        <v>780</v>
      </c>
      <c r="V344" s="10"/>
      <c r="W344" s="10"/>
      <c r="X344" s="10"/>
      <c r="Y344" s="10"/>
      <c r="Z344" s="10"/>
      <c r="AA344" s="10"/>
      <c r="AB344" s="11"/>
    </row>
    <row r="345" spans="1:28">
      <c r="A345" s="12" t="s">
        <v>1245</v>
      </c>
      <c r="B345" s="13" t="s">
        <v>1246</v>
      </c>
      <c r="C345" s="13" t="s">
        <v>277</v>
      </c>
      <c r="D345" s="13" t="s">
        <v>119</v>
      </c>
      <c r="E345" s="13" t="s">
        <v>53</v>
      </c>
      <c r="F345" s="13" t="s">
        <v>86</v>
      </c>
      <c r="G345" s="13">
        <v>10759.64</v>
      </c>
      <c r="H345" s="13">
        <v>129115.68</v>
      </c>
      <c r="I345" s="13">
        <v>371.3</v>
      </c>
      <c r="J345" s="13">
        <v>246645.45</v>
      </c>
      <c r="K345" s="13">
        <v>664.28</v>
      </c>
      <c r="L345" s="13">
        <v>6.58</v>
      </c>
      <c r="M345" s="13">
        <v>0</v>
      </c>
      <c r="N345" s="13">
        <v>2284.84</v>
      </c>
      <c r="O345" s="13">
        <v>197276.83</v>
      </c>
      <c r="P345" s="13">
        <v>19158325.309999999</v>
      </c>
      <c r="Q345" s="13">
        <v>97.1</v>
      </c>
      <c r="R345" s="13">
        <v>75.42</v>
      </c>
      <c r="S345" s="13">
        <v>50.07</v>
      </c>
      <c r="T345" s="13" t="s">
        <v>1247</v>
      </c>
      <c r="U345" s="13" t="s">
        <v>1248</v>
      </c>
      <c r="V345" s="13"/>
      <c r="W345" s="13"/>
      <c r="X345" s="13"/>
      <c r="Y345" s="13"/>
      <c r="Z345" s="13"/>
      <c r="AA345" s="13"/>
      <c r="AB345" s="14"/>
    </row>
    <row r="346" spans="1:28">
      <c r="A346" s="9" t="s">
        <v>1249</v>
      </c>
      <c r="B346" s="10" t="s">
        <v>1207</v>
      </c>
      <c r="C346" s="10" t="s">
        <v>66</v>
      </c>
      <c r="D346" s="10" t="s">
        <v>52</v>
      </c>
      <c r="E346" s="10" t="s">
        <v>90</v>
      </c>
      <c r="F346" s="10" t="s">
        <v>54</v>
      </c>
      <c r="G346" s="10">
        <v>2783.4</v>
      </c>
      <c r="H346" s="10">
        <v>33400.800000000003</v>
      </c>
      <c r="I346" s="10">
        <v>633.67999999999995</v>
      </c>
      <c r="J346" s="10">
        <v>108207.09</v>
      </c>
      <c r="K346" s="10">
        <v>170.76</v>
      </c>
      <c r="L346" s="10">
        <v>1.75</v>
      </c>
      <c r="M346" s="10">
        <v>369.45</v>
      </c>
      <c r="N346" s="10">
        <v>0</v>
      </c>
      <c r="O346" s="10">
        <v>289038.48</v>
      </c>
      <c r="P346" s="10">
        <v>22401616.420000002</v>
      </c>
      <c r="Q346" s="10">
        <v>77.5</v>
      </c>
      <c r="R346" s="10">
        <v>81.33</v>
      </c>
      <c r="S346" s="10">
        <v>59.49</v>
      </c>
      <c r="T346" s="10" t="s">
        <v>1250</v>
      </c>
      <c r="U346" s="10" t="s">
        <v>1251</v>
      </c>
      <c r="V346" s="10"/>
      <c r="W346" s="10"/>
      <c r="X346" s="10"/>
      <c r="Y346" s="10"/>
      <c r="Z346" s="10"/>
      <c r="AA346" s="10"/>
      <c r="AB346" s="11"/>
    </row>
    <row r="347" spans="1:28">
      <c r="A347" s="12" t="s">
        <v>1252</v>
      </c>
      <c r="B347" s="13" t="s">
        <v>1253</v>
      </c>
      <c r="C347" s="13" t="s">
        <v>143</v>
      </c>
      <c r="D347" s="13" t="s">
        <v>100</v>
      </c>
      <c r="E347" s="13" t="s">
        <v>90</v>
      </c>
      <c r="F347" s="13" t="s">
        <v>86</v>
      </c>
      <c r="G347" s="13">
        <v>13068.46</v>
      </c>
      <c r="H347" s="13">
        <v>156821.51999999999</v>
      </c>
      <c r="I347" s="13">
        <v>1146.06</v>
      </c>
      <c r="J347" s="13">
        <v>295953.46000000002</v>
      </c>
      <c r="K347" s="13">
        <v>258.24</v>
      </c>
      <c r="L347" s="13">
        <v>1.6</v>
      </c>
      <c r="M347" s="13">
        <v>0</v>
      </c>
      <c r="N347" s="13">
        <v>0</v>
      </c>
      <c r="O347" s="13">
        <v>350667.57</v>
      </c>
      <c r="P347" s="13">
        <v>12931575.029999999</v>
      </c>
      <c r="Q347" s="13">
        <v>36.9</v>
      </c>
      <c r="R347" s="13">
        <v>57.29</v>
      </c>
      <c r="S347" s="13">
        <v>7.87</v>
      </c>
      <c r="T347" s="13" t="s">
        <v>386</v>
      </c>
      <c r="U347" s="13" t="s">
        <v>791</v>
      </c>
      <c r="V347" s="13"/>
      <c r="W347" s="13"/>
      <c r="X347" s="13"/>
      <c r="Y347" s="13"/>
      <c r="Z347" s="13"/>
      <c r="AA347" s="13"/>
      <c r="AB347" s="14"/>
    </row>
    <row r="348" spans="1:28">
      <c r="A348" s="9" t="s">
        <v>1254</v>
      </c>
      <c r="B348" s="10" t="s">
        <v>1000</v>
      </c>
      <c r="C348" s="10" t="s">
        <v>138</v>
      </c>
      <c r="D348" s="10" t="s">
        <v>119</v>
      </c>
      <c r="E348" s="10" t="s">
        <v>133</v>
      </c>
      <c r="F348" s="10" t="s">
        <v>54</v>
      </c>
      <c r="G348" s="10">
        <v>356.33</v>
      </c>
      <c r="H348" s="10">
        <v>4275.96</v>
      </c>
      <c r="I348" s="10">
        <v>482.05</v>
      </c>
      <c r="J348" s="10">
        <v>7104.81</v>
      </c>
      <c r="K348" s="10">
        <v>14.74</v>
      </c>
      <c r="L348" s="10">
        <v>9.99</v>
      </c>
      <c r="M348" s="10">
        <v>0</v>
      </c>
      <c r="N348" s="10">
        <v>86.92</v>
      </c>
      <c r="O348" s="10">
        <v>481197.4</v>
      </c>
      <c r="P348" s="10">
        <v>22396353.530000001</v>
      </c>
      <c r="Q348" s="10">
        <v>46.5</v>
      </c>
      <c r="R348" s="10">
        <v>56.95</v>
      </c>
      <c r="S348" s="10">
        <v>16.760000000000002</v>
      </c>
      <c r="T348" s="10" t="s">
        <v>1255</v>
      </c>
      <c r="U348" s="10" t="s">
        <v>731</v>
      </c>
      <c r="V348" s="10"/>
      <c r="W348" s="10"/>
      <c r="X348" s="10"/>
      <c r="Y348" s="10"/>
      <c r="Z348" s="10"/>
      <c r="AA348" s="10"/>
      <c r="AB348" s="11"/>
    </row>
    <row r="349" spans="1:28">
      <c r="A349" s="12" t="s">
        <v>1256</v>
      </c>
      <c r="B349" s="13" t="s">
        <v>1257</v>
      </c>
      <c r="C349" s="13" t="s">
        <v>66</v>
      </c>
      <c r="D349" s="13" t="s">
        <v>73</v>
      </c>
      <c r="E349" s="13" t="s">
        <v>67</v>
      </c>
      <c r="F349" s="13" t="s">
        <v>75</v>
      </c>
      <c r="G349" s="13">
        <v>14050.87</v>
      </c>
      <c r="H349" s="13">
        <v>168610.44</v>
      </c>
      <c r="I349" s="13">
        <v>548.27</v>
      </c>
      <c r="J349" s="13">
        <v>459537.29</v>
      </c>
      <c r="K349" s="13">
        <v>838.16</v>
      </c>
      <c r="L349" s="13">
        <v>4.1399999999999997</v>
      </c>
      <c r="M349" s="13">
        <v>3931.97</v>
      </c>
      <c r="N349" s="13">
        <v>1920.41</v>
      </c>
      <c r="O349" s="13">
        <v>502222.22</v>
      </c>
      <c r="P349" s="13">
        <v>16561463.300000001</v>
      </c>
      <c r="Q349" s="13">
        <v>33</v>
      </c>
      <c r="R349" s="13">
        <v>79.19</v>
      </c>
      <c r="S349" s="13">
        <v>-19.86</v>
      </c>
      <c r="T349" s="13" t="s">
        <v>1258</v>
      </c>
      <c r="U349" s="13" t="s">
        <v>1259</v>
      </c>
      <c r="V349" s="13"/>
      <c r="W349" s="13"/>
      <c r="X349" s="13"/>
      <c r="Y349" s="13"/>
      <c r="Z349" s="13"/>
      <c r="AA349" s="13"/>
      <c r="AB349" s="14"/>
    </row>
    <row r="350" spans="1:28">
      <c r="A350" s="9" t="s">
        <v>1260</v>
      </c>
      <c r="B350" s="10" t="s">
        <v>769</v>
      </c>
      <c r="C350" s="10" t="s">
        <v>51</v>
      </c>
      <c r="D350" s="10" t="s">
        <v>100</v>
      </c>
      <c r="E350" s="10" t="s">
        <v>74</v>
      </c>
      <c r="F350" s="10" t="s">
        <v>86</v>
      </c>
      <c r="G350" s="10">
        <v>13876.73</v>
      </c>
      <c r="H350" s="10">
        <v>166520.76</v>
      </c>
      <c r="I350" s="10">
        <v>123.92</v>
      </c>
      <c r="J350" s="10">
        <v>127076.41</v>
      </c>
      <c r="K350" s="10">
        <v>1025.47</v>
      </c>
      <c r="L350" s="10">
        <v>7.39</v>
      </c>
      <c r="M350" s="10">
        <v>4211.5</v>
      </c>
      <c r="N350" s="10">
        <v>3054.67</v>
      </c>
      <c r="O350" s="10">
        <v>763229.1</v>
      </c>
      <c r="P350" s="10">
        <v>3796944.9</v>
      </c>
      <c r="Q350" s="10">
        <v>5</v>
      </c>
      <c r="R350" s="10">
        <v>60.38</v>
      </c>
      <c r="S350" s="10">
        <v>57.17</v>
      </c>
      <c r="T350" s="10" t="s">
        <v>1261</v>
      </c>
      <c r="U350" s="10" t="s">
        <v>1262</v>
      </c>
      <c r="V350" s="10"/>
      <c r="W350" s="10"/>
      <c r="X350" s="10"/>
      <c r="Y350" s="10"/>
      <c r="Z350" s="10"/>
      <c r="AA350" s="10"/>
      <c r="AB350" s="11"/>
    </row>
    <row r="351" spans="1:28">
      <c r="A351" s="12" t="s">
        <v>1263</v>
      </c>
      <c r="B351" s="13" t="s">
        <v>348</v>
      </c>
      <c r="C351" s="13" t="s">
        <v>51</v>
      </c>
      <c r="D351" s="13" t="s">
        <v>100</v>
      </c>
      <c r="E351" s="13" t="s">
        <v>90</v>
      </c>
      <c r="F351" s="13" t="s">
        <v>54</v>
      </c>
      <c r="G351" s="13">
        <v>4001.2</v>
      </c>
      <c r="H351" s="13">
        <v>48014.400000000001</v>
      </c>
      <c r="I351" s="13">
        <v>639.53</v>
      </c>
      <c r="J351" s="13">
        <v>122444.55</v>
      </c>
      <c r="K351" s="13"/>
      <c r="L351" s="13">
        <v>10.38</v>
      </c>
      <c r="M351" s="13">
        <v>1265.96</v>
      </c>
      <c r="N351" s="13">
        <v>0</v>
      </c>
      <c r="O351" s="13">
        <v>589816.12</v>
      </c>
      <c r="P351" s="13">
        <v>23870788.440000001</v>
      </c>
      <c r="Q351" s="13"/>
      <c r="R351" s="13">
        <v>65.150000000000006</v>
      </c>
      <c r="S351" s="13">
        <v>-4.26</v>
      </c>
      <c r="T351" s="13" t="s">
        <v>1208</v>
      </c>
      <c r="U351" s="13" t="s">
        <v>1264</v>
      </c>
      <c r="V351" s="13"/>
      <c r="W351" s="13"/>
      <c r="X351" s="13"/>
      <c r="Y351" s="13"/>
      <c r="Z351" s="13"/>
      <c r="AA351" s="13"/>
      <c r="AB351" s="14"/>
    </row>
    <row r="352" spans="1:28">
      <c r="A352" s="9" t="s">
        <v>1265</v>
      </c>
      <c r="B352" s="10" t="s">
        <v>1266</v>
      </c>
      <c r="C352" s="10" t="s">
        <v>85</v>
      </c>
      <c r="D352" s="10" t="s">
        <v>100</v>
      </c>
      <c r="E352" s="10" t="s">
        <v>80</v>
      </c>
      <c r="F352" s="10" t="s">
        <v>54</v>
      </c>
      <c r="G352" s="10">
        <v>16225.63</v>
      </c>
      <c r="H352" s="10">
        <v>194707.56</v>
      </c>
      <c r="I352" s="10">
        <v>249</v>
      </c>
      <c r="J352" s="10">
        <v>415312.5</v>
      </c>
      <c r="K352" s="10">
        <v>1667.92</v>
      </c>
      <c r="L352" s="10">
        <v>1.35</v>
      </c>
      <c r="M352" s="10">
        <v>1457.62</v>
      </c>
      <c r="N352" s="10">
        <v>0</v>
      </c>
      <c r="O352" s="10">
        <v>535081.24</v>
      </c>
      <c r="P352" s="10">
        <v>23990846.420000002</v>
      </c>
      <c r="Q352" s="10">
        <v>44.8</v>
      </c>
      <c r="R352" s="10">
        <v>57.31</v>
      </c>
      <c r="S352" s="10">
        <v>49.36</v>
      </c>
      <c r="T352" s="10" t="s">
        <v>1267</v>
      </c>
      <c r="U352" s="10" t="s">
        <v>1268</v>
      </c>
      <c r="V352" s="10"/>
      <c r="W352" s="10"/>
      <c r="X352" s="10"/>
      <c r="Y352" s="10"/>
      <c r="Z352" s="10"/>
      <c r="AA352" s="10"/>
      <c r="AB352" s="11"/>
    </row>
    <row r="353" spans="1:28">
      <c r="A353" s="12" t="s">
        <v>1269</v>
      </c>
      <c r="B353" s="13" t="s">
        <v>1270</v>
      </c>
      <c r="C353" s="13" t="s">
        <v>59</v>
      </c>
      <c r="D353" s="13" t="s">
        <v>119</v>
      </c>
      <c r="E353" s="13" t="s">
        <v>53</v>
      </c>
      <c r="F353" s="13" t="s">
        <v>54</v>
      </c>
      <c r="G353" s="13">
        <v>7255.1</v>
      </c>
      <c r="H353" s="13">
        <v>87061.2</v>
      </c>
      <c r="I353" s="13">
        <v>417.42</v>
      </c>
      <c r="J353" s="13">
        <v>253185.95</v>
      </c>
      <c r="K353" s="13">
        <v>606.54999999999995</v>
      </c>
      <c r="L353" s="13">
        <v>9.6199999999999992</v>
      </c>
      <c r="M353" s="13">
        <v>1807.93</v>
      </c>
      <c r="N353" s="13">
        <v>0</v>
      </c>
      <c r="O353" s="13">
        <v>737238.15</v>
      </c>
      <c r="P353" s="13">
        <v>6216580.5099999998</v>
      </c>
      <c r="Q353" s="13">
        <v>8.4</v>
      </c>
      <c r="R353" s="13">
        <v>81.75</v>
      </c>
      <c r="S353" s="13">
        <v>-23.21</v>
      </c>
      <c r="T353" s="13" t="s">
        <v>1271</v>
      </c>
      <c r="U353" s="13" t="s">
        <v>1272</v>
      </c>
      <c r="V353" s="13"/>
      <c r="W353" s="13"/>
      <c r="X353" s="13"/>
      <c r="Y353" s="13"/>
      <c r="Z353" s="13"/>
      <c r="AA353" s="13"/>
      <c r="AB353" s="14"/>
    </row>
    <row r="354" spans="1:28">
      <c r="A354" s="9" t="s">
        <v>1273</v>
      </c>
      <c r="B354" s="10" t="s">
        <v>1274</v>
      </c>
      <c r="C354" s="10" t="s">
        <v>175</v>
      </c>
      <c r="D354" s="10" t="s">
        <v>100</v>
      </c>
      <c r="E354" s="10" t="s">
        <v>90</v>
      </c>
      <c r="F354" s="10" t="s">
        <v>75</v>
      </c>
      <c r="G354" s="10">
        <v>2787.71</v>
      </c>
      <c r="H354" s="10">
        <v>33452.519999999997</v>
      </c>
      <c r="I354" s="10">
        <v>866.67</v>
      </c>
      <c r="J354" s="10">
        <v>26946.34</v>
      </c>
      <c r="K354" s="10">
        <v>31.09</v>
      </c>
      <c r="L354" s="10">
        <v>3.86</v>
      </c>
      <c r="M354" s="10">
        <v>149.11000000000001</v>
      </c>
      <c r="N354" s="10">
        <v>0</v>
      </c>
      <c r="O354" s="10">
        <v>368495.62</v>
      </c>
      <c r="P354" s="10">
        <v>22174368.670000002</v>
      </c>
      <c r="Q354" s="10">
        <v>60.2</v>
      </c>
      <c r="R354" s="10">
        <v>70.489999999999995</v>
      </c>
      <c r="S354" s="10">
        <v>-14.44</v>
      </c>
      <c r="T354" s="10" t="s">
        <v>1275</v>
      </c>
      <c r="U354" s="10" t="s">
        <v>1276</v>
      </c>
      <c r="V354" s="10"/>
      <c r="W354" s="10"/>
      <c r="X354" s="10"/>
      <c r="Y354" s="10"/>
      <c r="Z354" s="10"/>
      <c r="AA354" s="10"/>
      <c r="AB354" s="11"/>
    </row>
    <row r="355" spans="1:28">
      <c r="A355" s="12" t="s">
        <v>1277</v>
      </c>
      <c r="B355" s="13" t="s">
        <v>1278</v>
      </c>
      <c r="C355" s="13" t="s">
        <v>143</v>
      </c>
      <c r="D355" s="13" t="s">
        <v>73</v>
      </c>
      <c r="E355" s="13" t="s">
        <v>67</v>
      </c>
      <c r="F355" s="13" t="s">
        <v>75</v>
      </c>
      <c r="G355" s="13">
        <v>2470.58</v>
      </c>
      <c r="H355" s="13">
        <v>29646.959999999999</v>
      </c>
      <c r="I355" s="13">
        <v>779.81</v>
      </c>
      <c r="J355" s="13">
        <v>32658.04</v>
      </c>
      <c r="K355" s="13">
        <v>41.88</v>
      </c>
      <c r="L355" s="13">
        <v>10.74</v>
      </c>
      <c r="M355" s="13">
        <v>212.07</v>
      </c>
      <c r="N355" s="13">
        <v>425.33</v>
      </c>
      <c r="O355" s="13">
        <v>301875.34999999998</v>
      </c>
      <c r="P355" s="13">
        <v>18886899.66</v>
      </c>
      <c r="Q355" s="13">
        <v>62.6</v>
      </c>
      <c r="R355" s="13">
        <v>79.47</v>
      </c>
      <c r="S355" s="13">
        <v>-0.39</v>
      </c>
      <c r="T355" s="13" t="s">
        <v>1279</v>
      </c>
      <c r="U355" s="13" t="s">
        <v>1280</v>
      </c>
      <c r="V355" s="13"/>
      <c r="W355" s="13"/>
      <c r="X355" s="13"/>
      <c r="Y355" s="13"/>
      <c r="Z355" s="13"/>
      <c r="AA355" s="13"/>
      <c r="AB355" s="14"/>
    </row>
    <row r="356" spans="1:28">
      <c r="A356" s="9" t="s">
        <v>1281</v>
      </c>
      <c r="B356" s="10" t="s">
        <v>1282</v>
      </c>
      <c r="C356" s="10" t="s">
        <v>118</v>
      </c>
      <c r="D356" s="10" t="s">
        <v>60</v>
      </c>
      <c r="E356" s="10" t="s">
        <v>74</v>
      </c>
      <c r="F356" s="10" t="s">
        <v>86</v>
      </c>
      <c r="G356" s="10">
        <v>14721.81</v>
      </c>
      <c r="H356" s="10">
        <v>176661.72</v>
      </c>
      <c r="I356" s="10">
        <v>126.27</v>
      </c>
      <c r="J356" s="10">
        <v>296159.53000000003</v>
      </c>
      <c r="K356" s="10">
        <v>2345.4499999999998</v>
      </c>
      <c r="L356" s="10">
        <v>8.14</v>
      </c>
      <c r="M356" s="10">
        <v>3395.07</v>
      </c>
      <c r="N356" s="10">
        <v>0</v>
      </c>
      <c r="O356" s="10">
        <v>914993.75</v>
      </c>
      <c r="P356" s="10">
        <v>5315699.2699999996</v>
      </c>
      <c r="Q356" s="10">
        <v>5.8</v>
      </c>
      <c r="R356" s="10">
        <v>79.709999999999994</v>
      </c>
      <c r="S356" s="10">
        <v>37.01</v>
      </c>
      <c r="T356" s="10" t="s">
        <v>1283</v>
      </c>
      <c r="U356" s="10" t="s">
        <v>1284</v>
      </c>
      <c r="V356" s="10"/>
      <c r="W356" s="10"/>
      <c r="X356" s="10"/>
      <c r="Y356" s="10"/>
      <c r="Z356" s="10"/>
      <c r="AA356" s="10"/>
      <c r="AB356" s="11"/>
    </row>
    <row r="357" spans="1:28">
      <c r="A357" s="12" t="s">
        <v>1285</v>
      </c>
      <c r="B357" s="13" t="s">
        <v>1286</v>
      </c>
      <c r="C357" s="13" t="s">
        <v>277</v>
      </c>
      <c r="D357" s="13" t="s">
        <v>119</v>
      </c>
      <c r="E357" s="13" t="s">
        <v>61</v>
      </c>
      <c r="F357" s="13" t="s">
        <v>86</v>
      </c>
      <c r="G357" s="13">
        <v>3286.38</v>
      </c>
      <c r="H357" s="13">
        <v>39436.559999999998</v>
      </c>
      <c r="I357" s="13">
        <v>594.25</v>
      </c>
      <c r="J357" s="13">
        <v>84400.13</v>
      </c>
      <c r="K357" s="13">
        <v>142.03</v>
      </c>
      <c r="L357" s="13">
        <v>0.96</v>
      </c>
      <c r="M357" s="13">
        <v>0</v>
      </c>
      <c r="N357" s="13">
        <v>0</v>
      </c>
      <c r="O357" s="13">
        <v>478982.57</v>
      </c>
      <c r="P357" s="13">
        <v>9961536.1099999994</v>
      </c>
      <c r="Q357" s="13">
        <v>-20.8</v>
      </c>
      <c r="R357" s="13">
        <v>81.34</v>
      </c>
      <c r="S357" s="13">
        <v>59.31</v>
      </c>
      <c r="T357" s="13" t="s">
        <v>1287</v>
      </c>
      <c r="U357" s="13" t="s">
        <v>1288</v>
      </c>
      <c r="V357" s="13"/>
      <c r="W357" s="13"/>
      <c r="X357" s="13"/>
      <c r="Y357" s="13"/>
      <c r="Z357" s="13"/>
      <c r="AA357" s="13"/>
      <c r="AB357" s="14"/>
    </row>
    <row r="358" spans="1:28">
      <c r="A358" s="9" t="s">
        <v>1289</v>
      </c>
      <c r="B358" s="10" t="s">
        <v>1290</v>
      </c>
      <c r="C358" s="10" t="s">
        <v>105</v>
      </c>
      <c r="D358" s="10" t="s">
        <v>119</v>
      </c>
      <c r="E358" s="10" t="s">
        <v>74</v>
      </c>
      <c r="F358" s="10" t="s">
        <v>75</v>
      </c>
      <c r="G358" s="10">
        <v>6368.47</v>
      </c>
      <c r="H358" s="10">
        <v>76421.64</v>
      </c>
      <c r="I358" s="10">
        <v>130.68</v>
      </c>
      <c r="J358" s="10">
        <v>105716.85</v>
      </c>
      <c r="K358" s="10">
        <v>808.97</v>
      </c>
      <c r="L358" s="10">
        <v>8.09</v>
      </c>
      <c r="M358" s="10">
        <v>0</v>
      </c>
      <c r="N358" s="10">
        <v>0</v>
      </c>
      <c r="O358" s="10">
        <v>719703.69</v>
      </c>
      <c r="P358" s="10">
        <v>10993227.6</v>
      </c>
      <c r="Q358" s="10">
        <v>15.3</v>
      </c>
      <c r="R358" s="10">
        <v>79.53</v>
      </c>
      <c r="S358" s="10">
        <v>19.37</v>
      </c>
      <c r="T358" s="10" t="s">
        <v>1291</v>
      </c>
      <c r="U358" s="10" t="s">
        <v>1292</v>
      </c>
      <c r="V358" s="10"/>
      <c r="W358" s="10"/>
      <c r="X358" s="10"/>
      <c r="Y358" s="10"/>
      <c r="Z358" s="10"/>
      <c r="AA358" s="10"/>
      <c r="AB358" s="11"/>
    </row>
    <row r="359" spans="1:28">
      <c r="A359" s="12" t="s">
        <v>1293</v>
      </c>
      <c r="B359" s="13" t="s">
        <v>1294</v>
      </c>
      <c r="C359" s="13" t="s">
        <v>85</v>
      </c>
      <c r="D359" s="13" t="s">
        <v>100</v>
      </c>
      <c r="E359" s="13" t="s">
        <v>53</v>
      </c>
      <c r="F359" s="13" t="s">
        <v>54</v>
      </c>
      <c r="G359" s="13">
        <v>5475.45</v>
      </c>
      <c r="H359" s="13">
        <v>65705.399999999994</v>
      </c>
      <c r="I359" s="13">
        <v>479.11</v>
      </c>
      <c r="J359" s="13">
        <v>84556.78</v>
      </c>
      <c r="K359" s="13">
        <v>176.49</v>
      </c>
      <c r="L359" s="13">
        <v>8.61</v>
      </c>
      <c r="M359" s="13">
        <v>0</v>
      </c>
      <c r="N359" s="13">
        <v>27.43</v>
      </c>
      <c r="O359" s="13">
        <v>721928.74</v>
      </c>
      <c r="P359" s="13">
        <v>22107418.859999999</v>
      </c>
      <c r="Q359" s="13">
        <v>30.6</v>
      </c>
      <c r="R359" s="13">
        <v>81.400000000000006</v>
      </c>
      <c r="S359" s="13">
        <v>13.79</v>
      </c>
      <c r="T359" s="13" t="s">
        <v>1295</v>
      </c>
      <c r="U359" s="13" t="s">
        <v>1296</v>
      </c>
      <c r="V359" s="13"/>
      <c r="W359" s="13"/>
      <c r="X359" s="13"/>
      <c r="Y359" s="13"/>
      <c r="Z359" s="13"/>
      <c r="AA359" s="13"/>
      <c r="AB359" s="14"/>
    </row>
    <row r="360" spans="1:28">
      <c r="A360" s="9" t="s">
        <v>1297</v>
      </c>
      <c r="B360" s="10" t="s">
        <v>1298</v>
      </c>
      <c r="C360" s="10" t="s">
        <v>85</v>
      </c>
      <c r="D360" s="10" t="s">
        <v>119</v>
      </c>
      <c r="E360" s="10" t="s">
        <v>80</v>
      </c>
      <c r="F360" s="10" t="s">
        <v>86</v>
      </c>
      <c r="G360" s="10">
        <v>16954.349999999999</v>
      </c>
      <c r="H360" s="10">
        <v>203452.2</v>
      </c>
      <c r="I360" s="10">
        <v>175.03</v>
      </c>
      <c r="J360" s="10">
        <v>529565.01</v>
      </c>
      <c r="K360" s="10">
        <v>3025.57</v>
      </c>
      <c r="L360" s="10">
        <v>1.1599999999999999</v>
      </c>
      <c r="M360" s="10">
        <v>3357.62</v>
      </c>
      <c r="N360" s="10">
        <v>3166.32</v>
      </c>
      <c r="O360" s="10">
        <v>416462.6</v>
      </c>
      <c r="P360" s="10">
        <v>11380138.93</v>
      </c>
      <c r="Q360" s="10">
        <v>27.3</v>
      </c>
      <c r="R360" s="10">
        <v>70.59</v>
      </c>
      <c r="S360" s="10">
        <v>13.59</v>
      </c>
      <c r="T360" s="10" t="s">
        <v>852</v>
      </c>
      <c r="U360" s="10" t="s">
        <v>1299</v>
      </c>
      <c r="V360" s="10"/>
      <c r="W360" s="10"/>
      <c r="X360" s="10"/>
      <c r="Y360" s="10"/>
      <c r="Z360" s="10"/>
      <c r="AA360" s="10"/>
      <c r="AB360" s="11"/>
    </row>
    <row r="361" spans="1:28">
      <c r="A361" s="12" t="s">
        <v>1300</v>
      </c>
      <c r="B361" s="13" t="s">
        <v>1301</v>
      </c>
      <c r="C361" s="13" t="s">
        <v>277</v>
      </c>
      <c r="D361" s="13" t="s">
        <v>52</v>
      </c>
      <c r="E361" s="13" t="s">
        <v>61</v>
      </c>
      <c r="F361" s="13" t="s">
        <v>86</v>
      </c>
      <c r="G361" s="13">
        <v>6547.96</v>
      </c>
      <c r="H361" s="13">
        <v>78575.520000000004</v>
      </c>
      <c r="I361" s="13">
        <v>465.17</v>
      </c>
      <c r="J361" s="13">
        <v>218254.74</v>
      </c>
      <c r="K361" s="13">
        <v>469.19</v>
      </c>
      <c r="L361" s="13">
        <v>6.09</v>
      </c>
      <c r="M361" s="13">
        <v>0</v>
      </c>
      <c r="N361" s="13">
        <v>299.42</v>
      </c>
      <c r="O361" s="13">
        <v>581206.66</v>
      </c>
      <c r="P361" s="13">
        <v>19437701.170000002</v>
      </c>
      <c r="Q361" s="13">
        <v>33.4</v>
      </c>
      <c r="R361" s="13">
        <v>81.14</v>
      </c>
      <c r="S361" s="13">
        <v>12.84</v>
      </c>
      <c r="T361" s="13" t="s">
        <v>564</v>
      </c>
      <c r="U361" s="13" t="s">
        <v>1302</v>
      </c>
      <c r="V361" s="13"/>
      <c r="W361" s="13"/>
      <c r="X361" s="13"/>
      <c r="Y361" s="13"/>
      <c r="Z361" s="13"/>
      <c r="AA361" s="13"/>
      <c r="AB361" s="14"/>
    </row>
    <row r="362" spans="1:28">
      <c r="A362" s="9" t="s">
        <v>1303</v>
      </c>
      <c r="B362" s="10" t="s">
        <v>1304</v>
      </c>
      <c r="C362" s="10" t="s">
        <v>118</v>
      </c>
      <c r="D362" s="10" t="s">
        <v>73</v>
      </c>
      <c r="E362" s="10" t="s">
        <v>133</v>
      </c>
      <c r="F362" s="10" t="s">
        <v>86</v>
      </c>
      <c r="G362" s="10">
        <v>15240.26</v>
      </c>
      <c r="H362" s="10">
        <v>182883.12</v>
      </c>
      <c r="I362" s="10">
        <v>596.20000000000005</v>
      </c>
      <c r="J362" s="10">
        <v>349444.61</v>
      </c>
      <c r="K362" s="10">
        <v>586.12</v>
      </c>
      <c r="L362" s="10">
        <v>8.9700000000000006</v>
      </c>
      <c r="M362" s="10">
        <v>0</v>
      </c>
      <c r="N362" s="10">
        <v>0</v>
      </c>
      <c r="O362" s="10">
        <v>652409.51</v>
      </c>
      <c r="P362" s="10">
        <v>12109137.449999999</v>
      </c>
      <c r="Q362" s="10">
        <v>18.600000000000001</v>
      </c>
      <c r="R362" s="10">
        <v>56.18</v>
      </c>
      <c r="S362" s="10">
        <v>-15.88</v>
      </c>
      <c r="T362" s="10" t="s">
        <v>1305</v>
      </c>
      <c r="U362" s="10" t="s">
        <v>279</v>
      </c>
      <c r="V362" s="10"/>
      <c r="W362" s="10"/>
      <c r="X362" s="10"/>
      <c r="Y362" s="10"/>
      <c r="Z362" s="10"/>
      <c r="AA362" s="10"/>
      <c r="AB362" s="11"/>
    </row>
    <row r="363" spans="1:28">
      <c r="A363" s="12" t="s">
        <v>1306</v>
      </c>
      <c r="B363" s="13" t="s">
        <v>1307</v>
      </c>
      <c r="C363" s="13" t="s">
        <v>99</v>
      </c>
      <c r="D363" s="13" t="s">
        <v>100</v>
      </c>
      <c r="E363" s="13" t="s">
        <v>61</v>
      </c>
      <c r="F363" s="13" t="s">
        <v>54</v>
      </c>
      <c r="G363" s="13">
        <v>6016.12</v>
      </c>
      <c r="H363" s="13">
        <v>72193.440000000002</v>
      </c>
      <c r="I363" s="13">
        <v>681.28</v>
      </c>
      <c r="J363" s="13">
        <v>102266.12</v>
      </c>
      <c r="K363" s="13">
        <v>150.11000000000001</v>
      </c>
      <c r="L363" s="13">
        <v>7.64</v>
      </c>
      <c r="M363" s="13">
        <v>0</v>
      </c>
      <c r="N363" s="13">
        <v>0</v>
      </c>
      <c r="O363" s="13">
        <v>861252.08</v>
      </c>
      <c r="P363" s="13">
        <v>2167533.73</v>
      </c>
      <c r="Q363" s="13">
        <v>2.5</v>
      </c>
      <c r="R363" s="13">
        <v>65.290000000000006</v>
      </c>
      <c r="S363" s="13">
        <v>48.42</v>
      </c>
      <c r="T363" s="13" t="s">
        <v>345</v>
      </c>
      <c r="U363" s="13" t="s">
        <v>1308</v>
      </c>
      <c r="V363" s="13"/>
      <c r="W363" s="13"/>
      <c r="X363" s="13"/>
      <c r="Y363" s="13"/>
      <c r="Z363" s="13"/>
      <c r="AA363" s="13"/>
      <c r="AB363" s="14"/>
    </row>
    <row r="364" spans="1:28">
      <c r="A364" s="9" t="s">
        <v>1309</v>
      </c>
      <c r="B364" s="10" t="s">
        <v>281</v>
      </c>
      <c r="C364" s="10" t="s">
        <v>59</v>
      </c>
      <c r="D364" s="10" t="s">
        <v>73</v>
      </c>
      <c r="E364" s="10" t="s">
        <v>80</v>
      </c>
      <c r="F364" s="10" t="s">
        <v>54</v>
      </c>
      <c r="G364" s="10">
        <v>17956.810000000001</v>
      </c>
      <c r="H364" s="10">
        <v>215481.72</v>
      </c>
      <c r="I364" s="10">
        <v>284.55</v>
      </c>
      <c r="J364" s="10">
        <v>468848.27</v>
      </c>
      <c r="K364" s="10">
        <v>1647.68</v>
      </c>
      <c r="L364" s="10">
        <v>11.33</v>
      </c>
      <c r="M364" s="10">
        <v>0</v>
      </c>
      <c r="N364" s="10">
        <v>0</v>
      </c>
      <c r="O364" s="10">
        <v>315243.78000000003</v>
      </c>
      <c r="P364" s="10">
        <v>22411173.789999999</v>
      </c>
      <c r="Q364" s="10">
        <v>71.099999999999994</v>
      </c>
      <c r="R364" s="10">
        <v>79.45</v>
      </c>
      <c r="S364" s="10">
        <v>-26.7</v>
      </c>
      <c r="T364" s="10" t="s">
        <v>1310</v>
      </c>
      <c r="U364" s="10" t="s">
        <v>1311</v>
      </c>
      <c r="V364" s="10"/>
      <c r="W364" s="10"/>
      <c r="X364" s="10"/>
      <c r="Y364" s="10"/>
      <c r="Z364" s="10"/>
      <c r="AA364" s="10"/>
      <c r="AB364" s="11"/>
    </row>
    <row r="365" spans="1:28">
      <c r="A365" s="12" t="s">
        <v>1312</v>
      </c>
      <c r="B365" s="13" t="s">
        <v>1313</v>
      </c>
      <c r="C365" s="13" t="s">
        <v>51</v>
      </c>
      <c r="D365" s="13" t="s">
        <v>52</v>
      </c>
      <c r="E365" s="13" t="s">
        <v>80</v>
      </c>
      <c r="F365" s="13" t="s">
        <v>86</v>
      </c>
      <c r="G365" s="13">
        <v>7223.44</v>
      </c>
      <c r="H365" s="13">
        <v>86681.279999999999</v>
      </c>
      <c r="I365" s="13">
        <v>145.41</v>
      </c>
      <c r="J365" s="13">
        <v>96149.61</v>
      </c>
      <c r="K365" s="13">
        <v>661.23</v>
      </c>
      <c r="L365" s="13">
        <v>0.91</v>
      </c>
      <c r="M365" s="13">
        <v>0</v>
      </c>
      <c r="N365" s="13">
        <v>1140</v>
      </c>
      <c r="O365" s="13">
        <v>266465.39</v>
      </c>
      <c r="P365" s="13">
        <v>692277.32</v>
      </c>
      <c r="Q365" s="13">
        <v>2.6</v>
      </c>
      <c r="R365" s="13">
        <v>66.040000000000006</v>
      </c>
      <c r="S365" s="13">
        <v>39.75</v>
      </c>
      <c r="T365" s="13" t="s">
        <v>1314</v>
      </c>
      <c r="U365" s="13" t="s">
        <v>1315</v>
      </c>
      <c r="V365" s="13"/>
      <c r="W365" s="13"/>
      <c r="X365" s="13"/>
      <c r="Y365" s="13"/>
      <c r="Z365" s="13"/>
      <c r="AA365" s="13"/>
      <c r="AB365" s="14"/>
    </row>
    <row r="366" spans="1:28">
      <c r="A366" s="9" t="s">
        <v>1316</v>
      </c>
      <c r="B366" s="10" t="s">
        <v>1317</v>
      </c>
      <c r="C366" s="10" t="s">
        <v>118</v>
      </c>
      <c r="D366" s="10" t="s">
        <v>73</v>
      </c>
      <c r="E366" s="10" t="s">
        <v>53</v>
      </c>
      <c r="F366" s="10" t="s">
        <v>54</v>
      </c>
      <c r="G366" s="10">
        <v>3745.09</v>
      </c>
      <c r="H366" s="10">
        <v>44941.08</v>
      </c>
      <c r="I366" s="10">
        <v>406.74</v>
      </c>
      <c r="J366" s="10">
        <v>117576.27</v>
      </c>
      <c r="K366" s="10">
        <v>289.07</v>
      </c>
      <c r="L366" s="10">
        <v>2.06</v>
      </c>
      <c r="M366" s="10">
        <v>638.58000000000004</v>
      </c>
      <c r="N366" s="10">
        <v>494.68</v>
      </c>
      <c r="O366" s="10">
        <v>800421.53</v>
      </c>
      <c r="P366" s="10">
        <v>15482951.210000001</v>
      </c>
      <c r="Q366" s="10">
        <v>19.3</v>
      </c>
      <c r="R366" s="10">
        <v>78.77</v>
      </c>
      <c r="S366" s="10">
        <v>-2.88</v>
      </c>
      <c r="T366" s="10" t="s">
        <v>1187</v>
      </c>
      <c r="U366" s="10" t="s">
        <v>1318</v>
      </c>
      <c r="V366" s="10"/>
      <c r="W366" s="10"/>
      <c r="X366" s="10"/>
      <c r="Y366" s="10"/>
      <c r="Z366" s="10"/>
      <c r="AA366" s="10"/>
      <c r="AB366" s="11"/>
    </row>
    <row r="367" spans="1:28">
      <c r="A367" s="12" t="s">
        <v>1319</v>
      </c>
      <c r="B367" s="13" t="s">
        <v>1320</v>
      </c>
      <c r="C367" s="13" t="s">
        <v>143</v>
      </c>
      <c r="D367" s="13" t="s">
        <v>60</v>
      </c>
      <c r="E367" s="13" t="s">
        <v>53</v>
      </c>
      <c r="F367" s="13" t="s">
        <v>86</v>
      </c>
      <c r="G367" s="13">
        <v>9812.69</v>
      </c>
      <c r="H367" s="13">
        <v>117752.28</v>
      </c>
      <c r="I367" s="13">
        <v>368.16</v>
      </c>
      <c r="J367" s="13">
        <v>334891.65000000002</v>
      </c>
      <c r="K367" s="13">
        <v>-909.64</v>
      </c>
      <c r="L367" s="13">
        <v>6.67</v>
      </c>
      <c r="M367" s="13">
        <v>1201.21</v>
      </c>
      <c r="N367" s="13">
        <v>1603.45</v>
      </c>
      <c r="O367" s="13">
        <v>552098.66</v>
      </c>
      <c r="P367" s="13">
        <v>23897851.559999999</v>
      </c>
      <c r="Q367" s="13">
        <v>43.3</v>
      </c>
      <c r="R367" s="13">
        <v>81.44</v>
      </c>
      <c r="S367" s="13">
        <v>-9.49</v>
      </c>
      <c r="T367" s="13" t="s">
        <v>815</v>
      </c>
      <c r="U367" s="13" t="s">
        <v>1321</v>
      </c>
      <c r="V367" s="13"/>
      <c r="W367" s="13"/>
      <c r="X367" s="13"/>
      <c r="Y367" s="13"/>
      <c r="Z367" s="13"/>
      <c r="AA367" s="13"/>
      <c r="AB367" s="14"/>
    </row>
    <row r="368" spans="1:28">
      <c r="A368" s="9" t="s">
        <v>1322</v>
      </c>
      <c r="B368" s="10" t="s">
        <v>1323</v>
      </c>
      <c r="C368" s="10" t="s">
        <v>59</v>
      </c>
      <c r="D368" s="10" t="s">
        <v>60</v>
      </c>
      <c r="E368" s="10" t="s">
        <v>74</v>
      </c>
      <c r="F368" s="10" t="s">
        <v>86</v>
      </c>
      <c r="G368" s="10">
        <v>5003.78</v>
      </c>
      <c r="H368" s="10">
        <v>60045.36</v>
      </c>
      <c r="I368" s="10">
        <v>148.61000000000001</v>
      </c>
      <c r="J368" s="10">
        <v>157775.95000000001</v>
      </c>
      <c r="K368" s="10">
        <v>1061.68</v>
      </c>
      <c r="L368" s="10">
        <v>0.64</v>
      </c>
      <c r="M368" s="10">
        <v>0</v>
      </c>
      <c r="N368" s="10">
        <v>0</v>
      </c>
      <c r="O368" s="10">
        <v>421258.62</v>
      </c>
      <c r="P368" s="10">
        <v>21739617.640000001</v>
      </c>
      <c r="Q368" s="10">
        <v>51.6</v>
      </c>
      <c r="R368" s="10">
        <v>68.8</v>
      </c>
      <c r="S368" s="10">
        <v>-0.89</v>
      </c>
      <c r="T368" s="10" t="s">
        <v>204</v>
      </c>
      <c r="U368" s="10" t="s">
        <v>1324</v>
      </c>
      <c r="V368" s="10"/>
      <c r="W368" s="10"/>
      <c r="X368" s="10"/>
      <c r="Y368" s="10"/>
      <c r="Z368" s="10"/>
      <c r="AA368" s="10"/>
      <c r="AB368" s="11"/>
    </row>
    <row r="369" spans="1:28">
      <c r="A369" s="12" t="s">
        <v>1325</v>
      </c>
      <c r="B369" s="13" t="s">
        <v>720</v>
      </c>
      <c r="C369" s="13" t="s">
        <v>72</v>
      </c>
      <c r="D369" s="13" t="s">
        <v>60</v>
      </c>
      <c r="E369" s="13" t="s">
        <v>133</v>
      </c>
      <c r="F369" s="13" t="s">
        <v>86</v>
      </c>
      <c r="G369" s="13">
        <v>6697.46</v>
      </c>
      <c r="H369" s="13">
        <v>80369.52</v>
      </c>
      <c r="I369" s="13">
        <v>645.70000000000005</v>
      </c>
      <c r="J369" s="13">
        <v>135997.95000000001</v>
      </c>
      <c r="K369" s="13">
        <v>-210.62</v>
      </c>
      <c r="L369" s="13">
        <v>8.44</v>
      </c>
      <c r="M369" s="13">
        <v>0</v>
      </c>
      <c r="N369" s="13">
        <v>47.03</v>
      </c>
      <c r="O369" s="13">
        <v>459643.47</v>
      </c>
      <c r="P369" s="13">
        <v>7951942.7699999996</v>
      </c>
      <c r="Q369" s="13">
        <v>17.3</v>
      </c>
      <c r="R369" s="13">
        <v>58.29</v>
      </c>
      <c r="S369" s="13">
        <v>12.74</v>
      </c>
      <c r="T369" s="13" t="s">
        <v>921</v>
      </c>
      <c r="U369" s="13" t="s">
        <v>1326</v>
      </c>
      <c r="V369" s="13"/>
      <c r="W369" s="13"/>
      <c r="X369" s="13"/>
      <c r="Y369" s="13"/>
      <c r="Z369" s="13"/>
      <c r="AA369" s="13"/>
      <c r="AB369" s="14"/>
    </row>
    <row r="370" spans="1:28">
      <c r="A370" s="9" t="s">
        <v>1327</v>
      </c>
      <c r="B370" s="10" t="s">
        <v>1328</v>
      </c>
      <c r="C370" s="10" t="s">
        <v>99</v>
      </c>
      <c r="D370" s="10" t="s">
        <v>119</v>
      </c>
      <c r="E370" s="10" t="s">
        <v>53</v>
      </c>
      <c r="F370" s="10" t="s">
        <v>86</v>
      </c>
      <c r="G370" s="10">
        <v>9627.9500000000007</v>
      </c>
      <c r="H370" s="10">
        <v>115535.4</v>
      </c>
      <c r="I370" s="10">
        <v>364.42</v>
      </c>
      <c r="J370" s="10">
        <v>349438.69</v>
      </c>
      <c r="K370" s="10">
        <v>958.89</v>
      </c>
      <c r="L370" s="10">
        <v>8.41</v>
      </c>
      <c r="M370" s="10">
        <v>0</v>
      </c>
      <c r="N370" s="10">
        <v>0</v>
      </c>
      <c r="O370" s="10">
        <v>905379.4</v>
      </c>
      <c r="P370" s="10">
        <v>830973.18</v>
      </c>
      <c r="Q370" s="10">
        <v>0.9</v>
      </c>
      <c r="R370" s="10">
        <v>80.03</v>
      </c>
      <c r="S370" s="10">
        <v>10.34</v>
      </c>
      <c r="T370" s="10" t="s">
        <v>1329</v>
      </c>
      <c r="U370" s="10" t="s">
        <v>1330</v>
      </c>
      <c r="V370" s="10"/>
      <c r="W370" s="10"/>
      <c r="X370" s="10"/>
      <c r="Y370" s="10"/>
      <c r="Z370" s="10"/>
      <c r="AA370" s="10"/>
      <c r="AB370" s="11"/>
    </row>
    <row r="371" spans="1:28">
      <c r="A371" s="12" t="s">
        <v>1331</v>
      </c>
      <c r="B371" s="13" t="s">
        <v>127</v>
      </c>
      <c r="C371" s="13" t="s">
        <v>66</v>
      </c>
      <c r="D371" s="13" t="s">
        <v>100</v>
      </c>
      <c r="E371" s="13" t="s">
        <v>90</v>
      </c>
      <c r="F371" s="13" t="s">
        <v>75</v>
      </c>
      <c r="G371" s="13">
        <v>12866.48</v>
      </c>
      <c r="H371" s="13">
        <v>154397.76000000001</v>
      </c>
      <c r="I371" s="13">
        <v>652.19000000000005</v>
      </c>
      <c r="J371" s="13">
        <v>187594.79</v>
      </c>
      <c r="K371" s="13">
        <v>287.64</v>
      </c>
      <c r="L371" s="13">
        <v>1.02</v>
      </c>
      <c r="M371" s="13">
        <v>0</v>
      </c>
      <c r="N371" s="13">
        <v>2355.42</v>
      </c>
      <c r="O371" s="13">
        <v>248239.83</v>
      </c>
      <c r="P371" s="13">
        <v>1243905.9099999999</v>
      </c>
      <c r="Q371" s="13">
        <v>5</v>
      </c>
      <c r="R371" s="13">
        <v>78.53</v>
      </c>
      <c r="S371" s="13">
        <v>29.39</v>
      </c>
      <c r="T371" s="13" t="s">
        <v>400</v>
      </c>
      <c r="U371" s="13" t="s">
        <v>1332</v>
      </c>
      <c r="V371" s="13"/>
      <c r="W371" s="13"/>
      <c r="X371" s="13"/>
      <c r="Y371" s="13"/>
      <c r="Z371" s="13"/>
      <c r="AA371" s="13"/>
      <c r="AB371" s="14"/>
    </row>
    <row r="372" spans="1:28">
      <c r="A372" s="9" t="s">
        <v>1333</v>
      </c>
      <c r="B372" s="10" t="s">
        <v>1334</v>
      </c>
      <c r="C372" s="10" t="s">
        <v>138</v>
      </c>
      <c r="D372" s="10" t="s">
        <v>119</v>
      </c>
      <c r="E372" s="10" t="s">
        <v>74</v>
      </c>
      <c r="F372" s="10" t="s">
        <v>86</v>
      </c>
      <c r="G372" s="10">
        <v>4660.5200000000004</v>
      </c>
      <c r="H372" s="10">
        <v>55926.239999999998</v>
      </c>
      <c r="I372" s="10">
        <v>114.18</v>
      </c>
      <c r="J372" s="10">
        <v>26918.58</v>
      </c>
      <c r="K372" s="10">
        <v>235.76</v>
      </c>
      <c r="L372" s="10">
        <v>2.9</v>
      </c>
      <c r="M372" s="10">
        <v>0</v>
      </c>
      <c r="N372" s="10">
        <v>0</v>
      </c>
      <c r="O372" s="10">
        <v>908368.83</v>
      </c>
      <c r="P372" s="10">
        <v>14052952.92</v>
      </c>
      <c r="Q372" s="10">
        <v>15.5</v>
      </c>
      <c r="R372" s="10">
        <v>63.83</v>
      </c>
      <c r="S372" s="10">
        <v>-22.85</v>
      </c>
      <c r="T372" s="10" t="s">
        <v>1335</v>
      </c>
      <c r="U372" s="10" t="s">
        <v>1336</v>
      </c>
      <c r="V372" s="10"/>
      <c r="W372" s="10"/>
      <c r="X372" s="10"/>
      <c r="Y372" s="10"/>
      <c r="Z372" s="10"/>
      <c r="AA372" s="10"/>
      <c r="AB372" s="11"/>
    </row>
    <row r="373" spans="1:28">
      <c r="A373" s="12" t="s">
        <v>1337</v>
      </c>
      <c r="B373" s="13" t="s">
        <v>1041</v>
      </c>
      <c r="C373" s="13" t="s">
        <v>99</v>
      </c>
      <c r="D373" s="13" t="s">
        <v>73</v>
      </c>
      <c r="E373" s="13" t="s">
        <v>80</v>
      </c>
      <c r="F373" s="13" t="s">
        <v>54</v>
      </c>
      <c r="G373" s="13">
        <v>13428.43</v>
      </c>
      <c r="H373" s="13">
        <v>161141.16</v>
      </c>
      <c r="I373" s="13">
        <v>138.26</v>
      </c>
      <c r="J373" s="13">
        <v>343447.2</v>
      </c>
      <c r="K373" s="13">
        <v>2484.0700000000002</v>
      </c>
      <c r="L373" s="13">
        <v>2.2200000000000002</v>
      </c>
      <c r="M373" s="13">
        <v>0</v>
      </c>
      <c r="N373" s="13">
        <v>0</v>
      </c>
      <c r="O373" s="13">
        <v>556345.75</v>
      </c>
      <c r="P373" s="13">
        <v>15331983.67</v>
      </c>
      <c r="Q373" s="13"/>
      <c r="R373" s="13">
        <v>71.63</v>
      </c>
      <c r="S373" s="13">
        <v>57.8</v>
      </c>
      <c r="T373" s="13" t="s">
        <v>1338</v>
      </c>
      <c r="U373" s="13" t="s">
        <v>1339</v>
      </c>
      <c r="V373" s="13"/>
      <c r="W373" s="13"/>
      <c r="X373" s="13"/>
      <c r="Y373" s="13"/>
      <c r="Z373" s="13"/>
      <c r="AA373" s="13"/>
      <c r="AB373" s="14"/>
    </row>
    <row r="374" spans="1:28">
      <c r="A374" s="9" t="s">
        <v>1340</v>
      </c>
      <c r="B374" s="10" t="s">
        <v>1341</v>
      </c>
      <c r="C374" s="10" t="s">
        <v>99</v>
      </c>
      <c r="D374" s="10" t="s">
        <v>73</v>
      </c>
      <c r="E374" s="10" t="s">
        <v>90</v>
      </c>
      <c r="F374" s="10" t="s">
        <v>75</v>
      </c>
      <c r="G374" s="10">
        <v>8705.64</v>
      </c>
      <c r="H374" s="10">
        <v>104467.68</v>
      </c>
      <c r="I374" s="10">
        <v>692.79</v>
      </c>
      <c r="J374" s="10">
        <v>156587.92000000001</v>
      </c>
      <c r="K374" s="10">
        <v>226.03</v>
      </c>
      <c r="L374" s="10">
        <v>6.97</v>
      </c>
      <c r="M374" s="10">
        <v>532.17999999999995</v>
      </c>
      <c r="N374" s="10">
        <v>2038.52</v>
      </c>
      <c r="O374" s="10">
        <v>563078.27</v>
      </c>
      <c r="P374" s="10">
        <v>13507738.08</v>
      </c>
      <c r="Q374" s="10">
        <v>24</v>
      </c>
      <c r="R374" s="10">
        <v>76.290000000000006</v>
      </c>
      <c r="S374" s="10">
        <v>-13.97</v>
      </c>
      <c r="T374" s="10" t="s">
        <v>439</v>
      </c>
      <c r="U374" s="10" t="s">
        <v>259</v>
      </c>
      <c r="V374" s="10"/>
      <c r="W374" s="10"/>
      <c r="X374" s="10"/>
      <c r="Y374" s="10"/>
      <c r="Z374" s="10"/>
      <c r="AA374" s="10"/>
      <c r="AB374" s="11"/>
    </row>
    <row r="375" spans="1:28">
      <c r="A375" s="12" t="s">
        <v>1342</v>
      </c>
      <c r="B375" s="13" t="s">
        <v>289</v>
      </c>
      <c r="C375" s="13" t="s">
        <v>51</v>
      </c>
      <c r="D375" s="13" t="s">
        <v>100</v>
      </c>
      <c r="E375" s="13" t="s">
        <v>74</v>
      </c>
      <c r="F375" s="13" t="s">
        <v>75</v>
      </c>
      <c r="G375" s="13">
        <v>6407.14</v>
      </c>
      <c r="H375" s="13">
        <v>76885.679999999993</v>
      </c>
      <c r="I375" s="13">
        <v>76.19</v>
      </c>
      <c r="J375" s="13">
        <v>55262.47</v>
      </c>
      <c r="K375" s="13">
        <v>725.32</v>
      </c>
      <c r="L375" s="13">
        <v>1.01</v>
      </c>
      <c r="M375" s="13">
        <v>2150.2399999999998</v>
      </c>
      <c r="N375" s="13">
        <v>0</v>
      </c>
      <c r="O375" s="13">
        <v>304356.40999999997</v>
      </c>
      <c r="P375" s="13">
        <v>22524919.09</v>
      </c>
      <c r="Q375" s="13">
        <v>74</v>
      </c>
      <c r="R375" s="13">
        <v>81</v>
      </c>
      <c r="S375" s="13">
        <v>-14.43</v>
      </c>
      <c r="T375" s="13" t="s">
        <v>1343</v>
      </c>
      <c r="U375" s="13" t="s">
        <v>416</v>
      </c>
      <c r="V375" s="13"/>
      <c r="W375" s="13"/>
      <c r="X375" s="13"/>
      <c r="Y375" s="13"/>
      <c r="Z375" s="13"/>
      <c r="AA375" s="13"/>
      <c r="AB375" s="14"/>
    </row>
    <row r="376" spans="1:28">
      <c r="A376" s="9" t="s">
        <v>1344</v>
      </c>
      <c r="B376" s="10" t="s">
        <v>1345</v>
      </c>
      <c r="C376" s="10" t="s">
        <v>138</v>
      </c>
      <c r="D376" s="10" t="s">
        <v>52</v>
      </c>
      <c r="E376" s="10" t="s">
        <v>80</v>
      </c>
      <c r="F376" s="10" t="s">
        <v>75</v>
      </c>
      <c r="G376" s="10">
        <v>16745.11</v>
      </c>
      <c r="H376" s="10">
        <v>200941.32</v>
      </c>
      <c r="I376" s="10">
        <v>279.95999999999998</v>
      </c>
      <c r="J376" s="10">
        <v>159451.09</v>
      </c>
      <c r="K376" s="10">
        <v>569.54999999999995</v>
      </c>
      <c r="L376" s="10">
        <v>6.78</v>
      </c>
      <c r="M376" s="10">
        <v>0</v>
      </c>
      <c r="N376" s="10">
        <v>0</v>
      </c>
      <c r="O376" s="10">
        <v>554994.92000000004</v>
      </c>
      <c r="P376" s="10">
        <v>6121145.7199999997</v>
      </c>
      <c r="Q376" s="10">
        <v>11</v>
      </c>
      <c r="R376" s="10">
        <v>75.61</v>
      </c>
      <c r="S376" s="10">
        <v>53.34</v>
      </c>
      <c r="T376" s="10" t="s">
        <v>977</v>
      </c>
      <c r="U376" s="10" t="s">
        <v>1346</v>
      </c>
      <c r="V376" s="10"/>
      <c r="W376" s="10"/>
      <c r="X376" s="10"/>
      <c r="Y376" s="10"/>
      <c r="Z376" s="10"/>
      <c r="AA376" s="10"/>
      <c r="AB376" s="11"/>
    </row>
    <row r="377" spans="1:28">
      <c r="A377" s="12" t="s">
        <v>1347</v>
      </c>
      <c r="B377" s="13" t="s">
        <v>1348</v>
      </c>
      <c r="C377" s="13" t="s">
        <v>66</v>
      </c>
      <c r="D377" s="13" t="s">
        <v>100</v>
      </c>
      <c r="E377" s="13" t="s">
        <v>90</v>
      </c>
      <c r="F377" s="13" t="s">
        <v>75</v>
      </c>
      <c r="G377" s="13">
        <v>7414.25</v>
      </c>
      <c r="H377" s="13">
        <v>88971</v>
      </c>
      <c r="I377" s="13">
        <v>1031.56</v>
      </c>
      <c r="J377" s="13">
        <v>126810.08</v>
      </c>
      <c r="K377" s="13">
        <v>122.93</v>
      </c>
      <c r="L377" s="13">
        <v>0.55000000000000004</v>
      </c>
      <c r="M377" s="13">
        <v>0</v>
      </c>
      <c r="N377" s="13">
        <v>0</v>
      </c>
      <c r="O377" s="13">
        <v>684843.58</v>
      </c>
      <c r="P377" s="13">
        <v>18767738.25</v>
      </c>
      <c r="Q377" s="13">
        <v>27.4</v>
      </c>
      <c r="R377" s="13">
        <v>73.540000000000006</v>
      </c>
      <c r="S377" s="13">
        <v>-30.97</v>
      </c>
      <c r="T377" s="13" t="s">
        <v>642</v>
      </c>
      <c r="U377" s="13" t="s">
        <v>511</v>
      </c>
      <c r="V377" s="13"/>
      <c r="W377" s="13"/>
      <c r="X377" s="13"/>
      <c r="Y377" s="13"/>
      <c r="Z377" s="13"/>
      <c r="AA377" s="13"/>
      <c r="AB377" s="14"/>
    </row>
    <row r="378" spans="1:28">
      <c r="A378" s="9" t="s">
        <v>1349</v>
      </c>
      <c r="B378" s="10" t="s">
        <v>1350</v>
      </c>
      <c r="C378" s="10" t="s">
        <v>85</v>
      </c>
      <c r="D378" s="10" t="s">
        <v>100</v>
      </c>
      <c r="E378" s="10" t="s">
        <v>74</v>
      </c>
      <c r="F378" s="10" t="s">
        <v>86</v>
      </c>
      <c r="G378" s="10">
        <v>16335.89</v>
      </c>
      <c r="H378" s="10">
        <v>196030.68</v>
      </c>
      <c r="I378" s="10">
        <v>85.53</v>
      </c>
      <c r="J378" s="10">
        <v>268245.68</v>
      </c>
      <c r="K378" s="10">
        <v>3136.28</v>
      </c>
      <c r="L378" s="10">
        <v>6.14</v>
      </c>
      <c r="M378" s="10">
        <v>1117.6500000000001</v>
      </c>
      <c r="N378" s="10">
        <v>0</v>
      </c>
      <c r="O378" s="10">
        <v>833844.36</v>
      </c>
      <c r="P378" s="10">
        <v>11984448.32</v>
      </c>
      <c r="Q378" s="10">
        <v>14.4</v>
      </c>
      <c r="R378" s="10">
        <v>71.78</v>
      </c>
      <c r="S378" s="10">
        <v>-33.1</v>
      </c>
      <c r="T378" s="10" t="s">
        <v>1351</v>
      </c>
      <c r="U378" s="10" t="s">
        <v>1352</v>
      </c>
      <c r="V378" s="10"/>
      <c r="W378" s="10"/>
      <c r="X378" s="10"/>
      <c r="Y378" s="10"/>
      <c r="Z378" s="10"/>
      <c r="AA378" s="10"/>
      <c r="AB378" s="11"/>
    </row>
    <row r="379" spans="1:28">
      <c r="A379" s="12" t="s">
        <v>1353</v>
      </c>
      <c r="B379" s="13" t="s">
        <v>1354</v>
      </c>
      <c r="C379" s="13" t="s">
        <v>128</v>
      </c>
      <c r="D379" s="13" t="s">
        <v>73</v>
      </c>
      <c r="E379" s="13" t="s">
        <v>90</v>
      </c>
      <c r="F379" s="13" t="s">
        <v>86</v>
      </c>
      <c r="G379" s="13">
        <v>4996.5600000000004</v>
      </c>
      <c r="H379" s="13">
        <v>59958.720000000001</v>
      </c>
      <c r="I379" s="13">
        <v>891.82</v>
      </c>
      <c r="J379" s="13">
        <v>82661.03</v>
      </c>
      <c r="K379" s="13">
        <v>92.69</v>
      </c>
      <c r="L379" s="13">
        <v>9.19</v>
      </c>
      <c r="M379" s="13">
        <v>0</v>
      </c>
      <c r="N379" s="13">
        <v>654.62</v>
      </c>
      <c r="O379" s="13">
        <v>184788.63</v>
      </c>
      <c r="P379" s="13">
        <v>17558075.91</v>
      </c>
      <c r="Q379" s="13">
        <v>95</v>
      </c>
      <c r="R379" s="13">
        <v>72.05</v>
      </c>
      <c r="S379" s="13">
        <v>22.67</v>
      </c>
      <c r="T379" s="13" t="s">
        <v>953</v>
      </c>
      <c r="U379" s="13" t="s">
        <v>1355</v>
      </c>
      <c r="V379" s="13"/>
      <c r="W379" s="13"/>
      <c r="X379" s="13"/>
      <c r="Y379" s="13"/>
      <c r="Z379" s="13"/>
      <c r="AA379" s="13"/>
      <c r="AB379" s="14"/>
    </row>
    <row r="380" spans="1:28">
      <c r="A380" s="9" t="s">
        <v>1356</v>
      </c>
      <c r="B380" s="10" t="s">
        <v>318</v>
      </c>
      <c r="C380" s="10" t="s">
        <v>72</v>
      </c>
      <c r="D380" s="10" t="s">
        <v>60</v>
      </c>
      <c r="E380" s="10" t="s">
        <v>80</v>
      </c>
      <c r="F380" s="10" t="s">
        <v>54</v>
      </c>
      <c r="G380" s="10">
        <v>1257.92</v>
      </c>
      <c r="H380" s="10">
        <v>15095.04</v>
      </c>
      <c r="I380" s="10">
        <v>127.13</v>
      </c>
      <c r="J380" s="10">
        <v>15454.35</v>
      </c>
      <c r="K380" s="10">
        <v>121.56</v>
      </c>
      <c r="L380" s="10">
        <v>10.23</v>
      </c>
      <c r="M380" s="10">
        <v>156.38</v>
      </c>
      <c r="N380" s="10">
        <v>0</v>
      </c>
      <c r="O380" s="10">
        <v>340026.74</v>
      </c>
      <c r="P380" s="10">
        <v>657217.23</v>
      </c>
      <c r="Q380" s="10">
        <v>1.9</v>
      </c>
      <c r="R380" s="10">
        <v>72.75</v>
      </c>
      <c r="S380" s="10">
        <v>-37.56</v>
      </c>
      <c r="T380" s="10" t="s">
        <v>759</v>
      </c>
      <c r="U380" s="10" t="s">
        <v>1357</v>
      </c>
      <c r="V380" s="10"/>
      <c r="W380" s="10"/>
      <c r="X380" s="10"/>
      <c r="Y380" s="10"/>
      <c r="Z380" s="10"/>
      <c r="AA380" s="10"/>
      <c r="AB380" s="11"/>
    </row>
    <row r="381" spans="1:28">
      <c r="A381" s="12" t="s">
        <v>1358</v>
      </c>
      <c r="B381" s="13" t="s">
        <v>1359</v>
      </c>
      <c r="C381" s="13" t="s">
        <v>99</v>
      </c>
      <c r="D381" s="13" t="s">
        <v>100</v>
      </c>
      <c r="E381" s="13" t="s">
        <v>53</v>
      </c>
      <c r="F381" s="13" t="s">
        <v>75</v>
      </c>
      <c r="G381" s="13">
        <v>3383.71</v>
      </c>
      <c r="H381" s="13">
        <v>40604.519999999997</v>
      </c>
      <c r="I381" s="13">
        <v>347.66</v>
      </c>
      <c r="J381" s="13">
        <v>76199.19</v>
      </c>
      <c r="K381" s="13">
        <v>219.18</v>
      </c>
      <c r="L381" s="13">
        <v>6.43</v>
      </c>
      <c r="M381" s="13">
        <v>0</v>
      </c>
      <c r="N381" s="13">
        <v>599.88</v>
      </c>
      <c r="O381" s="13">
        <v>640598.4</v>
      </c>
      <c r="P381" s="13">
        <v>19719549.190000001</v>
      </c>
      <c r="Q381" s="13">
        <v>30.8</v>
      </c>
      <c r="R381" s="13">
        <v>58.24</v>
      </c>
      <c r="S381" s="13">
        <v>32.409999999999997</v>
      </c>
      <c r="T381" s="13" t="s">
        <v>1360</v>
      </c>
      <c r="U381" s="13" t="s">
        <v>1361</v>
      </c>
      <c r="V381" s="13"/>
      <c r="W381" s="13"/>
      <c r="X381" s="13"/>
      <c r="Y381" s="13"/>
      <c r="Z381" s="13"/>
      <c r="AA381" s="13"/>
      <c r="AB381" s="14"/>
    </row>
    <row r="382" spans="1:28">
      <c r="A382" s="9" t="s">
        <v>1362</v>
      </c>
      <c r="B382" s="10" t="s">
        <v>1363</v>
      </c>
      <c r="C382" s="10" t="s">
        <v>59</v>
      </c>
      <c r="D382" s="10" t="s">
        <v>100</v>
      </c>
      <c r="E382" s="10" t="s">
        <v>61</v>
      </c>
      <c r="F382" s="10" t="s">
        <v>86</v>
      </c>
      <c r="G382" s="10">
        <v>13838.9</v>
      </c>
      <c r="H382" s="10">
        <v>166066.79999999999</v>
      </c>
      <c r="I382" s="10">
        <v>758.74</v>
      </c>
      <c r="J382" s="10">
        <v>280879.86</v>
      </c>
      <c r="K382" s="10">
        <v>370.19</v>
      </c>
      <c r="L382" s="10">
        <v>5.07</v>
      </c>
      <c r="M382" s="10">
        <v>0</v>
      </c>
      <c r="N382" s="10">
        <v>3199.72</v>
      </c>
      <c r="O382" s="10">
        <v>281274.77</v>
      </c>
      <c r="P382" s="10">
        <v>11420543.220000001</v>
      </c>
      <c r="Q382" s="10">
        <v>40.6</v>
      </c>
      <c r="R382" s="10">
        <v>65.38</v>
      </c>
      <c r="S382" s="10">
        <v>52.86</v>
      </c>
      <c r="T382" s="10" t="s">
        <v>1364</v>
      </c>
      <c r="U382" s="10" t="s">
        <v>1365</v>
      </c>
      <c r="V382" s="10"/>
      <c r="W382" s="10"/>
      <c r="X382" s="10"/>
      <c r="Y382" s="10"/>
      <c r="Z382" s="10"/>
      <c r="AA382" s="10"/>
      <c r="AB382" s="11"/>
    </row>
    <row r="383" spans="1:28">
      <c r="A383" s="12" t="s">
        <v>1366</v>
      </c>
      <c r="B383" s="13" t="s">
        <v>1367</v>
      </c>
      <c r="C383" s="13" t="s">
        <v>99</v>
      </c>
      <c r="D383" s="13" t="s">
        <v>73</v>
      </c>
      <c r="E383" s="13" t="s">
        <v>74</v>
      </c>
      <c r="F383" s="13" t="s">
        <v>54</v>
      </c>
      <c r="G383" s="13">
        <v>10011.35</v>
      </c>
      <c r="H383" s="13">
        <v>120136.2</v>
      </c>
      <c r="I383" s="13">
        <v>137.69999999999999</v>
      </c>
      <c r="J383" s="13">
        <v>292388.02</v>
      </c>
      <c r="K383" s="13">
        <v>2123.37</v>
      </c>
      <c r="L383" s="13">
        <v>6.83</v>
      </c>
      <c r="M383" s="13">
        <v>0</v>
      </c>
      <c r="N383" s="13">
        <v>0</v>
      </c>
      <c r="O383" s="13">
        <v>353614.59</v>
      </c>
      <c r="P383" s="13">
        <v>17355657.670000002</v>
      </c>
      <c r="Q383" s="13">
        <v>49.1</v>
      </c>
      <c r="R383" s="13">
        <v>72.12</v>
      </c>
      <c r="S383" s="13">
        <v>31.34</v>
      </c>
      <c r="T383" s="13" t="s">
        <v>1368</v>
      </c>
      <c r="U383" s="13" t="s">
        <v>1343</v>
      </c>
      <c r="V383" s="13"/>
      <c r="W383" s="13"/>
      <c r="X383" s="13"/>
      <c r="Y383" s="13"/>
      <c r="Z383" s="13"/>
      <c r="AA383" s="13"/>
      <c r="AB383" s="14"/>
    </row>
    <row r="384" spans="1:28">
      <c r="A384" s="9" t="s">
        <v>1369</v>
      </c>
      <c r="B384" s="10" t="s">
        <v>1370</v>
      </c>
      <c r="C384" s="10" t="s">
        <v>138</v>
      </c>
      <c r="D384" s="10" t="s">
        <v>119</v>
      </c>
      <c r="E384" s="10" t="s">
        <v>61</v>
      </c>
      <c r="F384" s="10" t="s">
        <v>54</v>
      </c>
      <c r="G384" s="10">
        <v>6672.5</v>
      </c>
      <c r="H384" s="10">
        <v>80070</v>
      </c>
      <c r="I384" s="10">
        <v>579.98</v>
      </c>
      <c r="J384" s="10">
        <v>90054.11</v>
      </c>
      <c r="K384" s="10"/>
      <c r="L384" s="10">
        <v>8.2200000000000006</v>
      </c>
      <c r="M384" s="10">
        <v>0</v>
      </c>
      <c r="N384" s="10">
        <v>0</v>
      </c>
      <c r="O384" s="10">
        <v>274601.2</v>
      </c>
      <c r="P384" s="10">
        <v>23994786.850000001</v>
      </c>
      <c r="Q384" s="10">
        <v>87.4</v>
      </c>
      <c r="R384" s="10">
        <v>69.95</v>
      </c>
      <c r="S384" s="10">
        <v>18.14</v>
      </c>
      <c r="T384" s="10" t="s">
        <v>632</v>
      </c>
      <c r="U384" s="10" t="s">
        <v>1371</v>
      </c>
      <c r="V384" s="10"/>
      <c r="W384" s="10"/>
      <c r="X384" s="10"/>
      <c r="Y384" s="10"/>
      <c r="Z384" s="10"/>
      <c r="AA384" s="10"/>
      <c r="AB384" s="11"/>
    </row>
    <row r="385" spans="1:28">
      <c r="A385" s="12" t="s">
        <v>1372</v>
      </c>
      <c r="B385" s="13" t="s">
        <v>790</v>
      </c>
      <c r="C385" s="13" t="s">
        <v>105</v>
      </c>
      <c r="D385" s="13" t="s">
        <v>60</v>
      </c>
      <c r="E385" s="13" t="s">
        <v>61</v>
      </c>
      <c r="F385" s="13" t="s">
        <v>54</v>
      </c>
      <c r="G385" s="13">
        <v>6034.32</v>
      </c>
      <c r="H385" s="13">
        <v>72411.839999999997</v>
      </c>
      <c r="I385" s="13">
        <v>618.6</v>
      </c>
      <c r="J385" s="13">
        <v>50772.58</v>
      </c>
      <c r="K385" s="13">
        <v>82.08</v>
      </c>
      <c r="L385" s="13">
        <v>11.36</v>
      </c>
      <c r="M385" s="13">
        <v>0</v>
      </c>
      <c r="N385" s="13">
        <v>0</v>
      </c>
      <c r="O385" s="13">
        <v>609833.25</v>
      </c>
      <c r="P385" s="13">
        <v>13413690.279999999</v>
      </c>
      <c r="Q385" s="13">
        <v>22</v>
      </c>
      <c r="R385" s="13">
        <v>-28.19</v>
      </c>
      <c r="S385" s="13">
        <v>59.83</v>
      </c>
      <c r="T385" s="13" t="s">
        <v>492</v>
      </c>
      <c r="U385" s="13" t="s">
        <v>1373</v>
      </c>
      <c r="V385" s="13"/>
      <c r="W385" s="13"/>
      <c r="X385" s="13"/>
      <c r="Y385" s="13"/>
      <c r="Z385" s="13"/>
      <c r="AA385" s="13"/>
      <c r="AB385" s="14"/>
    </row>
    <row r="386" spans="1:28">
      <c r="A386" s="9" t="s">
        <v>1374</v>
      </c>
      <c r="B386" s="10" t="s">
        <v>1375</v>
      </c>
      <c r="C386" s="10" t="s">
        <v>138</v>
      </c>
      <c r="D386" s="10" t="s">
        <v>73</v>
      </c>
      <c r="E386" s="10" t="s">
        <v>74</v>
      </c>
      <c r="F386" s="10" t="s">
        <v>86</v>
      </c>
      <c r="G386" s="10">
        <v>1752.15</v>
      </c>
      <c r="H386" s="10">
        <v>21025.8</v>
      </c>
      <c r="I386" s="10">
        <v>142.33000000000001</v>
      </c>
      <c r="J386" s="10">
        <v>41204.120000000003</v>
      </c>
      <c r="K386" s="10">
        <v>289.5</v>
      </c>
      <c r="L386" s="10">
        <v>4.8899999999999997</v>
      </c>
      <c r="M386" s="10">
        <v>0</v>
      </c>
      <c r="N386" s="10">
        <v>0</v>
      </c>
      <c r="O386" s="10">
        <v>837492.3</v>
      </c>
      <c r="P386" s="10">
        <v>2232394.67</v>
      </c>
      <c r="Q386" s="10">
        <v>2.7</v>
      </c>
      <c r="R386" s="10">
        <v>69.95</v>
      </c>
      <c r="S386" s="10">
        <v>51.43</v>
      </c>
      <c r="T386" s="10" t="s">
        <v>531</v>
      </c>
      <c r="U386" s="10" t="s">
        <v>1376</v>
      </c>
      <c r="V386" s="10"/>
      <c r="W386" s="10"/>
      <c r="X386" s="10"/>
      <c r="Y386" s="10"/>
      <c r="Z386" s="10"/>
      <c r="AA386" s="10"/>
      <c r="AB386" s="11"/>
    </row>
    <row r="387" spans="1:28">
      <c r="A387" s="12" t="s">
        <v>1377</v>
      </c>
      <c r="B387" s="13" t="s">
        <v>1378</v>
      </c>
      <c r="C387" s="13" t="s">
        <v>143</v>
      </c>
      <c r="D387" s="13" t="s">
        <v>73</v>
      </c>
      <c r="E387" s="13" t="s">
        <v>90</v>
      </c>
      <c r="F387" s="13" t="s">
        <v>54</v>
      </c>
      <c r="G387" s="13">
        <v>179.04</v>
      </c>
      <c r="H387" s="13">
        <v>2148.48</v>
      </c>
      <c r="I387" s="13">
        <v>741.1</v>
      </c>
      <c r="J387" s="13">
        <v>1341.03</v>
      </c>
      <c r="K387" s="13">
        <v>1.81</v>
      </c>
      <c r="L387" s="13">
        <v>10.62</v>
      </c>
      <c r="M387" s="13">
        <v>7.72</v>
      </c>
      <c r="N387" s="13">
        <v>14.23</v>
      </c>
      <c r="O387" s="13">
        <v>504345.3</v>
      </c>
      <c r="P387" s="13">
        <v>18251965.390000001</v>
      </c>
      <c r="Q387" s="13">
        <v>36.200000000000003</v>
      </c>
      <c r="R387" s="13">
        <v>71.45</v>
      </c>
      <c r="S387" s="13">
        <v>18.420000000000002</v>
      </c>
      <c r="T387" s="13" t="s">
        <v>1379</v>
      </c>
      <c r="U387" s="13" t="s">
        <v>1296</v>
      </c>
      <c r="V387" s="13"/>
      <c r="W387" s="13"/>
      <c r="X387" s="13"/>
      <c r="Y387" s="13"/>
      <c r="Z387" s="13"/>
      <c r="AA387" s="13"/>
      <c r="AB387" s="14"/>
    </row>
    <row r="388" spans="1:28">
      <c r="A388" s="9" t="s">
        <v>1380</v>
      </c>
      <c r="B388" s="10" t="s">
        <v>1381</v>
      </c>
      <c r="C388" s="10" t="s">
        <v>99</v>
      </c>
      <c r="D388" s="10" t="s">
        <v>119</v>
      </c>
      <c r="E388" s="10" t="s">
        <v>74</v>
      </c>
      <c r="F388" s="10" t="s">
        <v>54</v>
      </c>
      <c r="G388" s="10">
        <v>13229.3</v>
      </c>
      <c r="H388" s="10">
        <v>158751.6</v>
      </c>
      <c r="I388" s="10">
        <v>111.48</v>
      </c>
      <c r="J388" s="10">
        <v>239191.73</v>
      </c>
      <c r="K388" s="10">
        <v>2145.6</v>
      </c>
      <c r="L388" s="10">
        <v>10.210000000000001</v>
      </c>
      <c r="M388" s="10">
        <v>3266.06</v>
      </c>
      <c r="N388" s="10">
        <v>0</v>
      </c>
      <c r="O388" s="10">
        <v>663716.43999999994</v>
      </c>
      <c r="P388" s="10">
        <v>12720807.949999999</v>
      </c>
      <c r="Q388" s="10">
        <v>19.2</v>
      </c>
      <c r="R388" s="10">
        <v>65.599999999999994</v>
      </c>
      <c r="S388" s="10">
        <v>50.04</v>
      </c>
      <c r="T388" s="10" t="s">
        <v>1156</v>
      </c>
      <c r="U388" s="10" t="s">
        <v>1135</v>
      </c>
      <c r="V388" s="10"/>
      <c r="W388" s="10"/>
      <c r="X388" s="10"/>
      <c r="Y388" s="10"/>
      <c r="Z388" s="10"/>
      <c r="AA388" s="10"/>
      <c r="AB388" s="11"/>
    </row>
    <row r="389" spans="1:28">
      <c r="A389" s="12" t="s">
        <v>1382</v>
      </c>
      <c r="B389" s="13" t="s">
        <v>1383</v>
      </c>
      <c r="C389" s="13" t="s">
        <v>175</v>
      </c>
      <c r="D389" s="13" t="s">
        <v>60</v>
      </c>
      <c r="E389" s="13" t="s">
        <v>61</v>
      </c>
      <c r="F389" s="13" t="s">
        <v>54</v>
      </c>
      <c r="G389" s="13">
        <v>5829.44</v>
      </c>
      <c r="H389" s="13">
        <v>69953.279999999999</v>
      </c>
      <c r="I389" s="13">
        <v>428.88</v>
      </c>
      <c r="J389" s="13">
        <v>113251.56</v>
      </c>
      <c r="K389" s="13">
        <v>264.06</v>
      </c>
      <c r="L389" s="13">
        <v>9.2799999999999994</v>
      </c>
      <c r="M389" s="13">
        <v>0</v>
      </c>
      <c r="N389" s="13">
        <v>0</v>
      </c>
      <c r="O389" s="13">
        <v>875624.86</v>
      </c>
      <c r="P389" s="13">
        <v>5081257.28</v>
      </c>
      <c r="Q389" s="13">
        <v>5.8</v>
      </c>
      <c r="R389" s="13">
        <v>55.57</v>
      </c>
      <c r="S389" s="13">
        <v>-29.37</v>
      </c>
      <c r="T389" s="13" t="s">
        <v>1384</v>
      </c>
      <c r="U389" s="13" t="s">
        <v>1385</v>
      </c>
      <c r="V389" s="13"/>
      <c r="W389" s="13"/>
      <c r="X389" s="13"/>
      <c r="Y389" s="13"/>
      <c r="Z389" s="13"/>
      <c r="AA389" s="13"/>
      <c r="AB389" s="14"/>
    </row>
    <row r="390" spans="1:28">
      <c r="A390" s="9" t="s">
        <v>1386</v>
      </c>
      <c r="B390" s="10" t="s">
        <v>1387</v>
      </c>
      <c r="C390" s="10" t="s">
        <v>85</v>
      </c>
      <c r="D390" s="10" t="s">
        <v>60</v>
      </c>
      <c r="E390" s="10" t="s">
        <v>67</v>
      </c>
      <c r="F390" s="10" t="s">
        <v>86</v>
      </c>
      <c r="G390" s="10">
        <v>2219.52</v>
      </c>
      <c r="H390" s="10">
        <v>26634.240000000002</v>
      </c>
      <c r="I390" s="10">
        <v>590.79</v>
      </c>
      <c r="J390" s="10">
        <v>14137.12</v>
      </c>
      <c r="K390" s="10">
        <v>23.93</v>
      </c>
      <c r="L390" s="10">
        <v>11.98</v>
      </c>
      <c r="M390" s="10">
        <v>422.82</v>
      </c>
      <c r="N390" s="10">
        <v>398.01</v>
      </c>
      <c r="O390" s="10">
        <v>932358.37</v>
      </c>
      <c r="P390" s="10">
        <v>10386405.539999999</v>
      </c>
      <c r="Q390" s="10">
        <v>11.1</v>
      </c>
      <c r="R390" s="10">
        <v>64.989999999999995</v>
      </c>
      <c r="S390" s="10">
        <v>18.05</v>
      </c>
      <c r="T390" s="10" t="s">
        <v>1177</v>
      </c>
      <c r="U390" s="10" t="s">
        <v>1388</v>
      </c>
      <c r="V390" s="10"/>
      <c r="W390" s="10"/>
      <c r="X390" s="10"/>
      <c r="Y390" s="10"/>
      <c r="Z390" s="10"/>
      <c r="AA390" s="10"/>
      <c r="AB390" s="11"/>
    </row>
    <row r="391" spans="1:28">
      <c r="A391" s="12" t="s">
        <v>1389</v>
      </c>
      <c r="B391" s="13" t="s">
        <v>1390</v>
      </c>
      <c r="C391" s="13" t="s">
        <v>72</v>
      </c>
      <c r="D391" s="13" t="s">
        <v>73</v>
      </c>
      <c r="E391" s="13" t="s">
        <v>61</v>
      </c>
      <c r="F391" s="13" t="s">
        <v>54</v>
      </c>
      <c r="G391" s="13">
        <v>6309.01</v>
      </c>
      <c r="H391" s="13">
        <v>75708.12</v>
      </c>
      <c r="I391" s="13">
        <v>456.29</v>
      </c>
      <c r="J391" s="13">
        <v>114051.72</v>
      </c>
      <c r="K391" s="13">
        <v>249.95</v>
      </c>
      <c r="L391" s="13">
        <v>5.43</v>
      </c>
      <c r="M391" s="13">
        <v>0</v>
      </c>
      <c r="N391" s="13">
        <v>1244.8900000000001</v>
      </c>
      <c r="O391" s="13">
        <v>747635.21</v>
      </c>
      <c r="P391" s="13">
        <v>3419633.71</v>
      </c>
      <c r="Q391" s="13">
        <v>4.5999999999999996</v>
      </c>
      <c r="R391" s="13">
        <v>60.6</v>
      </c>
      <c r="S391" s="13">
        <v>0.94</v>
      </c>
      <c r="T391" s="13" t="s">
        <v>1391</v>
      </c>
      <c r="U391" s="13" t="s">
        <v>1310</v>
      </c>
      <c r="V391" s="13"/>
      <c r="W391" s="13"/>
      <c r="X391" s="13"/>
      <c r="Y391" s="13"/>
      <c r="Z391" s="13"/>
      <c r="AA391" s="13"/>
      <c r="AB391" s="14"/>
    </row>
    <row r="392" spans="1:28">
      <c r="A392" s="9" t="s">
        <v>1392</v>
      </c>
      <c r="B392" s="10" t="s">
        <v>1393</v>
      </c>
      <c r="C392" s="10" t="s">
        <v>59</v>
      </c>
      <c r="D392" s="10" t="s">
        <v>73</v>
      </c>
      <c r="E392" s="10" t="s">
        <v>74</v>
      </c>
      <c r="F392" s="10" t="s">
        <v>54</v>
      </c>
      <c r="G392" s="10">
        <v>4475.54</v>
      </c>
      <c r="H392" s="10">
        <v>53706.48</v>
      </c>
      <c r="I392" s="10">
        <v>109.77</v>
      </c>
      <c r="J392" s="10">
        <v>147362.75</v>
      </c>
      <c r="K392" s="10">
        <v>1342.47</v>
      </c>
      <c r="L392" s="10">
        <v>7.73</v>
      </c>
      <c r="M392" s="10">
        <v>0</v>
      </c>
      <c r="N392" s="10">
        <v>0</v>
      </c>
      <c r="O392" s="10">
        <v>911393.02</v>
      </c>
      <c r="P392" s="10">
        <v>22013982.609999999</v>
      </c>
      <c r="Q392" s="10">
        <v>24.2</v>
      </c>
      <c r="R392" s="10">
        <v>79.75</v>
      </c>
      <c r="S392" s="10">
        <v>37.78</v>
      </c>
      <c r="T392" s="10" t="s">
        <v>1394</v>
      </c>
      <c r="U392" s="10" t="s">
        <v>416</v>
      </c>
      <c r="V392" s="10"/>
      <c r="W392" s="10"/>
      <c r="X392" s="10"/>
      <c r="Y392" s="10"/>
      <c r="Z392" s="10"/>
      <c r="AA392" s="10"/>
      <c r="AB392" s="11"/>
    </row>
    <row r="393" spans="1:28">
      <c r="A393" s="12" t="s">
        <v>1395</v>
      </c>
      <c r="B393" s="13" t="s">
        <v>1396</v>
      </c>
      <c r="C393" s="13" t="s">
        <v>175</v>
      </c>
      <c r="D393" s="13" t="s">
        <v>119</v>
      </c>
      <c r="E393" s="13" t="s">
        <v>61</v>
      </c>
      <c r="F393" s="13" t="s">
        <v>75</v>
      </c>
      <c r="G393" s="13">
        <v>777.48</v>
      </c>
      <c r="H393" s="13">
        <v>9329.76</v>
      </c>
      <c r="I393" s="13">
        <v>628.72</v>
      </c>
      <c r="J393" s="13">
        <v>21430.31</v>
      </c>
      <c r="K393" s="13"/>
      <c r="L393" s="13">
        <v>5.48</v>
      </c>
      <c r="M393" s="13">
        <v>0</v>
      </c>
      <c r="N393" s="13">
        <v>0</v>
      </c>
      <c r="O393" s="13">
        <v>870506.78</v>
      </c>
      <c r="P393" s="13">
        <v>18877513.690000001</v>
      </c>
      <c r="Q393" s="13">
        <v>21.7</v>
      </c>
      <c r="R393" s="13">
        <v>73.09</v>
      </c>
      <c r="S393" s="13">
        <v>-39.14</v>
      </c>
      <c r="T393" s="13" t="s">
        <v>1397</v>
      </c>
      <c r="U393" s="13" t="s">
        <v>1398</v>
      </c>
      <c r="V393" s="13"/>
      <c r="W393" s="13"/>
      <c r="X393" s="13"/>
      <c r="Y393" s="13"/>
      <c r="Z393" s="13"/>
      <c r="AA393" s="13"/>
      <c r="AB393" s="14"/>
    </row>
    <row r="394" spans="1:28">
      <c r="A394" s="9" t="s">
        <v>1399</v>
      </c>
      <c r="B394" s="10" t="s">
        <v>1400</v>
      </c>
      <c r="C394" s="10" t="s">
        <v>175</v>
      </c>
      <c r="D394" s="10" t="s">
        <v>119</v>
      </c>
      <c r="E394" s="10" t="s">
        <v>133</v>
      </c>
      <c r="F394" s="10" t="s">
        <v>54</v>
      </c>
      <c r="G394" s="10">
        <v>1683.43</v>
      </c>
      <c r="H394" s="10">
        <v>20201.16</v>
      </c>
      <c r="I394" s="10">
        <v>576.91999999999996</v>
      </c>
      <c r="J394" s="10">
        <v>39738.29</v>
      </c>
      <c r="K394" s="10">
        <v>68.88</v>
      </c>
      <c r="L394" s="10">
        <v>2.82</v>
      </c>
      <c r="M394" s="10">
        <v>0</v>
      </c>
      <c r="N394" s="10">
        <v>22.86</v>
      </c>
      <c r="O394" s="10">
        <v>627514</v>
      </c>
      <c r="P394" s="10">
        <v>3901756.94</v>
      </c>
      <c r="Q394" s="10">
        <v>6.2</v>
      </c>
      <c r="R394" s="10">
        <v>63.86</v>
      </c>
      <c r="S394" s="10">
        <v>-37.15</v>
      </c>
      <c r="T394" s="10" t="s">
        <v>1401</v>
      </c>
      <c r="U394" s="10" t="s">
        <v>1402</v>
      </c>
      <c r="V394" s="10"/>
      <c r="W394" s="10"/>
      <c r="X394" s="10"/>
      <c r="Y394" s="10"/>
      <c r="Z394" s="10"/>
      <c r="AA394" s="10"/>
      <c r="AB394" s="11"/>
    </row>
    <row r="395" spans="1:28">
      <c r="A395" s="12" t="s">
        <v>1403</v>
      </c>
      <c r="B395" s="13" t="s">
        <v>1404</v>
      </c>
      <c r="C395" s="13" t="s">
        <v>143</v>
      </c>
      <c r="D395" s="13" t="s">
        <v>73</v>
      </c>
      <c r="E395" s="13" t="s">
        <v>74</v>
      </c>
      <c r="F395" s="13" t="s">
        <v>75</v>
      </c>
      <c r="G395" s="13">
        <v>13039.64</v>
      </c>
      <c r="H395" s="13">
        <v>156475.68</v>
      </c>
      <c r="I395" s="13">
        <v>70.34</v>
      </c>
      <c r="J395" s="13">
        <v>145694.09</v>
      </c>
      <c r="K395" s="13">
        <v>2071.2800000000002</v>
      </c>
      <c r="L395" s="13">
        <v>9.48</v>
      </c>
      <c r="M395" s="13">
        <v>0</v>
      </c>
      <c r="N395" s="13">
        <v>2013.69</v>
      </c>
      <c r="O395" s="13">
        <v>854371.18</v>
      </c>
      <c r="P395" s="13">
        <v>7788302.6399999997</v>
      </c>
      <c r="Q395" s="13">
        <v>9.1</v>
      </c>
      <c r="R395" s="13">
        <v>55.35</v>
      </c>
      <c r="S395" s="13">
        <v>1.92</v>
      </c>
      <c r="T395" s="13" t="s">
        <v>375</v>
      </c>
      <c r="U395" s="13" t="s">
        <v>1405</v>
      </c>
      <c r="V395" s="13"/>
      <c r="W395" s="13"/>
      <c r="X395" s="13"/>
      <c r="Y395" s="13"/>
      <c r="Z395" s="13"/>
      <c r="AA395" s="13"/>
      <c r="AB395" s="14"/>
    </row>
    <row r="396" spans="1:28">
      <c r="A396" s="9" t="s">
        <v>1406</v>
      </c>
      <c r="B396" s="10" t="s">
        <v>1407</v>
      </c>
      <c r="C396" s="10" t="s">
        <v>175</v>
      </c>
      <c r="D396" s="10" t="s">
        <v>100</v>
      </c>
      <c r="E396" s="10" t="s">
        <v>53</v>
      </c>
      <c r="F396" s="10" t="s">
        <v>75</v>
      </c>
      <c r="G396" s="10">
        <v>4362.28</v>
      </c>
      <c r="H396" s="10">
        <v>52347.360000000001</v>
      </c>
      <c r="I396" s="10">
        <v>513.36</v>
      </c>
      <c r="J396" s="10">
        <v>50432.31</v>
      </c>
      <c r="K396" s="10">
        <v>98.24</v>
      </c>
      <c r="L396" s="10">
        <v>9.01</v>
      </c>
      <c r="M396" s="10">
        <v>0</v>
      </c>
      <c r="N396" s="10">
        <v>0</v>
      </c>
      <c r="O396" s="10">
        <v>668237.13</v>
      </c>
      <c r="P396" s="10">
        <v>11924388.34</v>
      </c>
      <c r="Q396" s="10">
        <v>17.8</v>
      </c>
      <c r="R396" s="10">
        <v>61.91</v>
      </c>
      <c r="S396" s="10">
        <v>-6.67</v>
      </c>
      <c r="T396" s="10" t="s">
        <v>1408</v>
      </c>
      <c r="U396" s="10" t="s">
        <v>849</v>
      </c>
      <c r="V396" s="10"/>
      <c r="W396" s="10"/>
      <c r="X396" s="10"/>
      <c r="Y396" s="10"/>
      <c r="Z396" s="10"/>
      <c r="AA396" s="10"/>
      <c r="AB396" s="11"/>
    </row>
    <row r="397" spans="1:28">
      <c r="A397" s="12" t="s">
        <v>1409</v>
      </c>
      <c r="B397" s="13" t="s">
        <v>885</v>
      </c>
      <c r="C397" s="13" t="s">
        <v>118</v>
      </c>
      <c r="D397" s="13" t="s">
        <v>119</v>
      </c>
      <c r="E397" s="13" t="s">
        <v>74</v>
      </c>
      <c r="F397" s="13" t="s">
        <v>75</v>
      </c>
      <c r="G397" s="13">
        <v>8379.16</v>
      </c>
      <c r="H397" s="13">
        <v>100549.92</v>
      </c>
      <c r="I397" s="13">
        <v>147.11000000000001</v>
      </c>
      <c r="J397" s="13">
        <v>285434.58</v>
      </c>
      <c r="K397" s="13">
        <v>1940.28</v>
      </c>
      <c r="L397" s="13">
        <v>4.03</v>
      </c>
      <c r="M397" s="13">
        <v>1519.7</v>
      </c>
      <c r="N397" s="13">
        <v>0</v>
      </c>
      <c r="O397" s="13">
        <v>827344.79</v>
      </c>
      <c r="P397" s="13">
        <v>17984185.449999999</v>
      </c>
      <c r="Q397" s="13">
        <v>21.7</v>
      </c>
      <c r="R397" s="13">
        <v>75.83</v>
      </c>
      <c r="S397" s="13">
        <v>54.25</v>
      </c>
      <c r="T397" s="13" t="s">
        <v>629</v>
      </c>
      <c r="U397" s="13" t="s">
        <v>193</v>
      </c>
      <c r="V397" s="13"/>
      <c r="W397" s="13"/>
      <c r="X397" s="13"/>
      <c r="Y397" s="13"/>
      <c r="Z397" s="13"/>
      <c r="AA397" s="13"/>
      <c r="AB397" s="14"/>
    </row>
    <row r="398" spans="1:28">
      <c r="A398" s="9" t="s">
        <v>1410</v>
      </c>
      <c r="B398" s="10" t="s">
        <v>1411</v>
      </c>
      <c r="C398" s="10" t="s">
        <v>175</v>
      </c>
      <c r="D398" s="10" t="s">
        <v>60</v>
      </c>
      <c r="E398" s="10" t="s">
        <v>67</v>
      </c>
      <c r="F398" s="10" t="s">
        <v>75</v>
      </c>
      <c r="G398" s="10">
        <v>1698.22</v>
      </c>
      <c r="H398" s="10">
        <v>20378.64</v>
      </c>
      <c r="I398" s="10">
        <v>520.82000000000005</v>
      </c>
      <c r="J398" s="10">
        <v>19329.45</v>
      </c>
      <c r="K398" s="10">
        <v>-37.11</v>
      </c>
      <c r="L398" s="10">
        <v>3.79</v>
      </c>
      <c r="M398" s="10">
        <v>350.78</v>
      </c>
      <c r="N398" s="10">
        <v>0</v>
      </c>
      <c r="O398" s="10">
        <v>345531.69</v>
      </c>
      <c r="P398" s="10">
        <v>20240080.530000001</v>
      </c>
      <c r="Q398" s="10">
        <v>58.6</v>
      </c>
      <c r="R398" s="10">
        <v>63.17</v>
      </c>
      <c r="S398" s="10">
        <v>46.19</v>
      </c>
      <c r="T398" s="10" t="s">
        <v>1412</v>
      </c>
      <c r="U398" s="10" t="s">
        <v>1413</v>
      </c>
      <c r="V398" s="10"/>
      <c r="W398" s="10"/>
      <c r="X398" s="10"/>
      <c r="Y398" s="10"/>
      <c r="Z398" s="10"/>
      <c r="AA398" s="10"/>
      <c r="AB398" s="11"/>
    </row>
    <row r="399" spans="1:28">
      <c r="A399" s="12" t="s">
        <v>1414</v>
      </c>
      <c r="B399" s="13" t="s">
        <v>1415</v>
      </c>
      <c r="C399" s="13" t="s">
        <v>66</v>
      </c>
      <c r="D399" s="13" t="s">
        <v>52</v>
      </c>
      <c r="E399" s="13" t="s">
        <v>80</v>
      </c>
      <c r="F399" s="13" t="s">
        <v>54</v>
      </c>
      <c r="G399" s="13">
        <v>7018.12</v>
      </c>
      <c r="H399" s="13">
        <v>84217.44</v>
      </c>
      <c r="I399" s="13">
        <v>182.67</v>
      </c>
      <c r="J399" s="13">
        <v>140674.34</v>
      </c>
      <c r="K399" s="13">
        <v>770.1</v>
      </c>
      <c r="L399" s="13">
        <v>1.31</v>
      </c>
      <c r="M399" s="13">
        <v>458.09</v>
      </c>
      <c r="N399" s="13">
        <v>0</v>
      </c>
      <c r="O399" s="13">
        <v>377021.86</v>
      </c>
      <c r="P399" s="13">
        <v>12154349.49</v>
      </c>
      <c r="Q399" s="13">
        <v>32.200000000000003</v>
      </c>
      <c r="R399" s="13">
        <v>63.82</v>
      </c>
      <c r="S399" s="13">
        <v>27.57</v>
      </c>
      <c r="T399" s="13" t="s">
        <v>1416</v>
      </c>
      <c r="U399" s="13" t="s">
        <v>129</v>
      </c>
      <c r="V399" s="13"/>
      <c r="W399" s="13"/>
      <c r="X399" s="13"/>
      <c r="Y399" s="13"/>
      <c r="Z399" s="13"/>
      <c r="AA399" s="13"/>
      <c r="AB399" s="14"/>
    </row>
    <row r="400" spans="1:28">
      <c r="A400" s="9" t="s">
        <v>1417</v>
      </c>
      <c r="B400" s="10" t="s">
        <v>1418</v>
      </c>
      <c r="C400" s="10" t="s">
        <v>85</v>
      </c>
      <c r="D400" s="10" t="s">
        <v>119</v>
      </c>
      <c r="E400" s="10" t="s">
        <v>90</v>
      </c>
      <c r="F400" s="10" t="s">
        <v>86</v>
      </c>
      <c r="G400" s="10">
        <v>16324.46</v>
      </c>
      <c r="H400" s="10">
        <v>195893.52</v>
      </c>
      <c r="I400" s="10">
        <v>714.16</v>
      </c>
      <c r="J400" s="10">
        <v>322561.39</v>
      </c>
      <c r="K400" s="10">
        <v>451.67</v>
      </c>
      <c r="L400" s="10">
        <v>3.85</v>
      </c>
      <c r="M400" s="10">
        <v>4186</v>
      </c>
      <c r="N400" s="10">
        <v>3210.45</v>
      </c>
      <c r="O400" s="10">
        <v>515459.74</v>
      </c>
      <c r="P400" s="10">
        <v>10475507.039999999</v>
      </c>
      <c r="Q400" s="10">
        <v>20.3</v>
      </c>
      <c r="R400" s="10">
        <v>67.52</v>
      </c>
      <c r="S400" s="10">
        <v>50.01</v>
      </c>
      <c r="T400" s="10" t="s">
        <v>668</v>
      </c>
      <c r="U400" s="10" t="s">
        <v>1419</v>
      </c>
      <c r="V400" s="10"/>
      <c r="W400" s="10"/>
      <c r="X400" s="10"/>
      <c r="Y400" s="10"/>
      <c r="Z400" s="10"/>
      <c r="AA400" s="10"/>
      <c r="AB400" s="11"/>
    </row>
    <row r="401" spans="1:28">
      <c r="A401" s="12" t="s">
        <v>1420</v>
      </c>
      <c r="B401" s="13" t="s">
        <v>1421</v>
      </c>
      <c r="C401" s="13" t="s">
        <v>66</v>
      </c>
      <c r="D401" s="13" t="s">
        <v>119</v>
      </c>
      <c r="E401" s="13" t="s">
        <v>67</v>
      </c>
      <c r="F401" s="13" t="s">
        <v>54</v>
      </c>
      <c r="G401" s="13">
        <v>12760.71</v>
      </c>
      <c r="H401" s="13">
        <v>153128.51999999999</v>
      </c>
      <c r="I401" s="13">
        <v>777.5</v>
      </c>
      <c r="J401" s="13">
        <v>231259.11</v>
      </c>
      <c r="K401" s="13">
        <v>297.44</v>
      </c>
      <c r="L401" s="13">
        <v>4.25</v>
      </c>
      <c r="M401" s="13">
        <v>0</v>
      </c>
      <c r="N401" s="13">
        <v>2873.48</v>
      </c>
      <c r="O401" s="13">
        <v>886162.58</v>
      </c>
      <c r="P401" s="13">
        <v>15413790.9</v>
      </c>
      <c r="Q401" s="13">
        <v>17.399999999999999</v>
      </c>
      <c r="R401" s="13">
        <v>64.709999999999994</v>
      </c>
      <c r="S401" s="13">
        <v>-35.75</v>
      </c>
      <c r="T401" s="13" t="s">
        <v>189</v>
      </c>
      <c r="U401" s="13" t="s">
        <v>1422</v>
      </c>
      <c r="V401" s="13"/>
      <c r="W401" s="13"/>
      <c r="X401" s="13"/>
      <c r="Y401" s="13"/>
      <c r="Z401" s="13"/>
      <c r="AA401" s="13"/>
      <c r="AB401" s="14"/>
    </row>
    <row r="402" spans="1:28">
      <c r="A402" s="9" t="s">
        <v>1423</v>
      </c>
      <c r="B402" s="10" t="s">
        <v>1424</v>
      </c>
      <c r="C402" s="10" t="s">
        <v>277</v>
      </c>
      <c r="D402" s="10" t="s">
        <v>119</v>
      </c>
      <c r="E402" s="10" t="s">
        <v>90</v>
      </c>
      <c r="F402" s="10" t="s">
        <v>54</v>
      </c>
      <c r="G402" s="10">
        <v>14743.18</v>
      </c>
      <c r="H402" s="10">
        <v>176918.16</v>
      </c>
      <c r="I402" s="10">
        <v>1001.8</v>
      </c>
      <c r="J402" s="10">
        <v>174190.03</v>
      </c>
      <c r="K402" s="10">
        <v>173.88</v>
      </c>
      <c r="L402" s="10">
        <v>1.67</v>
      </c>
      <c r="M402" s="10">
        <v>2009.35</v>
      </c>
      <c r="N402" s="10">
        <v>3676.97</v>
      </c>
      <c r="O402" s="10">
        <v>203011.19</v>
      </c>
      <c r="P402" s="10">
        <v>11667987.529999999</v>
      </c>
      <c r="Q402" s="10">
        <v>57.5</v>
      </c>
      <c r="R402" s="10">
        <v>64.540000000000006</v>
      </c>
      <c r="S402" s="10">
        <v>8.09</v>
      </c>
      <c r="T402" s="10" t="s">
        <v>1425</v>
      </c>
      <c r="U402" s="10" t="s">
        <v>1426</v>
      </c>
      <c r="V402" s="10"/>
      <c r="W402" s="10"/>
      <c r="X402" s="10"/>
      <c r="Y402" s="10"/>
      <c r="Z402" s="10"/>
      <c r="AA402" s="10"/>
      <c r="AB402" s="11"/>
    </row>
    <row r="403" spans="1:28">
      <c r="A403" s="12" t="s">
        <v>1427</v>
      </c>
      <c r="B403" s="13" t="s">
        <v>1428</v>
      </c>
      <c r="C403" s="13" t="s">
        <v>66</v>
      </c>
      <c r="D403" s="13" t="s">
        <v>52</v>
      </c>
      <c r="E403" s="13" t="s">
        <v>133</v>
      </c>
      <c r="F403" s="13" t="s">
        <v>86</v>
      </c>
      <c r="G403" s="13">
        <v>4467.95</v>
      </c>
      <c r="H403" s="13">
        <v>53615.4</v>
      </c>
      <c r="I403" s="13">
        <v>339.24</v>
      </c>
      <c r="J403" s="13">
        <v>95019.97</v>
      </c>
      <c r="K403" s="13">
        <v>280.10000000000002</v>
      </c>
      <c r="L403" s="13">
        <v>2.86</v>
      </c>
      <c r="M403" s="13">
        <v>1214.6400000000001</v>
      </c>
      <c r="N403" s="13">
        <v>0</v>
      </c>
      <c r="O403" s="13">
        <v>400878.96</v>
      </c>
      <c r="P403" s="13">
        <v>7875356.2400000002</v>
      </c>
      <c r="Q403" s="13">
        <v>19.600000000000001</v>
      </c>
      <c r="R403" s="13">
        <v>60.12</v>
      </c>
      <c r="S403" s="13">
        <v>-19.02</v>
      </c>
      <c r="T403" s="13" t="s">
        <v>412</v>
      </c>
      <c r="U403" s="13" t="s">
        <v>1429</v>
      </c>
      <c r="V403" s="13"/>
      <c r="W403" s="13"/>
      <c r="X403" s="13"/>
      <c r="Y403" s="13"/>
      <c r="Z403" s="13"/>
      <c r="AA403" s="13"/>
      <c r="AB403" s="14"/>
    </row>
    <row r="404" spans="1:28">
      <c r="A404" s="9" t="s">
        <v>1430</v>
      </c>
      <c r="B404" s="10" t="s">
        <v>1431</v>
      </c>
      <c r="C404" s="10" t="s">
        <v>277</v>
      </c>
      <c r="D404" s="10" t="s">
        <v>52</v>
      </c>
      <c r="E404" s="10" t="s">
        <v>90</v>
      </c>
      <c r="F404" s="10" t="s">
        <v>86</v>
      </c>
      <c r="G404" s="10">
        <v>9955.4699999999993</v>
      </c>
      <c r="H404" s="10">
        <v>119465.64</v>
      </c>
      <c r="I404" s="10">
        <v>981.49</v>
      </c>
      <c r="J404" s="10">
        <v>115907.41</v>
      </c>
      <c r="K404" s="10">
        <v>118.09</v>
      </c>
      <c r="L404" s="10">
        <v>9.1199999999999992</v>
      </c>
      <c r="M404" s="10">
        <v>0</v>
      </c>
      <c r="N404" s="10">
        <v>0</v>
      </c>
      <c r="O404" s="10">
        <v>540542.28</v>
      </c>
      <c r="P404" s="10">
        <v>21337618.609999999</v>
      </c>
      <c r="Q404" s="10">
        <v>39.5</v>
      </c>
      <c r="R404" s="10">
        <v>60.46</v>
      </c>
      <c r="S404" s="10">
        <v>-27.84</v>
      </c>
      <c r="T404" s="10" t="s">
        <v>55</v>
      </c>
      <c r="U404" s="10" t="s">
        <v>1432</v>
      </c>
      <c r="V404" s="10"/>
      <c r="W404" s="10"/>
      <c r="X404" s="10"/>
      <c r="Y404" s="10"/>
      <c r="Z404" s="10"/>
      <c r="AA404" s="10"/>
      <c r="AB404" s="11"/>
    </row>
    <row r="405" spans="1:28">
      <c r="A405" s="12" t="s">
        <v>1433</v>
      </c>
      <c r="B405" s="13" t="s">
        <v>1434</v>
      </c>
      <c r="C405" s="13" t="s">
        <v>277</v>
      </c>
      <c r="D405" s="13" t="s">
        <v>52</v>
      </c>
      <c r="E405" s="13" t="s">
        <v>90</v>
      </c>
      <c r="F405" s="13" t="s">
        <v>86</v>
      </c>
      <c r="G405" s="13">
        <v>17026.88</v>
      </c>
      <c r="H405" s="13">
        <v>204322.56</v>
      </c>
      <c r="I405" s="13">
        <v>808.48</v>
      </c>
      <c r="J405" s="13">
        <v>217413.52</v>
      </c>
      <c r="K405" s="13">
        <v>-268.92</v>
      </c>
      <c r="L405" s="13">
        <v>2.77</v>
      </c>
      <c r="M405" s="13">
        <v>2502.44</v>
      </c>
      <c r="N405" s="13">
        <v>1514.72</v>
      </c>
      <c r="O405" s="13">
        <v>220842.54</v>
      </c>
      <c r="P405" s="13">
        <v>1672265.07</v>
      </c>
      <c r="Q405" s="13">
        <v>7.6</v>
      </c>
      <c r="R405" s="13">
        <v>70.94</v>
      </c>
      <c r="S405" s="13">
        <v>-2.83</v>
      </c>
      <c r="T405" s="13" t="s">
        <v>1080</v>
      </c>
      <c r="U405" s="13" t="s">
        <v>1435</v>
      </c>
      <c r="V405" s="13"/>
      <c r="W405" s="13"/>
      <c r="X405" s="13"/>
      <c r="Y405" s="13"/>
      <c r="Z405" s="13"/>
      <c r="AA405" s="13"/>
      <c r="AB405" s="14"/>
    </row>
    <row r="406" spans="1:28">
      <c r="A406" s="9" t="s">
        <v>1436</v>
      </c>
      <c r="B406" s="10" t="s">
        <v>1437</v>
      </c>
      <c r="C406" s="10" t="s">
        <v>66</v>
      </c>
      <c r="D406" s="10" t="s">
        <v>73</v>
      </c>
      <c r="E406" s="10" t="s">
        <v>53</v>
      </c>
      <c r="F406" s="10" t="s">
        <v>75</v>
      </c>
      <c r="G406" s="10">
        <v>13040.81</v>
      </c>
      <c r="H406" s="10">
        <v>156489.72</v>
      </c>
      <c r="I406" s="10">
        <v>505.77</v>
      </c>
      <c r="J406" s="10">
        <v>238850.56</v>
      </c>
      <c r="K406" s="10">
        <v>472.25</v>
      </c>
      <c r="L406" s="10">
        <v>10.92</v>
      </c>
      <c r="M406" s="10">
        <v>0</v>
      </c>
      <c r="N406" s="10">
        <v>0</v>
      </c>
      <c r="O406" s="10">
        <v>694145.97</v>
      </c>
      <c r="P406" s="10">
        <v>8891256.4299999997</v>
      </c>
      <c r="Q406" s="10">
        <v>12.8</v>
      </c>
      <c r="R406" s="10">
        <v>66.62</v>
      </c>
      <c r="S406" s="10">
        <v>2.76</v>
      </c>
      <c r="T406" s="10" t="s">
        <v>1438</v>
      </c>
      <c r="U406" s="10" t="s">
        <v>575</v>
      </c>
      <c r="V406" s="10"/>
      <c r="W406" s="10"/>
      <c r="X406" s="10"/>
      <c r="Y406" s="10"/>
      <c r="Z406" s="10"/>
      <c r="AA406" s="10"/>
      <c r="AB406" s="11"/>
    </row>
    <row r="407" spans="1:28">
      <c r="A407" s="12" t="s">
        <v>1439</v>
      </c>
      <c r="B407" s="13" t="s">
        <v>1440</v>
      </c>
      <c r="C407" s="13" t="s">
        <v>128</v>
      </c>
      <c r="D407" s="13" t="s">
        <v>52</v>
      </c>
      <c r="E407" s="13" t="s">
        <v>61</v>
      </c>
      <c r="F407" s="13" t="s">
        <v>54</v>
      </c>
      <c r="G407" s="13">
        <v>1831.42</v>
      </c>
      <c r="H407" s="13">
        <v>21977.040000000001</v>
      </c>
      <c r="I407" s="13">
        <v>380.1</v>
      </c>
      <c r="J407" s="13">
        <v>40057.72</v>
      </c>
      <c r="K407" s="13"/>
      <c r="L407" s="13">
        <v>42.13</v>
      </c>
      <c r="M407" s="13">
        <v>41.45</v>
      </c>
      <c r="N407" s="13">
        <v>309.89</v>
      </c>
      <c r="O407" s="13">
        <v>623327.74</v>
      </c>
      <c r="P407" s="13">
        <v>24855304.879999999</v>
      </c>
      <c r="Q407" s="13">
        <v>39.9</v>
      </c>
      <c r="R407" s="13">
        <v>56.78</v>
      </c>
      <c r="S407" s="13">
        <v>2.78</v>
      </c>
      <c r="T407" s="13" t="s">
        <v>1441</v>
      </c>
      <c r="U407" s="13" t="s">
        <v>543</v>
      </c>
      <c r="V407" s="13"/>
      <c r="W407" s="13"/>
      <c r="X407" s="13"/>
      <c r="Y407" s="13"/>
      <c r="Z407" s="13"/>
      <c r="AA407" s="13"/>
      <c r="AB407" s="14"/>
    </row>
    <row r="408" spans="1:28">
      <c r="A408" s="9" t="s">
        <v>1442</v>
      </c>
      <c r="B408" s="10" t="s">
        <v>1443</v>
      </c>
      <c r="C408" s="10" t="s">
        <v>105</v>
      </c>
      <c r="D408" s="10" t="s">
        <v>119</v>
      </c>
      <c r="E408" s="10" t="s">
        <v>74</v>
      </c>
      <c r="F408" s="10" t="s">
        <v>86</v>
      </c>
      <c r="G408" s="10">
        <v>1835.26</v>
      </c>
      <c r="H408" s="10">
        <v>22023.119999999999</v>
      </c>
      <c r="I408" s="10">
        <v>143.63999999999999</v>
      </c>
      <c r="J408" s="10">
        <v>68557.600000000006</v>
      </c>
      <c r="K408" s="10">
        <v>477.29</v>
      </c>
      <c r="L408" s="10">
        <v>3.62</v>
      </c>
      <c r="M408" s="10">
        <v>66.08</v>
      </c>
      <c r="N408" s="10">
        <v>0</v>
      </c>
      <c r="O408" s="10">
        <v>442265.89</v>
      </c>
      <c r="P408" s="10">
        <v>12990104.960000001</v>
      </c>
      <c r="Q408" s="10">
        <v>29.4</v>
      </c>
      <c r="R408" s="10">
        <v>78.260000000000005</v>
      </c>
      <c r="S408" s="10">
        <v>53.92</v>
      </c>
      <c r="T408" s="10" t="s">
        <v>382</v>
      </c>
      <c r="U408" s="10" t="s">
        <v>1444</v>
      </c>
      <c r="V408" s="10"/>
      <c r="W408" s="10"/>
      <c r="X408" s="10"/>
      <c r="Y408" s="10"/>
      <c r="Z408" s="10"/>
      <c r="AA408" s="10"/>
      <c r="AB408" s="11"/>
    </row>
    <row r="409" spans="1:28">
      <c r="A409" s="12" t="s">
        <v>1445</v>
      </c>
      <c r="B409" s="13" t="s">
        <v>1446</v>
      </c>
      <c r="C409" s="13" t="s">
        <v>51</v>
      </c>
      <c r="D409" s="13" t="s">
        <v>73</v>
      </c>
      <c r="E409" s="13" t="s">
        <v>80</v>
      </c>
      <c r="F409" s="13" t="s">
        <v>86</v>
      </c>
      <c r="G409" s="13">
        <v>1538.62</v>
      </c>
      <c r="H409" s="13">
        <v>18463.439999999999</v>
      </c>
      <c r="I409" s="13">
        <v>197.02</v>
      </c>
      <c r="J409" s="13">
        <v>8988.1</v>
      </c>
      <c r="K409" s="13">
        <v>45.62</v>
      </c>
      <c r="L409" s="13">
        <v>2.78</v>
      </c>
      <c r="M409" s="13">
        <v>116.01</v>
      </c>
      <c r="N409" s="13">
        <v>0</v>
      </c>
      <c r="O409" s="13">
        <v>646495.24</v>
      </c>
      <c r="P409" s="13">
        <v>5659878.1900000004</v>
      </c>
      <c r="Q409" s="13">
        <v>8.8000000000000007</v>
      </c>
      <c r="R409" s="13">
        <v>68.53</v>
      </c>
      <c r="S409" s="13">
        <v>-6.5</v>
      </c>
      <c r="T409" s="13" t="s">
        <v>1447</v>
      </c>
      <c r="U409" s="13" t="s">
        <v>139</v>
      </c>
      <c r="V409" s="13"/>
      <c r="W409" s="13"/>
      <c r="X409" s="13"/>
      <c r="Y409" s="13"/>
      <c r="Z409" s="13"/>
      <c r="AA409" s="13"/>
      <c r="AB409" s="14"/>
    </row>
    <row r="410" spans="1:28">
      <c r="A410" s="9" t="s">
        <v>1448</v>
      </c>
      <c r="B410" s="10" t="s">
        <v>909</v>
      </c>
      <c r="C410" s="10" t="s">
        <v>99</v>
      </c>
      <c r="D410" s="10" t="s">
        <v>60</v>
      </c>
      <c r="E410" s="10" t="s">
        <v>67</v>
      </c>
      <c r="F410" s="10" t="s">
        <v>86</v>
      </c>
      <c r="G410" s="10">
        <v>9040.15</v>
      </c>
      <c r="H410" s="10">
        <v>108481.8</v>
      </c>
      <c r="I410" s="10">
        <v>800.92</v>
      </c>
      <c r="J410" s="10">
        <v>241962.65</v>
      </c>
      <c r="K410" s="10">
        <v>302.11</v>
      </c>
      <c r="L410" s="10">
        <v>6.34</v>
      </c>
      <c r="M410" s="10">
        <v>2000.83</v>
      </c>
      <c r="N410" s="10">
        <v>1156.6099999999999</v>
      </c>
      <c r="O410" s="10">
        <v>789319.82</v>
      </c>
      <c r="P410" s="10">
        <v>8118785.7800000003</v>
      </c>
      <c r="Q410" s="10">
        <v>10.3</v>
      </c>
      <c r="R410" s="10">
        <v>68.25</v>
      </c>
      <c r="S410" s="10">
        <v>49.21</v>
      </c>
      <c r="T410" s="10" t="s">
        <v>1449</v>
      </c>
      <c r="U410" s="10" t="s">
        <v>1329</v>
      </c>
      <c r="V410" s="10"/>
      <c r="W410" s="10"/>
      <c r="X410" s="10"/>
      <c r="Y410" s="10"/>
      <c r="Z410" s="10"/>
      <c r="AA410" s="10"/>
      <c r="AB410" s="11"/>
    </row>
    <row r="411" spans="1:28">
      <c r="A411" s="12" t="s">
        <v>1450</v>
      </c>
      <c r="B411" s="13" t="s">
        <v>1451</v>
      </c>
      <c r="C411" s="13" t="s">
        <v>66</v>
      </c>
      <c r="D411" s="13" t="s">
        <v>100</v>
      </c>
      <c r="E411" s="13" t="s">
        <v>67</v>
      </c>
      <c r="F411" s="13" t="s">
        <v>75</v>
      </c>
      <c r="G411" s="13">
        <v>8046.83</v>
      </c>
      <c r="H411" s="13">
        <v>96561.96</v>
      </c>
      <c r="I411" s="13">
        <v>571.23</v>
      </c>
      <c r="J411" s="13">
        <v>138665.16</v>
      </c>
      <c r="K411" s="13">
        <v>242.75</v>
      </c>
      <c r="L411" s="13">
        <v>9.1999999999999993</v>
      </c>
      <c r="M411" s="13">
        <v>0</v>
      </c>
      <c r="N411" s="13">
        <v>1923.39</v>
      </c>
      <c r="O411" s="13">
        <v>613476.32999999996</v>
      </c>
      <c r="P411" s="13">
        <v>9250058.0299999993</v>
      </c>
      <c r="Q411" s="13">
        <v>15.1</v>
      </c>
      <c r="R411" s="13">
        <v>70.61</v>
      </c>
      <c r="S411" s="13">
        <v>0.67</v>
      </c>
      <c r="T411" s="13" t="s">
        <v>1452</v>
      </c>
      <c r="U411" s="13" t="s">
        <v>1453</v>
      </c>
      <c r="V411" s="13"/>
      <c r="W411" s="13"/>
      <c r="X411" s="13"/>
      <c r="Y411" s="13"/>
      <c r="Z411" s="13"/>
      <c r="AA411" s="13"/>
      <c r="AB411" s="14"/>
    </row>
    <row r="412" spans="1:28">
      <c r="A412" s="9" t="s">
        <v>1454</v>
      </c>
      <c r="B412" s="10" t="s">
        <v>1455</v>
      </c>
      <c r="C412" s="10" t="s">
        <v>59</v>
      </c>
      <c r="D412" s="10" t="s">
        <v>60</v>
      </c>
      <c r="E412" s="10" t="s">
        <v>133</v>
      </c>
      <c r="F412" s="10" t="s">
        <v>54</v>
      </c>
      <c r="G412" s="10">
        <v>10016.84</v>
      </c>
      <c r="H412" s="10">
        <v>120202.08</v>
      </c>
      <c r="I412" s="10">
        <v>493.88</v>
      </c>
      <c r="J412" s="10">
        <v>129291.65</v>
      </c>
      <c r="K412" s="10">
        <v>261.79000000000002</v>
      </c>
      <c r="L412" s="10">
        <v>5.29</v>
      </c>
      <c r="M412" s="10">
        <v>1302.8499999999999</v>
      </c>
      <c r="N412" s="10">
        <v>0</v>
      </c>
      <c r="O412" s="10">
        <v>347261</v>
      </c>
      <c r="P412" s="10">
        <v>2710648.09</v>
      </c>
      <c r="Q412" s="10">
        <v>7.8</v>
      </c>
      <c r="R412" s="10">
        <v>56.07</v>
      </c>
      <c r="S412" s="10">
        <v>52.69</v>
      </c>
      <c r="T412" s="10" t="s">
        <v>1456</v>
      </c>
      <c r="U412" s="10" t="s">
        <v>243</v>
      </c>
      <c r="V412" s="10"/>
      <c r="W412" s="10"/>
      <c r="X412" s="10"/>
      <c r="Y412" s="10"/>
      <c r="Z412" s="10"/>
      <c r="AA412" s="10"/>
      <c r="AB412" s="11"/>
    </row>
    <row r="413" spans="1:28">
      <c r="A413" s="12" t="s">
        <v>1457</v>
      </c>
      <c r="B413" s="13" t="s">
        <v>1458</v>
      </c>
      <c r="C413" s="13" t="s">
        <v>66</v>
      </c>
      <c r="D413" s="13" t="s">
        <v>100</v>
      </c>
      <c r="E413" s="13" t="s">
        <v>80</v>
      </c>
      <c r="F413" s="13" t="s">
        <v>86</v>
      </c>
      <c r="G413" s="13">
        <v>5271.28</v>
      </c>
      <c r="H413" s="13">
        <v>63255.360000000001</v>
      </c>
      <c r="I413" s="13">
        <v>265.94</v>
      </c>
      <c r="J413" s="13">
        <v>98480.97</v>
      </c>
      <c r="K413" s="13">
        <v>370.31</v>
      </c>
      <c r="L413" s="13">
        <v>6.71</v>
      </c>
      <c r="M413" s="13">
        <v>322.12</v>
      </c>
      <c r="N413" s="13">
        <v>664.31</v>
      </c>
      <c r="O413" s="13">
        <v>708067.37</v>
      </c>
      <c r="P413" s="13">
        <v>7416509.3700000001</v>
      </c>
      <c r="Q413" s="13"/>
      <c r="R413" s="13">
        <v>80.3</v>
      </c>
      <c r="S413" s="13">
        <v>14.65</v>
      </c>
      <c r="T413" s="13" t="s">
        <v>1459</v>
      </c>
      <c r="U413" s="13" t="s">
        <v>1199</v>
      </c>
      <c r="V413" s="13"/>
      <c r="W413" s="13"/>
      <c r="X413" s="13"/>
      <c r="Y413" s="13"/>
      <c r="Z413" s="13"/>
      <c r="AA413" s="13"/>
      <c r="AB413" s="14"/>
    </row>
    <row r="414" spans="1:28">
      <c r="A414" s="9" t="s">
        <v>1460</v>
      </c>
      <c r="B414" s="10" t="s">
        <v>1461</v>
      </c>
      <c r="C414" s="10" t="s">
        <v>105</v>
      </c>
      <c r="D414" s="10" t="s">
        <v>119</v>
      </c>
      <c r="E414" s="10" t="s">
        <v>133</v>
      </c>
      <c r="F414" s="10" t="s">
        <v>54</v>
      </c>
      <c r="G414" s="10">
        <v>10331.75</v>
      </c>
      <c r="H414" s="10">
        <v>123981</v>
      </c>
      <c r="I414" s="10">
        <v>545.33000000000004</v>
      </c>
      <c r="J414" s="10">
        <v>124333.94</v>
      </c>
      <c r="K414" s="10">
        <v>228</v>
      </c>
      <c r="L414" s="10">
        <v>3.03</v>
      </c>
      <c r="M414" s="10">
        <v>2102.12</v>
      </c>
      <c r="N414" s="10">
        <v>1760.22</v>
      </c>
      <c r="O414" s="10">
        <v>928987.77</v>
      </c>
      <c r="P414" s="10">
        <v>23764531.199999999</v>
      </c>
      <c r="Q414" s="10">
        <v>25.6</v>
      </c>
      <c r="R414" s="10">
        <v>60.8</v>
      </c>
      <c r="S414" s="10">
        <v>36.590000000000003</v>
      </c>
      <c r="T414" s="10" t="s">
        <v>590</v>
      </c>
      <c r="U414" s="10" t="s">
        <v>1462</v>
      </c>
      <c r="V414" s="10"/>
      <c r="W414" s="10"/>
      <c r="X414" s="10"/>
      <c r="Y414" s="10"/>
      <c r="Z414" s="10"/>
      <c r="AA414" s="10"/>
      <c r="AB414" s="11"/>
    </row>
    <row r="415" spans="1:28">
      <c r="A415" s="12" t="s">
        <v>1463</v>
      </c>
      <c r="B415" s="13" t="s">
        <v>1464</v>
      </c>
      <c r="C415" s="13" t="s">
        <v>105</v>
      </c>
      <c r="D415" s="13" t="s">
        <v>119</v>
      </c>
      <c r="E415" s="13" t="s">
        <v>133</v>
      </c>
      <c r="F415" s="13" t="s">
        <v>86</v>
      </c>
      <c r="G415" s="13">
        <v>549.76</v>
      </c>
      <c r="H415" s="13">
        <v>6597.12</v>
      </c>
      <c r="I415" s="13">
        <v>380.49</v>
      </c>
      <c r="J415" s="13">
        <v>17090.84</v>
      </c>
      <c r="K415" s="13">
        <v>44.92</v>
      </c>
      <c r="L415" s="13">
        <v>10.9</v>
      </c>
      <c r="M415" s="13">
        <v>158.59</v>
      </c>
      <c r="N415" s="13">
        <v>0</v>
      </c>
      <c r="O415" s="13">
        <v>933184</v>
      </c>
      <c r="P415" s="13">
        <v>16233750.02</v>
      </c>
      <c r="Q415" s="13">
        <v>17.399999999999999</v>
      </c>
      <c r="R415" s="13">
        <v>70.290000000000006</v>
      </c>
      <c r="S415" s="13">
        <v>45.73</v>
      </c>
      <c r="T415" s="13" t="s">
        <v>1148</v>
      </c>
      <c r="U415" s="13" t="s">
        <v>69</v>
      </c>
      <c r="V415" s="13"/>
      <c r="W415" s="13"/>
      <c r="X415" s="13"/>
      <c r="Y415" s="13"/>
      <c r="Z415" s="13"/>
      <c r="AA415" s="13"/>
      <c r="AB415" s="14"/>
    </row>
    <row r="416" spans="1:28">
      <c r="A416" s="9" t="s">
        <v>1465</v>
      </c>
      <c r="B416" s="10" t="s">
        <v>1466</v>
      </c>
      <c r="C416" s="10" t="s">
        <v>128</v>
      </c>
      <c r="D416" s="10" t="s">
        <v>73</v>
      </c>
      <c r="E416" s="10" t="s">
        <v>53</v>
      </c>
      <c r="F416" s="10" t="s">
        <v>75</v>
      </c>
      <c r="G416" s="10">
        <v>10469.99</v>
      </c>
      <c r="H416" s="10">
        <v>125639.88</v>
      </c>
      <c r="I416" s="10">
        <v>258.33999999999997</v>
      </c>
      <c r="J416" s="10">
        <v>160274.19</v>
      </c>
      <c r="K416" s="10">
        <v>620.4</v>
      </c>
      <c r="L416" s="10">
        <v>2.13</v>
      </c>
      <c r="M416" s="10">
        <v>0</v>
      </c>
      <c r="N416" s="10">
        <v>0</v>
      </c>
      <c r="O416" s="10">
        <v>252124.19</v>
      </c>
      <c r="P416" s="10">
        <v>5988344.5099999998</v>
      </c>
      <c r="Q416" s="10">
        <v>23.8</v>
      </c>
      <c r="R416" s="10">
        <v>67.88</v>
      </c>
      <c r="S416" s="10">
        <v>17.27</v>
      </c>
      <c r="T416" s="10" t="s">
        <v>1467</v>
      </c>
      <c r="U416" s="10" t="s">
        <v>1468</v>
      </c>
      <c r="V416" s="10"/>
      <c r="W416" s="10"/>
      <c r="X416" s="10"/>
      <c r="Y416" s="10"/>
      <c r="Z416" s="10"/>
      <c r="AA416" s="10"/>
      <c r="AB416" s="11"/>
    </row>
    <row r="417" spans="1:28">
      <c r="A417" s="12" t="s">
        <v>1469</v>
      </c>
      <c r="B417" s="13" t="s">
        <v>154</v>
      </c>
      <c r="C417" s="13" t="s">
        <v>175</v>
      </c>
      <c r="D417" s="13" t="s">
        <v>100</v>
      </c>
      <c r="E417" s="13" t="s">
        <v>80</v>
      </c>
      <c r="F417" s="13" t="s">
        <v>54</v>
      </c>
      <c r="G417" s="13">
        <v>13518.36</v>
      </c>
      <c r="H417" s="13">
        <v>162220.32</v>
      </c>
      <c r="I417" s="13">
        <v>231.22</v>
      </c>
      <c r="J417" s="13">
        <v>345760.61</v>
      </c>
      <c r="K417" s="13">
        <v>1495.38</v>
      </c>
      <c r="L417" s="13">
        <v>10.29</v>
      </c>
      <c r="M417" s="13">
        <v>3574.35</v>
      </c>
      <c r="N417" s="13">
        <v>0</v>
      </c>
      <c r="O417" s="13">
        <v>211263.69</v>
      </c>
      <c r="P417" s="13">
        <v>12062948.76</v>
      </c>
      <c r="Q417" s="13">
        <v>57.1</v>
      </c>
      <c r="R417" s="13">
        <v>70.349999999999994</v>
      </c>
      <c r="S417" s="13">
        <v>51.17</v>
      </c>
      <c r="T417" s="13" t="s">
        <v>1470</v>
      </c>
      <c r="U417" s="13" t="s">
        <v>1471</v>
      </c>
      <c r="V417" s="13"/>
      <c r="W417" s="13"/>
      <c r="X417" s="13"/>
      <c r="Y417" s="13"/>
      <c r="Z417" s="13"/>
      <c r="AA417" s="13"/>
      <c r="AB417" s="14"/>
    </row>
    <row r="418" spans="1:28">
      <c r="A418" s="9" t="s">
        <v>1472</v>
      </c>
      <c r="B418" s="10" t="s">
        <v>1473</v>
      </c>
      <c r="C418" s="10" t="s">
        <v>143</v>
      </c>
      <c r="D418" s="10" t="s">
        <v>52</v>
      </c>
      <c r="E418" s="10" t="s">
        <v>61</v>
      </c>
      <c r="F418" s="10" t="s">
        <v>54</v>
      </c>
      <c r="G418" s="10">
        <v>8062.57</v>
      </c>
      <c r="H418" s="10">
        <v>96750.84</v>
      </c>
      <c r="I418" s="10">
        <v>693.13</v>
      </c>
      <c r="J418" s="10">
        <v>192280.01</v>
      </c>
      <c r="K418" s="10">
        <v>277.41000000000003</v>
      </c>
      <c r="L418" s="10">
        <v>2.61</v>
      </c>
      <c r="M418" s="10">
        <v>2156.46</v>
      </c>
      <c r="N418" s="10">
        <v>0</v>
      </c>
      <c r="O418" s="10">
        <v>222080.64000000001</v>
      </c>
      <c r="P418" s="10">
        <v>17672091.420000002</v>
      </c>
      <c r="Q418" s="10">
        <v>79.599999999999994</v>
      </c>
      <c r="R418" s="10">
        <v>73.47</v>
      </c>
      <c r="S418" s="10">
        <v>-26.65</v>
      </c>
      <c r="T418" s="10" t="s">
        <v>1287</v>
      </c>
      <c r="U418" s="10" t="s">
        <v>1474</v>
      </c>
      <c r="V418" s="10"/>
      <c r="W418" s="10"/>
      <c r="X418" s="10"/>
      <c r="Y418" s="10"/>
      <c r="Z418" s="10"/>
      <c r="AA418" s="10"/>
      <c r="AB418" s="11"/>
    </row>
    <row r="419" spans="1:28">
      <c r="A419" s="12" t="s">
        <v>1475</v>
      </c>
      <c r="B419" s="13" t="s">
        <v>1476</v>
      </c>
      <c r="C419" s="13" t="s">
        <v>99</v>
      </c>
      <c r="D419" s="13" t="s">
        <v>119</v>
      </c>
      <c r="E419" s="13" t="s">
        <v>80</v>
      </c>
      <c r="F419" s="13" t="s">
        <v>86</v>
      </c>
      <c r="G419" s="13">
        <v>12669.9</v>
      </c>
      <c r="H419" s="13">
        <v>152038.79999999999</v>
      </c>
      <c r="I419" s="13">
        <v>257.54000000000002</v>
      </c>
      <c r="J419" s="13">
        <v>107307.57</v>
      </c>
      <c r="K419" s="13">
        <v>416.66</v>
      </c>
      <c r="L419" s="13">
        <v>2.64</v>
      </c>
      <c r="M419" s="13">
        <v>1758.65</v>
      </c>
      <c r="N419" s="13">
        <v>0</v>
      </c>
      <c r="O419" s="13">
        <v>566033.11</v>
      </c>
      <c r="P419" s="13">
        <v>15972164.33</v>
      </c>
      <c r="Q419" s="13">
        <v>28.2</v>
      </c>
      <c r="R419" s="13">
        <v>61.85</v>
      </c>
      <c r="S419" s="13">
        <v>-12.96</v>
      </c>
      <c r="T419" s="13" t="s">
        <v>631</v>
      </c>
      <c r="U419" s="13" t="s">
        <v>926</v>
      </c>
      <c r="V419" s="13"/>
      <c r="W419" s="13"/>
      <c r="X419" s="13"/>
      <c r="Y419" s="13"/>
      <c r="Z419" s="13"/>
      <c r="AA419" s="13"/>
      <c r="AB419" s="14"/>
    </row>
    <row r="420" spans="1:28">
      <c r="A420" s="9" t="s">
        <v>1477</v>
      </c>
      <c r="B420" s="10" t="s">
        <v>1478</v>
      </c>
      <c r="C420" s="10" t="s">
        <v>105</v>
      </c>
      <c r="D420" s="10" t="s">
        <v>119</v>
      </c>
      <c r="E420" s="10" t="s">
        <v>67</v>
      </c>
      <c r="F420" s="10" t="s">
        <v>86</v>
      </c>
      <c r="G420" s="10">
        <v>4892.47</v>
      </c>
      <c r="H420" s="10">
        <v>58709.64</v>
      </c>
      <c r="I420" s="10">
        <v>535.99</v>
      </c>
      <c r="J420" s="10">
        <v>189779.75</v>
      </c>
      <c r="K420" s="10">
        <v>354.07</v>
      </c>
      <c r="L420" s="10">
        <v>7.54</v>
      </c>
      <c r="M420" s="10">
        <v>0</v>
      </c>
      <c r="N420" s="10">
        <v>0</v>
      </c>
      <c r="O420" s="10">
        <v>921068.9</v>
      </c>
      <c r="P420" s="10">
        <v>21430065.34</v>
      </c>
      <c r="Q420" s="10">
        <v>23.3</v>
      </c>
      <c r="R420" s="10">
        <v>81.2</v>
      </c>
      <c r="S420" s="10">
        <v>14.24</v>
      </c>
      <c r="T420" s="10" t="s">
        <v>887</v>
      </c>
      <c r="U420" s="10" t="s">
        <v>1479</v>
      </c>
      <c r="V420" s="10"/>
      <c r="W420" s="10"/>
      <c r="X420" s="10"/>
      <c r="Y420" s="10"/>
      <c r="Z420" s="10"/>
      <c r="AA420" s="10"/>
      <c r="AB420" s="11"/>
    </row>
    <row r="421" spans="1:28">
      <c r="A421" s="12" t="s">
        <v>1480</v>
      </c>
      <c r="B421" s="13" t="s">
        <v>1481</v>
      </c>
      <c r="C421" s="13" t="s">
        <v>85</v>
      </c>
      <c r="D421" s="13" t="s">
        <v>60</v>
      </c>
      <c r="E421" s="13" t="s">
        <v>80</v>
      </c>
      <c r="F421" s="13" t="s">
        <v>86</v>
      </c>
      <c r="G421" s="13">
        <v>1457.79</v>
      </c>
      <c r="H421" s="13">
        <v>17493.48</v>
      </c>
      <c r="I421" s="13">
        <v>185.02</v>
      </c>
      <c r="J421" s="13">
        <v>48185.46</v>
      </c>
      <c r="K421" s="13">
        <v>260.43</v>
      </c>
      <c r="L421" s="13">
        <v>10.87</v>
      </c>
      <c r="M421" s="13">
        <v>391.7</v>
      </c>
      <c r="N421" s="13">
        <v>0</v>
      </c>
      <c r="O421" s="13">
        <v>665897.47</v>
      </c>
      <c r="P421" s="13">
        <v>2271253.1800000002</v>
      </c>
      <c r="Q421" s="13">
        <v>3.4</v>
      </c>
      <c r="R421" s="13">
        <v>79.83</v>
      </c>
      <c r="S421" s="13">
        <v>20.16</v>
      </c>
      <c r="T421" s="13" t="s">
        <v>1482</v>
      </c>
      <c r="U421" s="13" t="s">
        <v>1483</v>
      </c>
      <c r="V421" s="13"/>
      <c r="W421" s="13"/>
      <c r="X421" s="13"/>
      <c r="Y421" s="13"/>
      <c r="Z421" s="13"/>
      <c r="AA421" s="13"/>
      <c r="AB421" s="14"/>
    </row>
    <row r="422" spans="1:28">
      <c r="A422" s="9" t="s">
        <v>1484</v>
      </c>
      <c r="B422" s="10" t="s">
        <v>1485</v>
      </c>
      <c r="C422" s="10" t="s">
        <v>175</v>
      </c>
      <c r="D422" s="10" t="s">
        <v>119</v>
      </c>
      <c r="E422" s="10" t="s">
        <v>90</v>
      </c>
      <c r="F422" s="10" t="s">
        <v>75</v>
      </c>
      <c r="G422" s="10">
        <v>11698.93</v>
      </c>
      <c r="H422" s="10">
        <v>140387.16</v>
      </c>
      <c r="I422" s="10">
        <v>563.27</v>
      </c>
      <c r="J422" s="10">
        <v>210504.32000000001</v>
      </c>
      <c r="K422" s="10">
        <v>373.72</v>
      </c>
      <c r="L422" s="10">
        <v>1.05</v>
      </c>
      <c r="M422" s="10">
        <v>0</v>
      </c>
      <c r="N422" s="10">
        <v>0</v>
      </c>
      <c r="O422" s="10">
        <v>594201.89</v>
      </c>
      <c r="P422" s="10">
        <v>10384316.289999999</v>
      </c>
      <c r="Q422" s="10">
        <v>17.5</v>
      </c>
      <c r="R422" s="10">
        <v>81.88</v>
      </c>
      <c r="S422" s="10">
        <v>47.26</v>
      </c>
      <c r="T422" s="10" t="s">
        <v>1187</v>
      </c>
      <c r="U422" s="10" t="s">
        <v>1486</v>
      </c>
      <c r="V422" s="10"/>
      <c r="W422" s="10"/>
      <c r="X422" s="10"/>
      <c r="Y422" s="10"/>
      <c r="Z422" s="10"/>
      <c r="AA422" s="10"/>
      <c r="AB422" s="11"/>
    </row>
    <row r="423" spans="1:28">
      <c r="A423" s="12" t="s">
        <v>1487</v>
      </c>
      <c r="B423" s="13" t="s">
        <v>1488</v>
      </c>
      <c r="C423" s="13" t="s">
        <v>175</v>
      </c>
      <c r="D423" s="13" t="s">
        <v>73</v>
      </c>
      <c r="E423" s="13" t="s">
        <v>90</v>
      </c>
      <c r="F423" s="13" t="s">
        <v>54</v>
      </c>
      <c r="G423" s="13">
        <v>8156.32</v>
      </c>
      <c r="H423" s="13">
        <v>97875.839999999997</v>
      </c>
      <c r="I423" s="13">
        <v>1186.45</v>
      </c>
      <c r="J423" s="13">
        <v>58675.86</v>
      </c>
      <c r="K423" s="13">
        <v>49.45</v>
      </c>
      <c r="L423" s="13">
        <v>4.3600000000000003</v>
      </c>
      <c r="M423" s="13">
        <v>0</v>
      </c>
      <c r="N423" s="13">
        <v>1931.16</v>
      </c>
      <c r="O423" s="13">
        <v>532176.97</v>
      </c>
      <c r="P423" s="13">
        <v>7656636.4299999997</v>
      </c>
      <c r="Q423" s="13">
        <v>14.4</v>
      </c>
      <c r="R423" s="13">
        <v>75.709999999999994</v>
      </c>
      <c r="S423" s="13">
        <v>-5.34</v>
      </c>
      <c r="T423" s="13" t="s">
        <v>1221</v>
      </c>
      <c r="U423" s="13" t="s">
        <v>1489</v>
      </c>
      <c r="V423" s="13"/>
      <c r="W423" s="13"/>
      <c r="X423" s="13"/>
      <c r="Y423" s="13"/>
      <c r="Z423" s="13"/>
      <c r="AA423" s="13"/>
      <c r="AB423" s="14"/>
    </row>
    <row r="424" spans="1:28">
      <c r="A424" s="9" t="s">
        <v>1490</v>
      </c>
      <c r="B424" s="10" t="s">
        <v>1491</v>
      </c>
      <c r="C424" s="10" t="s">
        <v>118</v>
      </c>
      <c r="D424" s="10" t="s">
        <v>52</v>
      </c>
      <c r="E424" s="10" t="s">
        <v>61</v>
      </c>
      <c r="F424" s="10" t="s">
        <v>86</v>
      </c>
      <c r="G424" s="10">
        <v>1678.6</v>
      </c>
      <c r="H424" s="10">
        <v>20143.2</v>
      </c>
      <c r="I424" s="10">
        <v>510.51</v>
      </c>
      <c r="J424" s="10">
        <v>30581.84</v>
      </c>
      <c r="K424" s="10">
        <v>59.9</v>
      </c>
      <c r="L424" s="10">
        <v>6.67</v>
      </c>
      <c r="M424" s="10">
        <v>0</v>
      </c>
      <c r="N424" s="10">
        <v>0</v>
      </c>
      <c r="O424" s="10">
        <v>398477.78</v>
      </c>
      <c r="P424" s="10">
        <v>18541920.600000001</v>
      </c>
      <c r="Q424" s="10">
        <v>46.5</v>
      </c>
      <c r="R424" s="10">
        <v>64.489999999999995</v>
      </c>
      <c r="S424" s="10">
        <v>-26.56</v>
      </c>
      <c r="T424" s="10" t="s">
        <v>1492</v>
      </c>
      <c r="U424" s="10" t="s">
        <v>181</v>
      </c>
      <c r="V424" s="10"/>
      <c r="W424" s="10"/>
      <c r="X424" s="10"/>
      <c r="Y424" s="10"/>
      <c r="Z424" s="10"/>
      <c r="AA424" s="10"/>
      <c r="AB424" s="11"/>
    </row>
    <row r="425" spans="1:28">
      <c r="A425" s="12" t="s">
        <v>1493</v>
      </c>
      <c r="B425" s="13" t="s">
        <v>1494</v>
      </c>
      <c r="C425" s="13" t="s">
        <v>66</v>
      </c>
      <c r="D425" s="13" t="s">
        <v>119</v>
      </c>
      <c r="E425" s="13" t="s">
        <v>61</v>
      </c>
      <c r="F425" s="13" t="s">
        <v>86</v>
      </c>
      <c r="G425" s="13">
        <v>668.99</v>
      </c>
      <c r="H425" s="13">
        <v>8027.88</v>
      </c>
      <c r="I425" s="13">
        <v>419.2</v>
      </c>
      <c r="J425" s="13">
        <v>5054.2700000000004</v>
      </c>
      <c r="K425" s="13">
        <v>12.06</v>
      </c>
      <c r="L425" s="13">
        <v>7.1</v>
      </c>
      <c r="M425" s="13">
        <v>169.69</v>
      </c>
      <c r="N425" s="13">
        <v>0</v>
      </c>
      <c r="O425" s="13">
        <v>870894.21</v>
      </c>
      <c r="P425" s="13">
        <v>17859760.77</v>
      </c>
      <c r="Q425" s="13">
        <v>20.5</v>
      </c>
      <c r="R425" s="13">
        <v>67.98</v>
      </c>
      <c r="S425" s="13">
        <v>-37.54</v>
      </c>
      <c r="T425" s="13" t="s">
        <v>1495</v>
      </c>
      <c r="U425" s="13" t="s">
        <v>1379</v>
      </c>
      <c r="V425" s="13"/>
      <c r="W425" s="13"/>
      <c r="X425" s="13"/>
      <c r="Y425" s="13"/>
      <c r="Z425" s="13"/>
      <c r="AA425" s="13"/>
      <c r="AB425" s="14"/>
    </row>
    <row r="426" spans="1:28">
      <c r="A426" s="9" t="s">
        <v>1496</v>
      </c>
      <c r="B426" s="10" t="s">
        <v>1497</v>
      </c>
      <c r="C426" s="10" t="s">
        <v>143</v>
      </c>
      <c r="D426" s="10" t="s">
        <v>100</v>
      </c>
      <c r="E426" s="10" t="s">
        <v>74</v>
      </c>
      <c r="F426" s="10" t="s">
        <v>86</v>
      </c>
      <c r="G426" s="10">
        <v>6743.49</v>
      </c>
      <c r="H426" s="10">
        <v>80921.88</v>
      </c>
      <c r="I426" s="10">
        <v>72.69</v>
      </c>
      <c r="J426" s="10">
        <v>167930.22</v>
      </c>
      <c r="K426" s="10">
        <v>2310.2199999999998</v>
      </c>
      <c r="L426" s="10">
        <v>5.99</v>
      </c>
      <c r="M426" s="10">
        <v>31.07</v>
      </c>
      <c r="N426" s="10">
        <v>0</v>
      </c>
      <c r="O426" s="10">
        <v>853269.45</v>
      </c>
      <c r="P426" s="10">
        <v>23761762.149999999</v>
      </c>
      <c r="Q426" s="10">
        <v>27.8</v>
      </c>
      <c r="R426" s="10">
        <v>58.25</v>
      </c>
      <c r="S426" s="10">
        <v>15.25</v>
      </c>
      <c r="T426" s="10" t="s">
        <v>1498</v>
      </c>
      <c r="U426" s="10" t="s">
        <v>661</v>
      </c>
      <c r="V426" s="10"/>
      <c r="W426" s="10"/>
      <c r="X426" s="10"/>
      <c r="Y426" s="10"/>
      <c r="Z426" s="10"/>
      <c r="AA426" s="10"/>
      <c r="AB426" s="11"/>
    </row>
    <row r="427" spans="1:28">
      <c r="A427" s="12" t="s">
        <v>1499</v>
      </c>
      <c r="B427" s="13" t="s">
        <v>1500</v>
      </c>
      <c r="C427" s="13" t="s">
        <v>99</v>
      </c>
      <c r="D427" s="13" t="s">
        <v>119</v>
      </c>
      <c r="E427" s="13" t="s">
        <v>133</v>
      </c>
      <c r="F427" s="13" t="s">
        <v>75</v>
      </c>
      <c r="G427" s="13">
        <v>7401.25</v>
      </c>
      <c r="H427" s="13">
        <v>88815</v>
      </c>
      <c r="I427" s="13">
        <v>617.24</v>
      </c>
      <c r="J427" s="13">
        <v>241555.44</v>
      </c>
      <c r="K427" s="13">
        <v>391.35</v>
      </c>
      <c r="L427" s="13">
        <v>7.49</v>
      </c>
      <c r="M427" s="13">
        <v>0</v>
      </c>
      <c r="N427" s="13">
        <v>0</v>
      </c>
      <c r="O427" s="13">
        <v>823345.69</v>
      </c>
      <c r="P427" s="13">
        <v>21310839.940000001</v>
      </c>
      <c r="Q427" s="13">
        <v>25.9</v>
      </c>
      <c r="R427" s="13">
        <v>77.87</v>
      </c>
      <c r="S427" s="13">
        <v>37.44</v>
      </c>
      <c r="T427" s="13" t="s">
        <v>1501</v>
      </c>
      <c r="U427" s="13" t="s">
        <v>1502</v>
      </c>
      <c r="V427" s="13"/>
      <c r="W427" s="13"/>
      <c r="X427" s="13"/>
      <c r="Y427" s="13"/>
      <c r="Z427" s="13"/>
      <c r="AA427" s="13"/>
      <c r="AB427" s="14"/>
    </row>
    <row r="428" spans="1:28">
      <c r="A428" s="9" t="s">
        <v>1503</v>
      </c>
      <c r="B428" s="10" t="s">
        <v>1504</v>
      </c>
      <c r="C428" s="10" t="s">
        <v>143</v>
      </c>
      <c r="D428" s="10" t="s">
        <v>60</v>
      </c>
      <c r="E428" s="10" t="s">
        <v>74</v>
      </c>
      <c r="F428" s="10" t="s">
        <v>86</v>
      </c>
      <c r="G428" s="10">
        <v>13591.78</v>
      </c>
      <c r="H428" s="10">
        <v>163101.35999999999</v>
      </c>
      <c r="I428" s="10">
        <v>148.28</v>
      </c>
      <c r="J428" s="10">
        <v>425841.74</v>
      </c>
      <c r="K428" s="10">
        <v>2871.88</v>
      </c>
      <c r="L428" s="10">
        <v>4.9800000000000004</v>
      </c>
      <c r="M428" s="10">
        <v>0</v>
      </c>
      <c r="N428" s="10">
        <v>0</v>
      </c>
      <c r="O428" s="10">
        <v>599372.31999999995</v>
      </c>
      <c r="P428" s="10">
        <v>16684711.279999999</v>
      </c>
      <c r="Q428" s="10">
        <v>27.8</v>
      </c>
      <c r="R428" s="10">
        <v>68.400000000000006</v>
      </c>
      <c r="S428" s="10">
        <v>3.6</v>
      </c>
      <c r="T428" s="10" t="s">
        <v>1505</v>
      </c>
      <c r="U428" s="10" t="s">
        <v>1506</v>
      </c>
      <c r="V428" s="10"/>
      <c r="W428" s="10"/>
      <c r="X428" s="10"/>
      <c r="Y428" s="10"/>
      <c r="Z428" s="10"/>
      <c r="AA428" s="10"/>
      <c r="AB428" s="11"/>
    </row>
    <row r="429" spans="1:28">
      <c r="A429" s="12" t="s">
        <v>1507</v>
      </c>
      <c r="B429" s="13" t="s">
        <v>1508</v>
      </c>
      <c r="C429" s="13" t="s">
        <v>72</v>
      </c>
      <c r="D429" s="13" t="s">
        <v>60</v>
      </c>
      <c r="E429" s="13" t="s">
        <v>80</v>
      </c>
      <c r="F429" s="13" t="s">
        <v>75</v>
      </c>
      <c r="G429" s="13">
        <v>6284.82</v>
      </c>
      <c r="H429" s="13">
        <v>75417.84</v>
      </c>
      <c r="I429" s="13">
        <v>160.34</v>
      </c>
      <c r="J429" s="13">
        <v>86444.23</v>
      </c>
      <c r="K429" s="13">
        <v>539.13</v>
      </c>
      <c r="L429" s="13">
        <v>5.78</v>
      </c>
      <c r="M429" s="13">
        <v>2195.66</v>
      </c>
      <c r="N429" s="13">
        <v>0</v>
      </c>
      <c r="O429" s="13">
        <v>416154.1</v>
      </c>
      <c r="P429" s="13">
        <v>22553697.920000002</v>
      </c>
      <c r="Q429" s="13">
        <v>54.2</v>
      </c>
      <c r="R429" s="13">
        <v>72.010000000000005</v>
      </c>
      <c r="S429" s="13">
        <v>-39.159999999999997</v>
      </c>
      <c r="T429" s="13" t="s">
        <v>551</v>
      </c>
      <c r="U429" s="13" t="s">
        <v>254</v>
      </c>
      <c r="V429" s="13"/>
      <c r="W429" s="13"/>
      <c r="X429" s="13"/>
      <c r="Y429" s="13"/>
      <c r="Z429" s="13"/>
      <c r="AA429" s="13"/>
      <c r="AB429" s="14"/>
    </row>
    <row r="430" spans="1:28">
      <c r="A430" s="9" t="s">
        <v>1509</v>
      </c>
      <c r="B430" s="10" t="s">
        <v>1510</v>
      </c>
      <c r="C430" s="10" t="s">
        <v>175</v>
      </c>
      <c r="D430" s="10" t="s">
        <v>119</v>
      </c>
      <c r="E430" s="10" t="s">
        <v>53</v>
      </c>
      <c r="F430" s="10" t="s">
        <v>75</v>
      </c>
      <c r="G430" s="10">
        <v>4455.18</v>
      </c>
      <c r="H430" s="10">
        <v>53462.16</v>
      </c>
      <c r="I430" s="10">
        <v>308.88</v>
      </c>
      <c r="J430" s="10">
        <v>89371.92</v>
      </c>
      <c r="K430" s="10"/>
      <c r="L430" s="10">
        <v>2.54</v>
      </c>
      <c r="M430" s="10">
        <v>0</v>
      </c>
      <c r="N430" s="10">
        <v>0</v>
      </c>
      <c r="O430" s="10">
        <v>568839.66</v>
      </c>
      <c r="P430" s="10">
        <v>4601508.51</v>
      </c>
      <c r="Q430" s="10">
        <v>8.1</v>
      </c>
      <c r="R430" s="10">
        <v>73.239999999999995</v>
      </c>
      <c r="S430" s="10">
        <v>-6.75</v>
      </c>
      <c r="T430" s="10" t="s">
        <v>327</v>
      </c>
      <c r="U430" s="10" t="s">
        <v>1511</v>
      </c>
      <c r="V430" s="10"/>
      <c r="W430" s="10"/>
      <c r="X430" s="10"/>
      <c r="Y430" s="10"/>
      <c r="Z430" s="10"/>
      <c r="AA430" s="10"/>
      <c r="AB430" s="11"/>
    </row>
    <row r="431" spans="1:28">
      <c r="A431" s="12" t="s">
        <v>1512</v>
      </c>
      <c r="B431" s="13" t="s">
        <v>1513</v>
      </c>
      <c r="C431" s="13" t="s">
        <v>72</v>
      </c>
      <c r="D431" s="13" t="s">
        <v>100</v>
      </c>
      <c r="E431" s="13" t="s">
        <v>61</v>
      </c>
      <c r="F431" s="13" t="s">
        <v>54</v>
      </c>
      <c r="G431" s="13">
        <v>14876.52</v>
      </c>
      <c r="H431" s="13">
        <v>178518.24</v>
      </c>
      <c r="I431" s="13">
        <v>519.83000000000004</v>
      </c>
      <c r="J431" s="13">
        <v>291254.62</v>
      </c>
      <c r="K431" s="13">
        <v>560.29</v>
      </c>
      <c r="L431" s="13">
        <v>1.08</v>
      </c>
      <c r="M431" s="13">
        <v>0</v>
      </c>
      <c r="N431" s="13">
        <v>0</v>
      </c>
      <c r="O431" s="13">
        <v>677942.8</v>
      </c>
      <c r="P431" s="13">
        <v>4934292.72</v>
      </c>
      <c r="Q431" s="13">
        <v>7.3</v>
      </c>
      <c r="R431" s="13">
        <v>60.92</v>
      </c>
      <c r="S431" s="13">
        <v>-28.7</v>
      </c>
      <c r="T431" s="13" t="s">
        <v>1514</v>
      </c>
      <c r="U431" s="13" t="s">
        <v>1515</v>
      </c>
      <c r="V431" s="13"/>
      <c r="W431" s="13"/>
      <c r="X431" s="13"/>
      <c r="Y431" s="13"/>
      <c r="Z431" s="13"/>
      <c r="AA431" s="13"/>
      <c r="AB431" s="14"/>
    </row>
    <row r="432" spans="1:28">
      <c r="A432" s="9" t="s">
        <v>1516</v>
      </c>
      <c r="B432" s="10" t="s">
        <v>1517</v>
      </c>
      <c r="C432" s="10" t="s">
        <v>66</v>
      </c>
      <c r="D432" s="10" t="s">
        <v>73</v>
      </c>
      <c r="E432" s="10" t="s">
        <v>133</v>
      </c>
      <c r="F432" s="10" t="s">
        <v>86</v>
      </c>
      <c r="G432" s="10">
        <v>15726.97</v>
      </c>
      <c r="H432" s="10">
        <v>188723.64</v>
      </c>
      <c r="I432" s="10">
        <v>305.25</v>
      </c>
      <c r="J432" s="10">
        <v>375207.12</v>
      </c>
      <c r="K432" s="10">
        <v>1229.18</v>
      </c>
      <c r="L432" s="10">
        <v>7.68</v>
      </c>
      <c r="M432" s="10">
        <v>0</v>
      </c>
      <c r="N432" s="10">
        <v>0</v>
      </c>
      <c r="O432" s="10">
        <v>670167.25</v>
      </c>
      <c r="P432" s="10">
        <v>24311443.77</v>
      </c>
      <c r="Q432" s="10">
        <v>36.299999999999997</v>
      </c>
      <c r="R432" s="10">
        <v>73.709999999999994</v>
      </c>
      <c r="S432" s="10">
        <v>-7.21</v>
      </c>
      <c r="T432" s="10" t="s">
        <v>1518</v>
      </c>
      <c r="U432" s="10" t="s">
        <v>1519</v>
      </c>
      <c r="V432" s="10"/>
      <c r="W432" s="10"/>
      <c r="X432" s="10"/>
      <c r="Y432" s="10"/>
      <c r="Z432" s="10"/>
      <c r="AA432" s="10"/>
      <c r="AB432" s="11"/>
    </row>
    <row r="433" spans="1:28">
      <c r="A433" s="12" t="s">
        <v>1520</v>
      </c>
      <c r="B433" s="13" t="s">
        <v>985</v>
      </c>
      <c r="C433" s="13" t="s">
        <v>143</v>
      </c>
      <c r="D433" s="13" t="s">
        <v>100</v>
      </c>
      <c r="E433" s="13" t="s">
        <v>80</v>
      </c>
      <c r="F433" s="13" t="s">
        <v>75</v>
      </c>
      <c r="G433" s="13">
        <v>298.39999999999998</v>
      </c>
      <c r="H433" s="13">
        <v>3580.8</v>
      </c>
      <c r="I433" s="13">
        <v>240.83</v>
      </c>
      <c r="J433" s="13">
        <v>1801.76</v>
      </c>
      <c r="K433" s="13">
        <v>7.48</v>
      </c>
      <c r="L433" s="13">
        <v>1.62</v>
      </c>
      <c r="M433" s="13">
        <v>0</v>
      </c>
      <c r="N433" s="13">
        <v>0</v>
      </c>
      <c r="O433" s="13">
        <v>558025.6</v>
      </c>
      <c r="P433" s="13">
        <v>11290214.24</v>
      </c>
      <c r="Q433" s="13">
        <v>20.2</v>
      </c>
      <c r="R433" s="13">
        <v>67.23</v>
      </c>
      <c r="S433" s="13">
        <v>-25.77</v>
      </c>
      <c r="T433" s="13" t="s">
        <v>1521</v>
      </c>
      <c r="U433" s="13" t="s">
        <v>1522</v>
      </c>
      <c r="V433" s="13"/>
      <c r="W433" s="13"/>
      <c r="X433" s="13"/>
      <c r="Y433" s="13"/>
      <c r="Z433" s="13"/>
      <c r="AA433" s="13"/>
      <c r="AB433" s="14"/>
    </row>
    <row r="434" spans="1:28">
      <c r="A434" s="9" t="s">
        <v>1523</v>
      </c>
      <c r="B434" s="10" t="s">
        <v>1175</v>
      </c>
      <c r="C434" s="10" t="s">
        <v>143</v>
      </c>
      <c r="D434" s="10" t="s">
        <v>52</v>
      </c>
      <c r="E434" s="10" t="s">
        <v>133</v>
      </c>
      <c r="F434" s="10" t="s">
        <v>54</v>
      </c>
      <c r="G434" s="10">
        <v>1899.81</v>
      </c>
      <c r="H434" s="10">
        <v>22797.72</v>
      </c>
      <c r="I434" s="10">
        <v>328.73</v>
      </c>
      <c r="J434" s="10">
        <v>29787.279999999999</v>
      </c>
      <c r="K434" s="10">
        <v>90.61</v>
      </c>
      <c r="L434" s="10">
        <v>7.55</v>
      </c>
      <c r="M434" s="10">
        <v>262.37</v>
      </c>
      <c r="N434" s="10">
        <v>158.16</v>
      </c>
      <c r="O434" s="10">
        <v>771358.89</v>
      </c>
      <c r="P434" s="10">
        <v>11388103.710000001</v>
      </c>
      <c r="Q434" s="10">
        <v>14.8</v>
      </c>
      <c r="R434" s="10">
        <v>73.28</v>
      </c>
      <c r="S434" s="10">
        <v>17.72</v>
      </c>
      <c r="T434" s="10" t="s">
        <v>648</v>
      </c>
      <c r="U434" s="10" t="s">
        <v>649</v>
      </c>
      <c r="V434" s="10"/>
      <c r="W434" s="10"/>
      <c r="X434" s="10"/>
      <c r="Y434" s="10"/>
      <c r="Z434" s="10"/>
      <c r="AA434" s="10"/>
      <c r="AB434" s="11"/>
    </row>
    <row r="435" spans="1:28">
      <c r="A435" s="12" t="s">
        <v>1524</v>
      </c>
      <c r="B435" s="13" t="s">
        <v>1525</v>
      </c>
      <c r="C435" s="13" t="s">
        <v>175</v>
      </c>
      <c r="D435" s="13" t="s">
        <v>100</v>
      </c>
      <c r="E435" s="13" t="s">
        <v>133</v>
      </c>
      <c r="F435" s="13" t="s">
        <v>54</v>
      </c>
      <c r="G435" s="13">
        <v>235.67</v>
      </c>
      <c r="H435" s="13">
        <v>2828.04</v>
      </c>
      <c r="I435" s="13">
        <v>482.82</v>
      </c>
      <c r="J435" s="13">
        <v>1696.5</v>
      </c>
      <c r="K435" s="13">
        <v>-3.51</v>
      </c>
      <c r="L435" s="13">
        <v>1.33</v>
      </c>
      <c r="M435" s="13">
        <v>41.25</v>
      </c>
      <c r="N435" s="13">
        <v>3.65</v>
      </c>
      <c r="O435" s="13">
        <v>697053.8</v>
      </c>
      <c r="P435" s="13">
        <v>4073991.06</v>
      </c>
      <c r="Q435" s="13">
        <v>5.8</v>
      </c>
      <c r="R435" s="13">
        <v>59.19</v>
      </c>
      <c r="S435" s="13">
        <v>141.04</v>
      </c>
      <c r="T435" s="13" t="s">
        <v>1526</v>
      </c>
      <c r="U435" s="13" t="s">
        <v>413</v>
      </c>
      <c r="V435" s="13"/>
      <c r="W435" s="13"/>
      <c r="X435" s="13"/>
      <c r="Y435" s="13"/>
      <c r="Z435" s="13"/>
      <c r="AA435" s="13"/>
      <c r="AB435" s="14"/>
    </row>
    <row r="436" spans="1:28">
      <c r="A436" s="9" t="s">
        <v>1527</v>
      </c>
      <c r="B436" s="10" t="s">
        <v>1528</v>
      </c>
      <c r="C436" s="10" t="s">
        <v>59</v>
      </c>
      <c r="D436" s="10" t="s">
        <v>73</v>
      </c>
      <c r="E436" s="10" t="s">
        <v>133</v>
      </c>
      <c r="F436" s="10" t="s">
        <v>75</v>
      </c>
      <c r="G436" s="10">
        <v>439.3</v>
      </c>
      <c r="H436" s="10">
        <v>5271.6</v>
      </c>
      <c r="I436" s="10">
        <v>586.54999999999995</v>
      </c>
      <c r="J436" s="10">
        <v>2169.2399999999998</v>
      </c>
      <c r="K436" s="10">
        <v>3.7</v>
      </c>
      <c r="L436" s="10">
        <v>2.04</v>
      </c>
      <c r="M436" s="10">
        <v>143.68</v>
      </c>
      <c r="N436" s="10">
        <v>0</v>
      </c>
      <c r="O436" s="10">
        <v>581008.34</v>
      </c>
      <c r="P436" s="10">
        <v>2541377.79</v>
      </c>
      <c r="Q436" s="10">
        <v>4.4000000000000004</v>
      </c>
      <c r="R436" s="10">
        <v>58.54</v>
      </c>
      <c r="S436" s="10">
        <v>57.68</v>
      </c>
      <c r="T436" s="10" t="s">
        <v>1529</v>
      </c>
      <c r="U436" s="10" t="s">
        <v>1530</v>
      </c>
      <c r="V436" s="10"/>
      <c r="W436" s="10"/>
      <c r="X436" s="10"/>
      <c r="Y436" s="10"/>
      <c r="Z436" s="10"/>
      <c r="AA436" s="10"/>
      <c r="AB436" s="11"/>
    </row>
    <row r="437" spans="1:28">
      <c r="A437" s="12" t="s">
        <v>1531</v>
      </c>
      <c r="B437" s="13" t="s">
        <v>1532</v>
      </c>
      <c r="C437" s="13" t="s">
        <v>66</v>
      </c>
      <c r="D437" s="13" t="s">
        <v>119</v>
      </c>
      <c r="E437" s="13" t="s">
        <v>133</v>
      </c>
      <c r="F437" s="13" t="s">
        <v>86</v>
      </c>
      <c r="G437" s="13">
        <v>17074.740000000002</v>
      </c>
      <c r="H437" s="13">
        <v>204896.88</v>
      </c>
      <c r="I437" s="13">
        <v>484.57</v>
      </c>
      <c r="J437" s="13">
        <v>141738.28</v>
      </c>
      <c r="K437" s="13"/>
      <c r="L437" s="13">
        <v>5.93</v>
      </c>
      <c r="M437" s="13">
        <v>0</v>
      </c>
      <c r="N437" s="13">
        <v>4061.27</v>
      </c>
      <c r="O437" s="13">
        <v>545665.04</v>
      </c>
      <c r="P437" s="13">
        <v>9842559.1999999993</v>
      </c>
      <c r="Q437" s="13">
        <v>18</v>
      </c>
      <c r="R437" s="13">
        <v>74.540000000000006</v>
      </c>
      <c r="S437" s="13">
        <v>44.42</v>
      </c>
      <c r="T437" s="13" t="s">
        <v>305</v>
      </c>
      <c r="U437" s="13" t="s">
        <v>1391</v>
      </c>
      <c r="V437" s="13"/>
      <c r="W437" s="13"/>
      <c r="X437" s="13"/>
      <c r="Y437" s="13"/>
      <c r="Z437" s="13"/>
      <c r="AA437" s="13"/>
      <c r="AB437" s="14"/>
    </row>
    <row r="438" spans="1:28">
      <c r="A438" s="9" t="s">
        <v>1533</v>
      </c>
      <c r="B438" s="10" t="s">
        <v>1534</v>
      </c>
      <c r="C438" s="10" t="s">
        <v>99</v>
      </c>
      <c r="D438" s="10" t="s">
        <v>100</v>
      </c>
      <c r="E438" s="10" t="s">
        <v>67</v>
      </c>
      <c r="F438" s="10" t="s">
        <v>75</v>
      </c>
      <c r="G438" s="10">
        <v>16486.86</v>
      </c>
      <c r="H438" s="10">
        <v>197842.32</v>
      </c>
      <c r="I438" s="10">
        <v>832.34</v>
      </c>
      <c r="J438" s="10">
        <v>443190.51</v>
      </c>
      <c r="K438" s="10">
        <v>532.46</v>
      </c>
      <c r="L438" s="10">
        <v>9.92</v>
      </c>
      <c r="M438" s="10">
        <v>0</v>
      </c>
      <c r="N438" s="10">
        <v>0</v>
      </c>
      <c r="O438" s="10">
        <v>300865.76</v>
      </c>
      <c r="P438" s="10">
        <v>10596554.09</v>
      </c>
      <c r="Q438" s="10">
        <v>35.200000000000003</v>
      </c>
      <c r="R438" s="10">
        <v>60.04</v>
      </c>
      <c r="S438" s="10">
        <v>16.11</v>
      </c>
      <c r="T438" s="10" t="s">
        <v>1221</v>
      </c>
      <c r="U438" s="10" t="s">
        <v>574</v>
      </c>
      <c r="V438" s="10"/>
      <c r="W438" s="10"/>
      <c r="X438" s="10"/>
      <c r="Y438" s="10"/>
      <c r="Z438" s="10"/>
      <c r="AA438" s="10"/>
      <c r="AB438" s="11"/>
    </row>
    <row r="439" spans="1:28">
      <c r="A439" s="12" t="s">
        <v>1535</v>
      </c>
      <c r="B439" s="13" t="s">
        <v>1536</v>
      </c>
      <c r="C439" s="13" t="s">
        <v>118</v>
      </c>
      <c r="D439" s="13" t="s">
        <v>60</v>
      </c>
      <c r="E439" s="13" t="s">
        <v>90</v>
      </c>
      <c r="F439" s="13" t="s">
        <v>54</v>
      </c>
      <c r="G439" s="13">
        <v>15473.13</v>
      </c>
      <c r="H439" s="13">
        <v>185677.56</v>
      </c>
      <c r="I439" s="13">
        <v>1100.08</v>
      </c>
      <c r="J439" s="13">
        <v>268329.81</v>
      </c>
      <c r="K439" s="13">
        <v>243.92</v>
      </c>
      <c r="L439" s="13">
        <v>8.32</v>
      </c>
      <c r="M439" s="13">
        <v>0</v>
      </c>
      <c r="N439" s="13">
        <v>0</v>
      </c>
      <c r="O439" s="13">
        <v>625331.36</v>
      </c>
      <c r="P439" s="13">
        <v>6044657.8700000001</v>
      </c>
      <c r="Q439" s="13">
        <v>9.6999999999999993</v>
      </c>
      <c r="R439" s="13">
        <v>57.72</v>
      </c>
      <c r="S439" s="13">
        <v>-2.39</v>
      </c>
      <c r="T439" s="13" t="s">
        <v>1016</v>
      </c>
      <c r="U439" s="13" t="s">
        <v>1537</v>
      </c>
      <c r="V439" s="13"/>
      <c r="W439" s="13"/>
      <c r="X439" s="13"/>
      <c r="Y439" s="13"/>
      <c r="Z439" s="13"/>
      <c r="AA439" s="13"/>
      <c r="AB439" s="14"/>
    </row>
    <row r="440" spans="1:28">
      <c r="A440" s="9" t="s">
        <v>1538</v>
      </c>
      <c r="B440" s="10" t="s">
        <v>1539</v>
      </c>
      <c r="C440" s="10" t="s">
        <v>175</v>
      </c>
      <c r="D440" s="10" t="s">
        <v>100</v>
      </c>
      <c r="E440" s="10" t="s">
        <v>133</v>
      </c>
      <c r="F440" s="10" t="s">
        <v>75</v>
      </c>
      <c r="G440" s="10">
        <v>11781.13</v>
      </c>
      <c r="H440" s="10">
        <v>141373.56</v>
      </c>
      <c r="I440" s="10">
        <v>536.15</v>
      </c>
      <c r="J440" s="10">
        <v>115832.6</v>
      </c>
      <c r="K440" s="10">
        <v>-216.05</v>
      </c>
      <c r="L440" s="10">
        <v>7.9</v>
      </c>
      <c r="M440" s="10">
        <v>1156.5899999999999</v>
      </c>
      <c r="N440" s="10">
        <v>0</v>
      </c>
      <c r="O440" s="10">
        <v>216865.18</v>
      </c>
      <c r="P440" s="10">
        <v>6102737.6600000001</v>
      </c>
      <c r="Q440" s="10">
        <v>28.1</v>
      </c>
      <c r="R440" s="10">
        <v>79.62</v>
      </c>
      <c r="S440" s="10">
        <v>37.86</v>
      </c>
      <c r="T440" s="10" t="s">
        <v>77</v>
      </c>
      <c r="U440" s="10" t="s">
        <v>416</v>
      </c>
      <c r="V440" s="10"/>
      <c r="W440" s="10"/>
      <c r="X440" s="10"/>
      <c r="Y440" s="10"/>
      <c r="Z440" s="10"/>
      <c r="AA440" s="10"/>
      <c r="AB440" s="11"/>
    </row>
    <row r="441" spans="1:28">
      <c r="A441" s="12" t="s">
        <v>1540</v>
      </c>
      <c r="B441" s="13" t="s">
        <v>1003</v>
      </c>
      <c r="C441" s="13" t="s">
        <v>143</v>
      </c>
      <c r="D441" s="13" t="s">
        <v>73</v>
      </c>
      <c r="E441" s="13" t="s">
        <v>80</v>
      </c>
      <c r="F441" s="13" t="s">
        <v>54</v>
      </c>
      <c r="G441" s="13">
        <v>5801.61</v>
      </c>
      <c r="H441" s="13">
        <v>69619.320000000007</v>
      </c>
      <c r="I441" s="13">
        <v>222.02</v>
      </c>
      <c r="J441" s="13">
        <v>172560.09</v>
      </c>
      <c r="K441" s="13">
        <v>777.23</v>
      </c>
      <c r="L441" s="13">
        <v>4.84</v>
      </c>
      <c r="M441" s="13">
        <v>297.8</v>
      </c>
      <c r="N441" s="13">
        <v>0</v>
      </c>
      <c r="O441" s="13">
        <v>627234.23</v>
      </c>
      <c r="P441" s="13">
        <v>8937809.0700000003</v>
      </c>
      <c r="Q441" s="13">
        <v>14.2</v>
      </c>
      <c r="R441" s="13">
        <v>67.459999999999994</v>
      </c>
      <c r="S441" s="13">
        <v>5.81</v>
      </c>
      <c r="T441" s="13" t="s">
        <v>977</v>
      </c>
      <c r="U441" s="13" t="s">
        <v>1541</v>
      </c>
      <c r="V441" s="13"/>
      <c r="W441" s="13"/>
      <c r="X441" s="13"/>
      <c r="Y441" s="13"/>
      <c r="Z441" s="13"/>
      <c r="AA441" s="13"/>
      <c r="AB441" s="14"/>
    </row>
    <row r="442" spans="1:28">
      <c r="A442" s="9" t="s">
        <v>1542</v>
      </c>
      <c r="B442" s="10" t="s">
        <v>1543</v>
      </c>
      <c r="C442" s="10" t="s">
        <v>51</v>
      </c>
      <c r="D442" s="10" t="s">
        <v>52</v>
      </c>
      <c r="E442" s="10" t="s">
        <v>61</v>
      </c>
      <c r="F442" s="10" t="s">
        <v>54</v>
      </c>
      <c r="G442" s="10">
        <v>16774.5</v>
      </c>
      <c r="H442" s="10">
        <v>201294</v>
      </c>
      <c r="I442" s="10">
        <v>699.81</v>
      </c>
      <c r="J442" s="10">
        <v>453314.89</v>
      </c>
      <c r="K442" s="10">
        <v>647.77</v>
      </c>
      <c r="L442" s="10">
        <v>28.41</v>
      </c>
      <c r="M442" s="10">
        <v>612.59</v>
      </c>
      <c r="N442" s="10">
        <v>0</v>
      </c>
      <c r="O442" s="10">
        <v>290075.28999999998</v>
      </c>
      <c r="P442" s="10">
        <v>20357589.57</v>
      </c>
      <c r="Q442" s="10">
        <v>70.2</v>
      </c>
      <c r="R442" s="10">
        <v>71.72</v>
      </c>
      <c r="S442" s="10">
        <v>-32.65</v>
      </c>
      <c r="T442" s="10" t="s">
        <v>160</v>
      </c>
      <c r="U442" s="10" t="s">
        <v>1544</v>
      </c>
      <c r="V442" s="10"/>
      <c r="W442" s="10"/>
      <c r="X442" s="10"/>
      <c r="Y442" s="10"/>
      <c r="Z442" s="10"/>
      <c r="AA442" s="10"/>
      <c r="AB442" s="11"/>
    </row>
    <row r="443" spans="1:28">
      <c r="A443" s="12" t="s">
        <v>1545</v>
      </c>
      <c r="B443" s="13" t="s">
        <v>1546</v>
      </c>
      <c r="C443" s="13" t="s">
        <v>85</v>
      </c>
      <c r="D443" s="13" t="s">
        <v>52</v>
      </c>
      <c r="E443" s="13" t="s">
        <v>61</v>
      </c>
      <c r="F443" s="13" t="s">
        <v>86</v>
      </c>
      <c r="G443" s="13">
        <v>1799.08</v>
      </c>
      <c r="H443" s="13">
        <v>21588.959999999999</v>
      </c>
      <c r="I443" s="13">
        <v>744.39</v>
      </c>
      <c r="J443" s="13">
        <v>39456</v>
      </c>
      <c r="K443" s="13">
        <v>53</v>
      </c>
      <c r="L443" s="13">
        <v>7.23</v>
      </c>
      <c r="M443" s="13">
        <v>424.72</v>
      </c>
      <c r="N443" s="13">
        <v>0</v>
      </c>
      <c r="O443" s="13">
        <v>715481.17</v>
      </c>
      <c r="P443" s="13">
        <v>7775307.1299999999</v>
      </c>
      <c r="Q443" s="13">
        <v>10.9</v>
      </c>
      <c r="R443" s="13">
        <v>80.66</v>
      </c>
      <c r="S443" s="13">
        <v>-26.14</v>
      </c>
      <c r="T443" s="13" t="s">
        <v>1547</v>
      </c>
      <c r="U443" s="13" t="s">
        <v>350</v>
      </c>
      <c r="V443" s="13"/>
      <c r="W443" s="13"/>
      <c r="X443" s="13"/>
      <c r="Y443" s="13"/>
      <c r="Z443" s="13"/>
      <c r="AA443" s="13"/>
      <c r="AB443" s="14"/>
    </row>
    <row r="444" spans="1:28">
      <c r="A444" s="9" t="s">
        <v>1548</v>
      </c>
      <c r="B444" s="10" t="s">
        <v>1549</v>
      </c>
      <c r="C444" s="10" t="s">
        <v>277</v>
      </c>
      <c r="D444" s="10" t="s">
        <v>52</v>
      </c>
      <c r="E444" s="10" t="s">
        <v>74</v>
      </c>
      <c r="F444" s="10" t="s">
        <v>86</v>
      </c>
      <c r="G444" s="10">
        <v>11164.25</v>
      </c>
      <c r="H444" s="10">
        <v>133971</v>
      </c>
      <c r="I444" s="10">
        <v>93.15</v>
      </c>
      <c r="J444" s="10">
        <v>281785.49</v>
      </c>
      <c r="K444" s="10">
        <v>3025.07</v>
      </c>
      <c r="L444" s="10">
        <v>1.17</v>
      </c>
      <c r="M444" s="10">
        <v>1282.47</v>
      </c>
      <c r="N444" s="10">
        <v>0</v>
      </c>
      <c r="O444" s="10">
        <v>875629.6</v>
      </c>
      <c r="P444" s="10">
        <v>18663021.670000002</v>
      </c>
      <c r="Q444" s="10">
        <v>21.3</v>
      </c>
      <c r="R444" s="10">
        <v>61.29</v>
      </c>
      <c r="S444" s="10">
        <v>56.61</v>
      </c>
      <c r="T444" s="10" t="s">
        <v>718</v>
      </c>
      <c r="U444" s="10" t="s">
        <v>986</v>
      </c>
      <c r="V444" s="10"/>
      <c r="W444" s="10"/>
      <c r="X444" s="10"/>
      <c r="Y444" s="10"/>
      <c r="Z444" s="10"/>
      <c r="AA444" s="10"/>
      <c r="AB444" s="11"/>
    </row>
    <row r="445" spans="1:28">
      <c r="A445" s="12" t="s">
        <v>1550</v>
      </c>
      <c r="B445" s="13" t="s">
        <v>1551</v>
      </c>
      <c r="C445" s="13" t="s">
        <v>143</v>
      </c>
      <c r="D445" s="13" t="s">
        <v>60</v>
      </c>
      <c r="E445" s="13" t="s">
        <v>61</v>
      </c>
      <c r="F445" s="13" t="s">
        <v>54</v>
      </c>
      <c r="G445" s="13">
        <v>9950.77</v>
      </c>
      <c r="H445" s="13">
        <v>119409.24</v>
      </c>
      <c r="I445" s="13">
        <v>538.65</v>
      </c>
      <c r="J445" s="13">
        <v>190420.43</v>
      </c>
      <c r="K445" s="13">
        <v>353.51</v>
      </c>
      <c r="L445" s="13">
        <v>4.12</v>
      </c>
      <c r="M445" s="13">
        <v>2423.64</v>
      </c>
      <c r="N445" s="13">
        <v>2416.02</v>
      </c>
      <c r="O445" s="13">
        <v>706887.25</v>
      </c>
      <c r="P445" s="13">
        <v>10149681.449999999</v>
      </c>
      <c r="Q445" s="13">
        <v>14.4</v>
      </c>
      <c r="R445" s="13">
        <v>60.57</v>
      </c>
      <c r="S445" s="13">
        <v>50.23</v>
      </c>
      <c r="T445" s="13" t="s">
        <v>320</v>
      </c>
      <c r="U445" s="13" t="s">
        <v>703</v>
      </c>
      <c r="V445" s="13"/>
      <c r="W445" s="13"/>
      <c r="X445" s="13"/>
      <c r="Y445" s="13"/>
      <c r="Z445" s="13"/>
      <c r="AA445" s="13"/>
      <c r="AB445" s="14"/>
    </row>
    <row r="446" spans="1:28">
      <c r="A446" s="9" t="s">
        <v>1552</v>
      </c>
      <c r="B446" s="10" t="s">
        <v>1553</v>
      </c>
      <c r="C446" s="10" t="s">
        <v>99</v>
      </c>
      <c r="D446" s="10" t="s">
        <v>119</v>
      </c>
      <c r="E446" s="10" t="s">
        <v>80</v>
      </c>
      <c r="F446" s="10" t="s">
        <v>86</v>
      </c>
      <c r="G446" s="10">
        <v>10019.19</v>
      </c>
      <c r="H446" s="10">
        <v>120230.28</v>
      </c>
      <c r="I446" s="10">
        <v>228.35</v>
      </c>
      <c r="J446" s="10">
        <v>287917.2</v>
      </c>
      <c r="K446" s="10">
        <v>1260.8599999999999</v>
      </c>
      <c r="L446" s="10">
        <v>1.36</v>
      </c>
      <c r="M446" s="10">
        <v>0</v>
      </c>
      <c r="N446" s="10">
        <v>0</v>
      </c>
      <c r="O446" s="10">
        <v>916872.11</v>
      </c>
      <c r="P446" s="10">
        <v>11368159.93</v>
      </c>
      <c r="Q446" s="10">
        <v>12.4</v>
      </c>
      <c r="R446" s="10">
        <v>79.8</v>
      </c>
      <c r="S446" s="10">
        <v>-22.71</v>
      </c>
      <c r="T446" s="10" t="s">
        <v>1554</v>
      </c>
      <c r="U446" s="10" t="s">
        <v>1555</v>
      </c>
      <c r="V446" s="10"/>
      <c r="W446" s="10"/>
      <c r="X446" s="10"/>
      <c r="Y446" s="10"/>
      <c r="Z446" s="10"/>
      <c r="AA446" s="10"/>
      <c r="AB446" s="11"/>
    </row>
    <row r="447" spans="1:28">
      <c r="A447" s="12" t="s">
        <v>1556</v>
      </c>
      <c r="B447" s="13" t="s">
        <v>1557</v>
      </c>
      <c r="C447" s="13" t="s">
        <v>66</v>
      </c>
      <c r="D447" s="13" t="s">
        <v>100</v>
      </c>
      <c r="E447" s="13" t="s">
        <v>53</v>
      </c>
      <c r="F447" s="13" t="s">
        <v>54</v>
      </c>
      <c r="G447" s="13">
        <v>11451.01</v>
      </c>
      <c r="H447" s="13">
        <v>137412.12</v>
      </c>
      <c r="I447" s="13">
        <v>481.53</v>
      </c>
      <c r="J447" s="13">
        <v>266824.96999999997</v>
      </c>
      <c r="K447" s="13">
        <v>554.12</v>
      </c>
      <c r="L447" s="13">
        <v>11.07</v>
      </c>
      <c r="M447" s="13">
        <v>0</v>
      </c>
      <c r="N447" s="13">
        <v>1776.24</v>
      </c>
      <c r="O447" s="13">
        <v>339624.22</v>
      </c>
      <c r="P447" s="13">
        <v>12351051.470000001</v>
      </c>
      <c r="Q447" s="13">
        <v>36.4</v>
      </c>
      <c r="R447" s="13">
        <v>60.63</v>
      </c>
      <c r="S447" s="13">
        <v>119.84</v>
      </c>
      <c r="T447" s="13" t="s">
        <v>263</v>
      </c>
      <c r="U447" s="13" t="s">
        <v>408</v>
      </c>
      <c r="V447" s="13"/>
      <c r="W447" s="13"/>
      <c r="X447" s="13"/>
      <c r="Y447" s="13"/>
      <c r="Z447" s="13"/>
      <c r="AA447" s="13"/>
      <c r="AB447" s="14"/>
    </row>
    <row r="448" spans="1:28">
      <c r="A448" s="9" t="s">
        <v>1558</v>
      </c>
      <c r="B448" s="10" t="s">
        <v>1559</v>
      </c>
      <c r="C448" s="10" t="s">
        <v>66</v>
      </c>
      <c r="D448" s="10" t="s">
        <v>52</v>
      </c>
      <c r="E448" s="10" t="s">
        <v>90</v>
      </c>
      <c r="F448" s="10" t="s">
        <v>86</v>
      </c>
      <c r="G448" s="10">
        <v>10960.51</v>
      </c>
      <c r="H448" s="10">
        <v>131526.12</v>
      </c>
      <c r="I448" s="10">
        <v>1180.3599999999999</v>
      </c>
      <c r="J448" s="10">
        <v>66293.67</v>
      </c>
      <c r="K448" s="10">
        <v>56.16</v>
      </c>
      <c r="L448" s="10">
        <v>5.1100000000000003</v>
      </c>
      <c r="M448" s="10">
        <v>132.37</v>
      </c>
      <c r="N448" s="10">
        <v>0</v>
      </c>
      <c r="O448" s="10">
        <v>309216.33</v>
      </c>
      <c r="P448" s="10">
        <v>11310056.91</v>
      </c>
      <c r="Q448" s="10">
        <v>36.6</v>
      </c>
      <c r="R448" s="10">
        <v>62.3</v>
      </c>
      <c r="S448" s="10">
        <v>-13.13</v>
      </c>
      <c r="T448" s="10" t="s">
        <v>1560</v>
      </c>
      <c r="U448" s="10" t="s">
        <v>1529</v>
      </c>
      <c r="V448" s="10"/>
      <c r="W448" s="10"/>
      <c r="X448" s="10"/>
      <c r="Y448" s="10"/>
      <c r="Z448" s="10"/>
      <c r="AA448" s="10"/>
      <c r="AB448" s="11"/>
    </row>
    <row r="449" spans="1:28">
      <c r="A449" s="12" t="s">
        <v>1561</v>
      </c>
      <c r="B449" s="13" t="s">
        <v>871</v>
      </c>
      <c r="C449" s="13" t="s">
        <v>99</v>
      </c>
      <c r="D449" s="13" t="s">
        <v>73</v>
      </c>
      <c r="E449" s="13" t="s">
        <v>53</v>
      </c>
      <c r="F449" s="13" t="s">
        <v>86</v>
      </c>
      <c r="G449" s="13">
        <v>2641.75</v>
      </c>
      <c r="H449" s="13">
        <v>31701</v>
      </c>
      <c r="I449" s="13">
        <v>407.61</v>
      </c>
      <c r="J449" s="13">
        <v>52507.49</v>
      </c>
      <c r="K449" s="13">
        <v>128.82</v>
      </c>
      <c r="L449" s="13">
        <v>0.68</v>
      </c>
      <c r="M449" s="13">
        <v>0</v>
      </c>
      <c r="N449" s="13">
        <v>99.98</v>
      </c>
      <c r="O449" s="13">
        <v>941417.5</v>
      </c>
      <c r="P449" s="13">
        <v>23003976.850000001</v>
      </c>
      <c r="Q449" s="13">
        <v>24.4</v>
      </c>
      <c r="R449" s="13">
        <v>61.49</v>
      </c>
      <c r="S449" s="13">
        <v>43.5</v>
      </c>
      <c r="T449" s="13" t="s">
        <v>1321</v>
      </c>
      <c r="U449" s="13" t="s">
        <v>1562</v>
      </c>
      <c r="V449" s="13"/>
      <c r="W449" s="13"/>
      <c r="X449" s="13"/>
      <c r="Y449" s="13"/>
      <c r="Z449" s="13"/>
      <c r="AA449" s="13"/>
      <c r="AB449" s="14"/>
    </row>
    <row r="450" spans="1:28">
      <c r="A450" s="9" t="s">
        <v>1563</v>
      </c>
      <c r="B450" s="10" t="s">
        <v>1564</v>
      </c>
      <c r="C450" s="10" t="s">
        <v>118</v>
      </c>
      <c r="D450" s="10" t="s">
        <v>60</v>
      </c>
      <c r="E450" s="10" t="s">
        <v>133</v>
      </c>
      <c r="F450" s="10" t="s">
        <v>75</v>
      </c>
      <c r="G450" s="10">
        <v>8889.5499999999993</v>
      </c>
      <c r="H450" s="10">
        <v>106674.6</v>
      </c>
      <c r="I450" s="10">
        <v>504.57</v>
      </c>
      <c r="J450" s="10">
        <v>231150.93</v>
      </c>
      <c r="K450" s="10">
        <v>458.11</v>
      </c>
      <c r="L450" s="10">
        <v>6.21</v>
      </c>
      <c r="M450" s="10">
        <v>2995.08</v>
      </c>
      <c r="N450" s="10">
        <v>1440.53</v>
      </c>
      <c r="O450" s="10">
        <v>726552.24</v>
      </c>
      <c r="P450" s="10">
        <v>19512333.239999998</v>
      </c>
      <c r="Q450" s="10">
        <v>26.9</v>
      </c>
      <c r="R450" s="10">
        <v>59.27</v>
      </c>
      <c r="S450" s="10">
        <v>37.950000000000003</v>
      </c>
      <c r="T450" s="10" t="s">
        <v>1565</v>
      </c>
      <c r="U450" s="10" t="s">
        <v>1566</v>
      </c>
      <c r="V450" s="10"/>
      <c r="W450" s="10"/>
      <c r="X450" s="10"/>
      <c r="Y450" s="10"/>
      <c r="Z450" s="10"/>
      <c r="AA450" s="10"/>
      <c r="AB450" s="11"/>
    </row>
    <row r="451" spans="1:28">
      <c r="A451" s="12" t="s">
        <v>1567</v>
      </c>
      <c r="B451" s="13" t="s">
        <v>341</v>
      </c>
      <c r="C451" s="13" t="s">
        <v>128</v>
      </c>
      <c r="D451" s="13" t="s">
        <v>119</v>
      </c>
      <c r="E451" s="13" t="s">
        <v>80</v>
      </c>
      <c r="F451" s="13" t="s">
        <v>75</v>
      </c>
      <c r="G451" s="13">
        <v>3951.7</v>
      </c>
      <c r="H451" s="13">
        <v>47420.4</v>
      </c>
      <c r="I451" s="13">
        <v>268.76</v>
      </c>
      <c r="J451" s="13">
        <v>19818.45</v>
      </c>
      <c r="K451" s="13">
        <v>73.739999999999995</v>
      </c>
      <c r="L451" s="13">
        <v>8.4700000000000006</v>
      </c>
      <c r="M451" s="13">
        <v>0</v>
      </c>
      <c r="N451" s="13">
        <v>161.12</v>
      </c>
      <c r="O451" s="13">
        <v>356558.34</v>
      </c>
      <c r="P451" s="13">
        <v>3581404.01</v>
      </c>
      <c r="Q451" s="13">
        <v>10</v>
      </c>
      <c r="R451" s="13">
        <v>61.51</v>
      </c>
      <c r="S451" s="13">
        <v>-21.06</v>
      </c>
      <c r="T451" s="13" t="s">
        <v>904</v>
      </c>
      <c r="U451" s="13" t="s">
        <v>1074</v>
      </c>
      <c r="V451" s="13"/>
      <c r="W451" s="13"/>
      <c r="X451" s="13"/>
      <c r="Y451" s="13"/>
      <c r="Z451" s="13"/>
      <c r="AA451" s="13"/>
      <c r="AB451" s="14"/>
    </row>
    <row r="452" spans="1:28">
      <c r="A452" s="9" t="s">
        <v>1568</v>
      </c>
      <c r="B452" s="10" t="s">
        <v>150</v>
      </c>
      <c r="C452" s="10" t="s">
        <v>175</v>
      </c>
      <c r="D452" s="10" t="s">
        <v>52</v>
      </c>
      <c r="E452" s="10" t="s">
        <v>53</v>
      </c>
      <c r="F452" s="10" t="s">
        <v>75</v>
      </c>
      <c r="G452" s="10">
        <v>5177.95</v>
      </c>
      <c r="H452" s="10">
        <v>62135.4</v>
      </c>
      <c r="I452" s="10">
        <v>540.51</v>
      </c>
      <c r="J452" s="10">
        <v>109848.71</v>
      </c>
      <c r="K452" s="10">
        <v>203.23</v>
      </c>
      <c r="L452" s="10">
        <v>6.96</v>
      </c>
      <c r="M452" s="10">
        <v>57.34</v>
      </c>
      <c r="N452" s="10">
        <v>0</v>
      </c>
      <c r="O452" s="10">
        <v>791919.46</v>
      </c>
      <c r="P452" s="10">
        <v>17718577.52</v>
      </c>
      <c r="Q452" s="10">
        <v>22.4</v>
      </c>
      <c r="R452" s="10">
        <v>61.15</v>
      </c>
      <c r="S452" s="10">
        <v>52.95</v>
      </c>
      <c r="T452" s="10" t="s">
        <v>904</v>
      </c>
      <c r="U452" s="10" t="s">
        <v>301</v>
      </c>
      <c r="V452" s="10"/>
      <c r="W452" s="10"/>
      <c r="X452" s="10"/>
      <c r="Y452" s="10"/>
      <c r="Z452" s="10"/>
      <c r="AA452" s="10"/>
      <c r="AB452" s="11"/>
    </row>
    <row r="453" spans="1:28">
      <c r="A453" s="12" t="s">
        <v>1569</v>
      </c>
      <c r="B453" s="13" t="s">
        <v>1570</v>
      </c>
      <c r="C453" s="13" t="s">
        <v>138</v>
      </c>
      <c r="D453" s="13" t="s">
        <v>60</v>
      </c>
      <c r="E453" s="13" t="s">
        <v>90</v>
      </c>
      <c r="F453" s="13" t="s">
        <v>75</v>
      </c>
      <c r="G453" s="13">
        <v>8462.4500000000007</v>
      </c>
      <c r="H453" s="13">
        <v>101549.4</v>
      </c>
      <c r="I453" s="13">
        <v>852.73</v>
      </c>
      <c r="J453" s="13">
        <v>221432.81</v>
      </c>
      <c r="K453" s="13">
        <v>259.68</v>
      </c>
      <c r="L453" s="13">
        <v>8</v>
      </c>
      <c r="M453" s="13">
        <v>0</v>
      </c>
      <c r="N453" s="13">
        <v>0</v>
      </c>
      <c r="O453" s="13">
        <v>848178.65</v>
      </c>
      <c r="P453" s="13">
        <v>23819367.98</v>
      </c>
      <c r="Q453" s="13">
        <v>28.1</v>
      </c>
      <c r="R453" s="13">
        <v>57.32</v>
      </c>
      <c r="S453" s="13">
        <v>19.04</v>
      </c>
      <c r="T453" s="13" t="s">
        <v>986</v>
      </c>
      <c r="U453" s="13" t="s">
        <v>1571</v>
      </c>
      <c r="V453" s="13"/>
      <c r="W453" s="13"/>
      <c r="X453" s="13"/>
      <c r="Y453" s="13"/>
      <c r="Z453" s="13"/>
      <c r="AA453" s="13"/>
      <c r="AB453" s="14"/>
    </row>
    <row r="454" spans="1:28">
      <c r="A454" s="9" t="s">
        <v>1572</v>
      </c>
      <c r="B454" s="10" t="s">
        <v>1573</v>
      </c>
      <c r="C454" s="10" t="s">
        <v>128</v>
      </c>
      <c r="D454" s="10" t="s">
        <v>73</v>
      </c>
      <c r="E454" s="10" t="s">
        <v>53</v>
      </c>
      <c r="F454" s="10" t="s">
        <v>86</v>
      </c>
      <c r="G454" s="10">
        <v>5780.6</v>
      </c>
      <c r="H454" s="10">
        <v>69367.199999999997</v>
      </c>
      <c r="I454" s="10">
        <v>318.77999999999997</v>
      </c>
      <c r="J454" s="10">
        <v>120653.02</v>
      </c>
      <c r="K454" s="10">
        <v>378.48</v>
      </c>
      <c r="L454" s="10">
        <v>10.68</v>
      </c>
      <c r="M454" s="10">
        <v>471.23</v>
      </c>
      <c r="N454" s="10">
        <v>0</v>
      </c>
      <c r="O454" s="10">
        <v>835187.68</v>
      </c>
      <c r="P454" s="10">
        <v>17978678.359999999</v>
      </c>
      <c r="Q454" s="10">
        <v>21.5</v>
      </c>
      <c r="R454" s="10">
        <v>59.82</v>
      </c>
      <c r="S454" s="10">
        <v>11.78</v>
      </c>
      <c r="T454" s="10" t="s">
        <v>1574</v>
      </c>
      <c r="U454" s="10" t="s">
        <v>839</v>
      </c>
      <c r="V454" s="10"/>
      <c r="W454" s="10"/>
      <c r="X454" s="10"/>
      <c r="Y454" s="10"/>
      <c r="Z454" s="10"/>
      <c r="AA454" s="10"/>
      <c r="AB454" s="11"/>
    </row>
    <row r="455" spans="1:28">
      <c r="A455" s="12" t="s">
        <v>1575</v>
      </c>
      <c r="B455" s="13" t="s">
        <v>1576</v>
      </c>
      <c r="C455" s="13" t="s">
        <v>59</v>
      </c>
      <c r="D455" s="13" t="s">
        <v>119</v>
      </c>
      <c r="E455" s="13" t="s">
        <v>53</v>
      </c>
      <c r="F455" s="13" t="s">
        <v>86</v>
      </c>
      <c r="G455" s="13">
        <v>6623.64</v>
      </c>
      <c r="H455" s="13">
        <v>79483.679999999993</v>
      </c>
      <c r="I455" s="13">
        <v>308.39</v>
      </c>
      <c r="J455" s="13">
        <v>155811.99</v>
      </c>
      <c r="K455" s="13">
        <v>505.24</v>
      </c>
      <c r="L455" s="13">
        <v>1.7</v>
      </c>
      <c r="M455" s="13">
        <v>0</v>
      </c>
      <c r="N455" s="13">
        <v>182.59</v>
      </c>
      <c r="O455" s="13">
        <v>293018.74</v>
      </c>
      <c r="P455" s="13">
        <v>20163868.359999999</v>
      </c>
      <c r="Q455" s="13">
        <v>68.8</v>
      </c>
      <c r="R455" s="13">
        <v>66.180000000000007</v>
      </c>
      <c r="S455" s="13">
        <v>56.65</v>
      </c>
      <c r="T455" s="13" t="s">
        <v>1408</v>
      </c>
      <c r="U455" s="13" t="s">
        <v>1489</v>
      </c>
      <c r="V455" s="13"/>
      <c r="W455" s="13"/>
      <c r="X455" s="13"/>
      <c r="Y455" s="13"/>
      <c r="Z455" s="13"/>
      <c r="AA455" s="13"/>
      <c r="AB455" s="14"/>
    </row>
    <row r="456" spans="1:28">
      <c r="A456" s="9" t="s">
        <v>1577</v>
      </c>
      <c r="B456" s="10" t="s">
        <v>1578</v>
      </c>
      <c r="C456" s="10" t="s">
        <v>175</v>
      </c>
      <c r="D456" s="10" t="s">
        <v>60</v>
      </c>
      <c r="E456" s="10" t="s">
        <v>53</v>
      </c>
      <c r="F456" s="10" t="s">
        <v>75</v>
      </c>
      <c r="G456" s="10">
        <v>5955.4</v>
      </c>
      <c r="H456" s="10">
        <v>71464.800000000003</v>
      </c>
      <c r="I456" s="10">
        <v>423.56</v>
      </c>
      <c r="J456" s="10">
        <v>86793.06</v>
      </c>
      <c r="K456" s="10">
        <v>204.91</v>
      </c>
      <c r="L456" s="10">
        <v>2.15</v>
      </c>
      <c r="M456" s="10">
        <v>1720.93</v>
      </c>
      <c r="N456" s="10">
        <v>0</v>
      </c>
      <c r="O456" s="10">
        <v>638331.92000000004</v>
      </c>
      <c r="P456" s="10">
        <v>5275706.34</v>
      </c>
      <c r="Q456" s="10">
        <v>8.3000000000000007</v>
      </c>
      <c r="R456" s="10">
        <v>66.819999999999993</v>
      </c>
      <c r="S456" s="10">
        <v>40.44</v>
      </c>
      <c r="T456" s="10" t="s">
        <v>1579</v>
      </c>
      <c r="U456" s="10" t="s">
        <v>1385</v>
      </c>
      <c r="V456" s="10"/>
      <c r="W456" s="10"/>
      <c r="X456" s="10"/>
      <c r="Y456" s="10"/>
      <c r="Z456" s="10"/>
      <c r="AA456" s="10"/>
      <c r="AB456" s="11"/>
    </row>
    <row r="457" spans="1:28">
      <c r="A457" s="12" t="s">
        <v>1580</v>
      </c>
      <c r="B457" s="13" t="s">
        <v>1328</v>
      </c>
      <c r="C457" s="13" t="s">
        <v>72</v>
      </c>
      <c r="D457" s="13" t="s">
        <v>60</v>
      </c>
      <c r="E457" s="13" t="s">
        <v>53</v>
      </c>
      <c r="F457" s="13" t="s">
        <v>75</v>
      </c>
      <c r="G457" s="13">
        <v>1366.51</v>
      </c>
      <c r="H457" s="13">
        <v>16398.12</v>
      </c>
      <c r="I457" s="13">
        <v>268.61</v>
      </c>
      <c r="J457" s="13">
        <v>28101.42</v>
      </c>
      <c r="K457" s="13">
        <v>104.62</v>
      </c>
      <c r="L457" s="13">
        <v>6.38</v>
      </c>
      <c r="M457" s="13">
        <v>0</v>
      </c>
      <c r="N457" s="13">
        <v>66.239999999999995</v>
      </c>
      <c r="O457" s="13">
        <v>487339.55</v>
      </c>
      <c r="P457" s="13">
        <v>6953184.2599999998</v>
      </c>
      <c r="Q457" s="13"/>
      <c r="R457" s="13">
        <v>73.56</v>
      </c>
      <c r="S457" s="13">
        <v>-33.409999999999997</v>
      </c>
      <c r="T457" s="13" t="s">
        <v>270</v>
      </c>
      <c r="U457" s="13" t="s">
        <v>1581</v>
      </c>
      <c r="V457" s="13"/>
      <c r="W457" s="13"/>
      <c r="X457" s="13"/>
      <c r="Y457" s="13"/>
      <c r="Z457" s="13"/>
      <c r="AA457" s="13"/>
      <c r="AB457" s="14"/>
    </row>
    <row r="458" spans="1:28">
      <c r="A458" s="9" t="s">
        <v>1582</v>
      </c>
      <c r="B458" s="10" t="s">
        <v>1583</v>
      </c>
      <c r="C458" s="10" t="s">
        <v>72</v>
      </c>
      <c r="D458" s="10" t="s">
        <v>100</v>
      </c>
      <c r="E458" s="10" t="s">
        <v>133</v>
      </c>
      <c r="F458" s="10" t="s">
        <v>75</v>
      </c>
      <c r="G458" s="10">
        <v>10922.79</v>
      </c>
      <c r="H458" s="10">
        <v>131073.48000000001</v>
      </c>
      <c r="I458" s="10">
        <v>524.98</v>
      </c>
      <c r="J458" s="10">
        <v>203642.21</v>
      </c>
      <c r="K458" s="10">
        <v>387.9</v>
      </c>
      <c r="L458" s="10">
        <v>8.11</v>
      </c>
      <c r="M458" s="10">
        <v>0</v>
      </c>
      <c r="N458" s="10">
        <v>0</v>
      </c>
      <c r="O458" s="10">
        <v>218413.66</v>
      </c>
      <c r="P458" s="10">
        <v>6887845.8600000003</v>
      </c>
      <c r="Q458" s="10">
        <v>31.5</v>
      </c>
      <c r="R458" s="10">
        <v>69.319999999999993</v>
      </c>
      <c r="S458" s="10">
        <v>31.38</v>
      </c>
      <c r="T458" s="10" t="s">
        <v>1584</v>
      </c>
      <c r="U458" s="10" t="s">
        <v>295</v>
      </c>
      <c r="V458" s="10"/>
      <c r="W458" s="10"/>
      <c r="X458" s="10"/>
      <c r="Y458" s="10"/>
      <c r="Z458" s="10"/>
      <c r="AA458" s="10"/>
      <c r="AB458" s="11"/>
    </row>
    <row r="459" spans="1:28">
      <c r="A459" s="12" t="s">
        <v>1585</v>
      </c>
      <c r="B459" s="13" t="s">
        <v>1307</v>
      </c>
      <c r="C459" s="13" t="s">
        <v>51</v>
      </c>
      <c r="D459" s="13" t="s">
        <v>119</v>
      </c>
      <c r="E459" s="13" t="s">
        <v>61</v>
      </c>
      <c r="F459" s="13" t="s">
        <v>86</v>
      </c>
      <c r="G459" s="13">
        <v>2820.25</v>
      </c>
      <c r="H459" s="13">
        <v>33843</v>
      </c>
      <c r="I459" s="13">
        <v>407.39</v>
      </c>
      <c r="J459" s="13">
        <v>67280.13</v>
      </c>
      <c r="K459" s="13">
        <v>165.15</v>
      </c>
      <c r="L459" s="13">
        <v>3.04</v>
      </c>
      <c r="M459" s="13">
        <v>728.62</v>
      </c>
      <c r="N459" s="13">
        <v>130.43</v>
      </c>
      <c r="O459" s="13">
        <v>820124.98</v>
      </c>
      <c r="P459" s="13">
        <v>11775789.800000001</v>
      </c>
      <c r="Q459" s="13">
        <v>14.4</v>
      </c>
      <c r="R459" s="13">
        <v>56.9</v>
      </c>
      <c r="S459" s="13">
        <v>54.6</v>
      </c>
      <c r="T459" s="13" t="s">
        <v>1310</v>
      </c>
      <c r="U459" s="13" t="s">
        <v>1586</v>
      </c>
      <c r="V459" s="13"/>
      <c r="W459" s="13"/>
      <c r="X459" s="13"/>
      <c r="Y459" s="13"/>
      <c r="Z459" s="13"/>
      <c r="AA459" s="13"/>
      <c r="AB459" s="14"/>
    </row>
    <row r="460" spans="1:28">
      <c r="A460" s="9" t="s">
        <v>1587</v>
      </c>
      <c r="B460" s="10" t="s">
        <v>1588</v>
      </c>
      <c r="C460" s="10" t="s">
        <v>143</v>
      </c>
      <c r="D460" s="10" t="s">
        <v>73</v>
      </c>
      <c r="E460" s="10" t="s">
        <v>90</v>
      </c>
      <c r="F460" s="10" t="s">
        <v>75</v>
      </c>
      <c r="G460" s="10">
        <v>13109.51</v>
      </c>
      <c r="H460" s="10">
        <v>157314.12</v>
      </c>
      <c r="I460" s="10">
        <v>1132.5999999999999</v>
      </c>
      <c r="J460" s="10">
        <v>86026.240000000005</v>
      </c>
      <c r="K460" s="10">
        <v>75.95</v>
      </c>
      <c r="L460" s="10">
        <v>8.17</v>
      </c>
      <c r="M460" s="10">
        <v>0</v>
      </c>
      <c r="N460" s="10">
        <v>2605.11</v>
      </c>
      <c r="O460" s="10">
        <v>742889.93</v>
      </c>
      <c r="P460" s="10">
        <v>4381534.51</v>
      </c>
      <c r="Q460" s="10">
        <v>5.9</v>
      </c>
      <c r="R460" s="10">
        <v>64.849999999999994</v>
      </c>
      <c r="S460" s="10">
        <v>41.11</v>
      </c>
      <c r="T460" s="10" t="s">
        <v>621</v>
      </c>
      <c r="U460" s="10" t="s">
        <v>586</v>
      </c>
      <c r="V460" s="10"/>
      <c r="W460" s="10"/>
      <c r="X460" s="10"/>
      <c r="Y460" s="10"/>
      <c r="Z460" s="10"/>
      <c r="AA460" s="10"/>
      <c r="AB460" s="11"/>
    </row>
    <row r="461" spans="1:28">
      <c r="A461" s="12" t="s">
        <v>1589</v>
      </c>
      <c r="B461" s="13" t="s">
        <v>1590</v>
      </c>
      <c r="C461" s="13" t="s">
        <v>138</v>
      </c>
      <c r="D461" s="13" t="s">
        <v>100</v>
      </c>
      <c r="E461" s="13" t="s">
        <v>67</v>
      </c>
      <c r="F461" s="13" t="s">
        <v>54</v>
      </c>
      <c r="G461" s="13">
        <v>11057.42</v>
      </c>
      <c r="H461" s="13">
        <v>132689.04</v>
      </c>
      <c r="I461" s="13">
        <v>801.73</v>
      </c>
      <c r="J461" s="13">
        <v>368062.48</v>
      </c>
      <c r="K461" s="13">
        <v>459.09</v>
      </c>
      <c r="L461" s="13">
        <v>2.34</v>
      </c>
      <c r="M461" s="13">
        <v>990.45</v>
      </c>
      <c r="N461" s="13">
        <v>1330.06</v>
      </c>
      <c r="O461" s="13">
        <v>640899.81000000006</v>
      </c>
      <c r="P461" s="13">
        <v>11118373.390000001</v>
      </c>
      <c r="Q461" s="13">
        <v>17.3</v>
      </c>
      <c r="R461" s="13">
        <v>72.760000000000005</v>
      </c>
      <c r="S461" s="13">
        <v>3.04</v>
      </c>
      <c r="T461" s="13" t="s">
        <v>835</v>
      </c>
      <c r="U461" s="13" t="s">
        <v>586</v>
      </c>
      <c r="V461" s="13"/>
      <c r="W461" s="13"/>
      <c r="X461" s="13"/>
      <c r="Y461" s="13"/>
      <c r="Z461" s="13"/>
      <c r="AA461" s="13"/>
      <c r="AB461" s="14"/>
    </row>
    <row r="462" spans="1:28">
      <c r="A462" s="9" t="s">
        <v>1591</v>
      </c>
      <c r="B462" s="10" t="s">
        <v>1592</v>
      </c>
      <c r="C462" s="10" t="s">
        <v>175</v>
      </c>
      <c r="D462" s="10" t="s">
        <v>100</v>
      </c>
      <c r="E462" s="10" t="s">
        <v>90</v>
      </c>
      <c r="F462" s="10" t="s">
        <v>75</v>
      </c>
      <c r="G462" s="10">
        <v>7367.14</v>
      </c>
      <c r="H462" s="10">
        <v>88405.68</v>
      </c>
      <c r="I462" s="10">
        <v>557.54999999999995</v>
      </c>
      <c r="J462" s="10">
        <v>269982.44</v>
      </c>
      <c r="K462" s="10">
        <v>484.23</v>
      </c>
      <c r="L462" s="10">
        <v>9.0299999999999994</v>
      </c>
      <c r="M462" s="10">
        <v>0</v>
      </c>
      <c r="N462" s="10">
        <v>961.56</v>
      </c>
      <c r="O462" s="10">
        <v>557958.61</v>
      </c>
      <c r="P462" s="10">
        <v>14309367.77</v>
      </c>
      <c r="Q462" s="10">
        <v>25.6</v>
      </c>
      <c r="R462" s="10">
        <v>80.03</v>
      </c>
      <c r="S462" s="10">
        <v>20.89</v>
      </c>
      <c r="T462" s="10" t="s">
        <v>1514</v>
      </c>
      <c r="U462" s="10" t="s">
        <v>1384</v>
      </c>
      <c r="V462" s="10"/>
      <c r="W462" s="10"/>
      <c r="X462" s="10"/>
      <c r="Y462" s="10"/>
      <c r="Z462" s="10"/>
      <c r="AA462" s="10"/>
      <c r="AB462" s="11"/>
    </row>
    <row r="463" spans="1:28">
      <c r="A463" s="12" t="s">
        <v>1593</v>
      </c>
      <c r="B463" s="13" t="s">
        <v>1594</v>
      </c>
      <c r="C463" s="13" t="s">
        <v>138</v>
      </c>
      <c r="D463" s="13" t="s">
        <v>100</v>
      </c>
      <c r="E463" s="13" t="s">
        <v>80</v>
      </c>
      <c r="F463" s="13" t="s">
        <v>75</v>
      </c>
      <c r="G463" s="13">
        <v>3188.23</v>
      </c>
      <c r="H463" s="13">
        <v>38258.76</v>
      </c>
      <c r="I463" s="13">
        <v>192.45</v>
      </c>
      <c r="J463" s="13">
        <v>26188.799999999999</v>
      </c>
      <c r="K463" s="13">
        <v>136.08000000000001</v>
      </c>
      <c r="L463" s="13">
        <v>1.27</v>
      </c>
      <c r="M463" s="13">
        <v>0</v>
      </c>
      <c r="N463" s="13">
        <v>0</v>
      </c>
      <c r="O463" s="13">
        <v>846666.75</v>
      </c>
      <c r="P463" s="13">
        <v>23195116.559999999</v>
      </c>
      <c r="Q463" s="13">
        <v>27.4</v>
      </c>
      <c r="R463" s="13">
        <v>69.08</v>
      </c>
      <c r="S463" s="13">
        <v>18.559999999999999</v>
      </c>
      <c r="T463" s="13" t="s">
        <v>831</v>
      </c>
      <c r="U463" s="13" t="s">
        <v>834</v>
      </c>
      <c r="V463" s="13"/>
      <c r="W463" s="13"/>
      <c r="X463" s="13"/>
      <c r="Y463" s="13"/>
      <c r="Z463" s="13"/>
      <c r="AA463" s="13"/>
      <c r="AB463" s="14"/>
    </row>
    <row r="464" spans="1:28">
      <c r="A464" s="9" t="s">
        <v>1595</v>
      </c>
      <c r="B464" s="10" t="s">
        <v>1596</v>
      </c>
      <c r="C464" s="10" t="s">
        <v>105</v>
      </c>
      <c r="D464" s="10" t="s">
        <v>60</v>
      </c>
      <c r="E464" s="10" t="s">
        <v>74</v>
      </c>
      <c r="F464" s="10" t="s">
        <v>75</v>
      </c>
      <c r="G464" s="10">
        <v>16468.830000000002</v>
      </c>
      <c r="H464" s="10">
        <v>197625.96</v>
      </c>
      <c r="I464" s="10">
        <v>99.85</v>
      </c>
      <c r="J464" s="10">
        <v>243957.58</v>
      </c>
      <c r="K464" s="10">
        <v>2443.2399999999998</v>
      </c>
      <c r="L464" s="10">
        <v>3.69</v>
      </c>
      <c r="M464" s="10">
        <v>0</v>
      </c>
      <c r="N464" s="10">
        <v>2806.72</v>
      </c>
      <c r="O464" s="10">
        <v>205057.32</v>
      </c>
      <c r="P464" s="10">
        <v>10697329.029999999</v>
      </c>
      <c r="Q464" s="10">
        <v>52.2</v>
      </c>
      <c r="R464" s="10">
        <v>63.73</v>
      </c>
      <c r="S464" s="10">
        <v>49.19</v>
      </c>
      <c r="T464" s="10" t="s">
        <v>973</v>
      </c>
      <c r="U464" s="10" t="s">
        <v>1597</v>
      </c>
      <c r="V464" s="10"/>
      <c r="W464" s="10"/>
      <c r="X464" s="10"/>
      <c r="Y464" s="10"/>
      <c r="Z464" s="10"/>
      <c r="AA464" s="10"/>
      <c r="AB464" s="11"/>
    </row>
    <row r="465" spans="1:28">
      <c r="A465" s="12" t="s">
        <v>1598</v>
      </c>
      <c r="B465" s="13" t="s">
        <v>1599</v>
      </c>
      <c r="C465" s="13" t="s">
        <v>138</v>
      </c>
      <c r="D465" s="13" t="s">
        <v>100</v>
      </c>
      <c r="E465" s="13" t="s">
        <v>53</v>
      </c>
      <c r="F465" s="13" t="s">
        <v>86</v>
      </c>
      <c r="G465" s="13">
        <v>11123.66</v>
      </c>
      <c r="H465" s="13">
        <v>133483.92000000001</v>
      </c>
      <c r="I465" s="13">
        <v>417.87</v>
      </c>
      <c r="J465" s="13">
        <v>245566.13</v>
      </c>
      <c r="K465" s="13">
        <v>587.66</v>
      </c>
      <c r="L465" s="13">
        <v>11.62</v>
      </c>
      <c r="M465" s="13">
        <v>0</v>
      </c>
      <c r="N465" s="13">
        <v>2566.08</v>
      </c>
      <c r="O465" s="13">
        <v>532919.92000000004</v>
      </c>
      <c r="P465" s="13">
        <v>10781029.83</v>
      </c>
      <c r="Q465" s="13">
        <v>20.2</v>
      </c>
      <c r="R465" s="13">
        <v>80.48</v>
      </c>
      <c r="S465" s="13">
        <v>14.04</v>
      </c>
      <c r="T465" s="13" t="s">
        <v>1600</v>
      </c>
      <c r="U465" s="13" t="s">
        <v>1601</v>
      </c>
      <c r="V465" s="13"/>
      <c r="W465" s="13"/>
      <c r="X465" s="13"/>
      <c r="Y465" s="13"/>
      <c r="Z465" s="13"/>
      <c r="AA465" s="13"/>
      <c r="AB465" s="14"/>
    </row>
    <row r="466" spans="1:28">
      <c r="A466" s="9" t="s">
        <v>1602</v>
      </c>
      <c r="B466" s="10" t="s">
        <v>1603</v>
      </c>
      <c r="C466" s="10" t="s">
        <v>105</v>
      </c>
      <c r="D466" s="10" t="s">
        <v>52</v>
      </c>
      <c r="E466" s="10" t="s">
        <v>90</v>
      </c>
      <c r="F466" s="10" t="s">
        <v>54</v>
      </c>
      <c r="G466" s="10">
        <v>1635.08</v>
      </c>
      <c r="H466" s="10">
        <v>19620.96</v>
      </c>
      <c r="I466" s="10">
        <v>898.46</v>
      </c>
      <c r="J466" s="10">
        <v>14257.86</v>
      </c>
      <c r="K466" s="10">
        <v>15.87</v>
      </c>
      <c r="L466" s="10">
        <v>11.15</v>
      </c>
      <c r="M466" s="10">
        <v>164.73</v>
      </c>
      <c r="N466" s="10">
        <v>167.73</v>
      </c>
      <c r="O466" s="10">
        <v>764155.32</v>
      </c>
      <c r="P466" s="10">
        <v>4700947.58</v>
      </c>
      <c r="Q466" s="10">
        <v>6.2</v>
      </c>
      <c r="R466" s="10">
        <v>59.61</v>
      </c>
      <c r="S466" s="10">
        <v>-35.46</v>
      </c>
      <c r="T466" s="10" t="s">
        <v>578</v>
      </c>
      <c r="U466" s="10" t="s">
        <v>1604</v>
      </c>
      <c r="V466" s="10"/>
      <c r="W466" s="10"/>
      <c r="X466" s="10"/>
      <c r="Y466" s="10"/>
      <c r="Z466" s="10"/>
      <c r="AA466" s="10"/>
      <c r="AB466" s="11"/>
    </row>
    <row r="467" spans="1:28">
      <c r="A467" s="12" t="s">
        <v>1605</v>
      </c>
      <c r="B467" s="13" t="s">
        <v>1606</v>
      </c>
      <c r="C467" s="13" t="s">
        <v>99</v>
      </c>
      <c r="D467" s="13" t="s">
        <v>60</v>
      </c>
      <c r="E467" s="13" t="s">
        <v>90</v>
      </c>
      <c r="F467" s="13" t="s">
        <v>75</v>
      </c>
      <c r="G467" s="13">
        <v>13313.37</v>
      </c>
      <c r="H467" s="13">
        <v>159760.44</v>
      </c>
      <c r="I467" s="13">
        <v>997.87</v>
      </c>
      <c r="J467" s="13">
        <v>243241.98</v>
      </c>
      <c r="K467" s="13">
        <v>243.76</v>
      </c>
      <c r="L467" s="13">
        <v>7.67</v>
      </c>
      <c r="M467" s="13">
        <v>339.3</v>
      </c>
      <c r="N467" s="13">
        <v>3200.12</v>
      </c>
      <c r="O467" s="13">
        <v>410950.71</v>
      </c>
      <c r="P467" s="13">
        <v>23784405.300000001</v>
      </c>
      <c r="Q467" s="13">
        <v>57.9</v>
      </c>
      <c r="R467" s="13">
        <v>62.6</v>
      </c>
      <c r="S467" s="13">
        <v>-0.98</v>
      </c>
      <c r="T467" s="13" t="s">
        <v>1607</v>
      </c>
      <c r="U467" s="13" t="s">
        <v>1608</v>
      </c>
      <c r="V467" s="13"/>
      <c r="W467" s="13"/>
      <c r="X467" s="13"/>
      <c r="Y467" s="13"/>
      <c r="Z467" s="13"/>
      <c r="AA467" s="13"/>
      <c r="AB467" s="14"/>
    </row>
    <row r="468" spans="1:28">
      <c r="A468" s="9" t="s">
        <v>1609</v>
      </c>
      <c r="B468" s="10" t="s">
        <v>1610</v>
      </c>
      <c r="C468" s="10" t="s">
        <v>59</v>
      </c>
      <c r="D468" s="10" t="s">
        <v>60</v>
      </c>
      <c r="E468" s="10" t="s">
        <v>67</v>
      </c>
      <c r="F468" s="10" t="s">
        <v>54</v>
      </c>
      <c r="G468" s="10">
        <v>4461.49</v>
      </c>
      <c r="H468" s="10">
        <v>53537.88</v>
      </c>
      <c r="I468" s="10">
        <v>719.13</v>
      </c>
      <c r="J468" s="10">
        <v>88856.58</v>
      </c>
      <c r="K468" s="10">
        <v>123.56</v>
      </c>
      <c r="L468" s="10">
        <v>11.53</v>
      </c>
      <c r="M468" s="10">
        <v>0</v>
      </c>
      <c r="N468" s="10">
        <v>0</v>
      </c>
      <c r="O468" s="10">
        <v>600466.27</v>
      </c>
      <c r="P468" s="10">
        <v>15462107.689999999</v>
      </c>
      <c r="Q468" s="10">
        <v>25.8</v>
      </c>
      <c r="R468" s="10">
        <v>58.92</v>
      </c>
      <c r="S468" s="10">
        <v>17.940000000000001</v>
      </c>
      <c r="T468" s="10" t="s">
        <v>1611</v>
      </c>
      <c r="U468" s="10" t="s">
        <v>1612</v>
      </c>
      <c r="V468" s="10"/>
      <c r="W468" s="10"/>
      <c r="X468" s="10"/>
      <c r="Y468" s="10"/>
      <c r="Z468" s="10"/>
      <c r="AA468" s="10"/>
      <c r="AB468" s="11"/>
    </row>
    <row r="469" spans="1:28">
      <c r="A469" s="12" t="s">
        <v>1613</v>
      </c>
      <c r="B469" s="13" t="s">
        <v>1614</v>
      </c>
      <c r="C469" s="13" t="s">
        <v>105</v>
      </c>
      <c r="D469" s="13" t="s">
        <v>119</v>
      </c>
      <c r="E469" s="13" t="s">
        <v>61</v>
      </c>
      <c r="F469" s="13" t="s">
        <v>54</v>
      </c>
      <c r="G469" s="13">
        <v>16968.169999999998</v>
      </c>
      <c r="H469" s="13">
        <v>203618.04</v>
      </c>
      <c r="I469" s="13">
        <v>597.53</v>
      </c>
      <c r="J469" s="13">
        <v>429713.01</v>
      </c>
      <c r="K469" s="13">
        <v>719.15</v>
      </c>
      <c r="L469" s="13">
        <v>11.35</v>
      </c>
      <c r="M469" s="13">
        <v>0</v>
      </c>
      <c r="N469" s="13">
        <v>2988.5</v>
      </c>
      <c r="O469" s="13">
        <v>408411.76</v>
      </c>
      <c r="P469" s="13">
        <v>17342508.260000002</v>
      </c>
      <c r="Q469" s="13">
        <v>42.5</v>
      </c>
      <c r="R469" s="13">
        <v>74.55</v>
      </c>
      <c r="S469" s="13">
        <v>45.82</v>
      </c>
      <c r="T469" s="13" t="s">
        <v>1615</v>
      </c>
      <c r="U469" s="13" t="s">
        <v>1616</v>
      </c>
      <c r="V469" s="13"/>
      <c r="W469" s="13"/>
      <c r="X469" s="13"/>
      <c r="Y469" s="13"/>
      <c r="Z469" s="13"/>
      <c r="AA469" s="13"/>
      <c r="AB469" s="14"/>
    </row>
    <row r="470" spans="1:28">
      <c r="A470" s="9" t="s">
        <v>1617</v>
      </c>
      <c r="B470" s="10" t="s">
        <v>462</v>
      </c>
      <c r="C470" s="10" t="s">
        <v>85</v>
      </c>
      <c r="D470" s="10" t="s">
        <v>52</v>
      </c>
      <c r="E470" s="10" t="s">
        <v>90</v>
      </c>
      <c r="F470" s="10" t="s">
        <v>54</v>
      </c>
      <c r="G470" s="10">
        <v>13600.32</v>
      </c>
      <c r="H470" s="10">
        <v>163203.84</v>
      </c>
      <c r="I470" s="10">
        <v>761.64</v>
      </c>
      <c r="J470" s="10">
        <v>245712.01</v>
      </c>
      <c r="K470" s="10"/>
      <c r="L470" s="10">
        <v>4.5</v>
      </c>
      <c r="M470" s="10">
        <v>0</v>
      </c>
      <c r="N470" s="10">
        <v>0</v>
      </c>
      <c r="O470" s="10">
        <v>697544.37</v>
      </c>
      <c r="P470" s="10">
        <v>21028455.539999999</v>
      </c>
      <c r="Q470" s="10">
        <v>30.1</v>
      </c>
      <c r="R470" s="10">
        <v>80.95</v>
      </c>
      <c r="S470" s="10">
        <v>6.87</v>
      </c>
      <c r="T470" s="10" t="s">
        <v>1618</v>
      </c>
      <c r="U470" s="10" t="s">
        <v>852</v>
      </c>
      <c r="V470" s="10"/>
      <c r="W470" s="10"/>
      <c r="X470" s="10"/>
      <c r="Y470" s="10"/>
      <c r="Z470" s="10"/>
      <c r="AA470" s="10"/>
      <c r="AB470" s="11"/>
    </row>
    <row r="471" spans="1:28">
      <c r="A471" s="12" t="s">
        <v>1619</v>
      </c>
      <c r="B471" s="13" t="s">
        <v>1238</v>
      </c>
      <c r="C471" s="13" t="s">
        <v>72</v>
      </c>
      <c r="D471" s="13" t="s">
        <v>100</v>
      </c>
      <c r="E471" s="13" t="s">
        <v>80</v>
      </c>
      <c r="F471" s="13" t="s">
        <v>86</v>
      </c>
      <c r="G471" s="13">
        <v>13501.47</v>
      </c>
      <c r="H471" s="13">
        <v>162017.64000000001</v>
      </c>
      <c r="I471" s="13">
        <v>208.56</v>
      </c>
      <c r="J471" s="13">
        <v>293045.7</v>
      </c>
      <c r="K471" s="13">
        <v>1405.09</v>
      </c>
      <c r="L471" s="13">
        <v>6.88</v>
      </c>
      <c r="M471" s="13">
        <v>728.27</v>
      </c>
      <c r="N471" s="13">
        <v>2957.73</v>
      </c>
      <c r="O471" s="13">
        <v>743151.47</v>
      </c>
      <c r="P471" s="13">
        <v>22139134.949999999</v>
      </c>
      <c r="Q471" s="13">
        <v>29.8</v>
      </c>
      <c r="R471" s="13">
        <v>62.34</v>
      </c>
      <c r="S471" s="13">
        <v>-37.520000000000003</v>
      </c>
      <c r="T471" s="13" t="s">
        <v>1170</v>
      </c>
      <c r="U471" s="13" t="s">
        <v>1620</v>
      </c>
      <c r="V471" s="13"/>
      <c r="W471" s="13"/>
      <c r="X471" s="13"/>
      <c r="Y471" s="13"/>
      <c r="Z471" s="13"/>
      <c r="AA471" s="13"/>
      <c r="AB471" s="14"/>
    </row>
    <row r="472" spans="1:28">
      <c r="A472" s="9" t="s">
        <v>1621</v>
      </c>
      <c r="B472" s="10" t="s">
        <v>895</v>
      </c>
      <c r="C472" s="10" t="s">
        <v>105</v>
      </c>
      <c r="D472" s="10" t="s">
        <v>52</v>
      </c>
      <c r="E472" s="10" t="s">
        <v>90</v>
      </c>
      <c r="F472" s="10" t="s">
        <v>54</v>
      </c>
      <c r="G472" s="10">
        <v>5787.79</v>
      </c>
      <c r="H472" s="10">
        <v>69453.48</v>
      </c>
      <c r="I472" s="10">
        <v>871.43</v>
      </c>
      <c r="J472" s="10">
        <v>93004.87</v>
      </c>
      <c r="K472" s="10">
        <v>106.73</v>
      </c>
      <c r="L472" s="10">
        <v>9.23</v>
      </c>
      <c r="M472" s="10">
        <v>0</v>
      </c>
      <c r="N472" s="10">
        <v>0</v>
      </c>
      <c r="O472" s="10">
        <v>437993.29</v>
      </c>
      <c r="P472" s="10">
        <v>24458475.329999998</v>
      </c>
      <c r="Q472" s="10">
        <v>55.8</v>
      </c>
      <c r="R472" s="10">
        <v>71.48</v>
      </c>
      <c r="S472" s="10">
        <v>-32.03</v>
      </c>
      <c r="T472" s="10" t="s">
        <v>135</v>
      </c>
      <c r="U472" s="10" t="s">
        <v>1622</v>
      </c>
      <c r="V472" s="10"/>
      <c r="W472" s="10"/>
      <c r="X472" s="10"/>
      <c r="Y472" s="10"/>
      <c r="Z472" s="10"/>
      <c r="AA472" s="10"/>
      <c r="AB472" s="11"/>
    </row>
    <row r="473" spans="1:28">
      <c r="A473" s="12" t="s">
        <v>1623</v>
      </c>
      <c r="B473" s="13" t="s">
        <v>1624</v>
      </c>
      <c r="C473" s="13" t="s">
        <v>99</v>
      </c>
      <c r="D473" s="13" t="s">
        <v>52</v>
      </c>
      <c r="E473" s="13" t="s">
        <v>53</v>
      </c>
      <c r="F473" s="13" t="s">
        <v>86</v>
      </c>
      <c r="G473" s="13">
        <v>8600.2800000000007</v>
      </c>
      <c r="H473" s="13">
        <v>103203.36</v>
      </c>
      <c r="I473" s="13">
        <v>485.9</v>
      </c>
      <c r="J473" s="13">
        <v>202722.12</v>
      </c>
      <c r="K473" s="13"/>
      <c r="L473" s="13">
        <v>1.89</v>
      </c>
      <c r="M473" s="13">
        <v>310.62</v>
      </c>
      <c r="N473" s="13">
        <v>0</v>
      </c>
      <c r="O473" s="13">
        <v>291389.28999999998</v>
      </c>
      <c r="P473" s="13">
        <v>16271448.25</v>
      </c>
      <c r="Q473" s="13">
        <v>55.8</v>
      </c>
      <c r="R473" s="13">
        <v>56.39</v>
      </c>
      <c r="S473" s="13">
        <v>18.39</v>
      </c>
      <c r="T473" s="13" t="s">
        <v>1625</v>
      </c>
      <c r="U473" s="13" t="s">
        <v>1626</v>
      </c>
      <c r="V473" s="13"/>
      <c r="W473" s="13"/>
      <c r="X473" s="13"/>
      <c r="Y473" s="13"/>
      <c r="Z473" s="13"/>
      <c r="AA473" s="13"/>
      <c r="AB473" s="14"/>
    </row>
    <row r="474" spans="1:28">
      <c r="A474" s="9" t="s">
        <v>1627</v>
      </c>
      <c r="B474" s="10" t="s">
        <v>1628</v>
      </c>
      <c r="C474" s="10" t="s">
        <v>277</v>
      </c>
      <c r="D474" s="10" t="s">
        <v>119</v>
      </c>
      <c r="E474" s="10" t="s">
        <v>61</v>
      </c>
      <c r="F474" s="10" t="s">
        <v>54</v>
      </c>
      <c r="G474" s="10">
        <v>16205.61</v>
      </c>
      <c r="H474" s="10">
        <v>194467.32</v>
      </c>
      <c r="I474" s="10">
        <v>745.77</v>
      </c>
      <c r="J474" s="10">
        <v>445602.62</v>
      </c>
      <c r="K474" s="10">
        <v>597.51</v>
      </c>
      <c r="L474" s="10">
        <v>11.41</v>
      </c>
      <c r="M474" s="10">
        <v>0</v>
      </c>
      <c r="N474" s="10">
        <v>1658.07</v>
      </c>
      <c r="O474" s="10">
        <v>716133.11</v>
      </c>
      <c r="P474" s="10">
        <v>14858883.390000001</v>
      </c>
      <c r="Q474" s="10">
        <v>20.7</v>
      </c>
      <c r="R474" s="10">
        <v>77.739999999999995</v>
      </c>
      <c r="S474" s="10">
        <v>-30.39</v>
      </c>
      <c r="T474" s="10" t="s">
        <v>354</v>
      </c>
      <c r="U474" s="10" t="s">
        <v>557</v>
      </c>
      <c r="V474" s="10"/>
      <c r="W474" s="10"/>
      <c r="X474" s="10"/>
      <c r="Y474" s="10"/>
      <c r="Z474" s="10"/>
      <c r="AA474" s="10"/>
      <c r="AB474" s="11"/>
    </row>
    <row r="475" spans="1:28">
      <c r="A475" s="12" t="s">
        <v>1629</v>
      </c>
      <c r="B475" s="13" t="s">
        <v>1359</v>
      </c>
      <c r="C475" s="13" t="s">
        <v>59</v>
      </c>
      <c r="D475" s="13" t="s">
        <v>60</v>
      </c>
      <c r="E475" s="13" t="s">
        <v>90</v>
      </c>
      <c r="F475" s="13" t="s">
        <v>54</v>
      </c>
      <c r="G475" s="13">
        <v>12416.33</v>
      </c>
      <c r="H475" s="13">
        <v>148995.96</v>
      </c>
      <c r="I475" s="13">
        <v>1173.08</v>
      </c>
      <c r="J475" s="13">
        <v>224358.02</v>
      </c>
      <c r="K475" s="13">
        <v>-191.26</v>
      </c>
      <c r="L475" s="13">
        <v>7.53</v>
      </c>
      <c r="M475" s="13">
        <v>1635.83</v>
      </c>
      <c r="N475" s="13">
        <v>0</v>
      </c>
      <c r="O475" s="13">
        <v>611167.25</v>
      </c>
      <c r="P475" s="13">
        <v>18719465.75</v>
      </c>
      <c r="Q475" s="13">
        <v>30.6</v>
      </c>
      <c r="R475" s="13">
        <v>64.72</v>
      </c>
      <c r="S475" s="13">
        <v>-38.9</v>
      </c>
      <c r="T475" s="13" t="s">
        <v>160</v>
      </c>
      <c r="U475" s="13" t="s">
        <v>1355</v>
      </c>
      <c r="V475" s="13"/>
      <c r="W475" s="13"/>
      <c r="X475" s="13"/>
      <c r="Y475" s="13"/>
      <c r="Z475" s="13"/>
      <c r="AA475" s="13"/>
      <c r="AB475" s="14"/>
    </row>
    <row r="476" spans="1:28">
      <c r="A476" s="9" t="s">
        <v>1630</v>
      </c>
      <c r="B476" s="10" t="s">
        <v>851</v>
      </c>
      <c r="C476" s="10" t="s">
        <v>118</v>
      </c>
      <c r="D476" s="10" t="s">
        <v>100</v>
      </c>
      <c r="E476" s="10" t="s">
        <v>61</v>
      </c>
      <c r="F476" s="10" t="s">
        <v>75</v>
      </c>
      <c r="G476" s="10">
        <v>14140.81</v>
      </c>
      <c r="H476" s="10">
        <v>169689.72</v>
      </c>
      <c r="I476" s="10">
        <v>600.66</v>
      </c>
      <c r="J476" s="10">
        <v>452381.58</v>
      </c>
      <c r="K476" s="10">
        <v>753.14</v>
      </c>
      <c r="L476" s="10">
        <v>4.2</v>
      </c>
      <c r="M476" s="10">
        <v>0</v>
      </c>
      <c r="N476" s="10">
        <v>0</v>
      </c>
      <c r="O476" s="10">
        <v>803695.73</v>
      </c>
      <c r="P476" s="10">
        <v>2687417.98</v>
      </c>
      <c r="Q476" s="10">
        <v>3.3</v>
      </c>
      <c r="R476" s="10">
        <v>81.099999999999994</v>
      </c>
      <c r="S476" s="10">
        <v>24.98</v>
      </c>
      <c r="T476" s="10" t="s">
        <v>1326</v>
      </c>
      <c r="U476" s="10" t="s">
        <v>220</v>
      </c>
      <c r="V476" s="10"/>
      <c r="W476" s="10"/>
      <c r="X476" s="10"/>
      <c r="Y476" s="10"/>
      <c r="Z476" s="10"/>
      <c r="AA476" s="10"/>
      <c r="AB476" s="11"/>
    </row>
    <row r="477" spans="1:28">
      <c r="A477" s="12" t="s">
        <v>1631</v>
      </c>
      <c r="B477" s="13" t="s">
        <v>1632</v>
      </c>
      <c r="C477" s="13" t="s">
        <v>72</v>
      </c>
      <c r="D477" s="13" t="s">
        <v>60</v>
      </c>
      <c r="E477" s="13" t="s">
        <v>133</v>
      </c>
      <c r="F477" s="13" t="s">
        <v>75</v>
      </c>
      <c r="G477" s="13">
        <v>7523.59</v>
      </c>
      <c r="H477" s="13">
        <v>90283.08</v>
      </c>
      <c r="I477" s="13">
        <v>442.1</v>
      </c>
      <c r="J477" s="13">
        <v>225333.51</v>
      </c>
      <c r="K477" s="13">
        <v>509.69</v>
      </c>
      <c r="L477" s="13">
        <v>7.36</v>
      </c>
      <c r="M477" s="13">
        <v>1245.02</v>
      </c>
      <c r="N477" s="13">
        <v>1448.8</v>
      </c>
      <c r="O477" s="13">
        <v>305199.74</v>
      </c>
      <c r="P477" s="13">
        <v>15085368.689999999</v>
      </c>
      <c r="Q477" s="13">
        <v>49.4</v>
      </c>
      <c r="R477" s="13">
        <v>77.94</v>
      </c>
      <c r="S477" s="13">
        <v>-7.39</v>
      </c>
      <c r="T477" s="13" t="s">
        <v>1633</v>
      </c>
      <c r="U477" s="13" t="s">
        <v>1634</v>
      </c>
      <c r="V477" s="13"/>
      <c r="W477" s="13"/>
      <c r="X477" s="13"/>
      <c r="Y477" s="13"/>
      <c r="Z477" s="13"/>
      <c r="AA477" s="13"/>
      <c r="AB477" s="14"/>
    </row>
    <row r="478" spans="1:28">
      <c r="A478" s="9" t="s">
        <v>1635</v>
      </c>
      <c r="B478" s="10" t="s">
        <v>1636</v>
      </c>
      <c r="C478" s="10" t="s">
        <v>99</v>
      </c>
      <c r="D478" s="10" t="s">
        <v>73</v>
      </c>
      <c r="E478" s="10" t="s">
        <v>67</v>
      </c>
      <c r="F478" s="10" t="s">
        <v>86</v>
      </c>
      <c r="G478" s="10">
        <v>16262.83</v>
      </c>
      <c r="H478" s="10">
        <v>195153.96</v>
      </c>
      <c r="I478" s="10">
        <v>912.77</v>
      </c>
      <c r="J478" s="10">
        <v>222462.27</v>
      </c>
      <c r="K478" s="10">
        <v>243.72</v>
      </c>
      <c r="L478" s="10">
        <v>8.64</v>
      </c>
      <c r="M478" s="10">
        <v>0</v>
      </c>
      <c r="N478" s="10">
        <v>0</v>
      </c>
      <c r="O478" s="10">
        <v>425031.25</v>
      </c>
      <c r="P478" s="10">
        <v>7986600.5899999999</v>
      </c>
      <c r="Q478" s="10">
        <v>18.8</v>
      </c>
      <c r="R478" s="10">
        <v>69.849999999999994</v>
      </c>
      <c r="S478" s="10">
        <v>48.1</v>
      </c>
      <c r="T478" s="10" t="s">
        <v>447</v>
      </c>
      <c r="U478" s="10" t="s">
        <v>1637</v>
      </c>
      <c r="V478" s="10"/>
      <c r="W478" s="10"/>
      <c r="X478" s="10"/>
      <c r="Y478" s="10"/>
      <c r="Z478" s="10"/>
      <c r="AA478" s="10"/>
      <c r="AB478" s="11"/>
    </row>
    <row r="479" spans="1:28">
      <c r="A479" s="12" t="s">
        <v>1638</v>
      </c>
      <c r="B479" s="13" t="s">
        <v>304</v>
      </c>
      <c r="C479" s="13" t="s">
        <v>99</v>
      </c>
      <c r="D479" s="13" t="s">
        <v>60</v>
      </c>
      <c r="E479" s="13" t="s">
        <v>61</v>
      </c>
      <c r="F479" s="13" t="s">
        <v>75</v>
      </c>
      <c r="G479" s="13">
        <v>7322.48</v>
      </c>
      <c r="H479" s="13">
        <v>87869.759999999995</v>
      </c>
      <c r="I479" s="13">
        <v>661.06</v>
      </c>
      <c r="J479" s="13">
        <v>122496.82</v>
      </c>
      <c r="K479" s="13">
        <v>185.3</v>
      </c>
      <c r="L479" s="13">
        <v>4.4800000000000004</v>
      </c>
      <c r="M479" s="13">
        <v>0</v>
      </c>
      <c r="N479" s="13">
        <v>946.16</v>
      </c>
      <c r="O479" s="13">
        <v>394849.78</v>
      </c>
      <c r="P479" s="13">
        <v>4037717.68</v>
      </c>
      <c r="Q479" s="13">
        <v>10.199999999999999</v>
      </c>
      <c r="R479" s="13">
        <v>76.319999999999993</v>
      </c>
      <c r="S479" s="13">
        <v>-28.23</v>
      </c>
      <c r="T479" s="13" t="s">
        <v>1639</v>
      </c>
      <c r="U479" s="13" t="s">
        <v>792</v>
      </c>
      <c r="V479" s="13"/>
      <c r="W479" s="13"/>
      <c r="X479" s="13"/>
      <c r="Y479" s="13"/>
      <c r="Z479" s="13"/>
      <c r="AA479" s="13"/>
      <c r="AB479" s="14"/>
    </row>
    <row r="480" spans="1:28">
      <c r="A480" s="9" t="s">
        <v>1640</v>
      </c>
      <c r="B480" s="10" t="s">
        <v>1641</v>
      </c>
      <c r="C480" s="10" t="s">
        <v>51</v>
      </c>
      <c r="D480" s="10" t="s">
        <v>60</v>
      </c>
      <c r="E480" s="10" t="s">
        <v>61</v>
      </c>
      <c r="F480" s="10" t="s">
        <v>86</v>
      </c>
      <c r="G480" s="10">
        <v>8275.52</v>
      </c>
      <c r="H480" s="10">
        <v>99306.240000000005</v>
      </c>
      <c r="I480" s="10">
        <v>591.88</v>
      </c>
      <c r="J480" s="10">
        <v>132928.70000000001</v>
      </c>
      <c r="K480" s="10">
        <v>224.59</v>
      </c>
      <c r="L480" s="10">
        <v>8.33</v>
      </c>
      <c r="M480" s="10">
        <v>0</v>
      </c>
      <c r="N480" s="10">
        <v>0</v>
      </c>
      <c r="O480" s="10">
        <v>545524.47999999998</v>
      </c>
      <c r="P480" s="10">
        <v>9207408.1899999995</v>
      </c>
      <c r="Q480" s="10">
        <v>16.899999999999999</v>
      </c>
      <c r="R480" s="10">
        <v>60.35</v>
      </c>
      <c r="S480" s="10">
        <v>-11.91</v>
      </c>
      <c r="T480" s="10" t="s">
        <v>1343</v>
      </c>
      <c r="U480" s="10" t="s">
        <v>382</v>
      </c>
      <c r="V480" s="10"/>
      <c r="W480" s="10"/>
      <c r="X480" s="10"/>
      <c r="Y480" s="10"/>
      <c r="Z480" s="10"/>
      <c r="AA480" s="10"/>
      <c r="AB480" s="11"/>
    </row>
    <row r="481" spans="1:28">
      <c r="A481" s="12" t="s">
        <v>1642</v>
      </c>
      <c r="B481" s="13" t="s">
        <v>1643</v>
      </c>
      <c r="C481" s="13" t="s">
        <v>175</v>
      </c>
      <c r="D481" s="13" t="s">
        <v>60</v>
      </c>
      <c r="E481" s="13" t="s">
        <v>90</v>
      </c>
      <c r="F481" s="13" t="s">
        <v>54</v>
      </c>
      <c r="G481" s="13">
        <v>1684.54</v>
      </c>
      <c r="H481" s="13">
        <v>20214.48</v>
      </c>
      <c r="I481" s="13">
        <v>871.36</v>
      </c>
      <c r="J481" s="13">
        <v>49393.22</v>
      </c>
      <c r="K481" s="13">
        <v>56.69</v>
      </c>
      <c r="L481" s="13">
        <v>9.36</v>
      </c>
      <c r="M481" s="13">
        <v>0</v>
      </c>
      <c r="N481" s="13">
        <v>0</v>
      </c>
      <c r="O481" s="13">
        <v>480797.57</v>
      </c>
      <c r="P481" s="13">
        <v>732231.17</v>
      </c>
      <c r="Q481" s="13">
        <v>1.5</v>
      </c>
      <c r="R481" s="13">
        <v>71.17</v>
      </c>
      <c r="S481" s="13">
        <v>26.9</v>
      </c>
      <c r="T481" s="13" t="s">
        <v>1125</v>
      </c>
      <c r="U481" s="13" t="s">
        <v>1644</v>
      </c>
      <c r="V481" s="13"/>
      <c r="W481" s="13"/>
      <c r="X481" s="13"/>
      <c r="Y481" s="13"/>
      <c r="Z481" s="13"/>
      <c r="AA481" s="13"/>
      <c r="AB481" s="14"/>
    </row>
    <row r="482" spans="1:28">
      <c r="A482" s="9" t="s">
        <v>1645</v>
      </c>
      <c r="B482" s="10" t="s">
        <v>1646</v>
      </c>
      <c r="C482" s="10" t="s">
        <v>59</v>
      </c>
      <c r="D482" s="10" t="s">
        <v>60</v>
      </c>
      <c r="E482" s="10" t="s">
        <v>61</v>
      </c>
      <c r="F482" s="10" t="s">
        <v>54</v>
      </c>
      <c r="G482" s="10">
        <v>11613.07</v>
      </c>
      <c r="H482" s="10">
        <v>139356.84</v>
      </c>
      <c r="I482" s="10">
        <v>678.14</v>
      </c>
      <c r="J482" s="10">
        <v>303471.06</v>
      </c>
      <c r="K482" s="10">
        <v>447.51</v>
      </c>
      <c r="L482" s="10">
        <v>11.52</v>
      </c>
      <c r="M482" s="10">
        <v>0</v>
      </c>
      <c r="N482" s="10">
        <v>604.49</v>
      </c>
      <c r="O482" s="10">
        <v>769185.38</v>
      </c>
      <c r="P482" s="10">
        <v>17052506.940000001</v>
      </c>
      <c r="Q482" s="10">
        <v>22.2</v>
      </c>
      <c r="R482" s="10">
        <v>61.47</v>
      </c>
      <c r="S482" s="10">
        <v>9.6199999999999992</v>
      </c>
      <c r="T482" s="10" t="s">
        <v>171</v>
      </c>
      <c r="U482" s="10" t="s">
        <v>1647</v>
      </c>
      <c r="V482" s="10"/>
      <c r="W482" s="10"/>
      <c r="X482" s="10"/>
      <c r="Y482" s="10"/>
      <c r="Z482" s="10"/>
      <c r="AA482" s="10"/>
      <c r="AB482" s="11"/>
    </row>
    <row r="483" spans="1:28">
      <c r="A483" s="12" t="s">
        <v>1648</v>
      </c>
      <c r="B483" s="13" t="s">
        <v>1649</v>
      </c>
      <c r="C483" s="13" t="s">
        <v>59</v>
      </c>
      <c r="D483" s="13" t="s">
        <v>73</v>
      </c>
      <c r="E483" s="13" t="s">
        <v>53</v>
      </c>
      <c r="F483" s="13" t="s">
        <v>75</v>
      </c>
      <c r="G483" s="13">
        <v>17716.21</v>
      </c>
      <c r="H483" s="13">
        <v>212594.52</v>
      </c>
      <c r="I483" s="13">
        <v>512.70000000000005</v>
      </c>
      <c r="J483" s="13">
        <v>478843.43</v>
      </c>
      <c r="K483" s="13">
        <v>933.96</v>
      </c>
      <c r="L483" s="13">
        <v>6.41</v>
      </c>
      <c r="M483" s="13">
        <v>0</v>
      </c>
      <c r="N483" s="13">
        <v>0</v>
      </c>
      <c r="O483" s="13">
        <v>393835.39</v>
      </c>
      <c r="P483" s="13">
        <v>3446281.14</v>
      </c>
      <c r="Q483" s="13">
        <v>8.8000000000000007</v>
      </c>
      <c r="R483" s="13">
        <v>60.75</v>
      </c>
      <c r="S483" s="13">
        <v>-9.94</v>
      </c>
      <c r="T483" s="13" t="s">
        <v>1650</v>
      </c>
      <c r="U483" s="13" t="s">
        <v>987</v>
      </c>
      <c r="V483" s="13"/>
      <c r="W483" s="13"/>
      <c r="X483" s="13"/>
      <c r="Y483" s="13"/>
      <c r="Z483" s="13"/>
      <c r="AA483" s="13"/>
      <c r="AB483" s="14"/>
    </row>
    <row r="484" spans="1:28">
      <c r="A484" s="9" t="s">
        <v>1651</v>
      </c>
      <c r="B484" s="10" t="s">
        <v>1652</v>
      </c>
      <c r="C484" s="10" t="s">
        <v>99</v>
      </c>
      <c r="D484" s="10" t="s">
        <v>52</v>
      </c>
      <c r="E484" s="10" t="s">
        <v>61</v>
      </c>
      <c r="F484" s="10" t="s">
        <v>75</v>
      </c>
      <c r="G484" s="10">
        <v>4857.26</v>
      </c>
      <c r="H484" s="10">
        <v>58287.12</v>
      </c>
      <c r="I484" s="10">
        <v>436.04</v>
      </c>
      <c r="J484" s="10">
        <v>44022.41</v>
      </c>
      <c r="K484" s="10">
        <v>100.96</v>
      </c>
      <c r="L484" s="10">
        <v>9.17</v>
      </c>
      <c r="M484" s="10">
        <v>1361</v>
      </c>
      <c r="N484" s="10">
        <v>0</v>
      </c>
      <c r="O484" s="10">
        <v>616802.12</v>
      </c>
      <c r="P484" s="10">
        <v>5062762.83</v>
      </c>
      <c r="Q484" s="10">
        <v>8.1999999999999993</v>
      </c>
      <c r="R484" s="10">
        <v>72.81</v>
      </c>
      <c r="S484" s="10">
        <v>26.42</v>
      </c>
      <c r="T484" s="10" t="s">
        <v>1653</v>
      </c>
      <c r="U484" s="10" t="s">
        <v>1654</v>
      </c>
      <c r="V484" s="10"/>
      <c r="W484" s="10"/>
      <c r="X484" s="10"/>
      <c r="Y484" s="10"/>
      <c r="Z484" s="10"/>
      <c r="AA484" s="10"/>
      <c r="AB484" s="11"/>
    </row>
    <row r="485" spans="1:28">
      <c r="A485" s="12" t="s">
        <v>1655</v>
      </c>
      <c r="B485" s="13" t="s">
        <v>655</v>
      </c>
      <c r="C485" s="13" t="s">
        <v>175</v>
      </c>
      <c r="D485" s="13" t="s">
        <v>60</v>
      </c>
      <c r="E485" s="13" t="s">
        <v>67</v>
      </c>
      <c r="F485" s="13" t="s">
        <v>54</v>
      </c>
      <c r="G485" s="13">
        <v>1833.13</v>
      </c>
      <c r="H485" s="13">
        <v>21997.56</v>
      </c>
      <c r="I485" s="13">
        <v>545.85</v>
      </c>
      <c r="J485" s="13">
        <v>57715.54</v>
      </c>
      <c r="K485" s="13">
        <v>105.74</v>
      </c>
      <c r="L485" s="13">
        <v>3.23</v>
      </c>
      <c r="M485" s="13">
        <v>382.47</v>
      </c>
      <c r="N485" s="13">
        <v>0</v>
      </c>
      <c r="O485" s="13">
        <v>926873.92</v>
      </c>
      <c r="P485" s="13">
        <v>17991452.68</v>
      </c>
      <c r="Q485" s="13">
        <v>19.399999999999999</v>
      </c>
      <c r="R485" s="13">
        <v>81.33</v>
      </c>
      <c r="S485" s="13">
        <v>10.37</v>
      </c>
      <c r="T485" s="13" t="s">
        <v>522</v>
      </c>
      <c r="U485" s="13" t="s">
        <v>1656</v>
      </c>
      <c r="V485" s="13"/>
      <c r="W485" s="13"/>
      <c r="X485" s="13"/>
      <c r="Y485" s="13"/>
      <c r="Z485" s="13"/>
      <c r="AA485" s="13"/>
      <c r="AB485" s="14"/>
    </row>
    <row r="486" spans="1:28">
      <c r="A486" s="9" t="s">
        <v>1657</v>
      </c>
      <c r="B486" s="10" t="s">
        <v>1165</v>
      </c>
      <c r="C486" s="10" t="s">
        <v>118</v>
      </c>
      <c r="D486" s="10" t="s">
        <v>73</v>
      </c>
      <c r="E486" s="10" t="s">
        <v>80</v>
      </c>
      <c r="F486" s="10" t="s">
        <v>54</v>
      </c>
      <c r="G486" s="10">
        <v>15765.19</v>
      </c>
      <c r="H486" s="10">
        <v>189182.28</v>
      </c>
      <c r="I486" s="10">
        <v>248.37</v>
      </c>
      <c r="J486" s="10">
        <v>230952.07</v>
      </c>
      <c r="K486" s="10">
        <v>929.87</v>
      </c>
      <c r="L486" s="10">
        <v>1.05</v>
      </c>
      <c r="M486" s="10">
        <v>407.43</v>
      </c>
      <c r="N486" s="10">
        <v>0</v>
      </c>
      <c r="O486" s="10">
        <v>691295.75</v>
      </c>
      <c r="P486" s="10">
        <v>12148227.92</v>
      </c>
      <c r="Q486" s="10">
        <v>17.600000000000001</v>
      </c>
      <c r="R486" s="10">
        <v>75.44</v>
      </c>
      <c r="S486" s="10">
        <v>-20.7</v>
      </c>
      <c r="T486" s="10" t="s">
        <v>201</v>
      </c>
      <c r="U486" s="10" t="s">
        <v>1658</v>
      </c>
      <c r="V486" s="10"/>
      <c r="W486" s="10"/>
      <c r="X486" s="10"/>
      <c r="Y486" s="10"/>
      <c r="Z486" s="10"/>
      <c r="AA486" s="10"/>
      <c r="AB486" s="11"/>
    </row>
    <row r="487" spans="1:28">
      <c r="A487" s="12" t="s">
        <v>1659</v>
      </c>
      <c r="B487" s="13" t="s">
        <v>1660</v>
      </c>
      <c r="C487" s="13" t="s">
        <v>85</v>
      </c>
      <c r="D487" s="13" t="s">
        <v>52</v>
      </c>
      <c r="E487" s="13" t="s">
        <v>90</v>
      </c>
      <c r="F487" s="13" t="s">
        <v>54</v>
      </c>
      <c r="G487" s="13">
        <v>5072.74</v>
      </c>
      <c r="H487" s="13">
        <v>60872.88</v>
      </c>
      <c r="I487" s="13">
        <v>906.73</v>
      </c>
      <c r="J487" s="13">
        <v>128970.93</v>
      </c>
      <c r="K487" s="13">
        <v>142.24</v>
      </c>
      <c r="L487" s="13">
        <v>5.48</v>
      </c>
      <c r="M487" s="13">
        <v>1332.34</v>
      </c>
      <c r="N487" s="13">
        <v>1045.56</v>
      </c>
      <c r="O487" s="13">
        <v>398375.69</v>
      </c>
      <c r="P487" s="13">
        <v>11990053.73</v>
      </c>
      <c r="Q487" s="13">
        <v>30.1</v>
      </c>
      <c r="R487" s="13">
        <v>60.94</v>
      </c>
      <c r="S487" s="13">
        <v>-19.37</v>
      </c>
      <c r="T487" s="13" t="s">
        <v>1187</v>
      </c>
      <c r="U487" s="13" t="s">
        <v>364</v>
      </c>
      <c r="V487" s="13"/>
      <c r="W487" s="13"/>
      <c r="X487" s="13"/>
      <c r="Y487" s="13"/>
      <c r="Z487" s="13"/>
      <c r="AA487" s="13"/>
      <c r="AB487" s="14"/>
    </row>
    <row r="488" spans="1:28">
      <c r="A488" s="9" t="s">
        <v>1661</v>
      </c>
      <c r="B488" s="10" t="s">
        <v>745</v>
      </c>
      <c r="C488" s="10" t="s">
        <v>72</v>
      </c>
      <c r="D488" s="10" t="s">
        <v>52</v>
      </c>
      <c r="E488" s="10" t="s">
        <v>53</v>
      </c>
      <c r="F488" s="10" t="s">
        <v>54</v>
      </c>
      <c r="G488" s="10">
        <v>8352.3700000000008</v>
      </c>
      <c r="H488" s="10">
        <v>100228.44</v>
      </c>
      <c r="I488" s="10">
        <v>336.42</v>
      </c>
      <c r="J488" s="10">
        <v>215863.51</v>
      </c>
      <c r="K488" s="10">
        <v>641.65</v>
      </c>
      <c r="L488" s="10">
        <v>4.37</v>
      </c>
      <c r="M488" s="10">
        <v>982.83</v>
      </c>
      <c r="N488" s="10">
        <v>243.02</v>
      </c>
      <c r="O488" s="10">
        <v>800462.84</v>
      </c>
      <c r="P488" s="10">
        <v>13382099.98</v>
      </c>
      <c r="Q488" s="10"/>
      <c r="R488" s="10">
        <v>60.72</v>
      </c>
      <c r="S488" s="10">
        <v>47.18</v>
      </c>
      <c r="T488" s="10" t="s">
        <v>676</v>
      </c>
      <c r="U488" s="10" t="s">
        <v>1027</v>
      </c>
      <c r="V488" s="10"/>
      <c r="W488" s="10"/>
      <c r="X488" s="10"/>
      <c r="Y488" s="10"/>
      <c r="Z488" s="10"/>
      <c r="AA488" s="10"/>
      <c r="AB488" s="11"/>
    </row>
    <row r="489" spans="1:28">
      <c r="A489" s="12" t="s">
        <v>1662</v>
      </c>
      <c r="B489" s="13" t="s">
        <v>1197</v>
      </c>
      <c r="C489" s="13" t="s">
        <v>138</v>
      </c>
      <c r="D489" s="13" t="s">
        <v>52</v>
      </c>
      <c r="E489" s="13" t="s">
        <v>61</v>
      </c>
      <c r="F489" s="13" t="s">
        <v>54</v>
      </c>
      <c r="G489" s="13">
        <v>13024.89</v>
      </c>
      <c r="H489" s="13">
        <v>156298.68</v>
      </c>
      <c r="I489" s="13">
        <v>445.01</v>
      </c>
      <c r="J489" s="13">
        <v>356869.79</v>
      </c>
      <c r="K489" s="13">
        <v>801.94</v>
      </c>
      <c r="L489" s="13">
        <v>3.4</v>
      </c>
      <c r="M489" s="13">
        <v>0</v>
      </c>
      <c r="N489" s="13">
        <v>1252.73</v>
      </c>
      <c r="O489" s="13">
        <v>792596.89</v>
      </c>
      <c r="P489" s="13">
        <v>14851501.789999999</v>
      </c>
      <c r="Q489" s="13">
        <v>18.7</v>
      </c>
      <c r="R489" s="13">
        <v>72.37</v>
      </c>
      <c r="S489" s="13">
        <v>20.91</v>
      </c>
      <c r="T489" s="13" t="s">
        <v>290</v>
      </c>
      <c r="U489" s="13" t="s">
        <v>1663</v>
      </c>
      <c r="V489" s="13"/>
      <c r="W489" s="13"/>
      <c r="X489" s="13"/>
      <c r="Y489" s="13"/>
      <c r="Z489" s="13"/>
      <c r="AA489" s="13"/>
      <c r="AB489" s="14"/>
    </row>
    <row r="490" spans="1:28">
      <c r="A490" s="9" t="s">
        <v>1664</v>
      </c>
      <c r="B490" s="10" t="s">
        <v>1665</v>
      </c>
      <c r="C490" s="10" t="s">
        <v>138</v>
      </c>
      <c r="D490" s="10" t="s">
        <v>52</v>
      </c>
      <c r="E490" s="10" t="s">
        <v>90</v>
      </c>
      <c r="F490" s="10" t="s">
        <v>75</v>
      </c>
      <c r="G490" s="10">
        <v>1388.21</v>
      </c>
      <c r="H490" s="10">
        <v>16658.52</v>
      </c>
      <c r="I490" s="10">
        <v>723.91</v>
      </c>
      <c r="J490" s="10">
        <v>30484.42</v>
      </c>
      <c r="K490" s="10"/>
      <c r="L490" s="10">
        <v>6.49</v>
      </c>
      <c r="M490" s="10">
        <v>0</v>
      </c>
      <c r="N490" s="10">
        <v>53.5</v>
      </c>
      <c r="O490" s="10">
        <v>683781.84</v>
      </c>
      <c r="P490" s="10">
        <v>13712769.52</v>
      </c>
      <c r="Q490" s="10">
        <v>20.100000000000001</v>
      </c>
      <c r="R490" s="10">
        <v>73.510000000000005</v>
      </c>
      <c r="S490" s="10">
        <v>56.13</v>
      </c>
      <c r="T490" s="10" t="s">
        <v>1666</v>
      </c>
      <c r="U490" s="10" t="s">
        <v>1667</v>
      </c>
      <c r="V490" s="10"/>
      <c r="W490" s="10"/>
      <c r="X490" s="10"/>
      <c r="Y490" s="10"/>
      <c r="Z490" s="10"/>
      <c r="AA490" s="10"/>
      <c r="AB490" s="11"/>
    </row>
    <row r="491" spans="1:28">
      <c r="A491" s="12" t="s">
        <v>1668</v>
      </c>
      <c r="B491" s="13" t="s">
        <v>363</v>
      </c>
      <c r="C491" s="13" t="s">
        <v>59</v>
      </c>
      <c r="D491" s="13" t="s">
        <v>52</v>
      </c>
      <c r="E491" s="13" t="s">
        <v>90</v>
      </c>
      <c r="F491" s="13" t="s">
        <v>86</v>
      </c>
      <c r="G491" s="13">
        <v>14687.54</v>
      </c>
      <c r="H491" s="13">
        <v>176250.48</v>
      </c>
      <c r="I491" s="13">
        <v>1074.6199999999999</v>
      </c>
      <c r="J491" s="13">
        <v>167076.47</v>
      </c>
      <c r="K491" s="13">
        <v>155.47</v>
      </c>
      <c r="L491" s="13">
        <v>9.1199999999999992</v>
      </c>
      <c r="M491" s="13">
        <v>2289.17</v>
      </c>
      <c r="N491" s="13">
        <v>36.840000000000003</v>
      </c>
      <c r="O491" s="13">
        <v>393694.76</v>
      </c>
      <c r="P491" s="13">
        <v>22906421.75</v>
      </c>
      <c r="Q491" s="13">
        <v>58.2</v>
      </c>
      <c r="R491" s="13">
        <v>61.42</v>
      </c>
      <c r="S491" s="13">
        <v>-23.73</v>
      </c>
      <c r="T491" s="13" t="s">
        <v>1264</v>
      </c>
      <c r="U491" s="13" t="s">
        <v>1669</v>
      </c>
      <c r="V491" s="13"/>
      <c r="W491" s="13"/>
      <c r="X491" s="13"/>
      <c r="Y491" s="13"/>
      <c r="Z491" s="13"/>
      <c r="AA491" s="13"/>
      <c r="AB491" s="14"/>
    </row>
    <row r="492" spans="1:28">
      <c r="A492" s="9" t="s">
        <v>1670</v>
      </c>
      <c r="B492" s="10" t="s">
        <v>1446</v>
      </c>
      <c r="C492" s="10" t="s">
        <v>138</v>
      </c>
      <c r="D492" s="10" t="s">
        <v>52</v>
      </c>
      <c r="E492" s="10" t="s">
        <v>90</v>
      </c>
      <c r="F492" s="10" t="s">
        <v>54</v>
      </c>
      <c r="G492" s="10">
        <v>2931.11</v>
      </c>
      <c r="H492" s="10">
        <v>35173.32</v>
      </c>
      <c r="I492" s="10">
        <v>590.59</v>
      </c>
      <c r="J492" s="10">
        <v>27428.05</v>
      </c>
      <c r="K492" s="10">
        <v>46.44</v>
      </c>
      <c r="L492" s="10">
        <v>5.86</v>
      </c>
      <c r="M492" s="10">
        <v>144.47999999999999</v>
      </c>
      <c r="N492" s="10">
        <v>0</v>
      </c>
      <c r="O492" s="10">
        <v>210153.31</v>
      </c>
      <c r="P492" s="10">
        <v>1593726.34</v>
      </c>
      <c r="Q492" s="10">
        <v>7.6</v>
      </c>
      <c r="R492" s="10">
        <v>69.22</v>
      </c>
      <c r="S492" s="10">
        <v>-39.97</v>
      </c>
      <c r="T492" s="10" t="s">
        <v>1654</v>
      </c>
      <c r="U492" s="10" t="s">
        <v>530</v>
      </c>
      <c r="V492" s="10"/>
      <c r="W492" s="10"/>
      <c r="X492" s="10"/>
      <c r="Y492" s="10"/>
      <c r="Z492" s="10"/>
      <c r="AA492" s="10"/>
      <c r="AB492" s="11"/>
    </row>
    <row r="493" spans="1:28">
      <c r="A493" s="12" t="s">
        <v>1671</v>
      </c>
      <c r="B493" s="13" t="s">
        <v>1641</v>
      </c>
      <c r="C493" s="13" t="s">
        <v>105</v>
      </c>
      <c r="D493" s="13" t="s">
        <v>100</v>
      </c>
      <c r="E493" s="13" t="s">
        <v>74</v>
      </c>
      <c r="F493" s="13" t="s">
        <v>86</v>
      </c>
      <c r="G493" s="13">
        <v>17737</v>
      </c>
      <c r="H493" s="13">
        <v>212844</v>
      </c>
      <c r="I493" s="13">
        <v>105.54</v>
      </c>
      <c r="J493" s="13">
        <v>234970.46</v>
      </c>
      <c r="K493" s="13">
        <v>2226.36</v>
      </c>
      <c r="L493" s="13">
        <v>4.68</v>
      </c>
      <c r="M493" s="13">
        <v>0</v>
      </c>
      <c r="N493" s="13">
        <v>0</v>
      </c>
      <c r="O493" s="13">
        <v>736812.1</v>
      </c>
      <c r="P493" s="13">
        <v>17431236.93</v>
      </c>
      <c r="Q493" s="13">
        <v>23.7</v>
      </c>
      <c r="R493" s="13">
        <v>73.27</v>
      </c>
      <c r="S493" s="13">
        <v>0.76</v>
      </c>
      <c r="T493" s="13" t="s">
        <v>1672</v>
      </c>
      <c r="U493" s="13" t="s">
        <v>1673</v>
      </c>
      <c r="V493" s="13"/>
      <c r="W493" s="13"/>
      <c r="X493" s="13"/>
      <c r="Y493" s="13"/>
      <c r="Z493" s="13"/>
      <c r="AA493" s="13"/>
      <c r="AB493" s="14"/>
    </row>
    <row r="494" spans="1:28">
      <c r="A494" s="9" t="s">
        <v>1674</v>
      </c>
      <c r="B494" s="10" t="s">
        <v>1583</v>
      </c>
      <c r="C494" s="10" t="s">
        <v>66</v>
      </c>
      <c r="D494" s="10" t="s">
        <v>60</v>
      </c>
      <c r="E494" s="10" t="s">
        <v>61</v>
      </c>
      <c r="F494" s="10" t="s">
        <v>54</v>
      </c>
      <c r="G494" s="10">
        <v>8206.1299999999992</v>
      </c>
      <c r="H494" s="10">
        <v>98473.56</v>
      </c>
      <c r="I494" s="10">
        <v>499.85</v>
      </c>
      <c r="J494" s="10">
        <v>115048.06</v>
      </c>
      <c r="K494" s="10">
        <v>230.17</v>
      </c>
      <c r="L494" s="10">
        <v>6.85</v>
      </c>
      <c r="M494" s="10">
        <v>0</v>
      </c>
      <c r="N494" s="10">
        <v>392.04</v>
      </c>
      <c r="O494" s="10">
        <v>784942.99</v>
      </c>
      <c r="P494" s="10">
        <v>847098.79</v>
      </c>
      <c r="Q494" s="10"/>
      <c r="R494" s="10">
        <v>65.349999999999994</v>
      </c>
      <c r="S494" s="10">
        <v>27.03</v>
      </c>
      <c r="T494" s="10" t="s">
        <v>1675</v>
      </c>
      <c r="U494" s="10" t="s">
        <v>1676</v>
      </c>
      <c r="V494" s="10"/>
      <c r="W494" s="10"/>
      <c r="X494" s="10"/>
      <c r="Y494" s="10"/>
      <c r="Z494" s="10"/>
      <c r="AA494" s="10"/>
      <c r="AB494" s="11"/>
    </row>
    <row r="495" spans="1:28">
      <c r="A495" s="12" t="s">
        <v>1677</v>
      </c>
      <c r="B495" s="13" t="s">
        <v>859</v>
      </c>
      <c r="C495" s="13" t="s">
        <v>143</v>
      </c>
      <c r="D495" s="13" t="s">
        <v>60</v>
      </c>
      <c r="E495" s="13" t="s">
        <v>74</v>
      </c>
      <c r="F495" s="13" t="s">
        <v>86</v>
      </c>
      <c r="G495" s="13">
        <v>14166.3</v>
      </c>
      <c r="H495" s="13">
        <v>169995.6</v>
      </c>
      <c r="I495" s="13">
        <v>147.94</v>
      </c>
      <c r="J495" s="13">
        <v>380073.2</v>
      </c>
      <c r="K495" s="13">
        <v>2569.1</v>
      </c>
      <c r="L495" s="13">
        <v>7.75</v>
      </c>
      <c r="M495" s="13">
        <v>0</v>
      </c>
      <c r="N495" s="13">
        <v>0</v>
      </c>
      <c r="O495" s="13">
        <v>756935.69</v>
      </c>
      <c r="P495" s="13">
        <v>12544891.140000001</v>
      </c>
      <c r="Q495" s="13">
        <v>16.600000000000001</v>
      </c>
      <c r="R495" s="13">
        <v>60.15</v>
      </c>
      <c r="S495" s="13">
        <v>7.19</v>
      </c>
      <c r="T495" s="13" t="s">
        <v>1678</v>
      </c>
      <c r="U495" s="13" t="s">
        <v>1679</v>
      </c>
      <c r="V495" s="13"/>
      <c r="W495" s="13"/>
      <c r="X495" s="13"/>
      <c r="Y495" s="13"/>
      <c r="Z495" s="13"/>
      <c r="AA495" s="13"/>
      <c r="AB495" s="14"/>
    </row>
    <row r="496" spans="1:28">
      <c r="A496" s="9" t="s">
        <v>1680</v>
      </c>
      <c r="B496" s="10" t="s">
        <v>1681</v>
      </c>
      <c r="C496" s="10" t="s">
        <v>118</v>
      </c>
      <c r="D496" s="10" t="s">
        <v>52</v>
      </c>
      <c r="E496" s="10" t="s">
        <v>53</v>
      </c>
      <c r="F496" s="10" t="s">
        <v>86</v>
      </c>
      <c r="G496" s="10">
        <v>7451.28</v>
      </c>
      <c r="H496" s="10">
        <v>89415.360000000001</v>
      </c>
      <c r="I496" s="10">
        <v>337.56</v>
      </c>
      <c r="J496" s="10">
        <v>69110.78</v>
      </c>
      <c r="K496" s="10">
        <v>204.74</v>
      </c>
      <c r="L496" s="10">
        <v>6.53</v>
      </c>
      <c r="M496" s="10">
        <v>0</v>
      </c>
      <c r="N496" s="10">
        <v>0</v>
      </c>
      <c r="O496" s="10">
        <v>626960.18000000005</v>
      </c>
      <c r="P496" s="10">
        <v>24009636.780000001</v>
      </c>
      <c r="Q496" s="10">
        <v>38.299999999999997</v>
      </c>
      <c r="R496" s="10">
        <v>69.08</v>
      </c>
      <c r="S496" s="10">
        <v>1.87</v>
      </c>
      <c r="T496" s="10" t="s">
        <v>1682</v>
      </c>
      <c r="U496" s="10" t="s">
        <v>1683</v>
      </c>
      <c r="V496" s="10"/>
      <c r="W496" s="10"/>
      <c r="X496" s="10"/>
      <c r="Y496" s="10"/>
      <c r="Z496" s="10"/>
      <c r="AA496" s="10"/>
      <c r="AB496" s="11"/>
    </row>
    <row r="497" spans="1:28">
      <c r="A497" s="12" t="s">
        <v>1684</v>
      </c>
      <c r="B497" s="13" t="s">
        <v>1685</v>
      </c>
      <c r="C497" s="13" t="s">
        <v>85</v>
      </c>
      <c r="D497" s="13" t="s">
        <v>52</v>
      </c>
      <c r="E497" s="13" t="s">
        <v>90</v>
      </c>
      <c r="F497" s="13" t="s">
        <v>54</v>
      </c>
      <c r="G497" s="13">
        <v>9438.8799999999992</v>
      </c>
      <c r="H497" s="13">
        <v>113266.56</v>
      </c>
      <c r="I497" s="13">
        <v>1101.6199999999999</v>
      </c>
      <c r="J497" s="13">
        <v>120758.44</v>
      </c>
      <c r="K497" s="13">
        <v>109.62</v>
      </c>
      <c r="L497" s="13">
        <v>10.98</v>
      </c>
      <c r="M497" s="13">
        <v>683.92</v>
      </c>
      <c r="N497" s="13">
        <v>0</v>
      </c>
      <c r="O497" s="13">
        <v>914878.61</v>
      </c>
      <c r="P497" s="13">
        <v>2337754.96</v>
      </c>
      <c r="Q497" s="13">
        <v>2.6</v>
      </c>
      <c r="R497" s="13">
        <v>57.49</v>
      </c>
      <c r="S497" s="13">
        <v>11.88</v>
      </c>
      <c r="T497" s="13" t="s">
        <v>456</v>
      </c>
      <c r="U497" s="13" t="s">
        <v>1686</v>
      </c>
      <c r="V497" s="13"/>
      <c r="W497" s="13"/>
      <c r="X497" s="13"/>
      <c r="Y497" s="13"/>
      <c r="Z497" s="13"/>
      <c r="AA497" s="13"/>
      <c r="AB497" s="14"/>
    </row>
    <row r="498" spans="1:28">
      <c r="A498" s="9" t="s">
        <v>1687</v>
      </c>
      <c r="B498" s="10" t="s">
        <v>1446</v>
      </c>
      <c r="C498" s="10" t="s">
        <v>85</v>
      </c>
      <c r="D498" s="10" t="s">
        <v>119</v>
      </c>
      <c r="E498" s="10" t="s">
        <v>53</v>
      </c>
      <c r="F498" s="10" t="s">
        <v>86</v>
      </c>
      <c r="G498" s="10">
        <v>1411.56</v>
      </c>
      <c r="H498" s="10">
        <v>16938.72</v>
      </c>
      <c r="I498" s="10">
        <v>533.14</v>
      </c>
      <c r="J498" s="10">
        <v>35588.519999999997</v>
      </c>
      <c r="K498" s="10"/>
      <c r="L498" s="10">
        <v>3.08</v>
      </c>
      <c r="M498" s="10">
        <v>0</v>
      </c>
      <c r="N498" s="10">
        <v>0</v>
      </c>
      <c r="O498" s="10">
        <v>509414.58</v>
      </c>
      <c r="P498" s="10">
        <v>14162416.619999999</v>
      </c>
      <c r="Q498" s="10">
        <v>27.8</v>
      </c>
      <c r="R498" s="10">
        <v>75.349999999999994</v>
      </c>
      <c r="S498" s="10">
        <v>-30.28</v>
      </c>
      <c r="T498" s="10" t="s">
        <v>1519</v>
      </c>
      <c r="U498" s="10" t="s">
        <v>1688</v>
      </c>
      <c r="V498" s="10"/>
      <c r="W498" s="10"/>
      <c r="X498" s="10"/>
      <c r="Y498" s="10"/>
      <c r="Z498" s="10"/>
      <c r="AA498" s="10"/>
      <c r="AB498" s="11"/>
    </row>
    <row r="499" spans="1:28">
      <c r="A499" s="12" t="s">
        <v>1689</v>
      </c>
      <c r="B499" s="13" t="s">
        <v>1690</v>
      </c>
      <c r="C499" s="13" t="s">
        <v>277</v>
      </c>
      <c r="D499" s="13" t="s">
        <v>60</v>
      </c>
      <c r="E499" s="13" t="s">
        <v>90</v>
      </c>
      <c r="F499" s="13" t="s">
        <v>75</v>
      </c>
      <c r="G499" s="13">
        <v>6707.81</v>
      </c>
      <c r="H499" s="13">
        <v>80493.72</v>
      </c>
      <c r="I499" s="13">
        <v>835.54</v>
      </c>
      <c r="J499" s="13">
        <v>179012.88</v>
      </c>
      <c r="K499" s="13">
        <v>214.25</v>
      </c>
      <c r="L499" s="13">
        <v>1.01</v>
      </c>
      <c r="M499" s="13">
        <v>219.06</v>
      </c>
      <c r="N499" s="13">
        <v>0</v>
      </c>
      <c r="O499" s="13">
        <v>449372.08</v>
      </c>
      <c r="P499" s="13">
        <v>21648176.52</v>
      </c>
      <c r="Q499" s="13">
        <v>48.2</v>
      </c>
      <c r="R499" s="13">
        <v>61.53</v>
      </c>
      <c r="S499" s="13">
        <v>133.63</v>
      </c>
      <c r="T499" s="13" t="s">
        <v>1429</v>
      </c>
      <c r="U499" s="13" t="s">
        <v>1691</v>
      </c>
      <c r="V499" s="13"/>
      <c r="W499" s="13"/>
      <c r="X499" s="13"/>
      <c r="Y499" s="13"/>
      <c r="Z499" s="13"/>
      <c r="AA499" s="13"/>
      <c r="AB499" s="14"/>
    </row>
    <row r="500" spans="1:28">
      <c r="A500" s="9" t="s">
        <v>1692</v>
      </c>
      <c r="B500" s="10" t="s">
        <v>1693</v>
      </c>
      <c r="C500" s="10" t="s">
        <v>105</v>
      </c>
      <c r="D500" s="10" t="s">
        <v>60</v>
      </c>
      <c r="E500" s="10" t="s">
        <v>80</v>
      </c>
      <c r="F500" s="10" t="s">
        <v>54</v>
      </c>
      <c r="G500" s="10">
        <v>3778.72</v>
      </c>
      <c r="H500" s="10">
        <v>45344.639999999999</v>
      </c>
      <c r="I500" s="10">
        <v>139.34</v>
      </c>
      <c r="J500" s="10">
        <v>114230.05</v>
      </c>
      <c r="K500" s="10">
        <v>819.79</v>
      </c>
      <c r="L500" s="10">
        <v>2.41</v>
      </c>
      <c r="M500" s="10">
        <v>0</v>
      </c>
      <c r="N500" s="10">
        <v>0</v>
      </c>
      <c r="O500" s="10">
        <v>438286.24</v>
      </c>
      <c r="P500" s="10">
        <v>2922619</v>
      </c>
      <c r="Q500" s="10">
        <v>6.7</v>
      </c>
      <c r="R500" s="10">
        <v>75.010000000000005</v>
      </c>
      <c r="S500" s="10">
        <v>-0.75</v>
      </c>
      <c r="T500" s="10" t="s">
        <v>1694</v>
      </c>
      <c r="U500" s="10" t="s">
        <v>467</v>
      </c>
      <c r="V500" s="10"/>
      <c r="W500" s="10"/>
      <c r="X500" s="10"/>
      <c r="Y500" s="10"/>
      <c r="Z500" s="10"/>
      <c r="AA500" s="10"/>
      <c r="AB500" s="11"/>
    </row>
    <row r="501" spans="1:28">
      <c r="A501" s="12" t="s">
        <v>1695</v>
      </c>
      <c r="B501" s="13" t="s">
        <v>1696</v>
      </c>
      <c r="C501" s="13" t="s">
        <v>72</v>
      </c>
      <c r="D501" s="13" t="s">
        <v>60</v>
      </c>
      <c r="E501" s="13" t="s">
        <v>133</v>
      </c>
      <c r="F501" s="13" t="s">
        <v>75</v>
      </c>
      <c r="G501" s="13">
        <v>11824.41</v>
      </c>
      <c r="H501" s="13">
        <v>141892.92000000001</v>
      </c>
      <c r="I501" s="13">
        <v>669.85</v>
      </c>
      <c r="J501" s="13">
        <v>302126.61</v>
      </c>
      <c r="K501" s="13">
        <v>451.04</v>
      </c>
      <c r="L501" s="13">
        <v>3.7</v>
      </c>
      <c r="M501" s="13">
        <v>1938.21</v>
      </c>
      <c r="N501" s="13">
        <v>0</v>
      </c>
      <c r="O501" s="13">
        <v>561540.01</v>
      </c>
      <c r="P501" s="13">
        <v>19417005.07</v>
      </c>
      <c r="Q501" s="13">
        <v>34.6</v>
      </c>
      <c r="R501" s="13">
        <v>58.36</v>
      </c>
      <c r="S501" s="13">
        <v>17.78</v>
      </c>
      <c r="T501" s="13" t="s">
        <v>954</v>
      </c>
      <c r="U501" s="13" t="s">
        <v>527</v>
      </c>
      <c r="V501" s="13"/>
      <c r="W501" s="13"/>
      <c r="X501" s="13"/>
      <c r="Y501" s="13"/>
      <c r="Z501" s="13"/>
      <c r="AA501" s="13"/>
      <c r="AB501" s="14"/>
    </row>
    <row r="502" spans="1:28">
      <c r="A502" s="9" t="s">
        <v>1697</v>
      </c>
      <c r="B502" s="10" t="s">
        <v>1698</v>
      </c>
      <c r="C502" s="10" t="s">
        <v>175</v>
      </c>
      <c r="D502" s="10" t="s">
        <v>100</v>
      </c>
      <c r="E502" s="10" t="s">
        <v>133</v>
      </c>
      <c r="F502" s="10" t="s">
        <v>54</v>
      </c>
      <c r="G502" s="10">
        <v>3269.17</v>
      </c>
      <c r="H502" s="10">
        <v>39230.04</v>
      </c>
      <c r="I502" s="10">
        <v>478.93</v>
      </c>
      <c r="J502" s="10">
        <v>63506.49</v>
      </c>
      <c r="K502" s="10">
        <v>132.6</v>
      </c>
      <c r="L502" s="10">
        <v>10.1</v>
      </c>
      <c r="M502" s="10">
        <v>1078.03</v>
      </c>
      <c r="N502" s="10">
        <v>757.03</v>
      </c>
      <c r="O502" s="10">
        <v>508866.14</v>
      </c>
      <c r="P502" s="10">
        <v>17814921.59</v>
      </c>
      <c r="Q502" s="10">
        <v>35</v>
      </c>
      <c r="R502" s="10">
        <v>77.44</v>
      </c>
      <c r="S502" s="10">
        <v>14.32</v>
      </c>
      <c r="T502" s="10" t="s">
        <v>1699</v>
      </c>
      <c r="U502" s="10" t="s">
        <v>816</v>
      </c>
      <c r="V502" s="10"/>
      <c r="W502" s="10"/>
      <c r="X502" s="10"/>
      <c r="Y502" s="10"/>
      <c r="Z502" s="10"/>
      <c r="AA502" s="10"/>
      <c r="AB502" s="11"/>
    </row>
    <row r="503" spans="1:28">
      <c r="A503" s="12" t="s">
        <v>1700</v>
      </c>
      <c r="B503" s="13" t="s">
        <v>1701</v>
      </c>
      <c r="C503" s="13" t="s">
        <v>99</v>
      </c>
      <c r="D503" s="13" t="s">
        <v>52</v>
      </c>
      <c r="E503" s="13" t="s">
        <v>74</v>
      </c>
      <c r="F503" s="13" t="s">
        <v>54</v>
      </c>
      <c r="G503" s="13">
        <v>14313.88</v>
      </c>
      <c r="H503" s="13">
        <v>171766.56</v>
      </c>
      <c r="I503" s="13">
        <v>99.52</v>
      </c>
      <c r="J503" s="13">
        <v>358840.28</v>
      </c>
      <c r="K503" s="13">
        <v>3605.71</v>
      </c>
      <c r="L503" s="13">
        <v>6.01</v>
      </c>
      <c r="M503" s="13">
        <v>3957.15</v>
      </c>
      <c r="N503" s="13">
        <v>0</v>
      </c>
      <c r="O503" s="13">
        <v>880878.76</v>
      </c>
      <c r="P503" s="13">
        <v>6625180.6200000001</v>
      </c>
      <c r="Q503" s="13">
        <v>7.5</v>
      </c>
      <c r="R503" s="13">
        <v>56.3</v>
      </c>
      <c r="S503" s="13">
        <v>51.22</v>
      </c>
      <c r="T503" s="13" t="s">
        <v>1338</v>
      </c>
      <c r="U503" s="13" t="s">
        <v>1702</v>
      </c>
      <c r="V503" s="13"/>
      <c r="W503" s="13"/>
      <c r="X503" s="13"/>
      <c r="Y503" s="13"/>
      <c r="Z503" s="13"/>
      <c r="AA503" s="13"/>
      <c r="AB503" s="14"/>
    </row>
    <row r="504" spans="1:28">
      <c r="A504" s="9" t="s">
        <v>1703</v>
      </c>
      <c r="B504" s="10" t="s">
        <v>1704</v>
      </c>
      <c r="C504" s="10" t="s">
        <v>99</v>
      </c>
      <c r="D504" s="10" t="s">
        <v>52</v>
      </c>
      <c r="E504" s="10" t="s">
        <v>61</v>
      </c>
      <c r="F504" s="10" t="s">
        <v>86</v>
      </c>
      <c r="G504" s="10">
        <v>1303.0899999999999</v>
      </c>
      <c r="H504" s="10">
        <v>15637.08</v>
      </c>
      <c r="I504" s="10">
        <v>798.75</v>
      </c>
      <c r="J504" s="10">
        <v>34365.15</v>
      </c>
      <c r="K504" s="10">
        <v>43.02</v>
      </c>
      <c r="L504" s="10">
        <v>1.29</v>
      </c>
      <c r="M504" s="10">
        <v>0</v>
      </c>
      <c r="N504" s="10">
        <v>0</v>
      </c>
      <c r="O504" s="10">
        <v>288539.63</v>
      </c>
      <c r="P504" s="10">
        <v>9930936.2799999993</v>
      </c>
      <c r="Q504" s="10">
        <v>34.4</v>
      </c>
      <c r="R504" s="10">
        <v>57.43</v>
      </c>
      <c r="S504" s="10">
        <v>11.69</v>
      </c>
      <c r="T504" s="10" t="s">
        <v>1616</v>
      </c>
      <c r="U504" s="10" t="s">
        <v>889</v>
      </c>
      <c r="V504" s="10"/>
      <c r="W504" s="10"/>
      <c r="X504" s="10"/>
      <c r="Y504" s="10"/>
      <c r="Z504" s="10"/>
      <c r="AA504" s="10"/>
      <c r="AB504" s="11"/>
    </row>
    <row r="505" spans="1:28">
      <c r="A505" s="12" t="s">
        <v>1705</v>
      </c>
      <c r="B505" s="13" t="s">
        <v>1706</v>
      </c>
      <c r="C505" s="13" t="s">
        <v>51</v>
      </c>
      <c r="D505" s="13" t="s">
        <v>73</v>
      </c>
      <c r="E505" s="13" t="s">
        <v>80</v>
      </c>
      <c r="F505" s="13" t="s">
        <v>54</v>
      </c>
      <c r="G505" s="13">
        <v>15529.51</v>
      </c>
      <c r="H505" s="13">
        <v>186354.12</v>
      </c>
      <c r="I505" s="13">
        <v>201.6</v>
      </c>
      <c r="J505" s="13">
        <v>384476.26</v>
      </c>
      <c r="K505" s="13"/>
      <c r="L505" s="13">
        <v>31.68</v>
      </c>
      <c r="M505" s="13">
        <v>0</v>
      </c>
      <c r="N505" s="13">
        <v>1047.3800000000001</v>
      </c>
      <c r="O505" s="13">
        <v>579901.19999999995</v>
      </c>
      <c r="P505" s="13">
        <v>13319548.07</v>
      </c>
      <c r="Q505" s="13">
        <v>23</v>
      </c>
      <c r="R505" s="13">
        <v>72.06</v>
      </c>
      <c r="S505" s="13">
        <v>-11.6</v>
      </c>
      <c r="T505" s="13" t="s">
        <v>1707</v>
      </c>
      <c r="U505" s="13" t="s">
        <v>557</v>
      </c>
      <c r="V505" s="13"/>
      <c r="W505" s="13"/>
      <c r="X505" s="13"/>
      <c r="Y505" s="13"/>
      <c r="Z505" s="13"/>
      <c r="AA505" s="13"/>
      <c r="AB505" s="14"/>
    </row>
    <row r="506" spans="1:28">
      <c r="A506" s="9" t="s">
        <v>1708</v>
      </c>
      <c r="B506" s="10" t="s">
        <v>183</v>
      </c>
      <c r="C506" s="10" t="s">
        <v>105</v>
      </c>
      <c r="D506" s="10" t="s">
        <v>60</v>
      </c>
      <c r="E506" s="10" t="s">
        <v>80</v>
      </c>
      <c r="F506" s="10" t="s">
        <v>75</v>
      </c>
      <c r="G506" s="10">
        <v>13426.42</v>
      </c>
      <c r="H506" s="10">
        <v>161117.04</v>
      </c>
      <c r="I506" s="10">
        <v>272.01</v>
      </c>
      <c r="J506" s="10">
        <v>232583.65</v>
      </c>
      <c r="K506" s="10">
        <v>855.06</v>
      </c>
      <c r="L506" s="10">
        <v>4.9400000000000004</v>
      </c>
      <c r="M506" s="10">
        <v>0</v>
      </c>
      <c r="N506" s="10">
        <v>1926.62</v>
      </c>
      <c r="O506" s="10">
        <v>433804.35</v>
      </c>
      <c r="P506" s="10">
        <v>9311365.0500000007</v>
      </c>
      <c r="Q506" s="10">
        <v>21.5</v>
      </c>
      <c r="R506" s="10">
        <v>77.16</v>
      </c>
      <c r="S506" s="10">
        <v>-13.63</v>
      </c>
      <c r="T506" s="10" t="s">
        <v>1709</v>
      </c>
      <c r="U506" s="10" t="s">
        <v>1710</v>
      </c>
      <c r="V506" s="10"/>
      <c r="W506" s="10"/>
      <c r="X506" s="10"/>
      <c r="Y506" s="10"/>
      <c r="Z506" s="10"/>
      <c r="AA506" s="10"/>
      <c r="AB506" s="11"/>
    </row>
    <row r="507" spans="1:28">
      <c r="A507" s="12" t="s">
        <v>1711</v>
      </c>
      <c r="B507" s="13" t="s">
        <v>1712</v>
      </c>
      <c r="C507" s="13" t="s">
        <v>85</v>
      </c>
      <c r="D507" s="13" t="s">
        <v>100</v>
      </c>
      <c r="E507" s="13" t="s">
        <v>90</v>
      </c>
      <c r="F507" s="13" t="s">
        <v>75</v>
      </c>
      <c r="G507" s="13">
        <v>7251.69</v>
      </c>
      <c r="H507" s="13">
        <v>87020.28</v>
      </c>
      <c r="I507" s="13">
        <v>1200.1099999999999</v>
      </c>
      <c r="J507" s="13">
        <v>74505.94</v>
      </c>
      <c r="K507" s="13">
        <v>62.08</v>
      </c>
      <c r="L507" s="13">
        <v>8.5500000000000007</v>
      </c>
      <c r="M507" s="13">
        <v>2119.65</v>
      </c>
      <c r="N507" s="13">
        <v>1300.18</v>
      </c>
      <c r="O507" s="13">
        <v>350470.36</v>
      </c>
      <c r="P507" s="13">
        <v>9512170.6999999993</v>
      </c>
      <c r="Q507" s="13">
        <v>27.1</v>
      </c>
      <c r="R507" s="13">
        <v>73.69</v>
      </c>
      <c r="S507" s="13">
        <v>-34.14</v>
      </c>
      <c r="T507" s="13" t="s">
        <v>1713</v>
      </c>
      <c r="U507" s="13" t="s">
        <v>1518</v>
      </c>
      <c r="V507" s="13"/>
      <c r="W507" s="13"/>
      <c r="X507" s="13"/>
      <c r="Y507" s="13"/>
      <c r="Z507" s="13"/>
      <c r="AA507" s="13"/>
      <c r="AB507" s="14"/>
    </row>
    <row r="508" spans="1:28">
      <c r="A508" s="9" t="s">
        <v>1714</v>
      </c>
      <c r="B508" s="10" t="s">
        <v>1715</v>
      </c>
      <c r="C508" s="10" t="s">
        <v>128</v>
      </c>
      <c r="D508" s="10" t="s">
        <v>119</v>
      </c>
      <c r="E508" s="10" t="s">
        <v>74</v>
      </c>
      <c r="F508" s="10" t="s">
        <v>86</v>
      </c>
      <c r="G508" s="10">
        <v>5589.63</v>
      </c>
      <c r="H508" s="10">
        <v>67075.56</v>
      </c>
      <c r="I508" s="10">
        <v>72.14</v>
      </c>
      <c r="J508" s="10">
        <v>184129.66</v>
      </c>
      <c r="K508" s="10"/>
      <c r="L508" s="10">
        <v>7.48</v>
      </c>
      <c r="M508" s="10">
        <v>1733.1</v>
      </c>
      <c r="N508" s="10">
        <v>287.3</v>
      </c>
      <c r="O508" s="10">
        <v>463483.44</v>
      </c>
      <c r="P508" s="10">
        <v>19968384.84</v>
      </c>
      <c r="Q508" s="10">
        <v>43.1</v>
      </c>
      <c r="R508" s="10">
        <v>71.69</v>
      </c>
      <c r="S508" s="10">
        <v>141.76</v>
      </c>
      <c r="T508" s="10" t="s">
        <v>717</v>
      </c>
      <c r="U508" s="10" t="s">
        <v>548</v>
      </c>
      <c r="V508" s="10"/>
      <c r="W508" s="10"/>
      <c r="X508" s="10"/>
      <c r="Y508" s="10"/>
      <c r="Z508" s="10"/>
      <c r="AA508" s="10"/>
      <c r="AB508" s="11"/>
    </row>
    <row r="509" spans="1:28">
      <c r="A509" s="12" t="s">
        <v>1716</v>
      </c>
      <c r="B509" s="13" t="s">
        <v>1717</v>
      </c>
      <c r="C509" s="13" t="s">
        <v>72</v>
      </c>
      <c r="D509" s="13" t="s">
        <v>119</v>
      </c>
      <c r="E509" s="13" t="s">
        <v>80</v>
      </c>
      <c r="F509" s="13" t="s">
        <v>86</v>
      </c>
      <c r="G509" s="13">
        <v>7506.65</v>
      </c>
      <c r="H509" s="13">
        <v>90079.8</v>
      </c>
      <c r="I509" s="13">
        <v>180.78</v>
      </c>
      <c r="J509" s="13">
        <v>49313.47</v>
      </c>
      <c r="K509" s="13">
        <v>272.77999999999997</v>
      </c>
      <c r="L509" s="13">
        <v>7.23</v>
      </c>
      <c r="M509" s="13">
        <v>1443.79</v>
      </c>
      <c r="N509" s="13">
        <v>0</v>
      </c>
      <c r="O509" s="13">
        <v>842627.98</v>
      </c>
      <c r="P509" s="13">
        <v>2089137.6</v>
      </c>
      <c r="Q509" s="13">
        <v>2.5</v>
      </c>
      <c r="R509" s="13">
        <v>73.39</v>
      </c>
      <c r="S509" s="13">
        <v>-3.82</v>
      </c>
      <c r="T509" s="13" t="s">
        <v>229</v>
      </c>
      <c r="U509" s="13" t="s">
        <v>1506</v>
      </c>
      <c r="V509" s="13"/>
      <c r="W509" s="13"/>
      <c r="X509" s="13"/>
      <c r="Y509" s="13"/>
      <c r="Z509" s="13"/>
      <c r="AA509" s="13"/>
      <c r="AB509" s="14"/>
    </row>
    <row r="510" spans="1:28">
      <c r="A510" s="9" t="s">
        <v>1718</v>
      </c>
      <c r="B510" s="10" t="s">
        <v>1719</v>
      </c>
      <c r="C510" s="10" t="s">
        <v>118</v>
      </c>
      <c r="D510" s="10" t="s">
        <v>60</v>
      </c>
      <c r="E510" s="10" t="s">
        <v>61</v>
      </c>
      <c r="F510" s="10" t="s">
        <v>86</v>
      </c>
      <c r="G510" s="10">
        <v>11434.98</v>
      </c>
      <c r="H510" s="10">
        <v>137219.76</v>
      </c>
      <c r="I510" s="10">
        <v>664.78</v>
      </c>
      <c r="J510" s="10">
        <v>244033.76</v>
      </c>
      <c r="K510" s="10">
        <v>367.09</v>
      </c>
      <c r="L510" s="10">
        <v>4.28</v>
      </c>
      <c r="M510" s="10">
        <v>0</v>
      </c>
      <c r="N510" s="10">
        <v>893.47</v>
      </c>
      <c r="O510" s="10">
        <v>944884.82</v>
      </c>
      <c r="P510" s="10">
        <v>20924949.84</v>
      </c>
      <c r="Q510" s="10">
        <v>22.1</v>
      </c>
      <c r="R510" s="10">
        <v>74.63</v>
      </c>
      <c r="S510" s="10">
        <v>-15.95</v>
      </c>
      <c r="T510" s="10" t="s">
        <v>1302</v>
      </c>
      <c r="U510" s="10" t="s">
        <v>1239</v>
      </c>
      <c r="V510" s="10"/>
      <c r="W510" s="10"/>
      <c r="X510" s="10"/>
      <c r="Y510" s="10"/>
      <c r="Z510" s="10"/>
      <c r="AA510" s="10"/>
      <c r="AB510" s="11"/>
    </row>
    <row r="511" spans="1:28">
      <c r="A511" s="12" t="s">
        <v>1720</v>
      </c>
      <c r="B511" s="13" t="s">
        <v>499</v>
      </c>
      <c r="C511" s="13" t="s">
        <v>118</v>
      </c>
      <c r="D511" s="13" t="s">
        <v>52</v>
      </c>
      <c r="E511" s="13" t="s">
        <v>61</v>
      </c>
      <c r="F511" s="13" t="s">
        <v>86</v>
      </c>
      <c r="G511" s="13">
        <v>5041.46</v>
      </c>
      <c r="H511" s="13">
        <v>60497.52</v>
      </c>
      <c r="I511" s="13">
        <v>563.78</v>
      </c>
      <c r="J511" s="13">
        <v>96736.37</v>
      </c>
      <c r="K511" s="13">
        <v>171.59</v>
      </c>
      <c r="L511" s="13">
        <v>7.01</v>
      </c>
      <c r="M511" s="13">
        <v>0</v>
      </c>
      <c r="N511" s="13">
        <v>0</v>
      </c>
      <c r="O511" s="13">
        <v>467503.17</v>
      </c>
      <c r="P511" s="13">
        <v>11434812.57</v>
      </c>
      <c r="Q511" s="13">
        <v>24.5</v>
      </c>
      <c r="R511" s="13">
        <v>78.5</v>
      </c>
      <c r="S511" s="13">
        <v>34.08</v>
      </c>
      <c r="T511" s="13" t="s">
        <v>1029</v>
      </c>
      <c r="U511" s="13" t="s">
        <v>1479</v>
      </c>
      <c r="V511" s="13"/>
      <c r="W511" s="13"/>
      <c r="X511" s="13"/>
      <c r="Y511" s="13"/>
      <c r="Z511" s="13"/>
      <c r="AA511" s="13"/>
      <c r="AB511" s="14"/>
    </row>
    <row r="512" spans="1:28">
      <c r="A512" s="9" t="s">
        <v>1721</v>
      </c>
      <c r="B512" s="10" t="s">
        <v>1722</v>
      </c>
      <c r="C512" s="10" t="s">
        <v>72</v>
      </c>
      <c r="D512" s="10" t="s">
        <v>52</v>
      </c>
      <c r="E512" s="10" t="s">
        <v>67</v>
      </c>
      <c r="F512" s="10" t="s">
        <v>54</v>
      </c>
      <c r="G512" s="10">
        <v>13319.92</v>
      </c>
      <c r="H512" s="10">
        <v>159839.04000000001</v>
      </c>
      <c r="I512" s="10">
        <v>649.55999999999995</v>
      </c>
      <c r="J512" s="10">
        <v>195398.73</v>
      </c>
      <c r="K512" s="10">
        <v>300.82</v>
      </c>
      <c r="L512" s="10">
        <v>8.08</v>
      </c>
      <c r="M512" s="10">
        <v>0</v>
      </c>
      <c r="N512" s="10">
        <v>3081.76</v>
      </c>
      <c r="O512" s="10">
        <v>707016.03</v>
      </c>
      <c r="P512" s="10">
        <v>1221105.83</v>
      </c>
      <c r="Q512" s="10">
        <v>1.7</v>
      </c>
      <c r="R512" s="10">
        <v>65.31</v>
      </c>
      <c r="S512" s="10">
        <v>18.420000000000002</v>
      </c>
      <c r="T512" s="10" t="s">
        <v>690</v>
      </c>
      <c r="U512" s="10" t="s">
        <v>1723</v>
      </c>
      <c r="V512" s="10"/>
      <c r="W512" s="10"/>
      <c r="X512" s="10"/>
      <c r="Y512" s="10"/>
      <c r="Z512" s="10"/>
      <c r="AA512" s="10"/>
      <c r="AB512" s="11"/>
    </row>
    <row r="513" spans="1:28">
      <c r="A513" s="12" t="s">
        <v>1724</v>
      </c>
      <c r="B513" s="13" t="s">
        <v>1725</v>
      </c>
      <c r="C513" s="13" t="s">
        <v>59</v>
      </c>
      <c r="D513" s="13" t="s">
        <v>100</v>
      </c>
      <c r="E513" s="13" t="s">
        <v>74</v>
      </c>
      <c r="F513" s="13" t="s">
        <v>86</v>
      </c>
      <c r="G513" s="13">
        <v>17091.919999999998</v>
      </c>
      <c r="H513" s="13">
        <v>205103.04</v>
      </c>
      <c r="I513" s="13">
        <v>143.71</v>
      </c>
      <c r="J513" s="13">
        <v>212694.78</v>
      </c>
      <c r="K513" s="13">
        <v>1480.03</v>
      </c>
      <c r="L513" s="13">
        <v>2.4300000000000002</v>
      </c>
      <c r="M513" s="13">
        <v>4517.8100000000004</v>
      </c>
      <c r="N513" s="13">
        <v>0</v>
      </c>
      <c r="O513" s="13">
        <v>861710.46</v>
      </c>
      <c r="P513" s="13">
        <v>12759712.24</v>
      </c>
      <c r="Q513" s="13">
        <v>14.8</v>
      </c>
      <c r="R513" s="13">
        <v>59.95</v>
      </c>
      <c r="S513" s="13">
        <v>-13.75</v>
      </c>
      <c r="T513" s="13" t="s">
        <v>1726</v>
      </c>
      <c r="U513" s="13" t="s">
        <v>963</v>
      </c>
      <c r="V513" s="13"/>
      <c r="W513" s="13"/>
      <c r="X513" s="13"/>
      <c r="Y513" s="13"/>
      <c r="Z513" s="13"/>
      <c r="AA513" s="13"/>
      <c r="AB513" s="14"/>
    </row>
    <row r="514" spans="1:28">
      <c r="A514" s="9" t="s">
        <v>1727</v>
      </c>
      <c r="B514" s="10" t="s">
        <v>378</v>
      </c>
      <c r="C514" s="10" t="s">
        <v>118</v>
      </c>
      <c r="D514" s="10" t="s">
        <v>73</v>
      </c>
      <c r="E514" s="10" t="s">
        <v>80</v>
      </c>
      <c r="F514" s="10" t="s">
        <v>54</v>
      </c>
      <c r="G514" s="10">
        <v>14050.66</v>
      </c>
      <c r="H514" s="10">
        <v>168607.92</v>
      </c>
      <c r="I514" s="10">
        <v>281.70999999999998</v>
      </c>
      <c r="J514" s="10">
        <v>81687.02</v>
      </c>
      <c r="K514" s="10"/>
      <c r="L514" s="10">
        <v>10.56</v>
      </c>
      <c r="M514" s="10">
        <v>0</v>
      </c>
      <c r="N514" s="10">
        <v>0</v>
      </c>
      <c r="O514" s="10">
        <v>577415.93000000005</v>
      </c>
      <c r="P514" s="10">
        <v>18255084.579999998</v>
      </c>
      <c r="Q514" s="10">
        <v>31.6</v>
      </c>
      <c r="R514" s="10">
        <v>70.48</v>
      </c>
      <c r="S514" s="10">
        <v>54.78</v>
      </c>
      <c r="T514" s="10" t="s">
        <v>1728</v>
      </c>
      <c r="U514" s="10" t="s">
        <v>464</v>
      </c>
      <c r="V514" s="10"/>
      <c r="W514" s="10"/>
      <c r="X514" s="10"/>
      <c r="Y514" s="10"/>
      <c r="Z514" s="10"/>
      <c r="AA514" s="10"/>
      <c r="AB514" s="11"/>
    </row>
    <row r="515" spans="1:28">
      <c r="A515" s="12" t="s">
        <v>1729</v>
      </c>
      <c r="B515" s="13" t="s">
        <v>1730</v>
      </c>
      <c r="C515" s="13" t="s">
        <v>277</v>
      </c>
      <c r="D515" s="13" t="s">
        <v>73</v>
      </c>
      <c r="E515" s="13" t="s">
        <v>53</v>
      </c>
      <c r="F515" s="13" t="s">
        <v>86</v>
      </c>
      <c r="G515" s="13">
        <v>119.77</v>
      </c>
      <c r="H515" s="13">
        <v>1437.24</v>
      </c>
      <c r="I515" s="13">
        <v>522.99</v>
      </c>
      <c r="J515" s="13">
        <v>780.14</v>
      </c>
      <c r="K515" s="13">
        <v>1.49</v>
      </c>
      <c r="L515" s="13">
        <v>4.2699999999999996</v>
      </c>
      <c r="M515" s="13">
        <v>0</v>
      </c>
      <c r="N515" s="13">
        <v>0</v>
      </c>
      <c r="O515" s="13">
        <v>855590.78</v>
      </c>
      <c r="P515" s="13">
        <v>14683284.83</v>
      </c>
      <c r="Q515" s="13">
        <v>17.2</v>
      </c>
      <c r="R515" s="13">
        <v>64.14</v>
      </c>
      <c r="S515" s="13">
        <v>-26.31</v>
      </c>
      <c r="T515" s="13" t="s">
        <v>216</v>
      </c>
      <c r="U515" s="13" t="s">
        <v>87</v>
      </c>
      <c r="V515" s="13"/>
      <c r="W515" s="13"/>
      <c r="X515" s="13"/>
      <c r="Y515" s="13"/>
      <c r="Z515" s="13"/>
      <c r="AA515" s="13"/>
      <c r="AB515" s="14"/>
    </row>
    <row r="516" spans="1:28">
      <c r="A516" s="9" t="s">
        <v>1731</v>
      </c>
      <c r="B516" s="10" t="s">
        <v>1193</v>
      </c>
      <c r="C516" s="10" t="s">
        <v>85</v>
      </c>
      <c r="D516" s="10" t="s">
        <v>73</v>
      </c>
      <c r="E516" s="10" t="s">
        <v>80</v>
      </c>
      <c r="F516" s="10" t="s">
        <v>54</v>
      </c>
      <c r="G516" s="10">
        <v>11117.02</v>
      </c>
      <c r="H516" s="10">
        <v>133404.24</v>
      </c>
      <c r="I516" s="10">
        <v>270.83999999999997</v>
      </c>
      <c r="J516" s="10">
        <v>139623.96</v>
      </c>
      <c r="K516" s="10">
        <v>515.52</v>
      </c>
      <c r="L516" s="10">
        <v>0.77</v>
      </c>
      <c r="M516" s="10">
        <v>0</v>
      </c>
      <c r="N516" s="10">
        <v>0</v>
      </c>
      <c r="O516" s="10">
        <v>637305.74</v>
      </c>
      <c r="P516" s="10">
        <v>12812757.84</v>
      </c>
      <c r="Q516" s="10">
        <v>20.100000000000001</v>
      </c>
      <c r="R516" s="10">
        <v>73.67</v>
      </c>
      <c r="S516" s="10">
        <v>34.99</v>
      </c>
      <c r="T516" s="10" t="s">
        <v>393</v>
      </c>
      <c r="U516" s="10" t="s">
        <v>1053</v>
      </c>
      <c r="V516" s="10"/>
      <c r="W516" s="10"/>
      <c r="X516" s="10"/>
      <c r="Y516" s="10"/>
      <c r="Z516" s="10"/>
      <c r="AA516" s="10"/>
      <c r="AB516" s="11"/>
    </row>
    <row r="517" spans="1:28">
      <c r="A517" s="12" t="s">
        <v>1732</v>
      </c>
      <c r="B517" s="13" t="s">
        <v>1733</v>
      </c>
      <c r="C517" s="13" t="s">
        <v>99</v>
      </c>
      <c r="D517" s="13" t="s">
        <v>60</v>
      </c>
      <c r="E517" s="13" t="s">
        <v>90</v>
      </c>
      <c r="F517" s="13" t="s">
        <v>86</v>
      </c>
      <c r="G517" s="13">
        <v>17068.04</v>
      </c>
      <c r="H517" s="13">
        <v>204816.48</v>
      </c>
      <c r="I517" s="13">
        <v>801.36</v>
      </c>
      <c r="J517" s="13">
        <v>280682.92</v>
      </c>
      <c r="K517" s="13">
        <v>350.26</v>
      </c>
      <c r="L517" s="13">
        <v>1.96</v>
      </c>
      <c r="M517" s="13">
        <v>893.61</v>
      </c>
      <c r="N517" s="13">
        <v>0</v>
      </c>
      <c r="O517" s="13">
        <v>573688.35</v>
      </c>
      <c r="P517" s="13">
        <v>21677569.579999998</v>
      </c>
      <c r="Q517" s="13">
        <v>37.799999999999997</v>
      </c>
      <c r="R517" s="13">
        <v>55.32</v>
      </c>
      <c r="S517" s="13">
        <v>25.33</v>
      </c>
      <c r="T517" s="13" t="s">
        <v>1734</v>
      </c>
      <c r="U517" s="13" t="s">
        <v>1438</v>
      </c>
      <c r="V517" s="13"/>
      <c r="W517" s="13"/>
      <c r="X517" s="13"/>
      <c r="Y517" s="13"/>
      <c r="Z517" s="13"/>
      <c r="AA517" s="13"/>
      <c r="AB517" s="14"/>
    </row>
    <row r="518" spans="1:28">
      <c r="A518" s="9" t="s">
        <v>1735</v>
      </c>
      <c r="B518" s="10" t="s">
        <v>1736</v>
      </c>
      <c r="C518" s="10" t="s">
        <v>128</v>
      </c>
      <c r="D518" s="10" t="s">
        <v>100</v>
      </c>
      <c r="E518" s="10" t="s">
        <v>80</v>
      </c>
      <c r="F518" s="10" t="s">
        <v>86</v>
      </c>
      <c r="G518" s="10">
        <v>17229.48</v>
      </c>
      <c r="H518" s="10">
        <v>206753.76</v>
      </c>
      <c r="I518" s="10">
        <v>215.49</v>
      </c>
      <c r="J518" s="10">
        <v>341186.28</v>
      </c>
      <c r="K518" s="10">
        <v>1583.3</v>
      </c>
      <c r="L518" s="10">
        <v>3.72</v>
      </c>
      <c r="M518" s="10">
        <v>5072.13</v>
      </c>
      <c r="N518" s="10">
        <v>329.96</v>
      </c>
      <c r="O518" s="10">
        <v>404912.71</v>
      </c>
      <c r="P518" s="10">
        <v>19575359.68</v>
      </c>
      <c r="Q518" s="10">
        <v>48.3</v>
      </c>
      <c r="R518" s="10">
        <v>60.77</v>
      </c>
      <c r="S518" s="10">
        <v>-35.26</v>
      </c>
      <c r="T518" s="10" t="s">
        <v>1737</v>
      </c>
      <c r="U518" s="10" t="s">
        <v>1656</v>
      </c>
      <c r="V518" s="10"/>
      <c r="W518" s="10"/>
      <c r="X518" s="10"/>
      <c r="Y518" s="10"/>
      <c r="Z518" s="10"/>
      <c r="AA518" s="10"/>
      <c r="AB518" s="11"/>
    </row>
    <row r="519" spans="1:28">
      <c r="A519" s="12" t="s">
        <v>1738</v>
      </c>
      <c r="B519" s="13" t="s">
        <v>1739</v>
      </c>
      <c r="C519" s="13" t="s">
        <v>143</v>
      </c>
      <c r="D519" s="13" t="s">
        <v>119</v>
      </c>
      <c r="E519" s="13" t="s">
        <v>53</v>
      </c>
      <c r="F519" s="13" t="s">
        <v>86</v>
      </c>
      <c r="G519" s="13">
        <v>15854.83</v>
      </c>
      <c r="H519" s="13">
        <v>190257.96</v>
      </c>
      <c r="I519" s="13">
        <v>251.37</v>
      </c>
      <c r="J519" s="13">
        <v>201013.97</v>
      </c>
      <c r="K519" s="13">
        <v>799.67</v>
      </c>
      <c r="L519" s="13">
        <v>2.13</v>
      </c>
      <c r="M519" s="13">
        <v>1229.3499999999999</v>
      </c>
      <c r="N519" s="13">
        <v>2925.05</v>
      </c>
      <c r="O519" s="13">
        <v>905750.81</v>
      </c>
      <c r="P519" s="13">
        <v>18877495.27</v>
      </c>
      <c r="Q519" s="13">
        <v>20.8</v>
      </c>
      <c r="R519" s="13">
        <v>73.12</v>
      </c>
      <c r="S519" s="13">
        <v>-30.2</v>
      </c>
      <c r="T519" s="13" t="s">
        <v>1299</v>
      </c>
      <c r="U519" s="13" t="s">
        <v>1740</v>
      </c>
      <c r="V519" s="13"/>
      <c r="W519" s="13"/>
      <c r="X519" s="13"/>
      <c r="Y519" s="13"/>
      <c r="Z519" s="13"/>
      <c r="AA519" s="13"/>
      <c r="AB519" s="14"/>
    </row>
    <row r="520" spans="1:28">
      <c r="A520" s="9" t="s">
        <v>1741</v>
      </c>
      <c r="B520" s="10" t="s">
        <v>1742</v>
      </c>
      <c r="C520" s="10" t="s">
        <v>51</v>
      </c>
      <c r="D520" s="10" t="s">
        <v>52</v>
      </c>
      <c r="E520" s="10" t="s">
        <v>90</v>
      </c>
      <c r="F520" s="10" t="s">
        <v>86</v>
      </c>
      <c r="G520" s="10">
        <v>4201.38</v>
      </c>
      <c r="H520" s="10">
        <v>50416.56</v>
      </c>
      <c r="I520" s="10">
        <v>1108.17</v>
      </c>
      <c r="J520" s="10">
        <v>114572.07</v>
      </c>
      <c r="K520" s="10">
        <v>103.39</v>
      </c>
      <c r="L520" s="10">
        <v>10.95</v>
      </c>
      <c r="M520" s="10">
        <v>726.95</v>
      </c>
      <c r="N520" s="10">
        <v>120.66</v>
      </c>
      <c r="O520" s="10">
        <v>895760.38</v>
      </c>
      <c r="P520" s="10">
        <v>6241147.6799999997</v>
      </c>
      <c r="Q520" s="10">
        <v>7</v>
      </c>
      <c r="R520" s="10">
        <v>75.94</v>
      </c>
      <c r="S520" s="10">
        <v>19.62</v>
      </c>
      <c r="T520" s="10" t="s">
        <v>1743</v>
      </c>
      <c r="U520" s="10" t="s">
        <v>145</v>
      </c>
      <c r="V520" s="10"/>
      <c r="W520" s="10"/>
      <c r="X520" s="10"/>
      <c r="Y520" s="10"/>
      <c r="Z520" s="10"/>
      <c r="AA520" s="10"/>
      <c r="AB520" s="11"/>
    </row>
    <row r="521" spans="1:28">
      <c r="A521" s="12" t="s">
        <v>1744</v>
      </c>
      <c r="B521" s="13" t="s">
        <v>1317</v>
      </c>
      <c r="C521" s="13" t="s">
        <v>72</v>
      </c>
      <c r="D521" s="13" t="s">
        <v>73</v>
      </c>
      <c r="E521" s="13" t="s">
        <v>53</v>
      </c>
      <c r="F521" s="13" t="s">
        <v>75</v>
      </c>
      <c r="G521" s="13">
        <v>16452.25</v>
      </c>
      <c r="H521" s="13">
        <v>197427</v>
      </c>
      <c r="I521" s="13">
        <v>529.47</v>
      </c>
      <c r="J521" s="13">
        <v>318194.86</v>
      </c>
      <c r="K521" s="13">
        <v>600.97</v>
      </c>
      <c r="L521" s="13">
        <v>7.44</v>
      </c>
      <c r="M521" s="13">
        <v>0</v>
      </c>
      <c r="N521" s="13">
        <v>0</v>
      </c>
      <c r="O521" s="13">
        <v>320814.76</v>
      </c>
      <c r="P521" s="13">
        <v>11143816.83</v>
      </c>
      <c r="Q521" s="13">
        <v>34.700000000000003</v>
      </c>
      <c r="R521" s="13">
        <v>72.930000000000007</v>
      </c>
      <c r="S521" s="13">
        <v>9.89</v>
      </c>
      <c r="T521" s="13" t="s">
        <v>1745</v>
      </c>
      <c r="U521" s="13" t="s">
        <v>575</v>
      </c>
      <c r="V521" s="13"/>
      <c r="W521" s="13"/>
      <c r="X521" s="13"/>
      <c r="Y521" s="13"/>
      <c r="Z521" s="13"/>
      <c r="AA521" s="13"/>
      <c r="AB521" s="14"/>
    </row>
    <row r="522" spans="1:28">
      <c r="A522" s="9" t="s">
        <v>1746</v>
      </c>
      <c r="B522" s="10" t="s">
        <v>1747</v>
      </c>
      <c r="C522" s="10" t="s">
        <v>72</v>
      </c>
      <c r="D522" s="10" t="s">
        <v>100</v>
      </c>
      <c r="E522" s="10" t="s">
        <v>90</v>
      </c>
      <c r="F522" s="10" t="s">
        <v>75</v>
      </c>
      <c r="G522" s="10">
        <v>16360.29</v>
      </c>
      <c r="H522" s="10">
        <v>196323.48</v>
      </c>
      <c r="I522" s="10">
        <v>605.44000000000005</v>
      </c>
      <c r="J522" s="10">
        <v>148996.54999999999</v>
      </c>
      <c r="K522" s="10">
        <v>246.1</v>
      </c>
      <c r="L522" s="10">
        <v>6.11</v>
      </c>
      <c r="M522" s="10">
        <v>0</v>
      </c>
      <c r="N522" s="10">
        <v>0</v>
      </c>
      <c r="O522" s="10">
        <v>482978.29</v>
      </c>
      <c r="P522" s="10">
        <v>14993433.59</v>
      </c>
      <c r="Q522" s="10">
        <v>31</v>
      </c>
      <c r="R522" s="10">
        <v>-29.22</v>
      </c>
      <c r="S522" s="10">
        <v>59</v>
      </c>
      <c r="T522" s="10" t="s">
        <v>1419</v>
      </c>
      <c r="U522" s="10" t="s">
        <v>1748</v>
      </c>
      <c r="V522" s="10"/>
      <c r="W522" s="10"/>
      <c r="X522" s="10"/>
      <c r="Y522" s="10"/>
      <c r="Z522" s="10"/>
      <c r="AA522" s="10"/>
      <c r="AB522" s="11"/>
    </row>
    <row r="523" spans="1:28">
      <c r="A523" s="12" t="s">
        <v>1749</v>
      </c>
      <c r="B523" s="13" t="s">
        <v>1750</v>
      </c>
      <c r="C523" s="13" t="s">
        <v>85</v>
      </c>
      <c r="D523" s="13" t="s">
        <v>52</v>
      </c>
      <c r="E523" s="13" t="s">
        <v>133</v>
      </c>
      <c r="F523" s="13" t="s">
        <v>54</v>
      </c>
      <c r="G523" s="13">
        <v>13235.46</v>
      </c>
      <c r="H523" s="13">
        <v>158825.51999999999</v>
      </c>
      <c r="I523" s="13">
        <v>333.98</v>
      </c>
      <c r="J523" s="13">
        <v>422807.36</v>
      </c>
      <c r="K523" s="13">
        <v>1265.97</v>
      </c>
      <c r="L523" s="13">
        <v>4.05</v>
      </c>
      <c r="M523" s="13">
        <v>486.65</v>
      </c>
      <c r="N523" s="13">
        <v>2979.72</v>
      </c>
      <c r="O523" s="13">
        <v>462056.94</v>
      </c>
      <c r="P523" s="13">
        <v>23434675.59</v>
      </c>
      <c r="Q523" s="13"/>
      <c r="R523" s="13">
        <v>74.400000000000006</v>
      </c>
      <c r="S523" s="13">
        <v>17.84</v>
      </c>
      <c r="T523" s="13" t="s">
        <v>1751</v>
      </c>
      <c r="U523" s="13" t="s">
        <v>845</v>
      </c>
      <c r="V523" s="13"/>
      <c r="W523" s="13"/>
      <c r="X523" s="13"/>
      <c r="Y523" s="13"/>
      <c r="Z523" s="13"/>
      <c r="AA523" s="13"/>
      <c r="AB523" s="14"/>
    </row>
    <row r="524" spans="1:28">
      <c r="A524" s="9" t="s">
        <v>1752</v>
      </c>
      <c r="B524" s="10" t="s">
        <v>1753</v>
      </c>
      <c r="C524" s="10" t="s">
        <v>99</v>
      </c>
      <c r="D524" s="10" t="s">
        <v>60</v>
      </c>
      <c r="E524" s="10" t="s">
        <v>80</v>
      </c>
      <c r="F524" s="10" t="s">
        <v>75</v>
      </c>
      <c r="G524" s="10">
        <v>17307.009999999998</v>
      </c>
      <c r="H524" s="10">
        <v>207684.12</v>
      </c>
      <c r="I524" s="10">
        <v>137.06</v>
      </c>
      <c r="J524" s="10">
        <v>141364.10999999999</v>
      </c>
      <c r="K524" s="10">
        <v>1031.4000000000001</v>
      </c>
      <c r="L524" s="10">
        <v>1.67</v>
      </c>
      <c r="M524" s="10">
        <v>197.82</v>
      </c>
      <c r="N524" s="10">
        <v>559.41999999999996</v>
      </c>
      <c r="O524" s="10">
        <v>325684.65000000002</v>
      </c>
      <c r="P524" s="10">
        <v>18535513.170000002</v>
      </c>
      <c r="Q524" s="10">
        <v>56.9</v>
      </c>
      <c r="R524" s="10">
        <v>80.86</v>
      </c>
      <c r="S524" s="10">
        <v>-1.32</v>
      </c>
      <c r="T524" s="10" t="s">
        <v>1694</v>
      </c>
      <c r="U524" s="10" t="s">
        <v>675</v>
      </c>
      <c r="V524" s="10"/>
      <c r="W524" s="10"/>
      <c r="X524" s="10"/>
      <c r="Y524" s="10"/>
      <c r="Z524" s="10"/>
      <c r="AA524" s="10"/>
      <c r="AB524" s="11"/>
    </row>
    <row r="525" spans="1:28">
      <c r="A525" s="12" t="s">
        <v>1754</v>
      </c>
      <c r="B525" s="13" t="s">
        <v>1755</v>
      </c>
      <c r="C525" s="13" t="s">
        <v>138</v>
      </c>
      <c r="D525" s="13" t="s">
        <v>73</v>
      </c>
      <c r="E525" s="13" t="s">
        <v>53</v>
      </c>
      <c r="F525" s="13" t="s">
        <v>75</v>
      </c>
      <c r="G525" s="13">
        <v>17071.560000000001</v>
      </c>
      <c r="H525" s="13">
        <v>204858.72</v>
      </c>
      <c r="I525" s="13">
        <v>447.95</v>
      </c>
      <c r="J525" s="13">
        <v>174631.35</v>
      </c>
      <c r="K525" s="13">
        <v>389.85</v>
      </c>
      <c r="L525" s="13">
        <v>5.09</v>
      </c>
      <c r="M525" s="13">
        <v>2474.23</v>
      </c>
      <c r="N525" s="13">
        <v>0</v>
      </c>
      <c r="O525" s="13">
        <v>371240.01</v>
      </c>
      <c r="P525" s="13">
        <v>14715136.6</v>
      </c>
      <c r="Q525" s="13">
        <v>39.6</v>
      </c>
      <c r="R525" s="13">
        <v>56.36</v>
      </c>
      <c r="S525" s="13">
        <v>11.13</v>
      </c>
      <c r="T525" s="13" t="s">
        <v>1756</v>
      </c>
      <c r="U525" s="13" t="s">
        <v>492</v>
      </c>
      <c r="V525" s="13"/>
      <c r="W525" s="13"/>
      <c r="X525" s="13"/>
      <c r="Y525" s="13"/>
      <c r="Z525" s="13"/>
      <c r="AA525" s="13"/>
      <c r="AB525" s="14"/>
    </row>
    <row r="526" spans="1:28">
      <c r="A526" s="9" t="s">
        <v>1757</v>
      </c>
      <c r="B526" s="10" t="s">
        <v>663</v>
      </c>
      <c r="C526" s="10" t="s">
        <v>59</v>
      </c>
      <c r="D526" s="10" t="s">
        <v>100</v>
      </c>
      <c r="E526" s="10" t="s">
        <v>80</v>
      </c>
      <c r="F526" s="10" t="s">
        <v>75</v>
      </c>
      <c r="G526" s="10">
        <v>17622.86</v>
      </c>
      <c r="H526" s="10">
        <v>211474.32</v>
      </c>
      <c r="I526" s="10">
        <v>257.97000000000003</v>
      </c>
      <c r="J526" s="10">
        <v>541522.81999999995</v>
      </c>
      <c r="K526" s="10">
        <v>2099.17</v>
      </c>
      <c r="L526" s="10">
        <v>3.56</v>
      </c>
      <c r="M526" s="10">
        <v>3111.2</v>
      </c>
      <c r="N526" s="10">
        <v>0</v>
      </c>
      <c r="O526" s="10">
        <v>778835.49</v>
      </c>
      <c r="P526" s="10">
        <v>11521070.699999999</v>
      </c>
      <c r="Q526" s="10">
        <v>14.8</v>
      </c>
      <c r="R526" s="10">
        <v>66.84</v>
      </c>
      <c r="S526" s="10">
        <v>12.18</v>
      </c>
      <c r="T526" s="10" t="s">
        <v>1067</v>
      </c>
      <c r="U526" s="10" t="s">
        <v>1758</v>
      </c>
      <c r="V526" s="10"/>
      <c r="W526" s="10"/>
      <c r="X526" s="10"/>
      <c r="Y526" s="10"/>
      <c r="Z526" s="10"/>
      <c r="AA526" s="10"/>
      <c r="AB526" s="11"/>
    </row>
    <row r="527" spans="1:28">
      <c r="A527" s="12" t="s">
        <v>1759</v>
      </c>
      <c r="B527" s="13" t="s">
        <v>1570</v>
      </c>
      <c r="C527" s="13" t="s">
        <v>277</v>
      </c>
      <c r="D527" s="13" t="s">
        <v>100</v>
      </c>
      <c r="E527" s="13" t="s">
        <v>133</v>
      </c>
      <c r="F527" s="13" t="s">
        <v>75</v>
      </c>
      <c r="G527" s="13">
        <v>13115.5</v>
      </c>
      <c r="H527" s="13">
        <v>157386</v>
      </c>
      <c r="I527" s="13">
        <v>503.12</v>
      </c>
      <c r="J527" s="13">
        <v>124950.1</v>
      </c>
      <c r="K527" s="13">
        <v>248.35</v>
      </c>
      <c r="L527" s="13">
        <v>1.03</v>
      </c>
      <c r="M527" s="13">
        <v>0</v>
      </c>
      <c r="N527" s="13">
        <v>0</v>
      </c>
      <c r="O527" s="13">
        <v>902278.91</v>
      </c>
      <c r="P527" s="13">
        <v>3323102.32</v>
      </c>
      <c r="Q527" s="13">
        <v>3.7</v>
      </c>
      <c r="R527" s="13">
        <v>60.23</v>
      </c>
      <c r="S527" s="13">
        <v>9.5399999999999991</v>
      </c>
      <c r="T527" s="13" t="s">
        <v>1760</v>
      </c>
      <c r="U527" s="13" t="s">
        <v>1761</v>
      </c>
      <c r="V527" s="13"/>
      <c r="W527" s="13"/>
      <c r="X527" s="13"/>
      <c r="Y527" s="13"/>
      <c r="Z527" s="13"/>
      <c r="AA527" s="13"/>
      <c r="AB527" s="14"/>
    </row>
    <row r="528" spans="1:28">
      <c r="A528" s="9" t="s">
        <v>1762</v>
      </c>
      <c r="B528" s="10" t="s">
        <v>1218</v>
      </c>
      <c r="C528" s="10" t="s">
        <v>85</v>
      </c>
      <c r="D528" s="10" t="s">
        <v>100</v>
      </c>
      <c r="E528" s="10" t="s">
        <v>74</v>
      </c>
      <c r="F528" s="10" t="s">
        <v>86</v>
      </c>
      <c r="G528" s="10">
        <v>1426.52</v>
      </c>
      <c r="H528" s="10">
        <v>17118.240000000002</v>
      </c>
      <c r="I528" s="10">
        <v>82.45</v>
      </c>
      <c r="J528" s="10">
        <v>26161.09</v>
      </c>
      <c r="K528" s="10">
        <v>317.3</v>
      </c>
      <c r="L528" s="10">
        <v>6.22</v>
      </c>
      <c r="M528" s="10">
        <v>0</v>
      </c>
      <c r="N528" s="10">
        <v>0</v>
      </c>
      <c r="O528" s="10">
        <v>547334.86</v>
      </c>
      <c r="P528" s="10">
        <v>6332655.8799999999</v>
      </c>
      <c r="Q528" s="10">
        <v>11.6</v>
      </c>
      <c r="R528" s="10">
        <v>63</v>
      </c>
      <c r="S528" s="10">
        <v>4.09</v>
      </c>
      <c r="T528" s="10" t="s">
        <v>1763</v>
      </c>
      <c r="U528" s="10" t="s">
        <v>903</v>
      </c>
      <c r="V528" s="10"/>
      <c r="W528" s="10"/>
      <c r="X528" s="10"/>
      <c r="Y528" s="10"/>
      <c r="Z528" s="10"/>
      <c r="AA528" s="10"/>
      <c r="AB528" s="11"/>
    </row>
    <row r="529" spans="1:28">
      <c r="A529" s="12" t="s">
        <v>1764</v>
      </c>
      <c r="B529" s="13" t="s">
        <v>1266</v>
      </c>
      <c r="C529" s="13" t="s">
        <v>143</v>
      </c>
      <c r="D529" s="13" t="s">
        <v>60</v>
      </c>
      <c r="E529" s="13" t="s">
        <v>53</v>
      </c>
      <c r="F529" s="13" t="s">
        <v>54</v>
      </c>
      <c r="G529" s="13">
        <v>2482.0100000000002</v>
      </c>
      <c r="H529" s="13">
        <v>29784.12</v>
      </c>
      <c r="I529" s="13">
        <v>438.83</v>
      </c>
      <c r="J529" s="13">
        <v>68497.460000000006</v>
      </c>
      <c r="K529" s="13">
        <v>156.09</v>
      </c>
      <c r="L529" s="13">
        <v>1.57</v>
      </c>
      <c r="M529" s="13">
        <v>0</v>
      </c>
      <c r="N529" s="13">
        <v>0</v>
      </c>
      <c r="O529" s="13">
        <v>932745.48</v>
      </c>
      <c r="P529" s="13">
        <v>5489421.5599999996</v>
      </c>
      <c r="Q529" s="13">
        <v>5.9</v>
      </c>
      <c r="R529" s="13">
        <v>66.08</v>
      </c>
      <c r="S529" s="13">
        <v>120.83</v>
      </c>
      <c r="T529" s="13" t="s">
        <v>1672</v>
      </c>
      <c r="U529" s="13" t="s">
        <v>1765</v>
      </c>
      <c r="V529" s="13"/>
      <c r="W529" s="13"/>
      <c r="X529" s="13"/>
      <c r="Y529" s="13"/>
      <c r="Z529" s="13"/>
      <c r="AA529" s="13"/>
      <c r="AB529" s="14"/>
    </row>
    <row r="530" spans="1:28">
      <c r="A530" s="9" t="s">
        <v>1766</v>
      </c>
      <c r="B530" s="10" t="s">
        <v>1767</v>
      </c>
      <c r="C530" s="10" t="s">
        <v>277</v>
      </c>
      <c r="D530" s="10" t="s">
        <v>60</v>
      </c>
      <c r="E530" s="10" t="s">
        <v>67</v>
      </c>
      <c r="F530" s="10" t="s">
        <v>54</v>
      </c>
      <c r="G530" s="10">
        <v>4871.53</v>
      </c>
      <c r="H530" s="10">
        <v>58458.36</v>
      </c>
      <c r="I530" s="10">
        <v>708.68</v>
      </c>
      <c r="J530" s="10">
        <v>122106.56</v>
      </c>
      <c r="K530" s="10">
        <v>172.3</v>
      </c>
      <c r="L530" s="10">
        <v>1.1000000000000001</v>
      </c>
      <c r="M530" s="10">
        <v>0</v>
      </c>
      <c r="N530" s="10">
        <v>932.51</v>
      </c>
      <c r="O530" s="10">
        <v>713679.35</v>
      </c>
      <c r="P530" s="10">
        <v>17167299.02</v>
      </c>
      <c r="Q530" s="10">
        <v>24.1</v>
      </c>
      <c r="R530" s="10">
        <v>73.900000000000006</v>
      </c>
      <c r="S530" s="10">
        <v>-16.82</v>
      </c>
      <c r="T530" s="10" t="s">
        <v>1768</v>
      </c>
      <c r="U530" s="10" t="s">
        <v>1769</v>
      </c>
      <c r="V530" s="10"/>
      <c r="W530" s="10"/>
      <c r="X530" s="10"/>
      <c r="Y530" s="10"/>
      <c r="Z530" s="10"/>
      <c r="AA530" s="10"/>
      <c r="AB530" s="11"/>
    </row>
    <row r="531" spans="1:28">
      <c r="A531" s="12" t="s">
        <v>1770</v>
      </c>
      <c r="B531" s="13" t="s">
        <v>1771</v>
      </c>
      <c r="C531" s="13" t="s">
        <v>66</v>
      </c>
      <c r="D531" s="13" t="s">
        <v>73</v>
      </c>
      <c r="E531" s="13" t="s">
        <v>53</v>
      </c>
      <c r="F531" s="13" t="s">
        <v>54</v>
      </c>
      <c r="G531" s="13">
        <v>17834.560000000001</v>
      </c>
      <c r="H531" s="13">
        <v>214014.72</v>
      </c>
      <c r="I531" s="13">
        <v>358.11</v>
      </c>
      <c r="J531" s="13">
        <v>443828.76</v>
      </c>
      <c r="K531" s="13">
        <v>1239.3599999999999</v>
      </c>
      <c r="L531" s="13">
        <v>11.72</v>
      </c>
      <c r="M531" s="13">
        <v>0</v>
      </c>
      <c r="N531" s="13">
        <v>334.6</v>
      </c>
      <c r="O531" s="13">
        <v>556902.59</v>
      </c>
      <c r="P531" s="13">
        <v>15242297.26</v>
      </c>
      <c r="Q531" s="13">
        <v>27.4</v>
      </c>
      <c r="R531" s="13">
        <v>80.489999999999995</v>
      </c>
      <c r="S531" s="13">
        <v>30.38</v>
      </c>
      <c r="T531" s="13" t="s">
        <v>1772</v>
      </c>
      <c r="U531" s="13" t="s">
        <v>822</v>
      </c>
      <c r="V531" s="13"/>
      <c r="W531" s="13"/>
      <c r="X531" s="13"/>
      <c r="Y531" s="13"/>
      <c r="Z531" s="13"/>
      <c r="AA531" s="13"/>
      <c r="AB531" s="14"/>
    </row>
    <row r="532" spans="1:28">
      <c r="A532" s="9" t="s">
        <v>1773</v>
      </c>
      <c r="B532" s="10" t="s">
        <v>1774</v>
      </c>
      <c r="C532" s="10" t="s">
        <v>138</v>
      </c>
      <c r="D532" s="10" t="s">
        <v>119</v>
      </c>
      <c r="E532" s="10" t="s">
        <v>53</v>
      </c>
      <c r="F532" s="10" t="s">
        <v>86</v>
      </c>
      <c r="G532" s="10">
        <v>1828.28</v>
      </c>
      <c r="H532" s="10">
        <v>21939.360000000001</v>
      </c>
      <c r="I532" s="10">
        <v>256.54000000000002</v>
      </c>
      <c r="J532" s="10">
        <v>14501.79</v>
      </c>
      <c r="K532" s="10">
        <v>56.53</v>
      </c>
      <c r="L532" s="10">
        <v>2.61</v>
      </c>
      <c r="M532" s="10">
        <v>0</v>
      </c>
      <c r="N532" s="10">
        <v>303</v>
      </c>
      <c r="O532" s="10">
        <v>908698.29</v>
      </c>
      <c r="P532" s="10">
        <v>4900771.05</v>
      </c>
      <c r="Q532" s="10">
        <v>5.4</v>
      </c>
      <c r="R532" s="10">
        <v>73.92</v>
      </c>
      <c r="S532" s="10">
        <v>-20.2</v>
      </c>
      <c r="T532" s="10" t="s">
        <v>1756</v>
      </c>
      <c r="U532" s="10" t="s">
        <v>1775</v>
      </c>
      <c r="V532" s="10"/>
      <c r="W532" s="10"/>
      <c r="X532" s="10"/>
      <c r="Y532" s="10"/>
      <c r="Z532" s="10"/>
      <c r="AA532" s="10"/>
      <c r="AB532" s="11"/>
    </row>
    <row r="533" spans="1:28">
      <c r="A533" s="12" t="s">
        <v>1776</v>
      </c>
      <c r="B533" s="13" t="s">
        <v>1777</v>
      </c>
      <c r="C533" s="13" t="s">
        <v>72</v>
      </c>
      <c r="D533" s="13" t="s">
        <v>73</v>
      </c>
      <c r="E533" s="13" t="s">
        <v>61</v>
      </c>
      <c r="F533" s="13" t="s">
        <v>75</v>
      </c>
      <c r="G533" s="13">
        <v>2648.05</v>
      </c>
      <c r="H533" s="13">
        <v>31776.6</v>
      </c>
      <c r="I533" s="13">
        <v>780.35</v>
      </c>
      <c r="J533" s="13">
        <v>86505.44</v>
      </c>
      <c r="K533" s="13">
        <v>110.85</v>
      </c>
      <c r="L533" s="13">
        <v>6.9</v>
      </c>
      <c r="M533" s="13">
        <v>0</v>
      </c>
      <c r="N533" s="13">
        <v>474.97</v>
      </c>
      <c r="O533" s="13">
        <v>442618.81</v>
      </c>
      <c r="P533" s="13">
        <v>13332164.58</v>
      </c>
      <c r="Q533" s="13">
        <v>30.1</v>
      </c>
      <c r="R533" s="13">
        <v>77.11</v>
      </c>
      <c r="S533" s="13">
        <v>-39.46</v>
      </c>
      <c r="T533" s="13" t="s">
        <v>1778</v>
      </c>
      <c r="U533" s="13" t="s">
        <v>558</v>
      </c>
      <c r="V533" s="13"/>
      <c r="W533" s="13"/>
      <c r="X533" s="13"/>
      <c r="Y533" s="13"/>
      <c r="Z533" s="13"/>
      <c r="AA533" s="13"/>
      <c r="AB533" s="14"/>
    </row>
    <row r="534" spans="1:28">
      <c r="A534" s="9" t="s">
        <v>1779</v>
      </c>
      <c r="B534" s="10" t="s">
        <v>790</v>
      </c>
      <c r="C534" s="10" t="s">
        <v>51</v>
      </c>
      <c r="D534" s="10" t="s">
        <v>73</v>
      </c>
      <c r="E534" s="10" t="s">
        <v>80</v>
      </c>
      <c r="F534" s="10" t="s">
        <v>75</v>
      </c>
      <c r="G534" s="10">
        <v>3448.36</v>
      </c>
      <c r="H534" s="10">
        <v>41380.32</v>
      </c>
      <c r="I534" s="10">
        <v>287.7</v>
      </c>
      <c r="J534" s="10">
        <v>63524.28</v>
      </c>
      <c r="K534" s="10">
        <v>220.8</v>
      </c>
      <c r="L534" s="10">
        <v>3.24</v>
      </c>
      <c r="M534" s="10">
        <v>0</v>
      </c>
      <c r="N534" s="10">
        <v>501.96</v>
      </c>
      <c r="O534" s="10">
        <v>675396.16</v>
      </c>
      <c r="P534" s="10">
        <v>2816841.87</v>
      </c>
      <c r="Q534" s="10">
        <v>4.2</v>
      </c>
      <c r="R534" s="10">
        <v>74.39</v>
      </c>
      <c r="S534" s="10">
        <v>103.29</v>
      </c>
      <c r="T534" s="10" t="s">
        <v>396</v>
      </c>
      <c r="U534" s="10" t="s">
        <v>1780</v>
      </c>
      <c r="V534" s="10"/>
      <c r="W534" s="10"/>
      <c r="X534" s="10"/>
      <c r="Y534" s="10"/>
      <c r="Z534" s="10"/>
      <c r="AA534" s="10"/>
      <c r="AB534" s="11"/>
    </row>
    <row r="535" spans="1:28">
      <c r="A535" s="12" t="s">
        <v>1781</v>
      </c>
      <c r="B535" s="13" t="s">
        <v>1782</v>
      </c>
      <c r="C535" s="13" t="s">
        <v>66</v>
      </c>
      <c r="D535" s="13" t="s">
        <v>100</v>
      </c>
      <c r="E535" s="13" t="s">
        <v>133</v>
      </c>
      <c r="F535" s="13" t="s">
        <v>86</v>
      </c>
      <c r="G535" s="13">
        <v>15824.9</v>
      </c>
      <c r="H535" s="13">
        <v>189898.8</v>
      </c>
      <c r="I535" s="13">
        <v>530.03</v>
      </c>
      <c r="J535" s="13">
        <v>171882.14</v>
      </c>
      <c r="K535" s="13">
        <v>324.29000000000002</v>
      </c>
      <c r="L535" s="13">
        <v>2.37</v>
      </c>
      <c r="M535" s="13">
        <v>2198.23</v>
      </c>
      <c r="N535" s="13">
        <v>1794.8</v>
      </c>
      <c r="O535" s="13">
        <v>336187.17</v>
      </c>
      <c r="P535" s="13">
        <v>24058847.359999999</v>
      </c>
      <c r="Q535" s="13">
        <v>71.599999999999994</v>
      </c>
      <c r="R535" s="13">
        <v>-26.61</v>
      </c>
      <c r="S535" s="13">
        <v>-28.41</v>
      </c>
      <c r="T535" s="13" t="s">
        <v>1783</v>
      </c>
      <c r="U535" s="13" t="s">
        <v>1784</v>
      </c>
      <c r="V535" s="13"/>
      <c r="W535" s="13"/>
      <c r="X535" s="13"/>
      <c r="Y535" s="13"/>
      <c r="Z535" s="13"/>
      <c r="AA535" s="13"/>
      <c r="AB535" s="14"/>
    </row>
    <row r="536" spans="1:28">
      <c r="A536" s="9" t="s">
        <v>1785</v>
      </c>
      <c r="B536" s="10" t="s">
        <v>1786</v>
      </c>
      <c r="C536" s="10" t="s">
        <v>59</v>
      </c>
      <c r="D536" s="10" t="s">
        <v>60</v>
      </c>
      <c r="E536" s="10" t="s">
        <v>90</v>
      </c>
      <c r="F536" s="10" t="s">
        <v>86</v>
      </c>
      <c r="G536" s="10">
        <v>11841.4</v>
      </c>
      <c r="H536" s="10">
        <v>142096.79999999999</v>
      </c>
      <c r="I536" s="10">
        <v>769.41</v>
      </c>
      <c r="J536" s="10">
        <v>230676.4</v>
      </c>
      <c r="K536" s="10">
        <v>299.81</v>
      </c>
      <c r="L536" s="10">
        <v>11.63</v>
      </c>
      <c r="M536" s="10">
        <v>0</v>
      </c>
      <c r="N536" s="10">
        <v>0</v>
      </c>
      <c r="O536" s="10">
        <v>920963.07</v>
      </c>
      <c r="P536" s="10">
        <v>13693076.029999999</v>
      </c>
      <c r="Q536" s="10">
        <v>14.9</v>
      </c>
      <c r="R536" s="10">
        <v>59.7</v>
      </c>
      <c r="S536" s="10">
        <v>51.52</v>
      </c>
      <c r="T536" s="10" t="s">
        <v>1529</v>
      </c>
      <c r="U536" s="10" t="s">
        <v>1562</v>
      </c>
      <c r="V536" s="10"/>
      <c r="W536" s="10"/>
      <c r="X536" s="10"/>
      <c r="Y536" s="10"/>
      <c r="Z536" s="10"/>
      <c r="AA536" s="10"/>
      <c r="AB536" s="11"/>
    </row>
    <row r="537" spans="1:28">
      <c r="A537" s="12" t="s">
        <v>1787</v>
      </c>
      <c r="B537" s="13" t="s">
        <v>1788</v>
      </c>
      <c r="C537" s="13" t="s">
        <v>105</v>
      </c>
      <c r="D537" s="13" t="s">
        <v>60</v>
      </c>
      <c r="E537" s="13" t="s">
        <v>80</v>
      </c>
      <c r="F537" s="13" t="s">
        <v>54</v>
      </c>
      <c r="G537" s="13">
        <v>2221.44</v>
      </c>
      <c r="H537" s="13">
        <v>26657.279999999999</v>
      </c>
      <c r="I537" s="13">
        <v>280.91000000000003</v>
      </c>
      <c r="J537" s="13">
        <v>56890.69</v>
      </c>
      <c r="K537" s="13">
        <v>202.52</v>
      </c>
      <c r="L537" s="13">
        <v>7.51</v>
      </c>
      <c r="M537" s="13">
        <v>306.08</v>
      </c>
      <c r="N537" s="13">
        <v>0</v>
      </c>
      <c r="O537" s="13">
        <v>446811.01</v>
      </c>
      <c r="P537" s="13">
        <v>16688931.15</v>
      </c>
      <c r="Q537" s="13">
        <v>37.4</v>
      </c>
      <c r="R537" s="13">
        <v>69.959999999999994</v>
      </c>
      <c r="S537" s="13">
        <v>2.69</v>
      </c>
      <c r="T537" s="13" t="s">
        <v>1033</v>
      </c>
      <c r="U537" s="13" t="s">
        <v>1789</v>
      </c>
      <c r="V537" s="13"/>
      <c r="W537" s="13"/>
      <c r="X537" s="13"/>
      <c r="Y537" s="13"/>
      <c r="Z537" s="13"/>
      <c r="AA537" s="13"/>
      <c r="AB537" s="14"/>
    </row>
    <row r="538" spans="1:28">
      <c r="A538" s="9" t="s">
        <v>1790</v>
      </c>
      <c r="B538" s="10" t="s">
        <v>1791</v>
      </c>
      <c r="C538" s="10" t="s">
        <v>99</v>
      </c>
      <c r="D538" s="10" t="s">
        <v>52</v>
      </c>
      <c r="E538" s="10" t="s">
        <v>67</v>
      </c>
      <c r="F538" s="10" t="s">
        <v>54</v>
      </c>
      <c r="G538" s="10">
        <v>2361.33</v>
      </c>
      <c r="H538" s="10">
        <v>28335.96</v>
      </c>
      <c r="I538" s="10">
        <v>739.96</v>
      </c>
      <c r="J538" s="10">
        <v>29050.1</v>
      </c>
      <c r="K538" s="10">
        <v>39.26</v>
      </c>
      <c r="L538" s="10">
        <v>7.48</v>
      </c>
      <c r="M538" s="10">
        <v>0</v>
      </c>
      <c r="N538" s="10">
        <v>230.23</v>
      </c>
      <c r="O538" s="10">
        <v>207011.3</v>
      </c>
      <c r="P538" s="10">
        <v>11791145.210000001</v>
      </c>
      <c r="Q538" s="10">
        <v>57</v>
      </c>
      <c r="R538" s="10">
        <v>57.36</v>
      </c>
      <c r="S538" s="10">
        <v>51.28</v>
      </c>
      <c r="T538" s="10" t="s">
        <v>1792</v>
      </c>
      <c r="U538" s="10" t="s">
        <v>1793</v>
      </c>
      <c r="V538" s="10"/>
      <c r="W538" s="10"/>
      <c r="X538" s="10"/>
      <c r="Y538" s="10"/>
      <c r="Z538" s="10"/>
      <c r="AA538" s="10"/>
      <c r="AB538" s="11"/>
    </row>
    <row r="539" spans="1:28">
      <c r="A539" s="12" t="s">
        <v>1794</v>
      </c>
      <c r="B539" s="13" t="s">
        <v>670</v>
      </c>
      <c r="C539" s="13" t="s">
        <v>85</v>
      </c>
      <c r="D539" s="13" t="s">
        <v>100</v>
      </c>
      <c r="E539" s="13" t="s">
        <v>80</v>
      </c>
      <c r="F539" s="13" t="s">
        <v>75</v>
      </c>
      <c r="G539" s="13">
        <v>17575.73</v>
      </c>
      <c r="H539" s="13">
        <v>210908.76</v>
      </c>
      <c r="I539" s="13">
        <v>281.54000000000002</v>
      </c>
      <c r="J539" s="13">
        <v>204247.84</v>
      </c>
      <c r="K539" s="13">
        <v>725.47</v>
      </c>
      <c r="L539" s="13">
        <v>1.95</v>
      </c>
      <c r="M539" s="13">
        <v>0</v>
      </c>
      <c r="N539" s="13">
        <v>788.03</v>
      </c>
      <c r="O539" s="13">
        <v>601683.02</v>
      </c>
      <c r="P539" s="13">
        <v>20116166.57</v>
      </c>
      <c r="Q539" s="13">
        <v>33.4</v>
      </c>
      <c r="R539" s="13">
        <v>70.540000000000006</v>
      </c>
      <c r="S539" s="13">
        <v>-19.09</v>
      </c>
      <c r="T539" s="13" t="s">
        <v>1795</v>
      </c>
      <c r="U539" s="13" t="s">
        <v>1796</v>
      </c>
      <c r="V539" s="13"/>
      <c r="W539" s="13"/>
      <c r="X539" s="13"/>
      <c r="Y539" s="13"/>
      <c r="Z539" s="13"/>
      <c r="AA539" s="13"/>
      <c r="AB539" s="14"/>
    </row>
    <row r="540" spans="1:28">
      <c r="A540" s="9" t="s">
        <v>1797</v>
      </c>
      <c r="B540" s="10" t="s">
        <v>1798</v>
      </c>
      <c r="C540" s="10" t="s">
        <v>118</v>
      </c>
      <c r="D540" s="10" t="s">
        <v>119</v>
      </c>
      <c r="E540" s="10" t="s">
        <v>74</v>
      </c>
      <c r="F540" s="10" t="s">
        <v>75</v>
      </c>
      <c r="G540" s="10">
        <v>9489.4699999999993</v>
      </c>
      <c r="H540" s="10">
        <v>113873.64</v>
      </c>
      <c r="I540" s="10">
        <v>138.51</v>
      </c>
      <c r="J540" s="10">
        <v>84515.69</v>
      </c>
      <c r="K540" s="10">
        <v>610.17999999999995</v>
      </c>
      <c r="L540" s="10">
        <v>1.68</v>
      </c>
      <c r="M540" s="10">
        <v>0</v>
      </c>
      <c r="N540" s="10">
        <v>0</v>
      </c>
      <c r="O540" s="10">
        <v>745274.17</v>
      </c>
      <c r="P540" s="10">
        <v>11079745.779999999</v>
      </c>
      <c r="Q540" s="10">
        <v>14.9</v>
      </c>
      <c r="R540" s="10">
        <v>73.92</v>
      </c>
      <c r="S540" s="10">
        <v>-27.07</v>
      </c>
      <c r="T540" s="10" t="s">
        <v>346</v>
      </c>
      <c r="U540" s="10" t="s">
        <v>1299</v>
      </c>
      <c r="V540" s="10"/>
      <c r="W540" s="10"/>
      <c r="X540" s="10"/>
      <c r="Y540" s="10"/>
      <c r="Z540" s="10"/>
      <c r="AA540" s="10"/>
      <c r="AB540" s="11"/>
    </row>
    <row r="541" spans="1:28">
      <c r="A541" s="12" t="s">
        <v>1799</v>
      </c>
      <c r="B541" s="13" t="s">
        <v>473</v>
      </c>
      <c r="C541" s="13" t="s">
        <v>128</v>
      </c>
      <c r="D541" s="13" t="s">
        <v>60</v>
      </c>
      <c r="E541" s="13" t="s">
        <v>133</v>
      </c>
      <c r="F541" s="13" t="s">
        <v>75</v>
      </c>
      <c r="G541" s="13">
        <v>3523.6</v>
      </c>
      <c r="H541" s="13">
        <v>42283.199999999997</v>
      </c>
      <c r="I541" s="13">
        <v>537.55999999999995</v>
      </c>
      <c r="J541" s="13">
        <v>103318.69</v>
      </c>
      <c r="K541" s="13">
        <v>192.2</v>
      </c>
      <c r="L541" s="13">
        <v>6.34</v>
      </c>
      <c r="M541" s="13">
        <v>46.74</v>
      </c>
      <c r="N541" s="13">
        <v>502.8</v>
      </c>
      <c r="O541" s="13">
        <v>360716.5</v>
      </c>
      <c r="P541" s="13">
        <v>7125347.7800000003</v>
      </c>
      <c r="Q541" s="13">
        <v>19.8</v>
      </c>
      <c r="R541" s="13">
        <v>61.76</v>
      </c>
      <c r="S541" s="13">
        <v>-20.079999999999998</v>
      </c>
      <c r="T541" s="13" t="s">
        <v>1800</v>
      </c>
      <c r="U541" s="13" t="s">
        <v>189</v>
      </c>
      <c r="V541" s="13"/>
      <c r="W541" s="13"/>
      <c r="X541" s="13"/>
      <c r="Y541" s="13"/>
      <c r="Z541" s="13"/>
      <c r="AA541" s="13"/>
      <c r="AB541" s="14"/>
    </row>
    <row r="542" spans="1:28">
      <c r="A542" s="9" t="s">
        <v>1801</v>
      </c>
      <c r="B542" s="10" t="s">
        <v>1802</v>
      </c>
      <c r="C542" s="10" t="s">
        <v>175</v>
      </c>
      <c r="D542" s="10" t="s">
        <v>52</v>
      </c>
      <c r="E542" s="10" t="s">
        <v>53</v>
      </c>
      <c r="F542" s="10" t="s">
        <v>54</v>
      </c>
      <c r="G542" s="10">
        <v>12107.33</v>
      </c>
      <c r="H542" s="10">
        <v>145287.96</v>
      </c>
      <c r="I542" s="10">
        <v>473.23</v>
      </c>
      <c r="J542" s="10">
        <v>264890.59000000003</v>
      </c>
      <c r="K542" s="10">
        <v>559.75</v>
      </c>
      <c r="L542" s="10">
        <v>11.71</v>
      </c>
      <c r="M542" s="10">
        <v>0</v>
      </c>
      <c r="N542" s="10">
        <v>0</v>
      </c>
      <c r="O542" s="10">
        <v>592376.36</v>
      </c>
      <c r="P542" s="10">
        <v>15229367.140000001</v>
      </c>
      <c r="Q542" s="10">
        <v>25.7</v>
      </c>
      <c r="R542" s="10">
        <v>63.46</v>
      </c>
      <c r="S542" s="10">
        <v>37.130000000000003</v>
      </c>
      <c r="T542" s="10" t="s">
        <v>852</v>
      </c>
      <c r="U542" s="10" t="s">
        <v>585</v>
      </c>
      <c r="V542" s="10"/>
      <c r="W542" s="10"/>
      <c r="X542" s="10"/>
      <c r="Y542" s="10"/>
      <c r="Z542" s="10"/>
      <c r="AA542" s="10"/>
      <c r="AB542" s="11"/>
    </row>
    <row r="543" spans="1:28">
      <c r="A543" s="12" t="s">
        <v>1803</v>
      </c>
      <c r="B543" s="13" t="s">
        <v>1804</v>
      </c>
      <c r="C543" s="13" t="s">
        <v>277</v>
      </c>
      <c r="D543" s="13" t="s">
        <v>119</v>
      </c>
      <c r="E543" s="13" t="s">
        <v>67</v>
      </c>
      <c r="F543" s="13" t="s">
        <v>54</v>
      </c>
      <c r="G543" s="13">
        <v>5029.8900000000003</v>
      </c>
      <c r="H543" s="13">
        <v>60358.68</v>
      </c>
      <c r="I543" s="13">
        <v>708.29</v>
      </c>
      <c r="J543" s="13">
        <v>120024.34</v>
      </c>
      <c r="K543" s="13">
        <v>169.46</v>
      </c>
      <c r="L543" s="13">
        <v>0.83</v>
      </c>
      <c r="M543" s="13">
        <v>820.48</v>
      </c>
      <c r="N543" s="13">
        <v>0</v>
      </c>
      <c r="O543" s="13">
        <v>821182.68</v>
      </c>
      <c r="P543" s="13">
        <v>9610171.6899999995</v>
      </c>
      <c r="Q543" s="13">
        <v>11.7</v>
      </c>
      <c r="R543" s="13">
        <v>65.14</v>
      </c>
      <c r="S543" s="13">
        <v>-11.93</v>
      </c>
      <c r="T543" s="13" t="s">
        <v>1805</v>
      </c>
      <c r="U543" s="13" t="s">
        <v>1806</v>
      </c>
      <c r="V543" s="13"/>
      <c r="W543" s="13"/>
      <c r="X543" s="13"/>
      <c r="Y543" s="13"/>
      <c r="Z543" s="13"/>
      <c r="AA543" s="13"/>
      <c r="AB543" s="14"/>
    </row>
    <row r="544" spans="1:28">
      <c r="A544" s="9" t="s">
        <v>1807</v>
      </c>
      <c r="B544" s="10" t="s">
        <v>1808</v>
      </c>
      <c r="C544" s="10" t="s">
        <v>66</v>
      </c>
      <c r="D544" s="10" t="s">
        <v>100</v>
      </c>
      <c r="E544" s="10" t="s">
        <v>80</v>
      </c>
      <c r="F544" s="10" t="s">
        <v>86</v>
      </c>
      <c r="G544" s="10">
        <v>12314</v>
      </c>
      <c r="H544" s="10">
        <v>147768</v>
      </c>
      <c r="I544" s="10">
        <v>220.97</v>
      </c>
      <c r="J544" s="10">
        <v>342484.54</v>
      </c>
      <c r="K544" s="10">
        <v>1549.91</v>
      </c>
      <c r="L544" s="10">
        <v>7.11</v>
      </c>
      <c r="M544" s="10">
        <v>819.89</v>
      </c>
      <c r="N544" s="10">
        <v>0</v>
      </c>
      <c r="O544" s="10">
        <v>863808.58</v>
      </c>
      <c r="P544" s="10">
        <v>23734989.489999998</v>
      </c>
      <c r="Q544" s="10">
        <v>27.5</v>
      </c>
      <c r="R544" s="10">
        <v>58.28</v>
      </c>
      <c r="S544" s="10">
        <v>-23.13</v>
      </c>
      <c r="T544" s="10" t="s">
        <v>1809</v>
      </c>
      <c r="U544" s="10" t="s">
        <v>216</v>
      </c>
      <c r="V544" s="10"/>
      <c r="W544" s="10"/>
      <c r="X544" s="10"/>
      <c r="Y544" s="10"/>
      <c r="Z544" s="10"/>
      <c r="AA544" s="10"/>
      <c r="AB544" s="11"/>
    </row>
    <row r="545" spans="1:28">
      <c r="A545" s="12" t="s">
        <v>1810</v>
      </c>
      <c r="B545" s="13" t="s">
        <v>1811</v>
      </c>
      <c r="C545" s="13" t="s">
        <v>72</v>
      </c>
      <c r="D545" s="13" t="s">
        <v>100</v>
      </c>
      <c r="E545" s="13" t="s">
        <v>74</v>
      </c>
      <c r="F545" s="13" t="s">
        <v>75</v>
      </c>
      <c r="G545" s="13">
        <v>11332.59</v>
      </c>
      <c r="H545" s="13">
        <v>135991.07999999999</v>
      </c>
      <c r="I545" s="13">
        <v>104.44</v>
      </c>
      <c r="J545" s="13">
        <v>98935.23</v>
      </c>
      <c r="K545" s="13">
        <v>947.29</v>
      </c>
      <c r="L545" s="13">
        <v>5.36</v>
      </c>
      <c r="M545" s="13">
        <v>0</v>
      </c>
      <c r="N545" s="13">
        <v>2260.84</v>
      </c>
      <c r="O545" s="13">
        <v>937720.47</v>
      </c>
      <c r="P545" s="13">
        <v>14002430.42</v>
      </c>
      <c r="Q545" s="13">
        <v>14.9</v>
      </c>
      <c r="R545" s="13">
        <v>76.150000000000006</v>
      </c>
      <c r="S545" s="13">
        <v>21.07</v>
      </c>
      <c r="T545" s="13" t="s">
        <v>1812</v>
      </c>
      <c r="U545" s="13" t="s">
        <v>913</v>
      </c>
      <c r="V545" s="13"/>
      <c r="W545" s="13"/>
      <c r="X545" s="13"/>
      <c r="Y545" s="13"/>
      <c r="Z545" s="13"/>
      <c r="AA545" s="13"/>
      <c r="AB545" s="14"/>
    </row>
    <row r="546" spans="1:28">
      <c r="A546" s="9" t="s">
        <v>1813</v>
      </c>
      <c r="B546" s="10" t="s">
        <v>1121</v>
      </c>
      <c r="C546" s="10" t="s">
        <v>66</v>
      </c>
      <c r="D546" s="10" t="s">
        <v>52</v>
      </c>
      <c r="E546" s="10" t="s">
        <v>74</v>
      </c>
      <c r="F546" s="10" t="s">
        <v>75</v>
      </c>
      <c r="G546" s="10">
        <v>10368.9</v>
      </c>
      <c r="H546" s="10">
        <v>124426.8</v>
      </c>
      <c r="I546" s="10">
        <v>91.28</v>
      </c>
      <c r="J546" s="10">
        <v>322232.77</v>
      </c>
      <c r="K546" s="10">
        <v>3530.16</v>
      </c>
      <c r="L546" s="10">
        <v>8.23</v>
      </c>
      <c r="M546" s="10">
        <v>0</v>
      </c>
      <c r="N546" s="10">
        <v>0</v>
      </c>
      <c r="O546" s="10">
        <v>475193.68</v>
      </c>
      <c r="P546" s="10">
        <v>11176033.289999999</v>
      </c>
      <c r="Q546" s="10">
        <v>23.5</v>
      </c>
      <c r="R546" s="10">
        <v>79.2</v>
      </c>
      <c r="S546" s="10">
        <v>11.43</v>
      </c>
      <c r="T546" s="10" t="s">
        <v>954</v>
      </c>
      <c r="U546" s="10" t="s">
        <v>1814</v>
      </c>
      <c r="V546" s="10"/>
      <c r="W546" s="10"/>
      <c r="X546" s="10"/>
      <c r="Y546" s="10"/>
      <c r="Z546" s="10"/>
      <c r="AA546" s="10"/>
      <c r="AB546" s="11"/>
    </row>
    <row r="547" spans="1:28">
      <c r="A547" s="12" t="s">
        <v>1815</v>
      </c>
      <c r="B547" s="13" t="s">
        <v>1816</v>
      </c>
      <c r="C547" s="13" t="s">
        <v>138</v>
      </c>
      <c r="D547" s="13" t="s">
        <v>119</v>
      </c>
      <c r="E547" s="13" t="s">
        <v>53</v>
      </c>
      <c r="F547" s="13" t="s">
        <v>75</v>
      </c>
      <c r="G547" s="13">
        <v>13683.06</v>
      </c>
      <c r="H547" s="13">
        <v>164196.72</v>
      </c>
      <c r="I547" s="13">
        <v>528.17999999999995</v>
      </c>
      <c r="J547" s="13">
        <v>101752.74</v>
      </c>
      <c r="K547" s="13">
        <v>192.65</v>
      </c>
      <c r="L547" s="13">
        <v>3.58</v>
      </c>
      <c r="M547" s="13">
        <v>627.94000000000005</v>
      </c>
      <c r="N547" s="13">
        <v>0</v>
      </c>
      <c r="O547" s="13">
        <v>650148.67000000004</v>
      </c>
      <c r="P547" s="13">
        <v>19318097.210000001</v>
      </c>
      <c r="Q547" s="13">
        <v>29.7</v>
      </c>
      <c r="R547" s="13">
        <v>71.52</v>
      </c>
      <c r="S547" s="13">
        <v>-27.41</v>
      </c>
      <c r="T547" s="13" t="s">
        <v>1817</v>
      </c>
      <c r="U547" s="13" t="s">
        <v>1229</v>
      </c>
      <c r="V547" s="13"/>
      <c r="W547" s="13"/>
      <c r="X547" s="13"/>
      <c r="Y547" s="13"/>
      <c r="Z547" s="13"/>
      <c r="AA547" s="13"/>
      <c r="AB547" s="14"/>
    </row>
    <row r="548" spans="1:28">
      <c r="A548" s="9" t="s">
        <v>1818</v>
      </c>
      <c r="B548" s="10" t="s">
        <v>1819</v>
      </c>
      <c r="C548" s="10" t="s">
        <v>66</v>
      </c>
      <c r="D548" s="10" t="s">
        <v>119</v>
      </c>
      <c r="E548" s="10" t="s">
        <v>61</v>
      </c>
      <c r="F548" s="10" t="s">
        <v>54</v>
      </c>
      <c r="G548" s="10">
        <v>11323.61</v>
      </c>
      <c r="H548" s="10">
        <v>135883.32</v>
      </c>
      <c r="I548" s="10">
        <v>773.53</v>
      </c>
      <c r="J548" s="10">
        <v>113839.81</v>
      </c>
      <c r="K548" s="10">
        <v>147.16999999999999</v>
      </c>
      <c r="L548" s="10">
        <v>11.18</v>
      </c>
      <c r="M548" s="10">
        <v>0</v>
      </c>
      <c r="N548" s="10">
        <v>822.45</v>
      </c>
      <c r="O548" s="10">
        <v>840680.82</v>
      </c>
      <c r="P548" s="10">
        <v>905007.71</v>
      </c>
      <c r="Q548" s="10">
        <v>1.1000000000000001</v>
      </c>
      <c r="R548" s="10">
        <v>61.12</v>
      </c>
      <c r="S548" s="10">
        <v>16.59</v>
      </c>
      <c r="T548" s="10" t="s">
        <v>913</v>
      </c>
      <c r="U548" s="10" t="s">
        <v>1820</v>
      </c>
      <c r="V548" s="10"/>
      <c r="W548" s="10"/>
      <c r="X548" s="10"/>
      <c r="Y548" s="10"/>
      <c r="Z548" s="10"/>
      <c r="AA548" s="10"/>
      <c r="AB548" s="11"/>
    </row>
    <row r="549" spans="1:28">
      <c r="A549" s="12" t="s">
        <v>1821</v>
      </c>
      <c r="B549" s="13" t="s">
        <v>1822</v>
      </c>
      <c r="C549" s="13" t="s">
        <v>72</v>
      </c>
      <c r="D549" s="13" t="s">
        <v>73</v>
      </c>
      <c r="E549" s="13" t="s">
        <v>80</v>
      </c>
      <c r="F549" s="13" t="s">
        <v>86</v>
      </c>
      <c r="G549" s="13">
        <v>12470.99</v>
      </c>
      <c r="H549" s="13">
        <v>149651.88</v>
      </c>
      <c r="I549" s="13">
        <v>247.32</v>
      </c>
      <c r="J549" s="13">
        <v>228548.54</v>
      </c>
      <c r="K549" s="13">
        <v>924.1</v>
      </c>
      <c r="L549" s="13">
        <v>9.15</v>
      </c>
      <c r="M549" s="13">
        <v>0</v>
      </c>
      <c r="N549" s="13">
        <v>0</v>
      </c>
      <c r="O549" s="13">
        <v>531755.84</v>
      </c>
      <c r="P549" s="13">
        <v>11031574.91</v>
      </c>
      <c r="Q549" s="13">
        <v>20.7</v>
      </c>
      <c r="R549" s="13">
        <v>71.62</v>
      </c>
      <c r="S549" s="13">
        <v>32.33</v>
      </c>
      <c r="T549" s="13" t="s">
        <v>1823</v>
      </c>
      <c r="U549" s="13" t="s">
        <v>1824</v>
      </c>
      <c r="V549" s="13"/>
      <c r="W549" s="13"/>
      <c r="X549" s="13"/>
      <c r="Y549" s="13"/>
      <c r="Z549" s="13"/>
      <c r="AA549" s="13"/>
      <c r="AB549" s="14"/>
    </row>
    <row r="550" spans="1:28">
      <c r="A550" s="9" t="s">
        <v>1825</v>
      </c>
      <c r="B550" s="10" t="s">
        <v>814</v>
      </c>
      <c r="C550" s="10" t="s">
        <v>105</v>
      </c>
      <c r="D550" s="10" t="s">
        <v>73</v>
      </c>
      <c r="E550" s="10" t="s">
        <v>61</v>
      </c>
      <c r="F550" s="10" t="s">
        <v>54</v>
      </c>
      <c r="G550" s="10">
        <v>906.98</v>
      </c>
      <c r="H550" s="10">
        <v>10883.76</v>
      </c>
      <c r="I550" s="10">
        <v>572.33000000000004</v>
      </c>
      <c r="J550" s="10">
        <v>22482.560000000001</v>
      </c>
      <c r="K550" s="10">
        <v>39.28</v>
      </c>
      <c r="L550" s="10">
        <v>7.01</v>
      </c>
      <c r="M550" s="10">
        <v>0</v>
      </c>
      <c r="N550" s="10">
        <v>0</v>
      </c>
      <c r="O550" s="10">
        <v>819788.1</v>
      </c>
      <c r="P550" s="10">
        <v>3649093.14</v>
      </c>
      <c r="Q550" s="10">
        <v>4.5</v>
      </c>
      <c r="R550" s="10">
        <v>70.989999999999995</v>
      </c>
      <c r="S550" s="10">
        <v>-26.49</v>
      </c>
      <c r="T550" s="10" t="s">
        <v>1505</v>
      </c>
      <c r="U550" s="10" t="s">
        <v>1826</v>
      </c>
      <c r="V550" s="10"/>
      <c r="W550" s="10"/>
      <c r="X550" s="10"/>
      <c r="Y550" s="10"/>
      <c r="Z550" s="10"/>
      <c r="AA550" s="10"/>
      <c r="AB550" s="11"/>
    </row>
    <row r="551" spans="1:28">
      <c r="A551" s="12" t="s">
        <v>1827</v>
      </c>
      <c r="B551" s="13" t="s">
        <v>231</v>
      </c>
      <c r="C551" s="13" t="s">
        <v>105</v>
      </c>
      <c r="D551" s="13" t="s">
        <v>60</v>
      </c>
      <c r="E551" s="13" t="s">
        <v>67</v>
      </c>
      <c r="F551" s="13" t="s">
        <v>54</v>
      </c>
      <c r="G551" s="13">
        <v>14590.63</v>
      </c>
      <c r="H551" s="13">
        <v>175087.56</v>
      </c>
      <c r="I551" s="13">
        <v>792.43</v>
      </c>
      <c r="J551" s="13">
        <v>358321.89</v>
      </c>
      <c r="K551" s="13">
        <v>452.18</v>
      </c>
      <c r="L551" s="13">
        <v>8.15</v>
      </c>
      <c r="M551" s="13">
        <v>0</v>
      </c>
      <c r="N551" s="13">
        <v>0</v>
      </c>
      <c r="O551" s="13">
        <v>357188.7</v>
      </c>
      <c r="P551" s="13">
        <v>10804396.07</v>
      </c>
      <c r="Q551" s="13">
        <v>30.2</v>
      </c>
      <c r="R551" s="13">
        <v>67.53</v>
      </c>
      <c r="S551" s="13">
        <v>51.27</v>
      </c>
      <c r="T551" s="13" t="s">
        <v>439</v>
      </c>
      <c r="U551" s="13" t="s">
        <v>1828</v>
      </c>
      <c r="V551" s="13"/>
      <c r="W551" s="13"/>
      <c r="X551" s="13"/>
      <c r="Y551" s="13"/>
      <c r="Z551" s="13"/>
      <c r="AA551" s="13"/>
      <c r="AB551" s="14"/>
    </row>
    <row r="552" spans="1:28">
      <c r="A552" s="9" t="s">
        <v>1829</v>
      </c>
      <c r="B552" s="10" t="s">
        <v>1830</v>
      </c>
      <c r="C552" s="10" t="s">
        <v>175</v>
      </c>
      <c r="D552" s="10" t="s">
        <v>60</v>
      </c>
      <c r="E552" s="10" t="s">
        <v>133</v>
      </c>
      <c r="F552" s="10" t="s">
        <v>75</v>
      </c>
      <c r="G552" s="10">
        <v>14598.41</v>
      </c>
      <c r="H552" s="10">
        <v>175180.92</v>
      </c>
      <c r="I552" s="10">
        <v>530.54999999999995</v>
      </c>
      <c r="J552" s="10">
        <v>304851.89</v>
      </c>
      <c r="K552" s="10">
        <v>574.6</v>
      </c>
      <c r="L552" s="10">
        <v>8.49</v>
      </c>
      <c r="M552" s="10">
        <v>3413.49</v>
      </c>
      <c r="N552" s="10">
        <v>0</v>
      </c>
      <c r="O552" s="10">
        <v>371117.06</v>
      </c>
      <c r="P552" s="10">
        <v>17846706.57</v>
      </c>
      <c r="Q552" s="10">
        <v>48.1</v>
      </c>
      <c r="R552" s="10">
        <v>56.47</v>
      </c>
      <c r="S552" s="10">
        <v>59.56</v>
      </c>
      <c r="T552" s="10" t="s">
        <v>1688</v>
      </c>
      <c r="U552" s="10" t="s">
        <v>675</v>
      </c>
      <c r="V552" s="10"/>
      <c r="W552" s="10"/>
      <c r="X552" s="10"/>
      <c r="Y552" s="10"/>
      <c r="Z552" s="10"/>
      <c r="AA552" s="10"/>
      <c r="AB552" s="11"/>
    </row>
    <row r="553" spans="1:28">
      <c r="A553" s="12" t="s">
        <v>1831</v>
      </c>
      <c r="B553" s="13" t="s">
        <v>909</v>
      </c>
      <c r="C553" s="13" t="s">
        <v>128</v>
      </c>
      <c r="D553" s="13" t="s">
        <v>100</v>
      </c>
      <c r="E553" s="13" t="s">
        <v>133</v>
      </c>
      <c r="F553" s="13" t="s">
        <v>75</v>
      </c>
      <c r="G553" s="13">
        <v>12242.26</v>
      </c>
      <c r="H553" s="13">
        <v>146907.12</v>
      </c>
      <c r="I553" s="13">
        <v>620.27</v>
      </c>
      <c r="J553" s="13">
        <v>121645.43</v>
      </c>
      <c r="K553" s="13">
        <v>196.12</v>
      </c>
      <c r="L553" s="13">
        <v>4.37</v>
      </c>
      <c r="M553" s="13">
        <v>0</v>
      </c>
      <c r="N553" s="13">
        <v>231.92</v>
      </c>
      <c r="O553" s="13">
        <v>909908.31</v>
      </c>
      <c r="P553" s="13">
        <v>17280572.140000001</v>
      </c>
      <c r="Q553" s="13">
        <v>19</v>
      </c>
      <c r="R553" s="13">
        <v>68.760000000000005</v>
      </c>
      <c r="S553" s="13">
        <v>-37.46</v>
      </c>
      <c r="T553" s="13" t="s">
        <v>1832</v>
      </c>
      <c r="U553" s="13" t="s">
        <v>1833</v>
      </c>
      <c r="V553" s="13"/>
      <c r="W553" s="13"/>
      <c r="X553" s="13"/>
      <c r="Y553" s="13"/>
      <c r="Z553" s="13"/>
      <c r="AA553" s="13"/>
      <c r="AB553" s="14"/>
    </row>
    <row r="554" spans="1:28">
      <c r="A554" s="9" t="s">
        <v>1834</v>
      </c>
      <c r="B554" s="10" t="s">
        <v>628</v>
      </c>
      <c r="C554" s="10" t="s">
        <v>277</v>
      </c>
      <c r="D554" s="10" t="s">
        <v>60</v>
      </c>
      <c r="E554" s="10" t="s">
        <v>90</v>
      </c>
      <c r="F554" s="10" t="s">
        <v>75</v>
      </c>
      <c r="G554" s="10">
        <v>2112.65</v>
      </c>
      <c r="H554" s="10">
        <v>25351.8</v>
      </c>
      <c r="I554" s="10">
        <v>1131.3699999999999</v>
      </c>
      <c r="J554" s="10">
        <v>13126.18</v>
      </c>
      <c r="K554" s="10">
        <v>11.6</v>
      </c>
      <c r="L554" s="10">
        <v>9.26</v>
      </c>
      <c r="M554" s="10">
        <v>229.06</v>
      </c>
      <c r="N554" s="10">
        <v>0</v>
      </c>
      <c r="O554" s="10">
        <v>718067.91</v>
      </c>
      <c r="P554" s="10">
        <v>10766610.359999999</v>
      </c>
      <c r="Q554" s="10"/>
      <c r="R554" s="10">
        <v>72.599999999999994</v>
      </c>
      <c r="S554" s="10">
        <v>-17.329999999999998</v>
      </c>
      <c r="T554" s="10" t="s">
        <v>1835</v>
      </c>
      <c r="U554" s="10" t="s">
        <v>726</v>
      </c>
      <c r="V554" s="10"/>
      <c r="W554" s="10"/>
      <c r="X554" s="10"/>
      <c r="Y554" s="10"/>
      <c r="Z554" s="10"/>
      <c r="AA554" s="10"/>
      <c r="AB554" s="11"/>
    </row>
    <row r="555" spans="1:28">
      <c r="A555" s="12" t="s">
        <v>1836</v>
      </c>
      <c r="B555" s="13" t="s">
        <v>1837</v>
      </c>
      <c r="C555" s="13" t="s">
        <v>128</v>
      </c>
      <c r="D555" s="13" t="s">
        <v>60</v>
      </c>
      <c r="E555" s="13" t="s">
        <v>61</v>
      </c>
      <c r="F555" s="13" t="s">
        <v>75</v>
      </c>
      <c r="G555" s="13">
        <v>4504.1099999999997</v>
      </c>
      <c r="H555" s="13">
        <v>54049.32</v>
      </c>
      <c r="I555" s="13">
        <v>667.13</v>
      </c>
      <c r="J555" s="13">
        <v>93678.8</v>
      </c>
      <c r="K555" s="13">
        <v>140.41999999999999</v>
      </c>
      <c r="L555" s="13">
        <v>0.97</v>
      </c>
      <c r="M555" s="13">
        <v>0</v>
      </c>
      <c r="N555" s="13">
        <v>246.37</v>
      </c>
      <c r="O555" s="13">
        <v>787231.23</v>
      </c>
      <c r="P555" s="13">
        <v>8469921.2400000002</v>
      </c>
      <c r="Q555" s="13">
        <v>10.8</v>
      </c>
      <c r="R555" s="13">
        <v>66.900000000000006</v>
      </c>
      <c r="S555" s="13">
        <v>-29.74</v>
      </c>
      <c r="T555" s="13" t="s">
        <v>1194</v>
      </c>
      <c r="U555" s="13" t="s">
        <v>1838</v>
      </c>
      <c r="V555" s="13"/>
      <c r="W555" s="13"/>
      <c r="X555" s="13"/>
      <c r="Y555" s="13"/>
      <c r="Z555" s="13"/>
      <c r="AA555" s="13"/>
      <c r="AB555" s="14"/>
    </row>
    <row r="556" spans="1:28">
      <c r="A556" s="9" t="s">
        <v>1839</v>
      </c>
      <c r="B556" s="10" t="s">
        <v>1840</v>
      </c>
      <c r="C556" s="10" t="s">
        <v>59</v>
      </c>
      <c r="D556" s="10" t="s">
        <v>100</v>
      </c>
      <c r="E556" s="10" t="s">
        <v>53</v>
      </c>
      <c r="F556" s="10" t="s">
        <v>86</v>
      </c>
      <c r="G556" s="10">
        <v>17187.64</v>
      </c>
      <c r="H556" s="10">
        <v>206251.68</v>
      </c>
      <c r="I556" s="10">
        <v>524.15</v>
      </c>
      <c r="J556" s="10">
        <v>450011.14</v>
      </c>
      <c r="K556" s="10">
        <v>858.55</v>
      </c>
      <c r="L556" s="10">
        <v>4.5</v>
      </c>
      <c r="M556" s="10">
        <v>0</v>
      </c>
      <c r="N556" s="10">
        <v>0</v>
      </c>
      <c r="O556" s="10">
        <v>183128.08</v>
      </c>
      <c r="P556" s="10">
        <v>8870428.3399999999</v>
      </c>
      <c r="Q556" s="10">
        <v>48.4</v>
      </c>
      <c r="R556" s="10">
        <v>65.41</v>
      </c>
      <c r="S556" s="10">
        <v>14.73</v>
      </c>
      <c r="T556" s="10" t="s">
        <v>791</v>
      </c>
      <c r="U556" s="10" t="s">
        <v>387</v>
      </c>
      <c r="V556" s="10"/>
      <c r="W556" s="10"/>
      <c r="X556" s="10"/>
      <c r="Y556" s="10"/>
      <c r="Z556" s="10"/>
      <c r="AA556" s="10"/>
      <c r="AB556" s="11"/>
    </row>
    <row r="557" spans="1:28">
      <c r="A557" s="12" t="s">
        <v>1841</v>
      </c>
      <c r="B557" s="13" t="s">
        <v>1510</v>
      </c>
      <c r="C557" s="13" t="s">
        <v>143</v>
      </c>
      <c r="D557" s="13" t="s">
        <v>119</v>
      </c>
      <c r="E557" s="13" t="s">
        <v>67</v>
      </c>
      <c r="F557" s="13" t="s">
        <v>75</v>
      </c>
      <c r="G557" s="13">
        <v>16803.310000000001</v>
      </c>
      <c r="H557" s="13">
        <v>201639.72</v>
      </c>
      <c r="I557" s="13">
        <v>637.35</v>
      </c>
      <c r="J557" s="13">
        <v>477092.78</v>
      </c>
      <c r="K557" s="13">
        <v>748.56</v>
      </c>
      <c r="L557" s="13">
        <v>11.55</v>
      </c>
      <c r="M557" s="13">
        <v>882.53</v>
      </c>
      <c r="N557" s="13">
        <v>0</v>
      </c>
      <c r="O557" s="13">
        <v>556269.69999999995</v>
      </c>
      <c r="P557" s="13">
        <v>3486766.54</v>
      </c>
      <c r="Q557" s="13">
        <v>6.3</v>
      </c>
      <c r="R557" s="13">
        <v>66.040000000000006</v>
      </c>
      <c r="S557" s="13">
        <v>25.86</v>
      </c>
      <c r="T557" s="13" t="s">
        <v>1842</v>
      </c>
      <c r="U557" s="13" t="s">
        <v>1373</v>
      </c>
      <c r="V557" s="13"/>
      <c r="W557" s="13"/>
      <c r="X557" s="13"/>
      <c r="Y557" s="13"/>
      <c r="Z557" s="13"/>
      <c r="AA557" s="13"/>
      <c r="AB557" s="14"/>
    </row>
    <row r="558" spans="1:28">
      <c r="A558" s="9" t="s">
        <v>1843</v>
      </c>
      <c r="B558" s="10" t="s">
        <v>1844</v>
      </c>
      <c r="C558" s="10" t="s">
        <v>72</v>
      </c>
      <c r="D558" s="10" t="s">
        <v>100</v>
      </c>
      <c r="E558" s="10" t="s">
        <v>133</v>
      </c>
      <c r="F558" s="10" t="s">
        <v>75</v>
      </c>
      <c r="G558" s="10">
        <v>8429.92</v>
      </c>
      <c r="H558" s="10">
        <v>101159.03999999999</v>
      </c>
      <c r="I558" s="10">
        <v>480.6</v>
      </c>
      <c r="J558" s="10">
        <v>223622.13</v>
      </c>
      <c r="K558" s="10">
        <v>465.3</v>
      </c>
      <c r="L558" s="10">
        <v>11.24</v>
      </c>
      <c r="M558" s="10">
        <v>0</v>
      </c>
      <c r="N558" s="10">
        <v>776.79</v>
      </c>
      <c r="O558" s="10">
        <v>188437.74</v>
      </c>
      <c r="P558" s="10">
        <v>13990671.710000001</v>
      </c>
      <c r="Q558" s="10">
        <v>74.2</v>
      </c>
      <c r="R558" s="10">
        <v>66.33</v>
      </c>
      <c r="S558" s="10">
        <v>-30.84</v>
      </c>
      <c r="T558" s="10" t="s">
        <v>819</v>
      </c>
      <c r="U558" s="10" t="s">
        <v>500</v>
      </c>
      <c r="V558" s="10"/>
      <c r="W558" s="10"/>
      <c r="X558" s="10"/>
      <c r="Y558" s="10"/>
      <c r="Z558" s="10"/>
      <c r="AA558" s="10"/>
      <c r="AB558" s="11"/>
    </row>
    <row r="559" spans="1:28">
      <c r="A559" s="12" t="s">
        <v>1845</v>
      </c>
      <c r="B559" s="13" t="s">
        <v>1846</v>
      </c>
      <c r="C559" s="13" t="s">
        <v>143</v>
      </c>
      <c r="D559" s="13" t="s">
        <v>100</v>
      </c>
      <c r="E559" s="13" t="s">
        <v>133</v>
      </c>
      <c r="F559" s="13" t="s">
        <v>54</v>
      </c>
      <c r="G559" s="13">
        <v>6582.45</v>
      </c>
      <c r="H559" s="13">
        <v>78989.399999999994</v>
      </c>
      <c r="I559" s="13">
        <v>655.76</v>
      </c>
      <c r="J559" s="13">
        <v>108953.7</v>
      </c>
      <c r="K559" s="13">
        <v>166.15</v>
      </c>
      <c r="L559" s="13">
        <v>6.5</v>
      </c>
      <c r="M559" s="13">
        <v>772.91</v>
      </c>
      <c r="N559" s="13">
        <v>0</v>
      </c>
      <c r="O559" s="13">
        <v>930044.44</v>
      </c>
      <c r="P559" s="13">
        <v>18188771.219999999</v>
      </c>
      <c r="Q559" s="13">
        <v>19.600000000000001</v>
      </c>
      <c r="R559" s="13">
        <v>69.349999999999994</v>
      </c>
      <c r="S559" s="13">
        <v>57.19</v>
      </c>
      <c r="T559" s="13" t="s">
        <v>1447</v>
      </c>
      <c r="U559" s="13" t="s">
        <v>273</v>
      </c>
      <c r="V559" s="13"/>
      <c r="W559" s="13"/>
      <c r="X559" s="13"/>
      <c r="Y559" s="13"/>
      <c r="Z559" s="13"/>
      <c r="AA559" s="13"/>
      <c r="AB559" s="14"/>
    </row>
    <row r="560" spans="1:28">
      <c r="A560" s="9" t="s">
        <v>1847</v>
      </c>
      <c r="B560" s="10" t="s">
        <v>1848</v>
      </c>
      <c r="C560" s="10" t="s">
        <v>277</v>
      </c>
      <c r="D560" s="10" t="s">
        <v>73</v>
      </c>
      <c r="E560" s="10" t="s">
        <v>74</v>
      </c>
      <c r="F560" s="10" t="s">
        <v>86</v>
      </c>
      <c r="G560" s="10">
        <v>4405.28</v>
      </c>
      <c r="H560" s="10">
        <v>52863.360000000001</v>
      </c>
      <c r="I560" s="10">
        <v>102.7</v>
      </c>
      <c r="J560" s="10">
        <v>120650.85</v>
      </c>
      <c r="K560" s="10">
        <v>1174.79</v>
      </c>
      <c r="L560" s="10">
        <v>4.46</v>
      </c>
      <c r="M560" s="10">
        <v>0</v>
      </c>
      <c r="N560" s="10">
        <v>0</v>
      </c>
      <c r="O560" s="10">
        <v>591501.28</v>
      </c>
      <c r="P560" s="10">
        <v>17756713.899999999</v>
      </c>
      <c r="Q560" s="10">
        <v>30</v>
      </c>
      <c r="R560" s="10">
        <v>68.180000000000007</v>
      </c>
      <c r="S560" s="10">
        <v>2.25</v>
      </c>
      <c r="T560" s="10" t="s">
        <v>707</v>
      </c>
      <c r="U560" s="10" t="s">
        <v>1208</v>
      </c>
      <c r="V560" s="10"/>
      <c r="W560" s="10"/>
      <c r="X560" s="10"/>
      <c r="Y560" s="10"/>
      <c r="Z560" s="10"/>
      <c r="AA560" s="10"/>
      <c r="AB560" s="11"/>
    </row>
    <row r="561" spans="1:28">
      <c r="A561" s="12" t="s">
        <v>1849</v>
      </c>
      <c r="B561" s="13" t="s">
        <v>1298</v>
      </c>
      <c r="C561" s="13" t="s">
        <v>72</v>
      </c>
      <c r="D561" s="13" t="s">
        <v>52</v>
      </c>
      <c r="E561" s="13" t="s">
        <v>53</v>
      </c>
      <c r="F561" s="13" t="s">
        <v>86</v>
      </c>
      <c r="G561" s="13">
        <v>6620.21</v>
      </c>
      <c r="H561" s="13">
        <v>79442.52</v>
      </c>
      <c r="I561" s="13">
        <v>489.16</v>
      </c>
      <c r="J561" s="13">
        <v>33162.9</v>
      </c>
      <c r="K561" s="13">
        <v>67.8</v>
      </c>
      <c r="L561" s="13">
        <v>10.55</v>
      </c>
      <c r="M561" s="13">
        <v>0</v>
      </c>
      <c r="N561" s="13">
        <v>0</v>
      </c>
      <c r="O561" s="13">
        <v>897361.33</v>
      </c>
      <c r="P561" s="13">
        <v>21354854.489999998</v>
      </c>
      <c r="Q561" s="13">
        <v>23.8</v>
      </c>
      <c r="R561" s="13">
        <v>57.07</v>
      </c>
      <c r="S561" s="13">
        <v>24.41</v>
      </c>
      <c r="T561" s="13" t="s">
        <v>752</v>
      </c>
      <c r="U561" s="13" t="s">
        <v>1343</v>
      </c>
      <c r="V561" s="13"/>
      <c r="W561" s="13"/>
      <c r="X561" s="13"/>
      <c r="Y561" s="13"/>
      <c r="Z561" s="13"/>
      <c r="AA561" s="13"/>
      <c r="AB561" s="14"/>
    </row>
    <row r="562" spans="1:28">
      <c r="A562" s="9" t="s">
        <v>1850</v>
      </c>
      <c r="B562" s="10" t="s">
        <v>1851</v>
      </c>
      <c r="C562" s="10" t="s">
        <v>72</v>
      </c>
      <c r="D562" s="10" t="s">
        <v>52</v>
      </c>
      <c r="E562" s="10" t="s">
        <v>80</v>
      </c>
      <c r="F562" s="10" t="s">
        <v>86</v>
      </c>
      <c r="G562" s="10">
        <v>11999.01</v>
      </c>
      <c r="H562" s="10">
        <v>143988.12</v>
      </c>
      <c r="I562" s="10">
        <v>232.73</v>
      </c>
      <c r="J562" s="10">
        <v>335152.33</v>
      </c>
      <c r="K562" s="10">
        <v>1440.09</v>
      </c>
      <c r="L562" s="10">
        <v>3.77</v>
      </c>
      <c r="M562" s="10">
        <v>2126.11</v>
      </c>
      <c r="N562" s="10">
        <v>0</v>
      </c>
      <c r="O562" s="10">
        <v>949003.66</v>
      </c>
      <c r="P562" s="10">
        <v>4465037.3099999996</v>
      </c>
      <c r="Q562" s="10">
        <v>4.7</v>
      </c>
      <c r="R562" s="10">
        <v>60.29</v>
      </c>
      <c r="S562" s="10">
        <v>40.21</v>
      </c>
      <c r="T562" s="10" t="s">
        <v>718</v>
      </c>
      <c r="U562" s="10" t="s">
        <v>618</v>
      </c>
      <c r="V562" s="10"/>
      <c r="W562" s="10"/>
      <c r="X562" s="10"/>
      <c r="Y562" s="10"/>
      <c r="Z562" s="10"/>
      <c r="AA562" s="10"/>
      <c r="AB562" s="11"/>
    </row>
    <row r="563" spans="1:28">
      <c r="A563" s="12" t="s">
        <v>1852</v>
      </c>
      <c r="B563" s="13" t="s">
        <v>1853</v>
      </c>
      <c r="C563" s="13" t="s">
        <v>128</v>
      </c>
      <c r="D563" s="13" t="s">
        <v>73</v>
      </c>
      <c r="E563" s="13" t="s">
        <v>80</v>
      </c>
      <c r="F563" s="13" t="s">
        <v>54</v>
      </c>
      <c r="G563" s="13">
        <v>15989.66</v>
      </c>
      <c r="H563" s="13">
        <v>191875.92</v>
      </c>
      <c r="I563" s="13">
        <v>236.71</v>
      </c>
      <c r="J563" s="13">
        <v>547878.23</v>
      </c>
      <c r="K563" s="13">
        <v>2314.5500000000002</v>
      </c>
      <c r="L563" s="13">
        <v>4.24</v>
      </c>
      <c r="M563" s="13">
        <v>0</v>
      </c>
      <c r="N563" s="13">
        <v>0</v>
      </c>
      <c r="O563" s="13">
        <v>623182.86</v>
      </c>
      <c r="P563" s="13">
        <v>10815857.810000001</v>
      </c>
      <c r="Q563" s="13">
        <v>17.399999999999999</v>
      </c>
      <c r="R563" s="13">
        <v>79.12</v>
      </c>
      <c r="S563" s="13">
        <v>2.54</v>
      </c>
      <c r="T563" s="13" t="s">
        <v>527</v>
      </c>
      <c r="U563" s="13" t="s">
        <v>273</v>
      </c>
      <c r="V563" s="13"/>
      <c r="W563" s="13"/>
      <c r="X563" s="13"/>
      <c r="Y563" s="13"/>
      <c r="Z563" s="13"/>
      <c r="AA563" s="13"/>
      <c r="AB563" s="14"/>
    </row>
    <row r="564" spans="1:28">
      <c r="A564" s="9" t="s">
        <v>1854</v>
      </c>
      <c r="B564" s="10" t="s">
        <v>1855</v>
      </c>
      <c r="C564" s="10" t="s">
        <v>85</v>
      </c>
      <c r="D564" s="10" t="s">
        <v>100</v>
      </c>
      <c r="E564" s="10" t="s">
        <v>133</v>
      </c>
      <c r="F564" s="10" t="s">
        <v>75</v>
      </c>
      <c r="G564" s="10">
        <v>11790.38</v>
      </c>
      <c r="H564" s="10">
        <v>141484.56</v>
      </c>
      <c r="I564" s="10">
        <v>341.37</v>
      </c>
      <c r="J564" s="10">
        <v>256802.84</v>
      </c>
      <c r="K564" s="10">
        <v>752.27</v>
      </c>
      <c r="L564" s="10">
        <v>5.0999999999999996</v>
      </c>
      <c r="M564" s="10">
        <v>0</v>
      </c>
      <c r="N564" s="10">
        <v>1213.45</v>
      </c>
      <c r="O564" s="10">
        <v>424500.51</v>
      </c>
      <c r="P564" s="10">
        <v>13255917.619999999</v>
      </c>
      <c r="Q564" s="10">
        <v>31.2</v>
      </c>
      <c r="R564" s="10">
        <v>78.3</v>
      </c>
      <c r="S564" s="10">
        <v>47.96</v>
      </c>
      <c r="T564" s="10" t="s">
        <v>1305</v>
      </c>
      <c r="U564" s="10" t="s">
        <v>1856</v>
      </c>
      <c r="V564" s="10"/>
      <c r="W564" s="10"/>
      <c r="X564" s="10"/>
      <c r="Y564" s="10"/>
      <c r="Z564" s="10"/>
      <c r="AA564" s="10"/>
      <c r="AB564" s="11"/>
    </row>
    <row r="565" spans="1:28">
      <c r="A565" s="12" t="s">
        <v>1857</v>
      </c>
      <c r="B565" s="13" t="s">
        <v>1858</v>
      </c>
      <c r="C565" s="13" t="s">
        <v>143</v>
      </c>
      <c r="D565" s="13" t="s">
        <v>52</v>
      </c>
      <c r="E565" s="13" t="s">
        <v>53</v>
      </c>
      <c r="F565" s="13" t="s">
        <v>54</v>
      </c>
      <c r="G565" s="13">
        <v>12704.85</v>
      </c>
      <c r="H565" s="13">
        <v>152458.20000000001</v>
      </c>
      <c r="I565" s="13">
        <v>410.35</v>
      </c>
      <c r="J565" s="13">
        <v>145726.49</v>
      </c>
      <c r="K565" s="13">
        <v>355.13</v>
      </c>
      <c r="L565" s="13">
        <v>4.42</v>
      </c>
      <c r="M565" s="13">
        <v>1860.32</v>
      </c>
      <c r="N565" s="13">
        <v>0</v>
      </c>
      <c r="O565" s="13">
        <v>424185.79</v>
      </c>
      <c r="P565" s="13">
        <v>2811985.07</v>
      </c>
      <c r="Q565" s="13">
        <v>6.6</v>
      </c>
      <c r="R565" s="13">
        <v>70.430000000000007</v>
      </c>
      <c r="S565" s="13">
        <v>44.96</v>
      </c>
      <c r="T565" s="13" t="s">
        <v>1859</v>
      </c>
      <c r="U565" s="13" t="s">
        <v>986</v>
      </c>
      <c r="V565" s="13"/>
      <c r="W565" s="13"/>
      <c r="X565" s="13"/>
      <c r="Y565" s="13"/>
      <c r="Z565" s="13"/>
      <c r="AA565" s="13"/>
      <c r="AB565" s="14"/>
    </row>
    <row r="566" spans="1:28">
      <c r="A566" s="9" t="s">
        <v>1860</v>
      </c>
      <c r="B566" s="10" t="s">
        <v>211</v>
      </c>
      <c r="C566" s="10" t="s">
        <v>118</v>
      </c>
      <c r="D566" s="10" t="s">
        <v>73</v>
      </c>
      <c r="E566" s="10" t="s">
        <v>80</v>
      </c>
      <c r="F566" s="10" t="s">
        <v>54</v>
      </c>
      <c r="G566" s="10">
        <v>12954.44</v>
      </c>
      <c r="H566" s="10">
        <v>155453.28</v>
      </c>
      <c r="I566" s="10">
        <v>153.66</v>
      </c>
      <c r="J566" s="10">
        <v>340357.37</v>
      </c>
      <c r="K566" s="10">
        <v>2215</v>
      </c>
      <c r="L566" s="10">
        <v>3.02</v>
      </c>
      <c r="M566" s="10">
        <v>0</v>
      </c>
      <c r="N566" s="10">
        <v>0</v>
      </c>
      <c r="O566" s="10">
        <v>551798.9</v>
      </c>
      <c r="P566" s="10">
        <v>20819238.43</v>
      </c>
      <c r="Q566" s="10">
        <v>37.700000000000003</v>
      </c>
      <c r="R566" s="10">
        <v>70.31</v>
      </c>
      <c r="S566" s="10">
        <v>-23.14</v>
      </c>
      <c r="T566" s="10" t="s">
        <v>1861</v>
      </c>
      <c r="U566" s="10" t="s">
        <v>1862</v>
      </c>
      <c r="V566" s="10"/>
      <c r="W566" s="10"/>
      <c r="X566" s="10"/>
      <c r="Y566" s="10"/>
      <c r="Z566" s="10"/>
      <c r="AA566" s="10"/>
      <c r="AB566" s="11"/>
    </row>
    <row r="567" spans="1:28">
      <c r="A567" s="12" t="s">
        <v>1863</v>
      </c>
      <c r="B567" s="13" t="s">
        <v>1864</v>
      </c>
      <c r="C567" s="13" t="s">
        <v>72</v>
      </c>
      <c r="D567" s="13" t="s">
        <v>119</v>
      </c>
      <c r="E567" s="13" t="s">
        <v>80</v>
      </c>
      <c r="F567" s="13" t="s">
        <v>75</v>
      </c>
      <c r="G567" s="13">
        <v>5039.57</v>
      </c>
      <c r="H567" s="13">
        <v>60474.84</v>
      </c>
      <c r="I567" s="13">
        <v>220.48</v>
      </c>
      <c r="J567" s="13">
        <v>144519.35</v>
      </c>
      <c r="K567" s="13">
        <v>655.48</v>
      </c>
      <c r="L567" s="13">
        <v>1.01</v>
      </c>
      <c r="M567" s="13">
        <v>1398.58</v>
      </c>
      <c r="N567" s="13">
        <v>491.58</v>
      </c>
      <c r="O567" s="13">
        <v>349256.75</v>
      </c>
      <c r="P567" s="13">
        <v>6826390.6900000004</v>
      </c>
      <c r="Q567" s="13">
        <v>19.5</v>
      </c>
      <c r="R567" s="13">
        <v>81.180000000000007</v>
      </c>
      <c r="S567" s="13">
        <v>-15.49</v>
      </c>
      <c r="T567" s="13" t="s">
        <v>124</v>
      </c>
      <c r="U567" s="13" t="s">
        <v>1865</v>
      </c>
      <c r="V567" s="13"/>
      <c r="W567" s="13"/>
      <c r="X567" s="13"/>
      <c r="Y567" s="13"/>
      <c r="Z567" s="13"/>
      <c r="AA567" s="13"/>
      <c r="AB567" s="14"/>
    </row>
    <row r="568" spans="1:28">
      <c r="A568" s="9" t="s">
        <v>1866</v>
      </c>
      <c r="B568" s="10" t="s">
        <v>1370</v>
      </c>
      <c r="C568" s="10" t="s">
        <v>59</v>
      </c>
      <c r="D568" s="10" t="s">
        <v>52</v>
      </c>
      <c r="E568" s="10" t="s">
        <v>67</v>
      </c>
      <c r="F568" s="10" t="s">
        <v>86</v>
      </c>
      <c r="G568" s="10">
        <v>5657.64</v>
      </c>
      <c r="H568" s="10">
        <v>67891.679999999993</v>
      </c>
      <c r="I568" s="10">
        <v>760.59</v>
      </c>
      <c r="J568" s="10">
        <v>51924.69</v>
      </c>
      <c r="K568" s="10">
        <v>68.27</v>
      </c>
      <c r="L568" s="10">
        <v>5.0999999999999996</v>
      </c>
      <c r="M568" s="10">
        <v>413.01</v>
      </c>
      <c r="N568" s="10">
        <v>0</v>
      </c>
      <c r="O568" s="10">
        <v>339621.37</v>
      </c>
      <c r="P568" s="10">
        <v>22273502.02</v>
      </c>
      <c r="Q568" s="10">
        <v>65.599999999999994</v>
      </c>
      <c r="R568" s="10">
        <v>61.62</v>
      </c>
      <c r="S568" s="10">
        <v>41.25</v>
      </c>
      <c r="T568" s="10" t="s">
        <v>935</v>
      </c>
      <c r="U568" s="10" t="s">
        <v>184</v>
      </c>
      <c r="V568" s="10"/>
      <c r="W568" s="10"/>
      <c r="X568" s="10"/>
      <c r="Y568" s="10"/>
      <c r="Z568" s="10"/>
      <c r="AA568" s="10"/>
      <c r="AB568" s="11"/>
    </row>
    <row r="569" spans="1:28">
      <c r="A569" s="12" t="s">
        <v>1867</v>
      </c>
      <c r="B569" s="13" t="s">
        <v>1868</v>
      </c>
      <c r="C569" s="13" t="s">
        <v>277</v>
      </c>
      <c r="D569" s="13" t="s">
        <v>52</v>
      </c>
      <c r="E569" s="13" t="s">
        <v>133</v>
      </c>
      <c r="F569" s="13" t="s">
        <v>75</v>
      </c>
      <c r="G569" s="13">
        <v>6927.59</v>
      </c>
      <c r="H569" s="13">
        <v>83131.08</v>
      </c>
      <c r="I569" s="13">
        <v>367.93</v>
      </c>
      <c r="J569" s="13">
        <v>154501.98000000001</v>
      </c>
      <c r="K569" s="13">
        <v>419.92</v>
      </c>
      <c r="L569" s="13">
        <v>9.85</v>
      </c>
      <c r="M569" s="13">
        <v>1474.81</v>
      </c>
      <c r="N569" s="13">
        <v>0</v>
      </c>
      <c r="O569" s="13">
        <v>574217.76</v>
      </c>
      <c r="P569" s="13">
        <v>7064385.1699999999</v>
      </c>
      <c r="Q569" s="13">
        <v>12.3</v>
      </c>
      <c r="R569" s="13">
        <v>69.72</v>
      </c>
      <c r="S569" s="13">
        <v>-15.97</v>
      </c>
      <c r="T569" s="13" t="s">
        <v>1541</v>
      </c>
      <c r="U569" s="13" t="s">
        <v>1611</v>
      </c>
      <c r="V569" s="13"/>
      <c r="W569" s="13"/>
      <c r="X569" s="13"/>
      <c r="Y569" s="13"/>
      <c r="Z569" s="13"/>
      <c r="AA569" s="13"/>
      <c r="AB569" s="14"/>
    </row>
    <row r="570" spans="1:28">
      <c r="A570" s="9" t="s">
        <v>1869</v>
      </c>
      <c r="B570" s="10" t="s">
        <v>1870</v>
      </c>
      <c r="C570" s="10" t="s">
        <v>51</v>
      </c>
      <c r="D570" s="10" t="s">
        <v>119</v>
      </c>
      <c r="E570" s="10" t="s">
        <v>80</v>
      </c>
      <c r="F570" s="10" t="s">
        <v>86</v>
      </c>
      <c r="G570" s="10">
        <v>4943.53</v>
      </c>
      <c r="H570" s="10">
        <v>59322.36</v>
      </c>
      <c r="I570" s="10">
        <v>156.24</v>
      </c>
      <c r="J570" s="10">
        <v>74163.08</v>
      </c>
      <c r="K570" s="10">
        <v>474.67</v>
      </c>
      <c r="L570" s="10">
        <v>3.17</v>
      </c>
      <c r="M570" s="10">
        <v>0</v>
      </c>
      <c r="N570" s="10">
        <v>943.29</v>
      </c>
      <c r="O570" s="10">
        <v>189213.5</v>
      </c>
      <c r="P570" s="10">
        <v>8310503.2300000004</v>
      </c>
      <c r="Q570" s="10">
        <v>43.9</v>
      </c>
      <c r="R570" s="10">
        <v>68.47</v>
      </c>
      <c r="S570" s="10">
        <v>-37.869999999999997</v>
      </c>
      <c r="T570" s="10" t="s">
        <v>1871</v>
      </c>
      <c r="U570" s="10" t="s">
        <v>1562</v>
      </c>
      <c r="V570" s="10"/>
      <c r="W570" s="10"/>
      <c r="X570" s="10"/>
      <c r="Y570" s="10"/>
      <c r="Z570" s="10"/>
      <c r="AA570" s="10"/>
      <c r="AB570" s="11"/>
    </row>
    <row r="571" spans="1:28">
      <c r="A571" s="12" t="s">
        <v>1872</v>
      </c>
      <c r="B571" s="13" t="s">
        <v>1712</v>
      </c>
      <c r="C571" s="13" t="s">
        <v>85</v>
      </c>
      <c r="D571" s="13" t="s">
        <v>73</v>
      </c>
      <c r="E571" s="13" t="s">
        <v>133</v>
      </c>
      <c r="F571" s="13" t="s">
        <v>86</v>
      </c>
      <c r="G571" s="13">
        <v>16027.59</v>
      </c>
      <c r="H571" s="13">
        <v>192331.08</v>
      </c>
      <c r="I571" s="13">
        <v>598.19000000000005</v>
      </c>
      <c r="J571" s="13">
        <v>216985.9</v>
      </c>
      <c r="K571" s="13">
        <v>362.74</v>
      </c>
      <c r="L571" s="13">
        <v>1.62</v>
      </c>
      <c r="M571" s="13">
        <v>0</v>
      </c>
      <c r="N571" s="13">
        <v>0</v>
      </c>
      <c r="O571" s="13">
        <v>201549.9</v>
      </c>
      <c r="P571" s="13">
        <v>10185976.73</v>
      </c>
      <c r="Q571" s="13">
        <v>50.5</v>
      </c>
      <c r="R571" s="13">
        <v>80.16</v>
      </c>
      <c r="S571" s="13">
        <v>9.1199999999999992</v>
      </c>
      <c r="T571" s="13" t="s">
        <v>1873</v>
      </c>
      <c r="U571" s="13" t="s">
        <v>1874</v>
      </c>
      <c r="V571" s="13"/>
      <c r="W571" s="13"/>
      <c r="X571" s="13"/>
      <c r="Y571" s="13"/>
      <c r="Z571" s="13"/>
      <c r="AA571" s="13"/>
      <c r="AB571" s="14"/>
    </row>
    <row r="572" spans="1:28">
      <c r="A572" s="9" t="s">
        <v>1875</v>
      </c>
      <c r="B572" s="10" t="s">
        <v>1876</v>
      </c>
      <c r="C572" s="10" t="s">
        <v>138</v>
      </c>
      <c r="D572" s="10" t="s">
        <v>52</v>
      </c>
      <c r="E572" s="10" t="s">
        <v>80</v>
      </c>
      <c r="F572" s="10" t="s">
        <v>86</v>
      </c>
      <c r="G572" s="10">
        <v>3038.04</v>
      </c>
      <c r="H572" s="10">
        <v>36456.480000000003</v>
      </c>
      <c r="I572" s="10">
        <v>232.89</v>
      </c>
      <c r="J572" s="10">
        <v>90834.44</v>
      </c>
      <c r="K572" s="10">
        <v>390.03</v>
      </c>
      <c r="L572" s="10">
        <v>9.82</v>
      </c>
      <c r="M572" s="10">
        <v>0</v>
      </c>
      <c r="N572" s="10">
        <v>299.23</v>
      </c>
      <c r="O572" s="10">
        <v>522885.64</v>
      </c>
      <c r="P572" s="10">
        <v>17076685.879999999</v>
      </c>
      <c r="Q572" s="10">
        <v>32.700000000000003</v>
      </c>
      <c r="R572" s="10">
        <v>72.760000000000005</v>
      </c>
      <c r="S572" s="10">
        <v>-35.19</v>
      </c>
      <c r="T572" s="10" t="s">
        <v>1236</v>
      </c>
      <c r="U572" s="10" t="s">
        <v>1053</v>
      </c>
      <c r="V572" s="10"/>
      <c r="W572" s="10"/>
      <c r="X572" s="10"/>
      <c r="Y572" s="10"/>
      <c r="Z572" s="10"/>
      <c r="AA572" s="10"/>
      <c r="AB572" s="11"/>
    </row>
    <row r="573" spans="1:28">
      <c r="A573" s="12" t="s">
        <v>1877</v>
      </c>
      <c r="B573" s="13" t="s">
        <v>1878</v>
      </c>
      <c r="C573" s="13" t="s">
        <v>118</v>
      </c>
      <c r="D573" s="13" t="s">
        <v>60</v>
      </c>
      <c r="E573" s="13" t="s">
        <v>80</v>
      </c>
      <c r="F573" s="13" t="s">
        <v>86</v>
      </c>
      <c r="G573" s="13">
        <v>8693.06</v>
      </c>
      <c r="H573" s="13">
        <v>104316.72</v>
      </c>
      <c r="I573" s="13">
        <v>244.39</v>
      </c>
      <c r="J573" s="13">
        <v>310992.11</v>
      </c>
      <c r="K573" s="13">
        <v>1272.52</v>
      </c>
      <c r="L573" s="13">
        <v>5.22</v>
      </c>
      <c r="M573" s="13">
        <v>2694.64</v>
      </c>
      <c r="N573" s="13">
        <v>965.28</v>
      </c>
      <c r="O573" s="13">
        <v>474308.19</v>
      </c>
      <c r="P573" s="13">
        <v>7198797.29</v>
      </c>
      <c r="Q573" s="13">
        <v>15.2</v>
      </c>
      <c r="R573" s="13">
        <v>75.040000000000006</v>
      </c>
      <c r="S573" s="13">
        <v>13.95</v>
      </c>
      <c r="T573" s="13" t="s">
        <v>1879</v>
      </c>
      <c r="U573" s="13" t="s">
        <v>1880</v>
      </c>
      <c r="V573" s="13"/>
      <c r="W573" s="13"/>
      <c r="X573" s="13"/>
      <c r="Y573" s="13"/>
      <c r="Z573" s="13"/>
      <c r="AA573" s="13"/>
      <c r="AB573" s="14"/>
    </row>
    <row r="574" spans="1:28">
      <c r="A574" s="9" t="s">
        <v>1881</v>
      </c>
      <c r="B574" s="10" t="s">
        <v>952</v>
      </c>
      <c r="C574" s="10" t="s">
        <v>59</v>
      </c>
      <c r="D574" s="10" t="s">
        <v>52</v>
      </c>
      <c r="E574" s="10" t="s">
        <v>61</v>
      </c>
      <c r="F574" s="10" t="s">
        <v>75</v>
      </c>
      <c r="G574" s="10">
        <v>3780.62</v>
      </c>
      <c r="H574" s="10">
        <v>45367.44</v>
      </c>
      <c r="I574" s="10">
        <v>480.73</v>
      </c>
      <c r="J574" s="10">
        <v>33045.870000000003</v>
      </c>
      <c r="K574" s="10">
        <v>-68.739999999999995</v>
      </c>
      <c r="L574" s="10">
        <v>8.93</v>
      </c>
      <c r="M574" s="10">
        <v>0</v>
      </c>
      <c r="N574" s="10">
        <v>0</v>
      </c>
      <c r="O574" s="10">
        <v>246838.07</v>
      </c>
      <c r="P574" s="10">
        <v>5861928.3799999999</v>
      </c>
      <c r="Q574" s="10">
        <v>23.7</v>
      </c>
      <c r="R574" s="10">
        <v>59.26</v>
      </c>
      <c r="S574" s="10">
        <v>38.64</v>
      </c>
      <c r="T574" s="10" t="s">
        <v>1694</v>
      </c>
      <c r="U574" s="10" t="s">
        <v>1882</v>
      </c>
      <c r="V574" s="10"/>
      <c r="W574" s="10"/>
      <c r="X574" s="10"/>
      <c r="Y574" s="10"/>
      <c r="Z574" s="10"/>
      <c r="AA574" s="10"/>
      <c r="AB574" s="11"/>
    </row>
    <row r="575" spans="1:28">
      <c r="A575" s="12" t="s">
        <v>1883</v>
      </c>
      <c r="B575" s="13" t="s">
        <v>1884</v>
      </c>
      <c r="C575" s="13" t="s">
        <v>143</v>
      </c>
      <c r="D575" s="13" t="s">
        <v>119</v>
      </c>
      <c r="E575" s="13" t="s">
        <v>133</v>
      </c>
      <c r="F575" s="13" t="s">
        <v>54</v>
      </c>
      <c r="G575" s="13">
        <v>17324.04</v>
      </c>
      <c r="H575" s="13">
        <v>207888.48</v>
      </c>
      <c r="I575" s="13">
        <v>587.14</v>
      </c>
      <c r="J575" s="13">
        <v>151944.60999999999</v>
      </c>
      <c r="K575" s="13">
        <v>258.79000000000002</v>
      </c>
      <c r="L575" s="13">
        <v>7.49</v>
      </c>
      <c r="M575" s="13">
        <v>569.23</v>
      </c>
      <c r="N575" s="13">
        <v>0</v>
      </c>
      <c r="O575" s="13">
        <v>214052.35</v>
      </c>
      <c r="P575" s="13">
        <v>8169212.6399999997</v>
      </c>
      <c r="Q575" s="13">
        <v>38.200000000000003</v>
      </c>
      <c r="R575" s="13">
        <v>55.29</v>
      </c>
      <c r="S575" s="13">
        <v>10.07</v>
      </c>
      <c r="T575" s="13" t="s">
        <v>1885</v>
      </c>
      <c r="U575" s="13" t="s">
        <v>1676</v>
      </c>
      <c r="V575" s="13"/>
      <c r="W575" s="13"/>
      <c r="X575" s="13"/>
      <c r="Y575" s="13"/>
      <c r="Z575" s="13"/>
      <c r="AA575" s="13"/>
      <c r="AB575" s="14"/>
    </row>
    <row r="576" spans="1:28">
      <c r="A576" s="9" t="s">
        <v>1886</v>
      </c>
      <c r="B576" s="10" t="s">
        <v>1887</v>
      </c>
      <c r="C576" s="10" t="s">
        <v>59</v>
      </c>
      <c r="D576" s="10" t="s">
        <v>73</v>
      </c>
      <c r="E576" s="10" t="s">
        <v>67</v>
      </c>
      <c r="F576" s="10" t="s">
        <v>54</v>
      </c>
      <c r="G576" s="10">
        <v>9357.2199999999993</v>
      </c>
      <c r="H576" s="10">
        <v>112286.64</v>
      </c>
      <c r="I576" s="10">
        <v>943.49</v>
      </c>
      <c r="J576" s="10">
        <v>229894.29</v>
      </c>
      <c r="K576" s="10">
        <v>243.66</v>
      </c>
      <c r="L576" s="10">
        <v>7.41</v>
      </c>
      <c r="M576" s="10">
        <v>800.87</v>
      </c>
      <c r="N576" s="10">
        <v>0</v>
      </c>
      <c r="O576" s="10">
        <v>754112.86</v>
      </c>
      <c r="P576" s="10">
        <v>912869.86</v>
      </c>
      <c r="Q576" s="10">
        <v>1.2</v>
      </c>
      <c r="R576" s="10">
        <v>68.849999999999994</v>
      </c>
      <c r="S576" s="10">
        <v>-33.520000000000003</v>
      </c>
      <c r="T576" s="10" t="s">
        <v>1511</v>
      </c>
      <c r="U576" s="10" t="s">
        <v>1574</v>
      </c>
      <c r="V576" s="10"/>
      <c r="W576" s="10"/>
      <c r="X576" s="10"/>
      <c r="Y576" s="10"/>
      <c r="Z576" s="10"/>
      <c r="AA576" s="10"/>
      <c r="AB576" s="11"/>
    </row>
    <row r="577" spans="1:28">
      <c r="A577" s="12" t="s">
        <v>1888</v>
      </c>
      <c r="B577" s="13" t="s">
        <v>1889</v>
      </c>
      <c r="C577" s="13" t="s">
        <v>72</v>
      </c>
      <c r="D577" s="13" t="s">
        <v>60</v>
      </c>
      <c r="E577" s="13" t="s">
        <v>53</v>
      </c>
      <c r="F577" s="13" t="s">
        <v>75</v>
      </c>
      <c r="G577" s="13">
        <v>15066.95</v>
      </c>
      <c r="H577" s="13">
        <v>180803.4</v>
      </c>
      <c r="I577" s="13">
        <v>369.23</v>
      </c>
      <c r="J577" s="13">
        <v>577442.01</v>
      </c>
      <c r="K577" s="13">
        <v>-1563.91</v>
      </c>
      <c r="L577" s="13">
        <v>1.88</v>
      </c>
      <c r="M577" s="13">
        <v>0</v>
      </c>
      <c r="N577" s="13">
        <v>0</v>
      </c>
      <c r="O577" s="13">
        <v>221377.94</v>
      </c>
      <c r="P577" s="13">
        <v>14445294.91</v>
      </c>
      <c r="Q577" s="13">
        <v>65.3</v>
      </c>
      <c r="R577" s="13">
        <v>80.489999999999995</v>
      </c>
      <c r="S577" s="13">
        <v>-16.48</v>
      </c>
      <c r="T577" s="13" t="s">
        <v>1890</v>
      </c>
      <c r="U577" s="13" t="s">
        <v>1891</v>
      </c>
      <c r="V577" s="13"/>
      <c r="W577" s="13"/>
      <c r="X577" s="13"/>
      <c r="Y577" s="13"/>
      <c r="Z577" s="13"/>
      <c r="AA577" s="13"/>
      <c r="AB577" s="14"/>
    </row>
    <row r="578" spans="1:28">
      <c r="A578" s="9" t="s">
        <v>1892</v>
      </c>
      <c r="B578" s="10" t="s">
        <v>1893</v>
      </c>
      <c r="C578" s="10" t="s">
        <v>175</v>
      </c>
      <c r="D578" s="10" t="s">
        <v>119</v>
      </c>
      <c r="E578" s="10" t="s">
        <v>74</v>
      </c>
      <c r="F578" s="10" t="s">
        <v>86</v>
      </c>
      <c r="G578" s="10">
        <v>9035.8799999999992</v>
      </c>
      <c r="H578" s="10">
        <v>108430.56</v>
      </c>
      <c r="I578" s="10">
        <v>77.989999999999995</v>
      </c>
      <c r="J578" s="10">
        <v>63010.559999999998</v>
      </c>
      <c r="K578" s="10">
        <v>-807.93</v>
      </c>
      <c r="L578" s="10">
        <v>1.43</v>
      </c>
      <c r="M578" s="10">
        <v>2590.86</v>
      </c>
      <c r="N578" s="10">
        <v>0</v>
      </c>
      <c r="O578" s="10">
        <v>732806.27</v>
      </c>
      <c r="P578" s="10">
        <v>13658727.16</v>
      </c>
      <c r="Q578" s="10">
        <v>18.600000000000001</v>
      </c>
      <c r="R578" s="10">
        <v>55.61</v>
      </c>
      <c r="S578" s="10">
        <v>-22.44</v>
      </c>
      <c r="T578" s="10" t="s">
        <v>1894</v>
      </c>
      <c r="U578" s="10" t="s">
        <v>1895</v>
      </c>
      <c r="V578" s="10"/>
      <c r="W578" s="10"/>
      <c r="X578" s="10"/>
      <c r="Y578" s="10"/>
      <c r="Z578" s="10"/>
      <c r="AA578" s="10"/>
      <c r="AB578" s="11"/>
    </row>
    <row r="579" spans="1:28">
      <c r="A579" s="12" t="s">
        <v>1896</v>
      </c>
      <c r="B579" s="13" t="s">
        <v>972</v>
      </c>
      <c r="C579" s="13" t="s">
        <v>51</v>
      </c>
      <c r="D579" s="13" t="s">
        <v>60</v>
      </c>
      <c r="E579" s="13" t="s">
        <v>61</v>
      </c>
      <c r="F579" s="13" t="s">
        <v>86</v>
      </c>
      <c r="G579" s="13">
        <v>2944.84</v>
      </c>
      <c r="H579" s="13">
        <v>35338.080000000002</v>
      </c>
      <c r="I579" s="13">
        <v>780.51</v>
      </c>
      <c r="J579" s="13">
        <v>101154.42</v>
      </c>
      <c r="K579" s="13">
        <v>-129.6</v>
      </c>
      <c r="L579" s="13">
        <v>1.59</v>
      </c>
      <c r="M579" s="13">
        <v>0</v>
      </c>
      <c r="N579" s="13">
        <v>0</v>
      </c>
      <c r="O579" s="13">
        <v>570048.52</v>
      </c>
      <c r="P579" s="13">
        <v>11878224.74</v>
      </c>
      <c r="Q579" s="13">
        <v>20.8</v>
      </c>
      <c r="R579" s="13">
        <v>76.08</v>
      </c>
      <c r="S579" s="13">
        <v>-24.28</v>
      </c>
      <c r="T579" s="13" t="s">
        <v>1111</v>
      </c>
      <c r="U579" s="13" t="s">
        <v>1074</v>
      </c>
      <c r="V579" s="13"/>
      <c r="W579" s="13"/>
      <c r="X579" s="13"/>
      <c r="Y579" s="13"/>
      <c r="Z579" s="13"/>
      <c r="AA579" s="13"/>
      <c r="AB579" s="14"/>
    </row>
    <row r="580" spans="1:28">
      <c r="A580" s="9" t="s">
        <v>1897</v>
      </c>
      <c r="B580" s="10" t="s">
        <v>1898</v>
      </c>
      <c r="C580" s="10" t="s">
        <v>143</v>
      </c>
      <c r="D580" s="10" t="s">
        <v>52</v>
      </c>
      <c r="E580" s="10" t="s">
        <v>74</v>
      </c>
      <c r="F580" s="10" t="s">
        <v>54</v>
      </c>
      <c r="G580" s="10">
        <v>3665.39</v>
      </c>
      <c r="H580" s="10">
        <v>43984.68</v>
      </c>
      <c r="I580" s="10">
        <v>110.03</v>
      </c>
      <c r="J580" s="10">
        <v>22539.39</v>
      </c>
      <c r="K580" s="10"/>
      <c r="L580" s="10">
        <v>9.36</v>
      </c>
      <c r="M580" s="10">
        <v>0</v>
      </c>
      <c r="N580" s="10">
        <v>347.97</v>
      </c>
      <c r="O580" s="10">
        <v>748107.26</v>
      </c>
      <c r="P580" s="10">
        <v>4974255.9800000004</v>
      </c>
      <c r="Q580" s="10">
        <v>6.6</v>
      </c>
      <c r="R580" s="10">
        <v>65.83</v>
      </c>
      <c r="S580" s="10">
        <v>9.66</v>
      </c>
      <c r="T580" s="10" t="s">
        <v>1899</v>
      </c>
      <c r="U580" s="10" t="s">
        <v>68</v>
      </c>
      <c r="V580" s="10"/>
      <c r="W580" s="10"/>
      <c r="X580" s="10"/>
      <c r="Y580" s="10"/>
      <c r="Z580" s="10"/>
      <c r="AA580" s="10"/>
      <c r="AB580" s="11"/>
    </row>
    <row r="581" spans="1:28">
      <c r="A581" s="12" t="s">
        <v>1900</v>
      </c>
      <c r="B581" s="13" t="s">
        <v>1901</v>
      </c>
      <c r="C581" s="13" t="s">
        <v>143</v>
      </c>
      <c r="D581" s="13" t="s">
        <v>52</v>
      </c>
      <c r="E581" s="13" t="s">
        <v>53</v>
      </c>
      <c r="F581" s="13" t="s">
        <v>75</v>
      </c>
      <c r="G581" s="13">
        <v>9538.48</v>
      </c>
      <c r="H581" s="13">
        <v>114461.75999999999</v>
      </c>
      <c r="I581" s="13">
        <v>448.35</v>
      </c>
      <c r="J581" s="13">
        <v>253110.36</v>
      </c>
      <c r="K581" s="13">
        <v>564.54</v>
      </c>
      <c r="L581" s="13">
        <v>6.02</v>
      </c>
      <c r="M581" s="13">
        <v>0</v>
      </c>
      <c r="N581" s="13">
        <v>845.07</v>
      </c>
      <c r="O581" s="13">
        <v>795710.66</v>
      </c>
      <c r="P581" s="13">
        <v>6193111.4299999997</v>
      </c>
      <c r="Q581" s="13">
        <v>7.8</v>
      </c>
      <c r="R581" s="13">
        <v>65.38</v>
      </c>
      <c r="S581" s="13">
        <v>39.590000000000003</v>
      </c>
      <c r="T581" s="13" t="s">
        <v>708</v>
      </c>
      <c r="U581" s="13" t="s">
        <v>1902</v>
      </c>
      <c r="V581" s="13"/>
      <c r="W581" s="13"/>
      <c r="X581" s="13"/>
      <c r="Y581" s="13"/>
      <c r="Z581" s="13"/>
      <c r="AA581" s="13"/>
      <c r="AB581" s="14"/>
    </row>
    <row r="582" spans="1:28">
      <c r="A582" s="9" t="s">
        <v>1903</v>
      </c>
      <c r="B582" s="10" t="s">
        <v>1802</v>
      </c>
      <c r="C582" s="10" t="s">
        <v>99</v>
      </c>
      <c r="D582" s="10" t="s">
        <v>119</v>
      </c>
      <c r="E582" s="10" t="s">
        <v>80</v>
      </c>
      <c r="F582" s="10" t="s">
        <v>86</v>
      </c>
      <c r="G582" s="10">
        <v>2770.71</v>
      </c>
      <c r="H582" s="10">
        <v>33248.519999999997</v>
      </c>
      <c r="I582" s="10">
        <v>150.52000000000001</v>
      </c>
      <c r="J582" s="10">
        <v>49962.720000000001</v>
      </c>
      <c r="K582" s="10">
        <v>331.93</v>
      </c>
      <c r="L582" s="10">
        <v>8.2100000000000009</v>
      </c>
      <c r="M582" s="10">
        <v>0</v>
      </c>
      <c r="N582" s="10">
        <v>0</v>
      </c>
      <c r="O582" s="10">
        <v>745275.86</v>
      </c>
      <c r="P582" s="10">
        <v>24732083.43</v>
      </c>
      <c r="Q582" s="10">
        <v>33.200000000000003</v>
      </c>
      <c r="R582" s="10">
        <v>65.760000000000005</v>
      </c>
      <c r="S582" s="10">
        <v>41.84</v>
      </c>
      <c r="T582" s="10" t="s">
        <v>255</v>
      </c>
      <c r="U582" s="10" t="s">
        <v>1673</v>
      </c>
      <c r="V582" s="10"/>
      <c r="W582" s="10"/>
      <c r="X582" s="10"/>
      <c r="Y582" s="10"/>
      <c r="Z582" s="10"/>
      <c r="AA582" s="10"/>
      <c r="AB582" s="11"/>
    </row>
    <row r="583" spans="1:28">
      <c r="A583" s="12" t="s">
        <v>1904</v>
      </c>
      <c r="B583" s="13" t="s">
        <v>1898</v>
      </c>
      <c r="C583" s="13" t="s">
        <v>128</v>
      </c>
      <c r="D583" s="13" t="s">
        <v>100</v>
      </c>
      <c r="E583" s="13" t="s">
        <v>90</v>
      </c>
      <c r="F583" s="13" t="s">
        <v>75</v>
      </c>
      <c r="G583" s="13">
        <v>11414.82</v>
      </c>
      <c r="H583" s="13">
        <v>136977.84</v>
      </c>
      <c r="I583" s="13">
        <v>1046.1600000000001</v>
      </c>
      <c r="J583" s="13">
        <v>98783.13</v>
      </c>
      <c r="K583" s="13">
        <v>94.42</v>
      </c>
      <c r="L583" s="13">
        <v>3.68</v>
      </c>
      <c r="M583" s="13">
        <v>0</v>
      </c>
      <c r="N583" s="13">
        <v>0</v>
      </c>
      <c r="O583" s="13">
        <v>934775.41</v>
      </c>
      <c r="P583" s="13">
        <v>17518886.379999999</v>
      </c>
      <c r="Q583" s="13">
        <v>18.7</v>
      </c>
      <c r="R583" s="13">
        <v>70.069999999999993</v>
      </c>
      <c r="S583" s="13">
        <v>23.92</v>
      </c>
      <c r="T583" s="13" t="s">
        <v>1905</v>
      </c>
      <c r="U583" s="13" t="s">
        <v>213</v>
      </c>
      <c r="V583" s="13"/>
      <c r="W583" s="13"/>
      <c r="X583" s="13"/>
      <c r="Y583" s="13"/>
      <c r="Z583" s="13"/>
      <c r="AA583" s="13"/>
      <c r="AB583" s="14"/>
    </row>
    <row r="584" spans="1:28">
      <c r="A584" s="9" t="s">
        <v>1906</v>
      </c>
      <c r="B584" s="10" t="s">
        <v>1907</v>
      </c>
      <c r="C584" s="10" t="s">
        <v>143</v>
      </c>
      <c r="D584" s="10" t="s">
        <v>60</v>
      </c>
      <c r="E584" s="10" t="s">
        <v>90</v>
      </c>
      <c r="F584" s="10" t="s">
        <v>75</v>
      </c>
      <c r="G584" s="10">
        <v>15930.05</v>
      </c>
      <c r="H584" s="10">
        <v>191160.6</v>
      </c>
      <c r="I584" s="10">
        <v>723.88</v>
      </c>
      <c r="J584" s="10">
        <v>288387.33</v>
      </c>
      <c r="K584" s="10">
        <v>398.39</v>
      </c>
      <c r="L584" s="10">
        <v>5.8</v>
      </c>
      <c r="M584" s="10">
        <v>0</v>
      </c>
      <c r="N584" s="10">
        <v>2787.3</v>
      </c>
      <c r="O584" s="10">
        <v>923643.1</v>
      </c>
      <c r="P584" s="10">
        <v>11991415.76</v>
      </c>
      <c r="Q584" s="10">
        <v>13</v>
      </c>
      <c r="R584" s="10">
        <v>70.959999999999994</v>
      </c>
      <c r="S584" s="10">
        <v>37.630000000000003</v>
      </c>
      <c r="T584" s="10" t="s">
        <v>1908</v>
      </c>
      <c r="U584" s="10" t="s">
        <v>1828</v>
      </c>
      <c r="V584" s="10"/>
      <c r="W584" s="10"/>
      <c r="X584" s="10"/>
      <c r="Y584" s="10"/>
      <c r="Z584" s="10"/>
      <c r="AA584" s="10"/>
      <c r="AB584" s="11"/>
    </row>
    <row r="585" spans="1:28">
      <c r="A585" s="12" t="s">
        <v>1909</v>
      </c>
      <c r="B585" s="13" t="s">
        <v>1162</v>
      </c>
      <c r="C585" s="13" t="s">
        <v>59</v>
      </c>
      <c r="D585" s="13" t="s">
        <v>52</v>
      </c>
      <c r="E585" s="13" t="s">
        <v>90</v>
      </c>
      <c r="F585" s="13" t="s">
        <v>54</v>
      </c>
      <c r="G585" s="13">
        <v>16020.02</v>
      </c>
      <c r="H585" s="13">
        <v>192240.24</v>
      </c>
      <c r="I585" s="13">
        <v>926.22</v>
      </c>
      <c r="J585" s="13">
        <v>131598.91</v>
      </c>
      <c r="K585" s="13">
        <v>142.08000000000001</v>
      </c>
      <c r="L585" s="13">
        <v>9.85</v>
      </c>
      <c r="M585" s="13">
        <v>2273.88</v>
      </c>
      <c r="N585" s="13">
        <v>0</v>
      </c>
      <c r="O585" s="13">
        <v>432488.91</v>
      </c>
      <c r="P585" s="13">
        <v>23796319.030000001</v>
      </c>
      <c r="Q585" s="13">
        <v>55</v>
      </c>
      <c r="R585" s="13">
        <v>61.17</v>
      </c>
      <c r="S585" s="13">
        <v>-24.05</v>
      </c>
      <c r="T585" s="13" t="s">
        <v>868</v>
      </c>
      <c r="U585" s="13" t="s">
        <v>1604</v>
      </c>
      <c r="V585" s="13"/>
      <c r="W585" s="13"/>
      <c r="X585" s="13"/>
      <c r="Y585" s="13"/>
      <c r="Z585" s="13"/>
      <c r="AA585" s="13"/>
      <c r="AB585" s="14"/>
    </row>
    <row r="586" spans="1:28">
      <c r="A586" s="9" t="s">
        <v>1910</v>
      </c>
      <c r="B586" s="10" t="s">
        <v>1911</v>
      </c>
      <c r="C586" s="10" t="s">
        <v>128</v>
      </c>
      <c r="D586" s="10" t="s">
        <v>60</v>
      </c>
      <c r="E586" s="10" t="s">
        <v>90</v>
      </c>
      <c r="F586" s="10" t="s">
        <v>86</v>
      </c>
      <c r="G586" s="10">
        <v>10487.58</v>
      </c>
      <c r="H586" s="10">
        <v>125850.96</v>
      </c>
      <c r="I586" s="10">
        <v>887.65</v>
      </c>
      <c r="J586" s="10">
        <v>261100.63</v>
      </c>
      <c r="K586" s="10">
        <v>294.14999999999998</v>
      </c>
      <c r="L586" s="10">
        <v>0.96</v>
      </c>
      <c r="M586" s="10">
        <v>2620.79</v>
      </c>
      <c r="N586" s="10">
        <v>978.41</v>
      </c>
      <c r="O586" s="10">
        <v>805884.91</v>
      </c>
      <c r="P586" s="10">
        <v>13403507.49</v>
      </c>
      <c r="Q586" s="10">
        <v>16.600000000000001</v>
      </c>
      <c r="R586" s="10">
        <v>80.790000000000006</v>
      </c>
      <c r="S586" s="10">
        <v>46.79</v>
      </c>
      <c r="T586" s="10" t="s">
        <v>645</v>
      </c>
      <c r="U586" s="10" t="s">
        <v>1912</v>
      </c>
      <c r="V586" s="10"/>
      <c r="W586" s="10"/>
      <c r="X586" s="10"/>
      <c r="Y586" s="10"/>
      <c r="Z586" s="10"/>
      <c r="AA586" s="10"/>
      <c r="AB586" s="11"/>
    </row>
    <row r="587" spans="1:28">
      <c r="A587" s="12" t="s">
        <v>1913</v>
      </c>
      <c r="B587" s="13" t="s">
        <v>1914</v>
      </c>
      <c r="C587" s="13" t="s">
        <v>72</v>
      </c>
      <c r="D587" s="13" t="s">
        <v>52</v>
      </c>
      <c r="E587" s="13" t="s">
        <v>67</v>
      </c>
      <c r="F587" s="13" t="s">
        <v>86</v>
      </c>
      <c r="G587" s="13">
        <v>4829.57</v>
      </c>
      <c r="H587" s="13">
        <v>57954.84</v>
      </c>
      <c r="I587" s="13">
        <v>707.23</v>
      </c>
      <c r="J587" s="13">
        <v>111661.49</v>
      </c>
      <c r="K587" s="13">
        <v>157.88999999999999</v>
      </c>
      <c r="L587" s="13">
        <v>4.45</v>
      </c>
      <c r="M587" s="13">
        <v>1636.42</v>
      </c>
      <c r="N587" s="13">
        <v>700.18</v>
      </c>
      <c r="O587" s="13">
        <v>862171.86</v>
      </c>
      <c r="P587" s="13">
        <v>10837255.08</v>
      </c>
      <c r="Q587" s="13">
        <v>12.6</v>
      </c>
      <c r="R587" s="13">
        <v>69.180000000000007</v>
      </c>
      <c r="S587" s="13">
        <v>41.13</v>
      </c>
      <c r="T587" s="13" t="s">
        <v>601</v>
      </c>
      <c r="U587" s="13" t="s">
        <v>1181</v>
      </c>
      <c r="V587" s="13"/>
      <c r="W587" s="13"/>
      <c r="X587" s="13"/>
      <c r="Y587" s="13"/>
      <c r="Z587" s="13"/>
      <c r="AA587" s="13"/>
      <c r="AB587" s="14"/>
    </row>
    <row r="588" spans="1:28">
      <c r="A588" s="9" t="s">
        <v>1915</v>
      </c>
      <c r="B588" s="10" t="s">
        <v>1916</v>
      </c>
      <c r="C588" s="10" t="s">
        <v>59</v>
      </c>
      <c r="D588" s="10" t="s">
        <v>119</v>
      </c>
      <c r="E588" s="10" t="s">
        <v>133</v>
      </c>
      <c r="F588" s="10" t="s">
        <v>86</v>
      </c>
      <c r="G588" s="10">
        <v>8333.4500000000007</v>
      </c>
      <c r="H588" s="10">
        <v>100001.4</v>
      </c>
      <c r="I588" s="10">
        <v>512.86</v>
      </c>
      <c r="J588" s="10">
        <v>186721.76</v>
      </c>
      <c r="K588" s="10">
        <v>364.08</v>
      </c>
      <c r="L588" s="10">
        <v>9.57</v>
      </c>
      <c r="M588" s="10">
        <v>0</v>
      </c>
      <c r="N588" s="10">
        <v>0</v>
      </c>
      <c r="O588" s="10">
        <v>567239.80000000005</v>
      </c>
      <c r="P588" s="10">
        <v>1703309.48</v>
      </c>
      <c r="Q588" s="10">
        <v>3</v>
      </c>
      <c r="R588" s="10">
        <v>57.17</v>
      </c>
      <c r="S588" s="10">
        <v>37.93</v>
      </c>
      <c r="T588" s="10" t="s">
        <v>1917</v>
      </c>
      <c r="U588" s="10" t="s">
        <v>1918</v>
      </c>
      <c r="V588" s="10"/>
      <c r="W588" s="10"/>
      <c r="X588" s="10"/>
      <c r="Y588" s="10"/>
      <c r="Z588" s="10"/>
      <c r="AA588" s="10"/>
      <c r="AB588" s="11"/>
    </row>
    <row r="589" spans="1:28">
      <c r="A589" s="12" t="s">
        <v>1919</v>
      </c>
      <c r="B589" s="13" t="s">
        <v>1920</v>
      </c>
      <c r="C589" s="13" t="s">
        <v>72</v>
      </c>
      <c r="D589" s="13" t="s">
        <v>100</v>
      </c>
      <c r="E589" s="13" t="s">
        <v>80</v>
      </c>
      <c r="F589" s="13" t="s">
        <v>54</v>
      </c>
      <c r="G589" s="13">
        <v>15667.91</v>
      </c>
      <c r="H589" s="13">
        <v>188014.92</v>
      </c>
      <c r="I589" s="13">
        <v>213.01</v>
      </c>
      <c r="J589" s="13">
        <v>218647.72</v>
      </c>
      <c r="K589" s="13">
        <v>1026.47</v>
      </c>
      <c r="L589" s="13">
        <v>2.67</v>
      </c>
      <c r="M589" s="13">
        <v>0</v>
      </c>
      <c r="N589" s="13">
        <v>0</v>
      </c>
      <c r="O589" s="13">
        <v>941756.56</v>
      </c>
      <c r="P589" s="13">
        <v>5626983.5099999998</v>
      </c>
      <c r="Q589" s="13">
        <v>6</v>
      </c>
      <c r="R589" s="13">
        <v>57.16</v>
      </c>
      <c r="S589" s="13">
        <v>23.71</v>
      </c>
      <c r="T589" s="13" t="s">
        <v>1751</v>
      </c>
      <c r="U589" s="13" t="s">
        <v>1921</v>
      </c>
      <c r="V589" s="13"/>
      <c r="W589" s="13"/>
      <c r="X589" s="13"/>
      <c r="Y589" s="13"/>
      <c r="Z589" s="13"/>
      <c r="AA589" s="13"/>
      <c r="AB589" s="14"/>
    </row>
    <row r="590" spans="1:28">
      <c r="A590" s="9" t="s">
        <v>1922</v>
      </c>
      <c r="B590" s="10" t="s">
        <v>1923</v>
      </c>
      <c r="C590" s="10" t="s">
        <v>105</v>
      </c>
      <c r="D590" s="10" t="s">
        <v>52</v>
      </c>
      <c r="E590" s="10" t="s">
        <v>74</v>
      </c>
      <c r="F590" s="10" t="s">
        <v>54</v>
      </c>
      <c r="G590" s="10">
        <v>9935.34</v>
      </c>
      <c r="H590" s="10">
        <v>119224.08</v>
      </c>
      <c r="I590" s="10">
        <v>129.56</v>
      </c>
      <c r="J590" s="10">
        <v>212652.19</v>
      </c>
      <c r="K590" s="10">
        <v>1641.34</v>
      </c>
      <c r="L590" s="10">
        <v>11.51</v>
      </c>
      <c r="M590" s="10">
        <v>0</v>
      </c>
      <c r="N590" s="10">
        <v>0</v>
      </c>
      <c r="O590" s="10">
        <v>326062.67</v>
      </c>
      <c r="P590" s="10">
        <v>910999.47</v>
      </c>
      <c r="Q590" s="10">
        <v>2.8</v>
      </c>
      <c r="R590" s="10">
        <v>61.22</v>
      </c>
      <c r="S590" s="10">
        <v>50.28</v>
      </c>
      <c r="T590" s="10" t="s">
        <v>503</v>
      </c>
      <c r="U590" s="10" t="s">
        <v>1924</v>
      </c>
      <c r="V590" s="10"/>
      <c r="W590" s="10"/>
      <c r="X590" s="10"/>
      <c r="Y590" s="10"/>
      <c r="Z590" s="10"/>
      <c r="AA590" s="10"/>
      <c r="AB590" s="11"/>
    </row>
    <row r="591" spans="1:28">
      <c r="A591" s="12" t="s">
        <v>1925</v>
      </c>
      <c r="B591" s="13" t="s">
        <v>1926</v>
      </c>
      <c r="C591" s="13" t="s">
        <v>175</v>
      </c>
      <c r="D591" s="13" t="s">
        <v>73</v>
      </c>
      <c r="E591" s="13" t="s">
        <v>61</v>
      </c>
      <c r="F591" s="13" t="s">
        <v>75</v>
      </c>
      <c r="G591" s="13">
        <v>13375.63</v>
      </c>
      <c r="H591" s="13">
        <v>160507.56</v>
      </c>
      <c r="I591" s="13">
        <v>435.14</v>
      </c>
      <c r="J591" s="13">
        <v>100480.5</v>
      </c>
      <c r="K591" s="13">
        <v>230.92</v>
      </c>
      <c r="L591" s="13">
        <v>8.89</v>
      </c>
      <c r="M591" s="13">
        <v>1173.8599999999999</v>
      </c>
      <c r="N591" s="13">
        <v>12.51</v>
      </c>
      <c r="O591" s="13">
        <v>566338.77</v>
      </c>
      <c r="P591" s="13">
        <v>24376125.699999999</v>
      </c>
      <c r="Q591" s="13">
        <v>43</v>
      </c>
      <c r="R591" s="13">
        <v>56.17</v>
      </c>
      <c r="S591" s="13">
        <v>-26.2</v>
      </c>
      <c r="T591" s="13" t="s">
        <v>1820</v>
      </c>
      <c r="U591" s="13" t="s">
        <v>773</v>
      </c>
      <c r="V591" s="13"/>
      <c r="W591" s="13"/>
      <c r="X591" s="13"/>
      <c r="Y591" s="13"/>
      <c r="Z591" s="13"/>
      <c r="AA591" s="13"/>
      <c r="AB591" s="14"/>
    </row>
    <row r="592" spans="1:28">
      <c r="A592" s="9" t="s">
        <v>1927</v>
      </c>
      <c r="B592" s="10" t="s">
        <v>859</v>
      </c>
      <c r="C592" s="10" t="s">
        <v>277</v>
      </c>
      <c r="D592" s="10" t="s">
        <v>60</v>
      </c>
      <c r="E592" s="10" t="s">
        <v>67</v>
      </c>
      <c r="F592" s="10" t="s">
        <v>86</v>
      </c>
      <c r="G592" s="10">
        <v>13029.23</v>
      </c>
      <c r="H592" s="10">
        <v>156350.76</v>
      </c>
      <c r="I592" s="10">
        <v>578.04999999999995</v>
      </c>
      <c r="J592" s="10">
        <v>168658.56</v>
      </c>
      <c r="K592" s="10">
        <v>291.77</v>
      </c>
      <c r="L592" s="10">
        <v>10.62</v>
      </c>
      <c r="M592" s="10">
        <v>2204.59</v>
      </c>
      <c r="N592" s="10">
        <v>2325.7800000000002</v>
      </c>
      <c r="O592" s="10">
        <v>777327.35</v>
      </c>
      <c r="P592" s="10">
        <v>947991.22</v>
      </c>
      <c r="Q592" s="10">
        <v>1.2</v>
      </c>
      <c r="R592" s="10">
        <v>-41.91</v>
      </c>
      <c r="S592" s="10">
        <v>-27.42</v>
      </c>
      <c r="T592" s="10" t="s">
        <v>1928</v>
      </c>
      <c r="U592" s="10" t="s">
        <v>1264</v>
      </c>
      <c r="V592" s="10"/>
      <c r="W592" s="10"/>
      <c r="X592" s="10"/>
      <c r="Y592" s="10"/>
      <c r="Z592" s="10"/>
      <c r="AA592" s="10"/>
      <c r="AB592" s="11"/>
    </row>
    <row r="593" spans="1:28">
      <c r="A593" s="12" t="s">
        <v>1929</v>
      </c>
      <c r="B593" s="13" t="s">
        <v>1930</v>
      </c>
      <c r="C593" s="13" t="s">
        <v>118</v>
      </c>
      <c r="D593" s="13" t="s">
        <v>73</v>
      </c>
      <c r="E593" s="13" t="s">
        <v>61</v>
      </c>
      <c r="F593" s="13" t="s">
        <v>54</v>
      </c>
      <c r="G593" s="13">
        <v>14029.34</v>
      </c>
      <c r="H593" s="13">
        <v>168352.08</v>
      </c>
      <c r="I593" s="13">
        <v>437.02</v>
      </c>
      <c r="J593" s="13">
        <v>233384.62</v>
      </c>
      <c r="K593" s="13">
        <v>534.04</v>
      </c>
      <c r="L593" s="13">
        <v>8.6300000000000008</v>
      </c>
      <c r="M593" s="13">
        <v>3921.95</v>
      </c>
      <c r="N593" s="13">
        <v>0</v>
      </c>
      <c r="O593" s="13">
        <v>744374.29</v>
      </c>
      <c r="P593" s="13">
        <v>22251491.260000002</v>
      </c>
      <c r="Q593" s="13"/>
      <c r="R593" s="13">
        <v>59.23</v>
      </c>
      <c r="S593" s="13">
        <v>49.71</v>
      </c>
      <c r="T593" s="13" t="s">
        <v>1931</v>
      </c>
      <c r="U593" s="13" t="s">
        <v>711</v>
      </c>
      <c r="V593" s="13"/>
      <c r="W593" s="13"/>
      <c r="X593" s="13"/>
      <c r="Y593" s="13"/>
      <c r="Z593" s="13"/>
      <c r="AA593" s="13"/>
      <c r="AB593" s="14"/>
    </row>
    <row r="594" spans="1:28">
      <c r="A594" s="9" t="s">
        <v>1932</v>
      </c>
      <c r="B594" s="10" t="s">
        <v>1698</v>
      </c>
      <c r="C594" s="10" t="s">
        <v>128</v>
      </c>
      <c r="D594" s="10" t="s">
        <v>119</v>
      </c>
      <c r="E594" s="10" t="s">
        <v>80</v>
      </c>
      <c r="F594" s="10" t="s">
        <v>54</v>
      </c>
      <c r="G594" s="10">
        <v>16522.259999999998</v>
      </c>
      <c r="H594" s="10">
        <v>198267.12</v>
      </c>
      <c r="I594" s="10">
        <v>218.98</v>
      </c>
      <c r="J594" s="10">
        <v>493762.47</v>
      </c>
      <c r="K594" s="10">
        <v>2254.83</v>
      </c>
      <c r="L594" s="10">
        <v>1.8</v>
      </c>
      <c r="M594" s="10">
        <v>1848.81</v>
      </c>
      <c r="N594" s="10">
        <v>0</v>
      </c>
      <c r="O594" s="10">
        <v>746219.79</v>
      </c>
      <c r="P594" s="10">
        <v>24068591.710000001</v>
      </c>
      <c r="Q594" s="10">
        <v>32.299999999999997</v>
      </c>
      <c r="R594" s="10">
        <v>62.75</v>
      </c>
      <c r="S594" s="10">
        <v>11.6</v>
      </c>
      <c r="T594" s="10" t="s">
        <v>1933</v>
      </c>
      <c r="U594" s="10" t="s">
        <v>1388</v>
      </c>
      <c r="V594" s="10"/>
      <c r="W594" s="10"/>
      <c r="X594" s="10"/>
      <c r="Y594" s="10"/>
      <c r="Z594" s="10"/>
      <c r="AA594" s="10"/>
      <c r="AB594" s="11"/>
    </row>
    <row r="595" spans="1:28">
      <c r="A595" s="12" t="s">
        <v>1934</v>
      </c>
      <c r="B595" s="13" t="s">
        <v>1935</v>
      </c>
      <c r="C595" s="13" t="s">
        <v>175</v>
      </c>
      <c r="D595" s="13" t="s">
        <v>119</v>
      </c>
      <c r="E595" s="13" t="s">
        <v>74</v>
      </c>
      <c r="F595" s="13" t="s">
        <v>54</v>
      </c>
      <c r="G595" s="13">
        <v>6213.93</v>
      </c>
      <c r="H595" s="13">
        <v>74567.16</v>
      </c>
      <c r="I595" s="13">
        <v>105.21</v>
      </c>
      <c r="J595" s="13">
        <v>211539.75</v>
      </c>
      <c r="K595" s="13">
        <v>2010.64</v>
      </c>
      <c r="L595" s="13">
        <v>1.1200000000000001</v>
      </c>
      <c r="M595" s="13">
        <v>0</v>
      </c>
      <c r="N595" s="13">
        <v>0</v>
      </c>
      <c r="O595" s="13">
        <v>875901.31</v>
      </c>
      <c r="P595" s="13">
        <v>23371216.789999999</v>
      </c>
      <c r="Q595" s="13">
        <v>26.7</v>
      </c>
      <c r="R595" s="13">
        <v>74.650000000000006</v>
      </c>
      <c r="S595" s="13">
        <v>56.96</v>
      </c>
      <c r="T595" s="13" t="s">
        <v>1296</v>
      </c>
      <c r="U595" s="13" t="s">
        <v>1691</v>
      </c>
      <c r="V595" s="13"/>
      <c r="W595" s="13"/>
      <c r="X595" s="13"/>
      <c r="Y595" s="13"/>
      <c r="Z595" s="13"/>
      <c r="AA595" s="13"/>
      <c r="AB595" s="14"/>
    </row>
    <row r="596" spans="1:28">
      <c r="A596" s="9" t="s">
        <v>1936</v>
      </c>
      <c r="B596" s="10" t="s">
        <v>1937</v>
      </c>
      <c r="C596" s="10" t="s">
        <v>99</v>
      </c>
      <c r="D596" s="10" t="s">
        <v>119</v>
      </c>
      <c r="E596" s="10" t="s">
        <v>67</v>
      </c>
      <c r="F596" s="10" t="s">
        <v>86</v>
      </c>
      <c r="G596" s="10">
        <v>13118.51</v>
      </c>
      <c r="H596" s="10">
        <v>157422.12</v>
      </c>
      <c r="I596" s="10">
        <v>660.71</v>
      </c>
      <c r="J596" s="10">
        <v>345348.9</v>
      </c>
      <c r="K596" s="10">
        <v>522.69000000000005</v>
      </c>
      <c r="L596" s="10">
        <v>7.13</v>
      </c>
      <c r="M596" s="10">
        <v>0</v>
      </c>
      <c r="N596" s="10">
        <v>1314.55</v>
      </c>
      <c r="O596" s="10">
        <v>303744.48</v>
      </c>
      <c r="P596" s="10">
        <v>11334633.710000001</v>
      </c>
      <c r="Q596" s="10">
        <v>37.299999999999997</v>
      </c>
      <c r="R596" s="10">
        <v>71.41</v>
      </c>
      <c r="S596" s="10">
        <v>161.87</v>
      </c>
      <c r="T596" s="10" t="s">
        <v>1938</v>
      </c>
      <c r="U596" s="10" t="s">
        <v>1939</v>
      </c>
      <c r="V596" s="10"/>
      <c r="W596" s="10"/>
      <c r="X596" s="10"/>
      <c r="Y596" s="10"/>
      <c r="Z596" s="10"/>
      <c r="AA596" s="10"/>
      <c r="AB596" s="11"/>
    </row>
    <row r="597" spans="1:28">
      <c r="A597" s="12" t="s">
        <v>1940</v>
      </c>
      <c r="B597" s="13" t="s">
        <v>1923</v>
      </c>
      <c r="C597" s="13" t="s">
        <v>66</v>
      </c>
      <c r="D597" s="13" t="s">
        <v>73</v>
      </c>
      <c r="E597" s="13" t="s">
        <v>74</v>
      </c>
      <c r="F597" s="13" t="s">
        <v>54</v>
      </c>
      <c r="G597" s="13">
        <v>1066.26</v>
      </c>
      <c r="H597" s="13">
        <v>12795.12</v>
      </c>
      <c r="I597" s="13">
        <v>144.9</v>
      </c>
      <c r="J597" s="13">
        <v>10571.66</v>
      </c>
      <c r="K597" s="13">
        <v>72.959999999999994</v>
      </c>
      <c r="L597" s="13">
        <v>1.93</v>
      </c>
      <c r="M597" s="13">
        <v>345.96</v>
      </c>
      <c r="N597" s="13">
        <v>240.12</v>
      </c>
      <c r="O597" s="13">
        <v>641144.59</v>
      </c>
      <c r="P597" s="13">
        <v>24274758.68</v>
      </c>
      <c r="Q597" s="13">
        <v>37.9</v>
      </c>
      <c r="R597" s="13">
        <v>72.87</v>
      </c>
      <c r="S597" s="13">
        <v>-28.93</v>
      </c>
      <c r="T597" s="13" t="s">
        <v>106</v>
      </c>
      <c r="U597" s="13" t="s">
        <v>1024</v>
      </c>
      <c r="V597" s="13"/>
      <c r="W597" s="13"/>
      <c r="X597" s="13"/>
      <c r="Y597" s="13"/>
      <c r="Z597" s="13"/>
      <c r="AA597" s="13"/>
      <c r="AB597" s="14"/>
    </row>
    <row r="598" spans="1:28">
      <c r="A598" s="9" t="s">
        <v>1941</v>
      </c>
      <c r="B598" s="10" t="s">
        <v>322</v>
      </c>
      <c r="C598" s="10" t="s">
        <v>99</v>
      </c>
      <c r="D598" s="10" t="s">
        <v>73</v>
      </c>
      <c r="E598" s="10" t="s">
        <v>53</v>
      </c>
      <c r="F598" s="10" t="s">
        <v>75</v>
      </c>
      <c r="G598" s="10">
        <v>16630.689999999999</v>
      </c>
      <c r="H598" s="10">
        <v>199568.28</v>
      </c>
      <c r="I598" s="10">
        <v>542.21</v>
      </c>
      <c r="J598" s="10">
        <v>323573.69</v>
      </c>
      <c r="K598" s="10">
        <v>596.77</v>
      </c>
      <c r="L598" s="10">
        <v>10.54</v>
      </c>
      <c r="M598" s="10">
        <v>532.26</v>
      </c>
      <c r="N598" s="10">
        <v>0</v>
      </c>
      <c r="O598" s="10">
        <v>721989.89</v>
      </c>
      <c r="P598" s="10">
        <v>21775108.539999999</v>
      </c>
      <c r="Q598" s="10"/>
      <c r="R598" s="10">
        <v>65.44</v>
      </c>
      <c r="S598" s="10">
        <v>41.16</v>
      </c>
      <c r="T598" s="10" t="s">
        <v>1942</v>
      </c>
      <c r="U598" s="10" t="s">
        <v>1943</v>
      </c>
      <c r="V598" s="10"/>
      <c r="W598" s="10"/>
      <c r="X598" s="10"/>
      <c r="Y598" s="10"/>
      <c r="Z598" s="10"/>
      <c r="AA598" s="10"/>
      <c r="AB598" s="11"/>
    </row>
    <row r="599" spans="1:28">
      <c r="A599" s="12" t="s">
        <v>1944</v>
      </c>
      <c r="B599" s="13" t="s">
        <v>825</v>
      </c>
      <c r="C599" s="13" t="s">
        <v>277</v>
      </c>
      <c r="D599" s="13" t="s">
        <v>52</v>
      </c>
      <c r="E599" s="13" t="s">
        <v>67</v>
      </c>
      <c r="F599" s="13" t="s">
        <v>54</v>
      </c>
      <c r="G599" s="13">
        <v>15005.94</v>
      </c>
      <c r="H599" s="13">
        <v>180071.28</v>
      </c>
      <c r="I599" s="13">
        <v>851.08</v>
      </c>
      <c r="J599" s="13">
        <v>339173.2</v>
      </c>
      <c r="K599" s="13">
        <v>398.52</v>
      </c>
      <c r="L599" s="13">
        <v>10.61</v>
      </c>
      <c r="M599" s="13">
        <v>4536</v>
      </c>
      <c r="N599" s="13">
        <v>0</v>
      </c>
      <c r="O599" s="13">
        <v>919049.95</v>
      </c>
      <c r="P599" s="13">
        <v>7995724.9100000001</v>
      </c>
      <c r="Q599" s="13">
        <v>8.6999999999999993</v>
      </c>
      <c r="R599" s="13">
        <v>70.83</v>
      </c>
      <c r="S599" s="13">
        <v>1.03</v>
      </c>
      <c r="T599" s="13" t="s">
        <v>1945</v>
      </c>
      <c r="U599" s="13" t="s">
        <v>1946</v>
      </c>
      <c r="V599" s="13"/>
      <c r="W599" s="13"/>
      <c r="X599" s="13"/>
      <c r="Y599" s="13"/>
      <c r="Z599" s="13"/>
      <c r="AA599" s="13"/>
      <c r="AB599" s="14"/>
    </row>
    <row r="600" spans="1:28">
      <c r="A600" s="9" t="s">
        <v>1947</v>
      </c>
      <c r="B600" s="10" t="s">
        <v>1948</v>
      </c>
      <c r="C600" s="10" t="s">
        <v>128</v>
      </c>
      <c r="D600" s="10" t="s">
        <v>100</v>
      </c>
      <c r="E600" s="10" t="s">
        <v>133</v>
      </c>
      <c r="F600" s="10" t="s">
        <v>54</v>
      </c>
      <c r="G600" s="10">
        <v>13745.07</v>
      </c>
      <c r="H600" s="10">
        <v>164940.84</v>
      </c>
      <c r="I600" s="10">
        <v>412.18</v>
      </c>
      <c r="J600" s="10">
        <v>310987.42</v>
      </c>
      <c r="K600" s="10">
        <v>754.49</v>
      </c>
      <c r="L600" s="10">
        <v>7.65</v>
      </c>
      <c r="M600" s="10">
        <v>3345.11</v>
      </c>
      <c r="N600" s="10">
        <v>0</v>
      </c>
      <c r="O600" s="10">
        <v>845349.92</v>
      </c>
      <c r="P600" s="10">
        <v>7168054.2000000002</v>
      </c>
      <c r="Q600" s="10">
        <v>8.5</v>
      </c>
      <c r="R600" s="10">
        <v>73.77</v>
      </c>
      <c r="S600" s="10">
        <v>-25.93</v>
      </c>
      <c r="T600" s="10" t="s">
        <v>1336</v>
      </c>
      <c r="U600" s="10" t="s">
        <v>1160</v>
      </c>
      <c r="V600" s="10"/>
      <c r="W600" s="10"/>
      <c r="X600" s="10"/>
      <c r="Y600" s="10"/>
      <c r="Z600" s="10"/>
      <c r="AA600" s="10"/>
      <c r="AB600" s="11"/>
    </row>
    <row r="601" spans="1:28">
      <c r="A601" s="12" t="s">
        <v>1949</v>
      </c>
      <c r="B601" s="13" t="s">
        <v>1950</v>
      </c>
      <c r="C601" s="13" t="s">
        <v>51</v>
      </c>
      <c r="D601" s="13" t="s">
        <v>100</v>
      </c>
      <c r="E601" s="13" t="s">
        <v>90</v>
      </c>
      <c r="F601" s="13" t="s">
        <v>75</v>
      </c>
      <c r="G601" s="13">
        <v>15722.99</v>
      </c>
      <c r="H601" s="13">
        <v>188675.88</v>
      </c>
      <c r="I601" s="13">
        <v>715.22</v>
      </c>
      <c r="J601" s="13">
        <v>394652.26</v>
      </c>
      <c r="K601" s="13">
        <v>-551.79</v>
      </c>
      <c r="L601" s="13">
        <v>8.3699999999999992</v>
      </c>
      <c r="M601" s="13">
        <v>0</v>
      </c>
      <c r="N601" s="13">
        <v>0</v>
      </c>
      <c r="O601" s="13">
        <v>662536.49</v>
      </c>
      <c r="P601" s="13">
        <v>9154375.0099999998</v>
      </c>
      <c r="Q601" s="13">
        <v>13.8</v>
      </c>
      <c r="R601" s="13">
        <v>59.68</v>
      </c>
      <c r="S601" s="13">
        <v>24.87</v>
      </c>
      <c r="T601" s="13" t="s">
        <v>1951</v>
      </c>
      <c r="U601" s="13" t="s">
        <v>464</v>
      </c>
      <c r="V601" s="13"/>
      <c r="W601" s="13"/>
      <c r="X601" s="13"/>
      <c r="Y601" s="13"/>
      <c r="Z601" s="13"/>
      <c r="AA601" s="13"/>
      <c r="AB601" s="14"/>
    </row>
    <row r="602" spans="1:28">
      <c r="A602" s="9" t="s">
        <v>1952</v>
      </c>
      <c r="B602" s="10" t="s">
        <v>1953</v>
      </c>
      <c r="C602" s="10" t="s">
        <v>72</v>
      </c>
      <c r="D602" s="10" t="s">
        <v>119</v>
      </c>
      <c r="E602" s="10" t="s">
        <v>90</v>
      </c>
      <c r="F602" s="10" t="s">
        <v>86</v>
      </c>
      <c r="G602" s="10">
        <v>4761.75</v>
      </c>
      <c r="H602" s="10">
        <v>57141</v>
      </c>
      <c r="I602" s="10">
        <v>747.97</v>
      </c>
      <c r="J602" s="10">
        <v>129467.55</v>
      </c>
      <c r="K602" s="10">
        <v>173.09</v>
      </c>
      <c r="L602" s="10">
        <v>11.25</v>
      </c>
      <c r="M602" s="10">
        <v>748.33</v>
      </c>
      <c r="N602" s="10">
        <v>0</v>
      </c>
      <c r="O602" s="10">
        <v>181334.36</v>
      </c>
      <c r="P602" s="10">
        <v>3331379.83</v>
      </c>
      <c r="Q602" s="10">
        <v>18.399999999999999</v>
      </c>
      <c r="R602" s="10">
        <v>69.98</v>
      </c>
      <c r="S602" s="10">
        <v>42.35</v>
      </c>
      <c r="T602" s="10" t="s">
        <v>1954</v>
      </c>
      <c r="U602" s="10" t="s">
        <v>725</v>
      </c>
      <c r="V602" s="10"/>
      <c r="W602" s="10"/>
      <c r="X602" s="10"/>
      <c r="Y602" s="10"/>
      <c r="Z602" s="10"/>
      <c r="AA602" s="10"/>
      <c r="AB602" s="11"/>
    </row>
    <row r="603" spans="1:28">
      <c r="A603" s="12" t="s">
        <v>1955</v>
      </c>
      <c r="B603" s="13" t="s">
        <v>699</v>
      </c>
      <c r="C603" s="13" t="s">
        <v>72</v>
      </c>
      <c r="D603" s="13" t="s">
        <v>52</v>
      </c>
      <c r="E603" s="13" t="s">
        <v>74</v>
      </c>
      <c r="F603" s="13" t="s">
        <v>86</v>
      </c>
      <c r="G603" s="13">
        <v>4106.66</v>
      </c>
      <c r="H603" s="13">
        <v>49279.92</v>
      </c>
      <c r="I603" s="13">
        <v>114.43</v>
      </c>
      <c r="J603" s="13">
        <v>83005.13</v>
      </c>
      <c r="K603" s="13">
        <v>725.38</v>
      </c>
      <c r="L603" s="13">
        <v>10.32</v>
      </c>
      <c r="M603" s="13">
        <v>909.27</v>
      </c>
      <c r="N603" s="13">
        <v>761.85</v>
      </c>
      <c r="O603" s="13">
        <v>314375.49</v>
      </c>
      <c r="P603" s="13">
        <v>9502954.8100000005</v>
      </c>
      <c r="Q603" s="13">
        <v>30.2</v>
      </c>
      <c r="R603" s="13">
        <v>-34.03</v>
      </c>
      <c r="S603" s="13">
        <v>14.69</v>
      </c>
      <c r="T603" s="13" t="s">
        <v>1740</v>
      </c>
      <c r="U603" s="13" t="s">
        <v>421</v>
      </c>
      <c r="V603" s="13"/>
      <c r="W603" s="13"/>
      <c r="X603" s="13"/>
      <c r="Y603" s="13"/>
      <c r="Z603" s="13"/>
      <c r="AA603" s="13"/>
      <c r="AB603" s="14"/>
    </row>
    <row r="604" spans="1:28">
      <c r="A604" s="9" t="s">
        <v>1956</v>
      </c>
      <c r="B604" s="10" t="s">
        <v>1957</v>
      </c>
      <c r="C604" s="10" t="s">
        <v>143</v>
      </c>
      <c r="D604" s="10" t="s">
        <v>119</v>
      </c>
      <c r="E604" s="10" t="s">
        <v>53</v>
      </c>
      <c r="F604" s="10" t="s">
        <v>54</v>
      </c>
      <c r="G604" s="10">
        <v>17594.72</v>
      </c>
      <c r="H604" s="10">
        <v>211136.64000000001</v>
      </c>
      <c r="I604" s="10">
        <v>270.62</v>
      </c>
      <c r="J604" s="10">
        <v>432121.57</v>
      </c>
      <c r="K604" s="10">
        <v>1596.78</v>
      </c>
      <c r="L604" s="10">
        <v>7.51</v>
      </c>
      <c r="M604" s="10">
        <v>1810.02</v>
      </c>
      <c r="N604" s="10">
        <v>0</v>
      </c>
      <c r="O604" s="10">
        <v>672609</v>
      </c>
      <c r="P604" s="10">
        <v>21938056.84</v>
      </c>
      <c r="Q604" s="10">
        <v>32.6</v>
      </c>
      <c r="R604" s="10">
        <v>61.79</v>
      </c>
      <c r="S604" s="10">
        <v>19.09</v>
      </c>
      <c r="T604" s="10" t="s">
        <v>1958</v>
      </c>
      <c r="U604" s="10" t="s">
        <v>1959</v>
      </c>
      <c r="V604" s="10"/>
      <c r="W604" s="10"/>
      <c r="X604" s="10"/>
      <c r="Y604" s="10"/>
      <c r="Z604" s="10"/>
      <c r="AA604" s="10"/>
      <c r="AB604" s="11"/>
    </row>
    <row r="605" spans="1:28">
      <c r="A605" s="12" t="s">
        <v>1960</v>
      </c>
      <c r="B605" s="13" t="s">
        <v>1961</v>
      </c>
      <c r="C605" s="13" t="s">
        <v>85</v>
      </c>
      <c r="D605" s="13" t="s">
        <v>52</v>
      </c>
      <c r="E605" s="13" t="s">
        <v>74</v>
      </c>
      <c r="F605" s="13" t="s">
        <v>54</v>
      </c>
      <c r="G605" s="13">
        <v>13133.48</v>
      </c>
      <c r="H605" s="13">
        <v>157601.76</v>
      </c>
      <c r="I605" s="13">
        <v>100.85</v>
      </c>
      <c r="J605" s="13">
        <v>263326.05</v>
      </c>
      <c r="K605" s="13">
        <v>2611.0700000000002</v>
      </c>
      <c r="L605" s="13">
        <v>10.38</v>
      </c>
      <c r="M605" s="13">
        <v>1676.08</v>
      </c>
      <c r="N605" s="13">
        <v>0</v>
      </c>
      <c r="O605" s="13">
        <v>949417.95</v>
      </c>
      <c r="P605" s="13">
        <v>9333921.7899999991</v>
      </c>
      <c r="Q605" s="13">
        <v>9.8000000000000007</v>
      </c>
      <c r="R605" s="13">
        <v>56.14</v>
      </c>
      <c r="S605" s="13">
        <v>-6.85</v>
      </c>
      <c r="T605" s="13" t="s">
        <v>1962</v>
      </c>
      <c r="U605" s="13" t="s">
        <v>1351</v>
      </c>
      <c r="V605" s="13"/>
      <c r="W605" s="13"/>
      <c r="X605" s="13"/>
      <c r="Y605" s="13"/>
      <c r="Z605" s="13"/>
      <c r="AA605" s="13"/>
      <c r="AB605" s="14"/>
    </row>
    <row r="606" spans="1:28">
      <c r="A606" s="9" t="s">
        <v>1963</v>
      </c>
      <c r="B606" s="10" t="s">
        <v>1235</v>
      </c>
      <c r="C606" s="10" t="s">
        <v>105</v>
      </c>
      <c r="D606" s="10" t="s">
        <v>60</v>
      </c>
      <c r="E606" s="10" t="s">
        <v>74</v>
      </c>
      <c r="F606" s="10" t="s">
        <v>86</v>
      </c>
      <c r="G606" s="10">
        <v>14340.68</v>
      </c>
      <c r="H606" s="10">
        <v>172088.16</v>
      </c>
      <c r="I606" s="10">
        <v>140.27000000000001</v>
      </c>
      <c r="J606" s="10">
        <v>397553.11</v>
      </c>
      <c r="K606" s="10">
        <v>2834.2</v>
      </c>
      <c r="L606" s="10">
        <v>8.65</v>
      </c>
      <c r="M606" s="10">
        <v>4745.4799999999996</v>
      </c>
      <c r="N606" s="10">
        <v>0</v>
      </c>
      <c r="O606" s="10">
        <v>199981.12</v>
      </c>
      <c r="P606" s="10">
        <v>19080470.969999999</v>
      </c>
      <c r="Q606" s="10">
        <v>95.4</v>
      </c>
      <c r="R606" s="10">
        <v>66.88</v>
      </c>
      <c r="S606" s="10">
        <v>-27.33</v>
      </c>
      <c r="T606" s="10" t="s">
        <v>1964</v>
      </c>
      <c r="U606" s="10" t="s">
        <v>446</v>
      </c>
      <c r="V606" s="10"/>
      <c r="W606" s="10"/>
      <c r="X606" s="10"/>
      <c r="Y606" s="10"/>
      <c r="Z606" s="10"/>
      <c r="AA606" s="10"/>
      <c r="AB606" s="11"/>
    </row>
    <row r="607" spans="1:28">
      <c r="A607" s="12" t="s">
        <v>1965</v>
      </c>
      <c r="B607" s="13" t="s">
        <v>1966</v>
      </c>
      <c r="C607" s="13" t="s">
        <v>66</v>
      </c>
      <c r="D607" s="13" t="s">
        <v>100</v>
      </c>
      <c r="E607" s="13" t="s">
        <v>67</v>
      </c>
      <c r="F607" s="13" t="s">
        <v>86</v>
      </c>
      <c r="G607" s="13">
        <v>6779.76</v>
      </c>
      <c r="H607" s="13">
        <v>81357.119999999995</v>
      </c>
      <c r="I607" s="13">
        <v>801.56</v>
      </c>
      <c r="J607" s="13">
        <v>215179.99</v>
      </c>
      <c r="K607" s="13">
        <v>268.45</v>
      </c>
      <c r="L607" s="13">
        <v>0.71</v>
      </c>
      <c r="M607" s="13">
        <v>0</v>
      </c>
      <c r="N607" s="13">
        <v>0</v>
      </c>
      <c r="O607" s="13">
        <v>382860.68</v>
      </c>
      <c r="P607" s="13">
        <v>22769020.09</v>
      </c>
      <c r="Q607" s="13">
        <v>59.5</v>
      </c>
      <c r="R607" s="13">
        <v>72.17</v>
      </c>
      <c r="S607" s="13">
        <v>-5.5</v>
      </c>
      <c r="T607" s="13" t="s">
        <v>450</v>
      </c>
      <c r="U607" s="13" t="s">
        <v>1967</v>
      </c>
      <c r="V607" s="13"/>
      <c r="W607" s="13"/>
      <c r="X607" s="13"/>
      <c r="Y607" s="13"/>
      <c r="Z607" s="13"/>
      <c r="AA607" s="13"/>
      <c r="AB607" s="14"/>
    </row>
    <row r="608" spans="1:28">
      <c r="A608" s="9" t="s">
        <v>1968</v>
      </c>
      <c r="B608" s="10" t="s">
        <v>1969</v>
      </c>
      <c r="C608" s="10" t="s">
        <v>277</v>
      </c>
      <c r="D608" s="10" t="s">
        <v>60</v>
      </c>
      <c r="E608" s="10" t="s">
        <v>67</v>
      </c>
      <c r="F608" s="10" t="s">
        <v>75</v>
      </c>
      <c r="G608" s="10">
        <v>3681</v>
      </c>
      <c r="H608" s="10">
        <v>44172</v>
      </c>
      <c r="I608" s="10">
        <v>777.86</v>
      </c>
      <c r="J608" s="10">
        <v>93029.85</v>
      </c>
      <c r="K608" s="10">
        <v>119.6</v>
      </c>
      <c r="L608" s="10">
        <v>11.05</v>
      </c>
      <c r="M608" s="10">
        <v>0</v>
      </c>
      <c r="N608" s="10">
        <v>0</v>
      </c>
      <c r="O608" s="10">
        <v>726968.63</v>
      </c>
      <c r="P608" s="10">
        <v>3712157.45</v>
      </c>
      <c r="Q608" s="10">
        <v>5.0999999999999996</v>
      </c>
      <c r="R608" s="10">
        <v>77.58</v>
      </c>
      <c r="S608" s="10">
        <v>50.6</v>
      </c>
      <c r="T608" s="10" t="s">
        <v>1970</v>
      </c>
      <c r="U608" s="10" t="s">
        <v>1971</v>
      </c>
      <c r="V608" s="10"/>
      <c r="W608" s="10"/>
      <c r="X608" s="10"/>
      <c r="Y608" s="10"/>
      <c r="Z608" s="10"/>
      <c r="AA608" s="10"/>
      <c r="AB608" s="11"/>
    </row>
    <row r="609" spans="1:28">
      <c r="A609" s="12" t="s">
        <v>1972</v>
      </c>
      <c r="B609" s="13" t="s">
        <v>1973</v>
      </c>
      <c r="C609" s="13" t="s">
        <v>175</v>
      </c>
      <c r="D609" s="13" t="s">
        <v>100</v>
      </c>
      <c r="E609" s="13" t="s">
        <v>61</v>
      </c>
      <c r="F609" s="13" t="s">
        <v>75</v>
      </c>
      <c r="G609" s="13">
        <v>915.27</v>
      </c>
      <c r="H609" s="13">
        <v>10983.24</v>
      </c>
      <c r="I609" s="13">
        <v>660.61</v>
      </c>
      <c r="J609" s="13">
        <v>12908.81</v>
      </c>
      <c r="K609" s="13">
        <v>19.54</v>
      </c>
      <c r="L609" s="13">
        <v>5.78</v>
      </c>
      <c r="M609" s="13">
        <v>0</v>
      </c>
      <c r="N609" s="13">
        <v>0</v>
      </c>
      <c r="O609" s="13">
        <v>948161.57</v>
      </c>
      <c r="P609" s="13">
        <v>4514558.58</v>
      </c>
      <c r="Q609" s="13">
        <v>4.8</v>
      </c>
      <c r="R609" s="13">
        <v>55.74</v>
      </c>
      <c r="S609" s="13">
        <v>-17.010000000000002</v>
      </c>
      <c r="T609" s="13" t="s">
        <v>1974</v>
      </c>
      <c r="U609" s="13" t="s">
        <v>946</v>
      </c>
      <c r="V609" s="13"/>
      <c r="W609" s="13"/>
      <c r="X609" s="13"/>
      <c r="Y609" s="13"/>
      <c r="Z609" s="13"/>
      <c r="AA609" s="13"/>
      <c r="AB609" s="14"/>
    </row>
    <row r="610" spans="1:28">
      <c r="A610" s="9" t="s">
        <v>1975</v>
      </c>
      <c r="B610" s="10" t="s">
        <v>419</v>
      </c>
      <c r="C610" s="10" t="s">
        <v>59</v>
      </c>
      <c r="D610" s="10" t="s">
        <v>119</v>
      </c>
      <c r="E610" s="10" t="s">
        <v>80</v>
      </c>
      <c r="F610" s="10" t="s">
        <v>86</v>
      </c>
      <c r="G610" s="10">
        <v>1908.53</v>
      </c>
      <c r="H610" s="10">
        <v>22902.36</v>
      </c>
      <c r="I610" s="10">
        <v>133.13</v>
      </c>
      <c r="J610" s="10">
        <v>32703.21</v>
      </c>
      <c r="K610" s="10"/>
      <c r="L610" s="10">
        <v>3.33</v>
      </c>
      <c r="M610" s="10">
        <v>0</v>
      </c>
      <c r="N610" s="10">
        <v>435.48</v>
      </c>
      <c r="O610" s="10">
        <v>677947.07</v>
      </c>
      <c r="P610" s="10">
        <v>13798755.48</v>
      </c>
      <c r="Q610" s="10">
        <v>20.399999999999999</v>
      </c>
      <c r="R610" s="10">
        <v>75.11</v>
      </c>
      <c r="S610" s="10">
        <v>-10.130000000000001</v>
      </c>
      <c r="T610" s="10" t="s">
        <v>1976</v>
      </c>
      <c r="U610" s="10" t="s">
        <v>443</v>
      </c>
      <c r="V610" s="10"/>
      <c r="W610" s="10"/>
      <c r="X610" s="10"/>
      <c r="Y610" s="10"/>
      <c r="Z610" s="10"/>
      <c r="AA610" s="10"/>
      <c r="AB610" s="11"/>
    </row>
    <row r="611" spans="1:28">
      <c r="A611" s="12" t="s">
        <v>1977</v>
      </c>
      <c r="B611" s="13" t="s">
        <v>1978</v>
      </c>
      <c r="C611" s="13" t="s">
        <v>59</v>
      </c>
      <c r="D611" s="13" t="s">
        <v>100</v>
      </c>
      <c r="E611" s="13" t="s">
        <v>133</v>
      </c>
      <c r="F611" s="13" t="s">
        <v>86</v>
      </c>
      <c r="G611" s="13">
        <v>10520.29</v>
      </c>
      <c r="H611" s="13">
        <v>126243.48</v>
      </c>
      <c r="I611" s="13">
        <v>442.77</v>
      </c>
      <c r="J611" s="13">
        <v>173730.95</v>
      </c>
      <c r="K611" s="13">
        <v>392.37</v>
      </c>
      <c r="L611" s="13">
        <v>2.73</v>
      </c>
      <c r="M611" s="13">
        <v>0</v>
      </c>
      <c r="N611" s="13">
        <v>835.22</v>
      </c>
      <c r="O611" s="13">
        <v>819256.54</v>
      </c>
      <c r="P611" s="13">
        <v>21182587.879999999</v>
      </c>
      <c r="Q611" s="13">
        <v>25.9</v>
      </c>
      <c r="R611" s="13">
        <v>81.98</v>
      </c>
      <c r="S611" s="13">
        <v>14.59</v>
      </c>
      <c r="T611" s="13" t="s">
        <v>1979</v>
      </c>
      <c r="U611" s="13" t="s">
        <v>243</v>
      </c>
      <c r="V611" s="13"/>
      <c r="W611" s="13"/>
      <c r="X611" s="13"/>
      <c r="Y611" s="13"/>
      <c r="Z611" s="13"/>
      <c r="AA611" s="13"/>
      <c r="AB611" s="14"/>
    </row>
    <row r="612" spans="1:28">
      <c r="A612" s="9" t="s">
        <v>1980</v>
      </c>
      <c r="B612" s="10" t="s">
        <v>1981</v>
      </c>
      <c r="C612" s="10" t="s">
        <v>277</v>
      </c>
      <c r="D612" s="10" t="s">
        <v>119</v>
      </c>
      <c r="E612" s="10" t="s">
        <v>74</v>
      </c>
      <c r="F612" s="10" t="s">
        <v>54</v>
      </c>
      <c r="G612" s="10">
        <v>9457.7199999999993</v>
      </c>
      <c r="H612" s="10">
        <v>113492.64</v>
      </c>
      <c r="I612" s="10">
        <v>145.06</v>
      </c>
      <c r="J612" s="10">
        <v>142949.96</v>
      </c>
      <c r="K612" s="10">
        <v>985.45</v>
      </c>
      <c r="L612" s="10">
        <v>2.93</v>
      </c>
      <c r="M612" s="10">
        <v>3195.5</v>
      </c>
      <c r="N612" s="10">
        <v>1679.61</v>
      </c>
      <c r="O612" s="10">
        <v>208762.64</v>
      </c>
      <c r="P612" s="10">
        <v>11891227.99</v>
      </c>
      <c r="Q612" s="10">
        <v>57</v>
      </c>
      <c r="R612" s="10">
        <v>64.59</v>
      </c>
      <c r="S612" s="10">
        <v>57.25</v>
      </c>
      <c r="T612" s="10" t="s">
        <v>1394</v>
      </c>
      <c r="U612" s="10" t="s">
        <v>1462</v>
      </c>
      <c r="V612" s="10"/>
      <c r="W612" s="10"/>
      <c r="X612" s="10"/>
      <c r="Y612" s="10"/>
      <c r="Z612" s="10"/>
      <c r="AA612" s="10"/>
      <c r="AB612" s="11"/>
    </row>
    <row r="613" spans="1:28">
      <c r="A613" s="12" t="s">
        <v>1982</v>
      </c>
      <c r="B613" s="13" t="s">
        <v>1983</v>
      </c>
      <c r="C613" s="13" t="s">
        <v>138</v>
      </c>
      <c r="D613" s="13" t="s">
        <v>100</v>
      </c>
      <c r="E613" s="13" t="s">
        <v>67</v>
      </c>
      <c r="F613" s="13" t="s">
        <v>54</v>
      </c>
      <c r="G613" s="13">
        <v>5609.71</v>
      </c>
      <c r="H613" s="13">
        <v>67316.52</v>
      </c>
      <c r="I613" s="13">
        <v>540.76</v>
      </c>
      <c r="J613" s="13">
        <v>159570.72</v>
      </c>
      <c r="K613" s="13">
        <v>295.08999999999997</v>
      </c>
      <c r="L613" s="13">
        <v>7.34</v>
      </c>
      <c r="M613" s="13">
        <v>0</v>
      </c>
      <c r="N613" s="13">
        <v>758.28</v>
      </c>
      <c r="O613" s="13">
        <v>442136.78</v>
      </c>
      <c r="P613" s="13">
        <v>3006153</v>
      </c>
      <c r="Q613" s="13">
        <v>6.8</v>
      </c>
      <c r="R613" s="13">
        <v>62.75</v>
      </c>
      <c r="S613" s="13">
        <v>0.54</v>
      </c>
      <c r="T613" s="13" t="s">
        <v>405</v>
      </c>
      <c r="U613" s="13" t="s">
        <v>873</v>
      </c>
      <c r="V613" s="13"/>
      <c r="W613" s="13"/>
      <c r="X613" s="13"/>
      <c r="Y613" s="13"/>
      <c r="Z613" s="13"/>
      <c r="AA613" s="13"/>
      <c r="AB613" s="14"/>
    </row>
    <row r="614" spans="1:28">
      <c r="A614" s="9" t="s">
        <v>1984</v>
      </c>
      <c r="B614" s="10" t="s">
        <v>1985</v>
      </c>
      <c r="C614" s="10" t="s">
        <v>72</v>
      </c>
      <c r="D614" s="10" t="s">
        <v>119</v>
      </c>
      <c r="E614" s="10" t="s">
        <v>90</v>
      </c>
      <c r="F614" s="10" t="s">
        <v>75</v>
      </c>
      <c r="G614" s="10">
        <v>15497.45</v>
      </c>
      <c r="H614" s="10">
        <v>185969.4</v>
      </c>
      <c r="I614" s="10">
        <v>769.07</v>
      </c>
      <c r="J614" s="10">
        <v>184593.05</v>
      </c>
      <c r="K614" s="10">
        <v>240.02</v>
      </c>
      <c r="L614" s="10">
        <v>3.69</v>
      </c>
      <c r="M614" s="10">
        <v>4109.76</v>
      </c>
      <c r="N614" s="10">
        <v>152.31</v>
      </c>
      <c r="O614" s="10">
        <v>739762.15</v>
      </c>
      <c r="P614" s="10">
        <v>2537410.9</v>
      </c>
      <c r="Q614" s="10">
        <v>3.4</v>
      </c>
      <c r="R614" s="10">
        <v>58.07</v>
      </c>
      <c r="S614" s="10">
        <v>50.63</v>
      </c>
      <c r="T614" s="10" t="s">
        <v>1986</v>
      </c>
      <c r="U614" s="10" t="s">
        <v>897</v>
      </c>
      <c r="V614" s="10"/>
      <c r="W614" s="10"/>
      <c r="X614" s="10"/>
      <c r="Y614" s="10"/>
      <c r="Z614" s="10"/>
      <c r="AA614" s="10"/>
      <c r="AB614" s="11"/>
    </row>
    <row r="615" spans="1:28">
      <c r="A615" s="12" t="s">
        <v>1987</v>
      </c>
      <c r="B615" s="13" t="s">
        <v>525</v>
      </c>
      <c r="C615" s="13" t="s">
        <v>277</v>
      </c>
      <c r="D615" s="13" t="s">
        <v>119</v>
      </c>
      <c r="E615" s="13" t="s">
        <v>53</v>
      </c>
      <c r="F615" s="13" t="s">
        <v>54</v>
      </c>
      <c r="G615" s="13">
        <v>11708.69</v>
      </c>
      <c r="H615" s="13">
        <v>140504.28</v>
      </c>
      <c r="I615" s="13">
        <v>430.39</v>
      </c>
      <c r="J615" s="13">
        <v>169543.77</v>
      </c>
      <c r="K615" s="13"/>
      <c r="L615" s="13">
        <v>11.92</v>
      </c>
      <c r="M615" s="13">
        <v>0</v>
      </c>
      <c r="N615" s="13">
        <v>0</v>
      </c>
      <c r="O615" s="13">
        <v>527098.29</v>
      </c>
      <c r="P615" s="13">
        <v>24135146.289999999</v>
      </c>
      <c r="Q615" s="13">
        <v>45.8</v>
      </c>
      <c r="R615" s="13">
        <v>59.9</v>
      </c>
      <c r="S615" s="13">
        <v>-21.03</v>
      </c>
      <c r="T615" s="13" t="s">
        <v>1416</v>
      </c>
      <c r="U615" s="13" t="s">
        <v>1988</v>
      </c>
      <c r="V615" s="13"/>
      <c r="W615" s="13"/>
      <c r="X615" s="13"/>
      <c r="Y615" s="13"/>
      <c r="Z615" s="13"/>
      <c r="AA615" s="13"/>
      <c r="AB615" s="14"/>
    </row>
    <row r="616" spans="1:28">
      <c r="A616" s="9" t="s">
        <v>1989</v>
      </c>
      <c r="B616" s="10" t="s">
        <v>1730</v>
      </c>
      <c r="C616" s="10" t="s">
        <v>66</v>
      </c>
      <c r="D616" s="10" t="s">
        <v>52</v>
      </c>
      <c r="E616" s="10" t="s">
        <v>74</v>
      </c>
      <c r="F616" s="10" t="s">
        <v>54</v>
      </c>
      <c r="G616" s="10">
        <v>3947.19</v>
      </c>
      <c r="H616" s="10">
        <v>47366.28</v>
      </c>
      <c r="I616" s="10">
        <v>144.63</v>
      </c>
      <c r="J616" s="10">
        <v>67154.42</v>
      </c>
      <c r="K616" s="10">
        <v>464.32</v>
      </c>
      <c r="L616" s="10">
        <v>1.94</v>
      </c>
      <c r="M616" s="10">
        <v>725.15</v>
      </c>
      <c r="N616" s="10">
        <v>0</v>
      </c>
      <c r="O616" s="10">
        <v>279448.76</v>
      </c>
      <c r="P616" s="10">
        <v>12429739.92</v>
      </c>
      <c r="Q616" s="10">
        <v>44.5</v>
      </c>
      <c r="R616" s="10">
        <v>63.33</v>
      </c>
      <c r="S616" s="10">
        <v>49.96</v>
      </c>
      <c r="T616" s="10" t="s">
        <v>1216</v>
      </c>
      <c r="U616" s="10" t="s">
        <v>1842</v>
      </c>
      <c r="V616" s="10"/>
      <c r="W616" s="10"/>
      <c r="X616" s="10"/>
      <c r="Y616" s="10"/>
      <c r="Z616" s="10"/>
      <c r="AA616" s="10"/>
      <c r="AB616" s="11"/>
    </row>
    <row r="617" spans="1:28">
      <c r="A617" s="12" t="s">
        <v>1990</v>
      </c>
      <c r="B617" s="13" t="s">
        <v>311</v>
      </c>
      <c r="C617" s="13" t="s">
        <v>99</v>
      </c>
      <c r="D617" s="13" t="s">
        <v>119</v>
      </c>
      <c r="E617" s="13" t="s">
        <v>67</v>
      </c>
      <c r="F617" s="13" t="s">
        <v>54</v>
      </c>
      <c r="G617" s="13">
        <v>17635.82</v>
      </c>
      <c r="H617" s="13">
        <v>211629.84</v>
      </c>
      <c r="I617" s="13">
        <v>662.96</v>
      </c>
      <c r="J617" s="13">
        <v>138855.16</v>
      </c>
      <c r="K617" s="13">
        <v>209.45</v>
      </c>
      <c r="L617" s="13">
        <v>2.13</v>
      </c>
      <c r="M617" s="13">
        <v>0</v>
      </c>
      <c r="N617" s="13">
        <v>885.18</v>
      </c>
      <c r="O617" s="13">
        <v>737719.6</v>
      </c>
      <c r="P617" s="13">
        <v>17253280.41</v>
      </c>
      <c r="Q617" s="13">
        <v>23.4</v>
      </c>
      <c r="R617" s="13">
        <v>58.82</v>
      </c>
      <c r="S617" s="13">
        <v>0.82</v>
      </c>
      <c r="T617" s="13" t="s">
        <v>1449</v>
      </c>
      <c r="U617" s="13" t="s">
        <v>755</v>
      </c>
      <c r="V617" s="13"/>
      <c r="W617" s="13"/>
      <c r="X617" s="13"/>
      <c r="Y617" s="13"/>
      <c r="Z617" s="13"/>
      <c r="AA617" s="13"/>
      <c r="AB617" s="14"/>
    </row>
    <row r="618" spans="1:28">
      <c r="A618" s="9" t="s">
        <v>1991</v>
      </c>
      <c r="B618" s="10" t="s">
        <v>1992</v>
      </c>
      <c r="C618" s="10" t="s">
        <v>99</v>
      </c>
      <c r="D618" s="10" t="s">
        <v>119</v>
      </c>
      <c r="E618" s="10" t="s">
        <v>80</v>
      </c>
      <c r="F618" s="10" t="s">
        <v>54</v>
      </c>
      <c r="G618" s="10">
        <v>8113.3</v>
      </c>
      <c r="H618" s="10">
        <v>97359.6</v>
      </c>
      <c r="I618" s="10">
        <v>264.58999999999997</v>
      </c>
      <c r="J618" s="10">
        <v>268136.28000000003</v>
      </c>
      <c r="K618" s="10">
        <v>1013.4</v>
      </c>
      <c r="L618" s="10">
        <v>3.51</v>
      </c>
      <c r="M618" s="10">
        <v>2010.43</v>
      </c>
      <c r="N618" s="10">
        <v>0</v>
      </c>
      <c r="O618" s="10">
        <v>412349.86</v>
      </c>
      <c r="P618" s="10">
        <v>6422696.9299999997</v>
      </c>
      <c r="Q618" s="10">
        <v>15.6</v>
      </c>
      <c r="R618" s="10">
        <v>71.17</v>
      </c>
      <c r="S618" s="10">
        <v>-9.3699999999999992</v>
      </c>
      <c r="T618" s="10" t="s">
        <v>1993</v>
      </c>
      <c r="U618" s="10" t="s">
        <v>1456</v>
      </c>
      <c r="V618" s="10"/>
      <c r="W618" s="10"/>
      <c r="X618" s="10"/>
      <c r="Y618" s="10"/>
      <c r="Z618" s="10"/>
      <c r="AA618" s="10"/>
      <c r="AB618" s="11"/>
    </row>
    <row r="619" spans="1:28">
      <c r="A619" s="12" t="s">
        <v>1994</v>
      </c>
      <c r="B619" s="13" t="s">
        <v>1995</v>
      </c>
      <c r="C619" s="13" t="s">
        <v>99</v>
      </c>
      <c r="D619" s="13" t="s">
        <v>60</v>
      </c>
      <c r="E619" s="13" t="s">
        <v>133</v>
      </c>
      <c r="F619" s="13" t="s">
        <v>86</v>
      </c>
      <c r="G619" s="13">
        <v>14957.17</v>
      </c>
      <c r="H619" s="13">
        <v>179486.04</v>
      </c>
      <c r="I619" s="13">
        <v>475.86</v>
      </c>
      <c r="J619" s="13">
        <v>297181.67</v>
      </c>
      <c r="K619" s="13">
        <v>624.51</v>
      </c>
      <c r="L619" s="13">
        <v>2.06</v>
      </c>
      <c r="M619" s="13">
        <v>0</v>
      </c>
      <c r="N619" s="13">
        <v>2421.48</v>
      </c>
      <c r="O619" s="13">
        <v>444080.19</v>
      </c>
      <c r="P619" s="13">
        <v>2678760.8199999998</v>
      </c>
      <c r="Q619" s="13">
        <v>6</v>
      </c>
      <c r="R619" s="13">
        <v>-20.81</v>
      </c>
      <c r="S619" s="13">
        <v>46.8</v>
      </c>
      <c r="T619" s="13" t="s">
        <v>738</v>
      </c>
      <c r="U619" s="13" t="s">
        <v>717</v>
      </c>
      <c r="V619" s="13"/>
      <c r="W619" s="13"/>
      <c r="X619" s="13"/>
      <c r="Y619" s="13"/>
      <c r="Z619" s="13"/>
      <c r="AA619" s="13"/>
      <c r="AB619" s="14"/>
    </row>
    <row r="620" spans="1:28">
      <c r="A620" s="9" t="s">
        <v>1996</v>
      </c>
      <c r="B620" s="10" t="s">
        <v>1997</v>
      </c>
      <c r="C620" s="10" t="s">
        <v>51</v>
      </c>
      <c r="D620" s="10" t="s">
        <v>119</v>
      </c>
      <c r="E620" s="10" t="s">
        <v>74</v>
      </c>
      <c r="F620" s="10" t="s">
        <v>54</v>
      </c>
      <c r="G620" s="10">
        <v>5061.5</v>
      </c>
      <c r="H620" s="10">
        <v>60738</v>
      </c>
      <c r="I620" s="10">
        <v>112.45</v>
      </c>
      <c r="J620" s="10">
        <v>57404.68</v>
      </c>
      <c r="K620" s="10">
        <v>510.49</v>
      </c>
      <c r="L620" s="10">
        <v>6.49</v>
      </c>
      <c r="M620" s="10">
        <v>393.76</v>
      </c>
      <c r="N620" s="10">
        <v>0</v>
      </c>
      <c r="O620" s="10">
        <v>292958.24</v>
      </c>
      <c r="P620" s="10">
        <v>7621481.1299999999</v>
      </c>
      <c r="Q620" s="10">
        <v>26</v>
      </c>
      <c r="R620" s="10">
        <v>71.069999999999993</v>
      </c>
      <c r="S620" s="10">
        <v>45.32</v>
      </c>
      <c r="T620" s="10" t="s">
        <v>826</v>
      </c>
      <c r="U620" s="10" t="s">
        <v>1001</v>
      </c>
      <c r="V620" s="10"/>
      <c r="W620" s="10"/>
      <c r="X620" s="10"/>
      <c r="Y620" s="10"/>
      <c r="Z620" s="10"/>
      <c r="AA620" s="10"/>
      <c r="AB620" s="11"/>
    </row>
    <row r="621" spans="1:28">
      <c r="A621" s="12" t="s">
        <v>1998</v>
      </c>
      <c r="B621" s="13" t="s">
        <v>1999</v>
      </c>
      <c r="C621" s="13" t="s">
        <v>128</v>
      </c>
      <c r="D621" s="13" t="s">
        <v>100</v>
      </c>
      <c r="E621" s="13" t="s">
        <v>67</v>
      </c>
      <c r="F621" s="13" t="s">
        <v>75</v>
      </c>
      <c r="G621" s="13">
        <v>132.19</v>
      </c>
      <c r="H621" s="13">
        <v>1586.28</v>
      </c>
      <c r="I621" s="13">
        <v>664.77</v>
      </c>
      <c r="J621" s="13">
        <v>2158.75</v>
      </c>
      <c r="K621" s="13">
        <v>3.25</v>
      </c>
      <c r="L621" s="13">
        <v>4.41</v>
      </c>
      <c r="M621" s="13">
        <v>0</v>
      </c>
      <c r="N621" s="13">
        <v>0</v>
      </c>
      <c r="O621" s="13">
        <v>623214.74</v>
      </c>
      <c r="P621" s="13">
        <v>23362105.140000001</v>
      </c>
      <c r="Q621" s="13">
        <v>37.5</v>
      </c>
      <c r="R621" s="13">
        <v>-25.41</v>
      </c>
      <c r="S621" s="13">
        <v>5.33</v>
      </c>
      <c r="T621" s="13" t="s">
        <v>2000</v>
      </c>
      <c r="U621" s="13" t="s">
        <v>940</v>
      </c>
      <c r="V621" s="13"/>
      <c r="W621" s="13"/>
      <c r="X621" s="13"/>
      <c r="Y621" s="13"/>
      <c r="Z621" s="13"/>
      <c r="AA621" s="13"/>
      <c r="AB621" s="14"/>
    </row>
    <row r="622" spans="1:28">
      <c r="A622" s="9" t="s">
        <v>2001</v>
      </c>
      <c r="B622" s="10" t="s">
        <v>867</v>
      </c>
      <c r="C622" s="10" t="s">
        <v>143</v>
      </c>
      <c r="D622" s="10" t="s">
        <v>60</v>
      </c>
      <c r="E622" s="10" t="s">
        <v>67</v>
      </c>
      <c r="F622" s="10" t="s">
        <v>75</v>
      </c>
      <c r="G622" s="10">
        <v>6270.88</v>
      </c>
      <c r="H622" s="10">
        <v>75250.559999999998</v>
      </c>
      <c r="I622" s="10">
        <v>991.29</v>
      </c>
      <c r="J622" s="10">
        <v>156398.54999999999</v>
      </c>
      <c r="K622" s="10">
        <v>157.77000000000001</v>
      </c>
      <c r="L622" s="10">
        <v>4.07</v>
      </c>
      <c r="M622" s="10">
        <v>1371.73</v>
      </c>
      <c r="N622" s="10">
        <v>0</v>
      </c>
      <c r="O622" s="10">
        <v>657309.23</v>
      </c>
      <c r="P622" s="10">
        <v>15356518.17</v>
      </c>
      <c r="Q622" s="10">
        <v>23.4</v>
      </c>
      <c r="R622" s="10">
        <v>81.83</v>
      </c>
      <c r="S622" s="10">
        <v>56.11</v>
      </c>
      <c r="T622" s="10" t="s">
        <v>2002</v>
      </c>
      <c r="U622" s="10" t="s">
        <v>2003</v>
      </c>
      <c r="V622" s="10"/>
      <c r="W622" s="10"/>
      <c r="X622" s="10"/>
      <c r="Y622" s="10"/>
      <c r="Z622" s="10"/>
      <c r="AA622" s="10"/>
      <c r="AB622" s="11"/>
    </row>
    <row r="623" spans="1:28">
      <c r="A623" s="12" t="s">
        <v>2004</v>
      </c>
      <c r="B623" s="13" t="s">
        <v>818</v>
      </c>
      <c r="C623" s="13" t="s">
        <v>143</v>
      </c>
      <c r="D623" s="13" t="s">
        <v>52</v>
      </c>
      <c r="E623" s="13" t="s">
        <v>90</v>
      </c>
      <c r="F623" s="13" t="s">
        <v>54</v>
      </c>
      <c r="G623" s="13">
        <v>9159.48</v>
      </c>
      <c r="H623" s="13">
        <v>109913.76</v>
      </c>
      <c r="I623" s="13">
        <v>1247.69</v>
      </c>
      <c r="J623" s="13">
        <v>136209</v>
      </c>
      <c r="K623" s="13">
        <v>109.17</v>
      </c>
      <c r="L623" s="13">
        <v>9.8699999999999992</v>
      </c>
      <c r="M623" s="13">
        <v>2572.3200000000002</v>
      </c>
      <c r="N623" s="13">
        <v>0</v>
      </c>
      <c r="O623" s="13">
        <v>281061.98</v>
      </c>
      <c r="P623" s="13">
        <v>14172006.74</v>
      </c>
      <c r="Q623" s="13">
        <v>50.4</v>
      </c>
      <c r="R623" s="13">
        <v>-42.86</v>
      </c>
      <c r="S623" s="13">
        <v>21.63</v>
      </c>
      <c r="T623" s="13" t="s">
        <v>1579</v>
      </c>
      <c r="U623" s="13" t="s">
        <v>1140</v>
      </c>
      <c r="V623" s="13"/>
      <c r="W623" s="13"/>
      <c r="X623" s="13"/>
      <c r="Y623" s="13"/>
      <c r="Z623" s="13"/>
      <c r="AA623" s="13"/>
      <c r="AB623" s="14"/>
    </row>
    <row r="624" spans="1:28">
      <c r="A624" s="9" t="s">
        <v>2005</v>
      </c>
      <c r="B624" s="10" t="s">
        <v>2006</v>
      </c>
      <c r="C624" s="10" t="s">
        <v>138</v>
      </c>
      <c r="D624" s="10" t="s">
        <v>100</v>
      </c>
      <c r="E624" s="10" t="s">
        <v>74</v>
      </c>
      <c r="F624" s="10" t="s">
        <v>86</v>
      </c>
      <c r="G624" s="10">
        <v>17812.78</v>
      </c>
      <c r="H624" s="10">
        <v>213753.36</v>
      </c>
      <c r="I624" s="10">
        <v>103.09</v>
      </c>
      <c r="J624" s="10">
        <v>362201.77</v>
      </c>
      <c r="K624" s="10">
        <v>3513.45</v>
      </c>
      <c r="L624" s="10">
        <v>3.75</v>
      </c>
      <c r="M624" s="10">
        <v>0</v>
      </c>
      <c r="N624" s="10">
        <v>0</v>
      </c>
      <c r="O624" s="10">
        <v>779294.99</v>
      </c>
      <c r="P624" s="10">
        <v>4519787.5</v>
      </c>
      <c r="Q624" s="10">
        <v>5.8</v>
      </c>
      <c r="R624" s="10">
        <v>71.64</v>
      </c>
      <c r="S624" s="10">
        <v>-22.95</v>
      </c>
      <c r="T624" s="10" t="s">
        <v>163</v>
      </c>
      <c r="U624" s="10" t="s">
        <v>164</v>
      </c>
      <c r="V624" s="10"/>
      <c r="W624" s="10"/>
      <c r="X624" s="10"/>
      <c r="Y624" s="10"/>
      <c r="Z624" s="10"/>
      <c r="AA624" s="10"/>
      <c r="AB624" s="11"/>
    </row>
    <row r="625" spans="1:28">
      <c r="A625" s="12" t="s">
        <v>2007</v>
      </c>
      <c r="B625" s="13" t="s">
        <v>2008</v>
      </c>
      <c r="C625" s="13" t="s">
        <v>72</v>
      </c>
      <c r="D625" s="13" t="s">
        <v>73</v>
      </c>
      <c r="E625" s="13" t="s">
        <v>67</v>
      </c>
      <c r="F625" s="13" t="s">
        <v>86</v>
      </c>
      <c r="G625" s="13">
        <v>15912.34</v>
      </c>
      <c r="H625" s="13">
        <v>190948.08</v>
      </c>
      <c r="I625" s="13">
        <v>538.42999999999995</v>
      </c>
      <c r="J625" s="13">
        <v>503709.67</v>
      </c>
      <c r="K625" s="13">
        <v>935.52</v>
      </c>
      <c r="L625" s="13">
        <v>5.21</v>
      </c>
      <c r="M625" s="13">
        <v>1123</v>
      </c>
      <c r="N625" s="13">
        <v>0</v>
      </c>
      <c r="O625" s="13">
        <v>206989.88</v>
      </c>
      <c r="P625" s="13">
        <v>20738264.850000001</v>
      </c>
      <c r="Q625" s="13">
        <v>100.2</v>
      </c>
      <c r="R625" s="13">
        <v>76.930000000000007</v>
      </c>
      <c r="S625" s="13">
        <v>1.28</v>
      </c>
      <c r="T625" s="13" t="s">
        <v>2009</v>
      </c>
      <c r="U625" s="13" t="s">
        <v>2010</v>
      </c>
      <c r="V625" s="13"/>
      <c r="W625" s="13"/>
      <c r="X625" s="13"/>
      <c r="Y625" s="13"/>
      <c r="Z625" s="13"/>
      <c r="AA625" s="13"/>
      <c r="AB625" s="14"/>
    </row>
    <row r="626" spans="1:28">
      <c r="A626" s="9" t="s">
        <v>2011</v>
      </c>
      <c r="B626" s="10" t="s">
        <v>2012</v>
      </c>
      <c r="C626" s="10" t="s">
        <v>99</v>
      </c>
      <c r="D626" s="10" t="s">
        <v>73</v>
      </c>
      <c r="E626" s="10" t="s">
        <v>53</v>
      </c>
      <c r="F626" s="10" t="s">
        <v>86</v>
      </c>
      <c r="G626" s="10">
        <v>9736.7800000000007</v>
      </c>
      <c r="H626" s="10">
        <v>116841.36</v>
      </c>
      <c r="I626" s="10">
        <v>298.39999999999998</v>
      </c>
      <c r="J626" s="10">
        <v>187418.61</v>
      </c>
      <c r="K626" s="10"/>
      <c r="L626" s="10">
        <v>6.45</v>
      </c>
      <c r="M626" s="10">
        <v>0</v>
      </c>
      <c r="N626" s="10">
        <v>1173.1199999999999</v>
      </c>
      <c r="O626" s="10">
        <v>397636.25</v>
      </c>
      <c r="P626" s="10">
        <v>3719030.35</v>
      </c>
      <c r="Q626" s="10">
        <v>9.4</v>
      </c>
      <c r="R626" s="10">
        <v>64.97</v>
      </c>
      <c r="S626" s="10">
        <v>-3.81</v>
      </c>
      <c r="T626" s="10" t="s">
        <v>2013</v>
      </c>
      <c r="U626" s="10" t="s">
        <v>2014</v>
      </c>
      <c r="V626" s="10"/>
      <c r="W626" s="10"/>
      <c r="X626" s="10"/>
      <c r="Y626" s="10"/>
      <c r="Z626" s="10"/>
      <c r="AA626" s="10"/>
      <c r="AB626" s="11"/>
    </row>
    <row r="627" spans="1:28">
      <c r="A627" s="12" t="s">
        <v>2015</v>
      </c>
      <c r="B627" s="13" t="s">
        <v>363</v>
      </c>
      <c r="C627" s="13" t="s">
        <v>66</v>
      </c>
      <c r="D627" s="13" t="s">
        <v>119</v>
      </c>
      <c r="E627" s="13" t="s">
        <v>61</v>
      </c>
      <c r="F627" s="13" t="s">
        <v>75</v>
      </c>
      <c r="G627" s="13">
        <v>3856</v>
      </c>
      <c r="H627" s="13">
        <v>46272</v>
      </c>
      <c r="I627" s="13">
        <v>481.62</v>
      </c>
      <c r="J627" s="13">
        <v>114930.19</v>
      </c>
      <c r="K627" s="13">
        <v>238.63</v>
      </c>
      <c r="L627" s="13">
        <v>1.61</v>
      </c>
      <c r="M627" s="13">
        <v>0</v>
      </c>
      <c r="N627" s="13">
        <v>0</v>
      </c>
      <c r="O627" s="13">
        <v>193472.34</v>
      </c>
      <c r="P627" s="13">
        <v>14787438.32</v>
      </c>
      <c r="Q627" s="13">
        <v>76.400000000000006</v>
      </c>
      <c r="R627" s="13">
        <v>66.34</v>
      </c>
      <c r="S627" s="13">
        <v>11.68</v>
      </c>
      <c r="T627" s="13" t="s">
        <v>1768</v>
      </c>
      <c r="U627" s="13" t="s">
        <v>2016</v>
      </c>
      <c r="V627" s="13"/>
      <c r="W627" s="13"/>
      <c r="X627" s="13"/>
      <c r="Y627" s="13"/>
      <c r="Z627" s="13"/>
      <c r="AA627" s="13"/>
      <c r="AB627" s="14"/>
    </row>
    <row r="628" spans="1:28">
      <c r="A628" s="9" t="s">
        <v>2017</v>
      </c>
      <c r="B628" s="10" t="s">
        <v>2018</v>
      </c>
      <c r="C628" s="10" t="s">
        <v>85</v>
      </c>
      <c r="D628" s="10" t="s">
        <v>60</v>
      </c>
      <c r="E628" s="10" t="s">
        <v>133</v>
      </c>
      <c r="F628" s="10" t="s">
        <v>75</v>
      </c>
      <c r="G628" s="10">
        <v>10093.74</v>
      </c>
      <c r="H628" s="10">
        <v>121124.88</v>
      </c>
      <c r="I628" s="10">
        <v>594.97</v>
      </c>
      <c r="J628" s="10">
        <v>295182.8</v>
      </c>
      <c r="K628" s="10">
        <v>496.13</v>
      </c>
      <c r="L628" s="10">
        <v>9.66</v>
      </c>
      <c r="M628" s="10">
        <v>3463.52</v>
      </c>
      <c r="N628" s="10">
        <v>0</v>
      </c>
      <c r="O628" s="10">
        <v>387803.01</v>
      </c>
      <c r="P628" s="10">
        <v>14818853.539999999</v>
      </c>
      <c r="Q628" s="10">
        <v>38.200000000000003</v>
      </c>
      <c r="R628" s="10">
        <v>64.040000000000006</v>
      </c>
      <c r="S628" s="10">
        <v>-5.89</v>
      </c>
      <c r="T628" s="10" t="s">
        <v>2019</v>
      </c>
      <c r="U628" s="10" t="s">
        <v>1601</v>
      </c>
      <c r="V628" s="10"/>
      <c r="W628" s="10"/>
      <c r="X628" s="10"/>
      <c r="Y628" s="10"/>
      <c r="Z628" s="10"/>
      <c r="AA628" s="10"/>
      <c r="AB628" s="11"/>
    </row>
    <row r="629" spans="1:28">
      <c r="A629" s="12" t="s">
        <v>2020</v>
      </c>
      <c r="B629" s="13" t="s">
        <v>2021</v>
      </c>
      <c r="C629" s="13" t="s">
        <v>138</v>
      </c>
      <c r="D629" s="13" t="s">
        <v>60</v>
      </c>
      <c r="E629" s="13" t="s">
        <v>61</v>
      </c>
      <c r="F629" s="13" t="s">
        <v>54</v>
      </c>
      <c r="G629" s="13">
        <v>12452.87</v>
      </c>
      <c r="H629" s="13">
        <v>149434.44</v>
      </c>
      <c r="I629" s="13">
        <v>452.11</v>
      </c>
      <c r="J629" s="13">
        <v>223570.63</v>
      </c>
      <c r="K629" s="13">
        <v>494.5</v>
      </c>
      <c r="L629" s="13">
        <v>11.17</v>
      </c>
      <c r="M629" s="13">
        <v>0</v>
      </c>
      <c r="N629" s="13">
        <v>0</v>
      </c>
      <c r="O629" s="13">
        <v>281340.73</v>
      </c>
      <c r="P629" s="13">
        <v>2274857.27</v>
      </c>
      <c r="Q629" s="13">
        <v>8.1</v>
      </c>
      <c r="R629" s="13">
        <v>67.2</v>
      </c>
      <c r="S629" s="13">
        <v>-35.14</v>
      </c>
      <c r="T629" s="13" t="s">
        <v>2022</v>
      </c>
      <c r="U629" s="13" t="s">
        <v>2023</v>
      </c>
      <c r="V629" s="13"/>
      <c r="W629" s="13"/>
      <c r="X629" s="13"/>
      <c r="Y629" s="13"/>
      <c r="Z629" s="13"/>
      <c r="AA629" s="13"/>
      <c r="AB629" s="14"/>
    </row>
    <row r="630" spans="1:28">
      <c r="A630" s="9" t="s">
        <v>2024</v>
      </c>
      <c r="B630" s="10" t="s">
        <v>2025</v>
      </c>
      <c r="C630" s="10" t="s">
        <v>138</v>
      </c>
      <c r="D630" s="10" t="s">
        <v>119</v>
      </c>
      <c r="E630" s="10" t="s">
        <v>80</v>
      </c>
      <c r="F630" s="10" t="s">
        <v>75</v>
      </c>
      <c r="G630" s="10">
        <v>10635.84</v>
      </c>
      <c r="H630" s="10">
        <v>127630.08</v>
      </c>
      <c r="I630" s="10">
        <v>253.53</v>
      </c>
      <c r="J630" s="10">
        <v>164705.69</v>
      </c>
      <c r="K630" s="10">
        <v>649.65</v>
      </c>
      <c r="L630" s="10">
        <v>9.4499999999999993</v>
      </c>
      <c r="M630" s="10">
        <v>0</v>
      </c>
      <c r="N630" s="10">
        <v>0</v>
      </c>
      <c r="O630" s="10">
        <v>243825.32</v>
      </c>
      <c r="P630" s="10">
        <v>11228779.1</v>
      </c>
      <c r="Q630" s="10">
        <v>46.1</v>
      </c>
      <c r="R630" s="10">
        <v>66.52</v>
      </c>
      <c r="S630" s="10">
        <v>40.08</v>
      </c>
      <c r="T630" s="10" t="s">
        <v>2026</v>
      </c>
      <c r="U630" s="10" t="s">
        <v>2027</v>
      </c>
      <c r="V630" s="10"/>
      <c r="W630" s="10"/>
      <c r="X630" s="10"/>
      <c r="Y630" s="10"/>
      <c r="Z630" s="10"/>
      <c r="AA630" s="10"/>
      <c r="AB630" s="11"/>
    </row>
    <row r="631" spans="1:28">
      <c r="A631" s="12" t="s">
        <v>2028</v>
      </c>
      <c r="B631" s="13" t="s">
        <v>2029</v>
      </c>
      <c r="C631" s="13" t="s">
        <v>138</v>
      </c>
      <c r="D631" s="13" t="s">
        <v>100</v>
      </c>
      <c r="E631" s="13" t="s">
        <v>133</v>
      </c>
      <c r="F631" s="13" t="s">
        <v>86</v>
      </c>
      <c r="G631" s="13">
        <v>12975.86</v>
      </c>
      <c r="H631" s="13">
        <v>155710.32</v>
      </c>
      <c r="I631" s="13">
        <v>298.73</v>
      </c>
      <c r="J631" s="13">
        <v>126516.25</v>
      </c>
      <c r="K631" s="13">
        <v>423.51</v>
      </c>
      <c r="L631" s="13">
        <v>4.32</v>
      </c>
      <c r="M631" s="13">
        <v>4489.24</v>
      </c>
      <c r="N631" s="13">
        <v>1487.42</v>
      </c>
      <c r="O631" s="13">
        <v>501140.77</v>
      </c>
      <c r="P631" s="13">
        <v>15042565.74</v>
      </c>
      <c r="Q631" s="13">
        <v>30</v>
      </c>
      <c r="R631" s="13">
        <v>70.37</v>
      </c>
      <c r="S631" s="13">
        <v>40.659999999999997</v>
      </c>
      <c r="T631" s="13" t="s">
        <v>221</v>
      </c>
      <c r="U631" s="13" t="s">
        <v>2030</v>
      </c>
      <c r="V631" s="13"/>
      <c r="W631" s="13"/>
      <c r="X631" s="13"/>
      <c r="Y631" s="13"/>
      <c r="Z631" s="13"/>
      <c r="AA631" s="13"/>
      <c r="AB631" s="14"/>
    </row>
    <row r="632" spans="1:28">
      <c r="A632" s="9" t="s">
        <v>2031</v>
      </c>
      <c r="B632" s="10" t="s">
        <v>2032</v>
      </c>
      <c r="C632" s="10" t="s">
        <v>128</v>
      </c>
      <c r="D632" s="10" t="s">
        <v>73</v>
      </c>
      <c r="E632" s="10" t="s">
        <v>61</v>
      </c>
      <c r="F632" s="10" t="s">
        <v>54</v>
      </c>
      <c r="G632" s="10">
        <v>9699.8799999999992</v>
      </c>
      <c r="H632" s="10">
        <v>116398.56</v>
      </c>
      <c r="I632" s="10">
        <v>496.41</v>
      </c>
      <c r="J632" s="10">
        <v>93111.49</v>
      </c>
      <c r="K632" s="10">
        <v>187.57</v>
      </c>
      <c r="L632" s="10">
        <v>6.87</v>
      </c>
      <c r="M632" s="10">
        <v>0</v>
      </c>
      <c r="N632" s="10">
        <v>0</v>
      </c>
      <c r="O632" s="10">
        <v>189979.68</v>
      </c>
      <c r="P632" s="10">
        <v>1453826.4</v>
      </c>
      <c r="Q632" s="10">
        <v>7.7</v>
      </c>
      <c r="R632" s="10">
        <v>71.069999999999993</v>
      </c>
      <c r="S632" s="10">
        <v>6.41</v>
      </c>
      <c r="T632" s="10" t="s">
        <v>1098</v>
      </c>
      <c r="U632" s="10" t="s">
        <v>2033</v>
      </c>
      <c r="V632" s="10"/>
      <c r="W632" s="10"/>
      <c r="X632" s="10"/>
      <c r="Y632" s="10"/>
      <c r="Z632" s="10"/>
      <c r="AA632" s="10"/>
      <c r="AB632" s="11"/>
    </row>
    <row r="633" spans="1:28">
      <c r="A633" s="12" t="s">
        <v>2034</v>
      </c>
      <c r="B633" s="13" t="s">
        <v>195</v>
      </c>
      <c r="C633" s="13" t="s">
        <v>105</v>
      </c>
      <c r="D633" s="13" t="s">
        <v>60</v>
      </c>
      <c r="E633" s="13" t="s">
        <v>90</v>
      </c>
      <c r="F633" s="13" t="s">
        <v>75</v>
      </c>
      <c r="G633" s="13">
        <v>11408.7</v>
      </c>
      <c r="H633" s="13">
        <v>136904.4</v>
      </c>
      <c r="I633" s="13">
        <v>796.18</v>
      </c>
      <c r="J633" s="13">
        <v>75383.69</v>
      </c>
      <c r="K633" s="13">
        <v>94.68</v>
      </c>
      <c r="L633" s="13">
        <v>7.42</v>
      </c>
      <c r="M633" s="13">
        <v>3049.04</v>
      </c>
      <c r="N633" s="13">
        <v>0</v>
      </c>
      <c r="O633" s="13">
        <v>735347.68</v>
      </c>
      <c r="P633" s="13">
        <v>11680087.83</v>
      </c>
      <c r="Q633" s="13">
        <v>15.9</v>
      </c>
      <c r="R633" s="13">
        <v>70.209999999999994</v>
      </c>
      <c r="S633" s="13">
        <v>-33.72</v>
      </c>
      <c r="T633" s="13" t="s">
        <v>107</v>
      </c>
      <c r="U633" s="13" t="s">
        <v>579</v>
      </c>
      <c r="V633" s="13"/>
      <c r="W633" s="13"/>
      <c r="X633" s="13"/>
      <c r="Y633" s="13"/>
      <c r="Z633" s="13"/>
      <c r="AA633" s="13"/>
      <c r="AB633" s="14"/>
    </row>
    <row r="634" spans="1:28">
      <c r="A634" s="9" t="s">
        <v>2035</v>
      </c>
      <c r="B634" s="10" t="s">
        <v>529</v>
      </c>
      <c r="C634" s="10" t="s">
        <v>175</v>
      </c>
      <c r="D634" s="10" t="s">
        <v>60</v>
      </c>
      <c r="E634" s="10" t="s">
        <v>133</v>
      </c>
      <c r="F634" s="10" t="s">
        <v>86</v>
      </c>
      <c r="G634" s="10">
        <v>16721.21</v>
      </c>
      <c r="H634" s="10">
        <v>200654.52</v>
      </c>
      <c r="I634" s="10">
        <v>614.45000000000005</v>
      </c>
      <c r="J634" s="10">
        <v>439352.95</v>
      </c>
      <c r="K634" s="10">
        <v>715.03</v>
      </c>
      <c r="L634" s="10">
        <v>10.18</v>
      </c>
      <c r="M634" s="10">
        <v>0</v>
      </c>
      <c r="N634" s="10">
        <v>0</v>
      </c>
      <c r="O634" s="10">
        <v>410184.09</v>
      </c>
      <c r="P634" s="10">
        <v>7758114.3499999996</v>
      </c>
      <c r="Q634" s="10">
        <v>18.899999999999999</v>
      </c>
      <c r="R634" s="10">
        <v>66.319999999999993</v>
      </c>
      <c r="S634" s="10">
        <v>-29.97</v>
      </c>
      <c r="T634" s="10" t="s">
        <v>2036</v>
      </c>
      <c r="U634" s="10" t="s">
        <v>2037</v>
      </c>
      <c r="V634" s="10"/>
      <c r="W634" s="10"/>
      <c r="X634" s="10"/>
      <c r="Y634" s="10"/>
      <c r="Z634" s="10"/>
      <c r="AA634" s="10"/>
      <c r="AB634" s="11"/>
    </row>
    <row r="635" spans="1:28">
      <c r="A635" s="12" t="s">
        <v>2038</v>
      </c>
      <c r="B635" s="13" t="s">
        <v>2039</v>
      </c>
      <c r="C635" s="13" t="s">
        <v>59</v>
      </c>
      <c r="D635" s="13" t="s">
        <v>119</v>
      </c>
      <c r="E635" s="13" t="s">
        <v>61</v>
      </c>
      <c r="F635" s="13" t="s">
        <v>54</v>
      </c>
      <c r="G635" s="13">
        <v>12531.93</v>
      </c>
      <c r="H635" s="13">
        <v>150383.16</v>
      </c>
      <c r="I635" s="13">
        <v>577.20000000000005</v>
      </c>
      <c r="J635" s="13">
        <v>320771.46999999997</v>
      </c>
      <c r="K635" s="13">
        <v>555.74</v>
      </c>
      <c r="L635" s="13">
        <v>1.97</v>
      </c>
      <c r="M635" s="13">
        <v>2846.73</v>
      </c>
      <c r="N635" s="13">
        <v>0</v>
      </c>
      <c r="O635" s="13">
        <v>186406.47</v>
      </c>
      <c r="P635" s="13">
        <v>16557833.029999999</v>
      </c>
      <c r="Q635" s="13">
        <v>88.8</v>
      </c>
      <c r="R635" s="13">
        <v>65.86</v>
      </c>
      <c r="S635" s="13">
        <v>-35.96</v>
      </c>
      <c r="T635" s="13" t="s">
        <v>91</v>
      </c>
      <c r="U635" s="13" t="s">
        <v>2040</v>
      </c>
      <c r="V635" s="13"/>
      <c r="W635" s="13"/>
      <c r="X635" s="13"/>
      <c r="Y635" s="13"/>
      <c r="Z635" s="13"/>
      <c r="AA635" s="13"/>
      <c r="AB635" s="14"/>
    </row>
    <row r="636" spans="1:28">
      <c r="A636" s="9" t="s">
        <v>2041</v>
      </c>
      <c r="B636" s="10" t="s">
        <v>2042</v>
      </c>
      <c r="C636" s="10" t="s">
        <v>105</v>
      </c>
      <c r="D636" s="10" t="s">
        <v>60</v>
      </c>
      <c r="E636" s="10" t="s">
        <v>80</v>
      </c>
      <c r="F636" s="10" t="s">
        <v>54</v>
      </c>
      <c r="G636" s="10">
        <v>7478.19</v>
      </c>
      <c r="H636" s="10">
        <v>89738.28</v>
      </c>
      <c r="I636" s="10">
        <v>267.35000000000002</v>
      </c>
      <c r="J636" s="10">
        <v>200777.7</v>
      </c>
      <c r="K636" s="10">
        <v>750.99</v>
      </c>
      <c r="L636" s="10">
        <v>6.15</v>
      </c>
      <c r="M636" s="10">
        <v>0</v>
      </c>
      <c r="N636" s="10">
        <v>0</v>
      </c>
      <c r="O636" s="10">
        <v>329035.71999999997</v>
      </c>
      <c r="P636" s="10">
        <v>16288932.33</v>
      </c>
      <c r="Q636" s="10">
        <v>49.5</v>
      </c>
      <c r="R636" s="10">
        <v>78.03</v>
      </c>
      <c r="S636" s="10">
        <v>-23.26</v>
      </c>
      <c r="T636" s="10" t="s">
        <v>1921</v>
      </c>
      <c r="U636" s="10" t="s">
        <v>2043</v>
      </c>
      <c r="V636" s="10"/>
      <c r="W636" s="10"/>
      <c r="X636" s="10"/>
      <c r="Y636" s="10"/>
      <c r="Z636" s="10"/>
      <c r="AA636" s="10"/>
      <c r="AB636" s="11"/>
    </row>
    <row r="637" spans="1:28">
      <c r="A637" s="12" t="s">
        <v>2044</v>
      </c>
      <c r="B637" s="13" t="s">
        <v>2045</v>
      </c>
      <c r="C637" s="13" t="s">
        <v>72</v>
      </c>
      <c r="D637" s="13" t="s">
        <v>52</v>
      </c>
      <c r="E637" s="13" t="s">
        <v>80</v>
      </c>
      <c r="F637" s="13" t="s">
        <v>54</v>
      </c>
      <c r="G637" s="13">
        <v>5458.52</v>
      </c>
      <c r="H637" s="13">
        <v>65502.239999999998</v>
      </c>
      <c r="I637" s="13">
        <v>147.78</v>
      </c>
      <c r="J637" s="13">
        <v>51028.69</v>
      </c>
      <c r="K637" s="13">
        <v>345.3</v>
      </c>
      <c r="L637" s="13">
        <v>11.78</v>
      </c>
      <c r="M637" s="13">
        <v>1424.05</v>
      </c>
      <c r="N637" s="13">
        <v>0</v>
      </c>
      <c r="O637" s="13">
        <v>188700.23</v>
      </c>
      <c r="P637" s="13">
        <v>18328514.82</v>
      </c>
      <c r="Q637" s="13">
        <v>97.1</v>
      </c>
      <c r="R637" s="13">
        <v>74.44</v>
      </c>
      <c r="S637" s="13">
        <v>-19.690000000000001</v>
      </c>
      <c r="T637" s="13" t="s">
        <v>531</v>
      </c>
      <c r="U637" s="13" t="s">
        <v>2046</v>
      </c>
      <c r="V637" s="13"/>
      <c r="W637" s="13"/>
      <c r="X637" s="13"/>
      <c r="Y637" s="13"/>
      <c r="Z637" s="13"/>
      <c r="AA637" s="13"/>
      <c r="AB637" s="14"/>
    </row>
    <row r="638" spans="1:28">
      <c r="A638" s="9" t="s">
        <v>2047</v>
      </c>
      <c r="B638" s="10" t="s">
        <v>786</v>
      </c>
      <c r="C638" s="10" t="s">
        <v>143</v>
      </c>
      <c r="D638" s="10" t="s">
        <v>119</v>
      </c>
      <c r="E638" s="10" t="s">
        <v>67</v>
      </c>
      <c r="F638" s="10" t="s">
        <v>86</v>
      </c>
      <c r="G638" s="10">
        <v>16772.990000000002</v>
      </c>
      <c r="H638" s="10">
        <v>201275.88</v>
      </c>
      <c r="I638" s="10">
        <v>907.02</v>
      </c>
      <c r="J638" s="10">
        <v>282575.57</v>
      </c>
      <c r="K638" s="10">
        <v>311.54000000000002</v>
      </c>
      <c r="L638" s="10">
        <v>10.17</v>
      </c>
      <c r="M638" s="10">
        <v>641.30999999999995</v>
      </c>
      <c r="N638" s="10">
        <v>0</v>
      </c>
      <c r="O638" s="10">
        <v>699758.05</v>
      </c>
      <c r="P638" s="10">
        <v>1709348.62</v>
      </c>
      <c r="Q638" s="10">
        <v>2.4</v>
      </c>
      <c r="R638" s="10">
        <v>75.77</v>
      </c>
      <c r="S638" s="10">
        <v>-17.25</v>
      </c>
      <c r="T638" s="10" t="s">
        <v>1993</v>
      </c>
      <c r="U638" s="10" t="s">
        <v>2048</v>
      </c>
      <c r="V638" s="10"/>
      <c r="W638" s="10"/>
      <c r="X638" s="10"/>
      <c r="Y638" s="10"/>
      <c r="Z638" s="10"/>
      <c r="AA638" s="10"/>
      <c r="AB638" s="11"/>
    </row>
    <row r="639" spans="1:28">
      <c r="A639" s="12" t="s">
        <v>2049</v>
      </c>
      <c r="B639" s="13" t="s">
        <v>2050</v>
      </c>
      <c r="C639" s="13" t="s">
        <v>118</v>
      </c>
      <c r="D639" s="13" t="s">
        <v>119</v>
      </c>
      <c r="E639" s="13" t="s">
        <v>53</v>
      </c>
      <c r="F639" s="13" t="s">
        <v>75</v>
      </c>
      <c r="G639" s="13">
        <v>13519.74</v>
      </c>
      <c r="H639" s="13">
        <v>162236.88</v>
      </c>
      <c r="I639" s="13">
        <v>388.53</v>
      </c>
      <c r="J639" s="13">
        <v>231443.53</v>
      </c>
      <c r="K639" s="13">
        <v>595.69000000000005</v>
      </c>
      <c r="L639" s="13">
        <v>8.11</v>
      </c>
      <c r="M639" s="13">
        <v>2327.3000000000002</v>
      </c>
      <c r="N639" s="13">
        <v>0</v>
      </c>
      <c r="O639" s="13">
        <v>541482.61</v>
      </c>
      <c r="P639" s="13">
        <v>12642771.25</v>
      </c>
      <c r="Q639" s="13">
        <v>23.3</v>
      </c>
      <c r="R639" s="13">
        <v>76.84</v>
      </c>
      <c r="S639" s="13">
        <v>15.46</v>
      </c>
      <c r="T639" s="13" t="s">
        <v>668</v>
      </c>
      <c r="U639" s="13" t="s">
        <v>2051</v>
      </c>
      <c r="V639" s="13"/>
      <c r="W639" s="13"/>
      <c r="X639" s="13"/>
      <c r="Y639" s="13"/>
      <c r="Z639" s="13"/>
      <c r="AA639" s="13"/>
      <c r="AB639" s="14"/>
    </row>
    <row r="640" spans="1:28">
      <c r="A640" s="9" t="s">
        <v>2052</v>
      </c>
      <c r="B640" s="10" t="s">
        <v>2053</v>
      </c>
      <c r="C640" s="10" t="s">
        <v>51</v>
      </c>
      <c r="D640" s="10" t="s">
        <v>119</v>
      </c>
      <c r="E640" s="10" t="s">
        <v>74</v>
      </c>
      <c r="F640" s="10" t="s">
        <v>86</v>
      </c>
      <c r="G640" s="10">
        <v>8283.15</v>
      </c>
      <c r="H640" s="10">
        <v>99397.8</v>
      </c>
      <c r="I640" s="10">
        <v>146</v>
      </c>
      <c r="J640" s="10">
        <v>67265.58</v>
      </c>
      <c r="K640" s="10">
        <v>460.72</v>
      </c>
      <c r="L640" s="10">
        <v>8.85</v>
      </c>
      <c r="M640" s="10">
        <v>928.16</v>
      </c>
      <c r="N640" s="10">
        <v>0</v>
      </c>
      <c r="O640" s="10">
        <v>781031.82</v>
      </c>
      <c r="P640" s="10">
        <v>2737320.26</v>
      </c>
      <c r="Q640" s="10">
        <v>3.5</v>
      </c>
      <c r="R640" s="10">
        <v>74.52</v>
      </c>
      <c r="S640" s="10">
        <v>13.87</v>
      </c>
      <c r="T640" s="10" t="s">
        <v>1229</v>
      </c>
      <c r="U640" s="10" t="s">
        <v>2054</v>
      </c>
      <c r="V640" s="10"/>
      <c r="W640" s="10"/>
      <c r="X640" s="10"/>
      <c r="Y640" s="10"/>
      <c r="Z640" s="10"/>
      <c r="AA640" s="10"/>
      <c r="AB640" s="11"/>
    </row>
    <row r="641" spans="1:28">
      <c r="A641" s="12" t="s">
        <v>2055</v>
      </c>
      <c r="B641" s="13" t="s">
        <v>2056</v>
      </c>
      <c r="C641" s="13" t="s">
        <v>72</v>
      </c>
      <c r="D641" s="13" t="s">
        <v>73</v>
      </c>
      <c r="E641" s="13" t="s">
        <v>67</v>
      </c>
      <c r="F641" s="13" t="s">
        <v>75</v>
      </c>
      <c r="G641" s="13">
        <v>5652.1</v>
      </c>
      <c r="H641" s="13">
        <v>67825.2</v>
      </c>
      <c r="I641" s="13">
        <v>657.35</v>
      </c>
      <c r="J641" s="13">
        <v>166458</v>
      </c>
      <c r="K641" s="13">
        <v>253.23</v>
      </c>
      <c r="L641" s="13">
        <v>1.57</v>
      </c>
      <c r="M641" s="13">
        <v>0</v>
      </c>
      <c r="N641" s="13">
        <v>731.75</v>
      </c>
      <c r="O641" s="13">
        <v>584592.94999999995</v>
      </c>
      <c r="P641" s="13">
        <v>747515.41</v>
      </c>
      <c r="Q641" s="13">
        <v>1.3</v>
      </c>
      <c r="R641" s="13">
        <v>68.87</v>
      </c>
      <c r="S641" s="13">
        <v>31.62</v>
      </c>
      <c r="T641" s="13" t="s">
        <v>1184</v>
      </c>
      <c r="U641" s="13" t="s">
        <v>835</v>
      </c>
      <c r="V641" s="13"/>
      <c r="W641" s="13"/>
      <c r="X641" s="13"/>
      <c r="Y641" s="13"/>
      <c r="Z641" s="13"/>
      <c r="AA641" s="13"/>
      <c r="AB641" s="14"/>
    </row>
    <row r="642" spans="1:28">
      <c r="A642" s="9" t="s">
        <v>2057</v>
      </c>
      <c r="B642" s="10" t="s">
        <v>1681</v>
      </c>
      <c r="C642" s="10" t="s">
        <v>99</v>
      </c>
      <c r="D642" s="10" t="s">
        <v>60</v>
      </c>
      <c r="E642" s="10" t="s">
        <v>133</v>
      </c>
      <c r="F642" s="10" t="s">
        <v>54</v>
      </c>
      <c r="G642" s="10">
        <v>769.04</v>
      </c>
      <c r="H642" s="10">
        <v>9228.48</v>
      </c>
      <c r="I642" s="10">
        <v>570.87</v>
      </c>
      <c r="J642" s="10">
        <v>19026.43</v>
      </c>
      <c r="K642" s="10">
        <v>33.33</v>
      </c>
      <c r="L642" s="10">
        <v>1.84</v>
      </c>
      <c r="M642" s="10">
        <v>0</v>
      </c>
      <c r="N642" s="10">
        <v>0</v>
      </c>
      <c r="O642" s="10">
        <v>940759.96</v>
      </c>
      <c r="P642" s="10">
        <v>23995110.850000001</v>
      </c>
      <c r="Q642" s="10">
        <v>25.5</v>
      </c>
      <c r="R642" s="10">
        <v>63.46</v>
      </c>
      <c r="S642" s="10">
        <v>53.56</v>
      </c>
      <c r="T642" s="10" t="s">
        <v>929</v>
      </c>
      <c r="U642" s="10" t="s">
        <v>2058</v>
      </c>
      <c r="V642" s="10"/>
      <c r="W642" s="10"/>
      <c r="X642" s="10"/>
      <c r="Y642" s="10"/>
      <c r="Z642" s="10"/>
      <c r="AA642" s="10"/>
      <c r="AB642" s="11"/>
    </row>
    <row r="643" spans="1:28">
      <c r="A643" s="12" t="s">
        <v>2059</v>
      </c>
      <c r="B643" s="13" t="s">
        <v>2060</v>
      </c>
      <c r="C643" s="13" t="s">
        <v>85</v>
      </c>
      <c r="D643" s="13" t="s">
        <v>60</v>
      </c>
      <c r="E643" s="13" t="s">
        <v>61</v>
      </c>
      <c r="F643" s="13" t="s">
        <v>75</v>
      </c>
      <c r="G643" s="13">
        <v>3007.46</v>
      </c>
      <c r="H643" s="13">
        <v>36089.519999999997</v>
      </c>
      <c r="I643" s="13">
        <v>365.74</v>
      </c>
      <c r="J643" s="13">
        <v>54346.95</v>
      </c>
      <c r="K643" s="13">
        <v>-148.59</v>
      </c>
      <c r="L643" s="13">
        <v>7.21</v>
      </c>
      <c r="M643" s="13">
        <v>90.66</v>
      </c>
      <c r="N643" s="13">
        <v>0</v>
      </c>
      <c r="O643" s="13">
        <v>641848.79</v>
      </c>
      <c r="P643" s="13">
        <v>2884102.2</v>
      </c>
      <c r="Q643" s="13">
        <v>4.5</v>
      </c>
      <c r="R643" s="13">
        <v>61.37</v>
      </c>
      <c r="S643" s="13">
        <v>-27.53</v>
      </c>
      <c r="T643" s="13" t="s">
        <v>87</v>
      </c>
      <c r="U643" s="13" t="s">
        <v>946</v>
      </c>
      <c r="V643" s="13"/>
      <c r="W643" s="13"/>
      <c r="X643" s="13"/>
      <c r="Y643" s="13"/>
      <c r="Z643" s="13"/>
      <c r="AA643" s="13"/>
      <c r="AB643" s="14"/>
    </row>
    <row r="644" spans="1:28">
      <c r="A644" s="9" t="s">
        <v>2061</v>
      </c>
      <c r="B644" s="10" t="s">
        <v>569</v>
      </c>
      <c r="C644" s="10" t="s">
        <v>85</v>
      </c>
      <c r="D644" s="10" t="s">
        <v>52</v>
      </c>
      <c r="E644" s="10" t="s">
        <v>74</v>
      </c>
      <c r="F644" s="10" t="s">
        <v>54</v>
      </c>
      <c r="G644" s="10">
        <v>14895.4</v>
      </c>
      <c r="H644" s="10">
        <v>178744.8</v>
      </c>
      <c r="I644" s="10">
        <v>81.39</v>
      </c>
      <c r="J644" s="10">
        <v>504729.86</v>
      </c>
      <c r="K644" s="10">
        <v>6201.37</v>
      </c>
      <c r="L644" s="10">
        <v>11.54</v>
      </c>
      <c r="M644" s="10">
        <v>0</v>
      </c>
      <c r="N644" s="10">
        <v>0</v>
      </c>
      <c r="O644" s="10">
        <v>699495.34</v>
      </c>
      <c r="P644" s="10">
        <v>5396569.6100000003</v>
      </c>
      <c r="Q644" s="10">
        <v>7.7</v>
      </c>
      <c r="R644" s="10">
        <v>77.48</v>
      </c>
      <c r="S644" s="10">
        <v>9.4499999999999993</v>
      </c>
      <c r="T644" s="10" t="s">
        <v>1505</v>
      </c>
      <c r="U644" s="10" t="s">
        <v>2062</v>
      </c>
      <c r="V644" s="10"/>
      <c r="W644" s="10"/>
      <c r="X644" s="10"/>
      <c r="Y644" s="10"/>
      <c r="Z644" s="10"/>
      <c r="AA644" s="10"/>
      <c r="AB644" s="11"/>
    </row>
    <row r="645" spans="1:28">
      <c r="A645" s="12" t="s">
        <v>2063</v>
      </c>
      <c r="B645" s="13" t="s">
        <v>2064</v>
      </c>
      <c r="C645" s="13" t="s">
        <v>51</v>
      </c>
      <c r="D645" s="13" t="s">
        <v>73</v>
      </c>
      <c r="E645" s="13" t="s">
        <v>80</v>
      </c>
      <c r="F645" s="13" t="s">
        <v>86</v>
      </c>
      <c r="G645" s="13">
        <v>5374.65</v>
      </c>
      <c r="H645" s="13">
        <v>64495.8</v>
      </c>
      <c r="I645" s="13">
        <v>242.34</v>
      </c>
      <c r="J645" s="13">
        <v>46401.86</v>
      </c>
      <c r="K645" s="13">
        <v>191.47</v>
      </c>
      <c r="L645" s="13">
        <v>8.41</v>
      </c>
      <c r="M645" s="13">
        <v>0</v>
      </c>
      <c r="N645" s="13">
        <v>0</v>
      </c>
      <c r="O645" s="13">
        <v>326713.40999999997</v>
      </c>
      <c r="P645" s="13">
        <v>21971076.690000001</v>
      </c>
      <c r="Q645" s="13">
        <v>67.2</v>
      </c>
      <c r="R645" s="13">
        <v>57.65</v>
      </c>
      <c r="S645" s="13">
        <v>118.05</v>
      </c>
      <c r="T645" s="13" t="s">
        <v>2065</v>
      </c>
      <c r="U645" s="13" t="s">
        <v>848</v>
      </c>
      <c r="V645" s="13"/>
      <c r="W645" s="13"/>
      <c r="X645" s="13"/>
      <c r="Y645" s="13"/>
      <c r="Z645" s="13"/>
      <c r="AA645" s="13"/>
      <c r="AB645" s="14"/>
    </row>
    <row r="646" spans="1:28">
      <c r="A646" s="9" t="s">
        <v>2066</v>
      </c>
      <c r="B646" s="10" t="s">
        <v>2067</v>
      </c>
      <c r="C646" s="10" t="s">
        <v>128</v>
      </c>
      <c r="D646" s="10" t="s">
        <v>119</v>
      </c>
      <c r="E646" s="10" t="s">
        <v>61</v>
      </c>
      <c r="F646" s="10" t="s">
        <v>86</v>
      </c>
      <c r="G646" s="10">
        <v>15399.89</v>
      </c>
      <c r="H646" s="10">
        <v>184798.68</v>
      </c>
      <c r="I646" s="10">
        <v>715.46</v>
      </c>
      <c r="J646" s="10">
        <v>243592.13</v>
      </c>
      <c r="K646" s="10">
        <v>340.47</v>
      </c>
      <c r="L646" s="10">
        <v>2.19</v>
      </c>
      <c r="M646" s="10">
        <v>0</v>
      </c>
      <c r="N646" s="10">
        <v>0</v>
      </c>
      <c r="O646" s="10">
        <v>901465.19</v>
      </c>
      <c r="P646" s="10">
        <v>9004267.5600000005</v>
      </c>
      <c r="Q646" s="10">
        <v>10</v>
      </c>
      <c r="R646" s="10">
        <v>80.260000000000005</v>
      </c>
      <c r="S646" s="10">
        <v>15.63</v>
      </c>
      <c r="T646" s="10" t="s">
        <v>1571</v>
      </c>
      <c r="U646" s="10" t="s">
        <v>2068</v>
      </c>
      <c r="V646" s="10"/>
      <c r="W646" s="10"/>
      <c r="X646" s="10"/>
      <c r="Y646" s="10"/>
      <c r="Z646" s="10"/>
      <c r="AA646" s="10"/>
      <c r="AB646" s="11"/>
    </row>
    <row r="647" spans="1:28">
      <c r="A647" s="12" t="s">
        <v>2069</v>
      </c>
      <c r="B647" s="13" t="s">
        <v>2070</v>
      </c>
      <c r="C647" s="13" t="s">
        <v>72</v>
      </c>
      <c r="D647" s="13" t="s">
        <v>52</v>
      </c>
      <c r="E647" s="13" t="s">
        <v>90</v>
      </c>
      <c r="F647" s="13" t="s">
        <v>86</v>
      </c>
      <c r="G647" s="13">
        <v>8156.25</v>
      </c>
      <c r="H647" s="13">
        <v>97875</v>
      </c>
      <c r="I647" s="13">
        <v>904.41</v>
      </c>
      <c r="J647" s="13">
        <v>176959.86</v>
      </c>
      <c r="K647" s="13">
        <v>195.66</v>
      </c>
      <c r="L647" s="13">
        <v>7.03</v>
      </c>
      <c r="M647" s="13">
        <v>2447.75</v>
      </c>
      <c r="N647" s="13">
        <v>1415.69</v>
      </c>
      <c r="O647" s="13">
        <v>417742.83</v>
      </c>
      <c r="P647" s="13">
        <v>22212862.829999998</v>
      </c>
      <c r="Q647" s="13">
        <v>53.2</v>
      </c>
      <c r="R647" s="13">
        <v>72</v>
      </c>
      <c r="S647" s="13">
        <v>28.54</v>
      </c>
      <c r="T647" s="13" t="s">
        <v>676</v>
      </c>
      <c r="U647" s="13" t="s">
        <v>1335</v>
      </c>
      <c r="V647" s="13"/>
      <c r="W647" s="13"/>
      <c r="X647" s="13"/>
      <c r="Y647" s="13"/>
      <c r="Z647" s="13"/>
      <c r="AA647" s="13"/>
      <c r="AB647" s="14"/>
    </row>
    <row r="648" spans="1:28">
      <c r="A648" s="9" t="s">
        <v>2071</v>
      </c>
      <c r="B648" s="10" t="s">
        <v>2072</v>
      </c>
      <c r="C648" s="10" t="s">
        <v>66</v>
      </c>
      <c r="D648" s="10" t="s">
        <v>60</v>
      </c>
      <c r="E648" s="10" t="s">
        <v>80</v>
      </c>
      <c r="F648" s="10" t="s">
        <v>86</v>
      </c>
      <c r="G648" s="10">
        <v>15153.41</v>
      </c>
      <c r="H648" s="10">
        <v>181840.92</v>
      </c>
      <c r="I648" s="10">
        <v>248.31</v>
      </c>
      <c r="J648" s="10">
        <v>354509.4</v>
      </c>
      <c r="K648" s="10">
        <v>1427.69</v>
      </c>
      <c r="L648" s="10">
        <v>11.4</v>
      </c>
      <c r="M648" s="10">
        <v>0</v>
      </c>
      <c r="N648" s="10">
        <v>2185.83</v>
      </c>
      <c r="O648" s="10">
        <v>845167.36</v>
      </c>
      <c r="P648" s="10">
        <v>18435182.710000001</v>
      </c>
      <c r="Q648" s="10">
        <v>21.8</v>
      </c>
      <c r="R648" s="10">
        <v>61.28</v>
      </c>
      <c r="S648" s="10">
        <v>25.01</v>
      </c>
      <c r="T648" s="10" t="s">
        <v>2073</v>
      </c>
      <c r="U648" s="10" t="s">
        <v>1280</v>
      </c>
      <c r="V648" s="10"/>
      <c r="W648" s="10"/>
      <c r="X648" s="10"/>
      <c r="Y648" s="10"/>
      <c r="Z648" s="10"/>
      <c r="AA648" s="10"/>
      <c r="AB648" s="11"/>
    </row>
    <row r="649" spans="1:28">
      <c r="A649" s="12" t="s">
        <v>2074</v>
      </c>
      <c r="B649" s="13" t="s">
        <v>2075</v>
      </c>
      <c r="C649" s="13" t="s">
        <v>72</v>
      </c>
      <c r="D649" s="13" t="s">
        <v>52</v>
      </c>
      <c r="E649" s="13" t="s">
        <v>53</v>
      </c>
      <c r="F649" s="13" t="s">
        <v>54</v>
      </c>
      <c r="G649" s="13">
        <v>11307.51</v>
      </c>
      <c r="H649" s="13">
        <v>135690.12</v>
      </c>
      <c r="I649" s="13">
        <v>273.79000000000002</v>
      </c>
      <c r="J649" s="13">
        <v>77889.210000000006</v>
      </c>
      <c r="K649" s="13">
        <v>284.49</v>
      </c>
      <c r="L649" s="13">
        <v>3.85</v>
      </c>
      <c r="M649" s="13">
        <v>1670.17</v>
      </c>
      <c r="N649" s="13">
        <v>907.26</v>
      </c>
      <c r="O649" s="13">
        <v>591327.89</v>
      </c>
      <c r="P649" s="13">
        <v>7014652.6500000004</v>
      </c>
      <c r="Q649" s="13">
        <v>11.9</v>
      </c>
      <c r="R649" s="13">
        <v>81.319999999999993</v>
      </c>
      <c r="S649" s="13">
        <v>11.15</v>
      </c>
      <c r="T649" s="13" t="s">
        <v>1707</v>
      </c>
      <c r="U649" s="13" t="s">
        <v>82</v>
      </c>
      <c r="V649" s="13"/>
      <c r="W649" s="13"/>
      <c r="X649" s="13"/>
      <c r="Y649" s="13"/>
      <c r="Z649" s="13"/>
      <c r="AA649" s="13"/>
      <c r="AB649" s="14"/>
    </row>
    <row r="650" spans="1:28">
      <c r="A650" s="9" t="s">
        <v>2076</v>
      </c>
      <c r="B650" s="10" t="s">
        <v>2077</v>
      </c>
      <c r="C650" s="10" t="s">
        <v>59</v>
      </c>
      <c r="D650" s="10" t="s">
        <v>73</v>
      </c>
      <c r="E650" s="10" t="s">
        <v>90</v>
      </c>
      <c r="F650" s="10" t="s">
        <v>54</v>
      </c>
      <c r="G650" s="10">
        <v>10509.83</v>
      </c>
      <c r="H650" s="10">
        <v>126117.96</v>
      </c>
      <c r="I650" s="10">
        <v>828.82</v>
      </c>
      <c r="J650" s="10">
        <v>87875.39</v>
      </c>
      <c r="K650" s="10">
        <v>106.02</v>
      </c>
      <c r="L650" s="10">
        <v>5.36</v>
      </c>
      <c r="M650" s="10">
        <v>0</v>
      </c>
      <c r="N650" s="10">
        <v>2168.9499999999998</v>
      </c>
      <c r="O650" s="10">
        <v>866267.82</v>
      </c>
      <c r="P650" s="10">
        <v>7049524.8600000003</v>
      </c>
      <c r="Q650" s="10">
        <v>8.1</v>
      </c>
      <c r="R650" s="10">
        <v>73.34</v>
      </c>
      <c r="S650" s="10">
        <v>-22.76</v>
      </c>
      <c r="T650" s="10" t="s">
        <v>940</v>
      </c>
      <c r="U650" s="10" t="s">
        <v>2078</v>
      </c>
      <c r="V650" s="10"/>
      <c r="W650" s="10"/>
      <c r="X650" s="10"/>
      <c r="Y650" s="10"/>
      <c r="Z650" s="10"/>
      <c r="AA650" s="10"/>
      <c r="AB650" s="11"/>
    </row>
    <row r="651" spans="1:28">
      <c r="A651" s="12" t="s">
        <v>2079</v>
      </c>
      <c r="B651" s="13" t="s">
        <v>2080</v>
      </c>
      <c r="C651" s="13" t="s">
        <v>51</v>
      </c>
      <c r="D651" s="13" t="s">
        <v>60</v>
      </c>
      <c r="E651" s="13" t="s">
        <v>74</v>
      </c>
      <c r="F651" s="13" t="s">
        <v>54</v>
      </c>
      <c r="G651" s="13">
        <v>13195.14</v>
      </c>
      <c r="H651" s="13">
        <v>158341.68</v>
      </c>
      <c r="I651" s="13">
        <v>125.57</v>
      </c>
      <c r="J651" s="13">
        <v>244378.39</v>
      </c>
      <c r="K651" s="13"/>
      <c r="L651" s="13">
        <v>8.4499999999999993</v>
      </c>
      <c r="M651" s="13">
        <v>3295.9</v>
      </c>
      <c r="N651" s="13">
        <v>0</v>
      </c>
      <c r="O651" s="13">
        <v>946882.36</v>
      </c>
      <c r="P651" s="13">
        <v>8486523.9299999997</v>
      </c>
      <c r="Q651" s="13">
        <v>9</v>
      </c>
      <c r="R651" s="13">
        <v>65.17</v>
      </c>
      <c r="S651" s="13">
        <v>4.8</v>
      </c>
      <c r="T651" s="13" t="s">
        <v>2081</v>
      </c>
      <c r="U651" s="13" t="s">
        <v>2082</v>
      </c>
      <c r="V651" s="13"/>
      <c r="W651" s="13"/>
      <c r="X651" s="13"/>
      <c r="Y651" s="13"/>
      <c r="Z651" s="13"/>
      <c r="AA651" s="13"/>
      <c r="AB651" s="14"/>
    </row>
    <row r="652" spans="1:28">
      <c r="A652" s="9" t="s">
        <v>2083</v>
      </c>
      <c r="B652" s="10" t="s">
        <v>2084</v>
      </c>
      <c r="C652" s="10" t="s">
        <v>59</v>
      </c>
      <c r="D652" s="10" t="s">
        <v>73</v>
      </c>
      <c r="E652" s="10" t="s">
        <v>90</v>
      </c>
      <c r="F652" s="10" t="s">
        <v>75</v>
      </c>
      <c r="G652" s="10">
        <v>5222.22</v>
      </c>
      <c r="H652" s="10">
        <v>62666.64</v>
      </c>
      <c r="I652" s="10">
        <v>788.55</v>
      </c>
      <c r="J652" s="10">
        <v>116077.5</v>
      </c>
      <c r="K652" s="10">
        <v>-147.19999999999999</v>
      </c>
      <c r="L652" s="10">
        <v>1.01</v>
      </c>
      <c r="M652" s="10">
        <v>1685.07</v>
      </c>
      <c r="N652" s="10">
        <v>363.53</v>
      </c>
      <c r="O652" s="10">
        <v>580973</v>
      </c>
      <c r="P652" s="10">
        <v>20869019.129999999</v>
      </c>
      <c r="Q652" s="10">
        <v>35.9</v>
      </c>
      <c r="R652" s="10">
        <v>78.8</v>
      </c>
      <c r="S652" s="10">
        <v>173.36</v>
      </c>
      <c r="T652" s="10" t="s">
        <v>2085</v>
      </c>
      <c r="U652" s="10" t="s">
        <v>2086</v>
      </c>
      <c r="V652" s="10"/>
      <c r="W652" s="10"/>
      <c r="X652" s="10"/>
      <c r="Y652" s="10"/>
      <c r="Z652" s="10"/>
      <c r="AA652" s="10"/>
      <c r="AB652" s="11"/>
    </row>
    <row r="653" spans="1:28">
      <c r="A653" s="12" t="s">
        <v>2087</v>
      </c>
      <c r="B653" s="13" t="s">
        <v>556</v>
      </c>
      <c r="C653" s="13" t="s">
        <v>138</v>
      </c>
      <c r="D653" s="13" t="s">
        <v>60</v>
      </c>
      <c r="E653" s="13" t="s">
        <v>74</v>
      </c>
      <c r="F653" s="13" t="s">
        <v>54</v>
      </c>
      <c r="G653" s="13">
        <v>7038.3</v>
      </c>
      <c r="H653" s="13">
        <v>84459.6</v>
      </c>
      <c r="I653" s="13">
        <v>121.36</v>
      </c>
      <c r="J653" s="13">
        <v>52498.76</v>
      </c>
      <c r="K653" s="13">
        <v>432.59</v>
      </c>
      <c r="L653" s="13">
        <v>4.78</v>
      </c>
      <c r="M653" s="13">
        <v>0</v>
      </c>
      <c r="N653" s="13">
        <v>0</v>
      </c>
      <c r="O653" s="13">
        <v>653147.9</v>
      </c>
      <c r="P653" s="13">
        <v>4811241.71</v>
      </c>
      <c r="Q653" s="13">
        <v>7.4</v>
      </c>
      <c r="R653" s="13">
        <v>59.51</v>
      </c>
      <c r="S653" s="13">
        <v>25.65</v>
      </c>
      <c r="T653" s="13" t="s">
        <v>2088</v>
      </c>
      <c r="U653" s="13" t="s">
        <v>2022</v>
      </c>
      <c r="V653" s="13"/>
      <c r="W653" s="13"/>
      <c r="X653" s="13"/>
      <c r="Y653" s="13"/>
      <c r="Z653" s="13"/>
      <c r="AA653" s="13"/>
      <c r="AB653" s="14"/>
    </row>
    <row r="654" spans="1:28">
      <c r="A654" s="9" t="s">
        <v>2089</v>
      </c>
      <c r="B654" s="10" t="s">
        <v>2090</v>
      </c>
      <c r="C654" s="10" t="s">
        <v>66</v>
      </c>
      <c r="D654" s="10" t="s">
        <v>119</v>
      </c>
      <c r="E654" s="10" t="s">
        <v>80</v>
      </c>
      <c r="F654" s="10" t="s">
        <v>86</v>
      </c>
      <c r="G654" s="10">
        <v>16971.55</v>
      </c>
      <c r="H654" s="10">
        <v>203658.6</v>
      </c>
      <c r="I654" s="10">
        <v>262.99</v>
      </c>
      <c r="J654" s="10">
        <v>167636.19</v>
      </c>
      <c r="K654" s="10">
        <v>637.41999999999996</v>
      </c>
      <c r="L654" s="10">
        <v>9.75</v>
      </c>
      <c r="M654" s="10">
        <v>0</v>
      </c>
      <c r="N654" s="10">
        <v>1650.49</v>
      </c>
      <c r="O654" s="10">
        <v>358983.56</v>
      </c>
      <c r="P654" s="10">
        <v>12536574.550000001</v>
      </c>
      <c r="Q654" s="10">
        <v>34.9</v>
      </c>
      <c r="R654" s="10">
        <v>78.28</v>
      </c>
      <c r="S654" s="10">
        <v>28.46</v>
      </c>
      <c r="T654" s="10" t="s">
        <v>1679</v>
      </c>
      <c r="U654" s="10" t="s">
        <v>2058</v>
      </c>
      <c r="V654" s="10"/>
      <c r="W654" s="10"/>
      <c r="X654" s="10"/>
      <c r="Y654" s="10"/>
      <c r="Z654" s="10"/>
      <c r="AA654" s="10"/>
      <c r="AB654" s="11"/>
    </row>
    <row r="655" spans="1:28">
      <c r="A655" s="12" t="s">
        <v>2091</v>
      </c>
      <c r="B655" s="13" t="s">
        <v>2092</v>
      </c>
      <c r="C655" s="13" t="s">
        <v>72</v>
      </c>
      <c r="D655" s="13" t="s">
        <v>52</v>
      </c>
      <c r="E655" s="13" t="s">
        <v>80</v>
      </c>
      <c r="F655" s="13" t="s">
        <v>86</v>
      </c>
      <c r="G655" s="13">
        <v>11990.04</v>
      </c>
      <c r="H655" s="13">
        <v>143880.48000000001</v>
      </c>
      <c r="I655" s="13">
        <v>285.75</v>
      </c>
      <c r="J655" s="13">
        <v>277312.65000000002</v>
      </c>
      <c r="K655" s="13">
        <v>970.47</v>
      </c>
      <c r="L655" s="13">
        <v>6.09</v>
      </c>
      <c r="M655" s="13">
        <v>0</v>
      </c>
      <c r="N655" s="13">
        <v>0</v>
      </c>
      <c r="O655" s="13">
        <v>627904.91</v>
      </c>
      <c r="P655" s="13">
        <v>20715729.550000001</v>
      </c>
      <c r="Q655" s="13">
        <v>33</v>
      </c>
      <c r="R655" s="13">
        <v>67.44</v>
      </c>
      <c r="S655" s="13">
        <v>48.74</v>
      </c>
      <c r="T655" s="13" t="s">
        <v>208</v>
      </c>
      <c r="U655" s="13" t="s">
        <v>816</v>
      </c>
      <c r="V655" s="13"/>
      <c r="W655" s="13"/>
      <c r="X655" s="13"/>
      <c r="Y655" s="13"/>
      <c r="Z655" s="13"/>
      <c r="AA655" s="13"/>
      <c r="AB655" s="14"/>
    </row>
    <row r="656" spans="1:28">
      <c r="A656" s="9" t="s">
        <v>2093</v>
      </c>
      <c r="B656" s="10" t="s">
        <v>2094</v>
      </c>
      <c r="C656" s="10" t="s">
        <v>138</v>
      </c>
      <c r="D656" s="10" t="s">
        <v>52</v>
      </c>
      <c r="E656" s="10" t="s">
        <v>80</v>
      </c>
      <c r="F656" s="10" t="s">
        <v>54</v>
      </c>
      <c r="G656" s="10">
        <v>10858.83</v>
      </c>
      <c r="H656" s="10">
        <v>130305.96</v>
      </c>
      <c r="I656" s="10">
        <v>138.88</v>
      </c>
      <c r="J656" s="10">
        <v>306725.01</v>
      </c>
      <c r="K656" s="10">
        <v>2208.56</v>
      </c>
      <c r="L656" s="10">
        <v>1.62</v>
      </c>
      <c r="M656" s="10">
        <v>596.91</v>
      </c>
      <c r="N656" s="10">
        <v>841.3</v>
      </c>
      <c r="O656" s="10">
        <v>898764.37</v>
      </c>
      <c r="P656" s="10">
        <v>6631365.9100000001</v>
      </c>
      <c r="Q656" s="10">
        <v>7.4</v>
      </c>
      <c r="R656" s="10">
        <v>77.430000000000007</v>
      </c>
      <c r="S656" s="10">
        <v>52.02</v>
      </c>
      <c r="T656" s="10" t="s">
        <v>2095</v>
      </c>
      <c r="U656" s="10" t="s">
        <v>372</v>
      </c>
      <c r="V656" s="10"/>
      <c r="W656" s="10"/>
      <c r="X656" s="10"/>
      <c r="Y656" s="10"/>
      <c r="Z656" s="10"/>
      <c r="AA656" s="10"/>
      <c r="AB656" s="11"/>
    </row>
    <row r="657" spans="1:28">
      <c r="A657" s="12" t="s">
        <v>2096</v>
      </c>
      <c r="B657" s="13" t="s">
        <v>2097</v>
      </c>
      <c r="C657" s="13" t="s">
        <v>128</v>
      </c>
      <c r="D657" s="13" t="s">
        <v>52</v>
      </c>
      <c r="E657" s="13" t="s">
        <v>67</v>
      </c>
      <c r="F657" s="13" t="s">
        <v>54</v>
      </c>
      <c r="G657" s="13">
        <v>2767.44</v>
      </c>
      <c r="H657" s="13">
        <v>33209.279999999999</v>
      </c>
      <c r="I657" s="13">
        <v>726.52</v>
      </c>
      <c r="J657" s="13">
        <v>15104.78</v>
      </c>
      <c r="K657" s="13">
        <v>20.79</v>
      </c>
      <c r="L657" s="13">
        <v>7.79</v>
      </c>
      <c r="M657" s="13">
        <v>514.67999999999995</v>
      </c>
      <c r="N657" s="13">
        <v>133.69999999999999</v>
      </c>
      <c r="O657" s="13">
        <v>828040.68</v>
      </c>
      <c r="P657" s="13">
        <v>1446537.15</v>
      </c>
      <c r="Q657" s="13">
        <v>1.7</v>
      </c>
      <c r="R657" s="13">
        <v>56.07</v>
      </c>
      <c r="S657" s="13">
        <v>25.82</v>
      </c>
      <c r="T657" s="13" t="s">
        <v>2095</v>
      </c>
      <c r="U657" s="13" t="s">
        <v>1043</v>
      </c>
      <c r="V657" s="13"/>
      <c r="W657" s="13"/>
      <c r="X657" s="13"/>
      <c r="Y657" s="13"/>
      <c r="Z657" s="13"/>
      <c r="AA657" s="13"/>
      <c r="AB657" s="14"/>
    </row>
    <row r="658" spans="1:28">
      <c r="A658" s="9" t="s">
        <v>2098</v>
      </c>
      <c r="B658" s="10" t="s">
        <v>341</v>
      </c>
      <c r="C658" s="10" t="s">
        <v>51</v>
      </c>
      <c r="D658" s="10" t="s">
        <v>119</v>
      </c>
      <c r="E658" s="10" t="s">
        <v>61</v>
      </c>
      <c r="F658" s="10" t="s">
        <v>86</v>
      </c>
      <c r="G658" s="10">
        <v>2684.68</v>
      </c>
      <c r="H658" s="10">
        <v>32216.16</v>
      </c>
      <c r="I658" s="10">
        <v>641.19000000000005</v>
      </c>
      <c r="J658" s="10">
        <v>60665.84</v>
      </c>
      <c r="K658" s="10">
        <v>94.61</v>
      </c>
      <c r="L658" s="10">
        <v>3.89</v>
      </c>
      <c r="M658" s="10">
        <v>0</v>
      </c>
      <c r="N658" s="10">
        <v>39.96</v>
      </c>
      <c r="O658" s="10">
        <v>408994.12</v>
      </c>
      <c r="P658" s="10">
        <v>8512395.9700000007</v>
      </c>
      <c r="Q658" s="10">
        <v>20.8</v>
      </c>
      <c r="R658" s="10">
        <v>58.77</v>
      </c>
      <c r="S658" s="10">
        <v>-6.58</v>
      </c>
      <c r="T658" s="10" t="s">
        <v>2099</v>
      </c>
      <c r="U658" s="10" t="s">
        <v>500</v>
      </c>
      <c r="V658" s="10"/>
      <c r="W658" s="10"/>
      <c r="X658" s="10"/>
      <c r="Y658" s="10"/>
      <c r="Z658" s="10"/>
      <c r="AA658" s="10"/>
      <c r="AB658" s="11"/>
    </row>
    <row r="659" spans="1:28">
      <c r="A659" s="12" t="s">
        <v>2100</v>
      </c>
      <c r="B659" s="13" t="s">
        <v>2101</v>
      </c>
      <c r="C659" s="13" t="s">
        <v>277</v>
      </c>
      <c r="D659" s="13" t="s">
        <v>60</v>
      </c>
      <c r="E659" s="13" t="s">
        <v>80</v>
      </c>
      <c r="F659" s="13" t="s">
        <v>54</v>
      </c>
      <c r="G659" s="13">
        <v>6744.85</v>
      </c>
      <c r="H659" s="13">
        <v>80938.2</v>
      </c>
      <c r="I659" s="13">
        <v>231.82</v>
      </c>
      <c r="J659" s="13">
        <v>78816.08</v>
      </c>
      <c r="K659" s="13">
        <v>339.99</v>
      </c>
      <c r="L659" s="13">
        <v>4.1399999999999997</v>
      </c>
      <c r="M659" s="13">
        <v>0</v>
      </c>
      <c r="N659" s="13">
        <v>0</v>
      </c>
      <c r="O659" s="13">
        <v>559918.35</v>
      </c>
      <c r="P659" s="13">
        <v>20787964.460000001</v>
      </c>
      <c r="Q659" s="13">
        <v>37.1</v>
      </c>
      <c r="R659" s="13">
        <v>64.88</v>
      </c>
      <c r="S659" s="13">
        <v>47.46</v>
      </c>
      <c r="T659" s="13" t="s">
        <v>2102</v>
      </c>
      <c r="U659" s="13" t="s">
        <v>1156</v>
      </c>
      <c r="V659" s="13"/>
      <c r="W659" s="13"/>
      <c r="X659" s="13"/>
      <c r="Y659" s="13"/>
      <c r="Z659" s="13"/>
      <c r="AA659" s="13"/>
      <c r="AB659" s="14"/>
    </row>
    <row r="660" spans="1:28">
      <c r="A660" s="9" t="s">
        <v>2103</v>
      </c>
      <c r="B660" s="10" t="s">
        <v>2104</v>
      </c>
      <c r="C660" s="10" t="s">
        <v>118</v>
      </c>
      <c r="D660" s="10" t="s">
        <v>100</v>
      </c>
      <c r="E660" s="10" t="s">
        <v>133</v>
      </c>
      <c r="F660" s="10" t="s">
        <v>54</v>
      </c>
      <c r="G660" s="10">
        <v>4487.47</v>
      </c>
      <c r="H660" s="10">
        <v>53849.64</v>
      </c>
      <c r="I660" s="10">
        <v>520.26</v>
      </c>
      <c r="J660" s="10">
        <v>63264.55</v>
      </c>
      <c r="K660" s="10">
        <v>121.6</v>
      </c>
      <c r="L660" s="10">
        <v>8.69</v>
      </c>
      <c r="M660" s="10">
        <v>484.5</v>
      </c>
      <c r="N660" s="10">
        <v>0</v>
      </c>
      <c r="O660" s="10">
        <v>784155.05</v>
      </c>
      <c r="P660" s="10">
        <v>14272588.83</v>
      </c>
      <c r="Q660" s="10">
        <v>18.2</v>
      </c>
      <c r="R660" s="10">
        <v>76.099999999999994</v>
      </c>
      <c r="S660" s="10">
        <v>15.8</v>
      </c>
      <c r="T660" s="10" t="s">
        <v>243</v>
      </c>
      <c r="U660" s="10" t="s">
        <v>2105</v>
      </c>
      <c r="V660" s="10"/>
      <c r="W660" s="10"/>
      <c r="X660" s="10"/>
      <c r="Y660" s="10"/>
      <c r="Z660" s="10"/>
      <c r="AA660" s="10"/>
      <c r="AB660" s="11"/>
    </row>
    <row r="661" spans="1:28">
      <c r="A661" s="12" t="s">
        <v>2106</v>
      </c>
      <c r="B661" s="13" t="s">
        <v>2107</v>
      </c>
      <c r="C661" s="13" t="s">
        <v>72</v>
      </c>
      <c r="D661" s="13" t="s">
        <v>52</v>
      </c>
      <c r="E661" s="13" t="s">
        <v>53</v>
      </c>
      <c r="F661" s="13" t="s">
        <v>75</v>
      </c>
      <c r="G661" s="13">
        <v>13128.65</v>
      </c>
      <c r="H661" s="13">
        <v>157543.79999999999</v>
      </c>
      <c r="I661" s="13">
        <v>316.36</v>
      </c>
      <c r="J661" s="13">
        <v>119753.63</v>
      </c>
      <c r="K661" s="13">
        <v>378.54</v>
      </c>
      <c r="L661" s="13">
        <v>0.87</v>
      </c>
      <c r="M661" s="13">
        <v>4141.79</v>
      </c>
      <c r="N661" s="13">
        <v>0</v>
      </c>
      <c r="O661" s="13">
        <v>655090.29</v>
      </c>
      <c r="P661" s="13">
        <v>17897243.5</v>
      </c>
      <c r="Q661" s="13">
        <v>27.3</v>
      </c>
      <c r="R661" s="13">
        <v>76.5</v>
      </c>
      <c r="S661" s="13">
        <v>137.76</v>
      </c>
      <c r="T661" s="13" t="s">
        <v>2108</v>
      </c>
      <c r="U661" s="13" t="s">
        <v>2109</v>
      </c>
      <c r="V661" s="13"/>
      <c r="W661" s="13"/>
      <c r="X661" s="13"/>
      <c r="Y661" s="13"/>
      <c r="Z661" s="13"/>
      <c r="AA661" s="13"/>
      <c r="AB661" s="14"/>
    </row>
    <row r="662" spans="1:28">
      <c r="A662" s="9" t="s">
        <v>2110</v>
      </c>
      <c r="B662" s="10" t="s">
        <v>2092</v>
      </c>
      <c r="C662" s="10" t="s">
        <v>128</v>
      </c>
      <c r="D662" s="10" t="s">
        <v>119</v>
      </c>
      <c r="E662" s="10" t="s">
        <v>74</v>
      </c>
      <c r="F662" s="10" t="s">
        <v>75</v>
      </c>
      <c r="G662" s="10">
        <v>17793.830000000002</v>
      </c>
      <c r="H662" s="10">
        <v>213525.96</v>
      </c>
      <c r="I662" s="10">
        <v>75.84</v>
      </c>
      <c r="J662" s="10">
        <v>138014.95000000001</v>
      </c>
      <c r="K662" s="10">
        <v>1819.82</v>
      </c>
      <c r="L662" s="10">
        <v>5.04</v>
      </c>
      <c r="M662" s="10">
        <v>3592.6</v>
      </c>
      <c r="N662" s="10">
        <v>0</v>
      </c>
      <c r="O662" s="10">
        <v>703477.81</v>
      </c>
      <c r="P662" s="10">
        <v>12384732.77</v>
      </c>
      <c r="Q662" s="10">
        <v>17.600000000000001</v>
      </c>
      <c r="R662" s="10">
        <v>55.96</v>
      </c>
      <c r="S662" s="10">
        <v>-34.33</v>
      </c>
      <c r="T662" s="10" t="s">
        <v>1361</v>
      </c>
      <c r="U662" s="10" t="s">
        <v>853</v>
      </c>
      <c r="V662" s="10"/>
      <c r="W662" s="10"/>
      <c r="X662" s="10"/>
      <c r="Y662" s="10"/>
      <c r="Z662" s="10"/>
      <c r="AA662" s="10"/>
      <c r="AB662" s="11"/>
    </row>
    <row r="663" spans="1:28">
      <c r="A663" s="12" t="s">
        <v>2111</v>
      </c>
      <c r="B663" s="13" t="s">
        <v>2112</v>
      </c>
      <c r="C663" s="13" t="s">
        <v>99</v>
      </c>
      <c r="D663" s="13" t="s">
        <v>100</v>
      </c>
      <c r="E663" s="13" t="s">
        <v>80</v>
      </c>
      <c r="F663" s="13" t="s">
        <v>75</v>
      </c>
      <c r="G663" s="13">
        <v>13340</v>
      </c>
      <c r="H663" s="13">
        <v>160080</v>
      </c>
      <c r="I663" s="13">
        <v>159.55000000000001</v>
      </c>
      <c r="J663" s="13">
        <v>322107.89</v>
      </c>
      <c r="K663" s="13">
        <v>2018.85</v>
      </c>
      <c r="L663" s="13">
        <v>6.95</v>
      </c>
      <c r="M663" s="13">
        <v>4655.7299999999996</v>
      </c>
      <c r="N663" s="13">
        <v>0</v>
      </c>
      <c r="O663" s="13">
        <v>461167.52</v>
      </c>
      <c r="P663" s="13">
        <v>7614339.4000000004</v>
      </c>
      <c r="Q663" s="13"/>
      <c r="R663" s="13">
        <v>67.84</v>
      </c>
      <c r="S663" s="13">
        <v>-23.67</v>
      </c>
      <c r="T663" s="13" t="s">
        <v>1111</v>
      </c>
      <c r="U663" s="13" t="s">
        <v>2113</v>
      </c>
      <c r="V663" s="13"/>
      <c r="W663" s="13"/>
      <c r="X663" s="13"/>
      <c r="Y663" s="13"/>
      <c r="Z663" s="13"/>
      <c r="AA663" s="13"/>
      <c r="AB663" s="14"/>
    </row>
    <row r="664" spans="1:28">
      <c r="A664" s="9" t="s">
        <v>2114</v>
      </c>
      <c r="B664" s="10" t="s">
        <v>2115</v>
      </c>
      <c r="C664" s="10" t="s">
        <v>51</v>
      </c>
      <c r="D664" s="10" t="s">
        <v>119</v>
      </c>
      <c r="E664" s="10" t="s">
        <v>133</v>
      </c>
      <c r="F664" s="10" t="s">
        <v>86</v>
      </c>
      <c r="G664" s="10">
        <v>1834.62</v>
      </c>
      <c r="H664" s="10">
        <v>22015.439999999999</v>
      </c>
      <c r="I664" s="10">
        <v>375.26</v>
      </c>
      <c r="J664" s="10">
        <v>50687.41</v>
      </c>
      <c r="K664" s="10">
        <v>135.07</v>
      </c>
      <c r="L664" s="10">
        <v>9.99</v>
      </c>
      <c r="M664" s="10">
        <v>0</v>
      </c>
      <c r="N664" s="10">
        <v>0</v>
      </c>
      <c r="O664" s="10">
        <v>823273.66</v>
      </c>
      <c r="P664" s="10">
        <v>12430212.029999999</v>
      </c>
      <c r="Q664" s="10">
        <v>15.1</v>
      </c>
      <c r="R664" s="10">
        <v>62.03</v>
      </c>
      <c r="S664" s="10">
        <v>2.97</v>
      </c>
      <c r="T664" s="10" t="s">
        <v>784</v>
      </c>
      <c r="U664" s="10" t="s">
        <v>2116</v>
      </c>
      <c r="V664" s="10"/>
      <c r="W664" s="10"/>
      <c r="X664" s="10"/>
      <c r="Y664" s="10"/>
      <c r="Z664" s="10"/>
      <c r="AA664" s="10"/>
      <c r="AB664" s="11"/>
    </row>
    <row r="665" spans="1:28">
      <c r="A665" s="12" t="s">
        <v>2117</v>
      </c>
      <c r="B665" s="13" t="s">
        <v>2039</v>
      </c>
      <c r="C665" s="13" t="s">
        <v>138</v>
      </c>
      <c r="D665" s="13" t="s">
        <v>52</v>
      </c>
      <c r="E665" s="13" t="s">
        <v>61</v>
      </c>
      <c r="F665" s="13" t="s">
        <v>54</v>
      </c>
      <c r="G665" s="13">
        <v>12024.41</v>
      </c>
      <c r="H665" s="13">
        <v>144292.92000000001</v>
      </c>
      <c r="I665" s="13">
        <v>492.7</v>
      </c>
      <c r="J665" s="13">
        <v>237353.07</v>
      </c>
      <c r="K665" s="13">
        <v>481.74</v>
      </c>
      <c r="L665" s="13">
        <v>6.32</v>
      </c>
      <c r="M665" s="13">
        <v>0</v>
      </c>
      <c r="N665" s="13">
        <v>966.13</v>
      </c>
      <c r="O665" s="13">
        <v>451553.17</v>
      </c>
      <c r="P665" s="13">
        <v>5493413</v>
      </c>
      <c r="Q665" s="13">
        <v>12.2</v>
      </c>
      <c r="R665" s="13">
        <v>72.64</v>
      </c>
      <c r="S665" s="13">
        <v>-25.7</v>
      </c>
      <c r="T665" s="13" t="s">
        <v>2118</v>
      </c>
      <c r="U665" s="13" t="s">
        <v>1134</v>
      </c>
      <c r="V665" s="13"/>
      <c r="W665" s="13"/>
      <c r="X665" s="13"/>
      <c r="Y665" s="13"/>
      <c r="Z665" s="13"/>
      <c r="AA665" s="13"/>
      <c r="AB665" s="14"/>
    </row>
    <row r="666" spans="1:28">
      <c r="A666" s="9" t="s">
        <v>2119</v>
      </c>
      <c r="B666" s="10" t="s">
        <v>1172</v>
      </c>
      <c r="C666" s="10" t="s">
        <v>72</v>
      </c>
      <c r="D666" s="10" t="s">
        <v>73</v>
      </c>
      <c r="E666" s="10" t="s">
        <v>61</v>
      </c>
      <c r="F666" s="10" t="s">
        <v>86</v>
      </c>
      <c r="G666" s="10">
        <v>8796.16</v>
      </c>
      <c r="H666" s="10">
        <v>105553.92</v>
      </c>
      <c r="I666" s="10">
        <v>532.72</v>
      </c>
      <c r="J666" s="10">
        <v>194083.73</v>
      </c>
      <c r="K666" s="10">
        <v>364.33</v>
      </c>
      <c r="L666" s="10">
        <v>1.93</v>
      </c>
      <c r="M666" s="10">
        <v>0</v>
      </c>
      <c r="N666" s="10">
        <v>0</v>
      </c>
      <c r="O666" s="10">
        <v>537835.66</v>
      </c>
      <c r="P666" s="10">
        <v>18130612.59</v>
      </c>
      <c r="Q666" s="10">
        <v>33.700000000000003</v>
      </c>
      <c r="R666" s="10">
        <v>67.709999999999994</v>
      </c>
      <c r="S666" s="10">
        <v>-21.55</v>
      </c>
      <c r="T666" s="10" t="s">
        <v>2086</v>
      </c>
      <c r="U666" s="10" t="s">
        <v>176</v>
      </c>
      <c r="V666" s="10"/>
      <c r="W666" s="10"/>
      <c r="X666" s="10"/>
      <c r="Y666" s="10"/>
      <c r="Z666" s="10"/>
      <c r="AA666" s="10"/>
      <c r="AB666" s="11"/>
    </row>
    <row r="667" spans="1:28">
      <c r="A667" s="12" t="s">
        <v>2120</v>
      </c>
      <c r="B667" s="13" t="s">
        <v>1466</v>
      </c>
      <c r="C667" s="13" t="s">
        <v>277</v>
      </c>
      <c r="D667" s="13" t="s">
        <v>100</v>
      </c>
      <c r="E667" s="13" t="s">
        <v>133</v>
      </c>
      <c r="F667" s="13" t="s">
        <v>54</v>
      </c>
      <c r="G667" s="13">
        <v>1859.39</v>
      </c>
      <c r="H667" s="13">
        <v>22312.68</v>
      </c>
      <c r="I667" s="13">
        <v>374.14</v>
      </c>
      <c r="J667" s="13">
        <v>51882.21</v>
      </c>
      <c r="K667" s="13">
        <v>138.66999999999999</v>
      </c>
      <c r="L667" s="13">
        <v>4.16</v>
      </c>
      <c r="M667" s="13">
        <v>0</v>
      </c>
      <c r="N667" s="13">
        <v>0</v>
      </c>
      <c r="O667" s="13">
        <v>465823.12</v>
      </c>
      <c r="P667" s="13">
        <v>7138710.3200000003</v>
      </c>
      <c r="Q667" s="13">
        <v>15.3</v>
      </c>
      <c r="R667" s="13">
        <v>64.790000000000006</v>
      </c>
      <c r="S667" s="13">
        <v>39.08</v>
      </c>
      <c r="T667" s="13" t="s">
        <v>2085</v>
      </c>
      <c r="U667" s="13" t="s">
        <v>1195</v>
      </c>
      <c r="V667" s="13"/>
      <c r="W667" s="13"/>
      <c r="X667" s="13"/>
      <c r="Y667" s="13"/>
      <c r="Z667" s="13"/>
      <c r="AA667" s="13"/>
      <c r="AB667" s="14"/>
    </row>
    <row r="668" spans="1:28">
      <c r="A668" s="9" t="s">
        <v>2121</v>
      </c>
      <c r="B668" s="10" t="s">
        <v>2122</v>
      </c>
      <c r="C668" s="10" t="s">
        <v>51</v>
      </c>
      <c r="D668" s="10" t="s">
        <v>60</v>
      </c>
      <c r="E668" s="10" t="s">
        <v>61</v>
      </c>
      <c r="F668" s="10" t="s">
        <v>54</v>
      </c>
      <c r="G668" s="10">
        <v>12252.5</v>
      </c>
      <c r="H668" s="10">
        <v>147030</v>
      </c>
      <c r="I668" s="10">
        <v>653.97</v>
      </c>
      <c r="J668" s="10">
        <v>382420.24</v>
      </c>
      <c r="K668" s="10">
        <v>584.77</v>
      </c>
      <c r="L668" s="10">
        <v>2.52</v>
      </c>
      <c r="M668" s="10">
        <v>1716.37</v>
      </c>
      <c r="N668" s="10">
        <v>0</v>
      </c>
      <c r="O668" s="10">
        <v>840275.01</v>
      </c>
      <c r="P668" s="10">
        <v>11049870.630000001</v>
      </c>
      <c r="Q668" s="10">
        <v>13.2</v>
      </c>
      <c r="R668" s="10">
        <v>79.260000000000005</v>
      </c>
      <c r="S668" s="10">
        <v>40.229999999999997</v>
      </c>
      <c r="T668" s="10" t="s">
        <v>856</v>
      </c>
      <c r="U668" s="10" t="s">
        <v>2123</v>
      </c>
      <c r="V668" s="10"/>
      <c r="W668" s="10"/>
      <c r="X668" s="10"/>
      <c r="Y668" s="10"/>
      <c r="Z668" s="10"/>
      <c r="AA668" s="10"/>
      <c r="AB668" s="11"/>
    </row>
    <row r="669" spans="1:28">
      <c r="A669" s="12" t="s">
        <v>2124</v>
      </c>
      <c r="B669" s="13" t="s">
        <v>2125</v>
      </c>
      <c r="C669" s="13" t="s">
        <v>51</v>
      </c>
      <c r="D669" s="13" t="s">
        <v>119</v>
      </c>
      <c r="E669" s="13" t="s">
        <v>61</v>
      </c>
      <c r="F669" s="13" t="s">
        <v>75</v>
      </c>
      <c r="G669" s="13">
        <v>14073.48</v>
      </c>
      <c r="H669" s="13">
        <v>168881.76</v>
      </c>
      <c r="I669" s="13">
        <v>667.94</v>
      </c>
      <c r="J669" s="13">
        <v>178978.39</v>
      </c>
      <c r="K669" s="13">
        <v>267.95999999999998</v>
      </c>
      <c r="L669" s="13">
        <v>1.31</v>
      </c>
      <c r="M669" s="13">
        <v>0</v>
      </c>
      <c r="N669" s="13">
        <v>2413.3000000000002</v>
      </c>
      <c r="O669" s="13">
        <v>823835.02</v>
      </c>
      <c r="P669" s="13">
        <v>15021025.15</v>
      </c>
      <c r="Q669" s="13">
        <v>18.2</v>
      </c>
      <c r="R669" s="13">
        <v>76.84</v>
      </c>
      <c r="S669" s="13">
        <v>27.28</v>
      </c>
      <c r="T669" s="13" t="s">
        <v>471</v>
      </c>
      <c r="U669" s="13" t="s">
        <v>107</v>
      </c>
      <c r="V669" s="13"/>
      <c r="W669" s="13"/>
      <c r="X669" s="13"/>
      <c r="Y669" s="13"/>
      <c r="Z669" s="13"/>
      <c r="AA669" s="13"/>
      <c r="AB669" s="14"/>
    </row>
    <row r="670" spans="1:28">
      <c r="A670" s="9" t="s">
        <v>2126</v>
      </c>
      <c r="B670" s="10" t="s">
        <v>2127</v>
      </c>
      <c r="C670" s="10" t="s">
        <v>72</v>
      </c>
      <c r="D670" s="10" t="s">
        <v>52</v>
      </c>
      <c r="E670" s="10" t="s">
        <v>133</v>
      </c>
      <c r="F670" s="10" t="s">
        <v>86</v>
      </c>
      <c r="G670" s="10">
        <v>13902.07</v>
      </c>
      <c r="H670" s="10">
        <v>166824.84</v>
      </c>
      <c r="I670" s="10">
        <v>460.02</v>
      </c>
      <c r="J670" s="10">
        <v>260629.41</v>
      </c>
      <c r="K670" s="10">
        <v>566.55999999999995</v>
      </c>
      <c r="L670" s="10">
        <v>6.73</v>
      </c>
      <c r="M670" s="10">
        <v>4497.1099999999997</v>
      </c>
      <c r="N670" s="10">
        <v>2985.1</v>
      </c>
      <c r="O670" s="10">
        <v>898830.64</v>
      </c>
      <c r="P670" s="10">
        <v>17428440.850000001</v>
      </c>
      <c r="Q670" s="10">
        <v>19.399999999999999</v>
      </c>
      <c r="R670" s="10">
        <v>78.42</v>
      </c>
      <c r="S670" s="10">
        <v>53.94</v>
      </c>
      <c r="T670" s="10" t="s">
        <v>1239</v>
      </c>
      <c r="U670" s="10" t="s">
        <v>1483</v>
      </c>
      <c r="V670" s="10"/>
      <c r="W670" s="10"/>
      <c r="X670" s="10"/>
      <c r="Y670" s="10"/>
      <c r="Z670" s="10"/>
      <c r="AA670" s="10"/>
      <c r="AB670" s="11"/>
    </row>
    <row r="671" spans="1:28">
      <c r="A671" s="12" t="s">
        <v>2128</v>
      </c>
      <c r="B671" s="13" t="s">
        <v>2129</v>
      </c>
      <c r="C671" s="13" t="s">
        <v>105</v>
      </c>
      <c r="D671" s="13" t="s">
        <v>119</v>
      </c>
      <c r="E671" s="13" t="s">
        <v>80</v>
      </c>
      <c r="F671" s="13" t="s">
        <v>75</v>
      </c>
      <c r="G671" s="13">
        <v>13546.47</v>
      </c>
      <c r="H671" s="13">
        <v>162557.64000000001</v>
      </c>
      <c r="I671" s="13">
        <v>255.03</v>
      </c>
      <c r="J671" s="13">
        <v>420118.43</v>
      </c>
      <c r="K671" s="13">
        <v>1647.33</v>
      </c>
      <c r="L671" s="13">
        <v>7.02</v>
      </c>
      <c r="M671" s="13">
        <v>3912.42</v>
      </c>
      <c r="N671" s="13">
        <v>0</v>
      </c>
      <c r="O671" s="13">
        <v>226954.23999999999</v>
      </c>
      <c r="P671" s="13">
        <v>2623847.87</v>
      </c>
      <c r="Q671" s="13">
        <v>11.6</v>
      </c>
      <c r="R671" s="13">
        <v>70.25</v>
      </c>
      <c r="S671" s="13">
        <v>-10.67</v>
      </c>
      <c r="T671" s="13" t="s">
        <v>189</v>
      </c>
      <c r="U671" s="13" t="s">
        <v>621</v>
      </c>
      <c r="V671" s="13"/>
      <c r="W671" s="13"/>
      <c r="X671" s="13"/>
      <c r="Y671" s="13"/>
      <c r="Z671" s="13"/>
      <c r="AA671" s="13"/>
      <c r="AB671" s="14"/>
    </row>
    <row r="672" spans="1:28">
      <c r="A672" s="9" t="s">
        <v>2130</v>
      </c>
      <c r="B672" s="10" t="s">
        <v>948</v>
      </c>
      <c r="C672" s="10" t="s">
        <v>143</v>
      </c>
      <c r="D672" s="10" t="s">
        <v>119</v>
      </c>
      <c r="E672" s="10" t="s">
        <v>80</v>
      </c>
      <c r="F672" s="10" t="s">
        <v>86</v>
      </c>
      <c r="G672" s="10">
        <v>11977.28</v>
      </c>
      <c r="H672" s="10">
        <v>143727.35999999999</v>
      </c>
      <c r="I672" s="10">
        <v>185</v>
      </c>
      <c r="J672" s="10">
        <v>199581.29</v>
      </c>
      <c r="K672" s="10">
        <v>1078.82</v>
      </c>
      <c r="L672" s="10">
        <v>2.89</v>
      </c>
      <c r="M672" s="10">
        <v>3124.39</v>
      </c>
      <c r="N672" s="10">
        <v>0</v>
      </c>
      <c r="O672" s="10">
        <v>414548.21</v>
      </c>
      <c r="P672" s="10">
        <v>24175631.98</v>
      </c>
      <c r="Q672" s="10">
        <v>58.3</v>
      </c>
      <c r="R672" s="10">
        <v>66.72</v>
      </c>
      <c r="S672" s="10">
        <v>-21.29</v>
      </c>
      <c r="T672" s="10" t="s">
        <v>1625</v>
      </c>
      <c r="U672" s="10" t="s">
        <v>1890</v>
      </c>
      <c r="V672" s="10"/>
      <c r="W672" s="10"/>
      <c r="X672" s="10"/>
      <c r="Y672" s="10"/>
      <c r="Z672" s="10"/>
      <c r="AA672" s="10"/>
      <c r="AB672" s="11"/>
    </row>
    <row r="673" spans="1:28">
      <c r="A673" s="12" t="s">
        <v>2131</v>
      </c>
      <c r="B673" s="13" t="s">
        <v>2132</v>
      </c>
      <c r="C673" s="13" t="s">
        <v>277</v>
      </c>
      <c r="D673" s="13" t="s">
        <v>60</v>
      </c>
      <c r="E673" s="13" t="s">
        <v>53</v>
      </c>
      <c r="F673" s="13" t="s">
        <v>75</v>
      </c>
      <c r="G673" s="13">
        <v>9516.5499999999993</v>
      </c>
      <c r="H673" s="13">
        <v>114198.6</v>
      </c>
      <c r="I673" s="13">
        <v>471.61</v>
      </c>
      <c r="J673" s="13">
        <v>121293.12</v>
      </c>
      <c r="K673" s="13">
        <v>257.19</v>
      </c>
      <c r="L673" s="13">
        <v>0.76</v>
      </c>
      <c r="M673" s="13">
        <v>0</v>
      </c>
      <c r="N673" s="13">
        <v>0</v>
      </c>
      <c r="O673" s="13">
        <v>522636.49</v>
      </c>
      <c r="P673" s="13">
        <v>7788813.29</v>
      </c>
      <c r="Q673" s="13">
        <v>14.9</v>
      </c>
      <c r="R673" s="13">
        <v>78.09</v>
      </c>
      <c r="S673" s="13">
        <v>-5.0599999999999996</v>
      </c>
      <c r="T673" s="13" t="s">
        <v>464</v>
      </c>
      <c r="U673" s="13" t="s">
        <v>2133</v>
      </c>
      <c r="V673" s="13"/>
      <c r="W673" s="13"/>
      <c r="X673" s="13"/>
      <c r="Y673" s="13"/>
      <c r="Z673" s="13"/>
      <c r="AA673" s="13"/>
      <c r="AB673" s="14"/>
    </row>
    <row r="674" spans="1:28">
      <c r="A674" s="9" t="s">
        <v>2134</v>
      </c>
      <c r="B674" s="10" t="s">
        <v>569</v>
      </c>
      <c r="C674" s="10" t="s">
        <v>51</v>
      </c>
      <c r="D674" s="10" t="s">
        <v>100</v>
      </c>
      <c r="E674" s="10" t="s">
        <v>133</v>
      </c>
      <c r="F674" s="10" t="s">
        <v>54</v>
      </c>
      <c r="G674" s="10">
        <v>4223.66</v>
      </c>
      <c r="H674" s="10">
        <v>50683.92</v>
      </c>
      <c r="I674" s="10">
        <v>377.06</v>
      </c>
      <c r="J674" s="10">
        <v>42351.4</v>
      </c>
      <c r="K674" s="10">
        <v>112.32</v>
      </c>
      <c r="L674" s="10">
        <v>8.7100000000000009</v>
      </c>
      <c r="M674" s="10">
        <v>149.36000000000001</v>
      </c>
      <c r="N674" s="10">
        <v>0</v>
      </c>
      <c r="O674" s="10">
        <v>729057.71</v>
      </c>
      <c r="P674" s="10">
        <v>10189156.380000001</v>
      </c>
      <c r="Q674" s="10">
        <v>14</v>
      </c>
      <c r="R674" s="10">
        <v>63.69</v>
      </c>
      <c r="S674" s="10">
        <v>25.99</v>
      </c>
      <c r="T674" s="10" t="s">
        <v>1529</v>
      </c>
      <c r="U674" s="10" t="s">
        <v>1530</v>
      </c>
      <c r="V674" s="10"/>
      <c r="W674" s="10"/>
      <c r="X674" s="10"/>
      <c r="Y674" s="10"/>
      <c r="Z674" s="10"/>
      <c r="AA674" s="10"/>
      <c r="AB674" s="11"/>
    </row>
    <row r="675" spans="1:28">
      <c r="A675" s="12" t="s">
        <v>2135</v>
      </c>
      <c r="B675" s="13" t="s">
        <v>655</v>
      </c>
      <c r="C675" s="13" t="s">
        <v>138</v>
      </c>
      <c r="D675" s="13" t="s">
        <v>100</v>
      </c>
      <c r="E675" s="13" t="s">
        <v>74</v>
      </c>
      <c r="F675" s="13" t="s">
        <v>54</v>
      </c>
      <c r="G675" s="13">
        <v>13223.13</v>
      </c>
      <c r="H675" s="13">
        <v>158677.56</v>
      </c>
      <c r="I675" s="13">
        <v>119.27</v>
      </c>
      <c r="J675" s="13">
        <v>297514.03000000003</v>
      </c>
      <c r="K675" s="13">
        <v>2494.46</v>
      </c>
      <c r="L675" s="13">
        <v>10.99</v>
      </c>
      <c r="M675" s="13">
        <v>529.69000000000005</v>
      </c>
      <c r="N675" s="13">
        <v>2355.61</v>
      </c>
      <c r="O675" s="13">
        <v>397495.9</v>
      </c>
      <c r="P675" s="13">
        <v>24585837.82</v>
      </c>
      <c r="Q675" s="13">
        <v>61.9</v>
      </c>
      <c r="R675" s="13">
        <v>69.599999999999994</v>
      </c>
      <c r="S675" s="13">
        <v>-14.74</v>
      </c>
      <c r="T675" s="13" t="s">
        <v>2108</v>
      </c>
      <c r="U675" s="13" t="s">
        <v>2136</v>
      </c>
      <c r="V675" s="13"/>
      <c r="W675" s="13"/>
      <c r="X675" s="13"/>
      <c r="Y675" s="13"/>
      <c r="Z675" s="13"/>
      <c r="AA675" s="13"/>
      <c r="AB675" s="14"/>
    </row>
    <row r="676" spans="1:28">
      <c r="A676" s="9" t="s">
        <v>2137</v>
      </c>
      <c r="B676" s="10" t="s">
        <v>2138</v>
      </c>
      <c r="C676" s="10" t="s">
        <v>105</v>
      </c>
      <c r="D676" s="10" t="s">
        <v>60</v>
      </c>
      <c r="E676" s="10" t="s">
        <v>80</v>
      </c>
      <c r="F676" s="10" t="s">
        <v>75</v>
      </c>
      <c r="G676" s="10">
        <v>11710.72</v>
      </c>
      <c r="H676" s="10">
        <v>140528.64000000001</v>
      </c>
      <c r="I676" s="10">
        <v>284.29000000000002</v>
      </c>
      <c r="J676" s="10">
        <v>278384.19</v>
      </c>
      <c r="K676" s="10">
        <v>979.23</v>
      </c>
      <c r="L676" s="10">
        <v>11.18</v>
      </c>
      <c r="M676" s="10">
        <v>1971.02</v>
      </c>
      <c r="N676" s="10">
        <v>0</v>
      </c>
      <c r="O676" s="10">
        <v>191607.97</v>
      </c>
      <c r="P676" s="10">
        <v>2492588.0099999998</v>
      </c>
      <c r="Q676" s="10">
        <v>13</v>
      </c>
      <c r="R676" s="10">
        <v>65.349999999999994</v>
      </c>
      <c r="S676" s="10">
        <v>18.97</v>
      </c>
      <c r="T676" s="10" t="s">
        <v>1287</v>
      </c>
      <c r="U676" s="10" t="s">
        <v>1084</v>
      </c>
      <c r="V676" s="10"/>
      <c r="W676" s="10"/>
      <c r="X676" s="10"/>
      <c r="Y676" s="10"/>
      <c r="Z676" s="10"/>
      <c r="AA676" s="10"/>
      <c r="AB676" s="11"/>
    </row>
    <row r="677" spans="1:28">
      <c r="A677" s="12" t="s">
        <v>2139</v>
      </c>
      <c r="B677" s="13" t="s">
        <v>2140</v>
      </c>
      <c r="C677" s="13" t="s">
        <v>118</v>
      </c>
      <c r="D677" s="13" t="s">
        <v>52</v>
      </c>
      <c r="E677" s="13" t="s">
        <v>133</v>
      </c>
      <c r="F677" s="13" t="s">
        <v>54</v>
      </c>
      <c r="G677" s="13">
        <v>11580.62</v>
      </c>
      <c r="H677" s="13">
        <v>138967.44</v>
      </c>
      <c r="I677" s="13">
        <v>478.23</v>
      </c>
      <c r="J677" s="13">
        <v>140276.14000000001</v>
      </c>
      <c r="K677" s="13">
        <v>293.32</v>
      </c>
      <c r="L677" s="13">
        <v>5.08</v>
      </c>
      <c r="M677" s="13">
        <v>1473.87</v>
      </c>
      <c r="N677" s="13">
        <v>0</v>
      </c>
      <c r="O677" s="13">
        <v>301219.59999999998</v>
      </c>
      <c r="P677" s="13">
        <v>21784603.859999999</v>
      </c>
      <c r="Q677" s="13"/>
      <c r="R677" s="13">
        <v>72.77</v>
      </c>
      <c r="S677" s="13">
        <v>8.18</v>
      </c>
      <c r="T677" s="13" t="s">
        <v>1125</v>
      </c>
      <c r="U677" s="13" t="s">
        <v>845</v>
      </c>
      <c r="V677" s="13"/>
      <c r="W677" s="13"/>
      <c r="X677" s="13"/>
      <c r="Y677" s="13"/>
      <c r="Z677" s="13"/>
      <c r="AA677" s="13"/>
      <c r="AB677" s="14"/>
    </row>
    <row r="678" spans="1:28">
      <c r="A678" s="9" t="s">
        <v>2141</v>
      </c>
      <c r="B678" s="10" t="s">
        <v>2142</v>
      </c>
      <c r="C678" s="10" t="s">
        <v>277</v>
      </c>
      <c r="D678" s="10" t="s">
        <v>100</v>
      </c>
      <c r="E678" s="10" t="s">
        <v>67</v>
      </c>
      <c r="F678" s="10" t="s">
        <v>54</v>
      </c>
      <c r="G678" s="10">
        <v>11810.2</v>
      </c>
      <c r="H678" s="10">
        <v>141722.4</v>
      </c>
      <c r="I678" s="10">
        <v>439.41</v>
      </c>
      <c r="J678" s="10">
        <v>74965.89</v>
      </c>
      <c r="K678" s="10">
        <v>170.61</v>
      </c>
      <c r="L678" s="10">
        <v>5.83</v>
      </c>
      <c r="M678" s="10">
        <v>0</v>
      </c>
      <c r="N678" s="10">
        <v>0</v>
      </c>
      <c r="O678" s="10">
        <v>317651.98</v>
      </c>
      <c r="P678" s="10">
        <v>13983751.57</v>
      </c>
      <c r="Q678" s="10">
        <v>44</v>
      </c>
      <c r="R678" s="10">
        <v>64.78</v>
      </c>
      <c r="S678" s="10">
        <v>22.32</v>
      </c>
      <c r="T678" s="10" t="s">
        <v>777</v>
      </c>
      <c r="U678" s="10" t="s">
        <v>1647</v>
      </c>
      <c r="V678" s="10"/>
      <c r="W678" s="10"/>
      <c r="X678" s="10"/>
      <c r="Y678" s="10"/>
      <c r="Z678" s="10"/>
      <c r="AA678" s="10"/>
      <c r="AB678" s="11"/>
    </row>
    <row r="679" spans="1:28">
      <c r="A679" s="12" t="s">
        <v>2143</v>
      </c>
      <c r="B679" s="13" t="s">
        <v>2144</v>
      </c>
      <c r="C679" s="13" t="s">
        <v>175</v>
      </c>
      <c r="D679" s="13" t="s">
        <v>100</v>
      </c>
      <c r="E679" s="13" t="s">
        <v>80</v>
      </c>
      <c r="F679" s="13" t="s">
        <v>54</v>
      </c>
      <c r="G679" s="13">
        <v>7433.7</v>
      </c>
      <c r="H679" s="13">
        <v>89204.4</v>
      </c>
      <c r="I679" s="13">
        <v>196.9</v>
      </c>
      <c r="J679" s="13">
        <v>111625.77</v>
      </c>
      <c r="K679" s="13">
        <v>566.91999999999996</v>
      </c>
      <c r="L679" s="13">
        <v>3.39</v>
      </c>
      <c r="M679" s="13">
        <v>0</v>
      </c>
      <c r="N679" s="13">
        <v>0</v>
      </c>
      <c r="O679" s="13">
        <v>244587.92</v>
      </c>
      <c r="P679" s="13">
        <v>16983114.600000001</v>
      </c>
      <c r="Q679" s="13">
        <v>69.400000000000006</v>
      </c>
      <c r="R679" s="13">
        <v>67.7</v>
      </c>
      <c r="S679" s="13">
        <v>-33.51</v>
      </c>
      <c r="T679" s="13" t="s">
        <v>2145</v>
      </c>
      <c r="U679" s="13" t="s">
        <v>668</v>
      </c>
      <c r="V679" s="13"/>
      <c r="W679" s="13"/>
      <c r="X679" s="13"/>
      <c r="Y679" s="13"/>
      <c r="Z679" s="13"/>
      <c r="AA679" s="13"/>
      <c r="AB679" s="14"/>
    </row>
    <row r="680" spans="1:28">
      <c r="A680" s="9" t="s">
        <v>2146</v>
      </c>
      <c r="B680" s="10" t="s">
        <v>2064</v>
      </c>
      <c r="C680" s="10" t="s">
        <v>128</v>
      </c>
      <c r="D680" s="10" t="s">
        <v>60</v>
      </c>
      <c r="E680" s="10" t="s">
        <v>74</v>
      </c>
      <c r="F680" s="10" t="s">
        <v>75</v>
      </c>
      <c r="G680" s="10">
        <v>12919.31</v>
      </c>
      <c r="H680" s="10">
        <v>155031.72</v>
      </c>
      <c r="I680" s="10">
        <v>81.36</v>
      </c>
      <c r="J680" s="10">
        <v>401307.4</v>
      </c>
      <c r="K680" s="10">
        <v>4932.49</v>
      </c>
      <c r="L680" s="10">
        <v>8.25</v>
      </c>
      <c r="M680" s="10">
        <v>0</v>
      </c>
      <c r="N680" s="10">
        <v>1589.48</v>
      </c>
      <c r="O680" s="10">
        <v>322986.71999999997</v>
      </c>
      <c r="P680" s="10">
        <v>17769054.870000001</v>
      </c>
      <c r="Q680" s="10">
        <v>55</v>
      </c>
      <c r="R680" s="10">
        <v>65.69</v>
      </c>
      <c r="S680" s="10">
        <v>51.76</v>
      </c>
      <c r="T680" s="10" t="s">
        <v>585</v>
      </c>
      <c r="U680" s="10" t="s">
        <v>1247</v>
      </c>
      <c r="V680" s="10"/>
      <c r="W680" s="10"/>
      <c r="X680" s="10"/>
      <c r="Y680" s="10"/>
      <c r="Z680" s="10"/>
      <c r="AA680" s="10"/>
      <c r="AB680" s="11"/>
    </row>
    <row r="681" spans="1:28">
      <c r="A681" s="12" t="s">
        <v>2147</v>
      </c>
      <c r="B681" s="13" t="s">
        <v>1253</v>
      </c>
      <c r="C681" s="13" t="s">
        <v>51</v>
      </c>
      <c r="D681" s="13" t="s">
        <v>52</v>
      </c>
      <c r="E681" s="13" t="s">
        <v>90</v>
      </c>
      <c r="F681" s="13" t="s">
        <v>75</v>
      </c>
      <c r="G681" s="13">
        <v>17677.43</v>
      </c>
      <c r="H681" s="13">
        <v>212129.16</v>
      </c>
      <c r="I681" s="13">
        <v>797.55</v>
      </c>
      <c r="J681" s="13">
        <v>304674.95</v>
      </c>
      <c r="K681" s="13">
        <v>382.01</v>
      </c>
      <c r="L681" s="13">
        <v>1.19</v>
      </c>
      <c r="M681" s="13">
        <v>0</v>
      </c>
      <c r="N681" s="13">
        <v>502.37</v>
      </c>
      <c r="O681" s="13">
        <v>469313.31</v>
      </c>
      <c r="P681" s="13">
        <v>24946313.550000001</v>
      </c>
      <c r="Q681" s="13">
        <v>53.2</v>
      </c>
      <c r="R681" s="13">
        <v>57.87</v>
      </c>
      <c r="S681" s="13">
        <v>-12.81</v>
      </c>
      <c r="T681" s="13" t="s">
        <v>1194</v>
      </c>
      <c r="U681" s="13" t="s">
        <v>176</v>
      </c>
      <c r="V681" s="13"/>
      <c r="W681" s="13"/>
      <c r="X681" s="13"/>
      <c r="Y681" s="13"/>
      <c r="Z681" s="13"/>
      <c r="AA681" s="13"/>
      <c r="AB681" s="14"/>
    </row>
    <row r="682" spans="1:28">
      <c r="A682" s="9" t="s">
        <v>2148</v>
      </c>
      <c r="B682" s="10" t="s">
        <v>2149</v>
      </c>
      <c r="C682" s="10" t="s">
        <v>277</v>
      </c>
      <c r="D682" s="10" t="s">
        <v>52</v>
      </c>
      <c r="E682" s="10" t="s">
        <v>74</v>
      </c>
      <c r="F682" s="10" t="s">
        <v>86</v>
      </c>
      <c r="G682" s="10">
        <v>15235.74</v>
      </c>
      <c r="H682" s="10">
        <v>182828.88</v>
      </c>
      <c r="I682" s="10">
        <v>135.58000000000001</v>
      </c>
      <c r="J682" s="10">
        <v>172398.5</v>
      </c>
      <c r="K682" s="10">
        <v>1271.56</v>
      </c>
      <c r="L682" s="10">
        <v>5.78</v>
      </c>
      <c r="M682" s="10">
        <v>0</v>
      </c>
      <c r="N682" s="10">
        <v>2392.0100000000002</v>
      </c>
      <c r="O682" s="10">
        <v>527077.5</v>
      </c>
      <c r="P682" s="10">
        <v>19367795.129999999</v>
      </c>
      <c r="Q682" s="10">
        <v>36.700000000000003</v>
      </c>
      <c r="R682" s="10">
        <v>69.8</v>
      </c>
      <c r="S682" s="10">
        <v>-1.72</v>
      </c>
      <c r="T682" s="10" t="s">
        <v>2150</v>
      </c>
      <c r="U682" s="10" t="s">
        <v>2151</v>
      </c>
      <c r="V682" s="10"/>
      <c r="W682" s="10"/>
      <c r="X682" s="10"/>
      <c r="Y682" s="10"/>
      <c r="Z682" s="10"/>
      <c r="AA682" s="10"/>
      <c r="AB682" s="11"/>
    </row>
    <row r="683" spans="1:28">
      <c r="A683" s="12" t="s">
        <v>2152</v>
      </c>
      <c r="B683" s="13" t="s">
        <v>2153</v>
      </c>
      <c r="C683" s="13" t="s">
        <v>105</v>
      </c>
      <c r="D683" s="13" t="s">
        <v>73</v>
      </c>
      <c r="E683" s="13" t="s">
        <v>53</v>
      </c>
      <c r="F683" s="13" t="s">
        <v>75</v>
      </c>
      <c r="G683" s="13">
        <v>8927.4599999999991</v>
      </c>
      <c r="H683" s="13">
        <v>107129.52</v>
      </c>
      <c r="I683" s="13">
        <v>363.65</v>
      </c>
      <c r="J683" s="13">
        <v>195975.96</v>
      </c>
      <c r="K683" s="13">
        <v>538.91</v>
      </c>
      <c r="L683" s="13">
        <v>6.17</v>
      </c>
      <c r="M683" s="13">
        <v>0</v>
      </c>
      <c r="N683" s="13">
        <v>570.79999999999995</v>
      </c>
      <c r="O683" s="13">
        <v>389119.88</v>
      </c>
      <c r="P683" s="13">
        <v>6054631.04</v>
      </c>
      <c r="Q683" s="13">
        <v>15.6</v>
      </c>
      <c r="R683" s="13">
        <v>67.569999999999993</v>
      </c>
      <c r="S683" s="13">
        <v>-11.26</v>
      </c>
      <c r="T683" s="13" t="s">
        <v>512</v>
      </c>
      <c r="U683" s="13" t="s">
        <v>349</v>
      </c>
      <c r="V683" s="13"/>
      <c r="W683" s="13"/>
      <c r="X683" s="13"/>
      <c r="Y683" s="13"/>
      <c r="Z683" s="13"/>
      <c r="AA683" s="13"/>
      <c r="AB683" s="14"/>
    </row>
    <row r="684" spans="1:28">
      <c r="A684" s="9" t="s">
        <v>2154</v>
      </c>
      <c r="B684" s="10" t="s">
        <v>2155</v>
      </c>
      <c r="C684" s="10" t="s">
        <v>175</v>
      </c>
      <c r="D684" s="10" t="s">
        <v>60</v>
      </c>
      <c r="E684" s="10" t="s">
        <v>74</v>
      </c>
      <c r="F684" s="10" t="s">
        <v>86</v>
      </c>
      <c r="G684" s="10">
        <v>16483.900000000001</v>
      </c>
      <c r="H684" s="10">
        <v>197806.8</v>
      </c>
      <c r="I684" s="10">
        <v>69.11</v>
      </c>
      <c r="J684" s="10">
        <v>359309.91</v>
      </c>
      <c r="K684" s="10">
        <v>5199.1000000000004</v>
      </c>
      <c r="L684" s="10">
        <v>4.1100000000000003</v>
      </c>
      <c r="M684" s="10">
        <v>0</v>
      </c>
      <c r="N684" s="10">
        <v>999.98</v>
      </c>
      <c r="O684" s="10">
        <v>574892.93999999994</v>
      </c>
      <c r="P684" s="10">
        <v>8404168.1799999997</v>
      </c>
      <c r="Q684" s="10">
        <v>14.6</v>
      </c>
      <c r="R684" s="10">
        <v>74.430000000000007</v>
      </c>
      <c r="S684" s="10">
        <v>-26.46</v>
      </c>
      <c r="T684" s="10" t="s">
        <v>708</v>
      </c>
      <c r="U684" s="10" t="s">
        <v>2156</v>
      </c>
      <c r="V684" s="10"/>
      <c r="W684" s="10"/>
      <c r="X684" s="10"/>
      <c r="Y684" s="10"/>
      <c r="Z684" s="10"/>
      <c r="AA684" s="10"/>
      <c r="AB684" s="11"/>
    </row>
    <row r="685" spans="1:28">
      <c r="A685" s="12" t="s">
        <v>2157</v>
      </c>
      <c r="B685" s="13" t="s">
        <v>2158</v>
      </c>
      <c r="C685" s="13" t="s">
        <v>175</v>
      </c>
      <c r="D685" s="13" t="s">
        <v>73</v>
      </c>
      <c r="E685" s="13" t="s">
        <v>53</v>
      </c>
      <c r="F685" s="13" t="s">
        <v>75</v>
      </c>
      <c r="G685" s="13">
        <v>11782.85</v>
      </c>
      <c r="H685" s="13">
        <v>141394.20000000001</v>
      </c>
      <c r="I685" s="13">
        <v>495.8</v>
      </c>
      <c r="J685" s="13">
        <v>165588.76</v>
      </c>
      <c r="K685" s="13">
        <v>333.98</v>
      </c>
      <c r="L685" s="13">
        <v>7.72</v>
      </c>
      <c r="M685" s="13">
        <v>1054.46</v>
      </c>
      <c r="N685" s="13">
        <v>2857.3</v>
      </c>
      <c r="O685" s="13">
        <v>268870.53000000003</v>
      </c>
      <c r="P685" s="13">
        <v>1779159.31</v>
      </c>
      <c r="Q685" s="13">
        <v>6.6</v>
      </c>
      <c r="R685" s="13">
        <v>79.430000000000007</v>
      </c>
      <c r="S685" s="13">
        <v>-3.9</v>
      </c>
      <c r="T685" s="13" t="s">
        <v>2159</v>
      </c>
      <c r="U685" s="13" t="s">
        <v>2160</v>
      </c>
      <c r="V685" s="13"/>
      <c r="W685" s="13"/>
      <c r="X685" s="13"/>
      <c r="Y685" s="13"/>
      <c r="Z685" s="13"/>
      <c r="AA685" s="13"/>
      <c r="AB685" s="14"/>
    </row>
    <row r="686" spans="1:28">
      <c r="A686" s="9" t="s">
        <v>2161</v>
      </c>
      <c r="B686" s="10" t="s">
        <v>1218</v>
      </c>
      <c r="C686" s="10" t="s">
        <v>51</v>
      </c>
      <c r="D686" s="10" t="s">
        <v>100</v>
      </c>
      <c r="E686" s="10" t="s">
        <v>74</v>
      </c>
      <c r="F686" s="10" t="s">
        <v>86</v>
      </c>
      <c r="G686" s="10">
        <v>2787.59</v>
      </c>
      <c r="H686" s="10">
        <v>33451.08</v>
      </c>
      <c r="I686" s="10">
        <v>137.41999999999999</v>
      </c>
      <c r="J686" s="10">
        <v>47700.19</v>
      </c>
      <c r="K686" s="10">
        <v>347.11</v>
      </c>
      <c r="L686" s="10">
        <v>2.2999999999999998</v>
      </c>
      <c r="M686" s="10">
        <v>0</v>
      </c>
      <c r="N686" s="10">
        <v>0</v>
      </c>
      <c r="O686" s="10">
        <v>200270.13</v>
      </c>
      <c r="P686" s="10">
        <v>4066271.61</v>
      </c>
      <c r="Q686" s="10">
        <v>20.3</v>
      </c>
      <c r="R686" s="10">
        <v>66.5</v>
      </c>
      <c r="S686" s="10">
        <v>-10.36</v>
      </c>
      <c r="T686" s="10" t="s">
        <v>2162</v>
      </c>
      <c r="U686" s="10" t="s">
        <v>228</v>
      </c>
      <c r="V686" s="10"/>
      <c r="W686" s="10"/>
      <c r="X686" s="10"/>
      <c r="Y686" s="10"/>
      <c r="Z686" s="10"/>
      <c r="AA686" s="10"/>
      <c r="AB686" s="11"/>
    </row>
    <row r="687" spans="1:28">
      <c r="A687" s="12" t="s">
        <v>2163</v>
      </c>
      <c r="B687" s="13" t="s">
        <v>2164</v>
      </c>
      <c r="C687" s="13" t="s">
        <v>85</v>
      </c>
      <c r="D687" s="13" t="s">
        <v>73</v>
      </c>
      <c r="E687" s="13" t="s">
        <v>53</v>
      </c>
      <c r="F687" s="13" t="s">
        <v>54</v>
      </c>
      <c r="G687" s="13">
        <v>13260.24</v>
      </c>
      <c r="H687" s="13">
        <v>159122.88</v>
      </c>
      <c r="I687" s="13">
        <v>535.46</v>
      </c>
      <c r="J687" s="13">
        <v>388609.81</v>
      </c>
      <c r="K687" s="13">
        <v>725.75</v>
      </c>
      <c r="L687" s="13">
        <v>5.52</v>
      </c>
      <c r="M687" s="13">
        <v>1229.6099999999999</v>
      </c>
      <c r="N687" s="13">
        <v>0</v>
      </c>
      <c r="O687" s="13">
        <v>699233.9</v>
      </c>
      <c r="P687" s="13">
        <v>18832582.68</v>
      </c>
      <c r="Q687" s="13">
        <v>26.9</v>
      </c>
      <c r="R687" s="13">
        <v>62.58</v>
      </c>
      <c r="S687" s="13">
        <v>10.3</v>
      </c>
      <c r="T687" s="13" t="s">
        <v>2165</v>
      </c>
      <c r="U687" s="13" t="s">
        <v>1212</v>
      </c>
      <c r="V687" s="13"/>
      <c r="W687" s="13"/>
      <c r="X687" s="13"/>
      <c r="Y687" s="13"/>
      <c r="Z687" s="13"/>
      <c r="AA687" s="13"/>
      <c r="AB687" s="14"/>
    </row>
    <row r="688" spans="1:28">
      <c r="A688" s="9" t="s">
        <v>2166</v>
      </c>
      <c r="B688" s="10" t="s">
        <v>2167</v>
      </c>
      <c r="C688" s="10" t="s">
        <v>66</v>
      </c>
      <c r="D688" s="10" t="s">
        <v>100</v>
      </c>
      <c r="E688" s="10" t="s">
        <v>61</v>
      </c>
      <c r="F688" s="10" t="s">
        <v>75</v>
      </c>
      <c r="G688" s="10">
        <v>1654.53</v>
      </c>
      <c r="H688" s="10">
        <v>19854.36</v>
      </c>
      <c r="I688" s="10">
        <v>508.03</v>
      </c>
      <c r="J688" s="10">
        <v>22076.21</v>
      </c>
      <c r="K688" s="10">
        <v>43.45</v>
      </c>
      <c r="L688" s="10">
        <v>1.47</v>
      </c>
      <c r="M688" s="10">
        <v>0</v>
      </c>
      <c r="N688" s="10">
        <v>225.73</v>
      </c>
      <c r="O688" s="10">
        <v>922744.76</v>
      </c>
      <c r="P688" s="10">
        <v>11952901.880000001</v>
      </c>
      <c r="Q688" s="10">
        <v>13</v>
      </c>
      <c r="R688" s="10">
        <v>72.09</v>
      </c>
      <c r="S688" s="10">
        <v>-21.99</v>
      </c>
      <c r="T688" s="10" t="s">
        <v>327</v>
      </c>
      <c r="U688" s="10" t="s">
        <v>1518</v>
      </c>
      <c r="V688" s="10"/>
      <c r="W688" s="10"/>
      <c r="X688" s="10"/>
      <c r="Y688" s="10"/>
      <c r="Z688" s="10"/>
      <c r="AA688" s="10"/>
      <c r="AB688" s="11"/>
    </row>
    <row r="689" spans="1:28">
      <c r="A689" s="12" t="s">
        <v>2168</v>
      </c>
      <c r="B689" s="13" t="s">
        <v>1367</v>
      </c>
      <c r="C689" s="13" t="s">
        <v>99</v>
      </c>
      <c r="D689" s="13" t="s">
        <v>100</v>
      </c>
      <c r="E689" s="13" t="s">
        <v>67</v>
      </c>
      <c r="F689" s="13" t="s">
        <v>75</v>
      </c>
      <c r="G689" s="13">
        <v>2615.71</v>
      </c>
      <c r="H689" s="13">
        <v>31388.52</v>
      </c>
      <c r="I689" s="13">
        <v>441.47</v>
      </c>
      <c r="J689" s="13">
        <v>70111.789999999994</v>
      </c>
      <c r="K689" s="13">
        <v>158.81</v>
      </c>
      <c r="L689" s="13">
        <v>7.94</v>
      </c>
      <c r="M689" s="13">
        <v>743.64</v>
      </c>
      <c r="N689" s="13">
        <v>0</v>
      </c>
      <c r="O689" s="13">
        <v>803761.86</v>
      </c>
      <c r="P689" s="13">
        <v>915562.71</v>
      </c>
      <c r="Q689" s="13">
        <v>1.1000000000000001</v>
      </c>
      <c r="R689" s="13">
        <v>74.7</v>
      </c>
      <c r="S689" s="13">
        <v>-19.2</v>
      </c>
      <c r="T689" s="13" t="s">
        <v>2169</v>
      </c>
      <c r="U689" s="13" t="s">
        <v>2170</v>
      </c>
      <c r="V689" s="13"/>
      <c r="W689" s="13"/>
      <c r="X689" s="13"/>
      <c r="Y689" s="13"/>
      <c r="Z689" s="13"/>
      <c r="AA689" s="13"/>
      <c r="AB689" s="14"/>
    </row>
    <row r="690" spans="1:28">
      <c r="A690" s="9" t="s">
        <v>2171</v>
      </c>
      <c r="B690" s="10" t="s">
        <v>2172</v>
      </c>
      <c r="C690" s="10" t="s">
        <v>105</v>
      </c>
      <c r="D690" s="10" t="s">
        <v>100</v>
      </c>
      <c r="E690" s="10" t="s">
        <v>90</v>
      </c>
      <c r="F690" s="10" t="s">
        <v>75</v>
      </c>
      <c r="G690" s="10">
        <v>5662.12</v>
      </c>
      <c r="H690" s="10">
        <v>67945.440000000002</v>
      </c>
      <c r="I690" s="10">
        <v>866.77</v>
      </c>
      <c r="J690" s="10">
        <v>155712.06</v>
      </c>
      <c r="K690" s="10">
        <v>179.65</v>
      </c>
      <c r="L690" s="10">
        <v>1.07</v>
      </c>
      <c r="M690" s="10">
        <v>1528.87</v>
      </c>
      <c r="N690" s="10">
        <v>0</v>
      </c>
      <c r="O690" s="10">
        <v>700686.06</v>
      </c>
      <c r="P690" s="10">
        <v>13749337.810000001</v>
      </c>
      <c r="Q690" s="10">
        <v>19.600000000000001</v>
      </c>
      <c r="R690" s="10">
        <v>67.400000000000006</v>
      </c>
      <c r="S690" s="10">
        <v>14.39</v>
      </c>
      <c r="T690" s="10" t="s">
        <v>1275</v>
      </c>
      <c r="U690" s="10" t="s">
        <v>2173</v>
      </c>
      <c r="V690" s="10"/>
      <c r="W690" s="10"/>
      <c r="X690" s="10"/>
      <c r="Y690" s="10"/>
      <c r="Z690" s="10"/>
      <c r="AA690" s="10"/>
      <c r="AB690" s="11"/>
    </row>
    <row r="691" spans="1:28">
      <c r="A691" s="12" t="s">
        <v>2174</v>
      </c>
      <c r="B691" s="13" t="s">
        <v>713</v>
      </c>
      <c r="C691" s="13" t="s">
        <v>99</v>
      </c>
      <c r="D691" s="13" t="s">
        <v>119</v>
      </c>
      <c r="E691" s="13" t="s">
        <v>53</v>
      </c>
      <c r="F691" s="13" t="s">
        <v>75</v>
      </c>
      <c r="G691" s="13">
        <v>1437.71</v>
      </c>
      <c r="H691" s="13">
        <v>17252.52</v>
      </c>
      <c r="I691" s="13">
        <v>382.29</v>
      </c>
      <c r="J691" s="13">
        <v>47731.28</v>
      </c>
      <c r="K691" s="13">
        <v>124.86</v>
      </c>
      <c r="L691" s="13">
        <v>6.9</v>
      </c>
      <c r="M691" s="13">
        <v>0</v>
      </c>
      <c r="N691" s="13">
        <v>0</v>
      </c>
      <c r="O691" s="13">
        <v>521434.89</v>
      </c>
      <c r="P691" s="13">
        <v>14535696.07</v>
      </c>
      <c r="Q691" s="13">
        <v>27.9</v>
      </c>
      <c r="R691" s="13">
        <v>80.680000000000007</v>
      </c>
      <c r="S691" s="13">
        <v>56.11</v>
      </c>
      <c r="T691" s="13" t="s">
        <v>2175</v>
      </c>
      <c r="U691" s="13" t="s">
        <v>2176</v>
      </c>
      <c r="V691" s="13"/>
      <c r="W691" s="13"/>
      <c r="X691" s="13"/>
      <c r="Y691" s="13"/>
      <c r="Z691" s="13"/>
      <c r="AA691" s="13"/>
      <c r="AB691" s="14"/>
    </row>
    <row r="692" spans="1:28">
      <c r="A692" s="9" t="s">
        <v>2177</v>
      </c>
      <c r="B692" s="10" t="s">
        <v>2178</v>
      </c>
      <c r="C692" s="10" t="s">
        <v>105</v>
      </c>
      <c r="D692" s="10" t="s">
        <v>73</v>
      </c>
      <c r="E692" s="10" t="s">
        <v>80</v>
      </c>
      <c r="F692" s="10" t="s">
        <v>75</v>
      </c>
      <c r="G692" s="10">
        <v>7399.96</v>
      </c>
      <c r="H692" s="10">
        <v>88799.52</v>
      </c>
      <c r="I692" s="10">
        <v>267.94</v>
      </c>
      <c r="J692" s="10">
        <v>174803.26</v>
      </c>
      <c r="K692" s="10">
        <v>652.4</v>
      </c>
      <c r="L692" s="10">
        <v>1.48</v>
      </c>
      <c r="M692" s="10">
        <v>0</v>
      </c>
      <c r="N692" s="10">
        <v>0</v>
      </c>
      <c r="O692" s="10">
        <v>690907.38</v>
      </c>
      <c r="P692" s="10">
        <v>14903952.49</v>
      </c>
      <c r="Q692" s="10">
        <v>21.6</v>
      </c>
      <c r="R692" s="10">
        <v>60.34</v>
      </c>
      <c r="S692" s="10">
        <v>25.33</v>
      </c>
      <c r="T692" s="10" t="s">
        <v>2179</v>
      </c>
      <c r="U692" s="10" t="s">
        <v>1678</v>
      </c>
      <c r="V692" s="10"/>
      <c r="W692" s="10"/>
      <c r="X692" s="10"/>
      <c r="Y692" s="10"/>
      <c r="Z692" s="10"/>
      <c r="AA692" s="10"/>
      <c r="AB692" s="11"/>
    </row>
    <row r="693" spans="1:28">
      <c r="A693" s="12" t="s">
        <v>2180</v>
      </c>
      <c r="B693" s="13" t="s">
        <v>2181</v>
      </c>
      <c r="C693" s="13" t="s">
        <v>138</v>
      </c>
      <c r="D693" s="13" t="s">
        <v>60</v>
      </c>
      <c r="E693" s="13" t="s">
        <v>133</v>
      </c>
      <c r="F693" s="13" t="s">
        <v>54</v>
      </c>
      <c r="G693" s="13">
        <v>9465.85</v>
      </c>
      <c r="H693" s="13">
        <v>113590.2</v>
      </c>
      <c r="I693" s="13">
        <v>479.83</v>
      </c>
      <c r="J693" s="13">
        <v>62200.74</v>
      </c>
      <c r="K693" s="13">
        <v>129.63</v>
      </c>
      <c r="L693" s="13">
        <v>4.54</v>
      </c>
      <c r="M693" s="13">
        <v>1909.45</v>
      </c>
      <c r="N693" s="13">
        <v>414.14</v>
      </c>
      <c r="O693" s="13">
        <v>813258.11</v>
      </c>
      <c r="P693" s="13">
        <v>23018008.629999999</v>
      </c>
      <c r="Q693" s="13">
        <v>28.3</v>
      </c>
      <c r="R693" s="13">
        <v>66.86</v>
      </c>
      <c r="S693" s="13">
        <v>29.5</v>
      </c>
      <c r="T693" s="13" t="s">
        <v>2182</v>
      </c>
      <c r="U693" s="13" t="s">
        <v>550</v>
      </c>
      <c r="V693" s="13"/>
      <c r="W693" s="13"/>
      <c r="X693" s="13"/>
      <c r="Y693" s="13"/>
      <c r="Z693" s="13"/>
      <c r="AA693" s="13"/>
      <c r="AB693" s="14"/>
    </row>
    <row r="694" spans="1:28">
      <c r="A694" s="9" t="s">
        <v>2183</v>
      </c>
      <c r="B694" s="10" t="s">
        <v>2184</v>
      </c>
      <c r="C694" s="10" t="s">
        <v>85</v>
      </c>
      <c r="D694" s="10" t="s">
        <v>52</v>
      </c>
      <c r="E694" s="10" t="s">
        <v>61</v>
      </c>
      <c r="F694" s="10" t="s">
        <v>54</v>
      </c>
      <c r="G694" s="10">
        <v>15401.99</v>
      </c>
      <c r="H694" s="10">
        <v>184823.88</v>
      </c>
      <c r="I694" s="10">
        <v>385.22</v>
      </c>
      <c r="J694" s="10">
        <v>96398.91</v>
      </c>
      <c r="K694" s="10">
        <v>250.24</v>
      </c>
      <c r="L694" s="10">
        <v>10.48</v>
      </c>
      <c r="M694" s="10">
        <v>1078.1300000000001</v>
      </c>
      <c r="N694" s="10">
        <v>0</v>
      </c>
      <c r="O694" s="10">
        <v>247028.93</v>
      </c>
      <c r="P694" s="10">
        <v>3401287.32</v>
      </c>
      <c r="Q694" s="10">
        <v>13.8</v>
      </c>
      <c r="R694" s="10">
        <v>68.069999999999993</v>
      </c>
      <c r="S694" s="10">
        <v>-20.52</v>
      </c>
      <c r="T694" s="10" t="s">
        <v>413</v>
      </c>
      <c r="U694" s="10" t="s">
        <v>621</v>
      </c>
      <c r="V694" s="10"/>
      <c r="W694" s="10"/>
      <c r="X694" s="10"/>
      <c r="Y694" s="10"/>
      <c r="Z694" s="10"/>
      <c r="AA694" s="10"/>
      <c r="AB694" s="11"/>
    </row>
    <row r="695" spans="1:28">
      <c r="A695" s="12" t="s">
        <v>2185</v>
      </c>
      <c r="B695" s="13" t="s">
        <v>2186</v>
      </c>
      <c r="C695" s="13" t="s">
        <v>277</v>
      </c>
      <c r="D695" s="13" t="s">
        <v>119</v>
      </c>
      <c r="E695" s="13" t="s">
        <v>61</v>
      </c>
      <c r="F695" s="13" t="s">
        <v>86</v>
      </c>
      <c r="G695" s="13">
        <v>522.9</v>
      </c>
      <c r="H695" s="13">
        <v>6274.8</v>
      </c>
      <c r="I695" s="13">
        <v>551.19000000000005</v>
      </c>
      <c r="J695" s="13">
        <v>4663.5200000000004</v>
      </c>
      <c r="K695" s="13">
        <v>8.4600000000000009</v>
      </c>
      <c r="L695" s="13">
        <v>9.92</v>
      </c>
      <c r="M695" s="13">
        <v>116.15</v>
      </c>
      <c r="N695" s="13">
        <v>0</v>
      </c>
      <c r="O695" s="13">
        <v>327320.94</v>
      </c>
      <c r="P695" s="13">
        <v>1807690.03</v>
      </c>
      <c r="Q695" s="13">
        <v>5.5</v>
      </c>
      <c r="R695" s="13">
        <v>57.03</v>
      </c>
      <c r="S695" s="13">
        <v>37.729999999999997</v>
      </c>
      <c r="T695" s="13" t="s">
        <v>1918</v>
      </c>
      <c r="U695" s="13" t="s">
        <v>2187</v>
      </c>
      <c r="V695" s="13"/>
      <c r="W695" s="13"/>
      <c r="X695" s="13"/>
      <c r="Y695" s="13"/>
      <c r="Z695" s="13"/>
      <c r="AA695" s="13"/>
      <c r="AB695" s="14"/>
    </row>
    <row r="696" spans="1:28">
      <c r="A696" s="9" t="s">
        <v>2188</v>
      </c>
      <c r="B696" s="10" t="s">
        <v>2112</v>
      </c>
      <c r="C696" s="10" t="s">
        <v>99</v>
      </c>
      <c r="D696" s="10" t="s">
        <v>73</v>
      </c>
      <c r="E696" s="10" t="s">
        <v>80</v>
      </c>
      <c r="F696" s="10" t="s">
        <v>75</v>
      </c>
      <c r="G696" s="10">
        <v>10116.540000000001</v>
      </c>
      <c r="H696" s="10">
        <v>121398.48</v>
      </c>
      <c r="I696" s="10">
        <v>261.58999999999997</v>
      </c>
      <c r="J696" s="10">
        <v>286143.37</v>
      </c>
      <c r="K696" s="10">
        <v>1093.8599999999999</v>
      </c>
      <c r="L696" s="10">
        <v>4.16</v>
      </c>
      <c r="M696" s="10">
        <v>2821.4</v>
      </c>
      <c r="N696" s="10">
        <v>0</v>
      </c>
      <c r="O696" s="10">
        <v>507918.2</v>
      </c>
      <c r="P696" s="10">
        <v>9027567.5700000003</v>
      </c>
      <c r="Q696" s="10">
        <v>17.8</v>
      </c>
      <c r="R696" s="10">
        <v>80.17</v>
      </c>
      <c r="S696" s="10">
        <v>-29.07</v>
      </c>
      <c r="T696" s="10" t="s">
        <v>1033</v>
      </c>
      <c r="U696" s="10" t="s">
        <v>597</v>
      </c>
      <c r="V696" s="10"/>
      <c r="W696" s="10"/>
      <c r="X696" s="10"/>
      <c r="Y696" s="10"/>
      <c r="Z696" s="10"/>
      <c r="AA696" s="10"/>
      <c r="AB696" s="11"/>
    </row>
    <row r="697" spans="1:28">
      <c r="A697" s="12" t="s">
        <v>2189</v>
      </c>
      <c r="B697" s="13" t="s">
        <v>109</v>
      </c>
      <c r="C697" s="13" t="s">
        <v>143</v>
      </c>
      <c r="D697" s="13" t="s">
        <v>52</v>
      </c>
      <c r="E697" s="13" t="s">
        <v>80</v>
      </c>
      <c r="F697" s="13" t="s">
        <v>54</v>
      </c>
      <c r="G697" s="13">
        <v>8877.5499999999993</v>
      </c>
      <c r="H697" s="13">
        <v>106530.6</v>
      </c>
      <c r="I697" s="13">
        <v>217.1</v>
      </c>
      <c r="J697" s="13">
        <v>224748.4</v>
      </c>
      <c r="K697" s="13">
        <v>1035.23</v>
      </c>
      <c r="L697" s="13">
        <v>11.64</v>
      </c>
      <c r="M697" s="13">
        <v>424.18</v>
      </c>
      <c r="N697" s="13">
        <v>2132.3200000000002</v>
      </c>
      <c r="O697" s="13">
        <v>513109.79</v>
      </c>
      <c r="P697" s="13">
        <v>11782050.83</v>
      </c>
      <c r="Q697" s="13">
        <v>23</v>
      </c>
      <c r="R697" s="13">
        <v>65.28</v>
      </c>
      <c r="S697" s="13">
        <v>57.73</v>
      </c>
      <c r="T697" s="13" t="s">
        <v>225</v>
      </c>
      <c r="U697" s="13" t="s">
        <v>2190</v>
      </c>
      <c r="V697" s="13"/>
      <c r="W697" s="13"/>
      <c r="X697" s="13"/>
      <c r="Y697" s="13"/>
      <c r="Z697" s="13"/>
      <c r="AA697" s="13"/>
      <c r="AB697" s="14"/>
    </row>
    <row r="698" spans="1:28">
      <c r="A698" s="9" t="s">
        <v>2191</v>
      </c>
      <c r="B698" s="10" t="s">
        <v>556</v>
      </c>
      <c r="C698" s="10" t="s">
        <v>143</v>
      </c>
      <c r="D698" s="10" t="s">
        <v>52</v>
      </c>
      <c r="E698" s="10" t="s">
        <v>90</v>
      </c>
      <c r="F698" s="10" t="s">
        <v>86</v>
      </c>
      <c r="G698" s="10">
        <v>5346.01</v>
      </c>
      <c r="H698" s="10">
        <v>64152.12</v>
      </c>
      <c r="I698" s="10">
        <v>1136.67</v>
      </c>
      <c r="J698" s="10">
        <v>156738.47</v>
      </c>
      <c r="K698" s="10">
        <v>137.88999999999999</v>
      </c>
      <c r="L698" s="10">
        <v>2.19</v>
      </c>
      <c r="M698" s="10">
        <v>1099.8699999999999</v>
      </c>
      <c r="N698" s="10">
        <v>0</v>
      </c>
      <c r="O698" s="10">
        <v>808993.64</v>
      </c>
      <c r="P698" s="10">
        <v>5673286.25</v>
      </c>
      <c r="Q698" s="10">
        <v>7</v>
      </c>
      <c r="R698" s="10">
        <v>69.31</v>
      </c>
      <c r="S698" s="10">
        <v>-36.549999999999997</v>
      </c>
      <c r="T698" s="10" t="s">
        <v>2192</v>
      </c>
      <c r="U698" s="10" t="s">
        <v>1699</v>
      </c>
      <c r="V698" s="10"/>
      <c r="W698" s="10"/>
      <c r="X698" s="10"/>
      <c r="Y698" s="10"/>
      <c r="Z698" s="10"/>
      <c r="AA698" s="10"/>
      <c r="AB698" s="11"/>
    </row>
    <row r="699" spans="1:28">
      <c r="A699" s="12" t="s">
        <v>2193</v>
      </c>
      <c r="B699" s="13" t="s">
        <v>2194</v>
      </c>
      <c r="C699" s="13" t="s">
        <v>72</v>
      </c>
      <c r="D699" s="13" t="s">
        <v>60</v>
      </c>
      <c r="E699" s="13" t="s">
        <v>80</v>
      </c>
      <c r="F699" s="13" t="s">
        <v>54</v>
      </c>
      <c r="G699" s="13">
        <v>12353.93</v>
      </c>
      <c r="H699" s="13">
        <v>148247.16</v>
      </c>
      <c r="I699" s="13">
        <v>216.97</v>
      </c>
      <c r="J699" s="13">
        <v>362157.37</v>
      </c>
      <c r="K699" s="13"/>
      <c r="L699" s="13">
        <v>0.99</v>
      </c>
      <c r="M699" s="13">
        <v>0</v>
      </c>
      <c r="N699" s="13">
        <v>0</v>
      </c>
      <c r="O699" s="13">
        <v>539439.71</v>
      </c>
      <c r="P699" s="13">
        <v>19815182.399999999</v>
      </c>
      <c r="Q699" s="13">
        <v>36.700000000000003</v>
      </c>
      <c r="R699" s="13">
        <v>63.95</v>
      </c>
      <c r="S699" s="13">
        <v>15.14</v>
      </c>
      <c r="T699" s="13" t="s">
        <v>2195</v>
      </c>
      <c r="U699" s="13" t="s">
        <v>2196</v>
      </c>
      <c r="V699" s="13"/>
      <c r="W699" s="13"/>
      <c r="X699" s="13"/>
      <c r="Y699" s="13"/>
      <c r="Z699" s="13"/>
      <c r="AA699" s="13"/>
      <c r="AB699" s="14"/>
    </row>
    <row r="700" spans="1:28">
      <c r="A700" s="9" t="s">
        <v>2197</v>
      </c>
      <c r="B700" s="10" t="s">
        <v>2198</v>
      </c>
      <c r="C700" s="10" t="s">
        <v>138</v>
      </c>
      <c r="D700" s="10" t="s">
        <v>73</v>
      </c>
      <c r="E700" s="10" t="s">
        <v>90</v>
      </c>
      <c r="F700" s="10" t="s">
        <v>75</v>
      </c>
      <c r="G700" s="10">
        <v>2530.06</v>
      </c>
      <c r="H700" s="10">
        <v>30360.720000000001</v>
      </c>
      <c r="I700" s="10">
        <v>608.27</v>
      </c>
      <c r="J700" s="10">
        <v>26210.75</v>
      </c>
      <c r="K700" s="10">
        <v>43.09</v>
      </c>
      <c r="L700" s="10">
        <v>7.63</v>
      </c>
      <c r="M700" s="10">
        <v>0</v>
      </c>
      <c r="N700" s="10">
        <v>316.64999999999998</v>
      </c>
      <c r="O700" s="10">
        <v>651447.63</v>
      </c>
      <c r="P700" s="10">
        <v>6557738.8300000001</v>
      </c>
      <c r="Q700" s="10">
        <v>10.1</v>
      </c>
      <c r="R700" s="10">
        <v>59.21</v>
      </c>
      <c r="S700" s="10">
        <v>35.799999999999997</v>
      </c>
      <c r="T700" s="10" t="s">
        <v>2199</v>
      </c>
      <c r="U700" s="10" t="s">
        <v>1311</v>
      </c>
      <c r="V700" s="10"/>
      <c r="W700" s="10"/>
      <c r="X700" s="10"/>
      <c r="Y700" s="10"/>
      <c r="Z700" s="10"/>
      <c r="AA700" s="10"/>
      <c r="AB700" s="11"/>
    </row>
    <row r="701" spans="1:28">
      <c r="A701" s="12" t="s">
        <v>2200</v>
      </c>
      <c r="B701" s="13" t="s">
        <v>1304</v>
      </c>
      <c r="C701" s="13" t="s">
        <v>66</v>
      </c>
      <c r="D701" s="13" t="s">
        <v>73</v>
      </c>
      <c r="E701" s="13" t="s">
        <v>67</v>
      </c>
      <c r="F701" s="13" t="s">
        <v>75</v>
      </c>
      <c r="G701" s="13">
        <v>4581.33</v>
      </c>
      <c r="H701" s="13">
        <v>54975.96</v>
      </c>
      <c r="I701" s="13">
        <v>619.97</v>
      </c>
      <c r="J701" s="13">
        <v>50499.16</v>
      </c>
      <c r="K701" s="13">
        <v>81.45</v>
      </c>
      <c r="L701" s="13">
        <v>8.67</v>
      </c>
      <c r="M701" s="13">
        <v>1593</v>
      </c>
      <c r="N701" s="13">
        <v>445.31</v>
      </c>
      <c r="O701" s="13">
        <v>589534.42000000004</v>
      </c>
      <c r="P701" s="13">
        <v>11873970.039999999</v>
      </c>
      <c r="Q701" s="13">
        <v>20.100000000000001</v>
      </c>
      <c r="R701" s="13">
        <v>61.73</v>
      </c>
      <c r="S701" s="13">
        <v>13.52</v>
      </c>
      <c r="T701" s="13" t="s">
        <v>197</v>
      </c>
      <c r="U701" s="13" t="s">
        <v>621</v>
      </c>
      <c r="V701" s="13"/>
      <c r="W701" s="13"/>
      <c r="X701" s="13"/>
      <c r="Y701" s="13"/>
      <c r="Z701" s="13"/>
      <c r="AA701" s="13"/>
      <c r="AB701" s="14"/>
    </row>
    <row r="702" spans="1:28">
      <c r="A702" s="9" t="s">
        <v>2201</v>
      </c>
      <c r="B702" s="10" t="s">
        <v>2202</v>
      </c>
      <c r="C702" s="10" t="s">
        <v>59</v>
      </c>
      <c r="D702" s="10" t="s">
        <v>52</v>
      </c>
      <c r="E702" s="10" t="s">
        <v>133</v>
      </c>
      <c r="F702" s="10" t="s">
        <v>86</v>
      </c>
      <c r="G702" s="10">
        <v>17807.23</v>
      </c>
      <c r="H702" s="10">
        <v>213686.76</v>
      </c>
      <c r="I702" s="10">
        <v>371.48</v>
      </c>
      <c r="J702" s="10">
        <v>412126.56</v>
      </c>
      <c r="K702" s="10">
        <v>1109.42</v>
      </c>
      <c r="L702" s="10">
        <v>2.0499999999999998</v>
      </c>
      <c r="M702" s="10">
        <v>1979.86</v>
      </c>
      <c r="N702" s="10">
        <v>0</v>
      </c>
      <c r="O702" s="10">
        <v>375851.82</v>
      </c>
      <c r="P702" s="10">
        <v>21673105.27</v>
      </c>
      <c r="Q702" s="10">
        <v>57.7</v>
      </c>
      <c r="R702" s="10">
        <v>69.41</v>
      </c>
      <c r="S702" s="10">
        <v>-29.25</v>
      </c>
      <c r="T702" s="10" t="s">
        <v>2203</v>
      </c>
      <c r="U702" s="10" t="s">
        <v>2204</v>
      </c>
      <c r="V702" s="10"/>
      <c r="W702" s="10"/>
      <c r="X702" s="10"/>
      <c r="Y702" s="10"/>
      <c r="Z702" s="10"/>
      <c r="AA702" s="10"/>
      <c r="AB702" s="11"/>
    </row>
    <row r="703" spans="1:28">
      <c r="A703" s="12" t="s">
        <v>2205</v>
      </c>
      <c r="B703" s="13" t="s">
        <v>1179</v>
      </c>
      <c r="C703" s="13" t="s">
        <v>51</v>
      </c>
      <c r="D703" s="13" t="s">
        <v>60</v>
      </c>
      <c r="E703" s="13" t="s">
        <v>61</v>
      </c>
      <c r="F703" s="13" t="s">
        <v>75</v>
      </c>
      <c r="G703" s="13">
        <v>4646.7700000000004</v>
      </c>
      <c r="H703" s="13">
        <v>55761.24</v>
      </c>
      <c r="I703" s="13">
        <v>645.33000000000004</v>
      </c>
      <c r="J703" s="13">
        <v>77239.16</v>
      </c>
      <c r="K703" s="13">
        <v>119.69</v>
      </c>
      <c r="L703" s="13">
        <v>10.54</v>
      </c>
      <c r="M703" s="13">
        <v>1069.1600000000001</v>
      </c>
      <c r="N703" s="13">
        <v>130.94</v>
      </c>
      <c r="O703" s="13">
        <v>889245.65</v>
      </c>
      <c r="P703" s="13">
        <v>11281174.66</v>
      </c>
      <c r="Q703" s="13">
        <v>12.7</v>
      </c>
      <c r="R703" s="13">
        <v>80.819999999999993</v>
      </c>
      <c r="S703" s="13">
        <v>57.83</v>
      </c>
      <c r="T703" s="13" t="s">
        <v>1125</v>
      </c>
      <c r="U703" s="13" t="s">
        <v>2160</v>
      </c>
      <c r="V703" s="13"/>
      <c r="W703" s="13"/>
      <c r="X703" s="13"/>
      <c r="Y703" s="13"/>
      <c r="Z703" s="13"/>
      <c r="AA703" s="13"/>
      <c r="AB703" s="14"/>
    </row>
    <row r="704" spans="1:28">
      <c r="A704" s="9" t="s">
        <v>2206</v>
      </c>
      <c r="B704" s="10" t="s">
        <v>246</v>
      </c>
      <c r="C704" s="10" t="s">
        <v>143</v>
      </c>
      <c r="D704" s="10" t="s">
        <v>119</v>
      </c>
      <c r="E704" s="10" t="s">
        <v>61</v>
      </c>
      <c r="F704" s="10" t="s">
        <v>86</v>
      </c>
      <c r="G704" s="10">
        <v>8733.2199999999993</v>
      </c>
      <c r="H704" s="10">
        <v>104798.64</v>
      </c>
      <c r="I704" s="10">
        <v>579.66999999999996</v>
      </c>
      <c r="J704" s="10">
        <v>150839.94</v>
      </c>
      <c r="K704" s="10">
        <v>260.22000000000003</v>
      </c>
      <c r="L704" s="10">
        <v>6.3</v>
      </c>
      <c r="M704" s="10">
        <v>1134.44</v>
      </c>
      <c r="N704" s="10">
        <v>1779.1</v>
      </c>
      <c r="O704" s="10">
        <v>514051.06</v>
      </c>
      <c r="P704" s="10">
        <v>19446568.579999998</v>
      </c>
      <c r="Q704" s="10">
        <v>37.799999999999997</v>
      </c>
      <c r="R704" s="10">
        <v>65.510000000000005</v>
      </c>
      <c r="S704" s="10">
        <v>16.21</v>
      </c>
      <c r="T704" s="10" t="s">
        <v>1993</v>
      </c>
      <c r="U704" s="10" t="s">
        <v>259</v>
      </c>
      <c r="V704" s="10"/>
      <c r="W704" s="10"/>
      <c r="X704" s="10"/>
      <c r="Y704" s="10"/>
      <c r="Z704" s="10"/>
      <c r="AA704" s="10"/>
      <c r="AB704" s="11"/>
    </row>
    <row r="705" spans="1:28">
      <c r="A705" s="12" t="s">
        <v>2207</v>
      </c>
      <c r="B705" s="13" t="s">
        <v>2208</v>
      </c>
      <c r="C705" s="13" t="s">
        <v>72</v>
      </c>
      <c r="D705" s="13" t="s">
        <v>100</v>
      </c>
      <c r="E705" s="13" t="s">
        <v>80</v>
      </c>
      <c r="F705" s="13" t="s">
        <v>75</v>
      </c>
      <c r="G705" s="13">
        <v>17740.310000000001</v>
      </c>
      <c r="H705" s="13">
        <v>212883.72</v>
      </c>
      <c r="I705" s="13">
        <v>177.9</v>
      </c>
      <c r="J705" s="13">
        <v>368545.32</v>
      </c>
      <c r="K705" s="13">
        <v>2071.64</v>
      </c>
      <c r="L705" s="13">
        <v>5.03</v>
      </c>
      <c r="M705" s="13">
        <v>0</v>
      </c>
      <c r="N705" s="13">
        <v>329.21</v>
      </c>
      <c r="O705" s="13">
        <v>181194.84</v>
      </c>
      <c r="P705" s="13">
        <v>24825329.039999999</v>
      </c>
      <c r="Q705" s="13">
        <v>137</v>
      </c>
      <c r="R705" s="13">
        <v>77.260000000000005</v>
      </c>
      <c r="S705" s="13">
        <v>-26.29</v>
      </c>
      <c r="T705" s="13" t="s">
        <v>2209</v>
      </c>
      <c r="U705" s="13" t="s">
        <v>1644</v>
      </c>
      <c r="V705" s="13"/>
      <c r="W705" s="13"/>
      <c r="X705" s="13"/>
      <c r="Y705" s="13"/>
      <c r="Z705" s="13"/>
      <c r="AA705" s="13"/>
      <c r="AB705" s="14"/>
    </row>
    <row r="706" spans="1:28">
      <c r="A706" s="9" t="s">
        <v>2210</v>
      </c>
      <c r="B706" s="10" t="s">
        <v>2211</v>
      </c>
      <c r="C706" s="10" t="s">
        <v>51</v>
      </c>
      <c r="D706" s="10" t="s">
        <v>60</v>
      </c>
      <c r="E706" s="10" t="s">
        <v>80</v>
      </c>
      <c r="F706" s="10" t="s">
        <v>86</v>
      </c>
      <c r="G706" s="10">
        <v>13262.31</v>
      </c>
      <c r="H706" s="10">
        <v>159147.72</v>
      </c>
      <c r="I706" s="10">
        <v>138.84</v>
      </c>
      <c r="J706" s="10">
        <v>233336.35</v>
      </c>
      <c r="K706" s="10">
        <v>1680.61</v>
      </c>
      <c r="L706" s="10">
        <v>2.75</v>
      </c>
      <c r="M706" s="10">
        <v>1494.78</v>
      </c>
      <c r="N706" s="10">
        <v>0</v>
      </c>
      <c r="O706" s="10">
        <v>257119.99</v>
      </c>
      <c r="P706" s="10">
        <v>24388381.879999999</v>
      </c>
      <c r="Q706" s="10">
        <v>94.9</v>
      </c>
      <c r="R706" s="10">
        <v>60.42</v>
      </c>
      <c r="S706" s="10">
        <v>-6.7</v>
      </c>
      <c r="T706" s="10" t="s">
        <v>2212</v>
      </c>
      <c r="U706" s="10" t="s">
        <v>1498</v>
      </c>
      <c r="V706" s="10"/>
      <c r="W706" s="10"/>
      <c r="X706" s="10"/>
      <c r="Y706" s="10"/>
      <c r="Z706" s="10"/>
      <c r="AA706" s="10"/>
      <c r="AB706" s="11"/>
    </row>
    <row r="707" spans="1:28">
      <c r="A707" s="12" t="s">
        <v>2213</v>
      </c>
      <c r="B707" s="13" t="s">
        <v>2214</v>
      </c>
      <c r="C707" s="13" t="s">
        <v>66</v>
      </c>
      <c r="D707" s="13" t="s">
        <v>52</v>
      </c>
      <c r="E707" s="13" t="s">
        <v>53</v>
      </c>
      <c r="F707" s="13" t="s">
        <v>75</v>
      </c>
      <c r="G707" s="13">
        <v>1743.22</v>
      </c>
      <c r="H707" s="13">
        <v>20918.64</v>
      </c>
      <c r="I707" s="13">
        <v>290.75</v>
      </c>
      <c r="J707" s="13">
        <v>42638.64</v>
      </c>
      <c r="K707" s="13">
        <v>146.65</v>
      </c>
      <c r="L707" s="13">
        <v>2.14</v>
      </c>
      <c r="M707" s="13">
        <v>316.31</v>
      </c>
      <c r="N707" s="13">
        <v>0</v>
      </c>
      <c r="O707" s="13">
        <v>864190.31</v>
      </c>
      <c r="P707" s="13">
        <v>18277596.09</v>
      </c>
      <c r="Q707" s="13">
        <v>21.1</v>
      </c>
      <c r="R707" s="13">
        <v>58.95</v>
      </c>
      <c r="S707" s="13">
        <v>53.11</v>
      </c>
      <c r="T707" s="13" t="s">
        <v>2215</v>
      </c>
      <c r="U707" s="13" t="s">
        <v>527</v>
      </c>
      <c r="V707" s="13"/>
      <c r="W707" s="13"/>
      <c r="X707" s="13"/>
      <c r="Y707" s="13"/>
      <c r="Z707" s="13"/>
      <c r="AA707" s="13"/>
      <c r="AB707" s="14"/>
    </row>
    <row r="708" spans="1:28">
      <c r="A708" s="9" t="s">
        <v>2216</v>
      </c>
      <c r="B708" s="10" t="s">
        <v>2217</v>
      </c>
      <c r="C708" s="10" t="s">
        <v>118</v>
      </c>
      <c r="D708" s="10" t="s">
        <v>52</v>
      </c>
      <c r="E708" s="10" t="s">
        <v>74</v>
      </c>
      <c r="F708" s="10" t="s">
        <v>75</v>
      </c>
      <c r="G708" s="10">
        <v>12440.21</v>
      </c>
      <c r="H708" s="10">
        <v>149282.51999999999</v>
      </c>
      <c r="I708" s="10">
        <v>115.15</v>
      </c>
      <c r="J708" s="10">
        <v>112121.49</v>
      </c>
      <c r="K708" s="10">
        <v>973.7</v>
      </c>
      <c r="L708" s="10">
        <v>1.17</v>
      </c>
      <c r="M708" s="10">
        <v>1876.51</v>
      </c>
      <c r="N708" s="10">
        <v>0</v>
      </c>
      <c r="O708" s="10">
        <v>690237.13</v>
      </c>
      <c r="P708" s="10">
        <v>19780971.219999999</v>
      </c>
      <c r="Q708" s="10">
        <v>28.7</v>
      </c>
      <c r="R708" s="10">
        <v>60.12</v>
      </c>
      <c r="S708" s="10">
        <v>138.34</v>
      </c>
      <c r="T708" s="10" t="s">
        <v>2105</v>
      </c>
      <c r="U708" s="10" t="s">
        <v>816</v>
      </c>
      <c r="V708" s="10"/>
      <c r="W708" s="10"/>
      <c r="X708" s="10"/>
      <c r="Y708" s="10"/>
      <c r="Z708" s="10"/>
      <c r="AA708" s="10"/>
      <c r="AB708" s="11"/>
    </row>
    <row r="709" spans="1:28">
      <c r="A709" s="12" t="s">
        <v>2218</v>
      </c>
      <c r="B709" s="13" t="s">
        <v>663</v>
      </c>
      <c r="C709" s="13" t="s">
        <v>128</v>
      </c>
      <c r="D709" s="13" t="s">
        <v>52</v>
      </c>
      <c r="E709" s="13" t="s">
        <v>61</v>
      </c>
      <c r="F709" s="13" t="s">
        <v>86</v>
      </c>
      <c r="G709" s="13">
        <v>15120.37</v>
      </c>
      <c r="H709" s="13">
        <v>181444.44</v>
      </c>
      <c r="I709" s="13">
        <v>560.66</v>
      </c>
      <c r="J709" s="13">
        <v>316605.01</v>
      </c>
      <c r="K709" s="13">
        <v>-564.70000000000005</v>
      </c>
      <c r="L709" s="13">
        <v>2.37</v>
      </c>
      <c r="M709" s="13">
        <v>3969.95</v>
      </c>
      <c r="N709" s="13">
        <v>0</v>
      </c>
      <c r="O709" s="13">
        <v>940130.92</v>
      </c>
      <c r="P709" s="13">
        <v>11722680.67</v>
      </c>
      <c r="Q709" s="13">
        <v>12.5</v>
      </c>
      <c r="R709" s="13">
        <v>58.16</v>
      </c>
      <c r="S709" s="13">
        <v>31.29</v>
      </c>
      <c r="T709" s="13" t="s">
        <v>107</v>
      </c>
      <c r="U709" s="13" t="s">
        <v>2023</v>
      </c>
      <c r="V709" s="13"/>
      <c r="W709" s="13"/>
      <c r="X709" s="13"/>
      <c r="Y709" s="13"/>
      <c r="Z709" s="13"/>
      <c r="AA709" s="13"/>
      <c r="AB709" s="14"/>
    </row>
    <row r="710" spans="1:28">
      <c r="A710" s="9" t="s">
        <v>2219</v>
      </c>
      <c r="B710" s="10" t="s">
        <v>2220</v>
      </c>
      <c r="C710" s="10" t="s">
        <v>66</v>
      </c>
      <c r="D710" s="10" t="s">
        <v>100</v>
      </c>
      <c r="E710" s="10" t="s">
        <v>80</v>
      </c>
      <c r="F710" s="10" t="s">
        <v>86</v>
      </c>
      <c r="G710" s="10">
        <v>17735.939999999999</v>
      </c>
      <c r="H710" s="10">
        <v>212831.28</v>
      </c>
      <c r="I710" s="10">
        <v>236.82</v>
      </c>
      <c r="J710" s="10">
        <v>571099.01</v>
      </c>
      <c r="K710" s="10">
        <v>2411.5300000000002</v>
      </c>
      <c r="L710" s="10">
        <v>1.1200000000000001</v>
      </c>
      <c r="M710" s="10">
        <v>5608.45</v>
      </c>
      <c r="N710" s="10">
        <v>0</v>
      </c>
      <c r="O710" s="10">
        <v>925547.86</v>
      </c>
      <c r="P710" s="10">
        <v>2308637.27</v>
      </c>
      <c r="Q710" s="10">
        <v>2.5</v>
      </c>
      <c r="R710" s="10">
        <v>80.33</v>
      </c>
      <c r="S710" s="10">
        <v>-30.96</v>
      </c>
      <c r="T710" s="10" t="s">
        <v>188</v>
      </c>
      <c r="U710" s="10" t="s">
        <v>2221</v>
      </c>
      <c r="V710" s="10"/>
      <c r="W710" s="10"/>
      <c r="X710" s="10"/>
      <c r="Y710" s="10"/>
      <c r="Z710" s="10"/>
      <c r="AA710" s="10"/>
      <c r="AB710" s="11"/>
    </row>
    <row r="711" spans="1:28">
      <c r="A711" s="12" t="s">
        <v>2222</v>
      </c>
      <c r="B711" s="13" t="s">
        <v>945</v>
      </c>
      <c r="C711" s="13" t="s">
        <v>66</v>
      </c>
      <c r="D711" s="13" t="s">
        <v>119</v>
      </c>
      <c r="E711" s="13" t="s">
        <v>61</v>
      </c>
      <c r="F711" s="13" t="s">
        <v>54</v>
      </c>
      <c r="G711" s="13">
        <v>332.02</v>
      </c>
      <c r="H711" s="13">
        <v>3984.24</v>
      </c>
      <c r="I711" s="13">
        <v>446.83</v>
      </c>
      <c r="J711" s="13">
        <v>2164.8000000000002</v>
      </c>
      <c r="K711" s="13">
        <v>4.84</v>
      </c>
      <c r="L711" s="13">
        <v>4.7300000000000004</v>
      </c>
      <c r="M711" s="13">
        <v>0</v>
      </c>
      <c r="N711" s="13">
        <v>70.77</v>
      </c>
      <c r="O711" s="13">
        <v>437489.12</v>
      </c>
      <c r="P711" s="13">
        <v>11617739.92</v>
      </c>
      <c r="Q711" s="13">
        <v>26.6</v>
      </c>
      <c r="R711" s="13">
        <v>69.34</v>
      </c>
      <c r="S711" s="13">
        <v>-11.23</v>
      </c>
      <c r="T711" s="13" t="s">
        <v>139</v>
      </c>
      <c r="U711" s="13" t="s">
        <v>1335</v>
      </c>
      <c r="V711" s="13"/>
      <c r="W711" s="13"/>
      <c r="X711" s="13"/>
      <c r="Y711" s="13"/>
      <c r="Z711" s="13"/>
      <c r="AA711" s="13"/>
      <c r="AB711" s="14"/>
    </row>
    <row r="712" spans="1:28">
      <c r="A712" s="9" t="s">
        <v>2223</v>
      </c>
      <c r="B712" s="10" t="s">
        <v>2224</v>
      </c>
      <c r="C712" s="10" t="s">
        <v>99</v>
      </c>
      <c r="D712" s="10" t="s">
        <v>52</v>
      </c>
      <c r="E712" s="10" t="s">
        <v>90</v>
      </c>
      <c r="F712" s="10" t="s">
        <v>54</v>
      </c>
      <c r="G712" s="10">
        <v>17458.23</v>
      </c>
      <c r="H712" s="10">
        <v>209498.76</v>
      </c>
      <c r="I712" s="10">
        <v>689.17</v>
      </c>
      <c r="J712" s="10">
        <v>178689.51</v>
      </c>
      <c r="K712" s="10">
        <v>259.27999999999997</v>
      </c>
      <c r="L712" s="10">
        <v>4.1399999999999997</v>
      </c>
      <c r="M712" s="10">
        <v>4588.1499999999996</v>
      </c>
      <c r="N712" s="10">
        <v>0</v>
      </c>
      <c r="O712" s="10">
        <v>277715</v>
      </c>
      <c r="P712" s="10">
        <v>2374300.7200000002</v>
      </c>
      <c r="Q712" s="10">
        <v>8.5</v>
      </c>
      <c r="R712" s="10">
        <v>61.4</v>
      </c>
      <c r="S712" s="10">
        <v>1.97</v>
      </c>
      <c r="T712" s="10" t="s">
        <v>2225</v>
      </c>
      <c r="U712" s="10" t="s">
        <v>2226</v>
      </c>
      <c r="V712" s="10"/>
      <c r="W712" s="10"/>
      <c r="X712" s="10"/>
      <c r="Y712" s="10"/>
      <c r="Z712" s="10"/>
      <c r="AA712" s="10"/>
      <c r="AB712" s="11"/>
    </row>
    <row r="713" spans="1:28">
      <c r="A713" s="12" t="s">
        <v>2227</v>
      </c>
      <c r="B713" s="13" t="s">
        <v>2228</v>
      </c>
      <c r="C713" s="13" t="s">
        <v>138</v>
      </c>
      <c r="D713" s="13" t="s">
        <v>73</v>
      </c>
      <c r="E713" s="13" t="s">
        <v>90</v>
      </c>
      <c r="F713" s="13" t="s">
        <v>86</v>
      </c>
      <c r="G713" s="13">
        <v>2040.21</v>
      </c>
      <c r="H713" s="13">
        <v>24482.52</v>
      </c>
      <c r="I713" s="13">
        <v>713.19</v>
      </c>
      <c r="J713" s="13">
        <v>14763.9</v>
      </c>
      <c r="K713" s="13"/>
      <c r="L713" s="13">
        <v>9.7799999999999994</v>
      </c>
      <c r="M713" s="13">
        <v>197.96</v>
      </c>
      <c r="N713" s="13">
        <v>0</v>
      </c>
      <c r="O713" s="13">
        <v>326052.33</v>
      </c>
      <c r="P713" s="13">
        <v>23246840.989999998</v>
      </c>
      <c r="Q713" s="13">
        <v>71.3</v>
      </c>
      <c r="R713" s="13">
        <v>71.23</v>
      </c>
      <c r="S713" s="13">
        <v>-21.4</v>
      </c>
      <c r="T713" s="13" t="s">
        <v>446</v>
      </c>
      <c r="U713" s="13" t="s">
        <v>121</v>
      </c>
      <c r="V713" s="13"/>
      <c r="W713" s="13"/>
      <c r="X713" s="13"/>
      <c r="Y713" s="13"/>
      <c r="Z713" s="13"/>
      <c r="AA713" s="13"/>
      <c r="AB713" s="14"/>
    </row>
    <row r="714" spans="1:28">
      <c r="A714" s="9" t="s">
        <v>2229</v>
      </c>
      <c r="B714" s="10" t="s">
        <v>2230</v>
      </c>
      <c r="C714" s="10" t="s">
        <v>99</v>
      </c>
      <c r="D714" s="10" t="s">
        <v>52</v>
      </c>
      <c r="E714" s="10" t="s">
        <v>61</v>
      </c>
      <c r="F714" s="10" t="s">
        <v>75</v>
      </c>
      <c r="G714" s="10">
        <v>16390.5</v>
      </c>
      <c r="H714" s="10">
        <v>196686</v>
      </c>
      <c r="I714" s="10">
        <v>797.26</v>
      </c>
      <c r="J714" s="10">
        <v>290053</v>
      </c>
      <c r="K714" s="10">
        <v>363.81</v>
      </c>
      <c r="L714" s="10">
        <v>5.62</v>
      </c>
      <c r="M714" s="10">
        <v>1902.93</v>
      </c>
      <c r="N714" s="10">
        <v>0</v>
      </c>
      <c r="O714" s="10">
        <v>729851.5</v>
      </c>
      <c r="P714" s="10">
        <v>22381200.870000001</v>
      </c>
      <c r="Q714" s="10">
        <v>30.7</v>
      </c>
      <c r="R714" s="10">
        <v>-37.049999999999997</v>
      </c>
      <c r="S714" s="10">
        <v>108.7</v>
      </c>
      <c r="T714" s="10" t="s">
        <v>1198</v>
      </c>
      <c r="U714" s="10" t="s">
        <v>1879</v>
      </c>
      <c r="V714" s="10"/>
      <c r="W714" s="10"/>
      <c r="X714" s="10"/>
      <c r="Y714" s="10"/>
      <c r="Z714" s="10"/>
      <c r="AA714" s="10"/>
      <c r="AB714" s="11"/>
    </row>
    <row r="715" spans="1:28">
      <c r="A715" s="12" t="s">
        <v>2231</v>
      </c>
      <c r="B715" s="13" t="s">
        <v>1916</v>
      </c>
      <c r="C715" s="13" t="s">
        <v>59</v>
      </c>
      <c r="D715" s="13" t="s">
        <v>100</v>
      </c>
      <c r="E715" s="13" t="s">
        <v>53</v>
      </c>
      <c r="F715" s="13" t="s">
        <v>54</v>
      </c>
      <c r="G715" s="13">
        <v>1321.41</v>
      </c>
      <c r="H715" s="13">
        <v>15856.92</v>
      </c>
      <c r="I715" s="13">
        <v>255.91</v>
      </c>
      <c r="J715" s="13">
        <v>16359.39</v>
      </c>
      <c r="K715" s="13">
        <v>63.93</v>
      </c>
      <c r="L715" s="13">
        <v>1.97</v>
      </c>
      <c r="M715" s="13">
        <v>82.83</v>
      </c>
      <c r="N715" s="13">
        <v>0</v>
      </c>
      <c r="O715" s="13">
        <v>732355.72</v>
      </c>
      <c r="P715" s="13">
        <v>10255819.02</v>
      </c>
      <c r="Q715" s="13">
        <v>14</v>
      </c>
      <c r="R715" s="13">
        <v>56.87</v>
      </c>
      <c r="S715" s="13">
        <v>20.5</v>
      </c>
      <c r="T715" s="13" t="s">
        <v>2232</v>
      </c>
      <c r="U715" s="13" t="s">
        <v>2233</v>
      </c>
      <c r="V715" s="13"/>
      <c r="W715" s="13"/>
      <c r="X715" s="13"/>
      <c r="Y715" s="13"/>
      <c r="Z715" s="13"/>
      <c r="AA715" s="13"/>
      <c r="AB715" s="14"/>
    </row>
    <row r="716" spans="1:28">
      <c r="A716" s="9" t="s">
        <v>2234</v>
      </c>
      <c r="B716" s="10" t="s">
        <v>2235</v>
      </c>
      <c r="C716" s="10" t="s">
        <v>175</v>
      </c>
      <c r="D716" s="10" t="s">
        <v>100</v>
      </c>
      <c r="E716" s="10" t="s">
        <v>53</v>
      </c>
      <c r="F716" s="10" t="s">
        <v>54</v>
      </c>
      <c r="G716" s="10">
        <v>15633.17</v>
      </c>
      <c r="H716" s="10">
        <v>187598.04</v>
      </c>
      <c r="I716" s="10">
        <v>464.4</v>
      </c>
      <c r="J716" s="10">
        <v>239210.07</v>
      </c>
      <c r="K716" s="10">
        <v>515.09</v>
      </c>
      <c r="L716" s="10">
        <v>2.78</v>
      </c>
      <c r="M716" s="10">
        <v>0</v>
      </c>
      <c r="N716" s="10">
        <v>4.13</v>
      </c>
      <c r="O716" s="10">
        <v>690441.37</v>
      </c>
      <c r="P716" s="10">
        <v>5209497.78</v>
      </c>
      <c r="Q716" s="10">
        <v>7.5</v>
      </c>
      <c r="R716" s="10">
        <v>65.94</v>
      </c>
      <c r="S716" s="10">
        <v>56.3</v>
      </c>
      <c r="T716" s="10" t="s">
        <v>2136</v>
      </c>
      <c r="U716" s="10" t="s">
        <v>2236</v>
      </c>
      <c r="V716" s="10"/>
      <c r="W716" s="10"/>
      <c r="X716" s="10"/>
      <c r="Y716" s="10"/>
      <c r="Z716" s="10"/>
      <c r="AA716" s="10"/>
      <c r="AB716" s="11"/>
    </row>
    <row r="717" spans="1:28">
      <c r="A717" s="12" t="s">
        <v>2237</v>
      </c>
      <c r="B717" s="13" t="s">
        <v>2238</v>
      </c>
      <c r="C717" s="13" t="s">
        <v>105</v>
      </c>
      <c r="D717" s="13" t="s">
        <v>119</v>
      </c>
      <c r="E717" s="13" t="s">
        <v>80</v>
      </c>
      <c r="F717" s="13" t="s">
        <v>75</v>
      </c>
      <c r="G717" s="13">
        <v>7453.43</v>
      </c>
      <c r="H717" s="13">
        <v>89441.16</v>
      </c>
      <c r="I717" s="13">
        <v>185.48</v>
      </c>
      <c r="J717" s="13">
        <v>205587.43</v>
      </c>
      <c r="K717" s="13">
        <v>-1108.4100000000001</v>
      </c>
      <c r="L717" s="13">
        <v>6.92</v>
      </c>
      <c r="M717" s="13">
        <v>0</v>
      </c>
      <c r="N717" s="13">
        <v>1344.27</v>
      </c>
      <c r="O717" s="13">
        <v>733122.99</v>
      </c>
      <c r="P717" s="13">
        <v>18028579.199999999</v>
      </c>
      <c r="Q717" s="13">
        <v>24.6</v>
      </c>
      <c r="R717" s="13">
        <v>72.430000000000007</v>
      </c>
      <c r="S717" s="13">
        <v>57.46</v>
      </c>
      <c r="T717" s="13" t="s">
        <v>295</v>
      </c>
      <c r="U717" s="13" t="s">
        <v>328</v>
      </c>
      <c r="V717" s="13"/>
      <c r="W717" s="13"/>
      <c r="X717" s="13"/>
      <c r="Y717" s="13"/>
      <c r="Z717" s="13"/>
      <c r="AA717" s="13"/>
      <c r="AB717" s="14"/>
    </row>
    <row r="718" spans="1:28">
      <c r="A718" s="9" t="s">
        <v>2239</v>
      </c>
      <c r="B718" s="10" t="s">
        <v>442</v>
      </c>
      <c r="C718" s="10" t="s">
        <v>59</v>
      </c>
      <c r="D718" s="10" t="s">
        <v>60</v>
      </c>
      <c r="E718" s="10" t="s">
        <v>67</v>
      </c>
      <c r="F718" s="10" t="s">
        <v>86</v>
      </c>
      <c r="G718" s="10">
        <v>11567.51</v>
      </c>
      <c r="H718" s="10">
        <v>138810.12</v>
      </c>
      <c r="I718" s="10">
        <v>917.09</v>
      </c>
      <c r="J718" s="10">
        <v>141699.20000000001</v>
      </c>
      <c r="K718" s="10">
        <v>154.51</v>
      </c>
      <c r="L718" s="10">
        <v>6.76</v>
      </c>
      <c r="M718" s="10">
        <v>1492.28</v>
      </c>
      <c r="N718" s="10">
        <v>0</v>
      </c>
      <c r="O718" s="10">
        <v>789410</v>
      </c>
      <c r="P718" s="10">
        <v>11981422.960000001</v>
      </c>
      <c r="Q718" s="10">
        <v>15.2</v>
      </c>
      <c r="R718" s="10">
        <v>65.790000000000006</v>
      </c>
      <c r="S718" s="10">
        <v>31.61</v>
      </c>
      <c r="T718" s="10" t="s">
        <v>2240</v>
      </c>
      <c r="U718" s="10" t="s">
        <v>708</v>
      </c>
      <c r="V718" s="10"/>
      <c r="W718" s="10"/>
      <c r="X718" s="10"/>
      <c r="Y718" s="10"/>
      <c r="Z718" s="10"/>
      <c r="AA718" s="10"/>
      <c r="AB718" s="11"/>
    </row>
    <row r="719" spans="1:28">
      <c r="A719" s="12" t="s">
        <v>2241</v>
      </c>
      <c r="B719" s="13" t="s">
        <v>2242</v>
      </c>
      <c r="C719" s="13" t="s">
        <v>66</v>
      </c>
      <c r="D719" s="13" t="s">
        <v>100</v>
      </c>
      <c r="E719" s="13" t="s">
        <v>80</v>
      </c>
      <c r="F719" s="13" t="s">
        <v>54</v>
      </c>
      <c r="G719" s="13">
        <v>8124.98</v>
      </c>
      <c r="H719" s="13">
        <v>97499.76</v>
      </c>
      <c r="I719" s="13">
        <v>173.79</v>
      </c>
      <c r="J719" s="13">
        <v>123092.84</v>
      </c>
      <c r="K719" s="13">
        <v>-708.28</v>
      </c>
      <c r="L719" s="13">
        <v>5.0199999999999996</v>
      </c>
      <c r="M719" s="13">
        <v>0</v>
      </c>
      <c r="N719" s="13">
        <v>1149.27</v>
      </c>
      <c r="O719" s="13">
        <v>657747.43000000005</v>
      </c>
      <c r="P719" s="13">
        <v>21360674.699999999</v>
      </c>
      <c r="Q719" s="13">
        <v>32.5</v>
      </c>
      <c r="R719" s="13">
        <v>69.069999999999993</v>
      </c>
      <c r="S719" s="13">
        <v>57.64</v>
      </c>
      <c r="T719" s="13" t="s">
        <v>409</v>
      </c>
      <c r="U719" s="13" t="s">
        <v>2243</v>
      </c>
      <c r="V719" s="13"/>
      <c r="W719" s="13"/>
      <c r="X719" s="13"/>
      <c r="Y719" s="13"/>
      <c r="Z719" s="13"/>
      <c r="AA719" s="13"/>
      <c r="AB719" s="14"/>
    </row>
    <row r="720" spans="1:28">
      <c r="A720" s="9" t="s">
        <v>2244</v>
      </c>
      <c r="B720" s="10" t="s">
        <v>2245</v>
      </c>
      <c r="C720" s="10" t="s">
        <v>85</v>
      </c>
      <c r="D720" s="10" t="s">
        <v>52</v>
      </c>
      <c r="E720" s="10" t="s">
        <v>67</v>
      </c>
      <c r="F720" s="10" t="s">
        <v>86</v>
      </c>
      <c r="G720" s="10">
        <v>1862.83</v>
      </c>
      <c r="H720" s="10">
        <v>22353.96</v>
      </c>
      <c r="I720" s="10">
        <v>872.23</v>
      </c>
      <c r="J720" s="10">
        <v>32489.47</v>
      </c>
      <c r="K720" s="10">
        <v>37.25</v>
      </c>
      <c r="L720" s="10">
        <v>11.42</v>
      </c>
      <c r="M720" s="10">
        <v>88.21</v>
      </c>
      <c r="N720" s="10">
        <v>0</v>
      </c>
      <c r="O720" s="10">
        <v>398777.88</v>
      </c>
      <c r="P720" s="10">
        <v>23731988.370000001</v>
      </c>
      <c r="Q720" s="10">
        <v>59.5</v>
      </c>
      <c r="R720" s="10">
        <v>77.739999999999995</v>
      </c>
      <c r="S720" s="10">
        <v>31.88</v>
      </c>
      <c r="T720" s="10" t="s">
        <v>622</v>
      </c>
      <c r="U720" s="10" t="s">
        <v>687</v>
      </c>
      <c r="V720" s="10"/>
      <c r="W720" s="10"/>
      <c r="X720" s="10"/>
      <c r="Y720" s="10"/>
      <c r="Z720" s="10"/>
      <c r="AA720" s="10"/>
      <c r="AB720" s="11"/>
    </row>
    <row r="721" spans="1:28">
      <c r="A721" s="12" t="s">
        <v>2246</v>
      </c>
      <c r="B721" s="13" t="s">
        <v>2247</v>
      </c>
      <c r="C721" s="13" t="s">
        <v>105</v>
      </c>
      <c r="D721" s="13" t="s">
        <v>73</v>
      </c>
      <c r="E721" s="13" t="s">
        <v>80</v>
      </c>
      <c r="F721" s="13" t="s">
        <v>86</v>
      </c>
      <c r="G721" s="13">
        <v>323.89</v>
      </c>
      <c r="H721" s="13">
        <v>3886.68</v>
      </c>
      <c r="I721" s="13">
        <v>193.58</v>
      </c>
      <c r="J721" s="13">
        <v>4580.93</v>
      </c>
      <c r="K721" s="13">
        <v>-23.66</v>
      </c>
      <c r="L721" s="13">
        <v>2.69</v>
      </c>
      <c r="M721" s="13">
        <v>88.91</v>
      </c>
      <c r="N721" s="13">
        <v>0</v>
      </c>
      <c r="O721" s="13">
        <v>354174.97</v>
      </c>
      <c r="P721" s="13">
        <v>22082767.699999999</v>
      </c>
      <c r="Q721" s="13">
        <v>62.3</v>
      </c>
      <c r="R721" s="13">
        <v>76.209999999999994</v>
      </c>
      <c r="S721" s="13">
        <v>142.16999999999999</v>
      </c>
      <c r="T721" s="13" t="s">
        <v>570</v>
      </c>
      <c r="U721" s="13" t="s">
        <v>55</v>
      </c>
      <c r="V721" s="13"/>
      <c r="W721" s="13"/>
      <c r="X721" s="13"/>
      <c r="Y721" s="13"/>
      <c r="Z721" s="13"/>
      <c r="AA721" s="13"/>
      <c r="AB721" s="14"/>
    </row>
    <row r="722" spans="1:28">
      <c r="A722" s="9" t="s">
        <v>2248</v>
      </c>
      <c r="B722" s="10" t="s">
        <v>2249</v>
      </c>
      <c r="C722" s="10" t="s">
        <v>105</v>
      </c>
      <c r="D722" s="10" t="s">
        <v>119</v>
      </c>
      <c r="E722" s="10" t="s">
        <v>53</v>
      </c>
      <c r="F722" s="10" t="s">
        <v>54</v>
      </c>
      <c r="G722" s="10">
        <v>8944.01</v>
      </c>
      <c r="H722" s="10">
        <v>107328.12</v>
      </c>
      <c r="I722" s="10">
        <v>309.83</v>
      </c>
      <c r="J722" s="10">
        <v>188178.49</v>
      </c>
      <c r="K722" s="10">
        <v>607.36</v>
      </c>
      <c r="L722" s="10">
        <v>1.35</v>
      </c>
      <c r="M722" s="10">
        <v>671.86</v>
      </c>
      <c r="N722" s="10">
        <v>0</v>
      </c>
      <c r="O722" s="10">
        <v>612427.18000000005</v>
      </c>
      <c r="P722" s="10">
        <v>22267367.809999999</v>
      </c>
      <c r="Q722" s="10">
        <v>36.4</v>
      </c>
      <c r="R722" s="10">
        <v>58.79</v>
      </c>
      <c r="S722" s="10">
        <v>7.88</v>
      </c>
      <c r="T722" s="10" t="s">
        <v>354</v>
      </c>
      <c r="U722" s="10" t="s">
        <v>996</v>
      </c>
      <c r="V722" s="10"/>
      <c r="W722" s="10"/>
      <c r="X722" s="10"/>
      <c r="Y722" s="10"/>
      <c r="Z722" s="10"/>
      <c r="AA722" s="10"/>
      <c r="AB722" s="11"/>
    </row>
    <row r="723" spans="1:28">
      <c r="A723" s="12" t="s">
        <v>2250</v>
      </c>
      <c r="B723" s="13" t="s">
        <v>2251</v>
      </c>
      <c r="C723" s="13" t="s">
        <v>85</v>
      </c>
      <c r="D723" s="13" t="s">
        <v>52</v>
      </c>
      <c r="E723" s="13" t="s">
        <v>53</v>
      </c>
      <c r="F723" s="13" t="s">
        <v>75</v>
      </c>
      <c r="G723" s="13">
        <v>17653.259999999998</v>
      </c>
      <c r="H723" s="13">
        <v>211839.12</v>
      </c>
      <c r="I723" s="13">
        <v>263.26</v>
      </c>
      <c r="J723" s="13">
        <v>457181.69</v>
      </c>
      <c r="K723" s="13">
        <v>1736.62</v>
      </c>
      <c r="L723" s="13">
        <v>6.8</v>
      </c>
      <c r="M723" s="13">
        <v>0</v>
      </c>
      <c r="N723" s="13">
        <v>0</v>
      </c>
      <c r="O723" s="13">
        <v>451371.49</v>
      </c>
      <c r="P723" s="13">
        <v>13177930.16</v>
      </c>
      <c r="Q723" s="13">
        <v>29.2</v>
      </c>
      <c r="R723" s="13">
        <v>58.47</v>
      </c>
      <c r="S723" s="13">
        <v>-27.78</v>
      </c>
      <c r="T723" s="13" t="s">
        <v>1191</v>
      </c>
      <c r="U723" s="13" t="s">
        <v>703</v>
      </c>
      <c r="V723" s="13"/>
      <c r="W723" s="13"/>
      <c r="X723" s="13"/>
      <c r="Y723" s="13"/>
      <c r="Z723" s="13"/>
      <c r="AA723" s="13"/>
      <c r="AB723" s="14"/>
    </row>
    <row r="724" spans="1:28">
      <c r="A724" s="9" t="s">
        <v>2252</v>
      </c>
      <c r="B724" s="10" t="s">
        <v>2253</v>
      </c>
      <c r="C724" s="10" t="s">
        <v>118</v>
      </c>
      <c r="D724" s="10" t="s">
        <v>119</v>
      </c>
      <c r="E724" s="10" t="s">
        <v>61</v>
      </c>
      <c r="F724" s="10" t="s">
        <v>86</v>
      </c>
      <c r="G724" s="10">
        <v>16479.990000000002</v>
      </c>
      <c r="H724" s="10">
        <v>197759.88</v>
      </c>
      <c r="I724" s="10">
        <v>773.81</v>
      </c>
      <c r="J724" s="10">
        <v>478531.39</v>
      </c>
      <c r="K724" s="10">
        <v>-618.41</v>
      </c>
      <c r="L724" s="10">
        <v>6.83</v>
      </c>
      <c r="M724" s="10">
        <v>2628.28</v>
      </c>
      <c r="N724" s="10">
        <v>1429.42</v>
      </c>
      <c r="O724" s="10">
        <v>240907.77</v>
      </c>
      <c r="P724" s="10">
        <v>7772181.1900000004</v>
      </c>
      <c r="Q724" s="10">
        <v>32.299999999999997</v>
      </c>
      <c r="R724" s="10">
        <v>60.75</v>
      </c>
      <c r="S724" s="10">
        <v>54.58</v>
      </c>
      <c r="T724" s="10" t="s">
        <v>737</v>
      </c>
      <c r="U724" s="10" t="s">
        <v>2254</v>
      </c>
      <c r="V724" s="10"/>
      <c r="W724" s="10"/>
      <c r="X724" s="10"/>
      <c r="Y724" s="10"/>
      <c r="Z724" s="10"/>
      <c r="AA724" s="10"/>
      <c r="AB724" s="11"/>
    </row>
    <row r="725" spans="1:28">
      <c r="A725" s="12" t="s">
        <v>2255</v>
      </c>
      <c r="B725" s="13" t="s">
        <v>638</v>
      </c>
      <c r="C725" s="13" t="s">
        <v>99</v>
      </c>
      <c r="D725" s="13" t="s">
        <v>119</v>
      </c>
      <c r="E725" s="13" t="s">
        <v>133</v>
      </c>
      <c r="F725" s="13" t="s">
        <v>54</v>
      </c>
      <c r="G725" s="13">
        <v>15305.05</v>
      </c>
      <c r="H725" s="13">
        <v>183660.6</v>
      </c>
      <c r="I725" s="13">
        <v>493.86</v>
      </c>
      <c r="J725" s="13">
        <v>365345.36</v>
      </c>
      <c r="K725" s="13">
        <v>739.78</v>
      </c>
      <c r="L725" s="13">
        <v>1.1000000000000001</v>
      </c>
      <c r="M725" s="13">
        <v>0</v>
      </c>
      <c r="N725" s="13">
        <v>0</v>
      </c>
      <c r="O725" s="13">
        <v>806106.94</v>
      </c>
      <c r="P725" s="13">
        <v>22616595.98</v>
      </c>
      <c r="Q725" s="13">
        <v>28.1</v>
      </c>
      <c r="R725" s="13">
        <v>74.67</v>
      </c>
      <c r="S725" s="13">
        <v>4.17</v>
      </c>
      <c r="T725" s="13" t="s">
        <v>2256</v>
      </c>
      <c r="U725" s="13" t="s">
        <v>2257</v>
      </c>
      <c r="V725" s="13"/>
      <c r="W725" s="13"/>
      <c r="X725" s="13"/>
      <c r="Y725" s="13"/>
      <c r="Z725" s="13"/>
      <c r="AA725" s="13"/>
      <c r="AB725" s="14"/>
    </row>
    <row r="726" spans="1:28">
      <c r="A726" s="9" t="s">
        <v>2258</v>
      </c>
      <c r="B726" s="10" t="s">
        <v>2259</v>
      </c>
      <c r="C726" s="10" t="s">
        <v>118</v>
      </c>
      <c r="D726" s="10" t="s">
        <v>60</v>
      </c>
      <c r="E726" s="10" t="s">
        <v>61</v>
      </c>
      <c r="F726" s="10" t="s">
        <v>54</v>
      </c>
      <c r="G726" s="10">
        <v>12253.02</v>
      </c>
      <c r="H726" s="10">
        <v>147036.24</v>
      </c>
      <c r="I726" s="10">
        <v>378.8</v>
      </c>
      <c r="J726" s="10">
        <v>236501.02</v>
      </c>
      <c r="K726" s="10">
        <v>624.34</v>
      </c>
      <c r="L726" s="10">
        <v>8.33</v>
      </c>
      <c r="M726" s="10">
        <v>2435.13</v>
      </c>
      <c r="N726" s="10">
        <v>0</v>
      </c>
      <c r="O726" s="10">
        <v>519736.75</v>
      </c>
      <c r="P726" s="10">
        <v>5080014.47</v>
      </c>
      <c r="Q726" s="10">
        <v>9.8000000000000007</v>
      </c>
      <c r="R726" s="10">
        <v>66.56</v>
      </c>
      <c r="S726" s="10">
        <v>21.38</v>
      </c>
      <c r="T726" s="10" t="s">
        <v>2260</v>
      </c>
      <c r="U726" s="10" t="s">
        <v>1833</v>
      </c>
      <c r="V726" s="10"/>
      <c r="W726" s="10"/>
      <c r="X726" s="10"/>
      <c r="Y726" s="10"/>
      <c r="Z726" s="10"/>
      <c r="AA726" s="10"/>
      <c r="AB726" s="11"/>
    </row>
    <row r="727" spans="1:28">
      <c r="A727" s="12" t="s">
        <v>2261</v>
      </c>
      <c r="B727" s="13" t="s">
        <v>2262</v>
      </c>
      <c r="C727" s="13" t="s">
        <v>99</v>
      </c>
      <c r="D727" s="13" t="s">
        <v>73</v>
      </c>
      <c r="E727" s="13" t="s">
        <v>67</v>
      </c>
      <c r="F727" s="13" t="s">
        <v>54</v>
      </c>
      <c r="G727" s="13">
        <v>14259.68</v>
      </c>
      <c r="H727" s="13">
        <v>171116.16</v>
      </c>
      <c r="I727" s="13">
        <v>940.46</v>
      </c>
      <c r="J727" s="13">
        <v>457926.14</v>
      </c>
      <c r="K727" s="13">
        <v>486.92</v>
      </c>
      <c r="L727" s="13">
        <v>8.1199999999999992</v>
      </c>
      <c r="M727" s="13">
        <v>0</v>
      </c>
      <c r="N727" s="13">
        <v>0</v>
      </c>
      <c r="O727" s="13">
        <v>689350.95</v>
      </c>
      <c r="P727" s="13">
        <v>12710852.720000001</v>
      </c>
      <c r="Q727" s="13">
        <v>18.399999999999999</v>
      </c>
      <c r="R727" s="13">
        <v>76.97</v>
      </c>
      <c r="S727" s="13">
        <v>30.41</v>
      </c>
      <c r="T727" s="13" t="s">
        <v>1052</v>
      </c>
      <c r="U727" s="13" t="s">
        <v>2263</v>
      </c>
      <c r="V727" s="13"/>
      <c r="W727" s="13"/>
      <c r="X727" s="13"/>
      <c r="Y727" s="13"/>
      <c r="Z727" s="13"/>
      <c r="AA727" s="13"/>
      <c r="AB727" s="14"/>
    </row>
    <row r="728" spans="1:28">
      <c r="A728" s="9" t="s">
        <v>2264</v>
      </c>
      <c r="B728" s="10" t="s">
        <v>2265</v>
      </c>
      <c r="C728" s="10" t="s">
        <v>51</v>
      </c>
      <c r="D728" s="10" t="s">
        <v>60</v>
      </c>
      <c r="E728" s="10" t="s">
        <v>67</v>
      </c>
      <c r="F728" s="10" t="s">
        <v>86</v>
      </c>
      <c r="G728" s="10">
        <v>14222.72</v>
      </c>
      <c r="H728" s="10">
        <v>170672.64000000001</v>
      </c>
      <c r="I728" s="10">
        <v>846.79</v>
      </c>
      <c r="J728" s="10">
        <v>214773.18</v>
      </c>
      <c r="K728" s="10">
        <v>253.63</v>
      </c>
      <c r="L728" s="10">
        <v>4.25</v>
      </c>
      <c r="M728" s="10">
        <v>0</v>
      </c>
      <c r="N728" s="10">
        <v>787.59</v>
      </c>
      <c r="O728" s="10">
        <v>855748.57</v>
      </c>
      <c r="P728" s="10">
        <v>3587540.03</v>
      </c>
      <c r="Q728" s="10">
        <v>4.2</v>
      </c>
      <c r="R728" s="10">
        <v>74.19</v>
      </c>
      <c r="S728" s="10">
        <v>-15.43</v>
      </c>
      <c r="T728" s="10" t="s">
        <v>904</v>
      </c>
      <c r="U728" s="10" t="s">
        <v>2266</v>
      </c>
      <c r="V728" s="10"/>
      <c r="W728" s="10"/>
      <c r="X728" s="10"/>
      <c r="Y728" s="10"/>
      <c r="Z728" s="10"/>
      <c r="AA728" s="10"/>
      <c r="AB728" s="11"/>
    </row>
    <row r="729" spans="1:28">
      <c r="A729" s="12" t="s">
        <v>2267</v>
      </c>
      <c r="B729" s="13" t="s">
        <v>2268</v>
      </c>
      <c r="C729" s="13" t="s">
        <v>175</v>
      </c>
      <c r="D729" s="13" t="s">
        <v>73</v>
      </c>
      <c r="E729" s="13" t="s">
        <v>80</v>
      </c>
      <c r="F729" s="13" t="s">
        <v>75</v>
      </c>
      <c r="G729" s="13">
        <v>13993.42</v>
      </c>
      <c r="H729" s="13">
        <v>167921.04</v>
      </c>
      <c r="I729" s="13">
        <v>157.68</v>
      </c>
      <c r="J729" s="13">
        <v>184733.8</v>
      </c>
      <c r="K729" s="13">
        <v>1171.57</v>
      </c>
      <c r="L729" s="13">
        <v>4.6399999999999997</v>
      </c>
      <c r="M729" s="13">
        <v>0</v>
      </c>
      <c r="N729" s="13">
        <v>2241.0100000000002</v>
      </c>
      <c r="O729" s="13">
        <v>373712.62</v>
      </c>
      <c r="P729" s="13">
        <v>17547750.289999999</v>
      </c>
      <c r="Q729" s="13">
        <v>47</v>
      </c>
      <c r="R729" s="13">
        <v>73.89</v>
      </c>
      <c r="S729" s="13">
        <v>-14.13</v>
      </c>
      <c r="T729" s="13" t="s">
        <v>2269</v>
      </c>
      <c r="U729" s="13" t="s">
        <v>2270</v>
      </c>
      <c r="V729" s="13"/>
      <c r="W729" s="13"/>
      <c r="X729" s="13"/>
      <c r="Y729" s="13"/>
      <c r="Z729" s="13"/>
      <c r="AA729" s="13"/>
      <c r="AB729" s="14"/>
    </row>
    <row r="730" spans="1:28">
      <c r="A730" s="9" t="s">
        <v>2271</v>
      </c>
      <c r="B730" s="10" t="s">
        <v>2272</v>
      </c>
      <c r="C730" s="10" t="s">
        <v>118</v>
      </c>
      <c r="D730" s="10" t="s">
        <v>52</v>
      </c>
      <c r="E730" s="10" t="s">
        <v>80</v>
      </c>
      <c r="F730" s="10" t="s">
        <v>75</v>
      </c>
      <c r="G730" s="10">
        <v>979.16</v>
      </c>
      <c r="H730" s="10">
        <v>11749.92</v>
      </c>
      <c r="I730" s="10">
        <v>282.68</v>
      </c>
      <c r="J730" s="10">
        <v>8390.02</v>
      </c>
      <c r="K730" s="10">
        <v>-29.68</v>
      </c>
      <c r="L730" s="10">
        <v>8.31</v>
      </c>
      <c r="M730" s="10">
        <v>0</v>
      </c>
      <c r="N730" s="10">
        <v>0</v>
      </c>
      <c r="O730" s="10">
        <v>347469.59</v>
      </c>
      <c r="P730" s="10">
        <v>22210917.510000002</v>
      </c>
      <c r="Q730" s="10">
        <v>63.9</v>
      </c>
      <c r="R730" s="10">
        <v>69.989999999999995</v>
      </c>
      <c r="S730" s="10">
        <v>58.87</v>
      </c>
      <c r="T730" s="10" t="s">
        <v>617</v>
      </c>
      <c r="U730" s="10" t="s">
        <v>1058</v>
      </c>
      <c r="V730" s="10"/>
      <c r="W730" s="10"/>
      <c r="X730" s="10"/>
      <c r="Y730" s="10"/>
      <c r="Z730" s="10"/>
      <c r="AA730" s="10"/>
      <c r="AB730" s="11"/>
    </row>
    <row r="731" spans="1:28">
      <c r="A731" s="12" t="s">
        <v>2273</v>
      </c>
      <c r="B731" s="13" t="s">
        <v>2274</v>
      </c>
      <c r="C731" s="13" t="s">
        <v>138</v>
      </c>
      <c r="D731" s="13" t="s">
        <v>119</v>
      </c>
      <c r="E731" s="13" t="s">
        <v>90</v>
      </c>
      <c r="F731" s="13" t="s">
        <v>75</v>
      </c>
      <c r="G731" s="13">
        <v>12186.86</v>
      </c>
      <c r="H731" s="13">
        <v>146242.32</v>
      </c>
      <c r="I731" s="13">
        <v>950.5</v>
      </c>
      <c r="J731" s="13">
        <v>177549.1</v>
      </c>
      <c r="K731" s="13">
        <v>186.8</v>
      </c>
      <c r="L731" s="13">
        <v>2.38</v>
      </c>
      <c r="M731" s="13">
        <v>0</v>
      </c>
      <c r="N731" s="13">
        <v>2987.43</v>
      </c>
      <c r="O731" s="13">
        <v>673406</v>
      </c>
      <c r="P731" s="13">
        <v>6549438.2999999998</v>
      </c>
      <c r="Q731" s="13">
        <v>9.6999999999999993</v>
      </c>
      <c r="R731" s="13">
        <v>78</v>
      </c>
      <c r="S731" s="13">
        <v>9.93</v>
      </c>
      <c r="T731" s="13" t="s">
        <v>2150</v>
      </c>
      <c r="U731" s="13" t="s">
        <v>134</v>
      </c>
      <c r="V731" s="13"/>
      <c r="W731" s="13"/>
      <c r="X731" s="13"/>
      <c r="Y731" s="13"/>
      <c r="Z731" s="13"/>
      <c r="AA731" s="13"/>
      <c r="AB731" s="14"/>
    </row>
    <row r="732" spans="1:28">
      <c r="A732" s="9" t="s">
        <v>2275</v>
      </c>
      <c r="B732" s="10" t="s">
        <v>285</v>
      </c>
      <c r="C732" s="10" t="s">
        <v>51</v>
      </c>
      <c r="D732" s="10" t="s">
        <v>100</v>
      </c>
      <c r="E732" s="10" t="s">
        <v>53</v>
      </c>
      <c r="F732" s="10" t="s">
        <v>75</v>
      </c>
      <c r="G732" s="10">
        <v>14971.17</v>
      </c>
      <c r="H732" s="10">
        <v>179654.04</v>
      </c>
      <c r="I732" s="10">
        <v>502.05</v>
      </c>
      <c r="J732" s="10">
        <v>289163.92</v>
      </c>
      <c r="K732" s="10">
        <v>575.97</v>
      </c>
      <c r="L732" s="10">
        <v>11.02</v>
      </c>
      <c r="M732" s="10">
        <v>3732.29</v>
      </c>
      <c r="N732" s="10">
        <v>0</v>
      </c>
      <c r="O732" s="10">
        <v>716851.31</v>
      </c>
      <c r="P732" s="10">
        <v>8413725.8900000006</v>
      </c>
      <c r="Q732" s="10">
        <v>11.7</v>
      </c>
      <c r="R732" s="10">
        <v>61.62</v>
      </c>
      <c r="S732" s="10">
        <v>-27.55</v>
      </c>
      <c r="T732" s="10" t="s">
        <v>921</v>
      </c>
      <c r="U732" s="10" t="s">
        <v>1530</v>
      </c>
      <c r="V732" s="10"/>
      <c r="W732" s="10"/>
      <c r="X732" s="10"/>
      <c r="Y732" s="10"/>
      <c r="Z732" s="10"/>
      <c r="AA732" s="10"/>
      <c r="AB732" s="11"/>
    </row>
    <row r="733" spans="1:28">
      <c r="A733" s="12" t="s">
        <v>2276</v>
      </c>
      <c r="B733" s="13" t="s">
        <v>215</v>
      </c>
      <c r="C733" s="13" t="s">
        <v>59</v>
      </c>
      <c r="D733" s="13" t="s">
        <v>60</v>
      </c>
      <c r="E733" s="13" t="s">
        <v>67</v>
      </c>
      <c r="F733" s="13" t="s">
        <v>75</v>
      </c>
      <c r="G733" s="13">
        <v>9676.5499999999993</v>
      </c>
      <c r="H733" s="13">
        <v>116118.6</v>
      </c>
      <c r="I733" s="13">
        <v>523.71</v>
      </c>
      <c r="J733" s="13">
        <v>58926.559999999998</v>
      </c>
      <c r="K733" s="13">
        <v>112.52</v>
      </c>
      <c r="L733" s="13">
        <v>7.87</v>
      </c>
      <c r="M733" s="13">
        <v>0</v>
      </c>
      <c r="N733" s="13">
        <v>0</v>
      </c>
      <c r="O733" s="13">
        <v>433427.44</v>
      </c>
      <c r="P733" s="13">
        <v>14717153</v>
      </c>
      <c r="Q733" s="13">
        <v>34</v>
      </c>
      <c r="R733" s="13">
        <v>64.73</v>
      </c>
      <c r="S733" s="13">
        <v>14.01</v>
      </c>
      <c r="T733" s="13" t="s">
        <v>2277</v>
      </c>
      <c r="U733" s="13" t="s">
        <v>1939</v>
      </c>
      <c r="V733" s="13"/>
      <c r="W733" s="13"/>
      <c r="X733" s="13"/>
      <c r="Y733" s="13"/>
      <c r="Z733" s="13"/>
      <c r="AA733" s="13"/>
      <c r="AB733" s="14"/>
    </row>
    <row r="734" spans="1:28">
      <c r="A734" s="9" t="s">
        <v>2278</v>
      </c>
      <c r="B734" s="10" t="s">
        <v>2279</v>
      </c>
      <c r="C734" s="10" t="s">
        <v>118</v>
      </c>
      <c r="D734" s="10" t="s">
        <v>119</v>
      </c>
      <c r="E734" s="10" t="s">
        <v>61</v>
      </c>
      <c r="F734" s="10" t="s">
        <v>75</v>
      </c>
      <c r="G734" s="10">
        <v>6013.15</v>
      </c>
      <c r="H734" s="10">
        <v>72157.8</v>
      </c>
      <c r="I734" s="10">
        <v>381.85</v>
      </c>
      <c r="J734" s="10">
        <v>55676.22</v>
      </c>
      <c r="K734" s="10">
        <v>145.81</v>
      </c>
      <c r="L734" s="10">
        <v>1.42</v>
      </c>
      <c r="M734" s="10">
        <v>1896.52</v>
      </c>
      <c r="N734" s="10">
        <v>0</v>
      </c>
      <c r="O734" s="10">
        <v>537776.88</v>
      </c>
      <c r="P734" s="10">
        <v>23634074.039999999</v>
      </c>
      <c r="Q734" s="10">
        <v>43.9</v>
      </c>
      <c r="R734" s="10">
        <v>70.22</v>
      </c>
      <c r="S734" s="10">
        <v>-19.489999999999998</v>
      </c>
      <c r="T734" s="10" t="s">
        <v>2280</v>
      </c>
      <c r="U734" s="10" t="s">
        <v>263</v>
      </c>
      <c r="V734" s="10"/>
      <c r="W734" s="10"/>
      <c r="X734" s="10"/>
      <c r="Y734" s="10"/>
      <c r="Z734" s="10"/>
      <c r="AA734" s="10"/>
      <c r="AB734" s="11"/>
    </row>
    <row r="735" spans="1:28">
      <c r="A735" s="12" t="s">
        <v>2281</v>
      </c>
      <c r="B735" s="13" t="s">
        <v>1497</v>
      </c>
      <c r="C735" s="13" t="s">
        <v>143</v>
      </c>
      <c r="D735" s="13" t="s">
        <v>52</v>
      </c>
      <c r="E735" s="13" t="s">
        <v>61</v>
      </c>
      <c r="F735" s="13" t="s">
        <v>86</v>
      </c>
      <c r="G735" s="13">
        <v>10304.09</v>
      </c>
      <c r="H735" s="13">
        <v>123649.08</v>
      </c>
      <c r="I735" s="13">
        <v>463.93</v>
      </c>
      <c r="J735" s="13">
        <v>341474.27</v>
      </c>
      <c r="K735" s="13">
        <v>736.05</v>
      </c>
      <c r="L735" s="13">
        <v>8.24</v>
      </c>
      <c r="M735" s="13">
        <v>0</v>
      </c>
      <c r="N735" s="13">
        <v>761.46</v>
      </c>
      <c r="O735" s="13">
        <v>353347.1</v>
      </c>
      <c r="P735" s="13">
        <v>20838636.609999999</v>
      </c>
      <c r="Q735" s="13">
        <v>59</v>
      </c>
      <c r="R735" s="13">
        <v>76.31</v>
      </c>
      <c r="S735" s="13">
        <v>27.3</v>
      </c>
      <c r="T735" s="13" t="s">
        <v>992</v>
      </c>
      <c r="U735" s="13" t="s">
        <v>163</v>
      </c>
      <c r="V735" s="13"/>
      <c r="W735" s="13"/>
      <c r="X735" s="13"/>
      <c r="Y735" s="13"/>
      <c r="Z735" s="13"/>
      <c r="AA735" s="13"/>
      <c r="AB735" s="14"/>
    </row>
    <row r="736" spans="1:28">
      <c r="A736" s="9" t="s">
        <v>2282</v>
      </c>
      <c r="B736" s="10" t="s">
        <v>2283</v>
      </c>
      <c r="C736" s="10" t="s">
        <v>143</v>
      </c>
      <c r="D736" s="10" t="s">
        <v>100</v>
      </c>
      <c r="E736" s="10" t="s">
        <v>61</v>
      </c>
      <c r="F736" s="10" t="s">
        <v>86</v>
      </c>
      <c r="G736" s="10">
        <v>598.67999999999995</v>
      </c>
      <c r="H736" s="10">
        <v>7184.16</v>
      </c>
      <c r="I736" s="10">
        <v>809.66</v>
      </c>
      <c r="J736" s="10">
        <v>11270.7</v>
      </c>
      <c r="K736" s="10">
        <v>13.92</v>
      </c>
      <c r="L736" s="10">
        <v>11.87</v>
      </c>
      <c r="M736" s="10">
        <v>196.28</v>
      </c>
      <c r="N736" s="10">
        <v>0</v>
      </c>
      <c r="O736" s="10">
        <v>518839.08</v>
      </c>
      <c r="P736" s="10">
        <v>12208983.119999999</v>
      </c>
      <c r="Q736" s="10">
        <v>23.5</v>
      </c>
      <c r="R736" s="10">
        <v>62.54</v>
      </c>
      <c r="S736" s="10">
        <v>150.28</v>
      </c>
      <c r="T736" s="10" t="s">
        <v>1016</v>
      </c>
      <c r="U736" s="10" t="s">
        <v>2284</v>
      </c>
      <c r="V736" s="10"/>
      <c r="W736" s="10"/>
      <c r="X736" s="10"/>
      <c r="Y736" s="10"/>
      <c r="Z736" s="10"/>
      <c r="AA736" s="10"/>
      <c r="AB736" s="11"/>
    </row>
    <row r="737" spans="1:28">
      <c r="A737" s="12" t="s">
        <v>2285</v>
      </c>
      <c r="B737" s="13" t="s">
        <v>2286</v>
      </c>
      <c r="C737" s="13" t="s">
        <v>51</v>
      </c>
      <c r="D737" s="13" t="s">
        <v>100</v>
      </c>
      <c r="E737" s="13" t="s">
        <v>90</v>
      </c>
      <c r="F737" s="13" t="s">
        <v>54</v>
      </c>
      <c r="G737" s="13">
        <v>15815.49</v>
      </c>
      <c r="H737" s="13">
        <v>189785.88</v>
      </c>
      <c r="I737" s="13">
        <v>1232.8699999999999</v>
      </c>
      <c r="J737" s="13">
        <v>452666.55</v>
      </c>
      <c r="K737" s="13">
        <v>367.16</v>
      </c>
      <c r="L737" s="13">
        <v>1.68</v>
      </c>
      <c r="M737" s="13">
        <v>2263.8000000000002</v>
      </c>
      <c r="N737" s="13">
        <v>2945.62</v>
      </c>
      <c r="O737" s="13">
        <v>656321.87</v>
      </c>
      <c r="P737" s="13">
        <v>19110069.18</v>
      </c>
      <c r="Q737" s="13">
        <v>29.1</v>
      </c>
      <c r="R737" s="13">
        <v>73.36</v>
      </c>
      <c r="S737" s="13">
        <v>-9.2899999999999991</v>
      </c>
      <c r="T737" s="13" t="s">
        <v>929</v>
      </c>
      <c r="U737" s="13" t="s">
        <v>897</v>
      </c>
      <c r="V737" s="13"/>
      <c r="W737" s="13"/>
      <c r="X737" s="13"/>
      <c r="Y737" s="13"/>
      <c r="Z737" s="13"/>
      <c r="AA737" s="13"/>
      <c r="AB737" s="14"/>
    </row>
    <row r="738" spans="1:28">
      <c r="A738" s="9" t="s">
        <v>2287</v>
      </c>
      <c r="B738" s="10" t="s">
        <v>2288</v>
      </c>
      <c r="C738" s="10" t="s">
        <v>118</v>
      </c>
      <c r="D738" s="10" t="s">
        <v>100</v>
      </c>
      <c r="E738" s="10" t="s">
        <v>67</v>
      </c>
      <c r="F738" s="10" t="s">
        <v>75</v>
      </c>
      <c r="G738" s="10">
        <v>15331.18</v>
      </c>
      <c r="H738" s="10">
        <v>183974.16</v>
      </c>
      <c r="I738" s="10">
        <v>508.74</v>
      </c>
      <c r="J738" s="10">
        <v>216984.48</v>
      </c>
      <c r="K738" s="10">
        <v>426.51</v>
      </c>
      <c r="L738" s="10">
        <v>6.73</v>
      </c>
      <c r="M738" s="10">
        <v>0</v>
      </c>
      <c r="N738" s="10">
        <v>1926.71</v>
      </c>
      <c r="O738" s="10">
        <v>527152.96</v>
      </c>
      <c r="P738" s="10">
        <v>13272696.49</v>
      </c>
      <c r="Q738" s="10">
        <v>25.2</v>
      </c>
      <c r="R738" s="10">
        <v>72.42</v>
      </c>
      <c r="S738" s="10">
        <v>-6.8</v>
      </c>
      <c r="T738" s="10" t="s">
        <v>1184</v>
      </c>
      <c r="U738" s="10" t="s">
        <v>2289</v>
      </c>
      <c r="V738" s="10"/>
      <c r="W738" s="10"/>
      <c r="X738" s="10"/>
      <c r="Y738" s="10"/>
      <c r="Z738" s="10"/>
      <c r="AA738" s="10"/>
      <c r="AB738" s="11"/>
    </row>
    <row r="739" spans="1:28">
      <c r="A739" s="12" t="s">
        <v>2290</v>
      </c>
      <c r="B739" s="13" t="s">
        <v>2291</v>
      </c>
      <c r="C739" s="13" t="s">
        <v>105</v>
      </c>
      <c r="D739" s="13" t="s">
        <v>73</v>
      </c>
      <c r="E739" s="13" t="s">
        <v>90</v>
      </c>
      <c r="F739" s="13" t="s">
        <v>75</v>
      </c>
      <c r="G739" s="13">
        <v>3933.31</v>
      </c>
      <c r="H739" s="13">
        <v>47199.72</v>
      </c>
      <c r="I739" s="13">
        <v>981.22</v>
      </c>
      <c r="J739" s="13">
        <v>109899.63</v>
      </c>
      <c r="K739" s="13">
        <v>112</v>
      </c>
      <c r="L739" s="13">
        <v>11.14</v>
      </c>
      <c r="M739" s="13">
        <v>562.45000000000005</v>
      </c>
      <c r="N739" s="13">
        <v>0</v>
      </c>
      <c r="O739" s="13">
        <v>238125.41</v>
      </c>
      <c r="P739" s="13">
        <v>10589929.789999999</v>
      </c>
      <c r="Q739" s="13">
        <v>44.5</v>
      </c>
      <c r="R739" s="13">
        <v>72.989999999999995</v>
      </c>
      <c r="S739" s="13">
        <v>-0.11</v>
      </c>
      <c r="T739" s="13" t="s">
        <v>1653</v>
      </c>
      <c r="U739" s="13" t="s">
        <v>734</v>
      </c>
      <c r="V739" s="13"/>
      <c r="W739" s="13"/>
      <c r="X739" s="13"/>
      <c r="Y739" s="13"/>
      <c r="Z739" s="13"/>
      <c r="AA739" s="13"/>
      <c r="AB739" s="14"/>
    </row>
    <row r="740" spans="1:28">
      <c r="A740" s="9" t="s">
        <v>2292</v>
      </c>
      <c r="B740" s="10" t="s">
        <v>2293</v>
      </c>
      <c r="C740" s="10" t="s">
        <v>138</v>
      </c>
      <c r="D740" s="10" t="s">
        <v>73</v>
      </c>
      <c r="E740" s="10" t="s">
        <v>80</v>
      </c>
      <c r="F740" s="10" t="s">
        <v>75</v>
      </c>
      <c r="G740" s="10">
        <v>6298.81</v>
      </c>
      <c r="H740" s="10">
        <v>75585.72</v>
      </c>
      <c r="I740" s="10">
        <v>271.95999999999998</v>
      </c>
      <c r="J740" s="10">
        <v>157827.89000000001</v>
      </c>
      <c r="K740" s="10">
        <v>580.33000000000004</v>
      </c>
      <c r="L740" s="10">
        <v>10.97</v>
      </c>
      <c r="M740" s="10">
        <v>0</v>
      </c>
      <c r="N740" s="10">
        <v>0</v>
      </c>
      <c r="O740" s="10">
        <v>781711.71</v>
      </c>
      <c r="P740" s="10">
        <v>14678624.199999999</v>
      </c>
      <c r="Q740" s="10">
        <v>18.8</v>
      </c>
      <c r="R740" s="10">
        <v>57.55</v>
      </c>
      <c r="S740" s="10">
        <v>-33.44</v>
      </c>
      <c r="T740" s="10" t="s">
        <v>1284</v>
      </c>
      <c r="U740" s="10" t="s">
        <v>2294</v>
      </c>
      <c r="V740" s="10"/>
      <c r="W740" s="10"/>
      <c r="X740" s="10"/>
      <c r="Y740" s="10"/>
      <c r="Z740" s="10"/>
      <c r="AA740" s="10"/>
      <c r="AB740" s="11"/>
    </row>
    <row r="741" spans="1:28">
      <c r="A741" s="12" t="s">
        <v>2295</v>
      </c>
      <c r="B741" s="13" t="s">
        <v>2296</v>
      </c>
      <c r="C741" s="13" t="s">
        <v>59</v>
      </c>
      <c r="D741" s="13" t="s">
        <v>52</v>
      </c>
      <c r="E741" s="13" t="s">
        <v>80</v>
      </c>
      <c r="F741" s="13" t="s">
        <v>86</v>
      </c>
      <c r="G741" s="13">
        <v>5949.46</v>
      </c>
      <c r="H741" s="13">
        <v>71393.52</v>
      </c>
      <c r="I741" s="13">
        <v>205.33</v>
      </c>
      <c r="J741" s="13">
        <v>63889.3</v>
      </c>
      <c r="K741" s="13">
        <v>311.14999999999998</v>
      </c>
      <c r="L741" s="13">
        <v>5.78</v>
      </c>
      <c r="M741" s="13">
        <v>0</v>
      </c>
      <c r="N741" s="13">
        <v>0</v>
      </c>
      <c r="O741" s="13">
        <v>774835.44</v>
      </c>
      <c r="P741" s="13">
        <v>5485184.2999999998</v>
      </c>
      <c r="Q741" s="13">
        <v>7.1</v>
      </c>
      <c r="R741" s="13">
        <v>72.790000000000006</v>
      </c>
      <c r="S741" s="13">
        <v>19.23</v>
      </c>
      <c r="T741" s="13" t="s">
        <v>1125</v>
      </c>
      <c r="U741" s="13" t="s">
        <v>125</v>
      </c>
      <c r="V741" s="13"/>
      <c r="W741" s="13"/>
      <c r="X741" s="13"/>
      <c r="Y741" s="13"/>
      <c r="Z741" s="13"/>
      <c r="AA741" s="13"/>
      <c r="AB741" s="14"/>
    </row>
    <row r="742" spans="1:28">
      <c r="A742" s="9" t="s">
        <v>2297</v>
      </c>
      <c r="B742" s="10" t="s">
        <v>370</v>
      </c>
      <c r="C742" s="10" t="s">
        <v>51</v>
      </c>
      <c r="D742" s="10" t="s">
        <v>100</v>
      </c>
      <c r="E742" s="10" t="s">
        <v>80</v>
      </c>
      <c r="F742" s="10" t="s">
        <v>54</v>
      </c>
      <c r="G742" s="10">
        <v>9462.42</v>
      </c>
      <c r="H742" s="10">
        <v>113549.04</v>
      </c>
      <c r="I742" s="10">
        <v>203.07</v>
      </c>
      <c r="J742" s="10">
        <v>320138.81</v>
      </c>
      <c r="K742" s="10">
        <v>1576.49</v>
      </c>
      <c r="L742" s="10">
        <v>5.5</v>
      </c>
      <c r="M742" s="10">
        <v>2353.35</v>
      </c>
      <c r="N742" s="10">
        <v>0</v>
      </c>
      <c r="O742" s="10">
        <v>402286.62</v>
      </c>
      <c r="P742" s="10">
        <v>20506627.82</v>
      </c>
      <c r="Q742" s="10">
        <v>51</v>
      </c>
      <c r="R742" s="10">
        <v>75.56</v>
      </c>
      <c r="S742" s="10">
        <v>-3.38</v>
      </c>
      <c r="T742" s="10" t="s">
        <v>2298</v>
      </c>
      <c r="U742" s="10" t="s">
        <v>2299</v>
      </c>
      <c r="V742" s="10"/>
      <c r="W742" s="10"/>
      <c r="X742" s="10"/>
      <c r="Y742" s="10"/>
      <c r="Z742" s="10"/>
      <c r="AA742" s="10"/>
      <c r="AB742" s="11"/>
    </row>
    <row r="743" spans="1:28">
      <c r="A743" s="12" t="s">
        <v>2300</v>
      </c>
      <c r="B743" s="13" t="s">
        <v>899</v>
      </c>
      <c r="C743" s="13" t="s">
        <v>143</v>
      </c>
      <c r="D743" s="13" t="s">
        <v>100</v>
      </c>
      <c r="E743" s="13" t="s">
        <v>67</v>
      </c>
      <c r="F743" s="13" t="s">
        <v>75</v>
      </c>
      <c r="G743" s="13">
        <v>13413.08</v>
      </c>
      <c r="H743" s="13">
        <v>160956.96</v>
      </c>
      <c r="I743" s="13">
        <v>455.84</v>
      </c>
      <c r="J743" s="13">
        <v>473141.91</v>
      </c>
      <c r="K743" s="13">
        <v>1037.96</v>
      </c>
      <c r="L743" s="13">
        <v>11.34</v>
      </c>
      <c r="M743" s="13">
        <v>1491.18</v>
      </c>
      <c r="N743" s="13">
        <v>0</v>
      </c>
      <c r="O743" s="13">
        <v>268586.27</v>
      </c>
      <c r="P743" s="13">
        <v>20535595.09</v>
      </c>
      <c r="Q743" s="13">
        <v>76.5</v>
      </c>
      <c r="R743" s="13">
        <v>74.63</v>
      </c>
      <c r="S743" s="13">
        <v>40.71</v>
      </c>
      <c r="T743" s="13" t="s">
        <v>2301</v>
      </c>
      <c r="U743" s="13" t="s">
        <v>773</v>
      </c>
      <c r="V743" s="13"/>
      <c r="W743" s="13"/>
      <c r="X743" s="13"/>
      <c r="Y743" s="13"/>
      <c r="Z743" s="13"/>
      <c r="AA743" s="13"/>
      <c r="AB743" s="14"/>
    </row>
    <row r="744" spans="1:28">
      <c r="A744" s="9" t="s">
        <v>2302</v>
      </c>
      <c r="B744" s="10" t="s">
        <v>2303</v>
      </c>
      <c r="C744" s="10" t="s">
        <v>66</v>
      </c>
      <c r="D744" s="10" t="s">
        <v>119</v>
      </c>
      <c r="E744" s="10" t="s">
        <v>74</v>
      </c>
      <c r="F744" s="10" t="s">
        <v>75</v>
      </c>
      <c r="G744" s="10">
        <v>1206.4000000000001</v>
      </c>
      <c r="H744" s="10">
        <v>14476.8</v>
      </c>
      <c r="I744" s="10">
        <v>125.46</v>
      </c>
      <c r="J744" s="10">
        <v>31588.09</v>
      </c>
      <c r="K744" s="10"/>
      <c r="L744" s="10">
        <v>10.63</v>
      </c>
      <c r="M744" s="10">
        <v>0</v>
      </c>
      <c r="N744" s="10">
        <v>280.89</v>
      </c>
      <c r="O744" s="10">
        <v>493944.75</v>
      </c>
      <c r="P744" s="10">
        <v>21675068.48</v>
      </c>
      <c r="Q744" s="10">
        <v>43.9</v>
      </c>
      <c r="R744" s="10">
        <v>77.38</v>
      </c>
      <c r="S744" s="10">
        <v>49.58</v>
      </c>
      <c r="T744" s="10" t="s">
        <v>2304</v>
      </c>
      <c r="U744" s="10" t="s">
        <v>2305</v>
      </c>
      <c r="V744" s="10"/>
      <c r="W744" s="10"/>
      <c r="X744" s="10"/>
      <c r="Y744" s="10"/>
      <c r="Z744" s="10"/>
      <c r="AA744" s="10"/>
      <c r="AB744" s="11"/>
    </row>
    <row r="745" spans="1:28">
      <c r="A745" s="12" t="s">
        <v>2306</v>
      </c>
      <c r="B745" s="13" t="s">
        <v>2307</v>
      </c>
      <c r="C745" s="13" t="s">
        <v>118</v>
      </c>
      <c r="D745" s="13" t="s">
        <v>73</v>
      </c>
      <c r="E745" s="13" t="s">
        <v>80</v>
      </c>
      <c r="F745" s="13" t="s">
        <v>75</v>
      </c>
      <c r="G745" s="13">
        <v>2113.77</v>
      </c>
      <c r="H745" s="13">
        <v>25365.24</v>
      </c>
      <c r="I745" s="13">
        <v>238.68</v>
      </c>
      <c r="J745" s="13">
        <v>59361.279999999999</v>
      </c>
      <c r="K745" s="13">
        <v>248.71</v>
      </c>
      <c r="L745" s="13">
        <v>2.33</v>
      </c>
      <c r="M745" s="13">
        <v>412.99</v>
      </c>
      <c r="N745" s="13">
        <v>0</v>
      </c>
      <c r="O745" s="13">
        <v>519577.02</v>
      </c>
      <c r="P745" s="13">
        <v>22587923.93</v>
      </c>
      <c r="Q745" s="13">
        <v>43.5</v>
      </c>
      <c r="R745" s="13">
        <v>62.76</v>
      </c>
      <c r="S745" s="13">
        <v>35.71</v>
      </c>
      <c r="T745" s="13" t="s">
        <v>518</v>
      </c>
      <c r="U745" s="13" t="s">
        <v>213</v>
      </c>
      <c r="V745" s="13"/>
      <c r="W745" s="13"/>
      <c r="X745" s="13"/>
      <c r="Y745" s="13"/>
      <c r="Z745" s="13"/>
      <c r="AA745" s="13"/>
      <c r="AB745" s="14"/>
    </row>
    <row r="746" spans="1:28">
      <c r="A746" s="9" t="s">
        <v>2308</v>
      </c>
      <c r="B746" s="10" t="s">
        <v>2309</v>
      </c>
      <c r="C746" s="10" t="s">
        <v>118</v>
      </c>
      <c r="D746" s="10" t="s">
        <v>73</v>
      </c>
      <c r="E746" s="10" t="s">
        <v>61</v>
      </c>
      <c r="F746" s="10" t="s">
        <v>54</v>
      </c>
      <c r="G746" s="10">
        <v>8545.16</v>
      </c>
      <c r="H746" s="10">
        <v>102541.92</v>
      </c>
      <c r="I746" s="10">
        <v>372.34</v>
      </c>
      <c r="J746" s="10">
        <v>225029.22</v>
      </c>
      <c r="K746" s="10">
        <v>604.36</v>
      </c>
      <c r="L746" s="10">
        <v>1.99</v>
      </c>
      <c r="M746" s="10">
        <v>2018.29</v>
      </c>
      <c r="N746" s="10">
        <v>1370.19</v>
      </c>
      <c r="O746" s="10">
        <v>466082.64</v>
      </c>
      <c r="P746" s="10">
        <v>16883770.390000001</v>
      </c>
      <c r="Q746" s="10">
        <v>36.200000000000003</v>
      </c>
      <c r="R746" s="10">
        <v>55.89</v>
      </c>
      <c r="S746" s="10">
        <v>-1.35</v>
      </c>
      <c r="T746" s="10" t="s">
        <v>2226</v>
      </c>
      <c r="U746" s="10" t="s">
        <v>2310</v>
      </c>
      <c r="V746" s="10"/>
      <c r="W746" s="10"/>
      <c r="X746" s="10"/>
      <c r="Y746" s="10"/>
      <c r="Z746" s="10"/>
      <c r="AA746" s="10"/>
      <c r="AB746" s="11"/>
    </row>
    <row r="747" spans="1:28">
      <c r="A747" s="12" t="s">
        <v>2311</v>
      </c>
      <c r="B747" s="13" t="s">
        <v>1830</v>
      </c>
      <c r="C747" s="13" t="s">
        <v>277</v>
      </c>
      <c r="D747" s="13" t="s">
        <v>52</v>
      </c>
      <c r="E747" s="13" t="s">
        <v>133</v>
      </c>
      <c r="F747" s="13" t="s">
        <v>75</v>
      </c>
      <c r="G747" s="13">
        <v>14973.83</v>
      </c>
      <c r="H747" s="13">
        <v>179685.96</v>
      </c>
      <c r="I747" s="13">
        <v>376.18</v>
      </c>
      <c r="J747" s="13">
        <v>262731.15999999997</v>
      </c>
      <c r="K747" s="13">
        <v>698.42</v>
      </c>
      <c r="L747" s="13">
        <v>1.88</v>
      </c>
      <c r="M747" s="13">
        <v>0</v>
      </c>
      <c r="N747" s="13">
        <v>375.99</v>
      </c>
      <c r="O747" s="13">
        <v>760567.3</v>
      </c>
      <c r="P747" s="13">
        <v>13958048.939999999</v>
      </c>
      <c r="Q747" s="13">
        <v>18.399999999999999</v>
      </c>
      <c r="R747" s="13">
        <v>66.930000000000007</v>
      </c>
      <c r="S747" s="13">
        <v>-31.38</v>
      </c>
      <c r="T747" s="13" t="s">
        <v>1826</v>
      </c>
      <c r="U747" s="13" t="s">
        <v>1986</v>
      </c>
      <c r="V747" s="13"/>
      <c r="W747" s="13"/>
      <c r="X747" s="13"/>
      <c r="Y747" s="13"/>
      <c r="Z747" s="13"/>
      <c r="AA747" s="13"/>
      <c r="AB747" s="14"/>
    </row>
    <row r="748" spans="1:28">
      <c r="A748" s="9" t="s">
        <v>2312</v>
      </c>
      <c r="B748" s="10" t="s">
        <v>2313</v>
      </c>
      <c r="C748" s="10" t="s">
        <v>118</v>
      </c>
      <c r="D748" s="10" t="s">
        <v>100</v>
      </c>
      <c r="E748" s="10" t="s">
        <v>133</v>
      </c>
      <c r="F748" s="10" t="s">
        <v>86</v>
      </c>
      <c r="G748" s="10">
        <v>8953.02</v>
      </c>
      <c r="H748" s="10">
        <v>107436.24</v>
      </c>
      <c r="I748" s="10">
        <v>385.58</v>
      </c>
      <c r="J748" s="10">
        <v>98354.42</v>
      </c>
      <c r="K748" s="10">
        <v>255.08</v>
      </c>
      <c r="L748" s="10">
        <v>0.56999999999999995</v>
      </c>
      <c r="M748" s="10">
        <v>0</v>
      </c>
      <c r="N748" s="10">
        <v>415.19</v>
      </c>
      <c r="O748" s="10">
        <v>866964.29</v>
      </c>
      <c r="P748" s="10">
        <v>24794120.75</v>
      </c>
      <c r="Q748" s="10">
        <v>28.6</v>
      </c>
      <c r="R748" s="10">
        <v>68.44</v>
      </c>
      <c r="S748" s="10">
        <v>8.0500000000000007</v>
      </c>
      <c r="T748" s="10" t="s">
        <v>2314</v>
      </c>
      <c r="U748" s="10" t="s">
        <v>1890</v>
      </c>
      <c r="V748" s="10"/>
      <c r="W748" s="10"/>
      <c r="X748" s="10"/>
      <c r="Y748" s="10"/>
      <c r="Z748" s="10"/>
      <c r="AA748" s="10"/>
      <c r="AB748" s="11"/>
    </row>
    <row r="749" spans="1:28">
      <c r="A749" s="12" t="s">
        <v>2315</v>
      </c>
      <c r="B749" s="13" t="s">
        <v>2316</v>
      </c>
      <c r="C749" s="13" t="s">
        <v>138</v>
      </c>
      <c r="D749" s="13" t="s">
        <v>119</v>
      </c>
      <c r="E749" s="13" t="s">
        <v>74</v>
      </c>
      <c r="F749" s="13" t="s">
        <v>86</v>
      </c>
      <c r="G749" s="13">
        <v>11195.42</v>
      </c>
      <c r="H749" s="13">
        <v>134345.04</v>
      </c>
      <c r="I749" s="13">
        <v>117.02</v>
      </c>
      <c r="J749" s="13">
        <v>297012.34999999998</v>
      </c>
      <c r="K749" s="13">
        <v>2538.13</v>
      </c>
      <c r="L749" s="13">
        <v>4.9400000000000004</v>
      </c>
      <c r="M749" s="13">
        <v>2809.76</v>
      </c>
      <c r="N749" s="13">
        <v>0</v>
      </c>
      <c r="O749" s="13">
        <v>713493.91</v>
      </c>
      <c r="P749" s="13">
        <v>5127923.6500000004</v>
      </c>
      <c r="Q749" s="13">
        <v>7.2</v>
      </c>
      <c r="R749" s="13">
        <v>59.82</v>
      </c>
      <c r="S749" s="13">
        <v>57.5</v>
      </c>
      <c r="T749" s="13" t="s">
        <v>1106</v>
      </c>
      <c r="U749" s="13" t="s">
        <v>2317</v>
      </c>
      <c r="V749" s="13"/>
      <c r="W749" s="13"/>
      <c r="X749" s="13"/>
      <c r="Y749" s="13"/>
      <c r="Z749" s="13"/>
      <c r="AA749" s="13"/>
      <c r="AB749" s="14"/>
    </row>
    <row r="750" spans="1:28">
      <c r="A750" s="9" t="s">
        <v>2318</v>
      </c>
      <c r="B750" s="10" t="s">
        <v>1610</v>
      </c>
      <c r="C750" s="10" t="s">
        <v>51</v>
      </c>
      <c r="D750" s="10" t="s">
        <v>119</v>
      </c>
      <c r="E750" s="10" t="s">
        <v>74</v>
      </c>
      <c r="F750" s="10" t="s">
        <v>86</v>
      </c>
      <c r="G750" s="10">
        <v>17554.61</v>
      </c>
      <c r="H750" s="10">
        <v>210655.32</v>
      </c>
      <c r="I750" s="10">
        <v>94.79</v>
      </c>
      <c r="J750" s="10">
        <v>484362.03</v>
      </c>
      <c r="K750" s="10">
        <v>5109.84</v>
      </c>
      <c r="L750" s="10">
        <v>9.5</v>
      </c>
      <c r="M750" s="10">
        <v>0</v>
      </c>
      <c r="N750" s="10">
        <v>0</v>
      </c>
      <c r="O750" s="10">
        <v>329127.87</v>
      </c>
      <c r="P750" s="10">
        <v>22043971.789999999</v>
      </c>
      <c r="Q750" s="10">
        <v>67</v>
      </c>
      <c r="R750" s="10">
        <v>68.23</v>
      </c>
      <c r="S750" s="10">
        <v>18.5</v>
      </c>
      <c r="T750" s="10" t="s">
        <v>2319</v>
      </c>
      <c r="U750" s="10" t="s">
        <v>204</v>
      </c>
      <c r="V750" s="10"/>
      <c r="W750" s="10"/>
      <c r="X750" s="10"/>
      <c r="Y750" s="10"/>
      <c r="Z750" s="10"/>
      <c r="AA750" s="10"/>
      <c r="AB750" s="11"/>
    </row>
    <row r="751" spans="1:28">
      <c r="A751" s="12" t="s">
        <v>2320</v>
      </c>
      <c r="B751" s="13" t="s">
        <v>1774</v>
      </c>
      <c r="C751" s="13" t="s">
        <v>118</v>
      </c>
      <c r="D751" s="13" t="s">
        <v>52</v>
      </c>
      <c r="E751" s="13" t="s">
        <v>53</v>
      </c>
      <c r="F751" s="13" t="s">
        <v>54</v>
      </c>
      <c r="G751" s="13">
        <v>11371.84</v>
      </c>
      <c r="H751" s="13">
        <v>136462.07999999999</v>
      </c>
      <c r="I751" s="13">
        <v>437.05</v>
      </c>
      <c r="J751" s="13">
        <v>304393.31</v>
      </c>
      <c r="K751" s="13">
        <v>696.47</v>
      </c>
      <c r="L751" s="13">
        <v>11.15</v>
      </c>
      <c r="M751" s="13">
        <v>2921.93</v>
      </c>
      <c r="N751" s="13">
        <v>0</v>
      </c>
      <c r="O751" s="13">
        <v>477279.25</v>
      </c>
      <c r="P751" s="13">
        <v>16121313.65</v>
      </c>
      <c r="Q751" s="13">
        <v>33.799999999999997</v>
      </c>
      <c r="R751" s="13">
        <v>62.44</v>
      </c>
      <c r="S751" s="13">
        <v>45.06</v>
      </c>
      <c r="T751" s="13" t="s">
        <v>1408</v>
      </c>
      <c r="U751" s="13" t="s">
        <v>2321</v>
      </c>
      <c r="V751" s="13"/>
      <c r="W751" s="13"/>
      <c r="X751" s="13"/>
      <c r="Y751" s="13"/>
      <c r="Z751" s="13"/>
      <c r="AA751" s="13"/>
      <c r="AB751" s="14"/>
    </row>
    <row r="752" spans="1:28">
      <c r="A752" s="9" t="s">
        <v>2322</v>
      </c>
      <c r="B752" s="10" t="s">
        <v>2323</v>
      </c>
      <c r="C752" s="10" t="s">
        <v>51</v>
      </c>
      <c r="D752" s="10" t="s">
        <v>73</v>
      </c>
      <c r="E752" s="10" t="s">
        <v>74</v>
      </c>
      <c r="F752" s="10" t="s">
        <v>75</v>
      </c>
      <c r="G752" s="10">
        <v>6974.3</v>
      </c>
      <c r="H752" s="10">
        <v>83691.600000000006</v>
      </c>
      <c r="I752" s="10">
        <v>105.87</v>
      </c>
      <c r="J752" s="10">
        <v>230205.24</v>
      </c>
      <c r="K752" s="10"/>
      <c r="L752" s="10">
        <v>1.02</v>
      </c>
      <c r="M752" s="10">
        <v>0</v>
      </c>
      <c r="N752" s="10">
        <v>0</v>
      </c>
      <c r="O752" s="10">
        <v>523938.96</v>
      </c>
      <c r="P752" s="10">
        <v>17637331.82</v>
      </c>
      <c r="Q752" s="10">
        <v>33.700000000000003</v>
      </c>
      <c r="R752" s="10">
        <v>77.56</v>
      </c>
      <c r="S752" s="10">
        <v>-39.06</v>
      </c>
      <c r="T752" s="10" t="s">
        <v>1459</v>
      </c>
      <c r="U752" s="10" t="s">
        <v>1748</v>
      </c>
      <c r="V752" s="10"/>
      <c r="W752" s="10"/>
      <c r="X752" s="10"/>
      <c r="Y752" s="10"/>
      <c r="Z752" s="10"/>
      <c r="AA752" s="10"/>
      <c r="AB752" s="11"/>
    </row>
    <row r="753" spans="1:28">
      <c r="A753" s="12" t="s">
        <v>2324</v>
      </c>
      <c r="B753" s="13" t="s">
        <v>841</v>
      </c>
      <c r="C753" s="13" t="s">
        <v>85</v>
      </c>
      <c r="D753" s="13" t="s">
        <v>100</v>
      </c>
      <c r="E753" s="13" t="s">
        <v>90</v>
      </c>
      <c r="F753" s="13" t="s">
        <v>86</v>
      </c>
      <c r="G753" s="13">
        <v>3222.6</v>
      </c>
      <c r="H753" s="13">
        <v>38671.199999999997</v>
      </c>
      <c r="I753" s="13">
        <v>1150.19</v>
      </c>
      <c r="J753" s="13">
        <v>74022.759999999995</v>
      </c>
      <c r="K753" s="13">
        <v>64.36</v>
      </c>
      <c r="L753" s="13">
        <v>7.54</v>
      </c>
      <c r="M753" s="13">
        <v>0</v>
      </c>
      <c r="N753" s="13">
        <v>0</v>
      </c>
      <c r="O753" s="13">
        <v>885823.13</v>
      </c>
      <c r="P753" s="13">
        <v>7451838.3899999997</v>
      </c>
      <c r="Q753" s="13">
        <v>8.4</v>
      </c>
      <c r="R753" s="13">
        <v>77.89</v>
      </c>
      <c r="S753" s="13">
        <v>35.950000000000003</v>
      </c>
      <c r="T753" s="13" t="s">
        <v>1486</v>
      </c>
      <c r="U753" s="13" t="s">
        <v>1209</v>
      </c>
      <c r="V753" s="13"/>
      <c r="W753" s="13"/>
      <c r="X753" s="13"/>
      <c r="Y753" s="13"/>
      <c r="Z753" s="13"/>
      <c r="AA753" s="13"/>
      <c r="AB753" s="14"/>
    </row>
    <row r="754" spans="1:28">
      <c r="A754" s="9" t="s">
        <v>2325</v>
      </c>
      <c r="B754" s="10" t="s">
        <v>2326</v>
      </c>
      <c r="C754" s="10" t="s">
        <v>66</v>
      </c>
      <c r="D754" s="10" t="s">
        <v>60</v>
      </c>
      <c r="E754" s="10" t="s">
        <v>90</v>
      </c>
      <c r="F754" s="10" t="s">
        <v>86</v>
      </c>
      <c r="G754" s="10">
        <v>8011.34</v>
      </c>
      <c r="H754" s="10">
        <v>96136.08</v>
      </c>
      <c r="I754" s="10">
        <v>1054.31</v>
      </c>
      <c r="J754" s="10">
        <v>56444.66</v>
      </c>
      <c r="K754" s="10">
        <v>53.54</v>
      </c>
      <c r="L754" s="10">
        <v>3.81</v>
      </c>
      <c r="M754" s="10">
        <v>0</v>
      </c>
      <c r="N754" s="10">
        <v>23.51</v>
      </c>
      <c r="O754" s="10">
        <v>872197.62</v>
      </c>
      <c r="P754" s="10">
        <v>3809069.38</v>
      </c>
      <c r="Q754" s="10">
        <v>4.4000000000000004</v>
      </c>
      <c r="R754" s="10">
        <v>55.62</v>
      </c>
      <c r="S754" s="10">
        <v>10.77</v>
      </c>
      <c r="T754" s="10" t="s">
        <v>519</v>
      </c>
      <c r="U754" s="10" t="s">
        <v>335</v>
      </c>
      <c r="V754" s="10"/>
      <c r="W754" s="10"/>
      <c r="X754" s="10"/>
      <c r="Y754" s="10"/>
      <c r="Z754" s="10"/>
      <c r="AA754" s="10"/>
      <c r="AB754" s="11"/>
    </row>
    <row r="755" spans="1:28">
      <c r="A755" s="12" t="s">
        <v>2327</v>
      </c>
      <c r="B755" s="13" t="s">
        <v>538</v>
      </c>
      <c r="C755" s="13" t="s">
        <v>85</v>
      </c>
      <c r="D755" s="13" t="s">
        <v>73</v>
      </c>
      <c r="E755" s="13" t="s">
        <v>133</v>
      </c>
      <c r="F755" s="13" t="s">
        <v>54</v>
      </c>
      <c r="G755" s="13">
        <v>10464.290000000001</v>
      </c>
      <c r="H755" s="13">
        <v>125571.48</v>
      </c>
      <c r="I755" s="13">
        <v>439.52</v>
      </c>
      <c r="J755" s="13">
        <v>302157.98</v>
      </c>
      <c r="K755" s="13">
        <v>-687.47</v>
      </c>
      <c r="L755" s="13">
        <v>4.0199999999999996</v>
      </c>
      <c r="M755" s="13">
        <v>0</v>
      </c>
      <c r="N755" s="13">
        <v>879.39</v>
      </c>
      <c r="O755" s="13">
        <v>508866.46</v>
      </c>
      <c r="P755" s="13">
        <v>15822286.35</v>
      </c>
      <c r="Q755" s="13">
        <v>31.1</v>
      </c>
      <c r="R755" s="13">
        <v>63.57</v>
      </c>
      <c r="S755" s="13">
        <v>-15.71</v>
      </c>
      <c r="T755" s="13" t="s">
        <v>1647</v>
      </c>
      <c r="U755" s="13" t="s">
        <v>484</v>
      </c>
      <c r="V755" s="13"/>
      <c r="W755" s="13"/>
      <c r="X755" s="13"/>
      <c r="Y755" s="13"/>
      <c r="Z755" s="13"/>
      <c r="AA755" s="13"/>
      <c r="AB755" s="14"/>
    </row>
    <row r="756" spans="1:28">
      <c r="A756" s="9" t="s">
        <v>2328</v>
      </c>
      <c r="B756" s="10" t="s">
        <v>1348</v>
      </c>
      <c r="C756" s="10" t="s">
        <v>175</v>
      </c>
      <c r="D756" s="10" t="s">
        <v>60</v>
      </c>
      <c r="E756" s="10" t="s">
        <v>90</v>
      </c>
      <c r="F756" s="10" t="s">
        <v>75</v>
      </c>
      <c r="G756" s="10">
        <v>7026.33</v>
      </c>
      <c r="H756" s="10">
        <v>84315.96</v>
      </c>
      <c r="I756" s="10">
        <v>776.34</v>
      </c>
      <c r="J756" s="10">
        <v>113390.91</v>
      </c>
      <c r="K756" s="10">
        <v>146.06</v>
      </c>
      <c r="L756" s="10">
        <v>11.24</v>
      </c>
      <c r="M756" s="10">
        <v>0</v>
      </c>
      <c r="N756" s="10">
        <v>1563.27</v>
      </c>
      <c r="O756" s="10">
        <v>538842.84</v>
      </c>
      <c r="P756" s="10">
        <v>11666792.4</v>
      </c>
      <c r="Q756" s="10">
        <v>21.7</v>
      </c>
      <c r="R756" s="10">
        <v>56.95</v>
      </c>
      <c r="S756" s="10">
        <v>20.79</v>
      </c>
      <c r="T756" s="10" t="s">
        <v>243</v>
      </c>
      <c r="U756" s="10" t="s">
        <v>1308</v>
      </c>
      <c r="V756" s="10"/>
      <c r="W756" s="10"/>
      <c r="X756" s="10"/>
      <c r="Y756" s="10"/>
      <c r="Z756" s="10"/>
      <c r="AA756" s="10"/>
      <c r="AB756" s="11"/>
    </row>
    <row r="757" spans="1:28">
      <c r="A757" s="12" t="s">
        <v>2329</v>
      </c>
      <c r="B757" s="13" t="s">
        <v>2330</v>
      </c>
      <c r="C757" s="13" t="s">
        <v>118</v>
      </c>
      <c r="D757" s="13" t="s">
        <v>52</v>
      </c>
      <c r="E757" s="13" t="s">
        <v>80</v>
      </c>
      <c r="F757" s="13" t="s">
        <v>86</v>
      </c>
      <c r="G757" s="13">
        <v>14701.78</v>
      </c>
      <c r="H757" s="13">
        <v>176421.36</v>
      </c>
      <c r="I757" s="13">
        <v>253.83</v>
      </c>
      <c r="J757" s="13">
        <v>84331.99</v>
      </c>
      <c r="K757" s="13">
        <v>332.24</v>
      </c>
      <c r="L757" s="13">
        <v>1.64</v>
      </c>
      <c r="M757" s="13">
        <v>1965.62</v>
      </c>
      <c r="N757" s="13">
        <v>1977.06</v>
      </c>
      <c r="O757" s="13">
        <v>190394.53</v>
      </c>
      <c r="P757" s="13">
        <v>23353357.550000001</v>
      </c>
      <c r="Q757" s="13">
        <v>122.7</v>
      </c>
      <c r="R757" s="13">
        <v>56.03</v>
      </c>
      <c r="S757" s="13">
        <v>54.75</v>
      </c>
      <c r="T757" s="13" t="s">
        <v>2170</v>
      </c>
      <c r="U757" s="13" t="s">
        <v>613</v>
      </c>
      <c r="V757" s="13"/>
      <c r="W757" s="13"/>
      <c r="X757" s="13"/>
      <c r="Y757" s="13"/>
      <c r="Z757" s="13"/>
      <c r="AA757" s="13"/>
      <c r="AB757" s="14"/>
    </row>
    <row r="758" spans="1:28">
      <c r="A758" s="9" t="s">
        <v>2331</v>
      </c>
      <c r="B758" s="10" t="s">
        <v>995</v>
      </c>
      <c r="C758" s="10" t="s">
        <v>72</v>
      </c>
      <c r="D758" s="10" t="s">
        <v>60</v>
      </c>
      <c r="E758" s="10" t="s">
        <v>61</v>
      </c>
      <c r="F758" s="10" t="s">
        <v>86</v>
      </c>
      <c r="G758" s="10">
        <v>17416.080000000002</v>
      </c>
      <c r="H758" s="10">
        <v>208992.96</v>
      </c>
      <c r="I758" s="10">
        <v>573.51</v>
      </c>
      <c r="J758" s="10">
        <v>305069.13</v>
      </c>
      <c r="K758" s="10">
        <v>531.92999999999995</v>
      </c>
      <c r="L758" s="10">
        <v>2.72</v>
      </c>
      <c r="M758" s="10">
        <v>0</v>
      </c>
      <c r="N758" s="10">
        <v>183.46</v>
      </c>
      <c r="O758" s="10">
        <v>839161.13</v>
      </c>
      <c r="P758" s="10">
        <v>2246653.6800000002</v>
      </c>
      <c r="Q758" s="10"/>
      <c r="R758" s="10">
        <v>74.09</v>
      </c>
      <c r="S758" s="10">
        <v>2.21</v>
      </c>
      <c r="T758" s="10" t="s">
        <v>1115</v>
      </c>
      <c r="U758" s="10" t="s">
        <v>2332</v>
      </c>
      <c r="V758" s="10"/>
      <c r="W758" s="10"/>
      <c r="X758" s="10"/>
      <c r="Y758" s="10"/>
      <c r="Z758" s="10"/>
      <c r="AA758" s="10"/>
      <c r="AB758" s="11"/>
    </row>
    <row r="759" spans="1:28">
      <c r="A759" s="12" t="s">
        <v>2333</v>
      </c>
      <c r="B759" s="13" t="s">
        <v>304</v>
      </c>
      <c r="C759" s="13" t="s">
        <v>118</v>
      </c>
      <c r="D759" s="13" t="s">
        <v>100</v>
      </c>
      <c r="E759" s="13" t="s">
        <v>61</v>
      </c>
      <c r="F759" s="13" t="s">
        <v>75</v>
      </c>
      <c r="G759" s="13">
        <v>11406.01</v>
      </c>
      <c r="H759" s="13">
        <v>136872.12</v>
      </c>
      <c r="I759" s="13">
        <v>503.83</v>
      </c>
      <c r="J759" s="13">
        <v>324805.94</v>
      </c>
      <c r="K759" s="13">
        <v>644.66999999999996</v>
      </c>
      <c r="L759" s="13">
        <v>3.85</v>
      </c>
      <c r="M759" s="13">
        <v>19.63</v>
      </c>
      <c r="N759" s="13">
        <v>414.9</v>
      </c>
      <c r="O759" s="13">
        <v>361957.47</v>
      </c>
      <c r="P759" s="13">
        <v>22549209.260000002</v>
      </c>
      <c r="Q759" s="13">
        <v>62.3</v>
      </c>
      <c r="R759" s="13">
        <v>76.39</v>
      </c>
      <c r="S759" s="13">
        <v>8.9700000000000006</v>
      </c>
      <c r="T759" s="13" t="s">
        <v>1691</v>
      </c>
      <c r="U759" s="13" t="s">
        <v>2305</v>
      </c>
      <c r="V759" s="13"/>
      <c r="W759" s="13"/>
      <c r="X759" s="13"/>
      <c r="Y759" s="13"/>
      <c r="Z759" s="13"/>
      <c r="AA759" s="13"/>
      <c r="AB759" s="14"/>
    </row>
    <row r="760" spans="1:28">
      <c r="A760" s="9" t="s">
        <v>2334</v>
      </c>
      <c r="B760" s="10" t="s">
        <v>928</v>
      </c>
      <c r="C760" s="10" t="s">
        <v>105</v>
      </c>
      <c r="D760" s="10" t="s">
        <v>73</v>
      </c>
      <c r="E760" s="10" t="s">
        <v>67</v>
      </c>
      <c r="F760" s="10" t="s">
        <v>75</v>
      </c>
      <c r="G760" s="10">
        <v>11151.84</v>
      </c>
      <c r="H760" s="10">
        <v>133822.07999999999</v>
      </c>
      <c r="I760" s="10">
        <v>823.84</v>
      </c>
      <c r="J760" s="10">
        <v>132108.84</v>
      </c>
      <c r="K760" s="10">
        <v>160.36000000000001</v>
      </c>
      <c r="L760" s="10">
        <v>5.57</v>
      </c>
      <c r="M760" s="10">
        <v>3814.58</v>
      </c>
      <c r="N760" s="10">
        <v>0</v>
      </c>
      <c r="O760" s="10">
        <v>863157.83</v>
      </c>
      <c r="P760" s="10">
        <v>2627827.5499999998</v>
      </c>
      <c r="Q760" s="10">
        <v>3</v>
      </c>
      <c r="R760" s="10">
        <v>57.33</v>
      </c>
      <c r="S760" s="10">
        <v>32.520000000000003</v>
      </c>
      <c r="T760" s="10" t="s">
        <v>2335</v>
      </c>
      <c r="U760" s="10" t="s">
        <v>1501</v>
      </c>
      <c r="V760" s="10"/>
      <c r="W760" s="10"/>
      <c r="X760" s="10"/>
      <c r="Y760" s="10"/>
      <c r="Z760" s="10"/>
      <c r="AA760" s="10"/>
      <c r="AB760" s="11"/>
    </row>
    <row r="761" spans="1:28">
      <c r="A761" s="12" t="s">
        <v>2336</v>
      </c>
      <c r="B761" s="13" t="s">
        <v>2337</v>
      </c>
      <c r="C761" s="13" t="s">
        <v>105</v>
      </c>
      <c r="D761" s="13" t="s">
        <v>100</v>
      </c>
      <c r="E761" s="13" t="s">
        <v>61</v>
      </c>
      <c r="F761" s="13" t="s">
        <v>86</v>
      </c>
      <c r="G761" s="13">
        <v>16779.310000000001</v>
      </c>
      <c r="H761" s="13">
        <v>201351.72</v>
      </c>
      <c r="I761" s="13">
        <v>741.27</v>
      </c>
      <c r="J761" s="13">
        <v>370009.97</v>
      </c>
      <c r="K761" s="13">
        <v>499.16</v>
      </c>
      <c r="L761" s="13">
        <v>6.91</v>
      </c>
      <c r="M761" s="13">
        <v>0</v>
      </c>
      <c r="N761" s="13">
        <v>0</v>
      </c>
      <c r="O761" s="13">
        <v>461169.5</v>
      </c>
      <c r="P761" s="13">
        <v>22310593.32</v>
      </c>
      <c r="Q761" s="13"/>
      <c r="R761" s="13">
        <v>78.25</v>
      </c>
      <c r="S761" s="13">
        <v>-18.14</v>
      </c>
      <c r="T761" s="13" t="s">
        <v>852</v>
      </c>
      <c r="U761" s="13" t="s">
        <v>815</v>
      </c>
      <c r="V761" s="13"/>
      <c r="W761" s="13"/>
      <c r="X761" s="13"/>
      <c r="Y761" s="13"/>
      <c r="Z761" s="13"/>
      <c r="AA761" s="13"/>
      <c r="AB761" s="14"/>
    </row>
    <row r="762" spans="1:28">
      <c r="A762" s="9" t="s">
        <v>2338</v>
      </c>
      <c r="B762" s="10" t="s">
        <v>696</v>
      </c>
      <c r="C762" s="10" t="s">
        <v>51</v>
      </c>
      <c r="D762" s="10" t="s">
        <v>100</v>
      </c>
      <c r="E762" s="10" t="s">
        <v>80</v>
      </c>
      <c r="F762" s="10" t="s">
        <v>86</v>
      </c>
      <c r="G762" s="10">
        <v>6674.69</v>
      </c>
      <c r="H762" s="10">
        <v>80096.28</v>
      </c>
      <c r="I762" s="10">
        <v>127.49</v>
      </c>
      <c r="J762" s="10">
        <v>49339.85</v>
      </c>
      <c r="K762" s="10"/>
      <c r="L762" s="10">
        <v>6.13</v>
      </c>
      <c r="M762" s="10">
        <v>0</v>
      </c>
      <c r="N762" s="10">
        <v>243.58</v>
      </c>
      <c r="O762" s="10">
        <v>910244.23</v>
      </c>
      <c r="P762" s="10">
        <v>24909283.09</v>
      </c>
      <c r="Q762" s="10">
        <v>27.4</v>
      </c>
      <c r="R762" s="10">
        <v>65.91</v>
      </c>
      <c r="S762" s="10">
        <v>-18.7</v>
      </c>
      <c r="T762" s="10" t="s">
        <v>2339</v>
      </c>
      <c r="U762" s="10" t="s">
        <v>1311</v>
      </c>
      <c r="V762" s="10"/>
      <c r="W762" s="10"/>
      <c r="X762" s="10"/>
      <c r="Y762" s="10"/>
      <c r="Z762" s="10"/>
      <c r="AA762" s="10"/>
      <c r="AB762" s="11"/>
    </row>
    <row r="763" spans="1:28">
      <c r="A763" s="12" t="s">
        <v>2340</v>
      </c>
      <c r="B763" s="13" t="s">
        <v>385</v>
      </c>
      <c r="C763" s="13" t="s">
        <v>128</v>
      </c>
      <c r="D763" s="13" t="s">
        <v>73</v>
      </c>
      <c r="E763" s="13" t="s">
        <v>67</v>
      </c>
      <c r="F763" s="13" t="s">
        <v>75</v>
      </c>
      <c r="G763" s="13">
        <v>12608.38</v>
      </c>
      <c r="H763" s="13">
        <v>151300.56</v>
      </c>
      <c r="I763" s="13">
        <v>806.62</v>
      </c>
      <c r="J763" s="13">
        <v>253833.47</v>
      </c>
      <c r="K763" s="13">
        <v>314.69</v>
      </c>
      <c r="L763" s="13">
        <v>11.53</v>
      </c>
      <c r="M763" s="13">
        <v>0</v>
      </c>
      <c r="N763" s="13">
        <v>0</v>
      </c>
      <c r="O763" s="13">
        <v>556379.36</v>
      </c>
      <c r="P763" s="13">
        <v>14400599.789999999</v>
      </c>
      <c r="Q763" s="13">
        <v>25.9</v>
      </c>
      <c r="R763" s="13">
        <v>70.72</v>
      </c>
      <c r="S763" s="13">
        <v>40.11</v>
      </c>
      <c r="T763" s="13" t="s">
        <v>856</v>
      </c>
      <c r="U763" s="13" t="s">
        <v>2341</v>
      </c>
      <c r="V763" s="13"/>
      <c r="W763" s="13"/>
      <c r="X763" s="13"/>
      <c r="Y763" s="13"/>
      <c r="Z763" s="13"/>
      <c r="AA763" s="13"/>
      <c r="AB763" s="14"/>
    </row>
    <row r="764" spans="1:28">
      <c r="A764" s="9" t="s">
        <v>2342</v>
      </c>
      <c r="B764" s="10" t="s">
        <v>2343</v>
      </c>
      <c r="C764" s="10" t="s">
        <v>85</v>
      </c>
      <c r="D764" s="10" t="s">
        <v>119</v>
      </c>
      <c r="E764" s="10" t="s">
        <v>80</v>
      </c>
      <c r="F764" s="10" t="s">
        <v>75</v>
      </c>
      <c r="G764" s="10">
        <v>8917.4500000000007</v>
      </c>
      <c r="H764" s="10">
        <v>107009.4</v>
      </c>
      <c r="I764" s="10">
        <v>254.25</v>
      </c>
      <c r="J764" s="10">
        <v>140407.24</v>
      </c>
      <c r="K764" s="10">
        <v>552.24</v>
      </c>
      <c r="L764" s="10">
        <v>7.52</v>
      </c>
      <c r="M764" s="10">
        <v>1020.81</v>
      </c>
      <c r="N764" s="10">
        <v>0</v>
      </c>
      <c r="O764" s="10">
        <v>488755.08</v>
      </c>
      <c r="P764" s="10">
        <v>12216805.619999999</v>
      </c>
      <c r="Q764" s="10">
        <v>25</v>
      </c>
      <c r="R764" s="10">
        <v>61.9</v>
      </c>
      <c r="S764" s="10">
        <v>56.01</v>
      </c>
      <c r="T764" s="10" t="s">
        <v>1036</v>
      </c>
      <c r="U764" s="10" t="s">
        <v>1620</v>
      </c>
      <c r="V764" s="10"/>
      <c r="W764" s="10"/>
      <c r="X764" s="10"/>
      <c r="Y764" s="10"/>
      <c r="Z764" s="10"/>
      <c r="AA764" s="10"/>
      <c r="AB764" s="11"/>
    </row>
    <row r="765" spans="1:28">
      <c r="A765" s="12" t="s">
        <v>2344</v>
      </c>
      <c r="B765" s="13" t="s">
        <v>1953</v>
      </c>
      <c r="C765" s="13" t="s">
        <v>118</v>
      </c>
      <c r="D765" s="13" t="s">
        <v>119</v>
      </c>
      <c r="E765" s="13" t="s">
        <v>80</v>
      </c>
      <c r="F765" s="13" t="s">
        <v>54</v>
      </c>
      <c r="G765" s="13">
        <v>2806.12</v>
      </c>
      <c r="H765" s="13">
        <v>33673.440000000002</v>
      </c>
      <c r="I765" s="13">
        <v>222.71</v>
      </c>
      <c r="J765" s="13">
        <v>22833.72</v>
      </c>
      <c r="K765" s="13">
        <v>102.53</v>
      </c>
      <c r="L765" s="13">
        <v>10.58</v>
      </c>
      <c r="M765" s="13">
        <v>0</v>
      </c>
      <c r="N765" s="13">
        <v>0</v>
      </c>
      <c r="O765" s="13">
        <v>342509.17</v>
      </c>
      <c r="P765" s="13">
        <v>1552179.76</v>
      </c>
      <c r="Q765" s="13"/>
      <c r="R765" s="13">
        <v>79.83</v>
      </c>
      <c r="S765" s="13">
        <v>-16.72</v>
      </c>
      <c r="T765" s="13" t="s">
        <v>1740</v>
      </c>
      <c r="U765" s="13" t="s">
        <v>1173</v>
      </c>
      <c r="V765" s="13"/>
      <c r="W765" s="13"/>
      <c r="X765" s="13"/>
      <c r="Y765" s="13"/>
      <c r="Z765" s="13"/>
      <c r="AA765" s="13"/>
      <c r="AB765" s="14"/>
    </row>
    <row r="766" spans="1:28">
      <c r="A766" s="9" t="s">
        <v>2345</v>
      </c>
      <c r="B766" s="10" t="s">
        <v>2346</v>
      </c>
      <c r="C766" s="10" t="s">
        <v>51</v>
      </c>
      <c r="D766" s="10" t="s">
        <v>100</v>
      </c>
      <c r="E766" s="10" t="s">
        <v>67</v>
      </c>
      <c r="F766" s="10" t="s">
        <v>86</v>
      </c>
      <c r="G766" s="10">
        <v>543.75</v>
      </c>
      <c r="H766" s="10">
        <v>6525</v>
      </c>
      <c r="I766" s="10">
        <v>794.95</v>
      </c>
      <c r="J766" s="10">
        <v>16571.64</v>
      </c>
      <c r="K766" s="10">
        <v>20.85</v>
      </c>
      <c r="L766" s="10">
        <v>11.94</v>
      </c>
      <c r="M766" s="10">
        <v>0</v>
      </c>
      <c r="N766" s="10">
        <v>63.03</v>
      </c>
      <c r="O766" s="10">
        <v>730352.2</v>
      </c>
      <c r="P766" s="10">
        <v>14565807.93</v>
      </c>
      <c r="Q766" s="10">
        <v>19.899999999999999</v>
      </c>
      <c r="R766" s="10">
        <v>67.25</v>
      </c>
      <c r="S766" s="10">
        <v>13.04</v>
      </c>
      <c r="T766" s="10" t="s">
        <v>1258</v>
      </c>
      <c r="U766" s="10" t="s">
        <v>1360</v>
      </c>
      <c r="V766" s="10"/>
      <c r="W766" s="10"/>
      <c r="X766" s="10"/>
      <c r="Y766" s="10"/>
      <c r="Z766" s="10"/>
      <c r="AA766" s="10"/>
      <c r="AB766" s="11"/>
    </row>
    <row r="767" spans="1:28">
      <c r="A767" s="12" t="s">
        <v>2347</v>
      </c>
      <c r="B767" s="13" t="s">
        <v>1485</v>
      </c>
      <c r="C767" s="13" t="s">
        <v>99</v>
      </c>
      <c r="D767" s="13" t="s">
        <v>119</v>
      </c>
      <c r="E767" s="13" t="s">
        <v>80</v>
      </c>
      <c r="F767" s="13" t="s">
        <v>54</v>
      </c>
      <c r="G767" s="13">
        <v>2099.33</v>
      </c>
      <c r="H767" s="13">
        <v>25191.96</v>
      </c>
      <c r="I767" s="13">
        <v>226.67</v>
      </c>
      <c r="J767" s="13">
        <v>22699.91</v>
      </c>
      <c r="K767" s="13">
        <v>100.15</v>
      </c>
      <c r="L767" s="13">
        <v>1.46</v>
      </c>
      <c r="M767" s="13">
        <v>0</v>
      </c>
      <c r="N767" s="13">
        <v>402.98</v>
      </c>
      <c r="O767" s="13">
        <v>532208.28</v>
      </c>
      <c r="P767" s="13">
        <v>14783108.789999999</v>
      </c>
      <c r="Q767" s="13">
        <v>27.8</v>
      </c>
      <c r="R767" s="13">
        <v>79.680000000000007</v>
      </c>
      <c r="S767" s="13">
        <v>-29.33</v>
      </c>
      <c r="T767" s="13" t="s">
        <v>320</v>
      </c>
      <c r="U767" s="13" t="s">
        <v>2348</v>
      </c>
      <c r="V767" s="13"/>
      <c r="W767" s="13"/>
      <c r="X767" s="13"/>
      <c r="Y767" s="13"/>
      <c r="Z767" s="13"/>
      <c r="AA767" s="13"/>
      <c r="AB767" s="14"/>
    </row>
    <row r="768" spans="1:28">
      <c r="A768" s="9" t="s">
        <v>2349</v>
      </c>
      <c r="B768" s="10" t="s">
        <v>2350</v>
      </c>
      <c r="C768" s="10" t="s">
        <v>59</v>
      </c>
      <c r="D768" s="10" t="s">
        <v>52</v>
      </c>
      <c r="E768" s="10" t="s">
        <v>133</v>
      </c>
      <c r="F768" s="10" t="s">
        <v>86</v>
      </c>
      <c r="G768" s="10">
        <v>9240.2800000000007</v>
      </c>
      <c r="H768" s="10">
        <v>110883.36</v>
      </c>
      <c r="I768" s="10">
        <v>363.6</v>
      </c>
      <c r="J768" s="10">
        <v>86594.39</v>
      </c>
      <c r="K768" s="10"/>
      <c r="L768" s="10">
        <v>0.86</v>
      </c>
      <c r="M768" s="10">
        <v>3117.37</v>
      </c>
      <c r="N768" s="10">
        <v>2283.9499999999998</v>
      </c>
      <c r="O768" s="10">
        <v>194653.93</v>
      </c>
      <c r="P768" s="10">
        <v>13613551.41</v>
      </c>
      <c r="Q768" s="10">
        <v>69.900000000000006</v>
      </c>
      <c r="R768" s="10">
        <v>-41.85</v>
      </c>
      <c r="S768" s="10">
        <v>44.42</v>
      </c>
      <c r="T768" s="10" t="s">
        <v>1001</v>
      </c>
      <c r="U768" s="10" t="s">
        <v>2341</v>
      </c>
      <c r="V768" s="10"/>
      <c r="W768" s="10"/>
      <c r="X768" s="10"/>
      <c r="Y768" s="10"/>
      <c r="Z768" s="10"/>
      <c r="AA768" s="10"/>
      <c r="AB768" s="11"/>
    </row>
    <row r="769" spans="1:28">
      <c r="A769" s="12" t="s">
        <v>2351</v>
      </c>
      <c r="B769" s="13" t="s">
        <v>2352</v>
      </c>
      <c r="C769" s="13" t="s">
        <v>175</v>
      </c>
      <c r="D769" s="13" t="s">
        <v>73</v>
      </c>
      <c r="E769" s="13" t="s">
        <v>133</v>
      </c>
      <c r="F769" s="13" t="s">
        <v>86</v>
      </c>
      <c r="G769" s="13">
        <v>10050.61</v>
      </c>
      <c r="H769" s="13">
        <v>120607.32</v>
      </c>
      <c r="I769" s="13">
        <v>408.88</v>
      </c>
      <c r="J769" s="13">
        <v>108168.47</v>
      </c>
      <c r="K769" s="13">
        <v>264.55</v>
      </c>
      <c r="L769" s="13">
        <v>1.4</v>
      </c>
      <c r="M769" s="13">
        <v>19.09</v>
      </c>
      <c r="N769" s="13">
        <v>0</v>
      </c>
      <c r="O769" s="13">
        <v>617203.05000000005</v>
      </c>
      <c r="P769" s="13">
        <v>1592875.01</v>
      </c>
      <c r="Q769" s="13">
        <v>2.6</v>
      </c>
      <c r="R769" s="13">
        <v>80.39</v>
      </c>
      <c r="S769" s="13">
        <v>-20.38</v>
      </c>
      <c r="T769" s="13" t="s">
        <v>2058</v>
      </c>
      <c r="U769" s="13" t="s">
        <v>1284</v>
      </c>
      <c r="V769" s="13"/>
      <c r="W769" s="13"/>
      <c r="X769" s="13"/>
      <c r="Y769" s="13"/>
      <c r="Z769" s="13"/>
      <c r="AA769" s="13"/>
      <c r="AB769" s="14"/>
    </row>
    <row r="770" spans="1:28">
      <c r="A770" s="9" t="s">
        <v>2353</v>
      </c>
      <c r="B770" s="10" t="s">
        <v>1086</v>
      </c>
      <c r="C770" s="10" t="s">
        <v>85</v>
      </c>
      <c r="D770" s="10" t="s">
        <v>100</v>
      </c>
      <c r="E770" s="10" t="s">
        <v>53</v>
      </c>
      <c r="F770" s="10" t="s">
        <v>75</v>
      </c>
      <c r="G770" s="10">
        <v>13558.12</v>
      </c>
      <c r="H770" s="10">
        <v>162697.44</v>
      </c>
      <c r="I770" s="10">
        <v>353.18</v>
      </c>
      <c r="J770" s="10">
        <v>274954.34000000003</v>
      </c>
      <c r="K770" s="10">
        <v>778.51</v>
      </c>
      <c r="L770" s="10">
        <v>8.25</v>
      </c>
      <c r="M770" s="10">
        <v>3326.48</v>
      </c>
      <c r="N770" s="10">
        <v>380.37</v>
      </c>
      <c r="O770" s="10">
        <v>943255.02</v>
      </c>
      <c r="P770" s="10">
        <v>14514045.699999999</v>
      </c>
      <c r="Q770" s="10">
        <v>15.4</v>
      </c>
      <c r="R770" s="10">
        <v>76.09</v>
      </c>
      <c r="S770" s="10">
        <v>38.44</v>
      </c>
      <c r="T770" s="10" t="s">
        <v>1945</v>
      </c>
      <c r="U770" s="10" t="s">
        <v>273</v>
      </c>
      <c r="V770" s="10"/>
      <c r="W770" s="10"/>
      <c r="X770" s="10"/>
      <c r="Y770" s="10"/>
      <c r="Z770" s="10"/>
      <c r="AA770" s="10"/>
      <c r="AB770" s="11"/>
    </row>
    <row r="771" spans="1:28">
      <c r="A771" s="12" t="s">
        <v>2354</v>
      </c>
      <c r="B771" s="13" t="s">
        <v>2355</v>
      </c>
      <c r="C771" s="13" t="s">
        <v>138</v>
      </c>
      <c r="D771" s="13" t="s">
        <v>73</v>
      </c>
      <c r="E771" s="13" t="s">
        <v>90</v>
      </c>
      <c r="F771" s="13" t="s">
        <v>75</v>
      </c>
      <c r="G771" s="13">
        <v>3486.67</v>
      </c>
      <c r="H771" s="13">
        <v>41840.04</v>
      </c>
      <c r="I771" s="13">
        <v>722.26</v>
      </c>
      <c r="J771" s="13">
        <v>46769.91</v>
      </c>
      <c r="K771" s="13">
        <v>64.75</v>
      </c>
      <c r="L771" s="13">
        <v>3.42</v>
      </c>
      <c r="M771" s="13">
        <v>1022.42</v>
      </c>
      <c r="N771" s="13">
        <v>234.3</v>
      </c>
      <c r="O771" s="13">
        <v>881505.57</v>
      </c>
      <c r="P771" s="13">
        <v>20703796.899999999</v>
      </c>
      <c r="Q771" s="13">
        <v>23.5</v>
      </c>
      <c r="R771" s="13">
        <v>67.209999999999994</v>
      </c>
      <c r="S771" s="13">
        <v>44.92</v>
      </c>
      <c r="T771" s="13" t="s">
        <v>2356</v>
      </c>
      <c r="U771" s="13" t="s">
        <v>2357</v>
      </c>
      <c r="V771" s="13"/>
      <c r="W771" s="13"/>
      <c r="X771" s="13"/>
      <c r="Y771" s="13"/>
      <c r="Z771" s="13"/>
      <c r="AA771" s="13"/>
      <c r="AB771" s="14"/>
    </row>
    <row r="772" spans="1:28">
      <c r="A772" s="9" t="s">
        <v>2358</v>
      </c>
      <c r="B772" s="10" t="s">
        <v>2359</v>
      </c>
      <c r="C772" s="10" t="s">
        <v>99</v>
      </c>
      <c r="D772" s="10" t="s">
        <v>119</v>
      </c>
      <c r="E772" s="10" t="s">
        <v>74</v>
      </c>
      <c r="F772" s="10" t="s">
        <v>86</v>
      </c>
      <c r="G772" s="10">
        <v>9602.2099999999991</v>
      </c>
      <c r="H772" s="10">
        <v>115226.52</v>
      </c>
      <c r="I772" s="10">
        <v>142.57</v>
      </c>
      <c r="J772" s="10">
        <v>199816.26</v>
      </c>
      <c r="K772" s="10">
        <v>1401.53</v>
      </c>
      <c r="L772" s="10">
        <v>9.58</v>
      </c>
      <c r="M772" s="10">
        <v>2456.98</v>
      </c>
      <c r="N772" s="10">
        <v>0</v>
      </c>
      <c r="O772" s="10">
        <v>769044.4</v>
      </c>
      <c r="P772" s="10">
        <v>1828191.92</v>
      </c>
      <c r="Q772" s="10">
        <v>2.4</v>
      </c>
      <c r="R772" s="10">
        <v>73.349999999999994</v>
      </c>
      <c r="S772" s="10">
        <v>15.76</v>
      </c>
      <c r="T772" s="10" t="s">
        <v>2348</v>
      </c>
      <c r="U772" s="10" t="s">
        <v>1597</v>
      </c>
      <c r="V772" s="10"/>
      <c r="W772" s="10"/>
      <c r="X772" s="10"/>
      <c r="Y772" s="10"/>
      <c r="Z772" s="10"/>
      <c r="AA772" s="10"/>
      <c r="AB772" s="11"/>
    </row>
    <row r="773" spans="1:28">
      <c r="A773" s="12" t="s">
        <v>2360</v>
      </c>
      <c r="B773" s="13" t="s">
        <v>757</v>
      </c>
      <c r="C773" s="13" t="s">
        <v>66</v>
      </c>
      <c r="D773" s="13" t="s">
        <v>100</v>
      </c>
      <c r="E773" s="13" t="s">
        <v>80</v>
      </c>
      <c r="F773" s="13" t="s">
        <v>54</v>
      </c>
      <c r="G773" s="13">
        <v>10785.95</v>
      </c>
      <c r="H773" s="13">
        <v>129431.4</v>
      </c>
      <c r="I773" s="13">
        <v>165.36</v>
      </c>
      <c r="J773" s="13">
        <v>117090.9</v>
      </c>
      <c r="K773" s="13">
        <v>708.1</v>
      </c>
      <c r="L773" s="13">
        <v>7.06</v>
      </c>
      <c r="M773" s="13">
        <v>2194.4299999999998</v>
      </c>
      <c r="N773" s="13">
        <v>0</v>
      </c>
      <c r="O773" s="13">
        <v>610836.03</v>
      </c>
      <c r="P773" s="13">
        <v>3293779.71</v>
      </c>
      <c r="Q773" s="13">
        <v>5.4</v>
      </c>
      <c r="R773" s="13">
        <v>70.63</v>
      </c>
      <c r="S773" s="13">
        <v>-33.92</v>
      </c>
      <c r="T773" s="13" t="s">
        <v>1899</v>
      </c>
      <c r="U773" s="13" t="s">
        <v>1412</v>
      </c>
      <c r="V773" s="13"/>
      <c r="W773" s="13"/>
      <c r="X773" s="13"/>
      <c r="Y773" s="13"/>
      <c r="Z773" s="13"/>
      <c r="AA773" s="13"/>
      <c r="AB773" s="14"/>
    </row>
    <row r="774" spans="1:28">
      <c r="A774" s="9" t="s">
        <v>2361</v>
      </c>
      <c r="B774" s="10" t="s">
        <v>521</v>
      </c>
      <c r="C774" s="10" t="s">
        <v>138</v>
      </c>
      <c r="D774" s="10" t="s">
        <v>119</v>
      </c>
      <c r="E774" s="10" t="s">
        <v>53</v>
      </c>
      <c r="F774" s="10" t="s">
        <v>75</v>
      </c>
      <c r="G774" s="10">
        <v>17860.93</v>
      </c>
      <c r="H774" s="10">
        <v>214331.16</v>
      </c>
      <c r="I774" s="10">
        <v>470.43</v>
      </c>
      <c r="J774" s="10">
        <v>302807.78000000003</v>
      </c>
      <c r="K774" s="10">
        <v>643.67999999999995</v>
      </c>
      <c r="L774" s="10">
        <v>0.65</v>
      </c>
      <c r="M774" s="10">
        <v>0</v>
      </c>
      <c r="N774" s="10">
        <v>0</v>
      </c>
      <c r="O774" s="10">
        <v>190555.23</v>
      </c>
      <c r="P774" s="10">
        <v>12754090.49</v>
      </c>
      <c r="Q774" s="10">
        <v>66.900000000000006</v>
      </c>
      <c r="R774" s="10">
        <v>57.19</v>
      </c>
      <c r="S774" s="10">
        <v>59.77</v>
      </c>
      <c r="T774" s="10" t="s">
        <v>2362</v>
      </c>
      <c r="U774" s="10" t="s">
        <v>283</v>
      </c>
      <c r="V774" s="10"/>
      <c r="W774" s="10"/>
      <c r="X774" s="10"/>
      <c r="Y774" s="10"/>
      <c r="Z774" s="10"/>
      <c r="AA774" s="10"/>
      <c r="AB774" s="11"/>
    </row>
    <row r="775" spans="1:28">
      <c r="A775" s="12" t="s">
        <v>2363</v>
      </c>
      <c r="B775" s="13" t="s">
        <v>2090</v>
      </c>
      <c r="C775" s="13" t="s">
        <v>138</v>
      </c>
      <c r="D775" s="13" t="s">
        <v>73</v>
      </c>
      <c r="E775" s="13" t="s">
        <v>74</v>
      </c>
      <c r="F775" s="13" t="s">
        <v>54</v>
      </c>
      <c r="G775" s="13">
        <v>15845.77</v>
      </c>
      <c r="H775" s="13">
        <v>190149.24</v>
      </c>
      <c r="I775" s="13">
        <v>70.36</v>
      </c>
      <c r="J775" s="13">
        <v>436244.87</v>
      </c>
      <c r="K775" s="13">
        <v>6200.18</v>
      </c>
      <c r="L775" s="13">
        <v>4.49</v>
      </c>
      <c r="M775" s="13">
        <v>3607.57</v>
      </c>
      <c r="N775" s="13">
        <v>2647.81</v>
      </c>
      <c r="O775" s="13">
        <v>321388.43</v>
      </c>
      <c r="P775" s="13">
        <v>3813192.14</v>
      </c>
      <c r="Q775" s="13">
        <v>11.9</v>
      </c>
      <c r="R775" s="13">
        <v>69.430000000000007</v>
      </c>
      <c r="S775" s="13">
        <v>46.29</v>
      </c>
      <c r="T775" s="13" t="s">
        <v>2364</v>
      </c>
      <c r="U775" s="13" t="s">
        <v>2365</v>
      </c>
      <c r="V775" s="13"/>
      <c r="W775" s="13"/>
      <c r="X775" s="13"/>
      <c r="Y775" s="13"/>
      <c r="Z775" s="13"/>
      <c r="AA775" s="13"/>
      <c r="AB775" s="14"/>
    </row>
    <row r="776" spans="1:28">
      <c r="A776" s="9" t="s">
        <v>2366</v>
      </c>
      <c r="B776" s="10" t="s">
        <v>1246</v>
      </c>
      <c r="C776" s="10" t="s">
        <v>59</v>
      </c>
      <c r="D776" s="10" t="s">
        <v>52</v>
      </c>
      <c r="E776" s="10" t="s">
        <v>133</v>
      </c>
      <c r="F776" s="10" t="s">
        <v>86</v>
      </c>
      <c r="G776" s="10">
        <v>8616.74</v>
      </c>
      <c r="H776" s="10">
        <v>103400.88</v>
      </c>
      <c r="I776" s="10">
        <v>469.69</v>
      </c>
      <c r="J776" s="10">
        <v>41805.15</v>
      </c>
      <c r="K776" s="10">
        <v>89.01</v>
      </c>
      <c r="L776" s="10">
        <v>10.73</v>
      </c>
      <c r="M776" s="10">
        <v>0</v>
      </c>
      <c r="N776" s="10">
        <v>0</v>
      </c>
      <c r="O776" s="10">
        <v>229477.62</v>
      </c>
      <c r="P776" s="10">
        <v>22336111.899999999</v>
      </c>
      <c r="Q776" s="10">
        <v>97.3</v>
      </c>
      <c r="R776" s="10">
        <v>55.42</v>
      </c>
      <c r="S776" s="10">
        <v>56.5</v>
      </c>
      <c r="T776" s="10" t="s">
        <v>1438</v>
      </c>
      <c r="U776" s="10" t="s">
        <v>2367</v>
      </c>
      <c r="V776" s="10"/>
      <c r="W776" s="10"/>
      <c r="X776" s="10"/>
      <c r="Y776" s="10"/>
      <c r="Z776" s="10"/>
      <c r="AA776" s="10"/>
      <c r="AB776" s="11"/>
    </row>
    <row r="777" spans="1:28">
      <c r="A777" s="12" t="s">
        <v>2368</v>
      </c>
      <c r="B777" s="13" t="s">
        <v>2369</v>
      </c>
      <c r="C777" s="13" t="s">
        <v>143</v>
      </c>
      <c r="D777" s="13" t="s">
        <v>73</v>
      </c>
      <c r="E777" s="13" t="s">
        <v>133</v>
      </c>
      <c r="F777" s="13" t="s">
        <v>54</v>
      </c>
      <c r="G777" s="13">
        <v>8121.67</v>
      </c>
      <c r="H777" s="13">
        <v>97460.04</v>
      </c>
      <c r="I777" s="13">
        <v>664.54</v>
      </c>
      <c r="J777" s="13">
        <v>80997.63</v>
      </c>
      <c r="K777" s="13">
        <v>121.89</v>
      </c>
      <c r="L777" s="13">
        <v>47</v>
      </c>
      <c r="M777" s="13">
        <v>1878.39</v>
      </c>
      <c r="N777" s="13">
        <v>446.01</v>
      </c>
      <c r="O777" s="13">
        <v>558489.54</v>
      </c>
      <c r="P777" s="13">
        <v>11061379.460000001</v>
      </c>
      <c r="Q777" s="13">
        <v>19.8</v>
      </c>
      <c r="R777" s="13">
        <v>58.03</v>
      </c>
      <c r="S777" s="13">
        <v>-37.85</v>
      </c>
      <c r="T777" s="13" t="s">
        <v>2370</v>
      </c>
      <c r="U777" s="13" t="s">
        <v>2371</v>
      </c>
      <c r="V777" s="13"/>
      <c r="W777" s="13"/>
      <c r="X777" s="13"/>
      <c r="Y777" s="13"/>
      <c r="Z777" s="13"/>
      <c r="AA777" s="13"/>
      <c r="AB777" s="14"/>
    </row>
    <row r="778" spans="1:28">
      <c r="A778" s="9" t="s">
        <v>2372</v>
      </c>
      <c r="B778" s="10" t="s">
        <v>2373</v>
      </c>
      <c r="C778" s="10" t="s">
        <v>99</v>
      </c>
      <c r="D778" s="10" t="s">
        <v>52</v>
      </c>
      <c r="E778" s="10" t="s">
        <v>61</v>
      </c>
      <c r="F778" s="10" t="s">
        <v>54</v>
      </c>
      <c r="G778" s="10">
        <v>7778.62</v>
      </c>
      <c r="H778" s="10">
        <v>93343.44</v>
      </c>
      <c r="I778" s="10">
        <v>431.59</v>
      </c>
      <c r="J778" s="10">
        <v>160533.35999999999</v>
      </c>
      <c r="K778" s="10">
        <v>-371.96</v>
      </c>
      <c r="L778" s="10">
        <v>6.74</v>
      </c>
      <c r="M778" s="10">
        <v>1151.82</v>
      </c>
      <c r="N778" s="10">
        <v>0</v>
      </c>
      <c r="O778" s="10">
        <v>459271.22</v>
      </c>
      <c r="P778" s="10">
        <v>1407616.72</v>
      </c>
      <c r="Q778" s="10">
        <v>3.1</v>
      </c>
      <c r="R778" s="10">
        <v>74.34</v>
      </c>
      <c r="S778" s="10">
        <v>55.37</v>
      </c>
      <c r="T778" s="10" t="s">
        <v>2374</v>
      </c>
      <c r="U778" s="10" t="s">
        <v>481</v>
      </c>
      <c r="V778" s="10"/>
      <c r="W778" s="10"/>
      <c r="X778" s="10"/>
      <c r="Y778" s="10"/>
      <c r="Z778" s="10"/>
      <c r="AA778" s="10"/>
      <c r="AB778" s="11"/>
    </row>
    <row r="779" spans="1:28">
      <c r="A779" s="12" t="s">
        <v>2375</v>
      </c>
      <c r="B779" s="13" t="s">
        <v>2376</v>
      </c>
      <c r="C779" s="13" t="s">
        <v>138</v>
      </c>
      <c r="D779" s="13" t="s">
        <v>60</v>
      </c>
      <c r="E779" s="13" t="s">
        <v>80</v>
      </c>
      <c r="F779" s="13" t="s">
        <v>86</v>
      </c>
      <c r="G779" s="13">
        <v>6989.16</v>
      </c>
      <c r="H779" s="13">
        <v>83869.919999999998</v>
      </c>
      <c r="I779" s="13">
        <v>194.55</v>
      </c>
      <c r="J779" s="13">
        <v>142275</v>
      </c>
      <c r="K779" s="13">
        <v>731.3</v>
      </c>
      <c r="L779" s="13">
        <v>3.68</v>
      </c>
      <c r="M779" s="13">
        <v>453.58</v>
      </c>
      <c r="N779" s="13">
        <v>43.53</v>
      </c>
      <c r="O779" s="13">
        <v>831294.44</v>
      </c>
      <c r="P779" s="13">
        <v>7950525.3300000001</v>
      </c>
      <c r="Q779" s="13">
        <v>9.6</v>
      </c>
      <c r="R779" s="13">
        <v>74.75</v>
      </c>
      <c r="S779" s="13">
        <v>-30.35</v>
      </c>
      <c r="T779" s="13" t="s">
        <v>1335</v>
      </c>
      <c r="U779" s="13" t="s">
        <v>998</v>
      </c>
      <c r="V779" s="13"/>
      <c r="W779" s="13"/>
      <c r="X779" s="13"/>
      <c r="Y779" s="13"/>
      <c r="Z779" s="13"/>
      <c r="AA779" s="13"/>
      <c r="AB779" s="14"/>
    </row>
    <row r="780" spans="1:28">
      <c r="A780" s="9" t="s">
        <v>2377</v>
      </c>
      <c r="B780" s="10" t="s">
        <v>431</v>
      </c>
      <c r="C780" s="10" t="s">
        <v>175</v>
      </c>
      <c r="D780" s="10" t="s">
        <v>119</v>
      </c>
      <c r="E780" s="10" t="s">
        <v>80</v>
      </c>
      <c r="F780" s="10" t="s">
        <v>75</v>
      </c>
      <c r="G780" s="10">
        <v>16457.68</v>
      </c>
      <c r="H780" s="10">
        <v>197492.16</v>
      </c>
      <c r="I780" s="10">
        <v>241.04</v>
      </c>
      <c r="J780" s="10">
        <v>110325.94</v>
      </c>
      <c r="K780" s="10">
        <v>457.71</v>
      </c>
      <c r="L780" s="10">
        <v>6.17</v>
      </c>
      <c r="M780" s="10">
        <v>0</v>
      </c>
      <c r="N780" s="10">
        <v>3040.93</v>
      </c>
      <c r="O780" s="10">
        <v>434504.33</v>
      </c>
      <c r="P780" s="10">
        <v>19196043.190000001</v>
      </c>
      <c r="Q780" s="10">
        <v>44.2</v>
      </c>
      <c r="R780" s="10">
        <v>55.88</v>
      </c>
      <c r="S780" s="10">
        <v>41.83</v>
      </c>
      <c r="T780" s="10" t="s">
        <v>2378</v>
      </c>
      <c r="U780" s="10" t="s">
        <v>2379</v>
      </c>
      <c r="V780" s="10"/>
      <c r="W780" s="10"/>
      <c r="X780" s="10"/>
      <c r="Y780" s="10"/>
      <c r="Z780" s="10"/>
      <c r="AA780" s="10"/>
      <c r="AB780" s="11"/>
    </row>
    <row r="781" spans="1:28">
      <c r="A781" s="12" t="s">
        <v>2380</v>
      </c>
      <c r="B781" s="13" t="s">
        <v>1553</v>
      </c>
      <c r="C781" s="13" t="s">
        <v>51</v>
      </c>
      <c r="D781" s="13" t="s">
        <v>60</v>
      </c>
      <c r="E781" s="13" t="s">
        <v>80</v>
      </c>
      <c r="F781" s="13" t="s">
        <v>86</v>
      </c>
      <c r="G781" s="13">
        <v>7683.04</v>
      </c>
      <c r="H781" s="13">
        <v>92196.479999999996</v>
      </c>
      <c r="I781" s="13">
        <v>148.18</v>
      </c>
      <c r="J781" s="13">
        <v>77070.929999999993</v>
      </c>
      <c r="K781" s="13">
        <v>520.12</v>
      </c>
      <c r="L781" s="13">
        <v>0.8</v>
      </c>
      <c r="M781" s="13">
        <v>1233.8900000000001</v>
      </c>
      <c r="N781" s="13">
        <v>0</v>
      </c>
      <c r="O781" s="13">
        <v>232258.61</v>
      </c>
      <c r="P781" s="13">
        <v>7547020.75</v>
      </c>
      <c r="Q781" s="13">
        <v>32.5</v>
      </c>
      <c r="R781" s="13">
        <v>55.16</v>
      </c>
      <c r="S781" s="13">
        <v>-20.04</v>
      </c>
      <c r="T781" s="13" t="s">
        <v>2381</v>
      </c>
      <c r="U781" s="13" t="s">
        <v>1357</v>
      </c>
      <c r="V781" s="13"/>
      <c r="W781" s="13"/>
      <c r="X781" s="13"/>
      <c r="Y781" s="13"/>
      <c r="Z781" s="13"/>
      <c r="AA781" s="13"/>
      <c r="AB781" s="14"/>
    </row>
    <row r="782" spans="1:28">
      <c r="A782" s="9" t="s">
        <v>2382</v>
      </c>
      <c r="B782" s="10" t="s">
        <v>2383</v>
      </c>
      <c r="C782" s="10" t="s">
        <v>128</v>
      </c>
      <c r="D782" s="10" t="s">
        <v>119</v>
      </c>
      <c r="E782" s="10" t="s">
        <v>80</v>
      </c>
      <c r="F782" s="10" t="s">
        <v>75</v>
      </c>
      <c r="G782" s="10">
        <v>3834.66</v>
      </c>
      <c r="H782" s="10">
        <v>46015.92</v>
      </c>
      <c r="I782" s="10">
        <v>154.07</v>
      </c>
      <c r="J782" s="10">
        <v>90931.16</v>
      </c>
      <c r="K782" s="10">
        <v>590.19000000000005</v>
      </c>
      <c r="L782" s="10">
        <v>11.08</v>
      </c>
      <c r="M782" s="10">
        <v>799.03</v>
      </c>
      <c r="N782" s="10">
        <v>265.48</v>
      </c>
      <c r="O782" s="10">
        <v>532704.38</v>
      </c>
      <c r="P782" s="10">
        <v>20622428.59</v>
      </c>
      <c r="Q782" s="10">
        <v>38.700000000000003</v>
      </c>
      <c r="R782" s="10">
        <v>63.36</v>
      </c>
      <c r="S782" s="10">
        <v>-26.39</v>
      </c>
      <c r="T782" s="10" t="s">
        <v>2384</v>
      </c>
      <c r="U782" s="10" t="s">
        <v>2385</v>
      </c>
      <c r="V782" s="10"/>
      <c r="W782" s="10"/>
      <c r="X782" s="10"/>
      <c r="Y782" s="10"/>
      <c r="Z782" s="10"/>
      <c r="AA782" s="10"/>
      <c r="AB782" s="11"/>
    </row>
    <row r="783" spans="1:28">
      <c r="A783" s="12" t="s">
        <v>2386</v>
      </c>
      <c r="B783" s="13" t="s">
        <v>2387</v>
      </c>
      <c r="C783" s="13" t="s">
        <v>59</v>
      </c>
      <c r="D783" s="13" t="s">
        <v>100</v>
      </c>
      <c r="E783" s="13" t="s">
        <v>61</v>
      </c>
      <c r="F783" s="13" t="s">
        <v>86</v>
      </c>
      <c r="G783" s="13">
        <v>12349.06</v>
      </c>
      <c r="H783" s="13">
        <v>148188.72</v>
      </c>
      <c r="I783" s="13">
        <v>405.89</v>
      </c>
      <c r="J783" s="13">
        <v>340223.86</v>
      </c>
      <c r="K783" s="13">
        <v>838.22</v>
      </c>
      <c r="L783" s="13">
        <v>2.57</v>
      </c>
      <c r="M783" s="13">
        <v>971.07</v>
      </c>
      <c r="N783" s="13">
        <v>894.2</v>
      </c>
      <c r="O783" s="13">
        <v>220610.47</v>
      </c>
      <c r="P783" s="13">
        <v>12053306.880000001</v>
      </c>
      <c r="Q783" s="13">
        <v>54.6</v>
      </c>
      <c r="R783" s="13">
        <v>68.349999999999994</v>
      </c>
      <c r="S783" s="13">
        <v>-22.42</v>
      </c>
      <c r="T783" s="13" t="s">
        <v>1315</v>
      </c>
      <c r="U783" s="13" t="s">
        <v>1296</v>
      </c>
      <c r="V783" s="13"/>
      <c r="W783" s="13"/>
      <c r="X783" s="13"/>
      <c r="Y783" s="13"/>
      <c r="Z783" s="13"/>
      <c r="AA783" s="13"/>
      <c r="AB783" s="14"/>
    </row>
    <row r="784" spans="1:28">
      <c r="A784" s="9" t="s">
        <v>2388</v>
      </c>
      <c r="B784" s="10" t="s">
        <v>2389</v>
      </c>
      <c r="C784" s="10" t="s">
        <v>59</v>
      </c>
      <c r="D784" s="10" t="s">
        <v>119</v>
      </c>
      <c r="E784" s="10" t="s">
        <v>61</v>
      </c>
      <c r="F784" s="10" t="s">
        <v>54</v>
      </c>
      <c r="G784" s="10">
        <v>9894.51</v>
      </c>
      <c r="H784" s="10">
        <v>118734.12</v>
      </c>
      <c r="I784" s="10">
        <v>655.29</v>
      </c>
      <c r="J784" s="10">
        <v>125652.32</v>
      </c>
      <c r="K784" s="10">
        <v>191.75</v>
      </c>
      <c r="L784" s="10">
        <v>11.41</v>
      </c>
      <c r="M784" s="10">
        <v>3395.16</v>
      </c>
      <c r="N784" s="10">
        <v>63.79</v>
      </c>
      <c r="O784" s="10">
        <v>587948.24</v>
      </c>
      <c r="P784" s="10">
        <v>21514268.640000001</v>
      </c>
      <c r="Q784" s="10">
        <v>36.6</v>
      </c>
      <c r="R784" s="10">
        <v>66.930000000000007</v>
      </c>
      <c r="S784" s="10">
        <v>14.53</v>
      </c>
      <c r="T784" s="10" t="s">
        <v>2065</v>
      </c>
      <c r="U784" s="10" t="s">
        <v>1740</v>
      </c>
      <c r="V784" s="10"/>
      <c r="W784" s="10"/>
      <c r="X784" s="10"/>
      <c r="Y784" s="10"/>
      <c r="Z784" s="10"/>
      <c r="AA784" s="10"/>
      <c r="AB784" s="11"/>
    </row>
    <row r="785" spans="1:28">
      <c r="A785" s="12" t="s">
        <v>2390</v>
      </c>
      <c r="B785" s="13" t="s">
        <v>801</v>
      </c>
      <c r="C785" s="13" t="s">
        <v>128</v>
      </c>
      <c r="D785" s="13" t="s">
        <v>52</v>
      </c>
      <c r="E785" s="13" t="s">
        <v>133</v>
      </c>
      <c r="F785" s="13" t="s">
        <v>86</v>
      </c>
      <c r="G785" s="13">
        <v>14431.03</v>
      </c>
      <c r="H785" s="13">
        <v>173172.36</v>
      </c>
      <c r="I785" s="13">
        <v>407.67</v>
      </c>
      <c r="J785" s="13">
        <v>458944.63</v>
      </c>
      <c r="K785" s="13">
        <v>1125.77</v>
      </c>
      <c r="L785" s="13">
        <v>6.83</v>
      </c>
      <c r="M785" s="13">
        <v>560.45000000000005</v>
      </c>
      <c r="N785" s="13">
        <v>0</v>
      </c>
      <c r="O785" s="13">
        <v>665614.5</v>
      </c>
      <c r="P785" s="13">
        <v>19696263.969999999</v>
      </c>
      <c r="Q785" s="13">
        <v>29.6</v>
      </c>
      <c r="R785" s="13">
        <v>-33.6</v>
      </c>
      <c r="S785" s="13">
        <v>-15.88</v>
      </c>
      <c r="T785" s="13" t="s">
        <v>2391</v>
      </c>
      <c r="U785" s="13" t="s">
        <v>2392</v>
      </c>
      <c r="V785" s="13"/>
      <c r="W785" s="13"/>
      <c r="X785" s="13"/>
      <c r="Y785" s="13"/>
      <c r="Z785" s="13"/>
      <c r="AA785" s="13"/>
      <c r="AB785" s="14"/>
    </row>
    <row r="786" spans="1:28">
      <c r="A786" s="9" t="s">
        <v>2393</v>
      </c>
      <c r="B786" s="10" t="s">
        <v>2394</v>
      </c>
      <c r="C786" s="10" t="s">
        <v>99</v>
      </c>
      <c r="D786" s="10" t="s">
        <v>60</v>
      </c>
      <c r="E786" s="10" t="s">
        <v>67</v>
      </c>
      <c r="F786" s="10" t="s">
        <v>86</v>
      </c>
      <c r="G786" s="10">
        <v>16043.48</v>
      </c>
      <c r="H786" s="10">
        <v>192521.76</v>
      </c>
      <c r="I786" s="10">
        <v>852.32</v>
      </c>
      <c r="J786" s="10">
        <v>132354.66</v>
      </c>
      <c r="K786" s="10"/>
      <c r="L786" s="10">
        <v>11.78</v>
      </c>
      <c r="M786" s="10">
        <v>0</v>
      </c>
      <c r="N786" s="10">
        <v>409.73</v>
      </c>
      <c r="O786" s="10">
        <v>441367.28</v>
      </c>
      <c r="P786" s="10">
        <v>15738638.869999999</v>
      </c>
      <c r="Q786" s="10">
        <v>35.700000000000003</v>
      </c>
      <c r="R786" s="10">
        <v>70.040000000000006</v>
      </c>
      <c r="S786" s="10">
        <v>36.53</v>
      </c>
      <c r="T786" s="10" t="s">
        <v>2395</v>
      </c>
      <c r="U786" s="10" t="s">
        <v>425</v>
      </c>
      <c r="V786" s="10"/>
      <c r="W786" s="10"/>
      <c r="X786" s="10"/>
      <c r="Y786" s="10"/>
      <c r="Z786" s="10"/>
      <c r="AA786" s="10"/>
      <c r="AB786" s="11"/>
    </row>
    <row r="787" spans="1:28">
      <c r="A787" s="12" t="s">
        <v>2396</v>
      </c>
      <c r="B787" s="13" t="s">
        <v>1546</v>
      </c>
      <c r="C787" s="13" t="s">
        <v>105</v>
      </c>
      <c r="D787" s="13" t="s">
        <v>60</v>
      </c>
      <c r="E787" s="13" t="s">
        <v>53</v>
      </c>
      <c r="F787" s="13" t="s">
        <v>86</v>
      </c>
      <c r="G787" s="13">
        <v>6805.25</v>
      </c>
      <c r="H787" s="13">
        <v>81663</v>
      </c>
      <c r="I787" s="13">
        <v>327.94</v>
      </c>
      <c r="J787" s="13">
        <v>154631.19</v>
      </c>
      <c r="K787" s="13">
        <v>471.52</v>
      </c>
      <c r="L787" s="13">
        <v>7.18</v>
      </c>
      <c r="M787" s="13">
        <v>19.5</v>
      </c>
      <c r="N787" s="13">
        <v>1062.07</v>
      </c>
      <c r="O787" s="13">
        <v>648894.56000000006</v>
      </c>
      <c r="P787" s="13">
        <v>3799049.49</v>
      </c>
      <c r="Q787" s="13">
        <v>5.9</v>
      </c>
      <c r="R787" s="13">
        <v>68.92</v>
      </c>
      <c r="S787" s="13">
        <v>57.85</v>
      </c>
      <c r="T787" s="13" t="s">
        <v>726</v>
      </c>
      <c r="U787" s="13" t="s">
        <v>603</v>
      </c>
      <c r="V787" s="13"/>
      <c r="W787" s="13"/>
      <c r="X787" s="13"/>
      <c r="Y787" s="13"/>
      <c r="Z787" s="13"/>
      <c r="AA787" s="13"/>
      <c r="AB787" s="14"/>
    </row>
    <row r="788" spans="1:28">
      <c r="A788" s="9" t="s">
        <v>2397</v>
      </c>
      <c r="B788" s="10" t="s">
        <v>2398</v>
      </c>
      <c r="C788" s="10" t="s">
        <v>99</v>
      </c>
      <c r="D788" s="10" t="s">
        <v>100</v>
      </c>
      <c r="E788" s="10" t="s">
        <v>61</v>
      </c>
      <c r="F788" s="10" t="s">
        <v>75</v>
      </c>
      <c r="G788" s="10">
        <v>11075.52</v>
      </c>
      <c r="H788" s="10">
        <v>132906.23999999999</v>
      </c>
      <c r="I788" s="10">
        <v>508.06</v>
      </c>
      <c r="J788" s="10">
        <v>119365.47</v>
      </c>
      <c r="K788" s="10">
        <v>234.94</v>
      </c>
      <c r="L788" s="10">
        <v>2.12</v>
      </c>
      <c r="M788" s="10">
        <v>1092.6400000000001</v>
      </c>
      <c r="N788" s="10">
        <v>0</v>
      </c>
      <c r="O788" s="10">
        <v>556914.71</v>
      </c>
      <c r="P788" s="10">
        <v>14417551.210000001</v>
      </c>
      <c r="Q788" s="10">
        <v>25.9</v>
      </c>
      <c r="R788" s="10">
        <v>57.58</v>
      </c>
      <c r="S788" s="10">
        <v>-21.99</v>
      </c>
      <c r="T788" s="10" t="s">
        <v>774</v>
      </c>
      <c r="U788" s="10" t="s">
        <v>2254</v>
      </c>
      <c r="V788" s="10"/>
      <c r="W788" s="10"/>
      <c r="X788" s="10"/>
      <c r="Y788" s="10"/>
      <c r="Z788" s="10"/>
      <c r="AA788" s="10"/>
      <c r="AB788" s="11"/>
    </row>
    <row r="789" spans="1:28">
      <c r="A789" s="12" t="s">
        <v>2399</v>
      </c>
      <c r="B789" s="13" t="s">
        <v>655</v>
      </c>
      <c r="C789" s="13" t="s">
        <v>128</v>
      </c>
      <c r="D789" s="13" t="s">
        <v>60</v>
      </c>
      <c r="E789" s="13" t="s">
        <v>90</v>
      </c>
      <c r="F789" s="13" t="s">
        <v>75</v>
      </c>
      <c r="G789" s="13">
        <v>10721.15</v>
      </c>
      <c r="H789" s="13">
        <v>128653.8</v>
      </c>
      <c r="I789" s="13">
        <v>1077.1099999999999</v>
      </c>
      <c r="J789" s="13">
        <v>80730.289999999994</v>
      </c>
      <c r="K789" s="13">
        <v>74.95</v>
      </c>
      <c r="L789" s="13">
        <v>9.43</v>
      </c>
      <c r="M789" s="13">
        <v>0</v>
      </c>
      <c r="N789" s="13">
        <v>0</v>
      </c>
      <c r="O789" s="13">
        <v>224019.18</v>
      </c>
      <c r="P789" s="13">
        <v>21631294.359999999</v>
      </c>
      <c r="Q789" s="13">
        <v>96.6</v>
      </c>
      <c r="R789" s="13">
        <v>68.069999999999993</v>
      </c>
      <c r="S789" s="13">
        <v>-4.45</v>
      </c>
      <c r="T789" s="13" t="s">
        <v>697</v>
      </c>
      <c r="U789" s="13" t="s">
        <v>368</v>
      </c>
      <c r="V789" s="13"/>
      <c r="W789" s="13"/>
      <c r="X789" s="13"/>
      <c r="Y789" s="13"/>
      <c r="Z789" s="13"/>
      <c r="AA789" s="13"/>
      <c r="AB789" s="14"/>
    </row>
    <row r="790" spans="1:28">
      <c r="A790" s="9" t="s">
        <v>2400</v>
      </c>
      <c r="B790" s="10" t="s">
        <v>1712</v>
      </c>
      <c r="C790" s="10" t="s">
        <v>143</v>
      </c>
      <c r="D790" s="10" t="s">
        <v>73</v>
      </c>
      <c r="E790" s="10" t="s">
        <v>61</v>
      </c>
      <c r="F790" s="10" t="s">
        <v>86</v>
      </c>
      <c r="G790" s="10">
        <v>15918.95</v>
      </c>
      <c r="H790" s="10">
        <v>191027.4</v>
      </c>
      <c r="I790" s="10">
        <v>471.19</v>
      </c>
      <c r="J790" s="10">
        <v>326420.03999999998</v>
      </c>
      <c r="K790" s="10">
        <v>692.76</v>
      </c>
      <c r="L790" s="10">
        <v>8.4600000000000009</v>
      </c>
      <c r="M790" s="10">
        <v>5318.58</v>
      </c>
      <c r="N790" s="10">
        <v>0</v>
      </c>
      <c r="O790" s="10">
        <v>673188.57</v>
      </c>
      <c r="P790" s="10">
        <v>23648719.489999998</v>
      </c>
      <c r="Q790" s="10">
        <v>35.1</v>
      </c>
      <c r="R790" s="10">
        <v>58.72</v>
      </c>
      <c r="S790" s="10">
        <v>-1.94</v>
      </c>
      <c r="T790" s="10" t="s">
        <v>2401</v>
      </c>
      <c r="U790" s="10" t="s">
        <v>1394</v>
      </c>
      <c r="V790" s="10"/>
      <c r="W790" s="10"/>
      <c r="X790" s="10"/>
      <c r="Y790" s="10"/>
      <c r="Z790" s="10"/>
      <c r="AA790" s="10"/>
      <c r="AB790" s="11"/>
    </row>
    <row r="791" spans="1:28">
      <c r="A791" s="12" t="s">
        <v>2402</v>
      </c>
      <c r="B791" s="13" t="s">
        <v>98</v>
      </c>
      <c r="C791" s="13" t="s">
        <v>51</v>
      </c>
      <c r="D791" s="13" t="s">
        <v>119</v>
      </c>
      <c r="E791" s="13" t="s">
        <v>80</v>
      </c>
      <c r="F791" s="13" t="s">
        <v>54</v>
      </c>
      <c r="G791" s="13">
        <v>17557.830000000002</v>
      </c>
      <c r="H791" s="13">
        <v>210693.96</v>
      </c>
      <c r="I791" s="13">
        <v>252.35</v>
      </c>
      <c r="J791" s="13">
        <v>528792.53</v>
      </c>
      <c r="K791" s="13">
        <v>2095.4699999999998</v>
      </c>
      <c r="L791" s="13">
        <v>5.68</v>
      </c>
      <c r="M791" s="13">
        <v>1372.79</v>
      </c>
      <c r="N791" s="13">
        <v>3387.39</v>
      </c>
      <c r="O791" s="13">
        <v>705316.05</v>
      </c>
      <c r="P791" s="13">
        <v>7988195.5899999999</v>
      </c>
      <c r="Q791" s="13">
        <v>11.3</v>
      </c>
      <c r="R791" s="13">
        <v>73.53</v>
      </c>
      <c r="S791" s="13">
        <v>-2.74</v>
      </c>
      <c r="T791" s="13" t="s">
        <v>2403</v>
      </c>
      <c r="U791" s="13" t="s">
        <v>857</v>
      </c>
      <c r="V791" s="13"/>
      <c r="W791" s="13"/>
      <c r="X791" s="13"/>
      <c r="Y791" s="13"/>
      <c r="Z791" s="13"/>
      <c r="AA791" s="13"/>
      <c r="AB791" s="14"/>
    </row>
    <row r="792" spans="1:28">
      <c r="A792" s="9" t="s">
        <v>2404</v>
      </c>
      <c r="B792" s="10" t="s">
        <v>2405</v>
      </c>
      <c r="C792" s="10" t="s">
        <v>66</v>
      </c>
      <c r="D792" s="10" t="s">
        <v>119</v>
      </c>
      <c r="E792" s="10" t="s">
        <v>80</v>
      </c>
      <c r="F792" s="10" t="s">
        <v>86</v>
      </c>
      <c r="G792" s="10">
        <v>2988.34</v>
      </c>
      <c r="H792" s="10">
        <v>35860.080000000002</v>
      </c>
      <c r="I792" s="10">
        <v>270.10000000000002</v>
      </c>
      <c r="J792" s="10">
        <v>46281.13</v>
      </c>
      <c r="K792" s="10">
        <v>171.35</v>
      </c>
      <c r="L792" s="10">
        <v>11.07</v>
      </c>
      <c r="M792" s="10">
        <v>912.44</v>
      </c>
      <c r="N792" s="10">
        <v>369.08</v>
      </c>
      <c r="O792" s="10">
        <v>680603.51</v>
      </c>
      <c r="P792" s="10">
        <v>11948211.619999999</v>
      </c>
      <c r="Q792" s="10">
        <v>17.600000000000001</v>
      </c>
      <c r="R792" s="10">
        <v>73.77</v>
      </c>
      <c r="S792" s="10">
        <v>53.69</v>
      </c>
      <c r="T792" s="10" t="s">
        <v>2406</v>
      </c>
      <c r="U792" s="10" t="s">
        <v>106</v>
      </c>
      <c r="V792" s="10"/>
      <c r="W792" s="10"/>
      <c r="X792" s="10"/>
      <c r="Y792" s="10"/>
      <c r="Z792" s="10"/>
      <c r="AA792" s="10"/>
      <c r="AB792" s="11"/>
    </row>
    <row r="793" spans="1:28">
      <c r="A793" s="12" t="s">
        <v>2407</v>
      </c>
      <c r="B793" s="13" t="s">
        <v>2408</v>
      </c>
      <c r="C793" s="13" t="s">
        <v>105</v>
      </c>
      <c r="D793" s="13" t="s">
        <v>73</v>
      </c>
      <c r="E793" s="13" t="s">
        <v>133</v>
      </c>
      <c r="F793" s="13" t="s">
        <v>86</v>
      </c>
      <c r="G793" s="13">
        <v>4923.6400000000003</v>
      </c>
      <c r="H793" s="13">
        <v>59083.68</v>
      </c>
      <c r="I793" s="13">
        <v>362.51</v>
      </c>
      <c r="J793" s="13">
        <v>56486.05</v>
      </c>
      <c r="K793" s="13">
        <v>155.82</v>
      </c>
      <c r="L793" s="13">
        <v>8.69</v>
      </c>
      <c r="M793" s="13">
        <v>1634.57</v>
      </c>
      <c r="N793" s="13">
        <v>0</v>
      </c>
      <c r="O793" s="13">
        <v>183218.13</v>
      </c>
      <c r="P793" s="13">
        <v>21169584.350000001</v>
      </c>
      <c r="Q793" s="13">
        <v>115.5</v>
      </c>
      <c r="R793" s="13">
        <v>71.290000000000006</v>
      </c>
      <c r="S793" s="13">
        <v>-10.35</v>
      </c>
      <c r="T793" s="13" t="s">
        <v>2409</v>
      </c>
      <c r="U793" s="13" t="s">
        <v>1541</v>
      </c>
      <c r="V793" s="13"/>
      <c r="W793" s="13"/>
      <c r="X793" s="13"/>
      <c r="Y793" s="13"/>
      <c r="Z793" s="13"/>
      <c r="AA793" s="13"/>
      <c r="AB793" s="14"/>
    </row>
    <row r="794" spans="1:28">
      <c r="A794" s="9" t="s">
        <v>2410</v>
      </c>
      <c r="B794" s="10" t="s">
        <v>2411</v>
      </c>
      <c r="C794" s="10" t="s">
        <v>51</v>
      </c>
      <c r="D794" s="10" t="s">
        <v>100</v>
      </c>
      <c r="E794" s="10" t="s">
        <v>53</v>
      </c>
      <c r="F794" s="10" t="s">
        <v>54</v>
      </c>
      <c r="G794" s="10">
        <v>11031.4</v>
      </c>
      <c r="H794" s="10">
        <v>132376.79999999999</v>
      </c>
      <c r="I794" s="10">
        <v>397.02</v>
      </c>
      <c r="J794" s="10">
        <v>201111.82</v>
      </c>
      <c r="K794" s="10">
        <v>506.55</v>
      </c>
      <c r="L794" s="10">
        <v>5.52</v>
      </c>
      <c r="M794" s="10">
        <v>2807.35</v>
      </c>
      <c r="N794" s="10">
        <v>2576.87</v>
      </c>
      <c r="O794" s="10">
        <v>761543.24</v>
      </c>
      <c r="P794" s="10">
        <v>5265220.45</v>
      </c>
      <c r="Q794" s="10">
        <v>6.9</v>
      </c>
      <c r="R794" s="10">
        <v>67.81</v>
      </c>
      <c r="S794" s="10">
        <v>20.63</v>
      </c>
      <c r="T794" s="10" t="s">
        <v>954</v>
      </c>
      <c r="U794" s="10" t="s">
        <v>2099</v>
      </c>
      <c r="V794" s="10"/>
      <c r="W794" s="10"/>
      <c r="X794" s="10"/>
      <c r="Y794" s="10"/>
      <c r="Z794" s="10"/>
      <c r="AA794" s="10"/>
      <c r="AB794" s="11"/>
    </row>
    <row r="795" spans="1:28">
      <c r="A795" s="12" t="s">
        <v>2412</v>
      </c>
      <c r="B795" s="13" t="s">
        <v>113</v>
      </c>
      <c r="C795" s="13" t="s">
        <v>105</v>
      </c>
      <c r="D795" s="13" t="s">
        <v>119</v>
      </c>
      <c r="E795" s="13" t="s">
        <v>133</v>
      </c>
      <c r="F795" s="13" t="s">
        <v>54</v>
      </c>
      <c r="G795" s="13">
        <v>11364.17</v>
      </c>
      <c r="H795" s="13">
        <v>136370.04</v>
      </c>
      <c r="I795" s="13">
        <v>371.77</v>
      </c>
      <c r="J795" s="13">
        <v>288736.40000000002</v>
      </c>
      <c r="K795" s="13">
        <v>776.65</v>
      </c>
      <c r="L795" s="13">
        <v>7.46</v>
      </c>
      <c r="M795" s="13">
        <v>3847.97</v>
      </c>
      <c r="N795" s="13">
        <v>1929.92</v>
      </c>
      <c r="O795" s="13">
        <v>885389.77</v>
      </c>
      <c r="P795" s="13">
        <v>5418440.7300000004</v>
      </c>
      <c r="Q795" s="13">
        <v>6.1</v>
      </c>
      <c r="R795" s="13">
        <v>65.81</v>
      </c>
      <c r="S795" s="13">
        <v>58.15</v>
      </c>
      <c r="T795" s="13" t="s">
        <v>2413</v>
      </c>
      <c r="U795" s="13" t="s">
        <v>2414</v>
      </c>
      <c r="V795" s="13"/>
      <c r="W795" s="13"/>
      <c r="X795" s="13"/>
      <c r="Y795" s="13"/>
      <c r="Z795" s="13"/>
      <c r="AA795" s="13"/>
      <c r="AB795" s="14"/>
    </row>
    <row r="796" spans="1:28">
      <c r="A796" s="9" t="s">
        <v>2415</v>
      </c>
      <c r="B796" s="10" t="s">
        <v>2416</v>
      </c>
      <c r="C796" s="10" t="s">
        <v>175</v>
      </c>
      <c r="D796" s="10" t="s">
        <v>100</v>
      </c>
      <c r="E796" s="10" t="s">
        <v>53</v>
      </c>
      <c r="F796" s="10" t="s">
        <v>54</v>
      </c>
      <c r="G796" s="10">
        <v>3007.43</v>
      </c>
      <c r="H796" s="10">
        <v>36089.160000000003</v>
      </c>
      <c r="I796" s="10">
        <v>412.98</v>
      </c>
      <c r="J796" s="10">
        <v>68600.03</v>
      </c>
      <c r="K796" s="10">
        <v>166.11</v>
      </c>
      <c r="L796" s="10">
        <v>2.16</v>
      </c>
      <c r="M796" s="10">
        <v>615.71</v>
      </c>
      <c r="N796" s="10">
        <v>544.47</v>
      </c>
      <c r="O796" s="10">
        <v>191490.95</v>
      </c>
      <c r="P796" s="10">
        <v>24771242.16</v>
      </c>
      <c r="Q796" s="10">
        <v>129.4</v>
      </c>
      <c r="R796" s="10">
        <v>67.11</v>
      </c>
      <c r="S796" s="10">
        <v>-20.78</v>
      </c>
      <c r="T796" s="10" t="s">
        <v>69</v>
      </c>
      <c r="U796" s="10" t="s">
        <v>1501</v>
      </c>
      <c r="V796" s="10"/>
      <c r="W796" s="10"/>
      <c r="X796" s="10"/>
      <c r="Y796" s="10"/>
      <c r="Z796" s="10"/>
      <c r="AA796" s="10"/>
      <c r="AB796" s="11"/>
    </row>
    <row r="797" spans="1:28">
      <c r="A797" s="12" t="s">
        <v>2417</v>
      </c>
      <c r="B797" s="13" t="s">
        <v>123</v>
      </c>
      <c r="C797" s="13" t="s">
        <v>85</v>
      </c>
      <c r="D797" s="13" t="s">
        <v>60</v>
      </c>
      <c r="E797" s="13" t="s">
        <v>67</v>
      </c>
      <c r="F797" s="13" t="s">
        <v>86</v>
      </c>
      <c r="G797" s="13">
        <v>10373.11</v>
      </c>
      <c r="H797" s="13">
        <v>124477.32</v>
      </c>
      <c r="I797" s="13">
        <v>751.23</v>
      </c>
      <c r="J797" s="13">
        <v>129867.06</v>
      </c>
      <c r="K797" s="13"/>
      <c r="L797" s="13">
        <v>1.83</v>
      </c>
      <c r="M797" s="13">
        <v>3570.2</v>
      </c>
      <c r="N797" s="13">
        <v>0</v>
      </c>
      <c r="O797" s="13">
        <v>513499.85</v>
      </c>
      <c r="P797" s="13">
        <v>14282047.300000001</v>
      </c>
      <c r="Q797" s="13">
        <v>27.8</v>
      </c>
      <c r="R797" s="13">
        <v>73.599999999999994</v>
      </c>
      <c r="S797" s="13">
        <v>-39.22</v>
      </c>
      <c r="T797" s="13" t="s">
        <v>1654</v>
      </c>
      <c r="U797" s="13" t="s">
        <v>425</v>
      </c>
      <c r="V797" s="13"/>
      <c r="W797" s="13"/>
      <c r="X797" s="13"/>
      <c r="Y797" s="13"/>
      <c r="Z797" s="13"/>
      <c r="AA797" s="13"/>
      <c r="AB797" s="14"/>
    </row>
    <row r="798" spans="1:28">
      <c r="A798" s="9" t="s">
        <v>2418</v>
      </c>
      <c r="B798" s="10" t="s">
        <v>969</v>
      </c>
      <c r="C798" s="10" t="s">
        <v>51</v>
      </c>
      <c r="D798" s="10" t="s">
        <v>100</v>
      </c>
      <c r="E798" s="10" t="s">
        <v>133</v>
      </c>
      <c r="F798" s="10" t="s">
        <v>75</v>
      </c>
      <c r="G798" s="10">
        <v>10008.379999999999</v>
      </c>
      <c r="H798" s="10">
        <v>120100.56</v>
      </c>
      <c r="I798" s="10">
        <v>637.89</v>
      </c>
      <c r="J798" s="10">
        <v>200765.95</v>
      </c>
      <c r="K798" s="10">
        <v>314.73</v>
      </c>
      <c r="L798" s="10">
        <v>7.31</v>
      </c>
      <c r="M798" s="10">
        <v>0</v>
      </c>
      <c r="N798" s="10">
        <v>881.7</v>
      </c>
      <c r="O798" s="10">
        <v>564420.82999999996</v>
      </c>
      <c r="P798" s="10">
        <v>8230123.5599999996</v>
      </c>
      <c r="Q798" s="10">
        <v>14.6</v>
      </c>
      <c r="R798" s="10">
        <v>62.99</v>
      </c>
      <c r="S798" s="10">
        <v>-27.97</v>
      </c>
      <c r="T798" s="10" t="s">
        <v>1885</v>
      </c>
      <c r="U798" s="10" t="s">
        <v>2419</v>
      </c>
      <c r="V798" s="10"/>
      <c r="W798" s="10"/>
      <c r="X798" s="10"/>
      <c r="Y798" s="10"/>
      <c r="Z798" s="10"/>
      <c r="AA798" s="10"/>
      <c r="AB798" s="11"/>
    </row>
    <row r="799" spans="1:28">
      <c r="A799" s="12" t="s">
        <v>2420</v>
      </c>
      <c r="B799" s="13" t="s">
        <v>2421</v>
      </c>
      <c r="C799" s="13" t="s">
        <v>72</v>
      </c>
      <c r="D799" s="13" t="s">
        <v>52</v>
      </c>
      <c r="E799" s="13" t="s">
        <v>90</v>
      </c>
      <c r="F799" s="13" t="s">
        <v>54</v>
      </c>
      <c r="G799" s="13">
        <v>1463.9</v>
      </c>
      <c r="H799" s="13">
        <v>17566.8</v>
      </c>
      <c r="I799" s="13">
        <v>1072.95</v>
      </c>
      <c r="J799" s="13">
        <v>39737.69</v>
      </c>
      <c r="K799" s="13">
        <v>37.04</v>
      </c>
      <c r="L799" s="13">
        <v>1.83</v>
      </c>
      <c r="M799" s="13">
        <v>454.26</v>
      </c>
      <c r="N799" s="13">
        <v>0</v>
      </c>
      <c r="O799" s="13">
        <v>686133.1</v>
      </c>
      <c r="P799" s="13">
        <v>18683079.219999999</v>
      </c>
      <c r="Q799" s="13">
        <v>27.2</v>
      </c>
      <c r="R799" s="13">
        <v>57.97</v>
      </c>
      <c r="S799" s="13">
        <v>-10.92</v>
      </c>
      <c r="T799" s="13" t="s">
        <v>2422</v>
      </c>
      <c r="U799" s="13" t="s">
        <v>1338</v>
      </c>
      <c r="V799" s="13"/>
      <c r="W799" s="13"/>
      <c r="X799" s="13"/>
      <c r="Y799" s="13"/>
      <c r="Z799" s="13"/>
      <c r="AA799" s="13"/>
      <c r="AB799" s="14"/>
    </row>
    <row r="800" spans="1:28">
      <c r="A800" s="9" t="s">
        <v>2423</v>
      </c>
      <c r="B800" s="10" t="s">
        <v>2424</v>
      </c>
      <c r="C800" s="10" t="s">
        <v>143</v>
      </c>
      <c r="D800" s="10" t="s">
        <v>52</v>
      </c>
      <c r="E800" s="10" t="s">
        <v>74</v>
      </c>
      <c r="F800" s="10" t="s">
        <v>75</v>
      </c>
      <c r="G800" s="10">
        <v>16678.57</v>
      </c>
      <c r="H800" s="10">
        <v>200142.84</v>
      </c>
      <c r="I800" s="10">
        <v>132.81</v>
      </c>
      <c r="J800" s="10">
        <v>395333.39</v>
      </c>
      <c r="K800" s="10">
        <v>2976.68</v>
      </c>
      <c r="L800" s="10">
        <v>2.08</v>
      </c>
      <c r="M800" s="10">
        <v>166.06</v>
      </c>
      <c r="N800" s="10">
        <v>2336.5</v>
      </c>
      <c r="O800" s="10">
        <v>624538.06999999995</v>
      </c>
      <c r="P800" s="10">
        <v>24410874.969999999</v>
      </c>
      <c r="Q800" s="10">
        <v>39.1</v>
      </c>
      <c r="R800" s="10">
        <v>71.73</v>
      </c>
      <c r="S800" s="10">
        <v>-12.95</v>
      </c>
      <c r="T800" s="10" t="s">
        <v>1933</v>
      </c>
      <c r="U800" s="10" t="s">
        <v>2170</v>
      </c>
      <c r="V800" s="10"/>
      <c r="W800" s="10"/>
      <c r="X800" s="10"/>
      <c r="Y800" s="10"/>
      <c r="Z800" s="10"/>
      <c r="AA800" s="10"/>
      <c r="AB800" s="11"/>
    </row>
    <row r="801" spans="1:28">
      <c r="A801" s="12" t="s">
        <v>2425</v>
      </c>
      <c r="B801" s="13" t="s">
        <v>2426</v>
      </c>
      <c r="C801" s="13" t="s">
        <v>175</v>
      </c>
      <c r="D801" s="13" t="s">
        <v>60</v>
      </c>
      <c r="E801" s="13" t="s">
        <v>67</v>
      </c>
      <c r="F801" s="13" t="s">
        <v>54</v>
      </c>
      <c r="G801" s="13">
        <v>2706.28</v>
      </c>
      <c r="H801" s="13">
        <v>32475.360000000001</v>
      </c>
      <c r="I801" s="13">
        <v>826.68</v>
      </c>
      <c r="J801" s="13">
        <v>21421.38</v>
      </c>
      <c r="K801" s="13">
        <v>25.91</v>
      </c>
      <c r="L801" s="13">
        <v>11.47</v>
      </c>
      <c r="M801" s="13">
        <v>566.41999999999996</v>
      </c>
      <c r="N801" s="13">
        <v>0</v>
      </c>
      <c r="O801" s="13">
        <v>181087.49</v>
      </c>
      <c r="P801" s="13">
        <v>1237414.74</v>
      </c>
      <c r="Q801" s="13">
        <v>6.8</v>
      </c>
      <c r="R801" s="13">
        <v>-27.83</v>
      </c>
      <c r="S801" s="13">
        <v>25.65</v>
      </c>
      <c r="T801" s="13" t="s">
        <v>244</v>
      </c>
      <c r="U801" s="13" t="s">
        <v>2427</v>
      </c>
      <c r="V801" s="13"/>
      <c r="W801" s="13"/>
      <c r="X801" s="13"/>
      <c r="Y801" s="13"/>
      <c r="Z801" s="13"/>
      <c r="AA801" s="13"/>
      <c r="AB801" s="14"/>
    </row>
    <row r="802" spans="1:28">
      <c r="A802" s="9" t="s">
        <v>2428</v>
      </c>
      <c r="B802" s="10" t="s">
        <v>909</v>
      </c>
      <c r="C802" s="10" t="s">
        <v>277</v>
      </c>
      <c r="D802" s="10" t="s">
        <v>73</v>
      </c>
      <c r="E802" s="10" t="s">
        <v>53</v>
      </c>
      <c r="F802" s="10" t="s">
        <v>54</v>
      </c>
      <c r="G802" s="10">
        <v>5817.33</v>
      </c>
      <c r="H802" s="10">
        <v>69807.960000000006</v>
      </c>
      <c r="I802" s="10">
        <v>369.9</v>
      </c>
      <c r="J802" s="10">
        <v>106984.64</v>
      </c>
      <c r="K802" s="10">
        <v>289.23</v>
      </c>
      <c r="L802" s="10">
        <v>9.89</v>
      </c>
      <c r="M802" s="10">
        <v>614.38</v>
      </c>
      <c r="N802" s="10">
        <v>443.36</v>
      </c>
      <c r="O802" s="10">
        <v>841311.24</v>
      </c>
      <c r="P802" s="10">
        <v>22493512.739999998</v>
      </c>
      <c r="Q802" s="10">
        <v>26.7</v>
      </c>
      <c r="R802" s="10">
        <v>72.459999999999994</v>
      </c>
      <c r="S802" s="10">
        <v>13.72</v>
      </c>
      <c r="T802" s="10" t="s">
        <v>95</v>
      </c>
      <c r="U802" s="10" t="s">
        <v>2429</v>
      </c>
      <c r="V802" s="10"/>
      <c r="W802" s="10"/>
      <c r="X802" s="10"/>
      <c r="Y802" s="10"/>
      <c r="Z802" s="10"/>
      <c r="AA802" s="10"/>
      <c r="AB802" s="11"/>
    </row>
    <row r="803" spans="1:28">
      <c r="A803" s="12" t="s">
        <v>2430</v>
      </c>
      <c r="B803" s="13" t="s">
        <v>2431</v>
      </c>
      <c r="C803" s="13" t="s">
        <v>72</v>
      </c>
      <c r="D803" s="13" t="s">
        <v>119</v>
      </c>
      <c r="E803" s="13" t="s">
        <v>61</v>
      </c>
      <c r="F803" s="13" t="s">
        <v>75</v>
      </c>
      <c r="G803" s="13">
        <v>9225.35</v>
      </c>
      <c r="H803" s="13">
        <v>110704.2</v>
      </c>
      <c r="I803" s="13">
        <v>752.82</v>
      </c>
      <c r="J803" s="13">
        <v>129670.67</v>
      </c>
      <c r="K803" s="13"/>
      <c r="L803" s="13">
        <v>8.99</v>
      </c>
      <c r="M803" s="13">
        <v>0</v>
      </c>
      <c r="N803" s="13">
        <v>1393.72</v>
      </c>
      <c r="O803" s="13">
        <v>664843.01</v>
      </c>
      <c r="P803" s="13">
        <v>8908766.9399999995</v>
      </c>
      <c r="Q803" s="13">
        <v>13.4</v>
      </c>
      <c r="R803" s="13">
        <v>78.25</v>
      </c>
      <c r="S803" s="13">
        <v>-0.68</v>
      </c>
      <c r="T803" s="13" t="s">
        <v>2010</v>
      </c>
      <c r="U803" s="13" t="s">
        <v>609</v>
      </c>
      <c r="V803" s="13"/>
      <c r="W803" s="13"/>
      <c r="X803" s="13"/>
      <c r="Y803" s="13"/>
      <c r="Z803" s="13"/>
      <c r="AA803" s="13"/>
      <c r="AB803" s="14"/>
    </row>
    <row r="804" spans="1:28">
      <c r="A804" s="9" t="s">
        <v>2432</v>
      </c>
      <c r="B804" s="10" t="s">
        <v>2433</v>
      </c>
      <c r="C804" s="10" t="s">
        <v>277</v>
      </c>
      <c r="D804" s="10" t="s">
        <v>52</v>
      </c>
      <c r="E804" s="10" t="s">
        <v>90</v>
      </c>
      <c r="F804" s="10" t="s">
        <v>75</v>
      </c>
      <c r="G804" s="10">
        <v>6485.21</v>
      </c>
      <c r="H804" s="10">
        <v>77822.52</v>
      </c>
      <c r="I804" s="10">
        <v>738.27</v>
      </c>
      <c r="J804" s="10">
        <v>178752.06</v>
      </c>
      <c r="K804" s="10">
        <v>242.12</v>
      </c>
      <c r="L804" s="10">
        <v>2.77</v>
      </c>
      <c r="M804" s="10">
        <v>780.6</v>
      </c>
      <c r="N804" s="10">
        <v>0</v>
      </c>
      <c r="O804" s="10">
        <v>382174.97</v>
      </c>
      <c r="P804" s="10">
        <v>11852511.529999999</v>
      </c>
      <c r="Q804" s="10">
        <v>31</v>
      </c>
      <c r="R804" s="10">
        <v>67.319999999999993</v>
      </c>
      <c r="S804" s="10">
        <v>-1.86</v>
      </c>
      <c r="T804" s="10" t="s">
        <v>645</v>
      </c>
      <c r="U804" s="10" t="s">
        <v>711</v>
      </c>
      <c r="V804" s="10"/>
      <c r="W804" s="10"/>
      <c r="X804" s="10"/>
      <c r="Y804" s="10"/>
      <c r="Z804" s="10"/>
      <c r="AA804" s="10"/>
      <c r="AB804" s="11"/>
    </row>
    <row r="805" spans="1:28">
      <c r="A805" s="12" t="s">
        <v>2434</v>
      </c>
      <c r="B805" s="13" t="s">
        <v>2435</v>
      </c>
      <c r="C805" s="13" t="s">
        <v>99</v>
      </c>
      <c r="D805" s="13" t="s">
        <v>73</v>
      </c>
      <c r="E805" s="13" t="s">
        <v>53</v>
      </c>
      <c r="F805" s="13" t="s">
        <v>86</v>
      </c>
      <c r="G805" s="13">
        <v>5637.14</v>
      </c>
      <c r="H805" s="13">
        <v>67645.679999999993</v>
      </c>
      <c r="I805" s="13">
        <v>310.38</v>
      </c>
      <c r="J805" s="13">
        <v>78094.11</v>
      </c>
      <c r="K805" s="13">
        <v>251.61</v>
      </c>
      <c r="L805" s="13">
        <v>7.17</v>
      </c>
      <c r="M805" s="13">
        <v>776.38</v>
      </c>
      <c r="N805" s="13">
        <v>0</v>
      </c>
      <c r="O805" s="13">
        <v>534836.76</v>
      </c>
      <c r="P805" s="13">
        <v>22056078.620000001</v>
      </c>
      <c r="Q805" s="13">
        <v>41.2</v>
      </c>
      <c r="R805" s="13">
        <v>72.959999999999994</v>
      </c>
      <c r="S805" s="13">
        <v>-24.02</v>
      </c>
      <c r="T805" s="13" t="s">
        <v>1805</v>
      </c>
      <c r="U805" s="13" t="s">
        <v>601</v>
      </c>
      <c r="V805" s="13"/>
      <c r="W805" s="13"/>
      <c r="X805" s="13"/>
      <c r="Y805" s="13"/>
      <c r="Z805" s="13"/>
      <c r="AA805" s="13"/>
      <c r="AB805" s="14"/>
    </row>
    <row r="806" spans="1:28">
      <c r="A806" s="9" t="s">
        <v>2436</v>
      </c>
      <c r="B806" s="10" t="s">
        <v>1207</v>
      </c>
      <c r="C806" s="10" t="s">
        <v>66</v>
      </c>
      <c r="D806" s="10" t="s">
        <v>52</v>
      </c>
      <c r="E806" s="10" t="s">
        <v>61</v>
      </c>
      <c r="F806" s="10" t="s">
        <v>75</v>
      </c>
      <c r="G806" s="10">
        <v>13743.84</v>
      </c>
      <c r="H806" s="10">
        <v>164926.07999999999</v>
      </c>
      <c r="I806" s="10">
        <v>708.56</v>
      </c>
      <c r="J806" s="10">
        <v>325761.5</v>
      </c>
      <c r="K806" s="10">
        <v>459.75</v>
      </c>
      <c r="L806" s="10">
        <v>30.89</v>
      </c>
      <c r="M806" s="10">
        <v>0</v>
      </c>
      <c r="N806" s="10">
        <v>0</v>
      </c>
      <c r="O806" s="10">
        <v>590142.39</v>
      </c>
      <c r="P806" s="10">
        <v>3602658.76</v>
      </c>
      <c r="Q806" s="10">
        <v>6.1</v>
      </c>
      <c r="R806" s="10">
        <v>77.75</v>
      </c>
      <c r="S806" s="10">
        <v>-13.88</v>
      </c>
      <c r="T806" s="10" t="s">
        <v>1938</v>
      </c>
      <c r="U806" s="10" t="s">
        <v>2058</v>
      </c>
      <c r="V806" s="10"/>
      <c r="W806" s="10"/>
      <c r="X806" s="10"/>
      <c r="Y806" s="10"/>
      <c r="Z806" s="10"/>
      <c r="AA806" s="10"/>
      <c r="AB806" s="11"/>
    </row>
    <row r="807" spans="1:28">
      <c r="A807" s="12" t="s">
        <v>2437</v>
      </c>
      <c r="B807" s="13" t="s">
        <v>2438</v>
      </c>
      <c r="C807" s="13" t="s">
        <v>66</v>
      </c>
      <c r="D807" s="13" t="s">
        <v>52</v>
      </c>
      <c r="E807" s="13" t="s">
        <v>53</v>
      </c>
      <c r="F807" s="13" t="s">
        <v>54</v>
      </c>
      <c r="G807" s="13">
        <v>3339.96</v>
      </c>
      <c r="H807" s="13">
        <v>40079.519999999997</v>
      </c>
      <c r="I807" s="13">
        <v>492.54</v>
      </c>
      <c r="J807" s="13">
        <v>120906.05</v>
      </c>
      <c r="K807" s="13">
        <v>245.47</v>
      </c>
      <c r="L807" s="13">
        <v>0.68</v>
      </c>
      <c r="M807" s="13">
        <v>1012.34</v>
      </c>
      <c r="N807" s="13">
        <v>18.079999999999998</v>
      </c>
      <c r="O807" s="13">
        <v>583030.54</v>
      </c>
      <c r="P807" s="13">
        <v>14346235.51</v>
      </c>
      <c r="Q807" s="13">
        <v>24.6</v>
      </c>
      <c r="R807" s="13">
        <v>78.11</v>
      </c>
      <c r="S807" s="13">
        <v>13.07</v>
      </c>
      <c r="T807" s="13" t="s">
        <v>273</v>
      </c>
      <c r="U807" s="13" t="s">
        <v>1098</v>
      </c>
      <c r="V807" s="13"/>
      <c r="W807" s="13"/>
      <c r="X807" s="13"/>
      <c r="Y807" s="13"/>
      <c r="Z807" s="13"/>
      <c r="AA807" s="13"/>
      <c r="AB807" s="14"/>
    </row>
    <row r="808" spans="1:28">
      <c r="A808" s="9" t="s">
        <v>2439</v>
      </c>
      <c r="B808" s="10" t="s">
        <v>1628</v>
      </c>
      <c r="C808" s="10" t="s">
        <v>143</v>
      </c>
      <c r="D808" s="10" t="s">
        <v>100</v>
      </c>
      <c r="E808" s="10" t="s">
        <v>67</v>
      </c>
      <c r="F808" s="10" t="s">
        <v>75</v>
      </c>
      <c r="G808" s="10">
        <v>12918.65</v>
      </c>
      <c r="H808" s="10">
        <v>155023.79999999999</v>
      </c>
      <c r="I808" s="10">
        <v>986.43</v>
      </c>
      <c r="J808" s="10">
        <v>267553.25</v>
      </c>
      <c r="K808" s="10">
        <v>271.23</v>
      </c>
      <c r="L808" s="10">
        <v>2.62</v>
      </c>
      <c r="M808" s="10">
        <v>221.36</v>
      </c>
      <c r="N808" s="10">
        <v>1129.32</v>
      </c>
      <c r="O808" s="10">
        <v>224164.83</v>
      </c>
      <c r="P808" s="10">
        <v>7257840.5999999996</v>
      </c>
      <c r="Q808" s="10">
        <v>32.4</v>
      </c>
      <c r="R808" s="10">
        <v>75.010000000000005</v>
      </c>
      <c r="S808" s="10">
        <v>56.03</v>
      </c>
      <c r="T808" s="10" t="s">
        <v>335</v>
      </c>
      <c r="U808" s="10" t="s">
        <v>687</v>
      </c>
      <c r="V808" s="10"/>
      <c r="W808" s="10"/>
      <c r="X808" s="10"/>
      <c r="Y808" s="10"/>
      <c r="Z808" s="10"/>
      <c r="AA808" s="10"/>
      <c r="AB808" s="11"/>
    </row>
    <row r="809" spans="1:28">
      <c r="A809" s="12" t="s">
        <v>2440</v>
      </c>
      <c r="B809" s="13" t="s">
        <v>2441</v>
      </c>
      <c r="C809" s="13" t="s">
        <v>66</v>
      </c>
      <c r="D809" s="13" t="s">
        <v>60</v>
      </c>
      <c r="E809" s="13" t="s">
        <v>74</v>
      </c>
      <c r="F809" s="13" t="s">
        <v>54</v>
      </c>
      <c r="G809" s="13">
        <v>1223.48</v>
      </c>
      <c r="H809" s="13">
        <v>14681.76</v>
      </c>
      <c r="I809" s="13">
        <v>97.62</v>
      </c>
      <c r="J809" s="13">
        <v>30244.5</v>
      </c>
      <c r="K809" s="13">
        <v>309.82</v>
      </c>
      <c r="L809" s="13">
        <v>2.5</v>
      </c>
      <c r="M809" s="13">
        <v>70.67</v>
      </c>
      <c r="N809" s="13">
        <v>70.400000000000006</v>
      </c>
      <c r="O809" s="13">
        <v>821274.05</v>
      </c>
      <c r="P809" s="13">
        <v>22780806.489999998</v>
      </c>
      <c r="Q809" s="13">
        <v>27.7</v>
      </c>
      <c r="R809" s="13">
        <v>61.52</v>
      </c>
      <c r="S809" s="13">
        <v>7.44</v>
      </c>
      <c r="T809" s="13" t="s">
        <v>155</v>
      </c>
      <c r="U809" s="13" t="s">
        <v>618</v>
      </c>
      <c r="V809" s="13"/>
      <c r="W809" s="13"/>
      <c r="X809" s="13"/>
      <c r="Y809" s="13"/>
      <c r="Z809" s="13"/>
      <c r="AA809" s="13"/>
      <c r="AB809" s="14"/>
    </row>
    <row r="810" spans="1:28">
      <c r="A810" s="9" t="s">
        <v>2442</v>
      </c>
      <c r="B810" s="10" t="s">
        <v>1532</v>
      </c>
      <c r="C810" s="10" t="s">
        <v>72</v>
      </c>
      <c r="D810" s="10" t="s">
        <v>73</v>
      </c>
      <c r="E810" s="10" t="s">
        <v>53</v>
      </c>
      <c r="F810" s="10" t="s">
        <v>86</v>
      </c>
      <c r="G810" s="10">
        <v>16293.87</v>
      </c>
      <c r="H810" s="10">
        <v>195526.44</v>
      </c>
      <c r="I810" s="10">
        <v>254.93</v>
      </c>
      <c r="J810" s="10">
        <v>221856.15</v>
      </c>
      <c r="K810" s="10">
        <v>870.26</v>
      </c>
      <c r="L810" s="10">
        <v>6.95</v>
      </c>
      <c r="M810" s="10">
        <v>1394.09</v>
      </c>
      <c r="N810" s="10">
        <v>445.05</v>
      </c>
      <c r="O810" s="10">
        <v>618244.54</v>
      </c>
      <c r="P810" s="10">
        <v>3492290.98</v>
      </c>
      <c r="Q810" s="10">
        <v>5.6</v>
      </c>
      <c r="R810" s="10">
        <v>59.92</v>
      </c>
      <c r="S810" s="10">
        <v>-24.07</v>
      </c>
      <c r="T810" s="10" t="s">
        <v>106</v>
      </c>
      <c r="U810" s="10" t="s">
        <v>2443</v>
      </c>
      <c r="V810" s="10"/>
      <c r="W810" s="10"/>
      <c r="X810" s="10"/>
      <c r="Y810" s="10"/>
      <c r="Z810" s="10"/>
      <c r="AA810" s="10"/>
      <c r="AB810" s="11"/>
    </row>
    <row r="811" spans="1:28">
      <c r="A811" s="12" t="s">
        <v>2444</v>
      </c>
      <c r="B811" s="13" t="s">
        <v>2445</v>
      </c>
      <c r="C811" s="13" t="s">
        <v>138</v>
      </c>
      <c r="D811" s="13" t="s">
        <v>100</v>
      </c>
      <c r="E811" s="13" t="s">
        <v>53</v>
      </c>
      <c r="F811" s="13" t="s">
        <v>86</v>
      </c>
      <c r="G811" s="13">
        <v>3522.42</v>
      </c>
      <c r="H811" s="13">
        <v>42269.04</v>
      </c>
      <c r="I811" s="13">
        <v>534.73</v>
      </c>
      <c r="J811" s="13">
        <v>33202.29</v>
      </c>
      <c r="K811" s="13">
        <v>62.09</v>
      </c>
      <c r="L811" s="13">
        <v>11.14</v>
      </c>
      <c r="M811" s="13">
        <v>473.16</v>
      </c>
      <c r="N811" s="13">
        <v>0</v>
      </c>
      <c r="O811" s="13">
        <v>565575.01</v>
      </c>
      <c r="P811" s="13">
        <v>17722315.079999998</v>
      </c>
      <c r="Q811" s="13">
        <v>31.3</v>
      </c>
      <c r="R811" s="13">
        <v>72.790000000000006</v>
      </c>
      <c r="S811" s="13">
        <v>38.5</v>
      </c>
      <c r="T811" s="13" t="s">
        <v>2054</v>
      </c>
      <c r="U811" s="13" t="s">
        <v>2165</v>
      </c>
      <c r="V811" s="13"/>
      <c r="W811" s="13"/>
      <c r="X811" s="13"/>
      <c r="Y811" s="13"/>
      <c r="Z811" s="13"/>
      <c r="AA811" s="13"/>
      <c r="AB811" s="14"/>
    </row>
    <row r="812" spans="1:28">
      <c r="A812" s="9" t="s">
        <v>2446</v>
      </c>
      <c r="B812" s="10" t="s">
        <v>2447</v>
      </c>
      <c r="C812" s="10" t="s">
        <v>128</v>
      </c>
      <c r="D812" s="10" t="s">
        <v>60</v>
      </c>
      <c r="E812" s="10" t="s">
        <v>133</v>
      </c>
      <c r="F812" s="10" t="s">
        <v>86</v>
      </c>
      <c r="G812" s="10">
        <v>10692.63</v>
      </c>
      <c r="H812" s="10">
        <v>128311.56</v>
      </c>
      <c r="I812" s="10">
        <v>450.85</v>
      </c>
      <c r="J812" s="10">
        <v>225979.89</v>
      </c>
      <c r="K812" s="10">
        <v>501.23</v>
      </c>
      <c r="L812" s="10">
        <v>4.1500000000000004</v>
      </c>
      <c r="M812" s="10">
        <v>1607.2</v>
      </c>
      <c r="N812" s="10">
        <v>2259.27</v>
      </c>
      <c r="O812" s="10">
        <v>337589.13</v>
      </c>
      <c r="P812" s="10">
        <v>18165389.609999999</v>
      </c>
      <c r="Q812" s="10">
        <v>53.8</v>
      </c>
      <c r="R812" s="10">
        <v>76.28</v>
      </c>
      <c r="S812" s="10">
        <v>-12.94</v>
      </c>
      <c r="T812" s="10" t="s">
        <v>507</v>
      </c>
      <c r="U812" s="10" t="s">
        <v>2160</v>
      </c>
      <c r="V812" s="10"/>
      <c r="W812" s="10"/>
      <c r="X812" s="10"/>
      <c r="Y812" s="10"/>
      <c r="Z812" s="10"/>
      <c r="AA812" s="10"/>
      <c r="AB812" s="11"/>
    </row>
    <row r="813" spans="1:28">
      <c r="A813" s="12" t="s">
        <v>2448</v>
      </c>
      <c r="B813" s="13" t="s">
        <v>2449</v>
      </c>
      <c r="C813" s="13" t="s">
        <v>51</v>
      </c>
      <c r="D813" s="13" t="s">
        <v>100</v>
      </c>
      <c r="E813" s="13" t="s">
        <v>74</v>
      </c>
      <c r="F813" s="13" t="s">
        <v>86</v>
      </c>
      <c r="G813" s="13">
        <v>15981.87</v>
      </c>
      <c r="H813" s="13">
        <v>191782.44</v>
      </c>
      <c r="I813" s="13">
        <v>127.44</v>
      </c>
      <c r="J813" s="13">
        <v>386279.65</v>
      </c>
      <c r="K813" s="13">
        <v>3031.07</v>
      </c>
      <c r="L813" s="13">
        <v>10.23</v>
      </c>
      <c r="M813" s="13">
        <v>0</v>
      </c>
      <c r="N813" s="13">
        <v>0</v>
      </c>
      <c r="O813" s="13">
        <v>470976.21</v>
      </c>
      <c r="P813" s="13">
        <v>22028575.789999999</v>
      </c>
      <c r="Q813" s="13">
        <v>46.8</v>
      </c>
      <c r="R813" s="13">
        <v>69.81</v>
      </c>
      <c r="S813" s="13">
        <v>26.64</v>
      </c>
      <c r="T813" s="13" t="s">
        <v>842</v>
      </c>
      <c r="U813" s="13" t="s">
        <v>2450</v>
      </c>
      <c r="V813" s="13"/>
      <c r="W813" s="13"/>
      <c r="X813" s="13"/>
      <c r="Y813" s="13"/>
      <c r="Z813" s="13"/>
      <c r="AA813" s="13"/>
      <c r="AB813" s="14"/>
    </row>
    <row r="814" spans="1:28">
      <c r="A814" s="9" t="s">
        <v>2451</v>
      </c>
      <c r="B814" s="10" t="s">
        <v>2452</v>
      </c>
      <c r="C814" s="10" t="s">
        <v>105</v>
      </c>
      <c r="D814" s="10" t="s">
        <v>119</v>
      </c>
      <c r="E814" s="10" t="s">
        <v>90</v>
      </c>
      <c r="F814" s="10" t="s">
        <v>54</v>
      </c>
      <c r="G814" s="10">
        <v>10093.780000000001</v>
      </c>
      <c r="H814" s="10">
        <v>121125.36</v>
      </c>
      <c r="I814" s="10">
        <v>1050.74</v>
      </c>
      <c r="J814" s="10">
        <v>79012.600000000006</v>
      </c>
      <c r="K814" s="10">
        <v>75.2</v>
      </c>
      <c r="L814" s="10">
        <v>1.08</v>
      </c>
      <c r="M814" s="10">
        <v>2630.25</v>
      </c>
      <c r="N814" s="10">
        <v>1905.84</v>
      </c>
      <c r="O814" s="10">
        <v>814119.49</v>
      </c>
      <c r="P814" s="10">
        <v>18695633.75</v>
      </c>
      <c r="Q814" s="10">
        <v>23</v>
      </c>
      <c r="R814" s="10">
        <v>75.239999999999995</v>
      </c>
      <c r="S814" s="10">
        <v>8.1199999999999992</v>
      </c>
      <c r="T814" s="10" t="s">
        <v>536</v>
      </c>
      <c r="U814" s="10" t="s">
        <v>645</v>
      </c>
      <c r="V814" s="10"/>
      <c r="W814" s="10"/>
      <c r="X814" s="10"/>
      <c r="Y814" s="10"/>
      <c r="Z814" s="10"/>
      <c r="AA814" s="10"/>
      <c r="AB814" s="11"/>
    </row>
    <row r="815" spans="1:28">
      <c r="A815" s="12" t="s">
        <v>2453</v>
      </c>
      <c r="B815" s="13" t="s">
        <v>1108</v>
      </c>
      <c r="C815" s="13" t="s">
        <v>72</v>
      </c>
      <c r="D815" s="13" t="s">
        <v>52</v>
      </c>
      <c r="E815" s="13" t="s">
        <v>74</v>
      </c>
      <c r="F815" s="13" t="s">
        <v>54</v>
      </c>
      <c r="G815" s="13">
        <v>5486.34</v>
      </c>
      <c r="H815" s="13">
        <v>65836.08</v>
      </c>
      <c r="I815" s="13">
        <v>67.239999999999995</v>
      </c>
      <c r="J815" s="13">
        <v>45460.47</v>
      </c>
      <c r="K815" s="13">
        <v>676.09</v>
      </c>
      <c r="L815" s="13">
        <v>1.69</v>
      </c>
      <c r="M815" s="13">
        <v>0</v>
      </c>
      <c r="N815" s="13">
        <v>0</v>
      </c>
      <c r="O815" s="13">
        <v>376092.78</v>
      </c>
      <c r="P815" s="13">
        <v>21926051.100000001</v>
      </c>
      <c r="Q815" s="13">
        <v>58.3</v>
      </c>
      <c r="R815" s="13">
        <v>55.12</v>
      </c>
      <c r="S815" s="13">
        <v>-24.06</v>
      </c>
      <c r="T815" s="13" t="s">
        <v>2454</v>
      </c>
      <c r="U815" s="13" t="s">
        <v>1933</v>
      </c>
      <c r="V815" s="13"/>
      <c r="W815" s="13"/>
      <c r="X815" s="13"/>
      <c r="Y815" s="13"/>
      <c r="Z815" s="13"/>
      <c r="AA815" s="13"/>
      <c r="AB815" s="14"/>
    </row>
    <row r="816" spans="1:28">
      <c r="A816" s="9" t="s">
        <v>2455</v>
      </c>
      <c r="B816" s="10" t="s">
        <v>2456</v>
      </c>
      <c r="C816" s="10" t="s">
        <v>175</v>
      </c>
      <c r="D816" s="10" t="s">
        <v>73</v>
      </c>
      <c r="E816" s="10" t="s">
        <v>90</v>
      </c>
      <c r="F816" s="10" t="s">
        <v>54</v>
      </c>
      <c r="G816" s="10">
        <v>10128.469999999999</v>
      </c>
      <c r="H816" s="10">
        <v>121541.64</v>
      </c>
      <c r="I816" s="10">
        <v>795.8</v>
      </c>
      <c r="J816" s="10">
        <v>160333.16</v>
      </c>
      <c r="K816" s="10">
        <v>201.47</v>
      </c>
      <c r="L816" s="10">
        <v>6.92</v>
      </c>
      <c r="M816" s="10">
        <v>0</v>
      </c>
      <c r="N816" s="10">
        <v>0</v>
      </c>
      <c r="O816" s="10">
        <v>827710.08</v>
      </c>
      <c r="P816" s="10">
        <v>23156997.02</v>
      </c>
      <c r="Q816" s="10">
        <v>28</v>
      </c>
      <c r="R816" s="10">
        <v>70.78</v>
      </c>
      <c r="S816" s="10">
        <v>41.67</v>
      </c>
      <c r="T816" s="10" t="s">
        <v>2457</v>
      </c>
      <c r="U816" s="10" t="s">
        <v>273</v>
      </c>
      <c r="V816" s="10"/>
      <c r="W816" s="10"/>
      <c r="X816" s="10"/>
      <c r="Y816" s="10"/>
      <c r="Z816" s="10"/>
      <c r="AA816" s="10"/>
      <c r="AB816" s="11"/>
    </row>
    <row r="817" spans="1:28">
      <c r="A817" s="12" t="s">
        <v>2458</v>
      </c>
      <c r="B817" s="13" t="s">
        <v>1614</v>
      </c>
      <c r="C817" s="13" t="s">
        <v>175</v>
      </c>
      <c r="D817" s="13" t="s">
        <v>73</v>
      </c>
      <c r="E817" s="13" t="s">
        <v>53</v>
      </c>
      <c r="F817" s="13" t="s">
        <v>75</v>
      </c>
      <c r="G817" s="13">
        <v>8489.02</v>
      </c>
      <c r="H817" s="13">
        <v>101868.24</v>
      </c>
      <c r="I817" s="13">
        <v>529.70000000000005</v>
      </c>
      <c r="J817" s="13">
        <v>244404.04</v>
      </c>
      <c r="K817" s="13">
        <v>461.4</v>
      </c>
      <c r="L817" s="13">
        <v>8.8699999999999992</v>
      </c>
      <c r="M817" s="13">
        <v>1789.54</v>
      </c>
      <c r="N817" s="13">
        <v>0</v>
      </c>
      <c r="O817" s="13">
        <v>869716.36</v>
      </c>
      <c r="P817" s="13">
        <v>6834580.1699999999</v>
      </c>
      <c r="Q817" s="13">
        <v>7.9</v>
      </c>
      <c r="R817" s="13">
        <v>65.209999999999994</v>
      </c>
      <c r="S817" s="13">
        <v>-24.24</v>
      </c>
      <c r="T817" s="13" t="s">
        <v>1675</v>
      </c>
      <c r="U817" s="13" t="s">
        <v>2459</v>
      </c>
      <c r="V817" s="13"/>
      <c r="W817" s="13"/>
      <c r="X817" s="13"/>
      <c r="Y817" s="13"/>
      <c r="Z817" s="13"/>
      <c r="AA817" s="13"/>
      <c r="AB817" s="14"/>
    </row>
    <row r="818" spans="1:28">
      <c r="A818" s="9" t="s">
        <v>2460</v>
      </c>
      <c r="B818" s="10" t="s">
        <v>950</v>
      </c>
      <c r="C818" s="10" t="s">
        <v>72</v>
      </c>
      <c r="D818" s="10" t="s">
        <v>100</v>
      </c>
      <c r="E818" s="10" t="s">
        <v>90</v>
      </c>
      <c r="F818" s="10" t="s">
        <v>86</v>
      </c>
      <c r="G818" s="10">
        <v>12044.95</v>
      </c>
      <c r="H818" s="10">
        <v>144539.4</v>
      </c>
      <c r="I818" s="10">
        <v>803.61</v>
      </c>
      <c r="J818" s="10">
        <v>202744.89</v>
      </c>
      <c r="K818" s="10">
        <v>252.29</v>
      </c>
      <c r="L818" s="10">
        <v>10.63</v>
      </c>
      <c r="M818" s="10">
        <v>2651.87</v>
      </c>
      <c r="N818" s="10">
        <v>0</v>
      </c>
      <c r="O818" s="10">
        <v>357604.14</v>
      </c>
      <c r="P818" s="10">
        <v>22981490.510000002</v>
      </c>
      <c r="Q818" s="10">
        <v>64.3</v>
      </c>
      <c r="R818" s="10">
        <v>66.88</v>
      </c>
      <c r="S818" s="10">
        <v>-11.17</v>
      </c>
      <c r="T818" s="10" t="s">
        <v>1191</v>
      </c>
      <c r="U818" s="10" t="s">
        <v>316</v>
      </c>
      <c r="V818" s="10"/>
      <c r="W818" s="10"/>
      <c r="X818" s="10"/>
      <c r="Y818" s="10"/>
      <c r="Z818" s="10"/>
      <c r="AA818" s="10"/>
      <c r="AB818" s="11"/>
    </row>
    <row r="819" spans="1:28">
      <c r="A819" s="12" t="s">
        <v>2461</v>
      </c>
      <c r="B819" s="13" t="s">
        <v>2462</v>
      </c>
      <c r="C819" s="13" t="s">
        <v>105</v>
      </c>
      <c r="D819" s="13" t="s">
        <v>52</v>
      </c>
      <c r="E819" s="13" t="s">
        <v>74</v>
      </c>
      <c r="F819" s="13" t="s">
        <v>86</v>
      </c>
      <c r="G819" s="13">
        <v>11832.5</v>
      </c>
      <c r="H819" s="13">
        <v>141990</v>
      </c>
      <c r="I819" s="13">
        <v>69.14</v>
      </c>
      <c r="J819" s="13">
        <v>293579.93</v>
      </c>
      <c r="K819" s="13">
        <v>4246.17</v>
      </c>
      <c r="L819" s="13">
        <v>11.79</v>
      </c>
      <c r="M819" s="13">
        <v>3152</v>
      </c>
      <c r="N819" s="13">
        <v>407.68</v>
      </c>
      <c r="O819" s="13">
        <v>328720.57</v>
      </c>
      <c r="P819" s="13">
        <v>12857977.93</v>
      </c>
      <c r="Q819" s="13">
        <v>39.1</v>
      </c>
      <c r="R819" s="13">
        <v>64.849999999999994</v>
      </c>
      <c r="S819" s="13">
        <v>23.33</v>
      </c>
      <c r="T819" s="13" t="s">
        <v>2463</v>
      </c>
      <c r="U819" s="13" t="s">
        <v>2464</v>
      </c>
      <c r="V819" s="13"/>
      <c r="W819" s="13"/>
      <c r="X819" s="13"/>
      <c r="Y819" s="13"/>
      <c r="Z819" s="13"/>
      <c r="AA819" s="13"/>
      <c r="AB819" s="14"/>
    </row>
    <row r="820" spans="1:28">
      <c r="A820" s="9" t="s">
        <v>2465</v>
      </c>
      <c r="B820" s="10" t="s">
        <v>2466</v>
      </c>
      <c r="C820" s="10" t="s">
        <v>51</v>
      </c>
      <c r="D820" s="10" t="s">
        <v>73</v>
      </c>
      <c r="E820" s="10" t="s">
        <v>90</v>
      </c>
      <c r="F820" s="10" t="s">
        <v>86</v>
      </c>
      <c r="G820" s="10">
        <v>4716.63</v>
      </c>
      <c r="H820" s="10">
        <v>56599.56</v>
      </c>
      <c r="I820" s="10">
        <v>615.99</v>
      </c>
      <c r="J820" s="10">
        <v>57342.29</v>
      </c>
      <c r="K820" s="10">
        <v>93.09</v>
      </c>
      <c r="L820" s="10">
        <v>1.03</v>
      </c>
      <c r="M820" s="10">
        <v>1518.52</v>
      </c>
      <c r="N820" s="10">
        <v>0</v>
      </c>
      <c r="O820" s="10">
        <v>454348.26</v>
      </c>
      <c r="P820" s="10">
        <v>21719920.960000001</v>
      </c>
      <c r="Q820" s="10">
        <v>47.8</v>
      </c>
      <c r="R820" s="10">
        <v>57.92</v>
      </c>
      <c r="S820" s="10">
        <v>-18.010000000000002</v>
      </c>
      <c r="T820" s="10" t="s">
        <v>571</v>
      </c>
      <c r="U820" s="10" t="s">
        <v>168</v>
      </c>
      <c r="V820" s="10"/>
      <c r="W820" s="10"/>
      <c r="X820" s="10"/>
      <c r="Y820" s="10"/>
      <c r="Z820" s="10"/>
      <c r="AA820" s="10"/>
      <c r="AB820" s="11"/>
    </row>
    <row r="821" spans="1:28">
      <c r="A821" s="12" t="s">
        <v>2467</v>
      </c>
      <c r="B821" s="13" t="s">
        <v>1201</v>
      </c>
      <c r="C821" s="13" t="s">
        <v>128</v>
      </c>
      <c r="D821" s="13" t="s">
        <v>73</v>
      </c>
      <c r="E821" s="13" t="s">
        <v>80</v>
      </c>
      <c r="F821" s="13" t="s">
        <v>54</v>
      </c>
      <c r="G821" s="13">
        <v>8468.2199999999993</v>
      </c>
      <c r="H821" s="13">
        <v>101618.64</v>
      </c>
      <c r="I821" s="13">
        <v>152.44999999999999</v>
      </c>
      <c r="J821" s="13">
        <v>61928.25</v>
      </c>
      <c r="K821" s="13">
        <v>406.22</v>
      </c>
      <c r="L821" s="13">
        <v>10.98</v>
      </c>
      <c r="M821" s="13">
        <v>0</v>
      </c>
      <c r="N821" s="13">
        <v>1187.1400000000001</v>
      </c>
      <c r="O821" s="13">
        <v>304830.28999999998</v>
      </c>
      <c r="P821" s="13">
        <v>20075517.449999999</v>
      </c>
      <c r="Q821" s="13">
        <v>65.900000000000006</v>
      </c>
      <c r="R821" s="13">
        <v>71.540000000000006</v>
      </c>
      <c r="S821" s="13">
        <v>49.91</v>
      </c>
      <c r="T821" s="13" t="s">
        <v>2468</v>
      </c>
      <c r="U821" s="13" t="s">
        <v>1122</v>
      </c>
      <c r="V821" s="13"/>
      <c r="W821" s="13"/>
      <c r="X821" s="13"/>
      <c r="Y821" s="13"/>
      <c r="Z821" s="13"/>
      <c r="AA821" s="13"/>
      <c r="AB821" s="14"/>
    </row>
    <row r="822" spans="1:28">
      <c r="A822" s="9" t="s">
        <v>2469</v>
      </c>
      <c r="B822" s="10" t="s">
        <v>1142</v>
      </c>
      <c r="C822" s="10" t="s">
        <v>128</v>
      </c>
      <c r="D822" s="10" t="s">
        <v>73</v>
      </c>
      <c r="E822" s="10" t="s">
        <v>61</v>
      </c>
      <c r="F822" s="10" t="s">
        <v>75</v>
      </c>
      <c r="G822" s="10">
        <v>11483.72</v>
      </c>
      <c r="H822" s="10">
        <v>137804.64000000001</v>
      </c>
      <c r="I822" s="10">
        <v>447.2</v>
      </c>
      <c r="J822" s="10">
        <v>297080.69</v>
      </c>
      <c r="K822" s="10">
        <v>664.31</v>
      </c>
      <c r="L822" s="10">
        <v>4.3</v>
      </c>
      <c r="M822" s="10">
        <v>0</v>
      </c>
      <c r="N822" s="10">
        <v>0</v>
      </c>
      <c r="O822" s="10">
        <v>448261.27</v>
      </c>
      <c r="P822" s="10">
        <v>20256468.370000001</v>
      </c>
      <c r="Q822" s="10">
        <v>45.2</v>
      </c>
      <c r="R822" s="10">
        <v>70.36</v>
      </c>
      <c r="S822" s="10">
        <v>-29.96</v>
      </c>
      <c r="T822" s="10" t="s">
        <v>1004</v>
      </c>
      <c r="U822" s="10" t="s">
        <v>290</v>
      </c>
      <c r="V822" s="10"/>
      <c r="W822" s="10"/>
      <c r="X822" s="10"/>
      <c r="Y822" s="10"/>
      <c r="Z822" s="10"/>
      <c r="AA822" s="10"/>
      <c r="AB822" s="11"/>
    </row>
    <row r="823" spans="1:28">
      <c r="A823" s="12" t="s">
        <v>2470</v>
      </c>
      <c r="B823" s="13" t="s">
        <v>374</v>
      </c>
      <c r="C823" s="13" t="s">
        <v>72</v>
      </c>
      <c r="D823" s="13" t="s">
        <v>52</v>
      </c>
      <c r="E823" s="13" t="s">
        <v>74</v>
      </c>
      <c r="F823" s="13" t="s">
        <v>75</v>
      </c>
      <c r="G823" s="13">
        <v>3119.56</v>
      </c>
      <c r="H823" s="13">
        <v>37434.720000000001</v>
      </c>
      <c r="I823" s="13">
        <v>125.14</v>
      </c>
      <c r="J823" s="13">
        <v>105134.42</v>
      </c>
      <c r="K823" s="13">
        <v>840.13</v>
      </c>
      <c r="L823" s="13">
        <v>2.73</v>
      </c>
      <c r="M823" s="13">
        <v>1042.28</v>
      </c>
      <c r="N823" s="13">
        <v>591.84</v>
      </c>
      <c r="O823" s="13">
        <v>625458.30000000005</v>
      </c>
      <c r="P823" s="13">
        <v>9354645.7899999991</v>
      </c>
      <c r="Q823" s="13">
        <v>15</v>
      </c>
      <c r="R823" s="13">
        <v>77.95</v>
      </c>
      <c r="S823" s="13">
        <v>-38.340000000000003</v>
      </c>
      <c r="T823" s="13" t="s">
        <v>946</v>
      </c>
      <c r="U823" s="13" t="s">
        <v>2409</v>
      </c>
      <c r="V823" s="13"/>
      <c r="W823" s="13"/>
      <c r="X823" s="13"/>
      <c r="Y823" s="13"/>
      <c r="Z823" s="13"/>
      <c r="AA823" s="13"/>
      <c r="AB823" s="14"/>
    </row>
    <row r="824" spans="1:28">
      <c r="A824" s="9" t="s">
        <v>2471</v>
      </c>
      <c r="B824" s="10" t="s">
        <v>2472</v>
      </c>
      <c r="C824" s="10" t="s">
        <v>277</v>
      </c>
      <c r="D824" s="10" t="s">
        <v>119</v>
      </c>
      <c r="E824" s="10" t="s">
        <v>80</v>
      </c>
      <c r="F824" s="10" t="s">
        <v>86</v>
      </c>
      <c r="G824" s="10">
        <v>17462.43</v>
      </c>
      <c r="H824" s="10">
        <v>209549.16</v>
      </c>
      <c r="I824" s="10">
        <v>265.99</v>
      </c>
      <c r="J824" s="10">
        <v>133356.85999999999</v>
      </c>
      <c r="K824" s="10">
        <v>501.36</v>
      </c>
      <c r="L824" s="10">
        <v>10.5</v>
      </c>
      <c r="M824" s="10">
        <v>0</v>
      </c>
      <c r="N824" s="10">
        <v>1295.72</v>
      </c>
      <c r="O824" s="10">
        <v>291401.78000000003</v>
      </c>
      <c r="P824" s="10">
        <v>23675967.120000001</v>
      </c>
      <c r="Q824" s="10">
        <v>81.2</v>
      </c>
      <c r="R824" s="10">
        <v>69.23</v>
      </c>
      <c r="S824" s="10">
        <v>-21.89</v>
      </c>
      <c r="T824" s="10" t="s">
        <v>424</v>
      </c>
      <c r="U824" s="10" t="s">
        <v>561</v>
      </c>
      <c r="V824" s="10"/>
      <c r="W824" s="10"/>
      <c r="X824" s="10"/>
      <c r="Y824" s="10"/>
      <c r="Z824" s="10"/>
      <c r="AA824" s="10"/>
      <c r="AB824" s="11"/>
    </row>
    <row r="825" spans="1:28">
      <c r="A825" s="12" t="s">
        <v>2473</v>
      </c>
      <c r="B825" s="13" t="s">
        <v>2474</v>
      </c>
      <c r="C825" s="13" t="s">
        <v>118</v>
      </c>
      <c r="D825" s="13" t="s">
        <v>60</v>
      </c>
      <c r="E825" s="13" t="s">
        <v>90</v>
      </c>
      <c r="F825" s="13" t="s">
        <v>75</v>
      </c>
      <c r="G825" s="13">
        <v>9934.9699999999993</v>
      </c>
      <c r="H825" s="13">
        <v>119219.64</v>
      </c>
      <c r="I825" s="13">
        <v>728.6</v>
      </c>
      <c r="J825" s="13">
        <v>156499.65</v>
      </c>
      <c r="K825" s="13">
        <v>214.8</v>
      </c>
      <c r="L825" s="13">
        <v>11.3</v>
      </c>
      <c r="M825" s="13">
        <v>201.47</v>
      </c>
      <c r="N825" s="13">
        <v>0</v>
      </c>
      <c r="O825" s="13">
        <v>399899.04</v>
      </c>
      <c r="P825" s="13">
        <v>20836628.079999998</v>
      </c>
      <c r="Q825" s="13">
        <v>52.1</v>
      </c>
      <c r="R825" s="13">
        <v>69.180000000000007</v>
      </c>
      <c r="S825" s="13">
        <v>-14.42</v>
      </c>
      <c r="T825" s="13" t="s">
        <v>2475</v>
      </c>
      <c r="U825" s="13" t="s">
        <v>2476</v>
      </c>
      <c r="V825" s="13"/>
      <c r="W825" s="13"/>
      <c r="X825" s="13"/>
      <c r="Y825" s="13"/>
      <c r="Z825" s="13"/>
      <c r="AA825" s="13"/>
      <c r="AB825" s="14"/>
    </row>
    <row r="826" spans="1:28">
      <c r="A826" s="9" t="s">
        <v>2477</v>
      </c>
      <c r="B826" s="10" t="s">
        <v>2478</v>
      </c>
      <c r="C826" s="10" t="s">
        <v>105</v>
      </c>
      <c r="D826" s="10" t="s">
        <v>73</v>
      </c>
      <c r="E826" s="10" t="s">
        <v>80</v>
      </c>
      <c r="F826" s="10" t="s">
        <v>86</v>
      </c>
      <c r="G826" s="10">
        <v>13319.52</v>
      </c>
      <c r="H826" s="10">
        <v>159834.23999999999</v>
      </c>
      <c r="I826" s="10">
        <v>173.91</v>
      </c>
      <c r="J826" s="10">
        <v>144226.41</v>
      </c>
      <c r="K826" s="10">
        <v>829.32</v>
      </c>
      <c r="L826" s="10">
        <v>8.49</v>
      </c>
      <c r="M826" s="10">
        <v>0</v>
      </c>
      <c r="N826" s="10">
        <v>1900.54</v>
      </c>
      <c r="O826" s="10">
        <v>815077.53</v>
      </c>
      <c r="P826" s="10">
        <v>11686531.439999999</v>
      </c>
      <c r="Q826" s="10">
        <v>14.3</v>
      </c>
      <c r="R826" s="10">
        <v>60.08</v>
      </c>
      <c r="S826" s="10">
        <v>29</v>
      </c>
      <c r="T826" s="10" t="s">
        <v>1001</v>
      </c>
      <c r="U826" s="10" t="s">
        <v>2341</v>
      </c>
      <c r="V826" s="10"/>
      <c r="W826" s="10"/>
      <c r="X826" s="10"/>
      <c r="Y826" s="10"/>
      <c r="Z826" s="10"/>
      <c r="AA826" s="10"/>
      <c r="AB826" s="11"/>
    </row>
    <row r="827" spans="1:28">
      <c r="A827" s="12" t="s">
        <v>2479</v>
      </c>
      <c r="B827" s="13" t="s">
        <v>2480</v>
      </c>
      <c r="C827" s="13" t="s">
        <v>138</v>
      </c>
      <c r="D827" s="13" t="s">
        <v>52</v>
      </c>
      <c r="E827" s="13" t="s">
        <v>74</v>
      </c>
      <c r="F827" s="13" t="s">
        <v>75</v>
      </c>
      <c r="G827" s="13">
        <v>15415.14</v>
      </c>
      <c r="H827" s="13">
        <v>184981.68</v>
      </c>
      <c r="I827" s="13">
        <v>101.78</v>
      </c>
      <c r="J827" s="13">
        <v>104504.28</v>
      </c>
      <c r="K827" s="13">
        <v>1026.77</v>
      </c>
      <c r="L827" s="13">
        <v>7.19</v>
      </c>
      <c r="M827" s="13">
        <v>3968.7</v>
      </c>
      <c r="N827" s="13">
        <v>0</v>
      </c>
      <c r="O827" s="13">
        <v>222674.28</v>
      </c>
      <c r="P827" s="13">
        <v>12959071.75</v>
      </c>
      <c r="Q827" s="13">
        <v>58.2</v>
      </c>
      <c r="R827" s="13">
        <v>60.92</v>
      </c>
      <c r="S827" s="13">
        <v>2.96</v>
      </c>
      <c r="T827" s="13" t="s">
        <v>1959</v>
      </c>
      <c r="U827" s="13" t="s">
        <v>992</v>
      </c>
      <c r="V827" s="13"/>
      <c r="W827" s="13"/>
      <c r="X827" s="13"/>
      <c r="Y827" s="13"/>
      <c r="Z827" s="13"/>
      <c r="AA827" s="13"/>
      <c r="AB827" s="14"/>
    </row>
    <row r="828" spans="1:28">
      <c r="A828" s="9" t="s">
        <v>2481</v>
      </c>
      <c r="B828" s="10" t="s">
        <v>720</v>
      </c>
      <c r="C828" s="10" t="s">
        <v>105</v>
      </c>
      <c r="D828" s="10" t="s">
        <v>60</v>
      </c>
      <c r="E828" s="10" t="s">
        <v>67</v>
      </c>
      <c r="F828" s="10" t="s">
        <v>86</v>
      </c>
      <c r="G828" s="10">
        <v>17794.099999999999</v>
      </c>
      <c r="H828" s="10">
        <v>213529.2</v>
      </c>
      <c r="I828" s="10">
        <v>506.45</v>
      </c>
      <c r="J828" s="10">
        <v>391487.63</v>
      </c>
      <c r="K828" s="10">
        <v>773</v>
      </c>
      <c r="L828" s="10">
        <v>11.62</v>
      </c>
      <c r="M828" s="10">
        <v>0</v>
      </c>
      <c r="N828" s="10">
        <v>1351.5</v>
      </c>
      <c r="O828" s="10">
        <v>610782.38</v>
      </c>
      <c r="P828" s="10">
        <v>11709309.189999999</v>
      </c>
      <c r="Q828" s="10">
        <v>19.2</v>
      </c>
      <c r="R828" s="10">
        <v>65.8</v>
      </c>
      <c r="S828" s="10">
        <v>-8.01</v>
      </c>
      <c r="T828" s="10" t="s">
        <v>172</v>
      </c>
      <c r="U828" s="10" t="s">
        <v>625</v>
      </c>
      <c r="V828" s="10"/>
      <c r="W828" s="10"/>
      <c r="X828" s="10"/>
      <c r="Y828" s="10"/>
      <c r="Z828" s="10"/>
      <c r="AA828" s="10"/>
      <c r="AB828" s="11"/>
    </row>
    <row r="829" spans="1:28">
      <c r="A829" s="12" t="s">
        <v>2482</v>
      </c>
      <c r="B829" s="13" t="s">
        <v>2483</v>
      </c>
      <c r="C829" s="13" t="s">
        <v>105</v>
      </c>
      <c r="D829" s="13" t="s">
        <v>100</v>
      </c>
      <c r="E829" s="13" t="s">
        <v>133</v>
      </c>
      <c r="F829" s="13" t="s">
        <v>75</v>
      </c>
      <c r="G829" s="13">
        <v>6791.75</v>
      </c>
      <c r="H829" s="13">
        <v>81501</v>
      </c>
      <c r="I829" s="13">
        <v>628.82000000000005</v>
      </c>
      <c r="J829" s="13">
        <v>212847.58</v>
      </c>
      <c r="K829" s="13">
        <v>338.49</v>
      </c>
      <c r="L829" s="13">
        <v>11.11</v>
      </c>
      <c r="M829" s="13">
        <v>0</v>
      </c>
      <c r="N829" s="13">
        <v>0</v>
      </c>
      <c r="O829" s="13">
        <v>805681.48</v>
      </c>
      <c r="P829" s="13">
        <v>24695454.93</v>
      </c>
      <c r="Q829" s="13">
        <v>30.7</v>
      </c>
      <c r="R829" s="13">
        <v>81.44</v>
      </c>
      <c r="S829" s="13">
        <v>1.75</v>
      </c>
      <c r="T829" s="13" t="s">
        <v>1416</v>
      </c>
      <c r="U829" s="13" t="s">
        <v>1796</v>
      </c>
      <c r="V829" s="13"/>
      <c r="W829" s="13"/>
      <c r="X829" s="13"/>
      <c r="Y829" s="13"/>
      <c r="Z829" s="13"/>
      <c r="AA829" s="13"/>
      <c r="AB829" s="14"/>
    </row>
    <row r="830" spans="1:28">
      <c r="A830" s="9" t="s">
        <v>2484</v>
      </c>
      <c r="B830" s="10" t="s">
        <v>2485</v>
      </c>
      <c r="C830" s="10" t="s">
        <v>175</v>
      </c>
      <c r="D830" s="10" t="s">
        <v>73</v>
      </c>
      <c r="E830" s="10" t="s">
        <v>133</v>
      </c>
      <c r="F830" s="10" t="s">
        <v>54</v>
      </c>
      <c r="G830" s="10">
        <v>2375.6999999999998</v>
      </c>
      <c r="H830" s="10">
        <v>28508.400000000001</v>
      </c>
      <c r="I830" s="10">
        <v>320.87</v>
      </c>
      <c r="J830" s="10">
        <v>29586.47</v>
      </c>
      <c r="K830" s="10">
        <v>92.21</v>
      </c>
      <c r="L830" s="10">
        <v>8.06</v>
      </c>
      <c r="M830" s="10">
        <v>17.57</v>
      </c>
      <c r="N830" s="10">
        <v>0</v>
      </c>
      <c r="O830" s="10">
        <v>211849.56</v>
      </c>
      <c r="P830" s="10">
        <v>14501488.050000001</v>
      </c>
      <c r="Q830" s="10">
        <v>68.5</v>
      </c>
      <c r="R830" s="10">
        <v>55.81</v>
      </c>
      <c r="S830" s="10">
        <v>30.05</v>
      </c>
      <c r="T830" s="10" t="s">
        <v>2486</v>
      </c>
      <c r="U830" s="10" t="s">
        <v>124</v>
      </c>
      <c r="V830" s="10"/>
      <c r="W830" s="10"/>
      <c r="X830" s="10"/>
      <c r="Y830" s="10"/>
      <c r="Z830" s="10"/>
      <c r="AA830" s="10"/>
      <c r="AB830" s="11"/>
    </row>
    <row r="831" spans="1:28">
      <c r="A831" s="12" t="s">
        <v>2487</v>
      </c>
      <c r="B831" s="13" t="s">
        <v>1018</v>
      </c>
      <c r="C831" s="13" t="s">
        <v>175</v>
      </c>
      <c r="D831" s="13" t="s">
        <v>73</v>
      </c>
      <c r="E831" s="13" t="s">
        <v>53</v>
      </c>
      <c r="F831" s="13" t="s">
        <v>54</v>
      </c>
      <c r="G831" s="13">
        <v>8787.2099999999991</v>
      </c>
      <c r="H831" s="13">
        <v>105446.52</v>
      </c>
      <c r="I831" s="13">
        <v>493.39</v>
      </c>
      <c r="J831" s="13">
        <v>225582.93</v>
      </c>
      <c r="K831" s="13">
        <v>457.21</v>
      </c>
      <c r="L831" s="13">
        <v>3.08</v>
      </c>
      <c r="M831" s="13">
        <v>0</v>
      </c>
      <c r="N831" s="13">
        <v>0</v>
      </c>
      <c r="O831" s="13">
        <v>430470.18</v>
      </c>
      <c r="P831" s="13">
        <v>15404464.119999999</v>
      </c>
      <c r="Q831" s="13">
        <v>35.799999999999997</v>
      </c>
      <c r="R831" s="13">
        <v>75.2</v>
      </c>
      <c r="S831" s="13">
        <v>-31.2</v>
      </c>
      <c r="T831" s="13" t="s">
        <v>2488</v>
      </c>
      <c r="U831" s="13" t="s">
        <v>889</v>
      </c>
      <c r="V831" s="13"/>
      <c r="W831" s="13"/>
      <c r="X831" s="13"/>
      <c r="Y831" s="13"/>
      <c r="Z831" s="13"/>
      <c r="AA831" s="13"/>
      <c r="AB831" s="14"/>
    </row>
    <row r="832" spans="1:28">
      <c r="A832" s="9" t="s">
        <v>2489</v>
      </c>
      <c r="B832" s="10" t="s">
        <v>2490</v>
      </c>
      <c r="C832" s="10" t="s">
        <v>99</v>
      </c>
      <c r="D832" s="10" t="s">
        <v>119</v>
      </c>
      <c r="E832" s="10" t="s">
        <v>74</v>
      </c>
      <c r="F832" s="10" t="s">
        <v>54</v>
      </c>
      <c r="G832" s="10">
        <v>11070.26</v>
      </c>
      <c r="H832" s="10">
        <v>132843.12</v>
      </c>
      <c r="I832" s="10">
        <v>117.84</v>
      </c>
      <c r="J832" s="10">
        <v>248575.54</v>
      </c>
      <c r="K832" s="10">
        <v>2109.4299999999998</v>
      </c>
      <c r="L832" s="10">
        <v>0.62</v>
      </c>
      <c r="M832" s="10">
        <v>1636.47</v>
      </c>
      <c r="N832" s="10">
        <v>0</v>
      </c>
      <c r="O832" s="10">
        <v>465050.73</v>
      </c>
      <c r="P832" s="10">
        <v>7090985.0499999998</v>
      </c>
      <c r="Q832" s="10">
        <v>15.2</v>
      </c>
      <c r="R832" s="10">
        <v>58.7</v>
      </c>
      <c r="S832" s="10">
        <v>32.97</v>
      </c>
      <c r="T832" s="10" t="s">
        <v>259</v>
      </c>
      <c r="U832" s="10" t="s">
        <v>2491</v>
      </c>
      <c r="V832" s="10"/>
      <c r="W832" s="10"/>
      <c r="X832" s="10"/>
      <c r="Y832" s="10"/>
      <c r="Z832" s="10"/>
      <c r="AA832" s="10"/>
      <c r="AB832" s="11"/>
    </row>
    <row r="833" spans="1:28">
      <c r="A833" s="12" t="s">
        <v>2492</v>
      </c>
      <c r="B833" s="13" t="s">
        <v>2493</v>
      </c>
      <c r="C833" s="13" t="s">
        <v>143</v>
      </c>
      <c r="D833" s="13" t="s">
        <v>119</v>
      </c>
      <c r="E833" s="13" t="s">
        <v>90</v>
      </c>
      <c r="F833" s="13" t="s">
        <v>54</v>
      </c>
      <c r="G833" s="13">
        <v>11764.23</v>
      </c>
      <c r="H833" s="13">
        <v>141170.76</v>
      </c>
      <c r="I833" s="13">
        <v>964.37</v>
      </c>
      <c r="J833" s="13">
        <v>171889.26</v>
      </c>
      <c r="K833" s="13">
        <v>178.24</v>
      </c>
      <c r="L833" s="13">
        <v>6.8</v>
      </c>
      <c r="M833" s="13">
        <v>2529</v>
      </c>
      <c r="N833" s="13">
        <v>77.23</v>
      </c>
      <c r="O833" s="13">
        <v>582571.38</v>
      </c>
      <c r="P833" s="13">
        <v>22424691.760000002</v>
      </c>
      <c r="Q833" s="13"/>
      <c r="R833" s="13">
        <v>70.45</v>
      </c>
      <c r="S833" s="13">
        <v>-7.03</v>
      </c>
      <c r="T833" s="13" t="s">
        <v>1756</v>
      </c>
      <c r="U833" s="13" t="s">
        <v>2289</v>
      </c>
      <c r="V833" s="13"/>
      <c r="W833" s="13"/>
      <c r="X833" s="13"/>
      <c r="Y833" s="13"/>
      <c r="Z833" s="13"/>
      <c r="AA833" s="13"/>
      <c r="AB833" s="14"/>
    </row>
    <row r="834" spans="1:28">
      <c r="A834" s="9" t="s">
        <v>2494</v>
      </c>
      <c r="B834" s="10" t="s">
        <v>2495</v>
      </c>
      <c r="C834" s="10" t="s">
        <v>128</v>
      </c>
      <c r="D834" s="10" t="s">
        <v>100</v>
      </c>
      <c r="E834" s="10" t="s">
        <v>80</v>
      </c>
      <c r="F834" s="10" t="s">
        <v>75</v>
      </c>
      <c r="G834" s="10">
        <v>16448</v>
      </c>
      <c r="H834" s="10">
        <v>197376</v>
      </c>
      <c r="I834" s="10">
        <v>157.88</v>
      </c>
      <c r="J834" s="10">
        <v>216325.2</v>
      </c>
      <c r="K834" s="10">
        <v>1370.19</v>
      </c>
      <c r="L834" s="10">
        <v>5.34</v>
      </c>
      <c r="M834" s="10">
        <v>4245.13</v>
      </c>
      <c r="N834" s="10">
        <v>0</v>
      </c>
      <c r="O834" s="10">
        <v>838022</v>
      </c>
      <c r="P834" s="10">
        <v>24177677.609999999</v>
      </c>
      <c r="Q834" s="10">
        <v>28.9</v>
      </c>
      <c r="R834" s="10">
        <v>79.88</v>
      </c>
      <c r="S834" s="10">
        <v>15.04</v>
      </c>
      <c r="T834" s="10" t="s">
        <v>1793</v>
      </c>
      <c r="U834" s="10" t="s">
        <v>2109</v>
      </c>
      <c r="V834" s="10"/>
      <c r="W834" s="10"/>
      <c r="X834" s="10"/>
      <c r="Y834" s="10"/>
      <c r="Z834" s="10"/>
      <c r="AA834" s="10"/>
      <c r="AB834" s="11"/>
    </row>
    <row r="835" spans="1:28">
      <c r="A835" s="12" t="s">
        <v>2496</v>
      </c>
      <c r="B835" s="13" t="s">
        <v>2497</v>
      </c>
      <c r="C835" s="13" t="s">
        <v>175</v>
      </c>
      <c r="D835" s="13" t="s">
        <v>60</v>
      </c>
      <c r="E835" s="13" t="s">
        <v>90</v>
      </c>
      <c r="F835" s="13" t="s">
        <v>86</v>
      </c>
      <c r="G835" s="13">
        <v>12619.16</v>
      </c>
      <c r="H835" s="13">
        <v>151429.92000000001</v>
      </c>
      <c r="I835" s="13">
        <v>1222.1099999999999</v>
      </c>
      <c r="J835" s="13">
        <v>355223.85</v>
      </c>
      <c r="K835" s="13">
        <v>290.66000000000003</v>
      </c>
      <c r="L835" s="13">
        <v>8.24</v>
      </c>
      <c r="M835" s="13">
        <v>0</v>
      </c>
      <c r="N835" s="13">
        <v>1237.43</v>
      </c>
      <c r="O835" s="13">
        <v>388834.96</v>
      </c>
      <c r="P835" s="13">
        <v>16456239.050000001</v>
      </c>
      <c r="Q835" s="13">
        <v>42.3</v>
      </c>
      <c r="R835" s="13">
        <v>63.72</v>
      </c>
      <c r="S835" s="13">
        <v>-38.19</v>
      </c>
      <c r="T835" s="13" t="s">
        <v>519</v>
      </c>
      <c r="U835" s="13" t="s">
        <v>1740</v>
      </c>
      <c r="V835" s="13"/>
      <c r="W835" s="13"/>
      <c r="X835" s="13"/>
      <c r="Y835" s="13"/>
      <c r="Z835" s="13"/>
      <c r="AA835" s="13"/>
      <c r="AB835" s="14"/>
    </row>
    <row r="836" spans="1:28">
      <c r="A836" s="9" t="s">
        <v>2498</v>
      </c>
      <c r="B836" s="10" t="s">
        <v>2499</v>
      </c>
      <c r="C836" s="10" t="s">
        <v>143</v>
      </c>
      <c r="D836" s="10" t="s">
        <v>52</v>
      </c>
      <c r="E836" s="10" t="s">
        <v>61</v>
      </c>
      <c r="F836" s="10" t="s">
        <v>86</v>
      </c>
      <c r="G836" s="10">
        <v>4875.54</v>
      </c>
      <c r="H836" s="10">
        <v>58506.48</v>
      </c>
      <c r="I836" s="10">
        <v>444.59</v>
      </c>
      <c r="J836" s="10">
        <v>46140</v>
      </c>
      <c r="K836" s="10">
        <v>103.78</v>
      </c>
      <c r="L836" s="10">
        <v>0.89</v>
      </c>
      <c r="M836" s="10">
        <v>0</v>
      </c>
      <c r="N836" s="10">
        <v>0</v>
      </c>
      <c r="O836" s="10">
        <v>483223.94</v>
      </c>
      <c r="P836" s="10">
        <v>14787910.18</v>
      </c>
      <c r="Q836" s="10">
        <v>30.6</v>
      </c>
      <c r="R836" s="10">
        <v>-22.81</v>
      </c>
      <c r="S836" s="10">
        <v>7.99</v>
      </c>
      <c r="T836" s="10" t="s">
        <v>869</v>
      </c>
      <c r="U836" s="10" t="s">
        <v>2500</v>
      </c>
      <c r="V836" s="10"/>
      <c r="W836" s="10"/>
      <c r="X836" s="10"/>
      <c r="Y836" s="10"/>
      <c r="Z836" s="10"/>
      <c r="AA836" s="10"/>
      <c r="AB836" s="11"/>
    </row>
    <row r="837" spans="1:28">
      <c r="A837" s="12" t="s">
        <v>2501</v>
      </c>
      <c r="B837" s="13" t="s">
        <v>2502</v>
      </c>
      <c r="C837" s="13" t="s">
        <v>51</v>
      </c>
      <c r="D837" s="13" t="s">
        <v>73</v>
      </c>
      <c r="E837" s="13" t="s">
        <v>133</v>
      </c>
      <c r="F837" s="13" t="s">
        <v>75</v>
      </c>
      <c r="G837" s="13">
        <v>16380.32</v>
      </c>
      <c r="H837" s="13">
        <v>196563.84</v>
      </c>
      <c r="I837" s="13">
        <v>534.29</v>
      </c>
      <c r="J837" s="13">
        <v>436771.42</v>
      </c>
      <c r="K837" s="13">
        <v>817.48</v>
      </c>
      <c r="L837" s="13">
        <v>7.56</v>
      </c>
      <c r="M837" s="13">
        <v>0</v>
      </c>
      <c r="N837" s="13">
        <v>0</v>
      </c>
      <c r="O837" s="13">
        <v>326008.68</v>
      </c>
      <c r="P837" s="13">
        <v>15608763.560000001</v>
      </c>
      <c r="Q837" s="13">
        <v>47.9</v>
      </c>
      <c r="R837" s="13">
        <v>65.19</v>
      </c>
      <c r="S837" s="13">
        <v>-30.5</v>
      </c>
      <c r="T837" s="13" t="s">
        <v>2503</v>
      </c>
      <c r="U837" s="13" t="s">
        <v>2348</v>
      </c>
      <c r="V837" s="13"/>
      <c r="W837" s="13"/>
      <c r="X837" s="13"/>
      <c r="Y837" s="13"/>
      <c r="Z837" s="13"/>
      <c r="AA837" s="13"/>
      <c r="AB837" s="14"/>
    </row>
    <row r="838" spans="1:28">
      <c r="A838" s="9" t="s">
        <v>2504</v>
      </c>
      <c r="B838" s="10" t="s">
        <v>341</v>
      </c>
      <c r="C838" s="10" t="s">
        <v>99</v>
      </c>
      <c r="D838" s="10" t="s">
        <v>60</v>
      </c>
      <c r="E838" s="10" t="s">
        <v>74</v>
      </c>
      <c r="F838" s="10" t="s">
        <v>86</v>
      </c>
      <c r="G838" s="10">
        <v>8735.36</v>
      </c>
      <c r="H838" s="10">
        <v>104824.32000000001</v>
      </c>
      <c r="I838" s="10">
        <v>120.17</v>
      </c>
      <c r="J838" s="10">
        <v>305595.75</v>
      </c>
      <c r="K838" s="10">
        <v>2543.0300000000002</v>
      </c>
      <c r="L838" s="10">
        <v>2.85</v>
      </c>
      <c r="M838" s="10">
        <v>2235.31</v>
      </c>
      <c r="N838" s="10">
        <v>0</v>
      </c>
      <c r="O838" s="10">
        <v>937831.45</v>
      </c>
      <c r="P838" s="10">
        <v>22100992.559999999</v>
      </c>
      <c r="Q838" s="10">
        <v>23.6</v>
      </c>
      <c r="R838" s="10">
        <v>78.52</v>
      </c>
      <c r="S838" s="10">
        <v>54.01</v>
      </c>
      <c r="T838" s="10" t="s">
        <v>2475</v>
      </c>
      <c r="U838" s="10" t="s">
        <v>2505</v>
      </c>
      <c r="V838" s="10"/>
      <c r="W838" s="10"/>
      <c r="X838" s="10"/>
      <c r="Y838" s="10"/>
      <c r="Z838" s="10"/>
      <c r="AA838" s="10"/>
      <c r="AB838" s="11"/>
    </row>
    <row r="839" spans="1:28">
      <c r="A839" s="12" t="s">
        <v>2506</v>
      </c>
      <c r="B839" s="13" t="s">
        <v>2507</v>
      </c>
      <c r="C839" s="13" t="s">
        <v>277</v>
      </c>
      <c r="D839" s="13" t="s">
        <v>52</v>
      </c>
      <c r="E839" s="13" t="s">
        <v>61</v>
      </c>
      <c r="F839" s="13" t="s">
        <v>54</v>
      </c>
      <c r="G839" s="13">
        <v>11758.24</v>
      </c>
      <c r="H839" s="13">
        <v>141098.88</v>
      </c>
      <c r="I839" s="13">
        <v>679.07</v>
      </c>
      <c r="J839" s="13">
        <v>241872.43</v>
      </c>
      <c r="K839" s="13">
        <v>356.18</v>
      </c>
      <c r="L839" s="13">
        <v>6.63</v>
      </c>
      <c r="M839" s="13">
        <v>0</v>
      </c>
      <c r="N839" s="13">
        <v>2055.69</v>
      </c>
      <c r="O839" s="13">
        <v>398560.72</v>
      </c>
      <c r="P839" s="13">
        <v>24755739.170000002</v>
      </c>
      <c r="Q839" s="13"/>
      <c r="R839" s="13">
        <v>67.87</v>
      </c>
      <c r="S839" s="13">
        <v>-7.83</v>
      </c>
      <c r="T839" s="13" t="s">
        <v>2508</v>
      </c>
      <c r="U839" s="13" t="s">
        <v>2509</v>
      </c>
      <c r="V839" s="13"/>
      <c r="W839" s="13"/>
      <c r="X839" s="13"/>
      <c r="Y839" s="13"/>
      <c r="Z839" s="13"/>
      <c r="AA839" s="13"/>
      <c r="AB839" s="14"/>
    </row>
    <row r="840" spans="1:28">
      <c r="A840" s="9" t="s">
        <v>2510</v>
      </c>
      <c r="B840" s="10" t="s">
        <v>2511</v>
      </c>
      <c r="C840" s="10" t="s">
        <v>59</v>
      </c>
      <c r="D840" s="10" t="s">
        <v>60</v>
      </c>
      <c r="E840" s="10" t="s">
        <v>61</v>
      </c>
      <c r="F840" s="10" t="s">
        <v>54</v>
      </c>
      <c r="G840" s="10">
        <v>2237.5500000000002</v>
      </c>
      <c r="H840" s="10">
        <v>26850.6</v>
      </c>
      <c r="I840" s="10">
        <v>636.33000000000004</v>
      </c>
      <c r="J840" s="10">
        <v>42840.08</v>
      </c>
      <c r="K840" s="10">
        <v>67.319999999999993</v>
      </c>
      <c r="L840" s="10">
        <v>7.16</v>
      </c>
      <c r="M840" s="10">
        <v>558.37</v>
      </c>
      <c r="N840" s="10">
        <v>0</v>
      </c>
      <c r="O840" s="10">
        <v>326819.67</v>
      </c>
      <c r="P840" s="10">
        <v>8966233.1500000004</v>
      </c>
      <c r="Q840" s="10">
        <v>27.4</v>
      </c>
      <c r="R840" s="10">
        <v>74.16</v>
      </c>
      <c r="S840" s="10">
        <v>51.41</v>
      </c>
      <c r="T840" s="10" t="s">
        <v>2491</v>
      </c>
      <c r="U840" s="10" t="s">
        <v>1775</v>
      </c>
      <c r="V840" s="10"/>
      <c r="W840" s="10"/>
      <c r="X840" s="10"/>
      <c r="Y840" s="10"/>
      <c r="Z840" s="10"/>
      <c r="AA840" s="10"/>
      <c r="AB840" s="11"/>
    </row>
    <row r="841" spans="1:28">
      <c r="A841" s="12" t="s">
        <v>2512</v>
      </c>
      <c r="B841" s="13" t="s">
        <v>2513</v>
      </c>
      <c r="C841" s="13" t="s">
        <v>277</v>
      </c>
      <c r="D841" s="13" t="s">
        <v>73</v>
      </c>
      <c r="E841" s="13" t="s">
        <v>80</v>
      </c>
      <c r="F841" s="13" t="s">
        <v>75</v>
      </c>
      <c r="G841" s="13">
        <v>14108.33</v>
      </c>
      <c r="H841" s="13">
        <v>169299.96</v>
      </c>
      <c r="I841" s="13">
        <v>145.69999999999999</v>
      </c>
      <c r="J841" s="13">
        <v>387402.49</v>
      </c>
      <c r="K841" s="13">
        <v>2658.91</v>
      </c>
      <c r="L841" s="13">
        <v>5.21</v>
      </c>
      <c r="M841" s="13">
        <v>3266.42</v>
      </c>
      <c r="N841" s="13">
        <v>0</v>
      </c>
      <c r="O841" s="13">
        <v>240872.78</v>
      </c>
      <c r="P841" s="13">
        <v>20351929.16</v>
      </c>
      <c r="Q841" s="13">
        <v>84.5</v>
      </c>
      <c r="R841" s="13">
        <v>59.52</v>
      </c>
      <c r="S841" s="13">
        <v>15.06</v>
      </c>
      <c r="T841" s="13" t="s">
        <v>2514</v>
      </c>
      <c r="U841" s="13" t="s">
        <v>464</v>
      </c>
      <c r="V841" s="13"/>
      <c r="W841" s="13"/>
      <c r="X841" s="13"/>
      <c r="Y841" s="13"/>
      <c r="Z841" s="13"/>
      <c r="AA841" s="13"/>
      <c r="AB841" s="14"/>
    </row>
    <row r="842" spans="1:28">
      <c r="A842" s="9" t="s">
        <v>2515</v>
      </c>
      <c r="B842" s="10" t="s">
        <v>2153</v>
      </c>
      <c r="C842" s="10" t="s">
        <v>175</v>
      </c>
      <c r="D842" s="10" t="s">
        <v>73</v>
      </c>
      <c r="E842" s="10" t="s">
        <v>133</v>
      </c>
      <c r="F842" s="10" t="s">
        <v>86</v>
      </c>
      <c r="G842" s="10">
        <v>12642.54</v>
      </c>
      <c r="H842" s="10">
        <v>151710.48000000001</v>
      </c>
      <c r="I842" s="10">
        <v>505.8</v>
      </c>
      <c r="J842" s="10">
        <v>402917.55</v>
      </c>
      <c r="K842" s="10">
        <v>796.59</v>
      </c>
      <c r="L842" s="10">
        <v>8.5399999999999991</v>
      </c>
      <c r="M842" s="10">
        <v>0</v>
      </c>
      <c r="N842" s="10">
        <v>2543.77</v>
      </c>
      <c r="O842" s="10">
        <v>664714.94999999995</v>
      </c>
      <c r="P842" s="10">
        <v>23899933.370000001</v>
      </c>
      <c r="Q842" s="10">
        <v>36</v>
      </c>
      <c r="R842" s="10">
        <v>74.2</v>
      </c>
      <c r="S842" s="10">
        <v>-5.37</v>
      </c>
      <c r="T842" s="10" t="s">
        <v>2516</v>
      </c>
      <c r="U842" s="10" t="s">
        <v>1384</v>
      </c>
      <c r="V842" s="10"/>
      <c r="W842" s="10"/>
      <c r="X842" s="10"/>
      <c r="Y842" s="10"/>
      <c r="Z842" s="10"/>
      <c r="AA842" s="10"/>
      <c r="AB842" s="11"/>
    </row>
    <row r="843" spans="1:28">
      <c r="A843" s="12" t="s">
        <v>2517</v>
      </c>
      <c r="B843" s="13" t="s">
        <v>483</v>
      </c>
      <c r="C843" s="13" t="s">
        <v>99</v>
      </c>
      <c r="D843" s="13" t="s">
        <v>60</v>
      </c>
      <c r="E843" s="13" t="s">
        <v>74</v>
      </c>
      <c r="F843" s="13" t="s">
        <v>54</v>
      </c>
      <c r="G843" s="13">
        <v>11167.54</v>
      </c>
      <c r="H843" s="13">
        <v>134010.48000000001</v>
      </c>
      <c r="I843" s="13">
        <v>121.04</v>
      </c>
      <c r="J843" s="13">
        <v>288958.96999999997</v>
      </c>
      <c r="K843" s="13">
        <v>2387.3000000000002</v>
      </c>
      <c r="L843" s="13">
        <v>5.56</v>
      </c>
      <c r="M843" s="13">
        <v>0</v>
      </c>
      <c r="N843" s="13">
        <v>2076.15</v>
      </c>
      <c r="O843" s="13">
        <v>839288.84</v>
      </c>
      <c r="P843" s="13">
        <v>12077786.4</v>
      </c>
      <c r="Q843" s="13">
        <v>14.4</v>
      </c>
      <c r="R843" s="13">
        <v>68.41</v>
      </c>
      <c r="S843" s="13">
        <v>-0.56000000000000005</v>
      </c>
      <c r="T843" s="13" t="s">
        <v>2518</v>
      </c>
      <c r="U843" s="13" t="s">
        <v>2170</v>
      </c>
      <c r="V843" s="13"/>
      <c r="W843" s="13"/>
      <c r="X843" s="13"/>
      <c r="Y843" s="13"/>
      <c r="Z843" s="13"/>
      <c r="AA843" s="13"/>
      <c r="AB843" s="14"/>
    </row>
    <row r="844" spans="1:28">
      <c r="A844" s="9" t="s">
        <v>2519</v>
      </c>
      <c r="B844" s="10" t="s">
        <v>2520</v>
      </c>
      <c r="C844" s="10" t="s">
        <v>143</v>
      </c>
      <c r="D844" s="10" t="s">
        <v>73</v>
      </c>
      <c r="E844" s="10" t="s">
        <v>61</v>
      </c>
      <c r="F844" s="10" t="s">
        <v>86</v>
      </c>
      <c r="G844" s="10">
        <v>9480.76</v>
      </c>
      <c r="H844" s="10">
        <v>113769.12</v>
      </c>
      <c r="I844" s="10">
        <v>363.91</v>
      </c>
      <c r="J844" s="10">
        <v>109341.39</v>
      </c>
      <c r="K844" s="10">
        <v>300.45999999999998</v>
      </c>
      <c r="L844" s="10">
        <v>1.56</v>
      </c>
      <c r="M844" s="10">
        <v>642.67999999999995</v>
      </c>
      <c r="N844" s="10">
        <v>950.89</v>
      </c>
      <c r="O844" s="10">
        <v>509261.25</v>
      </c>
      <c r="P844" s="10">
        <v>16878861.27</v>
      </c>
      <c r="Q844" s="10">
        <v>33.1</v>
      </c>
      <c r="R844" s="10">
        <v>63.12</v>
      </c>
      <c r="S844" s="10">
        <v>-39.25</v>
      </c>
      <c r="T844" s="10" t="s">
        <v>1601</v>
      </c>
      <c r="U844" s="10" t="s">
        <v>2105</v>
      </c>
      <c r="V844" s="10"/>
      <c r="W844" s="10"/>
      <c r="X844" s="10"/>
      <c r="Y844" s="10"/>
      <c r="Z844" s="10"/>
      <c r="AA844" s="10"/>
      <c r="AB844" s="11"/>
    </row>
    <row r="845" spans="1:28">
      <c r="A845" s="12" t="s">
        <v>2521</v>
      </c>
      <c r="B845" s="13" t="s">
        <v>510</v>
      </c>
      <c r="C845" s="13" t="s">
        <v>105</v>
      </c>
      <c r="D845" s="13" t="s">
        <v>73</v>
      </c>
      <c r="E845" s="13" t="s">
        <v>133</v>
      </c>
      <c r="F845" s="13" t="s">
        <v>75</v>
      </c>
      <c r="G845" s="13">
        <v>7762.9</v>
      </c>
      <c r="H845" s="13">
        <v>93154.8</v>
      </c>
      <c r="I845" s="13">
        <v>635.59</v>
      </c>
      <c r="J845" s="13">
        <v>105643.81</v>
      </c>
      <c r="K845" s="13">
        <v>166.21</v>
      </c>
      <c r="L845" s="13">
        <v>8.17</v>
      </c>
      <c r="M845" s="13">
        <v>1820.69</v>
      </c>
      <c r="N845" s="13">
        <v>0</v>
      </c>
      <c r="O845" s="13">
        <v>541702.80000000005</v>
      </c>
      <c r="P845" s="13">
        <v>6780719.0999999996</v>
      </c>
      <c r="Q845" s="13">
        <v>12.5</v>
      </c>
      <c r="R845" s="13">
        <v>73.61</v>
      </c>
      <c r="S845" s="13">
        <v>38.29</v>
      </c>
      <c r="T845" s="13" t="s">
        <v>2522</v>
      </c>
      <c r="U845" s="13" t="s">
        <v>2523</v>
      </c>
      <c r="V845" s="13"/>
      <c r="W845" s="13"/>
      <c r="X845" s="13"/>
      <c r="Y845" s="13"/>
      <c r="Z845" s="13"/>
      <c r="AA845" s="13"/>
      <c r="AB845" s="14"/>
    </row>
    <row r="846" spans="1:28">
      <c r="A846" s="9" t="s">
        <v>2524</v>
      </c>
      <c r="B846" s="10" t="s">
        <v>2525</v>
      </c>
      <c r="C846" s="10" t="s">
        <v>59</v>
      </c>
      <c r="D846" s="10" t="s">
        <v>60</v>
      </c>
      <c r="E846" s="10" t="s">
        <v>133</v>
      </c>
      <c r="F846" s="10" t="s">
        <v>75</v>
      </c>
      <c r="G846" s="10">
        <v>4169.87</v>
      </c>
      <c r="H846" s="10">
        <v>50038.44</v>
      </c>
      <c r="I846" s="10">
        <v>528.61</v>
      </c>
      <c r="J846" s="10">
        <v>94227.93</v>
      </c>
      <c r="K846" s="10">
        <v>178.26</v>
      </c>
      <c r="L846" s="10">
        <v>3.5</v>
      </c>
      <c r="M846" s="10">
        <v>402.19</v>
      </c>
      <c r="N846" s="10">
        <v>741.58</v>
      </c>
      <c r="O846" s="10">
        <v>613813.18999999994</v>
      </c>
      <c r="P846" s="10">
        <v>569050.18000000005</v>
      </c>
      <c r="Q846" s="10">
        <v>0.9</v>
      </c>
      <c r="R846" s="10">
        <v>57.92</v>
      </c>
      <c r="S846" s="10">
        <v>-21.12</v>
      </c>
      <c r="T846" s="10" t="s">
        <v>986</v>
      </c>
      <c r="U846" s="10" t="s">
        <v>826</v>
      </c>
      <c r="V846" s="10"/>
      <c r="W846" s="10"/>
      <c r="X846" s="10"/>
      <c r="Y846" s="10"/>
      <c r="Z846" s="10"/>
      <c r="AA846" s="10"/>
      <c r="AB846" s="11"/>
    </row>
    <row r="847" spans="1:28">
      <c r="A847" s="12" t="s">
        <v>2526</v>
      </c>
      <c r="B847" s="13" t="s">
        <v>2527</v>
      </c>
      <c r="C847" s="13" t="s">
        <v>143</v>
      </c>
      <c r="D847" s="13" t="s">
        <v>100</v>
      </c>
      <c r="E847" s="13" t="s">
        <v>133</v>
      </c>
      <c r="F847" s="13" t="s">
        <v>75</v>
      </c>
      <c r="G847" s="13">
        <v>4794.42</v>
      </c>
      <c r="H847" s="13">
        <v>57533.04</v>
      </c>
      <c r="I847" s="13">
        <v>328.12</v>
      </c>
      <c r="J847" s="13">
        <v>101720.25</v>
      </c>
      <c r="K847" s="13">
        <v>310.01</v>
      </c>
      <c r="L847" s="13">
        <v>5.66</v>
      </c>
      <c r="M847" s="13">
        <v>0</v>
      </c>
      <c r="N847" s="13">
        <v>0</v>
      </c>
      <c r="O847" s="13">
        <v>651052.22</v>
      </c>
      <c r="P847" s="13">
        <v>12766926.42</v>
      </c>
      <c r="Q847" s="13">
        <v>19.600000000000001</v>
      </c>
      <c r="R847" s="13">
        <v>80.87</v>
      </c>
      <c r="S847" s="13">
        <v>11.36</v>
      </c>
      <c r="T847" s="13" t="s">
        <v>575</v>
      </c>
      <c r="U847" s="13" t="s">
        <v>283</v>
      </c>
      <c r="V847" s="13"/>
      <c r="W847" s="13"/>
      <c r="X847" s="13"/>
      <c r="Y847" s="13"/>
      <c r="Z847" s="13"/>
      <c r="AA847" s="13"/>
      <c r="AB847" s="14"/>
    </row>
    <row r="848" spans="1:28">
      <c r="A848" s="9" t="s">
        <v>2528</v>
      </c>
      <c r="B848" s="10" t="s">
        <v>2472</v>
      </c>
      <c r="C848" s="10" t="s">
        <v>99</v>
      </c>
      <c r="D848" s="10" t="s">
        <v>60</v>
      </c>
      <c r="E848" s="10" t="s">
        <v>133</v>
      </c>
      <c r="F848" s="10" t="s">
        <v>54</v>
      </c>
      <c r="G848" s="10">
        <v>1668.59</v>
      </c>
      <c r="H848" s="10">
        <v>20023.080000000002</v>
      </c>
      <c r="I848" s="10">
        <v>434.89</v>
      </c>
      <c r="J848" s="10">
        <v>12110.37</v>
      </c>
      <c r="K848" s="10">
        <v>27.85</v>
      </c>
      <c r="L848" s="10">
        <v>9.42</v>
      </c>
      <c r="M848" s="10">
        <v>0</v>
      </c>
      <c r="N848" s="10">
        <v>0</v>
      </c>
      <c r="O848" s="10">
        <v>641961.27</v>
      </c>
      <c r="P848" s="10">
        <v>13105746.609999999</v>
      </c>
      <c r="Q848" s="10">
        <v>20.399999999999999</v>
      </c>
      <c r="R848" s="10">
        <v>71.59</v>
      </c>
      <c r="S848" s="10">
        <v>23.19</v>
      </c>
      <c r="T848" s="10" t="s">
        <v>1666</v>
      </c>
      <c r="U848" s="10" t="s">
        <v>2529</v>
      </c>
      <c r="V848" s="10"/>
      <c r="W848" s="10"/>
      <c r="X848" s="10"/>
      <c r="Y848" s="10"/>
      <c r="Z848" s="10"/>
      <c r="AA848" s="10"/>
      <c r="AB848" s="11"/>
    </row>
    <row r="849" spans="1:28">
      <c r="A849" s="12" t="s">
        <v>2530</v>
      </c>
      <c r="B849" s="13" t="s">
        <v>2531</v>
      </c>
      <c r="C849" s="13" t="s">
        <v>118</v>
      </c>
      <c r="D849" s="13" t="s">
        <v>52</v>
      </c>
      <c r="E849" s="13" t="s">
        <v>133</v>
      </c>
      <c r="F849" s="13" t="s">
        <v>54</v>
      </c>
      <c r="G849" s="13">
        <v>12542</v>
      </c>
      <c r="H849" s="13">
        <v>150504</v>
      </c>
      <c r="I849" s="13">
        <v>488.23</v>
      </c>
      <c r="J849" s="13">
        <v>254851.48</v>
      </c>
      <c r="K849" s="13">
        <v>521.99</v>
      </c>
      <c r="L849" s="13">
        <v>9.61</v>
      </c>
      <c r="M849" s="13">
        <v>0</v>
      </c>
      <c r="N849" s="13">
        <v>2725.84</v>
      </c>
      <c r="O849" s="13">
        <v>693119.94</v>
      </c>
      <c r="P849" s="13">
        <v>11575193.15</v>
      </c>
      <c r="Q849" s="13">
        <v>16.7</v>
      </c>
      <c r="R849" s="13">
        <v>69.42</v>
      </c>
      <c r="S849" s="13">
        <v>-37.53</v>
      </c>
      <c r="T849" s="13" t="s">
        <v>707</v>
      </c>
      <c r="U849" s="13" t="s">
        <v>2532</v>
      </c>
      <c r="V849" s="13"/>
      <c r="W849" s="13"/>
      <c r="X849" s="13"/>
      <c r="Y849" s="13"/>
      <c r="Z849" s="13"/>
      <c r="AA849" s="13"/>
      <c r="AB849" s="14"/>
    </row>
    <row r="850" spans="1:28">
      <c r="A850" s="9" t="s">
        <v>2533</v>
      </c>
      <c r="B850" s="10" t="s">
        <v>2534</v>
      </c>
      <c r="C850" s="10" t="s">
        <v>99</v>
      </c>
      <c r="D850" s="10" t="s">
        <v>60</v>
      </c>
      <c r="E850" s="10" t="s">
        <v>80</v>
      </c>
      <c r="F850" s="10" t="s">
        <v>54</v>
      </c>
      <c r="G850" s="10">
        <v>444.06</v>
      </c>
      <c r="H850" s="10">
        <v>5328.72</v>
      </c>
      <c r="I850" s="10">
        <v>276.22000000000003</v>
      </c>
      <c r="J850" s="10">
        <v>6008.82</v>
      </c>
      <c r="K850" s="10">
        <v>21.75</v>
      </c>
      <c r="L850" s="10">
        <v>5.56</v>
      </c>
      <c r="M850" s="10">
        <v>69.099999999999994</v>
      </c>
      <c r="N850" s="10">
        <v>0</v>
      </c>
      <c r="O850" s="10">
        <v>397214.48</v>
      </c>
      <c r="P850" s="10">
        <v>16179736.58</v>
      </c>
      <c r="Q850" s="10">
        <v>40.700000000000003</v>
      </c>
      <c r="R850" s="10">
        <v>55.24</v>
      </c>
      <c r="S850" s="10">
        <v>-11.78</v>
      </c>
      <c r="T850" s="10" t="s">
        <v>216</v>
      </c>
      <c r="U850" s="10" t="s">
        <v>1049</v>
      </c>
      <c r="V850" s="10"/>
      <c r="W850" s="10"/>
      <c r="X850" s="10"/>
      <c r="Y850" s="10"/>
      <c r="Z850" s="10"/>
      <c r="AA850" s="10"/>
      <c r="AB850" s="11"/>
    </row>
    <row r="851" spans="1:28">
      <c r="A851" s="12" t="s">
        <v>2535</v>
      </c>
      <c r="B851" s="13" t="s">
        <v>2536</v>
      </c>
      <c r="C851" s="13" t="s">
        <v>128</v>
      </c>
      <c r="D851" s="13" t="s">
        <v>73</v>
      </c>
      <c r="E851" s="13" t="s">
        <v>80</v>
      </c>
      <c r="F851" s="13" t="s">
        <v>54</v>
      </c>
      <c r="G851" s="13">
        <v>13967.02</v>
      </c>
      <c r="H851" s="13">
        <v>167604.24</v>
      </c>
      <c r="I851" s="13">
        <v>219.7</v>
      </c>
      <c r="J851" s="13">
        <v>387692.05</v>
      </c>
      <c r="K851" s="13">
        <v>1764.64</v>
      </c>
      <c r="L851" s="13">
        <v>5.57</v>
      </c>
      <c r="M851" s="13">
        <v>0</v>
      </c>
      <c r="N851" s="13">
        <v>3025.34</v>
      </c>
      <c r="O851" s="13">
        <v>611518.82999999996</v>
      </c>
      <c r="P851" s="13">
        <v>7182857.3799999999</v>
      </c>
      <c r="Q851" s="13">
        <v>11.7</v>
      </c>
      <c r="R851" s="13">
        <v>75.099999999999994</v>
      </c>
      <c r="S851" s="13">
        <v>29.06</v>
      </c>
      <c r="T851" s="13" t="s">
        <v>493</v>
      </c>
      <c r="U851" s="13" t="s">
        <v>913</v>
      </c>
      <c r="V851" s="13"/>
      <c r="W851" s="13"/>
      <c r="X851" s="13"/>
      <c r="Y851" s="13"/>
      <c r="Z851" s="13"/>
      <c r="AA851" s="13"/>
      <c r="AB851" s="14"/>
    </row>
    <row r="852" spans="1:28">
      <c r="A852" s="9" t="s">
        <v>2537</v>
      </c>
      <c r="B852" s="10" t="s">
        <v>1767</v>
      </c>
      <c r="C852" s="10" t="s">
        <v>143</v>
      </c>
      <c r="D852" s="10" t="s">
        <v>73</v>
      </c>
      <c r="E852" s="10" t="s">
        <v>80</v>
      </c>
      <c r="F852" s="10" t="s">
        <v>86</v>
      </c>
      <c r="G852" s="10">
        <v>1957.84</v>
      </c>
      <c r="H852" s="10">
        <v>23494.080000000002</v>
      </c>
      <c r="I852" s="10">
        <v>247.16</v>
      </c>
      <c r="J852" s="10">
        <v>44538.13</v>
      </c>
      <c r="K852" s="10">
        <v>180.2</v>
      </c>
      <c r="L852" s="10">
        <v>5.49</v>
      </c>
      <c r="M852" s="10">
        <v>128.66999999999999</v>
      </c>
      <c r="N852" s="10">
        <v>404.81</v>
      </c>
      <c r="O852" s="10">
        <v>269529.55</v>
      </c>
      <c r="P852" s="10">
        <v>11321187.550000001</v>
      </c>
      <c r="Q852" s="10">
        <v>42</v>
      </c>
      <c r="R852" s="10">
        <v>74.489999999999995</v>
      </c>
      <c r="S852" s="10">
        <v>47.75</v>
      </c>
      <c r="T852" s="10" t="s">
        <v>2538</v>
      </c>
      <c r="U852" s="10" t="s">
        <v>2539</v>
      </c>
      <c r="V852" s="10"/>
      <c r="W852" s="10"/>
      <c r="X852" s="10"/>
      <c r="Y852" s="10"/>
      <c r="Z852" s="10"/>
      <c r="AA852" s="10"/>
      <c r="AB852" s="11"/>
    </row>
    <row r="853" spans="1:28">
      <c r="A853" s="12" t="s">
        <v>2540</v>
      </c>
      <c r="B853" s="13" t="s">
        <v>2245</v>
      </c>
      <c r="C853" s="13" t="s">
        <v>85</v>
      </c>
      <c r="D853" s="13" t="s">
        <v>119</v>
      </c>
      <c r="E853" s="13" t="s">
        <v>133</v>
      </c>
      <c r="F853" s="13" t="s">
        <v>86</v>
      </c>
      <c r="G853" s="13">
        <v>12285.8</v>
      </c>
      <c r="H853" s="13">
        <v>147429.6</v>
      </c>
      <c r="I853" s="13">
        <v>326.05</v>
      </c>
      <c r="J853" s="13">
        <v>236187.25</v>
      </c>
      <c r="K853" s="13">
        <v>-724.39</v>
      </c>
      <c r="L853" s="13">
        <v>9.75</v>
      </c>
      <c r="M853" s="13">
        <v>0</v>
      </c>
      <c r="N853" s="13">
        <v>0</v>
      </c>
      <c r="O853" s="13">
        <v>358709.86</v>
      </c>
      <c r="P853" s="13">
        <v>906663.75</v>
      </c>
      <c r="Q853" s="13">
        <v>2.5</v>
      </c>
      <c r="R853" s="13">
        <v>-44.74</v>
      </c>
      <c r="S853" s="13">
        <v>38.840000000000003</v>
      </c>
      <c r="T853" s="13" t="s">
        <v>503</v>
      </c>
      <c r="U853" s="13" t="s">
        <v>593</v>
      </c>
      <c r="V853" s="13"/>
      <c r="W853" s="13"/>
      <c r="X853" s="13"/>
      <c r="Y853" s="13"/>
      <c r="Z853" s="13"/>
      <c r="AA853" s="13"/>
      <c r="AB853" s="14"/>
    </row>
    <row r="854" spans="1:28">
      <c r="A854" s="9" t="s">
        <v>2541</v>
      </c>
      <c r="B854" s="10" t="s">
        <v>2542</v>
      </c>
      <c r="C854" s="10" t="s">
        <v>66</v>
      </c>
      <c r="D854" s="10" t="s">
        <v>119</v>
      </c>
      <c r="E854" s="10" t="s">
        <v>61</v>
      </c>
      <c r="F854" s="10" t="s">
        <v>75</v>
      </c>
      <c r="G854" s="10">
        <v>1228.3</v>
      </c>
      <c r="H854" s="10">
        <v>14739.6</v>
      </c>
      <c r="I854" s="10">
        <v>395.51</v>
      </c>
      <c r="J854" s="10">
        <v>12544.41</v>
      </c>
      <c r="K854" s="10"/>
      <c r="L854" s="10">
        <v>7.63</v>
      </c>
      <c r="M854" s="10">
        <v>305.64</v>
      </c>
      <c r="N854" s="10">
        <v>0</v>
      </c>
      <c r="O854" s="10">
        <v>704569.12</v>
      </c>
      <c r="P854" s="10">
        <v>12606211.210000001</v>
      </c>
      <c r="Q854" s="10">
        <v>17.899999999999999</v>
      </c>
      <c r="R854" s="10">
        <v>58.93</v>
      </c>
      <c r="S854" s="10">
        <v>27.38</v>
      </c>
      <c r="T854" s="10" t="s">
        <v>2543</v>
      </c>
      <c r="U854" s="10" t="s">
        <v>258</v>
      </c>
      <c r="V854" s="10"/>
      <c r="W854" s="10"/>
      <c r="X854" s="10"/>
      <c r="Y854" s="10"/>
      <c r="Z854" s="10"/>
      <c r="AA854" s="10"/>
      <c r="AB854" s="11"/>
    </row>
    <row r="855" spans="1:28">
      <c r="A855" s="12" t="s">
        <v>2544</v>
      </c>
      <c r="B855" s="13" t="s">
        <v>2545</v>
      </c>
      <c r="C855" s="13" t="s">
        <v>99</v>
      </c>
      <c r="D855" s="13" t="s">
        <v>60</v>
      </c>
      <c r="E855" s="13" t="s">
        <v>61</v>
      </c>
      <c r="F855" s="13" t="s">
        <v>54</v>
      </c>
      <c r="G855" s="13">
        <v>12262.91</v>
      </c>
      <c r="H855" s="13">
        <v>147154.92000000001</v>
      </c>
      <c r="I855" s="13">
        <v>388.4</v>
      </c>
      <c r="J855" s="13">
        <v>221044.87</v>
      </c>
      <c r="K855" s="13">
        <v>569.12</v>
      </c>
      <c r="L855" s="13">
        <v>6.76</v>
      </c>
      <c r="M855" s="13">
        <v>780.95</v>
      </c>
      <c r="N855" s="13">
        <v>377.18</v>
      </c>
      <c r="O855" s="13">
        <v>674213.53</v>
      </c>
      <c r="P855" s="13">
        <v>1291256.3799999999</v>
      </c>
      <c r="Q855" s="13">
        <v>1.9</v>
      </c>
      <c r="R855" s="13">
        <v>60.82</v>
      </c>
      <c r="S855" s="13">
        <v>169.63</v>
      </c>
      <c r="T855" s="13" t="s">
        <v>2048</v>
      </c>
      <c r="U855" s="13" t="s">
        <v>440</v>
      </c>
      <c r="V855" s="13"/>
      <c r="W855" s="13"/>
      <c r="X855" s="13"/>
      <c r="Y855" s="13"/>
      <c r="Z855" s="13"/>
      <c r="AA855" s="13"/>
      <c r="AB855" s="14"/>
    </row>
    <row r="856" spans="1:28">
      <c r="A856" s="9" t="s">
        <v>2546</v>
      </c>
      <c r="B856" s="10" t="s">
        <v>1400</v>
      </c>
      <c r="C856" s="10" t="s">
        <v>277</v>
      </c>
      <c r="D856" s="10" t="s">
        <v>52</v>
      </c>
      <c r="E856" s="10" t="s">
        <v>53</v>
      </c>
      <c r="F856" s="10" t="s">
        <v>86</v>
      </c>
      <c r="G856" s="10">
        <v>12368.19</v>
      </c>
      <c r="H856" s="10">
        <v>148418.28</v>
      </c>
      <c r="I856" s="10">
        <v>361.94</v>
      </c>
      <c r="J856" s="10">
        <v>248144.15</v>
      </c>
      <c r="K856" s="10">
        <v>685.59</v>
      </c>
      <c r="L856" s="10">
        <v>0.74</v>
      </c>
      <c r="M856" s="10">
        <v>3099.09</v>
      </c>
      <c r="N856" s="10">
        <v>2167.11</v>
      </c>
      <c r="O856" s="10">
        <v>203574.6</v>
      </c>
      <c r="P856" s="10">
        <v>5655735.2800000003</v>
      </c>
      <c r="Q856" s="10">
        <v>27.8</v>
      </c>
      <c r="R856" s="10">
        <v>55.48</v>
      </c>
      <c r="S856" s="10">
        <v>25.76</v>
      </c>
      <c r="T856" s="10" t="s">
        <v>2547</v>
      </c>
      <c r="U856" s="10" t="s">
        <v>2548</v>
      </c>
      <c r="V856" s="10"/>
      <c r="W856" s="10"/>
      <c r="X856" s="10"/>
      <c r="Y856" s="10"/>
      <c r="Z856" s="10"/>
      <c r="AA856" s="10"/>
      <c r="AB856" s="11"/>
    </row>
    <row r="857" spans="1:28">
      <c r="A857" s="12" t="s">
        <v>2549</v>
      </c>
      <c r="B857" s="13" t="s">
        <v>2550</v>
      </c>
      <c r="C857" s="13" t="s">
        <v>277</v>
      </c>
      <c r="D857" s="13" t="s">
        <v>52</v>
      </c>
      <c r="E857" s="13" t="s">
        <v>80</v>
      </c>
      <c r="F857" s="13" t="s">
        <v>54</v>
      </c>
      <c r="G857" s="13">
        <v>14523.22</v>
      </c>
      <c r="H857" s="13">
        <v>174278.64</v>
      </c>
      <c r="I857" s="13">
        <v>137.1</v>
      </c>
      <c r="J857" s="13">
        <v>143039.57</v>
      </c>
      <c r="K857" s="13">
        <v>1043.32</v>
      </c>
      <c r="L857" s="13">
        <v>7</v>
      </c>
      <c r="M857" s="13">
        <v>486.41</v>
      </c>
      <c r="N857" s="13">
        <v>0</v>
      </c>
      <c r="O857" s="13">
        <v>616299.9</v>
      </c>
      <c r="P857" s="13">
        <v>20418985.690000001</v>
      </c>
      <c r="Q857" s="13">
        <v>33.1</v>
      </c>
      <c r="R857" s="13">
        <v>62.12</v>
      </c>
      <c r="S857" s="13">
        <v>-0.2</v>
      </c>
      <c r="T857" s="13" t="s">
        <v>2551</v>
      </c>
      <c r="U857" s="13" t="s">
        <v>1023</v>
      </c>
      <c r="V857" s="13"/>
      <c r="W857" s="13"/>
      <c r="X857" s="13"/>
      <c r="Y857" s="13"/>
      <c r="Z857" s="13"/>
      <c r="AA857" s="13"/>
      <c r="AB857" s="14"/>
    </row>
    <row r="858" spans="1:28">
      <c r="A858" s="9" t="s">
        <v>2552</v>
      </c>
      <c r="B858" s="10" t="s">
        <v>1370</v>
      </c>
      <c r="C858" s="10" t="s">
        <v>85</v>
      </c>
      <c r="D858" s="10" t="s">
        <v>60</v>
      </c>
      <c r="E858" s="10" t="s">
        <v>67</v>
      </c>
      <c r="F858" s="10" t="s">
        <v>75</v>
      </c>
      <c r="G858" s="10">
        <v>12292.09</v>
      </c>
      <c r="H858" s="10">
        <v>147505.07999999999</v>
      </c>
      <c r="I858" s="10">
        <v>659.62</v>
      </c>
      <c r="J858" s="10">
        <v>290432.27</v>
      </c>
      <c r="K858" s="10">
        <v>440.3</v>
      </c>
      <c r="L858" s="10">
        <v>9.1300000000000008</v>
      </c>
      <c r="M858" s="10">
        <v>0</v>
      </c>
      <c r="N858" s="10">
        <v>0</v>
      </c>
      <c r="O858" s="10">
        <v>723631.57</v>
      </c>
      <c r="P858" s="10">
        <v>6141722.0999999996</v>
      </c>
      <c r="Q858" s="10">
        <v>8.5</v>
      </c>
      <c r="R858" s="10">
        <v>63.98</v>
      </c>
      <c r="S858" s="10">
        <v>38.92</v>
      </c>
      <c r="T858" s="10" t="s">
        <v>2553</v>
      </c>
      <c r="U858" s="10" t="s">
        <v>1562</v>
      </c>
      <c r="V858" s="10"/>
      <c r="W858" s="10"/>
      <c r="X858" s="10"/>
      <c r="Y858" s="10"/>
      <c r="Z858" s="10"/>
      <c r="AA858" s="10"/>
      <c r="AB858" s="11"/>
    </row>
    <row r="859" spans="1:28">
      <c r="A859" s="12" t="s">
        <v>2554</v>
      </c>
      <c r="B859" s="13" t="s">
        <v>2555</v>
      </c>
      <c r="C859" s="13" t="s">
        <v>72</v>
      </c>
      <c r="D859" s="13" t="s">
        <v>52</v>
      </c>
      <c r="E859" s="13" t="s">
        <v>74</v>
      </c>
      <c r="F859" s="13" t="s">
        <v>75</v>
      </c>
      <c r="G859" s="13">
        <v>1676.06</v>
      </c>
      <c r="H859" s="13">
        <v>20112.72</v>
      </c>
      <c r="I859" s="13">
        <v>121</v>
      </c>
      <c r="J859" s="13">
        <v>26965.759999999998</v>
      </c>
      <c r="K859" s="13">
        <v>222.86</v>
      </c>
      <c r="L859" s="13">
        <v>6.96</v>
      </c>
      <c r="M859" s="13">
        <v>140.18</v>
      </c>
      <c r="N859" s="13">
        <v>193.88</v>
      </c>
      <c r="O859" s="13">
        <v>910647.89</v>
      </c>
      <c r="P859" s="13">
        <v>4171931.43</v>
      </c>
      <c r="Q859" s="13">
        <v>4.5999999999999996</v>
      </c>
      <c r="R859" s="13">
        <v>59.5</v>
      </c>
      <c r="S859" s="13">
        <v>-6.31</v>
      </c>
      <c r="T859" s="13" t="s">
        <v>2556</v>
      </c>
      <c r="U859" s="13" t="s">
        <v>421</v>
      </c>
      <c r="V859" s="13"/>
      <c r="W859" s="13"/>
      <c r="X859" s="13"/>
      <c r="Y859" s="13"/>
      <c r="Z859" s="13"/>
      <c r="AA859" s="13"/>
      <c r="AB859" s="14"/>
    </row>
    <row r="860" spans="1:28">
      <c r="A860" s="9" t="s">
        <v>2557</v>
      </c>
      <c r="B860" s="10" t="s">
        <v>2558</v>
      </c>
      <c r="C860" s="10" t="s">
        <v>105</v>
      </c>
      <c r="D860" s="10" t="s">
        <v>100</v>
      </c>
      <c r="E860" s="10" t="s">
        <v>74</v>
      </c>
      <c r="F860" s="10" t="s">
        <v>54</v>
      </c>
      <c r="G860" s="10">
        <v>3674.08</v>
      </c>
      <c r="H860" s="10">
        <v>44088.959999999999</v>
      </c>
      <c r="I860" s="10">
        <v>105.56</v>
      </c>
      <c r="J860" s="10">
        <v>33538.82</v>
      </c>
      <c r="K860" s="10">
        <v>317.72000000000003</v>
      </c>
      <c r="L860" s="10">
        <v>1.62</v>
      </c>
      <c r="M860" s="10">
        <v>0</v>
      </c>
      <c r="N860" s="10">
        <v>493.52</v>
      </c>
      <c r="O860" s="10">
        <v>454818.69</v>
      </c>
      <c r="P860" s="10">
        <v>10384523.25</v>
      </c>
      <c r="Q860" s="10">
        <v>22.8</v>
      </c>
      <c r="R860" s="10">
        <v>72.989999999999995</v>
      </c>
      <c r="S860" s="10">
        <v>-37.07</v>
      </c>
      <c r="T860" s="10" t="s">
        <v>2559</v>
      </c>
      <c r="U860" s="10" t="s">
        <v>1672</v>
      </c>
      <c r="V860" s="10"/>
      <c r="W860" s="10"/>
      <c r="X860" s="10"/>
      <c r="Y860" s="10"/>
      <c r="Z860" s="10"/>
      <c r="AA860" s="10"/>
      <c r="AB860" s="11"/>
    </row>
    <row r="861" spans="1:28">
      <c r="A861" s="12" t="s">
        <v>2560</v>
      </c>
      <c r="B861" s="13" t="s">
        <v>2561</v>
      </c>
      <c r="C861" s="13" t="s">
        <v>118</v>
      </c>
      <c r="D861" s="13" t="s">
        <v>73</v>
      </c>
      <c r="E861" s="13" t="s">
        <v>80</v>
      </c>
      <c r="F861" s="13" t="s">
        <v>75</v>
      </c>
      <c r="G861" s="13">
        <v>8589.31</v>
      </c>
      <c r="H861" s="13">
        <v>103071.72</v>
      </c>
      <c r="I861" s="13">
        <v>208.4</v>
      </c>
      <c r="J861" s="13">
        <v>275005.94</v>
      </c>
      <c r="K861" s="13">
        <v>1319.61</v>
      </c>
      <c r="L861" s="13">
        <v>4.0999999999999996</v>
      </c>
      <c r="M861" s="13">
        <v>2629.59</v>
      </c>
      <c r="N861" s="13">
        <v>0</v>
      </c>
      <c r="O861" s="13">
        <v>217039.87</v>
      </c>
      <c r="P861" s="13">
        <v>3616042.87</v>
      </c>
      <c r="Q861" s="13">
        <v>16.7</v>
      </c>
      <c r="R861" s="13">
        <v>76.06</v>
      </c>
      <c r="S861" s="13">
        <v>-30.38</v>
      </c>
      <c r="T861" s="13" t="s">
        <v>1160</v>
      </c>
      <c r="U861" s="13" t="s">
        <v>2562</v>
      </c>
      <c r="V861" s="13"/>
      <c r="W861" s="13"/>
      <c r="X861" s="13"/>
      <c r="Y861" s="13"/>
      <c r="Z861" s="13"/>
      <c r="AA861" s="13"/>
      <c r="AB861" s="14"/>
    </row>
    <row r="862" spans="1:28">
      <c r="A862" s="9" t="s">
        <v>2563</v>
      </c>
      <c r="B862" s="10" t="s">
        <v>1473</v>
      </c>
      <c r="C862" s="10" t="s">
        <v>85</v>
      </c>
      <c r="D862" s="10" t="s">
        <v>100</v>
      </c>
      <c r="E862" s="10" t="s">
        <v>90</v>
      </c>
      <c r="F862" s="10" t="s">
        <v>75</v>
      </c>
      <c r="G862" s="10">
        <v>2569.65</v>
      </c>
      <c r="H862" s="10">
        <v>30835.8</v>
      </c>
      <c r="I862" s="10">
        <v>957.21</v>
      </c>
      <c r="J862" s="10">
        <v>88072.91</v>
      </c>
      <c r="K862" s="10">
        <v>92.01</v>
      </c>
      <c r="L862" s="10">
        <v>4.42</v>
      </c>
      <c r="M862" s="10">
        <v>549.74</v>
      </c>
      <c r="N862" s="10">
        <v>0</v>
      </c>
      <c r="O862" s="10">
        <v>748658.51</v>
      </c>
      <c r="P862" s="10">
        <v>22636770.140000001</v>
      </c>
      <c r="Q862" s="10">
        <v>30.2</v>
      </c>
      <c r="R862" s="10">
        <v>72</v>
      </c>
      <c r="S862" s="10">
        <v>42.75</v>
      </c>
      <c r="T862" s="10" t="s">
        <v>1188</v>
      </c>
      <c r="U862" s="10" t="s">
        <v>1232</v>
      </c>
      <c r="V862" s="10"/>
      <c r="W862" s="10"/>
      <c r="X862" s="10"/>
      <c r="Y862" s="10"/>
      <c r="Z862" s="10"/>
      <c r="AA862" s="10"/>
      <c r="AB862" s="11"/>
    </row>
    <row r="863" spans="1:28">
      <c r="A863" s="12" t="s">
        <v>2564</v>
      </c>
      <c r="B863" s="13" t="s">
        <v>2565</v>
      </c>
      <c r="C863" s="13" t="s">
        <v>72</v>
      </c>
      <c r="D863" s="13" t="s">
        <v>52</v>
      </c>
      <c r="E863" s="13" t="s">
        <v>133</v>
      </c>
      <c r="F863" s="13" t="s">
        <v>75</v>
      </c>
      <c r="G863" s="13">
        <v>15177.27</v>
      </c>
      <c r="H863" s="13">
        <v>182127.24</v>
      </c>
      <c r="I863" s="13">
        <v>433.55</v>
      </c>
      <c r="J863" s="13">
        <v>246760.81</v>
      </c>
      <c r="K863" s="13"/>
      <c r="L863" s="13">
        <v>8.18</v>
      </c>
      <c r="M863" s="13">
        <v>3307.92</v>
      </c>
      <c r="N863" s="13">
        <v>0</v>
      </c>
      <c r="O863" s="13">
        <v>789557.11</v>
      </c>
      <c r="P863" s="13">
        <v>10530293.42</v>
      </c>
      <c r="Q863" s="13">
        <v>13.3</v>
      </c>
      <c r="R863" s="13">
        <v>63.65</v>
      </c>
      <c r="S863" s="13">
        <v>3.04</v>
      </c>
      <c r="T863" s="13" t="s">
        <v>1784</v>
      </c>
      <c r="U863" s="13" t="s">
        <v>721</v>
      </c>
      <c r="V863" s="13"/>
      <c r="W863" s="13"/>
      <c r="X863" s="13"/>
      <c r="Y863" s="13"/>
      <c r="Z863" s="13"/>
      <c r="AA863" s="13"/>
      <c r="AB863" s="14"/>
    </row>
    <row r="864" spans="1:28">
      <c r="A864" s="9" t="s">
        <v>2566</v>
      </c>
      <c r="B864" s="10" t="s">
        <v>2567</v>
      </c>
      <c r="C864" s="10" t="s">
        <v>175</v>
      </c>
      <c r="D864" s="10" t="s">
        <v>100</v>
      </c>
      <c r="E864" s="10" t="s">
        <v>80</v>
      </c>
      <c r="F864" s="10" t="s">
        <v>54</v>
      </c>
      <c r="G864" s="10">
        <v>1660.14</v>
      </c>
      <c r="H864" s="10">
        <v>19921.68</v>
      </c>
      <c r="I864" s="10">
        <v>210.78</v>
      </c>
      <c r="J864" s="10">
        <v>21075.49</v>
      </c>
      <c r="K864" s="10">
        <v>99.99</v>
      </c>
      <c r="L864" s="10">
        <v>1.57</v>
      </c>
      <c r="M864" s="10">
        <v>0</v>
      </c>
      <c r="N864" s="10">
        <v>142.62</v>
      </c>
      <c r="O864" s="10">
        <v>413142.14</v>
      </c>
      <c r="P864" s="10">
        <v>23659860.579999998</v>
      </c>
      <c r="Q864" s="10"/>
      <c r="R864" s="10">
        <v>55.83</v>
      </c>
      <c r="S864" s="10">
        <v>-19.3</v>
      </c>
      <c r="T864" s="10" t="s">
        <v>668</v>
      </c>
      <c r="U864" s="10" t="s">
        <v>1560</v>
      </c>
      <c r="V864" s="10"/>
      <c r="W864" s="10"/>
      <c r="X864" s="10"/>
      <c r="Y864" s="10"/>
      <c r="Z864" s="10"/>
      <c r="AA864" s="10"/>
      <c r="AB864" s="11"/>
    </row>
    <row r="865" spans="1:28">
      <c r="A865" s="12" t="s">
        <v>2568</v>
      </c>
      <c r="B865" s="13" t="s">
        <v>431</v>
      </c>
      <c r="C865" s="13" t="s">
        <v>85</v>
      </c>
      <c r="D865" s="13" t="s">
        <v>52</v>
      </c>
      <c r="E865" s="13" t="s">
        <v>53</v>
      </c>
      <c r="F865" s="13" t="s">
        <v>54</v>
      </c>
      <c r="G865" s="13">
        <v>7689.4</v>
      </c>
      <c r="H865" s="13">
        <v>92272.8</v>
      </c>
      <c r="I865" s="13">
        <v>284.52999999999997</v>
      </c>
      <c r="J865" s="13">
        <v>240824.71</v>
      </c>
      <c r="K865" s="13">
        <v>846.39</v>
      </c>
      <c r="L865" s="13">
        <v>5.48</v>
      </c>
      <c r="M865" s="13">
        <v>1453.48</v>
      </c>
      <c r="N865" s="13">
        <v>0</v>
      </c>
      <c r="O865" s="13">
        <v>491616.49</v>
      </c>
      <c r="P865" s="13">
        <v>23835064.68</v>
      </c>
      <c r="Q865" s="13">
        <v>48.5</v>
      </c>
      <c r="R865" s="13">
        <v>72.73</v>
      </c>
      <c r="S865" s="13">
        <v>45.9</v>
      </c>
      <c r="T865" s="13" t="s">
        <v>493</v>
      </c>
      <c r="U865" s="13" t="s">
        <v>931</v>
      </c>
      <c r="V865" s="13"/>
      <c r="W865" s="13"/>
      <c r="X865" s="13"/>
      <c r="Y865" s="13"/>
      <c r="Z865" s="13"/>
      <c r="AA865" s="13"/>
      <c r="AB865" s="14"/>
    </row>
    <row r="866" spans="1:28">
      <c r="A866" s="9" t="s">
        <v>2569</v>
      </c>
      <c r="B866" s="10" t="s">
        <v>786</v>
      </c>
      <c r="C866" s="10" t="s">
        <v>143</v>
      </c>
      <c r="D866" s="10" t="s">
        <v>100</v>
      </c>
      <c r="E866" s="10" t="s">
        <v>61</v>
      </c>
      <c r="F866" s="10" t="s">
        <v>54</v>
      </c>
      <c r="G866" s="10">
        <v>10204.950000000001</v>
      </c>
      <c r="H866" s="10">
        <v>122459.4</v>
      </c>
      <c r="I866" s="10">
        <v>373.11</v>
      </c>
      <c r="J866" s="10">
        <v>261176.8</v>
      </c>
      <c r="K866" s="10">
        <v>700</v>
      </c>
      <c r="L866" s="10">
        <v>1.26</v>
      </c>
      <c r="M866" s="10">
        <v>103.73</v>
      </c>
      <c r="N866" s="10">
        <v>0</v>
      </c>
      <c r="O866" s="10">
        <v>376903.96</v>
      </c>
      <c r="P866" s="10">
        <v>2227521.9500000002</v>
      </c>
      <c r="Q866" s="10">
        <v>5.9</v>
      </c>
      <c r="R866" s="10">
        <v>73.14</v>
      </c>
      <c r="S866" s="10">
        <v>-29.57</v>
      </c>
      <c r="T866" s="10" t="s">
        <v>846</v>
      </c>
      <c r="U866" s="10" t="s">
        <v>2570</v>
      </c>
      <c r="V866" s="10"/>
      <c r="W866" s="10"/>
      <c r="X866" s="10"/>
      <c r="Y866" s="10"/>
      <c r="Z866" s="10"/>
      <c r="AA866" s="10"/>
      <c r="AB866" s="11"/>
    </row>
    <row r="867" spans="1:28">
      <c r="A867" s="12" t="s">
        <v>2571</v>
      </c>
      <c r="B867" s="13" t="s">
        <v>2572</v>
      </c>
      <c r="C867" s="13" t="s">
        <v>277</v>
      </c>
      <c r="D867" s="13" t="s">
        <v>100</v>
      </c>
      <c r="E867" s="13" t="s">
        <v>67</v>
      </c>
      <c r="F867" s="13" t="s">
        <v>75</v>
      </c>
      <c r="G867" s="13">
        <v>8129.32</v>
      </c>
      <c r="H867" s="13">
        <v>97551.84</v>
      </c>
      <c r="I867" s="13">
        <v>871.33</v>
      </c>
      <c r="J867" s="13">
        <v>280615.59999999998</v>
      </c>
      <c r="K867" s="13">
        <v>-322.05</v>
      </c>
      <c r="L867" s="13">
        <v>3.53</v>
      </c>
      <c r="M867" s="13">
        <v>0</v>
      </c>
      <c r="N867" s="13">
        <v>0</v>
      </c>
      <c r="O867" s="13">
        <v>939469.58</v>
      </c>
      <c r="P867" s="13">
        <v>17433831.829999998</v>
      </c>
      <c r="Q867" s="13">
        <v>18.600000000000001</v>
      </c>
      <c r="R867" s="13">
        <v>81.510000000000005</v>
      </c>
      <c r="S867" s="13">
        <v>-29.38</v>
      </c>
      <c r="T867" s="13" t="s">
        <v>978</v>
      </c>
      <c r="U867" s="13" t="s">
        <v>1676</v>
      </c>
      <c r="V867" s="13"/>
      <c r="W867" s="13"/>
      <c r="X867" s="13"/>
      <c r="Y867" s="13"/>
      <c r="Z867" s="13"/>
      <c r="AA867" s="13"/>
      <c r="AB867" s="14"/>
    </row>
    <row r="868" spans="1:28">
      <c r="A868" s="9" t="s">
        <v>2573</v>
      </c>
      <c r="B868" s="10" t="s">
        <v>1614</v>
      </c>
      <c r="C868" s="10" t="s">
        <v>85</v>
      </c>
      <c r="D868" s="10" t="s">
        <v>100</v>
      </c>
      <c r="E868" s="10" t="s">
        <v>67</v>
      </c>
      <c r="F868" s="10" t="s">
        <v>54</v>
      </c>
      <c r="G868" s="10">
        <v>13874.66</v>
      </c>
      <c r="H868" s="10">
        <v>166495.92000000001</v>
      </c>
      <c r="I868" s="10">
        <v>581.11</v>
      </c>
      <c r="J868" s="10">
        <v>247022.28</v>
      </c>
      <c r="K868" s="10">
        <v>425.09</v>
      </c>
      <c r="L868" s="10">
        <v>8.6999999999999993</v>
      </c>
      <c r="M868" s="10">
        <v>523.69000000000005</v>
      </c>
      <c r="N868" s="10">
        <v>0</v>
      </c>
      <c r="O868" s="10">
        <v>186257.98</v>
      </c>
      <c r="P868" s="10">
        <v>21423214.68</v>
      </c>
      <c r="Q868" s="10">
        <v>115</v>
      </c>
      <c r="R868" s="10">
        <v>79.95</v>
      </c>
      <c r="S868" s="10">
        <v>-38.159999999999997</v>
      </c>
      <c r="T868" s="10" t="s">
        <v>1597</v>
      </c>
      <c r="U868" s="10" t="s">
        <v>2574</v>
      </c>
      <c r="V868" s="10"/>
      <c r="W868" s="10"/>
      <c r="X868" s="10"/>
      <c r="Y868" s="10"/>
      <c r="Z868" s="10"/>
      <c r="AA868" s="10"/>
      <c r="AB868" s="11"/>
    </row>
    <row r="869" spans="1:28">
      <c r="A869" s="12" t="s">
        <v>2575</v>
      </c>
      <c r="B869" s="13" t="s">
        <v>2576</v>
      </c>
      <c r="C869" s="13" t="s">
        <v>128</v>
      </c>
      <c r="D869" s="13" t="s">
        <v>73</v>
      </c>
      <c r="E869" s="13" t="s">
        <v>61</v>
      </c>
      <c r="F869" s="13" t="s">
        <v>54</v>
      </c>
      <c r="G869" s="13">
        <v>2248.31</v>
      </c>
      <c r="H869" s="13">
        <v>26979.72</v>
      </c>
      <c r="I869" s="13">
        <v>655.36</v>
      </c>
      <c r="J869" s="13">
        <v>22564.38</v>
      </c>
      <c r="K869" s="13">
        <v>34.43</v>
      </c>
      <c r="L869" s="13">
        <v>4.54</v>
      </c>
      <c r="M869" s="13">
        <v>282.52999999999997</v>
      </c>
      <c r="N869" s="13">
        <v>0</v>
      </c>
      <c r="O869" s="13">
        <v>313020.69</v>
      </c>
      <c r="P869" s="13">
        <v>9161284.0099999998</v>
      </c>
      <c r="Q869" s="13">
        <v>29.3</v>
      </c>
      <c r="R869" s="13">
        <v>63.29</v>
      </c>
      <c r="S869" s="13">
        <v>5.48</v>
      </c>
      <c r="T869" s="13" t="s">
        <v>2577</v>
      </c>
      <c r="U869" s="13" t="s">
        <v>2578</v>
      </c>
      <c r="V869" s="13"/>
      <c r="W869" s="13"/>
      <c r="X869" s="13"/>
      <c r="Y869" s="13"/>
      <c r="Z869" s="13"/>
      <c r="AA869" s="13"/>
      <c r="AB869" s="14"/>
    </row>
    <row r="870" spans="1:28">
      <c r="A870" s="9" t="s">
        <v>2579</v>
      </c>
      <c r="B870" s="10" t="s">
        <v>2580</v>
      </c>
      <c r="C870" s="10" t="s">
        <v>118</v>
      </c>
      <c r="D870" s="10" t="s">
        <v>73</v>
      </c>
      <c r="E870" s="10" t="s">
        <v>133</v>
      </c>
      <c r="F870" s="10" t="s">
        <v>54</v>
      </c>
      <c r="G870" s="10">
        <v>7927.76</v>
      </c>
      <c r="H870" s="10">
        <v>95133.119999999995</v>
      </c>
      <c r="I870" s="10">
        <v>390.17</v>
      </c>
      <c r="J870" s="10">
        <v>195294.12</v>
      </c>
      <c r="K870" s="10">
        <v>500.54</v>
      </c>
      <c r="L870" s="10">
        <v>5.32</v>
      </c>
      <c r="M870" s="10">
        <v>0</v>
      </c>
      <c r="N870" s="10">
        <v>0</v>
      </c>
      <c r="O870" s="10">
        <v>866374.47</v>
      </c>
      <c r="P870" s="10">
        <v>11371514.970000001</v>
      </c>
      <c r="Q870" s="10">
        <v>13.1</v>
      </c>
      <c r="R870" s="10">
        <v>75.150000000000006</v>
      </c>
      <c r="S870" s="10">
        <v>-18.59</v>
      </c>
      <c r="T870" s="10" t="s">
        <v>2581</v>
      </c>
      <c r="U870" s="10" t="s">
        <v>2582</v>
      </c>
      <c r="V870" s="10"/>
      <c r="W870" s="10"/>
      <c r="X870" s="10"/>
      <c r="Y870" s="10"/>
      <c r="Z870" s="10"/>
      <c r="AA870" s="10"/>
      <c r="AB870" s="11"/>
    </row>
    <row r="871" spans="1:28">
      <c r="A871" s="12" t="s">
        <v>2583</v>
      </c>
      <c r="B871" s="13" t="s">
        <v>1079</v>
      </c>
      <c r="C871" s="13" t="s">
        <v>105</v>
      </c>
      <c r="D871" s="13" t="s">
        <v>73</v>
      </c>
      <c r="E871" s="13" t="s">
        <v>61</v>
      </c>
      <c r="F871" s="13" t="s">
        <v>86</v>
      </c>
      <c r="G871" s="13">
        <v>9888.5300000000007</v>
      </c>
      <c r="H871" s="13">
        <v>118662.36</v>
      </c>
      <c r="I871" s="13">
        <v>369.15</v>
      </c>
      <c r="J871" s="13">
        <v>239558.17</v>
      </c>
      <c r="K871" s="13"/>
      <c r="L871" s="13">
        <v>4.6100000000000003</v>
      </c>
      <c r="M871" s="13">
        <v>2043.29</v>
      </c>
      <c r="N871" s="13">
        <v>0</v>
      </c>
      <c r="O871" s="13">
        <v>744787.54</v>
      </c>
      <c r="P871" s="13">
        <v>19094367.449999999</v>
      </c>
      <c r="Q871" s="13">
        <v>25.6</v>
      </c>
      <c r="R871" s="13">
        <v>80.319999999999993</v>
      </c>
      <c r="S871" s="13">
        <v>-2.95</v>
      </c>
      <c r="T871" s="13" t="s">
        <v>180</v>
      </c>
      <c r="U871" s="13" t="s">
        <v>181</v>
      </c>
      <c r="V871" s="13"/>
      <c r="W871" s="13"/>
      <c r="X871" s="13"/>
      <c r="Y871" s="13"/>
      <c r="Z871" s="13"/>
      <c r="AA871" s="13"/>
      <c r="AB871" s="14"/>
    </row>
    <row r="872" spans="1:28">
      <c r="A872" s="9" t="s">
        <v>2584</v>
      </c>
      <c r="B872" s="10" t="s">
        <v>837</v>
      </c>
      <c r="C872" s="10" t="s">
        <v>85</v>
      </c>
      <c r="D872" s="10" t="s">
        <v>100</v>
      </c>
      <c r="E872" s="10" t="s">
        <v>90</v>
      </c>
      <c r="F872" s="10" t="s">
        <v>86</v>
      </c>
      <c r="G872" s="10">
        <v>16183.85</v>
      </c>
      <c r="H872" s="10">
        <v>194206.2</v>
      </c>
      <c r="I872" s="10">
        <v>1214.8900000000001</v>
      </c>
      <c r="J872" s="10">
        <v>106327.85</v>
      </c>
      <c r="K872" s="10">
        <v>87.52</v>
      </c>
      <c r="L872" s="10">
        <v>6.2</v>
      </c>
      <c r="M872" s="10">
        <v>0</v>
      </c>
      <c r="N872" s="10">
        <v>747.27</v>
      </c>
      <c r="O872" s="10">
        <v>748265.97</v>
      </c>
      <c r="P872" s="10">
        <v>2137976.31</v>
      </c>
      <c r="Q872" s="10">
        <v>2.9</v>
      </c>
      <c r="R872" s="10">
        <v>81.66</v>
      </c>
      <c r="S872" s="10">
        <v>-23.46</v>
      </c>
      <c r="T872" s="10" t="s">
        <v>2585</v>
      </c>
      <c r="U872" s="10" t="s">
        <v>1616</v>
      </c>
      <c r="V872" s="10"/>
      <c r="W872" s="10"/>
      <c r="X872" s="10"/>
      <c r="Y872" s="10"/>
      <c r="Z872" s="10"/>
      <c r="AA872" s="10"/>
      <c r="AB872" s="11"/>
    </row>
    <row r="873" spans="1:28">
      <c r="A873" s="12" t="s">
        <v>2586</v>
      </c>
      <c r="B873" s="13" t="s">
        <v>2424</v>
      </c>
      <c r="C873" s="13" t="s">
        <v>85</v>
      </c>
      <c r="D873" s="13" t="s">
        <v>60</v>
      </c>
      <c r="E873" s="13" t="s">
        <v>67</v>
      </c>
      <c r="F873" s="13" t="s">
        <v>54</v>
      </c>
      <c r="G873" s="13">
        <v>3018.83</v>
      </c>
      <c r="H873" s="13">
        <v>36225.96</v>
      </c>
      <c r="I873" s="13">
        <v>872.65</v>
      </c>
      <c r="J873" s="13">
        <v>17393.39</v>
      </c>
      <c r="K873" s="13">
        <v>19.93</v>
      </c>
      <c r="L873" s="13">
        <v>4.76</v>
      </c>
      <c r="M873" s="13">
        <v>0</v>
      </c>
      <c r="N873" s="13">
        <v>496.74</v>
      </c>
      <c r="O873" s="13">
        <v>301583.45</v>
      </c>
      <c r="P873" s="13">
        <v>4963358.29</v>
      </c>
      <c r="Q873" s="13">
        <v>16.5</v>
      </c>
      <c r="R873" s="13">
        <v>61.34</v>
      </c>
      <c r="S873" s="13">
        <v>32.9</v>
      </c>
      <c r="T873" s="13" t="s">
        <v>2587</v>
      </c>
      <c r="U873" s="13" t="s">
        <v>558</v>
      </c>
      <c r="V873" s="13"/>
      <c r="W873" s="13"/>
      <c r="X873" s="13"/>
      <c r="Y873" s="13"/>
      <c r="Z873" s="13"/>
      <c r="AA873" s="13"/>
      <c r="AB873" s="14"/>
    </row>
    <row r="874" spans="1:28">
      <c r="A874" s="9" t="s">
        <v>2588</v>
      </c>
      <c r="B874" s="10" t="s">
        <v>2589</v>
      </c>
      <c r="C874" s="10" t="s">
        <v>175</v>
      </c>
      <c r="D874" s="10" t="s">
        <v>60</v>
      </c>
      <c r="E874" s="10" t="s">
        <v>61</v>
      </c>
      <c r="F874" s="10" t="s">
        <v>75</v>
      </c>
      <c r="G874" s="10">
        <v>8392.7099999999991</v>
      </c>
      <c r="H874" s="10">
        <v>100712.52</v>
      </c>
      <c r="I874" s="10">
        <v>388.05</v>
      </c>
      <c r="J874" s="10">
        <v>77811.960000000006</v>
      </c>
      <c r="K874" s="10">
        <v>200.52</v>
      </c>
      <c r="L874" s="10">
        <v>7.29</v>
      </c>
      <c r="M874" s="10">
        <v>2450.7199999999998</v>
      </c>
      <c r="N874" s="10">
        <v>0</v>
      </c>
      <c r="O874" s="10">
        <v>705337.56</v>
      </c>
      <c r="P874" s="10">
        <v>1724735.18</v>
      </c>
      <c r="Q874" s="10">
        <v>2.4</v>
      </c>
      <c r="R874" s="10">
        <v>78.260000000000005</v>
      </c>
      <c r="S874" s="10">
        <v>-39.200000000000003</v>
      </c>
      <c r="T874" s="10" t="s">
        <v>1199</v>
      </c>
      <c r="U874" s="10" t="s">
        <v>2314</v>
      </c>
      <c r="V874" s="10"/>
      <c r="W874" s="10"/>
      <c r="X874" s="10"/>
      <c r="Y874" s="10"/>
      <c r="Z874" s="10"/>
      <c r="AA874" s="10"/>
      <c r="AB874" s="11"/>
    </row>
    <row r="875" spans="1:28">
      <c r="A875" s="12" t="s">
        <v>2590</v>
      </c>
      <c r="B875" s="13" t="s">
        <v>2591</v>
      </c>
      <c r="C875" s="13" t="s">
        <v>99</v>
      </c>
      <c r="D875" s="13" t="s">
        <v>52</v>
      </c>
      <c r="E875" s="13" t="s">
        <v>80</v>
      </c>
      <c r="F875" s="13" t="s">
        <v>75</v>
      </c>
      <c r="G875" s="13">
        <v>4417.22</v>
      </c>
      <c r="H875" s="13">
        <v>53006.64</v>
      </c>
      <c r="I875" s="13">
        <v>132.69999999999999</v>
      </c>
      <c r="J875" s="13">
        <v>39469.75</v>
      </c>
      <c r="K875" s="13">
        <v>297.44</v>
      </c>
      <c r="L875" s="13">
        <v>3.42</v>
      </c>
      <c r="M875" s="13">
        <v>38.07</v>
      </c>
      <c r="N875" s="13">
        <v>794.12</v>
      </c>
      <c r="O875" s="13">
        <v>376980.13</v>
      </c>
      <c r="P875" s="13">
        <v>4353751.99</v>
      </c>
      <c r="Q875" s="13">
        <v>11.5</v>
      </c>
      <c r="R875" s="13">
        <v>77.430000000000007</v>
      </c>
      <c r="S875" s="13">
        <v>57.1</v>
      </c>
      <c r="T875" s="13" t="s">
        <v>2592</v>
      </c>
      <c r="U875" s="13" t="s">
        <v>1686</v>
      </c>
      <c r="V875" s="13"/>
      <c r="W875" s="13"/>
      <c r="X875" s="13"/>
      <c r="Y875" s="13"/>
      <c r="Z875" s="13"/>
      <c r="AA875" s="13"/>
      <c r="AB875" s="14"/>
    </row>
    <row r="876" spans="1:28">
      <c r="A876" s="9" t="s">
        <v>2593</v>
      </c>
      <c r="B876" s="10" t="s">
        <v>2376</v>
      </c>
      <c r="C876" s="10" t="s">
        <v>59</v>
      </c>
      <c r="D876" s="10" t="s">
        <v>100</v>
      </c>
      <c r="E876" s="10" t="s">
        <v>67</v>
      </c>
      <c r="F876" s="10" t="s">
        <v>86</v>
      </c>
      <c r="G876" s="10">
        <v>7768.71</v>
      </c>
      <c r="H876" s="10">
        <v>93224.52</v>
      </c>
      <c r="I876" s="10">
        <v>530.79</v>
      </c>
      <c r="J876" s="10">
        <v>74999.33</v>
      </c>
      <c r="K876" s="10">
        <v>141.30000000000001</v>
      </c>
      <c r="L876" s="10">
        <v>4.0599999999999996</v>
      </c>
      <c r="M876" s="10">
        <v>0</v>
      </c>
      <c r="N876" s="10">
        <v>0</v>
      </c>
      <c r="O876" s="10">
        <v>574611.26</v>
      </c>
      <c r="P876" s="10">
        <v>12638381.51</v>
      </c>
      <c r="Q876" s="10">
        <v>22</v>
      </c>
      <c r="R876" s="10">
        <v>62.27</v>
      </c>
      <c r="S876" s="10">
        <v>-21.73</v>
      </c>
      <c r="T876" s="10" t="s">
        <v>848</v>
      </c>
      <c r="U876" s="10" t="s">
        <v>2594</v>
      </c>
      <c r="V876" s="10"/>
      <c r="W876" s="10"/>
      <c r="X876" s="10"/>
      <c r="Y876" s="10"/>
      <c r="Z876" s="10"/>
      <c r="AA876" s="10"/>
      <c r="AB876" s="11"/>
    </row>
    <row r="877" spans="1:28">
      <c r="A877" s="12" t="s">
        <v>2595</v>
      </c>
      <c r="B877" s="13" t="s">
        <v>797</v>
      </c>
      <c r="C877" s="13" t="s">
        <v>143</v>
      </c>
      <c r="D877" s="13" t="s">
        <v>73</v>
      </c>
      <c r="E877" s="13" t="s">
        <v>133</v>
      </c>
      <c r="F877" s="13" t="s">
        <v>54</v>
      </c>
      <c r="G877" s="13">
        <v>17988.64</v>
      </c>
      <c r="H877" s="13">
        <v>215863.67999999999</v>
      </c>
      <c r="I877" s="13">
        <v>391.1</v>
      </c>
      <c r="J877" s="13">
        <v>470757.37</v>
      </c>
      <c r="K877" s="13">
        <v>1203.68</v>
      </c>
      <c r="L877" s="13">
        <v>2.93</v>
      </c>
      <c r="M877" s="13">
        <v>0</v>
      </c>
      <c r="N877" s="13">
        <v>0</v>
      </c>
      <c r="O877" s="13">
        <v>662149.64</v>
      </c>
      <c r="P877" s="13">
        <v>11863402.82</v>
      </c>
      <c r="Q877" s="13">
        <v>-17.899999999999999</v>
      </c>
      <c r="R877" s="13">
        <v>71.5</v>
      </c>
      <c r="S877" s="13">
        <v>-4.9000000000000004</v>
      </c>
      <c r="T877" s="13" t="s">
        <v>2596</v>
      </c>
      <c r="U877" s="13" t="s">
        <v>248</v>
      </c>
      <c r="V877" s="13"/>
      <c r="W877" s="13"/>
      <c r="X877" s="13"/>
      <c r="Y877" s="13"/>
      <c r="Z877" s="13"/>
      <c r="AA877" s="13"/>
      <c r="AB877" s="14"/>
    </row>
    <row r="878" spans="1:28">
      <c r="A878" s="9" t="s">
        <v>2597</v>
      </c>
      <c r="B878" s="10" t="s">
        <v>2598</v>
      </c>
      <c r="C878" s="10" t="s">
        <v>105</v>
      </c>
      <c r="D878" s="10" t="s">
        <v>52</v>
      </c>
      <c r="E878" s="10" t="s">
        <v>90</v>
      </c>
      <c r="F878" s="10" t="s">
        <v>75</v>
      </c>
      <c r="G878" s="10">
        <v>14720</v>
      </c>
      <c r="H878" s="10">
        <v>176640</v>
      </c>
      <c r="I878" s="10">
        <v>1191.95</v>
      </c>
      <c r="J878" s="10">
        <v>395107.82</v>
      </c>
      <c r="K878" s="10">
        <v>331.48</v>
      </c>
      <c r="L878" s="10">
        <v>10.45</v>
      </c>
      <c r="M878" s="10">
        <v>2964.8</v>
      </c>
      <c r="N878" s="10">
        <v>0</v>
      </c>
      <c r="O878" s="10">
        <v>739830.25</v>
      </c>
      <c r="P878" s="10">
        <v>22717349.390000001</v>
      </c>
      <c r="Q878" s="10">
        <v>30.7</v>
      </c>
      <c r="R878" s="10">
        <v>73.209999999999994</v>
      </c>
      <c r="S878" s="10">
        <v>24.45</v>
      </c>
      <c r="T878" s="10" t="s">
        <v>2599</v>
      </c>
      <c r="U878" s="10" t="s">
        <v>2600</v>
      </c>
      <c r="V878" s="10"/>
      <c r="W878" s="10"/>
      <c r="X878" s="10"/>
      <c r="Y878" s="10"/>
      <c r="Z878" s="10"/>
      <c r="AA878" s="10"/>
      <c r="AB878" s="11"/>
    </row>
    <row r="879" spans="1:28">
      <c r="A879" s="12" t="s">
        <v>2601</v>
      </c>
      <c r="B879" s="13" t="s">
        <v>308</v>
      </c>
      <c r="C879" s="13" t="s">
        <v>72</v>
      </c>
      <c r="D879" s="13" t="s">
        <v>60</v>
      </c>
      <c r="E879" s="13" t="s">
        <v>67</v>
      </c>
      <c r="F879" s="13" t="s">
        <v>54</v>
      </c>
      <c r="G879" s="13">
        <v>8253.81</v>
      </c>
      <c r="H879" s="13">
        <v>99045.72</v>
      </c>
      <c r="I879" s="13">
        <v>633.87</v>
      </c>
      <c r="J879" s="13">
        <v>156287.54999999999</v>
      </c>
      <c r="K879" s="13">
        <v>246.56</v>
      </c>
      <c r="L879" s="13">
        <v>8.3699999999999992</v>
      </c>
      <c r="M879" s="13">
        <v>0</v>
      </c>
      <c r="N879" s="13">
        <v>1825.63</v>
      </c>
      <c r="O879" s="13">
        <v>205993.86</v>
      </c>
      <c r="P879" s="13">
        <v>10948508.23</v>
      </c>
      <c r="Q879" s="13"/>
      <c r="R879" s="13">
        <v>64.2</v>
      </c>
      <c r="S879" s="13">
        <v>-6.42</v>
      </c>
      <c r="T879" s="13" t="s">
        <v>339</v>
      </c>
      <c r="U879" s="13" t="s">
        <v>1699</v>
      </c>
      <c r="V879" s="13"/>
      <c r="W879" s="13"/>
      <c r="X879" s="13"/>
      <c r="Y879" s="13"/>
      <c r="Z879" s="13"/>
      <c r="AA879" s="13"/>
      <c r="AB879" s="14"/>
    </row>
    <row r="880" spans="1:28">
      <c r="A880" s="9" t="s">
        <v>2602</v>
      </c>
      <c r="B880" s="10" t="s">
        <v>2603</v>
      </c>
      <c r="C880" s="10" t="s">
        <v>66</v>
      </c>
      <c r="D880" s="10" t="s">
        <v>73</v>
      </c>
      <c r="E880" s="10" t="s">
        <v>90</v>
      </c>
      <c r="F880" s="10" t="s">
        <v>86</v>
      </c>
      <c r="G880" s="10">
        <v>6040.22</v>
      </c>
      <c r="H880" s="10">
        <v>72482.64</v>
      </c>
      <c r="I880" s="10">
        <v>822.83</v>
      </c>
      <c r="J880" s="10">
        <v>158378.37</v>
      </c>
      <c r="K880" s="10">
        <v>192.48</v>
      </c>
      <c r="L880" s="10">
        <v>6.79</v>
      </c>
      <c r="M880" s="10">
        <v>279.33</v>
      </c>
      <c r="N880" s="10">
        <v>0</v>
      </c>
      <c r="O880" s="10">
        <v>442152.37</v>
      </c>
      <c r="P880" s="10">
        <v>2488503.9</v>
      </c>
      <c r="Q880" s="10">
        <v>5.6</v>
      </c>
      <c r="R880" s="10">
        <v>74.09</v>
      </c>
      <c r="S880" s="10">
        <v>35.53</v>
      </c>
      <c r="T880" s="10" t="s">
        <v>346</v>
      </c>
      <c r="U880" s="10" t="s">
        <v>2570</v>
      </c>
      <c r="V880" s="10"/>
      <c r="W880" s="10"/>
      <c r="X880" s="10"/>
      <c r="Y880" s="10"/>
      <c r="Z880" s="10"/>
      <c r="AA880" s="10"/>
      <c r="AB880" s="11"/>
    </row>
    <row r="881" spans="1:28">
      <c r="A881" s="12" t="s">
        <v>2604</v>
      </c>
      <c r="B881" s="13" t="s">
        <v>1578</v>
      </c>
      <c r="C881" s="13" t="s">
        <v>118</v>
      </c>
      <c r="D881" s="13" t="s">
        <v>60</v>
      </c>
      <c r="E881" s="13" t="s">
        <v>67</v>
      </c>
      <c r="F881" s="13" t="s">
        <v>54</v>
      </c>
      <c r="G881" s="13">
        <v>2866.01</v>
      </c>
      <c r="H881" s="13">
        <v>34392.120000000003</v>
      </c>
      <c r="I881" s="13">
        <v>466.11</v>
      </c>
      <c r="J881" s="13">
        <v>34889.51</v>
      </c>
      <c r="K881" s="13">
        <v>74.849999999999994</v>
      </c>
      <c r="L881" s="13">
        <v>6.77</v>
      </c>
      <c r="M881" s="13">
        <v>0</v>
      </c>
      <c r="N881" s="13">
        <v>0</v>
      </c>
      <c r="O881" s="13">
        <v>294300.96000000002</v>
      </c>
      <c r="P881" s="13">
        <v>941724.96</v>
      </c>
      <c r="Q881" s="13">
        <v>-3.2</v>
      </c>
      <c r="R881" s="13">
        <v>67.650000000000006</v>
      </c>
      <c r="S881" s="13">
        <v>19.34</v>
      </c>
      <c r="T881" s="13" t="s">
        <v>2605</v>
      </c>
      <c r="U881" s="13" t="s">
        <v>409</v>
      </c>
      <c r="V881" s="13"/>
      <c r="W881" s="13"/>
      <c r="X881" s="13"/>
      <c r="Y881" s="13"/>
      <c r="Z881" s="13"/>
      <c r="AA881" s="13"/>
      <c r="AB881" s="14"/>
    </row>
    <row r="882" spans="1:28">
      <c r="A882" s="9" t="s">
        <v>2606</v>
      </c>
      <c r="B882" s="10" t="s">
        <v>807</v>
      </c>
      <c r="C882" s="10" t="s">
        <v>143</v>
      </c>
      <c r="D882" s="10" t="s">
        <v>52</v>
      </c>
      <c r="E882" s="10" t="s">
        <v>53</v>
      </c>
      <c r="F882" s="10" t="s">
        <v>75</v>
      </c>
      <c r="G882" s="10">
        <v>15418.36</v>
      </c>
      <c r="H882" s="10">
        <v>185020.32</v>
      </c>
      <c r="I882" s="10">
        <v>455.14</v>
      </c>
      <c r="J882" s="10">
        <v>354436.3</v>
      </c>
      <c r="K882" s="10">
        <v>778.74</v>
      </c>
      <c r="L882" s="10">
        <v>4.75</v>
      </c>
      <c r="M882" s="10">
        <v>0</v>
      </c>
      <c r="N882" s="10">
        <v>0</v>
      </c>
      <c r="O882" s="10">
        <v>607402.56999999995</v>
      </c>
      <c r="P882" s="10">
        <v>5036260.9800000004</v>
      </c>
      <c r="Q882" s="10">
        <v>8.3000000000000007</v>
      </c>
      <c r="R882" s="10">
        <v>63.99</v>
      </c>
      <c r="S882" s="10">
        <v>-16.32</v>
      </c>
      <c r="T882" s="10" t="s">
        <v>815</v>
      </c>
      <c r="U882" s="10" t="s">
        <v>2607</v>
      </c>
      <c r="V882" s="10"/>
      <c r="W882" s="10"/>
      <c r="X882" s="10"/>
      <c r="Y882" s="10"/>
      <c r="Z882" s="10"/>
      <c r="AA882" s="10"/>
      <c r="AB882" s="11"/>
    </row>
    <row r="883" spans="1:28">
      <c r="A883" s="12" t="s">
        <v>2608</v>
      </c>
      <c r="B883" s="13" t="s">
        <v>2394</v>
      </c>
      <c r="C883" s="13" t="s">
        <v>51</v>
      </c>
      <c r="D883" s="13" t="s">
        <v>52</v>
      </c>
      <c r="E883" s="13" t="s">
        <v>133</v>
      </c>
      <c r="F883" s="13" t="s">
        <v>75</v>
      </c>
      <c r="G883" s="13">
        <v>15323.17</v>
      </c>
      <c r="H883" s="13">
        <v>183878.04</v>
      </c>
      <c r="I883" s="13">
        <v>569.19000000000005</v>
      </c>
      <c r="J883" s="13">
        <v>75429.100000000006</v>
      </c>
      <c r="K883" s="13">
        <v>132.52000000000001</v>
      </c>
      <c r="L883" s="13">
        <v>7.68</v>
      </c>
      <c r="M883" s="13">
        <v>0</v>
      </c>
      <c r="N883" s="13">
        <v>0</v>
      </c>
      <c r="O883" s="13">
        <v>544958.81999999995</v>
      </c>
      <c r="P883" s="13">
        <v>1015830.17</v>
      </c>
      <c r="Q883" s="13">
        <v>1.9</v>
      </c>
      <c r="R883" s="13">
        <v>60.23</v>
      </c>
      <c r="S883" s="13">
        <v>-34.56</v>
      </c>
      <c r="T883" s="13" t="s">
        <v>860</v>
      </c>
      <c r="U883" s="13" t="s">
        <v>1554</v>
      </c>
      <c r="V883" s="13"/>
      <c r="W883" s="13"/>
      <c r="X883" s="13"/>
      <c r="Y883" s="13"/>
      <c r="Z883" s="13"/>
      <c r="AA883" s="13"/>
      <c r="AB883" s="14"/>
    </row>
    <row r="884" spans="1:28">
      <c r="A884" s="9" t="s">
        <v>2609</v>
      </c>
      <c r="B884" s="10" t="s">
        <v>2545</v>
      </c>
      <c r="C884" s="10" t="s">
        <v>175</v>
      </c>
      <c r="D884" s="10" t="s">
        <v>60</v>
      </c>
      <c r="E884" s="10" t="s">
        <v>90</v>
      </c>
      <c r="F884" s="10" t="s">
        <v>54</v>
      </c>
      <c r="G884" s="10">
        <v>2893.56</v>
      </c>
      <c r="H884" s="10">
        <v>34722.720000000001</v>
      </c>
      <c r="I884" s="10">
        <v>1157.42</v>
      </c>
      <c r="J884" s="10">
        <v>78173.02</v>
      </c>
      <c r="K884" s="10">
        <v>67.540000000000006</v>
      </c>
      <c r="L884" s="10">
        <v>7.55</v>
      </c>
      <c r="M884" s="10">
        <v>857.15</v>
      </c>
      <c r="N884" s="10">
        <v>0</v>
      </c>
      <c r="O884" s="10">
        <v>566583.52</v>
      </c>
      <c r="P884" s="10">
        <v>23972939.609999999</v>
      </c>
      <c r="Q884" s="10">
        <v>42.3</v>
      </c>
      <c r="R884" s="10">
        <v>76.23</v>
      </c>
      <c r="S884" s="10">
        <v>42.65</v>
      </c>
      <c r="T884" s="10" t="s">
        <v>914</v>
      </c>
      <c r="U884" s="10" t="s">
        <v>386</v>
      </c>
      <c r="V884" s="10"/>
      <c r="W884" s="10"/>
      <c r="X884" s="10"/>
      <c r="Y884" s="10"/>
      <c r="Z884" s="10"/>
      <c r="AA884" s="10"/>
      <c r="AB884" s="11"/>
    </row>
    <row r="885" spans="1:28">
      <c r="A885" s="12" t="s">
        <v>2610</v>
      </c>
      <c r="B885" s="13" t="s">
        <v>2611</v>
      </c>
      <c r="C885" s="13" t="s">
        <v>143</v>
      </c>
      <c r="D885" s="13" t="s">
        <v>119</v>
      </c>
      <c r="E885" s="13" t="s">
        <v>90</v>
      </c>
      <c r="F885" s="13" t="s">
        <v>75</v>
      </c>
      <c r="G885" s="13">
        <v>5190.8100000000004</v>
      </c>
      <c r="H885" s="13">
        <v>62289.72</v>
      </c>
      <c r="I885" s="13">
        <v>1135.1400000000001</v>
      </c>
      <c r="J885" s="13">
        <v>79858.64</v>
      </c>
      <c r="K885" s="13">
        <v>70.349999999999994</v>
      </c>
      <c r="L885" s="13">
        <v>6.19</v>
      </c>
      <c r="M885" s="13">
        <v>849.45</v>
      </c>
      <c r="N885" s="13">
        <v>901.81</v>
      </c>
      <c r="O885" s="13">
        <v>589351.93000000005</v>
      </c>
      <c r="P885" s="13">
        <v>9218065.6199999992</v>
      </c>
      <c r="Q885" s="13">
        <v>15.6</v>
      </c>
      <c r="R885" s="13">
        <v>76.73</v>
      </c>
      <c r="S885" s="13">
        <v>31.63</v>
      </c>
      <c r="T885" s="13" t="s">
        <v>155</v>
      </c>
      <c r="U885" s="13" t="s">
        <v>2612</v>
      </c>
      <c r="V885" s="13"/>
      <c r="W885" s="13"/>
      <c r="X885" s="13"/>
      <c r="Y885" s="13"/>
      <c r="Z885" s="13"/>
      <c r="AA885" s="13"/>
      <c r="AB885" s="14"/>
    </row>
    <row r="886" spans="1:28">
      <c r="A886" s="9" t="s">
        <v>2613</v>
      </c>
      <c r="B886" s="10" t="s">
        <v>2614</v>
      </c>
      <c r="C886" s="10" t="s">
        <v>72</v>
      </c>
      <c r="D886" s="10" t="s">
        <v>100</v>
      </c>
      <c r="E886" s="10" t="s">
        <v>61</v>
      </c>
      <c r="F886" s="10" t="s">
        <v>86</v>
      </c>
      <c r="G886" s="10">
        <v>17609.96</v>
      </c>
      <c r="H886" s="10">
        <v>211319.52</v>
      </c>
      <c r="I886" s="10">
        <v>443.57</v>
      </c>
      <c r="J886" s="10">
        <v>365699.02</v>
      </c>
      <c r="K886" s="10">
        <v>824.44</v>
      </c>
      <c r="L886" s="10">
        <v>10.57</v>
      </c>
      <c r="M886" s="10">
        <v>0</v>
      </c>
      <c r="N886" s="10">
        <v>4343.55</v>
      </c>
      <c r="O886" s="10">
        <v>895196.59</v>
      </c>
      <c r="P886" s="10">
        <v>7614117.5199999996</v>
      </c>
      <c r="Q886" s="10">
        <v>8.5</v>
      </c>
      <c r="R886" s="10">
        <v>60.59</v>
      </c>
      <c r="S886" s="10">
        <v>7.43</v>
      </c>
      <c r="T886" s="10" t="s">
        <v>2108</v>
      </c>
      <c r="U886" s="10" t="s">
        <v>1622</v>
      </c>
      <c r="V886" s="10"/>
      <c r="W886" s="10"/>
      <c r="X886" s="10"/>
      <c r="Y886" s="10"/>
      <c r="Z886" s="10"/>
      <c r="AA886" s="10"/>
      <c r="AB886" s="11"/>
    </row>
    <row r="887" spans="1:28">
      <c r="A887" s="12" t="s">
        <v>2615</v>
      </c>
      <c r="B887" s="13" t="s">
        <v>1481</v>
      </c>
      <c r="C887" s="13" t="s">
        <v>59</v>
      </c>
      <c r="D887" s="13" t="s">
        <v>52</v>
      </c>
      <c r="E887" s="13" t="s">
        <v>53</v>
      </c>
      <c r="F887" s="13" t="s">
        <v>54</v>
      </c>
      <c r="G887" s="13">
        <v>8069.81</v>
      </c>
      <c r="H887" s="13">
        <v>96837.72</v>
      </c>
      <c r="I887" s="13">
        <v>321.66000000000003</v>
      </c>
      <c r="J887" s="13">
        <v>310740.58</v>
      </c>
      <c r="K887" s="13">
        <v>966.05</v>
      </c>
      <c r="L887" s="13">
        <v>3.91</v>
      </c>
      <c r="M887" s="13">
        <v>0</v>
      </c>
      <c r="N887" s="13">
        <v>0</v>
      </c>
      <c r="O887" s="13">
        <v>794314.58</v>
      </c>
      <c r="P887" s="13">
        <v>8637021.4100000001</v>
      </c>
      <c r="Q887" s="13">
        <v>10.9</v>
      </c>
      <c r="R887" s="13">
        <v>80.61</v>
      </c>
      <c r="S887" s="13">
        <v>49.32</v>
      </c>
      <c r="T887" s="13" t="s">
        <v>2616</v>
      </c>
      <c r="U887" s="13" t="s">
        <v>1666</v>
      </c>
      <c r="V887" s="13"/>
      <c r="W887" s="13"/>
      <c r="X887" s="13"/>
      <c r="Y887" s="13"/>
      <c r="Z887" s="13"/>
      <c r="AA887" s="13"/>
      <c r="AB887" s="14"/>
    </row>
    <row r="888" spans="1:28">
      <c r="A888" s="9" t="s">
        <v>2617</v>
      </c>
      <c r="B888" s="10" t="s">
        <v>2618</v>
      </c>
      <c r="C888" s="10" t="s">
        <v>138</v>
      </c>
      <c r="D888" s="10" t="s">
        <v>100</v>
      </c>
      <c r="E888" s="10" t="s">
        <v>90</v>
      </c>
      <c r="F888" s="10" t="s">
        <v>75</v>
      </c>
      <c r="G888" s="10">
        <v>9027.86</v>
      </c>
      <c r="H888" s="10">
        <v>108334.32</v>
      </c>
      <c r="I888" s="10">
        <v>1206.23</v>
      </c>
      <c r="J888" s="10">
        <v>204103.84</v>
      </c>
      <c r="K888" s="10">
        <v>169.21</v>
      </c>
      <c r="L888" s="10">
        <v>2.91</v>
      </c>
      <c r="M888" s="10">
        <v>1193.68</v>
      </c>
      <c r="N888" s="10">
        <v>0</v>
      </c>
      <c r="O888" s="10">
        <v>759711.08</v>
      </c>
      <c r="P888" s="10">
        <v>22042838.59</v>
      </c>
      <c r="Q888" s="10">
        <v>29</v>
      </c>
      <c r="R888" s="10">
        <v>65.290000000000006</v>
      </c>
      <c r="S888" s="10">
        <v>-20.58</v>
      </c>
      <c r="T888" s="10" t="s">
        <v>1456</v>
      </c>
      <c r="U888" s="10" t="s">
        <v>2019</v>
      </c>
      <c r="V888" s="10"/>
      <c r="W888" s="10"/>
      <c r="X888" s="10"/>
      <c r="Y888" s="10"/>
      <c r="Z888" s="10"/>
      <c r="AA888" s="10"/>
      <c r="AB888" s="11"/>
    </row>
    <row r="889" spans="1:28">
      <c r="A889" s="12" t="s">
        <v>2619</v>
      </c>
      <c r="B889" s="13" t="s">
        <v>1893</v>
      </c>
      <c r="C889" s="13" t="s">
        <v>66</v>
      </c>
      <c r="D889" s="13" t="s">
        <v>119</v>
      </c>
      <c r="E889" s="13" t="s">
        <v>80</v>
      </c>
      <c r="F889" s="13" t="s">
        <v>54</v>
      </c>
      <c r="G889" s="13">
        <v>17603.46</v>
      </c>
      <c r="H889" s="13">
        <v>211241.52</v>
      </c>
      <c r="I889" s="13">
        <v>253.17</v>
      </c>
      <c r="J889" s="13">
        <v>282115.40000000002</v>
      </c>
      <c r="K889" s="13">
        <v>1114.33</v>
      </c>
      <c r="L889" s="13">
        <v>3.65</v>
      </c>
      <c r="M889" s="13">
        <v>4532.5</v>
      </c>
      <c r="N889" s="13">
        <v>1179.47</v>
      </c>
      <c r="O889" s="13">
        <v>738155.33</v>
      </c>
      <c r="P889" s="13">
        <v>13338022.300000001</v>
      </c>
      <c r="Q889" s="13">
        <v>18.100000000000001</v>
      </c>
      <c r="R889" s="13">
        <v>67.650000000000006</v>
      </c>
      <c r="S889" s="13">
        <v>5.94</v>
      </c>
      <c r="T889" s="13" t="s">
        <v>1315</v>
      </c>
      <c r="U889" s="13" t="s">
        <v>2620</v>
      </c>
      <c r="V889" s="13"/>
      <c r="W889" s="13"/>
      <c r="X889" s="13"/>
      <c r="Y889" s="13"/>
      <c r="Z889" s="13"/>
      <c r="AA889" s="13"/>
      <c r="AB889" s="14"/>
    </row>
    <row r="890" spans="1:28">
      <c r="A890" s="9" t="s">
        <v>2621</v>
      </c>
      <c r="B890" s="10" t="s">
        <v>2622</v>
      </c>
      <c r="C890" s="10" t="s">
        <v>175</v>
      </c>
      <c r="D890" s="10" t="s">
        <v>119</v>
      </c>
      <c r="E890" s="10" t="s">
        <v>80</v>
      </c>
      <c r="F890" s="10" t="s">
        <v>54</v>
      </c>
      <c r="G890" s="10">
        <v>7312.36</v>
      </c>
      <c r="H890" s="10">
        <v>87748.32</v>
      </c>
      <c r="I890" s="10">
        <v>180.05</v>
      </c>
      <c r="J890" s="10">
        <v>171569.89</v>
      </c>
      <c r="K890" s="10">
        <v>952.9</v>
      </c>
      <c r="L890" s="10">
        <v>7.41</v>
      </c>
      <c r="M890" s="10">
        <v>0</v>
      </c>
      <c r="N890" s="10">
        <v>0</v>
      </c>
      <c r="O890" s="10">
        <v>720522.41</v>
      </c>
      <c r="P890" s="10">
        <v>21304948.399999999</v>
      </c>
      <c r="Q890" s="10">
        <v>29.6</v>
      </c>
      <c r="R890" s="10">
        <v>55.21</v>
      </c>
      <c r="S890" s="10">
        <v>6.2</v>
      </c>
      <c r="T890" s="10" t="s">
        <v>368</v>
      </c>
      <c r="U890" s="10" t="s">
        <v>1098</v>
      </c>
      <c r="V890" s="10"/>
      <c r="W890" s="10"/>
      <c r="X890" s="10"/>
      <c r="Y890" s="10"/>
      <c r="Z890" s="10"/>
      <c r="AA890" s="10"/>
      <c r="AB890" s="11"/>
    </row>
    <row r="891" spans="1:28">
      <c r="A891" s="12" t="s">
        <v>2623</v>
      </c>
      <c r="B891" s="13" t="s">
        <v>2618</v>
      </c>
      <c r="C891" s="13" t="s">
        <v>143</v>
      </c>
      <c r="D891" s="13" t="s">
        <v>60</v>
      </c>
      <c r="E891" s="13" t="s">
        <v>80</v>
      </c>
      <c r="F891" s="13" t="s">
        <v>75</v>
      </c>
      <c r="G891" s="13">
        <v>4506.24</v>
      </c>
      <c r="H891" s="13">
        <v>54074.879999999997</v>
      </c>
      <c r="I891" s="13">
        <v>201.46</v>
      </c>
      <c r="J891" s="13">
        <v>28657.62</v>
      </c>
      <c r="K891" s="13">
        <v>142.25</v>
      </c>
      <c r="L891" s="13">
        <v>5.26</v>
      </c>
      <c r="M891" s="13">
        <v>0</v>
      </c>
      <c r="N891" s="13">
        <v>814.67</v>
      </c>
      <c r="O891" s="13">
        <v>432046.01</v>
      </c>
      <c r="P891" s="13">
        <v>22002385.100000001</v>
      </c>
      <c r="Q891" s="13">
        <v>50.9</v>
      </c>
      <c r="R891" s="13">
        <v>75.97</v>
      </c>
      <c r="S891" s="13">
        <v>25.06</v>
      </c>
      <c r="T891" s="13" t="s">
        <v>2624</v>
      </c>
      <c r="U891" s="13" t="s">
        <v>428</v>
      </c>
      <c r="V891" s="13"/>
      <c r="W891" s="13"/>
      <c r="X891" s="13"/>
      <c r="Y891" s="13"/>
      <c r="Z891" s="13"/>
      <c r="AA891" s="13"/>
      <c r="AB891" s="14"/>
    </row>
    <row r="892" spans="1:28">
      <c r="A892" s="9" t="s">
        <v>2625</v>
      </c>
      <c r="B892" s="10" t="s">
        <v>2626</v>
      </c>
      <c r="C892" s="10" t="s">
        <v>128</v>
      </c>
      <c r="D892" s="10" t="s">
        <v>60</v>
      </c>
      <c r="E892" s="10" t="s">
        <v>67</v>
      </c>
      <c r="F892" s="10" t="s">
        <v>75</v>
      </c>
      <c r="G892" s="10">
        <v>2589.17</v>
      </c>
      <c r="H892" s="10">
        <v>31070.04</v>
      </c>
      <c r="I892" s="10">
        <v>466.85</v>
      </c>
      <c r="J892" s="10">
        <v>59231.75</v>
      </c>
      <c r="K892" s="10">
        <v>126.88</v>
      </c>
      <c r="L892" s="10">
        <v>6.59</v>
      </c>
      <c r="M892" s="10">
        <v>654.02</v>
      </c>
      <c r="N892" s="10">
        <v>93</v>
      </c>
      <c r="O892" s="10">
        <v>623907.91</v>
      </c>
      <c r="P892" s="10">
        <v>537949.35</v>
      </c>
      <c r="Q892" s="10"/>
      <c r="R892" s="10">
        <v>68.94</v>
      </c>
      <c r="S892" s="10">
        <v>-37.03</v>
      </c>
      <c r="T892" s="10" t="s">
        <v>645</v>
      </c>
      <c r="U892" s="10" t="s">
        <v>2627</v>
      </c>
      <c r="V892" s="10"/>
      <c r="W892" s="10"/>
      <c r="X892" s="10"/>
      <c r="Y892" s="10"/>
      <c r="Z892" s="10"/>
      <c r="AA892" s="10"/>
      <c r="AB892" s="11"/>
    </row>
    <row r="893" spans="1:28">
      <c r="A893" s="12" t="s">
        <v>2628</v>
      </c>
      <c r="B893" s="13" t="s">
        <v>2253</v>
      </c>
      <c r="C893" s="13" t="s">
        <v>143</v>
      </c>
      <c r="D893" s="13" t="s">
        <v>52</v>
      </c>
      <c r="E893" s="13" t="s">
        <v>67</v>
      </c>
      <c r="F893" s="13" t="s">
        <v>75</v>
      </c>
      <c r="G893" s="13">
        <v>4535.93</v>
      </c>
      <c r="H893" s="13">
        <v>54431.16</v>
      </c>
      <c r="I893" s="13">
        <v>738.23</v>
      </c>
      <c r="J893" s="13">
        <v>129472.58</v>
      </c>
      <c r="K893" s="13">
        <v>175.38</v>
      </c>
      <c r="L893" s="13">
        <v>3.99</v>
      </c>
      <c r="M893" s="13">
        <v>1137.46</v>
      </c>
      <c r="N893" s="13">
        <v>257.69</v>
      </c>
      <c r="O893" s="13">
        <v>266671</v>
      </c>
      <c r="P893" s="13">
        <v>6226605.8200000003</v>
      </c>
      <c r="Q893" s="13">
        <v>23.3</v>
      </c>
      <c r="R893" s="13">
        <v>78.14</v>
      </c>
      <c r="S893" s="13">
        <v>-13.07</v>
      </c>
      <c r="T893" s="13" t="s">
        <v>1962</v>
      </c>
      <c r="U893" s="13" t="s">
        <v>205</v>
      </c>
      <c r="V893" s="13"/>
      <c r="W893" s="13"/>
      <c r="X893" s="13"/>
      <c r="Y893" s="13"/>
      <c r="Z893" s="13"/>
      <c r="AA893" s="13"/>
      <c r="AB893" s="14"/>
    </row>
    <row r="894" spans="1:28">
      <c r="A894" s="9" t="s">
        <v>2629</v>
      </c>
      <c r="B894" s="10" t="s">
        <v>2630</v>
      </c>
      <c r="C894" s="10" t="s">
        <v>72</v>
      </c>
      <c r="D894" s="10" t="s">
        <v>60</v>
      </c>
      <c r="E894" s="10" t="s">
        <v>74</v>
      </c>
      <c r="F894" s="10" t="s">
        <v>54</v>
      </c>
      <c r="G894" s="10">
        <v>5254.42</v>
      </c>
      <c r="H894" s="10">
        <v>63053.04</v>
      </c>
      <c r="I894" s="10">
        <v>93.99</v>
      </c>
      <c r="J894" s="10">
        <v>128674.75</v>
      </c>
      <c r="K894" s="10">
        <v>1369.03</v>
      </c>
      <c r="L894" s="10">
        <v>3.46</v>
      </c>
      <c r="M894" s="10">
        <v>1142.18</v>
      </c>
      <c r="N894" s="10">
        <v>0</v>
      </c>
      <c r="O894" s="10">
        <v>617487.16</v>
      </c>
      <c r="P894" s="10">
        <v>22974390.300000001</v>
      </c>
      <c r="Q894" s="10"/>
      <c r="R894" s="10">
        <v>62.14</v>
      </c>
      <c r="S894" s="10">
        <v>44.11</v>
      </c>
      <c r="T894" s="10" t="s">
        <v>155</v>
      </c>
      <c r="U894" s="10" t="s">
        <v>1946</v>
      </c>
      <c r="V894" s="10"/>
      <c r="W894" s="10"/>
      <c r="X894" s="10"/>
      <c r="Y894" s="10"/>
      <c r="Z894" s="10"/>
      <c r="AA894" s="10"/>
      <c r="AB894" s="11"/>
    </row>
    <row r="895" spans="1:28">
      <c r="A895" s="12" t="s">
        <v>2631</v>
      </c>
      <c r="B895" s="13" t="s">
        <v>1564</v>
      </c>
      <c r="C895" s="13" t="s">
        <v>66</v>
      </c>
      <c r="D895" s="13" t="s">
        <v>119</v>
      </c>
      <c r="E895" s="13" t="s">
        <v>80</v>
      </c>
      <c r="F895" s="13" t="s">
        <v>54</v>
      </c>
      <c r="G895" s="13">
        <v>8969.15</v>
      </c>
      <c r="H895" s="13">
        <v>107629.8</v>
      </c>
      <c r="I895" s="13">
        <v>150.13999999999999</v>
      </c>
      <c r="J895" s="13">
        <v>62303.34</v>
      </c>
      <c r="K895" s="13">
        <v>414.97</v>
      </c>
      <c r="L895" s="13">
        <v>6.72</v>
      </c>
      <c r="M895" s="13">
        <v>0</v>
      </c>
      <c r="N895" s="13">
        <v>169.86</v>
      </c>
      <c r="O895" s="13">
        <v>923257.21</v>
      </c>
      <c r="P895" s="13">
        <v>15936313.76</v>
      </c>
      <c r="Q895" s="13">
        <v>17.3</v>
      </c>
      <c r="R895" s="13">
        <v>76.98</v>
      </c>
      <c r="S895" s="13">
        <v>-16.03</v>
      </c>
      <c r="T895" s="13" t="s">
        <v>755</v>
      </c>
      <c r="U895" s="13" t="s">
        <v>2632</v>
      </c>
      <c r="V895" s="13"/>
      <c r="W895" s="13"/>
      <c r="X895" s="13"/>
      <c r="Y895" s="13"/>
      <c r="Z895" s="13"/>
      <c r="AA895" s="13"/>
      <c r="AB895" s="14"/>
    </row>
    <row r="896" spans="1:28">
      <c r="A896" s="9" t="s">
        <v>2633</v>
      </c>
      <c r="B896" s="10" t="s">
        <v>2634</v>
      </c>
      <c r="C896" s="10" t="s">
        <v>277</v>
      </c>
      <c r="D896" s="10" t="s">
        <v>52</v>
      </c>
      <c r="E896" s="10" t="s">
        <v>133</v>
      </c>
      <c r="F896" s="10" t="s">
        <v>75</v>
      </c>
      <c r="G896" s="10">
        <v>1542.84</v>
      </c>
      <c r="H896" s="10">
        <v>18514.080000000002</v>
      </c>
      <c r="I896" s="10">
        <v>624</v>
      </c>
      <c r="J896" s="10">
        <v>28486.85</v>
      </c>
      <c r="K896" s="10">
        <v>45.65</v>
      </c>
      <c r="L896" s="10">
        <v>9.5500000000000007</v>
      </c>
      <c r="M896" s="10">
        <v>0</v>
      </c>
      <c r="N896" s="10">
        <v>0</v>
      </c>
      <c r="O896" s="10">
        <v>949215.57</v>
      </c>
      <c r="P896" s="10">
        <v>6864604.4000000004</v>
      </c>
      <c r="Q896" s="10">
        <v>7.2</v>
      </c>
      <c r="R896" s="10">
        <v>70.22</v>
      </c>
      <c r="S896" s="10">
        <v>21.29</v>
      </c>
      <c r="T896" s="10" t="s">
        <v>2635</v>
      </c>
      <c r="U896" s="10" t="s">
        <v>2636</v>
      </c>
      <c r="V896" s="10"/>
      <c r="W896" s="10"/>
      <c r="X896" s="10"/>
      <c r="Y896" s="10"/>
      <c r="Z896" s="10"/>
      <c r="AA896" s="10"/>
      <c r="AB896" s="11"/>
    </row>
    <row r="897" spans="1:28">
      <c r="A897" s="12" t="s">
        <v>2637</v>
      </c>
      <c r="B897" s="13" t="s">
        <v>2638</v>
      </c>
      <c r="C897" s="13" t="s">
        <v>105</v>
      </c>
      <c r="D897" s="13" t="s">
        <v>119</v>
      </c>
      <c r="E897" s="13" t="s">
        <v>67</v>
      </c>
      <c r="F897" s="13" t="s">
        <v>75</v>
      </c>
      <c r="G897" s="13">
        <v>3597.64</v>
      </c>
      <c r="H897" s="13">
        <v>43171.68</v>
      </c>
      <c r="I897" s="13">
        <v>717.43</v>
      </c>
      <c r="J897" s="13">
        <v>66700.27</v>
      </c>
      <c r="K897" s="13">
        <v>92.97</v>
      </c>
      <c r="L897" s="13">
        <v>4.6500000000000004</v>
      </c>
      <c r="M897" s="13">
        <v>849.66</v>
      </c>
      <c r="N897" s="13">
        <v>265.77999999999997</v>
      </c>
      <c r="O897" s="13">
        <v>645879.21</v>
      </c>
      <c r="P897" s="13">
        <v>22933072.030000001</v>
      </c>
      <c r="Q897" s="13">
        <v>35.5</v>
      </c>
      <c r="R897" s="13">
        <v>70.510000000000005</v>
      </c>
      <c r="S897" s="13">
        <v>-7.28</v>
      </c>
      <c r="T897" s="13" t="s">
        <v>2548</v>
      </c>
      <c r="U897" s="13" t="s">
        <v>1737</v>
      </c>
      <c r="V897" s="13"/>
      <c r="W897" s="13"/>
      <c r="X897" s="13"/>
      <c r="Y897" s="13"/>
      <c r="Z897" s="13"/>
      <c r="AA897" s="13"/>
      <c r="AB897" s="14"/>
    </row>
    <row r="898" spans="1:28">
      <c r="A898" s="9" t="s">
        <v>2639</v>
      </c>
      <c r="B898" s="10" t="s">
        <v>2640</v>
      </c>
      <c r="C898" s="10" t="s">
        <v>175</v>
      </c>
      <c r="D898" s="10" t="s">
        <v>73</v>
      </c>
      <c r="E898" s="10" t="s">
        <v>61</v>
      </c>
      <c r="F898" s="10" t="s">
        <v>86</v>
      </c>
      <c r="G898" s="10">
        <v>14701.76</v>
      </c>
      <c r="H898" s="10">
        <v>176421.12</v>
      </c>
      <c r="I898" s="10">
        <v>368.08</v>
      </c>
      <c r="J898" s="10">
        <v>471410.64</v>
      </c>
      <c r="K898" s="10"/>
      <c r="L898" s="10">
        <v>10.25</v>
      </c>
      <c r="M898" s="10">
        <v>0</v>
      </c>
      <c r="N898" s="10">
        <v>0</v>
      </c>
      <c r="O898" s="10">
        <v>547489.43000000005</v>
      </c>
      <c r="P898" s="10">
        <v>13071108.109999999</v>
      </c>
      <c r="Q898" s="10">
        <v>23.9</v>
      </c>
      <c r="R898" s="10">
        <v>68.319999999999993</v>
      </c>
      <c r="S898" s="10">
        <v>1.79</v>
      </c>
      <c r="T898" s="10" t="s">
        <v>2641</v>
      </c>
      <c r="U898" s="10" t="s">
        <v>2642</v>
      </c>
      <c r="V898" s="10"/>
      <c r="W898" s="10"/>
      <c r="X898" s="10"/>
      <c r="Y898" s="10"/>
      <c r="Z898" s="10"/>
      <c r="AA898" s="10"/>
      <c r="AB898" s="11"/>
    </row>
    <row r="899" spans="1:28">
      <c r="A899" s="12" t="s">
        <v>2643</v>
      </c>
      <c r="B899" s="13" t="s">
        <v>1108</v>
      </c>
      <c r="C899" s="13" t="s">
        <v>72</v>
      </c>
      <c r="D899" s="13" t="s">
        <v>73</v>
      </c>
      <c r="E899" s="13" t="s">
        <v>133</v>
      </c>
      <c r="F899" s="13" t="s">
        <v>54</v>
      </c>
      <c r="G899" s="13">
        <v>13794.92</v>
      </c>
      <c r="H899" s="13">
        <v>165539.04</v>
      </c>
      <c r="I899" s="13">
        <v>354.98</v>
      </c>
      <c r="J899" s="13">
        <v>279634.21999999997</v>
      </c>
      <c r="K899" s="13">
        <v>787.75</v>
      </c>
      <c r="L899" s="13">
        <v>1.33</v>
      </c>
      <c r="M899" s="13">
        <v>0</v>
      </c>
      <c r="N899" s="13">
        <v>0</v>
      </c>
      <c r="O899" s="13">
        <v>883382.98</v>
      </c>
      <c r="P899" s="13">
        <v>3833233.31</v>
      </c>
      <c r="Q899" s="13">
        <v>4.3</v>
      </c>
      <c r="R899" s="13">
        <v>60.2</v>
      </c>
      <c r="S899" s="13">
        <v>54.96</v>
      </c>
      <c r="T899" s="13" t="s">
        <v>295</v>
      </c>
      <c r="U899" s="13" t="s">
        <v>2644</v>
      </c>
      <c r="V899" s="13"/>
      <c r="W899" s="13"/>
      <c r="X899" s="13"/>
      <c r="Y899" s="13"/>
      <c r="Z899" s="13"/>
      <c r="AA899" s="13"/>
      <c r="AB899" s="14"/>
    </row>
    <row r="900" spans="1:28">
      <c r="A900" s="9" t="s">
        <v>2645</v>
      </c>
      <c r="B900" s="10" t="s">
        <v>2646</v>
      </c>
      <c r="C900" s="10" t="s">
        <v>128</v>
      </c>
      <c r="D900" s="10" t="s">
        <v>52</v>
      </c>
      <c r="E900" s="10" t="s">
        <v>74</v>
      </c>
      <c r="F900" s="10" t="s">
        <v>75</v>
      </c>
      <c r="G900" s="10">
        <v>15215.84</v>
      </c>
      <c r="H900" s="10">
        <v>182590.07999999999</v>
      </c>
      <c r="I900" s="10">
        <v>127.18</v>
      </c>
      <c r="J900" s="10">
        <v>293798.75</v>
      </c>
      <c r="K900" s="10">
        <v>2310.1</v>
      </c>
      <c r="L900" s="10">
        <v>4.0999999999999996</v>
      </c>
      <c r="M900" s="10">
        <v>0</v>
      </c>
      <c r="N900" s="10">
        <v>0</v>
      </c>
      <c r="O900" s="10">
        <v>478096.98</v>
      </c>
      <c r="P900" s="10">
        <v>13397887.189999999</v>
      </c>
      <c r="Q900" s="10">
        <v>28</v>
      </c>
      <c r="R900" s="10">
        <v>66.84</v>
      </c>
      <c r="S900" s="10">
        <v>-6.78</v>
      </c>
      <c r="T900" s="10" t="s">
        <v>2647</v>
      </c>
      <c r="U900" s="10" t="s">
        <v>172</v>
      </c>
      <c r="V900" s="10"/>
      <c r="W900" s="10"/>
      <c r="X900" s="10"/>
      <c r="Y900" s="10"/>
      <c r="Z900" s="10"/>
      <c r="AA900" s="10"/>
      <c r="AB900" s="11"/>
    </row>
    <row r="901" spans="1:28">
      <c r="A901" s="12" t="s">
        <v>2648</v>
      </c>
      <c r="B901" s="13" t="s">
        <v>2649</v>
      </c>
      <c r="C901" s="13" t="s">
        <v>175</v>
      </c>
      <c r="D901" s="13" t="s">
        <v>60</v>
      </c>
      <c r="E901" s="13" t="s">
        <v>53</v>
      </c>
      <c r="F901" s="13" t="s">
        <v>75</v>
      </c>
      <c r="G901" s="13">
        <v>2895.31</v>
      </c>
      <c r="H901" s="13">
        <v>34743.72</v>
      </c>
      <c r="I901" s="13">
        <v>388.77</v>
      </c>
      <c r="J901" s="13">
        <v>57791.28</v>
      </c>
      <c r="K901" s="13">
        <v>148.65</v>
      </c>
      <c r="L901" s="13">
        <v>2.69</v>
      </c>
      <c r="M901" s="13">
        <v>0</v>
      </c>
      <c r="N901" s="13">
        <v>0</v>
      </c>
      <c r="O901" s="13">
        <v>885627.02</v>
      </c>
      <c r="P901" s="13">
        <v>8983758.5600000005</v>
      </c>
      <c r="Q901" s="13">
        <v>10.1</v>
      </c>
      <c r="R901" s="13">
        <v>60.49</v>
      </c>
      <c r="S901" s="13">
        <v>9.19</v>
      </c>
      <c r="T901" s="13" t="s">
        <v>893</v>
      </c>
      <c r="U901" s="13" t="s">
        <v>1873</v>
      </c>
      <c r="V901" s="13"/>
      <c r="W901" s="13"/>
      <c r="X901" s="13"/>
      <c r="Y901" s="13"/>
      <c r="Z901" s="13"/>
      <c r="AA901" s="13"/>
      <c r="AB901" s="14"/>
    </row>
    <row r="902" spans="1:28">
      <c r="A902" s="9" t="s">
        <v>2650</v>
      </c>
      <c r="B902" s="10" t="s">
        <v>916</v>
      </c>
      <c r="C902" s="10" t="s">
        <v>72</v>
      </c>
      <c r="D902" s="10" t="s">
        <v>119</v>
      </c>
      <c r="E902" s="10" t="s">
        <v>61</v>
      </c>
      <c r="F902" s="10" t="s">
        <v>75</v>
      </c>
      <c r="G902" s="10">
        <v>13785.76</v>
      </c>
      <c r="H902" s="10">
        <v>165429.12</v>
      </c>
      <c r="I902" s="10">
        <v>653.15</v>
      </c>
      <c r="J902" s="10">
        <v>89971.42</v>
      </c>
      <c r="K902" s="10">
        <v>137.75</v>
      </c>
      <c r="L902" s="10">
        <v>7.23</v>
      </c>
      <c r="M902" s="10">
        <v>2817.09</v>
      </c>
      <c r="N902" s="10">
        <v>0</v>
      </c>
      <c r="O902" s="10">
        <v>758306.81</v>
      </c>
      <c r="P902" s="10">
        <v>22669719.719999999</v>
      </c>
      <c r="Q902" s="10">
        <v>29.9</v>
      </c>
      <c r="R902" s="10">
        <v>58.04</v>
      </c>
      <c r="S902" s="10">
        <v>30.26</v>
      </c>
      <c r="T902" s="10" t="s">
        <v>413</v>
      </c>
      <c r="U902" s="10" t="s">
        <v>2651</v>
      </c>
      <c r="V902" s="10"/>
      <c r="W902" s="10"/>
      <c r="X902" s="10"/>
      <c r="Y902" s="10"/>
      <c r="Z902" s="10"/>
      <c r="AA902" s="10"/>
      <c r="AB902" s="11"/>
    </row>
    <row r="903" spans="1:28">
      <c r="A903" s="12" t="s">
        <v>2652</v>
      </c>
      <c r="B903" s="13" t="s">
        <v>2247</v>
      </c>
      <c r="C903" s="13" t="s">
        <v>143</v>
      </c>
      <c r="D903" s="13" t="s">
        <v>52</v>
      </c>
      <c r="E903" s="13" t="s">
        <v>61</v>
      </c>
      <c r="F903" s="13" t="s">
        <v>75</v>
      </c>
      <c r="G903" s="13">
        <v>693.8</v>
      </c>
      <c r="H903" s="13">
        <v>8325.6</v>
      </c>
      <c r="I903" s="13">
        <v>550.45000000000005</v>
      </c>
      <c r="J903" s="13">
        <v>9495.0499999999993</v>
      </c>
      <c r="K903" s="13">
        <v>17.25</v>
      </c>
      <c r="L903" s="13">
        <v>44.14</v>
      </c>
      <c r="M903" s="13">
        <v>0</v>
      </c>
      <c r="N903" s="13">
        <v>0</v>
      </c>
      <c r="O903" s="13">
        <v>506316.19</v>
      </c>
      <c r="P903" s="13">
        <v>745628.77</v>
      </c>
      <c r="Q903" s="13">
        <v>1.5</v>
      </c>
      <c r="R903" s="13">
        <v>73.290000000000006</v>
      </c>
      <c r="S903" s="13">
        <v>-16.559999999999999</v>
      </c>
      <c r="T903" s="13" t="s">
        <v>1945</v>
      </c>
      <c r="U903" s="13" t="s">
        <v>273</v>
      </c>
      <c r="V903" s="13"/>
      <c r="W903" s="13"/>
      <c r="X903" s="13"/>
      <c r="Y903" s="13"/>
      <c r="Z903" s="13"/>
      <c r="AA903" s="13"/>
      <c r="AB903" s="14"/>
    </row>
    <row r="904" spans="1:28">
      <c r="A904" s="9" t="s">
        <v>2653</v>
      </c>
      <c r="B904" s="10" t="s">
        <v>2654</v>
      </c>
      <c r="C904" s="10" t="s">
        <v>72</v>
      </c>
      <c r="D904" s="10" t="s">
        <v>73</v>
      </c>
      <c r="E904" s="10" t="s">
        <v>74</v>
      </c>
      <c r="F904" s="10" t="s">
        <v>86</v>
      </c>
      <c r="G904" s="10">
        <v>17679.29</v>
      </c>
      <c r="H904" s="10">
        <v>212151.48</v>
      </c>
      <c r="I904" s="10">
        <v>132.03</v>
      </c>
      <c r="J904" s="10">
        <v>94726.8</v>
      </c>
      <c r="K904" s="10">
        <v>717.46</v>
      </c>
      <c r="L904" s="10">
        <v>9.07</v>
      </c>
      <c r="M904" s="10">
        <v>0</v>
      </c>
      <c r="N904" s="10">
        <v>1241.45</v>
      </c>
      <c r="O904" s="10">
        <v>415901.94</v>
      </c>
      <c r="P904" s="10">
        <v>11339713</v>
      </c>
      <c r="Q904" s="10">
        <v>27.3</v>
      </c>
      <c r="R904" s="10">
        <v>58.21</v>
      </c>
      <c r="S904" s="10">
        <v>14.64</v>
      </c>
      <c r="T904" s="10" t="s">
        <v>2655</v>
      </c>
      <c r="U904" s="10" t="s">
        <v>2145</v>
      </c>
      <c r="V904" s="10"/>
      <c r="W904" s="10"/>
      <c r="X904" s="10"/>
      <c r="Y904" s="10"/>
      <c r="Z904" s="10"/>
      <c r="AA904" s="10"/>
      <c r="AB904" s="11"/>
    </row>
    <row r="905" spans="1:28">
      <c r="A905" s="12" t="s">
        <v>2656</v>
      </c>
      <c r="B905" s="13" t="s">
        <v>2657</v>
      </c>
      <c r="C905" s="13" t="s">
        <v>51</v>
      </c>
      <c r="D905" s="13" t="s">
        <v>52</v>
      </c>
      <c r="E905" s="13" t="s">
        <v>90</v>
      </c>
      <c r="F905" s="13" t="s">
        <v>54</v>
      </c>
      <c r="G905" s="13">
        <v>3239.37</v>
      </c>
      <c r="H905" s="13">
        <v>38872.44</v>
      </c>
      <c r="I905" s="13">
        <v>1067.24</v>
      </c>
      <c r="J905" s="13">
        <v>79792.03</v>
      </c>
      <c r="K905" s="13">
        <v>74.760000000000005</v>
      </c>
      <c r="L905" s="13">
        <v>11.3</v>
      </c>
      <c r="M905" s="13">
        <v>898.25</v>
      </c>
      <c r="N905" s="13">
        <v>50.52</v>
      </c>
      <c r="O905" s="13">
        <v>572561.37</v>
      </c>
      <c r="P905" s="13">
        <v>2451676.34</v>
      </c>
      <c r="Q905" s="13">
        <v>4.3</v>
      </c>
      <c r="R905" s="13">
        <v>58.03</v>
      </c>
      <c r="S905" s="13">
        <v>21.78</v>
      </c>
      <c r="T905" s="13" t="s">
        <v>2658</v>
      </c>
      <c r="U905" s="13" t="s">
        <v>2659</v>
      </c>
      <c r="V905" s="13"/>
      <c r="W905" s="13"/>
      <c r="X905" s="13"/>
      <c r="Y905" s="13"/>
      <c r="Z905" s="13"/>
      <c r="AA905" s="13"/>
      <c r="AB905" s="14"/>
    </row>
    <row r="906" spans="1:28">
      <c r="A906" s="9" t="s">
        <v>2660</v>
      </c>
      <c r="B906" s="10" t="s">
        <v>2661</v>
      </c>
      <c r="C906" s="10" t="s">
        <v>51</v>
      </c>
      <c r="D906" s="10" t="s">
        <v>73</v>
      </c>
      <c r="E906" s="10" t="s">
        <v>74</v>
      </c>
      <c r="F906" s="10" t="s">
        <v>86</v>
      </c>
      <c r="G906" s="10">
        <v>7820.92</v>
      </c>
      <c r="H906" s="10">
        <v>93851.04</v>
      </c>
      <c r="I906" s="10">
        <v>121.2</v>
      </c>
      <c r="J906" s="10">
        <v>250234.63</v>
      </c>
      <c r="K906" s="10">
        <v>2064.64</v>
      </c>
      <c r="L906" s="10">
        <v>7.77</v>
      </c>
      <c r="M906" s="10">
        <v>0</v>
      </c>
      <c r="N906" s="10">
        <v>0</v>
      </c>
      <c r="O906" s="10">
        <v>185561.41</v>
      </c>
      <c r="P906" s="10">
        <v>6807185.9800000004</v>
      </c>
      <c r="Q906" s="10">
        <v>36.700000000000003</v>
      </c>
      <c r="R906" s="10">
        <v>77.650000000000006</v>
      </c>
      <c r="S906" s="10">
        <v>-18.03</v>
      </c>
      <c r="T906" s="10" t="s">
        <v>1805</v>
      </c>
      <c r="U906" s="10" t="s">
        <v>279</v>
      </c>
      <c r="V906" s="10"/>
      <c r="W906" s="10"/>
      <c r="X906" s="10"/>
      <c r="Y906" s="10"/>
      <c r="Z906" s="10"/>
      <c r="AA906" s="10"/>
      <c r="AB906" s="11"/>
    </row>
    <row r="907" spans="1:28">
      <c r="A907" s="12" t="s">
        <v>2662</v>
      </c>
      <c r="B907" s="13" t="s">
        <v>2045</v>
      </c>
      <c r="C907" s="13" t="s">
        <v>175</v>
      </c>
      <c r="D907" s="13" t="s">
        <v>119</v>
      </c>
      <c r="E907" s="13" t="s">
        <v>53</v>
      </c>
      <c r="F907" s="13" t="s">
        <v>86</v>
      </c>
      <c r="G907" s="13">
        <v>15935.58</v>
      </c>
      <c r="H907" s="13">
        <v>191226.96</v>
      </c>
      <c r="I907" s="13">
        <v>402.54</v>
      </c>
      <c r="J907" s="13">
        <v>218221.75</v>
      </c>
      <c r="K907" s="13">
        <v>542.11</v>
      </c>
      <c r="L907" s="13">
        <v>10.8</v>
      </c>
      <c r="M907" s="13">
        <v>0</v>
      </c>
      <c r="N907" s="13">
        <v>481.3</v>
      </c>
      <c r="O907" s="13">
        <v>770746.54</v>
      </c>
      <c r="P907" s="13">
        <v>6503436.3499999996</v>
      </c>
      <c r="Q907" s="13">
        <v>8.4</v>
      </c>
      <c r="R907" s="13">
        <v>74.92</v>
      </c>
      <c r="S907" s="13">
        <v>34.36</v>
      </c>
      <c r="T907" s="13" t="s">
        <v>609</v>
      </c>
      <c r="U907" s="13" t="s">
        <v>504</v>
      </c>
      <c r="V907" s="13"/>
      <c r="W907" s="13"/>
      <c r="X907" s="13"/>
      <c r="Y907" s="13"/>
      <c r="Z907" s="13"/>
      <c r="AA907" s="13"/>
      <c r="AB907" s="14"/>
    </row>
    <row r="908" spans="1:28">
      <c r="A908" s="9" t="s">
        <v>2663</v>
      </c>
      <c r="B908" s="10" t="s">
        <v>2664</v>
      </c>
      <c r="C908" s="10" t="s">
        <v>59</v>
      </c>
      <c r="D908" s="10" t="s">
        <v>73</v>
      </c>
      <c r="E908" s="10" t="s">
        <v>90</v>
      </c>
      <c r="F908" s="10" t="s">
        <v>86</v>
      </c>
      <c r="G908" s="10">
        <v>11333.18</v>
      </c>
      <c r="H908" s="10">
        <v>135998.16</v>
      </c>
      <c r="I908" s="10">
        <v>640.29</v>
      </c>
      <c r="J908" s="10">
        <v>303829.01</v>
      </c>
      <c r="K908" s="10">
        <v>474.52</v>
      </c>
      <c r="L908" s="10">
        <v>4.6399999999999997</v>
      </c>
      <c r="M908" s="10">
        <v>0</v>
      </c>
      <c r="N908" s="10">
        <v>0</v>
      </c>
      <c r="O908" s="10">
        <v>436037.03</v>
      </c>
      <c r="P908" s="10">
        <v>9804206.7300000004</v>
      </c>
      <c r="Q908" s="10">
        <v>22.5</v>
      </c>
      <c r="R908" s="10">
        <v>56.76</v>
      </c>
      <c r="S908" s="10">
        <v>-18.68</v>
      </c>
      <c r="T908" s="10" t="s">
        <v>2364</v>
      </c>
      <c r="U908" s="10" t="s">
        <v>2665</v>
      </c>
      <c r="V908" s="10"/>
      <c r="W908" s="10"/>
      <c r="X908" s="10"/>
      <c r="Y908" s="10"/>
      <c r="Z908" s="10"/>
      <c r="AA908" s="10"/>
      <c r="AB908" s="11"/>
    </row>
    <row r="909" spans="1:28">
      <c r="A909" s="12" t="s">
        <v>2666</v>
      </c>
      <c r="B909" s="13" t="s">
        <v>1528</v>
      </c>
      <c r="C909" s="13" t="s">
        <v>99</v>
      </c>
      <c r="D909" s="13" t="s">
        <v>73</v>
      </c>
      <c r="E909" s="13" t="s">
        <v>61</v>
      </c>
      <c r="F909" s="13" t="s">
        <v>75</v>
      </c>
      <c r="G909" s="13">
        <v>10929.79</v>
      </c>
      <c r="H909" s="13">
        <v>131157.48000000001</v>
      </c>
      <c r="I909" s="13">
        <v>530.28</v>
      </c>
      <c r="J909" s="13">
        <v>71147.22</v>
      </c>
      <c r="K909" s="13"/>
      <c r="L909" s="13">
        <v>6.9</v>
      </c>
      <c r="M909" s="13">
        <v>0</v>
      </c>
      <c r="N909" s="13">
        <v>632.35</v>
      </c>
      <c r="O909" s="13">
        <v>823097.5</v>
      </c>
      <c r="P909" s="13">
        <v>20703677.98</v>
      </c>
      <c r="Q909" s="13">
        <v>25.2</v>
      </c>
      <c r="R909" s="13">
        <v>68.42</v>
      </c>
      <c r="S909" s="13">
        <v>-36.130000000000003</v>
      </c>
      <c r="T909" s="13" t="s">
        <v>931</v>
      </c>
      <c r="U909" s="13" t="s">
        <v>2667</v>
      </c>
      <c r="V909" s="13"/>
      <c r="W909" s="13"/>
      <c r="X909" s="13"/>
      <c r="Y909" s="13"/>
      <c r="Z909" s="13"/>
      <c r="AA909" s="13"/>
      <c r="AB909" s="14"/>
    </row>
    <row r="910" spans="1:28">
      <c r="A910" s="9" t="s">
        <v>2668</v>
      </c>
      <c r="B910" s="10" t="s">
        <v>2669</v>
      </c>
      <c r="C910" s="10" t="s">
        <v>66</v>
      </c>
      <c r="D910" s="10" t="s">
        <v>60</v>
      </c>
      <c r="E910" s="10" t="s">
        <v>53</v>
      </c>
      <c r="F910" s="10" t="s">
        <v>54</v>
      </c>
      <c r="G910" s="10">
        <v>11941.29</v>
      </c>
      <c r="H910" s="10">
        <v>143295.48000000001</v>
      </c>
      <c r="I910" s="10">
        <v>500.3</v>
      </c>
      <c r="J910" s="10">
        <v>140487.54999999999</v>
      </c>
      <c r="K910" s="10">
        <v>280.81</v>
      </c>
      <c r="L910" s="10">
        <v>8.02</v>
      </c>
      <c r="M910" s="10">
        <v>0</v>
      </c>
      <c r="N910" s="10">
        <v>0</v>
      </c>
      <c r="O910" s="10">
        <v>432758.97</v>
      </c>
      <c r="P910" s="10">
        <v>2812408.91</v>
      </c>
      <c r="Q910" s="10">
        <v>6.5</v>
      </c>
      <c r="R910" s="10">
        <v>55.99</v>
      </c>
      <c r="S910" s="10">
        <v>47.78</v>
      </c>
      <c r="T910" s="10" t="s">
        <v>2670</v>
      </c>
      <c r="U910" s="10" t="s">
        <v>551</v>
      </c>
      <c r="V910" s="10"/>
      <c r="W910" s="10"/>
      <c r="X910" s="10"/>
      <c r="Y910" s="10"/>
      <c r="Z910" s="10"/>
      <c r="AA910" s="10"/>
      <c r="AB910" s="11"/>
    </row>
    <row r="911" spans="1:28">
      <c r="A911" s="12" t="s">
        <v>2671</v>
      </c>
      <c r="B911" s="13" t="s">
        <v>2672</v>
      </c>
      <c r="C911" s="13" t="s">
        <v>118</v>
      </c>
      <c r="D911" s="13" t="s">
        <v>73</v>
      </c>
      <c r="E911" s="13" t="s">
        <v>67</v>
      </c>
      <c r="F911" s="13" t="s">
        <v>86</v>
      </c>
      <c r="G911" s="13">
        <v>13463.91</v>
      </c>
      <c r="H911" s="13">
        <v>161566.92000000001</v>
      </c>
      <c r="I911" s="13">
        <v>559.13</v>
      </c>
      <c r="J911" s="13">
        <v>386432.8</v>
      </c>
      <c r="K911" s="13">
        <v>691.13</v>
      </c>
      <c r="L911" s="13">
        <v>3.05</v>
      </c>
      <c r="M911" s="13">
        <v>2915.49</v>
      </c>
      <c r="N911" s="13">
        <v>2969.67</v>
      </c>
      <c r="O911" s="13">
        <v>263162.65000000002</v>
      </c>
      <c r="P911" s="13">
        <v>24502535.899999999</v>
      </c>
      <c r="Q911" s="13">
        <v>93.1</v>
      </c>
      <c r="R911" s="13">
        <v>73.91</v>
      </c>
      <c r="S911" s="13">
        <v>-18.059999999999999</v>
      </c>
      <c r="T911" s="13" t="s">
        <v>2673</v>
      </c>
      <c r="U911" s="13" t="s">
        <v>2674</v>
      </c>
      <c r="V911" s="13"/>
      <c r="W911" s="13"/>
      <c r="X911" s="13"/>
      <c r="Y911" s="13"/>
      <c r="Z911" s="13"/>
      <c r="AA911" s="13"/>
      <c r="AB911" s="14"/>
    </row>
    <row r="912" spans="1:28">
      <c r="A912" s="9" t="s">
        <v>2675</v>
      </c>
      <c r="B912" s="10" t="s">
        <v>2676</v>
      </c>
      <c r="C912" s="10" t="s">
        <v>59</v>
      </c>
      <c r="D912" s="10" t="s">
        <v>73</v>
      </c>
      <c r="E912" s="10" t="s">
        <v>90</v>
      </c>
      <c r="F912" s="10" t="s">
        <v>75</v>
      </c>
      <c r="G912" s="10">
        <v>15387.99</v>
      </c>
      <c r="H912" s="10">
        <v>184655.88</v>
      </c>
      <c r="I912" s="10">
        <v>933.26</v>
      </c>
      <c r="J912" s="10">
        <v>494793.36</v>
      </c>
      <c r="K912" s="10">
        <v>530.17999999999995</v>
      </c>
      <c r="L912" s="10">
        <v>5.05</v>
      </c>
      <c r="M912" s="10">
        <v>0</v>
      </c>
      <c r="N912" s="10">
        <v>0</v>
      </c>
      <c r="O912" s="10">
        <v>764627.37</v>
      </c>
      <c r="P912" s="10">
        <v>4591383.08</v>
      </c>
      <c r="Q912" s="10">
        <v>6</v>
      </c>
      <c r="R912" s="10">
        <v>78.31</v>
      </c>
      <c r="S912" s="10">
        <v>24.55</v>
      </c>
      <c r="T912" s="10" t="s">
        <v>911</v>
      </c>
      <c r="U912" s="10" t="s">
        <v>201</v>
      </c>
      <c r="V912" s="10"/>
      <c r="W912" s="10"/>
      <c r="X912" s="10"/>
      <c r="Y912" s="10"/>
      <c r="Z912" s="10"/>
      <c r="AA912" s="10"/>
      <c r="AB912" s="11"/>
    </row>
    <row r="913" spans="1:28">
      <c r="A913" s="12" t="s">
        <v>2677</v>
      </c>
      <c r="B913" s="13" t="s">
        <v>2678</v>
      </c>
      <c r="C913" s="13" t="s">
        <v>118</v>
      </c>
      <c r="D913" s="13" t="s">
        <v>60</v>
      </c>
      <c r="E913" s="13" t="s">
        <v>90</v>
      </c>
      <c r="F913" s="13" t="s">
        <v>75</v>
      </c>
      <c r="G913" s="13">
        <v>2125.98</v>
      </c>
      <c r="H913" s="13">
        <v>25511.759999999998</v>
      </c>
      <c r="I913" s="13">
        <v>583.04</v>
      </c>
      <c r="J913" s="13">
        <v>60507.61</v>
      </c>
      <c r="K913" s="13"/>
      <c r="L913" s="13">
        <v>7.01</v>
      </c>
      <c r="M913" s="13">
        <v>0</v>
      </c>
      <c r="N913" s="13">
        <v>432.04</v>
      </c>
      <c r="O913" s="13">
        <v>259275.69</v>
      </c>
      <c r="P913" s="13">
        <v>12302832</v>
      </c>
      <c r="Q913" s="13">
        <v>47.5</v>
      </c>
      <c r="R913" s="13">
        <v>78.94</v>
      </c>
      <c r="S913" s="13">
        <v>-18.079999999999998</v>
      </c>
      <c r="T913" s="13" t="s">
        <v>1604</v>
      </c>
      <c r="U913" s="13" t="s">
        <v>845</v>
      </c>
      <c r="V913" s="13"/>
      <c r="W913" s="13"/>
      <c r="X913" s="13"/>
      <c r="Y913" s="13"/>
      <c r="Z913" s="13"/>
      <c r="AA913" s="13"/>
      <c r="AB913" s="14"/>
    </row>
    <row r="914" spans="1:28">
      <c r="A914" s="9" t="s">
        <v>2679</v>
      </c>
      <c r="B914" s="10" t="s">
        <v>2680</v>
      </c>
      <c r="C914" s="10" t="s">
        <v>72</v>
      </c>
      <c r="D914" s="10" t="s">
        <v>52</v>
      </c>
      <c r="E914" s="10" t="s">
        <v>90</v>
      </c>
      <c r="F914" s="10" t="s">
        <v>86</v>
      </c>
      <c r="G914" s="10">
        <v>10891.91</v>
      </c>
      <c r="H914" s="10">
        <v>130702.92</v>
      </c>
      <c r="I914" s="10">
        <v>686.61</v>
      </c>
      <c r="J914" s="10">
        <v>84475.14</v>
      </c>
      <c r="K914" s="10">
        <v>123.03</v>
      </c>
      <c r="L914" s="10">
        <v>11.45</v>
      </c>
      <c r="M914" s="10">
        <v>1133.3800000000001</v>
      </c>
      <c r="N914" s="10">
        <v>2338.42</v>
      </c>
      <c r="O914" s="10">
        <v>319067.81</v>
      </c>
      <c r="P914" s="10">
        <v>15102787.51</v>
      </c>
      <c r="Q914" s="10">
        <v>47.3</v>
      </c>
      <c r="R914" s="10">
        <v>79.56</v>
      </c>
      <c r="S914" s="10">
        <v>30.94</v>
      </c>
      <c r="T914" s="10" t="s">
        <v>1468</v>
      </c>
      <c r="U914" s="10" t="s">
        <v>1902</v>
      </c>
      <c r="V914" s="10"/>
      <c r="W914" s="10"/>
      <c r="X914" s="10"/>
      <c r="Y914" s="10"/>
      <c r="Z914" s="10"/>
      <c r="AA914" s="10"/>
      <c r="AB914" s="11"/>
    </row>
    <row r="915" spans="1:28">
      <c r="A915" s="12" t="s">
        <v>2681</v>
      </c>
      <c r="B915" s="13" t="s">
        <v>2387</v>
      </c>
      <c r="C915" s="13" t="s">
        <v>175</v>
      </c>
      <c r="D915" s="13" t="s">
        <v>73</v>
      </c>
      <c r="E915" s="13" t="s">
        <v>74</v>
      </c>
      <c r="F915" s="13" t="s">
        <v>75</v>
      </c>
      <c r="G915" s="13">
        <v>3509.06</v>
      </c>
      <c r="H915" s="13">
        <v>42108.72</v>
      </c>
      <c r="I915" s="13">
        <v>88.84</v>
      </c>
      <c r="J915" s="13">
        <v>43711.76</v>
      </c>
      <c r="K915" s="13">
        <v>492.03</v>
      </c>
      <c r="L915" s="13">
        <v>1.06</v>
      </c>
      <c r="M915" s="13">
        <v>1128.53</v>
      </c>
      <c r="N915" s="13">
        <v>31.63</v>
      </c>
      <c r="O915" s="13">
        <v>469310.08</v>
      </c>
      <c r="P915" s="13">
        <v>4488609.95</v>
      </c>
      <c r="Q915" s="13">
        <v>9.6</v>
      </c>
      <c r="R915" s="13">
        <v>72.13</v>
      </c>
      <c r="S915" s="13">
        <v>3.41</v>
      </c>
      <c r="T915" s="13" t="s">
        <v>2682</v>
      </c>
      <c r="U915" s="13" t="s">
        <v>2019</v>
      </c>
      <c r="V915" s="13"/>
      <c r="W915" s="13"/>
      <c r="X915" s="13"/>
      <c r="Y915" s="13"/>
      <c r="Z915" s="13"/>
      <c r="AA915" s="13"/>
      <c r="AB915" s="14"/>
    </row>
    <row r="916" spans="1:28">
      <c r="A916" s="9" t="s">
        <v>2683</v>
      </c>
      <c r="B916" s="10" t="s">
        <v>1274</v>
      </c>
      <c r="C916" s="10" t="s">
        <v>105</v>
      </c>
      <c r="D916" s="10" t="s">
        <v>100</v>
      </c>
      <c r="E916" s="10" t="s">
        <v>74</v>
      </c>
      <c r="F916" s="10" t="s">
        <v>86</v>
      </c>
      <c r="G916" s="10">
        <v>11476.59</v>
      </c>
      <c r="H916" s="10">
        <v>137719.07999999999</v>
      </c>
      <c r="I916" s="10">
        <v>109.9</v>
      </c>
      <c r="J916" s="10">
        <v>169769.31</v>
      </c>
      <c r="K916" s="10">
        <v>1544.76</v>
      </c>
      <c r="L916" s="10">
        <v>0.86</v>
      </c>
      <c r="M916" s="10">
        <v>2354.6</v>
      </c>
      <c r="N916" s="10">
        <v>0</v>
      </c>
      <c r="O916" s="10">
        <v>218744.44</v>
      </c>
      <c r="P916" s="10">
        <v>10610519.960000001</v>
      </c>
      <c r="Q916" s="10">
        <v>48.5</v>
      </c>
      <c r="R916" s="10">
        <v>59.9</v>
      </c>
      <c r="S916" s="10">
        <v>-36.93</v>
      </c>
      <c r="T916" s="10" t="s">
        <v>327</v>
      </c>
      <c r="U916" s="10" t="s">
        <v>1511</v>
      </c>
      <c r="V916" s="10"/>
      <c r="W916" s="10"/>
      <c r="X916" s="10"/>
      <c r="Y916" s="10"/>
      <c r="Z916" s="10"/>
      <c r="AA916" s="10"/>
      <c r="AB916" s="11"/>
    </row>
    <row r="917" spans="1:28">
      <c r="A917" s="12" t="s">
        <v>2684</v>
      </c>
      <c r="B917" s="13" t="s">
        <v>1418</v>
      </c>
      <c r="C917" s="13" t="s">
        <v>59</v>
      </c>
      <c r="D917" s="13" t="s">
        <v>60</v>
      </c>
      <c r="E917" s="13" t="s">
        <v>74</v>
      </c>
      <c r="F917" s="13" t="s">
        <v>54</v>
      </c>
      <c r="G917" s="13">
        <v>14378.18</v>
      </c>
      <c r="H917" s="13">
        <v>172538.16</v>
      </c>
      <c r="I917" s="13">
        <v>107.01</v>
      </c>
      <c r="J917" s="13">
        <v>395004.19</v>
      </c>
      <c r="K917" s="13">
        <v>3691.28</v>
      </c>
      <c r="L917" s="13">
        <v>8.58</v>
      </c>
      <c r="M917" s="13">
        <v>655.72</v>
      </c>
      <c r="N917" s="13">
        <v>0</v>
      </c>
      <c r="O917" s="13">
        <v>512613.12</v>
      </c>
      <c r="P917" s="13">
        <v>9599734.8599999994</v>
      </c>
      <c r="Q917" s="13">
        <v>18.7</v>
      </c>
      <c r="R917" s="13">
        <v>72.12</v>
      </c>
      <c r="S917" s="13">
        <v>103.12</v>
      </c>
      <c r="T917" s="13" t="s">
        <v>2685</v>
      </c>
      <c r="U917" s="13" t="s">
        <v>287</v>
      </c>
      <c r="V917" s="13"/>
      <c r="W917" s="13"/>
      <c r="X917" s="13"/>
      <c r="Y917" s="13"/>
      <c r="Z917" s="13"/>
      <c r="AA917" s="13"/>
      <c r="AB917" s="14"/>
    </row>
    <row r="918" spans="1:28">
      <c r="A918" s="9" t="s">
        <v>2686</v>
      </c>
      <c r="B918" s="10" t="s">
        <v>231</v>
      </c>
      <c r="C918" s="10" t="s">
        <v>138</v>
      </c>
      <c r="D918" s="10" t="s">
        <v>100</v>
      </c>
      <c r="E918" s="10" t="s">
        <v>61</v>
      </c>
      <c r="F918" s="10" t="s">
        <v>75</v>
      </c>
      <c r="G918" s="10">
        <v>3595.65</v>
      </c>
      <c r="H918" s="10">
        <v>43147.8</v>
      </c>
      <c r="I918" s="10">
        <v>792.53</v>
      </c>
      <c r="J918" s="10">
        <v>74359.179999999993</v>
      </c>
      <c r="K918" s="10">
        <v>93.83</v>
      </c>
      <c r="L918" s="10">
        <v>11.71</v>
      </c>
      <c r="M918" s="10">
        <v>269.70999999999998</v>
      </c>
      <c r="N918" s="10">
        <v>661.32</v>
      </c>
      <c r="O918" s="10">
        <v>583428.72</v>
      </c>
      <c r="P918" s="10">
        <v>24303644.670000002</v>
      </c>
      <c r="Q918" s="10">
        <v>41.7</v>
      </c>
      <c r="R918" s="10">
        <v>71.75</v>
      </c>
      <c r="S918" s="10">
        <v>37.36</v>
      </c>
      <c r="T918" s="10" t="s">
        <v>1597</v>
      </c>
      <c r="U918" s="10" t="s">
        <v>2574</v>
      </c>
      <c r="V918" s="10"/>
      <c r="W918" s="10"/>
      <c r="X918" s="10"/>
      <c r="Y918" s="10"/>
      <c r="Z918" s="10"/>
      <c r="AA918" s="10"/>
      <c r="AB918" s="11"/>
    </row>
    <row r="919" spans="1:28">
      <c r="A919" s="12" t="s">
        <v>2687</v>
      </c>
      <c r="B919" s="13" t="s">
        <v>2688</v>
      </c>
      <c r="C919" s="13" t="s">
        <v>143</v>
      </c>
      <c r="D919" s="13" t="s">
        <v>100</v>
      </c>
      <c r="E919" s="13" t="s">
        <v>74</v>
      </c>
      <c r="F919" s="13" t="s">
        <v>54</v>
      </c>
      <c r="G919" s="13">
        <v>15941.6</v>
      </c>
      <c r="H919" s="13">
        <v>191299.20000000001</v>
      </c>
      <c r="I919" s="13">
        <v>100.61</v>
      </c>
      <c r="J919" s="13">
        <v>257812.61</v>
      </c>
      <c r="K919" s="13">
        <v>2562.4899999999998</v>
      </c>
      <c r="L919" s="13">
        <v>6.78</v>
      </c>
      <c r="M919" s="13">
        <v>0</v>
      </c>
      <c r="N919" s="13">
        <v>0</v>
      </c>
      <c r="O919" s="13">
        <v>880011.91</v>
      </c>
      <c r="P919" s="13">
        <v>15097335.949999999</v>
      </c>
      <c r="Q919" s="13">
        <v>17.2</v>
      </c>
      <c r="R919" s="13">
        <v>62.96</v>
      </c>
      <c r="S919" s="13">
        <v>-0.19</v>
      </c>
      <c r="T919" s="13" t="s">
        <v>574</v>
      </c>
      <c r="U919" s="13" t="s">
        <v>2689</v>
      </c>
      <c r="V919" s="13"/>
      <c r="W919" s="13"/>
      <c r="X919" s="13"/>
      <c r="Y919" s="13"/>
      <c r="Z919" s="13"/>
      <c r="AA919" s="13"/>
      <c r="AB919" s="14"/>
    </row>
    <row r="920" spans="1:28">
      <c r="A920" s="9" t="s">
        <v>2690</v>
      </c>
      <c r="B920" s="10" t="s">
        <v>2691</v>
      </c>
      <c r="C920" s="10" t="s">
        <v>66</v>
      </c>
      <c r="D920" s="10" t="s">
        <v>73</v>
      </c>
      <c r="E920" s="10" t="s">
        <v>90</v>
      </c>
      <c r="F920" s="10" t="s">
        <v>86</v>
      </c>
      <c r="G920" s="10">
        <v>15522.05</v>
      </c>
      <c r="H920" s="10">
        <v>186264.6</v>
      </c>
      <c r="I920" s="10">
        <v>935.46</v>
      </c>
      <c r="J920" s="10">
        <v>446973.56</v>
      </c>
      <c r="K920" s="10">
        <v>477.81</v>
      </c>
      <c r="L920" s="10">
        <v>8.9600000000000009</v>
      </c>
      <c r="M920" s="10">
        <v>0</v>
      </c>
      <c r="N920" s="10">
        <v>2149.75</v>
      </c>
      <c r="O920" s="10">
        <v>827027.74</v>
      </c>
      <c r="P920" s="10">
        <v>9519709.4399999995</v>
      </c>
      <c r="Q920" s="10">
        <v>-11.5</v>
      </c>
      <c r="R920" s="10">
        <v>76.98</v>
      </c>
      <c r="S920" s="10">
        <v>-33.630000000000003</v>
      </c>
      <c r="T920" s="10" t="s">
        <v>809</v>
      </c>
      <c r="U920" s="10" t="s">
        <v>2692</v>
      </c>
      <c r="V920" s="10"/>
      <c r="W920" s="10"/>
      <c r="X920" s="10"/>
      <c r="Y920" s="10"/>
      <c r="Z920" s="10"/>
      <c r="AA920" s="10"/>
      <c r="AB920" s="11"/>
    </row>
    <row r="921" spans="1:28">
      <c r="A921" s="12" t="s">
        <v>2693</v>
      </c>
      <c r="B921" s="13" t="s">
        <v>2694</v>
      </c>
      <c r="C921" s="13" t="s">
        <v>59</v>
      </c>
      <c r="D921" s="13" t="s">
        <v>119</v>
      </c>
      <c r="E921" s="13" t="s">
        <v>80</v>
      </c>
      <c r="F921" s="13" t="s">
        <v>86</v>
      </c>
      <c r="G921" s="13">
        <v>5708.71</v>
      </c>
      <c r="H921" s="13">
        <v>68504.52</v>
      </c>
      <c r="I921" s="13">
        <v>203.41</v>
      </c>
      <c r="J921" s="13">
        <v>136159.45000000001</v>
      </c>
      <c r="K921" s="13">
        <v>669.38</v>
      </c>
      <c r="L921" s="13">
        <v>7.38</v>
      </c>
      <c r="M921" s="13">
        <v>1171.19</v>
      </c>
      <c r="N921" s="13">
        <v>0</v>
      </c>
      <c r="O921" s="13">
        <v>197913.71</v>
      </c>
      <c r="P921" s="13">
        <v>7775383.8399999999</v>
      </c>
      <c r="Q921" s="13">
        <v>39.299999999999997</v>
      </c>
      <c r="R921" s="13">
        <v>67.39</v>
      </c>
      <c r="S921" s="13">
        <v>8.36</v>
      </c>
      <c r="T921" s="13" t="s">
        <v>270</v>
      </c>
      <c r="U921" s="13" t="s">
        <v>974</v>
      </c>
      <c r="V921" s="13"/>
      <c r="W921" s="13"/>
      <c r="X921" s="13"/>
      <c r="Y921" s="13"/>
      <c r="Z921" s="13"/>
      <c r="AA921" s="13"/>
      <c r="AB921" s="14"/>
    </row>
    <row r="922" spans="1:28">
      <c r="A922" s="9" t="s">
        <v>2695</v>
      </c>
      <c r="B922" s="10" t="s">
        <v>2696</v>
      </c>
      <c r="C922" s="10" t="s">
        <v>105</v>
      </c>
      <c r="D922" s="10" t="s">
        <v>100</v>
      </c>
      <c r="E922" s="10" t="s">
        <v>67</v>
      </c>
      <c r="F922" s="10" t="s">
        <v>54</v>
      </c>
      <c r="G922" s="10">
        <v>16482.87</v>
      </c>
      <c r="H922" s="10">
        <v>197794.44</v>
      </c>
      <c r="I922" s="10">
        <v>662.34</v>
      </c>
      <c r="J922" s="10">
        <v>182651.92</v>
      </c>
      <c r="K922" s="10">
        <v>275.77</v>
      </c>
      <c r="L922" s="10">
        <v>10.39</v>
      </c>
      <c r="M922" s="10">
        <v>4270.22</v>
      </c>
      <c r="N922" s="10">
        <v>0</v>
      </c>
      <c r="O922" s="10">
        <v>710869.19</v>
      </c>
      <c r="P922" s="10">
        <v>21873826.960000001</v>
      </c>
      <c r="Q922" s="10">
        <v>30.8</v>
      </c>
      <c r="R922" s="10">
        <v>68.97</v>
      </c>
      <c r="S922" s="10">
        <v>12.68</v>
      </c>
      <c r="T922" s="10" t="s">
        <v>2697</v>
      </c>
      <c r="U922" s="10" t="s">
        <v>2594</v>
      </c>
      <c r="V922" s="10"/>
      <c r="W922" s="10"/>
      <c r="X922" s="10"/>
      <c r="Y922" s="10"/>
      <c r="Z922" s="10"/>
      <c r="AA922" s="10"/>
      <c r="AB922" s="11"/>
    </row>
    <row r="923" spans="1:28">
      <c r="A923" s="12" t="s">
        <v>2698</v>
      </c>
      <c r="B923" s="13" t="s">
        <v>2699</v>
      </c>
      <c r="C923" s="13" t="s">
        <v>143</v>
      </c>
      <c r="D923" s="13" t="s">
        <v>73</v>
      </c>
      <c r="E923" s="13" t="s">
        <v>80</v>
      </c>
      <c r="F923" s="13" t="s">
        <v>75</v>
      </c>
      <c r="G923" s="13">
        <v>12543.59</v>
      </c>
      <c r="H923" s="13">
        <v>150523.07999999999</v>
      </c>
      <c r="I923" s="13">
        <v>149.19</v>
      </c>
      <c r="J923" s="13">
        <v>104636.82</v>
      </c>
      <c r="K923" s="13">
        <v>701.37</v>
      </c>
      <c r="L923" s="13">
        <v>7.72</v>
      </c>
      <c r="M923" s="13">
        <v>0</v>
      </c>
      <c r="N923" s="13">
        <v>0</v>
      </c>
      <c r="O923" s="13">
        <v>535772.93000000005</v>
      </c>
      <c r="P923" s="13">
        <v>9103302.3300000001</v>
      </c>
      <c r="Q923" s="13">
        <v>17</v>
      </c>
      <c r="R923" s="13">
        <v>69.010000000000005</v>
      </c>
      <c r="S923" s="13">
        <v>27.82</v>
      </c>
      <c r="T923" s="13" t="s">
        <v>2700</v>
      </c>
      <c r="U923" s="13" t="s">
        <v>920</v>
      </c>
      <c r="V923" s="13"/>
      <c r="W923" s="13"/>
      <c r="X923" s="13"/>
      <c r="Y923" s="13"/>
      <c r="Z923" s="13"/>
      <c r="AA923" s="13"/>
      <c r="AB923" s="14"/>
    </row>
    <row r="924" spans="1:28">
      <c r="A924" s="9" t="s">
        <v>2701</v>
      </c>
      <c r="B924" s="10" t="s">
        <v>1950</v>
      </c>
      <c r="C924" s="10" t="s">
        <v>128</v>
      </c>
      <c r="D924" s="10" t="s">
        <v>60</v>
      </c>
      <c r="E924" s="10" t="s">
        <v>90</v>
      </c>
      <c r="F924" s="10" t="s">
        <v>75</v>
      </c>
      <c r="G924" s="10">
        <v>432.89</v>
      </c>
      <c r="H924" s="10">
        <v>5194.68</v>
      </c>
      <c r="I924" s="10">
        <v>853.66</v>
      </c>
      <c r="J924" s="10">
        <v>6403.65</v>
      </c>
      <c r="K924" s="10">
        <v>7.5</v>
      </c>
      <c r="L924" s="10">
        <v>6.89</v>
      </c>
      <c r="M924" s="10">
        <v>11.29</v>
      </c>
      <c r="N924" s="10">
        <v>26.09</v>
      </c>
      <c r="O924" s="10">
        <v>942177.87</v>
      </c>
      <c r="P924" s="10">
        <v>4796586.5199999996</v>
      </c>
      <c r="Q924" s="10">
        <v>5.0999999999999996</v>
      </c>
      <c r="R924" s="10">
        <v>57.03</v>
      </c>
      <c r="S924" s="10">
        <v>-13.06</v>
      </c>
      <c r="T924" s="10" t="s">
        <v>1882</v>
      </c>
      <c r="U924" s="10" t="s">
        <v>1058</v>
      </c>
      <c r="V924" s="10"/>
      <c r="W924" s="10"/>
      <c r="X924" s="10"/>
      <c r="Y924" s="10"/>
      <c r="Z924" s="10"/>
      <c r="AA924" s="10"/>
      <c r="AB924" s="11"/>
    </row>
    <row r="925" spans="1:28">
      <c r="A925" s="12" t="s">
        <v>2702</v>
      </c>
      <c r="B925" s="13" t="s">
        <v>2703</v>
      </c>
      <c r="C925" s="13" t="s">
        <v>85</v>
      </c>
      <c r="D925" s="13" t="s">
        <v>73</v>
      </c>
      <c r="E925" s="13" t="s">
        <v>80</v>
      </c>
      <c r="F925" s="13" t="s">
        <v>54</v>
      </c>
      <c r="G925" s="13">
        <v>5431</v>
      </c>
      <c r="H925" s="13">
        <v>65172</v>
      </c>
      <c r="I925" s="13">
        <v>190.55</v>
      </c>
      <c r="J925" s="13">
        <v>33705.410000000003</v>
      </c>
      <c r="K925" s="13">
        <v>176.88</v>
      </c>
      <c r="L925" s="13">
        <v>3.99</v>
      </c>
      <c r="M925" s="13">
        <v>915.46</v>
      </c>
      <c r="N925" s="13">
        <v>926.09</v>
      </c>
      <c r="O925" s="13">
        <v>579866.5</v>
      </c>
      <c r="P925" s="13">
        <v>18382018.66</v>
      </c>
      <c r="Q925" s="13">
        <v>31.7</v>
      </c>
      <c r="R925" s="13">
        <v>64.08</v>
      </c>
      <c r="S925" s="13">
        <v>10.68</v>
      </c>
      <c r="T925" s="13" t="s">
        <v>1039</v>
      </c>
      <c r="U925" s="13" t="s">
        <v>390</v>
      </c>
      <c r="V925" s="13"/>
      <c r="W925" s="13"/>
      <c r="X925" s="13"/>
      <c r="Y925" s="13"/>
      <c r="Z925" s="13"/>
      <c r="AA925" s="13"/>
      <c r="AB925" s="14"/>
    </row>
    <row r="926" spans="1:28">
      <c r="A926" s="9" t="s">
        <v>2704</v>
      </c>
      <c r="B926" s="10" t="s">
        <v>1443</v>
      </c>
      <c r="C926" s="10" t="s">
        <v>175</v>
      </c>
      <c r="D926" s="10" t="s">
        <v>52</v>
      </c>
      <c r="E926" s="10" t="s">
        <v>90</v>
      </c>
      <c r="F926" s="10" t="s">
        <v>75</v>
      </c>
      <c r="G926" s="10">
        <v>2005.97</v>
      </c>
      <c r="H926" s="10">
        <v>24071.64</v>
      </c>
      <c r="I926" s="10">
        <v>967.94</v>
      </c>
      <c r="J926" s="10">
        <v>36328.03</v>
      </c>
      <c r="K926" s="10">
        <v>37.53</v>
      </c>
      <c r="L926" s="10">
        <v>5.12</v>
      </c>
      <c r="M926" s="10">
        <v>73.77</v>
      </c>
      <c r="N926" s="10">
        <v>0</v>
      </c>
      <c r="O926" s="10">
        <v>403765.15</v>
      </c>
      <c r="P926" s="10">
        <v>13073773.82</v>
      </c>
      <c r="Q926" s="10">
        <v>32.4</v>
      </c>
      <c r="R926" s="10">
        <v>71.650000000000006</v>
      </c>
      <c r="S926" s="10">
        <v>42.18</v>
      </c>
      <c r="T926" s="10" t="s">
        <v>2570</v>
      </c>
      <c r="U926" s="10" t="s">
        <v>1042</v>
      </c>
      <c r="V926" s="10"/>
      <c r="W926" s="10"/>
      <c r="X926" s="10"/>
      <c r="Y926" s="10"/>
      <c r="Z926" s="10"/>
      <c r="AA926" s="10"/>
      <c r="AB926" s="11"/>
    </row>
    <row r="927" spans="1:28">
      <c r="A927" s="12" t="s">
        <v>2705</v>
      </c>
      <c r="B927" s="13" t="s">
        <v>2706</v>
      </c>
      <c r="C927" s="13" t="s">
        <v>51</v>
      </c>
      <c r="D927" s="13" t="s">
        <v>73</v>
      </c>
      <c r="E927" s="13" t="s">
        <v>80</v>
      </c>
      <c r="F927" s="13" t="s">
        <v>86</v>
      </c>
      <c r="G927" s="13">
        <v>14726.83</v>
      </c>
      <c r="H927" s="13">
        <v>176721.96</v>
      </c>
      <c r="I927" s="13">
        <v>201.73</v>
      </c>
      <c r="J927" s="13">
        <v>261302.02</v>
      </c>
      <c r="K927" s="13">
        <v>1295.31</v>
      </c>
      <c r="L927" s="13">
        <v>4.0999999999999996</v>
      </c>
      <c r="M927" s="13">
        <v>0</v>
      </c>
      <c r="N927" s="13">
        <v>0</v>
      </c>
      <c r="O927" s="13">
        <v>816505.84</v>
      </c>
      <c r="P927" s="13">
        <v>17830129.539999999</v>
      </c>
      <c r="Q927" s="13">
        <v>21.8</v>
      </c>
      <c r="R927" s="13">
        <v>70.92</v>
      </c>
      <c r="S927" s="13">
        <v>22.3</v>
      </c>
      <c r="T927" s="13" t="s">
        <v>294</v>
      </c>
      <c r="U927" s="13" t="s">
        <v>386</v>
      </c>
      <c r="V927" s="13"/>
      <c r="W927" s="13"/>
      <c r="X927" s="13"/>
      <c r="Y927" s="13"/>
      <c r="Z927" s="13"/>
      <c r="AA927" s="13"/>
      <c r="AB927" s="14"/>
    </row>
    <row r="928" spans="1:28">
      <c r="A928" s="9" t="s">
        <v>2707</v>
      </c>
      <c r="B928" s="10" t="s">
        <v>2708</v>
      </c>
      <c r="C928" s="10" t="s">
        <v>128</v>
      </c>
      <c r="D928" s="10" t="s">
        <v>52</v>
      </c>
      <c r="E928" s="10" t="s">
        <v>74</v>
      </c>
      <c r="F928" s="10" t="s">
        <v>54</v>
      </c>
      <c r="G928" s="10">
        <v>1163.0899999999999</v>
      </c>
      <c r="H928" s="10">
        <v>13957.08</v>
      </c>
      <c r="I928" s="10">
        <v>99.18</v>
      </c>
      <c r="J928" s="10">
        <v>25416.880000000001</v>
      </c>
      <c r="K928" s="10">
        <v>256.27</v>
      </c>
      <c r="L928" s="10">
        <v>11.82</v>
      </c>
      <c r="M928" s="10">
        <v>242.87</v>
      </c>
      <c r="N928" s="10">
        <v>0</v>
      </c>
      <c r="O928" s="10">
        <v>390138.67</v>
      </c>
      <c r="P928" s="10">
        <v>23926414.579999998</v>
      </c>
      <c r="Q928" s="10">
        <v>61.3</v>
      </c>
      <c r="R928" s="10">
        <v>66.38</v>
      </c>
      <c r="S928" s="10">
        <v>-33.14</v>
      </c>
      <c r="T928" s="10" t="s">
        <v>2709</v>
      </c>
      <c r="U928" s="10" t="s">
        <v>1122</v>
      </c>
      <c r="V928" s="10"/>
      <c r="W928" s="10"/>
      <c r="X928" s="10"/>
      <c r="Y928" s="10"/>
      <c r="Z928" s="10"/>
      <c r="AA928" s="10"/>
      <c r="AB928" s="11"/>
    </row>
    <row r="929" spans="1:28">
      <c r="A929" s="12" t="s">
        <v>2710</v>
      </c>
      <c r="B929" s="13" t="s">
        <v>2711</v>
      </c>
      <c r="C929" s="13" t="s">
        <v>118</v>
      </c>
      <c r="D929" s="13" t="s">
        <v>100</v>
      </c>
      <c r="E929" s="13" t="s">
        <v>61</v>
      </c>
      <c r="F929" s="13" t="s">
        <v>86</v>
      </c>
      <c r="G929" s="13">
        <v>10850.39</v>
      </c>
      <c r="H929" s="13">
        <v>130204.68</v>
      </c>
      <c r="I929" s="13">
        <v>647.79</v>
      </c>
      <c r="J929" s="13">
        <v>374224.62</v>
      </c>
      <c r="K929" s="13">
        <v>577.69000000000005</v>
      </c>
      <c r="L929" s="13">
        <v>11.44</v>
      </c>
      <c r="M929" s="13">
        <v>1134.82</v>
      </c>
      <c r="N929" s="13">
        <v>0</v>
      </c>
      <c r="O929" s="13">
        <v>837138.07</v>
      </c>
      <c r="P929" s="13">
        <v>12924003.869999999</v>
      </c>
      <c r="Q929" s="13">
        <v>15.4</v>
      </c>
      <c r="R929" s="13">
        <v>73.91</v>
      </c>
      <c r="S929" s="13">
        <v>-4.88</v>
      </c>
      <c r="T929" s="13" t="s">
        <v>1873</v>
      </c>
      <c r="U929" s="13" t="s">
        <v>2395</v>
      </c>
      <c r="V929" s="13"/>
      <c r="W929" s="13"/>
      <c r="X929" s="13"/>
      <c r="Y929" s="13"/>
      <c r="Z929" s="13"/>
      <c r="AA929" s="13"/>
      <c r="AB929" s="14"/>
    </row>
    <row r="930" spans="1:28">
      <c r="A930" s="9" t="s">
        <v>2712</v>
      </c>
      <c r="B930" s="10" t="s">
        <v>2713</v>
      </c>
      <c r="C930" s="10" t="s">
        <v>85</v>
      </c>
      <c r="D930" s="10" t="s">
        <v>52</v>
      </c>
      <c r="E930" s="10" t="s">
        <v>133</v>
      </c>
      <c r="F930" s="10" t="s">
        <v>75</v>
      </c>
      <c r="G930" s="10">
        <v>4534.51</v>
      </c>
      <c r="H930" s="10">
        <v>54414.12</v>
      </c>
      <c r="I930" s="10">
        <v>307.58</v>
      </c>
      <c r="J930" s="10">
        <v>101988.34</v>
      </c>
      <c r="K930" s="10">
        <v>331.58</v>
      </c>
      <c r="L930" s="10">
        <v>3.02</v>
      </c>
      <c r="M930" s="10">
        <v>1199.33</v>
      </c>
      <c r="N930" s="10">
        <v>0</v>
      </c>
      <c r="O930" s="10">
        <v>872140.39</v>
      </c>
      <c r="P930" s="10">
        <v>3767217.69</v>
      </c>
      <c r="Q930" s="10">
        <v>4.3</v>
      </c>
      <c r="R930" s="10">
        <v>62.14</v>
      </c>
      <c r="S930" s="10">
        <v>26.02</v>
      </c>
      <c r="T930" s="10" t="s">
        <v>2714</v>
      </c>
      <c r="U930" s="10" t="s">
        <v>1482</v>
      </c>
      <c r="V930" s="10"/>
      <c r="W930" s="10"/>
      <c r="X930" s="10"/>
      <c r="Y930" s="10"/>
      <c r="Z930" s="10"/>
      <c r="AA930" s="10"/>
      <c r="AB930" s="11"/>
    </row>
    <row r="931" spans="1:28">
      <c r="A931" s="12" t="s">
        <v>2715</v>
      </c>
      <c r="B931" s="13" t="s">
        <v>2172</v>
      </c>
      <c r="C931" s="13" t="s">
        <v>99</v>
      </c>
      <c r="D931" s="13" t="s">
        <v>60</v>
      </c>
      <c r="E931" s="13" t="s">
        <v>74</v>
      </c>
      <c r="F931" s="13" t="s">
        <v>86</v>
      </c>
      <c r="G931" s="13">
        <v>8326.23</v>
      </c>
      <c r="H931" s="13">
        <v>99914.76</v>
      </c>
      <c r="I931" s="13">
        <v>101.93</v>
      </c>
      <c r="J931" s="13">
        <v>47666.1</v>
      </c>
      <c r="K931" s="13">
        <v>467.64</v>
      </c>
      <c r="L931" s="13">
        <v>8.26</v>
      </c>
      <c r="M931" s="13">
        <v>0</v>
      </c>
      <c r="N931" s="13">
        <v>0</v>
      </c>
      <c r="O931" s="13">
        <v>679700.18</v>
      </c>
      <c r="P931" s="13">
        <v>11105968.02</v>
      </c>
      <c r="Q931" s="13">
        <v>16.3</v>
      </c>
      <c r="R931" s="13">
        <v>56.05</v>
      </c>
      <c r="S931" s="13">
        <v>-24.97</v>
      </c>
      <c r="T931" s="13" t="s">
        <v>2716</v>
      </c>
      <c r="U931" s="13" t="s">
        <v>2717</v>
      </c>
      <c r="V931" s="13"/>
      <c r="W931" s="13"/>
      <c r="X931" s="13"/>
      <c r="Y931" s="13"/>
      <c r="Z931" s="13"/>
      <c r="AA931" s="13"/>
      <c r="AB931" s="14"/>
    </row>
    <row r="932" spans="1:28">
      <c r="A932" s="9" t="s">
        <v>2718</v>
      </c>
      <c r="B932" s="10" t="s">
        <v>2389</v>
      </c>
      <c r="C932" s="10" t="s">
        <v>99</v>
      </c>
      <c r="D932" s="10" t="s">
        <v>100</v>
      </c>
      <c r="E932" s="10" t="s">
        <v>80</v>
      </c>
      <c r="F932" s="10" t="s">
        <v>86</v>
      </c>
      <c r="G932" s="10">
        <v>13536.09</v>
      </c>
      <c r="H932" s="10">
        <v>162433.07999999999</v>
      </c>
      <c r="I932" s="10">
        <v>269.08</v>
      </c>
      <c r="J932" s="10">
        <v>402234.29</v>
      </c>
      <c r="K932" s="10">
        <v>1494.85</v>
      </c>
      <c r="L932" s="10">
        <v>9.3699999999999992</v>
      </c>
      <c r="M932" s="10">
        <v>0</v>
      </c>
      <c r="N932" s="10">
        <v>0</v>
      </c>
      <c r="O932" s="10">
        <v>620967.88</v>
      </c>
      <c r="P932" s="10">
        <v>13438434.48</v>
      </c>
      <c r="Q932" s="10">
        <v>21.6</v>
      </c>
      <c r="R932" s="10">
        <v>81.78</v>
      </c>
      <c r="S932" s="10">
        <v>-2.37</v>
      </c>
      <c r="T932" s="10" t="s">
        <v>795</v>
      </c>
      <c r="U932" s="10" t="s">
        <v>2719</v>
      </c>
      <c r="V932" s="10"/>
      <c r="W932" s="10"/>
      <c r="X932" s="10"/>
      <c r="Y932" s="10"/>
      <c r="Z932" s="10"/>
      <c r="AA932" s="10"/>
      <c r="AB932" s="11"/>
    </row>
    <row r="933" spans="1:28">
      <c r="A933" s="12" t="s">
        <v>2720</v>
      </c>
      <c r="B933" s="13" t="s">
        <v>2721</v>
      </c>
      <c r="C933" s="13" t="s">
        <v>66</v>
      </c>
      <c r="D933" s="13" t="s">
        <v>119</v>
      </c>
      <c r="E933" s="13" t="s">
        <v>74</v>
      </c>
      <c r="F933" s="13" t="s">
        <v>54</v>
      </c>
      <c r="G933" s="13">
        <v>15335.11</v>
      </c>
      <c r="H933" s="13">
        <v>184021.32</v>
      </c>
      <c r="I933" s="13">
        <v>71.16</v>
      </c>
      <c r="J933" s="13">
        <v>430695.55</v>
      </c>
      <c r="K933" s="13">
        <v>6052.5</v>
      </c>
      <c r="L933" s="13">
        <v>7.66</v>
      </c>
      <c r="M933" s="13">
        <v>0</v>
      </c>
      <c r="N933" s="13">
        <v>415.81</v>
      </c>
      <c r="O933" s="13">
        <v>794636.71</v>
      </c>
      <c r="P933" s="13">
        <v>19000361.559999999</v>
      </c>
      <c r="Q933" s="13">
        <v>23.9</v>
      </c>
      <c r="R933" s="13">
        <v>70.959999999999994</v>
      </c>
      <c r="S933" s="13">
        <v>-14.92</v>
      </c>
      <c r="T933" s="13" t="s">
        <v>1264</v>
      </c>
      <c r="U933" s="13" t="s">
        <v>192</v>
      </c>
      <c r="V933" s="13"/>
      <c r="W933" s="13"/>
      <c r="X933" s="13"/>
      <c r="Y933" s="13"/>
      <c r="Z933" s="13"/>
      <c r="AA933" s="13"/>
      <c r="AB933" s="14"/>
    </row>
    <row r="934" spans="1:28">
      <c r="A934" s="9" t="s">
        <v>2722</v>
      </c>
      <c r="B934" s="10" t="s">
        <v>2101</v>
      </c>
      <c r="C934" s="10" t="s">
        <v>118</v>
      </c>
      <c r="D934" s="10" t="s">
        <v>119</v>
      </c>
      <c r="E934" s="10" t="s">
        <v>61</v>
      </c>
      <c r="F934" s="10" t="s">
        <v>54</v>
      </c>
      <c r="G934" s="10">
        <v>5681.84</v>
      </c>
      <c r="H934" s="10">
        <v>68182.080000000002</v>
      </c>
      <c r="I934" s="10">
        <v>515.29</v>
      </c>
      <c r="J934" s="10">
        <v>131952.60999999999</v>
      </c>
      <c r="K934" s="10">
        <v>256.07</v>
      </c>
      <c r="L934" s="10">
        <v>4.24</v>
      </c>
      <c r="M934" s="10">
        <v>0</v>
      </c>
      <c r="N934" s="10">
        <v>0</v>
      </c>
      <c r="O934" s="10">
        <v>258412.5</v>
      </c>
      <c r="P934" s="10">
        <v>24046467.940000001</v>
      </c>
      <c r="Q934" s="10">
        <v>93.1</v>
      </c>
      <c r="R934" s="10">
        <v>68.47</v>
      </c>
      <c r="S934" s="10">
        <v>-7.63</v>
      </c>
      <c r="T934" s="10" t="s">
        <v>2627</v>
      </c>
      <c r="U934" s="10" t="s">
        <v>1015</v>
      </c>
      <c r="V934" s="10"/>
      <c r="W934" s="10"/>
      <c r="X934" s="10"/>
      <c r="Y934" s="10"/>
      <c r="Z934" s="10"/>
      <c r="AA934" s="10"/>
      <c r="AB934" s="11"/>
    </row>
    <row r="935" spans="1:28">
      <c r="A935" s="12" t="s">
        <v>2723</v>
      </c>
      <c r="B935" s="13" t="s">
        <v>1665</v>
      </c>
      <c r="C935" s="13" t="s">
        <v>277</v>
      </c>
      <c r="D935" s="13" t="s">
        <v>52</v>
      </c>
      <c r="E935" s="13" t="s">
        <v>74</v>
      </c>
      <c r="F935" s="13" t="s">
        <v>75</v>
      </c>
      <c r="G935" s="13">
        <v>9518.6299999999992</v>
      </c>
      <c r="H935" s="13">
        <v>114223.56</v>
      </c>
      <c r="I935" s="13">
        <v>77.760000000000005</v>
      </c>
      <c r="J935" s="13">
        <v>251102.8</v>
      </c>
      <c r="K935" s="13">
        <v>3229.2</v>
      </c>
      <c r="L935" s="13">
        <v>11.96</v>
      </c>
      <c r="M935" s="13">
        <v>0</v>
      </c>
      <c r="N935" s="13">
        <v>0</v>
      </c>
      <c r="O935" s="13">
        <v>440075.31</v>
      </c>
      <c r="P935" s="13">
        <v>8420249.5899999999</v>
      </c>
      <c r="Q935" s="13">
        <v>19.100000000000001</v>
      </c>
      <c r="R935" s="13">
        <v>66.650000000000006</v>
      </c>
      <c r="S935" s="13">
        <v>13.07</v>
      </c>
      <c r="T935" s="13" t="s">
        <v>2724</v>
      </c>
      <c r="U935" s="13" t="s">
        <v>2725</v>
      </c>
      <c r="V935" s="13"/>
      <c r="W935" s="13"/>
      <c r="X935" s="13"/>
      <c r="Y935" s="13"/>
      <c r="Z935" s="13"/>
      <c r="AA935" s="13"/>
      <c r="AB935" s="14"/>
    </row>
    <row r="936" spans="1:28">
      <c r="A936" s="9" t="s">
        <v>2726</v>
      </c>
      <c r="B936" s="10" t="s">
        <v>2483</v>
      </c>
      <c r="C936" s="10" t="s">
        <v>59</v>
      </c>
      <c r="D936" s="10" t="s">
        <v>100</v>
      </c>
      <c r="E936" s="10" t="s">
        <v>74</v>
      </c>
      <c r="F936" s="10" t="s">
        <v>54</v>
      </c>
      <c r="G936" s="10">
        <v>7879.46</v>
      </c>
      <c r="H936" s="10">
        <v>94553.52</v>
      </c>
      <c r="I936" s="10">
        <v>98.98</v>
      </c>
      <c r="J936" s="10">
        <v>210284.67</v>
      </c>
      <c r="K936" s="10"/>
      <c r="L936" s="10">
        <v>2.11</v>
      </c>
      <c r="M936" s="10">
        <v>0</v>
      </c>
      <c r="N936" s="10">
        <v>1072.3499999999999</v>
      </c>
      <c r="O936" s="10">
        <v>761524.3</v>
      </c>
      <c r="P936" s="10">
        <v>22730942.460000001</v>
      </c>
      <c r="Q936" s="10">
        <v>29.8</v>
      </c>
      <c r="R936" s="10">
        <v>57.28</v>
      </c>
      <c r="S936" s="10">
        <v>-30.89</v>
      </c>
      <c r="T936" s="10" t="s">
        <v>255</v>
      </c>
      <c r="U936" s="10" t="s">
        <v>2727</v>
      </c>
      <c r="V936" s="10"/>
      <c r="W936" s="10"/>
      <c r="X936" s="10"/>
      <c r="Y936" s="10"/>
      <c r="Z936" s="10"/>
      <c r="AA936" s="10"/>
      <c r="AB936" s="11"/>
    </row>
    <row r="937" spans="1:28">
      <c r="A937" s="12" t="s">
        <v>2728</v>
      </c>
      <c r="B937" s="13" t="s">
        <v>1014</v>
      </c>
      <c r="C937" s="13" t="s">
        <v>175</v>
      </c>
      <c r="D937" s="13" t="s">
        <v>119</v>
      </c>
      <c r="E937" s="13" t="s">
        <v>53</v>
      </c>
      <c r="F937" s="13" t="s">
        <v>75</v>
      </c>
      <c r="G937" s="13">
        <v>10875.42</v>
      </c>
      <c r="H937" s="13">
        <v>130505.04</v>
      </c>
      <c r="I937" s="13">
        <v>359.46</v>
      </c>
      <c r="J937" s="13">
        <v>202300.31</v>
      </c>
      <c r="K937" s="13">
        <v>562.79</v>
      </c>
      <c r="L937" s="13">
        <v>4.2699999999999996</v>
      </c>
      <c r="M937" s="13">
        <v>1375.25</v>
      </c>
      <c r="N937" s="13">
        <v>609.58000000000004</v>
      </c>
      <c r="O937" s="13">
        <v>530249.37</v>
      </c>
      <c r="P937" s="13">
        <v>6126956.3399999999</v>
      </c>
      <c r="Q937" s="13">
        <v>11.6</v>
      </c>
      <c r="R937" s="13">
        <v>66.150000000000006</v>
      </c>
      <c r="S937" s="13">
        <v>38.659999999999997</v>
      </c>
      <c r="T937" s="13" t="s">
        <v>2729</v>
      </c>
      <c r="U937" s="13" t="s">
        <v>1820</v>
      </c>
      <c r="V937" s="13"/>
      <c r="W937" s="13"/>
      <c r="X937" s="13"/>
      <c r="Y937" s="13"/>
      <c r="Z937" s="13"/>
      <c r="AA937" s="13"/>
      <c r="AB937" s="14"/>
    </row>
    <row r="938" spans="1:28">
      <c r="A938" s="9" t="s">
        <v>2730</v>
      </c>
      <c r="B938" s="10" t="s">
        <v>2731</v>
      </c>
      <c r="C938" s="10" t="s">
        <v>85</v>
      </c>
      <c r="D938" s="10" t="s">
        <v>100</v>
      </c>
      <c r="E938" s="10" t="s">
        <v>67</v>
      </c>
      <c r="F938" s="10" t="s">
        <v>54</v>
      </c>
      <c r="G938" s="10">
        <v>5612</v>
      </c>
      <c r="H938" s="10">
        <v>67344</v>
      </c>
      <c r="I938" s="10">
        <v>663.19</v>
      </c>
      <c r="J938" s="10">
        <v>84852.14</v>
      </c>
      <c r="K938" s="10">
        <v>127.95</v>
      </c>
      <c r="L938" s="10">
        <v>11.22</v>
      </c>
      <c r="M938" s="10">
        <v>0</v>
      </c>
      <c r="N938" s="10">
        <v>0</v>
      </c>
      <c r="O938" s="10">
        <v>503469.26</v>
      </c>
      <c r="P938" s="10">
        <v>12214137.869999999</v>
      </c>
      <c r="Q938" s="10">
        <v>24.3</v>
      </c>
      <c r="R938" s="10">
        <v>71.16</v>
      </c>
      <c r="S938" s="10">
        <v>16.77</v>
      </c>
      <c r="T938" s="10" t="s">
        <v>2732</v>
      </c>
      <c r="U938" s="10" t="s">
        <v>251</v>
      </c>
      <c r="V938" s="10"/>
      <c r="W938" s="10"/>
      <c r="X938" s="10"/>
      <c r="Y938" s="10"/>
      <c r="Z938" s="10"/>
      <c r="AA938" s="10"/>
      <c r="AB938" s="11"/>
    </row>
    <row r="939" spans="1:28">
      <c r="A939" s="12" t="s">
        <v>2733</v>
      </c>
      <c r="B939" s="13" t="s">
        <v>2734</v>
      </c>
      <c r="C939" s="13" t="s">
        <v>118</v>
      </c>
      <c r="D939" s="13" t="s">
        <v>52</v>
      </c>
      <c r="E939" s="13" t="s">
        <v>74</v>
      </c>
      <c r="F939" s="13" t="s">
        <v>86</v>
      </c>
      <c r="G939" s="13">
        <v>9953.07</v>
      </c>
      <c r="H939" s="13">
        <v>119436.84</v>
      </c>
      <c r="I939" s="13">
        <v>86.23</v>
      </c>
      <c r="J939" s="13">
        <v>209183.5</v>
      </c>
      <c r="K939" s="13">
        <v>2425.88</v>
      </c>
      <c r="L939" s="13">
        <v>8.31</v>
      </c>
      <c r="M939" s="13">
        <v>289.17</v>
      </c>
      <c r="N939" s="13">
        <v>483.18</v>
      </c>
      <c r="O939" s="13">
        <v>223001.37</v>
      </c>
      <c r="P939" s="13">
        <v>13388348.08</v>
      </c>
      <c r="Q939" s="13">
        <v>60</v>
      </c>
      <c r="R939" s="13">
        <v>77.2</v>
      </c>
      <c r="S939" s="13">
        <v>-5.55</v>
      </c>
      <c r="T939" s="13" t="s">
        <v>893</v>
      </c>
      <c r="U939" s="13" t="s">
        <v>542</v>
      </c>
      <c r="V939" s="13"/>
      <c r="W939" s="13"/>
      <c r="X939" s="13"/>
      <c r="Y939" s="13"/>
      <c r="Z939" s="13"/>
      <c r="AA939" s="13"/>
      <c r="AB939" s="14"/>
    </row>
    <row r="940" spans="1:28">
      <c r="A940" s="9" t="s">
        <v>2735</v>
      </c>
      <c r="B940" s="10" t="s">
        <v>1455</v>
      </c>
      <c r="C940" s="10" t="s">
        <v>118</v>
      </c>
      <c r="D940" s="10" t="s">
        <v>100</v>
      </c>
      <c r="E940" s="10" t="s">
        <v>90</v>
      </c>
      <c r="F940" s="10" t="s">
        <v>54</v>
      </c>
      <c r="G940" s="10">
        <v>14095.36</v>
      </c>
      <c r="H940" s="10">
        <v>169144.32000000001</v>
      </c>
      <c r="I940" s="10">
        <v>858.22</v>
      </c>
      <c r="J940" s="10">
        <v>238017.67</v>
      </c>
      <c r="K940" s="10">
        <v>277.33999999999997</v>
      </c>
      <c r="L940" s="10">
        <v>0.64</v>
      </c>
      <c r="M940" s="10">
        <v>0</v>
      </c>
      <c r="N940" s="10">
        <v>1549.06</v>
      </c>
      <c r="O940" s="10">
        <v>399353.1</v>
      </c>
      <c r="P940" s="10">
        <v>10604565.34</v>
      </c>
      <c r="Q940" s="10">
        <v>26.6</v>
      </c>
      <c r="R940" s="10">
        <v>63.48</v>
      </c>
      <c r="S940" s="10">
        <v>-18.28</v>
      </c>
      <c r="T940" s="10" t="s">
        <v>1030</v>
      </c>
      <c r="U940" s="10" t="s">
        <v>2736</v>
      </c>
      <c r="V940" s="10"/>
      <c r="W940" s="10"/>
      <c r="X940" s="10"/>
      <c r="Y940" s="10"/>
      <c r="Z940" s="10"/>
      <c r="AA940" s="10"/>
      <c r="AB940" s="11"/>
    </row>
    <row r="941" spans="1:28">
      <c r="A941" s="12" t="s">
        <v>2737</v>
      </c>
      <c r="B941" s="13" t="s">
        <v>2045</v>
      </c>
      <c r="C941" s="13" t="s">
        <v>105</v>
      </c>
      <c r="D941" s="13" t="s">
        <v>73</v>
      </c>
      <c r="E941" s="13" t="s">
        <v>67</v>
      </c>
      <c r="F941" s="13" t="s">
        <v>54</v>
      </c>
      <c r="G941" s="13">
        <v>6236.74</v>
      </c>
      <c r="H941" s="13">
        <v>74840.88</v>
      </c>
      <c r="I941" s="13">
        <v>874.87</v>
      </c>
      <c r="J941" s="13">
        <v>139973.32</v>
      </c>
      <c r="K941" s="13">
        <v>159.99</v>
      </c>
      <c r="L941" s="13">
        <v>4.46</v>
      </c>
      <c r="M941" s="13">
        <v>1628.08</v>
      </c>
      <c r="N941" s="13">
        <v>0</v>
      </c>
      <c r="O941" s="13">
        <v>247124.23</v>
      </c>
      <c r="P941" s="13">
        <v>8559419.0399999991</v>
      </c>
      <c r="Q941" s="13">
        <v>34.6</v>
      </c>
      <c r="R941" s="13">
        <v>73.989999999999995</v>
      </c>
      <c r="S941" s="13">
        <v>-10.48</v>
      </c>
      <c r="T941" s="13" t="s">
        <v>631</v>
      </c>
      <c r="U941" s="13" t="s">
        <v>2738</v>
      </c>
      <c r="V941" s="13"/>
      <c r="W941" s="13"/>
      <c r="X941" s="13"/>
      <c r="Y941" s="13"/>
      <c r="Z941" s="13"/>
      <c r="AA941" s="13"/>
      <c r="AB941" s="14"/>
    </row>
    <row r="942" spans="1:28">
      <c r="A942" s="9" t="s">
        <v>2739</v>
      </c>
      <c r="B942" s="10" t="s">
        <v>2449</v>
      </c>
      <c r="C942" s="10" t="s">
        <v>85</v>
      </c>
      <c r="D942" s="10" t="s">
        <v>60</v>
      </c>
      <c r="E942" s="10" t="s">
        <v>80</v>
      </c>
      <c r="F942" s="10" t="s">
        <v>75</v>
      </c>
      <c r="G942" s="10">
        <v>8900.34</v>
      </c>
      <c r="H942" s="10">
        <v>106804.08</v>
      </c>
      <c r="I942" s="10">
        <v>226.42</v>
      </c>
      <c r="J942" s="10">
        <v>209428.19</v>
      </c>
      <c r="K942" s="10">
        <v>924.95</v>
      </c>
      <c r="L942" s="10">
        <v>4.5199999999999996</v>
      </c>
      <c r="M942" s="10">
        <v>0</v>
      </c>
      <c r="N942" s="10">
        <v>0</v>
      </c>
      <c r="O942" s="10">
        <v>304586.52</v>
      </c>
      <c r="P942" s="10">
        <v>14048190.73</v>
      </c>
      <c r="Q942" s="10">
        <v>46.1</v>
      </c>
      <c r="R942" s="10">
        <v>56.02</v>
      </c>
      <c r="S942" s="10">
        <v>31.94</v>
      </c>
      <c r="T942" s="10" t="s">
        <v>1046</v>
      </c>
      <c r="U942" s="10" t="s">
        <v>2454</v>
      </c>
      <c r="V942" s="10"/>
      <c r="W942" s="10"/>
      <c r="X942" s="10"/>
      <c r="Y942" s="10"/>
      <c r="Z942" s="10"/>
      <c r="AA942" s="10"/>
      <c r="AB942" s="11"/>
    </row>
    <row r="943" spans="1:28">
      <c r="A943" s="12" t="s">
        <v>2740</v>
      </c>
      <c r="B943" s="13" t="s">
        <v>2741</v>
      </c>
      <c r="C943" s="13" t="s">
        <v>118</v>
      </c>
      <c r="D943" s="13" t="s">
        <v>73</v>
      </c>
      <c r="E943" s="13" t="s">
        <v>74</v>
      </c>
      <c r="F943" s="13" t="s">
        <v>75</v>
      </c>
      <c r="G943" s="13">
        <v>10881.26</v>
      </c>
      <c r="H943" s="13">
        <v>130575.12</v>
      </c>
      <c r="I943" s="13">
        <v>132.93</v>
      </c>
      <c r="J943" s="13">
        <v>300683.59999999998</v>
      </c>
      <c r="K943" s="13">
        <v>2261.9699999999998</v>
      </c>
      <c r="L943" s="13">
        <v>9.48</v>
      </c>
      <c r="M943" s="13">
        <v>3244.13</v>
      </c>
      <c r="N943" s="13">
        <v>0</v>
      </c>
      <c r="O943" s="13">
        <v>949020.67</v>
      </c>
      <c r="P943" s="13">
        <v>2570008.64</v>
      </c>
      <c r="Q943" s="13">
        <v>2.7</v>
      </c>
      <c r="R943" s="13">
        <v>63.86</v>
      </c>
      <c r="S943" s="13">
        <v>-25.52</v>
      </c>
      <c r="T943" s="13" t="s">
        <v>247</v>
      </c>
      <c r="U943" s="13" t="s">
        <v>2742</v>
      </c>
      <c r="V943" s="13"/>
      <c r="W943" s="13"/>
      <c r="X943" s="13"/>
      <c r="Y943" s="13"/>
      <c r="Z943" s="13"/>
      <c r="AA943" s="13"/>
      <c r="AB943" s="14"/>
    </row>
    <row r="944" spans="1:28">
      <c r="A944" s="9" t="s">
        <v>2743</v>
      </c>
      <c r="B944" s="10" t="s">
        <v>1777</v>
      </c>
      <c r="C944" s="10" t="s">
        <v>175</v>
      </c>
      <c r="D944" s="10" t="s">
        <v>52</v>
      </c>
      <c r="E944" s="10" t="s">
        <v>80</v>
      </c>
      <c r="F944" s="10" t="s">
        <v>54</v>
      </c>
      <c r="G944" s="10">
        <v>2151.0300000000002</v>
      </c>
      <c r="H944" s="10">
        <v>25812.36</v>
      </c>
      <c r="I944" s="10">
        <v>126.24</v>
      </c>
      <c r="J944" s="10">
        <v>42584.44</v>
      </c>
      <c r="K944" s="10">
        <v>337.33</v>
      </c>
      <c r="L944" s="10">
        <v>31.7</v>
      </c>
      <c r="M944" s="10">
        <v>568.51</v>
      </c>
      <c r="N944" s="10">
        <v>0</v>
      </c>
      <c r="O944" s="10">
        <v>345975.19</v>
      </c>
      <c r="P944" s="10">
        <v>4475737.38</v>
      </c>
      <c r="Q944" s="10">
        <v>12.9</v>
      </c>
      <c r="R944" s="10">
        <v>65.2</v>
      </c>
      <c r="S944" s="10">
        <v>-34.71</v>
      </c>
      <c r="T944" s="10" t="s">
        <v>2744</v>
      </c>
      <c r="U944" s="10" t="s">
        <v>2486</v>
      </c>
      <c r="V944" s="10"/>
      <c r="W944" s="10"/>
      <c r="X944" s="10"/>
      <c r="Y944" s="10"/>
      <c r="Z944" s="10"/>
      <c r="AA944" s="10"/>
      <c r="AB944" s="11"/>
    </row>
    <row r="945" spans="1:28">
      <c r="A945" s="12" t="s">
        <v>2745</v>
      </c>
      <c r="B945" s="13" t="s">
        <v>592</v>
      </c>
      <c r="C945" s="13" t="s">
        <v>128</v>
      </c>
      <c r="D945" s="13" t="s">
        <v>52</v>
      </c>
      <c r="E945" s="13" t="s">
        <v>53</v>
      </c>
      <c r="F945" s="13" t="s">
        <v>86</v>
      </c>
      <c r="G945" s="13">
        <v>8339.75</v>
      </c>
      <c r="H945" s="13">
        <v>100077</v>
      </c>
      <c r="I945" s="13">
        <v>415.78</v>
      </c>
      <c r="J945" s="13">
        <v>311328.98</v>
      </c>
      <c r="K945" s="13">
        <v>748.78</v>
      </c>
      <c r="L945" s="13">
        <v>1</v>
      </c>
      <c r="M945" s="13">
        <v>0</v>
      </c>
      <c r="N945" s="13">
        <v>0</v>
      </c>
      <c r="O945" s="13">
        <v>462223.74</v>
      </c>
      <c r="P945" s="13">
        <v>7419358.7599999998</v>
      </c>
      <c r="Q945" s="13">
        <v>16.100000000000001</v>
      </c>
      <c r="R945" s="13">
        <v>77.989999999999995</v>
      </c>
      <c r="S945" s="13">
        <v>10.99</v>
      </c>
      <c r="T945" s="13" t="s">
        <v>2746</v>
      </c>
      <c r="U945" s="13" t="s">
        <v>2607</v>
      </c>
      <c r="V945" s="13"/>
      <c r="W945" s="13"/>
      <c r="X945" s="13"/>
      <c r="Y945" s="13"/>
      <c r="Z945" s="13"/>
      <c r="AA945" s="13"/>
      <c r="AB945" s="14"/>
    </row>
    <row r="946" spans="1:28">
      <c r="A946" s="9" t="s">
        <v>2747</v>
      </c>
      <c r="B946" s="10" t="s">
        <v>2748</v>
      </c>
      <c r="C946" s="10" t="s">
        <v>66</v>
      </c>
      <c r="D946" s="10" t="s">
        <v>52</v>
      </c>
      <c r="E946" s="10" t="s">
        <v>67</v>
      </c>
      <c r="F946" s="10" t="s">
        <v>86</v>
      </c>
      <c r="G946" s="10">
        <v>16447.61</v>
      </c>
      <c r="H946" s="10">
        <v>197371.32</v>
      </c>
      <c r="I946" s="10">
        <v>886.44</v>
      </c>
      <c r="J946" s="10">
        <v>199501.84</v>
      </c>
      <c r="K946" s="10">
        <v>225.06</v>
      </c>
      <c r="L946" s="10">
        <v>0.53</v>
      </c>
      <c r="M946" s="10">
        <v>2968.75</v>
      </c>
      <c r="N946" s="10">
        <v>0</v>
      </c>
      <c r="O946" s="10">
        <v>314268.03999999998</v>
      </c>
      <c r="P946" s="10">
        <v>10045855.199999999</v>
      </c>
      <c r="Q946" s="10">
        <v>32</v>
      </c>
      <c r="R946" s="10">
        <v>65.510000000000005</v>
      </c>
      <c r="S946" s="10">
        <v>-28.18</v>
      </c>
      <c r="T946" s="10" t="s">
        <v>2749</v>
      </c>
      <c r="U946" s="10" t="s">
        <v>1199</v>
      </c>
      <c r="V946" s="10"/>
      <c r="W946" s="10"/>
      <c r="X946" s="10"/>
      <c r="Y946" s="10"/>
      <c r="Z946" s="10"/>
      <c r="AA946" s="10"/>
      <c r="AB946" s="11"/>
    </row>
    <row r="947" spans="1:28">
      <c r="A947" s="12" t="s">
        <v>2750</v>
      </c>
      <c r="B947" s="13" t="s">
        <v>620</v>
      </c>
      <c r="C947" s="13" t="s">
        <v>105</v>
      </c>
      <c r="D947" s="13" t="s">
        <v>52</v>
      </c>
      <c r="E947" s="13" t="s">
        <v>67</v>
      </c>
      <c r="F947" s="13" t="s">
        <v>86</v>
      </c>
      <c r="G947" s="13">
        <v>13245.9</v>
      </c>
      <c r="H947" s="13">
        <v>158950.79999999999</v>
      </c>
      <c r="I947" s="13">
        <v>638.79</v>
      </c>
      <c r="J947" s="13">
        <v>97635.93</v>
      </c>
      <c r="K947" s="13">
        <v>-152.85</v>
      </c>
      <c r="L947" s="13">
        <v>2.8</v>
      </c>
      <c r="M947" s="13">
        <v>3374.45</v>
      </c>
      <c r="N947" s="13">
        <v>0</v>
      </c>
      <c r="O947" s="13">
        <v>313340.48</v>
      </c>
      <c r="P947" s="13">
        <v>6189871.4400000004</v>
      </c>
      <c r="Q947" s="13">
        <v>19.8</v>
      </c>
      <c r="R947" s="13">
        <v>68.75</v>
      </c>
      <c r="S947" s="13">
        <v>-35.25</v>
      </c>
      <c r="T947" s="13" t="s">
        <v>664</v>
      </c>
      <c r="U947" s="13" t="s">
        <v>244</v>
      </c>
      <c r="V947" s="13"/>
      <c r="W947" s="13"/>
      <c r="X947" s="13"/>
      <c r="Y947" s="13"/>
      <c r="Z947" s="13"/>
      <c r="AA947" s="13"/>
      <c r="AB947" s="14"/>
    </row>
    <row r="948" spans="1:28">
      <c r="A948" s="9" t="s">
        <v>2751</v>
      </c>
      <c r="B948" s="10" t="s">
        <v>1590</v>
      </c>
      <c r="C948" s="10" t="s">
        <v>138</v>
      </c>
      <c r="D948" s="10" t="s">
        <v>119</v>
      </c>
      <c r="E948" s="10" t="s">
        <v>80</v>
      </c>
      <c r="F948" s="10" t="s">
        <v>75</v>
      </c>
      <c r="G948" s="10">
        <v>359.08</v>
      </c>
      <c r="H948" s="10">
        <v>4308.96</v>
      </c>
      <c r="I948" s="10">
        <v>158.22999999999999</v>
      </c>
      <c r="J948" s="10">
        <v>9691.81</v>
      </c>
      <c r="K948" s="10">
        <v>61.25</v>
      </c>
      <c r="L948" s="10">
        <v>1.35</v>
      </c>
      <c r="M948" s="10">
        <v>46.38</v>
      </c>
      <c r="N948" s="10">
        <v>85.51</v>
      </c>
      <c r="O948" s="10">
        <v>675218.87</v>
      </c>
      <c r="P948" s="10">
        <v>2966897.6</v>
      </c>
      <c r="Q948" s="10"/>
      <c r="R948" s="10">
        <v>79.94</v>
      </c>
      <c r="S948" s="10">
        <v>38.22</v>
      </c>
      <c r="T948" s="10" t="s">
        <v>164</v>
      </c>
      <c r="U948" s="10" t="s">
        <v>349</v>
      </c>
      <c r="V948" s="10"/>
      <c r="W948" s="10"/>
      <c r="X948" s="10"/>
      <c r="Y948" s="10"/>
      <c r="Z948" s="10"/>
      <c r="AA948" s="10"/>
      <c r="AB948" s="11"/>
    </row>
    <row r="949" spans="1:28">
      <c r="A949" s="12" t="s">
        <v>2752</v>
      </c>
      <c r="B949" s="13" t="s">
        <v>2753</v>
      </c>
      <c r="C949" s="13" t="s">
        <v>277</v>
      </c>
      <c r="D949" s="13" t="s">
        <v>73</v>
      </c>
      <c r="E949" s="13" t="s">
        <v>67</v>
      </c>
      <c r="F949" s="13" t="s">
        <v>86</v>
      </c>
      <c r="G949" s="13">
        <v>12070.46</v>
      </c>
      <c r="H949" s="13">
        <v>144845.51999999999</v>
      </c>
      <c r="I949" s="13">
        <v>802.49</v>
      </c>
      <c r="J949" s="13">
        <v>157555.03</v>
      </c>
      <c r="K949" s="13">
        <v>196.33</v>
      </c>
      <c r="L949" s="13">
        <v>9.5299999999999994</v>
      </c>
      <c r="M949" s="13">
        <v>0</v>
      </c>
      <c r="N949" s="13">
        <v>0</v>
      </c>
      <c r="O949" s="13">
        <v>780241.84</v>
      </c>
      <c r="P949" s="13">
        <v>11873202.52</v>
      </c>
      <c r="Q949" s="13">
        <v>15.2</v>
      </c>
      <c r="R949" s="13">
        <v>81.23</v>
      </c>
      <c r="S949" s="13">
        <v>22.78</v>
      </c>
      <c r="T949" s="13" t="s">
        <v>2266</v>
      </c>
      <c r="U949" s="13" t="s">
        <v>2754</v>
      </c>
      <c r="V949" s="13"/>
      <c r="W949" s="13"/>
      <c r="X949" s="13"/>
      <c r="Y949" s="13"/>
      <c r="Z949" s="13"/>
      <c r="AA949" s="13"/>
      <c r="AB949" s="14"/>
    </row>
    <row r="950" spans="1:28">
      <c r="A950" s="9" t="s">
        <v>2755</v>
      </c>
      <c r="B950" s="10" t="s">
        <v>751</v>
      </c>
      <c r="C950" s="10" t="s">
        <v>138</v>
      </c>
      <c r="D950" s="10" t="s">
        <v>119</v>
      </c>
      <c r="E950" s="10" t="s">
        <v>133</v>
      </c>
      <c r="F950" s="10" t="s">
        <v>86</v>
      </c>
      <c r="G950" s="10">
        <v>11127.07</v>
      </c>
      <c r="H950" s="10">
        <v>133524.84</v>
      </c>
      <c r="I950" s="10">
        <v>456.77</v>
      </c>
      <c r="J950" s="10">
        <v>85259.62</v>
      </c>
      <c r="K950" s="10">
        <v>186.66</v>
      </c>
      <c r="L950" s="10">
        <v>6.89</v>
      </c>
      <c r="M950" s="10">
        <v>0</v>
      </c>
      <c r="N950" s="10">
        <v>0</v>
      </c>
      <c r="O950" s="10">
        <v>556365.93999999994</v>
      </c>
      <c r="P950" s="10">
        <v>12071971.25</v>
      </c>
      <c r="Q950" s="10">
        <v>21.7</v>
      </c>
      <c r="R950" s="10">
        <v>77.680000000000007</v>
      </c>
      <c r="S950" s="10">
        <v>29.06</v>
      </c>
      <c r="T950" s="10" t="s">
        <v>2756</v>
      </c>
      <c r="U950" s="10" t="s">
        <v>2757</v>
      </c>
      <c r="V950" s="10"/>
      <c r="W950" s="10"/>
      <c r="X950" s="10"/>
      <c r="Y950" s="10"/>
      <c r="Z950" s="10"/>
      <c r="AA950" s="10"/>
      <c r="AB950" s="11"/>
    </row>
    <row r="951" spans="1:28">
      <c r="A951" s="12" t="s">
        <v>2758</v>
      </c>
      <c r="B951" s="13" t="s">
        <v>1981</v>
      </c>
      <c r="C951" s="13" t="s">
        <v>59</v>
      </c>
      <c r="D951" s="13" t="s">
        <v>73</v>
      </c>
      <c r="E951" s="13" t="s">
        <v>61</v>
      </c>
      <c r="F951" s="13" t="s">
        <v>75</v>
      </c>
      <c r="G951" s="13">
        <v>8082.26</v>
      </c>
      <c r="H951" s="13">
        <v>96987.12</v>
      </c>
      <c r="I951" s="13">
        <v>799.33</v>
      </c>
      <c r="J951" s="13">
        <v>215214.01</v>
      </c>
      <c r="K951" s="13">
        <v>269.24</v>
      </c>
      <c r="L951" s="13">
        <v>11.72</v>
      </c>
      <c r="M951" s="13">
        <v>805.64</v>
      </c>
      <c r="N951" s="13">
        <v>0</v>
      </c>
      <c r="O951" s="13">
        <v>710231.19</v>
      </c>
      <c r="P951" s="13">
        <v>18519264.440000001</v>
      </c>
      <c r="Q951" s="13">
        <v>26.1</v>
      </c>
      <c r="R951" s="13">
        <v>56.15</v>
      </c>
      <c r="S951" s="13">
        <v>45.25</v>
      </c>
      <c r="T951" s="13" t="s">
        <v>680</v>
      </c>
      <c r="U951" s="13" t="s">
        <v>1036</v>
      </c>
      <c r="V951" s="13"/>
      <c r="W951" s="13"/>
      <c r="X951" s="13"/>
      <c r="Y951" s="13"/>
      <c r="Z951" s="13"/>
      <c r="AA951" s="13"/>
      <c r="AB951" s="14"/>
    </row>
    <row r="952" spans="1:28">
      <c r="A952" s="9" t="s">
        <v>2759</v>
      </c>
      <c r="B952" s="10" t="s">
        <v>2760</v>
      </c>
      <c r="C952" s="10" t="s">
        <v>175</v>
      </c>
      <c r="D952" s="10" t="s">
        <v>119</v>
      </c>
      <c r="E952" s="10" t="s">
        <v>67</v>
      </c>
      <c r="F952" s="10" t="s">
        <v>75</v>
      </c>
      <c r="G952" s="10">
        <v>7203.2</v>
      </c>
      <c r="H952" s="10">
        <v>86438.399999999994</v>
      </c>
      <c r="I952" s="10">
        <v>789.43</v>
      </c>
      <c r="J952" s="10">
        <v>95011.48</v>
      </c>
      <c r="K952" s="10">
        <v>120.35</v>
      </c>
      <c r="L952" s="10">
        <v>4.88</v>
      </c>
      <c r="M952" s="10">
        <v>0</v>
      </c>
      <c r="N952" s="10">
        <v>0</v>
      </c>
      <c r="O952" s="10">
        <v>707642.05</v>
      </c>
      <c r="P952" s="10">
        <v>7432025.6699999999</v>
      </c>
      <c r="Q952" s="10">
        <v>10.5</v>
      </c>
      <c r="R952" s="10">
        <v>67.66</v>
      </c>
      <c r="S952" s="10">
        <v>56.74</v>
      </c>
      <c r="T952" s="10" t="s">
        <v>2539</v>
      </c>
      <c r="U952" s="10" t="s">
        <v>1842</v>
      </c>
      <c r="V952" s="10"/>
      <c r="W952" s="10"/>
      <c r="X952" s="10"/>
      <c r="Y952" s="10"/>
      <c r="Z952" s="10"/>
      <c r="AA952" s="10"/>
      <c r="AB952" s="11"/>
    </row>
    <row r="953" spans="1:28">
      <c r="A953" s="12" t="s">
        <v>2761</v>
      </c>
      <c r="B953" s="13" t="s">
        <v>566</v>
      </c>
      <c r="C953" s="13" t="s">
        <v>99</v>
      </c>
      <c r="D953" s="13" t="s">
        <v>73</v>
      </c>
      <c r="E953" s="13" t="s">
        <v>74</v>
      </c>
      <c r="F953" s="13" t="s">
        <v>75</v>
      </c>
      <c r="G953" s="13">
        <v>3115.29</v>
      </c>
      <c r="H953" s="13">
        <v>37383.480000000003</v>
      </c>
      <c r="I953" s="13">
        <v>71.73</v>
      </c>
      <c r="J953" s="13">
        <v>83151.83</v>
      </c>
      <c r="K953" s="13">
        <v>1159.23</v>
      </c>
      <c r="L953" s="13">
        <v>4.58</v>
      </c>
      <c r="M953" s="13">
        <v>730.6</v>
      </c>
      <c r="N953" s="13">
        <v>459.11</v>
      </c>
      <c r="O953" s="13">
        <v>940007.89</v>
      </c>
      <c r="P953" s="13">
        <v>10137554.26</v>
      </c>
      <c r="Q953" s="13">
        <v>10.8</v>
      </c>
      <c r="R953" s="13">
        <v>68.930000000000007</v>
      </c>
      <c r="S953" s="13">
        <v>-34.700000000000003</v>
      </c>
      <c r="T953" s="13" t="s">
        <v>181</v>
      </c>
      <c r="U953" s="13" t="s">
        <v>2088</v>
      </c>
      <c r="V953" s="13"/>
      <c r="W953" s="13"/>
      <c r="X953" s="13"/>
      <c r="Y953" s="13"/>
      <c r="Z953" s="13"/>
      <c r="AA953" s="13"/>
      <c r="AB953" s="14"/>
    </row>
    <row r="954" spans="1:28">
      <c r="A954" s="9" t="s">
        <v>2762</v>
      </c>
      <c r="B954" s="10" t="s">
        <v>2763</v>
      </c>
      <c r="C954" s="10" t="s">
        <v>175</v>
      </c>
      <c r="D954" s="10" t="s">
        <v>60</v>
      </c>
      <c r="E954" s="10" t="s">
        <v>53</v>
      </c>
      <c r="F954" s="10" t="s">
        <v>86</v>
      </c>
      <c r="G954" s="10">
        <v>439.41</v>
      </c>
      <c r="H954" s="10">
        <v>5272.92</v>
      </c>
      <c r="I954" s="10">
        <v>484.04</v>
      </c>
      <c r="J954" s="10">
        <v>9798.31</v>
      </c>
      <c r="K954" s="10">
        <v>20.239999999999998</v>
      </c>
      <c r="L954" s="10">
        <v>1.25</v>
      </c>
      <c r="M954" s="10">
        <v>133.91</v>
      </c>
      <c r="N954" s="10">
        <v>0</v>
      </c>
      <c r="O954" s="10">
        <v>601006.17000000004</v>
      </c>
      <c r="P954" s="10">
        <v>4657332.2699999996</v>
      </c>
      <c r="Q954" s="10">
        <v>7.7</v>
      </c>
      <c r="R954" s="10">
        <v>59.92</v>
      </c>
      <c r="S954" s="10">
        <v>24.56</v>
      </c>
      <c r="T954" s="10" t="s">
        <v>421</v>
      </c>
      <c r="U954" s="10" t="s">
        <v>2367</v>
      </c>
      <c r="V954" s="10"/>
      <c r="W954" s="10"/>
      <c r="X954" s="10"/>
      <c r="Y954" s="10"/>
      <c r="Z954" s="10"/>
      <c r="AA954" s="10"/>
      <c r="AB954" s="11"/>
    </row>
    <row r="955" spans="1:28">
      <c r="A955" s="12" t="s">
        <v>2764</v>
      </c>
      <c r="B955" s="13" t="s">
        <v>2765</v>
      </c>
      <c r="C955" s="13" t="s">
        <v>51</v>
      </c>
      <c r="D955" s="13" t="s">
        <v>100</v>
      </c>
      <c r="E955" s="13" t="s">
        <v>53</v>
      </c>
      <c r="F955" s="13" t="s">
        <v>54</v>
      </c>
      <c r="G955" s="13">
        <v>1754.42</v>
      </c>
      <c r="H955" s="13">
        <v>21053.040000000001</v>
      </c>
      <c r="I955" s="13">
        <v>408.49</v>
      </c>
      <c r="J955" s="13">
        <v>12821.29</v>
      </c>
      <c r="K955" s="13">
        <v>31.39</v>
      </c>
      <c r="L955" s="13">
        <v>1.66</v>
      </c>
      <c r="M955" s="13">
        <v>0</v>
      </c>
      <c r="N955" s="13">
        <v>0</v>
      </c>
      <c r="O955" s="13">
        <v>499180.64</v>
      </c>
      <c r="P955" s="13">
        <v>18290421.239999998</v>
      </c>
      <c r="Q955" s="13">
        <v>36.6</v>
      </c>
      <c r="R955" s="13">
        <v>77.569999999999993</v>
      </c>
      <c r="S955" s="13">
        <v>-3.85</v>
      </c>
      <c r="T955" s="13" t="s">
        <v>1560</v>
      </c>
      <c r="U955" s="13" t="s">
        <v>2766</v>
      </c>
      <c r="V955" s="13"/>
      <c r="W955" s="13"/>
      <c r="X955" s="13"/>
      <c r="Y955" s="13"/>
      <c r="Z955" s="13"/>
      <c r="AA955" s="13"/>
      <c r="AB955" s="14"/>
    </row>
    <row r="956" spans="1:28">
      <c r="A956" s="9" t="s">
        <v>2767</v>
      </c>
      <c r="B956" s="10" t="s">
        <v>2760</v>
      </c>
      <c r="C956" s="10" t="s">
        <v>59</v>
      </c>
      <c r="D956" s="10" t="s">
        <v>52</v>
      </c>
      <c r="E956" s="10" t="s">
        <v>53</v>
      </c>
      <c r="F956" s="10" t="s">
        <v>54</v>
      </c>
      <c r="G956" s="10">
        <v>1515.84</v>
      </c>
      <c r="H956" s="10">
        <v>18190.080000000002</v>
      </c>
      <c r="I956" s="10">
        <v>275.39999999999998</v>
      </c>
      <c r="J956" s="10">
        <v>14149.29</v>
      </c>
      <c r="K956" s="10">
        <v>51.38</v>
      </c>
      <c r="L956" s="10">
        <v>8.11</v>
      </c>
      <c r="M956" s="10">
        <v>0</v>
      </c>
      <c r="N956" s="10">
        <v>167.2</v>
      </c>
      <c r="O956" s="10">
        <v>312914.51</v>
      </c>
      <c r="P956" s="10">
        <v>13748895.4</v>
      </c>
      <c r="Q956" s="10">
        <v>43.9</v>
      </c>
      <c r="R956" s="10">
        <v>80</v>
      </c>
      <c r="S956" s="10">
        <v>35.25</v>
      </c>
      <c r="T956" s="10" t="s">
        <v>2768</v>
      </c>
      <c r="U956" s="10" t="s">
        <v>2769</v>
      </c>
      <c r="V956" s="10"/>
      <c r="W956" s="10"/>
      <c r="X956" s="10"/>
      <c r="Y956" s="10"/>
      <c r="Z956" s="10"/>
      <c r="AA956" s="10"/>
      <c r="AB956" s="11"/>
    </row>
    <row r="957" spans="1:28">
      <c r="A957" s="12" t="s">
        <v>2770</v>
      </c>
      <c r="B957" s="13" t="s">
        <v>2771</v>
      </c>
      <c r="C957" s="13" t="s">
        <v>138</v>
      </c>
      <c r="D957" s="13" t="s">
        <v>60</v>
      </c>
      <c r="E957" s="13" t="s">
        <v>133</v>
      </c>
      <c r="F957" s="13" t="s">
        <v>86</v>
      </c>
      <c r="G957" s="13">
        <v>13844.18</v>
      </c>
      <c r="H957" s="13">
        <v>166130.16</v>
      </c>
      <c r="I957" s="13">
        <v>522.58000000000004</v>
      </c>
      <c r="J957" s="13">
        <v>179950.02</v>
      </c>
      <c r="K957" s="13">
        <v>344.35</v>
      </c>
      <c r="L957" s="13">
        <v>3.18</v>
      </c>
      <c r="M957" s="13">
        <v>0</v>
      </c>
      <c r="N957" s="13">
        <v>2317.3000000000002</v>
      </c>
      <c r="O957" s="13">
        <v>551645.09</v>
      </c>
      <c r="P957" s="13">
        <v>6812541.9199999999</v>
      </c>
      <c r="Q957" s="13">
        <v>12.3</v>
      </c>
      <c r="R957" s="13">
        <v>74.81</v>
      </c>
      <c r="S957" s="13">
        <v>-27.97</v>
      </c>
      <c r="T957" s="13" t="s">
        <v>2772</v>
      </c>
      <c r="U957" s="13" t="s">
        <v>1519</v>
      </c>
      <c r="V957" s="13"/>
      <c r="W957" s="13"/>
      <c r="X957" s="13"/>
      <c r="Y957" s="13"/>
      <c r="Z957" s="13"/>
      <c r="AA957" s="13"/>
      <c r="AB957" s="14"/>
    </row>
    <row r="958" spans="1:28">
      <c r="A958" s="9" t="s">
        <v>2773</v>
      </c>
      <c r="B958" s="10" t="s">
        <v>1750</v>
      </c>
      <c r="C958" s="10" t="s">
        <v>105</v>
      </c>
      <c r="D958" s="10" t="s">
        <v>119</v>
      </c>
      <c r="E958" s="10" t="s">
        <v>133</v>
      </c>
      <c r="F958" s="10" t="s">
        <v>54</v>
      </c>
      <c r="G958" s="10">
        <v>7970.42</v>
      </c>
      <c r="H958" s="10">
        <v>95645.04</v>
      </c>
      <c r="I958" s="10">
        <v>630.59</v>
      </c>
      <c r="J958" s="10">
        <v>136106.32</v>
      </c>
      <c r="K958" s="10">
        <v>215.84</v>
      </c>
      <c r="L958" s="10">
        <v>8.11</v>
      </c>
      <c r="M958" s="10">
        <v>573.4</v>
      </c>
      <c r="N958" s="10">
        <v>0</v>
      </c>
      <c r="O958" s="10">
        <v>825345.79</v>
      </c>
      <c r="P958" s="10">
        <v>3012678.06</v>
      </c>
      <c r="Q958" s="10">
        <v>3.7</v>
      </c>
      <c r="R958" s="10">
        <v>71.25</v>
      </c>
      <c r="S958" s="10">
        <v>-7.66</v>
      </c>
      <c r="T958" s="10" t="s">
        <v>731</v>
      </c>
      <c r="U958" s="10" t="s">
        <v>2774</v>
      </c>
      <c r="V958" s="10"/>
      <c r="W958" s="10"/>
      <c r="X958" s="10"/>
      <c r="Y958" s="10"/>
      <c r="Z958" s="10"/>
      <c r="AA958" s="10"/>
      <c r="AB958" s="11"/>
    </row>
    <row r="959" spans="1:28">
      <c r="A959" s="12" t="s">
        <v>2775</v>
      </c>
      <c r="B959" s="13" t="s">
        <v>634</v>
      </c>
      <c r="C959" s="13" t="s">
        <v>85</v>
      </c>
      <c r="D959" s="13" t="s">
        <v>119</v>
      </c>
      <c r="E959" s="13" t="s">
        <v>67</v>
      </c>
      <c r="F959" s="13" t="s">
        <v>54</v>
      </c>
      <c r="G959" s="13">
        <v>3806.18</v>
      </c>
      <c r="H959" s="13">
        <v>45674.16</v>
      </c>
      <c r="I959" s="13">
        <v>761.66</v>
      </c>
      <c r="J959" s="13">
        <v>94895.79</v>
      </c>
      <c r="K959" s="13">
        <v>124.59</v>
      </c>
      <c r="L959" s="13">
        <v>6.85</v>
      </c>
      <c r="M959" s="13">
        <v>641.57000000000005</v>
      </c>
      <c r="N959" s="13">
        <v>779.92</v>
      </c>
      <c r="O959" s="13">
        <v>701743.52</v>
      </c>
      <c r="P959" s="13">
        <v>20693169.41</v>
      </c>
      <c r="Q959" s="13">
        <v>29.5</v>
      </c>
      <c r="R959" s="13">
        <v>63.67</v>
      </c>
      <c r="S959" s="13">
        <v>30.85</v>
      </c>
      <c r="T959" s="13" t="s">
        <v>966</v>
      </c>
      <c r="U959" s="13" t="s">
        <v>1586</v>
      </c>
      <c r="V959" s="13"/>
      <c r="W959" s="13"/>
      <c r="X959" s="13"/>
      <c r="Y959" s="13"/>
      <c r="Z959" s="13"/>
      <c r="AA959" s="13"/>
      <c r="AB959" s="14"/>
    </row>
    <row r="960" spans="1:28">
      <c r="A960" s="9" t="s">
        <v>2776</v>
      </c>
      <c r="B960" s="10" t="s">
        <v>2777</v>
      </c>
      <c r="C960" s="10" t="s">
        <v>59</v>
      </c>
      <c r="D960" s="10" t="s">
        <v>73</v>
      </c>
      <c r="E960" s="10" t="s">
        <v>74</v>
      </c>
      <c r="F960" s="10" t="s">
        <v>54</v>
      </c>
      <c r="G960" s="10">
        <v>10673.73</v>
      </c>
      <c r="H960" s="10">
        <v>128084.76</v>
      </c>
      <c r="I960" s="10">
        <v>130.19</v>
      </c>
      <c r="J960" s="10">
        <v>114162.66</v>
      </c>
      <c r="K960" s="10">
        <v>876.89</v>
      </c>
      <c r="L960" s="10">
        <v>11.17</v>
      </c>
      <c r="M960" s="10">
        <v>28.29</v>
      </c>
      <c r="N960" s="10">
        <v>671.88</v>
      </c>
      <c r="O960" s="10">
        <v>888459.69</v>
      </c>
      <c r="P960" s="10">
        <v>19350074.170000002</v>
      </c>
      <c r="Q960" s="10">
        <v>21.8</v>
      </c>
      <c r="R960" s="10">
        <v>-27.9</v>
      </c>
      <c r="S960" s="10">
        <v>-17.73</v>
      </c>
      <c r="T960" s="10" t="s">
        <v>421</v>
      </c>
      <c r="U960" s="10" t="s">
        <v>889</v>
      </c>
      <c r="V960" s="10"/>
      <c r="W960" s="10"/>
      <c r="X960" s="10"/>
      <c r="Y960" s="10"/>
      <c r="Z960" s="10"/>
      <c r="AA960" s="10"/>
      <c r="AB960" s="11"/>
    </row>
    <row r="961" spans="1:28">
      <c r="A961" s="12" t="s">
        <v>2778</v>
      </c>
      <c r="B961" s="13" t="s">
        <v>2779</v>
      </c>
      <c r="C961" s="13" t="s">
        <v>72</v>
      </c>
      <c r="D961" s="13" t="s">
        <v>73</v>
      </c>
      <c r="E961" s="13" t="s">
        <v>90</v>
      </c>
      <c r="F961" s="13" t="s">
        <v>86</v>
      </c>
      <c r="G961" s="13">
        <v>5828.46</v>
      </c>
      <c r="H961" s="13">
        <v>69941.52</v>
      </c>
      <c r="I961" s="13">
        <v>608.97</v>
      </c>
      <c r="J961" s="13">
        <v>129069.1</v>
      </c>
      <c r="K961" s="13">
        <v>211.95</v>
      </c>
      <c r="L961" s="13">
        <v>7.14</v>
      </c>
      <c r="M961" s="13">
        <v>174.9</v>
      </c>
      <c r="N961" s="13">
        <v>309.04000000000002</v>
      </c>
      <c r="O961" s="13">
        <v>915066.22</v>
      </c>
      <c r="P961" s="13">
        <v>20091028.68</v>
      </c>
      <c r="Q961" s="13">
        <v>22</v>
      </c>
      <c r="R961" s="13">
        <v>81.41</v>
      </c>
      <c r="S961" s="13">
        <v>50.92</v>
      </c>
      <c r="T961" s="13" t="s">
        <v>254</v>
      </c>
      <c r="U961" s="13" t="s">
        <v>1806</v>
      </c>
      <c r="V961" s="13"/>
      <c r="W961" s="13"/>
      <c r="X961" s="13"/>
      <c r="Y961" s="13"/>
      <c r="Z961" s="13"/>
      <c r="AA961" s="13"/>
      <c r="AB961" s="14"/>
    </row>
    <row r="962" spans="1:28">
      <c r="A962" s="9" t="s">
        <v>2780</v>
      </c>
      <c r="B962" s="10" t="s">
        <v>195</v>
      </c>
      <c r="C962" s="10" t="s">
        <v>175</v>
      </c>
      <c r="D962" s="10" t="s">
        <v>119</v>
      </c>
      <c r="E962" s="10" t="s">
        <v>61</v>
      </c>
      <c r="F962" s="10" t="s">
        <v>75</v>
      </c>
      <c r="G962" s="10">
        <v>3956.42</v>
      </c>
      <c r="H962" s="10">
        <v>47477.04</v>
      </c>
      <c r="I962" s="10">
        <v>390.9</v>
      </c>
      <c r="J962" s="10">
        <v>34293.42</v>
      </c>
      <c r="K962" s="10">
        <v>87.73</v>
      </c>
      <c r="L962" s="10">
        <v>8.84</v>
      </c>
      <c r="M962" s="10">
        <v>0</v>
      </c>
      <c r="N962" s="10">
        <v>0</v>
      </c>
      <c r="O962" s="10">
        <v>331762.48</v>
      </c>
      <c r="P962" s="10">
        <v>12559998.73</v>
      </c>
      <c r="Q962" s="10">
        <v>37.9</v>
      </c>
      <c r="R962" s="10">
        <v>78.040000000000006</v>
      </c>
      <c r="S962" s="10">
        <v>-6.28</v>
      </c>
      <c r="T962" s="10" t="s">
        <v>2781</v>
      </c>
      <c r="U962" s="10" t="s">
        <v>1004</v>
      </c>
      <c r="V962" s="10"/>
      <c r="W962" s="10"/>
      <c r="X962" s="10"/>
      <c r="Y962" s="10"/>
      <c r="Z962" s="10"/>
      <c r="AA962" s="10"/>
      <c r="AB962" s="11"/>
    </row>
    <row r="963" spans="1:28">
      <c r="A963" s="12" t="s">
        <v>2782</v>
      </c>
      <c r="B963" s="13" t="s">
        <v>2783</v>
      </c>
      <c r="C963" s="13" t="s">
        <v>118</v>
      </c>
      <c r="D963" s="13" t="s">
        <v>60</v>
      </c>
      <c r="E963" s="13" t="s">
        <v>74</v>
      </c>
      <c r="F963" s="13" t="s">
        <v>86</v>
      </c>
      <c r="G963" s="13">
        <v>2014.39</v>
      </c>
      <c r="H963" s="13">
        <v>24172.68</v>
      </c>
      <c r="I963" s="13">
        <v>121.91</v>
      </c>
      <c r="J963" s="13">
        <v>29996.19</v>
      </c>
      <c r="K963" s="13">
        <v>246.05</v>
      </c>
      <c r="L963" s="13">
        <v>8.14</v>
      </c>
      <c r="M963" s="13">
        <v>189.04</v>
      </c>
      <c r="N963" s="13">
        <v>0</v>
      </c>
      <c r="O963" s="13">
        <v>570045.52</v>
      </c>
      <c r="P963" s="13">
        <v>6785812.25</v>
      </c>
      <c r="Q963" s="13">
        <v>11.9</v>
      </c>
      <c r="R963" s="13">
        <v>74.8</v>
      </c>
      <c r="S963" s="13">
        <v>38.89</v>
      </c>
      <c r="T963" s="13" t="s">
        <v>2784</v>
      </c>
      <c r="U963" s="13" t="s">
        <v>645</v>
      </c>
      <c r="V963" s="13"/>
      <c r="W963" s="13"/>
      <c r="X963" s="13"/>
      <c r="Y963" s="13"/>
      <c r="Z963" s="13"/>
      <c r="AA963" s="13"/>
      <c r="AB963" s="14"/>
    </row>
    <row r="964" spans="1:28">
      <c r="A964" s="9" t="s">
        <v>2785</v>
      </c>
      <c r="B964" s="10" t="s">
        <v>2786</v>
      </c>
      <c r="C964" s="10" t="s">
        <v>105</v>
      </c>
      <c r="D964" s="10" t="s">
        <v>52</v>
      </c>
      <c r="E964" s="10" t="s">
        <v>133</v>
      </c>
      <c r="F964" s="10" t="s">
        <v>75</v>
      </c>
      <c r="G964" s="10">
        <v>9010.6299999999992</v>
      </c>
      <c r="H964" s="10">
        <v>108127.56</v>
      </c>
      <c r="I964" s="10">
        <v>632.75</v>
      </c>
      <c r="J964" s="10">
        <v>107783.69</v>
      </c>
      <c r="K964" s="10">
        <v>170.34</v>
      </c>
      <c r="L964" s="10">
        <v>0.62</v>
      </c>
      <c r="M964" s="10">
        <v>0</v>
      </c>
      <c r="N964" s="10">
        <v>0</v>
      </c>
      <c r="O964" s="10">
        <v>446201.49</v>
      </c>
      <c r="P964" s="10">
        <v>15430999.800000001</v>
      </c>
      <c r="Q964" s="10"/>
      <c r="R964" s="10">
        <v>75.430000000000007</v>
      </c>
      <c r="S964" s="10">
        <v>54.4</v>
      </c>
      <c r="T964" s="10" t="s">
        <v>2757</v>
      </c>
      <c r="U964" s="10" t="s">
        <v>1009</v>
      </c>
      <c r="V964" s="10"/>
      <c r="W964" s="10"/>
      <c r="X964" s="10"/>
      <c r="Y964" s="10"/>
      <c r="Z964" s="10"/>
      <c r="AA964" s="10"/>
      <c r="AB964" s="11"/>
    </row>
    <row r="965" spans="1:28">
      <c r="A965" s="12" t="s">
        <v>2787</v>
      </c>
      <c r="B965" s="13" t="s">
        <v>2788</v>
      </c>
      <c r="C965" s="13" t="s">
        <v>59</v>
      </c>
      <c r="D965" s="13" t="s">
        <v>60</v>
      </c>
      <c r="E965" s="13" t="s">
        <v>61</v>
      </c>
      <c r="F965" s="13" t="s">
        <v>54</v>
      </c>
      <c r="G965" s="13">
        <v>9506.94</v>
      </c>
      <c r="H965" s="13">
        <v>114083.28</v>
      </c>
      <c r="I965" s="13">
        <v>484.66</v>
      </c>
      <c r="J965" s="13">
        <v>152879.23000000001</v>
      </c>
      <c r="K965" s="13">
        <v>315.44</v>
      </c>
      <c r="L965" s="13">
        <v>9.6300000000000008</v>
      </c>
      <c r="M965" s="13">
        <v>214.17</v>
      </c>
      <c r="N965" s="13">
        <v>1167.33</v>
      </c>
      <c r="O965" s="13">
        <v>349483.51</v>
      </c>
      <c r="P965" s="13">
        <v>10198318.24</v>
      </c>
      <c r="Q965" s="13">
        <v>29.2</v>
      </c>
      <c r="R965" s="13">
        <v>65.599999999999994</v>
      </c>
      <c r="S965" s="13">
        <v>-8.19</v>
      </c>
      <c r="T965" s="13" t="s">
        <v>1046</v>
      </c>
      <c r="U965" s="13" t="s">
        <v>2789</v>
      </c>
      <c r="V965" s="13"/>
      <c r="W965" s="13"/>
      <c r="X965" s="13"/>
      <c r="Y965" s="13"/>
      <c r="Z965" s="13"/>
      <c r="AA965" s="13"/>
      <c r="AB965" s="14"/>
    </row>
    <row r="966" spans="1:28">
      <c r="A966" s="9" t="s">
        <v>2790</v>
      </c>
      <c r="B966" s="10" t="s">
        <v>1008</v>
      </c>
      <c r="C966" s="10" t="s">
        <v>66</v>
      </c>
      <c r="D966" s="10" t="s">
        <v>100</v>
      </c>
      <c r="E966" s="10" t="s">
        <v>61</v>
      </c>
      <c r="F966" s="10" t="s">
        <v>86</v>
      </c>
      <c r="G966" s="10">
        <v>15276.59</v>
      </c>
      <c r="H966" s="10">
        <v>183319.08</v>
      </c>
      <c r="I966" s="10">
        <v>579.62</v>
      </c>
      <c r="J966" s="10">
        <v>265781.89</v>
      </c>
      <c r="K966" s="10">
        <v>458.55</v>
      </c>
      <c r="L966" s="10">
        <v>11.01</v>
      </c>
      <c r="M966" s="10">
        <v>0</v>
      </c>
      <c r="N966" s="10">
        <v>2878.94</v>
      </c>
      <c r="O966" s="10">
        <v>535688.13</v>
      </c>
      <c r="P966" s="10">
        <v>11911929.35</v>
      </c>
      <c r="Q966" s="10">
        <v>22.2</v>
      </c>
      <c r="R966" s="10">
        <v>-39.409999999999997</v>
      </c>
      <c r="S966" s="10">
        <v>35.130000000000003</v>
      </c>
      <c r="T966" s="10" t="s">
        <v>714</v>
      </c>
      <c r="U966" s="10" t="s">
        <v>571</v>
      </c>
      <c r="V966" s="10"/>
      <c r="W966" s="10"/>
      <c r="X966" s="10"/>
      <c r="Y966" s="10"/>
      <c r="Z966" s="10"/>
      <c r="AA966" s="10"/>
      <c r="AB966" s="11"/>
    </row>
    <row r="967" spans="1:28">
      <c r="A967" s="12" t="s">
        <v>2791</v>
      </c>
      <c r="B967" s="13" t="s">
        <v>2792</v>
      </c>
      <c r="C967" s="13" t="s">
        <v>138</v>
      </c>
      <c r="D967" s="13" t="s">
        <v>60</v>
      </c>
      <c r="E967" s="13" t="s">
        <v>90</v>
      </c>
      <c r="F967" s="13" t="s">
        <v>86</v>
      </c>
      <c r="G967" s="13">
        <v>8903.2999999999993</v>
      </c>
      <c r="H967" s="13">
        <v>106839.6</v>
      </c>
      <c r="I967" s="13">
        <v>1049.82</v>
      </c>
      <c r="J967" s="13">
        <v>101611.12</v>
      </c>
      <c r="K967" s="13">
        <v>96.79</v>
      </c>
      <c r="L967" s="13">
        <v>3.95</v>
      </c>
      <c r="M967" s="13">
        <v>0</v>
      </c>
      <c r="N967" s="13">
        <v>0</v>
      </c>
      <c r="O967" s="13">
        <v>471421.69</v>
      </c>
      <c r="P967" s="13">
        <v>11440925.130000001</v>
      </c>
      <c r="Q967" s="13">
        <v>24.3</v>
      </c>
      <c r="R967" s="13">
        <v>58.34</v>
      </c>
      <c r="S967" s="13">
        <v>-27.5</v>
      </c>
      <c r="T967" s="13" t="s">
        <v>480</v>
      </c>
      <c r="U967" s="13" t="s">
        <v>1343</v>
      </c>
      <c r="V967" s="13"/>
      <c r="W967" s="13"/>
      <c r="X967" s="13"/>
      <c r="Y967" s="13"/>
      <c r="Z967" s="13"/>
      <c r="AA967" s="13"/>
      <c r="AB967" s="14"/>
    </row>
    <row r="968" spans="1:28">
      <c r="A968" s="9" t="s">
        <v>2793</v>
      </c>
      <c r="B968" s="10" t="s">
        <v>2794</v>
      </c>
      <c r="C968" s="10" t="s">
        <v>85</v>
      </c>
      <c r="D968" s="10" t="s">
        <v>100</v>
      </c>
      <c r="E968" s="10" t="s">
        <v>67</v>
      </c>
      <c r="F968" s="10" t="s">
        <v>75</v>
      </c>
      <c r="G968" s="10">
        <v>2452.2800000000002</v>
      </c>
      <c r="H968" s="10">
        <v>29427.360000000001</v>
      </c>
      <c r="I968" s="10">
        <v>934.22</v>
      </c>
      <c r="J968" s="10">
        <v>16113.26</v>
      </c>
      <c r="K968" s="10">
        <v>-17.25</v>
      </c>
      <c r="L968" s="10">
        <v>0.56000000000000005</v>
      </c>
      <c r="M968" s="10">
        <v>775.99</v>
      </c>
      <c r="N968" s="10">
        <v>0</v>
      </c>
      <c r="O968" s="10">
        <v>394465.9</v>
      </c>
      <c r="P968" s="10">
        <v>10342440.51</v>
      </c>
      <c r="Q968" s="10">
        <v>26.2</v>
      </c>
      <c r="R968" s="10">
        <v>67.989999999999995</v>
      </c>
      <c r="S968" s="10">
        <v>48.37</v>
      </c>
      <c r="T968" s="10" t="s">
        <v>2607</v>
      </c>
      <c r="U968" s="10" t="s">
        <v>725</v>
      </c>
      <c r="V968" s="10"/>
      <c r="W968" s="10"/>
      <c r="X968" s="10"/>
      <c r="Y968" s="10"/>
      <c r="Z968" s="10"/>
      <c r="AA968" s="10"/>
      <c r="AB968" s="11"/>
    </row>
    <row r="969" spans="1:28">
      <c r="A969" s="12" t="s">
        <v>2795</v>
      </c>
      <c r="B969" s="13" t="s">
        <v>2796</v>
      </c>
      <c r="C969" s="13" t="s">
        <v>99</v>
      </c>
      <c r="D969" s="13" t="s">
        <v>52</v>
      </c>
      <c r="E969" s="13" t="s">
        <v>61</v>
      </c>
      <c r="F969" s="13" t="s">
        <v>54</v>
      </c>
      <c r="G969" s="13">
        <v>10588.46</v>
      </c>
      <c r="H969" s="13">
        <v>127061.52</v>
      </c>
      <c r="I969" s="13">
        <v>563.04</v>
      </c>
      <c r="J969" s="13">
        <v>241573.69</v>
      </c>
      <c r="K969" s="13">
        <v>429.05</v>
      </c>
      <c r="L969" s="13">
        <v>10.52</v>
      </c>
      <c r="M969" s="13">
        <v>0</v>
      </c>
      <c r="N969" s="13">
        <v>0</v>
      </c>
      <c r="O969" s="13">
        <v>434171.71</v>
      </c>
      <c r="P969" s="13">
        <v>17948489.050000001</v>
      </c>
      <c r="Q969" s="13">
        <v>41.3</v>
      </c>
      <c r="R969" s="13">
        <v>66.87</v>
      </c>
      <c r="S969" s="13">
        <v>-27.07</v>
      </c>
      <c r="T969" s="13" t="s">
        <v>2547</v>
      </c>
      <c r="U969" s="13" t="s">
        <v>2215</v>
      </c>
      <c r="V969" s="13"/>
      <c r="W969" s="13"/>
      <c r="X969" s="13"/>
      <c r="Y969" s="13"/>
      <c r="Z969" s="13"/>
      <c r="AA969" s="13"/>
      <c r="AB969" s="14"/>
    </row>
    <row r="970" spans="1:28">
      <c r="A970" s="9" t="s">
        <v>2797</v>
      </c>
      <c r="B970" s="10" t="s">
        <v>2798</v>
      </c>
      <c r="C970" s="10" t="s">
        <v>138</v>
      </c>
      <c r="D970" s="10" t="s">
        <v>60</v>
      </c>
      <c r="E970" s="10" t="s">
        <v>133</v>
      </c>
      <c r="F970" s="10" t="s">
        <v>75</v>
      </c>
      <c r="G970" s="10">
        <v>17662.009999999998</v>
      </c>
      <c r="H970" s="10">
        <v>211944.12</v>
      </c>
      <c r="I970" s="10">
        <v>476.77</v>
      </c>
      <c r="J970" s="10">
        <v>550858.76</v>
      </c>
      <c r="K970" s="10">
        <v>1155.4000000000001</v>
      </c>
      <c r="L970" s="10">
        <v>5.83</v>
      </c>
      <c r="M970" s="10">
        <v>34</v>
      </c>
      <c r="N970" s="10">
        <v>4181.43</v>
      </c>
      <c r="O970" s="10">
        <v>236084.2</v>
      </c>
      <c r="P970" s="10">
        <v>15850874.560000001</v>
      </c>
      <c r="Q970" s="10">
        <v>67.099999999999994</v>
      </c>
      <c r="R970" s="10">
        <v>74.400000000000006</v>
      </c>
      <c r="S970" s="10">
        <v>1.79</v>
      </c>
      <c r="T970" s="10" t="s">
        <v>738</v>
      </c>
      <c r="U970" s="10" t="s">
        <v>2514</v>
      </c>
      <c r="V970" s="10"/>
      <c r="W970" s="10"/>
      <c r="X970" s="10"/>
      <c r="Y970" s="10"/>
      <c r="Z970" s="10"/>
      <c r="AA970" s="10"/>
      <c r="AB970" s="11"/>
    </row>
    <row r="971" spans="1:28">
      <c r="A971" s="12" t="s">
        <v>2799</v>
      </c>
      <c r="B971" s="13" t="s">
        <v>2800</v>
      </c>
      <c r="C971" s="13" t="s">
        <v>143</v>
      </c>
      <c r="D971" s="13" t="s">
        <v>119</v>
      </c>
      <c r="E971" s="13" t="s">
        <v>90</v>
      </c>
      <c r="F971" s="13" t="s">
        <v>86</v>
      </c>
      <c r="G971" s="13">
        <v>4332.78</v>
      </c>
      <c r="H971" s="13">
        <v>51993.36</v>
      </c>
      <c r="I971" s="13">
        <v>822.28</v>
      </c>
      <c r="J971" s="13">
        <v>65308.34</v>
      </c>
      <c r="K971" s="13">
        <v>-79.42</v>
      </c>
      <c r="L971" s="13">
        <v>9.3699999999999992</v>
      </c>
      <c r="M971" s="13">
        <v>618.51</v>
      </c>
      <c r="N971" s="13">
        <v>0</v>
      </c>
      <c r="O971" s="13">
        <v>613408.73</v>
      </c>
      <c r="P971" s="13">
        <v>14939926.310000001</v>
      </c>
      <c r="Q971" s="13">
        <v>24.4</v>
      </c>
      <c r="R971" s="13">
        <v>56.81</v>
      </c>
      <c r="S971" s="13">
        <v>-4.08</v>
      </c>
      <c r="T971" s="13" t="s">
        <v>672</v>
      </c>
      <c r="U971" s="13" t="s">
        <v>1748</v>
      </c>
      <c r="V971" s="13"/>
      <c r="W971" s="13"/>
      <c r="X971" s="13"/>
      <c r="Y971" s="13"/>
      <c r="Z971" s="13"/>
      <c r="AA971" s="13"/>
      <c r="AB971" s="14"/>
    </row>
    <row r="972" spans="1:28">
      <c r="A972" s="9" t="s">
        <v>2801</v>
      </c>
      <c r="B972" s="10" t="s">
        <v>411</v>
      </c>
      <c r="C972" s="10" t="s">
        <v>59</v>
      </c>
      <c r="D972" s="10" t="s">
        <v>73</v>
      </c>
      <c r="E972" s="10" t="s">
        <v>90</v>
      </c>
      <c r="F972" s="10" t="s">
        <v>75</v>
      </c>
      <c r="G972" s="10">
        <v>8341.77</v>
      </c>
      <c r="H972" s="10">
        <v>100101.24</v>
      </c>
      <c r="I972" s="10">
        <v>1105.7</v>
      </c>
      <c r="J972" s="10">
        <v>257662.88</v>
      </c>
      <c r="K972" s="10">
        <v>-233.03</v>
      </c>
      <c r="L972" s="10">
        <v>8.16</v>
      </c>
      <c r="M972" s="10">
        <v>0</v>
      </c>
      <c r="N972" s="10">
        <v>0</v>
      </c>
      <c r="O972" s="10">
        <v>342552.21</v>
      </c>
      <c r="P972" s="10">
        <v>10704928.65</v>
      </c>
      <c r="Q972" s="10">
        <v>31.3</v>
      </c>
      <c r="R972" s="10">
        <v>74.989999999999995</v>
      </c>
      <c r="S972" s="10">
        <v>-24.35</v>
      </c>
      <c r="T972" s="10" t="s">
        <v>579</v>
      </c>
      <c r="U972" s="10" t="s">
        <v>2802</v>
      </c>
      <c r="V972" s="10"/>
      <c r="W972" s="10"/>
      <c r="X972" s="10"/>
      <c r="Y972" s="10"/>
      <c r="Z972" s="10"/>
      <c r="AA972" s="10"/>
      <c r="AB972" s="11"/>
    </row>
    <row r="973" spans="1:28">
      <c r="A973" s="12" t="s">
        <v>2803</v>
      </c>
      <c r="B973" s="13" t="s">
        <v>2804</v>
      </c>
      <c r="C973" s="13" t="s">
        <v>138</v>
      </c>
      <c r="D973" s="13" t="s">
        <v>60</v>
      </c>
      <c r="E973" s="13" t="s">
        <v>80</v>
      </c>
      <c r="F973" s="13" t="s">
        <v>54</v>
      </c>
      <c r="G973" s="13">
        <v>11625.87</v>
      </c>
      <c r="H973" s="13">
        <v>139510.44</v>
      </c>
      <c r="I973" s="13">
        <v>163.16999999999999</v>
      </c>
      <c r="J973" s="13">
        <v>103857.86</v>
      </c>
      <c r="K973" s="13">
        <v>636.5</v>
      </c>
      <c r="L973" s="13">
        <v>4.8499999999999996</v>
      </c>
      <c r="M973" s="13">
        <v>0</v>
      </c>
      <c r="N973" s="13">
        <v>0</v>
      </c>
      <c r="O973" s="13">
        <v>610714.06999999995</v>
      </c>
      <c r="P973" s="13">
        <v>9024106.0800000001</v>
      </c>
      <c r="Q973" s="13">
        <v>14.8</v>
      </c>
      <c r="R973" s="13">
        <v>64.53</v>
      </c>
      <c r="S973" s="13">
        <v>5.32</v>
      </c>
      <c r="T973" s="13" t="s">
        <v>1871</v>
      </c>
      <c r="U973" s="13" t="s">
        <v>386</v>
      </c>
      <c r="V973" s="13"/>
      <c r="W973" s="13"/>
      <c r="X973" s="13"/>
      <c r="Y973" s="13"/>
      <c r="Z973" s="13"/>
      <c r="AA973" s="13"/>
      <c r="AB973" s="14"/>
    </row>
    <row r="974" spans="1:28">
      <c r="A974" s="9" t="s">
        <v>2805</v>
      </c>
      <c r="B974" s="10" t="s">
        <v>2806</v>
      </c>
      <c r="C974" s="10" t="s">
        <v>128</v>
      </c>
      <c r="D974" s="10" t="s">
        <v>60</v>
      </c>
      <c r="E974" s="10" t="s">
        <v>74</v>
      </c>
      <c r="F974" s="10" t="s">
        <v>86</v>
      </c>
      <c r="G974" s="10">
        <v>2922.51</v>
      </c>
      <c r="H974" s="10">
        <v>35070.120000000003</v>
      </c>
      <c r="I974" s="10">
        <v>85.29</v>
      </c>
      <c r="J974" s="10">
        <v>67135.58</v>
      </c>
      <c r="K974" s="10">
        <v>787.14</v>
      </c>
      <c r="L974" s="10">
        <v>2.0099999999999998</v>
      </c>
      <c r="M974" s="10">
        <v>0</v>
      </c>
      <c r="N974" s="10">
        <v>390.58</v>
      </c>
      <c r="O974" s="10">
        <v>441958.12</v>
      </c>
      <c r="P974" s="10">
        <v>21524804.59</v>
      </c>
      <c r="Q974" s="10">
        <v>48.7</v>
      </c>
      <c r="R974" s="10">
        <v>68.25</v>
      </c>
      <c r="S974" s="10">
        <v>-14.98</v>
      </c>
      <c r="T974" s="10" t="s">
        <v>2348</v>
      </c>
      <c r="U974" s="10" t="s">
        <v>2807</v>
      </c>
      <c r="V974" s="10"/>
      <c r="W974" s="10"/>
      <c r="X974" s="10"/>
      <c r="Y974" s="10"/>
      <c r="Z974" s="10"/>
      <c r="AA974" s="10"/>
      <c r="AB974" s="11"/>
    </row>
    <row r="975" spans="1:28">
      <c r="A975" s="12" t="s">
        <v>2808</v>
      </c>
      <c r="B975" s="13" t="s">
        <v>2809</v>
      </c>
      <c r="C975" s="13" t="s">
        <v>138</v>
      </c>
      <c r="D975" s="13" t="s">
        <v>119</v>
      </c>
      <c r="E975" s="13" t="s">
        <v>80</v>
      </c>
      <c r="F975" s="13" t="s">
        <v>86</v>
      </c>
      <c r="G975" s="13">
        <v>12533.82</v>
      </c>
      <c r="H975" s="13">
        <v>150405.84</v>
      </c>
      <c r="I975" s="13">
        <v>127.51</v>
      </c>
      <c r="J975" s="13">
        <v>332410.38</v>
      </c>
      <c r="K975" s="13"/>
      <c r="L975" s="13">
        <v>0.7</v>
      </c>
      <c r="M975" s="13">
        <v>0</v>
      </c>
      <c r="N975" s="13">
        <v>3068</v>
      </c>
      <c r="O975" s="13">
        <v>280712.75</v>
      </c>
      <c r="P975" s="13">
        <v>4536078.9000000004</v>
      </c>
      <c r="Q975" s="13">
        <v>16.2</v>
      </c>
      <c r="R975" s="13">
        <v>75.27</v>
      </c>
      <c r="S975" s="13">
        <v>-19.989999999999998</v>
      </c>
      <c r="T975" s="13" t="s">
        <v>2647</v>
      </c>
      <c r="U975" s="13" t="s">
        <v>1343</v>
      </c>
      <c r="V975" s="13"/>
      <c r="W975" s="13"/>
      <c r="X975" s="13"/>
      <c r="Y975" s="13"/>
      <c r="Z975" s="13"/>
      <c r="AA975" s="13"/>
      <c r="AB975" s="14"/>
    </row>
    <row r="976" spans="1:28">
      <c r="A976" s="9" t="s">
        <v>2810</v>
      </c>
      <c r="B976" s="10" t="s">
        <v>2811</v>
      </c>
      <c r="C976" s="10" t="s">
        <v>118</v>
      </c>
      <c r="D976" s="10" t="s">
        <v>52</v>
      </c>
      <c r="E976" s="10" t="s">
        <v>61</v>
      </c>
      <c r="F976" s="10" t="s">
        <v>86</v>
      </c>
      <c r="G976" s="10">
        <v>15099.45</v>
      </c>
      <c r="H976" s="10">
        <v>181193.4</v>
      </c>
      <c r="I976" s="10">
        <v>814.47</v>
      </c>
      <c r="J976" s="10">
        <v>113350.64</v>
      </c>
      <c r="K976" s="10">
        <v>139.16999999999999</v>
      </c>
      <c r="L976" s="10">
        <v>4.3</v>
      </c>
      <c r="M976" s="10">
        <v>4466.43</v>
      </c>
      <c r="N976" s="10">
        <v>0</v>
      </c>
      <c r="O976" s="10">
        <v>400546.49</v>
      </c>
      <c r="P976" s="10">
        <v>20302110.960000001</v>
      </c>
      <c r="Q976" s="10">
        <v>50.7</v>
      </c>
      <c r="R976" s="10">
        <v>65.05</v>
      </c>
      <c r="S976" s="10">
        <v>-13.01</v>
      </c>
      <c r="T976" s="10" t="s">
        <v>594</v>
      </c>
      <c r="U976" s="10" t="s">
        <v>2716</v>
      </c>
      <c r="V976" s="10"/>
      <c r="W976" s="10"/>
      <c r="X976" s="10"/>
      <c r="Y976" s="10"/>
      <c r="Z976" s="10"/>
      <c r="AA976" s="10"/>
      <c r="AB976" s="11"/>
    </row>
    <row r="977" spans="1:28">
      <c r="A977" s="12" t="s">
        <v>2812</v>
      </c>
      <c r="B977" s="13" t="s">
        <v>833</v>
      </c>
      <c r="C977" s="13" t="s">
        <v>143</v>
      </c>
      <c r="D977" s="13" t="s">
        <v>52</v>
      </c>
      <c r="E977" s="13" t="s">
        <v>80</v>
      </c>
      <c r="F977" s="13" t="s">
        <v>86</v>
      </c>
      <c r="G977" s="13">
        <v>9053.02</v>
      </c>
      <c r="H977" s="13">
        <v>108636.24</v>
      </c>
      <c r="I977" s="13">
        <v>177.57</v>
      </c>
      <c r="J977" s="13">
        <v>42577.8</v>
      </c>
      <c r="K977" s="13">
        <v>239.78</v>
      </c>
      <c r="L977" s="13">
        <v>9.84</v>
      </c>
      <c r="M977" s="13">
        <v>0</v>
      </c>
      <c r="N977" s="13">
        <v>638.61</v>
      </c>
      <c r="O977" s="13">
        <v>610279.76</v>
      </c>
      <c r="P977" s="13">
        <v>17793138.550000001</v>
      </c>
      <c r="Q977" s="13">
        <v>29.2</v>
      </c>
      <c r="R977" s="13">
        <v>57.48</v>
      </c>
      <c r="S977" s="13">
        <v>11.21</v>
      </c>
      <c r="T977" s="13" t="s">
        <v>474</v>
      </c>
      <c r="U977" s="13" t="s">
        <v>1068</v>
      </c>
      <c r="V977" s="13"/>
      <c r="W977" s="13"/>
      <c r="X977" s="13"/>
      <c r="Y977" s="13"/>
      <c r="Z977" s="13"/>
      <c r="AA977" s="13"/>
      <c r="AB977" s="14"/>
    </row>
    <row r="978" spans="1:28">
      <c r="A978" s="9" t="s">
        <v>2813</v>
      </c>
      <c r="B978" s="10" t="s">
        <v>2814</v>
      </c>
      <c r="C978" s="10" t="s">
        <v>85</v>
      </c>
      <c r="D978" s="10" t="s">
        <v>100</v>
      </c>
      <c r="E978" s="10" t="s">
        <v>53</v>
      </c>
      <c r="F978" s="10" t="s">
        <v>54</v>
      </c>
      <c r="G978" s="10">
        <v>13674.3</v>
      </c>
      <c r="H978" s="10">
        <v>164091.6</v>
      </c>
      <c r="I978" s="10">
        <v>456.96</v>
      </c>
      <c r="J978" s="10">
        <v>285099.28000000003</v>
      </c>
      <c r="K978" s="10">
        <v>623.9</v>
      </c>
      <c r="L978" s="10">
        <v>11.76</v>
      </c>
      <c r="M978" s="10">
        <v>0</v>
      </c>
      <c r="N978" s="10">
        <v>1188.67</v>
      </c>
      <c r="O978" s="10">
        <v>314603.82</v>
      </c>
      <c r="P978" s="10">
        <v>18170402.940000001</v>
      </c>
      <c r="Q978" s="10">
        <v>57.8</v>
      </c>
      <c r="R978" s="10">
        <v>67.5</v>
      </c>
      <c r="S978" s="10">
        <v>49.31</v>
      </c>
      <c r="T978" s="10" t="s">
        <v>2815</v>
      </c>
      <c r="U978" s="10" t="s">
        <v>2816</v>
      </c>
      <c r="V978" s="10"/>
      <c r="W978" s="10"/>
      <c r="X978" s="10"/>
      <c r="Y978" s="10"/>
      <c r="Z978" s="10"/>
      <c r="AA978" s="10"/>
      <c r="AB978" s="11"/>
    </row>
    <row r="979" spans="1:28">
      <c r="A979" s="12" t="s">
        <v>2817</v>
      </c>
      <c r="B979" s="13" t="s">
        <v>899</v>
      </c>
      <c r="C979" s="13" t="s">
        <v>59</v>
      </c>
      <c r="D979" s="13" t="s">
        <v>73</v>
      </c>
      <c r="E979" s="13" t="s">
        <v>74</v>
      </c>
      <c r="F979" s="13" t="s">
        <v>86</v>
      </c>
      <c r="G979" s="13">
        <v>11343.01</v>
      </c>
      <c r="H979" s="13">
        <v>136116.12</v>
      </c>
      <c r="I979" s="13">
        <v>69.25</v>
      </c>
      <c r="J979" s="13">
        <v>95530.68</v>
      </c>
      <c r="K979" s="13">
        <v>1379.5</v>
      </c>
      <c r="L979" s="13">
        <v>9.15</v>
      </c>
      <c r="M979" s="13">
        <v>1734.29</v>
      </c>
      <c r="N979" s="13">
        <v>0</v>
      </c>
      <c r="O979" s="13">
        <v>623233.43000000005</v>
      </c>
      <c r="P979" s="13">
        <v>1837726.98</v>
      </c>
      <c r="Q979" s="13">
        <v>2.9</v>
      </c>
      <c r="R979" s="13">
        <v>81.78</v>
      </c>
      <c r="S979" s="13">
        <v>43.47</v>
      </c>
      <c r="T979" s="13" t="s">
        <v>2818</v>
      </c>
      <c r="U979" s="13" t="s">
        <v>2819</v>
      </c>
      <c r="V979" s="13"/>
      <c r="W979" s="13"/>
      <c r="X979" s="13"/>
      <c r="Y979" s="13"/>
      <c r="Z979" s="13"/>
      <c r="AA979" s="13"/>
      <c r="AB979" s="14"/>
    </row>
    <row r="980" spans="1:28">
      <c r="A980" s="9" t="s">
        <v>2820</v>
      </c>
      <c r="B980" s="10" t="s">
        <v>1458</v>
      </c>
      <c r="C980" s="10" t="s">
        <v>143</v>
      </c>
      <c r="D980" s="10" t="s">
        <v>60</v>
      </c>
      <c r="E980" s="10" t="s">
        <v>74</v>
      </c>
      <c r="F980" s="10" t="s">
        <v>54</v>
      </c>
      <c r="G980" s="10">
        <v>16562.36</v>
      </c>
      <c r="H980" s="10">
        <v>198748.32</v>
      </c>
      <c r="I980" s="10">
        <v>114.55</v>
      </c>
      <c r="J980" s="10">
        <v>582499.27</v>
      </c>
      <c r="K980" s="10">
        <v>5085.1099999999997</v>
      </c>
      <c r="L980" s="10">
        <v>7.48</v>
      </c>
      <c r="M980" s="10">
        <v>0</v>
      </c>
      <c r="N980" s="10">
        <v>985.97</v>
      </c>
      <c r="O980" s="10">
        <v>677964.05</v>
      </c>
      <c r="P980" s="10">
        <v>9544463.9399999995</v>
      </c>
      <c r="Q980" s="10">
        <v>14.1</v>
      </c>
      <c r="R980" s="10">
        <v>81.540000000000006</v>
      </c>
      <c r="S980" s="10">
        <v>59.81</v>
      </c>
      <c r="T980" s="10" t="s">
        <v>2370</v>
      </c>
      <c r="U980" s="10" t="s">
        <v>963</v>
      </c>
      <c r="V980" s="10"/>
      <c r="W980" s="10"/>
      <c r="X980" s="10"/>
      <c r="Y980" s="10"/>
      <c r="Z980" s="10"/>
      <c r="AA980" s="10"/>
      <c r="AB980" s="11"/>
    </row>
    <row r="981" spans="1:28">
      <c r="A981" s="12" t="s">
        <v>2821</v>
      </c>
      <c r="B981" s="13" t="s">
        <v>2822</v>
      </c>
      <c r="C981" s="13" t="s">
        <v>59</v>
      </c>
      <c r="D981" s="13" t="s">
        <v>119</v>
      </c>
      <c r="E981" s="13" t="s">
        <v>61</v>
      </c>
      <c r="F981" s="13" t="s">
        <v>86</v>
      </c>
      <c r="G981" s="13">
        <v>7948.41</v>
      </c>
      <c r="H981" s="13">
        <v>95380.92</v>
      </c>
      <c r="I981" s="13">
        <v>435.38</v>
      </c>
      <c r="J981" s="13">
        <v>256718.32</v>
      </c>
      <c r="K981" s="13">
        <v>589.64</v>
      </c>
      <c r="L981" s="13">
        <v>9.52</v>
      </c>
      <c r="M981" s="13">
        <v>0</v>
      </c>
      <c r="N981" s="13">
        <v>67.489999999999995</v>
      </c>
      <c r="O981" s="13">
        <v>881008.36</v>
      </c>
      <c r="P981" s="13">
        <v>21542962.949999999</v>
      </c>
      <c r="Q981" s="13">
        <v>24.5</v>
      </c>
      <c r="R981" s="13">
        <v>80.78</v>
      </c>
      <c r="S981" s="13">
        <v>54.73</v>
      </c>
      <c r="T981" s="13" t="s">
        <v>1971</v>
      </c>
      <c r="U981" s="13" t="s">
        <v>2823</v>
      </c>
      <c r="V981" s="13"/>
      <c r="W981" s="13"/>
      <c r="X981" s="13"/>
      <c r="Y981" s="13"/>
      <c r="Z981" s="13"/>
      <c r="AA981" s="13"/>
      <c r="AB981" s="14"/>
    </row>
    <row r="982" spans="1:28">
      <c r="A982" s="9" t="s">
        <v>2824</v>
      </c>
      <c r="B982" s="10" t="s">
        <v>2825</v>
      </c>
      <c r="C982" s="10" t="s">
        <v>51</v>
      </c>
      <c r="D982" s="10" t="s">
        <v>100</v>
      </c>
      <c r="E982" s="10" t="s">
        <v>61</v>
      </c>
      <c r="F982" s="10" t="s">
        <v>86</v>
      </c>
      <c r="G982" s="10">
        <v>17658.810000000001</v>
      </c>
      <c r="H982" s="10">
        <v>211905.72</v>
      </c>
      <c r="I982" s="10">
        <v>713.38</v>
      </c>
      <c r="J982" s="10">
        <v>235490.75</v>
      </c>
      <c r="K982" s="10">
        <v>330.11</v>
      </c>
      <c r="L982" s="10">
        <v>3.61</v>
      </c>
      <c r="M982" s="10">
        <v>709.94</v>
      </c>
      <c r="N982" s="10">
        <v>0</v>
      </c>
      <c r="O982" s="10">
        <v>243496.01</v>
      </c>
      <c r="P982" s="10">
        <v>19803405.829999998</v>
      </c>
      <c r="Q982" s="10">
        <v>81.3</v>
      </c>
      <c r="R982" s="10">
        <v>80.87</v>
      </c>
      <c r="S982" s="10">
        <v>174.11</v>
      </c>
      <c r="T982" s="10" t="s">
        <v>2816</v>
      </c>
      <c r="U982" s="10" t="s">
        <v>2348</v>
      </c>
      <c r="V982" s="10"/>
      <c r="W982" s="10"/>
      <c r="X982" s="10"/>
      <c r="Y982" s="10"/>
      <c r="Z982" s="10"/>
      <c r="AA982" s="10"/>
      <c r="AB982" s="11"/>
    </row>
    <row r="983" spans="1:28">
      <c r="A983" s="12" t="s">
        <v>2826</v>
      </c>
      <c r="B983" s="13" t="s">
        <v>2827</v>
      </c>
      <c r="C983" s="13" t="s">
        <v>51</v>
      </c>
      <c r="D983" s="13" t="s">
        <v>100</v>
      </c>
      <c r="E983" s="13" t="s">
        <v>133</v>
      </c>
      <c r="F983" s="13" t="s">
        <v>86</v>
      </c>
      <c r="G983" s="13">
        <v>17710.97</v>
      </c>
      <c r="H983" s="13">
        <v>212531.64</v>
      </c>
      <c r="I983" s="13">
        <v>485.47</v>
      </c>
      <c r="J983" s="13">
        <v>404442.41</v>
      </c>
      <c r="K983" s="13">
        <v>833.09</v>
      </c>
      <c r="L983" s="13">
        <v>8.81</v>
      </c>
      <c r="M983" s="13">
        <v>1904.12</v>
      </c>
      <c r="N983" s="13">
        <v>0</v>
      </c>
      <c r="O983" s="13">
        <v>252784.81</v>
      </c>
      <c r="P983" s="13">
        <v>8659729.0099999998</v>
      </c>
      <c r="Q983" s="13">
        <v>34.299999999999997</v>
      </c>
      <c r="R983" s="13">
        <v>73.62</v>
      </c>
      <c r="S983" s="13">
        <v>50.11</v>
      </c>
      <c r="T983" s="13" t="s">
        <v>1180</v>
      </c>
      <c r="U983" s="13" t="s">
        <v>1765</v>
      </c>
      <c r="V983" s="13"/>
      <c r="W983" s="13"/>
      <c r="X983" s="13"/>
      <c r="Y983" s="13"/>
      <c r="Z983" s="13"/>
      <c r="AA983" s="13"/>
      <c r="AB983" s="14"/>
    </row>
    <row r="984" spans="1:28">
      <c r="A984" s="9" t="s">
        <v>2828</v>
      </c>
      <c r="B984" s="10" t="s">
        <v>1193</v>
      </c>
      <c r="C984" s="10" t="s">
        <v>277</v>
      </c>
      <c r="D984" s="10" t="s">
        <v>60</v>
      </c>
      <c r="E984" s="10" t="s">
        <v>53</v>
      </c>
      <c r="F984" s="10" t="s">
        <v>75</v>
      </c>
      <c r="G984" s="10">
        <v>5202.51</v>
      </c>
      <c r="H984" s="10">
        <v>62430.12</v>
      </c>
      <c r="I984" s="10">
        <v>519.99</v>
      </c>
      <c r="J984" s="10">
        <v>74826.47</v>
      </c>
      <c r="K984" s="10">
        <v>143.9</v>
      </c>
      <c r="L984" s="10">
        <v>11.27</v>
      </c>
      <c r="M984" s="10">
        <v>0</v>
      </c>
      <c r="N984" s="10">
        <v>208.65</v>
      </c>
      <c r="O984" s="10">
        <v>803270.79</v>
      </c>
      <c r="P984" s="10">
        <v>9872210.0600000005</v>
      </c>
      <c r="Q984" s="10">
        <v>12.3</v>
      </c>
      <c r="R984" s="10">
        <v>59.07</v>
      </c>
      <c r="S984" s="10">
        <v>18.61</v>
      </c>
      <c r="T984" s="10" t="s">
        <v>1271</v>
      </c>
      <c r="U984" s="10" t="s">
        <v>2829</v>
      </c>
      <c r="V984" s="10"/>
      <c r="W984" s="10"/>
      <c r="X984" s="10"/>
      <c r="Y984" s="10"/>
      <c r="Z984" s="10"/>
      <c r="AA984" s="10"/>
      <c r="AB984" s="11"/>
    </row>
    <row r="985" spans="1:28">
      <c r="A985" s="12" t="s">
        <v>2830</v>
      </c>
      <c r="B985" s="13" t="s">
        <v>2831</v>
      </c>
      <c r="C985" s="13" t="s">
        <v>59</v>
      </c>
      <c r="D985" s="13" t="s">
        <v>100</v>
      </c>
      <c r="E985" s="13" t="s">
        <v>67</v>
      </c>
      <c r="F985" s="13" t="s">
        <v>54</v>
      </c>
      <c r="G985" s="13">
        <v>5817.18</v>
      </c>
      <c r="H985" s="13">
        <v>69806.16</v>
      </c>
      <c r="I985" s="13">
        <v>537.91999999999996</v>
      </c>
      <c r="J985" s="13">
        <v>159711.65</v>
      </c>
      <c r="K985" s="13">
        <v>296.91000000000003</v>
      </c>
      <c r="L985" s="13">
        <v>10.48</v>
      </c>
      <c r="M985" s="13">
        <v>13.12</v>
      </c>
      <c r="N985" s="13">
        <v>407.92</v>
      </c>
      <c r="O985" s="13">
        <v>826804.21</v>
      </c>
      <c r="P985" s="13">
        <v>13011857.939999999</v>
      </c>
      <c r="Q985" s="13">
        <v>15.7</v>
      </c>
      <c r="R985" s="13">
        <v>76.69</v>
      </c>
      <c r="S985" s="13">
        <v>50.93</v>
      </c>
      <c r="T985" s="13" t="s">
        <v>660</v>
      </c>
      <c r="U985" s="13" t="s">
        <v>2505</v>
      </c>
      <c r="V985" s="13"/>
      <c r="W985" s="13"/>
      <c r="X985" s="13"/>
      <c r="Y985" s="13"/>
      <c r="Z985" s="13"/>
      <c r="AA985" s="13"/>
      <c r="AB985" s="14"/>
    </row>
    <row r="986" spans="1:28">
      <c r="A986" s="9" t="s">
        <v>2832</v>
      </c>
      <c r="B986" s="10" t="s">
        <v>2833</v>
      </c>
      <c r="C986" s="10" t="s">
        <v>72</v>
      </c>
      <c r="D986" s="10" t="s">
        <v>52</v>
      </c>
      <c r="E986" s="10" t="s">
        <v>80</v>
      </c>
      <c r="F986" s="10" t="s">
        <v>86</v>
      </c>
      <c r="G986" s="10">
        <v>2559.83</v>
      </c>
      <c r="H986" s="10">
        <v>30717.96</v>
      </c>
      <c r="I986" s="10">
        <v>139.5</v>
      </c>
      <c r="J986" s="10">
        <v>23889.88</v>
      </c>
      <c r="K986" s="10"/>
      <c r="L986" s="10">
        <v>2.1</v>
      </c>
      <c r="M986" s="10">
        <v>0</v>
      </c>
      <c r="N986" s="10">
        <v>540.30999999999995</v>
      </c>
      <c r="O986" s="10">
        <v>851179.58</v>
      </c>
      <c r="P986" s="10">
        <v>20259007.32</v>
      </c>
      <c r="Q986" s="10">
        <v>23.8</v>
      </c>
      <c r="R986" s="10">
        <v>66.67</v>
      </c>
      <c r="S986" s="10">
        <v>-33.43</v>
      </c>
      <c r="T986" s="10" t="s">
        <v>1046</v>
      </c>
      <c r="U986" s="10" t="s">
        <v>1308</v>
      </c>
      <c r="V986" s="10"/>
      <c r="W986" s="10"/>
      <c r="X986" s="10"/>
      <c r="Y986" s="10"/>
      <c r="Z986" s="10"/>
      <c r="AA986" s="10"/>
      <c r="AB986" s="11"/>
    </row>
    <row r="987" spans="1:28">
      <c r="A987" s="12" t="s">
        <v>2834</v>
      </c>
      <c r="B987" s="13" t="s">
        <v>308</v>
      </c>
      <c r="C987" s="13" t="s">
        <v>99</v>
      </c>
      <c r="D987" s="13" t="s">
        <v>60</v>
      </c>
      <c r="E987" s="13" t="s">
        <v>90</v>
      </c>
      <c r="F987" s="13" t="s">
        <v>54</v>
      </c>
      <c r="G987" s="13">
        <v>16691.580000000002</v>
      </c>
      <c r="H987" s="13">
        <v>200298.96</v>
      </c>
      <c r="I987" s="13">
        <v>960.9</v>
      </c>
      <c r="J987" s="13">
        <v>129152.05</v>
      </c>
      <c r="K987" s="13">
        <v>134.41</v>
      </c>
      <c r="L987" s="13">
        <v>10.61</v>
      </c>
      <c r="M987" s="13">
        <v>2653.21</v>
      </c>
      <c r="N987" s="13">
        <v>0</v>
      </c>
      <c r="O987" s="13">
        <v>190972.4</v>
      </c>
      <c r="P987" s="13">
        <v>15102197.82</v>
      </c>
      <c r="Q987" s="13">
        <v>79.099999999999994</v>
      </c>
      <c r="R987" s="13">
        <v>66.48</v>
      </c>
      <c r="S987" s="13">
        <v>-35.26</v>
      </c>
      <c r="T987" s="13" t="s">
        <v>808</v>
      </c>
      <c r="U987" s="13" t="s">
        <v>2170</v>
      </c>
      <c r="V987" s="13"/>
      <c r="W987" s="13"/>
      <c r="X987" s="13"/>
      <c r="Y987" s="13"/>
      <c r="Z987" s="13"/>
      <c r="AA987" s="13"/>
      <c r="AB987" s="14"/>
    </row>
    <row r="988" spans="1:28">
      <c r="A988" s="9" t="s">
        <v>2835</v>
      </c>
      <c r="B988" s="10" t="s">
        <v>1722</v>
      </c>
      <c r="C988" s="10" t="s">
        <v>277</v>
      </c>
      <c r="D988" s="10" t="s">
        <v>119</v>
      </c>
      <c r="E988" s="10" t="s">
        <v>61</v>
      </c>
      <c r="F988" s="10" t="s">
        <v>86</v>
      </c>
      <c r="G988" s="10">
        <v>11454.8</v>
      </c>
      <c r="H988" s="10">
        <v>137457.60000000001</v>
      </c>
      <c r="I988" s="10">
        <v>367.93</v>
      </c>
      <c r="J988" s="10">
        <v>205600.83</v>
      </c>
      <c r="K988" s="10">
        <v>558.79999999999995</v>
      </c>
      <c r="L988" s="10">
        <v>11.43</v>
      </c>
      <c r="M988" s="10">
        <v>800.5</v>
      </c>
      <c r="N988" s="10">
        <v>627.54</v>
      </c>
      <c r="O988" s="10">
        <v>924936.61</v>
      </c>
      <c r="P988" s="10">
        <v>12377749.939999999</v>
      </c>
      <c r="Q988" s="10">
        <v>13.4</v>
      </c>
      <c r="R988" s="10">
        <v>58.49</v>
      </c>
      <c r="S988" s="10">
        <v>-29.75</v>
      </c>
      <c r="T988" s="10" t="s">
        <v>2269</v>
      </c>
      <c r="U988" s="10" t="s">
        <v>282</v>
      </c>
      <c r="V988" s="10"/>
      <c r="W988" s="10"/>
      <c r="X988" s="10"/>
      <c r="Y988" s="10"/>
      <c r="Z988" s="10"/>
      <c r="AA988" s="10"/>
      <c r="AB988" s="11"/>
    </row>
    <row r="989" spans="1:28">
      <c r="A989" s="12" t="s">
        <v>2836</v>
      </c>
      <c r="B989" s="13" t="s">
        <v>2837</v>
      </c>
      <c r="C989" s="13" t="s">
        <v>51</v>
      </c>
      <c r="D989" s="13" t="s">
        <v>60</v>
      </c>
      <c r="E989" s="13" t="s">
        <v>90</v>
      </c>
      <c r="F989" s="13" t="s">
        <v>54</v>
      </c>
      <c r="G989" s="13">
        <v>16244.63</v>
      </c>
      <c r="H989" s="13">
        <v>194935.56</v>
      </c>
      <c r="I989" s="13">
        <v>893.94</v>
      </c>
      <c r="J989" s="13">
        <v>400000.93</v>
      </c>
      <c r="K989" s="13">
        <v>447.46</v>
      </c>
      <c r="L989" s="13">
        <v>7.52</v>
      </c>
      <c r="M989" s="13">
        <v>0</v>
      </c>
      <c r="N989" s="13">
        <v>3632.3</v>
      </c>
      <c r="O989" s="13">
        <v>233078.19</v>
      </c>
      <c r="P989" s="13">
        <v>16095155.77</v>
      </c>
      <c r="Q989" s="13">
        <v>69.099999999999994</v>
      </c>
      <c r="R989" s="13">
        <v>71.61</v>
      </c>
      <c r="S989" s="13">
        <v>-31.24</v>
      </c>
      <c r="T989" s="13" t="s">
        <v>1745</v>
      </c>
      <c r="U989" s="13" t="s">
        <v>2838</v>
      </c>
      <c r="V989" s="13"/>
      <c r="W989" s="13"/>
      <c r="X989" s="13"/>
      <c r="Y989" s="13"/>
      <c r="Z989" s="13"/>
      <c r="AA989" s="13"/>
      <c r="AB989" s="14"/>
    </row>
    <row r="990" spans="1:28">
      <c r="A990" s="9" t="s">
        <v>2839</v>
      </c>
      <c r="B990" s="10" t="s">
        <v>1594</v>
      </c>
      <c r="C990" s="10" t="s">
        <v>85</v>
      </c>
      <c r="D990" s="10" t="s">
        <v>100</v>
      </c>
      <c r="E990" s="10" t="s">
        <v>53</v>
      </c>
      <c r="F990" s="10" t="s">
        <v>75</v>
      </c>
      <c r="G990" s="10">
        <v>17069.64</v>
      </c>
      <c r="H990" s="10">
        <v>204835.68</v>
      </c>
      <c r="I990" s="10">
        <v>541.79999999999995</v>
      </c>
      <c r="J990" s="10">
        <v>112250.7</v>
      </c>
      <c r="K990" s="10">
        <v>207.18</v>
      </c>
      <c r="L990" s="10">
        <v>8.01</v>
      </c>
      <c r="M990" s="10">
        <v>4992.17</v>
      </c>
      <c r="N990" s="10">
        <v>700.12</v>
      </c>
      <c r="O990" s="10">
        <v>377021.55</v>
      </c>
      <c r="P990" s="10">
        <v>18047322.300000001</v>
      </c>
      <c r="Q990" s="10">
        <v>47.9</v>
      </c>
      <c r="R990" s="10">
        <v>63.1</v>
      </c>
      <c r="S990" s="10">
        <v>-8.93</v>
      </c>
      <c r="T990" s="10" t="s">
        <v>2840</v>
      </c>
      <c r="U990" s="10" t="s">
        <v>1633</v>
      </c>
      <c r="V990" s="10"/>
      <c r="W990" s="10"/>
      <c r="X990" s="10"/>
      <c r="Y990" s="10"/>
      <c r="Z990" s="10"/>
      <c r="AA990" s="10"/>
      <c r="AB990" s="11"/>
    </row>
    <row r="991" spans="1:28">
      <c r="A991" s="12" t="s">
        <v>2841</v>
      </c>
      <c r="B991" s="13" t="s">
        <v>2842</v>
      </c>
      <c r="C991" s="13" t="s">
        <v>66</v>
      </c>
      <c r="D991" s="13" t="s">
        <v>100</v>
      </c>
      <c r="E991" s="13" t="s">
        <v>74</v>
      </c>
      <c r="F991" s="13" t="s">
        <v>54</v>
      </c>
      <c r="G991" s="13">
        <v>436.33</v>
      </c>
      <c r="H991" s="13">
        <v>5235.96</v>
      </c>
      <c r="I991" s="13">
        <v>149.29</v>
      </c>
      <c r="J991" s="13">
        <v>3338.75</v>
      </c>
      <c r="K991" s="13">
        <v>22.36</v>
      </c>
      <c r="L991" s="13">
        <v>7.88</v>
      </c>
      <c r="M991" s="13">
        <v>0</v>
      </c>
      <c r="N991" s="13">
        <v>0</v>
      </c>
      <c r="O991" s="13">
        <v>826391.43</v>
      </c>
      <c r="P991" s="13">
        <v>16768309.74</v>
      </c>
      <c r="Q991" s="13">
        <v>20.3</v>
      </c>
      <c r="R991" s="13">
        <v>66.27</v>
      </c>
      <c r="S991" s="13">
        <v>-9.81</v>
      </c>
      <c r="T991" s="13" t="s">
        <v>2019</v>
      </c>
      <c r="U991" s="13" t="s">
        <v>413</v>
      </c>
      <c r="V991" s="13"/>
      <c r="W991" s="13"/>
      <c r="X991" s="13"/>
      <c r="Y991" s="13"/>
      <c r="Z991" s="13"/>
      <c r="AA991" s="13"/>
      <c r="AB991" s="14"/>
    </row>
    <row r="992" spans="1:28">
      <c r="A992" s="9" t="s">
        <v>2843</v>
      </c>
      <c r="B992" s="10" t="s">
        <v>2844</v>
      </c>
      <c r="C992" s="10" t="s">
        <v>72</v>
      </c>
      <c r="D992" s="10" t="s">
        <v>100</v>
      </c>
      <c r="E992" s="10" t="s">
        <v>74</v>
      </c>
      <c r="F992" s="10" t="s">
        <v>86</v>
      </c>
      <c r="G992" s="10">
        <v>4796.1099999999997</v>
      </c>
      <c r="H992" s="10">
        <v>57553.32</v>
      </c>
      <c r="I992" s="10">
        <v>94.67</v>
      </c>
      <c r="J992" s="10">
        <v>119079.43</v>
      </c>
      <c r="K992" s="10">
        <v>1257.8399999999999</v>
      </c>
      <c r="L992" s="10">
        <v>3.09</v>
      </c>
      <c r="M992" s="10">
        <v>297.8</v>
      </c>
      <c r="N992" s="10">
        <v>793.63</v>
      </c>
      <c r="O992" s="10">
        <v>223508.72</v>
      </c>
      <c r="P992" s="10">
        <v>20257351.949999999</v>
      </c>
      <c r="Q992" s="10">
        <v>90.6</v>
      </c>
      <c r="R992" s="10">
        <v>73.900000000000006</v>
      </c>
      <c r="S992" s="10">
        <v>26.78</v>
      </c>
      <c r="T992" s="10" t="s">
        <v>1170</v>
      </c>
      <c r="U992" s="10" t="s">
        <v>2378</v>
      </c>
      <c r="V992" s="10"/>
      <c r="W992" s="10"/>
      <c r="X992" s="10"/>
      <c r="Y992" s="10"/>
      <c r="Z992" s="10"/>
      <c r="AA992" s="10"/>
      <c r="AB992" s="11"/>
    </row>
    <row r="993" spans="1:28">
      <c r="A993" s="12" t="s">
        <v>2845</v>
      </c>
      <c r="B993" s="13" t="s">
        <v>1274</v>
      </c>
      <c r="C993" s="13" t="s">
        <v>99</v>
      </c>
      <c r="D993" s="13" t="s">
        <v>52</v>
      </c>
      <c r="E993" s="13" t="s">
        <v>133</v>
      </c>
      <c r="F993" s="13" t="s">
        <v>86</v>
      </c>
      <c r="G993" s="13">
        <v>16546.53</v>
      </c>
      <c r="H993" s="13">
        <v>198558.36</v>
      </c>
      <c r="I993" s="13">
        <v>480.33</v>
      </c>
      <c r="J993" s="13">
        <v>300857.86</v>
      </c>
      <c r="K993" s="13">
        <v>626.36</v>
      </c>
      <c r="L993" s="13">
        <v>51.67</v>
      </c>
      <c r="M993" s="13">
        <v>0</v>
      </c>
      <c r="N993" s="13">
        <v>0</v>
      </c>
      <c r="O993" s="13">
        <v>345292.44</v>
      </c>
      <c r="P993" s="13">
        <v>9360199.3599999994</v>
      </c>
      <c r="Q993" s="13">
        <v>27.1</v>
      </c>
      <c r="R993" s="13">
        <v>62.1</v>
      </c>
      <c r="S993" s="13">
        <v>-29.56</v>
      </c>
      <c r="T993" s="13" t="s">
        <v>1666</v>
      </c>
      <c r="U993" s="13" t="s">
        <v>986</v>
      </c>
      <c r="V993" s="13"/>
      <c r="W993" s="13"/>
      <c r="X993" s="13"/>
      <c r="Y993" s="13"/>
      <c r="Z993" s="13"/>
      <c r="AA993" s="13"/>
      <c r="AB993" s="14"/>
    </row>
    <row r="994" spans="1:28">
      <c r="A994" s="9" t="s">
        <v>2846</v>
      </c>
      <c r="B994" s="10" t="s">
        <v>674</v>
      </c>
      <c r="C994" s="10" t="s">
        <v>128</v>
      </c>
      <c r="D994" s="10" t="s">
        <v>52</v>
      </c>
      <c r="E994" s="10" t="s">
        <v>80</v>
      </c>
      <c r="F994" s="10" t="s">
        <v>86</v>
      </c>
      <c r="G994" s="10">
        <v>15147.22</v>
      </c>
      <c r="H994" s="10">
        <v>181766.64</v>
      </c>
      <c r="I994" s="10">
        <v>184.11</v>
      </c>
      <c r="J994" s="10">
        <v>403407.16</v>
      </c>
      <c r="K994" s="10">
        <v>2191.12</v>
      </c>
      <c r="L994" s="10">
        <v>8.64</v>
      </c>
      <c r="M994" s="10">
        <v>5088.32</v>
      </c>
      <c r="N994" s="10">
        <v>0</v>
      </c>
      <c r="O994" s="10">
        <v>815046.04</v>
      </c>
      <c r="P994" s="10">
        <v>7109014.21</v>
      </c>
      <c r="Q994" s="10">
        <v>8.6999999999999993</v>
      </c>
      <c r="R994" s="10">
        <v>68.58</v>
      </c>
      <c r="S994" s="10">
        <v>55.55</v>
      </c>
      <c r="T994" s="10" t="s">
        <v>2847</v>
      </c>
      <c r="U994" s="10" t="s">
        <v>1376</v>
      </c>
      <c r="V994" s="10"/>
      <c r="W994" s="10"/>
      <c r="X994" s="10"/>
      <c r="Y994" s="10"/>
      <c r="Z994" s="10"/>
      <c r="AA994" s="10"/>
      <c r="AB994" s="11"/>
    </row>
    <row r="995" spans="1:28">
      <c r="A995" s="12" t="s">
        <v>2848</v>
      </c>
      <c r="B995" s="13" t="s">
        <v>2849</v>
      </c>
      <c r="C995" s="13" t="s">
        <v>277</v>
      </c>
      <c r="D995" s="13" t="s">
        <v>119</v>
      </c>
      <c r="E995" s="13" t="s">
        <v>90</v>
      </c>
      <c r="F995" s="13" t="s">
        <v>54</v>
      </c>
      <c r="G995" s="13">
        <v>12919.84</v>
      </c>
      <c r="H995" s="13">
        <v>155038.07999999999</v>
      </c>
      <c r="I995" s="13">
        <v>954.08</v>
      </c>
      <c r="J995" s="13">
        <v>347862.53</v>
      </c>
      <c r="K995" s="13">
        <v>364.61</v>
      </c>
      <c r="L995" s="13">
        <v>3.03</v>
      </c>
      <c r="M995" s="13">
        <v>0</v>
      </c>
      <c r="N995" s="13">
        <v>1766.74</v>
      </c>
      <c r="O995" s="13">
        <v>760337.06</v>
      </c>
      <c r="P995" s="13">
        <v>4433253.92</v>
      </c>
      <c r="Q995" s="13">
        <v>5.8</v>
      </c>
      <c r="R995" s="13">
        <v>56.68</v>
      </c>
      <c r="S995" s="13">
        <v>15.8</v>
      </c>
      <c r="T995" s="13" t="s">
        <v>1376</v>
      </c>
      <c r="U995" s="13" t="s">
        <v>2065</v>
      </c>
      <c r="V995" s="13"/>
      <c r="W995" s="13"/>
      <c r="X995" s="13"/>
      <c r="Y995" s="13"/>
      <c r="Z995" s="13"/>
      <c r="AA995" s="13"/>
      <c r="AB995" s="14"/>
    </row>
    <row r="996" spans="1:28">
      <c r="A996" s="9" t="s">
        <v>2850</v>
      </c>
      <c r="B996" s="10" t="s">
        <v>1753</v>
      </c>
      <c r="C996" s="10" t="s">
        <v>59</v>
      </c>
      <c r="D996" s="10" t="s">
        <v>60</v>
      </c>
      <c r="E996" s="10" t="s">
        <v>74</v>
      </c>
      <c r="F996" s="10" t="s">
        <v>75</v>
      </c>
      <c r="G996" s="10">
        <v>3990.19</v>
      </c>
      <c r="H996" s="10">
        <v>47882.28</v>
      </c>
      <c r="I996" s="10">
        <v>135.19999999999999</v>
      </c>
      <c r="J996" s="10">
        <v>85570.03</v>
      </c>
      <c r="K996" s="10">
        <v>632.91</v>
      </c>
      <c r="L996" s="10">
        <v>9.4499999999999993</v>
      </c>
      <c r="M996" s="10">
        <v>683.68</v>
      </c>
      <c r="N996" s="10">
        <v>0</v>
      </c>
      <c r="O996" s="10">
        <v>540483.78</v>
      </c>
      <c r="P996" s="10">
        <v>22519510.510000002</v>
      </c>
      <c r="Q996" s="10"/>
      <c r="R996" s="10">
        <v>69.17</v>
      </c>
      <c r="S996" s="10">
        <v>53.64</v>
      </c>
      <c r="T996" s="10" t="s">
        <v>935</v>
      </c>
      <c r="U996" s="10" t="s">
        <v>189</v>
      </c>
      <c r="V996" s="10"/>
      <c r="W996" s="10"/>
      <c r="X996" s="10"/>
      <c r="Y996" s="10"/>
      <c r="Z996" s="10"/>
      <c r="AA996" s="10"/>
      <c r="AB996" s="11"/>
    </row>
    <row r="997" spans="1:28">
      <c r="A997" s="12" t="s">
        <v>2851</v>
      </c>
      <c r="B997" s="13" t="s">
        <v>2852</v>
      </c>
      <c r="C997" s="13" t="s">
        <v>105</v>
      </c>
      <c r="D997" s="13" t="s">
        <v>60</v>
      </c>
      <c r="E997" s="13" t="s">
        <v>61</v>
      </c>
      <c r="F997" s="13" t="s">
        <v>75</v>
      </c>
      <c r="G997" s="13">
        <v>8510.11</v>
      </c>
      <c r="H997" s="13">
        <v>102121.32</v>
      </c>
      <c r="I997" s="13">
        <v>704.71</v>
      </c>
      <c r="J997" s="13">
        <v>136112.99</v>
      </c>
      <c r="K997" s="13">
        <v>193.15</v>
      </c>
      <c r="L997" s="13">
        <v>3.39</v>
      </c>
      <c r="M997" s="13">
        <v>0</v>
      </c>
      <c r="N997" s="13">
        <v>1072.1300000000001</v>
      </c>
      <c r="O997" s="13">
        <v>373583.57</v>
      </c>
      <c r="P997" s="13">
        <v>15527819.130000001</v>
      </c>
      <c r="Q997" s="13">
        <v>41.6</v>
      </c>
      <c r="R997" s="13">
        <v>71.62</v>
      </c>
      <c r="S997" s="13">
        <v>56.02</v>
      </c>
      <c r="T997" s="13" t="s">
        <v>412</v>
      </c>
      <c r="U997" s="13" t="s">
        <v>2043</v>
      </c>
      <c r="V997" s="13"/>
      <c r="W997" s="13"/>
      <c r="X997" s="13"/>
      <c r="Y997" s="13"/>
      <c r="Z997" s="13"/>
      <c r="AA997" s="13"/>
      <c r="AB997" s="14"/>
    </row>
    <row r="998" spans="1:28">
      <c r="A998" s="9" t="s">
        <v>2853</v>
      </c>
      <c r="B998" s="10" t="s">
        <v>2854</v>
      </c>
      <c r="C998" s="10" t="s">
        <v>85</v>
      </c>
      <c r="D998" s="10" t="s">
        <v>60</v>
      </c>
      <c r="E998" s="10" t="s">
        <v>80</v>
      </c>
      <c r="F998" s="10" t="s">
        <v>86</v>
      </c>
      <c r="G998" s="10">
        <v>15499.59</v>
      </c>
      <c r="H998" s="10">
        <v>185995.08</v>
      </c>
      <c r="I998" s="10">
        <v>266.08999999999997</v>
      </c>
      <c r="J998" s="10">
        <v>469863.38</v>
      </c>
      <c r="K998" s="10">
        <v>1765.81</v>
      </c>
      <c r="L998" s="10">
        <v>10.83</v>
      </c>
      <c r="M998" s="10">
        <v>4910.37</v>
      </c>
      <c r="N998" s="10">
        <v>1729.45</v>
      </c>
      <c r="O998" s="10">
        <v>843255.08</v>
      </c>
      <c r="P998" s="10">
        <v>3693577.46</v>
      </c>
      <c r="Q998" s="10">
        <v>4.4000000000000004</v>
      </c>
      <c r="R998" s="10">
        <v>74.55</v>
      </c>
      <c r="S998" s="10">
        <v>57.85</v>
      </c>
      <c r="T998" s="10" t="s">
        <v>2855</v>
      </c>
      <c r="U998" s="10" t="s">
        <v>1778</v>
      </c>
      <c r="V998" s="10"/>
      <c r="W998" s="10"/>
      <c r="X998" s="10"/>
      <c r="Y998" s="10"/>
      <c r="Z998" s="10"/>
      <c r="AA998" s="10"/>
      <c r="AB998" s="11"/>
    </row>
    <row r="999" spans="1:28">
      <c r="A999" s="12" t="s">
        <v>2856</v>
      </c>
      <c r="B999" s="13" t="s">
        <v>2857</v>
      </c>
      <c r="C999" s="13" t="s">
        <v>277</v>
      </c>
      <c r="D999" s="13" t="s">
        <v>52</v>
      </c>
      <c r="E999" s="13" t="s">
        <v>90</v>
      </c>
      <c r="F999" s="13" t="s">
        <v>75</v>
      </c>
      <c r="G999" s="13">
        <v>3249.7</v>
      </c>
      <c r="H999" s="13">
        <v>38996.400000000001</v>
      </c>
      <c r="I999" s="13">
        <v>788.71</v>
      </c>
      <c r="J999" s="13">
        <v>67799.47</v>
      </c>
      <c r="K999" s="13">
        <v>85.96</v>
      </c>
      <c r="L999" s="13">
        <v>11.45</v>
      </c>
      <c r="M999" s="13">
        <v>501.2</v>
      </c>
      <c r="N999" s="13">
        <v>122.28</v>
      </c>
      <c r="O999" s="13">
        <v>494784.32</v>
      </c>
      <c r="P999" s="13">
        <v>13128614.460000001</v>
      </c>
      <c r="Q999" s="13">
        <v>26.5</v>
      </c>
      <c r="R999" s="13">
        <v>73.55</v>
      </c>
      <c r="S999" s="13">
        <v>48.29</v>
      </c>
      <c r="T999" s="13" t="s">
        <v>2858</v>
      </c>
      <c r="U999" s="13" t="s">
        <v>1679</v>
      </c>
      <c r="V999" s="13"/>
      <c r="W999" s="13"/>
      <c r="X999" s="13"/>
      <c r="Y999" s="13"/>
      <c r="Z999" s="13"/>
      <c r="AA999" s="13"/>
      <c r="AB999" s="14"/>
    </row>
    <row r="1000" spans="1:28">
      <c r="A1000" s="9" t="s">
        <v>2859</v>
      </c>
      <c r="B1000" s="10" t="s">
        <v>2860</v>
      </c>
      <c r="C1000" s="10" t="s">
        <v>138</v>
      </c>
      <c r="D1000" s="10" t="s">
        <v>73</v>
      </c>
      <c r="E1000" s="10" t="s">
        <v>53</v>
      </c>
      <c r="F1000" s="10" t="s">
        <v>86</v>
      </c>
      <c r="G1000" s="10">
        <v>16624.79</v>
      </c>
      <c r="H1000" s="10">
        <v>199497.48</v>
      </c>
      <c r="I1000" s="10">
        <v>479.42</v>
      </c>
      <c r="J1000" s="10">
        <v>436842.47</v>
      </c>
      <c r="K1000" s="10">
        <v>911.19</v>
      </c>
      <c r="L1000" s="10">
        <v>4.9800000000000004</v>
      </c>
      <c r="M1000" s="10">
        <v>4173.53</v>
      </c>
      <c r="N1000" s="10">
        <v>0</v>
      </c>
      <c r="O1000" s="10">
        <v>692715.52000000002</v>
      </c>
      <c r="P1000" s="10">
        <v>14776088.33</v>
      </c>
      <c r="Q1000" s="10">
        <v>21.3</v>
      </c>
      <c r="R1000" s="10">
        <v>-26.11</v>
      </c>
      <c r="S1000" s="10">
        <v>37.01</v>
      </c>
      <c r="T1000" s="10" t="s">
        <v>2422</v>
      </c>
      <c r="U1000" s="10" t="s">
        <v>2073</v>
      </c>
      <c r="V1000" s="10"/>
      <c r="W1000" s="10"/>
      <c r="X1000" s="10"/>
      <c r="Y1000" s="10"/>
      <c r="Z1000" s="10"/>
      <c r="AA1000" s="10"/>
      <c r="AB1000" s="11"/>
    </row>
    <row r="1001" spans="1:28">
      <c r="A1001" s="12" t="s">
        <v>2861</v>
      </c>
      <c r="B1001" s="13" t="s">
        <v>517</v>
      </c>
      <c r="C1001" s="13" t="s">
        <v>51</v>
      </c>
      <c r="D1001" s="13" t="s">
        <v>52</v>
      </c>
      <c r="E1001" s="13" t="s">
        <v>90</v>
      </c>
      <c r="F1001" s="13" t="s">
        <v>86</v>
      </c>
      <c r="G1001" s="13">
        <v>12653.39</v>
      </c>
      <c r="H1001" s="13">
        <v>151840.68</v>
      </c>
      <c r="I1001" s="13">
        <v>1231.67</v>
      </c>
      <c r="J1001" s="13">
        <v>136506</v>
      </c>
      <c r="K1001" s="13">
        <v>110.83</v>
      </c>
      <c r="L1001" s="13">
        <v>8.91</v>
      </c>
      <c r="M1001" s="13">
        <v>0</v>
      </c>
      <c r="N1001" s="13">
        <v>0</v>
      </c>
      <c r="O1001" s="13">
        <v>577762.39</v>
      </c>
      <c r="P1001" s="13">
        <v>6897907.5899999999</v>
      </c>
      <c r="Q1001" s="13">
        <v>11.9</v>
      </c>
      <c r="R1001" s="13">
        <v>73.83</v>
      </c>
      <c r="S1001" s="13">
        <v>52.89</v>
      </c>
      <c r="T1001" s="13" t="s">
        <v>2862</v>
      </c>
      <c r="U1001" s="13" t="s">
        <v>1199</v>
      </c>
      <c r="V1001" s="13"/>
      <c r="W1001" s="13"/>
      <c r="X1001" s="13"/>
      <c r="Y1001" s="13"/>
      <c r="Z1001" s="13"/>
      <c r="AA1001" s="13"/>
      <c r="AB1001" s="14"/>
    </row>
    <row r="1002" spans="1:28">
      <c r="A1002" s="9" t="s">
        <v>2863</v>
      </c>
      <c r="B1002" s="10" t="s">
        <v>1935</v>
      </c>
      <c r="C1002" s="10" t="s">
        <v>105</v>
      </c>
      <c r="D1002" s="10" t="s">
        <v>52</v>
      </c>
      <c r="E1002" s="10" t="s">
        <v>90</v>
      </c>
      <c r="F1002" s="10" t="s">
        <v>86</v>
      </c>
      <c r="G1002" s="10">
        <v>17002.580000000002</v>
      </c>
      <c r="H1002" s="10">
        <v>204030.96</v>
      </c>
      <c r="I1002" s="10">
        <v>823.7</v>
      </c>
      <c r="J1002" s="10">
        <v>476994.35</v>
      </c>
      <c r="K1002" s="10">
        <v>579.09</v>
      </c>
      <c r="L1002" s="10">
        <v>1.52</v>
      </c>
      <c r="M1002" s="10">
        <v>3750.76</v>
      </c>
      <c r="N1002" s="10">
        <v>0</v>
      </c>
      <c r="O1002" s="10">
        <v>641679.80000000005</v>
      </c>
      <c r="P1002" s="10">
        <v>8576401.5999999996</v>
      </c>
      <c r="Q1002" s="10">
        <v>13.4</v>
      </c>
      <c r="R1002" s="10">
        <v>79.819999999999993</v>
      </c>
      <c r="S1002" s="10">
        <v>-26.12</v>
      </c>
      <c r="T1002" s="10" t="s">
        <v>2864</v>
      </c>
      <c r="U1002" s="10" t="s">
        <v>1890</v>
      </c>
      <c r="V1002" s="10"/>
      <c r="W1002" s="10"/>
      <c r="X1002" s="10"/>
      <c r="Y1002" s="10"/>
      <c r="Z1002" s="10"/>
      <c r="AA1002" s="10"/>
      <c r="AB1002" s="11"/>
    </row>
    <row r="1003" spans="1:28">
      <c r="A1003" s="12" t="s">
        <v>2865</v>
      </c>
      <c r="B1003" s="13" t="s">
        <v>2866</v>
      </c>
      <c r="C1003" s="13" t="s">
        <v>51</v>
      </c>
      <c r="D1003" s="13" t="s">
        <v>100</v>
      </c>
      <c r="E1003" s="13" t="s">
        <v>61</v>
      </c>
      <c r="F1003" s="13" t="s">
        <v>75</v>
      </c>
      <c r="G1003" s="13">
        <v>11968.02</v>
      </c>
      <c r="H1003" s="13">
        <v>143616.24</v>
      </c>
      <c r="I1003" s="13">
        <v>690.36</v>
      </c>
      <c r="J1003" s="13">
        <v>212590.5</v>
      </c>
      <c r="K1003" s="13">
        <v>307.94</v>
      </c>
      <c r="L1003" s="13">
        <v>4.0599999999999996</v>
      </c>
      <c r="M1003" s="13">
        <v>0</v>
      </c>
      <c r="N1003" s="13">
        <v>590.79999999999995</v>
      </c>
      <c r="O1003" s="13">
        <v>217798.92</v>
      </c>
      <c r="P1003" s="13">
        <v>11497847.15</v>
      </c>
      <c r="Q1003" s="13">
        <v>52.8</v>
      </c>
      <c r="R1003" s="13">
        <v>65</v>
      </c>
      <c r="S1003" s="13">
        <v>58.55</v>
      </c>
      <c r="T1003" s="13" t="s">
        <v>2867</v>
      </c>
      <c r="U1003" s="13" t="s">
        <v>2314</v>
      </c>
      <c r="V1003" s="13"/>
      <c r="W1003" s="13"/>
      <c r="X1003" s="13"/>
      <c r="Y1003" s="13"/>
      <c r="Z1003" s="13"/>
      <c r="AA1003" s="13"/>
      <c r="AB1003" s="14"/>
    </row>
    <row r="1004" spans="1:28">
      <c r="A1004" s="9" t="s">
        <v>2868</v>
      </c>
      <c r="B1004" s="10" t="s">
        <v>2259</v>
      </c>
      <c r="C1004" s="10" t="s">
        <v>175</v>
      </c>
      <c r="D1004" s="10" t="s">
        <v>60</v>
      </c>
      <c r="E1004" s="10" t="s">
        <v>53</v>
      </c>
      <c r="F1004" s="10" t="s">
        <v>54</v>
      </c>
      <c r="G1004" s="10">
        <v>12902.35</v>
      </c>
      <c r="H1004" s="10">
        <v>154828.20000000001</v>
      </c>
      <c r="I1004" s="10">
        <v>391.83</v>
      </c>
      <c r="J1004" s="10">
        <v>397745.48</v>
      </c>
      <c r="K1004" s="10">
        <v>1015.1</v>
      </c>
      <c r="L1004" s="10">
        <v>7.25</v>
      </c>
      <c r="M1004" s="10">
        <v>3134.7</v>
      </c>
      <c r="N1004" s="10">
        <v>1098.6400000000001</v>
      </c>
      <c r="O1004" s="10">
        <v>515952.07</v>
      </c>
      <c r="P1004" s="10">
        <v>15963005.93</v>
      </c>
      <c r="Q1004" s="10">
        <v>30.9</v>
      </c>
      <c r="R1004" s="10">
        <v>65.69</v>
      </c>
      <c r="S1004" s="10">
        <v>28.6</v>
      </c>
      <c r="T1004" s="10" t="s">
        <v>345</v>
      </c>
      <c r="U1004" s="10" t="s">
        <v>907</v>
      </c>
      <c r="V1004" s="10"/>
      <c r="W1004" s="10"/>
      <c r="X1004" s="10"/>
      <c r="Y1004" s="10"/>
      <c r="Z1004" s="10"/>
      <c r="AA1004" s="10"/>
      <c r="AB1004" s="11"/>
    </row>
    <row r="1005" spans="1:28">
      <c r="A1005" s="12" t="s">
        <v>2869</v>
      </c>
      <c r="B1005" s="13" t="s">
        <v>2870</v>
      </c>
      <c r="C1005" s="13" t="s">
        <v>105</v>
      </c>
      <c r="D1005" s="13" t="s">
        <v>73</v>
      </c>
      <c r="E1005" s="13" t="s">
        <v>53</v>
      </c>
      <c r="F1005" s="13" t="s">
        <v>54</v>
      </c>
      <c r="G1005" s="13">
        <v>10021.34</v>
      </c>
      <c r="H1005" s="13">
        <v>120256.08</v>
      </c>
      <c r="I1005" s="13">
        <v>406.79</v>
      </c>
      <c r="J1005" s="13">
        <v>183648.96</v>
      </c>
      <c r="K1005" s="13">
        <v>451.46</v>
      </c>
      <c r="L1005" s="13">
        <v>5.01</v>
      </c>
      <c r="M1005" s="13">
        <v>0</v>
      </c>
      <c r="N1005" s="13">
        <v>1548.62</v>
      </c>
      <c r="O1005" s="13">
        <v>499160.63</v>
      </c>
      <c r="P1005" s="13">
        <v>2178132.17</v>
      </c>
      <c r="Q1005" s="13">
        <v>4.4000000000000004</v>
      </c>
      <c r="R1005" s="13">
        <v>57.31</v>
      </c>
      <c r="S1005" s="13">
        <v>-34.81</v>
      </c>
      <c r="T1005" s="13" t="s">
        <v>319</v>
      </c>
      <c r="U1005" s="13" t="s">
        <v>2871</v>
      </c>
      <c r="V1005" s="13"/>
      <c r="W1005" s="13"/>
      <c r="X1005" s="13"/>
      <c r="Y1005" s="13"/>
      <c r="Z1005" s="13"/>
      <c r="AA1005" s="13"/>
      <c r="AB1005" s="14"/>
    </row>
    <row r="1006" spans="1:28">
      <c r="A1006" s="9" t="s">
        <v>2872</v>
      </c>
      <c r="B1006" s="10" t="s">
        <v>2873</v>
      </c>
      <c r="C1006" s="10" t="s">
        <v>143</v>
      </c>
      <c r="D1006" s="10" t="s">
        <v>60</v>
      </c>
      <c r="E1006" s="10" t="s">
        <v>74</v>
      </c>
      <c r="F1006" s="10" t="s">
        <v>54</v>
      </c>
      <c r="G1006" s="10">
        <v>9993.5499999999993</v>
      </c>
      <c r="H1006" s="10">
        <v>119922.6</v>
      </c>
      <c r="I1006" s="10">
        <v>151.29</v>
      </c>
      <c r="J1006" s="10">
        <v>286186.74</v>
      </c>
      <c r="K1006" s="10">
        <v>1891.64</v>
      </c>
      <c r="L1006" s="10">
        <v>8.89</v>
      </c>
      <c r="M1006" s="10">
        <v>2773.61</v>
      </c>
      <c r="N1006" s="10">
        <v>1839</v>
      </c>
      <c r="O1006" s="10">
        <v>581814.74</v>
      </c>
      <c r="P1006" s="10">
        <v>1088867.81</v>
      </c>
      <c r="Q1006" s="10">
        <v>1.9</v>
      </c>
      <c r="R1006" s="10">
        <v>71.209999999999994</v>
      </c>
      <c r="S1006" s="10">
        <v>4.2300000000000004</v>
      </c>
      <c r="T1006" s="10" t="s">
        <v>1823</v>
      </c>
      <c r="U1006" s="10" t="s">
        <v>2874</v>
      </c>
      <c r="V1006" s="10"/>
      <c r="W1006" s="10"/>
      <c r="X1006" s="10"/>
      <c r="Y1006" s="10"/>
      <c r="Z1006" s="10"/>
      <c r="AA1006" s="10"/>
      <c r="AB1006" s="11"/>
    </row>
    <row r="1007" spans="1:28">
      <c r="A1007" s="12" t="s">
        <v>2875</v>
      </c>
      <c r="B1007" s="13" t="s">
        <v>2876</v>
      </c>
      <c r="C1007" s="13" t="s">
        <v>128</v>
      </c>
      <c r="D1007" s="13" t="s">
        <v>52</v>
      </c>
      <c r="E1007" s="13" t="s">
        <v>74</v>
      </c>
      <c r="F1007" s="13" t="s">
        <v>86</v>
      </c>
      <c r="G1007" s="13">
        <v>3775.4</v>
      </c>
      <c r="H1007" s="13">
        <v>45304.800000000003</v>
      </c>
      <c r="I1007" s="13">
        <v>105.03</v>
      </c>
      <c r="J1007" s="13">
        <v>53091.24</v>
      </c>
      <c r="K1007" s="13">
        <v>505.49</v>
      </c>
      <c r="L1007" s="13">
        <v>9.61</v>
      </c>
      <c r="M1007" s="13">
        <v>578.79999999999995</v>
      </c>
      <c r="N1007" s="13">
        <v>900.85</v>
      </c>
      <c r="O1007" s="13">
        <v>516492.49</v>
      </c>
      <c r="P1007" s="13">
        <v>13416709.51</v>
      </c>
      <c r="Q1007" s="13">
        <v>26</v>
      </c>
      <c r="R1007" s="13">
        <v>66.69</v>
      </c>
      <c r="S1007" s="13">
        <v>5.91</v>
      </c>
      <c r="T1007" s="13" t="s">
        <v>2877</v>
      </c>
      <c r="U1007" s="13" t="s">
        <v>2878</v>
      </c>
      <c r="V1007" s="13"/>
      <c r="W1007" s="13"/>
      <c r="X1007" s="13"/>
      <c r="Y1007" s="13"/>
      <c r="Z1007" s="13"/>
      <c r="AA1007" s="13"/>
      <c r="AB1007" s="14"/>
    </row>
    <row r="1008" spans="1:28">
      <c r="A1008" s="9" t="s">
        <v>2879</v>
      </c>
      <c r="B1008" s="10" t="s">
        <v>2880</v>
      </c>
      <c r="C1008" s="10" t="s">
        <v>66</v>
      </c>
      <c r="D1008" s="10" t="s">
        <v>119</v>
      </c>
      <c r="E1008" s="10" t="s">
        <v>133</v>
      </c>
      <c r="F1008" s="10" t="s">
        <v>54</v>
      </c>
      <c r="G1008" s="10">
        <v>8633.8799999999992</v>
      </c>
      <c r="H1008" s="10">
        <v>103606.56</v>
      </c>
      <c r="I1008" s="10">
        <v>638.05999999999995</v>
      </c>
      <c r="J1008" s="10">
        <v>67097.55</v>
      </c>
      <c r="K1008" s="10">
        <v>105.16</v>
      </c>
      <c r="L1008" s="10">
        <v>4.21</v>
      </c>
      <c r="M1008" s="10">
        <v>0</v>
      </c>
      <c r="N1008" s="10">
        <v>0</v>
      </c>
      <c r="O1008" s="10">
        <v>586215.4</v>
      </c>
      <c r="P1008" s="10">
        <v>17710365.390000001</v>
      </c>
      <c r="Q1008" s="10">
        <v>30.2</v>
      </c>
      <c r="R1008" s="10">
        <v>70.38</v>
      </c>
      <c r="S1008" s="10">
        <v>1.84</v>
      </c>
      <c r="T1008" s="10" t="s">
        <v>2881</v>
      </c>
      <c r="U1008" s="10" t="s">
        <v>1140</v>
      </c>
      <c r="V1008" s="10"/>
      <c r="W1008" s="10"/>
      <c r="X1008" s="10"/>
      <c r="Y1008" s="10"/>
      <c r="Z1008" s="10"/>
      <c r="AA1008" s="10"/>
      <c r="AB1008" s="11"/>
    </row>
    <row r="1009" spans="1:28">
      <c r="A1009" s="12" t="s">
        <v>2882</v>
      </c>
      <c r="B1009" s="13" t="s">
        <v>2101</v>
      </c>
      <c r="C1009" s="13" t="s">
        <v>128</v>
      </c>
      <c r="D1009" s="13" t="s">
        <v>60</v>
      </c>
      <c r="E1009" s="13" t="s">
        <v>90</v>
      </c>
      <c r="F1009" s="13" t="s">
        <v>75</v>
      </c>
      <c r="G1009" s="13">
        <v>9761.49</v>
      </c>
      <c r="H1009" s="13">
        <v>117137.88</v>
      </c>
      <c r="I1009" s="13">
        <v>1027.94</v>
      </c>
      <c r="J1009" s="13">
        <v>338962.84</v>
      </c>
      <c r="K1009" s="13">
        <v>329.75</v>
      </c>
      <c r="L1009" s="13">
        <v>5.68</v>
      </c>
      <c r="M1009" s="13">
        <v>0</v>
      </c>
      <c r="N1009" s="13">
        <v>187.47</v>
      </c>
      <c r="O1009" s="13">
        <v>857121.26</v>
      </c>
      <c r="P1009" s="13">
        <v>3362773.71</v>
      </c>
      <c r="Q1009" s="13">
        <v>3.9</v>
      </c>
      <c r="R1009" s="13">
        <v>79.349999999999994</v>
      </c>
      <c r="S1009" s="13">
        <v>-30.57</v>
      </c>
      <c r="T1009" s="13" t="s">
        <v>2883</v>
      </c>
      <c r="U1009" s="13" t="s">
        <v>481</v>
      </c>
      <c r="V1009" s="13"/>
      <c r="W1009" s="13"/>
      <c r="X1009" s="13"/>
      <c r="Y1009" s="13"/>
      <c r="Z1009" s="13"/>
      <c r="AA1009" s="13"/>
      <c r="AB1009" s="14"/>
    </row>
    <row r="1010" spans="1:28">
      <c r="A1010" s="9" t="s">
        <v>2884</v>
      </c>
      <c r="B1010" s="10" t="s">
        <v>2694</v>
      </c>
      <c r="C1010" s="10" t="s">
        <v>51</v>
      </c>
      <c r="D1010" s="10" t="s">
        <v>119</v>
      </c>
      <c r="E1010" s="10" t="s">
        <v>74</v>
      </c>
      <c r="F1010" s="10" t="s">
        <v>54</v>
      </c>
      <c r="G1010" s="10">
        <v>5297.8</v>
      </c>
      <c r="H1010" s="10">
        <v>63573.599999999999</v>
      </c>
      <c r="I1010" s="10">
        <v>81.52</v>
      </c>
      <c r="J1010" s="10">
        <v>123209.89</v>
      </c>
      <c r="K1010" s="10">
        <v>-1511.41</v>
      </c>
      <c r="L1010" s="10">
        <v>2.17</v>
      </c>
      <c r="M1010" s="10">
        <v>0</v>
      </c>
      <c r="N1010" s="10">
        <v>671.2</v>
      </c>
      <c r="O1010" s="10">
        <v>918767.13</v>
      </c>
      <c r="P1010" s="10">
        <v>16156590.59</v>
      </c>
      <c r="Q1010" s="10">
        <v>17.600000000000001</v>
      </c>
      <c r="R1010" s="10">
        <v>80.45</v>
      </c>
      <c r="S1010" s="10">
        <v>-26.78</v>
      </c>
      <c r="T1010" s="10" t="s">
        <v>2647</v>
      </c>
      <c r="U1010" s="10" t="s">
        <v>2885</v>
      </c>
      <c r="V1010" s="10"/>
      <c r="W1010" s="10"/>
      <c r="X1010" s="10"/>
      <c r="Y1010" s="10"/>
      <c r="Z1010" s="10"/>
      <c r="AA1010" s="10"/>
      <c r="AB1010" s="11"/>
    </row>
    <row r="1011" spans="1:28">
      <c r="A1011" s="12" t="s">
        <v>2886</v>
      </c>
      <c r="B1011" s="13" t="s">
        <v>2887</v>
      </c>
      <c r="C1011" s="13" t="s">
        <v>72</v>
      </c>
      <c r="D1011" s="13" t="s">
        <v>60</v>
      </c>
      <c r="E1011" s="13" t="s">
        <v>90</v>
      </c>
      <c r="F1011" s="13" t="s">
        <v>54</v>
      </c>
      <c r="G1011" s="13">
        <v>12263.23</v>
      </c>
      <c r="H1011" s="13">
        <v>147158.76</v>
      </c>
      <c r="I1011" s="13">
        <v>1134.9100000000001</v>
      </c>
      <c r="J1011" s="13">
        <v>204797.98</v>
      </c>
      <c r="K1011" s="13">
        <v>180.45</v>
      </c>
      <c r="L1011" s="13">
        <v>7.05</v>
      </c>
      <c r="M1011" s="13">
        <v>0</v>
      </c>
      <c r="N1011" s="13">
        <v>0</v>
      </c>
      <c r="O1011" s="13">
        <v>654013.22</v>
      </c>
      <c r="P1011" s="13">
        <v>24748397.109999999</v>
      </c>
      <c r="Q1011" s="13">
        <v>37.799999999999997</v>
      </c>
      <c r="R1011" s="13">
        <v>73.67</v>
      </c>
      <c r="S1011" s="13">
        <v>14.27</v>
      </c>
      <c r="T1011" s="13" t="s">
        <v>2888</v>
      </c>
      <c r="U1011" s="13" t="s">
        <v>233</v>
      </c>
      <c r="V1011" s="13"/>
      <c r="W1011" s="13"/>
      <c r="X1011" s="13"/>
      <c r="Y1011" s="13"/>
      <c r="Z1011" s="13"/>
      <c r="AA1011" s="13"/>
      <c r="AB1011" s="14"/>
    </row>
    <row r="1012" spans="1:28">
      <c r="A1012" s="9" t="s">
        <v>2889</v>
      </c>
      <c r="B1012" s="10" t="s">
        <v>2890</v>
      </c>
      <c r="C1012" s="10" t="s">
        <v>66</v>
      </c>
      <c r="D1012" s="10" t="s">
        <v>73</v>
      </c>
      <c r="E1012" s="10" t="s">
        <v>67</v>
      </c>
      <c r="F1012" s="10" t="s">
        <v>86</v>
      </c>
      <c r="G1012" s="10">
        <v>10529.63</v>
      </c>
      <c r="H1012" s="10">
        <v>126355.56</v>
      </c>
      <c r="I1012" s="10">
        <v>865.42</v>
      </c>
      <c r="J1012" s="10">
        <v>127089.24</v>
      </c>
      <c r="K1012" s="10">
        <v>146.85</v>
      </c>
      <c r="L1012" s="10">
        <v>0.6</v>
      </c>
      <c r="M1012" s="10">
        <v>0</v>
      </c>
      <c r="N1012" s="10">
        <v>0</v>
      </c>
      <c r="O1012" s="10">
        <v>920043.8</v>
      </c>
      <c r="P1012" s="10">
        <v>14916259.359999999</v>
      </c>
      <c r="Q1012" s="10">
        <v>16.2</v>
      </c>
      <c r="R1012" s="10">
        <v>62.94</v>
      </c>
      <c r="S1012" s="10">
        <v>2.4700000000000002</v>
      </c>
      <c r="T1012" s="10" t="s">
        <v>2891</v>
      </c>
      <c r="U1012" s="10" t="s">
        <v>711</v>
      </c>
      <c r="V1012" s="10"/>
      <c r="W1012" s="10"/>
      <c r="X1012" s="10"/>
      <c r="Y1012" s="10"/>
      <c r="Z1012" s="10"/>
      <c r="AA1012" s="10"/>
      <c r="AB1012" s="11"/>
    </row>
    <row r="1013" spans="1:28">
      <c r="A1013" s="12" t="s">
        <v>2892</v>
      </c>
      <c r="B1013" s="13" t="s">
        <v>1950</v>
      </c>
      <c r="C1013" s="13" t="s">
        <v>277</v>
      </c>
      <c r="D1013" s="13" t="s">
        <v>52</v>
      </c>
      <c r="E1013" s="13" t="s">
        <v>61</v>
      </c>
      <c r="F1013" s="13" t="s">
        <v>75</v>
      </c>
      <c r="G1013" s="13">
        <v>15476.03</v>
      </c>
      <c r="H1013" s="13">
        <v>185712.36</v>
      </c>
      <c r="I1013" s="13">
        <v>460.75</v>
      </c>
      <c r="J1013" s="13">
        <v>508356.52</v>
      </c>
      <c r="K1013" s="13">
        <v>1103.32</v>
      </c>
      <c r="L1013" s="13">
        <v>1.19</v>
      </c>
      <c r="M1013" s="13">
        <v>0</v>
      </c>
      <c r="N1013" s="13">
        <v>1783.72</v>
      </c>
      <c r="O1013" s="13">
        <v>495123.14</v>
      </c>
      <c r="P1013" s="13">
        <v>13271315.859999999</v>
      </c>
      <c r="Q1013" s="13">
        <v>26.8</v>
      </c>
      <c r="R1013" s="13">
        <v>78</v>
      </c>
      <c r="S1013" s="13">
        <v>-22.77</v>
      </c>
      <c r="T1013" s="13" t="s">
        <v>114</v>
      </c>
      <c r="U1013" s="13" t="s">
        <v>115</v>
      </c>
      <c r="V1013" s="13"/>
      <c r="W1013" s="13"/>
      <c r="X1013" s="13"/>
      <c r="Y1013" s="13"/>
      <c r="Z1013" s="13"/>
      <c r="AA1013" s="13"/>
      <c r="AB1013" s="14"/>
    </row>
    <row r="1014" spans="1:28">
      <c r="A1014" s="9" t="s">
        <v>2893</v>
      </c>
      <c r="B1014" s="10" t="s">
        <v>2894</v>
      </c>
      <c r="C1014" s="10" t="s">
        <v>105</v>
      </c>
      <c r="D1014" s="10" t="s">
        <v>73</v>
      </c>
      <c r="E1014" s="10" t="s">
        <v>80</v>
      </c>
      <c r="F1014" s="10" t="s">
        <v>75</v>
      </c>
      <c r="G1014" s="10">
        <v>8264.2800000000007</v>
      </c>
      <c r="H1014" s="10">
        <v>99171.36</v>
      </c>
      <c r="I1014" s="10">
        <v>208.94</v>
      </c>
      <c r="J1014" s="10">
        <v>153880.57999999999</v>
      </c>
      <c r="K1014" s="10">
        <v>-736.48</v>
      </c>
      <c r="L1014" s="10">
        <v>6.93</v>
      </c>
      <c r="M1014" s="10">
        <v>856.91</v>
      </c>
      <c r="N1014" s="10">
        <v>0</v>
      </c>
      <c r="O1014" s="10">
        <v>264281.67</v>
      </c>
      <c r="P1014" s="10">
        <v>3248999.66</v>
      </c>
      <c r="Q1014" s="10">
        <v>12.3</v>
      </c>
      <c r="R1014" s="10">
        <v>55.06</v>
      </c>
      <c r="S1014" s="10">
        <v>-24.41</v>
      </c>
      <c r="T1014" s="10" t="s">
        <v>2874</v>
      </c>
      <c r="U1014" s="10" t="s">
        <v>106</v>
      </c>
      <c r="V1014" s="10"/>
      <c r="W1014" s="10"/>
      <c r="X1014" s="10"/>
      <c r="Y1014" s="10"/>
      <c r="Z1014" s="10"/>
      <c r="AA1014" s="10"/>
      <c r="AB1014" s="11"/>
    </row>
    <row r="1015" spans="1:28">
      <c r="A1015" s="12" t="s">
        <v>2895</v>
      </c>
      <c r="B1015" s="13" t="s">
        <v>2896</v>
      </c>
      <c r="C1015" s="13" t="s">
        <v>175</v>
      </c>
      <c r="D1015" s="13" t="s">
        <v>100</v>
      </c>
      <c r="E1015" s="13" t="s">
        <v>133</v>
      </c>
      <c r="F1015" s="13" t="s">
        <v>86</v>
      </c>
      <c r="G1015" s="13">
        <v>13639.56</v>
      </c>
      <c r="H1015" s="13">
        <v>163674.72</v>
      </c>
      <c r="I1015" s="13">
        <v>593.32000000000005</v>
      </c>
      <c r="J1015" s="13">
        <v>102410.28</v>
      </c>
      <c r="K1015" s="13">
        <v>172.61</v>
      </c>
      <c r="L1015" s="13">
        <v>11.38</v>
      </c>
      <c r="M1015" s="13">
        <v>0</v>
      </c>
      <c r="N1015" s="13">
        <v>2484.7600000000002</v>
      </c>
      <c r="O1015" s="13">
        <v>879567.44</v>
      </c>
      <c r="P1015" s="13">
        <v>20160678.809999999</v>
      </c>
      <c r="Q1015" s="13">
        <v>22.9</v>
      </c>
      <c r="R1015" s="13">
        <v>79.709999999999994</v>
      </c>
      <c r="S1015" s="13">
        <v>-36.85</v>
      </c>
      <c r="T1015" s="13" t="s">
        <v>2897</v>
      </c>
      <c r="U1015" s="13" t="s">
        <v>2898</v>
      </c>
      <c r="V1015" s="13"/>
      <c r="W1015" s="13"/>
      <c r="X1015" s="13"/>
      <c r="Y1015" s="13"/>
      <c r="Z1015" s="13"/>
      <c r="AA1015" s="13"/>
      <c r="AB1015" s="14"/>
    </row>
    <row r="1016" spans="1:28">
      <c r="A1016" s="9" t="s">
        <v>2899</v>
      </c>
      <c r="B1016" s="10" t="s">
        <v>560</v>
      </c>
      <c r="C1016" s="10" t="s">
        <v>51</v>
      </c>
      <c r="D1016" s="10" t="s">
        <v>60</v>
      </c>
      <c r="E1016" s="10" t="s">
        <v>80</v>
      </c>
      <c r="F1016" s="10" t="s">
        <v>75</v>
      </c>
      <c r="G1016" s="10">
        <v>10671.63</v>
      </c>
      <c r="H1016" s="10">
        <v>128059.56</v>
      </c>
      <c r="I1016" s="10">
        <v>168.14</v>
      </c>
      <c r="J1016" s="10">
        <v>196835.37</v>
      </c>
      <c r="K1016" s="10">
        <v>-1170.6600000000001</v>
      </c>
      <c r="L1016" s="10">
        <v>10.72</v>
      </c>
      <c r="M1016" s="10">
        <v>0</v>
      </c>
      <c r="N1016" s="10">
        <v>0</v>
      </c>
      <c r="O1016" s="10">
        <v>346440.92</v>
      </c>
      <c r="P1016" s="10">
        <v>4467451.0999999996</v>
      </c>
      <c r="Q1016" s="10">
        <v>12.9</v>
      </c>
      <c r="R1016" s="10">
        <v>79.680000000000007</v>
      </c>
      <c r="S1016" s="10">
        <v>-6.66</v>
      </c>
      <c r="T1016" s="10" t="s">
        <v>675</v>
      </c>
      <c r="U1016" s="10" t="s">
        <v>2900</v>
      </c>
      <c r="V1016" s="10"/>
      <c r="W1016" s="10"/>
      <c r="X1016" s="10"/>
      <c r="Y1016" s="10"/>
      <c r="Z1016" s="10"/>
      <c r="AA1016" s="10"/>
      <c r="AB1016" s="11"/>
    </row>
    <row r="1017" spans="1:28">
      <c r="A1017" s="12" t="s">
        <v>2901</v>
      </c>
      <c r="B1017" s="13" t="s">
        <v>1367</v>
      </c>
      <c r="C1017" s="13" t="s">
        <v>277</v>
      </c>
      <c r="D1017" s="13" t="s">
        <v>119</v>
      </c>
      <c r="E1017" s="13" t="s">
        <v>61</v>
      </c>
      <c r="F1017" s="13" t="s">
        <v>75</v>
      </c>
      <c r="G1017" s="13">
        <v>5676.64</v>
      </c>
      <c r="H1017" s="13">
        <v>68119.679999999993</v>
      </c>
      <c r="I1017" s="13">
        <v>426.95</v>
      </c>
      <c r="J1017" s="13">
        <v>204932.02</v>
      </c>
      <c r="K1017" s="13">
        <v>479.99</v>
      </c>
      <c r="L1017" s="13">
        <v>0.96</v>
      </c>
      <c r="M1017" s="13">
        <v>106.96</v>
      </c>
      <c r="N1017" s="13">
        <v>0</v>
      </c>
      <c r="O1017" s="13">
        <v>618666.92000000004</v>
      </c>
      <c r="P1017" s="13">
        <v>7604002.1900000004</v>
      </c>
      <c r="Q1017" s="13">
        <v>12.3</v>
      </c>
      <c r="R1017" s="13">
        <v>75.59</v>
      </c>
      <c r="S1017" s="13">
        <v>14.77</v>
      </c>
      <c r="T1017" s="13" t="s">
        <v>2902</v>
      </c>
      <c r="U1017" s="13" t="s">
        <v>1236</v>
      </c>
      <c r="V1017" s="13"/>
      <c r="W1017" s="13"/>
      <c r="X1017" s="13"/>
      <c r="Y1017" s="13"/>
      <c r="Z1017" s="13"/>
      <c r="AA1017" s="13"/>
      <c r="AB1017" s="14"/>
    </row>
    <row r="1018" spans="1:28">
      <c r="A1018" s="9" t="s">
        <v>2903</v>
      </c>
      <c r="B1018" s="10" t="s">
        <v>395</v>
      </c>
      <c r="C1018" s="10" t="s">
        <v>277</v>
      </c>
      <c r="D1018" s="10" t="s">
        <v>73</v>
      </c>
      <c r="E1018" s="10" t="s">
        <v>53</v>
      </c>
      <c r="F1018" s="10" t="s">
        <v>86</v>
      </c>
      <c r="G1018" s="10">
        <v>4050.92</v>
      </c>
      <c r="H1018" s="10">
        <v>48611.040000000001</v>
      </c>
      <c r="I1018" s="10">
        <v>397.8</v>
      </c>
      <c r="J1018" s="10">
        <v>24015.94</v>
      </c>
      <c r="K1018" s="10">
        <v>60.37</v>
      </c>
      <c r="L1018" s="10">
        <v>9.43</v>
      </c>
      <c r="M1018" s="10">
        <v>0</v>
      </c>
      <c r="N1018" s="10">
        <v>1011.45</v>
      </c>
      <c r="O1018" s="10">
        <v>506566.87</v>
      </c>
      <c r="P1018" s="10">
        <v>6126575.4299999997</v>
      </c>
      <c r="Q1018" s="10">
        <v>12.1</v>
      </c>
      <c r="R1018" s="10">
        <v>61.6</v>
      </c>
      <c r="S1018" s="10">
        <v>13.11</v>
      </c>
      <c r="T1018" s="10" t="s">
        <v>636</v>
      </c>
      <c r="U1018" s="10" t="s">
        <v>2904</v>
      </c>
      <c r="V1018" s="10"/>
      <c r="W1018" s="10"/>
      <c r="X1018" s="10"/>
      <c r="Y1018" s="10"/>
      <c r="Z1018" s="10"/>
      <c r="AA1018" s="10"/>
      <c r="AB1018" s="11"/>
    </row>
    <row r="1019" spans="1:28">
      <c r="A1019" s="12" t="s">
        <v>2905</v>
      </c>
      <c r="B1019" s="13" t="s">
        <v>2499</v>
      </c>
      <c r="C1019" s="13" t="s">
        <v>72</v>
      </c>
      <c r="D1019" s="13" t="s">
        <v>60</v>
      </c>
      <c r="E1019" s="13" t="s">
        <v>53</v>
      </c>
      <c r="F1019" s="13" t="s">
        <v>54</v>
      </c>
      <c r="G1019" s="13">
        <v>16622.47</v>
      </c>
      <c r="H1019" s="13">
        <v>199469.64</v>
      </c>
      <c r="I1019" s="13">
        <v>380.87</v>
      </c>
      <c r="J1019" s="13">
        <v>412980.69</v>
      </c>
      <c r="K1019" s="13">
        <v>1084.31</v>
      </c>
      <c r="L1019" s="13">
        <v>1.1100000000000001</v>
      </c>
      <c r="M1019" s="13">
        <v>0</v>
      </c>
      <c r="N1019" s="13">
        <v>706.43</v>
      </c>
      <c r="O1019" s="13">
        <v>822554.31</v>
      </c>
      <c r="P1019" s="13">
        <v>14471410.85</v>
      </c>
      <c r="Q1019" s="13">
        <v>17.600000000000001</v>
      </c>
      <c r="R1019" s="13">
        <v>67.08</v>
      </c>
      <c r="S1019" s="13">
        <v>9.6199999999999992</v>
      </c>
      <c r="T1019" s="13" t="s">
        <v>2906</v>
      </c>
      <c r="U1019" s="13" t="s">
        <v>2413</v>
      </c>
      <c r="V1019" s="13"/>
      <c r="W1019" s="13"/>
      <c r="X1019" s="13"/>
      <c r="Y1019" s="13"/>
      <c r="Z1019" s="13"/>
      <c r="AA1019" s="13"/>
      <c r="AB1019" s="14"/>
    </row>
    <row r="1020" spans="1:28">
      <c r="A1020" s="9" t="s">
        <v>2907</v>
      </c>
      <c r="B1020" s="10" t="s">
        <v>2456</v>
      </c>
      <c r="C1020" s="10" t="s">
        <v>277</v>
      </c>
      <c r="D1020" s="10" t="s">
        <v>52</v>
      </c>
      <c r="E1020" s="10" t="s">
        <v>90</v>
      </c>
      <c r="F1020" s="10" t="s">
        <v>54</v>
      </c>
      <c r="G1020" s="10">
        <v>13236.76</v>
      </c>
      <c r="H1020" s="10">
        <v>158841.12</v>
      </c>
      <c r="I1020" s="10">
        <v>1184.98</v>
      </c>
      <c r="J1020" s="10">
        <v>294329.86</v>
      </c>
      <c r="K1020" s="10">
        <v>248.38</v>
      </c>
      <c r="L1020" s="10">
        <v>9.94</v>
      </c>
      <c r="M1020" s="10">
        <v>3398.99</v>
      </c>
      <c r="N1020" s="10">
        <v>0</v>
      </c>
      <c r="O1020" s="10">
        <v>543403.31999999995</v>
      </c>
      <c r="P1020" s="10">
        <v>13194391.76</v>
      </c>
      <c r="Q1020" s="10">
        <v>24.3</v>
      </c>
      <c r="R1020" s="10">
        <v>76.23</v>
      </c>
      <c r="S1020" s="10">
        <v>39.979999999999997</v>
      </c>
      <c r="T1020" s="10" t="s">
        <v>2908</v>
      </c>
      <c r="U1020" s="10" t="s">
        <v>2909</v>
      </c>
      <c r="V1020" s="10"/>
      <c r="W1020" s="10"/>
      <c r="X1020" s="10"/>
      <c r="Y1020" s="10"/>
      <c r="Z1020" s="10"/>
      <c r="AA1020" s="10"/>
      <c r="AB1020" s="11"/>
    </row>
    <row r="1021" spans="1:28">
      <c r="A1021" s="12" t="s">
        <v>2910</v>
      </c>
      <c r="B1021" s="13" t="s">
        <v>2534</v>
      </c>
      <c r="C1021" s="13" t="s">
        <v>51</v>
      </c>
      <c r="D1021" s="13" t="s">
        <v>119</v>
      </c>
      <c r="E1021" s="13" t="s">
        <v>67</v>
      </c>
      <c r="F1021" s="13" t="s">
        <v>54</v>
      </c>
      <c r="G1021" s="13">
        <v>14453.41</v>
      </c>
      <c r="H1021" s="13">
        <v>173440.92</v>
      </c>
      <c r="I1021" s="13">
        <v>478.49</v>
      </c>
      <c r="J1021" s="13">
        <v>134617.20000000001</v>
      </c>
      <c r="K1021" s="13">
        <v>-281.33999999999997</v>
      </c>
      <c r="L1021" s="13">
        <v>5.34</v>
      </c>
      <c r="M1021" s="13">
        <v>4195.99</v>
      </c>
      <c r="N1021" s="13">
        <v>0</v>
      </c>
      <c r="O1021" s="13">
        <v>269383.06</v>
      </c>
      <c r="P1021" s="13">
        <v>6252859.54</v>
      </c>
      <c r="Q1021" s="13">
        <v>23.2</v>
      </c>
      <c r="R1021" s="13">
        <v>62.9</v>
      </c>
      <c r="S1021" s="13">
        <v>-20.420000000000002</v>
      </c>
      <c r="T1021" s="13" t="s">
        <v>1694</v>
      </c>
      <c r="U1021" s="13" t="s">
        <v>609</v>
      </c>
      <c r="V1021" s="13"/>
      <c r="W1021" s="13"/>
      <c r="X1021" s="13"/>
      <c r="Y1021" s="13"/>
      <c r="Z1021" s="13"/>
      <c r="AA1021" s="13"/>
      <c r="AB1021" s="14"/>
    </row>
    <row r="1022" spans="1:28">
      <c r="A1022" s="9" t="s">
        <v>2911</v>
      </c>
      <c r="B1022" s="10" t="s">
        <v>1628</v>
      </c>
      <c r="C1022" s="10" t="s">
        <v>128</v>
      </c>
      <c r="D1022" s="10" t="s">
        <v>52</v>
      </c>
      <c r="E1022" s="10" t="s">
        <v>67</v>
      </c>
      <c r="F1022" s="10" t="s">
        <v>75</v>
      </c>
      <c r="G1022" s="10">
        <v>4941.16</v>
      </c>
      <c r="H1022" s="10">
        <v>59293.919999999998</v>
      </c>
      <c r="I1022" s="10">
        <v>940.68</v>
      </c>
      <c r="J1022" s="10">
        <v>106323.83</v>
      </c>
      <c r="K1022" s="10"/>
      <c r="L1022" s="10">
        <v>11.15</v>
      </c>
      <c r="M1022" s="10">
        <v>1615.73</v>
      </c>
      <c r="N1022" s="10">
        <v>427.11</v>
      </c>
      <c r="O1022" s="10">
        <v>834636.26</v>
      </c>
      <c r="P1022" s="10">
        <v>23904198.07</v>
      </c>
      <c r="Q1022" s="10">
        <v>28.6</v>
      </c>
      <c r="R1022" s="10">
        <v>60.32</v>
      </c>
      <c r="S1022" s="10">
        <v>-12.72</v>
      </c>
      <c r="T1022" s="10" t="s">
        <v>1597</v>
      </c>
      <c r="U1022" s="10" t="s">
        <v>834</v>
      </c>
      <c r="V1022" s="10"/>
      <c r="W1022" s="10"/>
      <c r="X1022" s="10"/>
      <c r="Y1022" s="10"/>
      <c r="Z1022" s="10"/>
      <c r="AA1022" s="10"/>
      <c r="AB1022" s="11"/>
    </row>
    <row r="1023" spans="1:28">
      <c r="A1023" s="12" t="s">
        <v>2912</v>
      </c>
      <c r="B1023" s="13" t="s">
        <v>2483</v>
      </c>
      <c r="C1023" s="13" t="s">
        <v>105</v>
      </c>
      <c r="D1023" s="13" t="s">
        <v>73</v>
      </c>
      <c r="E1023" s="13" t="s">
        <v>74</v>
      </c>
      <c r="F1023" s="13" t="s">
        <v>86</v>
      </c>
      <c r="G1023" s="13">
        <v>2407.12</v>
      </c>
      <c r="H1023" s="13">
        <v>28885.439999999999</v>
      </c>
      <c r="I1023" s="13">
        <v>87.33</v>
      </c>
      <c r="J1023" s="13">
        <v>32350.080000000002</v>
      </c>
      <c r="K1023" s="13">
        <v>370.43</v>
      </c>
      <c r="L1023" s="13">
        <v>6.59</v>
      </c>
      <c r="M1023" s="13">
        <v>241.46</v>
      </c>
      <c r="N1023" s="13">
        <v>0</v>
      </c>
      <c r="O1023" s="13">
        <v>657859.89</v>
      </c>
      <c r="P1023" s="13">
        <v>15448316.4</v>
      </c>
      <c r="Q1023" s="13">
        <v>23.5</v>
      </c>
      <c r="R1023" s="13">
        <v>72.92</v>
      </c>
      <c r="S1023" s="13">
        <v>18.04</v>
      </c>
      <c r="T1023" s="13" t="s">
        <v>2570</v>
      </c>
      <c r="U1023" s="13" t="s">
        <v>1530</v>
      </c>
      <c r="V1023" s="13"/>
      <c r="W1023" s="13"/>
      <c r="X1023" s="13"/>
      <c r="Y1023" s="13"/>
      <c r="Z1023" s="13"/>
      <c r="AA1023" s="13"/>
      <c r="AB1023" s="14"/>
    </row>
    <row r="1024" spans="1:28">
      <c r="A1024" s="9" t="s">
        <v>2913</v>
      </c>
      <c r="B1024" s="10" t="s">
        <v>2914</v>
      </c>
      <c r="C1024" s="10" t="s">
        <v>277</v>
      </c>
      <c r="D1024" s="10" t="s">
        <v>73</v>
      </c>
      <c r="E1024" s="10" t="s">
        <v>80</v>
      </c>
      <c r="F1024" s="10" t="s">
        <v>54</v>
      </c>
      <c r="G1024" s="10">
        <v>12688.46</v>
      </c>
      <c r="H1024" s="10">
        <v>152261.51999999999</v>
      </c>
      <c r="I1024" s="10">
        <v>263.77999999999997</v>
      </c>
      <c r="J1024" s="10">
        <v>235728.8</v>
      </c>
      <c r="K1024" s="10">
        <v>893.66</v>
      </c>
      <c r="L1024" s="10">
        <v>1.17</v>
      </c>
      <c r="M1024" s="10">
        <v>0</v>
      </c>
      <c r="N1024" s="10">
        <v>0</v>
      </c>
      <c r="O1024" s="10">
        <v>826069.5</v>
      </c>
      <c r="P1024" s="10">
        <v>22788838.329999998</v>
      </c>
      <c r="Q1024" s="10">
        <v>27.6</v>
      </c>
      <c r="R1024" s="10">
        <v>74.33</v>
      </c>
      <c r="S1024" s="10">
        <v>6.07</v>
      </c>
      <c r="T1024" s="10" t="s">
        <v>2915</v>
      </c>
      <c r="U1024" s="10" t="s">
        <v>2391</v>
      </c>
      <c r="V1024" s="10"/>
      <c r="W1024" s="10"/>
      <c r="X1024" s="10"/>
      <c r="Y1024" s="10"/>
      <c r="Z1024" s="10"/>
      <c r="AA1024" s="10"/>
      <c r="AB1024" s="11"/>
    </row>
    <row r="1025" spans="1:28">
      <c r="A1025" s="12" t="s">
        <v>2916</v>
      </c>
      <c r="B1025" s="13" t="s">
        <v>2917</v>
      </c>
      <c r="C1025" s="13" t="s">
        <v>175</v>
      </c>
      <c r="D1025" s="13" t="s">
        <v>52</v>
      </c>
      <c r="E1025" s="13" t="s">
        <v>80</v>
      </c>
      <c r="F1025" s="13" t="s">
        <v>54</v>
      </c>
      <c r="G1025" s="13">
        <v>8288.57</v>
      </c>
      <c r="H1025" s="13">
        <v>99462.84</v>
      </c>
      <c r="I1025" s="13">
        <v>200.87</v>
      </c>
      <c r="J1025" s="13">
        <v>246012.76</v>
      </c>
      <c r="K1025" s="13">
        <v>1224.74</v>
      </c>
      <c r="L1025" s="13">
        <v>3.01</v>
      </c>
      <c r="M1025" s="13">
        <v>0</v>
      </c>
      <c r="N1025" s="13">
        <v>1233.7</v>
      </c>
      <c r="O1025" s="13">
        <v>375430.17</v>
      </c>
      <c r="P1025" s="13">
        <v>9786389.8200000003</v>
      </c>
      <c r="Q1025" s="13">
        <v>26.1</v>
      </c>
      <c r="R1025" s="13">
        <v>-18.55</v>
      </c>
      <c r="S1025" s="13">
        <v>-7.48</v>
      </c>
      <c r="T1025" s="13" t="s">
        <v>1976</v>
      </c>
      <c r="U1025" s="13" t="s">
        <v>938</v>
      </c>
      <c r="V1025" s="13"/>
      <c r="W1025" s="13"/>
      <c r="X1025" s="13"/>
      <c r="Y1025" s="13"/>
      <c r="Z1025" s="13"/>
      <c r="AA1025" s="13"/>
      <c r="AB1025" s="14"/>
    </row>
    <row r="1026" spans="1:28">
      <c r="A1026" s="9" t="s">
        <v>2918</v>
      </c>
      <c r="B1026" s="10" t="s">
        <v>2919</v>
      </c>
      <c r="C1026" s="10" t="s">
        <v>66</v>
      </c>
      <c r="D1026" s="10" t="s">
        <v>73</v>
      </c>
      <c r="E1026" s="10" t="s">
        <v>80</v>
      </c>
      <c r="F1026" s="10" t="s">
        <v>86</v>
      </c>
      <c r="G1026" s="10">
        <v>17383.849999999999</v>
      </c>
      <c r="H1026" s="10">
        <v>208606.2</v>
      </c>
      <c r="I1026" s="10">
        <v>181.79</v>
      </c>
      <c r="J1026" s="10">
        <v>556178.43000000005</v>
      </c>
      <c r="K1026" s="10">
        <v>3059.46</v>
      </c>
      <c r="L1026" s="10">
        <v>2.4900000000000002</v>
      </c>
      <c r="M1026" s="10">
        <v>931.97</v>
      </c>
      <c r="N1026" s="10">
        <v>0</v>
      </c>
      <c r="O1026" s="10">
        <v>306644.82</v>
      </c>
      <c r="P1026" s="10">
        <v>7030404.3600000003</v>
      </c>
      <c r="Q1026" s="10">
        <v>22.9</v>
      </c>
      <c r="R1026" s="10">
        <v>79.8</v>
      </c>
      <c r="S1026" s="10">
        <v>52.08</v>
      </c>
      <c r="T1026" s="10" t="s">
        <v>1351</v>
      </c>
      <c r="U1026" s="10" t="s">
        <v>1352</v>
      </c>
      <c r="V1026" s="10"/>
      <c r="W1026" s="10"/>
      <c r="X1026" s="10"/>
      <c r="Y1026" s="10"/>
      <c r="Z1026" s="10"/>
      <c r="AA1026" s="10"/>
      <c r="AB1026" s="11"/>
    </row>
    <row r="1027" spans="1:28">
      <c r="A1027" s="12" t="s">
        <v>2920</v>
      </c>
      <c r="B1027" s="13" t="s">
        <v>2921</v>
      </c>
      <c r="C1027" s="13" t="s">
        <v>175</v>
      </c>
      <c r="D1027" s="13" t="s">
        <v>52</v>
      </c>
      <c r="E1027" s="13" t="s">
        <v>67</v>
      </c>
      <c r="F1027" s="13" t="s">
        <v>86</v>
      </c>
      <c r="G1027" s="13">
        <v>4157.95</v>
      </c>
      <c r="H1027" s="13">
        <v>49895.4</v>
      </c>
      <c r="I1027" s="13">
        <v>707.53</v>
      </c>
      <c r="J1027" s="13">
        <v>40674.01</v>
      </c>
      <c r="K1027" s="13">
        <v>57.49</v>
      </c>
      <c r="L1027" s="13">
        <v>3.98</v>
      </c>
      <c r="M1027" s="13">
        <v>536.16999999999996</v>
      </c>
      <c r="N1027" s="13">
        <v>672.72</v>
      </c>
      <c r="O1027" s="13">
        <v>664566.47</v>
      </c>
      <c r="P1027" s="13">
        <v>19898768.73</v>
      </c>
      <c r="Q1027" s="13"/>
      <c r="R1027" s="13">
        <v>58.87</v>
      </c>
      <c r="S1027" s="13">
        <v>48.96</v>
      </c>
      <c r="T1027" s="13" t="s">
        <v>1792</v>
      </c>
      <c r="U1027" s="13" t="s">
        <v>463</v>
      </c>
      <c r="V1027" s="13"/>
      <c r="W1027" s="13"/>
      <c r="X1027" s="13"/>
      <c r="Y1027" s="13"/>
      <c r="Z1027" s="13"/>
      <c r="AA1027" s="13"/>
      <c r="AB1027" s="14"/>
    </row>
    <row r="1028" spans="1:28">
      <c r="A1028" s="9" t="s">
        <v>2922</v>
      </c>
      <c r="B1028" s="10" t="s">
        <v>2923</v>
      </c>
      <c r="C1028" s="10" t="s">
        <v>105</v>
      </c>
      <c r="D1028" s="10" t="s">
        <v>100</v>
      </c>
      <c r="E1028" s="10" t="s">
        <v>61</v>
      </c>
      <c r="F1028" s="10" t="s">
        <v>75</v>
      </c>
      <c r="G1028" s="10">
        <v>6310.5</v>
      </c>
      <c r="H1028" s="10">
        <v>75726</v>
      </c>
      <c r="I1028" s="10">
        <v>401.83</v>
      </c>
      <c r="J1028" s="10">
        <v>216569.33</v>
      </c>
      <c r="K1028" s="10">
        <v>538.96</v>
      </c>
      <c r="L1028" s="10">
        <v>4.26</v>
      </c>
      <c r="M1028" s="10">
        <v>0</v>
      </c>
      <c r="N1028" s="10">
        <v>0</v>
      </c>
      <c r="O1028" s="10">
        <v>871147.97</v>
      </c>
      <c r="P1028" s="10">
        <v>5512177.8200000003</v>
      </c>
      <c r="Q1028" s="10">
        <v>6.3</v>
      </c>
      <c r="R1028" s="10">
        <v>76.3</v>
      </c>
      <c r="S1028" s="10">
        <v>59.58</v>
      </c>
      <c r="T1028" s="10" t="s">
        <v>1604</v>
      </c>
      <c r="U1028" s="10" t="s">
        <v>2924</v>
      </c>
      <c r="V1028" s="10"/>
      <c r="W1028" s="10"/>
      <c r="X1028" s="10"/>
      <c r="Y1028" s="10"/>
      <c r="Z1028" s="10"/>
      <c r="AA1028" s="10"/>
      <c r="AB1028" s="11"/>
    </row>
    <row r="1029" spans="1:28">
      <c r="A1029" s="12" t="s">
        <v>2925</v>
      </c>
      <c r="B1029" s="13" t="s">
        <v>2854</v>
      </c>
      <c r="C1029" s="13" t="s">
        <v>143</v>
      </c>
      <c r="D1029" s="13" t="s">
        <v>73</v>
      </c>
      <c r="E1029" s="13" t="s">
        <v>74</v>
      </c>
      <c r="F1029" s="13" t="s">
        <v>54</v>
      </c>
      <c r="G1029" s="13">
        <v>8856.59</v>
      </c>
      <c r="H1029" s="13">
        <v>106279.08</v>
      </c>
      <c r="I1029" s="13">
        <v>120.29</v>
      </c>
      <c r="J1029" s="13">
        <v>197783.79</v>
      </c>
      <c r="K1029" s="13">
        <v>1644.22</v>
      </c>
      <c r="L1029" s="13">
        <v>8.27</v>
      </c>
      <c r="M1029" s="13">
        <v>1721.07</v>
      </c>
      <c r="N1029" s="13">
        <v>0</v>
      </c>
      <c r="O1029" s="13">
        <v>636084.05000000005</v>
      </c>
      <c r="P1029" s="13">
        <v>10917996.140000001</v>
      </c>
      <c r="Q1029" s="13">
        <v>17.2</v>
      </c>
      <c r="R1029" s="13">
        <v>69.33</v>
      </c>
      <c r="S1029" s="13">
        <v>-14.67</v>
      </c>
      <c r="T1029" s="13" t="s">
        <v>2926</v>
      </c>
      <c r="U1029" s="13" t="s">
        <v>2068</v>
      </c>
      <c r="V1029" s="13"/>
      <c r="W1029" s="13"/>
      <c r="X1029" s="13"/>
      <c r="Y1029" s="13"/>
      <c r="Z1029" s="13"/>
      <c r="AA1029" s="13"/>
      <c r="AB1029" s="14"/>
    </row>
    <row r="1030" spans="1:28">
      <c r="A1030" s="9" t="s">
        <v>2927</v>
      </c>
      <c r="B1030" s="10" t="s">
        <v>2928</v>
      </c>
      <c r="C1030" s="10" t="s">
        <v>72</v>
      </c>
      <c r="D1030" s="10" t="s">
        <v>73</v>
      </c>
      <c r="E1030" s="10" t="s">
        <v>61</v>
      </c>
      <c r="F1030" s="10" t="s">
        <v>86</v>
      </c>
      <c r="G1030" s="10">
        <v>5762.34</v>
      </c>
      <c r="H1030" s="10">
        <v>69148.08</v>
      </c>
      <c r="I1030" s="10">
        <v>750.39</v>
      </c>
      <c r="J1030" s="10">
        <v>67539.03</v>
      </c>
      <c r="K1030" s="10">
        <v>90.01</v>
      </c>
      <c r="L1030" s="10">
        <v>2.4500000000000002</v>
      </c>
      <c r="M1030" s="10">
        <v>0</v>
      </c>
      <c r="N1030" s="10">
        <v>135.9</v>
      </c>
      <c r="O1030" s="10">
        <v>752302.11</v>
      </c>
      <c r="P1030" s="10">
        <v>15628593.289999999</v>
      </c>
      <c r="Q1030" s="10">
        <v>20.8</v>
      </c>
      <c r="R1030" s="10">
        <v>80.400000000000006</v>
      </c>
      <c r="S1030" s="10">
        <v>-33.65</v>
      </c>
      <c r="T1030" s="10" t="s">
        <v>2929</v>
      </c>
      <c r="U1030" s="10" t="s">
        <v>1544</v>
      </c>
      <c r="V1030" s="10"/>
      <c r="W1030" s="10"/>
      <c r="X1030" s="10"/>
      <c r="Y1030" s="10"/>
      <c r="Z1030" s="10"/>
      <c r="AA1030" s="10"/>
      <c r="AB1030" s="11"/>
    </row>
    <row r="1031" spans="1:28">
      <c r="A1031" s="12" t="s">
        <v>2930</v>
      </c>
      <c r="B1031" s="13" t="s">
        <v>2931</v>
      </c>
      <c r="C1031" s="13" t="s">
        <v>138</v>
      </c>
      <c r="D1031" s="13" t="s">
        <v>60</v>
      </c>
      <c r="E1031" s="13" t="s">
        <v>133</v>
      </c>
      <c r="F1031" s="13" t="s">
        <v>86</v>
      </c>
      <c r="G1031" s="13">
        <v>2395.92</v>
      </c>
      <c r="H1031" s="13">
        <v>28751.040000000001</v>
      </c>
      <c r="I1031" s="13">
        <v>633.37</v>
      </c>
      <c r="J1031" s="13">
        <v>47135.25</v>
      </c>
      <c r="K1031" s="13">
        <v>74.42</v>
      </c>
      <c r="L1031" s="13">
        <v>1.52</v>
      </c>
      <c r="M1031" s="13">
        <v>436.99</v>
      </c>
      <c r="N1031" s="13">
        <v>307.87</v>
      </c>
      <c r="O1031" s="13">
        <v>461394.89</v>
      </c>
      <c r="P1031" s="13">
        <v>22801314.399999999</v>
      </c>
      <c r="Q1031" s="13">
        <v>49.4</v>
      </c>
      <c r="R1031" s="13">
        <v>64.59</v>
      </c>
      <c r="S1031" s="13">
        <v>-23.39</v>
      </c>
      <c r="T1031" s="13" t="s">
        <v>1761</v>
      </c>
      <c r="U1031" s="13" t="s">
        <v>1336</v>
      </c>
      <c r="V1031" s="13"/>
      <c r="W1031" s="13"/>
      <c r="X1031" s="13"/>
      <c r="Y1031" s="13"/>
      <c r="Z1031" s="13"/>
      <c r="AA1031" s="13"/>
      <c r="AB1031" s="14"/>
    </row>
    <row r="1032" spans="1:28">
      <c r="A1032" s="9" t="s">
        <v>2932</v>
      </c>
      <c r="B1032" s="10" t="s">
        <v>2933</v>
      </c>
      <c r="C1032" s="10" t="s">
        <v>138</v>
      </c>
      <c r="D1032" s="10" t="s">
        <v>60</v>
      </c>
      <c r="E1032" s="10" t="s">
        <v>74</v>
      </c>
      <c r="F1032" s="10" t="s">
        <v>54</v>
      </c>
      <c r="G1032" s="10">
        <v>5443.45</v>
      </c>
      <c r="H1032" s="10">
        <v>65321.4</v>
      </c>
      <c r="I1032" s="10">
        <v>102.4</v>
      </c>
      <c r="J1032" s="10">
        <v>135029.37</v>
      </c>
      <c r="K1032" s="10">
        <v>1318.65</v>
      </c>
      <c r="L1032" s="10">
        <v>1.7</v>
      </c>
      <c r="M1032" s="10">
        <v>1627.07</v>
      </c>
      <c r="N1032" s="10">
        <v>0</v>
      </c>
      <c r="O1032" s="10">
        <v>810136.56</v>
      </c>
      <c r="P1032" s="10">
        <v>1228000.3600000001</v>
      </c>
      <c r="Q1032" s="10">
        <v>1.5</v>
      </c>
      <c r="R1032" s="10">
        <v>71.12</v>
      </c>
      <c r="S1032" s="10">
        <v>38.69</v>
      </c>
      <c r="T1032" s="10" t="s">
        <v>1468</v>
      </c>
      <c r="U1032" s="10" t="s">
        <v>893</v>
      </c>
      <c r="V1032" s="10"/>
      <c r="W1032" s="10"/>
      <c r="X1032" s="10"/>
      <c r="Y1032" s="10"/>
      <c r="Z1032" s="10"/>
      <c r="AA1032" s="10"/>
      <c r="AB1032" s="11"/>
    </row>
    <row r="1033" spans="1:28">
      <c r="A1033" s="12" t="s">
        <v>2934</v>
      </c>
      <c r="B1033" s="13" t="s">
        <v>1510</v>
      </c>
      <c r="C1033" s="13" t="s">
        <v>277</v>
      </c>
      <c r="D1033" s="13" t="s">
        <v>60</v>
      </c>
      <c r="E1033" s="13" t="s">
        <v>80</v>
      </c>
      <c r="F1033" s="13" t="s">
        <v>54</v>
      </c>
      <c r="G1033" s="13">
        <v>10129.129999999999</v>
      </c>
      <c r="H1033" s="13">
        <v>121549.56</v>
      </c>
      <c r="I1033" s="13">
        <v>287.39999999999998</v>
      </c>
      <c r="J1033" s="13">
        <v>72320.990000000005</v>
      </c>
      <c r="K1033" s="13">
        <v>251.64</v>
      </c>
      <c r="L1033" s="13">
        <v>4.7</v>
      </c>
      <c r="M1033" s="13">
        <v>0</v>
      </c>
      <c r="N1033" s="13">
        <v>1465.72</v>
      </c>
      <c r="O1033" s="13">
        <v>392697.43</v>
      </c>
      <c r="P1033" s="13">
        <v>11754396.83</v>
      </c>
      <c r="Q1033" s="13">
        <v>29.9</v>
      </c>
      <c r="R1033" s="13">
        <v>73.010000000000005</v>
      </c>
      <c r="S1033" s="13">
        <v>27.41</v>
      </c>
      <c r="T1033" s="13" t="s">
        <v>1748</v>
      </c>
      <c r="U1033" s="13" t="s">
        <v>1173</v>
      </c>
      <c r="V1033" s="13"/>
      <c r="W1033" s="13"/>
      <c r="X1033" s="13"/>
      <c r="Y1033" s="13"/>
      <c r="Z1033" s="13"/>
      <c r="AA1033" s="13"/>
      <c r="AB1033" s="14"/>
    </row>
    <row r="1034" spans="1:28">
      <c r="A1034" s="9" t="s">
        <v>2935</v>
      </c>
      <c r="B1034" s="10" t="s">
        <v>2936</v>
      </c>
      <c r="C1034" s="10" t="s">
        <v>85</v>
      </c>
      <c r="D1034" s="10" t="s">
        <v>52</v>
      </c>
      <c r="E1034" s="10" t="s">
        <v>90</v>
      </c>
      <c r="F1034" s="10" t="s">
        <v>54</v>
      </c>
      <c r="G1034" s="10">
        <v>6170.23</v>
      </c>
      <c r="H1034" s="10">
        <v>74042.759999999995</v>
      </c>
      <c r="I1034" s="10">
        <v>611.13</v>
      </c>
      <c r="J1034" s="10">
        <v>228936.14</v>
      </c>
      <c r="K1034" s="10">
        <v>374.61</v>
      </c>
      <c r="L1034" s="10">
        <v>7.78</v>
      </c>
      <c r="M1034" s="10">
        <v>0</v>
      </c>
      <c r="N1034" s="10">
        <v>62.35</v>
      </c>
      <c r="O1034" s="10">
        <v>240602.69</v>
      </c>
      <c r="P1034" s="10">
        <v>14852404.74</v>
      </c>
      <c r="Q1034" s="10">
        <v>61.7</v>
      </c>
      <c r="R1034" s="10">
        <v>80.98</v>
      </c>
      <c r="S1034" s="10">
        <v>-27.87</v>
      </c>
      <c r="T1034" s="10" t="s">
        <v>2937</v>
      </c>
      <c r="U1034" s="10" t="s">
        <v>1468</v>
      </c>
      <c r="V1034" s="10"/>
      <c r="W1034" s="10"/>
      <c r="X1034" s="10"/>
      <c r="Y1034" s="10"/>
      <c r="Z1034" s="10"/>
      <c r="AA1034" s="10"/>
      <c r="AB1034" s="11"/>
    </row>
    <row r="1035" spans="1:28">
      <c r="A1035" s="12" t="s">
        <v>2938</v>
      </c>
      <c r="B1035" s="13" t="s">
        <v>2939</v>
      </c>
      <c r="C1035" s="13" t="s">
        <v>99</v>
      </c>
      <c r="D1035" s="13" t="s">
        <v>73</v>
      </c>
      <c r="E1035" s="13" t="s">
        <v>133</v>
      </c>
      <c r="F1035" s="13" t="s">
        <v>54</v>
      </c>
      <c r="G1035" s="13">
        <v>13106.03</v>
      </c>
      <c r="H1035" s="13">
        <v>157272.35999999999</v>
      </c>
      <c r="I1035" s="13">
        <v>374.13</v>
      </c>
      <c r="J1035" s="13">
        <v>314658.96000000002</v>
      </c>
      <c r="K1035" s="13">
        <v>841.04</v>
      </c>
      <c r="L1035" s="13">
        <v>4.0999999999999996</v>
      </c>
      <c r="M1035" s="13">
        <v>2323.17</v>
      </c>
      <c r="N1035" s="13">
        <v>941.26</v>
      </c>
      <c r="O1035" s="13">
        <v>787891.96</v>
      </c>
      <c r="P1035" s="13">
        <v>21206303.379999999</v>
      </c>
      <c r="Q1035" s="13">
        <v>26.9</v>
      </c>
      <c r="R1035" s="13">
        <v>80.400000000000006</v>
      </c>
      <c r="S1035" s="13">
        <v>43.2</v>
      </c>
      <c r="T1035" s="13" t="s">
        <v>2940</v>
      </c>
      <c r="U1035" s="13" t="s">
        <v>2941</v>
      </c>
      <c r="V1035" s="13"/>
      <c r="W1035" s="13"/>
      <c r="X1035" s="13"/>
      <c r="Y1035" s="13"/>
      <c r="Z1035" s="13"/>
      <c r="AA1035" s="13"/>
      <c r="AB1035" s="14"/>
    </row>
    <row r="1036" spans="1:28">
      <c r="A1036" s="9" t="s">
        <v>2942</v>
      </c>
      <c r="B1036" s="10" t="s">
        <v>147</v>
      </c>
      <c r="C1036" s="10" t="s">
        <v>85</v>
      </c>
      <c r="D1036" s="10" t="s">
        <v>73</v>
      </c>
      <c r="E1036" s="10" t="s">
        <v>74</v>
      </c>
      <c r="F1036" s="10" t="s">
        <v>86</v>
      </c>
      <c r="G1036" s="10">
        <v>688.91</v>
      </c>
      <c r="H1036" s="10">
        <v>8266.92</v>
      </c>
      <c r="I1036" s="10">
        <v>70.540000000000006</v>
      </c>
      <c r="J1036" s="10">
        <v>15226.02</v>
      </c>
      <c r="K1036" s="10">
        <v>215.85</v>
      </c>
      <c r="L1036" s="10">
        <v>0.65</v>
      </c>
      <c r="M1036" s="10">
        <v>0</v>
      </c>
      <c r="N1036" s="10">
        <v>0</v>
      </c>
      <c r="O1036" s="10">
        <v>206856.47</v>
      </c>
      <c r="P1036" s="10">
        <v>12244478.689999999</v>
      </c>
      <c r="Q1036" s="10">
        <v>59.2</v>
      </c>
      <c r="R1036" s="10">
        <v>81.510000000000005</v>
      </c>
      <c r="S1036" s="10">
        <v>15.05</v>
      </c>
      <c r="T1036" s="10" t="s">
        <v>954</v>
      </c>
      <c r="U1036" s="10" t="s">
        <v>2099</v>
      </c>
      <c r="V1036" s="10"/>
      <c r="W1036" s="10"/>
      <c r="X1036" s="10"/>
      <c r="Y1036" s="10"/>
      <c r="Z1036" s="10"/>
      <c r="AA1036" s="10"/>
      <c r="AB1036" s="11"/>
    </row>
    <row r="1037" spans="1:28">
      <c r="A1037" s="12" t="s">
        <v>2943</v>
      </c>
      <c r="B1037" s="13" t="s">
        <v>2944</v>
      </c>
      <c r="C1037" s="13" t="s">
        <v>277</v>
      </c>
      <c r="D1037" s="13" t="s">
        <v>100</v>
      </c>
      <c r="E1037" s="13" t="s">
        <v>74</v>
      </c>
      <c r="F1037" s="13" t="s">
        <v>54</v>
      </c>
      <c r="G1037" s="13">
        <v>13190.51</v>
      </c>
      <c r="H1037" s="13">
        <v>158286.12</v>
      </c>
      <c r="I1037" s="13">
        <v>110.1</v>
      </c>
      <c r="J1037" s="13">
        <v>440171.8</v>
      </c>
      <c r="K1037" s="13">
        <v>3997.93</v>
      </c>
      <c r="L1037" s="13">
        <v>11.56</v>
      </c>
      <c r="M1037" s="13">
        <v>3617.42</v>
      </c>
      <c r="N1037" s="13">
        <v>0</v>
      </c>
      <c r="O1037" s="13">
        <v>506955.66</v>
      </c>
      <c r="P1037" s="13">
        <v>2331820.2599999998</v>
      </c>
      <c r="Q1037" s="13">
        <v>4.5999999999999996</v>
      </c>
      <c r="R1037" s="13">
        <v>69.83</v>
      </c>
      <c r="S1037" s="13">
        <v>-1.46</v>
      </c>
      <c r="T1037" s="13" t="s">
        <v>1068</v>
      </c>
      <c r="U1037" s="13" t="s">
        <v>397</v>
      </c>
      <c r="V1037" s="13"/>
      <c r="W1037" s="13"/>
      <c r="X1037" s="13"/>
      <c r="Y1037" s="13"/>
      <c r="Z1037" s="13"/>
      <c r="AA1037" s="13"/>
      <c r="AB1037" s="14"/>
    </row>
    <row r="1038" spans="1:28">
      <c r="A1038" s="9" t="s">
        <v>2945</v>
      </c>
      <c r="B1038" s="10" t="s">
        <v>2946</v>
      </c>
      <c r="C1038" s="10" t="s">
        <v>72</v>
      </c>
      <c r="D1038" s="10" t="s">
        <v>52</v>
      </c>
      <c r="E1038" s="10" t="s">
        <v>74</v>
      </c>
      <c r="F1038" s="10" t="s">
        <v>75</v>
      </c>
      <c r="G1038" s="10">
        <v>2467.3000000000002</v>
      </c>
      <c r="H1038" s="10">
        <v>29607.599999999999</v>
      </c>
      <c r="I1038" s="10">
        <v>116.69</v>
      </c>
      <c r="J1038" s="10">
        <v>32594.799999999999</v>
      </c>
      <c r="K1038" s="10">
        <v>279.33</v>
      </c>
      <c r="L1038" s="10">
        <v>1.26</v>
      </c>
      <c r="M1038" s="10">
        <v>176</v>
      </c>
      <c r="N1038" s="10">
        <v>342.16</v>
      </c>
      <c r="O1038" s="10">
        <v>355120.84</v>
      </c>
      <c r="P1038" s="10">
        <v>22927760.140000001</v>
      </c>
      <c r="Q1038" s="10">
        <v>64.599999999999994</v>
      </c>
      <c r="R1038" s="10">
        <v>80.75</v>
      </c>
      <c r="S1038" s="10">
        <v>31.41</v>
      </c>
      <c r="T1038" s="10" t="s">
        <v>671</v>
      </c>
      <c r="U1038" s="10" t="s">
        <v>185</v>
      </c>
      <c r="V1038" s="10"/>
      <c r="W1038" s="10"/>
      <c r="X1038" s="10"/>
      <c r="Y1038" s="10"/>
      <c r="Z1038" s="10"/>
      <c r="AA1038" s="10"/>
      <c r="AB1038" s="11"/>
    </row>
    <row r="1039" spans="1:28">
      <c r="A1039" s="12" t="s">
        <v>2947</v>
      </c>
      <c r="B1039" s="13" t="s">
        <v>2948</v>
      </c>
      <c r="C1039" s="13" t="s">
        <v>99</v>
      </c>
      <c r="D1039" s="13" t="s">
        <v>100</v>
      </c>
      <c r="E1039" s="13" t="s">
        <v>61</v>
      </c>
      <c r="F1039" s="13" t="s">
        <v>54</v>
      </c>
      <c r="G1039" s="13">
        <v>13761.9</v>
      </c>
      <c r="H1039" s="13">
        <v>165142.79999999999</v>
      </c>
      <c r="I1039" s="13">
        <v>529.27</v>
      </c>
      <c r="J1039" s="13">
        <v>185143.72</v>
      </c>
      <c r="K1039" s="13">
        <v>349.81</v>
      </c>
      <c r="L1039" s="13">
        <v>11.03</v>
      </c>
      <c r="M1039" s="13">
        <v>1621.68</v>
      </c>
      <c r="N1039" s="13">
        <v>804.64</v>
      </c>
      <c r="O1039" s="13">
        <v>272778.43</v>
      </c>
      <c r="P1039" s="13">
        <v>10960826.52</v>
      </c>
      <c r="Q1039" s="13">
        <v>40.200000000000003</v>
      </c>
      <c r="R1039" s="13">
        <v>56.02</v>
      </c>
      <c r="S1039" s="13">
        <v>-8.9</v>
      </c>
      <c r="T1039" s="13" t="s">
        <v>2781</v>
      </c>
      <c r="U1039" s="13" t="s">
        <v>1667</v>
      </c>
      <c r="V1039" s="13"/>
      <c r="W1039" s="13"/>
      <c r="X1039" s="13"/>
      <c r="Y1039" s="13"/>
      <c r="Z1039" s="13"/>
      <c r="AA1039" s="13"/>
      <c r="AB1039" s="14"/>
    </row>
    <row r="1040" spans="1:28">
      <c r="A1040" s="9" t="s">
        <v>2949</v>
      </c>
      <c r="B1040" s="10" t="s">
        <v>2950</v>
      </c>
      <c r="C1040" s="10" t="s">
        <v>85</v>
      </c>
      <c r="D1040" s="10" t="s">
        <v>52</v>
      </c>
      <c r="E1040" s="10" t="s">
        <v>74</v>
      </c>
      <c r="F1040" s="10" t="s">
        <v>86</v>
      </c>
      <c r="G1040" s="10">
        <v>4546.68</v>
      </c>
      <c r="H1040" s="10">
        <v>54560.160000000003</v>
      </c>
      <c r="I1040" s="10">
        <v>88.6</v>
      </c>
      <c r="J1040" s="10">
        <v>106819.63</v>
      </c>
      <c r="K1040" s="10">
        <v>1205.6400000000001</v>
      </c>
      <c r="L1040" s="10">
        <v>5.91</v>
      </c>
      <c r="M1040" s="10">
        <v>1373.05</v>
      </c>
      <c r="N1040" s="10">
        <v>0</v>
      </c>
      <c r="O1040" s="10">
        <v>320052.95</v>
      </c>
      <c r="P1040" s="10">
        <v>571569.27</v>
      </c>
      <c r="Q1040" s="10">
        <v>1.8</v>
      </c>
      <c r="R1040" s="10">
        <v>56.74</v>
      </c>
      <c r="S1040" s="10">
        <v>39.15</v>
      </c>
      <c r="T1040" s="10" t="s">
        <v>966</v>
      </c>
      <c r="U1040" s="10" t="s">
        <v>2951</v>
      </c>
      <c r="V1040" s="10"/>
      <c r="W1040" s="10"/>
      <c r="X1040" s="10"/>
      <c r="Y1040" s="10"/>
      <c r="Z1040" s="10"/>
      <c r="AA1040" s="10"/>
      <c r="AB1040" s="11"/>
    </row>
    <row r="1041" spans="1:28">
      <c r="A1041" s="12" t="s">
        <v>2952</v>
      </c>
      <c r="B1041" s="13" t="s">
        <v>2953</v>
      </c>
      <c r="C1041" s="13" t="s">
        <v>277</v>
      </c>
      <c r="D1041" s="13" t="s">
        <v>119</v>
      </c>
      <c r="E1041" s="13" t="s">
        <v>67</v>
      </c>
      <c r="F1041" s="13" t="s">
        <v>86</v>
      </c>
      <c r="G1041" s="13">
        <v>12173.22</v>
      </c>
      <c r="H1041" s="13">
        <v>146078.64000000001</v>
      </c>
      <c r="I1041" s="13">
        <v>506.15</v>
      </c>
      <c r="J1041" s="13">
        <v>127348.46</v>
      </c>
      <c r="K1041" s="13">
        <v>251.6</v>
      </c>
      <c r="L1041" s="13">
        <v>7.16</v>
      </c>
      <c r="M1041" s="13">
        <v>1168.45</v>
      </c>
      <c r="N1041" s="13">
        <v>0</v>
      </c>
      <c r="O1041" s="13">
        <v>797371.01</v>
      </c>
      <c r="P1041" s="13">
        <v>1758317.69</v>
      </c>
      <c r="Q1041" s="13">
        <v>2.2000000000000002</v>
      </c>
      <c r="R1041" s="13">
        <v>57.75</v>
      </c>
      <c r="S1041" s="13">
        <v>50.94</v>
      </c>
      <c r="T1041" s="13" t="s">
        <v>1397</v>
      </c>
      <c r="U1041" s="13" t="s">
        <v>2030</v>
      </c>
      <c r="V1041" s="13"/>
      <c r="W1041" s="13"/>
      <c r="X1041" s="13"/>
      <c r="Y1041" s="13"/>
      <c r="Z1041" s="13"/>
      <c r="AA1041" s="13"/>
      <c r="AB1041" s="14"/>
    </row>
    <row r="1042" spans="1:28">
      <c r="A1042" s="9" t="s">
        <v>2954</v>
      </c>
      <c r="B1042" s="10" t="s">
        <v>1093</v>
      </c>
      <c r="C1042" s="10" t="s">
        <v>105</v>
      </c>
      <c r="D1042" s="10" t="s">
        <v>119</v>
      </c>
      <c r="E1042" s="10" t="s">
        <v>80</v>
      </c>
      <c r="F1042" s="10" t="s">
        <v>75</v>
      </c>
      <c r="G1042" s="10">
        <v>7444.6</v>
      </c>
      <c r="H1042" s="10">
        <v>89335.2</v>
      </c>
      <c r="I1042" s="10">
        <v>270.08999999999997</v>
      </c>
      <c r="J1042" s="10">
        <v>154661.23000000001</v>
      </c>
      <c r="K1042" s="10">
        <v>572.63</v>
      </c>
      <c r="L1042" s="10">
        <v>9.6199999999999992</v>
      </c>
      <c r="M1042" s="10">
        <v>1431.96</v>
      </c>
      <c r="N1042" s="10">
        <v>0</v>
      </c>
      <c r="O1042" s="10">
        <v>941633.68</v>
      </c>
      <c r="P1042" s="10">
        <v>11049630.32</v>
      </c>
      <c r="Q1042" s="10">
        <v>11.7</v>
      </c>
      <c r="R1042" s="10">
        <v>66.25</v>
      </c>
      <c r="S1042" s="10">
        <v>-4.9400000000000004</v>
      </c>
      <c r="T1042" s="10" t="s">
        <v>2391</v>
      </c>
      <c r="U1042" s="10" t="s">
        <v>2955</v>
      </c>
      <c r="V1042" s="10"/>
      <c r="W1042" s="10"/>
      <c r="X1042" s="10"/>
      <c r="Y1042" s="10"/>
      <c r="Z1042" s="10"/>
      <c r="AA1042" s="10"/>
      <c r="AB1042" s="11"/>
    </row>
    <row r="1043" spans="1:28">
      <c r="A1043" s="12" t="s">
        <v>2956</v>
      </c>
      <c r="B1043" s="13" t="s">
        <v>2957</v>
      </c>
      <c r="C1043" s="13" t="s">
        <v>138</v>
      </c>
      <c r="D1043" s="13" t="s">
        <v>60</v>
      </c>
      <c r="E1043" s="13" t="s">
        <v>53</v>
      </c>
      <c r="F1043" s="13" t="s">
        <v>86</v>
      </c>
      <c r="G1043" s="13">
        <v>14493.56</v>
      </c>
      <c r="H1043" s="13">
        <v>173922.72</v>
      </c>
      <c r="I1043" s="13">
        <v>390.18</v>
      </c>
      <c r="J1043" s="13">
        <v>322715.09000000003</v>
      </c>
      <c r="K1043" s="13">
        <v>827.09</v>
      </c>
      <c r="L1043" s="13">
        <v>6.34</v>
      </c>
      <c r="M1043" s="13">
        <v>3260.87</v>
      </c>
      <c r="N1043" s="13">
        <v>0</v>
      </c>
      <c r="O1043" s="13">
        <v>275130.56</v>
      </c>
      <c r="P1043" s="13">
        <v>14888872.24</v>
      </c>
      <c r="Q1043" s="13">
        <v>54.1</v>
      </c>
      <c r="R1043" s="13">
        <v>58.01</v>
      </c>
      <c r="S1043" s="13">
        <v>28.23</v>
      </c>
      <c r="T1043" s="13" t="s">
        <v>987</v>
      </c>
      <c r="U1043" s="13" t="s">
        <v>2958</v>
      </c>
      <c r="V1043" s="13"/>
      <c r="W1043" s="13"/>
      <c r="X1043" s="13"/>
      <c r="Y1043" s="13"/>
      <c r="Z1043" s="13"/>
      <c r="AA1043" s="13"/>
      <c r="AB1043" s="14"/>
    </row>
    <row r="1044" spans="1:28">
      <c r="A1044" s="9" t="s">
        <v>2959</v>
      </c>
      <c r="B1044" s="10" t="s">
        <v>2960</v>
      </c>
      <c r="C1044" s="10" t="s">
        <v>105</v>
      </c>
      <c r="D1044" s="10" t="s">
        <v>52</v>
      </c>
      <c r="E1044" s="10" t="s">
        <v>61</v>
      </c>
      <c r="F1044" s="10" t="s">
        <v>75</v>
      </c>
      <c r="G1044" s="10">
        <v>1476.29</v>
      </c>
      <c r="H1044" s="10">
        <v>17715.48</v>
      </c>
      <c r="I1044" s="10">
        <v>468.46</v>
      </c>
      <c r="J1044" s="10">
        <v>9996.74</v>
      </c>
      <c r="K1044" s="10">
        <v>21.34</v>
      </c>
      <c r="L1044" s="10">
        <v>4.04</v>
      </c>
      <c r="M1044" s="10">
        <v>0</v>
      </c>
      <c r="N1044" s="10">
        <v>60.71</v>
      </c>
      <c r="O1044" s="10">
        <v>416628.96</v>
      </c>
      <c r="P1044" s="10">
        <v>12006546.119999999</v>
      </c>
      <c r="Q1044" s="10">
        <v>28.8</v>
      </c>
      <c r="R1044" s="10">
        <v>81.83</v>
      </c>
      <c r="S1044" s="10">
        <v>-16.059999999999999</v>
      </c>
      <c r="T1044" s="10" t="s">
        <v>2864</v>
      </c>
      <c r="U1044" s="10" t="s">
        <v>443</v>
      </c>
      <c r="V1044" s="10"/>
      <c r="W1044" s="10"/>
      <c r="X1044" s="10"/>
      <c r="Y1044" s="10"/>
      <c r="Z1044" s="10"/>
      <c r="AA1044" s="10"/>
      <c r="AB1044" s="11"/>
    </row>
    <row r="1045" spans="1:28">
      <c r="A1045" s="12" t="s">
        <v>2961</v>
      </c>
      <c r="B1045" s="13" t="s">
        <v>1706</v>
      </c>
      <c r="C1045" s="13" t="s">
        <v>66</v>
      </c>
      <c r="D1045" s="13" t="s">
        <v>52</v>
      </c>
      <c r="E1045" s="13" t="s">
        <v>80</v>
      </c>
      <c r="F1045" s="13" t="s">
        <v>75</v>
      </c>
      <c r="G1045" s="13">
        <v>17539.88</v>
      </c>
      <c r="H1045" s="13">
        <v>210478.56</v>
      </c>
      <c r="I1045" s="13">
        <v>261.07</v>
      </c>
      <c r="J1045" s="13">
        <v>478860.91</v>
      </c>
      <c r="K1045" s="13">
        <v>-1834.22</v>
      </c>
      <c r="L1045" s="13">
        <v>4.4800000000000004</v>
      </c>
      <c r="M1045" s="13">
        <v>1678.05</v>
      </c>
      <c r="N1045" s="13">
        <v>0</v>
      </c>
      <c r="O1045" s="13">
        <v>900910.5</v>
      </c>
      <c r="P1045" s="13">
        <v>11741691.07</v>
      </c>
      <c r="Q1045" s="13">
        <v>13</v>
      </c>
      <c r="R1045" s="13">
        <v>76.42</v>
      </c>
      <c r="S1045" s="13">
        <v>15.76</v>
      </c>
      <c r="T1045" s="13" t="s">
        <v>2491</v>
      </c>
      <c r="U1045" s="13" t="s">
        <v>2962</v>
      </c>
      <c r="V1045" s="13"/>
      <c r="W1045" s="13"/>
      <c r="X1045" s="13"/>
      <c r="Y1045" s="13"/>
      <c r="Z1045" s="13"/>
      <c r="AA1045" s="13"/>
      <c r="AB1045" s="14"/>
    </row>
    <row r="1046" spans="1:28">
      <c r="A1046" s="9" t="s">
        <v>2963</v>
      </c>
      <c r="B1046" s="10" t="s">
        <v>1282</v>
      </c>
      <c r="C1046" s="10" t="s">
        <v>85</v>
      </c>
      <c r="D1046" s="10" t="s">
        <v>119</v>
      </c>
      <c r="E1046" s="10" t="s">
        <v>90</v>
      </c>
      <c r="F1046" s="10" t="s">
        <v>54</v>
      </c>
      <c r="G1046" s="10">
        <v>301.70999999999998</v>
      </c>
      <c r="H1046" s="10">
        <v>3620.52</v>
      </c>
      <c r="I1046" s="10">
        <v>632.24</v>
      </c>
      <c r="J1046" s="10">
        <v>6198.75</v>
      </c>
      <c r="K1046" s="10">
        <v>-9.8000000000000007</v>
      </c>
      <c r="L1046" s="10">
        <v>9.14</v>
      </c>
      <c r="M1046" s="10">
        <v>91.06</v>
      </c>
      <c r="N1046" s="10">
        <v>23.01</v>
      </c>
      <c r="O1046" s="10">
        <v>399394.75</v>
      </c>
      <c r="P1046" s="10">
        <v>22518204.140000001</v>
      </c>
      <c r="Q1046" s="10">
        <v>56.4</v>
      </c>
      <c r="R1046" s="10">
        <v>81.260000000000005</v>
      </c>
      <c r="S1046" s="10">
        <v>18.670000000000002</v>
      </c>
      <c r="T1046" s="10" t="s">
        <v>1579</v>
      </c>
      <c r="U1046" s="10" t="s">
        <v>1352</v>
      </c>
      <c r="V1046" s="10"/>
      <c r="W1046" s="10"/>
      <c r="X1046" s="10"/>
      <c r="Y1046" s="10"/>
      <c r="Z1046" s="10"/>
      <c r="AA1046" s="10"/>
      <c r="AB1046" s="11"/>
    </row>
    <row r="1047" spans="1:28">
      <c r="A1047" s="12" t="s">
        <v>2964</v>
      </c>
      <c r="B1047" s="13" t="s">
        <v>1777</v>
      </c>
      <c r="C1047" s="13" t="s">
        <v>175</v>
      </c>
      <c r="D1047" s="13" t="s">
        <v>60</v>
      </c>
      <c r="E1047" s="13" t="s">
        <v>74</v>
      </c>
      <c r="F1047" s="13" t="s">
        <v>86</v>
      </c>
      <c r="G1047" s="13">
        <v>8365.66</v>
      </c>
      <c r="H1047" s="13">
        <v>100387.92</v>
      </c>
      <c r="I1047" s="13">
        <v>88.38</v>
      </c>
      <c r="J1047" s="13">
        <v>123602.36</v>
      </c>
      <c r="K1047" s="13">
        <v>1398.53</v>
      </c>
      <c r="L1047" s="13">
        <v>6.57</v>
      </c>
      <c r="M1047" s="13">
        <v>2007.04</v>
      </c>
      <c r="N1047" s="13">
        <v>1216.95</v>
      </c>
      <c r="O1047" s="13">
        <v>316105.98</v>
      </c>
      <c r="P1047" s="13">
        <v>2818888.24</v>
      </c>
      <c r="Q1047" s="13">
        <v>8.9</v>
      </c>
      <c r="R1047" s="13">
        <v>61.38</v>
      </c>
      <c r="S1047" s="13">
        <v>-18.02</v>
      </c>
      <c r="T1047" s="13" t="s">
        <v>2215</v>
      </c>
      <c r="U1047" s="13" t="s">
        <v>2151</v>
      </c>
      <c r="V1047" s="13"/>
      <c r="W1047" s="13"/>
      <c r="X1047" s="13"/>
      <c r="Y1047" s="13"/>
      <c r="Z1047" s="13"/>
      <c r="AA1047" s="13"/>
      <c r="AB1047" s="14"/>
    </row>
    <row r="1048" spans="1:28">
      <c r="A1048" s="9" t="s">
        <v>2965</v>
      </c>
      <c r="B1048" s="10" t="s">
        <v>2966</v>
      </c>
      <c r="C1048" s="10" t="s">
        <v>99</v>
      </c>
      <c r="D1048" s="10" t="s">
        <v>100</v>
      </c>
      <c r="E1048" s="10" t="s">
        <v>53</v>
      </c>
      <c r="F1048" s="10" t="s">
        <v>86</v>
      </c>
      <c r="G1048" s="10">
        <v>5526.49</v>
      </c>
      <c r="H1048" s="10">
        <v>66317.88</v>
      </c>
      <c r="I1048" s="10">
        <v>519.6</v>
      </c>
      <c r="J1048" s="10">
        <v>31669.01</v>
      </c>
      <c r="K1048" s="10">
        <v>60.95</v>
      </c>
      <c r="L1048" s="10">
        <v>4.75</v>
      </c>
      <c r="M1048" s="10">
        <v>1739.26</v>
      </c>
      <c r="N1048" s="10">
        <v>840.48</v>
      </c>
      <c r="O1048" s="10">
        <v>614830.12</v>
      </c>
      <c r="P1048" s="10">
        <v>23204150.34</v>
      </c>
      <c r="Q1048" s="10"/>
      <c r="R1048" s="10">
        <v>68.64</v>
      </c>
      <c r="S1048" s="10">
        <v>-2.2599999999999998</v>
      </c>
      <c r="T1048" s="10" t="s">
        <v>2967</v>
      </c>
      <c r="U1048" s="10" t="s">
        <v>889</v>
      </c>
      <c r="V1048" s="10"/>
      <c r="W1048" s="10"/>
      <c r="X1048" s="10"/>
      <c r="Y1048" s="10"/>
      <c r="Z1048" s="10"/>
      <c r="AA1048" s="10"/>
      <c r="AB1048" s="11"/>
    </row>
    <row r="1049" spans="1:28">
      <c r="A1049" s="12" t="s">
        <v>2968</v>
      </c>
      <c r="B1049" s="13" t="s">
        <v>2969</v>
      </c>
      <c r="C1049" s="13" t="s">
        <v>51</v>
      </c>
      <c r="D1049" s="13" t="s">
        <v>119</v>
      </c>
      <c r="E1049" s="13" t="s">
        <v>61</v>
      </c>
      <c r="F1049" s="13" t="s">
        <v>54</v>
      </c>
      <c r="G1049" s="13">
        <v>1148.54</v>
      </c>
      <c r="H1049" s="13">
        <v>13782.48</v>
      </c>
      <c r="I1049" s="13">
        <v>715.08</v>
      </c>
      <c r="J1049" s="13">
        <v>16292.37</v>
      </c>
      <c r="K1049" s="13">
        <v>22.78</v>
      </c>
      <c r="L1049" s="13">
        <v>5.31</v>
      </c>
      <c r="M1049" s="13">
        <v>0</v>
      </c>
      <c r="N1049" s="13">
        <v>0</v>
      </c>
      <c r="O1049" s="13">
        <v>679741.76</v>
      </c>
      <c r="P1049" s="13">
        <v>6483495.4400000004</v>
      </c>
      <c r="Q1049" s="13">
        <v>9.5</v>
      </c>
      <c r="R1049" s="13">
        <v>69.790000000000006</v>
      </c>
      <c r="S1049" s="13">
        <v>9.67</v>
      </c>
      <c r="T1049" s="13" t="s">
        <v>2970</v>
      </c>
      <c r="U1049" s="13" t="s">
        <v>2301</v>
      </c>
      <c r="V1049" s="13"/>
      <c r="W1049" s="13"/>
      <c r="X1049" s="13"/>
      <c r="Y1049" s="13"/>
      <c r="Z1049" s="13"/>
      <c r="AA1049" s="13"/>
      <c r="AB1049" s="14"/>
    </row>
    <row r="1050" spans="1:28">
      <c r="A1050" s="9" t="s">
        <v>2971</v>
      </c>
      <c r="B1050" s="10" t="s">
        <v>2972</v>
      </c>
      <c r="C1050" s="10" t="s">
        <v>138</v>
      </c>
      <c r="D1050" s="10" t="s">
        <v>119</v>
      </c>
      <c r="E1050" s="10" t="s">
        <v>90</v>
      </c>
      <c r="F1050" s="10" t="s">
        <v>54</v>
      </c>
      <c r="G1050" s="10">
        <v>8160.64</v>
      </c>
      <c r="H1050" s="10">
        <v>97927.679999999993</v>
      </c>
      <c r="I1050" s="10">
        <v>1096.78</v>
      </c>
      <c r="J1050" s="10">
        <v>141850.99</v>
      </c>
      <c r="K1050" s="10">
        <v>129.33000000000001</v>
      </c>
      <c r="L1050" s="10">
        <v>1.51</v>
      </c>
      <c r="M1050" s="10">
        <v>1162.6500000000001</v>
      </c>
      <c r="N1050" s="10">
        <v>0</v>
      </c>
      <c r="O1050" s="10">
        <v>424299.52000000002</v>
      </c>
      <c r="P1050" s="10">
        <v>2058017.55</v>
      </c>
      <c r="Q1050" s="10">
        <v>4.9000000000000004</v>
      </c>
      <c r="R1050" s="10">
        <v>60.86</v>
      </c>
      <c r="S1050" s="10">
        <v>26.32</v>
      </c>
      <c r="T1050" s="10" t="s">
        <v>852</v>
      </c>
      <c r="U1050" s="10" t="s">
        <v>1033</v>
      </c>
      <c r="V1050" s="10"/>
      <c r="W1050" s="10"/>
      <c r="X1050" s="10"/>
      <c r="Y1050" s="10"/>
      <c r="Z1050" s="10"/>
      <c r="AA1050" s="10"/>
      <c r="AB1050" s="11"/>
    </row>
    <row r="1051" spans="1:28">
      <c r="A1051" s="12" t="s">
        <v>2973</v>
      </c>
      <c r="B1051" s="13" t="s">
        <v>2974</v>
      </c>
      <c r="C1051" s="13" t="s">
        <v>72</v>
      </c>
      <c r="D1051" s="13" t="s">
        <v>73</v>
      </c>
      <c r="E1051" s="13" t="s">
        <v>80</v>
      </c>
      <c r="F1051" s="13" t="s">
        <v>75</v>
      </c>
      <c r="G1051" s="13">
        <v>16439.18</v>
      </c>
      <c r="H1051" s="13">
        <v>197270.16</v>
      </c>
      <c r="I1051" s="13">
        <v>252.25</v>
      </c>
      <c r="J1051" s="13">
        <v>336565.9</v>
      </c>
      <c r="K1051" s="13">
        <v>1334.26</v>
      </c>
      <c r="L1051" s="13">
        <v>9.4499999999999993</v>
      </c>
      <c r="M1051" s="13">
        <v>4723.8100000000004</v>
      </c>
      <c r="N1051" s="13">
        <v>0</v>
      </c>
      <c r="O1051" s="13">
        <v>689694.44</v>
      </c>
      <c r="P1051" s="13">
        <v>6918506.9199999999</v>
      </c>
      <c r="Q1051" s="13">
        <v>10</v>
      </c>
      <c r="R1051" s="13">
        <v>63.47</v>
      </c>
      <c r="S1051" s="13">
        <v>43.71</v>
      </c>
      <c r="T1051" s="13" t="s">
        <v>543</v>
      </c>
      <c r="U1051" s="13" t="s">
        <v>1581</v>
      </c>
      <c r="V1051" s="13"/>
      <c r="W1051" s="13"/>
      <c r="X1051" s="13"/>
      <c r="Y1051" s="13"/>
      <c r="Z1051" s="13"/>
      <c r="AA1051" s="13"/>
      <c r="AB1051" s="14"/>
    </row>
    <row r="1052" spans="1:28">
      <c r="A1052" s="9" t="s">
        <v>2975</v>
      </c>
      <c r="B1052" s="10" t="s">
        <v>203</v>
      </c>
      <c r="C1052" s="10" t="s">
        <v>59</v>
      </c>
      <c r="D1052" s="10" t="s">
        <v>52</v>
      </c>
      <c r="E1052" s="10" t="s">
        <v>53</v>
      </c>
      <c r="F1052" s="10" t="s">
        <v>86</v>
      </c>
      <c r="G1052" s="10">
        <v>15161.28</v>
      </c>
      <c r="H1052" s="10">
        <v>181935.35999999999</v>
      </c>
      <c r="I1052" s="10">
        <v>408.65</v>
      </c>
      <c r="J1052" s="10">
        <v>403272.48</v>
      </c>
      <c r="K1052" s="10">
        <v>986.84</v>
      </c>
      <c r="L1052" s="10">
        <v>10.55</v>
      </c>
      <c r="M1052" s="10">
        <v>285.91000000000003</v>
      </c>
      <c r="N1052" s="10">
        <v>0</v>
      </c>
      <c r="O1052" s="10">
        <v>580423.81999999995</v>
      </c>
      <c r="P1052" s="10">
        <v>11994462.970000001</v>
      </c>
      <c r="Q1052" s="10">
        <v>20.7</v>
      </c>
      <c r="R1052" s="10">
        <v>63.07</v>
      </c>
      <c r="S1052" s="10">
        <v>-15.54</v>
      </c>
      <c r="T1052" s="10" t="s">
        <v>601</v>
      </c>
      <c r="U1052" s="10" t="s">
        <v>2976</v>
      </c>
      <c r="V1052" s="10"/>
      <c r="W1052" s="10"/>
      <c r="X1052" s="10"/>
      <c r="Y1052" s="10"/>
      <c r="Z1052" s="10"/>
      <c r="AA1052" s="10"/>
      <c r="AB1052" s="11"/>
    </row>
    <row r="1053" spans="1:28">
      <c r="A1053" s="12" t="s">
        <v>2977</v>
      </c>
      <c r="B1053" s="13" t="s">
        <v>1935</v>
      </c>
      <c r="C1053" s="13" t="s">
        <v>72</v>
      </c>
      <c r="D1053" s="13" t="s">
        <v>60</v>
      </c>
      <c r="E1053" s="13" t="s">
        <v>133</v>
      </c>
      <c r="F1053" s="13" t="s">
        <v>54</v>
      </c>
      <c r="G1053" s="13">
        <v>13430.56</v>
      </c>
      <c r="H1053" s="13">
        <v>161166.72</v>
      </c>
      <c r="I1053" s="13">
        <v>308.02</v>
      </c>
      <c r="J1053" s="13">
        <v>237685.54</v>
      </c>
      <c r="K1053" s="13">
        <v>771.66</v>
      </c>
      <c r="L1053" s="13">
        <v>11.89</v>
      </c>
      <c r="M1053" s="13">
        <v>1208.1600000000001</v>
      </c>
      <c r="N1053" s="13">
        <v>1167.44</v>
      </c>
      <c r="O1053" s="13">
        <v>495319.4</v>
      </c>
      <c r="P1053" s="13">
        <v>14924169.300000001</v>
      </c>
      <c r="Q1053" s="13">
        <v>30.1</v>
      </c>
      <c r="R1053" s="13">
        <v>77.67</v>
      </c>
      <c r="S1053" s="13">
        <v>59.47</v>
      </c>
      <c r="T1053" s="13" t="s">
        <v>1959</v>
      </c>
      <c r="U1053" s="13" t="s">
        <v>581</v>
      </c>
      <c r="V1053" s="13"/>
      <c r="W1053" s="13"/>
      <c r="X1053" s="13"/>
      <c r="Y1053" s="13"/>
      <c r="Z1053" s="13"/>
      <c r="AA1053" s="13"/>
      <c r="AB1053" s="14"/>
    </row>
    <row r="1054" spans="1:28">
      <c r="A1054" s="9" t="s">
        <v>2978</v>
      </c>
      <c r="B1054" s="10" t="s">
        <v>2979</v>
      </c>
      <c r="C1054" s="10" t="s">
        <v>175</v>
      </c>
      <c r="D1054" s="10" t="s">
        <v>119</v>
      </c>
      <c r="E1054" s="10" t="s">
        <v>90</v>
      </c>
      <c r="F1054" s="10" t="s">
        <v>54</v>
      </c>
      <c r="G1054" s="10">
        <v>5834.21</v>
      </c>
      <c r="H1054" s="10">
        <v>70010.52</v>
      </c>
      <c r="I1054" s="10">
        <v>915.29</v>
      </c>
      <c r="J1054" s="10">
        <v>101154.06</v>
      </c>
      <c r="K1054" s="10">
        <v>110.52</v>
      </c>
      <c r="L1054" s="10">
        <v>4.0599999999999996</v>
      </c>
      <c r="M1054" s="10">
        <v>0</v>
      </c>
      <c r="N1054" s="10">
        <v>0</v>
      </c>
      <c r="O1054" s="10">
        <v>427655.75</v>
      </c>
      <c r="P1054" s="10">
        <v>4848097.3899999997</v>
      </c>
      <c r="Q1054" s="10">
        <v>11.3</v>
      </c>
      <c r="R1054" s="10">
        <v>58.3</v>
      </c>
      <c r="S1054" s="10">
        <v>-24.06</v>
      </c>
      <c r="T1054" s="10" t="s">
        <v>405</v>
      </c>
      <c r="U1054" s="10" t="s">
        <v>1167</v>
      </c>
      <c r="V1054" s="10"/>
      <c r="W1054" s="10"/>
      <c r="X1054" s="10"/>
      <c r="Y1054" s="10"/>
      <c r="Z1054" s="10"/>
      <c r="AA1054" s="10"/>
      <c r="AB1054" s="11"/>
    </row>
    <row r="1055" spans="1:28">
      <c r="A1055" s="12" t="s">
        <v>2980</v>
      </c>
      <c r="B1055" s="13" t="s">
        <v>1375</v>
      </c>
      <c r="C1055" s="13" t="s">
        <v>51</v>
      </c>
      <c r="D1055" s="13" t="s">
        <v>60</v>
      </c>
      <c r="E1055" s="13" t="s">
        <v>53</v>
      </c>
      <c r="F1055" s="13" t="s">
        <v>54</v>
      </c>
      <c r="G1055" s="13">
        <v>6831.76</v>
      </c>
      <c r="H1055" s="13">
        <v>81981.119999999995</v>
      </c>
      <c r="I1055" s="13">
        <v>506.88</v>
      </c>
      <c r="J1055" s="13">
        <v>186759.22</v>
      </c>
      <c r="K1055" s="13">
        <v>368.45</v>
      </c>
      <c r="L1055" s="13">
        <v>8.7200000000000006</v>
      </c>
      <c r="M1055" s="13">
        <v>65.760000000000005</v>
      </c>
      <c r="N1055" s="13">
        <v>0</v>
      </c>
      <c r="O1055" s="13">
        <v>467845.6</v>
      </c>
      <c r="P1055" s="13">
        <v>11157539.960000001</v>
      </c>
      <c r="Q1055" s="13">
        <v>23.8</v>
      </c>
      <c r="R1055" s="13">
        <v>60.1</v>
      </c>
      <c r="S1055" s="13">
        <v>28.32</v>
      </c>
      <c r="T1055" s="13" t="s">
        <v>1425</v>
      </c>
      <c r="U1055" s="13" t="s">
        <v>1076</v>
      </c>
      <c r="V1055" s="13"/>
      <c r="W1055" s="13"/>
      <c r="X1055" s="13"/>
      <c r="Y1055" s="13"/>
      <c r="Z1055" s="13"/>
      <c r="AA1055" s="13"/>
      <c r="AB1055" s="14"/>
    </row>
    <row r="1056" spans="1:28">
      <c r="A1056" s="9" t="s">
        <v>2981</v>
      </c>
      <c r="B1056" s="10" t="s">
        <v>1132</v>
      </c>
      <c r="C1056" s="10" t="s">
        <v>138</v>
      </c>
      <c r="D1056" s="10" t="s">
        <v>100</v>
      </c>
      <c r="E1056" s="10" t="s">
        <v>61</v>
      </c>
      <c r="F1056" s="10" t="s">
        <v>86</v>
      </c>
      <c r="G1056" s="10">
        <v>1527.03</v>
      </c>
      <c r="H1056" s="10">
        <v>18324.36</v>
      </c>
      <c r="I1056" s="10">
        <v>585.76</v>
      </c>
      <c r="J1056" s="10">
        <v>33680.089999999997</v>
      </c>
      <c r="K1056" s="10">
        <v>57.5</v>
      </c>
      <c r="L1056" s="10">
        <v>7.04</v>
      </c>
      <c r="M1056" s="10">
        <v>0</v>
      </c>
      <c r="N1056" s="10">
        <v>0</v>
      </c>
      <c r="O1056" s="10">
        <v>588876.04</v>
      </c>
      <c r="P1056" s="10">
        <v>1191079.43</v>
      </c>
      <c r="Q1056" s="10">
        <v>2</v>
      </c>
      <c r="R1056" s="10">
        <v>75.78</v>
      </c>
      <c r="S1056" s="10">
        <v>-21.42</v>
      </c>
      <c r="T1056" s="10" t="s">
        <v>2982</v>
      </c>
      <c r="U1056" s="10" t="s">
        <v>2983</v>
      </c>
      <c r="V1056" s="10"/>
      <c r="W1056" s="10"/>
      <c r="X1056" s="10"/>
      <c r="Y1056" s="10"/>
      <c r="Z1056" s="10"/>
      <c r="AA1056" s="10"/>
      <c r="AB1056" s="11"/>
    </row>
    <row r="1057" spans="1:28">
      <c r="A1057" s="12" t="s">
        <v>2984</v>
      </c>
      <c r="B1057" s="13" t="s">
        <v>242</v>
      </c>
      <c r="C1057" s="13" t="s">
        <v>51</v>
      </c>
      <c r="D1057" s="13" t="s">
        <v>119</v>
      </c>
      <c r="E1057" s="13" t="s">
        <v>67</v>
      </c>
      <c r="F1057" s="13" t="s">
        <v>86</v>
      </c>
      <c r="G1057" s="13">
        <v>17021.54</v>
      </c>
      <c r="H1057" s="13">
        <v>204258.48</v>
      </c>
      <c r="I1057" s="13">
        <v>840.89</v>
      </c>
      <c r="J1057" s="13">
        <v>173398.43</v>
      </c>
      <c r="K1057" s="13">
        <v>206.21</v>
      </c>
      <c r="L1057" s="13">
        <v>11.24</v>
      </c>
      <c r="M1057" s="13">
        <v>5474.83</v>
      </c>
      <c r="N1057" s="13">
        <v>0</v>
      </c>
      <c r="O1057" s="13">
        <v>606551.82999999996</v>
      </c>
      <c r="P1057" s="13">
        <v>20478885.98</v>
      </c>
      <c r="Q1057" s="13">
        <v>33.799999999999997</v>
      </c>
      <c r="R1057" s="13">
        <v>67.67</v>
      </c>
      <c r="S1057" s="13">
        <v>-27.03</v>
      </c>
      <c r="T1057" s="13" t="s">
        <v>1761</v>
      </c>
      <c r="U1057" s="13" t="s">
        <v>2037</v>
      </c>
      <c r="V1057" s="13"/>
      <c r="W1057" s="13"/>
      <c r="X1057" s="13"/>
      <c r="Y1057" s="13"/>
      <c r="Z1057" s="13"/>
      <c r="AA1057" s="13"/>
      <c r="AB1057" s="14"/>
    </row>
    <row r="1058" spans="1:28">
      <c r="A1058" s="9" t="s">
        <v>2985</v>
      </c>
      <c r="B1058" s="10" t="s">
        <v>2986</v>
      </c>
      <c r="C1058" s="10" t="s">
        <v>59</v>
      </c>
      <c r="D1058" s="10" t="s">
        <v>73</v>
      </c>
      <c r="E1058" s="10" t="s">
        <v>67</v>
      </c>
      <c r="F1058" s="10" t="s">
        <v>54</v>
      </c>
      <c r="G1058" s="10">
        <v>10346.73</v>
      </c>
      <c r="H1058" s="10">
        <v>124160.76</v>
      </c>
      <c r="I1058" s="10">
        <v>867.45</v>
      </c>
      <c r="J1058" s="10">
        <v>301471.63</v>
      </c>
      <c r="K1058" s="10">
        <v>347.54</v>
      </c>
      <c r="L1058" s="10">
        <v>0.75</v>
      </c>
      <c r="M1058" s="10">
        <v>2479.38</v>
      </c>
      <c r="N1058" s="10">
        <v>0</v>
      </c>
      <c r="O1058" s="10">
        <v>946524.46</v>
      </c>
      <c r="P1058" s="10">
        <v>2168274.09</v>
      </c>
      <c r="Q1058" s="10">
        <v>2.2999999999999998</v>
      </c>
      <c r="R1058" s="10">
        <v>67.42</v>
      </c>
      <c r="S1058" s="10">
        <v>-34.950000000000003</v>
      </c>
      <c r="T1058" s="10" t="s">
        <v>2987</v>
      </c>
      <c r="U1058" s="10" t="s">
        <v>581</v>
      </c>
      <c r="V1058" s="10"/>
      <c r="W1058" s="10"/>
      <c r="X1058" s="10"/>
      <c r="Y1058" s="10"/>
      <c r="Z1058" s="10"/>
      <c r="AA1058" s="10"/>
      <c r="AB1058" s="11"/>
    </row>
    <row r="1059" spans="1:28">
      <c r="A1059" s="12" t="s">
        <v>2988</v>
      </c>
      <c r="B1059" s="13" t="s">
        <v>2405</v>
      </c>
      <c r="C1059" s="13" t="s">
        <v>143</v>
      </c>
      <c r="D1059" s="13" t="s">
        <v>100</v>
      </c>
      <c r="E1059" s="13" t="s">
        <v>80</v>
      </c>
      <c r="F1059" s="13" t="s">
        <v>75</v>
      </c>
      <c r="G1059" s="13">
        <v>6440.76</v>
      </c>
      <c r="H1059" s="13">
        <v>77289.119999999995</v>
      </c>
      <c r="I1059" s="13">
        <v>247.18</v>
      </c>
      <c r="J1059" s="13">
        <v>113733.82</v>
      </c>
      <c r="K1059" s="13">
        <v>460.13</v>
      </c>
      <c r="L1059" s="13">
        <v>8.39</v>
      </c>
      <c r="M1059" s="13">
        <v>0</v>
      </c>
      <c r="N1059" s="13">
        <v>790.37</v>
      </c>
      <c r="O1059" s="13">
        <v>259437.53</v>
      </c>
      <c r="P1059" s="13">
        <v>6271232.5199999996</v>
      </c>
      <c r="Q1059" s="13">
        <v>24.2</v>
      </c>
      <c r="R1059" s="13">
        <v>65.569999999999993</v>
      </c>
      <c r="S1059" s="13">
        <v>-33.4</v>
      </c>
      <c r="T1059" s="13" t="s">
        <v>503</v>
      </c>
      <c r="U1059" s="13" t="s">
        <v>2457</v>
      </c>
      <c r="V1059" s="13"/>
      <c r="W1059" s="13"/>
      <c r="X1059" s="13"/>
      <c r="Y1059" s="13"/>
      <c r="Z1059" s="13"/>
      <c r="AA1059" s="13"/>
      <c r="AB1059" s="14"/>
    </row>
    <row r="1060" spans="1:28">
      <c r="A1060" s="9" t="s">
        <v>2989</v>
      </c>
      <c r="B1060" s="10" t="s">
        <v>2990</v>
      </c>
      <c r="C1060" s="10" t="s">
        <v>105</v>
      </c>
      <c r="D1060" s="10" t="s">
        <v>60</v>
      </c>
      <c r="E1060" s="10" t="s">
        <v>133</v>
      </c>
      <c r="F1060" s="10" t="s">
        <v>54</v>
      </c>
      <c r="G1060" s="10">
        <v>5719.91</v>
      </c>
      <c r="H1060" s="10">
        <v>68638.92</v>
      </c>
      <c r="I1060" s="10">
        <v>650.25</v>
      </c>
      <c r="J1060" s="10">
        <v>64225.64</v>
      </c>
      <c r="K1060" s="10">
        <v>98.77</v>
      </c>
      <c r="L1060" s="10">
        <v>6.3</v>
      </c>
      <c r="M1060" s="10">
        <v>54.76</v>
      </c>
      <c r="N1060" s="10">
        <v>0</v>
      </c>
      <c r="O1060" s="10">
        <v>201467.62</v>
      </c>
      <c r="P1060" s="10">
        <v>1089223.6599999999</v>
      </c>
      <c r="Q1060" s="10">
        <v>5.4</v>
      </c>
      <c r="R1060" s="10">
        <v>64.510000000000005</v>
      </c>
      <c r="S1060" s="10">
        <v>-8.64</v>
      </c>
      <c r="T1060" s="10" t="s">
        <v>1247</v>
      </c>
      <c r="U1060" s="10" t="s">
        <v>2991</v>
      </c>
      <c r="V1060" s="10"/>
      <c r="W1060" s="10"/>
      <c r="X1060" s="10"/>
      <c r="Y1060" s="10"/>
      <c r="Z1060" s="10"/>
      <c r="AA1060" s="10"/>
      <c r="AB1060" s="11"/>
    </row>
    <row r="1061" spans="1:28">
      <c r="A1061" s="12" t="s">
        <v>2992</v>
      </c>
      <c r="B1061" s="13" t="s">
        <v>1858</v>
      </c>
      <c r="C1061" s="13" t="s">
        <v>72</v>
      </c>
      <c r="D1061" s="13" t="s">
        <v>100</v>
      </c>
      <c r="E1061" s="13" t="s">
        <v>74</v>
      </c>
      <c r="F1061" s="13" t="s">
        <v>54</v>
      </c>
      <c r="G1061" s="13">
        <v>16194.3</v>
      </c>
      <c r="H1061" s="13">
        <v>194331.6</v>
      </c>
      <c r="I1061" s="13">
        <v>116.05</v>
      </c>
      <c r="J1061" s="13">
        <v>310894.36</v>
      </c>
      <c r="K1061" s="13">
        <v>2678.97</v>
      </c>
      <c r="L1061" s="13">
        <v>6.73</v>
      </c>
      <c r="M1061" s="13">
        <v>1543.87</v>
      </c>
      <c r="N1061" s="13">
        <v>0</v>
      </c>
      <c r="O1061" s="13">
        <v>383033.87</v>
      </c>
      <c r="P1061" s="13">
        <v>15991800.84</v>
      </c>
      <c r="Q1061" s="13">
        <v>41.8</v>
      </c>
      <c r="R1061" s="13">
        <v>69.2</v>
      </c>
      <c r="S1061" s="13">
        <v>-17.420000000000002</v>
      </c>
      <c r="T1061" s="13" t="s">
        <v>1023</v>
      </c>
      <c r="U1061" s="13" t="s">
        <v>2348</v>
      </c>
      <c r="V1061" s="13"/>
      <c r="W1061" s="13"/>
      <c r="X1061" s="13"/>
      <c r="Y1061" s="13"/>
      <c r="Z1061" s="13"/>
      <c r="AA1061" s="13"/>
      <c r="AB1061" s="14"/>
    </row>
    <row r="1062" spans="1:28">
      <c r="A1062" s="9" t="s">
        <v>2993</v>
      </c>
      <c r="B1062" s="10" t="s">
        <v>2994</v>
      </c>
      <c r="C1062" s="10" t="s">
        <v>72</v>
      </c>
      <c r="D1062" s="10" t="s">
        <v>60</v>
      </c>
      <c r="E1062" s="10" t="s">
        <v>67</v>
      </c>
      <c r="F1062" s="10" t="s">
        <v>54</v>
      </c>
      <c r="G1062" s="10">
        <v>6993.31</v>
      </c>
      <c r="H1062" s="10">
        <v>83919.72</v>
      </c>
      <c r="I1062" s="10">
        <v>755.85</v>
      </c>
      <c r="J1062" s="10">
        <v>172033.7</v>
      </c>
      <c r="K1062" s="10">
        <v>227.6</v>
      </c>
      <c r="L1062" s="10">
        <v>10</v>
      </c>
      <c r="M1062" s="10">
        <v>212.41</v>
      </c>
      <c r="N1062" s="10">
        <v>0</v>
      </c>
      <c r="O1062" s="10">
        <v>453554.39</v>
      </c>
      <c r="P1062" s="10">
        <v>16687155.640000001</v>
      </c>
      <c r="Q1062" s="10">
        <v>36.799999999999997</v>
      </c>
      <c r="R1062" s="10">
        <v>62.9</v>
      </c>
      <c r="S1062" s="10">
        <v>12.25</v>
      </c>
      <c r="T1062" s="10" t="s">
        <v>2995</v>
      </c>
      <c r="U1062" s="10" t="s">
        <v>1579</v>
      </c>
      <c r="V1062" s="10"/>
      <c r="W1062" s="10"/>
      <c r="X1062" s="10"/>
      <c r="Y1062" s="10"/>
      <c r="Z1062" s="10"/>
      <c r="AA1062" s="10"/>
      <c r="AB1062" s="11"/>
    </row>
    <row r="1063" spans="1:28">
      <c r="A1063" s="12" t="s">
        <v>2996</v>
      </c>
      <c r="B1063" s="13" t="s">
        <v>1404</v>
      </c>
      <c r="C1063" s="13" t="s">
        <v>277</v>
      </c>
      <c r="D1063" s="13" t="s">
        <v>119</v>
      </c>
      <c r="E1063" s="13" t="s">
        <v>74</v>
      </c>
      <c r="F1063" s="13" t="s">
        <v>86</v>
      </c>
      <c r="G1063" s="13">
        <v>17966.43</v>
      </c>
      <c r="H1063" s="13">
        <v>215597.16</v>
      </c>
      <c r="I1063" s="13">
        <v>143.91999999999999</v>
      </c>
      <c r="J1063" s="13">
        <v>158822.64000000001</v>
      </c>
      <c r="K1063" s="13">
        <v>1103.55</v>
      </c>
      <c r="L1063" s="13">
        <v>8.7200000000000006</v>
      </c>
      <c r="M1063" s="13">
        <v>0</v>
      </c>
      <c r="N1063" s="13">
        <v>3101.72</v>
      </c>
      <c r="O1063" s="13">
        <v>819997.97</v>
      </c>
      <c r="P1063" s="13">
        <v>11791890.609999999</v>
      </c>
      <c r="Q1063" s="13">
        <v>14.4</v>
      </c>
      <c r="R1063" s="13">
        <v>59.34</v>
      </c>
      <c r="S1063" s="13">
        <v>29.52</v>
      </c>
      <c r="T1063" s="13" t="s">
        <v>2997</v>
      </c>
      <c r="U1063" s="13" t="s">
        <v>2998</v>
      </c>
      <c r="V1063" s="13"/>
      <c r="W1063" s="13"/>
      <c r="X1063" s="13"/>
      <c r="Y1063" s="13"/>
      <c r="Z1063" s="13"/>
      <c r="AA1063" s="13"/>
      <c r="AB1063" s="14"/>
    </row>
    <row r="1064" spans="1:28">
      <c r="A1064" s="9" t="s">
        <v>2999</v>
      </c>
      <c r="B1064" s="10" t="s">
        <v>3000</v>
      </c>
      <c r="C1064" s="10" t="s">
        <v>72</v>
      </c>
      <c r="D1064" s="10" t="s">
        <v>100</v>
      </c>
      <c r="E1064" s="10" t="s">
        <v>133</v>
      </c>
      <c r="F1064" s="10" t="s">
        <v>86</v>
      </c>
      <c r="G1064" s="10">
        <v>2651.24</v>
      </c>
      <c r="H1064" s="10">
        <v>31814.880000000001</v>
      </c>
      <c r="I1064" s="10">
        <v>555.66999999999996</v>
      </c>
      <c r="J1064" s="10">
        <v>48307.17</v>
      </c>
      <c r="K1064" s="10">
        <v>86.93</v>
      </c>
      <c r="L1064" s="10">
        <v>3.8</v>
      </c>
      <c r="M1064" s="10">
        <v>771.84</v>
      </c>
      <c r="N1064" s="10">
        <v>468.75</v>
      </c>
      <c r="O1064" s="10">
        <v>439352.11</v>
      </c>
      <c r="P1064" s="10">
        <v>9814039.3399999999</v>
      </c>
      <c r="Q1064" s="10">
        <v>22.3</v>
      </c>
      <c r="R1064" s="10">
        <v>73.900000000000006</v>
      </c>
      <c r="S1064" s="10">
        <v>26.11</v>
      </c>
      <c r="T1064" s="10" t="s">
        <v>3001</v>
      </c>
      <c r="U1064" s="10" t="s">
        <v>2427</v>
      </c>
      <c r="V1064" s="10"/>
      <c r="W1064" s="10"/>
      <c r="X1064" s="10"/>
      <c r="Y1064" s="10"/>
      <c r="Z1064" s="10"/>
      <c r="AA1064" s="10"/>
      <c r="AB1064" s="11"/>
    </row>
    <row r="1065" spans="1:28">
      <c r="A1065" s="12" t="s">
        <v>3002</v>
      </c>
      <c r="B1065" s="13" t="s">
        <v>3003</v>
      </c>
      <c r="C1065" s="13" t="s">
        <v>118</v>
      </c>
      <c r="D1065" s="13" t="s">
        <v>60</v>
      </c>
      <c r="E1065" s="13" t="s">
        <v>67</v>
      </c>
      <c r="F1065" s="13" t="s">
        <v>86</v>
      </c>
      <c r="G1065" s="13">
        <v>600.20000000000005</v>
      </c>
      <c r="H1065" s="13">
        <v>7202.4</v>
      </c>
      <c r="I1065" s="13">
        <v>569.23</v>
      </c>
      <c r="J1065" s="13">
        <v>3642.18</v>
      </c>
      <c r="K1065" s="13">
        <v>6.4</v>
      </c>
      <c r="L1065" s="13">
        <v>9.2799999999999994</v>
      </c>
      <c r="M1065" s="13">
        <v>46.96</v>
      </c>
      <c r="N1065" s="13">
        <v>1.18</v>
      </c>
      <c r="O1065" s="13">
        <v>578816.54</v>
      </c>
      <c r="P1065" s="13">
        <v>6900872.3700000001</v>
      </c>
      <c r="Q1065" s="13">
        <v>11.9</v>
      </c>
      <c r="R1065" s="13">
        <v>60.84</v>
      </c>
      <c r="S1065" s="13">
        <v>46.51</v>
      </c>
      <c r="T1065" s="13" t="s">
        <v>570</v>
      </c>
      <c r="U1065" s="13" t="s">
        <v>3004</v>
      </c>
      <c r="V1065" s="13"/>
      <c r="W1065" s="13"/>
      <c r="X1065" s="13"/>
      <c r="Y1065" s="13"/>
      <c r="Z1065" s="13"/>
      <c r="AA1065" s="13"/>
      <c r="AB1065" s="14"/>
    </row>
    <row r="1066" spans="1:28">
      <c r="A1066" s="9" t="s">
        <v>3005</v>
      </c>
      <c r="B1066" s="10" t="s">
        <v>2194</v>
      </c>
      <c r="C1066" s="10" t="s">
        <v>143</v>
      </c>
      <c r="D1066" s="10" t="s">
        <v>60</v>
      </c>
      <c r="E1066" s="10" t="s">
        <v>133</v>
      </c>
      <c r="F1066" s="10" t="s">
        <v>54</v>
      </c>
      <c r="G1066" s="10">
        <v>14832.76</v>
      </c>
      <c r="H1066" s="10">
        <v>177993.12</v>
      </c>
      <c r="I1066" s="10">
        <v>586.82000000000005</v>
      </c>
      <c r="J1066" s="10">
        <v>190925.48</v>
      </c>
      <c r="K1066" s="10">
        <v>325.36</v>
      </c>
      <c r="L1066" s="10">
        <v>1.1499999999999999</v>
      </c>
      <c r="M1066" s="10">
        <v>2147.9299999999998</v>
      </c>
      <c r="N1066" s="10">
        <v>0</v>
      </c>
      <c r="O1066" s="10">
        <v>923366.65</v>
      </c>
      <c r="P1066" s="10">
        <v>24191706.09</v>
      </c>
      <c r="Q1066" s="10">
        <v>26.2</v>
      </c>
      <c r="R1066" s="10">
        <v>60.11</v>
      </c>
      <c r="S1066" s="10">
        <v>-20.63</v>
      </c>
      <c r="T1066" s="10" t="s">
        <v>1258</v>
      </c>
      <c r="U1066" s="10" t="s">
        <v>124</v>
      </c>
      <c r="V1066" s="10"/>
      <c r="W1066" s="10"/>
      <c r="X1066" s="10"/>
      <c r="Y1066" s="10"/>
      <c r="Z1066" s="10"/>
      <c r="AA1066" s="10"/>
      <c r="AB1066" s="11"/>
    </row>
    <row r="1067" spans="1:28">
      <c r="A1067" s="12" t="s">
        <v>3006</v>
      </c>
      <c r="B1067" s="13" t="s">
        <v>3007</v>
      </c>
      <c r="C1067" s="13" t="s">
        <v>138</v>
      </c>
      <c r="D1067" s="13" t="s">
        <v>60</v>
      </c>
      <c r="E1067" s="13" t="s">
        <v>67</v>
      </c>
      <c r="F1067" s="13" t="s">
        <v>54</v>
      </c>
      <c r="G1067" s="13">
        <v>12356.49</v>
      </c>
      <c r="H1067" s="13">
        <v>148277.88</v>
      </c>
      <c r="I1067" s="13">
        <v>571.91999999999996</v>
      </c>
      <c r="J1067" s="13">
        <v>319777.84000000003</v>
      </c>
      <c r="K1067" s="13">
        <v>559.13</v>
      </c>
      <c r="L1067" s="13">
        <v>7.96</v>
      </c>
      <c r="M1067" s="13">
        <v>0</v>
      </c>
      <c r="N1067" s="13">
        <v>0</v>
      </c>
      <c r="O1067" s="13">
        <v>348506.01</v>
      </c>
      <c r="P1067" s="13">
        <v>1621866.66</v>
      </c>
      <c r="Q1067" s="13"/>
      <c r="R1067" s="13">
        <v>63.71</v>
      </c>
      <c r="S1067" s="13">
        <v>-27.46</v>
      </c>
      <c r="T1067" s="13" t="s">
        <v>3008</v>
      </c>
      <c r="U1067" s="13" t="s">
        <v>3009</v>
      </c>
      <c r="V1067" s="13"/>
      <c r="W1067" s="13"/>
      <c r="X1067" s="13"/>
      <c r="Y1067" s="13"/>
      <c r="Z1067" s="13"/>
      <c r="AA1067" s="13"/>
      <c r="AB1067" s="14"/>
    </row>
    <row r="1068" spans="1:28">
      <c r="A1068" s="9" t="s">
        <v>3010</v>
      </c>
      <c r="B1068" s="10" t="s">
        <v>3011</v>
      </c>
      <c r="C1068" s="10" t="s">
        <v>143</v>
      </c>
      <c r="D1068" s="10" t="s">
        <v>100</v>
      </c>
      <c r="E1068" s="10" t="s">
        <v>80</v>
      </c>
      <c r="F1068" s="10" t="s">
        <v>86</v>
      </c>
      <c r="G1068" s="10">
        <v>12558.79</v>
      </c>
      <c r="H1068" s="10">
        <v>150705.48000000001</v>
      </c>
      <c r="I1068" s="10">
        <v>167.9</v>
      </c>
      <c r="J1068" s="10">
        <v>319817.71999999997</v>
      </c>
      <c r="K1068" s="10">
        <v>1904.81</v>
      </c>
      <c r="L1068" s="10">
        <v>2.16</v>
      </c>
      <c r="M1068" s="10">
        <v>513.42999999999995</v>
      </c>
      <c r="N1068" s="10">
        <v>716.87</v>
      </c>
      <c r="O1068" s="10">
        <v>718909.24</v>
      </c>
      <c r="P1068" s="10">
        <v>7260073.0199999996</v>
      </c>
      <c r="Q1068" s="10">
        <v>10.1</v>
      </c>
      <c r="R1068" s="10">
        <v>64.61</v>
      </c>
      <c r="S1068" s="10">
        <v>-25.61</v>
      </c>
      <c r="T1068" s="10" t="s">
        <v>2414</v>
      </c>
      <c r="U1068" s="10" t="s">
        <v>938</v>
      </c>
      <c r="V1068" s="10"/>
      <c r="W1068" s="10"/>
      <c r="X1068" s="10"/>
      <c r="Y1068" s="10"/>
      <c r="Z1068" s="10"/>
      <c r="AA1068" s="10"/>
      <c r="AB1068" s="11"/>
    </row>
    <row r="1069" spans="1:28">
      <c r="A1069" s="12" t="s">
        <v>3012</v>
      </c>
      <c r="B1069" s="13" t="s">
        <v>596</v>
      </c>
      <c r="C1069" s="13" t="s">
        <v>99</v>
      </c>
      <c r="D1069" s="13" t="s">
        <v>73</v>
      </c>
      <c r="E1069" s="13" t="s">
        <v>90</v>
      </c>
      <c r="F1069" s="13" t="s">
        <v>75</v>
      </c>
      <c r="G1069" s="13">
        <v>9606.99</v>
      </c>
      <c r="H1069" s="13">
        <v>115283.88</v>
      </c>
      <c r="I1069" s="13">
        <v>580.4</v>
      </c>
      <c r="J1069" s="13">
        <v>199552.07</v>
      </c>
      <c r="K1069" s="13"/>
      <c r="L1069" s="13">
        <v>9.4600000000000009</v>
      </c>
      <c r="M1069" s="13">
        <v>1135.52</v>
      </c>
      <c r="N1069" s="13">
        <v>0</v>
      </c>
      <c r="O1069" s="13">
        <v>477380</v>
      </c>
      <c r="P1069" s="13">
        <v>7454003.9800000004</v>
      </c>
      <c r="Q1069" s="13">
        <v>15.6</v>
      </c>
      <c r="R1069" s="13">
        <v>73.47</v>
      </c>
      <c r="S1069" s="13">
        <v>-6.35</v>
      </c>
      <c r="T1069" s="13" t="s">
        <v>2878</v>
      </c>
      <c r="U1069" s="13" t="s">
        <v>2176</v>
      </c>
      <c r="V1069" s="13"/>
      <c r="W1069" s="13"/>
      <c r="X1069" s="13"/>
      <c r="Y1069" s="13"/>
      <c r="Z1069" s="13"/>
      <c r="AA1069" s="13"/>
      <c r="AB1069" s="14"/>
    </row>
    <row r="1070" spans="1:28">
      <c r="A1070" s="9" t="s">
        <v>3013</v>
      </c>
      <c r="B1070" s="10" t="s">
        <v>3014</v>
      </c>
      <c r="C1070" s="10" t="s">
        <v>59</v>
      </c>
      <c r="D1070" s="10" t="s">
        <v>60</v>
      </c>
      <c r="E1070" s="10" t="s">
        <v>80</v>
      </c>
      <c r="F1070" s="10" t="s">
        <v>86</v>
      </c>
      <c r="G1070" s="10">
        <v>1591.36</v>
      </c>
      <c r="H1070" s="10">
        <v>19096.32</v>
      </c>
      <c r="I1070" s="10">
        <v>242.18</v>
      </c>
      <c r="J1070" s="10">
        <v>31153.41</v>
      </c>
      <c r="K1070" s="10">
        <v>128.63999999999999</v>
      </c>
      <c r="L1070" s="10">
        <v>7.51</v>
      </c>
      <c r="M1070" s="10">
        <v>104.18</v>
      </c>
      <c r="N1070" s="10">
        <v>331.5</v>
      </c>
      <c r="O1070" s="10">
        <v>183441.06</v>
      </c>
      <c r="P1070" s="10">
        <v>829540.33</v>
      </c>
      <c r="Q1070" s="10">
        <v>4.5</v>
      </c>
      <c r="R1070" s="10">
        <v>81.150000000000006</v>
      </c>
      <c r="S1070" s="10">
        <v>43.85</v>
      </c>
      <c r="T1070" s="10" t="s">
        <v>3015</v>
      </c>
      <c r="U1070" s="10" t="s">
        <v>331</v>
      </c>
      <c r="V1070" s="10"/>
      <c r="W1070" s="10"/>
      <c r="X1070" s="10"/>
      <c r="Y1070" s="10"/>
      <c r="Z1070" s="10"/>
      <c r="AA1070" s="10"/>
      <c r="AB1070" s="11"/>
    </row>
    <row r="1071" spans="1:28">
      <c r="A1071" s="12" t="s">
        <v>3016</v>
      </c>
      <c r="B1071" s="13" t="s">
        <v>3017</v>
      </c>
      <c r="C1071" s="13" t="s">
        <v>175</v>
      </c>
      <c r="D1071" s="13" t="s">
        <v>60</v>
      </c>
      <c r="E1071" s="13" t="s">
        <v>90</v>
      </c>
      <c r="F1071" s="13" t="s">
        <v>54</v>
      </c>
      <c r="G1071" s="13">
        <v>14672.64</v>
      </c>
      <c r="H1071" s="13">
        <v>176071.67999999999</v>
      </c>
      <c r="I1071" s="13">
        <v>710.85</v>
      </c>
      <c r="J1071" s="13">
        <v>179842.93</v>
      </c>
      <c r="K1071" s="13">
        <v>253</v>
      </c>
      <c r="L1071" s="13">
        <v>8.3000000000000007</v>
      </c>
      <c r="M1071" s="13">
        <v>0</v>
      </c>
      <c r="N1071" s="13">
        <v>0</v>
      </c>
      <c r="O1071" s="13">
        <v>920829.69</v>
      </c>
      <c r="P1071" s="13">
        <v>17697691.98</v>
      </c>
      <c r="Q1071" s="13">
        <v>19.2</v>
      </c>
      <c r="R1071" s="13">
        <v>68.709999999999994</v>
      </c>
      <c r="S1071" s="13">
        <v>-22.67</v>
      </c>
      <c r="T1071" s="13" t="s">
        <v>248</v>
      </c>
      <c r="U1071" s="13" t="s">
        <v>626</v>
      </c>
      <c r="V1071" s="13"/>
      <c r="W1071" s="13"/>
      <c r="X1071" s="13"/>
      <c r="Y1071" s="13"/>
      <c r="Z1071" s="13"/>
      <c r="AA1071" s="13"/>
      <c r="AB1071" s="14"/>
    </row>
    <row r="1072" spans="1:28">
      <c r="A1072" s="9" t="s">
        <v>3018</v>
      </c>
      <c r="B1072" s="10" t="s">
        <v>1898</v>
      </c>
      <c r="C1072" s="10" t="s">
        <v>128</v>
      </c>
      <c r="D1072" s="10" t="s">
        <v>119</v>
      </c>
      <c r="E1072" s="10" t="s">
        <v>61</v>
      </c>
      <c r="F1072" s="10" t="s">
        <v>86</v>
      </c>
      <c r="G1072" s="10">
        <v>11355.26</v>
      </c>
      <c r="H1072" s="10">
        <v>136263.12</v>
      </c>
      <c r="I1072" s="10">
        <v>437.17</v>
      </c>
      <c r="J1072" s="10">
        <v>323530.73</v>
      </c>
      <c r="K1072" s="10">
        <v>740.06</v>
      </c>
      <c r="L1072" s="10">
        <v>7.17</v>
      </c>
      <c r="M1072" s="10">
        <v>0</v>
      </c>
      <c r="N1072" s="10">
        <v>0</v>
      </c>
      <c r="O1072" s="10">
        <v>337395.21</v>
      </c>
      <c r="P1072" s="10">
        <v>13118396.98</v>
      </c>
      <c r="Q1072" s="10">
        <v>38.9</v>
      </c>
      <c r="R1072" s="10">
        <v>68.010000000000005</v>
      </c>
      <c r="S1072" s="10">
        <v>-12.57</v>
      </c>
      <c r="T1072" s="10" t="s">
        <v>481</v>
      </c>
      <c r="U1072" s="10" t="s">
        <v>1611</v>
      </c>
      <c r="V1072" s="10"/>
      <c r="W1072" s="10"/>
      <c r="X1072" s="10"/>
      <c r="Y1072" s="10"/>
      <c r="Z1072" s="10"/>
      <c r="AA1072" s="10"/>
      <c r="AB1072" s="11"/>
    </row>
    <row r="1073" spans="1:28">
      <c r="A1073" s="12" t="s">
        <v>3019</v>
      </c>
      <c r="B1073" s="13" t="s">
        <v>2421</v>
      </c>
      <c r="C1073" s="13" t="s">
        <v>66</v>
      </c>
      <c r="D1073" s="13" t="s">
        <v>52</v>
      </c>
      <c r="E1073" s="13" t="s">
        <v>61</v>
      </c>
      <c r="F1073" s="13" t="s">
        <v>75</v>
      </c>
      <c r="G1073" s="13">
        <v>4882.32</v>
      </c>
      <c r="H1073" s="13">
        <v>58587.839999999997</v>
      </c>
      <c r="I1073" s="13">
        <v>402.91</v>
      </c>
      <c r="J1073" s="13">
        <v>78720.509999999995</v>
      </c>
      <c r="K1073" s="13">
        <v>195.38</v>
      </c>
      <c r="L1073" s="13">
        <v>8.85</v>
      </c>
      <c r="M1073" s="13">
        <v>1581.18</v>
      </c>
      <c r="N1073" s="13">
        <v>0</v>
      </c>
      <c r="O1073" s="13">
        <v>557616.65</v>
      </c>
      <c r="P1073" s="13">
        <v>15520043.67</v>
      </c>
      <c r="Q1073" s="13">
        <v>27.8</v>
      </c>
      <c r="R1073" s="13">
        <v>-44.56</v>
      </c>
      <c r="S1073" s="13">
        <v>7.1</v>
      </c>
      <c r="T1073" s="13" t="s">
        <v>480</v>
      </c>
      <c r="U1073" s="13" t="s">
        <v>601</v>
      </c>
      <c r="V1073" s="13"/>
      <c r="W1073" s="13"/>
      <c r="X1073" s="13"/>
      <c r="Y1073" s="13"/>
      <c r="Z1073" s="13"/>
      <c r="AA1073" s="13"/>
      <c r="AB1073" s="14"/>
    </row>
    <row r="1074" spans="1:28">
      <c r="A1074" s="9" t="s">
        <v>3020</v>
      </c>
      <c r="B1074" s="10" t="s">
        <v>3021</v>
      </c>
      <c r="C1074" s="10" t="s">
        <v>99</v>
      </c>
      <c r="D1074" s="10" t="s">
        <v>100</v>
      </c>
      <c r="E1074" s="10" t="s">
        <v>74</v>
      </c>
      <c r="F1074" s="10" t="s">
        <v>75</v>
      </c>
      <c r="G1074" s="10">
        <v>7677.65</v>
      </c>
      <c r="H1074" s="10">
        <v>92131.8</v>
      </c>
      <c r="I1074" s="10">
        <v>90.82</v>
      </c>
      <c r="J1074" s="10">
        <v>112096.44</v>
      </c>
      <c r="K1074" s="10">
        <v>1234.27</v>
      </c>
      <c r="L1074" s="10">
        <v>1.69</v>
      </c>
      <c r="M1074" s="10">
        <v>187.82</v>
      </c>
      <c r="N1074" s="10">
        <v>1611.12</v>
      </c>
      <c r="O1074" s="10">
        <v>547603.37</v>
      </c>
      <c r="P1074" s="10">
        <v>22559000.239999998</v>
      </c>
      <c r="Q1074" s="10">
        <v>41.2</v>
      </c>
      <c r="R1074" s="10">
        <v>56.21</v>
      </c>
      <c r="S1074" s="10">
        <v>44.2</v>
      </c>
      <c r="T1074" s="10" t="s">
        <v>2374</v>
      </c>
      <c r="U1074" s="10" t="s">
        <v>2190</v>
      </c>
      <c r="V1074" s="10"/>
      <c r="W1074" s="10"/>
      <c r="X1074" s="10"/>
      <c r="Y1074" s="10"/>
      <c r="Z1074" s="10"/>
      <c r="AA1074" s="10"/>
      <c r="AB1074" s="11"/>
    </row>
    <row r="1075" spans="1:28">
      <c r="A1075" s="12" t="s">
        <v>3022</v>
      </c>
      <c r="B1075" s="13" t="s">
        <v>3023</v>
      </c>
      <c r="C1075" s="13" t="s">
        <v>51</v>
      </c>
      <c r="D1075" s="13" t="s">
        <v>52</v>
      </c>
      <c r="E1075" s="13" t="s">
        <v>80</v>
      </c>
      <c r="F1075" s="13" t="s">
        <v>86</v>
      </c>
      <c r="G1075" s="13">
        <v>6249.54</v>
      </c>
      <c r="H1075" s="13">
        <v>74994.48</v>
      </c>
      <c r="I1075" s="13">
        <v>183.59</v>
      </c>
      <c r="J1075" s="13">
        <v>155566.22</v>
      </c>
      <c r="K1075" s="13">
        <v>847.36</v>
      </c>
      <c r="L1075" s="13">
        <v>4.29</v>
      </c>
      <c r="M1075" s="13">
        <v>0</v>
      </c>
      <c r="N1075" s="13">
        <v>0</v>
      </c>
      <c r="O1075" s="13">
        <v>405668.51</v>
      </c>
      <c r="P1075" s="13">
        <v>16751778.789999999</v>
      </c>
      <c r="Q1075" s="13">
        <v>41.3</v>
      </c>
      <c r="R1075" s="13">
        <v>63.55</v>
      </c>
      <c r="S1075" s="13">
        <v>30.89</v>
      </c>
      <c r="T1075" s="13" t="s">
        <v>3024</v>
      </c>
      <c r="U1075" s="13" t="s">
        <v>163</v>
      </c>
      <c r="V1075" s="13"/>
      <c r="W1075" s="13"/>
      <c r="X1075" s="13"/>
      <c r="Y1075" s="13"/>
      <c r="Z1075" s="13"/>
      <c r="AA1075" s="13"/>
      <c r="AB1075" s="14"/>
    </row>
    <row r="1076" spans="1:28">
      <c r="A1076" s="9" t="s">
        <v>3025</v>
      </c>
      <c r="B1076" s="10" t="s">
        <v>1497</v>
      </c>
      <c r="C1076" s="10" t="s">
        <v>105</v>
      </c>
      <c r="D1076" s="10" t="s">
        <v>119</v>
      </c>
      <c r="E1076" s="10" t="s">
        <v>53</v>
      </c>
      <c r="F1076" s="10" t="s">
        <v>86</v>
      </c>
      <c r="G1076" s="10">
        <v>8133.56</v>
      </c>
      <c r="H1076" s="10">
        <v>97602.72</v>
      </c>
      <c r="I1076" s="10">
        <v>417.39</v>
      </c>
      <c r="J1076" s="10">
        <v>244899.55</v>
      </c>
      <c r="K1076" s="10">
        <v>586.74</v>
      </c>
      <c r="L1076" s="10">
        <v>3.92</v>
      </c>
      <c r="M1076" s="10">
        <v>0</v>
      </c>
      <c r="N1076" s="10">
        <v>0</v>
      </c>
      <c r="O1076" s="10">
        <v>292208.09999999998</v>
      </c>
      <c r="P1076" s="10">
        <v>6494731.8099999996</v>
      </c>
      <c r="Q1076" s="10">
        <v>22.2</v>
      </c>
      <c r="R1076" s="10">
        <v>66.680000000000007</v>
      </c>
      <c r="S1076" s="10">
        <v>20.09</v>
      </c>
      <c r="T1076" s="10" t="s">
        <v>189</v>
      </c>
      <c r="U1076" s="10" t="s">
        <v>671</v>
      </c>
      <c r="V1076" s="10"/>
      <c r="W1076" s="10"/>
      <c r="X1076" s="10"/>
      <c r="Y1076" s="10"/>
      <c r="Z1076" s="10"/>
      <c r="AA1076" s="10"/>
      <c r="AB1076" s="11"/>
    </row>
    <row r="1077" spans="1:28">
      <c r="A1077" s="12" t="s">
        <v>3026</v>
      </c>
      <c r="B1077" s="13" t="s">
        <v>1660</v>
      </c>
      <c r="C1077" s="13" t="s">
        <v>143</v>
      </c>
      <c r="D1077" s="13" t="s">
        <v>60</v>
      </c>
      <c r="E1077" s="13" t="s">
        <v>80</v>
      </c>
      <c r="F1077" s="13" t="s">
        <v>54</v>
      </c>
      <c r="G1077" s="13">
        <v>16823.02</v>
      </c>
      <c r="H1077" s="13">
        <v>201876.24</v>
      </c>
      <c r="I1077" s="13">
        <v>272.54000000000002</v>
      </c>
      <c r="J1077" s="13">
        <v>234628.28</v>
      </c>
      <c r="K1077" s="13">
        <v>860.89</v>
      </c>
      <c r="L1077" s="13">
        <v>10.43</v>
      </c>
      <c r="M1077" s="13">
        <v>4508.07</v>
      </c>
      <c r="N1077" s="13">
        <v>0</v>
      </c>
      <c r="O1077" s="13">
        <v>453677.3</v>
      </c>
      <c r="P1077" s="13">
        <v>10632817.699999999</v>
      </c>
      <c r="Q1077" s="13">
        <v>23.4</v>
      </c>
      <c r="R1077" s="13">
        <v>68.2</v>
      </c>
      <c r="S1077" s="13">
        <v>59.72</v>
      </c>
      <c r="T1077" s="13" t="s">
        <v>1571</v>
      </c>
      <c r="U1077" s="13" t="s">
        <v>301</v>
      </c>
      <c r="V1077" s="13"/>
      <c r="W1077" s="13"/>
      <c r="X1077" s="13"/>
      <c r="Y1077" s="13"/>
      <c r="Z1077" s="13"/>
      <c r="AA1077" s="13"/>
      <c r="AB1077" s="14"/>
    </row>
    <row r="1078" spans="1:28">
      <c r="A1078" s="9" t="s">
        <v>3027</v>
      </c>
      <c r="B1078" s="10" t="s">
        <v>2405</v>
      </c>
      <c r="C1078" s="10" t="s">
        <v>85</v>
      </c>
      <c r="D1078" s="10" t="s">
        <v>60</v>
      </c>
      <c r="E1078" s="10" t="s">
        <v>61</v>
      </c>
      <c r="F1078" s="10" t="s">
        <v>86</v>
      </c>
      <c r="G1078" s="10">
        <v>307.06</v>
      </c>
      <c r="H1078" s="10">
        <v>3684.72</v>
      </c>
      <c r="I1078" s="10">
        <v>749.94</v>
      </c>
      <c r="J1078" s="10">
        <v>7922.07</v>
      </c>
      <c r="K1078" s="10">
        <v>10.56</v>
      </c>
      <c r="L1078" s="10">
        <v>7.46</v>
      </c>
      <c r="M1078" s="10">
        <v>83.63</v>
      </c>
      <c r="N1078" s="10">
        <v>0</v>
      </c>
      <c r="O1078" s="10">
        <v>702234.23</v>
      </c>
      <c r="P1078" s="10">
        <v>15277645</v>
      </c>
      <c r="Q1078" s="10"/>
      <c r="R1078" s="10">
        <v>71.900000000000006</v>
      </c>
      <c r="S1078" s="10">
        <v>-12.15</v>
      </c>
      <c r="T1078" s="10" t="s">
        <v>3028</v>
      </c>
      <c r="U1078" s="10" t="s">
        <v>3029</v>
      </c>
      <c r="V1078" s="10"/>
      <c r="W1078" s="10"/>
      <c r="X1078" s="10"/>
      <c r="Y1078" s="10"/>
      <c r="Z1078" s="10"/>
      <c r="AA1078" s="10"/>
      <c r="AB1078" s="11"/>
    </row>
    <row r="1079" spans="1:28">
      <c r="A1079" s="12" t="s">
        <v>3030</v>
      </c>
      <c r="B1079" s="13" t="s">
        <v>804</v>
      </c>
      <c r="C1079" s="13" t="s">
        <v>51</v>
      </c>
      <c r="D1079" s="13" t="s">
        <v>73</v>
      </c>
      <c r="E1079" s="13" t="s">
        <v>133</v>
      </c>
      <c r="F1079" s="13" t="s">
        <v>75</v>
      </c>
      <c r="G1079" s="13">
        <v>471.79</v>
      </c>
      <c r="H1079" s="13">
        <v>5661.48</v>
      </c>
      <c r="I1079" s="13">
        <v>395.39</v>
      </c>
      <c r="J1079" s="13">
        <v>8371.7199999999993</v>
      </c>
      <c r="K1079" s="13">
        <v>21.17</v>
      </c>
      <c r="L1079" s="13">
        <v>4.93</v>
      </c>
      <c r="M1079" s="13">
        <v>0</v>
      </c>
      <c r="N1079" s="13">
        <v>0</v>
      </c>
      <c r="O1079" s="13">
        <v>231710.38</v>
      </c>
      <c r="P1079" s="13">
        <v>8655002</v>
      </c>
      <c r="Q1079" s="13">
        <v>37.4</v>
      </c>
      <c r="R1079" s="13">
        <v>56.77</v>
      </c>
      <c r="S1079" s="13">
        <v>-1.18</v>
      </c>
      <c r="T1079" s="13" t="s">
        <v>3031</v>
      </c>
      <c r="U1079" s="13" t="s">
        <v>290</v>
      </c>
      <c r="V1079" s="13"/>
      <c r="W1079" s="13"/>
      <c r="X1079" s="13"/>
      <c r="Y1079" s="13"/>
      <c r="Z1079" s="13"/>
      <c r="AA1079" s="13"/>
      <c r="AB1079" s="14"/>
    </row>
    <row r="1080" spans="1:28">
      <c r="A1080" s="9" t="s">
        <v>3032</v>
      </c>
      <c r="B1080" s="10" t="s">
        <v>2435</v>
      </c>
      <c r="C1080" s="10" t="s">
        <v>85</v>
      </c>
      <c r="D1080" s="10" t="s">
        <v>73</v>
      </c>
      <c r="E1080" s="10" t="s">
        <v>90</v>
      </c>
      <c r="F1080" s="10" t="s">
        <v>86</v>
      </c>
      <c r="G1080" s="10">
        <v>6715.63</v>
      </c>
      <c r="H1080" s="10">
        <v>80587.56</v>
      </c>
      <c r="I1080" s="10">
        <v>1184.53</v>
      </c>
      <c r="J1080" s="10">
        <v>90282.3</v>
      </c>
      <c r="K1080" s="10">
        <v>76.22</v>
      </c>
      <c r="L1080" s="10">
        <v>9</v>
      </c>
      <c r="M1080" s="10">
        <v>1879.66</v>
      </c>
      <c r="N1080" s="10">
        <v>0</v>
      </c>
      <c r="O1080" s="10">
        <v>881284.68</v>
      </c>
      <c r="P1080" s="10">
        <v>2501996.59</v>
      </c>
      <c r="Q1080" s="10">
        <v>2.8</v>
      </c>
      <c r="R1080" s="10">
        <v>73</v>
      </c>
      <c r="S1080" s="10">
        <v>7.97</v>
      </c>
      <c r="T1080" s="10" t="s">
        <v>420</v>
      </c>
      <c r="U1080" s="10" t="s">
        <v>3033</v>
      </c>
      <c r="V1080" s="10"/>
      <c r="W1080" s="10"/>
      <c r="X1080" s="10"/>
      <c r="Y1080" s="10"/>
      <c r="Z1080" s="10"/>
      <c r="AA1080" s="10"/>
      <c r="AB1080" s="11"/>
    </row>
    <row r="1081" spans="1:28">
      <c r="A1081" s="12" t="s">
        <v>3034</v>
      </c>
      <c r="B1081" s="13" t="s">
        <v>3035</v>
      </c>
      <c r="C1081" s="13" t="s">
        <v>128</v>
      </c>
      <c r="D1081" s="13" t="s">
        <v>100</v>
      </c>
      <c r="E1081" s="13" t="s">
        <v>80</v>
      </c>
      <c r="F1081" s="13" t="s">
        <v>54</v>
      </c>
      <c r="G1081" s="13">
        <v>2850.8</v>
      </c>
      <c r="H1081" s="13">
        <v>34209.599999999999</v>
      </c>
      <c r="I1081" s="13">
        <v>154.38999999999999</v>
      </c>
      <c r="J1081" s="13">
        <v>30492.84</v>
      </c>
      <c r="K1081" s="13">
        <v>197.51</v>
      </c>
      <c r="L1081" s="13">
        <v>6.66</v>
      </c>
      <c r="M1081" s="13">
        <v>111.58</v>
      </c>
      <c r="N1081" s="13">
        <v>0</v>
      </c>
      <c r="O1081" s="13">
        <v>596532.91</v>
      </c>
      <c r="P1081" s="13">
        <v>17522917.219999999</v>
      </c>
      <c r="Q1081" s="13">
        <v>29.4</v>
      </c>
      <c r="R1081" s="13">
        <v>-23.23</v>
      </c>
      <c r="S1081" s="13">
        <v>-25.57</v>
      </c>
      <c r="T1081" s="13" t="s">
        <v>2909</v>
      </c>
      <c r="U1081" s="13" t="s">
        <v>1765</v>
      </c>
      <c r="V1081" s="13"/>
      <c r="W1081" s="13"/>
      <c r="X1081" s="13"/>
      <c r="Y1081" s="13"/>
      <c r="Z1081" s="13"/>
      <c r="AA1081" s="13"/>
      <c r="AB1081" s="14"/>
    </row>
    <row r="1082" spans="1:28">
      <c r="A1082" s="9" t="s">
        <v>3036</v>
      </c>
      <c r="B1082" s="10" t="s">
        <v>3037</v>
      </c>
      <c r="C1082" s="10" t="s">
        <v>128</v>
      </c>
      <c r="D1082" s="10" t="s">
        <v>73</v>
      </c>
      <c r="E1082" s="10" t="s">
        <v>61</v>
      </c>
      <c r="F1082" s="10" t="s">
        <v>54</v>
      </c>
      <c r="G1082" s="10">
        <v>9347.44</v>
      </c>
      <c r="H1082" s="10">
        <v>112169.28</v>
      </c>
      <c r="I1082" s="10">
        <v>758.62</v>
      </c>
      <c r="J1082" s="10">
        <v>84669.4</v>
      </c>
      <c r="K1082" s="10">
        <v>111.61</v>
      </c>
      <c r="L1082" s="10">
        <v>9.06</v>
      </c>
      <c r="M1082" s="10">
        <v>0</v>
      </c>
      <c r="N1082" s="10">
        <v>0</v>
      </c>
      <c r="O1082" s="10">
        <v>734407.23</v>
      </c>
      <c r="P1082" s="10">
        <v>6730223.25</v>
      </c>
      <c r="Q1082" s="10">
        <v>9.1999999999999993</v>
      </c>
      <c r="R1082" s="10">
        <v>65.86</v>
      </c>
      <c r="S1082" s="10">
        <v>44.67</v>
      </c>
      <c r="T1082" s="10" t="s">
        <v>2612</v>
      </c>
      <c r="U1082" s="10" t="s">
        <v>904</v>
      </c>
      <c r="V1082" s="10"/>
      <c r="W1082" s="10"/>
      <c r="X1082" s="10"/>
      <c r="Y1082" s="10"/>
      <c r="Z1082" s="10"/>
      <c r="AA1082" s="10"/>
      <c r="AB1082" s="11"/>
    </row>
    <row r="1083" spans="1:28">
      <c r="A1083" s="12" t="s">
        <v>3038</v>
      </c>
      <c r="B1083" s="13" t="s">
        <v>227</v>
      </c>
      <c r="C1083" s="13" t="s">
        <v>99</v>
      </c>
      <c r="D1083" s="13" t="s">
        <v>119</v>
      </c>
      <c r="E1083" s="13" t="s">
        <v>80</v>
      </c>
      <c r="F1083" s="13" t="s">
        <v>54</v>
      </c>
      <c r="G1083" s="13">
        <v>13883.03</v>
      </c>
      <c r="H1083" s="13">
        <v>166596.35999999999</v>
      </c>
      <c r="I1083" s="13">
        <v>238.05</v>
      </c>
      <c r="J1083" s="13">
        <v>497529.96</v>
      </c>
      <c r="K1083" s="13">
        <v>2090.02</v>
      </c>
      <c r="L1083" s="13">
        <v>8.67</v>
      </c>
      <c r="M1083" s="13">
        <v>1665.67</v>
      </c>
      <c r="N1083" s="13">
        <v>0</v>
      </c>
      <c r="O1083" s="13">
        <v>875911.2</v>
      </c>
      <c r="P1083" s="13">
        <v>10162656.460000001</v>
      </c>
      <c r="Q1083" s="13">
        <v>11.6</v>
      </c>
      <c r="R1083" s="13">
        <v>-22.3</v>
      </c>
      <c r="S1083" s="13">
        <v>-16.72</v>
      </c>
      <c r="T1083" s="13" t="s">
        <v>115</v>
      </c>
      <c r="U1083" s="13" t="s">
        <v>2151</v>
      </c>
      <c r="V1083" s="13"/>
      <c r="W1083" s="13"/>
      <c r="X1083" s="13"/>
      <c r="Y1083" s="13"/>
      <c r="Z1083" s="13"/>
      <c r="AA1083" s="13"/>
      <c r="AB1083" s="14"/>
    </row>
    <row r="1084" spans="1:28">
      <c r="A1084" s="9" t="s">
        <v>3039</v>
      </c>
      <c r="B1084" s="10" t="s">
        <v>2520</v>
      </c>
      <c r="C1084" s="10" t="s">
        <v>128</v>
      </c>
      <c r="D1084" s="10" t="s">
        <v>119</v>
      </c>
      <c r="E1084" s="10" t="s">
        <v>80</v>
      </c>
      <c r="F1084" s="10" t="s">
        <v>86</v>
      </c>
      <c r="G1084" s="10">
        <v>17907.61</v>
      </c>
      <c r="H1084" s="10">
        <v>214891.32</v>
      </c>
      <c r="I1084" s="10">
        <v>234.02</v>
      </c>
      <c r="J1084" s="10">
        <v>249145.41</v>
      </c>
      <c r="K1084" s="10">
        <v>1064.6300000000001</v>
      </c>
      <c r="L1084" s="10">
        <v>1.61</v>
      </c>
      <c r="M1084" s="10">
        <v>5510.08</v>
      </c>
      <c r="N1084" s="10">
        <v>0</v>
      </c>
      <c r="O1084" s="10">
        <v>701354.99</v>
      </c>
      <c r="P1084" s="10">
        <v>1420753.67</v>
      </c>
      <c r="Q1084" s="10">
        <v>2</v>
      </c>
      <c r="R1084" s="10">
        <v>60.67</v>
      </c>
      <c r="S1084" s="10">
        <v>30.4</v>
      </c>
      <c r="T1084" s="10" t="s">
        <v>2926</v>
      </c>
      <c r="U1084" s="10" t="s">
        <v>770</v>
      </c>
      <c r="V1084" s="10"/>
      <c r="W1084" s="10"/>
      <c r="X1084" s="10"/>
      <c r="Y1084" s="10"/>
      <c r="Z1084" s="10"/>
      <c r="AA1084" s="10"/>
      <c r="AB1084" s="11"/>
    </row>
    <row r="1085" spans="1:28">
      <c r="A1085" s="12" t="s">
        <v>3040</v>
      </c>
      <c r="B1085" s="13" t="s">
        <v>3041</v>
      </c>
      <c r="C1085" s="13" t="s">
        <v>59</v>
      </c>
      <c r="D1085" s="13" t="s">
        <v>100</v>
      </c>
      <c r="E1085" s="13" t="s">
        <v>67</v>
      </c>
      <c r="F1085" s="13" t="s">
        <v>86</v>
      </c>
      <c r="G1085" s="13">
        <v>14838.39</v>
      </c>
      <c r="H1085" s="13">
        <v>178060.68</v>
      </c>
      <c r="I1085" s="13">
        <v>935.93</v>
      </c>
      <c r="J1085" s="13">
        <v>370984.22</v>
      </c>
      <c r="K1085" s="13">
        <v>396.38</v>
      </c>
      <c r="L1085" s="13">
        <v>1.42</v>
      </c>
      <c r="M1085" s="13">
        <v>2556.85</v>
      </c>
      <c r="N1085" s="13">
        <v>2988.08</v>
      </c>
      <c r="O1085" s="13">
        <v>312962.24</v>
      </c>
      <c r="P1085" s="13">
        <v>24979782.98</v>
      </c>
      <c r="Q1085" s="13">
        <v>79.8</v>
      </c>
      <c r="R1085" s="13">
        <v>68.599999999999994</v>
      </c>
      <c r="S1085" s="13">
        <v>34.18</v>
      </c>
      <c r="T1085" s="13" t="s">
        <v>3042</v>
      </c>
      <c r="U1085" s="13" t="s">
        <v>2116</v>
      </c>
      <c r="V1085" s="13"/>
      <c r="W1085" s="13"/>
      <c r="X1085" s="13"/>
      <c r="Y1085" s="13"/>
      <c r="Z1085" s="13"/>
      <c r="AA1085" s="13"/>
      <c r="AB1085" s="14"/>
    </row>
    <row r="1086" spans="1:28">
      <c r="A1086" s="9" t="s">
        <v>3043</v>
      </c>
      <c r="B1086" s="10" t="s">
        <v>1035</v>
      </c>
      <c r="C1086" s="10" t="s">
        <v>128</v>
      </c>
      <c r="D1086" s="10" t="s">
        <v>73</v>
      </c>
      <c r="E1086" s="10" t="s">
        <v>74</v>
      </c>
      <c r="F1086" s="10" t="s">
        <v>75</v>
      </c>
      <c r="G1086" s="10">
        <v>13819.64</v>
      </c>
      <c r="H1086" s="10">
        <v>165835.68</v>
      </c>
      <c r="I1086" s="10">
        <v>87.47</v>
      </c>
      <c r="J1086" s="10">
        <v>344206.16</v>
      </c>
      <c r="K1086" s="10">
        <v>3935.13</v>
      </c>
      <c r="L1086" s="10">
        <v>2.36</v>
      </c>
      <c r="M1086" s="10">
        <v>2738.44</v>
      </c>
      <c r="N1086" s="10">
        <v>1677.79</v>
      </c>
      <c r="O1086" s="10">
        <v>210039.73</v>
      </c>
      <c r="P1086" s="10">
        <v>4340871.5</v>
      </c>
      <c r="Q1086" s="10">
        <v>20.7</v>
      </c>
      <c r="R1086" s="10">
        <v>80.38</v>
      </c>
      <c r="S1086" s="10">
        <v>-19.14</v>
      </c>
      <c r="T1086" s="10" t="s">
        <v>3044</v>
      </c>
      <c r="U1086" s="10" t="s">
        <v>1029</v>
      </c>
      <c r="V1086" s="10"/>
      <c r="W1086" s="10"/>
      <c r="X1086" s="10"/>
      <c r="Y1086" s="10"/>
      <c r="Z1086" s="10"/>
      <c r="AA1086" s="10"/>
      <c r="AB1086" s="11"/>
    </row>
    <row r="1087" spans="1:28">
      <c r="A1087" s="12" t="s">
        <v>3045</v>
      </c>
      <c r="B1087" s="13" t="s">
        <v>3046</v>
      </c>
      <c r="C1087" s="13" t="s">
        <v>138</v>
      </c>
      <c r="D1087" s="13" t="s">
        <v>60</v>
      </c>
      <c r="E1087" s="13" t="s">
        <v>80</v>
      </c>
      <c r="F1087" s="13" t="s">
        <v>75</v>
      </c>
      <c r="G1087" s="13">
        <v>15472.91</v>
      </c>
      <c r="H1087" s="13">
        <v>185674.92</v>
      </c>
      <c r="I1087" s="13">
        <v>221.51</v>
      </c>
      <c r="J1087" s="13">
        <v>268844.57</v>
      </c>
      <c r="K1087" s="13">
        <v>-1213.69</v>
      </c>
      <c r="L1087" s="13">
        <v>11.74</v>
      </c>
      <c r="M1087" s="13">
        <v>3114.69</v>
      </c>
      <c r="N1087" s="13">
        <v>0</v>
      </c>
      <c r="O1087" s="13">
        <v>696578.61</v>
      </c>
      <c r="P1087" s="13">
        <v>12069232.970000001</v>
      </c>
      <c r="Q1087" s="13">
        <v>17.3</v>
      </c>
      <c r="R1087" s="13">
        <v>59.72</v>
      </c>
      <c r="S1087" s="13">
        <v>5.63</v>
      </c>
      <c r="T1087" s="13" t="s">
        <v>2260</v>
      </c>
      <c r="U1087" s="13" t="s">
        <v>1723</v>
      </c>
      <c r="V1087" s="13"/>
      <c r="W1087" s="13"/>
      <c r="X1087" s="13"/>
      <c r="Y1087" s="13"/>
      <c r="Z1087" s="13"/>
      <c r="AA1087" s="13"/>
      <c r="AB1087" s="14"/>
    </row>
    <row r="1088" spans="1:28">
      <c r="A1088" s="9" t="s">
        <v>3047</v>
      </c>
      <c r="B1088" s="10" t="s">
        <v>2842</v>
      </c>
      <c r="C1088" s="10" t="s">
        <v>59</v>
      </c>
      <c r="D1088" s="10" t="s">
        <v>100</v>
      </c>
      <c r="E1088" s="10" t="s">
        <v>90</v>
      </c>
      <c r="F1088" s="10" t="s">
        <v>75</v>
      </c>
      <c r="G1088" s="10">
        <v>14419.51</v>
      </c>
      <c r="H1088" s="10">
        <v>173034.12</v>
      </c>
      <c r="I1088" s="10">
        <v>1033.82</v>
      </c>
      <c r="J1088" s="10">
        <v>376719.02</v>
      </c>
      <c r="K1088" s="10">
        <v>364.4</v>
      </c>
      <c r="L1088" s="10">
        <v>6.32</v>
      </c>
      <c r="M1088" s="10">
        <v>1649.58</v>
      </c>
      <c r="N1088" s="10">
        <v>1385.33</v>
      </c>
      <c r="O1088" s="10">
        <v>561506.29</v>
      </c>
      <c r="P1088" s="10">
        <v>16675298.970000001</v>
      </c>
      <c r="Q1088" s="10">
        <v>29.7</v>
      </c>
      <c r="R1088" s="10">
        <v>55.16</v>
      </c>
      <c r="S1088" s="10">
        <v>-39.450000000000003</v>
      </c>
      <c r="T1088" s="10" t="s">
        <v>1134</v>
      </c>
      <c r="U1088" s="10" t="s">
        <v>251</v>
      </c>
      <c r="V1088" s="10"/>
      <c r="W1088" s="10"/>
      <c r="X1088" s="10"/>
      <c r="Y1088" s="10"/>
      <c r="Z1088" s="10"/>
      <c r="AA1088" s="10"/>
      <c r="AB1088" s="11"/>
    </row>
    <row r="1089" spans="1:28">
      <c r="A1089" s="12" t="s">
        <v>3048</v>
      </c>
      <c r="B1089" s="13" t="s">
        <v>3049</v>
      </c>
      <c r="C1089" s="13" t="s">
        <v>72</v>
      </c>
      <c r="D1089" s="13" t="s">
        <v>52</v>
      </c>
      <c r="E1089" s="13" t="s">
        <v>61</v>
      </c>
      <c r="F1089" s="13" t="s">
        <v>54</v>
      </c>
      <c r="G1089" s="13">
        <v>1017.86</v>
      </c>
      <c r="H1089" s="13">
        <v>12214.32</v>
      </c>
      <c r="I1089" s="13">
        <v>649.97</v>
      </c>
      <c r="J1089" s="13">
        <v>9317.36</v>
      </c>
      <c r="K1089" s="13">
        <v>14.34</v>
      </c>
      <c r="L1089" s="13">
        <v>4.01</v>
      </c>
      <c r="M1089" s="13">
        <v>0</v>
      </c>
      <c r="N1089" s="13">
        <v>0</v>
      </c>
      <c r="O1089" s="13">
        <v>626046.73</v>
      </c>
      <c r="P1089" s="13">
        <v>12616154.060000001</v>
      </c>
      <c r="Q1089" s="13">
        <v>20.2</v>
      </c>
      <c r="R1089" s="13">
        <v>75.19</v>
      </c>
      <c r="S1089" s="13">
        <v>-34.71</v>
      </c>
      <c r="T1089" s="13" t="s">
        <v>1783</v>
      </c>
      <c r="U1089" s="13" t="s">
        <v>3050</v>
      </c>
      <c r="V1089" s="13"/>
      <c r="W1089" s="13"/>
      <c r="X1089" s="13"/>
      <c r="Y1089" s="13"/>
      <c r="Z1089" s="13"/>
      <c r="AA1089" s="13"/>
      <c r="AB1089" s="14"/>
    </row>
    <row r="1090" spans="1:28">
      <c r="A1090" s="9" t="s">
        <v>3051</v>
      </c>
      <c r="B1090" s="10" t="s">
        <v>3052</v>
      </c>
      <c r="C1090" s="10" t="s">
        <v>128</v>
      </c>
      <c r="D1090" s="10" t="s">
        <v>52</v>
      </c>
      <c r="E1090" s="10" t="s">
        <v>67</v>
      </c>
      <c r="F1090" s="10" t="s">
        <v>54</v>
      </c>
      <c r="G1090" s="10">
        <v>16284.55</v>
      </c>
      <c r="H1090" s="10">
        <v>195414.6</v>
      </c>
      <c r="I1090" s="10">
        <v>478.34</v>
      </c>
      <c r="J1090" s="10">
        <v>485719.39</v>
      </c>
      <c r="K1090" s="10">
        <v>1015.43</v>
      </c>
      <c r="L1090" s="10">
        <v>9.02</v>
      </c>
      <c r="M1090" s="10">
        <v>2499.2600000000002</v>
      </c>
      <c r="N1090" s="10">
        <v>3641.81</v>
      </c>
      <c r="O1090" s="10">
        <v>292321.98</v>
      </c>
      <c r="P1090" s="10">
        <v>16879182.379999999</v>
      </c>
      <c r="Q1090" s="10">
        <v>57.7</v>
      </c>
      <c r="R1090" s="10">
        <v>63.02</v>
      </c>
      <c r="S1090" s="10">
        <v>160.38999999999999</v>
      </c>
      <c r="T1090" s="10" t="s">
        <v>336</v>
      </c>
      <c r="U1090" s="10" t="s">
        <v>3053</v>
      </c>
      <c r="V1090" s="10"/>
      <c r="W1090" s="10"/>
      <c r="X1090" s="10"/>
      <c r="Y1090" s="10"/>
      <c r="Z1090" s="10"/>
      <c r="AA1090" s="10"/>
      <c r="AB1090" s="11"/>
    </row>
    <row r="1091" spans="1:28">
      <c r="A1091" s="12" t="s">
        <v>3054</v>
      </c>
      <c r="B1091" s="13" t="s">
        <v>411</v>
      </c>
      <c r="C1091" s="13" t="s">
        <v>85</v>
      </c>
      <c r="D1091" s="13" t="s">
        <v>100</v>
      </c>
      <c r="E1091" s="13" t="s">
        <v>80</v>
      </c>
      <c r="F1091" s="13" t="s">
        <v>86</v>
      </c>
      <c r="G1091" s="13">
        <v>17373.22</v>
      </c>
      <c r="H1091" s="13">
        <v>208478.64</v>
      </c>
      <c r="I1091" s="13">
        <v>208.61</v>
      </c>
      <c r="J1091" s="13">
        <v>168130.84</v>
      </c>
      <c r="K1091" s="13">
        <v>805.96</v>
      </c>
      <c r="L1091" s="13">
        <v>3.33</v>
      </c>
      <c r="M1091" s="13">
        <v>0</v>
      </c>
      <c r="N1091" s="13">
        <v>0</v>
      </c>
      <c r="O1091" s="13">
        <v>943856.2</v>
      </c>
      <c r="P1091" s="13">
        <v>22459251.879999999</v>
      </c>
      <c r="Q1091" s="13">
        <v>23.8</v>
      </c>
      <c r="R1091" s="13">
        <v>58.45</v>
      </c>
      <c r="S1091" s="13">
        <v>49.65</v>
      </c>
      <c r="T1091" s="13" t="s">
        <v>2847</v>
      </c>
      <c r="U1091" s="13" t="s">
        <v>860</v>
      </c>
      <c r="V1091" s="13"/>
      <c r="W1091" s="13"/>
      <c r="X1091" s="13"/>
      <c r="Y1091" s="13"/>
      <c r="Z1091" s="13"/>
      <c r="AA1091" s="13"/>
      <c r="AB1091" s="14"/>
    </row>
    <row r="1092" spans="1:28">
      <c r="A1092" s="9" t="s">
        <v>3055</v>
      </c>
      <c r="B1092" s="10" t="s">
        <v>3056</v>
      </c>
      <c r="C1092" s="10" t="s">
        <v>51</v>
      </c>
      <c r="D1092" s="10" t="s">
        <v>60</v>
      </c>
      <c r="E1092" s="10" t="s">
        <v>61</v>
      </c>
      <c r="F1092" s="10" t="s">
        <v>54</v>
      </c>
      <c r="G1092" s="10">
        <v>1522.93</v>
      </c>
      <c r="H1092" s="10">
        <v>18275.16</v>
      </c>
      <c r="I1092" s="10">
        <v>436.97</v>
      </c>
      <c r="J1092" s="10">
        <v>12419.24</v>
      </c>
      <c r="K1092" s="10">
        <v>28.42</v>
      </c>
      <c r="L1092" s="10">
        <v>1.95</v>
      </c>
      <c r="M1092" s="10">
        <v>0</v>
      </c>
      <c r="N1092" s="10">
        <v>0</v>
      </c>
      <c r="O1092" s="10">
        <v>735613.96</v>
      </c>
      <c r="P1092" s="10">
        <v>9404827.1199999992</v>
      </c>
      <c r="Q1092" s="10">
        <v>12.8</v>
      </c>
      <c r="R1092" s="10">
        <v>75.42</v>
      </c>
      <c r="S1092" s="10">
        <v>32.39</v>
      </c>
      <c r="T1092" s="10" t="s">
        <v>1865</v>
      </c>
      <c r="U1092" s="10" t="s">
        <v>2256</v>
      </c>
      <c r="V1092" s="10"/>
      <c r="W1092" s="10"/>
      <c r="X1092" s="10"/>
      <c r="Y1092" s="10"/>
      <c r="Z1092" s="10"/>
      <c r="AA1092" s="10"/>
      <c r="AB1092" s="11"/>
    </row>
    <row r="1093" spans="1:28">
      <c r="A1093" s="12" t="s">
        <v>3057</v>
      </c>
      <c r="B1093" s="13" t="s">
        <v>3058</v>
      </c>
      <c r="C1093" s="13" t="s">
        <v>72</v>
      </c>
      <c r="D1093" s="13" t="s">
        <v>73</v>
      </c>
      <c r="E1093" s="13" t="s">
        <v>67</v>
      </c>
      <c r="F1093" s="13" t="s">
        <v>54</v>
      </c>
      <c r="G1093" s="13">
        <v>5705.47</v>
      </c>
      <c r="H1093" s="13">
        <v>68465.64</v>
      </c>
      <c r="I1093" s="13">
        <v>804.81</v>
      </c>
      <c r="J1093" s="13">
        <v>60738.11</v>
      </c>
      <c r="K1093" s="13">
        <v>75.47</v>
      </c>
      <c r="L1093" s="13">
        <v>11.17</v>
      </c>
      <c r="M1093" s="13">
        <v>0</v>
      </c>
      <c r="N1093" s="13">
        <v>0</v>
      </c>
      <c r="O1093" s="13">
        <v>337367.67</v>
      </c>
      <c r="P1093" s="13">
        <v>7979630.9299999997</v>
      </c>
      <c r="Q1093" s="13">
        <v>23.7</v>
      </c>
      <c r="R1093" s="13">
        <v>59.66</v>
      </c>
      <c r="S1093" s="13">
        <v>13.62</v>
      </c>
      <c r="T1093" s="13" t="s">
        <v>3059</v>
      </c>
      <c r="U1093" s="13" t="s">
        <v>1061</v>
      </c>
      <c r="V1093" s="13"/>
      <c r="W1093" s="13"/>
      <c r="X1093" s="13"/>
      <c r="Y1093" s="13"/>
      <c r="Z1093" s="13"/>
      <c r="AA1093" s="13"/>
      <c r="AB1093" s="14"/>
    </row>
    <row r="1094" spans="1:28">
      <c r="A1094" s="9" t="s">
        <v>3060</v>
      </c>
      <c r="B1094" s="10" t="s">
        <v>2953</v>
      </c>
      <c r="C1094" s="10" t="s">
        <v>105</v>
      </c>
      <c r="D1094" s="10" t="s">
        <v>73</v>
      </c>
      <c r="E1094" s="10" t="s">
        <v>80</v>
      </c>
      <c r="F1094" s="10" t="s">
        <v>86</v>
      </c>
      <c r="G1094" s="10">
        <v>6659.38</v>
      </c>
      <c r="H1094" s="10">
        <v>79912.56</v>
      </c>
      <c r="I1094" s="10">
        <v>243.1</v>
      </c>
      <c r="J1094" s="10">
        <v>49582.85</v>
      </c>
      <c r="K1094" s="10">
        <v>203.96</v>
      </c>
      <c r="L1094" s="10">
        <v>10.49</v>
      </c>
      <c r="M1094" s="10">
        <v>0</v>
      </c>
      <c r="N1094" s="10">
        <v>1219.7</v>
      </c>
      <c r="O1094" s="10">
        <v>556955.13</v>
      </c>
      <c r="P1094" s="10">
        <v>5498858.5700000003</v>
      </c>
      <c r="Q1094" s="10">
        <v>9.9</v>
      </c>
      <c r="R1094" s="10">
        <v>65.8</v>
      </c>
      <c r="S1094" s="10">
        <v>-16.350000000000001</v>
      </c>
      <c r="T1094" s="10" t="s">
        <v>876</v>
      </c>
      <c r="U1094" s="10" t="s">
        <v>2099</v>
      </c>
      <c r="V1094" s="10"/>
      <c r="W1094" s="10"/>
      <c r="X1094" s="10"/>
      <c r="Y1094" s="10"/>
      <c r="Z1094" s="10"/>
      <c r="AA1094" s="10"/>
      <c r="AB1094" s="11"/>
    </row>
    <row r="1095" spans="1:28">
      <c r="A1095" s="12" t="s">
        <v>3061</v>
      </c>
      <c r="B1095" s="13" t="s">
        <v>3062</v>
      </c>
      <c r="C1095" s="13" t="s">
        <v>66</v>
      </c>
      <c r="D1095" s="13" t="s">
        <v>60</v>
      </c>
      <c r="E1095" s="13" t="s">
        <v>133</v>
      </c>
      <c r="F1095" s="13" t="s">
        <v>75</v>
      </c>
      <c r="G1095" s="13">
        <v>10086.780000000001</v>
      </c>
      <c r="H1095" s="13">
        <v>121041.36</v>
      </c>
      <c r="I1095" s="13">
        <v>380.38</v>
      </c>
      <c r="J1095" s="13">
        <v>325843.69</v>
      </c>
      <c r="K1095" s="13">
        <v>856.63</v>
      </c>
      <c r="L1095" s="13">
        <v>5.66</v>
      </c>
      <c r="M1095" s="13">
        <v>0</v>
      </c>
      <c r="N1095" s="13">
        <v>0</v>
      </c>
      <c r="O1095" s="13">
        <v>182783.85</v>
      </c>
      <c r="P1095" s="13">
        <v>17829297.260000002</v>
      </c>
      <c r="Q1095" s="13">
        <v>97.5</v>
      </c>
      <c r="R1095" s="13">
        <v>77.44</v>
      </c>
      <c r="S1095" s="13">
        <v>58.07</v>
      </c>
      <c r="T1095" s="13" t="s">
        <v>981</v>
      </c>
      <c r="U1095" s="13" t="s">
        <v>903</v>
      </c>
      <c r="V1095" s="13"/>
      <c r="W1095" s="13"/>
      <c r="X1095" s="13"/>
      <c r="Y1095" s="13"/>
      <c r="Z1095" s="13"/>
      <c r="AA1095" s="13"/>
      <c r="AB1095" s="14"/>
    </row>
    <row r="1096" spans="1:28">
      <c r="A1096" s="9" t="s">
        <v>3063</v>
      </c>
      <c r="B1096" s="10" t="s">
        <v>3064</v>
      </c>
      <c r="C1096" s="10" t="s">
        <v>118</v>
      </c>
      <c r="D1096" s="10" t="s">
        <v>73</v>
      </c>
      <c r="E1096" s="10" t="s">
        <v>74</v>
      </c>
      <c r="F1096" s="10" t="s">
        <v>86</v>
      </c>
      <c r="G1096" s="10">
        <v>3305.49</v>
      </c>
      <c r="H1096" s="10">
        <v>39665.879999999997</v>
      </c>
      <c r="I1096" s="10">
        <v>149.51</v>
      </c>
      <c r="J1096" s="10">
        <v>61641.37</v>
      </c>
      <c r="K1096" s="10">
        <v>412.29</v>
      </c>
      <c r="L1096" s="10">
        <v>3.36</v>
      </c>
      <c r="M1096" s="10">
        <v>0</v>
      </c>
      <c r="N1096" s="10">
        <v>79.239999999999995</v>
      </c>
      <c r="O1096" s="10">
        <v>477464.76</v>
      </c>
      <c r="P1096" s="10">
        <v>23666028.800000001</v>
      </c>
      <c r="Q1096" s="10">
        <v>49.6</v>
      </c>
      <c r="R1096" s="10">
        <v>72.150000000000006</v>
      </c>
      <c r="S1096" s="10">
        <v>-20.55</v>
      </c>
      <c r="T1096" s="10" t="s">
        <v>2505</v>
      </c>
      <c r="U1096" s="10" t="s">
        <v>1156</v>
      </c>
      <c r="V1096" s="10"/>
      <c r="W1096" s="10"/>
      <c r="X1096" s="10"/>
      <c r="Y1096" s="10"/>
      <c r="Z1096" s="10"/>
      <c r="AA1096" s="10"/>
      <c r="AB1096" s="11"/>
    </row>
    <row r="1097" spans="1:28">
      <c r="A1097" s="12" t="s">
        <v>3065</v>
      </c>
      <c r="B1097" s="13" t="s">
        <v>3066</v>
      </c>
      <c r="C1097" s="13" t="s">
        <v>277</v>
      </c>
      <c r="D1097" s="13" t="s">
        <v>100</v>
      </c>
      <c r="E1097" s="13" t="s">
        <v>67</v>
      </c>
      <c r="F1097" s="13" t="s">
        <v>86</v>
      </c>
      <c r="G1097" s="13">
        <v>9513.91</v>
      </c>
      <c r="H1097" s="13">
        <v>114166.92</v>
      </c>
      <c r="I1097" s="13">
        <v>589.85</v>
      </c>
      <c r="J1097" s="13">
        <v>218156.43</v>
      </c>
      <c r="K1097" s="13">
        <v>369.85</v>
      </c>
      <c r="L1097" s="13">
        <v>8.1</v>
      </c>
      <c r="M1097" s="13">
        <v>0</v>
      </c>
      <c r="N1097" s="13">
        <v>0</v>
      </c>
      <c r="O1097" s="13">
        <v>295315.15000000002</v>
      </c>
      <c r="P1097" s="13">
        <v>10446486.460000001</v>
      </c>
      <c r="Q1097" s="13">
        <v>35.4</v>
      </c>
      <c r="R1097" s="13">
        <v>57.01</v>
      </c>
      <c r="S1097" s="13">
        <v>8.11</v>
      </c>
      <c r="T1097" s="13" t="s">
        <v>1675</v>
      </c>
      <c r="U1097" s="13" t="s">
        <v>1181</v>
      </c>
      <c r="V1097" s="13"/>
      <c r="W1097" s="13"/>
      <c r="X1097" s="13"/>
      <c r="Y1097" s="13"/>
      <c r="Z1097" s="13"/>
      <c r="AA1097" s="13"/>
      <c r="AB1097" s="14"/>
    </row>
    <row r="1098" spans="1:28">
      <c r="A1098" s="9" t="s">
        <v>3067</v>
      </c>
      <c r="B1098" s="10" t="s">
        <v>2077</v>
      </c>
      <c r="C1098" s="10" t="s">
        <v>59</v>
      </c>
      <c r="D1098" s="10" t="s">
        <v>73</v>
      </c>
      <c r="E1098" s="10" t="s">
        <v>61</v>
      </c>
      <c r="F1098" s="10" t="s">
        <v>75</v>
      </c>
      <c r="G1098" s="10">
        <v>1465.99</v>
      </c>
      <c r="H1098" s="10">
        <v>17591.88</v>
      </c>
      <c r="I1098" s="10">
        <v>448.93</v>
      </c>
      <c r="J1098" s="10">
        <v>14237.54</v>
      </c>
      <c r="K1098" s="10"/>
      <c r="L1098" s="10">
        <v>11.76</v>
      </c>
      <c r="M1098" s="10">
        <v>163.34</v>
      </c>
      <c r="N1098" s="10">
        <v>0</v>
      </c>
      <c r="O1098" s="10">
        <v>541841.77</v>
      </c>
      <c r="P1098" s="10">
        <v>2814754.08</v>
      </c>
      <c r="Q1098" s="10">
        <v>5.2</v>
      </c>
      <c r="R1098" s="10">
        <v>59.49</v>
      </c>
      <c r="S1098" s="10">
        <v>58.16</v>
      </c>
      <c r="T1098" s="10" t="s">
        <v>2422</v>
      </c>
      <c r="U1098" s="10" t="s">
        <v>255</v>
      </c>
      <c r="V1098" s="10"/>
      <c r="W1098" s="10"/>
      <c r="X1098" s="10"/>
      <c r="Y1098" s="10"/>
      <c r="Z1098" s="10"/>
      <c r="AA1098" s="10"/>
      <c r="AB1098" s="11"/>
    </row>
    <row r="1099" spans="1:28">
      <c r="A1099" s="12" t="s">
        <v>3068</v>
      </c>
      <c r="B1099" s="13" t="s">
        <v>2753</v>
      </c>
      <c r="C1099" s="13" t="s">
        <v>175</v>
      </c>
      <c r="D1099" s="13" t="s">
        <v>52</v>
      </c>
      <c r="E1099" s="13" t="s">
        <v>67</v>
      </c>
      <c r="F1099" s="13" t="s">
        <v>86</v>
      </c>
      <c r="G1099" s="13">
        <v>14463.91</v>
      </c>
      <c r="H1099" s="13">
        <v>173566.92</v>
      </c>
      <c r="I1099" s="13">
        <v>752.91</v>
      </c>
      <c r="J1099" s="13">
        <v>94264.24</v>
      </c>
      <c r="K1099" s="13">
        <v>125.2</v>
      </c>
      <c r="L1099" s="13">
        <v>4.9800000000000004</v>
      </c>
      <c r="M1099" s="13">
        <v>0</v>
      </c>
      <c r="N1099" s="13">
        <v>0</v>
      </c>
      <c r="O1099" s="13">
        <v>562477.01</v>
      </c>
      <c r="P1099" s="13">
        <v>3331467.48</v>
      </c>
      <c r="Q1099" s="13">
        <v>5.9</v>
      </c>
      <c r="R1099" s="13">
        <v>74.290000000000006</v>
      </c>
      <c r="S1099" s="13">
        <v>-29.19</v>
      </c>
      <c r="T1099" s="13" t="s">
        <v>3069</v>
      </c>
      <c r="U1099" s="13" t="s">
        <v>1236</v>
      </c>
      <c r="V1099" s="13"/>
      <c r="W1099" s="13"/>
      <c r="X1099" s="13"/>
      <c r="Y1099" s="13"/>
      <c r="Z1099" s="13"/>
      <c r="AA1099" s="13"/>
      <c r="AB1099" s="14"/>
    </row>
    <row r="1100" spans="1:28">
      <c r="A1100" s="9" t="s">
        <v>3070</v>
      </c>
      <c r="B1100" s="10" t="s">
        <v>3071</v>
      </c>
      <c r="C1100" s="10" t="s">
        <v>277</v>
      </c>
      <c r="D1100" s="10" t="s">
        <v>52</v>
      </c>
      <c r="E1100" s="10" t="s">
        <v>80</v>
      </c>
      <c r="F1100" s="10" t="s">
        <v>75</v>
      </c>
      <c r="G1100" s="10">
        <v>1999.16</v>
      </c>
      <c r="H1100" s="10">
        <v>23989.919999999998</v>
      </c>
      <c r="I1100" s="10">
        <v>258.89</v>
      </c>
      <c r="J1100" s="10">
        <v>48548.89</v>
      </c>
      <c r="K1100" s="10">
        <v>187.53</v>
      </c>
      <c r="L1100" s="10">
        <v>11.74</v>
      </c>
      <c r="M1100" s="10">
        <v>0</v>
      </c>
      <c r="N1100" s="10">
        <v>246.15</v>
      </c>
      <c r="O1100" s="10">
        <v>743989.35</v>
      </c>
      <c r="P1100" s="10">
        <v>2276087.61</v>
      </c>
      <c r="Q1100" s="10">
        <v>3.1</v>
      </c>
      <c r="R1100" s="10">
        <v>67.72</v>
      </c>
      <c r="S1100" s="10">
        <v>51</v>
      </c>
      <c r="T1100" s="10" t="s">
        <v>492</v>
      </c>
      <c r="U1100" s="10" t="s">
        <v>2624</v>
      </c>
      <c r="V1100" s="10"/>
      <c r="W1100" s="10"/>
      <c r="X1100" s="10"/>
      <c r="Y1100" s="10"/>
      <c r="Z1100" s="10"/>
      <c r="AA1100" s="10"/>
      <c r="AB1100" s="11"/>
    </row>
    <row r="1101" spans="1:28">
      <c r="A1101" s="5" t="s">
        <v>3072</v>
      </c>
      <c r="B1101" s="3" t="s">
        <v>1858</v>
      </c>
      <c r="C1101" s="3" t="s">
        <v>118</v>
      </c>
      <c r="D1101" s="3" t="s">
        <v>100</v>
      </c>
      <c r="E1101" s="3" t="s">
        <v>90</v>
      </c>
      <c r="F1101" s="3" t="s">
        <v>86</v>
      </c>
      <c r="G1101" s="3">
        <v>1374.44</v>
      </c>
      <c r="H1101" s="3">
        <v>16493.28</v>
      </c>
      <c r="I1101" s="3">
        <v>773.59</v>
      </c>
      <c r="J1101" s="3">
        <v>19469.400000000001</v>
      </c>
      <c r="K1101" s="3">
        <v>25.17</v>
      </c>
      <c r="L1101" s="3">
        <v>4.47</v>
      </c>
      <c r="M1101" s="3">
        <v>432.78</v>
      </c>
      <c r="N1101" s="3">
        <v>99.47</v>
      </c>
      <c r="O1101" s="3">
        <v>414191.34</v>
      </c>
      <c r="P1101" s="3">
        <v>6025957.0800000001</v>
      </c>
      <c r="Q1101" s="3">
        <v>14.5</v>
      </c>
      <c r="R1101" s="3">
        <v>64.66</v>
      </c>
      <c r="S1101" s="3">
        <v>1.97</v>
      </c>
      <c r="T1101" s="3" t="s">
        <v>1187</v>
      </c>
      <c r="U1101" s="3" t="s">
        <v>3073</v>
      </c>
      <c r="V1101" s="3"/>
      <c r="W1101" s="3"/>
      <c r="X1101" s="3"/>
      <c r="Y1101" s="3"/>
      <c r="Z1101" s="3"/>
      <c r="AA1101" s="3"/>
      <c r="AB1101" s="4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E4103-86EF-4D28-9665-E8CC954122DB}">
  <dimension ref="A1:G7"/>
  <sheetViews>
    <sheetView workbookViewId="0">
      <selection activeCell="E6" sqref="E6:G6"/>
    </sheetView>
  </sheetViews>
  <sheetFormatPr defaultRowHeight="14.4"/>
  <cols>
    <col min="1" max="1" width="15.33203125" customWidth="1"/>
    <col min="2" max="2" width="10.5546875" bestFit="1" customWidth="1"/>
    <col min="3" max="4" width="9.5546875" bestFit="1" customWidth="1"/>
    <col min="5" max="5" width="16.6640625" bestFit="1" customWidth="1"/>
    <col min="6" max="7" width="9" bestFit="1" customWidth="1"/>
    <col min="8" max="8" width="10.6640625" customWidth="1"/>
    <col min="9" max="9" width="14.33203125" bestFit="1" customWidth="1"/>
    <col min="10" max="10" width="15.21875" bestFit="1" customWidth="1"/>
    <col min="11" max="11" width="15.109375" bestFit="1" customWidth="1"/>
  </cols>
  <sheetData>
    <row r="1" spans="1:7" ht="21">
      <c r="A1" s="69" t="s">
        <v>3140</v>
      </c>
      <c r="B1" s="69"/>
      <c r="C1" s="69"/>
      <c r="D1" s="69"/>
      <c r="E1" s="69"/>
      <c r="F1" s="69"/>
      <c r="G1" s="69"/>
    </row>
    <row r="2" spans="1:7">
      <c r="D2" s="27"/>
    </row>
    <row r="3" spans="1:7" ht="15.6" customHeight="1">
      <c r="A3" s="45" t="s">
        <v>3141</v>
      </c>
      <c r="B3" s="46" t="s">
        <v>3142</v>
      </c>
      <c r="C3" s="46" t="s">
        <v>3143</v>
      </c>
      <c r="D3" s="46" t="s">
        <v>3144</v>
      </c>
      <c r="E3" s="45" t="s">
        <v>3145</v>
      </c>
      <c r="F3" s="46" t="s">
        <v>3146</v>
      </c>
      <c r="G3" s="46" t="s">
        <v>3147</v>
      </c>
    </row>
    <row r="4" spans="1:7">
      <c r="A4" s="47" t="s">
        <v>34</v>
      </c>
      <c r="B4" s="49">
        <f>COUNT('SaaS_Financials '!G:G)</f>
        <v>1100</v>
      </c>
      <c r="C4" s="48">
        <f>AVERAGE('SaaS_Financials '!G:G)</f>
        <v>9197.6270636363624</v>
      </c>
      <c r="D4" s="50">
        <f>MEDIAN('SaaS_Financials '!G:G)</f>
        <v>9282.2950000000001</v>
      </c>
      <c r="E4" s="48">
        <f>_xlfn.STDEV.S('SaaS_Financials '!G:G)</f>
        <v>5197.1430251367219</v>
      </c>
      <c r="F4" s="48">
        <f>SKEW('SaaS_Financials '!G:G)</f>
        <v>-3.7256709023431089E-2</v>
      </c>
      <c r="G4" s="48">
        <f>KURT('SaaS_Financials '!G:G)</f>
        <v>-1.2034882351715748</v>
      </c>
    </row>
    <row r="5" spans="1:7">
      <c r="A5" s="47" t="s">
        <v>38</v>
      </c>
      <c r="B5" s="49">
        <f>COUNTIF('SaaS_Financials '!K:K,"&gt;0")</f>
        <v>994</v>
      </c>
      <c r="C5" s="48">
        <f>AVERAGEIF('SaaS_Financials '!K:K,"&gt;0")</f>
        <v>638.76468812877283</v>
      </c>
      <c r="D5" s="48" cm="1">
        <f t="array" ref="D5">MEDIAN(IF('SaaS_Financials '!K:K&gt;0,'SaaS_Financials '!K:K))</f>
        <v>341.79</v>
      </c>
      <c r="E5" s="48" cm="1">
        <f t="array" ref="E5">_xlfn.STDEV.S(IF('SaaS_Financials '!K:K&gt;0,'SaaS_Financials '!K:K))</f>
        <v>826.43507013850524</v>
      </c>
      <c r="F5" s="48" cm="1">
        <f t="array" ref="F5">SKEW(IF('SaaS_Financials '!K:K&gt;0,'SaaS_Financials '!K:K))</f>
        <v>2.9007947675958983</v>
      </c>
      <c r="G5" s="48" cm="1">
        <f t="array" ref="G5">KURT(IF('SaaS_Financials '!K:K&gt;0,'SaaS_Financials '!K:K))</f>
        <v>11.096660124291725</v>
      </c>
    </row>
    <row r="6" spans="1:7">
      <c r="A6" s="47" t="s">
        <v>3148</v>
      </c>
      <c r="B6" s="49">
        <f>COUNT(Support_Tickets!R:R)</f>
        <v>4559</v>
      </c>
      <c r="C6" s="48">
        <f>AVERAGE(Support_Tickets!R:R)</f>
        <v>56.617644220223717</v>
      </c>
      <c r="D6" s="48">
        <f>MEDIAN(Support_Tickets!R:R)</f>
        <v>30.83</v>
      </c>
      <c r="E6" s="48">
        <f>_xlfn.STDEV.S(Support_Tickets!R:R)</f>
        <v>62.411664744343945</v>
      </c>
      <c r="F6" s="48">
        <f>SKEW(Support_Tickets!R:R)</f>
        <v>1.5605802108654347</v>
      </c>
      <c r="G6" s="48">
        <f>KURT(Support_Tickets!R:R)</f>
        <v>1.5353485676381187</v>
      </c>
    </row>
    <row r="7" spans="1:7">
      <c r="A7" s="47" t="s">
        <v>3149</v>
      </c>
      <c r="B7" s="49">
        <f>COUNT(Sales_Pipeline!R:R)</f>
        <v>4200</v>
      </c>
      <c r="C7" s="48">
        <f>AVERAGE(Sales_Pipeline!R:R)</f>
        <v>37480.062857142861</v>
      </c>
      <c r="D7" s="48">
        <f>MEDIAN(Sales_Pipeline!R:R)</f>
        <v>13205</v>
      </c>
      <c r="E7" s="48">
        <f>_xlfn.STDEV.S(Sales_Pipeline!R:R)</f>
        <v>52353.854863625325</v>
      </c>
      <c r="F7" s="48">
        <f>SKEW(Sales_Pipeline!R:R)</f>
        <v>1.9294989326202354</v>
      </c>
      <c r="G7" s="48">
        <f>KURT(Sales_Pipeline!R:R)</f>
        <v>2.6007191702337122</v>
      </c>
    </row>
  </sheetData>
  <mergeCells count="1">
    <mergeCell ref="A1:G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B6779-D507-4AD0-9B87-CE9FF3EDE71F}">
  <sheetPr>
    <pageSetUpPr fitToPage="1"/>
  </sheetPr>
  <dimension ref="A1:H72"/>
  <sheetViews>
    <sheetView topLeftCell="B1" zoomScaleNormal="100" workbookViewId="0">
      <selection activeCell="A52" sqref="A52:G57"/>
    </sheetView>
  </sheetViews>
  <sheetFormatPr defaultRowHeight="14.4"/>
  <cols>
    <col min="1" max="1" width="23.33203125" customWidth="1"/>
    <col min="2" max="2" width="17.33203125" customWidth="1"/>
    <col min="3" max="3" width="13" customWidth="1"/>
    <col min="4" max="4" width="12.5546875" customWidth="1"/>
    <col min="5" max="5" width="11.5546875" bestFit="1" customWidth="1"/>
    <col min="6" max="6" width="9" bestFit="1" customWidth="1"/>
    <col min="7" max="7" width="20" customWidth="1"/>
    <col min="8" max="8" width="26.88671875" customWidth="1"/>
  </cols>
  <sheetData>
    <row r="1" spans="1:8" ht="21">
      <c r="A1" s="67" t="s">
        <v>23168</v>
      </c>
      <c r="B1" s="67"/>
      <c r="C1" s="67"/>
      <c r="D1" s="67"/>
      <c r="E1" s="67"/>
      <c r="F1" s="67"/>
      <c r="G1" s="67"/>
      <c r="H1" s="67"/>
    </row>
    <row r="2" spans="1:8">
      <c r="A2" s="79" t="s">
        <v>23169</v>
      </c>
      <c r="B2" s="79"/>
      <c r="C2" s="79"/>
      <c r="D2" s="79"/>
      <c r="E2" s="79"/>
      <c r="F2" s="79"/>
      <c r="G2" s="79"/>
      <c r="H2" s="79"/>
    </row>
    <row r="4" spans="1:8">
      <c r="A4" s="58" t="s">
        <v>23170</v>
      </c>
      <c r="B4" s="58"/>
      <c r="C4" s="58"/>
      <c r="D4" s="58"/>
      <c r="E4" s="58"/>
      <c r="F4" s="58"/>
      <c r="G4" s="58"/>
      <c r="H4" s="58"/>
    </row>
    <row r="5" spans="1:8">
      <c r="A5" s="57" t="s">
        <v>23171</v>
      </c>
      <c r="B5" s="74" t="s">
        <v>3</v>
      </c>
      <c r="C5" s="74"/>
      <c r="D5" s="74"/>
      <c r="E5" s="74"/>
      <c r="F5" s="74"/>
      <c r="G5" s="74"/>
      <c r="H5" s="74"/>
    </row>
    <row r="6" spans="1:8">
      <c r="A6" s="57" t="s">
        <v>23172</v>
      </c>
      <c r="B6" s="74" t="s">
        <v>5</v>
      </c>
      <c r="C6" s="74"/>
      <c r="D6" s="74"/>
      <c r="E6" s="74"/>
      <c r="F6" s="74"/>
      <c r="G6" s="74"/>
      <c r="H6" s="74"/>
    </row>
    <row r="7" spans="1:8">
      <c r="A7" s="57" t="s">
        <v>6</v>
      </c>
      <c r="B7" s="77" t="s">
        <v>7</v>
      </c>
      <c r="C7" s="77"/>
    </row>
    <row r="8" spans="1:8">
      <c r="A8" s="57" t="s">
        <v>8</v>
      </c>
      <c r="B8" s="1">
        <v>0.95</v>
      </c>
    </row>
    <row r="9" spans="1:8">
      <c r="A9" s="57" t="s">
        <v>9</v>
      </c>
      <c r="B9">
        <v>0.05</v>
      </c>
    </row>
    <row r="10" spans="1:8">
      <c r="A10" s="57" t="s">
        <v>23173</v>
      </c>
    </row>
    <row r="11" spans="1:8">
      <c r="A11" s="57" t="s">
        <v>23174</v>
      </c>
      <c r="B11" s="78" t="s">
        <v>23175</v>
      </c>
      <c r="C11" s="78"/>
      <c r="D11" s="78"/>
      <c r="E11" s="78"/>
      <c r="F11" s="78"/>
    </row>
    <row r="12" spans="1:8">
      <c r="A12" s="57" t="s">
        <v>23176</v>
      </c>
      <c r="B12" s="78" t="s">
        <v>23177</v>
      </c>
      <c r="C12" s="78"/>
      <c r="D12" s="78"/>
      <c r="E12" s="78"/>
      <c r="F12" s="78"/>
    </row>
    <row r="13" spans="1:8">
      <c r="A13" s="57" t="s">
        <v>23178</v>
      </c>
      <c r="B13">
        <v>1.29</v>
      </c>
    </row>
    <row r="14" spans="1:8">
      <c r="A14" s="57" t="s">
        <v>23179</v>
      </c>
      <c r="B14">
        <v>9.8500000000000004E-2</v>
      </c>
    </row>
    <row r="15" spans="1:8">
      <c r="A15" s="57" t="s">
        <v>23180</v>
      </c>
      <c r="B15" s="57" t="s">
        <v>23181</v>
      </c>
    </row>
    <row r="16" spans="1:8" ht="30" customHeight="1">
      <c r="A16" s="63" t="s">
        <v>22</v>
      </c>
      <c r="B16" s="76" t="s">
        <v>23182</v>
      </c>
      <c r="C16" s="76"/>
      <c r="D16" s="76"/>
      <c r="E16" s="76"/>
      <c r="F16" s="76"/>
      <c r="G16" s="76"/>
      <c r="H16" s="76"/>
    </row>
    <row r="18" spans="1:8">
      <c r="A18" s="58" t="s">
        <v>23183</v>
      </c>
      <c r="B18" s="58"/>
      <c r="C18" s="58"/>
      <c r="D18" s="58"/>
      <c r="E18" s="58"/>
      <c r="F18" s="58"/>
      <c r="G18" s="58"/>
      <c r="H18" s="58"/>
    </row>
    <row r="19" spans="1:8">
      <c r="A19" s="57" t="s">
        <v>23171</v>
      </c>
      <c r="B19" s="74" t="s">
        <v>23184</v>
      </c>
      <c r="C19" s="74"/>
      <c r="D19" s="74"/>
      <c r="E19" s="74"/>
      <c r="F19" s="74"/>
      <c r="G19" s="74"/>
      <c r="H19" s="74"/>
    </row>
    <row r="20" spans="1:8">
      <c r="A20" s="57" t="s">
        <v>23172</v>
      </c>
      <c r="B20" s="74" t="s">
        <v>26</v>
      </c>
      <c r="C20" s="74"/>
      <c r="D20" s="74"/>
      <c r="E20" s="74"/>
      <c r="F20" s="74"/>
      <c r="G20" s="74"/>
      <c r="H20" s="74"/>
    </row>
    <row r="21" spans="1:8">
      <c r="A21" s="57" t="s">
        <v>6</v>
      </c>
      <c r="B21" t="s">
        <v>27</v>
      </c>
    </row>
    <row r="22" spans="1:8">
      <c r="A22" s="57" t="s">
        <v>23185</v>
      </c>
      <c r="B22" t="s">
        <v>23186</v>
      </c>
    </row>
    <row r="23" spans="1:8">
      <c r="A23" s="57" t="s">
        <v>23187</v>
      </c>
      <c r="B23">
        <v>108.1272</v>
      </c>
    </row>
    <row r="24" spans="1:8">
      <c r="A24" s="57" t="s">
        <v>23188</v>
      </c>
      <c r="B24" s="60">
        <v>1.0300000000000001E-104</v>
      </c>
    </row>
    <row r="25" spans="1:8">
      <c r="A25" s="57" t="s">
        <v>23189</v>
      </c>
      <c r="B25" t="s">
        <v>23190</v>
      </c>
    </row>
    <row r="26" spans="1:8">
      <c r="A26" s="57" t="s">
        <v>23180</v>
      </c>
      <c r="B26" s="57" t="s">
        <v>23191</v>
      </c>
    </row>
    <row r="27" spans="1:8" ht="45" customHeight="1">
      <c r="A27" s="63" t="s">
        <v>22</v>
      </c>
      <c r="B27" s="74" t="s">
        <v>23222</v>
      </c>
      <c r="C27" s="74"/>
      <c r="D27" s="74"/>
      <c r="E27" s="74"/>
      <c r="F27" s="74"/>
      <c r="G27" s="74"/>
      <c r="H27" s="74"/>
    </row>
    <row r="29" spans="1:8">
      <c r="A29" s="58" t="s">
        <v>23192</v>
      </c>
      <c r="B29" s="58"/>
      <c r="C29" s="58"/>
      <c r="D29" s="58"/>
      <c r="E29" s="58"/>
      <c r="F29" s="58"/>
      <c r="G29" s="58"/>
      <c r="H29" s="58"/>
    </row>
    <row r="30" spans="1:8">
      <c r="A30" s="57" t="s">
        <v>23171</v>
      </c>
      <c r="B30" s="74" t="s">
        <v>23193</v>
      </c>
      <c r="C30" s="74"/>
      <c r="D30" s="74"/>
      <c r="E30" s="74"/>
      <c r="F30" s="74"/>
      <c r="G30" s="74"/>
      <c r="H30" s="74"/>
    </row>
    <row r="31" spans="1:8">
      <c r="A31" s="57" t="s">
        <v>23172</v>
      </c>
      <c r="B31" s="74" t="s">
        <v>23194</v>
      </c>
      <c r="C31" s="74"/>
      <c r="D31" s="74"/>
      <c r="E31" s="74"/>
      <c r="F31" s="74"/>
      <c r="G31" s="74"/>
      <c r="H31" s="74"/>
    </row>
    <row r="32" spans="1:8">
      <c r="A32" s="57" t="s">
        <v>6</v>
      </c>
      <c r="B32" s="74" t="s">
        <v>3116</v>
      </c>
      <c r="C32" s="74"/>
      <c r="D32" s="74"/>
      <c r="E32" s="74"/>
      <c r="F32" s="74"/>
      <c r="G32" s="74"/>
      <c r="H32" s="74"/>
    </row>
    <row r="33" spans="1:8">
      <c r="A33" s="57" t="s">
        <v>23185</v>
      </c>
      <c r="B33" t="s">
        <v>23186</v>
      </c>
    </row>
    <row r="34" spans="1:8">
      <c r="A34" s="57" t="s">
        <v>23195</v>
      </c>
      <c r="B34" s="66">
        <v>3.4696999999999999E-2</v>
      </c>
    </row>
    <row r="35" spans="1:8">
      <c r="A35" s="57" t="s">
        <v>23196</v>
      </c>
      <c r="B35">
        <v>1</v>
      </c>
    </row>
    <row r="36" spans="1:8">
      <c r="A36" s="57" t="s">
        <v>23197</v>
      </c>
      <c r="B36">
        <v>0.85223199999999999</v>
      </c>
    </row>
    <row r="37" spans="1:8">
      <c r="A37" s="57" t="s">
        <v>23180</v>
      </c>
      <c r="B37" s="57" t="s">
        <v>23181</v>
      </c>
    </row>
    <row r="38" spans="1:8" ht="30" customHeight="1">
      <c r="A38" s="63" t="s">
        <v>22</v>
      </c>
      <c r="B38" s="74" t="s">
        <v>23231</v>
      </c>
      <c r="C38" s="74"/>
      <c r="D38" s="74"/>
      <c r="E38" s="74"/>
      <c r="F38" s="74"/>
      <c r="G38" s="74"/>
      <c r="H38" s="74"/>
    </row>
    <row r="40" spans="1:8">
      <c r="A40" s="58" t="s">
        <v>23198</v>
      </c>
      <c r="B40" s="58"/>
      <c r="C40" s="58"/>
      <c r="D40" s="58"/>
      <c r="E40" s="58"/>
      <c r="F40" s="58"/>
      <c r="G40" s="58"/>
      <c r="H40" s="58"/>
    </row>
    <row r="41" spans="1:8">
      <c r="A41" s="57" t="s">
        <v>23171</v>
      </c>
      <c r="B41" s="74" t="s">
        <v>23199</v>
      </c>
      <c r="C41" s="74"/>
      <c r="D41" s="74"/>
      <c r="E41" s="74"/>
      <c r="F41" s="74"/>
      <c r="G41" s="74"/>
      <c r="H41" s="74"/>
    </row>
    <row r="42" spans="1:8">
      <c r="A42" s="57" t="s">
        <v>23172</v>
      </c>
      <c r="B42" s="74" t="s">
        <v>23200</v>
      </c>
      <c r="C42" s="74"/>
      <c r="D42" s="74"/>
      <c r="E42" s="74"/>
      <c r="F42" s="74"/>
      <c r="G42" s="74"/>
      <c r="H42" s="74"/>
    </row>
    <row r="43" spans="1:8">
      <c r="A43" s="57" t="s">
        <v>6</v>
      </c>
      <c r="B43" s="74" t="s">
        <v>23201</v>
      </c>
      <c r="C43" s="74"/>
      <c r="D43" s="74"/>
      <c r="E43" s="74"/>
      <c r="F43" s="74"/>
      <c r="G43" s="74"/>
      <c r="H43" s="74"/>
    </row>
    <row r="44" spans="1:8">
      <c r="A44" s="57" t="s">
        <v>23185</v>
      </c>
      <c r="B44" t="s">
        <v>23186</v>
      </c>
    </row>
    <row r="45" spans="1:8">
      <c r="A45" s="57" t="s">
        <v>23202</v>
      </c>
      <c r="B45" s="74" t="s">
        <v>23203</v>
      </c>
      <c r="C45" s="74"/>
      <c r="D45" s="74"/>
      <c r="E45" s="74"/>
      <c r="F45" s="74"/>
      <c r="G45" s="74"/>
      <c r="H45" s="74"/>
    </row>
    <row r="46" spans="1:8">
      <c r="A46" s="57" t="s">
        <v>23204</v>
      </c>
      <c r="B46" s="74" t="s">
        <v>23205</v>
      </c>
      <c r="C46" s="74"/>
      <c r="D46" s="74"/>
      <c r="E46" s="74"/>
      <c r="F46" s="74"/>
      <c r="G46" s="74"/>
      <c r="H46" s="74"/>
    </row>
    <row r="47" spans="1:8">
      <c r="A47" s="57" t="s">
        <v>23206</v>
      </c>
      <c r="B47">
        <v>4.6879999999999997</v>
      </c>
    </row>
    <row r="48" spans="1:8">
      <c r="A48" s="57" t="s">
        <v>23197</v>
      </c>
      <c r="B48" s="60">
        <v>1.06536183055E-5</v>
      </c>
    </row>
    <row r="49" spans="1:8">
      <c r="A49" s="57" t="s">
        <v>23180</v>
      </c>
      <c r="B49" s="57" t="s">
        <v>23191</v>
      </c>
    </row>
    <row r="50" spans="1:8" ht="30" customHeight="1">
      <c r="A50" s="63" t="s">
        <v>22</v>
      </c>
      <c r="B50" s="71" t="s">
        <v>23207</v>
      </c>
      <c r="C50" s="71"/>
      <c r="D50" s="71"/>
      <c r="E50" s="71"/>
      <c r="F50" s="71"/>
      <c r="G50" s="71"/>
      <c r="H50" s="71"/>
    </row>
    <row r="52" spans="1:8">
      <c r="A52" s="73" t="s">
        <v>23208</v>
      </c>
      <c r="B52" s="73"/>
      <c r="C52" s="73"/>
      <c r="D52" s="73"/>
      <c r="E52" s="73"/>
      <c r="F52" s="73"/>
      <c r="G52" s="73"/>
    </row>
    <row r="53" spans="1:8">
      <c r="A53" s="61" t="s">
        <v>3141</v>
      </c>
      <c r="B53" s="61" t="s">
        <v>3142</v>
      </c>
      <c r="C53" s="61" t="s">
        <v>3143</v>
      </c>
      <c r="D53" s="61" t="s">
        <v>3144</v>
      </c>
      <c r="E53" s="61" t="s">
        <v>3145</v>
      </c>
      <c r="F53" s="61" t="s">
        <v>3146</v>
      </c>
      <c r="G53" s="61" t="s">
        <v>3147</v>
      </c>
    </row>
    <row r="54" spans="1:8">
      <c r="A54" s="51" t="s">
        <v>34</v>
      </c>
      <c r="B54" s="51">
        <v>1100</v>
      </c>
      <c r="C54" s="62">
        <v>9197.6270999999997</v>
      </c>
      <c r="D54" s="62">
        <v>9282.2950000000001</v>
      </c>
      <c r="E54" s="62">
        <v>5197.143</v>
      </c>
      <c r="F54" s="62">
        <v>-3.73E-2</v>
      </c>
      <c r="G54" s="62">
        <v>-1.2035</v>
      </c>
    </row>
    <row r="55" spans="1:8">
      <c r="A55" s="51" t="s">
        <v>38</v>
      </c>
      <c r="B55" s="51">
        <v>994</v>
      </c>
      <c r="C55" s="62">
        <v>638.76469999999995</v>
      </c>
      <c r="D55" s="62">
        <v>341.79</v>
      </c>
      <c r="E55" s="62">
        <v>826.43510000000003</v>
      </c>
      <c r="F55" s="62">
        <v>2.9007999999999998</v>
      </c>
      <c r="G55" s="62">
        <v>11.0967</v>
      </c>
    </row>
    <row r="56" spans="1:8">
      <c r="A56" s="51" t="s">
        <v>3148</v>
      </c>
      <c r="B56" s="51">
        <v>4559</v>
      </c>
      <c r="C56" s="62">
        <v>56.617640000000002</v>
      </c>
      <c r="D56" s="62">
        <v>30.83</v>
      </c>
      <c r="E56" s="62">
        <v>62.411659999999998</v>
      </c>
      <c r="F56" s="62">
        <v>1.5605800000000001</v>
      </c>
      <c r="G56" s="62">
        <v>1.5353490000000001</v>
      </c>
    </row>
    <row r="57" spans="1:8">
      <c r="A57" s="51" t="s">
        <v>3149</v>
      </c>
      <c r="B57" s="51">
        <v>4200</v>
      </c>
      <c r="C57" s="62">
        <v>37480.062899999997</v>
      </c>
      <c r="D57" s="62">
        <v>13205</v>
      </c>
      <c r="E57" s="62">
        <v>52353.854899999998</v>
      </c>
      <c r="F57" s="62">
        <v>1.9295</v>
      </c>
      <c r="G57" s="62">
        <v>2.6006999999999998</v>
      </c>
    </row>
    <row r="59" spans="1:8">
      <c r="A59" s="70" t="s">
        <v>23209</v>
      </c>
      <c r="B59" s="70"/>
      <c r="C59" s="70"/>
      <c r="D59" s="70"/>
      <c r="E59" s="70"/>
      <c r="F59" s="70"/>
      <c r="G59" s="70"/>
    </row>
    <row r="60" spans="1:8">
      <c r="A60" s="43" t="s">
        <v>23210</v>
      </c>
      <c r="B60" s="75" t="s">
        <v>23161</v>
      </c>
      <c r="C60" s="75"/>
    </row>
    <row r="61" spans="1:8">
      <c r="A61" s="57" t="s">
        <v>23211</v>
      </c>
      <c r="B61" s="59">
        <v>1.6379623839999999</v>
      </c>
    </row>
    <row r="62" spans="1:8">
      <c r="A62" s="57" t="s">
        <v>23212</v>
      </c>
      <c r="B62" s="59">
        <v>0.78715514200000003</v>
      </c>
    </row>
    <row r="63" spans="1:8">
      <c r="A63" s="57" t="s">
        <v>23213</v>
      </c>
      <c r="B63" s="59" t="s">
        <v>23163</v>
      </c>
    </row>
    <row r="64" spans="1:8" ht="30" customHeight="1">
      <c r="A64" s="63" t="s">
        <v>23214</v>
      </c>
      <c r="B64" s="74" t="s">
        <v>23215</v>
      </c>
      <c r="C64" s="74"/>
      <c r="D64" s="74"/>
      <c r="E64" s="74"/>
      <c r="F64" s="74"/>
      <c r="G64" s="74"/>
      <c r="H64" s="74"/>
    </row>
    <row r="66" spans="1:8">
      <c r="A66" s="70" t="s">
        <v>23216</v>
      </c>
      <c r="B66" s="70"/>
      <c r="C66" s="70"/>
      <c r="D66" s="70"/>
      <c r="E66" s="70"/>
      <c r="F66" s="70"/>
      <c r="G66" s="70"/>
    </row>
    <row r="67" spans="1:8">
      <c r="A67" s="57" t="s">
        <v>23217</v>
      </c>
      <c r="B67" t="s">
        <v>23138</v>
      </c>
    </row>
    <row r="68" spans="1:8">
      <c r="A68" s="43" t="s">
        <v>23218</v>
      </c>
      <c r="B68" s="43">
        <v>-2.1700000000000001E-3</v>
      </c>
    </row>
    <row r="69" spans="1:8" ht="30" customHeight="1">
      <c r="A69" s="63" t="s">
        <v>23214</v>
      </c>
      <c r="B69" s="71" t="s">
        <v>23219</v>
      </c>
      <c r="C69" s="71"/>
      <c r="D69" s="71"/>
      <c r="E69" s="71"/>
      <c r="F69" s="71"/>
      <c r="G69" s="71"/>
      <c r="H69" s="71"/>
    </row>
    <row r="71" spans="1:8">
      <c r="A71" s="70" t="s">
        <v>23220</v>
      </c>
      <c r="B71" s="70"/>
      <c r="C71" s="70"/>
      <c r="D71" s="70"/>
      <c r="E71" s="70"/>
      <c r="F71" s="70"/>
      <c r="G71" s="70"/>
    </row>
    <row r="72" spans="1:8" ht="60" customHeight="1">
      <c r="A72" s="63" t="s">
        <v>23221</v>
      </c>
      <c r="B72" s="72" t="s">
        <v>23167</v>
      </c>
      <c r="C72" s="72"/>
      <c r="D72" s="72"/>
      <c r="E72" s="72"/>
      <c r="F72" s="72"/>
      <c r="G72" s="72"/>
    </row>
  </sheetData>
  <mergeCells count="29">
    <mergeCell ref="A1:H1"/>
    <mergeCell ref="A2:H2"/>
    <mergeCell ref="B5:H5"/>
    <mergeCell ref="B6:H6"/>
    <mergeCell ref="B19:H19"/>
    <mergeCell ref="B20:H20"/>
    <mergeCell ref="B27:H27"/>
    <mergeCell ref="B16:H16"/>
    <mergeCell ref="B7:C7"/>
    <mergeCell ref="B11:F11"/>
    <mergeCell ref="B12:F12"/>
    <mergeCell ref="B30:H30"/>
    <mergeCell ref="B31:H31"/>
    <mergeCell ref="B32:H32"/>
    <mergeCell ref="B38:H38"/>
    <mergeCell ref="B41:H41"/>
    <mergeCell ref="B42:H42"/>
    <mergeCell ref="B43:H43"/>
    <mergeCell ref="B45:H45"/>
    <mergeCell ref="B46:H46"/>
    <mergeCell ref="B50:H50"/>
    <mergeCell ref="A66:G66"/>
    <mergeCell ref="B69:H69"/>
    <mergeCell ref="B72:G72"/>
    <mergeCell ref="A71:G71"/>
    <mergeCell ref="A52:G52"/>
    <mergeCell ref="A59:G59"/>
    <mergeCell ref="B64:H64"/>
    <mergeCell ref="B60:C60"/>
  </mergeCells>
  <pageMargins left="0.25" right="0.25" top="0.75" bottom="0.75" header="0.3" footer="0.3"/>
  <pageSetup paperSize="9" scale="97" fitToHeight="3" orientation="landscape" r:id="rId1"/>
  <rowBreaks count="1" manualBreakCount="1">
    <brk id="27" max="7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77A2C-21DD-4D3C-B1F4-3D985822BBF1}">
  <dimension ref="A1:K1101"/>
  <sheetViews>
    <sheetView topLeftCell="B7" workbookViewId="0">
      <selection activeCell="K18" sqref="K18"/>
    </sheetView>
  </sheetViews>
  <sheetFormatPr defaultRowHeight="14.4"/>
  <cols>
    <col min="1" max="1" width="22.21875" bestFit="1" customWidth="1"/>
    <col min="8" max="8" width="15" bestFit="1" customWidth="1"/>
    <col min="9" max="9" width="24.77734375" bestFit="1" customWidth="1"/>
    <col min="10" max="10" width="9.6640625" bestFit="1" customWidth="1"/>
    <col min="11" max="11" width="27.77734375" bestFit="1" customWidth="1"/>
  </cols>
  <sheetData>
    <row r="1" spans="1:11">
      <c r="A1" s="34" t="s">
        <v>39</v>
      </c>
      <c r="C1" s="30" t="s">
        <v>23130</v>
      </c>
      <c r="D1" s="30" t="s">
        <v>23131</v>
      </c>
      <c r="H1" s="34" t="s">
        <v>23132</v>
      </c>
      <c r="I1" s="34" t="s">
        <v>23133</v>
      </c>
      <c r="J1" s="34" t="s">
        <v>23136</v>
      </c>
      <c r="K1" s="34" t="s">
        <v>23137</v>
      </c>
    </row>
    <row r="2" spans="1:11">
      <c r="A2">
        <f>SaaS_Financials__2[[#This Row],[Monthly_Churn_Rate_Pct]]</f>
        <v>6.58</v>
      </c>
      <c r="C2" s="51">
        <v>5</v>
      </c>
      <c r="D2" s="51">
        <f>COUNTIFS($A$2:$A$1101,"&gt;"&amp;C2-5,$A$2:$A$1101,"&lt;="&amp;C2)</f>
        <v>421</v>
      </c>
      <c r="F2">
        <f>MIN(A2:A1101)</f>
        <v>0.52</v>
      </c>
      <c r="H2">
        <f>MIN($A$2:$A$1101)</f>
        <v>0.52</v>
      </c>
      <c r="J2">
        <f>5/2</f>
        <v>2.5</v>
      </c>
      <c r="K2">
        <f>COUNT($A$2:$A$1101)*_xlfn.LOGNORM.DIST(5,$I$57,$I$58,TRUE)</f>
        <v>534.10117683802491</v>
      </c>
    </row>
    <row r="3" spans="1:11">
      <c r="A3">
        <f>SaaS_Financials__2[[#This Row],[Monthly_Churn_Rate_Pct]]</f>
        <v>53.17</v>
      </c>
      <c r="C3" s="51">
        <v>10</v>
      </c>
      <c r="D3" s="51">
        <f t="shared" ref="D3:D12" si="0">COUNTIFS($A$2:$A$1101,"&gt;"&amp;C3-5,$A$2:$A$1101,"&lt;="&amp;C3)</f>
        <v>483</v>
      </c>
      <c r="F3">
        <f>MAX(A2:A1101)</f>
        <v>53.17</v>
      </c>
      <c r="H3">
        <f>H2+1</f>
        <v>1.52</v>
      </c>
      <c r="J3">
        <f>J2+5</f>
        <v>7.5</v>
      </c>
      <c r="K3">
        <f>COUNT($A$2:$A$1101)*(_xlfn.LOGNORM.DIST(J3+2.5,$I$57,$I$58,TRUE)-_xlfn.LOGNORM.DIST(J3-2.5,$I$57,$I$58,TRUE))</f>
        <v>346.73362314197823</v>
      </c>
    </row>
    <row r="4" spans="1:11">
      <c r="A4">
        <f>SaaS_Financials__2[[#This Row],[Monthly_Churn_Rate_Pct]]</f>
        <v>6.06</v>
      </c>
      <c r="C4" s="51">
        <v>15</v>
      </c>
      <c r="D4" s="51">
        <f t="shared" si="0"/>
        <v>181</v>
      </c>
      <c r="H4">
        <f t="shared" ref="H4:H55" si="1">H3+1</f>
        <v>2.52</v>
      </c>
      <c r="J4">
        <f t="shared" ref="J4:J12" si="2">J3+5</f>
        <v>12.5</v>
      </c>
      <c r="K4">
        <f t="shared" ref="K4:K12" si="3">COUNT($A$2:$A$1101)*(_xlfn.LOGNORM.DIST(J4+2.5,$I$57,$I$58,TRUE)-_xlfn.LOGNORM.DIST(J4-2.5,$I$57,$I$58,TRUE))</f>
        <v>123.46071412334454</v>
      </c>
    </row>
    <row r="5" spans="1:11">
      <c r="A5">
        <f>SaaS_Financials__2[[#This Row],[Monthly_Churn_Rate_Pct]]</f>
        <v>2.94</v>
      </c>
      <c r="C5" s="51">
        <v>20</v>
      </c>
      <c r="D5" s="51">
        <f t="shared" si="0"/>
        <v>0</v>
      </c>
      <c r="H5">
        <f t="shared" si="1"/>
        <v>3.52</v>
      </c>
      <c r="J5">
        <f t="shared" si="2"/>
        <v>17.5</v>
      </c>
      <c r="K5">
        <f t="shared" si="3"/>
        <v>49.205217142183443</v>
      </c>
    </row>
    <row r="6" spans="1:11">
      <c r="A6">
        <f>SaaS_Financials__2[[#This Row],[Monthly_Churn_Rate_Pct]]</f>
        <v>1.56</v>
      </c>
      <c r="C6" s="51">
        <v>25</v>
      </c>
      <c r="D6" s="51">
        <f t="shared" si="0"/>
        <v>0</v>
      </c>
      <c r="H6">
        <f t="shared" si="1"/>
        <v>4.5199999999999996</v>
      </c>
      <c r="J6">
        <f t="shared" si="2"/>
        <v>22.5</v>
      </c>
      <c r="K6">
        <f t="shared" si="3"/>
        <v>21.968163455833512</v>
      </c>
    </row>
    <row r="7" spans="1:11">
      <c r="A7">
        <f>SaaS_Financials__2[[#This Row],[Monthly_Churn_Rate_Pct]]</f>
        <v>7.78</v>
      </c>
      <c r="C7" s="51">
        <v>30</v>
      </c>
      <c r="D7" s="51">
        <f t="shared" si="0"/>
        <v>1</v>
      </c>
      <c r="H7">
        <f t="shared" si="1"/>
        <v>5.52</v>
      </c>
      <c r="J7">
        <f t="shared" si="2"/>
        <v>27.5</v>
      </c>
      <c r="K7">
        <f t="shared" si="3"/>
        <v>10.731437018710356</v>
      </c>
    </row>
    <row r="8" spans="1:11">
      <c r="A8">
        <f>SaaS_Financials__2[[#This Row],[Monthly_Churn_Rate_Pct]]</f>
        <v>2.2200000000000002</v>
      </c>
      <c r="C8" s="51">
        <v>35</v>
      </c>
      <c r="D8" s="51">
        <f t="shared" si="0"/>
        <v>6</v>
      </c>
      <c r="H8">
        <f>H7+1</f>
        <v>6.52</v>
      </c>
      <c r="J8">
        <f t="shared" si="2"/>
        <v>32.5</v>
      </c>
      <c r="K8">
        <f t="shared" si="3"/>
        <v>5.6282269295117811</v>
      </c>
    </row>
    <row r="9" spans="1:11">
      <c r="A9">
        <f>SaaS_Financials__2[[#This Row],[Monthly_Churn_Rate_Pct]]</f>
        <v>52.17</v>
      </c>
      <c r="C9" s="51">
        <v>40</v>
      </c>
      <c r="D9" s="51">
        <f t="shared" si="0"/>
        <v>1</v>
      </c>
      <c r="H9">
        <f t="shared" si="1"/>
        <v>7.52</v>
      </c>
      <c r="J9">
        <f t="shared" si="2"/>
        <v>37.5</v>
      </c>
      <c r="K9">
        <f t="shared" si="3"/>
        <v>3.1254334252641902</v>
      </c>
    </row>
    <row r="10" spans="1:11">
      <c r="A10">
        <f>SaaS_Financials__2[[#This Row],[Monthly_Churn_Rate_Pct]]</f>
        <v>9.74</v>
      </c>
      <c r="C10" s="51">
        <v>45</v>
      </c>
      <c r="D10" s="51">
        <f t="shared" si="0"/>
        <v>3</v>
      </c>
      <c r="H10">
        <f t="shared" si="1"/>
        <v>8.52</v>
      </c>
      <c r="J10">
        <f t="shared" si="2"/>
        <v>42.5</v>
      </c>
      <c r="K10">
        <f t="shared" si="3"/>
        <v>1.8190394124949716</v>
      </c>
    </row>
    <row r="11" spans="1:11">
      <c r="A11">
        <f>SaaS_Financials__2[[#This Row],[Monthly_Churn_Rate_Pct]]</f>
        <v>11.1</v>
      </c>
      <c r="C11" s="51">
        <v>50</v>
      </c>
      <c r="D11" s="51">
        <f t="shared" si="0"/>
        <v>1</v>
      </c>
      <c r="H11">
        <f t="shared" si="1"/>
        <v>9.52</v>
      </c>
      <c r="J11">
        <f t="shared" si="2"/>
        <v>47.5</v>
      </c>
      <c r="K11">
        <f t="shared" si="3"/>
        <v>1.101125959320115</v>
      </c>
    </row>
    <row r="12" spans="1:11">
      <c r="A12">
        <f>SaaS_Financials__2[[#This Row],[Monthly_Churn_Rate_Pct]]</f>
        <v>11.04</v>
      </c>
      <c r="C12" s="51">
        <v>55</v>
      </c>
      <c r="D12" s="51">
        <f t="shared" si="0"/>
        <v>3</v>
      </c>
      <c r="H12">
        <f t="shared" si="1"/>
        <v>10.52</v>
      </c>
      <c r="J12">
        <f t="shared" si="2"/>
        <v>52.5</v>
      </c>
      <c r="K12">
        <f t="shared" si="3"/>
        <v>0.68918352734766986</v>
      </c>
    </row>
    <row r="13" spans="1:11">
      <c r="A13">
        <f>SaaS_Financials__2[[#This Row],[Monthly_Churn_Rate_Pct]]</f>
        <v>8.31</v>
      </c>
      <c r="H13">
        <f t="shared" si="1"/>
        <v>11.52</v>
      </c>
    </row>
    <row r="14" spans="1:11">
      <c r="A14">
        <f>SaaS_Financials__2[[#This Row],[Monthly_Churn_Rate_Pct]]</f>
        <v>11.14</v>
      </c>
      <c r="H14">
        <f t="shared" si="1"/>
        <v>12.52</v>
      </c>
    </row>
    <row r="15" spans="1:11">
      <c r="A15">
        <f>SaaS_Financials__2[[#This Row],[Monthly_Churn_Rate_Pct]]</f>
        <v>8.57</v>
      </c>
      <c r="H15">
        <f t="shared" si="1"/>
        <v>13.52</v>
      </c>
    </row>
    <row r="16" spans="1:11">
      <c r="A16">
        <f>SaaS_Financials__2[[#This Row],[Monthly_Churn_Rate_Pct]]</f>
        <v>11.71</v>
      </c>
      <c r="H16">
        <f t="shared" si="1"/>
        <v>14.52</v>
      </c>
    </row>
    <row r="17" spans="1:8">
      <c r="A17">
        <f>SaaS_Financials__2[[#This Row],[Monthly_Churn_Rate_Pct]]</f>
        <v>3.93</v>
      </c>
      <c r="H17">
        <f t="shared" si="1"/>
        <v>15.52</v>
      </c>
    </row>
    <row r="18" spans="1:8">
      <c r="A18">
        <f>SaaS_Financials__2[[#This Row],[Monthly_Churn_Rate_Pct]]</f>
        <v>5.41</v>
      </c>
      <c r="H18">
        <f t="shared" si="1"/>
        <v>16.52</v>
      </c>
    </row>
    <row r="19" spans="1:8">
      <c r="A19">
        <f>SaaS_Financials__2[[#This Row],[Monthly_Churn_Rate_Pct]]</f>
        <v>32.880000000000003</v>
      </c>
      <c r="H19">
        <f t="shared" si="1"/>
        <v>17.52</v>
      </c>
    </row>
    <row r="20" spans="1:8">
      <c r="A20">
        <f>SaaS_Financials__2[[#This Row],[Monthly_Churn_Rate_Pct]]</f>
        <v>3.37</v>
      </c>
      <c r="H20">
        <f t="shared" si="1"/>
        <v>18.52</v>
      </c>
    </row>
    <row r="21" spans="1:8">
      <c r="A21">
        <f>SaaS_Financials__2[[#This Row],[Monthly_Churn_Rate_Pct]]</f>
        <v>9.2799999999999994</v>
      </c>
      <c r="H21">
        <f t="shared" si="1"/>
        <v>19.52</v>
      </c>
    </row>
    <row r="22" spans="1:8">
      <c r="A22">
        <f>SaaS_Financials__2[[#This Row],[Monthly_Churn_Rate_Pct]]</f>
        <v>3.77</v>
      </c>
      <c r="H22">
        <f t="shared" si="1"/>
        <v>20.52</v>
      </c>
    </row>
    <row r="23" spans="1:8">
      <c r="A23">
        <f>SaaS_Financials__2[[#This Row],[Monthly_Churn_Rate_Pct]]</f>
        <v>5.76</v>
      </c>
      <c r="H23">
        <f t="shared" si="1"/>
        <v>21.52</v>
      </c>
    </row>
    <row r="24" spans="1:8">
      <c r="A24">
        <f>SaaS_Financials__2[[#This Row],[Monthly_Churn_Rate_Pct]]</f>
        <v>1.82</v>
      </c>
      <c r="H24">
        <f t="shared" si="1"/>
        <v>22.52</v>
      </c>
    </row>
    <row r="25" spans="1:8">
      <c r="A25">
        <f>SaaS_Financials__2[[#This Row],[Monthly_Churn_Rate_Pct]]</f>
        <v>2.16</v>
      </c>
      <c r="H25">
        <f t="shared" si="1"/>
        <v>23.52</v>
      </c>
    </row>
    <row r="26" spans="1:8">
      <c r="A26">
        <f>SaaS_Financials__2[[#This Row],[Monthly_Churn_Rate_Pct]]</f>
        <v>5.25</v>
      </c>
      <c r="H26">
        <f t="shared" si="1"/>
        <v>24.52</v>
      </c>
    </row>
    <row r="27" spans="1:8">
      <c r="A27">
        <f>SaaS_Financials__2[[#This Row],[Monthly_Churn_Rate_Pct]]</f>
        <v>2</v>
      </c>
      <c r="H27">
        <f t="shared" si="1"/>
        <v>25.52</v>
      </c>
    </row>
    <row r="28" spans="1:8">
      <c r="A28">
        <f>SaaS_Financials__2[[#This Row],[Monthly_Churn_Rate_Pct]]</f>
        <v>3.14</v>
      </c>
      <c r="H28">
        <f t="shared" si="1"/>
        <v>26.52</v>
      </c>
    </row>
    <row r="29" spans="1:8">
      <c r="A29">
        <f>SaaS_Financials__2[[#This Row],[Monthly_Churn_Rate_Pct]]</f>
        <v>1.83</v>
      </c>
      <c r="H29">
        <f t="shared" si="1"/>
        <v>27.52</v>
      </c>
    </row>
    <row r="30" spans="1:8">
      <c r="A30">
        <f>SaaS_Financials__2[[#This Row],[Monthly_Churn_Rate_Pct]]</f>
        <v>7.41</v>
      </c>
      <c r="H30">
        <f t="shared" si="1"/>
        <v>28.52</v>
      </c>
    </row>
    <row r="31" spans="1:8">
      <c r="A31">
        <f>SaaS_Financials__2[[#This Row],[Monthly_Churn_Rate_Pct]]</f>
        <v>4.62</v>
      </c>
      <c r="H31">
        <f t="shared" si="1"/>
        <v>29.52</v>
      </c>
    </row>
    <row r="32" spans="1:8">
      <c r="A32">
        <f>SaaS_Financials__2[[#This Row],[Monthly_Churn_Rate_Pct]]</f>
        <v>9.86</v>
      </c>
      <c r="H32">
        <f t="shared" si="1"/>
        <v>30.52</v>
      </c>
    </row>
    <row r="33" spans="1:8">
      <c r="A33">
        <f>SaaS_Financials__2[[#This Row],[Monthly_Churn_Rate_Pct]]</f>
        <v>6.35</v>
      </c>
      <c r="H33">
        <f t="shared" si="1"/>
        <v>31.52</v>
      </c>
    </row>
    <row r="34" spans="1:8">
      <c r="A34">
        <f>SaaS_Financials__2[[#This Row],[Monthly_Churn_Rate_Pct]]</f>
        <v>4.58</v>
      </c>
      <c r="H34">
        <f t="shared" si="1"/>
        <v>32.519999999999996</v>
      </c>
    </row>
    <row r="35" spans="1:8">
      <c r="A35">
        <f>SaaS_Financials__2[[#This Row],[Monthly_Churn_Rate_Pct]]</f>
        <v>11.7</v>
      </c>
      <c r="H35">
        <f t="shared" si="1"/>
        <v>33.519999999999996</v>
      </c>
    </row>
    <row r="36" spans="1:8">
      <c r="A36">
        <f>SaaS_Financials__2[[#This Row],[Monthly_Churn_Rate_Pct]]</f>
        <v>6.39</v>
      </c>
      <c r="H36">
        <f t="shared" si="1"/>
        <v>34.519999999999996</v>
      </c>
    </row>
    <row r="37" spans="1:8">
      <c r="A37">
        <f>SaaS_Financials__2[[#This Row],[Monthly_Churn_Rate_Pct]]</f>
        <v>2.42</v>
      </c>
      <c r="H37">
        <f t="shared" si="1"/>
        <v>35.519999999999996</v>
      </c>
    </row>
    <row r="38" spans="1:8">
      <c r="A38">
        <f>SaaS_Financials__2[[#This Row],[Monthly_Churn_Rate_Pct]]</f>
        <v>9.39</v>
      </c>
      <c r="H38">
        <f t="shared" si="1"/>
        <v>36.519999999999996</v>
      </c>
    </row>
    <row r="39" spans="1:8">
      <c r="A39">
        <f>SaaS_Financials__2[[#This Row],[Monthly_Churn_Rate_Pct]]</f>
        <v>37.909999999999997</v>
      </c>
      <c r="H39">
        <f t="shared" si="1"/>
        <v>37.519999999999996</v>
      </c>
    </row>
    <row r="40" spans="1:8">
      <c r="A40">
        <f>SaaS_Financials__2[[#This Row],[Monthly_Churn_Rate_Pct]]</f>
        <v>2.91</v>
      </c>
      <c r="H40">
        <f t="shared" si="1"/>
        <v>38.519999999999996</v>
      </c>
    </row>
    <row r="41" spans="1:8">
      <c r="A41">
        <f>SaaS_Financials__2[[#This Row],[Monthly_Churn_Rate_Pct]]</f>
        <v>5.35</v>
      </c>
      <c r="H41">
        <f t="shared" si="1"/>
        <v>39.519999999999996</v>
      </c>
    </row>
    <row r="42" spans="1:8">
      <c r="A42">
        <f>SaaS_Financials__2[[#This Row],[Monthly_Churn_Rate_Pct]]</f>
        <v>9.4700000000000006</v>
      </c>
      <c r="H42">
        <f t="shared" si="1"/>
        <v>40.519999999999996</v>
      </c>
    </row>
    <row r="43" spans="1:8">
      <c r="A43">
        <f>SaaS_Financials__2[[#This Row],[Monthly_Churn_Rate_Pct]]</f>
        <v>9.5500000000000007</v>
      </c>
      <c r="H43">
        <f t="shared" si="1"/>
        <v>41.519999999999996</v>
      </c>
    </row>
    <row r="44" spans="1:8">
      <c r="A44">
        <f>SaaS_Financials__2[[#This Row],[Monthly_Churn_Rate_Pct]]</f>
        <v>10.37</v>
      </c>
      <c r="H44">
        <f t="shared" si="1"/>
        <v>42.519999999999996</v>
      </c>
    </row>
    <row r="45" spans="1:8">
      <c r="A45">
        <f>SaaS_Financials__2[[#This Row],[Monthly_Churn_Rate_Pct]]</f>
        <v>10.11</v>
      </c>
      <c r="H45">
        <f t="shared" si="1"/>
        <v>43.519999999999996</v>
      </c>
    </row>
    <row r="46" spans="1:8">
      <c r="A46">
        <f>SaaS_Financials__2[[#This Row],[Monthly_Churn_Rate_Pct]]</f>
        <v>11.78</v>
      </c>
      <c r="H46">
        <f t="shared" si="1"/>
        <v>44.519999999999996</v>
      </c>
    </row>
    <row r="47" spans="1:8">
      <c r="A47">
        <f>SaaS_Financials__2[[#This Row],[Monthly_Churn_Rate_Pct]]</f>
        <v>9.9</v>
      </c>
      <c r="H47">
        <f t="shared" si="1"/>
        <v>45.519999999999996</v>
      </c>
    </row>
    <row r="48" spans="1:8">
      <c r="A48">
        <f>SaaS_Financials__2[[#This Row],[Monthly_Churn_Rate_Pct]]</f>
        <v>8.2799999999999994</v>
      </c>
      <c r="H48">
        <f t="shared" si="1"/>
        <v>46.519999999999996</v>
      </c>
    </row>
    <row r="49" spans="1:9">
      <c r="A49">
        <f>SaaS_Financials__2[[#This Row],[Monthly_Churn_Rate_Pct]]</f>
        <v>4.3600000000000003</v>
      </c>
      <c r="H49">
        <f t="shared" si="1"/>
        <v>47.519999999999996</v>
      </c>
    </row>
    <row r="50" spans="1:9">
      <c r="A50">
        <f>SaaS_Financials__2[[#This Row],[Monthly_Churn_Rate_Pct]]</f>
        <v>10.039999999999999</v>
      </c>
      <c r="H50">
        <f t="shared" si="1"/>
        <v>48.519999999999996</v>
      </c>
    </row>
    <row r="51" spans="1:9">
      <c r="A51">
        <f>SaaS_Financials__2[[#This Row],[Monthly_Churn_Rate_Pct]]</f>
        <v>3.54</v>
      </c>
      <c r="H51">
        <f t="shared" si="1"/>
        <v>49.519999999999996</v>
      </c>
    </row>
    <row r="52" spans="1:9">
      <c r="A52">
        <f>SaaS_Financials__2[[#This Row],[Monthly_Churn_Rate_Pct]]</f>
        <v>3.15</v>
      </c>
      <c r="H52">
        <f t="shared" si="1"/>
        <v>50.519999999999996</v>
      </c>
    </row>
    <row r="53" spans="1:9">
      <c r="A53">
        <f>SaaS_Financials__2[[#This Row],[Monthly_Churn_Rate_Pct]]</f>
        <v>8.1999999999999993</v>
      </c>
      <c r="H53">
        <f t="shared" si="1"/>
        <v>51.519999999999996</v>
      </c>
    </row>
    <row r="54" spans="1:9">
      <c r="A54">
        <f>SaaS_Financials__2[[#This Row],[Monthly_Churn_Rate_Pct]]</f>
        <v>6.16</v>
      </c>
      <c r="H54">
        <f t="shared" si="1"/>
        <v>52.519999999999996</v>
      </c>
    </row>
    <row r="55" spans="1:9">
      <c r="A55">
        <f>SaaS_Financials__2[[#This Row],[Monthly_Churn_Rate_Pct]]</f>
        <v>9.0500000000000007</v>
      </c>
      <c r="H55">
        <f t="shared" si="1"/>
        <v>53.519999999999996</v>
      </c>
    </row>
    <row r="56" spans="1:9">
      <c r="A56">
        <f>SaaS_Financials__2[[#This Row],[Monthly_Churn_Rate_Pct]]</f>
        <v>1.31</v>
      </c>
    </row>
    <row r="57" spans="1:9">
      <c r="A57">
        <f>SaaS_Financials__2[[#This Row],[Monthly_Churn_Rate_Pct]]</f>
        <v>10.15</v>
      </c>
      <c r="H57" s="52" t="s">
        <v>23134</v>
      </c>
      <c r="I57" cm="1">
        <f t="array" ref="I57">AVERAGE(LN($A$2:$A$1101))</f>
        <v>1.6379623838467527</v>
      </c>
    </row>
    <row r="58" spans="1:9">
      <c r="A58">
        <f>SaaS_Financials__2[[#This Row],[Monthly_Churn_Rate_Pct]]</f>
        <v>8.1199999999999992</v>
      </c>
      <c r="H58" s="52" t="s">
        <v>23135</v>
      </c>
      <c r="I58" cm="1">
        <f t="array" ref="I58">_xlfn.STDEV.P(LN($A$2:$A$1101))</f>
        <v>0.78715514186669333</v>
      </c>
    </row>
    <row r="59" spans="1:9">
      <c r="A59">
        <f>SaaS_Financials__2[[#This Row],[Monthly_Churn_Rate_Pct]]</f>
        <v>7.99</v>
      </c>
    </row>
    <row r="60" spans="1:9">
      <c r="A60">
        <f>SaaS_Financials__2[[#This Row],[Monthly_Churn_Rate_Pct]]</f>
        <v>9.6199999999999992</v>
      </c>
    </row>
    <row r="61" spans="1:9">
      <c r="A61">
        <f>SaaS_Financials__2[[#This Row],[Monthly_Churn_Rate_Pct]]</f>
        <v>9.33</v>
      </c>
    </row>
    <row r="62" spans="1:9">
      <c r="A62">
        <f>SaaS_Financials__2[[#This Row],[Monthly_Churn_Rate_Pct]]</f>
        <v>3.46</v>
      </c>
    </row>
    <row r="63" spans="1:9">
      <c r="A63">
        <f>SaaS_Financials__2[[#This Row],[Monthly_Churn_Rate_Pct]]</f>
        <v>2.15</v>
      </c>
    </row>
    <row r="64" spans="1:9">
      <c r="A64">
        <f>SaaS_Financials__2[[#This Row],[Monthly_Churn_Rate_Pct]]</f>
        <v>3.91</v>
      </c>
    </row>
    <row r="65" spans="1:1">
      <c r="A65">
        <f>SaaS_Financials__2[[#This Row],[Monthly_Churn_Rate_Pct]]</f>
        <v>10.55</v>
      </c>
    </row>
    <row r="66" spans="1:1">
      <c r="A66">
        <f>SaaS_Financials__2[[#This Row],[Monthly_Churn_Rate_Pct]]</f>
        <v>2.5</v>
      </c>
    </row>
    <row r="67" spans="1:1">
      <c r="A67">
        <f>SaaS_Financials__2[[#This Row],[Monthly_Churn_Rate_Pct]]</f>
        <v>11.12</v>
      </c>
    </row>
    <row r="68" spans="1:1">
      <c r="A68">
        <f>SaaS_Financials__2[[#This Row],[Monthly_Churn_Rate_Pct]]</f>
        <v>9.92</v>
      </c>
    </row>
    <row r="69" spans="1:1">
      <c r="A69">
        <f>SaaS_Financials__2[[#This Row],[Monthly_Churn_Rate_Pct]]</f>
        <v>7.15</v>
      </c>
    </row>
    <row r="70" spans="1:1">
      <c r="A70">
        <f>SaaS_Financials__2[[#This Row],[Monthly_Churn_Rate_Pct]]</f>
        <v>0.56000000000000005</v>
      </c>
    </row>
    <row r="71" spans="1:1">
      <c r="A71">
        <f>SaaS_Financials__2[[#This Row],[Monthly_Churn_Rate_Pct]]</f>
        <v>8.32</v>
      </c>
    </row>
    <row r="72" spans="1:1">
      <c r="A72">
        <f>SaaS_Financials__2[[#This Row],[Monthly_Churn_Rate_Pct]]</f>
        <v>1.78</v>
      </c>
    </row>
    <row r="73" spans="1:1">
      <c r="A73">
        <f>SaaS_Financials__2[[#This Row],[Monthly_Churn_Rate_Pct]]</f>
        <v>0.56999999999999995</v>
      </c>
    </row>
    <row r="74" spans="1:1">
      <c r="A74">
        <f>SaaS_Financials__2[[#This Row],[Monthly_Churn_Rate_Pct]]</f>
        <v>8.16</v>
      </c>
    </row>
    <row r="75" spans="1:1">
      <c r="A75">
        <f>SaaS_Financials__2[[#This Row],[Monthly_Churn_Rate_Pct]]</f>
        <v>6.2</v>
      </c>
    </row>
    <row r="76" spans="1:1">
      <c r="A76">
        <f>SaaS_Financials__2[[#This Row],[Monthly_Churn_Rate_Pct]]</f>
        <v>4.92</v>
      </c>
    </row>
    <row r="77" spans="1:1">
      <c r="A77">
        <f>SaaS_Financials__2[[#This Row],[Monthly_Churn_Rate_Pct]]</f>
        <v>10.050000000000001</v>
      </c>
    </row>
    <row r="78" spans="1:1">
      <c r="A78">
        <f>SaaS_Financials__2[[#This Row],[Monthly_Churn_Rate_Pct]]</f>
        <v>3.56</v>
      </c>
    </row>
    <row r="79" spans="1:1">
      <c r="A79">
        <f>SaaS_Financials__2[[#This Row],[Monthly_Churn_Rate_Pct]]</f>
        <v>11.49</v>
      </c>
    </row>
    <row r="80" spans="1:1">
      <c r="A80">
        <f>SaaS_Financials__2[[#This Row],[Monthly_Churn_Rate_Pct]]</f>
        <v>11.34</v>
      </c>
    </row>
    <row r="81" spans="1:1">
      <c r="A81">
        <f>SaaS_Financials__2[[#This Row],[Monthly_Churn_Rate_Pct]]</f>
        <v>1.95</v>
      </c>
    </row>
    <row r="82" spans="1:1">
      <c r="A82">
        <f>SaaS_Financials__2[[#This Row],[Monthly_Churn_Rate_Pct]]</f>
        <v>8.66</v>
      </c>
    </row>
    <row r="83" spans="1:1">
      <c r="A83">
        <f>SaaS_Financials__2[[#This Row],[Monthly_Churn_Rate_Pct]]</f>
        <v>6.72</v>
      </c>
    </row>
    <row r="84" spans="1:1">
      <c r="A84">
        <f>SaaS_Financials__2[[#This Row],[Monthly_Churn_Rate_Pct]]</f>
        <v>10.18</v>
      </c>
    </row>
    <row r="85" spans="1:1">
      <c r="A85">
        <f>SaaS_Financials__2[[#This Row],[Monthly_Churn_Rate_Pct]]</f>
        <v>5.66</v>
      </c>
    </row>
    <row r="86" spans="1:1">
      <c r="A86">
        <f>SaaS_Financials__2[[#This Row],[Monthly_Churn_Rate_Pct]]</f>
        <v>10.039999999999999</v>
      </c>
    </row>
    <row r="87" spans="1:1">
      <c r="A87">
        <f>SaaS_Financials__2[[#This Row],[Monthly_Churn_Rate_Pct]]</f>
        <v>11</v>
      </c>
    </row>
    <row r="88" spans="1:1">
      <c r="A88">
        <f>SaaS_Financials__2[[#This Row],[Monthly_Churn_Rate_Pct]]</f>
        <v>3.7</v>
      </c>
    </row>
    <row r="89" spans="1:1">
      <c r="A89">
        <f>SaaS_Financials__2[[#This Row],[Monthly_Churn_Rate_Pct]]</f>
        <v>9.99</v>
      </c>
    </row>
    <row r="90" spans="1:1">
      <c r="A90">
        <f>SaaS_Financials__2[[#This Row],[Monthly_Churn_Rate_Pct]]</f>
        <v>9.39</v>
      </c>
    </row>
    <row r="91" spans="1:1">
      <c r="A91">
        <f>SaaS_Financials__2[[#This Row],[Monthly_Churn_Rate_Pct]]</f>
        <v>5.9</v>
      </c>
    </row>
    <row r="92" spans="1:1">
      <c r="A92">
        <f>SaaS_Financials__2[[#This Row],[Monthly_Churn_Rate_Pct]]</f>
        <v>9.8800000000000008</v>
      </c>
    </row>
    <row r="93" spans="1:1">
      <c r="A93">
        <f>SaaS_Financials__2[[#This Row],[Monthly_Churn_Rate_Pct]]</f>
        <v>9.43</v>
      </c>
    </row>
    <row r="94" spans="1:1">
      <c r="A94">
        <f>SaaS_Financials__2[[#This Row],[Monthly_Churn_Rate_Pct]]</f>
        <v>11.38</v>
      </c>
    </row>
    <row r="95" spans="1:1">
      <c r="A95">
        <f>SaaS_Financials__2[[#This Row],[Monthly_Churn_Rate_Pct]]</f>
        <v>1.87</v>
      </c>
    </row>
    <row r="96" spans="1:1">
      <c r="A96">
        <f>SaaS_Financials__2[[#This Row],[Monthly_Churn_Rate_Pct]]</f>
        <v>2.34</v>
      </c>
    </row>
    <row r="97" spans="1:1">
      <c r="A97">
        <f>SaaS_Financials__2[[#This Row],[Monthly_Churn_Rate_Pct]]</f>
        <v>5.21</v>
      </c>
    </row>
    <row r="98" spans="1:1">
      <c r="A98">
        <f>SaaS_Financials__2[[#This Row],[Monthly_Churn_Rate_Pct]]</f>
        <v>11.08</v>
      </c>
    </row>
    <row r="99" spans="1:1">
      <c r="A99">
        <f>SaaS_Financials__2[[#This Row],[Monthly_Churn_Rate_Pct]]</f>
        <v>9.5299999999999994</v>
      </c>
    </row>
    <row r="100" spans="1:1">
      <c r="A100">
        <f>SaaS_Financials__2[[#This Row],[Monthly_Churn_Rate_Pct]]</f>
        <v>0.96</v>
      </c>
    </row>
    <row r="101" spans="1:1">
      <c r="A101">
        <f>SaaS_Financials__2[[#This Row],[Monthly_Churn_Rate_Pct]]</f>
        <v>5.56</v>
      </c>
    </row>
    <row r="102" spans="1:1">
      <c r="A102">
        <f>SaaS_Financials__2[[#This Row],[Monthly_Churn_Rate_Pct]]</f>
        <v>1.67</v>
      </c>
    </row>
    <row r="103" spans="1:1">
      <c r="A103">
        <f>SaaS_Financials__2[[#This Row],[Monthly_Churn_Rate_Pct]]</f>
        <v>7.15</v>
      </c>
    </row>
    <row r="104" spans="1:1">
      <c r="A104">
        <f>SaaS_Financials__2[[#This Row],[Monthly_Churn_Rate_Pct]]</f>
        <v>6.86</v>
      </c>
    </row>
    <row r="105" spans="1:1">
      <c r="A105">
        <f>SaaS_Financials__2[[#This Row],[Monthly_Churn_Rate_Pct]]</f>
        <v>5.17</v>
      </c>
    </row>
    <row r="106" spans="1:1">
      <c r="A106">
        <f>SaaS_Financials__2[[#This Row],[Monthly_Churn_Rate_Pct]]</f>
        <v>9.8800000000000008</v>
      </c>
    </row>
    <row r="107" spans="1:1">
      <c r="A107">
        <f>SaaS_Financials__2[[#This Row],[Monthly_Churn_Rate_Pct]]</f>
        <v>10.06</v>
      </c>
    </row>
    <row r="108" spans="1:1">
      <c r="A108">
        <f>SaaS_Financials__2[[#This Row],[Monthly_Churn_Rate_Pct]]</f>
        <v>7.65</v>
      </c>
    </row>
    <row r="109" spans="1:1">
      <c r="A109">
        <f>SaaS_Financials__2[[#This Row],[Monthly_Churn_Rate_Pct]]</f>
        <v>1.34</v>
      </c>
    </row>
    <row r="110" spans="1:1">
      <c r="A110">
        <f>SaaS_Financials__2[[#This Row],[Monthly_Churn_Rate_Pct]]</f>
        <v>7.23</v>
      </c>
    </row>
    <row r="111" spans="1:1">
      <c r="A111">
        <f>SaaS_Financials__2[[#This Row],[Monthly_Churn_Rate_Pct]]</f>
        <v>8.08</v>
      </c>
    </row>
    <row r="112" spans="1:1">
      <c r="A112">
        <f>SaaS_Financials__2[[#This Row],[Monthly_Churn_Rate_Pct]]</f>
        <v>4.34</v>
      </c>
    </row>
    <row r="113" spans="1:1">
      <c r="A113">
        <f>SaaS_Financials__2[[#This Row],[Monthly_Churn_Rate_Pct]]</f>
        <v>9.6999999999999993</v>
      </c>
    </row>
    <row r="114" spans="1:1">
      <c r="A114">
        <f>SaaS_Financials__2[[#This Row],[Monthly_Churn_Rate_Pct]]</f>
        <v>4.1399999999999997</v>
      </c>
    </row>
    <row r="115" spans="1:1">
      <c r="A115">
        <f>SaaS_Financials__2[[#This Row],[Monthly_Churn_Rate_Pct]]</f>
        <v>6.05</v>
      </c>
    </row>
    <row r="116" spans="1:1">
      <c r="A116">
        <f>SaaS_Financials__2[[#This Row],[Monthly_Churn_Rate_Pct]]</f>
        <v>10.28</v>
      </c>
    </row>
    <row r="117" spans="1:1">
      <c r="A117">
        <f>SaaS_Financials__2[[#This Row],[Monthly_Churn_Rate_Pct]]</f>
        <v>1.06</v>
      </c>
    </row>
    <row r="118" spans="1:1">
      <c r="A118">
        <f>SaaS_Financials__2[[#This Row],[Monthly_Churn_Rate_Pct]]</f>
        <v>5.2</v>
      </c>
    </row>
    <row r="119" spans="1:1">
      <c r="A119">
        <f>SaaS_Financials__2[[#This Row],[Monthly_Churn_Rate_Pct]]</f>
        <v>5.89</v>
      </c>
    </row>
    <row r="120" spans="1:1">
      <c r="A120">
        <f>SaaS_Financials__2[[#This Row],[Monthly_Churn_Rate_Pct]]</f>
        <v>4.1399999999999997</v>
      </c>
    </row>
    <row r="121" spans="1:1">
      <c r="A121">
        <f>SaaS_Financials__2[[#This Row],[Monthly_Churn_Rate_Pct]]</f>
        <v>4.17</v>
      </c>
    </row>
    <row r="122" spans="1:1">
      <c r="A122">
        <f>SaaS_Financials__2[[#This Row],[Monthly_Churn_Rate_Pct]]</f>
        <v>6.03</v>
      </c>
    </row>
    <row r="123" spans="1:1">
      <c r="A123">
        <f>SaaS_Financials__2[[#This Row],[Monthly_Churn_Rate_Pct]]</f>
        <v>7.13</v>
      </c>
    </row>
    <row r="124" spans="1:1">
      <c r="A124">
        <f>SaaS_Financials__2[[#This Row],[Monthly_Churn_Rate_Pct]]</f>
        <v>11.48</v>
      </c>
    </row>
    <row r="125" spans="1:1">
      <c r="A125">
        <f>SaaS_Financials__2[[#This Row],[Monthly_Churn_Rate_Pct]]</f>
        <v>9.14</v>
      </c>
    </row>
    <row r="126" spans="1:1">
      <c r="A126">
        <f>SaaS_Financials__2[[#This Row],[Monthly_Churn_Rate_Pct]]</f>
        <v>1.4</v>
      </c>
    </row>
    <row r="127" spans="1:1">
      <c r="A127">
        <f>SaaS_Financials__2[[#This Row],[Monthly_Churn_Rate_Pct]]</f>
        <v>6.45</v>
      </c>
    </row>
    <row r="128" spans="1:1">
      <c r="A128">
        <f>SaaS_Financials__2[[#This Row],[Monthly_Churn_Rate_Pct]]</f>
        <v>9.36</v>
      </c>
    </row>
    <row r="129" spans="1:1">
      <c r="A129">
        <f>SaaS_Financials__2[[#This Row],[Monthly_Churn_Rate_Pct]]</f>
        <v>9.0399999999999991</v>
      </c>
    </row>
    <row r="130" spans="1:1">
      <c r="A130">
        <f>SaaS_Financials__2[[#This Row],[Monthly_Churn_Rate_Pct]]</f>
        <v>3.8</v>
      </c>
    </row>
    <row r="131" spans="1:1">
      <c r="A131">
        <f>SaaS_Financials__2[[#This Row],[Monthly_Churn_Rate_Pct]]</f>
        <v>4.32</v>
      </c>
    </row>
    <row r="132" spans="1:1">
      <c r="A132">
        <f>SaaS_Financials__2[[#This Row],[Monthly_Churn_Rate_Pct]]</f>
        <v>0.79</v>
      </c>
    </row>
    <row r="133" spans="1:1">
      <c r="A133">
        <f>SaaS_Financials__2[[#This Row],[Monthly_Churn_Rate_Pct]]</f>
        <v>2.0499999999999998</v>
      </c>
    </row>
    <row r="134" spans="1:1">
      <c r="A134">
        <f>SaaS_Financials__2[[#This Row],[Monthly_Churn_Rate_Pct]]</f>
        <v>4.53</v>
      </c>
    </row>
    <row r="135" spans="1:1">
      <c r="A135">
        <f>SaaS_Financials__2[[#This Row],[Monthly_Churn_Rate_Pct]]</f>
        <v>6.27</v>
      </c>
    </row>
    <row r="136" spans="1:1">
      <c r="A136">
        <f>SaaS_Financials__2[[#This Row],[Monthly_Churn_Rate_Pct]]</f>
        <v>3.47</v>
      </c>
    </row>
    <row r="137" spans="1:1">
      <c r="A137">
        <f>SaaS_Financials__2[[#This Row],[Monthly_Churn_Rate_Pct]]</f>
        <v>3.94</v>
      </c>
    </row>
    <row r="138" spans="1:1">
      <c r="A138">
        <f>SaaS_Financials__2[[#This Row],[Monthly_Churn_Rate_Pct]]</f>
        <v>4.04</v>
      </c>
    </row>
    <row r="139" spans="1:1">
      <c r="A139">
        <f>SaaS_Financials__2[[#This Row],[Monthly_Churn_Rate_Pct]]</f>
        <v>6.39</v>
      </c>
    </row>
    <row r="140" spans="1:1">
      <c r="A140">
        <f>SaaS_Financials__2[[#This Row],[Monthly_Churn_Rate_Pct]]</f>
        <v>5.99</v>
      </c>
    </row>
    <row r="141" spans="1:1">
      <c r="A141">
        <f>SaaS_Financials__2[[#This Row],[Monthly_Churn_Rate_Pct]]</f>
        <v>10.85</v>
      </c>
    </row>
    <row r="142" spans="1:1">
      <c r="A142">
        <f>SaaS_Financials__2[[#This Row],[Monthly_Churn_Rate_Pct]]</f>
        <v>3.83</v>
      </c>
    </row>
    <row r="143" spans="1:1">
      <c r="A143">
        <f>SaaS_Financials__2[[#This Row],[Monthly_Churn_Rate_Pct]]</f>
        <v>44.22</v>
      </c>
    </row>
    <row r="144" spans="1:1">
      <c r="A144">
        <f>SaaS_Financials__2[[#This Row],[Monthly_Churn_Rate_Pct]]</f>
        <v>6.42</v>
      </c>
    </row>
    <row r="145" spans="1:1">
      <c r="A145">
        <f>SaaS_Financials__2[[#This Row],[Monthly_Churn_Rate_Pct]]</f>
        <v>9.89</v>
      </c>
    </row>
    <row r="146" spans="1:1">
      <c r="A146">
        <f>SaaS_Financials__2[[#This Row],[Monthly_Churn_Rate_Pct]]</f>
        <v>5.32</v>
      </c>
    </row>
    <row r="147" spans="1:1">
      <c r="A147">
        <f>SaaS_Financials__2[[#This Row],[Monthly_Churn_Rate_Pct]]</f>
        <v>8.9600000000000009</v>
      </c>
    </row>
    <row r="148" spans="1:1">
      <c r="A148">
        <f>SaaS_Financials__2[[#This Row],[Monthly_Churn_Rate_Pct]]</f>
        <v>9</v>
      </c>
    </row>
    <row r="149" spans="1:1">
      <c r="A149">
        <f>SaaS_Financials__2[[#This Row],[Monthly_Churn_Rate_Pct]]</f>
        <v>1.29</v>
      </c>
    </row>
    <row r="150" spans="1:1">
      <c r="A150">
        <f>SaaS_Financials__2[[#This Row],[Monthly_Churn_Rate_Pct]]</f>
        <v>0.79</v>
      </c>
    </row>
    <row r="151" spans="1:1">
      <c r="A151">
        <f>SaaS_Financials__2[[#This Row],[Monthly_Churn_Rate_Pct]]</f>
        <v>9.07</v>
      </c>
    </row>
    <row r="152" spans="1:1">
      <c r="A152">
        <f>SaaS_Financials__2[[#This Row],[Monthly_Churn_Rate_Pct]]</f>
        <v>4.0599999999999996</v>
      </c>
    </row>
    <row r="153" spans="1:1">
      <c r="A153">
        <f>SaaS_Financials__2[[#This Row],[Monthly_Churn_Rate_Pct]]</f>
        <v>2.5099999999999998</v>
      </c>
    </row>
    <row r="154" spans="1:1">
      <c r="A154">
        <f>SaaS_Financials__2[[#This Row],[Monthly_Churn_Rate_Pct]]</f>
        <v>6.63</v>
      </c>
    </row>
    <row r="155" spans="1:1">
      <c r="A155">
        <f>SaaS_Financials__2[[#This Row],[Monthly_Churn_Rate_Pct]]</f>
        <v>2.54</v>
      </c>
    </row>
    <row r="156" spans="1:1">
      <c r="A156">
        <f>SaaS_Financials__2[[#This Row],[Monthly_Churn_Rate_Pct]]</f>
        <v>0.9</v>
      </c>
    </row>
    <row r="157" spans="1:1">
      <c r="A157">
        <f>SaaS_Financials__2[[#This Row],[Monthly_Churn_Rate_Pct]]</f>
        <v>0.74</v>
      </c>
    </row>
    <row r="158" spans="1:1">
      <c r="A158">
        <f>SaaS_Financials__2[[#This Row],[Monthly_Churn_Rate_Pct]]</f>
        <v>9.33</v>
      </c>
    </row>
    <row r="159" spans="1:1">
      <c r="A159">
        <f>SaaS_Financials__2[[#This Row],[Monthly_Churn_Rate_Pct]]</f>
        <v>10.49</v>
      </c>
    </row>
    <row r="160" spans="1:1">
      <c r="A160">
        <f>SaaS_Financials__2[[#This Row],[Monthly_Churn_Rate_Pct]]</f>
        <v>1.92</v>
      </c>
    </row>
    <row r="161" spans="1:1">
      <c r="A161">
        <f>SaaS_Financials__2[[#This Row],[Monthly_Churn_Rate_Pct]]</f>
        <v>2</v>
      </c>
    </row>
    <row r="162" spans="1:1">
      <c r="A162">
        <f>SaaS_Financials__2[[#This Row],[Monthly_Churn_Rate_Pct]]</f>
        <v>4.55</v>
      </c>
    </row>
    <row r="163" spans="1:1">
      <c r="A163">
        <f>SaaS_Financials__2[[#This Row],[Monthly_Churn_Rate_Pct]]</f>
        <v>7.23</v>
      </c>
    </row>
    <row r="164" spans="1:1">
      <c r="A164">
        <f>SaaS_Financials__2[[#This Row],[Monthly_Churn_Rate_Pct]]</f>
        <v>4.08</v>
      </c>
    </row>
    <row r="165" spans="1:1">
      <c r="A165">
        <f>SaaS_Financials__2[[#This Row],[Monthly_Churn_Rate_Pct]]</f>
        <v>11.69</v>
      </c>
    </row>
    <row r="166" spans="1:1">
      <c r="A166">
        <f>SaaS_Financials__2[[#This Row],[Monthly_Churn_Rate_Pct]]</f>
        <v>9.31</v>
      </c>
    </row>
    <row r="167" spans="1:1">
      <c r="A167">
        <f>SaaS_Financials__2[[#This Row],[Monthly_Churn_Rate_Pct]]</f>
        <v>0.7</v>
      </c>
    </row>
    <row r="168" spans="1:1">
      <c r="A168">
        <f>SaaS_Financials__2[[#This Row],[Monthly_Churn_Rate_Pct]]</f>
        <v>4.5599999999999996</v>
      </c>
    </row>
    <row r="169" spans="1:1">
      <c r="A169">
        <f>SaaS_Financials__2[[#This Row],[Monthly_Churn_Rate_Pct]]</f>
        <v>2.97</v>
      </c>
    </row>
    <row r="170" spans="1:1">
      <c r="A170">
        <f>SaaS_Financials__2[[#This Row],[Monthly_Churn_Rate_Pct]]</f>
        <v>2.61</v>
      </c>
    </row>
    <row r="171" spans="1:1">
      <c r="A171">
        <f>SaaS_Financials__2[[#This Row],[Monthly_Churn_Rate_Pct]]</f>
        <v>2.81</v>
      </c>
    </row>
    <row r="172" spans="1:1">
      <c r="A172">
        <f>SaaS_Financials__2[[#This Row],[Monthly_Churn_Rate_Pct]]</f>
        <v>7.43</v>
      </c>
    </row>
    <row r="173" spans="1:1">
      <c r="A173">
        <f>SaaS_Financials__2[[#This Row],[Monthly_Churn_Rate_Pct]]</f>
        <v>9.5299999999999994</v>
      </c>
    </row>
    <row r="174" spans="1:1">
      <c r="A174">
        <f>SaaS_Financials__2[[#This Row],[Monthly_Churn_Rate_Pct]]</f>
        <v>7.07</v>
      </c>
    </row>
    <row r="175" spans="1:1">
      <c r="A175">
        <f>SaaS_Financials__2[[#This Row],[Monthly_Churn_Rate_Pct]]</f>
        <v>3.9</v>
      </c>
    </row>
    <row r="176" spans="1:1">
      <c r="A176">
        <f>SaaS_Financials__2[[#This Row],[Monthly_Churn_Rate_Pct]]</f>
        <v>11.11</v>
      </c>
    </row>
    <row r="177" spans="1:1">
      <c r="A177">
        <f>SaaS_Financials__2[[#This Row],[Monthly_Churn_Rate_Pct]]</f>
        <v>1.8</v>
      </c>
    </row>
    <row r="178" spans="1:1">
      <c r="A178">
        <f>SaaS_Financials__2[[#This Row],[Monthly_Churn_Rate_Pct]]</f>
        <v>10.8</v>
      </c>
    </row>
    <row r="179" spans="1:1">
      <c r="A179">
        <f>SaaS_Financials__2[[#This Row],[Monthly_Churn_Rate_Pct]]</f>
        <v>6.86</v>
      </c>
    </row>
    <row r="180" spans="1:1">
      <c r="A180">
        <f>SaaS_Financials__2[[#This Row],[Monthly_Churn_Rate_Pct]]</f>
        <v>2.0099999999999998</v>
      </c>
    </row>
    <row r="181" spans="1:1">
      <c r="A181">
        <f>SaaS_Financials__2[[#This Row],[Monthly_Churn_Rate_Pct]]</f>
        <v>7.53</v>
      </c>
    </row>
    <row r="182" spans="1:1">
      <c r="A182">
        <f>SaaS_Financials__2[[#This Row],[Monthly_Churn_Rate_Pct]]</f>
        <v>2.12</v>
      </c>
    </row>
    <row r="183" spans="1:1">
      <c r="A183">
        <f>SaaS_Financials__2[[#This Row],[Monthly_Churn_Rate_Pct]]</f>
        <v>11.01</v>
      </c>
    </row>
    <row r="184" spans="1:1">
      <c r="A184">
        <f>SaaS_Financials__2[[#This Row],[Monthly_Churn_Rate_Pct]]</f>
        <v>9.75</v>
      </c>
    </row>
    <row r="185" spans="1:1">
      <c r="A185">
        <f>SaaS_Financials__2[[#This Row],[Monthly_Churn_Rate_Pct]]</f>
        <v>9.24</v>
      </c>
    </row>
    <row r="186" spans="1:1">
      <c r="A186">
        <f>SaaS_Financials__2[[#This Row],[Monthly_Churn_Rate_Pct]]</f>
        <v>11.77</v>
      </c>
    </row>
    <row r="187" spans="1:1">
      <c r="A187">
        <f>SaaS_Financials__2[[#This Row],[Monthly_Churn_Rate_Pct]]</f>
        <v>32.89</v>
      </c>
    </row>
    <row r="188" spans="1:1">
      <c r="A188">
        <f>SaaS_Financials__2[[#This Row],[Monthly_Churn_Rate_Pct]]</f>
        <v>3.73</v>
      </c>
    </row>
    <row r="189" spans="1:1">
      <c r="A189">
        <f>SaaS_Financials__2[[#This Row],[Monthly_Churn_Rate_Pct]]</f>
        <v>8.5399999999999991</v>
      </c>
    </row>
    <row r="190" spans="1:1">
      <c r="A190">
        <f>SaaS_Financials__2[[#This Row],[Monthly_Churn_Rate_Pct]]</f>
        <v>9.9700000000000006</v>
      </c>
    </row>
    <row r="191" spans="1:1">
      <c r="A191">
        <f>SaaS_Financials__2[[#This Row],[Monthly_Churn_Rate_Pct]]</f>
        <v>11.91</v>
      </c>
    </row>
    <row r="192" spans="1:1">
      <c r="A192">
        <f>SaaS_Financials__2[[#This Row],[Monthly_Churn_Rate_Pct]]</f>
        <v>8.08</v>
      </c>
    </row>
    <row r="193" spans="1:1">
      <c r="A193">
        <f>SaaS_Financials__2[[#This Row],[Monthly_Churn_Rate_Pct]]</f>
        <v>9.11</v>
      </c>
    </row>
    <row r="194" spans="1:1">
      <c r="A194">
        <f>SaaS_Financials__2[[#This Row],[Monthly_Churn_Rate_Pct]]</f>
        <v>6.94</v>
      </c>
    </row>
    <row r="195" spans="1:1">
      <c r="A195">
        <f>SaaS_Financials__2[[#This Row],[Monthly_Churn_Rate_Pct]]</f>
        <v>7.91</v>
      </c>
    </row>
    <row r="196" spans="1:1">
      <c r="A196">
        <f>SaaS_Financials__2[[#This Row],[Monthly_Churn_Rate_Pct]]</f>
        <v>10.94</v>
      </c>
    </row>
    <row r="197" spans="1:1">
      <c r="A197">
        <f>SaaS_Financials__2[[#This Row],[Monthly_Churn_Rate_Pct]]</f>
        <v>10.85</v>
      </c>
    </row>
    <row r="198" spans="1:1">
      <c r="A198">
        <f>SaaS_Financials__2[[#This Row],[Monthly_Churn_Rate_Pct]]</f>
        <v>3.81</v>
      </c>
    </row>
    <row r="199" spans="1:1">
      <c r="A199">
        <f>SaaS_Financials__2[[#This Row],[Monthly_Churn_Rate_Pct]]</f>
        <v>3.6</v>
      </c>
    </row>
    <row r="200" spans="1:1">
      <c r="A200">
        <f>SaaS_Financials__2[[#This Row],[Monthly_Churn_Rate_Pct]]</f>
        <v>8.0500000000000007</v>
      </c>
    </row>
    <row r="201" spans="1:1">
      <c r="A201">
        <f>SaaS_Financials__2[[#This Row],[Monthly_Churn_Rate_Pct]]</f>
        <v>10.26</v>
      </c>
    </row>
    <row r="202" spans="1:1">
      <c r="A202">
        <f>SaaS_Financials__2[[#This Row],[Monthly_Churn_Rate_Pct]]</f>
        <v>7.68</v>
      </c>
    </row>
    <row r="203" spans="1:1">
      <c r="A203">
        <f>SaaS_Financials__2[[#This Row],[Monthly_Churn_Rate_Pct]]</f>
        <v>5.66</v>
      </c>
    </row>
    <row r="204" spans="1:1">
      <c r="A204">
        <f>SaaS_Financials__2[[#This Row],[Monthly_Churn_Rate_Pct]]</f>
        <v>11.91</v>
      </c>
    </row>
    <row r="205" spans="1:1">
      <c r="A205">
        <f>SaaS_Financials__2[[#This Row],[Monthly_Churn_Rate_Pct]]</f>
        <v>0.79</v>
      </c>
    </row>
    <row r="206" spans="1:1">
      <c r="A206">
        <f>SaaS_Financials__2[[#This Row],[Monthly_Churn_Rate_Pct]]</f>
        <v>0.72</v>
      </c>
    </row>
    <row r="207" spans="1:1">
      <c r="A207">
        <f>SaaS_Financials__2[[#This Row],[Monthly_Churn_Rate_Pct]]</f>
        <v>6.4</v>
      </c>
    </row>
    <row r="208" spans="1:1">
      <c r="A208">
        <f>SaaS_Financials__2[[#This Row],[Monthly_Churn_Rate_Pct]]</f>
        <v>11.73</v>
      </c>
    </row>
    <row r="209" spans="1:1">
      <c r="A209">
        <f>SaaS_Financials__2[[#This Row],[Monthly_Churn_Rate_Pct]]</f>
        <v>3.18</v>
      </c>
    </row>
    <row r="210" spans="1:1">
      <c r="A210">
        <f>SaaS_Financials__2[[#This Row],[Monthly_Churn_Rate_Pct]]</f>
        <v>6.48</v>
      </c>
    </row>
    <row r="211" spans="1:1">
      <c r="A211">
        <f>SaaS_Financials__2[[#This Row],[Monthly_Churn_Rate_Pct]]</f>
        <v>9.31</v>
      </c>
    </row>
    <row r="212" spans="1:1">
      <c r="A212">
        <f>SaaS_Financials__2[[#This Row],[Monthly_Churn_Rate_Pct]]</f>
        <v>5.71</v>
      </c>
    </row>
    <row r="213" spans="1:1">
      <c r="A213">
        <f>SaaS_Financials__2[[#This Row],[Monthly_Churn_Rate_Pct]]</f>
        <v>4.6399999999999997</v>
      </c>
    </row>
    <row r="214" spans="1:1">
      <c r="A214">
        <f>SaaS_Financials__2[[#This Row],[Monthly_Churn_Rate_Pct]]</f>
        <v>10.87</v>
      </c>
    </row>
    <row r="215" spans="1:1">
      <c r="A215">
        <f>SaaS_Financials__2[[#This Row],[Monthly_Churn_Rate_Pct]]</f>
        <v>5.27</v>
      </c>
    </row>
    <row r="216" spans="1:1">
      <c r="A216">
        <f>SaaS_Financials__2[[#This Row],[Monthly_Churn_Rate_Pct]]</f>
        <v>3.81</v>
      </c>
    </row>
    <row r="217" spans="1:1">
      <c r="A217">
        <f>SaaS_Financials__2[[#This Row],[Monthly_Churn_Rate_Pct]]</f>
        <v>7.14</v>
      </c>
    </row>
    <row r="218" spans="1:1">
      <c r="A218">
        <f>SaaS_Financials__2[[#This Row],[Monthly_Churn_Rate_Pct]]</f>
        <v>9.9700000000000006</v>
      </c>
    </row>
    <row r="219" spans="1:1">
      <c r="A219">
        <f>SaaS_Financials__2[[#This Row],[Monthly_Churn_Rate_Pct]]</f>
        <v>1.61</v>
      </c>
    </row>
    <row r="220" spans="1:1">
      <c r="A220">
        <f>SaaS_Financials__2[[#This Row],[Monthly_Churn_Rate_Pct]]</f>
        <v>7.86</v>
      </c>
    </row>
    <row r="221" spans="1:1">
      <c r="A221">
        <f>SaaS_Financials__2[[#This Row],[Monthly_Churn_Rate_Pct]]</f>
        <v>10.07</v>
      </c>
    </row>
    <row r="222" spans="1:1">
      <c r="A222">
        <f>SaaS_Financials__2[[#This Row],[Monthly_Churn_Rate_Pct]]</f>
        <v>8.69</v>
      </c>
    </row>
    <row r="223" spans="1:1">
      <c r="A223">
        <f>SaaS_Financials__2[[#This Row],[Monthly_Churn_Rate_Pct]]</f>
        <v>7.81</v>
      </c>
    </row>
    <row r="224" spans="1:1">
      <c r="A224">
        <f>SaaS_Financials__2[[#This Row],[Monthly_Churn_Rate_Pct]]</f>
        <v>10.79</v>
      </c>
    </row>
    <row r="225" spans="1:1">
      <c r="A225">
        <f>SaaS_Financials__2[[#This Row],[Monthly_Churn_Rate_Pct]]</f>
        <v>6.82</v>
      </c>
    </row>
    <row r="226" spans="1:1">
      <c r="A226">
        <f>SaaS_Financials__2[[#This Row],[Monthly_Churn_Rate_Pct]]</f>
        <v>5.17</v>
      </c>
    </row>
    <row r="227" spans="1:1">
      <c r="A227">
        <f>SaaS_Financials__2[[#This Row],[Monthly_Churn_Rate_Pct]]</f>
        <v>11.63</v>
      </c>
    </row>
    <row r="228" spans="1:1">
      <c r="A228">
        <f>SaaS_Financials__2[[#This Row],[Monthly_Churn_Rate_Pct]]</f>
        <v>10.61</v>
      </c>
    </row>
    <row r="229" spans="1:1">
      <c r="A229">
        <f>SaaS_Financials__2[[#This Row],[Monthly_Churn_Rate_Pct]]</f>
        <v>11.21</v>
      </c>
    </row>
    <row r="230" spans="1:1">
      <c r="A230">
        <f>SaaS_Financials__2[[#This Row],[Monthly_Churn_Rate_Pct]]</f>
        <v>4.12</v>
      </c>
    </row>
    <row r="231" spans="1:1">
      <c r="A231">
        <f>SaaS_Financials__2[[#This Row],[Monthly_Churn_Rate_Pct]]</f>
        <v>8.4</v>
      </c>
    </row>
    <row r="232" spans="1:1">
      <c r="A232">
        <f>SaaS_Financials__2[[#This Row],[Monthly_Churn_Rate_Pct]]</f>
        <v>11.3</v>
      </c>
    </row>
    <row r="233" spans="1:1">
      <c r="A233">
        <f>SaaS_Financials__2[[#This Row],[Monthly_Churn_Rate_Pct]]</f>
        <v>11.97</v>
      </c>
    </row>
    <row r="234" spans="1:1">
      <c r="A234">
        <f>SaaS_Financials__2[[#This Row],[Monthly_Churn_Rate_Pct]]</f>
        <v>7.39</v>
      </c>
    </row>
    <row r="235" spans="1:1">
      <c r="A235">
        <f>SaaS_Financials__2[[#This Row],[Monthly_Churn_Rate_Pct]]</f>
        <v>6.27</v>
      </c>
    </row>
    <row r="236" spans="1:1">
      <c r="A236">
        <f>SaaS_Financials__2[[#This Row],[Monthly_Churn_Rate_Pct]]</f>
        <v>11.68</v>
      </c>
    </row>
    <row r="237" spans="1:1">
      <c r="A237">
        <f>SaaS_Financials__2[[#This Row],[Monthly_Churn_Rate_Pct]]</f>
        <v>1.6</v>
      </c>
    </row>
    <row r="238" spans="1:1">
      <c r="A238">
        <f>SaaS_Financials__2[[#This Row],[Monthly_Churn_Rate_Pct]]</f>
        <v>10.8</v>
      </c>
    </row>
    <row r="239" spans="1:1">
      <c r="A239">
        <f>SaaS_Financials__2[[#This Row],[Monthly_Churn_Rate_Pct]]</f>
        <v>8.6199999999999992</v>
      </c>
    </row>
    <row r="240" spans="1:1">
      <c r="A240">
        <f>SaaS_Financials__2[[#This Row],[Monthly_Churn_Rate_Pct]]</f>
        <v>3.79</v>
      </c>
    </row>
    <row r="241" spans="1:1">
      <c r="A241">
        <f>SaaS_Financials__2[[#This Row],[Monthly_Churn_Rate_Pct]]</f>
        <v>0.82</v>
      </c>
    </row>
    <row r="242" spans="1:1">
      <c r="A242">
        <f>SaaS_Financials__2[[#This Row],[Monthly_Churn_Rate_Pct]]</f>
        <v>8.35</v>
      </c>
    </row>
    <row r="243" spans="1:1">
      <c r="A243">
        <f>SaaS_Financials__2[[#This Row],[Monthly_Churn_Rate_Pct]]</f>
        <v>4.1100000000000003</v>
      </c>
    </row>
    <row r="244" spans="1:1">
      <c r="A244">
        <f>SaaS_Financials__2[[#This Row],[Monthly_Churn_Rate_Pct]]</f>
        <v>4.7699999999999996</v>
      </c>
    </row>
    <row r="245" spans="1:1">
      <c r="A245">
        <f>SaaS_Financials__2[[#This Row],[Monthly_Churn_Rate_Pct]]</f>
        <v>5.38</v>
      </c>
    </row>
    <row r="246" spans="1:1">
      <c r="A246">
        <f>SaaS_Financials__2[[#This Row],[Monthly_Churn_Rate_Pct]]</f>
        <v>5.27</v>
      </c>
    </row>
    <row r="247" spans="1:1">
      <c r="A247">
        <f>SaaS_Financials__2[[#This Row],[Monthly_Churn_Rate_Pct]]</f>
        <v>10.220000000000001</v>
      </c>
    </row>
    <row r="248" spans="1:1">
      <c r="A248">
        <f>SaaS_Financials__2[[#This Row],[Monthly_Churn_Rate_Pct]]</f>
        <v>10.33</v>
      </c>
    </row>
    <row r="249" spans="1:1">
      <c r="A249">
        <f>SaaS_Financials__2[[#This Row],[Monthly_Churn_Rate_Pct]]</f>
        <v>9.6</v>
      </c>
    </row>
    <row r="250" spans="1:1">
      <c r="A250">
        <f>SaaS_Financials__2[[#This Row],[Monthly_Churn_Rate_Pct]]</f>
        <v>2.71</v>
      </c>
    </row>
    <row r="251" spans="1:1">
      <c r="A251">
        <f>SaaS_Financials__2[[#This Row],[Monthly_Churn_Rate_Pct]]</f>
        <v>11.14</v>
      </c>
    </row>
    <row r="252" spans="1:1">
      <c r="A252">
        <f>SaaS_Financials__2[[#This Row],[Monthly_Churn_Rate_Pct]]</f>
        <v>5.3</v>
      </c>
    </row>
    <row r="253" spans="1:1">
      <c r="A253">
        <f>SaaS_Financials__2[[#This Row],[Monthly_Churn_Rate_Pct]]</f>
        <v>9.2100000000000009</v>
      </c>
    </row>
    <row r="254" spans="1:1">
      <c r="A254">
        <f>SaaS_Financials__2[[#This Row],[Monthly_Churn_Rate_Pct]]</f>
        <v>5.32</v>
      </c>
    </row>
    <row r="255" spans="1:1">
      <c r="A255">
        <f>SaaS_Financials__2[[#This Row],[Monthly_Churn_Rate_Pct]]</f>
        <v>10.11</v>
      </c>
    </row>
    <row r="256" spans="1:1">
      <c r="A256">
        <f>SaaS_Financials__2[[#This Row],[Monthly_Churn_Rate_Pct]]</f>
        <v>5.77</v>
      </c>
    </row>
    <row r="257" spans="1:1">
      <c r="A257">
        <f>SaaS_Financials__2[[#This Row],[Monthly_Churn_Rate_Pct]]</f>
        <v>1.1599999999999999</v>
      </c>
    </row>
    <row r="258" spans="1:1">
      <c r="A258">
        <f>SaaS_Financials__2[[#This Row],[Monthly_Churn_Rate_Pct]]</f>
        <v>8.16</v>
      </c>
    </row>
    <row r="259" spans="1:1">
      <c r="A259">
        <f>SaaS_Financials__2[[#This Row],[Monthly_Churn_Rate_Pct]]</f>
        <v>8.09</v>
      </c>
    </row>
    <row r="260" spans="1:1">
      <c r="A260">
        <f>SaaS_Financials__2[[#This Row],[Monthly_Churn_Rate_Pct]]</f>
        <v>6.44</v>
      </c>
    </row>
    <row r="261" spans="1:1">
      <c r="A261">
        <f>SaaS_Financials__2[[#This Row],[Monthly_Churn_Rate_Pct]]</f>
        <v>11.42</v>
      </c>
    </row>
    <row r="262" spans="1:1">
      <c r="A262">
        <f>SaaS_Financials__2[[#This Row],[Monthly_Churn_Rate_Pct]]</f>
        <v>2.7</v>
      </c>
    </row>
    <row r="263" spans="1:1">
      <c r="A263">
        <f>SaaS_Financials__2[[#This Row],[Monthly_Churn_Rate_Pct]]</f>
        <v>9.77</v>
      </c>
    </row>
    <row r="264" spans="1:1">
      <c r="A264">
        <f>SaaS_Financials__2[[#This Row],[Monthly_Churn_Rate_Pct]]</f>
        <v>0.54</v>
      </c>
    </row>
    <row r="265" spans="1:1">
      <c r="A265">
        <f>SaaS_Financials__2[[#This Row],[Monthly_Churn_Rate_Pct]]</f>
        <v>2.71</v>
      </c>
    </row>
    <row r="266" spans="1:1">
      <c r="A266">
        <f>SaaS_Financials__2[[#This Row],[Monthly_Churn_Rate_Pct]]</f>
        <v>11.18</v>
      </c>
    </row>
    <row r="267" spans="1:1">
      <c r="A267">
        <f>SaaS_Financials__2[[#This Row],[Monthly_Churn_Rate_Pct]]</f>
        <v>7.88</v>
      </c>
    </row>
    <row r="268" spans="1:1">
      <c r="A268">
        <f>SaaS_Financials__2[[#This Row],[Monthly_Churn_Rate_Pct]]</f>
        <v>10.41</v>
      </c>
    </row>
    <row r="269" spans="1:1">
      <c r="A269">
        <f>SaaS_Financials__2[[#This Row],[Monthly_Churn_Rate_Pct]]</f>
        <v>0.63</v>
      </c>
    </row>
    <row r="270" spans="1:1">
      <c r="A270">
        <f>SaaS_Financials__2[[#This Row],[Monthly_Churn_Rate_Pct]]</f>
        <v>8.5299999999999994</v>
      </c>
    </row>
    <row r="271" spans="1:1">
      <c r="A271">
        <f>SaaS_Financials__2[[#This Row],[Monthly_Churn_Rate_Pct]]</f>
        <v>8.74</v>
      </c>
    </row>
    <row r="272" spans="1:1">
      <c r="A272">
        <f>SaaS_Financials__2[[#This Row],[Monthly_Churn_Rate_Pct]]</f>
        <v>10.42</v>
      </c>
    </row>
    <row r="273" spans="1:1">
      <c r="A273">
        <f>SaaS_Financials__2[[#This Row],[Monthly_Churn_Rate_Pct]]</f>
        <v>2.4700000000000002</v>
      </c>
    </row>
    <row r="274" spans="1:1">
      <c r="A274">
        <f>SaaS_Financials__2[[#This Row],[Monthly_Churn_Rate_Pct]]</f>
        <v>6.67</v>
      </c>
    </row>
    <row r="275" spans="1:1">
      <c r="A275">
        <f>SaaS_Financials__2[[#This Row],[Monthly_Churn_Rate_Pct]]</f>
        <v>11.05</v>
      </c>
    </row>
    <row r="276" spans="1:1">
      <c r="A276">
        <f>SaaS_Financials__2[[#This Row],[Monthly_Churn_Rate_Pct]]</f>
        <v>2.67</v>
      </c>
    </row>
    <row r="277" spans="1:1">
      <c r="A277">
        <f>SaaS_Financials__2[[#This Row],[Monthly_Churn_Rate_Pct]]</f>
        <v>1.17</v>
      </c>
    </row>
    <row r="278" spans="1:1">
      <c r="A278">
        <f>SaaS_Financials__2[[#This Row],[Monthly_Churn_Rate_Pct]]</f>
        <v>1.66</v>
      </c>
    </row>
    <row r="279" spans="1:1">
      <c r="A279">
        <f>SaaS_Financials__2[[#This Row],[Monthly_Churn_Rate_Pct]]</f>
        <v>0.85</v>
      </c>
    </row>
    <row r="280" spans="1:1">
      <c r="A280">
        <f>SaaS_Financials__2[[#This Row],[Monthly_Churn_Rate_Pct]]</f>
        <v>1.84</v>
      </c>
    </row>
    <row r="281" spans="1:1">
      <c r="A281">
        <f>SaaS_Financials__2[[#This Row],[Monthly_Churn_Rate_Pct]]</f>
        <v>7.76</v>
      </c>
    </row>
    <row r="282" spans="1:1">
      <c r="A282">
        <f>SaaS_Financials__2[[#This Row],[Monthly_Churn_Rate_Pct]]</f>
        <v>2.88</v>
      </c>
    </row>
    <row r="283" spans="1:1">
      <c r="A283">
        <f>SaaS_Financials__2[[#This Row],[Monthly_Churn_Rate_Pct]]</f>
        <v>4.4800000000000004</v>
      </c>
    </row>
    <row r="284" spans="1:1">
      <c r="A284">
        <f>SaaS_Financials__2[[#This Row],[Monthly_Churn_Rate_Pct]]</f>
        <v>1.25</v>
      </c>
    </row>
    <row r="285" spans="1:1">
      <c r="A285">
        <f>SaaS_Financials__2[[#This Row],[Monthly_Churn_Rate_Pct]]</f>
        <v>11.85</v>
      </c>
    </row>
    <row r="286" spans="1:1">
      <c r="A286">
        <f>SaaS_Financials__2[[#This Row],[Monthly_Churn_Rate_Pct]]</f>
        <v>8.9700000000000006</v>
      </c>
    </row>
    <row r="287" spans="1:1">
      <c r="A287">
        <f>SaaS_Financials__2[[#This Row],[Monthly_Churn_Rate_Pct]]</f>
        <v>1.18</v>
      </c>
    </row>
    <row r="288" spans="1:1">
      <c r="A288">
        <f>SaaS_Financials__2[[#This Row],[Monthly_Churn_Rate_Pct]]</f>
        <v>7.99</v>
      </c>
    </row>
    <row r="289" spans="1:1">
      <c r="A289">
        <f>SaaS_Financials__2[[#This Row],[Monthly_Churn_Rate_Pct]]</f>
        <v>9.0299999999999994</v>
      </c>
    </row>
    <row r="290" spans="1:1">
      <c r="A290">
        <f>SaaS_Financials__2[[#This Row],[Monthly_Churn_Rate_Pct]]</f>
        <v>10.7</v>
      </c>
    </row>
    <row r="291" spans="1:1">
      <c r="A291">
        <f>SaaS_Financials__2[[#This Row],[Monthly_Churn_Rate_Pct]]</f>
        <v>3.59</v>
      </c>
    </row>
    <row r="292" spans="1:1">
      <c r="A292">
        <f>SaaS_Financials__2[[#This Row],[Monthly_Churn_Rate_Pct]]</f>
        <v>10.53</v>
      </c>
    </row>
    <row r="293" spans="1:1">
      <c r="A293">
        <f>SaaS_Financials__2[[#This Row],[Monthly_Churn_Rate_Pct]]</f>
        <v>8.01</v>
      </c>
    </row>
    <row r="294" spans="1:1">
      <c r="A294">
        <f>SaaS_Financials__2[[#This Row],[Monthly_Churn_Rate_Pct]]</f>
        <v>31.59</v>
      </c>
    </row>
    <row r="295" spans="1:1">
      <c r="A295">
        <f>SaaS_Financials__2[[#This Row],[Monthly_Churn_Rate_Pct]]</f>
        <v>9.23</v>
      </c>
    </row>
    <row r="296" spans="1:1">
      <c r="A296">
        <f>SaaS_Financials__2[[#This Row],[Monthly_Churn_Rate_Pct]]</f>
        <v>9.7200000000000006</v>
      </c>
    </row>
    <row r="297" spans="1:1">
      <c r="A297">
        <f>SaaS_Financials__2[[#This Row],[Monthly_Churn_Rate_Pct]]</f>
        <v>5.18</v>
      </c>
    </row>
    <row r="298" spans="1:1">
      <c r="A298">
        <f>SaaS_Financials__2[[#This Row],[Monthly_Churn_Rate_Pct]]</f>
        <v>2.85</v>
      </c>
    </row>
    <row r="299" spans="1:1">
      <c r="A299">
        <f>SaaS_Financials__2[[#This Row],[Monthly_Churn_Rate_Pct]]</f>
        <v>7.06</v>
      </c>
    </row>
    <row r="300" spans="1:1">
      <c r="A300">
        <f>SaaS_Financials__2[[#This Row],[Monthly_Churn_Rate_Pct]]</f>
        <v>11.73</v>
      </c>
    </row>
    <row r="301" spans="1:1">
      <c r="A301">
        <f>SaaS_Financials__2[[#This Row],[Monthly_Churn_Rate_Pct]]</f>
        <v>5.07</v>
      </c>
    </row>
    <row r="302" spans="1:1">
      <c r="A302">
        <f>SaaS_Financials__2[[#This Row],[Monthly_Churn_Rate_Pct]]</f>
        <v>8.64</v>
      </c>
    </row>
    <row r="303" spans="1:1">
      <c r="A303">
        <f>SaaS_Financials__2[[#This Row],[Monthly_Churn_Rate_Pct]]</f>
        <v>6.66</v>
      </c>
    </row>
    <row r="304" spans="1:1">
      <c r="A304">
        <f>SaaS_Financials__2[[#This Row],[Monthly_Churn_Rate_Pct]]</f>
        <v>11.15</v>
      </c>
    </row>
    <row r="305" spans="1:1">
      <c r="A305">
        <f>SaaS_Financials__2[[#This Row],[Monthly_Churn_Rate_Pct]]</f>
        <v>8.27</v>
      </c>
    </row>
    <row r="306" spans="1:1">
      <c r="A306">
        <f>SaaS_Financials__2[[#This Row],[Monthly_Churn_Rate_Pct]]</f>
        <v>7.14</v>
      </c>
    </row>
    <row r="307" spans="1:1">
      <c r="A307">
        <f>SaaS_Financials__2[[#This Row],[Monthly_Churn_Rate_Pct]]</f>
        <v>5.26</v>
      </c>
    </row>
    <row r="308" spans="1:1">
      <c r="A308">
        <f>SaaS_Financials__2[[#This Row],[Monthly_Churn_Rate_Pct]]</f>
        <v>7.45</v>
      </c>
    </row>
    <row r="309" spans="1:1">
      <c r="A309">
        <f>SaaS_Financials__2[[#This Row],[Monthly_Churn_Rate_Pct]]</f>
        <v>11.39</v>
      </c>
    </row>
    <row r="310" spans="1:1">
      <c r="A310">
        <f>SaaS_Financials__2[[#This Row],[Monthly_Churn_Rate_Pct]]</f>
        <v>5.94</v>
      </c>
    </row>
    <row r="311" spans="1:1">
      <c r="A311">
        <f>SaaS_Financials__2[[#This Row],[Monthly_Churn_Rate_Pct]]</f>
        <v>11.84</v>
      </c>
    </row>
    <row r="312" spans="1:1">
      <c r="A312">
        <f>SaaS_Financials__2[[#This Row],[Monthly_Churn_Rate_Pct]]</f>
        <v>6.62</v>
      </c>
    </row>
    <row r="313" spans="1:1">
      <c r="A313">
        <f>SaaS_Financials__2[[#This Row],[Monthly_Churn_Rate_Pct]]</f>
        <v>5.22</v>
      </c>
    </row>
    <row r="314" spans="1:1">
      <c r="A314">
        <f>SaaS_Financials__2[[#This Row],[Monthly_Churn_Rate_Pct]]</f>
        <v>5.57</v>
      </c>
    </row>
    <row r="315" spans="1:1">
      <c r="A315">
        <f>SaaS_Financials__2[[#This Row],[Monthly_Churn_Rate_Pct]]</f>
        <v>2.91</v>
      </c>
    </row>
    <row r="316" spans="1:1">
      <c r="A316">
        <f>SaaS_Financials__2[[#This Row],[Monthly_Churn_Rate_Pct]]</f>
        <v>1.5</v>
      </c>
    </row>
    <row r="317" spans="1:1">
      <c r="A317">
        <f>SaaS_Financials__2[[#This Row],[Monthly_Churn_Rate_Pct]]</f>
        <v>8.83</v>
      </c>
    </row>
    <row r="318" spans="1:1">
      <c r="A318">
        <f>SaaS_Financials__2[[#This Row],[Monthly_Churn_Rate_Pct]]</f>
        <v>5.17</v>
      </c>
    </row>
    <row r="319" spans="1:1">
      <c r="A319">
        <f>SaaS_Financials__2[[#This Row],[Monthly_Churn_Rate_Pct]]</f>
        <v>4.21</v>
      </c>
    </row>
    <row r="320" spans="1:1">
      <c r="A320">
        <f>SaaS_Financials__2[[#This Row],[Monthly_Churn_Rate_Pct]]</f>
        <v>6.57</v>
      </c>
    </row>
    <row r="321" spans="1:1">
      <c r="A321">
        <f>SaaS_Financials__2[[#This Row],[Monthly_Churn_Rate_Pct]]</f>
        <v>10.61</v>
      </c>
    </row>
    <row r="322" spans="1:1">
      <c r="A322">
        <f>SaaS_Financials__2[[#This Row],[Monthly_Churn_Rate_Pct]]</f>
        <v>6.84</v>
      </c>
    </row>
    <row r="323" spans="1:1">
      <c r="A323">
        <f>SaaS_Financials__2[[#This Row],[Monthly_Churn_Rate_Pct]]</f>
        <v>10.86</v>
      </c>
    </row>
    <row r="324" spans="1:1">
      <c r="A324">
        <f>SaaS_Financials__2[[#This Row],[Monthly_Churn_Rate_Pct]]</f>
        <v>2.4500000000000002</v>
      </c>
    </row>
    <row r="325" spans="1:1">
      <c r="A325">
        <f>SaaS_Financials__2[[#This Row],[Monthly_Churn_Rate_Pct]]</f>
        <v>1.89</v>
      </c>
    </row>
    <row r="326" spans="1:1">
      <c r="A326">
        <f>SaaS_Financials__2[[#This Row],[Monthly_Churn_Rate_Pct]]</f>
        <v>8.4</v>
      </c>
    </row>
    <row r="327" spans="1:1">
      <c r="A327">
        <f>SaaS_Financials__2[[#This Row],[Monthly_Churn_Rate_Pct]]</f>
        <v>5.51</v>
      </c>
    </row>
    <row r="328" spans="1:1">
      <c r="A328">
        <f>SaaS_Financials__2[[#This Row],[Monthly_Churn_Rate_Pct]]</f>
        <v>7.53</v>
      </c>
    </row>
    <row r="329" spans="1:1">
      <c r="A329">
        <f>SaaS_Financials__2[[#This Row],[Monthly_Churn_Rate_Pct]]</f>
        <v>10.14</v>
      </c>
    </row>
    <row r="330" spans="1:1">
      <c r="A330">
        <f>SaaS_Financials__2[[#This Row],[Monthly_Churn_Rate_Pct]]</f>
        <v>2.88</v>
      </c>
    </row>
    <row r="331" spans="1:1">
      <c r="A331">
        <f>SaaS_Financials__2[[#This Row],[Monthly_Churn_Rate_Pct]]</f>
        <v>11.03</v>
      </c>
    </row>
    <row r="332" spans="1:1">
      <c r="A332">
        <f>SaaS_Financials__2[[#This Row],[Monthly_Churn_Rate_Pct]]</f>
        <v>0.52</v>
      </c>
    </row>
    <row r="333" spans="1:1">
      <c r="A333">
        <f>SaaS_Financials__2[[#This Row],[Monthly_Churn_Rate_Pct]]</f>
        <v>5.94</v>
      </c>
    </row>
    <row r="334" spans="1:1">
      <c r="A334">
        <f>SaaS_Financials__2[[#This Row],[Monthly_Churn_Rate_Pct]]</f>
        <v>2.63</v>
      </c>
    </row>
    <row r="335" spans="1:1">
      <c r="A335">
        <f>SaaS_Financials__2[[#This Row],[Monthly_Churn_Rate_Pct]]</f>
        <v>6.1</v>
      </c>
    </row>
    <row r="336" spans="1:1">
      <c r="A336">
        <f>SaaS_Financials__2[[#This Row],[Monthly_Churn_Rate_Pct]]</f>
        <v>1.22</v>
      </c>
    </row>
    <row r="337" spans="1:1">
      <c r="A337">
        <f>SaaS_Financials__2[[#This Row],[Monthly_Churn_Rate_Pct]]</f>
        <v>2.15</v>
      </c>
    </row>
    <row r="338" spans="1:1">
      <c r="A338">
        <f>SaaS_Financials__2[[#This Row],[Monthly_Churn_Rate_Pct]]</f>
        <v>9.1999999999999993</v>
      </c>
    </row>
    <row r="339" spans="1:1">
      <c r="A339">
        <f>SaaS_Financials__2[[#This Row],[Monthly_Churn_Rate_Pct]]</f>
        <v>8.5399999999999991</v>
      </c>
    </row>
    <row r="340" spans="1:1">
      <c r="A340">
        <f>SaaS_Financials__2[[#This Row],[Monthly_Churn_Rate_Pct]]</f>
        <v>7.78</v>
      </c>
    </row>
    <row r="341" spans="1:1">
      <c r="A341">
        <f>SaaS_Financials__2[[#This Row],[Monthly_Churn_Rate_Pct]]</f>
        <v>7.67</v>
      </c>
    </row>
    <row r="342" spans="1:1">
      <c r="A342">
        <f>SaaS_Financials__2[[#This Row],[Monthly_Churn_Rate_Pct]]</f>
        <v>8.1</v>
      </c>
    </row>
    <row r="343" spans="1:1">
      <c r="A343">
        <f>SaaS_Financials__2[[#This Row],[Monthly_Churn_Rate_Pct]]</f>
        <v>1.61</v>
      </c>
    </row>
    <row r="344" spans="1:1">
      <c r="A344">
        <f>SaaS_Financials__2[[#This Row],[Monthly_Churn_Rate_Pct]]</f>
        <v>7.72</v>
      </c>
    </row>
    <row r="345" spans="1:1">
      <c r="A345">
        <f>SaaS_Financials__2[[#This Row],[Monthly_Churn_Rate_Pct]]</f>
        <v>6.58</v>
      </c>
    </row>
    <row r="346" spans="1:1">
      <c r="A346">
        <f>SaaS_Financials__2[[#This Row],[Monthly_Churn_Rate_Pct]]</f>
        <v>1.75</v>
      </c>
    </row>
    <row r="347" spans="1:1">
      <c r="A347">
        <f>SaaS_Financials__2[[#This Row],[Monthly_Churn_Rate_Pct]]</f>
        <v>1.6</v>
      </c>
    </row>
    <row r="348" spans="1:1">
      <c r="A348">
        <f>SaaS_Financials__2[[#This Row],[Monthly_Churn_Rate_Pct]]</f>
        <v>9.99</v>
      </c>
    </row>
    <row r="349" spans="1:1">
      <c r="A349">
        <f>SaaS_Financials__2[[#This Row],[Monthly_Churn_Rate_Pct]]</f>
        <v>4.1399999999999997</v>
      </c>
    </row>
    <row r="350" spans="1:1">
      <c r="A350">
        <f>SaaS_Financials__2[[#This Row],[Monthly_Churn_Rate_Pct]]</f>
        <v>7.39</v>
      </c>
    </row>
    <row r="351" spans="1:1">
      <c r="A351">
        <f>SaaS_Financials__2[[#This Row],[Monthly_Churn_Rate_Pct]]</f>
        <v>10.38</v>
      </c>
    </row>
    <row r="352" spans="1:1">
      <c r="A352">
        <f>SaaS_Financials__2[[#This Row],[Monthly_Churn_Rate_Pct]]</f>
        <v>1.35</v>
      </c>
    </row>
    <row r="353" spans="1:1">
      <c r="A353">
        <f>SaaS_Financials__2[[#This Row],[Monthly_Churn_Rate_Pct]]</f>
        <v>9.6199999999999992</v>
      </c>
    </row>
    <row r="354" spans="1:1">
      <c r="A354">
        <f>SaaS_Financials__2[[#This Row],[Monthly_Churn_Rate_Pct]]</f>
        <v>3.86</v>
      </c>
    </row>
    <row r="355" spans="1:1">
      <c r="A355">
        <f>SaaS_Financials__2[[#This Row],[Monthly_Churn_Rate_Pct]]</f>
        <v>10.74</v>
      </c>
    </row>
    <row r="356" spans="1:1">
      <c r="A356">
        <f>SaaS_Financials__2[[#This Row],[Monthly_Churn_Rate_Pct]]</f>
        <v>8.14</v>
      </c>
    </row>
    <row r="357" spans="1:1">
      <c r="A357">
        <f>SaaS_Financials__2[[#This Row],[Monthly_Churn_Rate_Pct]]</f>
        <v>0.96</v>
      </c>
    </row>
    <row r="358" spans="1:1">
      <c r="A358">
        <f>SaaS_Financials__2[[#This Row],[Monthly_Churn_Rate_Pct]]</f>
        <v>8.09</v>
      </c>
    </row>
    <row r="359" spans="1:1">
      <c r="A359">
        <f>SaaS_Financials__2[[#This Row],[Monthly_Churn_Rate_Pct]]</f>
        <v>8.61</v>
      </c>
    </row>
    <row r="360" spans="1:1">
      <c r="A360">
        <f>SaaS_Financials__2[[#This Row],[Monthly_Churn_Rate_Pct]]</f>
        <v>1.1599999999999999</v>
      </c>
    </row>
    <row r="361" spans="1:1">
      <c r="A361">
        <f>SaaS_Financials__2[[#This Row],[Monthly_Churn_Rate_Pct]]</f>
        <v>6.09</v>
      </c>
    </row>
    <row r="362" spans="1:1">
      <c r="A362">
        <f>SaaS_Financials__2[[#This Row],[Monthly_Churn_Rate_Pct]]</f>
        <v>8.9700000000000006</v>
      </c>
    </row>
    <row r="363" spans="1:1">
      <c r="A363">
        <f>SaaS_Financials__2[[#This Row],[Monthly_Churn_Rate_Pct]]</f>
        <v>7.64</v>
      </c>
    </row>
    <row r="364" spans="1:1">
      <c r="A364">
        <f>SaaS_Financials__2[[#This Row],[Monthly_Churn_Rate_Pct]]</f>
        <v>11.33</v>
      </c>
    </row>
    <row r="365" spans="1:1">
      <c r="A365">
        <f>SaaS_Financials__2[[#This Row],[Monthly_Churn_Rate_Pct]]</f>
        <v>0.91</v>
      </c>
    </row>
    <row r="366" spans="1:1">
      <c r="A366">
        <f>SaaS_Financials__2[[#This Row],[Monthly_Churn_Rate_Pct]]</f>
        <v>2.06</v>
      </c>
    </row>
    <row r="367" spans="1:1">
      <c r="A367">
        <f>SaaS_Financials__2[[#This Row],[Monthly_Churn_Rate_Pct]]</f>
        <v>6.67</v>
      </c>
    </row>
    <row r="368" spans="1:1">
      <c r="A368">
        <f>SaaS_Financials__2[[#This Row],[Monthly_Churn_Rate_Pct]]</f>
        <v>0.64</v>
      </c>
    </row>
    <row r="369" spans="1:1">
      <c r="A369">
        <f>SaaS_Financials__2[[#This Row],[Monthly_Churn_Rate_Pct]]</f>
        <v>8.44</v>
      </c>
    </row>
    <row r="370" spans="1:1">
      <c r="A370">
        <f>SaaS_Financials__2[[#This Row],[Monthly_Churn_Rate_Pct]]</f>
        <v>8.41</v>
      </c>
    </row>
    <row r="371" spans="1:1">
      <c r="A371">
        <f>SaaS_Financials__2[[#This Row],[Monthly_Churn_Rate_Pct]]</f>
        <v>1.02</v>
      </c>
    </row>
    <row r="372" spans="1:1">
      <c r="A372">
        <f>SaaS_Financials__2[[#This Row],[Monthly_Churn_Rate_Pct]]</f>
        <v>2.9</v>
      </c>
    </row>
    <row r="373" spans="1:1">
      <c r="A373">
        <f>SaaS_Financials__2[[#This Row],[Monthly_Churn_Rate_Pct]]</f>
        <v>2.2200000000000002</v>
      </c>
    </row>
    <row r="374" spans="1:1">
      <c r="A374">
        <f>SaaS_Financials__2[[#This Row],[Monthly_Churn_Rate_Pct]]</f>
        <v>6.97</v>
      </c>
    </row>
    <row r="375" spans="1:1">
      <c r="A375">
        <f>SaaS_Financials__2[[#This Row],[Monthly_Churn_Rate_Pct]]</f>
        <v>1.01</v>
      </c>
    </row>
    <row r="376" spans="1:1">
      <c r="A376">
        <f>SaaS_Financials__2[[#This Row],[Monthly_Churn_Rate_Pct]]</f>
        <v>6.78</v>
      </c>
    </row>
    <row r="377" spans="1:1">
      <c r="A377">
        <f>SaaS_Financials__2[[#This Row],[Monthly_Churn_Rate_Pct]]</f>
        <v>0.55000000000000004</v>
      </c>
    </row>
    <row r="378" spans="1:1">
      <c r="A378">
        <f>SaaS_Financials__2[[#This Row],[Monthly_Churn_Rate_Pct]]</f>
        <v>6.14</v>
      </c>
    </row>
    <row r="379" spans="1:1">
      <c r="A379">
        <f>SaaS_Financials__2[[#This Row],[Monthly_Churn_Rate_Pct]]</f>
        <v>9.19</v>
      </c>
    </row>
    <row r="380" spans="1:1">
      <c r="A380">
        <f>SaaS_Financials__2[[#This Row],[Monthly_Churn_Rate_Pct]]</f>
        <v>10.23</v>
      </c>
    </row>
    <row r="381" spans="1:1">
      <c r="A381">
        <f>SaaS_Financials__2[[#This Row],[Monthly_Churn_Rate_Pct]]</f>
        <v>6.43</v>
      </c>
    </row>
    <row r="382" spans="1:1">
      <c r="A382">
        <f>SaaS_Financials__2[[#This Row],[Monthly_Churn_Rate_Pct]]</f>
        <v>5.07</v>
      </c>
    </row>
    <row r="383" spans="1:1">
      <c r="A383">
        <f>SaaS_Financials__2[[#This Row],[Monthly_Churn_Rate_Pct]]</f>
        <v>6.83</v>
      </c>
    </row>
    <row r="384" spans="1:1">
      <c r="A384">
        <f>SaaS_Financials__2[[#This Row],[Monthly_Churn_Rate_Pct]]</f>
        <v>8.2200000000000006</v>
      </c>
    </row>
    <row r="385" spans="1:1">
      <c r="A385">
        <f>SaaS_Financials__2[[#This Row],[Monthly_Churn_Rate_Pct]]</f>
        <v>11.36</v>
      </c>
    </row>
    <row r="386" spans="1:1">
      <c r="A386">
        <f>SaaS_Financials__2[[#This Row],[Monthly_Churn_Rate_Pct]]</f>
        <v>4.8899999999999997</v>
      </c>
    </row>
    <row r="387" spans="1:1">
      <c r="A387">
        <f>SaaS_Financials__2[[#This Row],[Monthly_Churn_Rate_Pct]]</f>
        <v>10.62</v>
      </c>
    </row>
    <row r="388" spans="1:1">
      <c r="A388">
        <f>SaaS_Financials__2[[#This Row],[Monthly_Churn_Rate_Pct]]</f>
        <v>10.210000000000001</v>
      </c>
    </row>
    <row r="389" spans="1:1">
      <c r="A389">
        <f>SaaS_Financials__2[[#This Row],[Monthly_Churn_Rate_Pct]]</f>
        <v>9.2799999999999994</v>
      </c>
    </row>
    <row r="390" spans="1:1">
      <c r="A390">
        <f>SaaS_Financials__2[[#This Row],[Monthly_Churn_Rate_Pct]]</f>
        <v>11.98</v>
      </c>
    </row>
    <row r="391" spans="1:1">
      <c r="A391">
        <f>SaaS_Financials__2[[#This Row],[Monthly_Churn_Rate_Pct]]</f>
        <v>5.43</v>
      </c>
    </row>
    <row r="392" spans="1:1">
      <c r="A392">
        <f>SaaS_Financials__2[[#This Row],[Monthly_Churn_Rate_Pct]]</f>
        <v>7.73</v>
      </c>
    </row>
    <row r="393" spans="1:1">
      <c r="A393">
        <f>SaaS_Financials__2[[#This Row],[Monthly_Churn_Rate_Pct]]</f>
        <v>5.48</v>
      </c>
    </row>
    <row r="394" spans="1:1">
      <c r="A394">
        <f>SaaS_Financials__2[[#This Row],[Monthly_Churn_Rate_Pct]]</f>
        <v>2.82</v>
      </c>
    </row>
    <row r="395" spans="1:1">
      <c r="A395">
        <f>SaaS_Financials__2[[#This Row],[Monthly_Churn_Rate_Pct]]</f>
        <v>9.48</v>
      </c>
    </row>
    <row r="396" spans="1:1">
      <c r="A396">
        <f>SaaS_Financials__2[[#This Row],[Monthly_Churn_Rate_Pct]]</f>
        <v>9.01</v>
      </c>
    </row>
    <row r="397" spans="1:1">
      <c r="A397">
        <f>SaaS_Financials__2[[#This Row],[Monthly_Churn_Rate_Pct]]</f>
        <v>4.03</v>
      </c>
    </row>
    <row r="398" spans="1:1">
      <c r="A398">
        <f>SaaS_Financials__2[[#This Row],[Monthly_Churn_Rate_Pct]]</f>
        <v>3.79</v>
      </c>
    </row>
    <row r="399" spans="1:1">
      <c r="A399">
        <f>SaaS_Financials__2[[#This Row],[Monthly_Churn_Rate_Pct]]</f>
        <v>1.31</v>
      </c>
    </row>
    <row r="400" spans="1:1">
      <c r="A400">
        <f>SaaS_Financials__2[[#This Row],[Monthly_Churn_Rate_Pct]]</f>
        <v>3.85</v>
      </c>
    </row>
    <row r="401" spans="1:1">
      <c r="A401">
        <f>SaaS_Financials__2[[#This Row],[Monthly_Churn_Rate_Pct]]</f>
        <v>4.25</v>
      </c>
    </row>
    <row r="402" spans="1:1">
      <c r="A402">
        <f>SaaS_Financials__2[[#This Row],[Monthly_Churn_Rate_Pct]]</f>
        <v>1.67</v>
      </c>
    </row>
    <row r="403" spans="1:1">
      <c r="A403">
        <f>SaaS_Financials__2[[#This Row],[Monthly_Churn_Rate_Pct]]</f>
        <v>2.86</v>
      </c>
    </row>
    <row r="404" spans="1:1">
      <c r="A404">
        <f>SaaS_Financials__2[[#This Row],[Monthly_Churn_Rate_Pct]]</f>
        <v>9.1199999999999992</v>
      </c>
    </row>
    <row r="405" spans="1:1">
      <c r="A405">
        <f>SaaS_Financials__2[[#This Row],[Monthly_Churn_Rate_Pct]]</f>
        <v>2.77</v>
      </c>
    </row>
    <row r="406" spans="1:1">
      <c r="A406">
        <f>SaaS_Financials__2[[#This Row],[Monthly_Churn_Rate_Pct]]</f>
        <v>10.92</v>
      </c>
    </row>
    <row r="407" spans="1:1">
      <c r="A407">
        <f>SaaS_Financials__2[[#This Row],[Monthly_Churn_Rate_Pct]]</f>
        <v>42.13</v>
      </c>
    </row>
    <row r="408" spans="1:1">
      <c r="A408">
        <f>SaaS_Financials__2[[#This Row],[Monthly_Churn_Rate_Pct]]</f>
        <v>3.62</v>
      </c>
    </row>
    <row r="409" spans="1:1">
      <c r="A409">
        <f>SaaS_Financials__2[[#This Row],[Monthly_Churn_Rate_Pct]]</f>
        <v>2.78</v>
      </c>
    </row>
    <row r="410" spans="1:1">
      <c r="A410">
        <f>SaaS_Financials__2[[#This Row],[Monthly_Churn_Rate_Pct]]</f>
        <v>6.34</v>
      </c>
    </row>
    <row r="411" spans="1:1">
      <c r="A411">
        <f>SaaS_Financials__2[[#This Row],[Monthly_Churn_Rate_Pct]]</f>
        <v>9.1999999999999993</v>
      </c>
    </row>
    <row r="412" spans="1:1">
      <c r="A412">
        <f>SaaS_Financials__2[[#This Row],[Monthly_Churn_Rate_Pct]]</f>
        <v>5.29</v>
      </c>
    </row>
    <row r="413" spans="1:1">
      <c r="A413">
        <f>SaaS_Financials__2[[#This Row],[Monthly_Churn_Rate_Pct]]</f>
        <v>6.71</v>
      </c>
    </row>
    <row r="414" spans="1:1">
      <c r="A414">
        <f>SaaS_Financials__2[[#This Row],[Monthly_Churn_Rate_Pct]]</f>
        <v>3.03</v>
      </c>
    </row>
    <row r="415" spans="1:1">
      <c r="A415">
        <f>SaaS_Financials__2[[#This Row],[Monthly_Churn_Rate_Pct]]</f>
        <v>10.9</v>
      </c>
    </row>
    <row r="416" spans="1:1">
      <c r="A416">
        <f>SaaS_Financials__2[[#This Row],[Monthly_Churn_Rate_Pct]]</f>
        <v>2.13</v>
      </c>
    </row>
    <row r="417" spans="1:1">
      <c r="A417">
        <f>SaaS_Financials__2[[#This Row],[Monthly_Churn_Rate_Pct]]</f>
        <v>10.29</v>
      </c>
    </row>
    <row r="418" spans="1:1">
      <c r="A418">
        <f>SaaS_Financials__2[[#This Row],[Monthly_Churn_Rate_Pct]]</f>
        <v>2.61</v>
      </c>
    </row>
    <row r="419" spans="1:1">
      <c r="A419">
        <f>SaaS_Financials__2[[#This Row],[Monthly_Churn_Rate_Pct]]</f>
        <v>2.64</v>
      </c>
    </row>
    <row r="420" spans="1:1">
      <c r="A420">
        <f>SaaS_Financials__2[[#This Row],[Monthly_Churn_Rate_Pct]]</f>
        <v>7.54</v>
      </c>
    </row>
    <row r="421" spans="1:1">
      <c r="A421">
        <f>SaaS_Financials__2[[#This Row],[Monthly_Churn_Rate_Pct]]</f>
        <v>10.87</v>
      </c>
    </row>
    <row r="422" spans="1:1">
      <c r="A422">
        <f>SaaS_Financials__2[[#This Row],[Monthly_Churn_Rate_Pct]]</f>
        <v>1.05</v>
      </c>
    </row>
    <row r="423" spans="1:1">
      <c r="A423">
        <f>SaaS_Financials__2[[#This Row],[Monthly_Churn_Rate_Pct]]</f>
        <v>4.3600000000000003</v>
      </c>
    </row>
    <row r="424" spans="1:1">
      <c r="A424">
        <f>SaaS_Financials__2[[#This Row],[Monthly_Churn_Rate_Pct]]</f>
        <v>6.67</v>
      </c>
    </row>
    <row r="425" spans="1:1">
      <c r="A425">
        <f>SaaS_Financials__2[[#This Row],[Monthly_Churn_Rate_Pct]]</f>
        <v>7.1</v>
      </c>
    </row>
    <row r="426" spans="1:1">
      <c r="A426">
        <f>SaaS_Financials__2[[#This Row],[Monthly_Churn_Rate_Pct]]</f>
        <v>5.99</v>
      </c>
    </row>
    <row r="427" spans="1:1">
      <c r="A427">
        <f>SaaS_Financials__2[[#This Row],[Monthly_Churn_Rate_Pct]]</f>
        <v>7.49</v>
      </c>
    </row>
    <row r="428" spans="1:1">
      <c r="A428">
        <f>SaaS_Financials__2[[#This Row],[Monthly_Churn_Rate_Pct]]</f>
        <v>4.9800000000000004</v>
      </c>
    </row>
    <row r="429" spans="1:1">
      <c r="A429">
        <f>SaaS_Financials__2[[#This Row],[Monthly_Churn_Rate_Pct]]</f>
        <v>5.78</v>
      </c>
    </row>
    <row r="430" spans="1:1">
      <c r="A430">
        <f>SaaS_Financials__2[[#This Row],[Monthly_Churn_Rate_Pct]]</f>
        <v>2.54</v>
      </c>
    </row>
    <row r="431" spans="1:1">
      <c r="A431">
        <f>SaaS_Financials__2[[#This Row],[Monthly_Churn_Rate_Pct]]</f>
        <v>1.08</v>
      </c>
    </row>
    <row r="432" spans="1:1">
      <c r="A432">
        <f>SaaS_Financials__2[[#This Row],[Monthly_Churn_Rate_Pct]]</f>
        <v>7.68</v>
      </c>
    </row>
    <row r="433" spans="1:1">
      <c r="A433">
        <f>SaaS_Financials__2[[#This Row],[Monthly_Churn_Rate_Pct]]</f>
        <v>1.62</v>
      </c>
    </row>
    <row r="434" spans="1:1">
      <c r="A434">
        <f>SaaS_Financials__2[[#This Row],[Monthly_Churn_Rate_Pct]]</f>
        <v>7.55</v>
      </c>
    </row>
    <row r="435" spans="1:1">
      <c r="A435">
        <f>SaaS_Financials__2[[#This Row],[Monthly_Churn_Rate_Pct]]</f>
        <v>1.33</v>
      </c>
    </row>
    <row r="436" spans="1:1">
      <c r="A436">
        <f>SaaS_Financials__2[[#This Row],[Monthly_Churn_Rate_Pct]]</f>
        <v>2.04</v>
      </c>
    </row>
    <row r="437" spans="1:1">
      <c r="A437">
        <f>SaaS_Financials__2[[#This Row],[Monthly_Churn_Rate_Pct]]</f>
        <v>5.93</v>
      </c>
    </row>
    <row r="438" spans="1:1">
      <c r="A438">
        <f>SaaS_Financials__2[[#This Row],[Monthly_Churn_Rate_Pct]]</f>
        <v>9.92</v>
      </c>
    </row>
    <row r="439" spans="1:1">
      <c r="A439">
        <f>SaaS_Financials__2[[#This Row],[Monthly_Churn_Rate_Pct]]</f>
        <v>8.32</v>
      </c>
    </row>
    <row r="440" spans="1:1">
      <c r="A440">
        <f>SaaS_Financials__2[[#This Row],[Monthly_Churn_Rate_Pct]]</f>
        <v>7.9</v>
      </c>
    </row>
    <row r="441" spans="1:1">
      <c r="A441">
        <f>SaaS_Financials__2[[#This Row],[Monthly_Churn_Rate_Pct]]</f>
        <v>4.84</v>
      </c>
    </row>
    <row r="442" spans="1:1">
      <c r="A442">
        <f>SaaS_Financials__2[[#This Row],[Monthly_Churn_Rate_Pct]]</f>
        <v>28.41</v>
      </c>
    </row>
    <row r="443" spans="1:1">
      <c r="A443">
        <f>SaaS_Financials__2[[#This Row],[Monthly_Churn_Rate_Pct]]</f>
        <v>7.23</v>
      </c>
    </row>
    <row r="444" spans="1:1">
      <c r="A444">
        <f>SaaS_Financials__2[[#This Row],[Monthly_Churn_Rate_Pct]]</f>
        <v>1.17</v>
      </c>
    </row>
    <row r="445" spans="1:1">
      <c r="A445">
        <f>SaaS_Financials__2[[#This Row],[Monthly_Churn_Rate_Pct]]</f>
        <v>4.12</v>
      </c>
    </row>
    <row r="446" spans="1:1">
      <c r="A446">
        <f>SaaS_Financials__2[[#This Row],[Monthly_Churn_Rate_Pct]]</f>
        <v>1.36</v>
      </c>
    </row>
    <row r="447" spans="1:1">
      <c r="A447">
        <f>SaaS_Financials__2[[#This Row],[Monthly_Churn_Rate_Pct]]</f>
        <v>11.07</v>
      </c>
    </row>
    <row r="448" spans="1:1">
      <c r="A448">
        <f>SaaS_Financials__2[[#This Row],[Monthly_Churn_Rate_Pct]]</f>
        <v>5.1100000000000003</v>
      </c>
    </row>
    <row r="449" spans="1:1">
      <c r="A449">
        <f>SaaS_Financials__2[[#This Row],[Monthly_Churn_Rate_Pct]]</f>
        <v>0.68</v>
      </c>
    </row>
    <row r="450" spans="1:1">
      <c r="A450">
        <f>SaaS_Financials__2[[#This Row],[Monthly_Churn_Rate_Pct]]</f>
        <v>6.21</v>
      </c>
    </row>
    <row r="451" spans="1:1">
      <c r="A451">
        <f>SaaS_Financials__2[[#This Row],[Monthly_Churn_Rate_Pct]]</f>
        <v>8.4700000000000006</v>
      </c>
    </row>
    <row r="452" spans="1:1">
      <c r="A452">
        <f>SaaS_Financials__2[[#This Row],[Monthly_Churn_Rate_Pct]]</f>
        <v>6.96</v>
      </c>
    </row>
    <row r="453" spans="1:1">
      <c r="A453">
        <f>SaaS_Financials__2[[#This Row],[Monthly_Churn_Rate_Pct]]</f>
        <v>8</v>
      </c>
    </row>
    <row r="454" spans="1:1">
      <c r="A454">
        <f>SaaS_Financials__2[[#This Row],[Monthly_Churn_Rate_Pct]]</f>
        <v>10.68</v>
      </c>
    </row>
    <row r="455" spans="1:1">
      <c r="A455">
        <f>SaaS_Financials__2[[#This Row],[Monthly_Churn_Rate_Pct]]</f>
        <v>1.7</v>
      </c>
    </row>
    <row r="456" spans="1:1">
      <c r="A456">
        <f>SaaS_Financials__2[[#This Row],[Monthly_Churn_Rate_Pct]]</f>
        <v>2.15</v>
      </c>
    </row>
    <row r="457" spans="1:1">
      <c r="A457">
        <f>SaaS_Financials__2[[#This Row],[Monthly_Churn_Rate_Pct]]</f>
        <v>6.38</v>
      </c>
    </row>
    <row r="458" spans="1:1">
      <c r="A458">
        <f>SaaS_Financials__2[[#This Row],[Monthly_Churn_Rate_Pct]]</f>
        <v>8.11</v>
      </c>
    </row>
    <row r="459" spans="1:1">
      <c r="A459">
        <f>SaaS_Financials__2[[#This Row],[Monthly_Churn_Rate_Pct]]</f>
        <v>3.04</v>
      </c>
    </row>
    <row r="460" spans="1:1">
      <c r="A460">
        <f>SaaS_Financials__2[[#This Row],[Monthly_Churn_Rate_Pct]]</f>
        <v>8.17</v>
      </c>
    </row>
    <row r="461" spans="1:1">
      <c r="A461">
        <f>SaaS_Financials__2[[#This Row],[Monthly_Churn_Rate_Pct]]</f>
        <v>2.34</v>
      </c>
    </row>
    <row r="462" spans="1:1">
      <c r="A462">
        <f>SaaS_Financials__2[[#This Row],[Monthly_Churn_Rate_Pct]]</f>
        <v>9.0299999999999994</v>
      </c>
    </row>
    <row r="463" spans="1:1">
      <c r="A463">
        <f>SaaS_Financials__2[[#This Row],[Monthly_Churn_Rate_Pct]]</f>
        <v>1.27</v>
      </c>
    </row>
    <row r="464" spans="1:1">
      <c r="A464">
        <f>SaaS_Financials__2[[#This Row],[Monthly_Churn_Rate_Pct]]</f>
        <v>3.69</v>
      </c>
    </row>
    <row r="465" spans="1:1">
      <c r="A465">
        <f>SaaS_Financials__2[[#This Row],[Monthly_Churn_Rate_Pct]]</f>
        <v>11.62</v>
      </c>
    </row>
    <row r="466" spans="1:1">
      <c r="A466">
        <f>SaaS_Financials__2[[#This Row],[Monthly_Churn_Rate_Pct]]</f>
        <v>11.15</v>
      </c>
    </row>
    <row r="467" spans="1:1">
      <c r="A467">
        <f>SaaS_Financials__2[[#This Row],[Monthly_Churn_Rate_Pct]]</f>
        <v>7.67</v>
      </c>
    </row>
    <row r="468" spans="1:1">
      <c r="A468">
        <f>SaaS_Financials__2[[#This Row],[Monthly_Churn_Rate_Pct]]</f>
        <v>11.53</v>
      </c>
    </row>
    <row r="469" spans="1:1">
      <c r="A469">
        <f>SaaS_Financials__2[[#This Row],[Monthly_Churn_Rate_Pct]]</f>
        <v>11.35</v>
      </c>
    </row>
    <row r="470" spans="1:1">
      <c r="A470">
        <f>SaaS_Financials__2[[#This Row],[Monthly_Churn_Rate_Pct]]</f>
        <v>4.5</v>
      </c>
    </row>
    <row r="471" spans="1:1">
      <c r="A471">
        <f>SaaS_Financials__2[[#This Row],[Monthly_Churn_Rate_Pct]]</f>
        <v>6.88</v>
      </c>
    </row>
    <row r="472" spans="1:1">
      <c r="A472">
        <f>SaaS_Financials__2[[#This Row],[Monthly_Churn_Rate_Pct]]</f>
        <v>9.23</v>
      </c>
    </row>
    <row r="473" spans="1:1">
      <c r="A473">
        <f>SaaS_Financials__2[[#This Row],[Monthly_Churn_Rate_Pct]]</f>
        <v>1.89</v>
      </c>
    </row>
    <row r="474" spans="1:1">
      <c r="A474">
        <f>SaaS_Financials__2[[#This Row],[Monthly_Churn_Rate_Pct]]</f>
        <v>11.41</v>
      </c>
    </row>
    <row r="475" spans="1:1">
      <c r="A475">
        <f>SaaS_Financials__2[[#This Row],[Monthly_Churn_Rate_Pct]]</f>
        <v>7.53</v>
      </c>
    </row>
    <row r="476" spans="1:1">
      <c r="A476">
        <f>SaaS_Financials__2[[#This Row],[Monthly_Churn_Rate_Pct]]</f>
        <v>4.2</v>
      </c>
    </row>
    <row r="477" spans="1:1">
      <c r="A477">
        <f>SaaS_Financials__2[[#This Row],[Monthly_Churn_Rate_Pct]]</f>
        <v>7.36</v>
      </c>
    </row>
    <row r="478" spans="1:1">
      <c r="A478">
        <f>SaaS_Financials__2[[#This Row],[Monthly_Churn_Rate_Pct]]</f>
        <v>8.64</v>
      </c>
    </row>
    <row r="479" spans="1:1">
      <c r="A479">
        <f>SaaS_Financials__2[[#This Row],[Monthly_Churn_Rate_Pct]]</f>
        <v>4.4800000000000004</v>
      </c>
    </row>
    <row r="480" spans="1:1">
      <c r="A480">
        <f>SaaS_Financials__2[[#This Row],[Monthly_Churn_Rate_Pct]]</f>
        <v>8.33</v>
      </c>
    </row>
    <row r="481" spans="1:1">
      <c r="A481">
        <f>SaaS_Financials__2[[#This Row],[Monthly_Churn_Rate_Pct]]</f>
        <v>9.36</v>
      </c>
    </row>
    <row r="482" spans="1:1">
      <c r="A482">
        <f>SaaS_Financials__2[[#This Row],[Monthly_Churn_Rate_Pct]]</f>
        <v>11.52</v>
      </c>
    </row>
    <row r="483" spans="1:1">
      <c r="A483">
        <f>SaaS_Financials__2[[#This Row],[Monthly_Churn_Rate_Pct]]</f>
        <v>6.41</v>
      </c>
    </row>
    <row r="484" spans="1:1">
      <c r="A484">
        <f>SaaS_Financials__2[[#This Row],[Monthly_Churn_Rate_Pct]]</f>
        <v>9.17</v>
      </c>
    </row>
    <row r="485" spans="1:1">
      <c r="A485">
        <f>SaaS_Financials__2[[#This Row],[Monthly_Churn_Rate_Pct]]</f>
        <v>3.23</v>
      </c>
    </row>
    <row r="486" spans="1:1">
      <c r="A486">
        <f>SaaS_Financials__2[[#This Row],[Monthly_Churn_Rate_Pct]]</f>
        <v>1.05</v>
      </c>
    </row>
    <row r="487" spans="1:1">
      <c r="A487">
        <f>SaaS_Financials__2[[#This Row],[Monthly_Churn_Rate_Pct]]</f>
        <v>5.48</v>
      </c>
    </row>
    <row r="488" spans="1:1">
      <c r="A488">
        <f>SaaS_Financials__2[[#This Row],[Monthly_Churn_Rate_Pct]]</f>
        <v>4.37</v>
      </c>
    </row>
    <row r="489" spans="1:1">
      <c r="A489">
        <f>SaaS_Financials__2[[#This Row],[Monthly_Churn_Rate_Pct]]</f>
        <v>3.4</v>
      </c>
    </row>
    <row r="490" spans="1:1">
      <c r="A490">
        <f>SaaS_Financials__2[[#This Row],[Monthly_Churn_Rate_Pct]]</f>
        <v>6.49</v>
      </c>
    </row>
    <row r="491" spans="1:1">
      <c r="A491">
        <f>SaaS_Financials__2[[#This Row],[Monthly_Churn_Rate_Pct]]</f>
        <v>9.1199999999999992</v>
      </c>
    </row>
    <row r="492" spans="1:1">
      <c r="A492">
        <f>SaaS_Financials__2[[#This Row],[Monthly_Churn_Rate_Pct]]</f>
        <v>5.86</v>
      </c>
    </row>
    <row r="493" spans="1:1">
      <c r="A493">
        <f>SaaS_Financials__2[[#This Row],[Monthly_Churn_Rate_Pct]]</f>
        <v>4.68</v>
      </c>
    </row>
    <row r="494" spans="1:1">
      <c r="A494">
        <f>SaaS_Financials__2[[#This Row],[Monthly_Churn_Rate_Pct]]</f>
        <v>6.85</v>
      </c>
    </row>
    <row r="495" spans="1:1">
      <c r="A495">
        <f>SaaS_Financials__2[[#This Row],[Monthly_Churn_Rate_Pct]]</f>
        <v>7.75</v>
      </c>
    </row>
    <row r="496" spans="1:1">
      <c r="A496">
        <f>SaaS_Financials__2[[#This Row],[Monthly_Churn_Rate_Pct]]</f>
        <v>6.53</v>
      </c>
    </row>
    <row r="497" spans="1:1">
      <c r="A497">
        <f>SaaS_Financials__2[[#This Row],[Monthly_Churn_Rate_Pct]]</f>
        <v>10.98</v>
      </c>
    </row>
    <row r="498" spans="1:1">
      <c r="A498">
        <f>SaaS_Financials__2[[#This Row],[Monthly_Churn_Rate_Pct]]</f>
        <v>3.08</v>
      </c>
    </row>
    <row r="499" spans="1:1">
      <c r="A499">
        <f>SaaS_Financials__2[[#This Row],[Monthly_Churn_Rate_Pct]]</f>
        <v>1.01</v>
      </c>
    </row>
    <row r="500" spans="1:1">
      <c r="A500">
        <f>SaaS_Financials__2[[#This Row],[Monthly_Churn_Rate_Pct]]</f>
        <v>2.41</v>
      </c>
    </row>
    <row r="501" spans="1:1">
      <c r="A501">
        <f>SaaS_Financials__2[[#This Row],[Monthly_Churn_Rate_Pct]]</f>
        <v>3.7</v>
      </c>
    </row>
    <row r="502" spans="1:1">
      <c r="A502">
        <f>SaaS_Financials__2[[#This Row],[Monthly_Churn_Rate_Pct]]</f>
        <v>10.1</v>
      </c>
    </row>
    <row r="503" spans="1:1">
      <c r="A503">
        <f>SaaS_Financials__2[[#This Row],[Monthly_Churn_Rate_Pct]]</f>
        <v>6.01</v>
      </c>
    </row>
    <row r="504" spans="1:1">
      <c r="A504">
        <f>SaaS_Financials__2[[#This Row],[Monthly_Churn_Rate_Pct]]</f>
        <v>1.29</v>
      </c>
    </row>
    <row r="505" spans="1:1">
      <c r="A505">
        <f>SaaS_Financials__2[[#This Row],[Monthly_Churn_Rate_Pct]]</f>
        <v>31.68</v>
      </c>
    </row>
    <row r="506" spans="1:1">
      <c r="A506">
        <f>SaaS_Financials__2[[#This Row],[Monthly_Churn_Rate_Pct]]</f>
        <v>4.9400000000000004</v>
      </c>
    </row>
    <row r="507" spans="1:1">
      <c r="A507">
        <f>SaaS_Financials__2[[#This Row],[Monthly_Churn_Rate_Pct]]</f>
        <v>8.5500000000000007</v>
      </c>
    </row>
    <row r="508" spans="1:1">
      <c r="A508">
        <f>SaaS_Financials__2[[#This Row],[Monthly_Churn_Rate_Pct]]</f>
        <v>7.48</v>
      </c>
    </row>
    <row r="509" spans="1:1">
      <c r="A509">
        <f>SaaS_Financials__2[[#This Row],[Monthly_Churn_Rate_Pct]]</f>
        <v>7.23</v>
      </c>
    </row>
    <row r="510" spans="1:1">
      <c r="A510">
        <f>SaaS_Financials__2[[#This Row],[Monthly_Churn_Rate_Pct]]</f>
        <v>4.28</v>
      </c>
    </row>
    <row r="511" spans="1:1">
      <c r="A511">
        <f>SaaS_Financials__2[[#This Row],[Monthly_Churn_Rate_Pct]]</f>
        <v>7.01</v>
      </c>
    </row>
    <row r="512" spans="1:1">
      <c r="A512">
        <f>SaaS_Financials__2[[#This Row],[Monthly_Churn_Rate_Pct]]</f>
        <v>8.08</v>
      </c>
    </row>
    <row r="513" spans="1:1">
      <c r="A513">
        <f>SaaS_Financials__2[[#This Row],[Monthly_Churn_Rate_Pct]]</f>
        <v>2.4300000000000002</v>
      </c>
    </row>
    <row r="514" spans="1:1">
      <c r="A514">
        <f>SaaS_Financials__2[[#This Row],[Monthly_Churn_Rate_Pct]]</f>
        <v>10.56</v>
      </c>
    </row>
    <row r="515" spans="1:1">
      <c r="A515">
        <f>SaaS_Financials__2[[#This Row],[Monthly_Churn_Rate_Pct]]</f>
        <v>4.2699999999999996</v>
      </c>
    </row>
    <row r="516" spans="1:1">
      <c r="A516">
        <f>SaaS_Financials__2[[#This Row],[Monthly_Churn_Rate_Pct]]</f>
        <v>0.77</v>
      </c>
    </row>
    <row r="517" spans="1:1">
      <c r="A517">
        <f>SaaS_Financials__2[[#This Row],[Monthly_Churn_Rate_Pct]]</f>
        <v>1.96</v>
      </c>
    </row>
    <row r="518" spans="1:1">
      <c r="A518">
        <f>SaaS_Financials__2[[#This Row],[Monthly_Churn_Rate_Pct]]</f>
        <v>3.72</v>
      </c>
    </row>
    <row r="519" spans="1:1">
      <c r="A519">
        <f>SaaS_Financials__2[[#This Row],[Monthly_Churn_Rate_Pct]]</f>
        <v>2.13</v>
      </c>
    </row>
    <row r="520" spans="1:1">
      <c r="A520">
        <f>SaaS_Financials__2[[#This Row],[Monthly_Churn_Rate_Pct]]</f>
        <v>10.95</v>
      </c>
    </row>
    <row r="521" spans="1:1">
      <c r="A521">
        <f>SaaS_Financials__2[[#This Row],[Monthly_Churn_Rate_Pct]]</f>
        <v>7.44</v>
      </c>
    </row>
    <row r="522" spans="1:1">
      <c r="A522">
        <f>SaaS_Financials__2[[#This Row],[Monthly_Churn_Rate_Pct]]</f>
        <v>6.11</v>
      </c>
    </row>
    <row r="523" spans="1:1">
      <c r="A523">
        <f>SaaS_Financials__2[[#This Row],[Monthly_Churn_Rate_Pct]]</f>
        <v>4.05</v>
      </c>
    </row>
    <row r="524" spans="1:1">
      <c r="A524">
        <f>SaaS_Financials__2[[#This Row],[Monthly_Churn_Rate_Pct]]</f>
        <v>1.67</v>
      </c>
    </row>
    <row r="525" spans="1:1">
      <c r="A525">
        <f>SaaS_Financials__2[[#This Row],[Monthly_Churn_Rate_Pct]]</f>
        <v>5.09</v>
      </c>
    </row>
    <row r="526" spans="1:1">
      <c r="A526">
        <f>SaaS_Financials__2[[#This Row],[Monthly_Churn_Rate_Pct]]</f>
        <v>3.56</v>
      </c>
    </row>
    <row r="527" spans="1:1">
      <c r="A527">
        <f>SaaS_Financials__2[[#This Row],[Monthly_Churn_Rate_Pct]]</f>
        <v>1.03</v>
      </c>
    </row>
    <row r="528" spans="1:1">
      <c r="A528">
        <f>SaaS_Financials__2[[#This Row],[Monthly_Churn_Rate_Pct]]</f>
        <v>6.22</v>
      </c>
    </row>
    <row r="529" spans="1:1">
      <c r="A529">
        <f>SaaS_Financials__2[[#This Row],[Monthly_Churn_Rate_Pct]]</f>
        <v>1.57</v>
      </c>
    </row>
    <row r="530" spans="1:1">
      <c r="A530">
        <f>SaaS_Financials__2[[#This Row],[Monthly_Churn_Rate_Pct]]</f>
        <v>1.1000000000000001</v>
      </c>
    </row>
    <row r="531" spans="1:1">
      <c r="A531">
        <f>SaaS_Financials__2[[#This Row],[Monthly_Churn_Rate_Pct]]</f>
        <v>11.72</v>
      </c>
    </row>
    <row r="532" spans="1:1">
      <c r="A532">
        <f>SaaS_Financials__2[[#This Row],[Monthly_Churn_Rate_Pct]]</f>
        <v>2.61</v>
      </c>
    </row>
    <row r="533" spans="1:1">
      <c r="A533">
        <f>SaaS_Financials__2[[#This Row],[Monthly_Churn_Rate_Pct]]</f>
        <v>6.9</v>
      </c>
    </row>
    <row r="534" spans="1:1">
      <c r="A534">
        <f>SaaS_Financials__2[[#This Row],[Monthly_Churn_Rate_Pct]]</f>
        <v>3.24</v>
      </c>
    </row>
    <row r="535" spans="1:1">
      <c r="A535">
        <f>SaaS_Financials__2[[#This Row],[Monthly_Churn_Rate_Pct]]</f>
        <v>2.37</v>
      </c>
    </row>
    <row r="536" spans="1:1">
      <c r="A536">
        <f>SaaS_Financials__2[[#This Row],[Monthly_Churn_Rate_Pct]]</f>
        <v>11.63</v>
      </c>
    </row>
    <row r="537" spans="1:1">
      <c r="A537">
        <f>SaaS_Financials__2[[#This Row],[Monthly_Churn_Rate_Pct]]</f>
        <v>7.51</v>
      </c>
    </row>
    <row r="538" spans="1:1">
      <c r="A538">
        <f>SaaS_Financials__2[[#This Row],[Monthly_Churn_Rate_Pct]]</f>
        <v>7.48</v>
      </c>
    </row>
    <row r="539" spans="1:1">
      <c r="A539">
        <f>SaaS_Financials__2[[#This Row],[Monthly_Churn_Rate_Pct]]</f>
        <v>1.95</v>
      </c>
    </row>
    <row r="540" spans="1:1">
      <c r="A540">
        <f>SaaS_Financials__2[[#This Row],[Monthly_Churn_Rate_Pct]]</f>
        <v>1.68</v>
      </c>
    </row>
    <row r="541" spans="1:1">
      <c r="A541">
        <f>SaaS_Financials__2[[#This Row],[Monthly_Churn_Rate_Pct]]</f>
        <v>6.34</v>
      </c>
    </row>
    <row r="542" spans="1:1">
      <c r="A542">
        <f>SaaS_Financials__2[[#This Row],[Monthly_Churn_Rate_Pct]]</f>
        <v>11.71</v>
      </c>
    </row>
    <row r="543" spans="1:1">
      <c r="A543">
        <f>SaaS_Financials__2[[#This Row],[Monthly_Churn_Rate_Pct]]</f>
        <v>0.83</v>
      </c>
    </row>
    <row r="544" spans="1:1">
      <c r="A544">
        <f>SaaS_Financials__2[[#This Row],[Monthly_Churn_Rate_Pct]]</f>
        <v>7.11</v>
      </c>
    </row>
    <row r="545" spans="1:1">
      <c r="A545">
        <f>SaaS_Financials__2[[#This Row],[Monthly_Churn_Rate_Pct]]</f>
        <v>5.36</v>
      </c>
    </row>
    <row r="546" spans="1:1">
      <c r="A546">
        <f>SaaS_Financials__2[[#This Row],[Monthly_Churn_Rate_Pct]]</f>
        <v>8.23</v>
      </c>
    </row>
    <row r="547" spans="1:1">
      <c r="A547">
        <f>SaaS_Financials__2[[#This Row],[Monthly_Churn_Rate_Pct]]</f>
        <v>3.58</v>
      </c>
    </row>
    <row r="548" spans="1:1">
      <c r="A548">
        <f>SaaS_Financials__2[[#This Row],[Monthly_Churn_Rate_Pct]]</f>
        <v>11.18</v>
      </c>
    </row>
    <row r="549" spans="1:1">
      <c r="A549">
        <f>SaaS_Financials__2[[#This Row],[Monthly_Churn_Rate_Pct]]</f>
        <v>9.15</v>
      </c>
    </row>
    <row r="550" spans="1:1">
      <c r="A550">
        <f>SaaS_Financials__2[[#This Row],[Monthly_Churn_Rate_Pct]]</f>
        <v>7.01</v>
      </c>
    </row>
    <row r="551" spans="1:1">
      <c r="A551">
        <f>SaaS_Financials__2[[#This Row],[Monthly_Churn_Rate_Pct]]</f>
        <v>8.15</v>
      </c>
    </row>
    <row r="552" spans="1:1">
      <c r="A552">
        <f>SaaS_Financials__2[[#This Row],[Monthly_Churn_Rate_Pct]]</f>
        <v>8.49</v>
      </c>
    </row>
    <row r="553" spans="1:1">
      <c r="A553">
        <f>SaaS_Financials__2[[#This Row],[Monthly_Churn_Rate_Pct]]</f>
        <v>4.37</v>
      </c>
    </row>
    <row r="554" spans="1:1">
      <c r="A554">
        <f>SaaS_Financials__2[[#This Row],[Monthly_Churn_Rate_Pct]]</f>
        <v>9.26</v>
      </c>
    </row>
    <row r="555" spans="1:1">
      <c r="A555">
        <f>SaaS_Financials__2[[#This Row],[Monthly_Churn_Rate_Pct]]</f>
        <v>0.97</v>
      </c>
    </row>
    <row r="556" spans="1:1">
      <c r="A556">
        <f>SaaS_Financials__2[[#This Row],[Monthly_Churn_Rate_Pct]]</f>
        <v>4.5</v>
      </c>
    </row>
    <row r="557" spans="1:1">
      <c r="A557">
        <f>SaaS_Financials__2[[#This Row],[Monthly_Churn_Rate_Pct]]</f>
        <v>11.55</v>
      </c>
    </row>
    <row r="558" spans="1:1">
      <c r="A558">
        <f>SaaS_Financials__2[[#This Row],[Monthly_Churn_Rate_Pct]]</f>
        <v>11.24</v>
      </c>
    </row>
    <row r="559" spans="1:1">
      <c r="A559">
        <f>SaaS_Financials__2[[#This Row],[Monthly_Churn_Rate_Pct]]</f>
        <v>6.5</v>
      </c>
    </row>
    <row r="560" spans="1:1">
      <c r="A560">
        <f>SaaS_Financials__2[[#This Row],[Monthly_Churn_Rate_Pct]]</f>
        <v>4.46</v>
      </c>
    </row>
    <row r="561" spans="1:1">
      <c r="A561">
        <f>SaaS_Financials__2[[#This Row],[Monthly_Churn_Rate_Pct]]</f>
        <v>10.55</v>
      </c>
    </row>
    <row r="562" spans="1:1">
      <c r="A562">
        <f>SaaS_Financials__2[[#This Row],[Monthly_Churn_Rate_Pct]]</f>
        <v>3.77</v>
      </c>
    </row>
    <row r="563" spans="1:1">
      <c r="A563">
        <f>SaaS_Financials__2[[#This Row],[Monthly_Churn_Rate_Pct]]</f>
        <v>4.24</v>
      </c>
    </row>
    <row r="564" spans="1:1">
      <c r="A564">
        <f>SaaS_Financials__2[[#This Row],[Monthly_Churn_Rate_Pct]]</f>
        <v>5.0999999999999996</v>
      </c>
    </row>
    <row r="565" spans="1:1">
      <c r="A565">
        <f>SaaS_Financials__2[[#This Row],[Monthly_Churn_Rate_Pct]]</f>
        <v>4.42</v>
      </c>
    </row>
    <row r="566" spans="1:1">
      <c r="A566">
        <f>SaaS_Financials__2[[#This Row],[Monthly_Churn_Rate_Pct]]</f>
        <v>3.02</v>
      </c>
    </row>
    <row r="567" spans="1:1">
      <c r="A567">
        <f>SaaS_Financials__2[[#This Row],[Monthly_Churn_Rate_Pct]]</f>
        <v>1.01</v>
      </c>
    </row>
    <row r="568" spans="1:1">
      <c r="A568">
        <f>SaaS_Financials__2[[#This Row],[Monthly_Churn_Rate_Pct]]</f>
        <v>5.0999999999999996</v>
      </c>
    </row>
    <row r="569" spans="1:1">
      <c r="A569">
        <f>SaaS_Financials__2[[#This Row],[Monthly_Churn_Rate_Pct]]</f>
        <v>9.85</v>
      </c>
    </row>
    <row r="570" spans="1:1">
      <c r="A570">
        <f>SaaS_Financials__2[[#This Row],[Monthly_Churn_Rate_Pct]]</f>
        <v>3.17</v>
      </c>
    </row>
    <row r="571" spans="1:1">
      <c r="A571">
        <f>SaaS_Financials__2[[#This Row],[Monthly_Churn_Rate_Pct]]</f>
        <v>1.62</v>
      </c>
    </row>
    <row r="572" spans="1:1">
      <c r="A572">
        <f>SaaS_Financials__2[[#This Row],[Monthly_Churn_Rate_Pct]]</f>
        <v>9.82</v>
      </c>
    </row>
    <row r="573" spans="1:1">
      <c r="A573">
        <f>SaaS_Financials__2[[#This Row],[Monthly_Churn_Rate_Pct]]</f>
        <v>5.22</v>
      </c>
    </row>
    <row r="574" spans="1:1">
      <c r="A574">
        <f>SaaS_Financials__2[[#This Row],[Monthly_Churn_Rate_Pct]]</f>
        <v>8.93</v>
      </c>
    </row>
    <row r="575" spans="1:1">
      <c r="A575">
        <f>SaaS_Financials__2[[#This Row],[Monthly_Churn_Rate_Pct]]</f>
        <v>7.49</v>
      </c>
    </row>
    <row r="576" spans="1:1">
      <c r="A576">
        <f>SaaS_Financials__2[[#This Row],[Monthly_Churn_Rate_Pct]]</f>
        <v>7.41</v>
      </c>
    </row>
    <row r="577" spans="1:1">
      <c r="A577">
        <f>SaaS_Financials__2[[#This Row],[Monthly_Churn_Rate_Pct]]</f>
        <v>1.88</v>
      </c>
    </row>
    <row r="578" spans="1:1">
      <c r="A578">
        <f>SaaS_Financials__2[[#This Row],[Monthly_Churn_Rate_Pct]]</f>
        <v>1.43</v>
      </c>
    </row>
    <row r="579" spans="1:1">
      <c r="A579">
        <f>SaaS_Financials__2[[#This Row],[Monthly_Churn_Rate_Pct]]</f>
        <v>1.59</v>
      </c>
    </row>
    <row r="580" spans="1:1">
      <c r="A580">
        <f>SaaS_Financials__2[[#This Row],[Monthly_Churn_Rate_Pct]]</f>
        <v>9.36</v>
      </c>
    </row>
    <row r="581" spans="1:1">
      <c r="A581">
        <f>SaaS_Financials__2[[#This Row],[Monthly_Churn_Rate_Pct]]</f>
        <v>6.02</v>
      </c>
    </row>
    <row r="582" spans="1:1">
      <c r="A582">
        <f>SaaS_Financials__2[[#This Row],[Monthly_Churn_Rate_Pct]]</f>
        <v>8.2100000000000009</v>
      </c>
    </row>
    <row r="583" spans="1:1">
      <c r="A583">
        <f>SaaS_Financials__2[[#This Row],[Monthly_Churn_Rate_Pct]]</f>
        <v>3.68</v>
      </c>
    </row>
    <row r="584" spans="1:1">
      <c r="A584">
        <f>SaaS_Financials__2[[#This Row],[Monthly_Churn_Rate_Pct]]</f>
        <v>5.8</v>
      </c>
    </row>
    <row r="585" spans="1:1">
      <c r="A585">
        <f>SaaS_Financials__2[[#This Row],[Monthly_Churn_Rate_Pct]]</f>
        <v>9.85</v>
      </c>
    </row>
    <row r="586" spans="1:1">
      <c r="A586">
        <f>SaaS_Financials__2[[#This Row],[Monthly_Churn_Rate_Pct]]</f>
        <v>0.96</v>
      </c>
    </row>
    <row r="587" spans="1:1">
      <c r="A587">
        <f>SaaS_Financials__2[[#This Row],[Monthly_Churn_Rate_Pct]]</f>
        <v>4.45</v>
      </c>
    </row>
    <row r="588" spans="1:1">
      <c r="A588">
        <f>SaaS_Financials__2[[#This Row],[Monthly_Churn_Rate_Pct]]</f>
        <v>9.57</v>
      </c>
    </row>
    <row r="589" spans="1:1">
      <c r="A589">
        <f>SaaS_Financials__2[[#This Row],[Monthly_Churn_Rate_Pct]]</f>
        <v>2.67</v>
      </c>
    </row>
    <row r="590" spans="1:1">
      <c r="A590">
        <f>SaaS_Financials__2[[#This Row],[Monthly_Churn_Rate_Pct]]</f>
        <v>11.51</v>
      </c>
    </row>
    <row r="591" spans="1:1">
      <c r="A591">
        <f>SaaS_Financials__2[[#This Row],[Monthly_Churn_Rate_Pct]]</f>
        <v>8.89</v>
      </c>
    </row>
    <row r="592" spans="1:1">
      <c r="A592">
        <f>SaaS_Financials__2[[#This Row],[Monthly_Churn_Rate_Pct]]</f>
        <v>10.62</v>
      </c>
    </row>
    <row r="593" spans="1:1">
      <c r="A593">
        <f>SaaS_Financials__2[[#This Row],[Monthly_Churn_Rate_Pct]]</f>
        <v>8.6300000000000008</v>
      </c>
    </row>
    <row r="594" spans="1:1">
      <c r="A594">
        <f>SaaS_Financials__2[[#This Row],[Monthly_Churn_Rate_Pct]]</f>
        <v>1.8</v>
      </c>
    </row>
    <row r="595" spans="1:1">
      <c r="A595">
        <f>SaaS_Financials__2[[#This Row],[Monthly_Churn_Rate_Pct]]</f>
        <v>1.1200000000000001</v>
      </c>
    </row>
    <row r="596" spans="1:1">
      <c r="A596">
        <f>SaaS_Financials__2[[#This Row],[Monthly_Churn_Rate_Pct]]</f>
        <v>7.13</v>
      </c>
    </row>
    <row r="597" spans="1:1">
      <c r="A597">
        <f>SaaS_Financials__2[[#This Row],[Monthly_Churn_Rate_Pct]]</f>
        <v>1.93</v>
      </c>
    </row>
    <row r="598" spans="1:1">
      <c r="A598">
        <f>SaaS_Financials__2[[#This Row],[Monthly_Churn_Rate_Pct]]</f>
        <v>10.54</v>
      </c>
    </row>
    <row r="599" spans="1:1">
      <c r="A599">
        <f>SaaS_Financials__2[[#This Row],[Monthly_Churn_Rate_Pct]]</f>
        <v>10.61</v>
      </c>
    </row>
    <row r="600" spans="1:1">
      <c r="A600">
        <f>SaaS_Financials__2[[#This Row],[Monthly_Churn_Rate_Pct]]</f>
        <v>7.65</v>
      </c>
    </row>
    <row r="601" spans="1:1">
      <c r="A601">
        <f>SaaS_Financials__2[[#This Row],[Monthly_Churn_Rate_Pct]]</f>
        <v>8.3699999999999992</v>
      </c>
    </row>
    <row r="602" spans="1:1">
      <c r="A602">
        <f>SaaS_Financials__2[[#This Row],[Monthly_Churn_Rate_Pct]]</f>
        <v>11.25</v>
      </c>
    </row>
    <row r="603" spans="1:1">
      <c r="A603">
        <f>SaaS_Financials__2[[#This Row],[Monthly_Churn_Rate_Pct]]</f>
        <v>10.32</v>
      </c>
    </row>
    <row r="604" spans="1:1">
      <c r="A604">
        <f>SaaS_Financials__2[[#This Row],[Monthly_Churn_Rate_Pct]]</f>
        <v>7.51</v>
      </c>
    </row>
    <row r="605" spans="1:1">
      <c r="A605">
        <f>SaaS_Financials__2[[#This Row],[Monthly_Churn_Rate_Pct]]</f>
        <v>10.38</v>
      </c>
    </row>
    <row r="606" spans="1:1">
      <c r="A606">
        <f>SaaS_Financials__2[[#This Row],[Monthly_Churn_Rate_Pct]]</f>
        <v>8.65</v>
      </c>
    </row>
    <row r="607" spans="1:1">
      <c r="A607">
        <f>SaaS_Financials__2[[#This Row],[Monthly_Churn_Rate_Pct]]</f>
        <v>0.71</v>
      </c>
    </row>
    <row r="608" spans="1:1">
      <c r="A608">
        <f>SaaS_Financials__2[[#This Row],[Monthly_Churn_Rate_Pct]]</f>
        <v>11.05</v>
      </c>
    </row>
    <row r="609" spans="1:1">
      <c r="A609">
        <f>SaaS_Financials__2[[#This Row],[Monthly_Churn_Rate_Pct]]</f>
        <v>5.78</v>
      </c>
    </row>
    <row r="610" spans="1:1">
      <c r="A610">
        <f>SaaS_Financials__2[[#This Row],[Monthly_Churn_Rate_Pct]]</f>
        <v>3.33</v>
      </c>
    </row>
    <row r="611" spans="1:1">
      <c r="A611">
        <f>SaaS_Financials__2[[#This Row],[Monthly_Churn_Rate_Pct]]</f>
        <v>2.73</v>
      </c>
    </row>
    <row r="612" spans="1:1">
      <c r="A612">
        <f>SaaS_Financials__2[[#This Row],[Monthly_Churn_Rate_Pct]]</f>
        <v>2.93</v>
      </c>
    </row>
    <row r="613" spans="1:1">
      <c r="A613">
        <f>SaaS_Financials__2[[#This Row],[Monthly_Churn_Rate_Pct]]</f>
        <v>7.34</v>
      </c>
    </row>
    <row r="614" spans="1:1">
      <c r="A614">
        <f>SaaS_Financials__2[[#This Row],[Monthly_Churn_Rate_Pct]]</f>
        <v>3.69</v>
      </c>
    </row>
    <row r="615" spans="1:1">
      <c r="A615">
        <f>SaaS_Financials__2[[#This Row],[Monthly_Churn_Rate_Pct]]</f>
        <v>11.92</v>
      </c>
    </row>
    <row r="616" spans="1:1">
      <c r="A616">
        <f>SaaS_Financials__2[[#This Row],[Monthly_Churn_Rate_Pct]]</f>
        <v>1.94</v>
      </c>
    </row>
    <row r="617" spans="1:1">
      <c r="A617">
        <f>SaaS_Financials__2[[#This Row],[Monthly_Churn_Rate_Pct]]</f>
        <v>2.13</v>
      </c>
    </row>
    <row r="618" spans="1:1">
      <c r="A618">
        <f>SaaS_Financials__2[[#This Row],[Monthly_Churn_Rate_Pct]]</f>
        <v>3.51</v>
      </c>
    </row>
    <row r="619" spans="1:1">
      <c r="A619">
        <f>SaaS_Financials__2[[#This Row],[Monthly_Churn_Rate_Pct]]</f>
        <v>2.06</v>
      </c>
    </row>
    <row r="620" spans="1:1">
      <c r="A620">
        <f>SaaS_Financials__2[[#This Row],[Monthly_Churn_Rate_Pct]]</f>
        <v>6.49</v>
      </c>
    </row>
    <row r="621" spans="1:1">
      <c r="A621">
        <f>SaaS_Financials__2[[#This Row],[Monthly_Churn_Rate_Pct]]</f>
        <v>4.41</v>
      </c>
    </row>
    <row r="622" spans="1:1">
      <c r="A622">
        <f>SaaS_Financials__2[[#This Row],[Monthly_Churn_Rate_Pct]]</f>
        <v>4.07</v>
      </c>
    </row>
    <row r="623" spans="1:1">
      <c r="A623">
        <f>SaaS_Financials__2[[#This Row],[Monthly_Churn_Rate_Pct]]</f>
        <v>9.8699999999999992</v>
      </c>
    </row>
    <row r="624" spans="1:1">
      <c r="A624">
        <f>SaaS_Financials__2[[#This Row],[Monthly_Churn_Rate_Pct]]</f>
        <v>3.75</v>
      </c>
    </row>
    <row r="625" spans="1:1">
      <c r="A625">
        <f>SaaS_Financials__2[[#This Row],[Monthly_Churn_Rate_Pct]]</f>
        <v>5.21</v>
      </c>
    </row>
    <row r="626" spans="1:1">
      <c r="A626">
        <f>SaaS_Financials__2[[#This Row],[Monthly_Churn_Rate_Pct]]</f>
        <v>6.45</v>
      </c>
    </row>
    <row r="627" spans="1:1">
      <c r="A627">
        <f>SaaS_Financials__2[[#This Row],[Monthly_Churn_Rate_Pct]]</f>
        <v>1.61</v>
      </c>
    </row>
    <row r="628" spans="1:1">
      <c r="A628">
        <f>SaaS_Financials__2[[#This Row],[Monthly_Churn_Rate_Pct]]</f>
        <v>9.66</v>
      </c>
    </row>
    <row r="629" spans="1:1">
      <c r="A629">
        <f>SaaS_Financials__2[[#This Row],[Monthly_Churn_Rate_Pct]]</f>
        <v>11.17</v>
      </c>
    </row>
    <row r="630" spans="1:1">
      <c r="A630">
        <f>SaaS_Financials__2[[#This Row],[Monthly_Churn_Rate_Pct]]</f>
        <v>9.4499999999999993</v>
      </c>
    </row>
    <row r="631" spans="1:1">
      <c r="A631">
        <f>SaaS_Financials__2[[#This Row],[Monthly_Churn_Rate_Pct]]</f>
        <v>4.32</v>
      </c>
    </row>
    <row r="632" spans="1:1">
      <c r="A632">
        <f>SaaS_Financials__2[[#This Row],[Monthly_Churn_Rate_Pct]]</f>
        <v>6.87</v>
      </c>
    </row>
    <row r="633" spans="1:1">
      <c r="A633">
        <f>SaaS_Financials__2[[#This Row],[Monthly_Churn_Rate_Pct]]</f>
        <v>7.42</v>
      </c>
    </row>
    <row r="634" spans="1:1">
      <c r="A634">
        <f>SaaS_Financials__2[[#This Row],[Monthly_Churn_Rate_Pct]]</f>
        <v>10.18</v>
      </c>
    </row>
    <row r="635" spans="1:1">
      <c r="A635">
        <f>SaaS_Financials__2[[#This Row],[Monthly_Churn_Rate_Pct]]</f>
        <v>1.97</v>
      </c>
    </row>
    <row r="636" spans="1:1">
      <c r="A636">
        <f>SaaS_Financials__2[[#This Row],[Monthly_Churn_Rate_Pct]]</f>
        <v>6.15</v>
      </c>
    </row>
    <row r="637" spans="1:1">
      <c r="A637">
        <f>SaaS_Financials__2[[#This Row],[Monthly_Churn_Rate_Pct]]</f>
        <v>11.78</v>
      </c>
    </row>
    <row r="638" spans="1:1">
      <c r="A638">
        <f>SaaS_Financials__2[[#This Row],[Monthly_Churn_Rate_Pct]]</f>
        <v>10.17</v>
      </c>
    </row>
    <row r="639" spans="1:1">
      <c r="A639">
        <f>SaaS_Financials__2[[#This Row],[Monthly_Churn_Rate_Pct]]</f>
        <v>8.11</v>
      </c>
    </row>
    <row r="640" spans="1:1">
      <c r="A640">
        <f>SaaS_Financials__2[[#This Row],[Monthly_Churn_Rate_Pct]]</f>
        <v>8.85</v>
      </c>
    </row>
    <row r="641" spans="1:1">
      <c r="A641">
        <f>SaaS_Financials__2[[#This Row],[Monthly_Churn_Rate_Pct]]</f>
        <v>1.57</v>
      </c>
    </row>
    <row r="642" spans="1:1">
      <c r="A642">
        <f>SaaS_Financials__2[[#This Row],[Monthly_Churn_Rate_Pct]]</f>
        <v>1.84</v>
      </c>
    </row>
    <row r="643" spans="1:1">
      <c r="A643">
        <f>SaaS_Financials__2[[#This Row],[Monthly_Churn_Rate_Pct]]</f>
        <v>7.21</v>
      </c>
    </row>
    <row r="644" spans="1:1">
      <c r="A644">
        <f>SaaS_Financials__2[[#This Row],[Monthly_Churn_Rate_Pct]]</f>
        <v>11.54</v>
      </c>
    </row>
    <row r="645" spans="1:1">
      <c r="A645">
        <f>SaaS_Financials__2[[#This Row],[Monthly_Churn_Rate_Pct]]</f>
        <v>8.41</v>
      </c>
    </row>
    <row r="646" spans="1:1">
      <c r="A646">
        <f>SaaS_Financials__2[[#This Row],[Monthly_Churn_Rate_Pct]]</f>
        <v>2.19</v>
      </c>
    </row>
    <row r="647" spans="1:1">
      <c r="A647">
        <f>SaaS_Financials__2[[#This Row],[Monthly_Churn_Rate_Pct]]</f>
        <v>7.03</v>
      </c>
    </row>
    <row r="648" spans="1:1">
      <c r="A648">
        <f>SaaS_Financials__2[[#This Row],[Monthly_Churn_Rate_Pct]]</f>
        <v>11.4</v>
      </c>
    </row>
    <row r="649" spans="1:1">
      <c r="A649">
        <f>SaaS_Financials__2[[#This Row],[Monthly_Churn_Rate_Pct]]</f>
        <v>3.85</v>
      </c>
    </row>
    <row r="650" spans="1:1">
      <c r="A650">
        <f>SaaS_Financials__2[[#This Row],[Monthly_Churn_Rate_Pct]]</f>
        <v>5.36</v>
      </c>
    </row>
    <row r="651" spans="1:1">
      <c r="A651">
        <f>SaaS_Financials__2[[#This Row],[Monthly_Churn_Rate_Pct]]</f>
        <v>8.4499999999999993</v>
      </c>
    </row>
    <row r="652" spans="1:1">
      <c r="A652">
        <f>SaaS_Financials__2[[#This Row],[Monthly_Churn_Rate_Pct]]</f>
        <v>1.01</v>
      </c>
    </row>
    <row r="653" spans="1:1">
      <c r="A653">
        <f>SaaS_Financials__2[[#This Row],[Monthly_Churn_Rate_Pct]]</f>
        <v>4.78</v>
      </c>
    </row>
    <row r="654" spans="1:1">
      <c r="A654">
        <f>SaaS_Financials__2[[#This Row],[Monthly_Churn_Rate_Pct]]</f>
        <v>9.75</v>
      </c>
    </row>
    <row r="655" spans="1:1">
      <c r="A655">
        <f>SaaS_Financials__2[[#This Row],[Monthly_Churn_Rate_Pct]]</f>
        <v>6.09</v>
      </c>
    </row>
    <row r="656" spans="1:1">
      <c r="A656">
        <f>SaaS_Financials__2[[#This Row],[Monthly_Churn_Rate_Pct]]</f>
        <v>1.62</v>
      </c>
    </row>
    <row r="657" spans="1:1">
      <c r="A657">
        <f>SaaS_Financials__2[[#This Row],[Monthly_Churn_Rate_Pct]]</f>
        <v>7.79</v>
      </c>
    </row>
    <row r="658" spans="1:1">
      <c r="A658">
        <f>SaaS_Financials__2[[#This Row],[Monthly_Churn_Rate_Pct]]</f>
        <v>3.89</v>
      </c>
    </row>
    <row r="659" spans="1:1">
      <c r="A659">
        <f>SaaS_Financials__2[[#This Row],[Monthly_Churn_Rate_Pct]]</f>
        <v>4.1399999999999997</v>
      </c>
    </row>
    <row r="660" spans="1:1">
      <c r="A660">
        <f>SaaS_Financials__2[[#This Row],[Monthly_Churn_Rate_Pct]]</f>
        <v>8.69</v>
      </c>
    </row>
    <row r="661" spans="1:1">
      <c r="A661">
        <f>SaaS_Financials__2[[#This Row],[Monthly_Churn_Rate_Pct]]</f>
        <v>0.87</v>
      </c>
    </row>
    <row r="662" spans="1:1">
      <c r="A662">
        <f>SaaS_Financials__2[[#This Row],[Monthly_Churn_Rate_Pct]]</f>
        <v>5.04</v>
      </c>
    </row>
    <row r="663" spans="1:1">
      <c r="A663">
        <f>SaaS_Financials__2[[#This Row],[Monthly_Churn_Rate_Pct]]</f>
        <v>6.95</v>
      </c>
    </row>
    <row r="664" spans="1:1">
      <c r="A664">
        <f>SaaS_Financials__2[[#This Row],[Monthly_Churn_Rate_Pct]]</f>
        <v>9.99</v>
      </c>
    </row>
    <row r="665" spans="1:1">
      <c r="A665">
        <f>SaaS_Financials__2[[#This Row],[Monthly_Churn_Rate_Pct]]</f>
        <v>6.32</v>
      </c>
    </row>
    <row r="666" spans="1:1">
      <c r="A666">
        <f>SaaS_Financials__2[[#This Row],[Monthly_Churn_Rate_Pct]]</f>
        <v>1.93</v>
      </c>
    </row>
    <row r="667" spans="1:1">
      <c r="A667">
        <f>SaaS_Financials__2[[#This Row],[Monthly_Churn_Rate_Pct]]</f>
        <v>4.16</v>
      </c>
    </row>
    <row r="668" spans="1:1">
      <c r="A668">
        <f>SaaS_Financials__2[[#This Row],[Monthly_Churn_Rate_Pct]]</f>
        <v>2.52</v>
      </c>
    </row>
    <row r="669" spans="1:1">
      <c r="A669">
        <f>SaaS_Financials__2[[#This Row],[Monthly_Churn_Rate_Pct]]</f>
        <v>1.31</v>
      </c>
    </row>
    <row r="670" spans="1:1">
      <c r="A670">
        <f>SaaS_Financials__2[[#This Row],[Monthly_Churn_Rate_Pct]]</f>
        <v>6.73</v>
      </c>
    </row>
    <row r="671" spans="1:1">
      <c r="A671">
        <f>SaaS_Financials__2[[#This Row],[Monthly_Churn_Rate_Pct]]</f>
        <v>7.02</v>
      </c>
    </row>
    <row r="672" spans="1:1">
      <c r="A672">
        <f>SaaS_Financials__2[[#This Row],[Monthly_Churn_Rate_Pct]]</f>
        <v>2.89</v>
      </c>
    </row>
    <row r="673" spans="1:1">
      <c r="A673">
        <f>SaaS_Financials__2[[#This Row],[Monthly_Churn_Rate_Pct]]</f>
        <v>0.76</v>
      </c>
    </row>
    <row r="674" spans="1:1">
      <c r="A674">
        <f>SaaS_Financials__2[[#This Row],[Monthly_Churn_Rate_Pct]]</f>
        <v>8.7100000000000009</v>
      </c>
    </row>
    <row r="675" spans="1:1">
      <c r="A675">
        <f>SaaS_Financials__2[[#This Row],[Monthly_Churn_Rate_Pct]]</f>
        <v>10.99</v>
      </c>
    </row>
    <row r="676" spans="1:1">
      <c r="A676">
        <f>SaaS_Financials__2[[#This Row],[Monthly_Churn_Rate_Pct]]</f>
        <v>11.18</v>
      </c>
    </row>
    <row r="677" spans="1:1">
      <c r="A677">
        <f>SaaS_Financials__2[[#This Row],[Monthly_Churn_Rate_Pct]]</f>
        <v>5.08</v>
      </c>
    </row>
    <row r="678" spans="1:1">
      <c r="A678">
        <f>SaaS_Financials__2[[#This Row],[Monthly_Churn_Rate_Pct]]</f>
        <v>5.83</v>
      </c>
    </row>
    <row r="679" spans="1:1">
      <c r="A679">
        <f>SaaS_Financials__2[[#This Row],[Monthly_Churn_Rate_Pct]]</f>
        <v>3.39</v>
      </c>
    </row>
    <row r="680" spans="1:1">
      <c r="A680">
        <f>SaaS_Financials__2[[#This Row],[Monthly_Churn_Rate_Pct]]</f>
        <v>8.25</v>
      </c>
    </row>
    <row r="681" spans="1:1">
      <c r="A681">
        <f>SaaS_Financials__2[[#This Row],[Monthly_Churn_Rate_Pct]]</f>
        <v>1.19</v>
      </c>
    </row>
    <row r="682" spans="1:1">
      <c r="A682">
        <f>SaaS_Financials__2[[#This Row],[Monthly_Churn_Rate_Pct]]</f>
        <v>5.78</v>
      </c>
    </row>
    <row r="683" spans="1:1">
      <c r="A683">
        <f>SaaS_Financials__2[[#This Row],[Monthly_Churn_Rate_Pct]]</f>
        <v>6.17</v>
      </c>
    </row>
    <row r="684" spans="1:1">
      <c r="A684">
        <f>SaaS_Financials__2[[#This Row],[Monthly_Churn_Rate_Pct]]</f>
        <v>4.1100000000000003</v>
      </c>
    </row>
    <row r="685" spans="1:1">
      <c r="A685">
        <f>SaaS_Financials__2[[#This Row],[Monthly_Churn_Rate_Pct]]</f>
        <v>7.72</v>
      </c>
    </row>
    <row r="686" spans="1:1">
      <c r="A686">
        <f>SaaS_Financials__2[[#This Row],[Monthly_Churn_Rate_Pct]]</f>
        <v>2.2999999999999998</v>
      </c>
    </row>
    <row r="687" spans="1:1">
      <c r="A687">
        <f>SaaS_Financials__2[[#This Row],[Monthly_Churn_Rate_Pct]]</f>
        <v>5.52</v>
      </c>
    </row>
    <row r="688" spans="1:1">
      <c r="A688">
        <f>SaaS_Financials__2[[#This Row],[Monthly_Churn_Rate_Pct]]</f>
        <v>1.47</v>
      </c>
    </row>
    <row r="689" spans="1:1">
      <c r="A689">
        <f>SaaS_Financials__2[[#This Row],[Monthly_Churn_Rate_Pct]]</f>
        <v>7.94</v>
      </c>
    </row>
    <row r="690" spans="1:1">
      <c r="A690">
        <f>SaaS_Financials__2[[#This Row],[Monthly_Churn_Rate_Pct]]</f>
        <v>1.07</v>
      </c>
    </row>
    <row r="691" spans="1:1">
      <c r="A691">
        <f>SaaS_Financials__2[[#This Row],[Monthly_Churn_Rate_Pct]]</f>
        <v>6.9</v>
      </c>
    </row>
    <row r="692" spans="1:1">
      <c r="A692">
        <f>SaaS_Financials__2[[#This Row],[Monthly_Churn_Rate_Pct]]</f>
        <v>1.48</v>
      </c>
    </row>
    <row r="693" spans="1:1">
      <c r="A693">
        <f>SaaS_Financials__2[[#This Row],[Monthly_Churn_Rate_Pct]]</f>
        <v>4.54</v>
      </c>
    </row>
    <row r="694" spans="1:1">
      <c r="A694">
        <f>SaaS_Financials__2[[#This Row],[Monthly_Churn_Rate_Pct]]</f>
        <v>10.48</v>
      </c>
    </row>
    <row r="695" spans="1:1">
      <c r="A695">
        <f>SaaS_Financials__2[[#This Row],[Monthly_Churn_Rate_Pct]]</f>
        <v>9.92</v>
      </c>
    </row>
    <row r="696" spans="1:1">
      <c r="A696">
        <f>SaaS_Financials__2[[#This Row],[Monthly_Churn_Rate_Pct]]</f>
        <v>4.16</v>
      </c>
    </row>
    <row r="697" spans="1:1">
      <c r="A697">
        <f>SaaS_Financials__2[[#This Row],[Monthly_Churn_Rate_Pct]]</f>
        <v>11.64</v>
      </c>
    </row>
    <row r="698" spans="1:1">
      <c r="A698">
        <f>SaaS_Financials__2[[#This Row],[Monthly_Churn_Rate_Pct]]</f>
        <v>2.19</v>
      </c>
    </row>
    <row r="699" spans="1:1">
      <c r="A699">
        <f>SaaS_Financials__2[[#This Row],[Monthly_Churn_Rate_Pct]]</f>
        <v>0.99</v>
      </c>
    </row>
    <row r="700" spans="1:1">
      <c r="A700">
        <f>SaaS_Financials__2[[#This Row],[Monthly_Churn_Rate_Pct]]</f>
        <v>7.63</v>
      </c>
    </row>
    <row r="701" spans="1:1">
      <c r="A701">
        <f>SaaS_Financials__2[[#This Row],[Monthly_Churn_Rate_Pct]]</f>
        <v>8.67</v>
      </c>
    </row>
    <row r="702" spans="1:1">
      <c r="A702">
        <f>SaaS_Financials__2[[#This Row],[Monthly_Churn_Rate_Pct]]</f>
        <v>2.0499999999999998</v>
      </c>
    </row>
    <row r="703" spans="1:1">
      <c r="A703">
        <f>SaaS_Financials__2[[#This Row],[Monthly_Churn_Rate_Pct]]</f>
        <v>10.54</v>
      </c>
    </row>
    <row r="704" spans="1:1">
      <c r="A704">
        <f>SaaS_Financials__2[[#This Row],[Monthly_Churn_Rate_Pct]]</f>
        <v>6.3</v>
      </c>
    </row>
    <row r="705" spans="1:1">
      <c r="A705">
        <f>SaaS_Financials__2[[#This Row],[Monthly_Churn_Rate_Pct]]</f>
        <v>5.03</v>
      </c>
    </row>
    <row r="706" spans="1:1">
      <c r="A706">
        <f>SaaS_Financials__2[[#This Row],[Monthly_Churn_Rate_Pct]]</f>
        <v>2.75</v>
      </c>
    </row>
    <row r="707" spans="1:1">
      <c r="A707">
        <f>SaaS_Financials__2[[#This Row],[Monthly_Churn_Rate_Pct]]</f>
        <v>2.14</v>
      </c>
    </row>
    <row r="708" spans="1:1">
      <c r="A708">
        <f>SaaS_Financials__2[[#This Row],[Monthly_Churn_Rate_Pct]]</f>
        <v>1.17</v>
      </c>
    </row>
    <row r="709" spans="1:1">
      <c r="A709">
        <f>SaaS_Financials__2[[#This Row],[Monthly_Churn_Rate_Pct]]</f>
        <v>2.37</v>
      </c>
    </row>
    <row r="710" spans="1:1">
      <c r="A710">
        <f>SaaS_Financials__2[[#This Row],[Monthly_Churn_Rate_Pct]]</f>
        <v>1.1200000000000001</v>
      </c>
    </row>
    <row r="711" spans="1:1">
      <c r="A711">
        <f>SaaS_Financials__2[[#This Row],[Monthly_Churn_Rate_Pct]]</f>
        <v>4.7300000000000004</v>
      </c>
    </row>
    <row r="712" spans="1:1">
      <c r="A712">
        <f>SaaS_Financials__2[[#This Row],[Monthly_Churn_Rate_Pct]]</f>
        <v>4.1399999999999997</v>
      </c>
    </row>
    <row r="713" spans="1:1">
      <c r="A713">
        <f>SaaS_Financials__2[[#This Row],[Monthly_Churn_Rate_Pct]]</f>
        <v>9.7799999999999994</v>
      </c>
    </row>
    <row r="714" spans="1:1">
      <c r="A714">
        <f>SaaS_Financials__2[[#This Row],[Monthly_Churn_Rate_Pct]]</f>
        <v>5.62</v>
      </c>
    </row>
    <row r="715" spans="1:1">
      <c r="A715">
        <f>SaaS_Financials__2[[#This Row],[Monthly_Churn_Rate_Pct]]</f>
        <v>1.97</v>
      </c>
    </row>
    <row r="716" spans="1:1">
      <c r="A716">
        <f>SaaS_Financials__2[[#This Row],[Monthly_Churn_Rate_Pct]]</f>
        <v>2.78</v>
      </c>
    </row>
    <row r="717" spans="1:1">
      <c r="A717">
        <f>SaaS_Financials__2[[#This Row],[Monthly_Churn_Rate_Pct]]</f>
        <v>6.92</v>
      </c>
    </row>
    <row r="718" spans="1:1">
      <c r="A718">
        <f>SaaS_Financials__2[[#This Row],[Monthly_Churn_Rate_Pct]]</f>
        <v>6.76</v>
      </c>
    </row>
    <row r="719" spans="1:1">
      <c r="A719">
        <f>SaaS_Financials__2[[#This Row],[Monthly_Churn_Rate_Pct]]</f>
        <v>5.0199999999999996</v>
      </c>
    </row>
    <row r="720" spans="1:1">
      <c r="A720">
        <f>SaaS_Financials__2[[#This Row],[Monthly_Churn_Rate_Pct]]</f>
        <v>11.42</v>
      </c>
    </row>
    <row r="721" spans="1:1">
      <c r="A721">
        <f>SaaS_Financials__2[[#This Row],[Monthly_Churn_Rate_Pct]]</f>
        <v>2.69</v>
      </c>
    </row>
    <row r="722" spans="1:1">
      <c r="A722">
        <f>SaaS_Financials__2[[#This Row],[Monthly_Churn_Rate_Pct]]</f>
        <v>1.35</v>
      </c>
    </row>
    <row r="723" spans="1:1">
      <c r="A723">
        <f>SaaS_Financials__2[[#This Row],[Monthly_Churn_Rate_Pct]]</f>
        <v>6.8</v>
      </c>
    </row>
    <row r="724" spans="1:1">
      <c r="A724">
        <f>SaaS_Financials__2[[#This Row],[Monthly_Churn_Rate_Pct]]</f>
        <v>6.83</v>
      </c>
    </row>
    <row r="725" spans="1:1">
      <c r="A725">
        <f>SaaS_Financials__2[[#This Row],[Monthly_Churn_Rate_Pct]]</f>
        <v>1.1000000000000001</v>
      </c>
    </row>
    <row r="726" spans="1:1">
      <c r="A726">
        <f>SaaS_Financials__2[[#This Row],[Monthly_Churn_Rate_Pct]]</f>
        <v>8.33</v>
      </c>
    </row>
    <row r="727" spans="1:1">
      <c r="A727">
        <f>SaaS_Financials__2[[#This Row],[Monthly_Churn_Rate_Pct]]</f>
        <v>8.1199999999999992</v>
      </c>
    </row>
    <row r="728" spans="1:1">
      <c r="A728">
        <f>SaaS_Financials__2[[#This Row],[Monthly_Churn_Rate_Pct]]</f>
        <v>4.25</v>
      </c>
    </row>
    <row r="729" spans="1:1">
      <c r="A729">
        <f>SaaS_Financials__2[[#This Row],[Monthly_Churn_Rate_Pct]]</f>
        <v>4.6399999999999997</v>
      </c>
    </row>
    <row r="730" spans="1:1">
      <c r="A730">
        <f>SaaS_Financials__2[[#This Row],[Monthly_Churn_Rate_Pct]]</f>
        <v>8.31</v>
      </c>
    </row>
    <row r="731" spans="1:1">
      <c r="A731">
        <f>SaaS_Financials__2[[#This Row],[Monthly_Churn_Rate_Pct]]</f>
        <v>2.38</v>
      </c>
    </row>
    <row r="732" spans="1:1">
      <c r="A732">
        <f>SaaS_Financials__2[[#This Row],[Monthly_Churn_Rate_Pct]]</f>
        <v>11.02</v>
      </c>
    </row>
    <row r="733" spans="1:1">
      <c r="A733">
        <f>SaaS_Financials__2[[#This Row],[Monthly_Churn_Rate_Pct]]</f>
        <v>7.87</v>
      </c>
    </row>
    <row r="734" spans="1:1">
      <c r="A734">
        <f>SaaS_Financials__2[[#This Row],[Monthly_Churn_Rate_Pct]]</f>
        <v>1.42</v>
      </c>
    </row>
    <row r="735" spans="1:1">
      <c r="A735">
        <f>SaaS_Financials__2[[#This Row],[Monthly_Churn_Rate_Pct]]</f>
        <v>8.24</v>
      </c>
    </row>
    <row r="736" spans="1:1">
      <c r="A736">
        <f>SaaS_Financials__2[[#This Row],[Monthly_Churn_Rate_Pct]]</f>
        <v>11.87</v>
      </c>
    </row>
    <row r="737" spans="1:1">
      <c r="A737">
        <f>SaaS_Financials__2[[#This Row],[Monthly_Churn_Rate_Pct]]</f>
        <v>1.68</v>
      </c>
    </row>
    <row r="738" spans="1:1">
      <c r="A738">
        <f>SaaS_Financials__2[[#This Row],[Monthly_Churn_Rate_Pct]]</f>
        <v>6.73</v>
      </c>
    </row>
    <row r="739" spans="1:1">
      <c r="A739">
        <f>SaaS_Financials__2[[#This Row],[Monthly_Churn_Rate_Pct]]</f>
        <v>11.14</v>
      </c>
    </row>
    <row r="740" spans="1:1">
      <c r="A740">
        <f>SaaS_Financials__2[[#This Row],[Monthly_Churn_Rate_Pct]]</f>
        <v>10.97</v>
      </c>
    </row>
    <row r="741" spans="1:1">
      <c r="A741">
        <f>SaaS_Financials__2[[#This Row],[Monthly_Churn_Rate_Pct]]</f>
        <v>5.78</v>
      </c>
    </row>
    <row r="742" spans="1:1">
      <c r="A742">
        <f>SaaS_Financials__2[[#This Row],[Monthly_Churn_Rate_Pct]]</f>
        <v>5.5</v>
      </c>
    </row>
    <row r="743" spans="1:1">
      <c r="A743">
        <f>SaaS_Financials__2[[#This Row],[Monthly_Churn_Rate_Pct]]</f>
        <v>11.34</v>
      </c>
    </row>
    <row r="744" spans="1:1">
      <c r="A744">
        <f>SaaS_Financials__2[[#This Row],[Monthly_Churn_Rate_Pct]]</f>
        <v>10.63</v>
      </c>
    </row>
    <row r="745" spans="1:1">
      <c r="A745">
        <f>SaaS_Financials__2[[#This Row],[Monthly_Churn_Rate_Pct]]</f>
        <v>2.33</v>
      </c>
    </row>
    <row r="746" spans="1:1">
      <c r="A746">
        <f>SaaS_Financials__2[[#This Row],[Monthly_Churn_Rate_Pct]]</f>
        <v>1.99</v>
      </c>
    </row>
    <row r="747" spans="1:1">
      <c r="A747">
        <f>SaaS_Financials__2[[#This Row],[Monthly_Churn_Rate_Pct]]</f>
        <v>1.88</v>
      </c>
    </row>
    <row r="748" spans="1:1">
      <c r="A748">
        <f>SaaS_Financials__2[[#This Row],[Monthly_Churn_Rate_Pct]]</f>
        <v>0.56999999999999995</v>
      </c>
    </row>
    <row r="749" spans="1:1">
      <c r="A749">
        <f>SaaS_Financials__2[[#This Row],[Monthly_Churn_Rate_Pct]]</f>
        <v>4.9400000000000004</v>
      </c>
    </row>
    <row r="750" spans="1:1">
      <c r="A750">
        <f>SaaS_Financials__2[[#This Row],[Monthly_Churn_Rate_Pct]]</f>
        <v>9.5</v>
      </c>
    </row>
    <row r="751" spans="1:1">
      <c r="A751">
        <f>SaaS_Financials__2[[#This Row],[Monthly_Churn_Rate_Pct]]</f>
        <v>11.15</v>
      </c>
    </row>
    <row r="752" spans="1:1">
      <c r="A752">
        <f>SaaS_Financials__2[[#This Row],[Monthly_Churn_Rate_Pct]]</f>
        <v>1.02</v>
      </c>
    </row>
    <row r="753" spans="1:1">
      <c r="A753">
        <f>SaaS_Financials__2[[#This Row],[Monthly_Churn_Rate_Pct]]</f>
        <v>7.54</v>
      </c>
    </row>
    <row r="754" spans="1:1">
      <c r="A754">
        <f>SaaS_Financials__2[[#This Row],[Monthly_Churn_Rate_Pct]]</f>
        <v>3.81</v>
      </c>
    </row>
    <row r="755" spans="1:1">
      <c r="A755">
        <f>SaaS_Financials__2[[#This Row],[Monthly_Churn_Rate_Pct]]</f>
        <v>4.0199999999999996</v>
      </c>
    </row>
    <row r="756" spans="1:1">
      <c r="A756">
        <f>SaaS_Financials__2[[#This Row],[Monthly_Churn_Rate_Pct]]</f>
        <v>11.24</v>
      </c>
    </row>
    <row r="757" spans="1:1">
      <c r="A757">
        <f>SaaS_Financials__2[[#This Row],[Monthly_Churn_Rate_Pct]]</f>
        <v>1.64</v>
      </c>
    </row>
    <row r="758" spans="1:1">
      <c r="A758">
        <f>SaaS_Financials__2[[#This Row],[Monthly_Churn_Rate_Pct]]</f>
        <v>2.72</v>
      </c>
    </row>
    <row r="759" spans="1:1">
      <c r="A759">
        <f>SaaS_Financials__2[[#This Row],[Monthly_Churn_Rate_Pct]]</f>
        <v>3.85</v>
      </c>
    </row>
    <row r="760" spans="1:1">
      <c r="A760">
        <f>SaaS_Financials__2[[#This Row],[Monthly_Churn_Rate_Pct]]</f>
        <v>5.57</v>
      </c>
    </row>
    <row r="761" spans="1:1">
      <c r="A761">
        <f>SaaS_Financials__2[[#This Row],[Monthly_Churn_Rate_Pct]]</f>
        <v>6.91</v>
      </c>
    </row>
    <row r="762" spans="1:1">
      <c r="A762">
        <f>SaaS_Financials__2[[#This Row],[Monthly_Churn_Rate_Pct]]</f>
        <v>6.13</v>
      </c>
    </row>
    <row r="763" spans="1:1">
      <c r="A763">
        <f>SaaS_Financials__2[[#This Row],[Monthly_Churn_Rate_Pct]]</f>
        <v>11.53</v>
      </c>
    </row>
    <row r="764" spans="1:1">
      <c r="A764">
        <f>SaaS_Financials__2[[#This Row],[Monthly_Churn_Rate_Pct]]</f>
        <v>7.52</v>
      </c>
    </row>
    <row r="765" spans="1:1">
      <c r="A765">
        <f>SaaS_Financials__2[[#This Row],[Monthly_Churn_Rate_Pct]]</f>
        <v>10.58</v>
      </c>
    </row>
    <row r="766" spans="1:1">
      <c r="A766">
        <f>SaaS_Financials__2[[#This Row],[Monthly_Churn_Rate_Pct]]</f>
        <v>11.94</v>
      </c>
    </row>
    <row r="767" spans="1:1">
      <c r="A767">
        <f>SaaS_Financials__2[[#This Row],[Monthly_Churn_Rate_Pct]]</f>
        <v>1.46</v>
      </c>
    </row>
    <row r="768" spans="1:1">
      <c r="A768">
        <f>SaaS_Financials__2[[#This Row],[Monthly_Churn_Rate_Pct]]</f>
        <v>0.86</v>
      </c>
    </row>
    <row r="769" spans="1:1">
      <c r="A769">
        <f>SaaS_Financials__2[[#This Row],[Monthly_Churn_Rate_Pct]]</f>
        <v>1.4</v>
      </c>
    </row>
    <row r="770" spans="1:1">
      <c r="A770">
        <f>SaaS_Financials__2[[#This Row],[Monthly_Churn_Rate_Pct]]</f>
        <v>8.25</v>
      </c>
    </row>
    <row r="771" spans="1:1">
      <c r="A771">
        <f>SaaS_Financials__2[[#This Row],[Monthly_Churn_Rate_Pct]]</f>
        <v>3.42</v>
      </c>
    </row>
    <row r="772" spans="1:1">
      <c r="A772">
        <f>SaaS_Financials__2[[#This Row],[Monthly_Churn_Rate_Pct]]</f>
        <v>9.58</v>
      </c>
    </row>
    <row r="773" spans="1:1">
      <c r="A773">
        <f>SaaS_Financials__2[[#This Row],[Monthly_Churn_Rate_Pct]]</f>
        <v>7.06</v>
      </c>
    </row>
    <row r="774" spans="1:1">
      <c r="A774">
        <f>SaaS_Financials__2[[#This Row],[Monthly_Churn_Rate_Pct]]</f>
        <v>0.65</v>
      </c>
    </row>
    <row r="775" spans="1:1">
      <c r="A775">
        <f>SaaS_Financials__2[[#This Row],[Monthly_Churn_Rate_Pct]]</f>
        <v>4.49</v>
      </c>
    </row>
    <row r="776" spans="1:1">
      <c r="A776">
        <f>SaaS_Financials__2[[#This Row],[Monthly_Churn_Rate_Pct]]</f>
        <v>10.73</v>
      </c>
    </row>
    <row r="777" spans="1:1">
      <c r="A777">
        <f>SaaS_Financials__2[[#This Row],[Monthly_Churn_Rate_Pct]]</f>
        <v>47</v>
      </c>
    </row>
    <row r="778" spans="1:1">
      <c r="A778">
        <f>SaaS_Financials__2[[#This Row],[Monthly_Churn_Rate_Pct]]</f>
        <v>6.74</v>
      </c>
    </row>
    <row r="779" spans="1:1">
      <c r="A779">
        <f>SaaS_Financials__2[[#This Row],[Monthly_Churn_Rate_Pct]]</f>
        <v>3.68</v>
      </c>
    </row>
    <row r="780" spans="1:1">
      <c r="A780">
        <f>SaaS_Financials__2[[#This Row],[Monthly_Churn_Rate_Pct]]</f>
        <v>6.17</v>
      </c>
    </row>
    <row r="781" spans="1:1">
      <c r="A781">
        <f>SaaS_Financials__2[[#This Row],[Monthly_Churn_Rate_Pct]]</f>
        <v>0.8</v>
      </c>
    </row>
    <row r="782" spans="1:1">
      <c r="A782">
        <f>SaaS_Financials__2[[#This Row],[Monthly_Churn_Rate_Pct]]</f>
        <v>11.08</v>
      </c>
    </row>
    <row r="783" spans="1:1">
      <c r="A783">
        <f>SaaS_Financials__2[[#This Row],[Monthly_Churn_Rate_Pct]]</f>
        <v>2.57</v>
      </c>
    </row>
    <row r="784" spans="1:1">
      <c r="A784">
        <f>SaaS_Financials__2[[#This Row],[Monthly_Churn_Rate_Pct]]</f>
        <v>11.41</v>
      </c>
    </row>
    <row r="785" spans="1:1">
      <c r="A785">
        <f>SaaS_Financials__2[[#This Row],[Monthly_Churn_Rate_Pct]]</f>
        <v>6.83</v>
      </c>
    </row>
    <row r="786" spans="1:1">
      <c r="A786">
        <f>SaaS_Financials__2[[#This Row],[Monthly_Churn_Rate_Pct]]</f>
        <v>11.78</v>
      </c>
    </row>
    <row r="787" spans="1:1">
      <c r="A787">
        <f>SaaS_Financials__2[[#This Row],[Monthly_Churn_Rate_Pct]]</f>
        <v>7.18</v>
      </c>
    </row>
    <row r="788" spans="1:1">
      <c r="A788">
        <f>SaaS_Financials__2[[#This Row],[Monthly_Churn_Rate_Pct]]</f>
        <v>2.12</v>
      </c>
    </row>
    <row r="789" spans="1:1">
      <c r="A789">
        <f>SaaS_Financials__2[[#This Row],[Monthly_Churn_Rate_Pct]]</f>
        <v>9.43</v>
      </c>
    </row>
    <row r="790" spans="1:1">
      <c r="A790">
        <f>SaaS_Financials__2[[#This Row],[Monthly_Churn_Rate_Pct]]</f>
        <v>8.4600000000000009</v>
      </c>
    </row>
    <row r="791" spans="1:1">
      <c r="A791">
        <f>SaaS_Financials__2[[#This Row],[Monthly_Churn_Rate_Pct]]</f>
        <v>5.68</v>
      </c>
    </row>
    <row r="792" spans="1:1">
      <c r="A792">
        <f>SaaS_Financials__2[[#This Row],[Monthly_Churn_Rate_Pct]]</f>
        <v>11.07</v>
      </c>
    </row>
    <row r="793" spans="1:1">
      <c r="A793">
        <f>SaaS_Financials__2[[#This Row],[Monthly_Churn_Rate_Pct]]</f>
        <v>8.69</v>
      </c>
    </row>
    <row r="794" spans="1:1">
      <c r="A794">
        <f>SaaS_Financials__2[[#This Row],[Monthly_Churn_Rate_Pct]]</f>
        <v>5.52</v>
      </c>
    </row>
    <row r="795" spans="1:1">
      <c r="A795">
        <f>SaaS_Financials__2[[#This Row],[Monthly_Churn_Rate_Pct]]</f>
        <v>7.46</v>
      </c>
    </row>
    <row r="796" spans="1:1">
      <c r="A796">
        <f>SaaS_Financials__2[[#This Row],[Monthly_Churn_Rate_Pct]]</f>
        <v>2.16</v>
      </c>
    </row>
    <row r="797" spans="1:1">
      <c r="A797">
        <f>SaaS_Financials__2[[#This Row],[Monthly_Churn_Rate_Pct]]</f>
        <v>1.83</v>
      </c>
    </row>
    <row r="798" spans="1:1">
      <c r="A798">
        <f>SaaS_Financials__2[[#This Row],[Monthly_Churn_Rate_Pct]]</f>
        <v>7.31</v>
      </c>
    </row>
    <row r="799" spans="1:1">
      <c r="A799">
        <f>SaaS_Financials__2[[#This Row],[Monthly_Churn_Rate_Pct]]</f>
        <v>1.83</v>
      </c>
    </row>
    <row r="800" spans="1:1">
      <c r="A800">
        <f>SaaS_Financials__2[[#This Row],[Monthly_Churn_Rate_Pct]]</f>
        <v>2.08</v>
      </c>
    </row>
    <row r="801" spans="1:1">
      <c r="A801">
        <f>SaaS_Financials__2[[#This Row],[Monthly_Churn_Rate_Pct]]</f>
        <v>11.47</v>
      </c>
    </row>
    <row r="802" spans="1:1">
      <c r="A802">
        <f>SaaS_Financials__2[[#This Row],[Monthly_Churn_Rate_Pct]]</f>
        <v>9.89</v>
      </c>
    </row>
    <row r="803" spans="1:1">
      <c r="A803">
        <f>SaaS_Financials__2[[#This Row],[Monthly_Churn_Rate_Pct]]</f>
        <v>8.99</v>
      </c>
    </row>
    <row r="804" spans="1:1">
      <c r="A804">
        <f>SaaS_Financials__2[[#This Row],[Monthly_Churn_Rate_Pct]]</f>
        <v>2.77</v>
      </c>
    </row>
    <row r="805" spans="1:1">
      <c r="A805">
        <f>SaaS_Financials__2[[#This Row],[Monthly_Churn_Rate_Pct]]</f>
        <v>7.17</v>
      </c>
    </row>
    <row r="806" spans="1:1">
      <c r="A806">
        <f>SaaS_Financials__2[[#This Row],[Monthly_Churn_Rate_Pct]]</f>
        <v>30.89</v>
      </c>
    </row>
    <row r="807" spans="1:1">
      <c r="A807">
        <f>SaaS_Financials__2[[#This Row],[Monthly_Churn_Rate_Pct]]</f>
        <v>0.68</v>
      </c>
    </row>
    <row r="808" spans="1:1">
      <c r="A808">
        <f>SaaS_Financials__2[[#This Row],[Monthly_Churn_Rate_Pct]]</f>
        <v>2.62</v>
      </c>
    </row>
    <row r="809" spans="1:1">
      <c r="A809">
        <f>SaaS_Financials__2[[#This Row],[Monthly_Churn_Rate_Pct]]</f>
        <v>2.5</v>
      </c>
    </row>
    <row r="810" spans="1:1">
      <c r="A810">
        <f>SaaS_Financials__2[[#This Row],[Monthly_Churn_Rate_Pct]]</f>
        <v>6.95</v>
      </c>
    </row>
    <row r="811" spans="1:1">
      <c r="A811">
        <f>SaaS_Financials__2[[#This Row],[Monthly_Churn_Rate_Pct]]</f>
        <v>11.14</v>
      </c>
    </row>
    <row r="812" spans="1:1">
      <c r="A812">
        <f>SaaS_Financials__2[[#This Row],[Monthly_Churn_Rate_Pct]]</f>
        <v>4.1500000000000004</v>
      </c>
    </row>
    <row r="813" spans="1:1">
      <c r="A813">
        <f>SaaS_Financials__2[[#This Row],[Monthly_Churn_Rate_Pct]]</f>
        <v>10.23</v>
      </c>
    </row>
    <row r="814" spans="1:1">
      <c r="A814">
        <f>SaaS_Financials__2[[#This Row],[Monthly_Churn_Rate_Pct]]</f>
        <v>1.08</v>
      </c>
    </row>
    <row r="815" spans="1:1">
      <c r="A815">
        <f>SaaS_Financials__2[[#This Row],[Monthly_Churn_Rate_Pct]]</f>
        <v>1.69</v>
      </c>
    </row>
    <row r="816" spans="1:1">
      <c r="A816">
        <f>SaaS_Financials__2[[#This Row],[Monthly_Churn_Rate_Pct]]</f>
        <v>6.92</v>
      </c>
    </row>
    <row r="817" spans="1:1">
      <c r="A817">
        <f>SaaS_Financials__2[[#This Row],[Monthly_Churn_Rate_Pct]]</f>
        <v>8.8699999999999992</v>
      </c>
    </row>
    <row r="818" spans="1:1">
      <c r="A818">
        <f>SaaS_Financials__2[[#This Row],[Monthly_Churn_Rate_Pct]]</f>
        <v>10.63</v>
      </c>
    </row>
    <row r="819" spans="1:1">
      <c r="A819">
        <f>SaaS_Financials__2[[#This Row],[Monthly_Churn_Rate_Pct]]</f>
        <v>11.79</v>
      </c>
    </row>
    <row r="820" spans="1:1">
      <c r="A820">
        <f>SaaS_Financials__2[[#This Row],[Monthly_Churn_Rate_Pct]]</f>
        <v>1.03</v>
      </c>
    </row>
    <row r="821" spans="1:1">
      <c r="A821">
        <f>SaaS_Financials__2[[#This Row],[Monthly_Churn_Rate_Pct]]</f>
        <v>10.98</v>
      </c>
    </row>
    <row r="822" spans="1:1">
      <c r="A822">
        <f>SaaS_Financials__2[[#This Row],[Monthly_Churn_Rate_Pct]]</f>
        <v>4.3</v>
      </c>
    </row>
    <row r="823" spans="1:1">
      <c r="A823">
        <f>SaaS_Financials__2[[#This Row],[Monthly_Churn_Rate_Pct]]</f>
        <v>2.73</v>
      </c>
    </row>
    <row r="824" spans="1:1">
      <c r="A824">
        <f>SaaS_Financials__2[[#This Row],[Monthly_Churn_Rate_Pct]]</f>
        <v>10.5</v>
      </c>
    </row>
    <row r="825" spans="1:1">
      <c r="A825">
        <f>SaaS_Financials__2[[#This Row],[Monthly_Churn_Rate_Pct]]</f>
        <v>11.3</v>
      </c>
    </row>
    <row r="826" spans="1:1">
      <c r="A826">
        <f>SaaS_Financials__2[[#This Row],[Monthly_Churn_Rate_Pct]]</f>
        <v>8.49</v>
      </c>
    </row>
    <row r="827" spans="1:1">
      <c r="A827">
        <f>SaaS_Financials__2[[#This Row],[Monthly_Churn_Rate_Pct]]</f>
        <v>7.19</v>
      </c>
    </row>
    <row r="828" spans="1:1">
      <c r="A828">
        <f>SaaS_Financials__2[[#This Row],[Monthly_Churn_Rate_Pct]]</f>
        <v>11.62</v>
      </c>
    </row>
    <row r="829" spans="1:1">
      <c r="A829">
        <f>SaaS_Financials__2[[#This Row],[Monthly_Churn_Rate_Pct]]</f>
        <v>11.11</v>
      </c>
    </row>
    <row r="830" spans="1:1">
      <c r="A830">
        <f>SaaS_Financials__2[[#This Row],[Monthly_Churn_Rate_Pct]]</f>
        <v>8.06</v>
      </c>
    </row>
    <row r="831" spans="1:1">
      <c r="A831">
        <f>SaaS_Financials__2[[#This Row],[Monthly_Churn_Rate_Pct]]</f>
        <v>3.08</v>
      </c>
    </row>
    <row r="832" spans="1:1">
      <c r="A832">
        <f>SaaS_Financials__2[[#This Row],[Monthly_Churn_Rate_Pct]]</f>
        <v>0.62</v>
      </c>
    </row>
    <row r="833" spans="1:1">
      <c r="A833">
        <f>SaaS_Financials__2[[#This Row],[Monthly_Churn_Rate_Pct]]</f>
        <v>6.8</v>
      </c>
    </row>
    <row r="834" spans="1:1">
      <c r="A834">
        <f>SaaS_Financials__2[[#This Row],[Monthly_Churn_Rate_Pct]]</f>
        <v>5.34</v>
      </c>
    </row>
    <row r="835" spans="1:1">
      <c r="A835">
        <f>SaaS_Financials__2[[#This Row],[Monthly_Churn_Rate_Pct]]</f>
        <v>8.24</v>
      </c>
    </row>
    <row r="836" spans="1:1">
      <c r="A836">
        <f>SaaS_Financials__2[[#This Row],[Monthly_Churn_Rate_Pct]]</f>
        <v>0.89</v>
      </c>
    </row>
    <row r="837" spans="1:1">
      <c r="A837">
        <f>SaaS_Financials__2[[#This Row],[Monthly_Churn_Rate_Pct]]</f>
        <v>7.56</v>
      </c>
    </row>
    <row r="838" spans="1:1">
      <c r="A838">
        <f>SaaS_Financials__2[[#This Row],[Monthly_Churn_Rate_Pct]]</f>
        <v>2.85</v>
      </c>
    </row>
    <row r="839" spans="1:1">
      <c r="A839">
        <f>SaaS_Financials__2[[#This Row],[Monthly_Churn_Rate_Pct]]</f>
        <v>6.63</v>
      </c>
    </row>
    <row r="840" spans="1:1">
      <c r="A840">
        <f>SaaS_Financials__2[[#This Row],[Monthly_Churn_Rate_Pct]]</f>
        <v>7.16</v>
      </c>
    </row>
    <row r="841" spans="1:1">
      <c r="A841">
        <f>SaaS_Financials__2[[#This Row],[Monthly_Churn_Rate_Pct]]</f>
        <v>5.21</v>
      </c>
    </row>
    <row r="842" spans="1:1">
      <c r="A842">
        <f>SaaS_Financials__2[[#This Row],[Monthly_Churn_Rate_Pct]]</f>
        <v>8.5399999999999991</v>
      </c>
    </row>
    <row r="843" spans="1:1">
      <c r="A843">
        <f>SaaS_Financials__2[[#This Row],[Monthly_Churn_Rate_Pct]]</f>
        <v>5.56</v>
      </c>
    </row>
    <row r="844" spans="1:1">
      <c r="A844">
        <f>SaaS_Financials__2[[#This Row],[Monthly_Churn_Rate_Pct]]</f>
        <v>1.56</v>
      </c>
    </row>
    <row r="845" spans="1:1">
      <c r="A845">
        <f>SaaS_Financials__2[[#This Row],[Monthly_Churn_Rate_Pct]]</f>
        <v>8.17</v>
      </c>
    </row>
    <row r="846" spans="1:1">
      <c r="A846">
        <f>SaaS_Financials__2[[#This Row],[Monthly_Churn_Rate_Pct]]</f>
        <v>3.5</v>
      </c>
    </row>
    <row r="847" spans="1:1">
      <c r="A847">
        <f>SaaS_Financials__2[[#This Row],[Monthly_Churn_Rate_Pct]]</f>
        <v>5.66</v>
      </c>
    </row>
    <row r="848" spans="1:1">
      <c r="A848">
        <f>SaaS_Financials__2[[#This Row],[Monthly_Churn_Rate_Pct]]</f>
        <v>9.42</v>
      </c>
    </row>
    <row r="849" spans="1:1">
      <c r="A849">
        <f>SaaS_Financials__2[[#This Row],[Monthly_Churn_Rate_Pct]]</f>
        <v>9.61</v>
      </c>
    </row>
    <row r="850" spans="1:1">
      <c r="A850">
        <f>SaaS_Financials__2[[#This Row],[Monthly_Churn_Rate_Pct]]</f>
        <v>5.56</v>
      </c>
    </row>
    <row r="851" spans="1:1">
      <c r="A851">
        <f>SaaS_Financials__2[[#This Row],[Monthly_Churn_Rate_Pct]]</f>
        <v>5.57</v>
      </c>
    </row>
    <row r="852" spans="1:1">
      <c r="A852">
        <f>SaaS_Financials__2[[#This Row],[Monthly_Churn_Rate_Pct]]</f>
        <v>5.49</v>
      </c>
    </row>
    <row r="853" spans="1:1">
      <c r="A853">
        <f>SaaS_Financials__2[[#This Row],[Monthly_Churn_Rate_Pct]]</f>
        <v>9.75</v>
      </c>
    </row>
    <row r="854" spans="1:1">
      <c r="A854">
        <f>SaaS_Financials__2[[#This Row],[Monthly_Churn_Rate_Pct]]</f>
        <v>7.63</v>
      </c>
    </row>
    <row r="855" spans="1:1">
      <c r="A855">
        <f>SaaS_Financials__2[[#This Row],[Monthly_Churn_Rate_Pct]]</f>
        <v>6.76</v>
      </c>
    </row>
    <row r="856" spans="1:1">
      <c r="A856">
        <f>SaaS_Financials__2[[#This Row],[Monthly_Churn_Rate_Pct]]</f>
        <v>0.74</v>
      </c>
    </row>
    <row r="857" spans="1:1">
      <c r="A857">
        <f>SaaS_Financials__2[[#This Row],[Monthly_Churn_Rate_Pct]]</f>
        <v>7</v>
      </c>
    </row>
    <row r="858" spans="1:1">
      <c r="A858">
        <f>SaaS_Financials__2[[#This Row],[Monthly_Churn_Rate_Pct]]</f>
        <v>9.1300000000000008</v>
      </c>
    </row>
    <row r="859" spans="1:1">
      <c r="A859">
        <f>SaaS_Financials__2[[#This Row],[Monthly_Churn_Rate_Pct]]</f>
        <v>6.96</v>
      </c>
    </row>
    <row r="860" spans="1:1">
      <c r="A860">
        <f>SaaS_Financials__2[[#This Row],[Monthly_Churn_Rate_Pct]]</f>
        <v>1.62</v>
      </c>
    </row>
    <row r="861" spans="1:1">
      <c r="A861">
        <f>SaaS_Financials__2[[#This Row],[Monthly_Churn_Rate_Pct]]</f>
        <v>4.0999999999999996</v>
      </c>
    </row>
    <row r="862" spans="1:1">
      <c r="A862">
        <f>SaaS_Financials__2[[#This Row],[Monthly_Churn_Rate_Pct]]</f>
        <v>4.42</v>
      </c>
    </row>
    <row r="863" spans="1:1">
      <c r="A863">
        <f>SaaS_Financials__2[[#This Row],[Monthly_Churn_Rate_Pct]]</f>
        <v>8.18</v>
      </c>
    </row>
    <row r="864" spans="1:1">
      <c r="A864">
        <f>SaaS_Financials__2[[#This Row],[Monthly_Churn_Rate_Pct]]</f>
        <v>1.57</v>
      </c>
    </row>
    <row r="865" spans="1:1">
      <c r="A865">
        <f>SaaS_Financials__2[[#This Row],[Monthly_Churn_Rate_Pct]]</f>
        <v>5.48</v>
      </c>
    </row>
    <row r="866" spans="1:1">
      <c r="A866">
        <f>SaaS_Financials__2[[#This Row],[Monthly_Churn_Rate_Pct]]</f>
        <v>1.26</v>
      </c>
    </row>
    <row r="867" spans="1:1">
      <c r="A867">
        <f>SaaS_Financials__2[[#This Row],[Monthly_Churn_Rate_Pct]]</f>
        <v>3.53</v>
      </c>
    </row>
    <row r="868" spans="1:1">
      <c r="A868">
        <f>SaaS_Financials__2[[#This Row],[Monthly_Churn_Rate_Pct]]</f>
        <v>8.6999999999999993</v>
      </c>
    </row>
    <row r="869" spans="1:1">
      <c r="A869">
        <f>SaaS_Financials__2[[#This Row],[Monthly_Churn_Rate_Pct]]</f>
        <v>4.54</v>
      </c>
    </row>
    <row r="870" spans="1:1">
      <c r="A870">
        <f>SaaS_Financials__2[[#This Row],[Monthly_Churn_Rate_Pct]]</f>
        <v>5.32</v>
      </c>
    </row>
    <row r="871" spans="1:1">
      <c r="A871">
        <f>SaaS_Financials__2[[#This Row],[Monthly_Churn_Rate_Pct]]</f>
        <v>4.6100000000000003</v>
      </c>
    </row>
    <row r="872" spans="1:1">
      <c r="A872">
        <f>SaaS_Financials__2[[#This Row],[Monthly_Churn_Rate_Pct]]</f>
        <v>6.2</v>
      </c>
    </row>
    <row r="873" spans="1:1">
      <c r="A873">
        <f>SaaS_Financials__2[[#This Row],[Monthly_Churn_Rate_Pct]]</f>
        <v>4.76</v>
      </c>
    </row>
    <row r="874" spans="1:1">
      <c r="A874">
        <f>SaaS_Financials__2[[#This Row],[Monthly_Churn_Rate_Pct]]</f>
        <v>7.29</v>
      </c>
    </row>
    <row r="875" spans="1:1">
      <c r="A875">
        <f>SaaS_Financials__2[[#This Row],[Monthly_Churn_Rate_Pct]]</f>
        <v>3.42</v>
      </c>
    </row>
    <row r="876" spans="1:1">
      <c r="A876">
        <f>SaaS_Financials__2[[#This Row],[Monthly_Churn_Rate_Pct]]</f>
        <v>4.0599999999999996</v>
      </c>
    </row>
    <row r="877" spans="1:1">
      <c r="A877">
        <f>SaaS_Financials__2[[#This Row],[Monthly_Churn_Rate_Pct]]</f>
        <v>2.93</v>
      </c>
    </row>
    <row r="878" spans="1:1">
      <c r="A878">
        <f>SaaS_Financials__2[[#This Row],[Monthly_Churn_Rate_Pct]]</f>
        <v>10.45</v>
      </c>
    </row>
    <row r="879" spans="1:1">
      <c r="A879">
        <f>SaaS_Financials__2[[#This Row],[Monthly_Churn_Rate_Pct]]</f>
        <v>8.3699999999999992</v>
      </c>
    </row>
    <row r="880" spans="1:1">
      <c r="A880">
        <f>SaaS_Financials__2[[#This Row],[Monthly_Churn_Rate_Pct]]</f>
        <v>6.79</v>
      </c>
    </row>
    <row r="881" spans="1:1">
      <c r="A881">
        <f>SaaS_Financials__2[[#This Row],[Monthly_Churn_Rate_Pct]]</f>
        <v>6.77</v>
      </c>
    </row>
    <row r="882" spans="1:1">
      <c r="A882">
        <f>SaaS_Financials__2[[#This Row],[Monthly_Churn_Rate_Pct]]</f>
        <v>4.75</v>
      </c>
    </row>
    <row r="883" spans="1:1">
      <c r="A883">
        <f>SaaS_Financials__2[[#This Row],[Monthly_Churn_Rate_Pct]]</f>
        <v>7.68</v>
      </c>
    </row>
    <row r="884" spans="1:1">
      <c r="A884">
        <f>SaaS_Financials__2[[#This Row],[Monthly_Churn_Rate_Pct]]</f>
        <v>7.55</v>
      </c>
    </row>
    <row r="885" spans="1:1">
      <c r="A885">
        <f>SaaS_Financials__2[[#This Row],[Monthly_Churn_Rate_Pct]]</f>
        <v>6.19</v>
      </c>
    </row>
    <row r="886" spans="1:1">
      <c r="A886">
        <f>SaaS_Financials__2[[#This Row],[Monthly_Churn_Rate_Pct]]</f>
        <v>10.57</v>
      </c>
    </row>
    <row r="887" spans="1:1">
      <c r="A887">
        <f>SaaS_Financials__2[[#This Row],[Monthly_Churn_Rate_Pct]]</f>
        <v>3.91</v>
      </c>
    </row>
    <row r="888" spans="1:1">
      <c r="A888">
        <f>SaaS_Financials__2[[#This Row],[Monthly_Churn_Rate_Pct]]</f>
        <v>2.91</v>
      </c>
    </row>
    <row r="889" spans="1:1">
      <c r="A889">
        <f>SaaS_Financials__2[[#This Row],[Monthly_Churn_Rate_Pct]]</f>
        <v>3.65</v>
      </c>
    </row>
    <row r="890" spans="1:1">
      <c r="A890">
        <f>SaaS_Financials__2[[#This Row],[Monthly_Churn_Rate_Pct]]</f>
        <v>7.41</v>
      </c>
    </row>
    <row r="891" spans="1:1">
      <c r="A891">
        <f>SaaS_Financials__2[[#This Row],[Monthly_Churn_Rate_Pct]]</f>
        <v>5.26</v>
      </c>
    </row>
    <row r="892" spans="1:1">
      <c r="A892">
        <f>SaaS_Financials__2[[#This Row],[Monthly_Churn_Rate_Pct]]</f>
        <v>6.59</v>
      </c>
    </row>
    <row r="893" spans="1:1">
      <c r="A893">
        <f>SaaS_Financials__2[[#This Row],[Monthly_Churn_Rate_Pct]]</f>
        <v>3.99</v>
      </c>
    </row>
    <row r="894" spans="1:1">
      <c r="A894">
        <f>SaaS_Financials__2[[#This Row],[Monthly_Churn_Rate_Pct]]</f>
        <v>3.46</v>
      </c>
    </row>
    <row r="895" spans="1:1">
      <c r="A895">
        <f>SaaS_Financials__2[[#This Row],[Monthly_Churn_Rate_Pct]]</f>
        <v>6.72</v>
      </c>
    </row>
    <row r="896" spans="1:1">
      <c r="A896">
        <f>SaaS_Financials__2[[#This Row],[Monthly_Churn_Rate_Pct]]</f>
        <v>9.5500000000000007</v>
      </c>
    </row>
    <row r="897" spans="1:1">
      <c r="A897">
        <f>SaaS_Financials__2[[#This Row],[Monthly_Churn_Rate_Pct]]</f>
        <v>4.6500000000000004</v>
      </c>
    </row>
    <row r="898" spans="1:1">
      <c r="A898">
        <f>SaaS_Financials__2[[#This Row],[Monthly_Churn_Rate_Pct]]</f>
        <v>10.25</v>
      </c>
    </row>
    <row r="899" spans="1:1">
      <c r="A899">
        <f>SaaS_Financials__2[[#This Row],[Monthly_Churn_Rate_Pct]]</f>
        <v>1.33</v>
      </c>
    </row>
    <row r="900" spans="1:1">
      <c r="A900">
        <f>SaaS_Financials__2[[#This Row],[Monthly_Churn_Rate_Pct]]</f>
        <v>4.0999999999999996</v>
      </c>
    </row>
    <row r="901" spans="1:1">
      <c r="A901">
        <f>SaaS_Financials__2[[#This Row],[Monthly_Churn_Rate_Pct]]</f>
        <v>2.69</v>
      </c>
    </row>
    <row r="902" spans="1:1">
      <c r="A902">
        <f>SaaS_Financials__2[[#This Row],[Monthly_Churn_Rate_Pct]]</f>
        <v>7.23</v>
      </c>
    </row>
    <row r="903" spans="1:1">
      <c r="A903">
        <f>SaaS_Financials__2[[#This Row],[Monthly_Churn_Rate_Pct]]</f>
        <v>44.14</v>
      </c>
    </row>
    <row r="904" spans="1:1">
      <c r="A904">
        <f>SaaS_Financials__2[[#This Row],[Monthly_Churn_Rate_Pct]]</f>
        <v>9.07</v>
      </c>
    </row>
    <row r="905" spans="1:1">
      <c r="A905">
        <f>SaaS_Financials__2[[#This Row],[Monthly_Churn_Rate_Pct]]</f>
        <v>11.3</v>
      </c>
    </row>
    <row r="906" spans="1:1">
      <c r="A906">
        <f>SaaS_Financials__2[[#This Row],[Monthly_Churn_Rate_Pct]]</f>
        <v>7.77</v>
      </c>
    </row>
    <row r="907" spans="1:1">
      <c r="A907">
        <f>SaaS_Financials__2[[#This Row],[Monthly_Churn_Rate_Pct]]</f>
        <v>10.8</v>
      </c>
    </row>
    <row r="908" spans="1:1">
      <c r="A908">
        <f>SaaS_Financials__2[[#This Row],[Monthly_Churn_Rate_Pct]]</f>
        <v>4.6399999999999997</v>
      </c>
    </row>
    <row r="909" spans="1:1">
      <c r="A909">
        <f>SaaS_Financials__2[[#This Row],[Monthly_Churn_Rate_Pct]]</f>
        <v>6.9</v>
      </c>
    </row>
    <row r="910" spans="1:1">
      <c r="A910">
        <f>SaaS_Financials__2[[#This Row],[Monthly_Churn_Rate_Pct]]</f>
        <v>8.02</v>
      </c>
    </row>
    <row r="911" spans="1:1">
      <c r="A911">
        <f>SaaS_Financials__2[[#This Row],[Monthly_Churn_Rate_Pct]]</f>
        <v>3.05</v>
      </c>
    </row>
    <row r="912" spans="1:1">
      <c r="A912">
        <f>SaaS_Financials__2[[#This Row],[Monthly_Churn_Rate_Pct]]</f>
        <v>5.05</v>
      </c>
    </row>
    <row r="913" spans="1:1">
      <c r="A913">
        <f>SaaS_Financials__2[[#This Row],[Monthly_Churn_Rate_Pct]]</f>
        <v>7.01</v>
      </c>
    </row>
    <row r="914" spans="1:1">
      <c r="A914">
        <f>SaaS_Financials__2[[#This Row],[Monthly_Churn_Rate_Pct]]</f>
        <v>11.45</v>
      </c>
    </row>
    <row r="915" spans="1:1">
      <c r="A915">
        <f>SaaS_Financials__2[[#This Row],[Monthly_Churn_Rate_Pct]]</f>
        <v>1.06</v>
      </c>
    </row>
    <row r="916" spans="1:1">
      <c r="A916">
        <f>SaaS_Financials__2[[#This Row],[Monthly_Churn_Rate_Pct]]</f>
        <v>0.86</v>
      </c>
    </row>
    <row r="917" spans="1:1">
      <c r="A917">
        <f>SaaS_Financials__2[[#This Row],[Monthly_Churn_Rate_Pct]]</f>
        <v>8.58</v>
      </c>
    </row>
    <row r="918" spans="1:1">
      <c r="A918">
        <f>SaaS_Financials__2[[#This Row],[Monthly_Churn_Rate_Pct]]</f>
        <v>11.71</v>
      </c>
    </row>
    <row r="919" spans="1:1">
      <c r="A919">
        <f>SaaS_Financials__2[[#This Row],[Monthly_Churn_Rate_Pct]]</f>
        <v>6.78</v>
      </c>
    </row>
    <row r="920" spans="1:1">
      <c r="A920">
        <f>SaaS_Financials__2[[#This Row],[Monthly_Churn_Rate_Pct]]</f>
        <v>8.9600000000000009</v>
      </c>
    </row>
    <row r="921" spans="1:1">
      <c r="A921">
        <f>SaaS_Financials__2[[#This Row],[Monthly_Churn_Rate_Pct]]</f>
        <v>7.38</v>
      </c>
    </row>
    <row r="922" spans="1:1">
      <c r="A922">
        <f>SaaS_Financials__2[[#This Row],[Monthly_Churn_Rate_Pct]]</f>
        <v>10.39</v>
      </c>
    </row>
    <row r="923" spans="1:1">
      <c r="A923">
        <f>SaaS_Financials__2[[#This Row],[Monthly_Churn_Rate_Pct]]</f>
        <v>7.72</v>
      </c>
    </row>
    <row r="924" spans="1:1">
      <c r="A924">
        <f>SaaS_Financials__2[[#This Row],[Monthly_Churn_Rate_Pct]]</f>
        <v>6.89</v>
      </c>
    </row>
    <row r="925" spans="1:1">
      <c r="A925">
        <f>SaaS_Financials__2[[#This Row],[Monthly_Churn_Rate_Pct]]</f>
        <v>3.99</v>
      </c>
    </row>
    <row r="926" spans="1:1">
      <c r="A926">
        <f>SaaS_Financials__2[[#This Row],[Monthly_Churn_Rate_Pct]]</f>
        <v>5.12</v>
      </c>
    </row>
    <row r="927" spans="1:1">
      <c r="A927">
        <f>SaaS_Financials__2[[#This Row],[Monthly_Churn_Rate_Pct]]</f>
        <v>4.0999999999999996</v>
      </c>
    </row>
    <row r="928" spans="1:1">
      <c r="A928">
        <f>SaaS_Financials__2[[#This Row],[Monthly_Churn_Rate_Pct]]</f>
        <v>11.82</v>
      </c>
    </row>
    <row r="929" spans="1:1">
      <c r="A929">
        <f>SaaS_Financials__2[[#This Row],[Monthly_Churn_Rate_Pct]]</f>
        <v>11.44</v>
      </c>
    </row>
    <row r="930" spans="1:1">
      <c r="A930">
        <f>SaaS_Financials__2[[#This Row],[Monthly_Churn_Rate_Pct]]</f>
        <v>3.02</v>
      </c>
    </row>
    <row r="931" spans="1:1">
      <c r="A931">
        <f>SaaS_Financials__2[[#This Row],[Monthly_Churn_Rate_Pct]]</f>
        <v>8.26</v>
      </c>
    </row>
    <row r="932" spans="1:1">
      <c r="A932">
        <f>SaaS_Financials__2[[#This Row],[Monthly_Churn_Rate_Pct]]</f>
        <v>9.3699999999999992</v>
      </c>
    </row>
    <row r="933" spans="1:1">
      <c r="A933">
        <f>SaaS_Financials__2[[#This Row],[Monthly_Churn_Rate_Pct]]</f>
        <v>7.66</v>
      </c>
    </row>
    <row r="934" spans="1:1">
      <c r="A934">
        <f>SaaS_Financials__2[[#This Row],[Monthly_Churn_Rate_Pct]]</f>
        <v>4.24</v>
      </c>
    </row>
    <row r="935" spans="1:1">
      <c r="A935">
        <f>SaaS_Financials__2[[#This Row],[Monthly_Churn_Rate_Pct]]</f>
        <v>11.96</v>
      </c>
    </row>
    <row r="936" spans="1:1">
      <c r="A936">
        <f>SaaS_Financials__2[[#This Row],[Monthly_Churn_Rate_Pct]]</f>
        <v>2.11</v>
      </c>
    </row>
    <row r="937" spans="1:1">
      <c r="A937">
        <f>SaaS_Financials__2[[#This Row],[Monthly_Churn_Rate_Pct]]</f>
        <v>4.2699999999999996</v>
      </c>
    </row>
    <row r="938" spans="1:1">
      <c r="A938">
        <f>SaaS_Financials__2[[#This Row],[Monthly_Churn_Rate_Pct]]</f>
        <v>11.22</v>
      </c>
    </row>
    <row r="939" spans="1:1">
      <c r="A939">
        <f>SaaS_Financials__2[[#This Row],[Monthly_Churn_Rate_Pct]]</f>
        <v>8.31</v>
      </c>
    </row>
    <row r="940" spans="1:1">
      <c r="A940">
        <f>SaaS_Financials__2[[#This Row],[Monthly_Churn_Rate_Pct]]</f>
        <v>0.64</v>
      </c>
    </row>
    <row r="941" spans="1:1">
      <c r="A941">
        <f>SaaS_Financials__2[[#This Row],[Monthly_Churn_Rate_Pct]]</f>
        <v>4.46</v>
      </c>
    </row>
    <row r="942" spans="1:1">
      <c r="A942">
        <f>SaaS_Financials__2[[#This Row],[Monthly_Churn_Rate_Pct]]</f>
        <v>4.5199999999999996</v>
      </c>
    </row>
    <row r="943" spans="1:1">
      <c r="A943">
        <f>SaaS_Financials__2[[#This Row],[Monthly_Churn_Rate_Pct]]</f>
        <v>9.48</v>
      </c>
    </row>
    <row r="944" spans="1:1">
      <c r="A944">
        <f>SaaS_Financials__2[[#This Row],[Monthly_Churn_Rate_Pct]]</f>
        <v>31.7</v>
      </c>
    </row>
    <row r="945" spans="1:1">
      <c r="A945">
        <f>SaaS_Financials__2[[#This Row],[Monthly_Churn_Rate_Pct]]</f>
        <v>1</v>
      </c>
    </row>
    <row r="946" spans="1:1">
      <c r="A946">
        <f>SaaS_Financials__2[[#This Row],[Monthly_Churn_Rate_Pct]]</f>
        <v>0.53</v>
      </c>
    </row>
    <row r="947" spans="1:1">
      <c r="A947">
        <f>SaaS_Financials__2[[#This Row],[Monthly_Churn_Rate_Pct]]</f>
        <v>2.8</v>
      </c>
    </row>
    <row r="948" spans="1:1">
      <c r="A948">
        <f>SaaS_Financials__2[[#This Row],[Monthly_Churn_Rate_Pct]]</f>
        <v>1.35</v>
      </c>
    </row>
    <row r="949" spans="1:1">
      <c r="A949">
        <f>SaaS_Financials__2[[#This Row],[Monthly_Churn_Rate_Pct]]</f>
        <v>9.5299999999999994</v>
      </c>
    </row>
    <row r="950" spans="1:1">
      <c r="A950">
        <f>SaaS_Financials__2[[#This Row],[Monthly_Churn_Rate_Pct]]</f>
        <v>6.89</v>
      </c>
    </row>
    <row r="951" spans="1:1">
      <c r="A951">
        <f>SaaS_Financials__2[[#This Row],[Monthly_Churn_Rate_Pct]]</f>
        <v>11.72</v>
      </c>
    </row>
    <row r="952" spans="1:1">
      <c r="A952">
        <f>SaaS_Financials__2[[#This Row],[Monthly_Churn_Rate_Pct]]</f>
        <v>4.88</v>
      </c>
    </row>
    <row r="953" spans="1:1">
      <c r="A953">
        <f>SaaS_Financials__2[[#This Row],[Monthly_Churn_Rate_Pct]]</f>
        <v>4.58</v>
      </c>
    </row>
    <row r="954" spans="1:1">
      <c r="A954">
        <f>SaaS_Financials__2[[#This Row],[Monthly_Churn_Rate_Pct]]</f>
        <v>1.25</v>
      </c>
    </row>
    <row r="955" spans="1:1">
      <c r="A955">
        <f>SaaS_Financials__2[[#This Row],[Monthly_Churn_Rate_Pct]]</f>
        <v>1.66</v>
      </c>
    </row>
    <row r="956" spans="1:1">
      <c r="A956">
        <f>SaaS_Financials__2[[#This Row],[Monthly_Churn_Rate_Pct]]</f>
        <v>8.11</v>
      </c>
    </row>
    <row r="957" spans="1:1">
      <c r="A957">
        <f>SaaS_Financials__2[[#This Row],[Monthly_Churn_Rate_Pct]]</f>
        <v>3.18</v>
      </c>
    </row>
    <row r="958" spans="1:1">
      <c r="A958">
        <f>SaaS_Financials__2[[#This Row],[Monthly_Churn_Rate_Pct]]</f>
        <v>8.11</v>
      </c>
    </row>
    <row r="959" spans="1:1">
      <c r="A959">
        <f>SaaS_Financials__2[[#This Row],[Monthly_Churn_Rate_Pct]]</f>
        <v>6.85</v>
      </c>
    </row>
    <row r="960" spans="1:1">
      <c r="A960">
        <f>SaaS_Financials__2[[#This Row],[Monthly_Churn_Rate_Pct]]</f>
        <v>11.17</v>
      </c>
    </row>
    <row r="961" spans="1:1">
      <c r="A961">
        <f>SaaS_Financials__2[[#This Row],[Monthly_Churn_Rate_Pct]]</f>
        <v>7.14</v>
      </c>
    </row>
    <row r="962" spans="1:1">
      <c r="A962">
        <f>SaaS_Financials__2[[#This Row],[Monthly_Churn_Rate_Pct]]</f>
        <v>8.84</v>
      </c>
    </row>
    <row r="963" spans="1:1">
      <c r="A963">
        <f>SaaS_Financials__2[[#This Row],[Monthly_Churn_Rate_Pct]]</f>
        <v>8.14</v>
      </c>
    </row>
    <row r="964" spans="1:1">
      <c r="A964">
        <f>SaaS_Financials__2[[#This Row],[Monthly_Churn_Rate_Pct]]</f>
        <v>0.62</v>
      </c>
    </row>
    <row r="965" spans="1:1">
      <c r="A965">
        <f>SaaS_Financials__2[[#This Row],[Monthly_Churn_Rate_Pct]]</f>
        <v>9.6300000000000008</v>
      </c>
    </row>
    <row r="966" spans="1:1">
      <c r="A966">
        <f>SaaS_Financials__2[[#This Row],[Monthly_Churn_Rate_Pct]]</f>
        <v>11.01</v>
      </c>
    </row>
    <row r="967" spans="1:1">
      <c r="A967">
        <f>SaaS_Financials__2[[#This Row],[Monthly_Churn_Rate_Pct]]</f>
        <v>3.95</v>
      </c>
    </row>
    <row r="968" spans="1:1">
      <c r="A968">
        <f>SaaS_Financials__2[[#This Row],[Monthly_Churn_Rate_Pct]]</f>
        <v>0.56000000000000005</v>
      </c>
    </row>
    <row r="969" spans="1:1">
      <c r="A969">
        <f>SaaS_Financials__2[[#This Row],[Monthly_Churn_Rate_Pct]]</f>
        <v>10.52</v>
      </c>
    </row>
    <row r="970" spans="1:1">
      <c r="A970">
        <f>SaaS_Financials__2[[#This Row],[Monthly_Churn_Rate_Pct]]</f>
        <v>5.83</v>
      </c>
    </row>
    <row r="971" spans="1:1">
      <c r="A971">
        <f>SaaS_Financials__2[[#This Row],[Monthly_Churn_Rate_Pct]]</f>
        <v>9.3699999999999992</v>
      </c>
    </row>
    <row r="972" spans="1:1">
      <c r="A972">
        <f>SaaS_Financials__2[[#This Row],[Monthly_Churn_Rate_Pct]]</f>
        <v>8.16</v>
      </c>
    </row>
    <row r="973" spans="1:1">
      <c r="A973">
        <f>SaaS_Financials__2[[#This Row],[Monthly_Churn_Rate_Pct]]</f>
        <v>4.8499999999999996</v>
      </c>
    </row>
    <row r="974" spans="1:1">
      <c r="A974">
        <f>SaaS_Financials__2[[#This Row],[Monthly_Churn_Rate_Pct]]</f>
        <v>2.0099999999999998</v>
      </c>
    </row>
    <row r="975" spans="1:1">
      <c r="A975">
        <f>SaaS_Financials__2[[#This Row],[Monthly_Churn_Rate_Pct]]</f>
        <v>0.7</v>
      </c>
    </row>
    <row r="976" spans="1:1">
      <c r="A976">
        <f>SaaS_Financials__2[[#This Row],[Monthly_Churn_Rate_Pct]]</f>
        <v>4.3</v>
      </c>
    </row>
    <row r="977" spans="1:1">
      <c r="A977">
        <f>SaaS_Financials__2[[#This Row],[Monthly_Churn_Rate_Pct]]</f>
        <v>9.84</v>
      </c>
    </row>
    <row r="978" spans="1:1">
      <c r="A978">
        <f>SaaS_Financials__2[[#This Row],[Monthly_Churn_Rate_Pct]]</f>
        <v>11.76</v>
      </c>
    </row>
    <row r="979" spans="1:1">
      <c r="A979">
        <f>SaaS_Financials__2[[#This Row],[Monthly_Churn_Rate_Pct]]</f>
        <v>9.15</v>
      </c>
    </row>
    <row r="980" spans="1:1">
      <c r="A980">
        <f>SaaS_Financials__2[[#This Row],[Monthly_Churn_Rate_Pct]]</f>
        <v>7.48</v>
      </c>
    </row>
    <row r="981" spans="1:1">
      <c r="A981">
        <f>SaaS_Financials__2[[#This Row],[Monthly_Churn_Rate_Pct]]</f>
        <v>9.52</v>
      </c>
    </row>
    <row r="982" spans="1:1">
      <c r="A982">
        <f>SaaS_Financials__2[[#This Row],[Monthly_Churn_Rate_Pct]]</f>
        <v>3.61</v>
      </c>
    </row>
    <row r="983" spans="1:1">
      <c r="A983">
        <f>SaaS_Financials__2[[#This Row],[Monthly_Churn_Rate_Pct]]</f>
        <v>8.81</v>
      </c>
    </row>
    <row r="984" spans="1:1">
      <c r="A984">
        <f>SaaS_Financials__2[[#This Row],[Monthly_Churn_Rate_Pct]]</f>
        <v>11.27</v>
      </c>
    </row>
    <row r="985" spans="1:1">
      <c r="A985">
        <f>SaaS_Financials__2[[#This Row],[Monthly_Churn_Rate_Pct]]</f>
        <v>10.48</v>
      </c>
    </row>
    <row r="986" spans="1:1">
      <c r="A986">
        <f>SaaS_Financials__2[[#This Row],[Monthly_Churn_Rate_Pct]]</f>
        <v>2.1</v>
      </c>
    </row>
    <row r="987" spans="1:1">
      <c r="A987">
        <f>SaaS_Financials__2[[#This Row],[Monthly_Churn_Rate_Pct]]</f>
        <v>10.61</v>
      </c>
    </row>
    <row r="988" spans="1:1">
      <c r="A988">
        <f>SaaS_Financials__2[[#This Row],[Monthly_Churn_Rate_Pct]]</f>
        <v>11.43</v>
      </c>
    </row>
    <row r="989" spans="1:1">
      <c r="A989">
        <f>SaaS_Financials__2[[#This Row],[Monthly_Churn_Rate_Pct]]</f>
        <v>7.52</v>
      </c>
    </row>
    <row r="990" spans="1:1">
      <c r="A990">
        <f>SaaS_Financials__2[[#This Row],[Monthly_Churn_Rate_Pct]]</f>
        <v>8.01</v>
      </c>
    </row>
    <row r="991" spans="1:1">
      <c r="A991">
        <f>SaaS_Financials__2[[#This Row],[Monthly_Churn_Rate_Pct]]</f>
        <v>7.88</v>
      </c>
    </row>
    <row r="992" spans="1:1">
      <c r="A992">
        <f>SaaS_Financials__2[[#This Row],[Monthly_Churn_Rate_Pct]]</f>
        <v>3.09</v>
      </c>
    </row>
    <row r="993" spans="1:1">
      <c r="A993">
        <f>SaaS_Financials__2[[#This Row],[Monthly_Churn_Rate_Pct]]</f>
        <v>51.67</v>
      </c>
    </row>
    <row r="994" spans="1:1">
      <c r="A994">
        <f>SaaS_Financials__2[[#This Row],[Monthly_Churn_Rate_Pct]]</f>
        <v>8.64</v>
      </c>
    </row>
    <row r="995" spans="1:1">
      <c r="A995">
        <f>SaaS_Financials__2[[#This Row],[Monthly_Churn_Rate_Pct]]</f>
        <v>3.03</v>
      </c>
    </row>
    <row r="996" spans="1:1">
      <c r="A996">
        <f>SaaS_Financials__2[[#This Row],[Monthly_Churn_Rate_Pct]]</f>
        <v>9.4499999999999993</v>
      </c>
    </row>
    <row r="997" spans="1:1">
      <c r="A997">
        <f>SaaS_Financials__2[[#This Row],[Monthly_Churn_Rate_Pct]]</f>
        <v>3.39</v>
      </c>
    </row>
    <row r="998" spans="1:1">
      <c r="A998">
        <f>SaaS_Financials__2[[#This Row],[Monthly_Churn_Rate_Pct]]</f>
        <v>10.83</v>
      </c>
    </row>
    <row r="999" spans="1:1">
      <c r="A999">
        <f>SaaS_Financials__2[[#This Row],[Monthly_Churn_Rate_Pct]]</f>
        <v>11.45</v>
      </c>
    </row>
    <row r="1000" spans="1:1">
      <c r="A1000">
        <f>SaaS_Financials__2[[#This Row],[Monthly_Churn_Rate_Pct]]</f>
        <v>4.9800000000000004</v>
      </c>
    </row>
    <row r="1001" spans="1:1">
      <c r="A1001">
        <f>SaaS_Financials__2[[#This Row],[Monthly_Churn_Rate_Pct]]</f>
        <v>8.91</v>
      </c>
    </row>
    <row r="1002" spans="1:1">
      <c r="A1002">
        <f>SaaS_Financials__2[[#This Row],[Monthly_Churn_Rate_Pct]]</f>
        <v>1.52</v>
      </c>
    </row>
    <row r="1003" spans="1:1">
      <c r="A1003">
        <f>SaaS_Financials__2[[#This Row],[Monthly_Churn_Rate_Pct]]</f>
        <v>4.0599999999999996</v>
      </c>
    </row>
    <row r="1004" spans="1:1">
      <c r="A1004">
        <f>SaaS_Financials__2[[#This Row],[Monthly_Churn_Rate_Pct]]</f>
        <v>7.25</v>
      </c>
    </row>
    <row r="1005" spans="1:1">
      <c r="A1005">
        <f>SaaS_Financials__2[[#This Row],[Monthly_Churn_Rate_Pct]]</f>
        <v>5.01</v>
      </c>
    </row>
    <row r="1006" spans="1:1">
      <c r="A1006">
        <f>SaaS_Financials__2[[#This Row],[Monthly_Churn_Rate_Pct]]</f>
        <v>8.89</v>
      </c>
    </row>
    <row r="1007" spans="1:1">
      <c r="A1007">
        <f>SaaS_Financials__2[[#This Row],[Monthly_Churn_Rate_Pct]]</f>
        <v>9.61</v>
      </c>
    </row>
    <row r="1008" spans="1:1">
      <c r="A1008">
        <f>SaaS_Financials__2[[#This Row],[Monthly_Churn_Rate_Pct]]</f>
        <v>4.21</v>
      </c>
    </row>
    <row r="1009" spans="1:1">
      <c r="A1009">
        <f>SaaS_Financials__2[[#This Row],[Monthly_Churn_Rate_Pct]]</f>
        <v>5.68</v>
      </c>
    </row>
    <row r="1010" spans="1:1">
      <c r="A1010">
        <f>SaaS_Financials__2[[#This Row],[Monthly_Churn_Rate_Pct]]</f>
        <v>2.17</v>
      </c>
    </row>
    <row r="1011" spans="1:1">
      <c r="A1011">
        <f>SaaS_Financials__2[[#This Row],[Monthly_Churn_Rate_Pct]]</f>
        <v>7.05</v>
      </c>
    </row>
    <row r="1012" spans="1:1">
      <c r="A1012">
        <f>SaaS_Financials__2[[#This Row],[Monthly_Churn_Rate_Pct]]</f>
        <v>0.6</v>
      </c>
    </row>
    <row r="1013" spans="1:1">
      <c r="A1013">
        <f>SaaS_Financials__2[[#This Row],[Monthly_Churn_Rate_Pct]]</f>
        <v>1.19</v>
      </c>
    </row>
    <row r="1014" spans="1:1">
      <c r="A1014">
        <f>SaaS_Financials__2[[#This Row],[Monthly_Churn_Rate_Pct]]</f>
        <v>6.93</v>
      </c>
    </row>
    <row r="1015" spans="1:1">
      <c r="A1015">
        <f>SaaS_Financials__2[[#This Row],[Monthly_Churn_Rate_Pct]]</f>
        <v>11.38</v>
      </c>
    </row>
    <row r="1016" spans="1:1">
      <c r="A1016">
        <f>SaaS_Financials__2[[#This Row],[Monthly_Churn_Rate_Pct]]</f>
        <v>10.72</v>
      </c>
    </row>
    <row r="1017" spans="1:1">
      <c r="A1017">
        <f>SaaS_Financials__2[[#This Row],[Monthly_Churn_Rate_Pct]]</f>
        <v>0.96</v>
      </c>
    </row>
    <row r="1018" spans="1:1">
      <c r="A1018">
        <f>SaaS_Financials__2[[#This Row],[Monthly_Churn_Rate_Pct]]</f>
        <v>9.43</v>
      </c>
    </row>
    <row r="1019" spans="1:1">
      <c r="A1019">
        <f>SaaS_Financials__2[[#This Row],[Monthly_Churn_Rate_Pct]]</f>
        <v>1.1100000000000001</v>
      </c>
    </row>
    <row r="1020" spans="1:1">
      <c r="A1020">
        <f>SaaS_Financials__2[[#This Row],[Monthly_Churn_Rate_Pct]]</f>
        <v>9.94</v>
      </c>
    </row>
    <row r="1021" spans="1:1">
      <c r="A1021">
        <f>SaaS_Financials__2[[#This Row],[Monthly_Churn_Rate_Pct]]</f>
        <v>5.34</v>
      </c>
    </row>
    <row r="1022" spans="1:1">
      <c r="A1022">
        <f>SaaS_Financials__2[[#This Row],[Monthly_Churn_Rate_Pct]]</f>
        <v>11.15</v>
      </c>
    </row>
    <row r="1023" spans="1:1">
      <c r="A1023">
        <f>SaaS_Financials__2[[#This Row],[Monthly_Churn_Rate_Pct]]</f>
        <v>6.59</v>
      </c>
    </row>
    <row r="1024" spans="1:1">
      <c r="A1024">
        <f>SaaS_Financials__2[[#This Row],[Monthly_Churn_Rate_Pct]]</f>
        <v>1.17</v>
      </c>
    </row>
    <row r="1025" spans="1:1">
      <c r="A1025">
        <f>SaaS_Financials__2[[#This Row],[Monthly_Churn_Rate_Pct]]</f>
        <v>3.01</v>
      </c>
    </row>
    <row r="1026" spans="1:1">
      <c r="A1026">
        <f>SaaS_Financials__2[[#This Row],[Monthly_Churn_Rate_Pct]]</f>
        <v>2.4900000000000002</v>
      </c>
    </row>
    <row r="1027" spans="1:1">
      <c r="A1027">
        <f>SaaS_Financials__2[[#This Row],[Monthly_Churn_Rate_Pct]]</f>
        <v>3.98</v>
      </c>
    </row>
    <row r="1028" spans="1:1">
      <c r="A1028">
        <f>SaaS_Financials__2[[#This Row],[Monthly_Churn_Rate_Pct]]</f>
        <v>4.26</v>
      </c>
    </row>
    <row r="1029" spans="1:1">
      <c r="A1029">
        <f>SaaS_Financials__2[[#This Row],[Monthly_Churn_Rate_Pct]]</f>
        <v>8.27</v>
      </c>
    </row>
    <row r="1030" spans="1:1">
      <c r="A1030">
        <f>SaaS_Financials__2[[#This Row],[Monthly_Churn_Rate_Pct]]</f>
        <v>2.4500000000000002</v>
      </c>
    </row>
    <row r="1031" spans="1:1">
      <c r="A1031">
        <f>SaaS_Financials__2[[#This Row],[Monthly_Churn_Rate_Pct]]</f>
        <v>1.52</v>
      </c>
    </row>
    <row r="1032" spans="1:1">
      <c r="A1032">
        <f>SaaS_Financials__2[[#This Row],[Monthly_Churn_Rate_Pct]]</f>
        <v>1.7</v>
      </c>
    </row>
    <row r="1033" spans="1:1">
      <c r="A1033">
        <f>SaaS_Financials__2[[#This Row],[Monthly_Churn_Rate_Pct]]</f>
        <v>4.7</v>
      </c>
    </row>
    <row r="1034" spans="1:1">
      <c r="A1034">
        <f>SaaS_Financials__2[[#This Row],[Monthly_Churn_Rate_Pct]]</f>
        <v>7.78</v>
      </c>
    </row>
    <row r="1035" spans="1:1">
      <c r="A1035">
        <f>SaaS_Financials__2[[#This Row],[Monthly_Churn_Rate_Pct]]</f>
        <v>4.0999999999999996</v>
      </c>
    </row>
    <row r="1036" spans="1:1">
      <c r="A1036">
        <f>SaaS_Financials__2[[#This Row],[Monthly_Churn_Rate_Pct]]</f>
        <v>0.65</v>
      </c>
    </row>
    <row r="1037" spans="1:1">
      <c r="A1037">
        <f>SaaS_Financials__2[[#This Row],[Monthly_Churn_Rate_Pct]]</f>
        <v>11.56</v>
      </c>
    </row>
    <row r="1038" spans="1:1">
      <c r="A1038">
        <f>SaaS_Financials__2[[#This Row],[Monthly_Churn_Rate_Pct]]</f>
        <v>1.26</v>
      </c>
    </row>
    <row r="1039" spans="1:1">
      <c r="A1039">
        <f>SaaS_Financials__2[[#This Row],[Monthly_Churn_Rate_Pct]]</f>
        <v>11.03</v>
      </c>
    </row>
    <row r="1040" spans="1:1">
      <c r="A1040">
        <f>SaaS_Financials__2[[#This Row],[Monthly_Churn_Rate_Pct]]</f>
        <v>5.91</v>
      </c>
    </row>
    <row r="1041" spans="1:1">
      <c r="A1041">
        <f>SaaS_Financials__2[[#This Row],[Monthly_Churn_Rate_Pct]]</f>
        <v>7.16</v>
      </c>
    </row>
    <row r="1042" spans="1:1">
      <c r="A1042">
        <f>SaaS_Financials__2[[#This Row],[Monthly_Churn_Rate_Pct]]</f>
        <v>9.6199999999999992</v>
      </c>
    </row>
    <row r="1043" spans="1:1">
      <c r="A1043">
        <f>SaaS_Financials__2[[#This Row],[Monthly_Churn_Rate_Pct]]</f>
        <v>6.34</v>
      </c>
    </row>
    <row r="1044" spans="1:1">
      <c r="A1044">
        <f>SaaS_Financials__2[[#This Row],[Monthly_Churn_Rate_Pct]]</f>
        <v>4.04</v>
      </c>
    </row>
    <row r="1045" spans="1:1">
      <c r="A1045">
        <f>SaaS_Financials__2[[#This Row],[Monthly_Churn_Rate_Pct]]</f>
        <v>4.4800000000000004</v>
      </c>
    </row>
    <row r="1046" spans="1:1">
      <c r="A1046">
        <f>SaaS_Financials__2[[#This Row],[Monthly_Churn_Rate_Pct]]</f>
        <v>9.14</v>
      </c>
    </row>
    <row r="1047" spans="1:1">
      <c r="A1047">
        <f>SaaS_Financials__2[[#This Row],[Monthly_Churn_Rate_Pct]]</f>
        <v>6.57</v>
      </c>
    </row>
    <row r="1048" spans="1:1">
      <c r="A1048">
        <f>SaaS_Financials__2[[#This Row],[Monthly_Churn_Rate_Pct]]</f>
        <v>4.75</v>
      </c>
    </row>
    <row r="1049" spans="1:1">
      <c r="A1049">
        <f>SaaS_Financials__2[[#This Row],[Monthly_Churn_Rate_Pct]]</f>
        <v>5.31</v>
      </c>
    </row>
    <row r="1050" spans="1:1">
      <c r="A1050">
        <f>SaaS_Financials__2[[#This Row],[Monthly_Churn_Rate_Pct]]</f>
        <v>1.51</v>
      </c>
    </row>
    <row r="1051" spans="1:1">
      <c r="A1051">
        <f>SaaS_Financials__2[[#This Row],[Monthly_Churn_Rate_Pct]]</f>
        <v>9.4499999999999993</v>
      </c>
    </row>
    <row r="1052" spans="1:1">
      <c r="A1052">
        <f>SaaS_Financials__2[[#This Row],[Monthly_Churn_Rate_Pct]]</f>
        <v>10.55</v>
      </c>
    </row>
    <row r="1053" spans="1:1">
      <c r="A1053">
        <f>SaaS_Financials__2[[#This Row],[Monthly_Churn_Rate_Pct]]</f>
        <v>11.89</v>
      </c>
    </row>
    <row r="1054" spans="1:1">
      <c r="A1054">
        <f>SaaS_Financials__2[[#This Row],[Monthly_Churn_Rate_Pct]]</f>
        <v>4.0599999999999996</v>
      </c>
    </row>
    <row r="1055" spans="1:1">
      <c r="A1055">
        <f>SaaS_Financials__2[[#This Row],[Monthly_Churn_Rate_Pct]]</f>
        <v>8.7200000000000006</v>
      </c>
    </row>
    <row r="1056" spans="1:1">
      <c r="A1056">
        <f>SaaS_Financials__2[[#This Row],[Monthly_Churn_Rate_Pct]]</f>
        <v>7.04</v>
      </c>
    </row>
    <row r="1057" spans="1:1">
      <c r="A1057">
        <f>SaaS_Financials__2[[#This Row],[Monthly_Churn_Rate_Pct]]</f>
        <v>11.24</v>
      </c>
    </row>
    <row r="1058" spans="1:1">
      <c r="A1058">
        <f>SaaS_Financials__2[[#This Row],[Monthly_Churn_Rate_Pct]]</f>
        <v>0.75</v>
      </c>
    </row>
    <row r="1059" spans="1:1">
      <c r="A1059">
        <f>SaaS_Financials__2[[#This Row],[Monthly_Churn_Rate_Pct]]</f>
        <v>8.39</v>
      </c>
    </row>
    <row r="1060" spans="1:1">
      <c r="A1060">
        <f>SaaS_Financials__2[[#This Row],[Monthly_Churn_Rate_Pct]]</f>
        <v>6.3</v>
      </c>
    </row>
    <row r="1061" spans="1:1">
      <c r="A1061">
        <f>SaaS_Financials__2[[#This Row],[Monthly_Churn_Rate_Pct]]</f>
        <v>6.73</v>
      </c>
    </row>
    <row r="1062" spans="1:1">
      <c r="A1062">
        <f>SaaS_Financials__2[[#This Row],[Monthly_Churn_Rate_Pct]]</f>
        <v>10</v>
      </c>
    </row>
    <row r="1063" spans="1:1">
      <c r="A1063">
        <f>SaaS_Financials__2[[#This Row],[Monthly_Churn_Rate_Pct]]</f>
        <v>8.7200000000000006</v>
      </c>
    </row>
    <row r="1064" spans="1:1">
      <c r="A1064">
        <f>SaaS_Financials__2[[#This Row],[Monthly_Churn_Rate_Pct]]</f>
        <v>3.8</v>
      </c>
    </row>
    <row r="1065" spans="1:1">
      <c r="A1065">
        <f>SaaS_Financials__2[[#This Row],[Monthly_Churn_Rate_Pct]]</f>
        <v>9.2799999999999994</v>
      </c>
    </row>
    <row r="1066" spans="1:1">
      <c r="A1066">
        <f>SaaS_Financials__2[[#This Row],[Monthly_Churn_Rate_Pct]]</f>
        <v>1.1499999999999999</v>
      </c>
    </row>
    <row r="1067" spans="1:1">
      <c r="A1067">
        <f>SaaS_Financials__2[[#This Row],[Monthly_Churn_Rate_Pct]]</f>
        <v>7.96</v>
      </c>
    </row>
    <row r="1068" spans="1:1">
      <c r="A1068">
        <f>SaaS_Financials__2[[#This Row],[Monthly_Churn_Rate_Pct]]</f>
        <v>2.16</v>
      </c>
    </row>
    <row r="1069" spans="1:1">
      <c r="A1069">
        <f>SaaS_Financials__2[[#This Row],[Monthly_Churn_Rate_Pct]]</f>
        <v>9.4600000000000009</v>
      </c>
    </row>
    <row r="1070" spans="1:1">
      <c r="A1070">
        <f>SaaS_Financials__2[[#This Row],[Monthly_Churn_Rate_Pct]]</f>
        <v>7.51</v>
      </c>
    </row>
    <row r="1071" spans="1:1">
      <c r="A1071">
        <f>SaaS_Financials__2[[#This Row],[Monthly_Churn_Rate_Pct]]</f>
        <v>8.3000000000000007</v>
      </c>
    </row>
    <row r="1072" spans="1:1">
      <c r="A1072">
        <f>SaaS_Financials__2[[#This Row],[Monthly_Churn_Rate_Pct]]</f>
        <v>7.17</v>
      </c>
    </row>
    <row r="1073" spans="1:1">
      <c r="A1073">
        <f>SaaS_Financials__2[[#This Row],[Monthly_Churn_Rate_Pct]]</f>
        <v>8.85</v>
      </c>
    </row>
    <row r="1074" spans="1:1">
      <c r="A1074">
        <f>SaaS_Financials__2[[#This Row],[Monthly_Churn_Rate_Pct]]</f>
        <v>1.69</v>
      </c>
    </row>
    <row r="1075" spans="1:1">
      <c r="A1075">
        <f>SaaS_Financials__2[[#This Row],[Monthly_Churn_Rate_Pct]]</f>
        <v>4.29</v>
      </c>
    </row>
    <row r="1076" spans="1:1">
      <c r="A1076">
        <f>SaaS_Financials__2[[#This Row],[Monthly_Churn_Rate_Pct]]</f>
        <v>3.92</v>
      </c>
    </row>
    <row r="1077" spans="1:1">
      <c r="A1077">
        <f>SaaS_Financials__2[[#This Row],[Monthly_Churn_Rate_Pct]]</f>
        <v>10.43</v>
      </c>
    </row>
    <row r="1078" spans="1:1">
      <c r="A1078">
        <f>SaaS_Financials__2[[#This Row],[Monthly_Churn_Rate_Pct]]</f>
        <v>7.46</v>
      </c>
    </row>
    <row r="1079" spans="1:1">
      <c r="A1079">
        <f>SaaS_Financials__2[[#This Row],[Monthly_Churn_Rate_Pct]]</f>
        <v>4.93</v>
      </c>
    </row>
    <row r="1080" spans="1:1">
      <c r="A1080">
        <f>SaaS_Financials__2[[#This Row],[Monthly_Churn_Rate_Pct]]</f>
        <v>9</v>
      </c>
    </row>
    <row r="1081" spans="1:1">
      <c r="A1081">
        <f>SaaS_Financials__2[[#This Row],[Monthly_Churn_Rate_Pct]]</f>
        <v>6.66</v>
      </c>
    </row>
    <row r="1082" spans="1:1">
      <c r="A1082">
        <f>SaaS_Financials__2[[#This Row],[Monthly_Churn_Rate_Pct]]</f>
        <v>9.06</v>
      </c>
    </row>
    <row r="1083" spans="1:1">
      <c r="A1083">
        <f>SaaS_Financials__2[[#This Row],[Monthly_Churn_Rate_Pct]]</f>
        <v>8.67</v>
      </c>
    </row>
    <row r="1084" spans="1:1">
      <c r="A1084">
        <f>SaaS_Financials__2[[#This Row],[Monthly_Churn_Rate_Pct]]</f>
        <v>1.61</v>
      </c>
    </row>
    <row r="1085" spans="1:1">
      <c r="A1085">
        <f>SaaS_Financials__2[[#This Row],[Monthly_Churn_Rate_Pct]]</f>
        <v>1.42</v>
      </c>
    </row>
    <row r="1086" spans="1:1">
      <c r="A1086">
        <f>SaaS_Financials__2[[#This Row],[Monthly_Churn_Rate_Pct]]</f>
        <v>2.36</v>
      </c>
    </row>
    <row r="1087" spans="1:1">
      <c r="A1087">
        <f>SaaS_Financials__2[[#This Row],[Monthly_Churn_Rate_Pct]]</f>
        <v>11.74</v>
      </c>
    </row>
    <row r="1088" spans="1:1">
      <c r="A1088">
        <f>SaaS_Financials__2[[#This Row],[Monthly_Churn_Rate_Pct]]</f>
        <v>6.32</v>
      </c>
    </row>
    <row r="1089" spans="1:1">
      <c r="A1089">
        <f>SaaS_Financials__2[[#This Row],[Monthly_Churn_Rate_Pct]]</f>
        <v>4.01</v>
      </c>
    </row>
    <row r="1090" spans="1:1">
      <c r="A1090">
        <f>SaaS_Financials__2[[#This Row],[Monthly_Churn_Rate_Pct]]</f>
        <v>9.02</v>
      </c>
    </row>
    <row r="1091" spans="1:1">
      <c r="A1091">
        <f>SaaS_Financials__2[[#This Row],[Monthly_Churn_Rate_Pct]]</f>
        <v>3.33</v>
      </c>
    </row>
    <row r="1092" spans="1:1">
      <c r="A1092">
        <f>SaaS_Financials__2[[#This Row],[Monthly_Churn_Rate_Pct]]</f>
        <v>1.95</v>
      </c>
    </row>
    <row r="1093" spans="1:1">
      <c r="A1093">
        <f>SaaS_Financials__2[[#This Row],[Monthly_Churn_Rate_Pct]]</f>
        <v>11.17</v>
      </c>
    </row>
    <row r="1094" spans="1:1">
      <c r="A1094">
        <f>SaaS_Financials__2[[#This Row],[Monthly_Churn_Rate_Pct]]</f>
        <v>10.49</v>
      </c>
    </row>
    <row r="1095" spans="1:1">
      <c r="A1095">
        <f>SaaS_Financials__2[[#This Row],[Monthly_Churn_Rate_Pct]]</f>
        <v>5.66</v>
      </c>
    </row>
    <row r="1096" spans="1:1">
      <c r="A1096">
        <f>SaaS_Financials__2[[#This Row],[Monthly_Churn_Rate_Pct]]</f>
        <v>3.36</v>
      </c>
    </row>
    <row r="1097" spans="1:1">
      <c r="A1097">
        <f>SaaS_Financials__2[[#This Row],[Monthly_Churn_Rate_Pct]]</f>
        <v>8.1</v>
      </c>
    </row>
    <row r="1098" spans="1:1">
      <c r="A1098">
        <f>SaaS_Financials__2[[#This Row],[Monthly_Churn_Rate_Pct]]</f>
        <v>11.76</v>
      </c>
    </row>
    <row r="1099" spans="1:1">
      <c r="A1099">
        <f>SaaS_Financials__2[[#This Row],[Monthly_Churn_Rate_Pct]]</f>
        <v>4.9800000000000004</v>
      </c>
    </row>
    <row r="1100" spans="1:1">
      <c r="A1100">
        <f>SaaS_Financials__2[[#This Row],[Monthly_Churn_Rate_Pct]]</f>
        <v>11.74</v>
      </c>
    </row>
    <row r="1101" spans="1:1">
      <c r="A1101">
        <f>SaaS_Financials__2[[#This Row],[Monthly_Churn_Rate_Pct]]</f>
        <v>4.47</v>
      </c>
    </row>
  </sheetData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B9A73-0975-47C5-83F2-E393A2CCCAED}">
  <dimension ref="A1:D1521"/>
  <sheetViews>
    <sheetView topLeftCell="A7" workbookViewId="0">
      <selection activeCell="D6" sqref="D6"/>
    </sheetView>
  </sheetViews>
  <sheetFormatPr defaultRowHeight="14.4"/>
  <cols>
    <col min="1" max="1" width="10.109375" bestFit="1" customWidth="1"/>
    <col min="2" max="2" width="22.21875" bestFit="1" customWidth="1"/>
    <col min="4" max="4" width="23.21875" customWidth="1"/>
  </cols>
  <sheetData>
    <row r="1" spans="1:4">
      <c r="A1" s="53" t="s">
        <v>21558</v>
      </c>
      <c r="B1" s="53" t="s">
        <v>39</v>
      </c>
      <c r="D1" s="29" t="s">
        <v>23138</v>
      </c>
    </row>
    <row r="2" spans="1:4">
      <c r="A2">
        <f>'Customers'!J2</f>
        <v>8</v>
      </c>
      <c r="B2">
        <f>IFERROR(AVERAGEIF('SaaS_Financials '!$B$2:$B$1101,'Customers'!A2,'SaaS_Financials '!$L$2:$L$1101),"")</f>
        <v>7.5449999999999999</v>
      </c>
      <c r="D2" s="54" cm="1">
        <f t="array" ref="D2">CORREL(_xlfn._xlws.FILTER(A2:A1521,B2:B1521&lt;&gt;""),_xlfn._xlws.FILTER(B2:B1521,B2:B1521&lt;&gt;""))</f>
        <v>-2.1685140028521841E-3</v>
      </c>
    </row>
    <row r="3" spans="1:4">
      <c r="A3">
        <f>'Customers'!J3</f>
        <v>9</v>
      </c>
      <c r="B3" t="str">
        <f>IFERROR(AVERAGEIF('SaaS_Financials '!$B$2:$B$1101,'Customers'!A3,'SaaS_Financials '!$L$2:$L$1101),"")</f>
        <v/>
      </c>
      <c r="D3" s="55" t="s">
        <v>23139</v>
      </c>
    </row>
    <row r="4" spans="1:4" ht="60" customHeight="1">
      <c r="A4">
        <f>'Customers'!J4</f>
        <v>15</v>
      </c>
      <c r="B4">
        <f>IFERROR(AVERAGEIF('SaaS_Financials '!$B$2:$B$1101,'Customers'!A4,'SaaS_Financials '!$L$2:$L$1101),"")</f>
        <v>4.28</v>
      </c>
      <c r="D4" s="56" t="s">
        <v>23140</v>
      </c>
    </row>
    <row r="5" spans="1:4">
      <c r="A5">
        <f>'Customers'!J5</f>
        <v>91</v>
      </c>
      <c r="B5">
        <f>IFERROR(AVERAGEIF('SaaS_Financials '!$B$2:$B$1101,'Customers'!A5,'SaaS_Financials '!$L$2:$L$1101),"")</f>
        <v>3.4950000000000001</v>
      </c>
    </row>
    <row r="6" spans="1:4">
      <c r="A6">
        <f>'Customers'!J6</f>
        <v>0</v>
      </c>
      <c r="B6" t="str">
        <f>IFERROR(AVERAGEIF('SaaS_Financials '!$B$2:$B$1101,'Customers'!A6,'SaaS_Financials '!$L$2:$L$1101),"")</f>
        <v/>
      </c>
    </row>
    <row r="7" spans="1:4">
      <c r="A7">
        <f>'Customers'!J7</f>
        <v>59</v>
      </c>
      <c r="B7" t="str">
        <f>IFERROR(AVERAGEIF('SaaS_Financials '!$B$2:$B$1101,'Customers'!A7,'SaaS_Financials '!$L$2:$L$1101),"")</f>
        <v/>
      </c>
    </row>
    <row r="8" spans="1:4">
      <c r="A8">
        <f>'Customers'!J8</f>
        <v>40</v>
      </c>
      <c r="B8">
        <f>IFERROR(AVERAGEIF('SaaS_Financials '!$B$2:$B$1101,'Customers'!A8,'SaaS_Financials '!$L$2:$L$1101),"")</f>
        <v>10.42</v>
      </c>
    </row>
    <row r="9" spans="1:4">
      <c r="A9">
        <f>'Customers'!J9</f>
        <v>7</v>
      </c>
      <c r="B9" t="str">
        <f>IFERROR(AVERAGEIF('SaaS_Financials '!$B$2:$B$1101,'Customers'!A9,'SaaS_Financials '!$L$2:$L$1101),"")</f>
        <v/>
      </c>
    </row>
    <row r="10" spans="1:4">
      <c r="A10">
        <f>'Customers'!J10</f>
        <v>70</v>
      </c>
      <c r="B10">
        <f>IFERROR(AVERAGEIF('SaaS_Financials '!$B$2:$B$1101,'Customers'!A10,'SaaS_Financials '!$L$2:$L$1101),"")</f>
        <v>4.6399999999999997</v>
      </c>
    </row>
    <row r="11" spans="1:4">
      <c r="A11">
        <f>'Customers'!J11</f>
        <v>0</v>
      </c>
      <c r="B11" t="str">
        <f>IFERROR(AVERAGEIF('SaaS_Financials '!$B$2:$B$1101,'Customers'!A11,'SaaS_Financials '!$L$2:$L$1101),"")</f>
        <v/>
      </c>
    </row>
    <row r="12" spans="1:4">
      <c r="A12">
        <f>'Customers'!J12</f>
        <v>80</v>
      </c>
      <c r="B12">
        <f>IFERROR(AVERAGEIF('SaaS_Financials '!$B$2:$B$1101,'Customers'!A12,'SaaS_Financials '!$L$2:$L$1101),"")</f>
        <v>7.9</v>
      </c>
    </row>
    <row r="13" spans="1:4">
      <c r="A13">
        <f>'Customers'!J13</f>
        <v>59</v>
      </c>
      <c r="B13">
        <f>IFERROR(AVERAGEIF('SaaS_Financials '!$B$2:$B$1101,'Customers'!A13,'SaaS_Financials '!$L$2:$L$1101),"")</f>
        <v>9.9600000000000009</v>
      </c>
    </row>
    <row r="14" spans="1:4">
      <c r="A14">
        <f>'Customers'!J14</f>
        <v>0</v>
      </c>
      <c r="B14">
        <f>IFERROR(AVERAGEIF('SaaS_Financials '!$B$2:$B$1101,'Customers'!A14,'SaaS_Financials '!$L$2:$L$1101),"")</f>
        <v>2.73</v>
      </c>
    </row>
    <row r="15" spans="1:4">
      <c r="A15">
        <f>'Customers'!J15</f>
        <v>41</v>
      </c>
      <c r="B15">
        <f>IFERROR(AVERAGEIF('SaaS_Financials '!$B$2:$B$1101,'Customers'!A15,'SaaS_Financials '!$L$2:$L$1101),"")</f>
        <v>6.87</v>
      </c>
    </row>
    <row r="16" spans="1:4">
      <c r="A16">
        <f>'Customers'!J16</f>
        <v>64</v>
      </c>
      <c r="B16" t="str">
        <f>IFERROR(AVERAGEIF('SaaS_Financials '!$B$2:$B$1101,'Customers'!A16,'SaaS_Financials '!$L$2:$L$1101),"")</f>
        <v/>
      </c>
    </row>
    <row r="17" spans="1:2">
      <c r="A17">
        <f>'Customers'!J17</f>
        <v>0</v>
      </c>
      <c r="B17" t="str">
        <f>IFERROR(AVERAGEIF('SaaS_Financials '!$B$2:$B$1101,'Customers'!A17,'SaaS_Financials '!$L$2:$L$1101),"")</f>
        <v/>
      </c>
    </row>
    <row r="18" spans="1:2">
      <c r="A18">
        <f>'Customers'!J18</f>
        <v>70</v>
      </c>
      <c r="B18" t="str">
        <f>IFERROR(AVERAGEIF('SaaS_Financials '!$B$2:$B$1101,'Customers'!A18,'SaaS_Financials '!$L$2:$L$1101),"")</f>
        <v/>
      </c>
    </row>
    <row r="19" spans="1:2">
      <c r="A19">
        <f>'Customers'!J19</f>
        <v>43</v>
      </c>
      <c r="B19" t="str">
        <f>IFERROR(AVERAGEIF('SaaS_Financials '!$B$2:$B$1101,'Customers'!A19,'SaaS_Financials '!$L$2:$L$1101),"")</f>
        <v/>
      </c>
    </row>
    <row r="20" spans="1:2">
      <c r="A20">
        <f>'Customers'!J20</f>
        <v>66</v>
      </c>
      <c r="B20">
        <f>IFERROR(AVERAGEIF('SaaS_Financials '!$B$2:$B$1101,'Customers'!A20,'SaaS_Financials '!$L$2:$L$1101),"")</f>
        <v>18.796666666666667</v>
      </c>
    </row>
    <row r="21" spans="1:2">
      <c r="A21">
        <f>'Customers'!J21</f>
        <v>90</v>
      </c>
      <c r="B21" t="str">
        <f>IFERROR(AVERAGEIF('SaaS_Financials '!$B$2:$B$1101,'Customers'!A21,'SaaS_Financials '!$L$2:$L$1101),"")</f>
        <v/>
      </c>
    </row>
    <row r="22" spans="1:2">
      <c r="A22">
        <f>'Customers'!J22</f>
        <v>0</v>
      </c>
      <c r="B22" t="str">
        <f>IFERROR(AVERAGEIF('SaaS_Financials '!$B$2:$B$1101,'Customers'!A22,'SaaS_Financials '!$L$2:$L$1101),"")</f>
        <v/>
      </c>
    </row>
    <row r="23" spans="1:2">
      <c r="A23">
        <f>'Customers'!J23</f>
        <v>87</v>
      </c>
      <c r="B23" t="str">
        <f>IFERROR(AVERAGEIF('SaaS_Financials '!$B$2:$B$1101,'Customers'!A23,'SaaS_Financials '!$L$2:$L$1101),"")</f>
        <v/>
      </c>
    </row>
    <row r="24" spans="1:2">
      <c r="A24">
        <f>'Customers'!J24</f>
        <v>60</v>
      </c>
      <c r="B24">
        <f>IFERROR(AVERAGEIF('SaaS_Financials '!$B$2:$B$1101,'Customers'!A24,'SaaS_Financials '!$L$2:$L$1101),"")</f>
        <v>2.67</v>
      </c>
    </row>
    <row r="25" spans="1:2">
      <c r="A25">
        <f>'Customers'!J25</f>
        <v>43</v>
      </c>
      <c r="B25" t="str">
        <f>IFERROR(AVERAGEIF('SaaS_Financials '!$B$2:$B$1101,'Customers'!A25,'SaaS_Financials '!$L$2:$L$1101),"")</f>
        <v/>
      </c>
    </row>
    <row r="26" spans="1:2">
      <c r="A26">
        <f>'Customers'!J26</f>
        <v>90</v>
      </c>
      <c r="B26" t="str">
        <f>IFERROR(AVERAGEIF('SaaS_Financials '!$B$2:$B$1101,'Customers'!A26,'SaaS_Financials '!$L$2:$L$1101),"")</f>
        <v/>
      </c>
    </row>
    <row r="27" spans="1:2">
      <c r="A27">
        <f>'Customers'!J27</f>
        <v>44</v>
      </c>
      <c r="B27">
        <f>IFERROR(AVERAGEIF('SaaS_Financials '!$B$2:$B$1101,'Customers'!A27,'SaaS_Financials '!$L$2:$L$1101),"")</f>
        <v>1.62</v>
      </c>
    </row>
    <row r="28" spans="1:2">
      <c r="A28">
        <f>'Customers'!J28</f>
        <v>68</v>
      </c>
      <c r="B28" t="str">
        <f>IFERROR(AVERAGEIF('SaaS_Financials '!$B$2:$B$1101,'Customers'!A28,'SaaS_Financials '!$L$2:$L$1101),"")</f>
        <v/>
      </c>
    </row>
    <row r="29" spans="1:2">
      <c r="A29">
        <f>'Customers'!J29</f>
        <v>0</v>
      </c>
      <c r="B29" t="str">
        <f>IFERROR(AVERAGEIF('SaaS_Financials '!$B$2:$B$1101,'Customers'!A29,'SaaS_Financials '!$L$2:$L$1101),"")</f>
        <v/>
      </c>
    </row>
    <row r="30" spans="1:2">
      <c r="A30">
        <f>'Customers'!J30</f>
        <v>60</v>
      </c>
      <c r="B30">
        <f>IFERROR(AVERAGEIF('SaaS_Financials '!$B$2:$B$1101,'Customers'!A30,'SaaS_Financials '!$L$2:$L$1101),"")</f>
        <v>9.36</v>
      </c>
    </row>
    <row r="31" spans="1:2">
      <c r="A31">
        <f>'Customers'!J31</f>
        <v>22</v>
      </c>
      <c r="B31" t="str">
        <f>IFERROR(AVERAGEIF('SaaS_Financials '!$B$2:$B$1101,'Customers'!A31,'SaaS_Financials '!$L$2:$L$1101),"")</f>
        <v/>
      </c>
    </row>
    <row r="32" spans="1:2">
      <c r="A32">
        <f>'Customers'!J32</f>
        <v>42</v>
      </c>
      <c r="B32">
        <f>IFERROR(AVERAGEIF('SaaS_Financials '!$B$2:$B$1101,'Customers'!A32,'SaaS_Financials '!$L$2:$L$1101),"")</f>
        <v>11.3</v>
      </c>
    </row>
    <row r="33" spans="1:2">
      <c r="A33">
        <f>'Customers'!J33</f>
        <v>1</v>
      </c>
      <c r="B33" t="str">
        <f>IFERROR(AVERAGEIF('SaaS_Financials '!$B$2:$B$1101,'Customers'!A33,'SaaS_Financials '!$L$2:$L$1101),"")</f>
        <v/>
      </c>
    </row>
    <row r="34" spans="1:2">
      <c r="A34">
        <f>'Customers'!J34</f>
        <v>17</v>
      </c>
      <c r="B34">
        <f>IFERROR(AVERAGEIF('SaaS_Financials '!$B$2:$B$1101,'Customers'!A34,'SaaS_Financials '!$L$2:$L$1101),"")</f>
        <v>2</v>
      </c>
    </row>
    <row r="35" spans="1:2">
      <c r="A35">
        <f>'Customers'!J35</f>
        <v>46</v>
      </c>
      <c r="B35" t="str">
        <f>IFERROR(AVERAGEIF('SaaS_Financials '!$B$2:$B$1101,'Customers'!A35,'SaaS_Financials '!$L$2:$L$1101),"")</f>
        <v/>
      </c>
    </row>
    <row r="36" spans="1:2">
      <c r="A36">
        <f>'Customers'!J36</f>
        <v>78</v>
      </c>
      <c r="B36">
        <f>IFERROR(AVERAGEIF('SaaS_Financials '!$B$2:$B$1101,'Customers'!A36,'SaaS_Financials '!$L$2:$L$1101),"")</f>
        <v>2.4500000000000002</v>
      </c>
    </row>
    <row r="37" spans="1:2">
      <c r="A37">
        <f>'Customers'!J37</f>
        <v>85</v>
      </c>
      <c r="B37">
        <f>IFERROR(AVERAGEIF('SaaS_Financials '!$B$2:$B$1101,'Customers'!A37,'SaaS_Financials '!$L$2:$L$1101),"")</f>
        <v>11.4</v>
      </c>
    </row>
    <row r="38" spans="1:2">
      <c r="A38">
        <f>'Customers'!J38</f>
        <v>73</v>
      </c>
      <c r="B38" t="str">
        <f>IFERROR(AVERAGEIF('SaaS_Financials '!$B$2:$B$1101,'Customers'!A38,'SaaS_Financials '!$L$2:$L$1101),"")</f>
        <v/>
      </c>
    </row>
    <row r="39" spans="1:2">
      <c r="A39">
        <f>'Customers'!J39</f>
        <v>16</v>
      </c>
      <c r="B39">
        <f>IFERROR(AVERAGEIF('SaaS_Financials '!$B$2:$B$1101,'Customers'!A39,'SaaS_Financials '!$L$2:$L$1101),"")</f>
        <v>4.4800000000000004</v>
      </c>
    </row>
    <row r="40" spans="1:2">
      <c r="A40">
        <f>'Customers'!J40</f>
        <v>5</v>
      </c>
      <c r="B40">
        <f>IFERROR(AVERAGEIF('SaaS_Financials '!$B$2:$B$1101,'Customers'!A40,'SaaS_Financials '!$L$2:$L$1101),"")</f>
        <v>5.5649999999999995</v>
      </c>
    </row>
    <row r="41" spans="1:2">
      <c r="A41">
        <f>'Customers'!J41</f>
        <v>93</v>
      </c>
      <c r="B41">
        <f>IFERROR(AVERAGEIF('SaaS_Financials '!$B$2:$B$1101,'Customers'!A41,'SaaS_Financials '!$L$2:$L$1101),"")</f>
        <v>1.395</v>
      </c>
    </row>
    <row r="42" spans="1:2">
      <c r="A42">
        <f>'Customers'!J42</f>
        <v>0</v>
      </c>
      <c r="B42" t="str">
        <f>IFERROR(AVERAGEIF('SaaS_Financials '!$B$2:$B$1101,'Customers'!A42,'SaaS_Financials '!$L$2:$L$1101),"")</f>
        <v/>
      </c>
    </row>
    <row r="43" spans="1:2">
      <c r="A43">
        <f>'Customers'!J43</f>
        <v>68</v>
      </c>
      <c r="B43">
        <f>IFERROR(AVERAGEIF('SaaS_Financials '!$B$2:$B$1101,'Customers'!A43,'SaaS_Financials '!$L$2:$L$1101),"")</f>
        <v>6.15</v>
      </c>
    </row>
    <row r="44" spans="1:2">
      <c r="A44">
        <f>'Customers'!J44</f>
        <v>0</v>
      </c>
      <c r="B44">
        <f>IFERROR(AVERAGEIF('SaaS_Financials '!$B$2:$B$1101,'Customers'!A44,'SaaS_Financials '!$L$2:$L$1101),"")</f>
        <v>1.47</v>
      </c>
    </row>
    <row r="45" spans="1:2">
      <c r="A45">
        <f>'Customers'!J45</f>
        <v>96</v>
      </c>
      <c r="B45">
        <f>IFERROR(AVERAGEIF('SaaS_Financials '!$B$2:$B$1101,'Customers'!A45,'SaaS_Financials '!$L$2:$L$1101),"")</f>
        <v>8.8249999999999993</v>
      </c>
    </row>
    <row r="46" spans="1:2">
      <c r="A46">
        <f>'Customers'!J46</f>
        <v>38</v>
      </c>
      <c r="B46">
        <f>IFERROR(AVERAGEIF('SaaS_Financials '!$B$2:$B$1101,'Customers'!A46,'SaaS_Financials '!$L$2:$L$1101),"")</f>
        <v>9.4366666666666656</v>
      </c>
    </row>
    <row r="47" spans="1:2">
      <c r="A47">
        <f>'Customers'!J47</f>
        <v>44</v>
      </c>
      <c r="B47" t="str">
        <f>IFERROR(AVERAGEIF('SaaS_Financials '!$B$2:$B$1101,'Customers'!A47,'SaaS_Financials '!$L$2:$L$1101),"")</f>
        <v/>
      </c>
    </row>
    <row r="48" spans="1:2">
      <c r="A48">
        <f>'Customers'!J48</f>
        <v>28</v>
      </c>
      <c r="B48" t="str">
        <f>IFERROR(AVERAGEIF('SaaS_Financials '!$B$2:$B$1101,'Customers'!A48,'SaaS_Financials '!$L$2:$L$1101),"")</f>
        <v/>
      </c>
    </row>
    <row r="49" spans="1:2">
      <c r="A49">
        <f>'Customers'!J49</f>
        <v>10</v>
      </c>
      <c r="B49" t="str">
        <f>IFERROR(AVERAGEIF('SaaS_Financials '!$B$2:$B$1101,'Customers'!A49,'SaaS_Financials '!$L$2:$L$1101),"")</f>
        <v/>
      </c>
    </row>
    <row r="50" spans="1:2">
      <c r="A50">
        <f>'Customers'!J50</f>
        <v>24</v>
      </c>
      <c r="B50">
        <f>IFERROR(AVERAGEIF('SaaS_Financials '!$B$2:$B$1101,'Customers'!A50,'SaaS_Financials '!$L$2:$L$1101),"")</f>
        <v>11.14</v>
      </c>
    </row>
    <row r="51" spans="1:2">
      <c r="A51">
        <f>'Customers'!J51</f>
        <v>96</v>
      </c>
      <c r="B51">
        <f>IFERROR(AVERAGEIF('SaaS_Financials '!$B$2:$B$1101,'Customers'!A51,'SaaS_Financials '!$L$2:$L$1101),"")</f>
        <v>1.88</v>
      </c>
    </row>
    <row r="52" spans="1:2">
      <c r="A52">
        <f>'Customers'!J52</f>
        <v>46</v>
      </c>
      <c r="B52" t="str">
        <f>IFERROR(AVERAGEIF('SaaS_Financials '!$B$2:$B$1101,'Customers'!A52,'SaaS_Financials '!$L$2:$L$1101),"")</f>
        <v/>
      </c>
    </row>
    <row r="53" spans="1:2">
      <c r="A53">
        <f>'Customers'!J53</f>
        <v>94</v>
      </c>
      <c r="B53">
        <f>IFERROR(AVERAGEIF('SaaS_Financials '!$B$2:$B$1101,'Customers'!A53,'SaaS_Financials '!$L$2:$L$1101),"")</f>
        <v>1.46</v>
      </c>
    </row>
    <row r="54" spans="1:2">
      <c r="A54">
        <f>'Customers'!J54</f>
        <v>63</v>
      </c>
      <c r="B54">
        <f>IFERROR(AVERAGEIF('SaaS_Financials '!$B$2:$B$1101,'Customers'!A54,'SaaS_Financials '!$L$2:$L$1101),"")</f>
        <v>11.18</v>
      </c>
    </row>
    <row r="55" spans="1:2">
      <c r="A55">
        <f>'Customers'!J55</f>
        <v>62</v>
      </c>
      <c r="B55">
        <f>IFERROR(AVERAGEIF('SaaS_Financials '!$B$2:$B$1101,'Customers'!A55,'SaaS_Financials '!$L$2:$L$1101),"")</f>
        <v>3.27</v>
      </c>
    </row>
    <row r="56" spans="1:2">
      <c r="A56">
        <f>'Customers'!J56</f>
        <v>0</v>
      </c>
      <c r="B56">
        <f>IFERROR(AVERAGEIF('SaaS_Financials '!$B$2:$B$1101,'Customers'!A56,'SaaS_Financials '!$L$2:$L$1101),"")</f>
        <v>5.206666666666667</v>
      </c>
    </row>
    <row r="57" spans="1:2">
      <c r="A57">
        <f>'Customers'!J57</f>
        <v>67</v>
      </c>
      <c r="B57" t="str">
        <f>IFERROR(AVERAGEIF('SaaS_Financials '!$B$2:$B$1101,'Customers'!A57,'SaaS_Financials '!$L$2:$L$1101),"")</f>
        <v/>
      </c>
    </row>
    <row r="58" spans="1:2">
      <c r="A58">
        <f>'Customers'!J58</f>
        <v>0</v>
      </c>
      <c r="B58">
        <f>IFERROR(AVERAGEIF('SaaS_Financials '!$B$2:$B$1101,'Customers'!A58,'SaaS_Financials '!$L$2:$L$1101),"")</f>
        <v>4.7699999999999996</v>
      </c>
    </row>
    <row r="59" spans="1:2">
      <c r="A59">
        <f>'Customers'!J59</f>
        <v>10</v>
      </c>
      <c r="B59" t="str">
        <f>IFERROR(AVERAGEIF('SaaS_Financials '!$B$2:$B$1101,'Customers'!A59,'SaaS_Financials '!$L$2:$L$1101),"")</f>
        <v/>
      </c>
    </row>
    <row r="60" spans="1:2">
      <c r="A60">
        <f>'Customers'!J60</f>
        <v>55</v>
      </c>
      <c r="B60" t="str">
        <f>IFERROR(AVERAGEIF('SaaS_Financials '!$B$2:$B$1101,'Customers'!A60,'SaaS_Financials '!$L$2:$L$1101),"")</f>
        <v/>
      </c>
    </row>
    <row r="61" spans="1:2">
      <c r="A61">
        <f>'Customers'!J61</f>
        <v>0</v>
      </c>
      <c r="B61">
        <f>IFERROR(AVERAGEIF('SaaS_Financials '!$B$2:$B$1101,'Customers'!A61,'SaaS_Financials '!$L$2:$L$1101),"")</f>
        <v>11.87</v>
      </c>
    </row>
    <row r="62" spans="1:2">
      <c r="A62">
        <f>'Customers'!J62</f>
        <v>38</v>
      </c>
      <c r="B62">
        <f>IFERROR(AVERAGEIF('SaaS_Financials '!$B$2:$B$1101,'Customers'!A62,'SaaS_Financials '!$L$2:$L$1101),"")</f>
        <v>6.4649999999999999</v>
      </c>
    </row>
    <row r="63" spans="1:2">
      <c r="A63">
        <f>'Customers'!J63</f>
        <v>0</v>
      </c>
      <c r="B63">
        <f>IFERROR(AVERAGEIF('SaaS_Financials '!$B$2:$B$1101,'Customers'!A63,'SaaS_Financials '!$L$2:$L$1101),"")</f>
        <v>5.8</v>
      </c>
    </row>
    <row r="64" spans="1:2">
      <c r="A64">
        <f>'Customers'!J64</f>
        <v>57</v>
      </c>
      <c r="B64" t="str">
        <f>IFERROR(AVERAGEIF('SaaS_Financials '!$B$2:$B$1101,'Customers'!A64,'SaaS_Financials '!$L$2:$L$1101),"")</f>
        <v/>
      </c>
    </row>
    <row r="65" spans="1:2">
      <c r="A65">
        <f>'Customers'!J65</f>
        <v>10</v>
      </c>
      <c r="B65">
        <f>IFERROR(AVERAGEIF('SaaS_Financials '!$B$2:$B$1101,'Customers'!A65,'SaaS_Financials '!$L$2:$L$1101),"")</f>
        <v>0.9</v>
      </c>
    </row>
    <row r="66" spans="1:2">
      <c r="A66">
        <f>'Customers'!J66</f>
        <v>0</v>
      </c>
      <c r="B66" t="str">
        <f>IFERROR(AVERAGEIF('SaaS_Financials '!$B$2:$B$1101,'Customers'!A66,'SaaS_Financials '!$L$2:$L$1101),"")</f>
        <v/>
      </c>
    </row>
    <row r="67" spans="1:2">
      <c r="A67">
        <f>'Customers'!J67</f>
        <v>100</v>
      </c>
      <c r="B67" t="str">
        <f>IFERROR(AVERAGEIF('SaaS_Financials '!$B$2:$B$1101,'Customers'!A67,'SaaS_Financials '!$L$2:$L$1101),"")</f>
        <v/>
      </c>
    </row>
    <row r="68" spans="1:2">
      <c r="A68">
        <f>'Customers'!J68</f>
        <v>34</v>
      </c>
      <c r="B68">
        <f>IFERROR(AVERAGEIF('SaaS_Financials '!$B$2:$B$1101,'Customers'!A68,'SaaS_Financials '!$L$2:$L$1101),"")</f>
        <v>9.2799999999999994</v>
      </c>
    </row>
    <row r="69" spans="1:2">
      <c r="A69">
        <f>'Customers'!J69</f>
        <v>0</v>
      </c>
      <c r="B69">
        <f>IFERROR(AVERAGEIF('SaaS_Financials '!$B$2:$B$1101,'Customers'!A69,'SaaS_Financials '!$L$2:$L$1101),"")</f>
        <v>6.6033333333333326</v>
      </c>
    </row>
    <row r="70" spans="1:2">
      <c r="A70">
        <f>'Customers'!J70</f>
        <v>42</v>
      </c>
      <c r="B70" t="str">
        <f>IFERROR(AVERAGEIF('SaaS_Financials '!$B$2:$B$1101,'Customers'!A70,'SaaS_Financials '!$L$2:$L$1101),"")</f>
        <v/>
      </c>
    </row>
    <row r="71" spans="1:2">
      <c r="A71">
        <f>'Customers'!J71</f>
        <v>88</v>
      </c>
      <c r="B71">
        <f>IFERROR(AVERAGEIF('SaaS_Financials '!$B$2:$B$1101,'Customers'!A71,'SaaS_Financials '!$L$2:$L$1101),"")</f>
        <v>6.62</v>
      </c>
    </row>
    <row r="72" spans="1:2">
      <c r="A72">
        <f>'Customers'!J72</f>
        <v>87</v>
      </c>
      <c r="B72">
        <f>IFERROR(AVERAGEIF('SaaS_Financials '!$B$2:$B$1101,'Customers'!A72,'SaaS_Financials '!$L$2:$L$1101),"")</f>
        <v>2.5</v>
      </c>
    </row>
    <row r="73" spans="1:2">
      <c r="A73">
        <f>'Customers'!J73</f>
        <v>84</v>
      </c>
      <c r="B73">
        <f>IFERROR(AVERAGEIF('SaaS_Financials '!$B$2:$B$1101,'Customers'!A73,'SaaS_Financials '!$L$2:$L$1101),"")</f>
        <v>11.79</v>
      </c>
    </row>
    <row r="74" spans="1:2">
      <c r="A74">
        <f>'Customers'!J74</f>
        <v>53</v>
      </c>
      <c r="B74">
        <f>IFERROR(AVERAGEIF('SaaS_Financials '!$B$2:$B$1101,'Customers'!A74,'SaaS_Financials '!$L$2:$L$1101),"")</f>
        <v>3.75</v>
      </c>
    </row>
    <row r="75" spans="1:2">
      <c r="A75">
        <f>'Customers'!J75</f>
        <v>0</v>
      </c>
      <c r="B75">
        <f>IFERROR(AVERAGEIF('SaaS_Financials '!$B$2:$B$1101,'Customers'!A75,'SaaS_Financials '!$L$2:$L$1101),"")</f>
        <v>3.79</v>
      </c>
    </row>
    <row r="76" spans="1:2">
      <c r="A76">
        <f>'Customers'!J76</f>
        <v>28</v>
      </c>
      <c r="B76" t="str">
        <f>IFERROR(AVERAGEIF('SaaS_Financials '!$B$2:$B$1101,'Customers'!A76,'SaaS_Financials '!$L$2:$L$1101),"")</f>
        <v/>
      </c>
    </row>
    <row r="77" spans="1:2">
      <c r="A77">
        <f>'Customers'!J77</f>
        <v>0</v>
      </c>
      <c r="B77">
        <f>IFERROR(AVERAGEIF('SaaS_Financials '!$B$2:$B$1101,'Customers'!A77,'SaaS_Financials '!$L$2:$L$1101),"")</f>
        <v>5.91</v>
      </c>
    </row>
    <row r="78" spans="1:2">
      <c r="A78">
        <f>'Customers'!J78</f>
        <v>0</v>
      </c>
      <c r="B78" t="str">
        <f>IFERROR(AVERAGEIF('SaaS_Financials '!$B$2:$B$1101,'Customers'!A78,'SaaS_Financials '!$L$2:$L$1101),"")</f>
        <v/>
      </c>
    </row>
    <row r="79" spans="1:2">
      <c r="A79">
        <f>'Customers'!J79</f>
        <v>59</v>
      </c>
      <c r="B79" t="str">
        <f>IFERROR(AVERAGEIF('SaaS_Financials '!$B$2:$B$1101,'Customers'!A79,'SaaS_Financials '!$L$2:$L$1101),"")</f>
        <v/>
      </c>
    </row>
    <row r="80" spans="1:2">
      <c r="A80">
        <f>'Customers'!J80</f>
        <v>0</v>
      </c>
      <c r="B80" t="str">
        <f>IFERROR(AVERAGEIF('SaaS_Financials '!$B$2:$B$1101,'Customers'!A80,'SaaS_Financials '!$L$2:$L$1101),"")</f>
        <v/>
      </c>
    </row>
    <row r="81" spans="1:2">
      <c r="A81">
        <f>'Customers'!J81</f>
        <v>0</v>
      </c>
      <c r="B81">
        <f>IFERROR(AVERAGEIF('SaaS_Financials '!$B$2:$B$1101,'Customers'!A81,'SaaS_Financials '!$L$2:$L$1101),"")</f>
        <v>6.6850000000000005</v>
      </c>
    </row>
    <row r="82" spans="1:2">
      <c r="A82">
        <f>'Customers'!J82</f>
        <v>0</v>
      </c>
      <c r="B82" t="str">
        <f>IFERROR(AVERAGEIF('SaaS_Financials '!$B$2:$B$1101,'Customers'!A82,'SaaS_Financials '!$L$2:$L$1101),"")</f>
        <v/>
      </c>
    </row>
    <row r="83" spans="1:2">
      <c r="A83">
        <f>'Customers'!J83</f>
        <v>53</v>
      </c>
      <c r="B83">
        <f>IFERROR(AVERAGEIF('SaaS_Financials '!$B$2:$B$1101,'Customers'!A83,'SaaS_Financials '!$L$2:$L$1101),"")</f>
        <v>6.4399999999999995</v>
      </c>
    </row>
    <row r="84" spans="1:2">
      <c r="A84">
        <f>'Customers'!J84</f>
        <v>0</v>
      </c>
      <c r="B84" t="str">
        <f>IFERROR(AVERAGEIF('SaaS_Financials '!$B$2:$B$1101,'Customers'!A84,'SaaS_Financials '!$L$2:$L$1101),"")</f>
        <v/>
      </c>
    </row>
    <row r="85" spans="1:2">
      <c r="A85">
        <f>'Customers'!J85</f>
        <v>56</v>
      </c>
      <c r="B85" t="str">
        <f>IFERROR(AVERAGEIF('SaaS_Financials '!$B$2:$B$1101,'Customers'!A85,'SaaS_Financials '!$L$2:$L$1101),"")</f>
        <v/>
      </c>
    </row>
    <row r="86" spans="1:2">
      <c r="A86">
        <f>'Customers'!J86</f>
        <v>98</v>
      </c>
      <c r="B86">
        <f>IFERROR(AVERAGEIF('SaaS_Financials '!$B$2:$B$1101,'Customers'!A86,'SaaS_Financials '!$L$2:$L$1101),"")</f>
        <v>5.21</v>
      </c>
    </row>
    <row r="87" spans="1:2">
      <c r="A87">
        <f>'Customers'!J87</f>
        <v>13</v>
      </c>
      <c r="B87" t="str">
        <f>IFERROR(AVERAGEIF('SaaS_Financials '!$B$2:$B$1101,'Customers'!A87,'SaaS_Financials '!$L$2:$L$1101),"")</f>
        <v/>
      </c>
    </row>
    <row r="88" spans="1:2">
      <c r="A88">
        <f>'Customers'!J88</f>
        <v>94</v>
      </c>
      <c r="B88" t="str">
        <f>IFERROR(AVERAGEIF('SaaS_Financials '!$B$2:$B$1101,'Customers'!A88,'SaaS_Financials '!$L$2:$L$1101),"")</f>
        <v/>
      </c>
    </row>
    <row r="89" spans="1:2">
      <c r="A89">
        <f>'Customers'!J89</f>
        <v>41</v>
      </c>
      <c r="B89" t="str">
        <f>IFERROR(AVERAGEIF('SaaS_Financials '!$B$2:$B$1101,'Customers'!A89,'SaaS_Financials '!$L$2:$L$1101),"")</f>
        <v/>
      </c>
    </row>
    <row r="90" spans="1:2">
      <c r="A90">
        <f>'Customers'!J90</f>
        <v>35</v>
      </c>
      <c r="B90" t="str">
        <f>IFERROR(AVERAGEIF('SaaS_Financials '!$B$2:$B$1101,'Customers'!A90,'SaaS_Financials '!$L$2:$L$1101),"")</f>
        <v/>
      </c>
    </row>
    <row r="91" spans="1:2">
      <c r="A91">
        <f>'Customers'!J91</f>
        <v>48</v>
      </c>
      <c r="B91">
        <f>IFERROR(AVERAGEIF('SaaS_Financials '!$B$2:$B$1101,'Customers'!A91,'SaaS_Financials '!$L$2:$L$1101),"")</f>
        <v>9.1999999999999993</v>
      </c>
    </row>
    <row r="92" spans="1:2">
      <c r="A92">
        <f>'Customers'!J92</f>
        <v>11</v>
      </c>
      <c r="B92">
        <f>IFERROR(AVERAGEIF('SaaS_Financials '!$B$2:$B$1101,'Customers'!A92,'SaaS_Financials '!$L$2:$L$1101),"")</f>
        <v>5.34</v>
      </c>
    </row>
    <row r="93" spans="1:2">
      <c r="A93">
        <f>'Customers'!J93</f>
        <v>43</v>
      </c>
      <c r="B93">
        <f>IFERROR(AVERAGEIF('SaaS_Financials '!$B$2:$B$1101,'Customers'!A93,'SaaS_Financials '!$L$2:$L$1101),"")</f>
        <v>7.41</v>
      </c>
    </row>
    <row r="94" spans="1:2">
      <c r="A94">
        <f>'Customers'!J94</f>
        <v>20</v>
      </c>
      <c r="B94" t="str">
        <f>IFERROR(AVERAGEIF('SaaS_Financials '!$B$2:$B$1101,'Customers'!A94,'SaaS_Financials '!$L$2:$L$1101),"")</f>
        <v/>
      </c>
    </row>
    <row r="95" spans="1:2">
      <c r="A95">
        <f>'Customers'!J95</f>
        <v>0</v>
      </c>
      <c r="B95">
        <f>IFERROR(AVERAGEIF('SaaS_Financials '!$B$2:$B$1101,'Customers'!A95,'SaaS_Financials '!$L$2:$L$1101),"")</f>
        <v>2.78</v>
      </c>
    </row>
    <row r="96" spans="1:2">
      <c r="A96">
        <f>'Customers'!J96</f>
        <v>75</v>
      </c>
      <c r="B96" t="str">
        <f>IFERROR(AVERAGEIF('SaaS_Financials '!$B$2:$B$1101,'Customers'!A96,'SaaS_Financials '!$L$2:$L$1101),"")</f>
        <v/>
      </c>
    </row>
    <row r="97" spans="1:2">
      <c r="A97">
        <f>'Customers'!J97</f>
        <v>0</v>
      </c>
      <c r="B97">
        <f>IFERROR(AVERAGEIF('SaaS_Financials '!$B$2:$B$1101,'Customers'!A97,'SaaS_Financials '!$L$2:$L$1101),"")</f>
        <v>5.1850000000000005</v>
      </c>
    </row>
    <row r="98" spans="1:2">
      <c r="A98">
        <f>'Customers'!J98</f>
        <v>44</v>
      </c>
      <c r="B98">
        <f>IFERROR(AVERAGEIF('SaaS_Financials '!$B$2:$B$1101,'Customers'!A98,'SaaS_Financials '!$L$2:$L$1101),"")</f>
        <v>3.42</v>
      </c>
    </row>
    <row r="99" spans="1:2">
      <c r="A99">
        <f>'Customers'!J99</f>
        <v>54</v>
      </c>
      <c r="B99" t="str">
        <f>IFERROR(AVERAGEIF('SaaS_Financials '!$B$2:$B$1101,'Customers'!A99,'SaaS_Financials '!$L$2:$L$1101),"")</f>
        <v/>
      </c>
    </row>
    <row r="100" spans="1:2">
      <c r="A100">
        <f>'Customers'!J100</f>
        <v>3</v>
      </c>
      <c r="B100">
        <f>IFERROR(AVERAGEIF('SaaS_Financials '!$B$2:$B$1101,'Customers'!A100,'SaaS_Financials '!$L$2:$L$1101),"")</f>
        <v>4.1399999999999997</v>
      </c>
    </row>
    <row r="101" spans="1:2">
      <c r="A101">
        <f>'Customers'!J101</f>
        <v>63</v>
      </c>
      <c r="B101" t="str">
        <f>IFERROR(AVERAGEIF('SaaS_Financials '!$B$2:$B$1101,'Customers'!A101,'SaaS_Financials '!$L$2:$L$1101),"")</f>
        <v/>
      </c>
    </row>
    <row r="102" spans="1:2">
      <c r="A102">
        <f>'Customers'!J102</f>
        <v>0</v>
      </c>
      <c r="B102" t="str">
        <f>IFERROR(AVERAGEIF('SaaS_Financials '!$B$2:$B$1101,'Customers'!A102,'SaaS_Financials '!$L$2:$L$1101),"")</f>
        <v/>
      </c>
    </row>
    <row r="103" spans="1:2">
      <c r="A103">
        <f>'Customers'!J103</f>
        <v>64</v>
      </c>
      <c r="B103" t="str">
        <f>IFERROR(AVERAGEIF('SaaS_Financials '!$B$2:$B$1101,'Customers'!A103,'SaaS_Financials '!$L$2:$L$1101),"")</f>
        <v/>
      </c>
    </row>
    <row r="104" spans="1:2">
      <c r="A104">
        <f>'Customers'!J104</f>
        <v>26</v>
      </c>
      <c r="B104" t="str">
        <f>IFERROR(AVERAGEIF('SaaS_Financials '!$B$2:$B$1101,'Customers'!A104,'SaaS_Financials '!$L$2:$L$1101),"")</f>
        <v/>
      </c>
    </row>
    <row r="105" spans="1:2">
      <c r="A105">
        <f>'Customers'!J105</f>
        <v>0</v>
      </c>
      <c r="B105">
        <f>IFERROR(AVERAGEIF('SaaS_Financials '!$B$2:$B$1101,'Customers'!A105,'SaaS_Financials '!$L$2:$L$1101),"")</f>
        <v>7.67</v>
      </c>
    </row>
    <row r="106" spans="1:2">
      <c r="A106">
        <f>'Customers'!J106</f>
        <v>0</v>
      </c>
      <c r="B106" t="str">
        <f>IFERROR(AVERAGEIF('SaaS_Financials '!$B$2:$B$1101,'Customers'!A106,'SaaS_Financials '!$L$2:$L$1101),"")</f>
        <v/>
      </c>
    </row>
    <row r="107" spans="1:2">
      <c r="A107">
        <f>'Customers'!J107</f>
        <v>91</v>
      </c>
      <c r="B107" t="str">
        <f>IFERROR(AVERAGEIF('SaaS_Financials '!$B$2:$B$1101,'Customers'!A107,'SaaS_Financials '!$L$2:$L$1101),"")</f>
        <v/>
      </c>
    </row>
    <row r="108" spans="1:2">
      <c r="A108">
        <f>'Customers'!J108</f>
        <v>73</v>
      </c>
      <c r="B108" t="str">
        <f>IFERROR(AVERAGEIF('SaaS_Financials '!$B$2:$B$1101,'Customers'!A108,'SaaS_Financials '!$L$2:$L$1101),"")</f>
        <v/>
      </c>
    </row>
    <row r="109" spans="1:2">
      <c r="A109">
        <f>'Customers'!J109</f>
        <v>4</v>
      </c>
      <c r="B109" t="str">
        <f>IFERROR(AVERAGEIF('SaaS_Financials '!$B$2:$B$1101,'Customers'!A109,'SaaS_Financials '!$L$2:$L$1101),"")</f>
        <v/>
      </c>
    </row>
    <row r="110" spans="1:2">
      <c r="A110">
        <f>'Customers'!J110</f>
        <v>22</v>
      </c>
      <c r="B110">
        <f>IFERROR(AVERAGEIF('SaaS_Financials '!$B$2:$B$1101,'Customers'!A110,'SaaS_Financials '!$L$2:$L$1101),"")</f>
        <v>2.12</v>
      </c>
    </row>
    <row r="111" spans="1:2">
      <c r="A111">
        <f>'Customers'!J111</f>
        <v>72</v>
      </c>
      <c r="B111">
        <f>IFERROR(AVERAGEIF('SaaS_Financials '!$B$2:$B$1101,'Customers'!A111,'SaaS_Financials '!$L$2:$L$1101),"")</f>
        <v>11.03</v>
      </c>
    </row>
    <row r="112" spans="1:2">
      <c r="A112">
        <f>'Customers'!J112</f>
        <v>0</v>
      </c>
      <c r="B112" t="str">
        <f>IFERROR(AVERAGEIF('SaaS_Financials '!$B$2:$B$1101,'Customers'!A112,'SaaS_Financials '!$L$2:$L$1101),"")</f>
        <v/>
      </c>
    </row>
    <row r="113" spans="1:2">
      <c r="A113">
        <f>'Customers'!J113</f>
        <v>0</v>
      </c>
      <c r="B113" t="str">
        <f>IFERROR(AVERAGEIF('SaaS_Financials '!$B$2:$B$1101,'Customers'!A113,'SaaS_Financials '!$L$2:$L$1101),"")</f>
        <v/>
      </c>
    </row>
    <row r="114" spans="1:2">
      <c r="A114">
        <f>'Customers'!J114</f>
        <v>0</v>
      </c>
      <c r="B114" t="str">
        <f>IFERROR(AVERAGEIF('SaaS_Financials '!$B$2:$B$1101,'Customers'!A114,'SaaS_Financials '!$L$2:$L$1101),"")</f>
        <v/>
      </c>
    </row>
    <row r="115" spans="1:2">
      <c r="A115">
        <f>'Customers'!J115</f>
        <v>50</v>
      </c>
      <c r="B115" t="str">
        <f>IFERROR(AVERAGEIF('SaaS_Financials '!$B$2:$B$1101,'Customers'!A115,'SaaS_Financials '!$L$2:$L$1101),"")</f>
        <v/>
      </c>
    </row>
    <row r="116" spans="1:2">
      <c r="A116">
        <f>'Customers'!J116</f>
        <v>57</v>
      </c>
      <c r="B116" t="str">
        <f>IFERROR(AVERAGEIF('SaaS_Financials '!$B$2:$B$1101,'Customers'!A116,'SaaS_Financials '!$L$2:$L$1101),"")</f>
        <v/>
      </c>
    </row>
    <row r="117" spans="1:2">
      <c r="A117">
        <f>'Customers'!J117</f>
        <v>87</v>
      </c>
      <c r="B117" t="str">
        <f>IFERROR(AVERAGEIF('SaaS_Financials '!$B$2:$B$1101,'Customers'!A117,'SaaS_Financials '!$L$2:$L$1101),"")</f>
        <v/>
      </c>
    </row>
    <row r="118" spans="1:2">
      <c r="A118">
        <f>'Customers'!J118</f>
        <v>0</v>
      </c>
      <c r="B118" t="str">
        <f>IFERROR(AVERAGEIF('SaaS_Financials '!$B$2:$B$1101,'Customers'!A118,'SaaS_Financials '!$L$2:$L$1101),"")</f>
        <v/>
      </c>
    </row>
    <row r="119" spans="1:2">
      <c r="A119">
        <f>'Customers'!J119</f>
        <v>99</v>
      </c>
      <c r="B119">
        <f>IFERROR(AVERAGEIF('SaaS_Financials '!$B$2:$B$1101,'Customers'!A119,'SaaS_Financials '!$L$2:$L$1101),"")</f>
        <v>6.72</v>
      </c>
    </row>
    <row r="120" spans="1:2">
      <c r="A120">
        <f>'Customers'!J120</f>
        <v>25</v>
      </c>
      <c r="B120">
        <f>IFERROR(AVERAGEIF('SaaS_Financials '!$B$2:$B$1101,'Customers'!A120,'SaaS_Financials '!$L$2:$L$1101),"")</f>
        <v>3.03</v>
      </c>
    </row>
    <row r="121" spans="1:2">
      <c r="A121">
        <f>'Customers'!J121</f>
        <v>92</v>
      </c>
      <c r="B121" t="str">
        <f>IFERROR(AVERAGEIF('SaaS_Financials '!$B$2:$B$1101,'Customers'!A121,'SaaS_Financials '!$L$2:$L$1101),"")</f>
        <v/>
      </c>
    </row>
    <row r="122" spans="1:2">
      <c r="A122">
        <f>'Customers'!J122</f>
        <v>79</v>
      </c>
      <c r="B122" t="str">
        <f>IFERROR(AVERAGEIF('SaaS_Financials '!$B$2:$B$1101,'Customers'!A122,'SaaS_Financials '!$L$2:$L$1101),"")</f>
        <v/>
      </c>
    </row>
    <row r="123" spans="1:2">
      <c r="A123">
        <f>'Customers'!J123</f>
        <v>67</v>
      </c>
      <c r="B123" t="str">
        <f>IFERROR(AVERAGEIF('SaaS_Financials '!$B$2:$B$1101,'Customers'!A123,'SaaS_Financials '!$L$2:$L$1101),"")</f>
        <v/>
      </c>
    </row>
    <row r="124" spans="1:2">
      <c r="A124">
        <f>'Customers'!J124</f>
        <v>0</v>
      </c>
      <c r="B124">
        <f>IFERROR(AVERAGEIF('SaaS_Financials '!$B$2:$B$1101,'Customers'!A124,'SaaS_Financials '!$L$2:$L$1101),"")</f>
        <v>1.62</v>
      </c>
    </row>
    <row r="125" spans="1:2">
      <c r="A125">
        <f>'Customers'!J125</f>
        <v>0</v>
      </c>
      <c r="B125">
        <f>IFERROR(AVERAGEIF('SaaS_Financials '!$B$2:$B$1101,'Customers'!A125,'SaaS_Financials '!$L$2:$L$1101),"")</f>
        <v>3.95</v>
      </c>
    </row>
    <row r="126" spans="1:2">
      <c r="A126">
        <f>'Customers'!J126</f>
        <v>30</v>
      </c>
      <c r="B126">
        <f>IFERROR(AVERAGEIF('SaaS_Financials '!$B$2:$B$1101,'Customers'!A126,'SaaS_Financials '!$L$2:$L$1101),"")</f>
        <v>7.16</v>
      </c>
    </row>
    <row r="127" spans="1:2">
      <c r="A127">
        <f>'Customers'!J127</f>
        <v>0</v>
      </c>
      <c r="B127">
        <f>IFERROR(AVERAGEIF('SaaS_Financials '!$B$2:$B$1101,'Customers'!A127,'SaaS_Financials '!$L$2:$L$1101),"")</f>
        <v>8.08</v>
      </c>
    </row>
    <row r="128" spans="1:2">
      <c r="A128">
        <f>'Customers'!J128</f>
        <v>0</v>
      </c>
      <c r="B128" t="str">
        <f>IFERROR(AVERAGEIF('SaaS_Financials '!$B$2:$B$1101,'Customers'!A128,'SaaS_Financials '!$L$2:$L$1101),"")</f>
        <v/>
      </c>
    </row>
    <row r="129" spans="1:2">
      <c r="A129">
        <f>'Customers'!J129</f>
        <v>9</v>
      </c>
      <c r="B129">
        <f>IFERROR(AVERAGEIF('SaaS_Financials '!$B$2:$B$1101,'Customers'!A129,'SaaS_Financials '!$L$2:$L$1101),"")</f>
        <v>4.1500000000000004</v>
      </c>
    </row>
    <row r="130" spans="1:2">
      <c r="A130">
        <f>'Customers'!J130</f>
        <v>90</v>
      </c>
      <c r="B130">
        <f>IFERROR(AVERAGEIF('SaaS_Financials '!$B$2:$B$1101,'Customers'!A130,'SaaS_Financials '!$L$2:$L$1101),"")</f>
        <v>6.82</v>
      </c>
    </row>
    <row r="131" spans="1:2">
      <c r="A131">
        <f>'Customers'!J131</f>
        <v>89</v>
      </c>
      <c r="B131">
        <f>IFERROR(AVERAGEIF('SaaS_Financials '!$B$2:$B$1101,'Customers'!A131,'SaaS_Financials '!$L$2:$L$1101),"")</f>
        <v>2.77</v>
      </c>
    </row>
    <row r="132" spans="1:2">
      <c r="A132">
        <f>'Customers'!J132</f>
        <v>30</v>
      </c>
      <c r="B132">
        <f>IFERROR(AVERAGEIF('SaaS_Financials '!$B$2:$B$1101,'Customers'!A132,'SaaS_Financials '!$L$2:$L$1101),"")</f>
        <v>2.52</v>
      </c>
    </row>
    <row r="133" spans="1:2">
      <c r="A133">
        <f>'Customers'!J133</f>
        <v>32</v>
      </c>
      <c r="B133" t="str">
        <f>IFERROR(AVERAGEIF('SaaS_Financials '!$B$2:$B$1101,'Customers'!A133,'SaaS_Financials '!$L$2:$L$1101),"")</f>
        <v/>
      </c>
    </row>
    <row r="134" spans="1:2">
      <c r="A134">
        <f>'Customers'!J134</f>
        <v>0</v>
      </c>
      <c r="B134" t="str">
        <f>IFERROR(AVERAGEIF('SaaS_Financials '!$B$2:$B$1101,'Customers'!A134,'SaaS_Financials '!$L$2:$L$1101),"")</f>
        <v/>
      </c>
    </row>
    <row r="135" spans="1:2">
      <c r="A135">
        <f>'Customers'!J135</f>
        <v>48</v>
      </c>
      <c r="B135" t="str">
        <f>IFERROR(AVERAGEIF('SaaS_Financials '!$B$2:$B$1101,'Customers'!A135,'SaaS_Financials '!$L$2:$L$1101),"")</f>
        <v/>
      </c>
    </row>
    <row r="136" spans="1:2">
      <c r="A136">
        <f>'Customers'!J136</f>
        <v>0</v>
      </c>
      <c r="B136">
        <f>IFERROR(AVERAGEIF('SaaS_Financials '!$B$2:$B$1101,'Customers'!A136,'SaaS_Financials '!$L$2:$L$1101),"")</f>
        <v>7.05</v>
      </c>
    </row>
    <row r="137" spans="1:2">
      <c r="A137">
        <f>'Customers'!J137</f>
        <v>73</v>
      </c>
      <c r="B137">
        <f>IFERROR(AVERAGEIF('SaaS_Financials '!$B$2:$B$1101,'Customers'!A137,'SaaS_Financials '!$L$2:$L$1101),"")</f>
        <v>7.4833333333333343</v>
      </c>
    </row>
    <row r="138" spans="1:2">
      <c r="A138">
        <f>'Customers'!J138</f>
        <v>3</v>
      </c>
      <c r="B138">
        <f>IFERROR(AVERAGEIF('SaaS_Financials '!$B$2:$B$1101,'Customers'!A138,'SaaS_Financials '!$L$2:$L$1101),"")</f>
        <v>11.053333333333335</v>
      </c>
    </row>
    <row r="139" spans="1:2">
      <c r="A139">
        <f>'Customers'!J139</f>
        <v>49</v>
      </c>
      <c r="B139" t="str">
        <f>IFERROR(AVERAGEIF('SaaS_Financials '!$B$2:$B$1101,'Customers'!A139,'SaaS_Financials '!$L$2:$L$1101),"")</f>
        <v/>
      </c>
    </row>
    <row r="140" spans="1:2">
      <c r="A140">
        <f>'Customers'!J140</f>
        <v>96</v>
      </c>
      <c r="B140" t="str">
        <f>IFERROR(AVERAGEIF('SaaS_Financials '!$B$2:$B$1101,'Customers'!A140,'SaaS_Financials '!$L$2:$L$1101),"")</f>
        <v/>
      </c>
    </row>
    <row r="141" spans="1:2">
      <c r="A141">
        <f>'Customers'!J141</f>
        <v>53</v>
      </c>
      <c r="B141">
        <f>IFERROR(AVERAGEIF('SaaS_Financials '!$B$2:$B$1101,'Customers'!A141,'SaaS_Financials '!$L$2:$L$1101),"")</f>
        <v>10.210000000000001</v>
      </c>
    </row>
    <row r="142" spans="1:2">
      <c r="A142">
        <f>'Customers'!J142</f>
        <v>79</v>
      </c>
      <c r="B142">
        <f>IFERROR(AVERAGEIF('SaaS_Financials '!$B$2:$B$1101,'Customers'!A142,'SaaS_Financials '!$L$2:$L$1101),"")</f>
        <v>4.0999999999999996</v>
      </c>
    </row>
    <row r="143" spans="1:2">
      <c r="A143">
        <f>'Customers'!J143</f>
        <v>80</v>
      </c>
      <c r="B143" t="str">
        <f>IFERROR(AVERAGEIF('SaaS_Financials '!$B$2:$B$1101,'Customers'!A143,'SaaS_Financials '!$L$2:$L$1101),"")</f>
        <v/>
      </c>
    </row>
    <row r="144" spans="1:2">
      <c r="A144">
        <f>'Customers'!J144</f>
        <v>0</v>
      </c>
      <c r="B144" t="str">
        <f>IFERROR(AVERAGEIF('SaaS_Financials '!$B$2:$B$1101,'Customers'!A144,'SaaS_Financials '!$L$2:$L$1101),"")</f>
        <v/>
      </c>
    </row>
    <row r="145" spans="1:2">
      <c r="A145">
        <f>'Customers'!J145</f>
        <v>13</v>
      </c>
      <c r="B145" t="str">
        <f>IFERROR(AVERAGEIF('SaaS_Financials '!$B$2:$B$1101,'Customers'!A145,'SaaS_Financials '!$L$2:$L$1101),"")</f>
        <v/>
      </c>
    </row>
    <row r="146" spans="1:2">
      <c r="A146">
        <f>'Customers'!J146</f>
        <v>35</v>
      </c>
      <c r="B146">
        <f>IFERROR(AVERAGEIF('SaaS_Financials '!$B$2:$B$1101,'Customers'!A146,'SaaS_Financials '!$L$2:$L$1101),"")</f>
        <v>7.3000000000000007</v>
      </c>
    </row>
    <row r="147" spans="1:2">
      <c r="A147">
        <f>'Customers'!J147</f>
        <v>43</v>
      </c>
      <c r="B147">
        <f>IFERROR(AVERAGEIF('SaaS_Financials '!$B$2:$B$1101,'Customers'!A147,'SaaS_Financials '!$L$2:$L$1101),"")</f>
        <v>8.6550000000000011</v>
      </c>
    </row>
    <row r="148" spans="1:2">
      <c r="A148">
        <f>'Customers'!J148</f>
        <v>34</v>
      </c>
      <c r="B148">
        <f>IFERROR(AVERAGEIF('SaaS_Financials '!$B$2:$B$1101,'Customers'!A148,'SaaS_Financials '!$L$2:$L$1101),"")</f>
        <v>5.34</v>
      </c>
    </row>
    <row r="149" spans="1:2">
      <c r="A149">
        <f>'Customers'!J149</f>
        <v>8</v>
      </c>
      <c r="B149">
        <f>IFERROR(AVERAGEIF('SaaS_Financials '!$B$2:$B$1101,'Customers'!A149,'SaaS_Financials '!$L$2:$L$1101),"")</f>
        <v>7.11</v>
      </c>
    </row>
    <row r="150" spans="1:2">
      <c r="A150">
        <f>'Customers'!J150</f>
        <v>0</v>
      </c>
      <c r="B150">
        <f>IFERROR(AVERAGEIF('SaaS_Financials '!$B$2:$B$1101,'Customers'!A150,'SaaS_Financials '!$L$2:$L$1101),"")</f>
        <v>3.4933333333333336</v>
      </c>
    </row>
    <row r="151" spans="1:2">
      <c r="A151">
        <f>'Customers'!J151</f>
        <v>62</v>
      </c>
      <c r="B151">
        <f>IFERROR(AVERAGEIF('SaaS_Financials '!$B$2:$B$1101,'Customers'!A151,'SaaS_Financials '!$L$2:$L$1101),"")</f>
        <v>8.1999999999999993</v>
      </c>
    </row>
    <row r="152" spans="1:2">
      <c r="A152">
        <f>'Customers'!J152</f>
        <v>6</v>
      </c>
      <c r="B152" t="str">
        <f>IFERROR(AVERAGEIF('SaaS_Financials '!$B$2:$B$1101,'Customers'!A152,'SaaS_Financials '!$L$2:$L$1101),"")</f>
        <v/>
      </c>
    </row>
    <row r="153" spans="1:2">
      <c r="A153">
        <f>'Customers'!J153</f>
        <v>1</v>
      </c>
      <c r="B153">
        <f>IFERROR(AVERAGEIF('SaaS_Financials '!$B$2:$B$1101,'Customers'!A153,'SaaS_Financials '!$L$2:$L$1101),"")</f>
        <v>9.0299999999999994</v>
      </c>
    </row>
    <row r="154" spans="1:2">
      <c r="A154">
        <f>'Customers'!J154</f>
        <v>35</v>
      </c>
      <c r="B154" t="str">
        <f>IFERROR(AVERAGEIF('SaaS_Financials '!$B$2:$B$1101,'Customers'!A154,'SaaS_Financials '!$L$2:$L$1101),"")</f>
        <v/>
      </c>
    </row>
    <row r="155" spans="1:2">
      <c r="A155">
        <f>'Customers'!J155</f>
        <v>84</v>
      </c>
      <c r="B155" t="str">
        <f>IFERROR(AVERAGEIF('SaaS_Financials '!$B$2:$B$1101,'Customers'!A155,'SaaS_Financials '!$L$2:$L$1101),"")</f>
        <v/>
      </c>
    </row>
    <row r="156" spans="1:2">
      <c r="A156">
        <f>'Customers'!J156</f>
        <v>35</v>
      </c>
      <c r="B156" t="str">
        <f>IFERROR(AVERAGEIF('SaaS_Financials '!$B$2:$B$1101,'Customers'!A156,'SaaS_Financials '!$L$2:$L$1101),"")</f>
        <v/>
      </c>
    </row>
    <row r="157" spans="1:2">
      <c r="A157">
        <f>'Customers'!J157</f>
        <v>83</v>
      </c>
      <c r="B157">
        <f>IFERROR(AVERAGEIF('SaaS_Financials '!$B$2:$B$1101,'Customers'!A157,'SaaS_Financials '!$L$2:$L$1101),"")</f>
        <v>4.7750000000000004</v>
      </c>
    </row>
    <row r="158" spans="1:2">
      <c r="A158">
        <f>'Customers'!J158</f>
        <v>68</v>
      </c>
      <c r="B158" t="str">
        <f>IFERROR(AVERAGEIF('SaaS_Financials '!$B$2:$B$1101,'Customers'!A158,'SaaS_Financials '!$L$2:$L$1101),"")</f>
        <v/>
      </c>
    </row>
    <row r="159" spans="1:2">
      <c r="A159">
        <f>'Customers'!J159</f>
        <v>0</v>
      </c>
      <c r="B159">
        <f>IFERROR(AVERAGEIF('SaaS_Financials '!$B$2:$B$1101,'Customers'!A159,'SaaS_Financials '!$L$2:$L$1101),"")</f>
        <v>18.079999999999998</v>
      </c>
    </row>
    <row r="160" spans="1:2">
      <c r="A160">
        <f>'Customers'!J160</f>
        <v>37</v>
      </c>
      <c r="B160">
        <f>IFERROR(AVERAGEIF('SaaS_Financials '!$B$2:$B$1101,'Customers'!A160,'SaaS_Financials '!$L$2:$L$1101),"")</f>
        <v>7.15</v>
      </c>
    </row>
    <row r="161" spans="1:2">
      <c r="A161">
        <f>'Customers'!J161</f>
        <v>87</v>
      </c>
      <c r="B161">
        <f>IFERROR(AVERAGEIF('SaaS_Financials '!$B$2:$B$1101,'Customers'!A161,'SaaS_Financials '!$L$2:$L$1101),"")</f>
        <v>4.25</v>
      </c>
    </row>
    <row r="162" spans="1:2">
      <c r="A162">
        <f>'Customers'!J162</f>
        <v>58</v>
      </c>
      <c r="B162">
        <f>IFERROR(AVERAGEIF('SaaS_Financials '!$B$2:$B$1101,'Customers'!A162,'SaaS_Financials '!$L$2:$L$1101),"")</f>
        <v>1.57</v>
      </c>
    </row>
    <row r="163" spans="1:2">
      <c r="A163">
        <f>'Customers'!J163</f>
        <v>73</v>
      </c>
      <c r="B163" t="str">
        <f>IFERROR(AVERAGEIF('SaaS_Financials '!$B$2:$B$1101,'Customers'!A163,'SaaS_Financials '!$L$2:$L$1101),"")</f>
        <v/>
      </c>
    </row>
    <row r="164" spans="1:2">
      <c r="A164">
        <f>'Customers'!J164</f>
        <v>93</v>
      </c>
      <c r="B164" t="str">
        <f>IFERROR(AVERAGEIF('SaaS_Financials '!$B$2:$B$1101,'Customers'!A164,'SaaS_Financials '!$L$2:$L$1101),"")</f>
        <v/>
      </c>
    </row>
    <row r="165" spans="1:2">
      <c r="A165">
        <f>'Customers'!J165</f>
        <v>64</v>
      </c>
      <c r="B165" t="str">
        <f>IFERROR(AVERAGEIF('SaaS_Financials '!$B$2:$B$1101,'Customers'!A165,'SaaS_Financials '!$L$2:$L$1101),"")</f>
        <v/>
      </c>
    </row>
    <row r="166" spans="1:2">
      <c r="A166">
        <f>'Customers'!J166</f>
        <v>17</v>
      </c>
      <c r="B166">
        <f>IFERROR(AVERAGEIF('SaaS_Financials '!$B$2:$B$1101,'Customers'!A166,'SaaS_Financials '!$L$2:$L$1101),"")</f>
        <v>9.48</v>
      </c>
    </row>
    <row r="167" spans="1:2">
      <c r="A167">
        <f>'Customers'!J167</f>
        <v>75</v>
      </c>
      <c r="B167" t="str">
        <f>IFERROR(AVERAGEIF('SaaS_Financials '!$B$2:$B$1101,'Customers'!A167,'SaaS_Financials '!$L$2:$L$1101),"")</f>
        <v/>
      </c>
    </row>
    <row r="168" spans="1:2">
      <c r="A168">
        <f>'Customers'!J168</f>
        <v>0</v>
      </c>
      <c r="B168" t="str">
        <f>IFERROR(AVERAGEIF('SaaS_Financials '!$B$2:$B$1101,'Customers'!A168,'SaaS_Financials '!$L$2:$L$1101),"")</f>
        <v/>
      </c>
    </row>
    <row r="169" spans="1:2">
      <c r="A169">
        <f>'Customers'!J169</f>
        <v>0</v>
      </c>
      <c r="B169" t="str">
        <f>IFERROR(AVERAGEIF('SaaS_Financials '!$B$2:$B$1101,'Customers'!A169,'SaaS_Financials '!$L$2:$L$1101),"")</f>
        <v/>
      </c>
    </row>
    <row r="170" spans="1:2">
      <c r="A170">
        <f>'Customers'!J170</f>
        <v>65</v>
      </c>
      <c r="B170" t="str">
        <f>IFERROR(AVERAGEIF('SaaS_Financials '!$B$2:$B$1101,'Customers'!A170,'SaaS_Financials '!$L$2:$L$1101),"")</f>
        <v/>
      </c>
    </row>
    <row r="171" spans="1:2">
      <c r="A171">
        <f>'Customers'!J171</f>
        <v>45</v>
      </c>
      <c r="B171" t="str">
        <f>IFERROR(AVERAGEIF('SaaS_Financials '!$B$2:$B$1101,'Customers'!A171,'SaaS_Financials '!$L$2:$L$1101),"")</f>
        <v/>
      </c>
    </row>
    <row r="172" spans="1:2">
      <c r="A172">
        <f>'Customers'!J172</f>
        <v>0</v>
      </c>
      <c r="B172">
        <f>IFERROR(AVERAGEIF('SaaS_Financials '!$B$2:$B$1101,'Customers'!A172,'SaaS_Financials '!$L$2:$L$1101),"")</f>
        <v>6.96</v>
      </c>
    </row>
    <row r="173" spans="1:2">
      <c r="A173">
        <f>'Customers'!J173</f>
        <v>12</v>
      </c>
      <c r="B173" t="str">
        <f>IFERROR(AVERAGEIF('SaaS_Financials '!$B$2:$B$1101,'Customers'!A173,'SaaS_Financials '!$L$2:$L$1101),"")</f>
        <v/>
      </c>
    </row>
    <row r="174" spans="1:2">
      <c r="A174">
        <f>'Customers'!J174</f>
        <v>17</v>
      </c>
      <c r="B174" t="str">
        <f>IFERROR(AVERAGEIF('SaaS_Financials '!$B$2:$B$1101,'Customers'!A174,'SaaS_Financials '!$L$2:$L$1101),"")</f>
        <v/>
      </c>
    </row>
    <row r="175" spans="1:2">
      <c r="A175">
        <f>'Customers'!J175</f>
        <v>58</v>
      </c>
      <c r="B175" t="str">
        <f>IFERROR(AVERAGEIF('SaaS_Financials '!$B$2:$B$1101,'Customers'!A175,'SaaS_Financials '!$L$2:$L$1101),"")</f>
        <v/>
      </c>
    </row>
    <row r="176" spans="1:2">
      <c r="A176">
        <f>'Customers'!J176</f>
        <v>13</v>
      </c>
      <c r="B176" t="str">
        <f>IFERROR(AVERAGEIF('SaaS_Financials '!$B$2:$B$1101,'Customers'!A176,'SaaS_Financials '!$L$2:$L$1101),"")</f>
        <v/>
      </c>
    </row>
    <row r="177" spans="1:2">
      <c r="A177">
        <f>'Customers'!J177</f>
        <v>16</v>
      </c>
      <c r="B177">
        <f>IFERROR(AVERAGEIF('SaaS_Financials '!$B$2:$B$1101,'Customers'!A177,'SaaS_Financials '!$L$2:$L$1101),"")</f>
        <v>4.76</v>
      </c>
    </row>
    <row r="178" spans="1:2">
      <c r="A178">
        <f>'Customers'!J178</f>
        <v>73</v>
      </c>
      <c r="B178">
        <f>IFERROR(AVERAGEIF('SaaS_Financials '!$B$2:$B$1101,'Customers'!A178,'SaaS_Financials '!$L$2:$L$1101),"")</f>
        <v>9.99</v>
      </c>
    </row>
    <row r="179" spans="1:2">
      <c r="A179">
        <f>'Customers'!J179</f>
        <v>82</v>
      </c>
      <c r="B179">
        <f>IFERROR(AVERAGEIF('SaaS_Financials '!$B$2:$B$1101,'Customers'!A179,'SaaS_Financials '!$L$2:$L$1101),"")</f>
        <v>3.53</v>
      </c>
    </row>
    <row r="180" spans="1:2">
      <c r="A180">
        <f>'Customers'!J180</f>
        <v>42</v>
      </c>
      <c r="B180" t="str">
        <f>IFERROR(AVERAGEIF('SaaS_Financials '!$B$2:$B$1101,'Customers'!A180,'SaaS_Financials '!$L$2:$L$1101),"")</f>
        <v/>
      </c>
    </row>
    <row r="181" spans="1:2">
      <c r="A181">
        <f>'Customers'!J181</f>
        <v>63</v>
      </c>
      <c r="B181">
        <f>IFERROR(AVERAGEIF('SaaS_Financials '!$B$2:$B$1101,'Customers'!A181,'SaaS_Financials '!$L$2:$L$1101),"")</f>
        <v>0.71</v>
      </c>
    </row>
    <row r="182" spans="1:2">
      <c r="A182">
        <f>'Customers'!J182</f>
        <v>77</v>
      </c>
      <c r="B182" t="str">
        <f>IFERROR(AVERAGEIF('SaaS_Financials '!$B$2:$B$1101,'Customers'!A182,'SaaS_Financials '!$L$2:$L$1101),"")</f>
        <v/>
      </c>
    </row>
    <row r="183" spans="1:2">
      <c r="A183">
        <f>'Customers'!J183</f>
        <v>71</v>
      </c>
      <c r="B183" t="str">
        <f>IFERROR(AVERAGEIF('SaaS_Financials '!$B$2:$B$1101,'Customers'!A183,'SaaS_Financials '!$L$2:$L$1101),"")</f>
        <v/>
      </c>
    </row>
    <row r="184" spans="1:2">
      <c r="A184">
        <f>'Customers'!J184</f>
        <v>70</v>
      </c>
      <c r="B184">
        <f>IFERROR(AVERAGEIF('SaaS_Financials '!$B$2:$B$1101,'Customers'!A184,'SaaS_Financials '!$L$2:$L$1101),"")</f>
        <v>8.9600000000000009</v>
      </c>
    </row>
    <row r="185" spans="1:2">
      <c r="A185">
        <f>'Customers'!J185</f>
        <v>27</v>
      </c>
      <c r="B185" t="str">
        <f>IFERROR(AVERAGEIF('SaaS_Financials '!$B$2:$B$1101,'Customers'!A185,'SaaS_Financials '!$L$2:$L$1101),"")</f>
        <v/>
      </c>
    </row>
    <row r="186" spans="1:2">
      <c r="A186">
        <f>'Customers'!J186</f>
        <v>0</v>
      </c>
      <c r="B186">
        <f>IFERROR(AVERAGEIF('SaaS_Financials '!$B$2:$B$1101,'Customers'!A186,'SaaS_Financials '!$L$2:$L$1101),"")</f>
        <v>5.91</v>
      </c>
    </row>
    <row r="187" spans="1:2">
      <c r="A187">
        <f>'Customers'!J187</f>
        <v>88</v>
      </c>
      <c r="B187" t="str">
        <f>IFERROR(AVERAGEIF('SaaS_Financials '!$B$2:$B$1101,'Customers'!A187,'SaaS_Financials '!$L$2:$L$1101),"")</f>
        <v/>
      </c>
    </row>
    <row r="188" spans="1:2">
      <c r="A188">
        <f>'Customers'!J188</f>
        <v>97</v>
      </c>
      <c r="B188">
        <f>IFERROR(AVERAGEIF('SaaS_Financials '!$B$2:$B$1101,'Customers'!A188,'SaaS_Financials '!$L$2:$L$1101),"")</f>
        <v>6.73</v>
      </c>
    </row>
    <row r="189" spans="1:2">
      <c r="A189">
        <f>'Customers'!J189</f>
        <v>89</v>
      </c>
      <c r="B189" t="str">
        <f>IFERROR(AVERAGEIF('SaaS_Financials '!$B$2:$B$1101,'Customers'!A189,'SaaS_Financials '!$L$2:$L$1101),"")</f>
        <v/>
      </c>
    </row>
    <row r="190" spans="1:2">
      <c r="A190">
        <f>'Customers'!J190</f>
        <v>83</v>
      </c>
      <c r="B190">
        <f>IFERROR(AVERAGEIF('SaaS_Financials '!$B$2:$B$1101,'Customers'!A190,'SaaS_Financials '!$L$2:$L$1101),"")</f>
        <v>6.88</v>
      </c>
    </row>
    <row r="191" spans="1:2">
      <c r="A191">
        <f>'Customers'!J191</f>
        <v>53</v>
      </c>
      <c r="B191" t="str">
        <f>IFERROR(AVERAGEIF('SaaS_Financials '!$B$2:$B$1101,'Customers'!A191,'SaaS_Financials '!$L$2:$L$1101),"")</f>
        <v/>
      </c>
    </row>
    <row r="192" spans="1:2">
      <c r="A192">
        <f>'Customers'!J192</f>
        <v>20</v>
      </c>
      <c r="B192">
        <f>IFERROR(AVERAGEIF('SaaS_Financials '!$B$2:$B$1101,'Customers'!A192,'SaaS_Financials '!$L$2:$L$1101),"")</f>
        <v>4.8433333333333337</v>
      </c>
    </row>
    <row r="193" spans="1:2">
      <c r="A193">
        <f>'Customers'!J193</f>
        <v>86</v>
      </c>
      <c r="B193">
        <f>IFERROR(AVERAGEIF('SaaS_Financials '!$B$2:$B$1101,'Customers'!A193,'SaaS_Financials '!$L$2:$L$1101),"")</f>
        <v>7.0299999999999994</v>
      </c>
    </row>
    <row r="194" spans="1:2">
      <c r="A194">
        <f>'Customers'!J194</f>
        <v>0</v>
      </c>
      <c r="B194" t="str">
        <f>IFERROR(AVERAGEIF('SaaS_Financials '!$B$2:$B$1101,'Customers'!A194,'SaaS_Financials '!$L$2:$L$1101),"")</f>
        <v/>
      </c>
    </row>
    <row r="195" spans="1:2">
      <c r="A195">
        <f>'Customers'!J195</f>
        <v>92</v>
      </c>
      <c r="B195" t="str">
        <f>IFERROR(AVERAGEIF('SaaS_Financials '!$B$2:$B$1101,'Customers'!A195,'SaaS_Financials '!$L$2:$L$1101),"")</f>
        <v/>
      </c>
    </row>
    <row r="196" spans="1:2">
      <c r="A196">
        <f>'Customers'!J196</f>
        <v>71</v>
      </c>
      <c r="B196">
        <f>IFERROR(AVERAGEIF('SaaS_Financials '!$B$2:$B$1101,'Customers'!A196,'SaaS_Financials '!$L$2:$L$1101),"")</f>
        <v>7.49</v>
      </c>
    </row>
    <row r="197" spans="1:2">
      <c r="A197">
        <f>'Customers'!J197</f>
        <v>78</v>
      </c>
      <c r="B197" t="str">
        <f>IFERROR(AVERAGEIF('SaaS_Financials '!$B$2:$B$1101,'Customers'!A197,'SaaS_Financials '!$L$2:$L$1101),"")</f>
        <v/>
      </c>
    </row>
    <row r="198" spans="1:2">
      <c r="A198">
        <f>'Customers'!J198</f>
        <v>20</v>
      </c>
      <c r="B198" t="str">
        <f>IFERROR(AVERAGEIF('SaaS_Financials '!$B$2:$B$1101,'Customers'!A198,'SaaS_Financials '!$L$2:$L$1101),"")</f>
        <v/>
      </c>
    </row>
    <row r="199" spans="1:2">
      <c r="A199">
        <f>'Customers'!J199</f>
        <v>60</v>
      </c>
      <c r="B199">
        <f>IFERROR(AVERAGEIF('SaaS_Financials '!$B$2:$B$1101,'Customers'!A199,'SaaS_Financials '!$L$2:$L$1101),"")</f>
        <v>10.48</v>
      </c>
    </row>
    <row r="200" spans="1:2">
      <c r="A200">
        <f>'Customers'!J200</f>
        <v>14</v>
      </c>
      <c r="B200" t="str">
        <f>IFERROR(AVERAGEIF('SaaS_Financials '!$B$2:$B$1101,'Customers'!A200,'SaaS_Financials '!$L$2:$L$1101),"")</f>
        <v/>
      </c>
    </row>
    <row r="201" spans="1:2">
      <c r="A201">
        <f>'Customers'!J201</f>
        <v>41</v>
      </c>
      <c r="B201">
        <f>IFERROR(AVERAGEIF('SaaS_Financials '!$B$2:$B$1101,'Customers'!A201,'SaaS_Financials '!$L$2:$L$1101),"")</f>
        <v>7.02</v>
      </c>
    </row>
    <row r="202" spans="1:2">
      <c r="A202">
        <f>'Customers'!J202</f>
        <v>89</v>
      </c>
      <c r="B202">
        <f>IFERROR(AVERAGEIF('SaaS_Financials '!$B$2:$B$1101,'Customers'!A202,'SaaS_Financials '!$L$2:$L$1101),"")</f>
        <v>1.82</v>
      </c>
    </row>
    <row r="203" spans="1:2">
      <c r="A203">
        <f>'Customers'!J203</f>
        <v>0</v>
      </c>
      <c r="B203" t="str">
        <f>IFERROR(AVERAGEIF('SaaS_Financials '!$B$2:$B$1101,'Customers'!A203,'SaaS_Financials '!$L$2:$L$1101),"")</f>
        <v/>
      </c>
    </row>
    <row r="204" spans="1:2">
      <c r="A204">
        <f>'Customers'!J204</f>
        <v>92</v>
      </c>
      <c r="B204">
        <f>IFERROR(AVERAGEIF('SaaS_Financials '!$B$2:$B$1101,'Customers'!A204,'SaaS_Financials '!$L$2:$L$1101),"")</f>
        <v>5.1449999999999996</v>
      </c>
    </row>
    <row r="205" spans="1:2">
      <c r="A205">
        <f>'Customers'!J205</f>
        <v>50</v>
      </c>
      <c r="B205">
        <f>IFERROR(AVERAGEIF('SaaS_Financials '!$B$2:$B$1101,'Customers'!A205,'SaaS_Financials '!$L$2:$L$1101),"")</f>
        <v>5.34</v>
      </c>
    </row>
    <row r="206" spans="1:2">
      <c r="A206">
        <f>'Customers'!J206</f>
        <v>93</v>
      </c>
      <c r="B206" t="str">
        <f>IFERROR(AVERAGEIF('SaaS_Financials '!$B$2:$B$1101,'Customers'!A206,'SaaS_Financials '!$L$2:$L$1101),"")</f>
        <v/>
      </c>
    </row>
    <row r="207" spans="1:2">
      <c r="A207">
        <f>'Customers'!J207</f>
        <v>26</v>
      </c>
      <c r="B207" t="str">
        <f>IFERROR(AVERAGEIF('SaaS_Financials '!$B$2:$B$1101,'Customers'!A207,'SaaS_Financials '!$L$2:$L$1101),"")</f>
        <v/>
      </c>
    </row>
    <row r="208" spans="1:2">
      <c r="A208">
        <f>'Customers'!J208</f>
        <v>23</v>
      </c>
      <c r="B208" t="str">
        <f>IFERROR(AVERAGEIF('SaaS_Financials '!$B$2:$B$1101,'Customers'!A208,'SaaS_Financials '!$L$2:$L$1101),"")</f>
        <v/>
      </c>
    </row>
    <row r="209" spans="1:2">
      <c r="A209">
        <f>'Customers'!J209</f>
        <v>42</v>
      </c>
      <c r="B209" t="str">
        <f>IFERROR(AVERAGEIF('SaaS_Financials '!$B$2:$B$1101,'Customers'!A209,'SaaS_Financials '!$L$2:$L$1101),"")</f>
        <v/>
      </c>
    </row>
    <row r="210" spans="1:2">
      <c r="A210">
        <f>'Customers'!J210</f>
        <v>19</v>
      </c>
      <c r="B210">
        <f>IFERROR(AVERAGEIF('SaaS_Financials '!$B$2:$B$1101,'Customers'!A210,'SaaS_Financials '!$L$2:$L$1101),"")</f>
        <v>9.4250000000000007</v>
      </c>
    </row>
    <row r="211" spans="1:2">
      <c r="A211">
        <f>'Customers'!J211</f>
        <v>17</v>
      </c>
      <c r="B211" t="str">
        <f>IFERROR(AVERAGEIF('SaaS_Financials '!$B$2:$B$1101,'Customers'!A211,'SaaS_Financials '!$L$2:$L$1101),"")</f>
        <v/>
      </c>
    </row>
    <row r="212" spans="1:2">
      <c r="A212">
        <f>'Customers'!J212</f>
        <v>17</v>
      </c>
      <c r="B212" t="str">
        <f>IFERROR(AVERAGEIF('SaaS_Financials '!$B$2:$B$1101,'Customers'!A212,'SaaS_Financials '!$L$2:$L$1101),"")</f>
        <v/>
      </c>
    </row>
    <row r="213" spans="1:2">
      <c r="A213">
        <f>'Customers'!J213</f>
        <v>51</v>
      </c>
      <c r="B213" t="str">
        <f>IFERROR(AVERAGEIF('SaaS_Financials '!$B$2:$B$1101,'Customers'!A213,'SaaS_Financials '!$L$2:$L$1101),"")</f>
        <v/>
      </c>
    </row>
    <row r="214" spans="1:2">
      <c r="A214">
        <f>'Customers'!J214</f>
        <v>0</v>
      </c>
      <c r="B214">
        <f>IFERROR(AVERAGEIF('SaaS_Financials '!$B$2:$B$1101,'Customers'!A214,'SaaS_Financials '!$L$2:$L$1101),"")</f>
        <v>6.8433333333333337</v>
      </c>
    </row>
    <row r="215" spans="1:2">
      <c r="A215">
        <f>'Customers'!J215</f>
        <v>0</v>
      </c>
      <c r="B215">
        <f>IFERROR(AVERAGEIF('SaaS_Financials '!$B$2:$B$1101,'Customers'!A215,'SaaS_Financials '!$L$2:$L$1101),"")</f>
        <v>11.17</v>
      </c>
    </row>
    <row r="216" spans="1:2">
      <c r="A216">
        <f>'Customers'!J216</f>
        <v>46</v>
      </c>
      <c r="B216" t="str">
        <f>IFERROR(AVERAGEIF('SaaS_Financials '!$B$2:$B$1101,'Customers'!A216,'SaaS_Financials '!$L$2:$L$1101),"")</f>
        <v/>
      </c>
    </row>
    <row r="217" spans="1:2">
      <c r="A217">
        <f>'Customers'!J217</f>
        <v>69</v>
      </c>
      <c r="B217">
        <f>IFERROR(AVERAGEIF('SaaS_Financials '!$B$2:$B$1101,'Customers'!A217,'SaaS_Financials '!$L$2:$L$1101),"")</f>
        <v>6.98</v>
      </c>
    </row>
    <row r="218" spans="1:2">
      <c r="A218">
        <f>'Customers'!J218</f>
        <v>44</v>
      </c>
      <c r="B218">
        <f>IFERROR(AVERAGEIF('SaaS_Financials '!$B$2:$B$1101,'Customers'!A218,'SaaS_Financials '!$L$2:$L$1101),"")</f>
        <v>6.08</v>
      </c>
    </row>
    <row r="219" spans="1:2">
      <c r="A219">
        <f>'Customers'!J219</f>
        <v>20</v>
      </c>
      <c r="B219">
        <f>IFERROR(AVERAGEIF('SaaS_Financials '!$B$2:$B$1101,'Customers'!A219,'SaaS_Financials '!$L$2:$L$1101),"")</f>
        <v>1.89</v>
      </c>
    </row>
    <row r="220" spans="1:2">
      <c r="A220">
        <f>'Customers'!J220</f>
        <v>2</v>
      </c>
      <c r="B220" t="str">
        <f>IFERROR(AVERAGEIF('SaaS_Financials '!$B$2:$B$1101,'Customers'!A220,'SaaS_Financials '!$L$2:$L$1101),"")</f>
        <v/>
      </c>
    </row>
    <row r="221" spans="1:2">
      <c r="A221">
        <f>'Customers'!J221</f>
        <v>51</v>
      </c>
      <c r="B221" t="str">
        <f>IFERROR(AVERAGEIF('SaaS_Financials '!$B$2:$B$1101,'Customers'!A221,'SaaS_Financials '!$L$2:$L$1101),"")</f>
        <v/>
      </c>
    </row>
    <row r="222" spans="1:2">
      <c r="A222">
        <f>'Customers'!J222</f>
        <v>74</v>
      </c>
      <c r="B222" t="str">
        <f>IFERROR(AVERAGEIF('SaaS_Financials '!$B$2:$B$1101,'Customers'!A222,'SaaS_Financials '!$L$2:$L$1101),"")</f>
        <v/>
      </c>
    </row>
    <row r="223" spans="1:2">
      <c r="A223">
        <f>'Customers'!J223</f>
        <v>0</v>
      </c>
      <c r="B223" t="str">
        <f>IFERROR(AVERAGEIF('SaaS_Financials '!$B$2:$B$1101,'Customers'!A223,'SaaS_Financials '!$L$2:$L$1101),"")</f>
        <v/>
      </c>
    </row>
    <row r="224" spans="1:2">
      <c r="A224">
        <f>'Customers'!J224</f>
        <v>11</v>
      </c>
      <c r="B224" t="str">
        <f>IFERROR(AVERAGEIF('SaaS_Financials '!$B$2:$B$1101,'Customers'!A224,'SaaS_Financials '!$L$2:$L$1101),"")</f>
        <v/>
      </c>
    </row>
    <row r="225" spans="1:2">
      <c r="A225">
        <f>'Customers'!J225</f>
        <v>61</v>
      </c>
      <c r="B225">
        <f>IFERROR(AVERAGEIF('SaaS_Financials '!$B$2:$B$1101,'Customers'!A225,'SaaS_Financials '!$L$2:$L$1101),"")</f>
        <v>1.33</v>
      </c>
    </row>
    <row r="226" spans="1:2">
      <c r="A226">
        <f>'Customers'!J226</f>
        <v>0</v>
      </c>
      <c r="B226">
        <f>IFERROR(AVERAGEIF('SaaS_Financials '!$B$2:$B$1101,'Customers'!A226,'SaaS_Financials '!$L$2:$L$1101),"")</f>
        <v>2.19</v>
      </c>
    </row>
    <row r="227" spans="1:2">
      <c r="A227">
        <f>'Customers'!J227</f>
        <v>40</v>
      </c>
      <c r="B227">
        <f>IFERROR(AVERAGEIF('SaaS_Financials '!$B$2:$B$1101,'Customers'!A227,'SaaS_Financials '!$L$2:$L$1101),"")</f>
        <v>7.39</v>
      </c>
    </row>
    <row r="228" spans="1:2">
      <c r="A228">
        <f>'Customers'!J228</f>
        <v>50</v>
      </c>
      <c r="B228">
        <f>IFERROR(AVERAGEIF('SaaS_Financials '!$B$2:$B$1101,'Customers'!A228,'SaaS_Financials '!$L$2:$L$1101),"")</f>
        <v>7.77</v>
      </c>
    </row>
    <row r="229" spans="1:2">
      <c r="A229">
        <f>'Customers'!J229</f>
        <v>90</v>
      </c>
      <c r="B229" t="str">
        <f>IFERROR(AVERAGEIF('SaaS_Financials '!$B$2:$B$1101,'Customers'!A229,'SaaS_Financials '!$L$2:$L$1101),"")</f>
        <v/>
      </c>
    </row>
    <row r="230" spans="1:2">
      <c r="A230">
        <f>'Customers'!J230</f>
        <v>89</v>
      </c>
      <c r="B230">
        <f>IFERROR(AVERAGEIF('SaaS_Financials '!$B$2:$B$1101,'Customers'!A230,'SaaS_Financials '!$L$2:$L$1101),"")</f>
        <v>9.5499999999999989</v>
      </c>
    </row>
    <row r="231" spans="1:2">
      <c r="A231">
        <f>'Customers'!J231</f>
        <v>28</v>
      </c>
      <c r="B231">
        <f>IFERROR(AVERAGEIF('SaaS_Financials '!$B$2:$B$1101,'Customers'!A231,'SaaS_Financials '!$L$2:$L$1101),"")</f>
        <v>7.6766666666666667</v>
      </c>
    </row>
    <row r="232" spans="1:2">
      <c r="A232">
        <f>'Customers'!J232</f>
        <v>0</v>
      </c>
      <c r="B232">
        <f>IFERROR(AVERAGEIF('SaaS_Financials '!$B$2:$B$1101,'Customers'!A232,'SaaS_Financials '!$L$2:$L$1101),"")</f>
        <v>4.6399999999999997</v>
      </c>
    </row>
    <row r="233" spans="1:2">
      <c r="A233">
        <f>'Customers'!J233</f>
        <v>0</v>
      </c>
      <c r="B233">
        <f>IFERROR(AVERAGEIF('SaaS_Financials '!$B$2:$B$1101,'Customers'!A233,'SaaS_Financials '!$L$2:$L$1101),"")</f>
        <v>4.415</v>
      </c>
    </row>
    <row r="234" spans="1:2">
      <c r="A234">
        <f>'Customers'!J234</f>
        <v>11</v>
      </c>
      <c r="B234">
        <f>IFERROR(AVERAGEIF('SaaS_Financials '!$B$2:$B$1101,'Customers'!A234,'SaaS_Financials '!$L$2:$L$1101),"")</f>
        <v>2.64</v>
      </c>
    </row>
    <row r="235" spans="1:2">
      <c r="A235">
        <f>'Customers'!J235</f>
        <v>0</v>
      </c>
      <c r="B235">
        <f>IFERROR(AVERAGEIF('SaaS_Financials '!$B$2:$B$1101,'Customers'!A235,'SaaS_Financials '!$L$2:$L$1101),"")</f>
        <v>9.61</v>
      </c>
    </row>
    <row r="236" spans="1:2">
      <c r="A236">
        <f>'Customers'!J236</f>
        <v>98</v>
      </c>
      <c r="B236" t="str">
        <f>IFERROR(AVERAGEIF('SaaS_Financials '!$B$2:$B$1101,'Customers'!A236,'SaaS_Financials '!$L$2:$L$1101),"")</f>
        <v/>
      </c>
    </row>
    <row r="237" spans="1:2">
      <c r="A237">
        <f>'Customers'!J237</f>
        <v>28</v>
      </c>
      <c r="B237">
        <f>IFERROR(AVERAGEIF('SaaS_Financials '!$B$2:$B$1101,'Customers'!A237,'SaaS_Financials '!$L$2:$L$1101),"")</f>
        <v>7.3549999999999995</v>
      </c>
    </row>
    <row r="238" spans="1:2">
      <c r="A238">
        <f>'Customers'!J238</f>
        <v>86</v>
      </c>
      <c r="B238">
        <f>IFERROR(AVERAGEIF('SaaS_Financials '!$B$2:$B$1101,'Customers'!A238,'SaaS_Financials '!$L$2:$L$1101),"")</f>
        <v>52.17</v>
      </c>
    </row>
    <row r="239" spans="1:2">
      <c r="A239">
        <f>'Customers'!J239</f>
        <v>87</v>
      </c>
      <c r="B239">
        <f>IFERROR(AVERAGEIF('SaaS_Financials '!$B$2:$B$1101,'Customers'!A239,'SaaS_Financials '!$L$2:$L$1101),"")</f>
        <v>9.39</v>
      </c>
    </row>
    <row r="240" spans="1:2">
      <c r="A240">
        <f>'Customers'!J240</f>
        <v>19</v>
      </c>
      <c r="B240" t="str">
        <f>IFERROR(AVERAGEIF('SaaS_Financials '!$B$2:$B$1101,'Customers'!A240,'SaaS_Financials '!$L$2:$L$1101),"")</f>
        <v/>
      </c>
    </row>
    <row r="241" spans="1:2">
      <c r="A241">
        <f>'Customers'!J241</f>
        <v>47</v>
      </c>
      <c r="B241">
        <f>IFERROR(AVERAGEIF('SaaS_Financials '!$B$2:$B$1101,'Customers'!A241,'SaaS_Financials '!$L$2:$L$1101),"")</f>
        <v>4.6150000000000002</v>
      </c>
    </row>
    <row r="242" spans="1:2">
      <c r="A242">
        <f>'Customers'!J242</f>
        <v>54</v>
      </c>
      <c r="B242" t="str">
        <f>IFERROR(AVERAGEIF('SaaS_Financials '!$B$2:$B$1101,'Customers'!A242,'SaaS_Financials '!$L$2:$L$1101),"")</f>
        <v/>
      </c>
    </row>
    <row r="243" spans="1:2">
      <c r="A243">
        <f>'Customers'!J243</f>
        <v>86</v>
      </c>
      <c r="B243">
        <f>IFERROR(AVERAGEIF('SaaS_Financials '!$B$2:$B$1101,'Customers'!A243,'SaaS_Financials '!$L$2:$L$1101),"")</f>
        <v>1.52</v>
      </c>
    </row>
    <row r="244" spans="1:2">
      <c r="A244">
        <f>'Customers'!J244</f>
        <v>46</v>
      </c>
      <c r="B244" t="str">
        <f>IFERROR(AVERAGEIF('SaaS_Financials '!$B$2:$B$1101,'Customers'!A244,'SaaS_Financials '!$L$2:$L$1101),"")</f>
        <v/>
      </c>
    </row>
    <row r="245" spans="1:2">
      <c r="A245">
        <f>'Customers'!J245</f>
        <v>87</v>
      </c>
      <c r="B245" t="str">
        <f>IFERROR(AVERAGEIF('SaaS_Financials '!$B$2:$B$1101,'Customers'!A245,'SaaS_Financials '!$L$2:$L$1101),"")</f>
        <v/>
      </c>
    </row>
    <row r="246" spans="1:2">
      <c r="A246">
        <f>'Customers'!J246</f>
        <v>22</v>
      </c>
      <c r="B246" t="str">
        <f>IFERROR(AVERAGEIF('SaaS_Financials '!$B$2:$B$1101,'Customers'!A246,'SaaS_Financials '!$L$2:$L$1101),"")</f>
        <v/>
      </c>
    </row>
    <row r="247" spans="1:2">
      <c r="A247">
        <f>'Customers'!J247</f>
        <v>0</v>
      </c>
      <c r="B247">
        <f>IFERROR(AVERAGEIF('SaaS_Financials '!$B$2:$B$1101,'Customers'!A247,'SaaS_Financials '!$L$2:$L$1101),"")</f>
        <v>3.1950000000000003</v>
      </c>
    </row>
    <row r="248" spans="1:2">
      <c r="A248">
        <f>'Customers'!J248</f>
        <v>2</v>
      </c>
      <c r="B248">
        <f>IFERROR(AVERAGEIF('SaaS_Financials '!$B$2:$B$1101,'Customers'!A248,'SaaS_Financials '!$L$2:$L$1101),"")</f>
        <v>1.1600000000000001</v>
      </c>
    </row>
    <row r="249" spans="1:2">
      <c r="A249">
        <f>'Customers'!J249</f>
        <v>57</v>
      </c>
      <c r="B249">
        <f>IFERROR(AVERAGEIF('SaaS_Financials '!$B$2:$B$1101,'Customers'!A249,'SaaS_Financials '!$L$2:$L$1101),"")</f>
        <v>16.87</v>
      </c>
    </row>
    <row r="250" spans="1:2">
      <c r="A250">
        <f>'Customers'!J250</f>
        <v>0</v>
      </c>
      <c r="B250" t="str">
        <f>IFERROR(AVERAGEIF('SaaS_Financials '!$B$2:$B$1101,'Customers'!A250,'SaaS_Financials '!$L$2:$L$1101),"")</f>
        <v/>
      </c>
    </row>
    <row r="251" spans="1:2">
      <c r="A251">
        <f>'Customers'!J251</f>
        <v>46</v>
      </c>
      <c r="B251">
        <f>IFERROR(AVERAGEIF('SaaS_Financials '!$B$2:$B$1101,'Customers'!A251,'SaaS_Financials '!$L$2:$L$1101),"")</f>
        <v>4.0999999999999996</v>
      </c>
    </row>
    <row r="252" spans="1:2">
      <c r="A252">
        <f>'Customers'!J252</f>
        <v>26</v>
      </c>
      <c r="B252" t="str">
        <f>IFERROR(AVERAGEIF('SaaS_Financials '!$B$2:$B$1101,'Customers'!A252,'SaaS_Financials '!$L$2:$L$1101),"")</f>
        <v/>
      </c>
    </row>
    <row r="253" spans="1:2">
      <c r="A253">
        <f>'Customers'!J253</f>
        <v>13</v>
      </c>
      <c r="B253">
        <f>IFERROR(AVERAGEIF('SaaS_Financials '!$B$2:$B$1101,'Customers'!A253,'SaaS_Financials '!$L$2:$L$1101),"")</f>
        <v>3.03</v>
      </c>
    </row>
    <row r="254" spans="1:2">
      <c r="A254">
        <f>'Customers'!J254</f>
        <v>67</v>
      </c>
      <c r="B254" t="str">
        <f>IFERROR(AVERAGEIF('SaaS_Financials '!$B$2:$B$1101,'Customers'!A254,'SaaS_Financials '!$L$2:$L$1101),"")</f>
        <v/>
      </c>
    </row>
    <row r="255" spans="1:2">
      <c r="A255">
        <f>'Customers'!J255</f>
        <v>17</v>
      </c>
      <c r="B255">
        <f>IFERROR(AVERAGEIF('SaaS_Financials '!$B$2:$B$1101,'Customers'!A255,'SaaS_Financials '!$L$2:$L$1101),"")</f>
        <v>5.0999999999999996</v>
      </c>
    </row>
    <row r="256" spans="1:2">
      <c r="A256">
        <f>'Customers'!J256</f>
        <v>69</v>
      </c>
      <c r="B256">
        <f>IFERROR(AVERAGEIF('SaaS_Financials '!$B$2:$B$1101,'Customers'!A256,'SaaS_Financials '!$L$2:$L$1101),"")</f>
        <v>9.07</v>
      </c>
    </row>
    <row r="257" spans="1:2">
      <c r="A257">
        <f>'Customers'!J257</f>
        <v>44</v>
      </c>
      <c r="B257" t="str">
        <f>IFERROR(AVERAGEIF('SaaS_Financials '!$B$2:$B$1101,'Customers'!A257,'SaaS_Financials '!$L$2:$L$1101),"")</f>
        <v/>
      </c>
    </row>
    <row r="258" spans="1:2">
      <c r="A258">
        <f>'Customers'!J258</f>
        <v>71</v>
      </c>
      <c r="B258" t="str">
        <f>IFERROR(AVERAGEIF('SaaS_Financials '!$B$2:$B$1101,'Customers'!A258,'SaaS_Financials '!$L$2:$L$1101),"")</f>
        <v/>
      </c>
    </row>
    <row r="259" spans="1:2">
      <c r="A259">
        <f>'Customers'!J259</f>
        <v>78</v>
      </c>
      <c r="B259" t="str">
        <f>IFERROR(AVERAGEIF('SaaS_Financials '!$B$2:$B$1101,'Customers'!A259,'SaaS_Financials '!$L$2:$L$1101),"")</f>
        <v/>
      </c>
    </row>
    <row r="260" spans="1:2">
      <c r="A260">
        <f>'Customers'!J260</f>
        <v>58</v>
      </c>
      <c r="B260">
        <f>IFERROR(AVERAGEIF('SaaS_Financials '!$B$2:$B$1101,'Customers'!A260,'SaaS_Financials '!$L$2:$L$1101),"")</f>
        <v>9.2100000000000009</v>
      </c>
    </row>
    <row r="261" spans="1:2">
      <c r="A261">
        <f>'Customers'!J261</f>
        <v>91</v>
      </c>
      <c r="B261">
        <f>IFERROR(AVERAGEIF('SaaS_Financials '!$B$2:$B$1101,'Customers'!A261,'SaaS_Financials '!$L$2:$L$1101),"")</f>
        <v>4.3</v>
      </c>
    </row>
    <row r="262" spans="1:2">
      <c r="A262">
        <f>'Customers'!J262</f>
        <v>59</v>
      </c>
      <c r="B262">
        <f>IFERROR(AVERAGEIF('SaaS_Financials '!$B$2:$B$1101,'Customers'!A262,'SaaS_Financials '!$L$2:$L$1101),"")</f>
        <v>10.79</v>
      </c>
    </row>
    <row r="263" spans="1:2">
      <c r="A263">
        <f>'Customers'!J263</f>
        <v>32</v>
      </c>
      <c r="B263" t="str">
        <f>IFERROR(AVERAGEIF('SaaS_Financials '!$B$2:$B$1101,'Customers'!A263,'SaaS_Financials '!$L$2:$L$1101),"")</f>
        <v/>
      </c>
    </row>
    <row r="264" spans="1:2">
      <c r="A264">
        <f>'Customers'!J264</f>
        <v>26</v>
      </c>
      <c r="B264" t="str">
        <f>IFERROR(AVERAGEIF('SaaS_Financials '!$B$2:$B$1101,'Customers'!A264,'SaaS_Financials '!$L$2:$L$1101),"")</f>
        <v/>
      </c>
    </row>
    <row r="265" spans="1:2">
      <c r="A265">
        <f>'Customers'!J265</f>
        <v>6</v>
      </c>
      <c r="B265" t="str">
        <f>IFERROR(AVERAGEIF('SaaS_Financials '!$B$2:$B$1101,'Customers'!A265,'SaaS_Financials '!$L$2:$L$1101),"")</f>
        <v/>
      </c>
    </row>
    <row r="266" spans="1:2">
      <c r="A266">
        <f>'Customers'!J266</f>
        <v>1</v>
      </c>
      <c r="B266" t="str">
        <f>IFERROR(AVERAGEIF('SaaS_Financials '!$B$2:$B$1101,'Customers'!A266,'SaaS_Financials '!$L$2:$L$1101),"")</f>
        <v/>
      </c>
    </row>
    <row r="267" spans="1:2">
      <c r="A267">
        <f>'Customers'!J267</f>
        <v>97</v>
      </c>
      <c r="B267" t="str">
        <f>IFERROR(AVERAGEIF('SaaS_Financials '!$B$2:$B$1101,'Customers'!A267,'SaaS_Financials '!$L$2:$L$1101),"")</f>
        <v/>
      </c>
    </row>
    <row r="268" spans="1:2">
      <c r="A268">
        <f>'Customers'!J268</f>
        <v>96</v>
      </c>
      <c r="B268">
        <f>IFERROR(AVERAGEIF('SaaS_Financials '!$B$2:$B$1101,'Customers'!A268,'SaaS_Financials '!$L$2:$L$1101),"")</f>
        <v>1.1200000000000001</v>
      </c>
    </row>
    <row r="269" spans="1:2">
      <c r="A269">
        <f>'Customers'!J269</f>
        <v>69</v>
      </c>
      <c r="B269" t="str">
        <f>IFERROR(AVERAGEIF('SaaS_Financials '!$B$2:$B$1101,'Customers'!A269,'SaaS_Financials '!$L$2:$L$1101),"")</f>
        <v/>
      </c>
    </row>
    <row r="270" spans="1:2">
      <c r="A270">
        <f>'Customers'!J270</f>
        <v>57</v>
      </c>
      <c r="B270" t="str">
        <f>IFERROR(AVERAGEIF('SaaS_Financials '!$B$2:$B$1101,'Customers'!A270,'SaaS_Financials '!$L$2:$L$1101),"")</f>
        <v/>
      </c>
    </row>
    <row r="271" spans="1:2">
      <c r="A271">
        <f>'Customers'!J271</f>
        <v>30</v>
      </c>
      <c r="B271" t="str">
        <f>IFERROR(AVERAGEIF('SaaS_Financials '!$B$2:$B$1101,'Customers'!A271,'SaaS_Financials '!$L$2:$L$1101),"")</f>
        <v/>
      </c>
    </row>
    <row r="272" spans="1:2">
      <c r="A272">
        <f>'Customers'!J272</f>
        <v>12</v>
      </c>
      <c r="B272" t="str">
        <f>IFERROR(AVERAGEIF('SaaS_Financials '!$B$2:$B$1101,'Customers'!A272,'SaaS_Financials '!$L$2:$L$1101),"")</f>
        <v/>
      </c>
    </row>
    <row r="273" spans="1:2">
      <c r="A273">
        <f>'Customers'!J273</f>
        <v>49</v>
      </c>
      <c r="B273">
        <f>IFERROR(AVERAGEIF('SaaS_Financials '!$B$2:$B$1101,'Customers'!A273,'SaaS_Financials '!$L$2:$L$1101),"")</f>
        <v>10.585000000000001</v>
      </c>
    </row>
    <row r="274" spans="1:2">
      <c r="A274">
        <f>'Customers'!J274</f>
        <v>0</v>
      </c>
      <c r="B274" t="str">
        <f>IFERROR(AVERAGEIF('SaaS_Financials '!$B$2:$B$1101,'Customers'!A274,'SaaS_Financials '!$L$2:$L$1101),"")</f>
        <v/>
      </c>
    </row>
    <row r="275" spans="1:2">
      <c r="A275">
        <f>'Customers'!J275</f>
        <v>27</v>
      </c>
      <c r="B275" t="str">
        <f>IFERROR(AVERAGEIF('SaaS_Financials '!$B$2:$B$1101,'Customers'!A275,'SaaS_Financials '!$L$2:$L$1101),"")</f>
        <v/>
      </c>
    </row>
    <row r="276" spans="1:2">
      <c r="A276">
        <f>'Customers'!J276</f>
        <v>71</v>
      </c>
      <c r="B276">
        <f>IFERROR(AVERAGEIF('SaaS_Financials '!$B$2:$B$1101,'Customers'!A276,'SaaS_Financials '!$L$2:$L$1101),"")</f>
        <v>8.5350000000000001</v>
      </c>
    </row>
    <row r="277" spans="1:2">
      <c r="A277">
        <f>'Customers'!J277</f>
        <v>84</v>
      </c>
      <c r="B277">
        <f>IFERROR(AVERAGEIF('SaaS_Financials '!$B$2:$B$1101,'Customers'!A277,'SaaS_Financials '!$L$2:$L$1101),"")</f>
        <v>10.039999999999999</v>
      </c>
    </row>
    <row r="278" spans="1:2">
      <c r="A278">
        <f>'Customers'!J278</f>
        <v>30</v>
      </c>
      <c r="B278" t="str">
        <f>IFERROR(AVERAGEIF('SaaS_Financials '!$B$2:$B$1101,'Customers'!A278,'SaaS_Financials '!$L$2:$L$1101),"")</f>
        <v/>
      </c>
    </row>
    <row r="279" spans="1:2">
      <c r="A279">
        <f>'Customers'!J279</f>
        <v>36</v>
      </c>
      <c r="B279" t="str">
        <f>IFERROR(AVERAGEIF('SaaS_Financials '!$B$2:$B$1101,'Customers'!A279,'SaaS_Financials '!$L$2:$L$1101),"")</f>
        <v/>
      </c>
    </row>
    <row r="280" spans="1:2">
      <c r="A280">
        <f>'Customers'!J280</f>
        <v>70</v>
      </c>
      <c r="B280" t="str">
        <f>IFERROR(AVERAGEIF('SaaS_Financials '!$B$2:$B$1101,'Customers'!A280,'SaaS_Financials '!$L$2:$L$1101),"")</f>
        <v/>
      </c>
    </row>
    <row r="281" spans="1:2">
      <c r="A281">
        <f>'Customers'!J281</f>
        <v>0</v>
      </c>
      <c r="B281" t="str">
        <f>IFERROR(AVERAGEIF('SaaS_Financials '!$B$2:$B$1101,'Customers'!A281,'SaaS_Financials '!$L$2:$L$1101),"")</f>
        <v/>
      </c>
    </row>
    <row r="282" spans="1:2">
      <c r="A282">
        <f>'Customers'!J282</f>
        <v>12</v>
      </c>
      <c r="B282">
        <f>IFERROR(AVERAGEIF('SaaS_Financials '!$B$2:$B$1101,'Customers'!A282,'SaaS_Financials '!$L$2:$L$1101),"")</f>
        <v>3.2949999999999999</v>
      </c>
    </row>
    <row r="283" spans="1:2">
      <c r="A283">
        <f>'Customers'!J283</f>
        <v>53</v>
      </c>
      <c r="B283" t="str">
        <f>IFERROR(AVERAGEIF('SaaS_Financials '!$B$2:$B$1101,'Customers'!A283,'SaaS_Financials '!$L$2:$L$1101),"")</f>
        <v/>
      </c>
    </row>
    <row r="284" spans="1:2">
      <c r="A284">
        <f>'Customers'!J284</f>
        <v>19</v>
      </c>
      <c r="B284" t="str">
        <f>IFERROR(AVERAGEIF('SaaS_Financials '!$B$2:$B$1101,'Customers'!A284,'SaaS_Financials '!$L$2:$L$1101),"")</f>
        <v/>
      </c>
    </row>
    <row r="285" spans="1:2">
      <c r="A285">
        <f>'Customers'!J285</f>
        <v>50</v>
      </c>
      <c r="B285">
        <f>IFERROR(AVERAGEIF('SaaS_Financials '!$B$2:$B$1101,'Customers'!A285,'SaaS_Financials '!$L$2:$L$1101),"")</f>
        <v>9.5299999999999994</v>
      </c>
    </row>
    <row r="286" spans="1:2">
      <c r="A286">
        <f>'Customers'!J286</f>
        <v>16</v>
      </c>
      <c r="B286">
        <f>IFERROR(AVERAGEIF('SaaS_Financials '!$B$2:$B$1101,'Customers'!A286,'SaaS_Financials '!$L$2:$L$1101),"")</f>
        <v>10.914999999999999</v>
      </c>
    </row>
    <row r="287" spans="1:2">
      <c r="A287">
        <f>'Customers'!J287</f>
        <v>34</v>
      </c>
      <c r="B287">
        <f>IFERROR(AVERAGEIF('SaaS_Financials '!$B$2:$B$1101,'Customers'!A287,'SaaS_Financials '!$L$2:$L$1101),"")</f>
        <v>5.4499999999999993</v>
      </c>
    </row>
    <row r="288" spans="1:2">
      <c r="A288">
        <f>'Customers'!J288</f>
        <v>39</v>
      </c>
      <c r="B288">
        <f>IFERROR(AVERAGEIF('SaaS_Financials '!$B$2:$B$1101,'Customers'!A288,'SaaS_Financials '!$L$2:$L$1101),"")</f>
        <v>1.64</v>
      </c>
    </row>
    <row r="289" spans="1:2">
      <c r="A289">
        <f>'Customers'!J289</f>
        <v>0</v>
      </c>
      <c r="B289" t="str">
        <f>IFERROR(AVERAGEIF('SaaS_Financials '!$B$2:$B$1101,'Customers'!A289,'SaaS_Financials '!$L$2:$L$1101),"")</f>
        <v/>
      </c>
    </row>
    <row r="290" spans="1:2">
      <c r="A290">
        <f>'Customers'!J290</f>
        <v>26</v>
      </c>
      <c r="B290">
        <f>IFERROR(AVERAGEIF('SaaS_Financials '!$B$2:$B$1101,'Customers'!A290,'SaaS_Financials '!$L$2:$L$1101),"")</f>
        <v>4.25</v>
      </c>
    </row>
    <row r="291" spans="1:2">
      <c r="A291">
        <f>'Customers'!J291</f>
        <v>7</v>
      </c>
      <c r="B291" t="str">
        <f>IFERROR(AVERAGEIF('SaaS_Financials '!$B$2:$B$1101,'Customers'!A291,'SaaS_Financials '!$L$2:$L$1101),"")</f>
        <v/>
      </c>
    </row>
    <row r="292" spans="1:2">
      <c r="A292">
        <f>'Customers'!J292</f>
        <v>0</v>
      </c>
      <c r="B292" t="str">
        <f>IFERROR(AVERAGEIF('SaaS_Financials '!$B$2:$B$1101,'Customers'!A292,'SaaS_Financials '!$L$2:$L$1101),"")</f>
        <v/>
      </c>
    </row>
    <row r="293" spans="1:2">
      <c r="A293">
        <f>'Customers'!J293</f>
        <v>58</v>
      </c>
      <c r="B293">
        <f>IFERROR(AVERAGEIF('SaaS_Financials '!$B$2:$B$1101,'Customers'!A293,'SaaS_Financials '!$L$2:$L$1101),"")</f>
        <v>3.69</v>
      </c>
    </row>
    <row r="294" spans="1:2">
      <c r="A294">
        <f>'Customers'!J294</f>
        <v>45</v>
      </c>
      <c r="B294" t="str">
        <f>IFERROR(AVERAGEIF('SaaS_Financials '!$B$2:$B$1101,'Customers'!A294,'SaaS_Financials '!$L$2:$L$1101),"")</f>
        <v/>
      </c>
    </row>
    <row r="295" spans="1:2">
      <c r="A295">
        <f>'Customers'!J295</f>
        <v>50</v>
      </c>
      <c r="B295" t="str">
        <f>IFERROR(AVERAGEIF('SaaS_Financials '!$B$2:$B$1101,'Customers'!A295,'SaaS_Financials '!$L$2:$L$1101),"")</f>
        <v/>
      </c>
    </row>
    <row r="296" spans="1:2">
      <c r="A296">
        <f>'Customers'!J296</f>
        <v>0</v>
      </c>
      <c r="B296" t="str">
        <f>IFERROR(AVERAGEIF('SaaS_Financials '!$B$2:$B$1101,'Customers'!A296,'SaaS_Financials '!$L$2:$L$1101),"")</f>
        <v/>
      </c>
    </row>
    <row r="297" spans="1:2">
      <c r="A297">
        <f>'Customers'!J297</f>
        <v>0</v>
      </c>
      <c r="B297" t="str">
        <f>IFERROR(AVERAGEIF('SaaS_Financials '!$B$2:$B$1101,'Customers'!A297,'SaaS_Financials '!$L$2:$L$1101),"")</f>
        <v/>
      </c>
    </row>
    <row r="298" spans="1:2">
      <c r="A298">
        <f>'Customers'!J298</f>
        <v>40</v>
      </c>
      <c r="B298">
        <f>IFERROR(AVERAGEIF('SaaS_Financials '!$B$2:$B$1101,'Customers'!A298,'SaaS_Financials '!$L$2:$L$1101),"")</f>
        <v>1.26</v>
      </c>
    </row>
    <row r="299" spans="1:2">
      <c r="A299">
        <f>'Customers'!J299</f>
        <v>78</v>
      </c>
      <c r="B299" t="str">
        <f>IFERROR(AVERAGEIF('SaaS_Financials '!$B$2:$B$1101,'Customers'!A299,'SaaS_Financials '!$L$2:$L$1101),"")</f>
        <v/>
      </c>
    </row>
    <row r="300" spans="1:2">
      <c r="A300">
        <f>'Customers'!J300</f>
        <v>0</v>
      </c>
      <c r="B300">
        <f>IFERROR(AVERAGEIF('SaaS_Financials '!$B$2:$B$1101,'Customers'!A300,'SaaS_Financials '!$L$2:$L$1101),"")</f>
        <v>0.96</v>
      </c>
    </row>
    <row r="301" spans="1:2">
      <c r="A301">
        <f>'Customers'!J301</f>
        <v>52</v>
      </c>
      <c r="B301" t="str">
        <f>IFERROR(AVERAGEIF('SaaS_Financials '!$B$2:$B$1101,'Customers'!A301,'SaaS_Financials '!$L$2:$L$1101),"")</f>
        <v/>
      </c>
    </row>
    <row r="302" spans="1:2">
      <c r="A302">
        <f>'Customers'!J302</f>
        <v>51</v>
      </c>
      <c r="B302" t="str">
        <f>IFERROR(AVERAGEIF('SaaS_Financials '!$B$2:$B$1101,'Customers'!A302,'SaaS_Financials '!$L$2:$L$1101),"")</f>
        <v/>
      </c>
    </row>
    <row r="303" spans="1:2">
      <c r="A303">
        <f>'Customers'!J303</f>
        <v>13</v>
      </c>
      <c r="B303" t="str">
        <f>IFERROR(AVERAGEIF('SaaS_Financials '!$B$2:$B$1101,'Customers'!A303,'SaaS_Financials '!$L$2:$L$1101),"")</f>
        <v/>
      </c>
    </row>
    <row r="304" spans="1:2">
      <c r="A304">
        <f>'Customers'!J304</f>
        <v>56</v>
      </c>
      <c r="B304" t="str">
        <f>IFERROR(AVERAGEIF('SaaS_Financials '!$B$2:$B$1101,'Customers'!A304,'SaaS_Financials '!$L$2:$L$1101),"")</f>
        <v/>
      </c>
    </row>
    <row r="305" spans="1:2">
      <c r="A305">
        <f>'Customers'!J305</f>
        <v>0</v>
      </c>
      <c r="B305">
        <f>IFERROR(AVERAGEIF('SaaS_Financials '!$B$2:$B$1101,'Customers'!A305,'SaaS_Financials '!$L$2:$L$1101),"")</f>
        <v>11.85</v>
      </c>
    </row>
    <row r="306" spans="1:2">
      <c r="A306">
        <f>'Customers'!J306</f>
        <v>91</v>
      </c>
      <c r="B306">
        <f>IFERROR(AVERAGEIF('SaaS_Financials '!$B$2:$B$1101,'Customers'!A306,'SaaS_Financials '!$L$2:$L$1101),"")</f>
        <v>9.82</v>
      </c>
    </row>
    <row r="307" spans="1:2">
      <c r="A307">
        <f>'Customers'!J307</f>
        <v>90</v>
      </c>
      <c r="B307" t="str">
        <f>IFERROR(AVERAGEIF('SaaS_Financials '!$B$2:$B$1101,'Customers'!A307,'SaaS_Financials '!$L$2:$L$1101),"")</f>
        <v/>
      </c>
    </row>
    <row r="308" spans="1:2">
      <c r="A308">
        <f>'Customers'!J308</f>
        <v>22</v>
      </c>
      <c r="B308">
        <f>IFERROR(AVERAGEIF('SaaS_Financials '!$B$2:$B$1101,'Customers'!A308,'SaaS_Financials '!$L$2:$L$1101),"")</f>
        <v>5.57</v>
      </c>
    </row>
    <row r="309" spans="1:2">
      <c r="A309">
        <f>'Customers'!J309</f>
        <v>97</v>
      </c>
      <c r="B309">
        <f>IFERROR(AVERAGEIF('SaaS_Financials '!$B$2:$B$1101,'Customers'!A309,'SaaS_Financials '!$L$2:$L$1101),"")</f>
        <v>10.596666666666666</v>
      </c>
    </row>
    <row r="310" spans="1:2">
      <c r="A310">
        <f>'Customers'!J310</f>
        <v>0</v>
      </c>
      <c r="B310">
        <f>IFERROR(AVERAGEIF('SaaS_Financials '!$B$2:$B$1101,'Customers'!A310,'SaaS_Financials '!$L$2:$L$1101),"")</f>
        <v>3.61</v>
      </c>
    </row>
    <row r="311" spans="1:2">
      <c r="A311">
        <f>'Customers'!J311</f>
        <v>0</v>
      </c>
      <c r="B311">
        <f>IFERROR(AVERAGEIF('SaaS_Financials '!$B$2:$B$1101,'Customers'!A311,'SaaS_Financials '!$L$2:$L$1101),"")</f>
        <v>7.07</v>
      </c>
    </row>
    <row r="312" spans="1:2">
      <c r="A312">
        <f>'Customers'!J312</f>
        <v>73</v>
      </c>
      <c r="B312" t="str">
        <f>IFERROR(AVERAGEIF('SaaS_Financials '!$B$2:$B$1101,'Customers'!A312,'SaaS_Financials '!$L$2:$L$1101),"")</f>
        <v/>
      </c>
    </row>
    <row r="313" spans="1:2">
      <c r="A313">
        <f>'Customers'!J313</f>
        <v>0</v>
      </c>
      <c r="B313">
        <f>IFERROR(AVERAGEIF('SaaS_Financials '!$B$2:$B$1101,'Customers'!A313,'SaaS_Financials '!$L$2:$L$1101),"")</f>
        <v>5.22</v>
      </c>
    </row>
    <row r="314" spans="1:2">
      <c r="A314">
        <f>'Customers'!J314</f>
        <v>13</v>
      </c>
      <c r="B314" t="str">
        <f>IFERROR(AVERAGEIF('SaaS_Financials '!$B$2:$B$1101,'Customers'!A314,'SaaS_Financials '!$L$2:$L$1101),"")</f>
        <v/>
      </c>
    </row>
    <row r="315" spans="1:2">
      <c r="A315">
        <f>'Customers'!J315</f>
        <v>45</v>
      </c>
      <c r="B315">
        <f>IFERROR(AVERAGEIF('SaaS_Financials '!$B$2:$B$1101,'Customers'!A315,'SaaS_Financials '!$L$2:$L$1101),"")</f>
        <v>5.78</v>
      </c>
    </row>
    <row r="316" spans="1:2">
      <c r="A316">
        <f>'Customers'!J316</f>
        <v>3</v>
      </c>
      <c r="B316">
        <f>IFERROR(AVERAGEIF('SaaS_Financials '!$B$2:$B$1101,'Customers'!A316,'SaaS_Financials '!$L$2:$L$1101),"")</f>
        <v>7.72</v>
      </c>
    </row>
    <row r="317" spans="1:2">
      <c r="A317">
        <f>'Customers'!J317</f>
        <v>25</v>
      </c>
      <c r="B317">
        <f>IFERROR(AVERAGEIF('SaaS_Financials '!$B$2:$B$1101,'Customers'!A317,'SaaS_Financials '!$L$2:$L$1101),"")</f>
        <v>5.66</v>
      </c>
    </row>
    <row r="318" spans="1:2">
      <c r="A318">
        <f>'Customers'!J318</f>
        <v>78</v>
      </c>
      <c r="B318">
        <f>IFERROR(AVERAGEIF('SaaS_Financials '!$B$2:$B$1101,'Customers'!A318,'SaaS_Financials '!$L$2:$L$1101),"")</f>
        <v>3.5</v>
      </c>
    </row>
    <row r="319" spans="1:2">
      <c r="A319">
        <f>'Customers'!J319</f>
        <v>0</v>
      </c>
      <c r="B319" t="str">
        <f>IFERROR(AVERAGEIF('SaaS_Financials '!$B$2:$B$1101,'Customers'!A319,'SaaS_Financials '!$L$2:$L$1101),"")</f>
        <v/>
      </c>
    </row>
    <row r="320" spans="1:2">
      <c r="A320">
        <f>'Customers'!J320</f>
        <v>73</v>
      </c>
      <c r="B320">
        <f>IFERROR(AVERAGEIF('SaaS_Financials '!$B$2:$B$1101,'Customers'!A320,'SaaS_Financials '!$L$2:$L$1101),"")</f>
        <v>1.4</v>
      </c>
    </row>
    <row r="321" spans="1:2">
      <c r="A321">
        <f>'Customers'!J321</f>
        <v>0</v>
      </c>
      <c r="B321">
        <f>IFERROR(AVERAGEIF('SaaS_Financials '!$B$2:$B$1101,'Customers'!A321,'SaaS_Financials '!$L$2:$L$1101),"")</f>
        <v>11.3</v>
      </c>
    </row>
    <row r="322" spans="1:2">
      <c r="A322">
        <f>'Customers'!J322</f>
        <v>27</v>
      </c>
      <c r="B322" t="str">
        <f>IFERROR(AVERAGEIF('SaaS_Financials '!$B$2:$B$1101,'Customers'!A322,'SaaS_Financials '!$L$2:$L$1101),"")</f>
        <v/>
      </c>
    </row>
    <row r="323" spans="1:2">
      <c r="A323">
        <f>'Customers'!J323</f>
        <v>24</v>
      </c>
      <c r="B323" t="str">
        <f>IFERROR(AVERAGEIF('SaaS_Financials '!$B$2:$B$1101,'Customers'!A323,'SaaS_Financials '!$L$2:$L$1101),"")</f>
        <v/>
      </c>
    </row>
    <row r="324" spans="1:2">
      <c r="A324">
        <f>'Customers'!J324</f>
        <v>49</v>
      </c>
      <c r="B324">
        <f>IFERROR(AVERAGEIF('SaaS_Financials '!$B$2:$B$1101,'Customers'!A324,'SaaS_Financials '!$L$2:$L$1101),"")</f>
        <v>3.7</v>
      </c>
    </row>
    <row r="325" spans="1:2">
      <c r="A325">
        <f>'Customers'!J325</f>
        <v>95</v>
      </c>
      <c r="B325">
        <f>IFERROR(AVERAGEIF('SaaS_Financials '!$B$2:$B$1101,'Customers'!A325,'SaaS_Financials '!$L$2:$L$1101),"")</f>
        <v>10.25</v>
      </c>
    </row>
    <row r="326" spans="1:2">
      <c r="A326">
        <f>'Customers'!J326</f>
        <v>0</v>
      </c>
      <c r="B326" t="str">
        <f>IFERROR(AVERAGEIF('SaaS_Financials '!$B$2:$B$1101,'Customers'!A326,'SaaS_Financials '!$L$2:$L$1101),"")</f>
        <v/>
      </c>
    </row>
    <row r="327" spans="1:2">
      <c r="A327">
        <f>'Customers'!J327</f>
        <v>73</v>
      </c>
      <c r="B327">
        <f>IFERROR(AVERAGEIF('SaaS_Financials '!$B$2:$B$1101,'Customers'!A327,'SaaS_Financials '!$L$2:$L$1101),"")</f>
        <v>10.115</v>
      </c>
    </row>
    <row r="328" spans="1:2">
      <c r="A328">
        <f>'Customers'!J328</f>
        <v>0</v>
      </c>
      <c r="B328">
        <f>IFERROR(AVERAGEIF('SaaS_Financials '!$B$2:$B$1101,'Customers'!A328,'SaaS_Financials '!$L$2:$L$1101),"")</f>
        <v>1.06</v>
      </c>
    </row>
    <row r="329" spans="1:2">
      <c r="A329">
        <f>'Customers'!J329</f>
        <v>0</v>
      </c>
      <c r="B329">
        <f>IFERROR(AVERAGEIF('SaaS_Financials '!$B$2:$B$1101,'Customers'!A329,'SaaS_Financials '!$L$2:$L$1101),"")</f>
        <v>6.78</v>
      </c>
    </row>
    <row r="330" spans="1:2">
      <c r="A330">
        <f>'Customers'!J330</f>
        <v>29</v>
      </c>
      <c r="B330">
        <f>IFERROR(AVERAGEIF('SaaS_Financials '!$B$2:$B$1101,'Customers'!A330,'SaaS_Financials '!$L$2:$L$1101),"")</f>
        <v>1.57</v>
      </c>
    </row>
    <row r="331" spans="1:2">
      <c r="A331">
        <f>'Customers'!J331</f>
        <v>59</v>
      </c>
      <c r="B331">
        <f>IFERROR(AVERAGEIF('SaaS_Financials '!$B$2:$B$1101,'Customers'!A331,'SaaS_Financials '!$L$2:$L$1101),"")</f>
        <v>5.25</v>
      </c>
    </row>
    <row r="332" spans="1:2">
      <c r="A332">
        <f>'Customers'!J332</f>
        <v>9</v>
      </c>
      <c r="B332">
        <f>IFERROR(AVERAGEIF('SaaS_Financials '!$B$2:$B$1101,'Customers'!A332,'SaaS_Financials '!$L$2:$L$1101),"")</f>
        <v>0.62</v>
      </c>
    </row>
    <row r="333" spans="1:2">
      <c r="A333">
        <f>'Customers'!J333</f>
        <v>88</v>
      </c>
      <c r="B333">
        <f>IFERROR(AVERAGEIF('SaaS_Financials '!$B$2:$B$1101,'Customers'!A333,'SaaS_Financials '!$L$2:$L$1101),"")</f>
        <v>10.95</v>
      </c>
    </row>
    <row r="334" spans="1:2">
      <c r="A334">
        <f>'Customers'!J334</f>
        <v>0</v>
      </c>
      <c r="B334" t="str">
        <f>IFERROR(AVERAGEIF('SaaS_Financials '!$B$2:$B$1101,'Customers'!A334,'SaaS_Financials '!$L$2:$L$1101),"")</f>
        <v/>
      </c>
    </row>
    <row r="335" spans="1:2">
      <c r="A335">
        <f>'Customers'!J335</f>
        <v>63</v>
      </c>
      <c r="B335">
        <f>IFERROR(AVERAGEIF('SaaS_Financials '!$B$2:$B$1101,'Customers'!A335,'SaaS_Financials '!$L$2:$L$1101),"")</f>
        <v>10.06</v>
      </c>
    </row>
    <row r="336" spans="1:2">
      <c r="A336">
        <f>'Customers'!J336</f>
        <v>73</v>
      </c>
      <c r="B336">
        <f>IFERROR(AVERAGEIF('SaaS_Financials '!$B$2:$B$1101,'Customers'!A336,'SaaS_Financials '!$L$2:$L$1101),"")</f>
        <v>6.74</v>
      </c>
    </row>
    <row r="337" spans="1:2">
      <c r="A337">
        <f>'Customers'!J337</f>
        <v>16</v>
      </c>
      <c r="B337" t="str">
        <f>IFERROR(AVERAGEIF('SaaS_Financials '!$B$2:$B$1101,'Customers'!A337,'SaaS_Financials '!$L$2:$L$1101),"")</f>
        <v/>
      </c>
    </row>
    <row r="338" spans="1:2">
      <c r="A338">
        <f>'Customers'!J338</f>
        <v>89</v>
      </c>
      <c r="B338" t="str">
        <f>IFERROR(AVERAGEIF('SaaS_Financials '!$B$2:$B$1101,'Customers'!A338,'SaaS_Financials '!$L$2:$L$1101),"")</f>
        <v/>
      </c>
    </row>
    <row r="339" spans="1:2">
      <c r="A339">
        <f>'Customers'!J339</f>
        <v>0</v>
      </c>
      <c r="B339">
        <f>IFERROR(AVERAGEIF('SaaS_Financials '!$B$2:$B$1101,'Customers'!A339,'SaaS_Financials '!$L$2:$L$1101),"")</f>
        <v>4.3600000000000003</v>
      </c>
    </row>
    <row r="340" spans="1:2">
      <c r="A340">
        <f>'Customers'!J340</f>
        <v>0</v>
      </c>
      <c r="B340">
        <f>IFERROR(AVERAGEIF('SaaS_Financials '!$B$2:$B$1101,'Customers'!A340,'SaaS_Financials '!$L$2:$L$1101),"")</f>
        <v>8.14</v>
      </c>
    </row>
    <row r="341" spans="1:2">
      <c r="A341">
        <f>'Customers'!J341</f>
        <v>45</v>
      </c>
      <c r="B341" t="str">
        <f>IFERROR(AVERAGEIF('SaaS_Financials '!$B$2:$B$1101,'Customers'!A341,'SaaS_Financials '!$L$2:$L$1101),"")</f>
        <v/>
      </c>
    </row>
    <row r="342" spans="1:2">
      <c r="A342">
        <f>'Customers'!J342</f>
        <v>4</v>
      </c>
      <c r="B342" t="str">
        <f>IFERROR(AVERAGEIF('SaaS_Financials '!$B$2:$B$1101,'Customers'!A342,'SaaS_Financials '!$L$2:$L$1101),"")</f>
        <v/>
      </c>
    </row>
    <row r="343" spans="1:2">
      <c r="A343">
        <f>'Customers'!J343</f>
        <v>10</v>
      </c>
      <c r="B343" t="str">
        <f>IFERROR(AVERAGEIF('SaaS_Financials '!$B$2:$B$1101,'Customers'!A343,'SaaS_Financials '!$L$2:$L$1101),"")</f>
        <v/>
      </c>
    </row>
    <row r="344" spans="1:2">
      <c r="A344">
        <f>'Customers'!J344</f>
        <v>1</v>
      </c>
      <c r="B344" t="str">
        <f>IFERROR(AVERAGEIF('SaaS_Financials '!$B$2:$B$1101,'Customers'!A344,'SaaS_Financials '!$L$2:$L$1101),"")</f>
        <v/>
      </c>
    </row>
    <row r="345" spans="1:2">
      <c r="A345">
        <f>'Customers'!J345</f>
        <v>100</v>
      </c>
      <c r="B345">
        <f>IFERROR(AVERAGEIF('SaaS_Financials '!$B$2:$B$1101,'Customers'!A345,'SaaS_Financials '!$L$2:$L$1101),"")</f>
        <v>8.64</v>
      </c>
    </row>
    <row r="346" spans="1:2">
      <c r="A346">
        <f>'Customers'!J346</f>
        <v>100</v>
      </c>
      <c r="B346">
        <f>IFERROR(AVERAGEIF('SaaS_Financials '!$B$2:$B$1101,'Customers'!A346,'SaaS_Financials '!$L$2:$L$1101),"")</f>
        <v>4.3600000000000003</v>
      </c>
    </row>
    <row r="347" spans="1:2">
      <c r="A347">
        <f>'Customers'!J347</f>
        <v>47</v>
      </c>
      <c r="B347">
        <f>IFERROR(AVERAGEIF('SaaS_Financials '!$B$2:$B$1101,'Customers'!A347,'SaaS_Financials '!$L$2:$L$1101),"")</f>
        <v>4.0999999999999996</v>
      </c>
    </row>
    <row r="348" spans="1:2">
      <c r="A348">
        <f>'Customers'!J348</f>
        <v>63</v>
      </c>
      <c r="B348" t="str">
        <f>IFERROR(AVERAGEIF('SaaS_Financials '!$B$2:$B$1101,'Customers'!A348,'SaaS_Financials '!$L$2:$L$1101),"")</f>
        <v/>
      </c>
    </row>
    <row r="349" spans="1:2">
      <c r="A349">
        <f>'Customers'!J349</f>
        <v>0</v>
      </c>
      <c r="B349" t="str">
        <f>IFERROR(AVERAGEIF('SaaS_Financials '!$B$2:$B$1101,'Customers'!A349,'SaaS_Financials '!$L$2:$L$1101),"")</f>
        <v/>
      </c>
    </row>
    <row r="350" spans="1:2">
      <c r="A350">
        <f>'Customers'!J350</f>
        <v>0</v>
      </c>
      <c r="B350" t="str">
        <f>IFERROR(AVERAGEIF('SaaS_Financials '!$B$2:$B$1101,'Customers'!A350,'SaaS_Financials '!$L$2:$L$1101),"")</f>
        <v/>
      </c>
    </row>
    <row r="351" spans="1:2">
      <c r="A351">
        <f>'Customers'!J351</f>
        <v>78</v>
      </c>
      <c r="B351">
        <f>IFERROR(AVERAGEIF('SaaS_Financials '!$B$2:$B$1101,'Customers'!A351,'SaaS_Financials '!$L$2:$L$1101),"")</f>
        <v>8.16</v>
      </c>
    </row>
    <row r="352" spans="1:2">
      <c r="A352">
        <f>'Customers'!J352</f>
        <v>86</v>
      </c>
      <c r="B352">
        <f>IFERROR(AVERAGEIF('SaaS_Financials '!$B$2:$B$1101,'Customers'!A352,'SaaS_Financials '!$L$2:$L$1101),"")</f>
        <v>9.17</v>
      </c>
    </row>
    <row r="353" spans="1:2">
      <c r="A353">
        <f>'Customers'!J353</f>
        <v>12</v>
      </c>
      <c r="B353" t="str">
        <f>IFERROR(AVERAGEIF('SaaS_Financials '!$B$2:$B$1101,'Customers'!A353,'SaaS_Financials '!$L$2:$L$1101),"")</f>
        <v/>
      </c>
    </row>
    <row r="354" spans="1:2">
      <c r="A354">
        <f>'Customers'!J354</f>
        <v>27</v>
      </c>
      <c r="B354">
        <f>IFERROR(AVERAGEIF('SaaS_Financials '!$B$2:$B$1101,'Customers'!A354,'SaaS_Financials '!$L$2:$L$1101),"")</f>
        <v>9.5500000000000007</v>
      </c>
    </row>
    <row r="355" spans="1:2">
      <c r="A355">
        <f>'Customers'!J355</f>
        <v>32</v>
      </c>
      <c r="B355" t="str">
        <f>IFERROR(AVERAGEIF('SaaS_Financials '!$B$2:$B$1101,'Customers'!A355,'SaaS_Financials '!$L$2:$L$1101),"")</f>
        <v/>
      </c>
    </row>
    <row r="356" spans="1:2">
      <c r="A356">
        <f>'Customers'!J356</f>
        <v>42</v>
      </c>
      <c r="B356">
        <f>IFERROR(AVERAGEIF('SaaS_Financials '!$B$2:$B$1101,'Customers'!A356,'SaaS_Financials '!$L$2:$L$1101),"")</f>
        <v>11.17</v>
      </c>
    </row>
    <row r="357" spans="1:2">
      <c r="A357">
        <f>'Customers'!J357</f>
        <v>98</v>
      </c>
      <c r="B357">
        <f>IFERROR(AVERAGEIF('SaaS_Financials '!$B$2:$B$1101,'Customers'!A357,'SaaS_Financials '!$L$2:$L$1101),"")</f>
        <v>5.0199999999999996</v>
      </c>
    </row>
    <row r="358" spans="1:2">
      <c r="A358">
        <f>'Customers'!J358</f>
        <v>63</v>
      </c>
      <c r="B358">
        <f>IFERROR(AVERAGEIF('SaaS_Financials '!$B$2:$B$1101,'Customers'!A358,'SaaS_Financials '!$L$2:$L$1101),"")</f>
        <v>3.99</v>
      </c>
    </row>
    <row r="359" spans="1:2">
      <c r="A359">
        <f>'Customers'!J359</f>
        <v>0</v>
      </c>
      <c r="B359">
        <f>IFERROR(AVERAGEIF('SaaS_Financials '!$B$2:$B$1101,'Customers'!A359,'SaaS_Financials '!$L$2:$L$1101),"")</f>
        <v>9.73</v>
      </c>
    </row>
    <row r="360" spans="1:2">
      <c r="A360">
        <f>'Customers'!J360</f>
        <v>0</v>
      </c>
      <c r="B360" t="str">
        <f>IFERROR(AVERAGEIF('SaaS_Financials '!$B$2:$B$1101,'Customers'!A360,'SaaS_Financials '!$L$2:$L$1101),"")</f>
        <v/>
      </c>
    </row>
    <row r="361" spans="1:2">
      <c r="A361">
        <f>'Customers'!J361</f>
        <v>5</v>
      </c>
      <c r="B361" t="str">
        <f>IFERROR(AVERAGEIF('SaaS_Financials '!$B$2:$B$1101,'Customers'!A361,'SaaS_Financials '!$L$2:$L$1101),"")</f>
        <v/>
      </c>
    </row>
    <row r="362" spans="1:2">
      <c r="A362">
        <f>'Customers'!J362</f>
        <v>0</v>
      </c>
      <c r="B362" t="str">
        <f>IFERROR(AVERAGEIF('SaaS_Financials '!$B$2:$B$1101,'Customers'!A362,'SaaS_Financials '!$L$2:$L$1101),"")</f>
        <v/>
      </c>
    </row>
    <row r="363" spans="1:2">
      <c r="A363">
        <f>'Customers'!J363</f>
        <v>0</v>
      </c>
      <c r="B363" t="str">
        <f>IFERROR(AVERAGEIF('SaaS_Financials '!$B$2:$B$1101,'Customers'!A363,'SaaS_Financials '!$L$2:$L$1101),"")</f>
        <v/>
      </c>
    </row>
    <row r="364" spans="1:2">
      <c r="A364">
        <f>'Customers'!J364</f>
        <v>94</v>
      </c>
      <c r="B364" t="str">
        <f>IFERROR(AVERAGEIF('SaaS_Financials '!$B$2:$B$1101,'Customers'!A364,'SaaS_Financials '!$L$2:$L$1101),"")</f>
        <v/>
      </c>
    </row>
    <row r="365" spans="1:2">
      <c r="A365">
        <f>'Customers'!J365</f>
        <v>0</v>
      </c>
      <c r="B365">
        <f>IFERROR(AVERAGEIF('SaaS_Financials '!$B$2:$B$1101,'Customers'!A365,'SaaS_Financials '!$L$2:$L$1101),"")</f>
        <v>3.59</v>
      </c>
    </row>
    <row r="366" spans="1:2">
      <c r="A366">
        <f>'Customers'!J366</f>
        <v>25</v>
      </c>
      <c r="B366">
        <f>IFERROR(AVERAGEIF('SaaS_Financials '!$B$2:$B$1101,'Customers'!A366,'SaaS_Financials '!$L$2:$L$1101),"")</f>
        <v>7.99</v>
      </c>
    </row>
    <row r="367" spans="1:2">
      <c r="A367">
        <f>'Customers'!J367</f>
        <v>75</v>
      </c>
      <c r="B367" t="str">
        <f>IFERROR(AVERAGEIF('SaaS_Financials '!$B$2:$B$1101,'Customers'!A367,'SaaS_Financials '!$L$2:$L$1101),"")</f>
        <v/>
      </c>
    </row>
    <row r="368" spans="1:2">
      <c r="A368">
        <f>'Customers'!J368</f>
        <v>0</v>
      </c>
      <c r="B368">
        <f>IFERROR(AVERAGEIF('SaaS_Financials '!$B$2:$B$1101,'Customers'!A368,'SaaS_Financials '!$L$2:$L$1101),"")</f>
        <v>2.38</v>
      </c>
    </row>
    <row r="369" spans="1:2">
      <c r="A369">
        <f>'Customers'!J369</f>
        <v>36</v>
      </c>
      <c r="B369">
        <f>IFERROR(AVERAGEIF('SaaS_Financials '!$B$2:$B$1101,'Customers'!A369,'SaaS_Financials '!$L$2:$L$1101),"")</f>
        <v>5.95</v>
      </c>
    </row>
    <row r="370" spans="1:2">
      <c r="A370">
        <f>'Customers'!J370</f>
        <v>76</v>
      </c>
      <c r="B370">
        <f>IFERROR(AVERAGEIF('SaaS_Financials '!$B$2:$B$1101,'Customers'!A370,'SaaS_Financials '!$L$2:$L$1101),"")</f>
        <v>10.53</v>
      </c>
    </row>
    <row r="371" spans="1:2">
      <c r="A371">
        <f>'Customers'!J371</f>
        <v>12</v>
      </c>
      <c r="B371" t="str">
        <f>IFERROR(AVERAGEIF('SaaS_Financials '!$B$2:$B$1101,'Customers'!A371,'SaaS_Financials '!$L$2:$L$1101),"")</f>
        <v/>
      </c>
    </row>
    <row r="372" spans="1:2">
      <c r="A372">
        <f>'Customers'!J372</f>
        <v>60</v>
      </c>
      <c r="B372" t="str">
        <f>IFERROR(AVERAGEIF('SaaS_Financials '!$B$2:$B$1101,'Customers'!A372,'SaaS_Financials '!$L$2:$L$1101),"")</f>
        <v/>
      </c>
    </row>
    <row r="373" spans="1:2">
      <c r="A373">
        <f>'Customers'!J373</f>
        <v>0</v>
      </c>
      <c r="B373">
        <f>IFERROR(AVERAGEIF('SaaS_Financials '!$B$2:$B$1101,'Customers'!A373,'SaaS_Financials '!$L$2:$L$1101),"")</f>
        <v>4.6500000000000004</v>
      </c>
    </row>
    <row r="374" spans="1:2">
      <c r="A374">
        <f>'Customers'!J374</f>
        <v>74</v>
      </c>
      <c r="B374">
        <f>IFERROR(AVERAGEIF('SaaS_Financials '!$B$2:$B$1101,'Customers'!A374,'SaaS_Financials '!$L$2:$L$1101),"")</f>
        <v>2.61</v>
      </c>
    </row>
    <row r="375" spans="1:2">
      <c r="A375">
        <f>'Customers'!J375</f>
        <v>0</v>
      </c>
      <c r="B375" t="str">
        <f>IFERROR(AVERAGEIF('SaaS_Financials '!$B$2:$B$1101,'Customers'!A375,'SaaS_Financials '!$L$2:$L$1101),"")</f>
        <v/>
      </c>
    </row>
    <row r="376" spans="1:2">
      <c r="A376">
        <f>'Customers'!J376</f>
        <v>0</v>
      </c>
      <c r="B376" t="str">
        <f>IFERROR(AVERAGEIF('SaaS_Financials '!$B$2:$B$1101,'Customers'!A376,'SaaS_Financials '!$L$2:$L$1101),"")</f>
        <v/>
      </c>
    </row>
    <row r="377" spans="1:2">
      <c r="A377">
        <f>'Customers'!J377</f>
        <v>97</v>
      </c>
      <c r="B377" t="str">
        <f>IFERROR(AVERAGEIF('SaaS_Financials '!$B$2:$B$1101,'Customers'!A377,'SaaS_Financials '!$L$2:$L$1101),"")</f>
        <v/>
      </c>
    </row>
    <row r="378" spans="1:2">
      <c r="A378">
        <f>'Customers'!J378</f>
        <v>27</v>
      </c>
      <c r="B378" t="str">
        <f>IFERROR(AVERAGEIF('SaaS_Financials '!$B$2:$B$1101,'Customers'!A378,'SaaS_Financials '!$L$2:$L$1101),"")</f>
        <v/>
      </c>
    </row>
    <row r="379" spans="1:2">
      <c r="A379">
        <f>'Customers'!J379</f>
        <v>0</v>
      </c>
      <c r="B379" t="str">
        <f>IFERROR(AVERAGEIF('SaaS_Financials '!$B$2:$B$1101,'Customers'!A379,'SaaS_Financials '!$L$2:$L$1101),"")</f>
        <v/>
      </c>
    </row>
    <row r="380" spans="1:2">
      <c r="A380">
        <f>'Customers'!J380</f>
        <v>12</v>
      </c>
      <c r="B380">
        <f>IFERROR(AVERAGEIF('SaaS_Financials '!$B$2:$B$1101,'Customers'!A380,'SaaS_Financials '!$L$2:$L$1101),"")</f>
        <v>2.0099999999999998</v>
      </c>
    </row>
    <row r="381" spans="1:2">
      <c r="A381">
        <f>'Customers'!J381</f>
        <v>61</v>
      </c>
      <c r="B381" t="str">
        <f>IFERROR(AVERAGEIF('SaaS_Financials '!$B$2:$B$1101,'Customers'!A381,'SaaS_Financials '!$L$2:$L$1101),"")</f>
        <v/>
      </c>
    </row>
    <row r="382" spans="1:2">
      <c r="A382">
        <f>'Customers'!J382</f>
        <v>47</v>
      </c>
      <c r="B382">
        <f>IFERROR(AVERAGEIF('SaaS_Financials '!$B$2:$B$1101,'Customers'!A382,'SaaS_Financials '!$L$2:$L$1101),"")</f>
        <v>1.7</v>
      </c>
    </row>
    <row r="383" spans="1:2">
      <c r="A383">
        <f>'Customers'!J383</f>
        <v>69</v>
      </c>
      <c r="B383" t="str">
        <f>IFERROR(AVERAGEIF('SaaS_Financials '!$B$2:$B$1101,'Customers'!A383,'SaaS_Financials '!$L$2:$L$1101),"")</f>
        <v/>
      </c>
    </row>
    <row r="384" spans="1:2">
      <c r="A384">
        <f>'Customers'!J384</f>
        <v>0</v>
      </c>
      <c r="B384">
        <f>IFERROR(AVERAGEIF('SaaS_Financials '!$B$2:$B$1101,'Customers'!A384,'SaaS_Financials '!$L$2:$L$1101),"")</f>
        <v>6.93</v>
      </c>
    </row>
    <row r="385" spans="1:2">
      <c r="A385">
        <f>'Customers'!J385</f>
        <v>96</v>
      </c>
      <c r="B385">
        <f>IFERROR(AVERAGEIF('SaaS_Financials '!$B$2:$B$1101,'Customers'!A385,'SaaS_Financials '!$L$2:$L$1101),"")</f>
        <v>5.78</v>
      </c>
    </row>
    <row r="386" spans="1:2">
      <c r="A386">
        <f>'Customers'!J386</f>
        <v>64</v>
      </c>
      <c r="B386">
        <f>IFERROR(AVERAGEIF('SaaS_Financials '!$B$2:$B$1101,'Customers'!A386,'SaaS_Financials '!$L$2:$L$1101),"")</f>
        <v>6.27</v>
      </c>
    </row>
    <row r="387" spans="1:2">
      <c r="A387">
        <f>'Customers'!J387</f>
        <v>8</v>
      </c>
      <c r="B387">
        <f>IFERROR(AVERAGEIF('SaaS_Financials '!$B$2:$B$1101,'Customers'!A387,'SaaS_Financials '!$L$2:$L$1101),"")</f>
        <v>5.4550000000000001</v>
      </c>
    </row>
    <row r="388" spans="1:2">
      <c r="A388">
        <f>'Customers'!J388</f>
        <v>19</v>
      </c>
      <c r="B388">
        <f>IFERROR(AVERAGEIF('SaaS_Financials '!$B$2:$B$1101,'Customers'!A388,'SaaS_Financials '!$L$2:$L$1101),"")</f>
        <v>4.26</v>
      </c>
    </row>
    <row r="389" spans="1:2">
      <c r="A389">
        <f>'Customers'!J389</f>
        <v>0</v>
      </c>
      <c r="B389">
        <f>IFERROR(AVERAGEIF('SaaS_Financials '!$B$2:$B$1101,'Customers'!A389,'SaaS_Financials '!$L$2:$L$1101),"")</f>
        <v>8.17</v>
      </c>
    </row>
    <row r="390" spans="1:2">
      <c r="A390">
        <f>'Customers'!J390</f>
        <v>56</v>
      </c>
      <c r="B390">
        <f>IFERROR(AVERAGEIF('SaaS_Financials '!$B$2:$B$1101,'Customers'!A390,'SaaS_Financials '!$L$2:$L$1101),"")</f>
        <v>19.996666666666666</v>
      </c>
    </row>
    <row r="391" spans="1:2">
      <c r="A391">
        <f>'Customers'!J391</f>
        <v>36</v>
      </c>
      <c r="B391">
        <f>IFERROR(AVERAGEIF('SaaS_Financials '!$B$2:$B$1101,'Customers'!A391,'SaaS_Financials '!$L$2:$L$1101),"")</f>
        <v>3.17</v>
      </c>
    </row>
    <row r="392" spans="1:2">
      <c r="A392">
        <f>'Customers'!J392</f>
        <v>16</v>
      </c>
      <c r="B392" t="str">
        <f>IFERROR(AVERAGEIF('SaaS_Financials '!$B$2:$B$1101,'Customers'!A392,'SaaS_Financials '!$L$2:$L$1101),"")</f>
        <v/>
      </c>
    </row>
    <row r="393" spans="1:2">
      <c r="A393">
        <f>'Customers'!J393</f>
        <v>0</v>
      </c>
      <c r="B393">
        <f>IFERROR(AVERAGEIF('SaaS_Financials '!$B$2:$B$1101,'Customers'!A393,'SaaS_Financials '!$L$2:$L$1101),"")</f>
        <v>2.54</v>
      </c>
    </row>
    <row r="394" spans="1:2">
      <c r="A394">
        <f>'Customers'!J394</f>
        <v>82</v>
      </c>
      <c r="B394" t="str">
        <f>IFERROR(AVERAGEIF('SaaS_Financials '!$B$2:$B$1101,'Customers'!A394,'SaaS_Financials '!$L$2:$L$1101),"")</f>
        <v/>
      </c>
    </row>
    <row r="395" spans="1:2">
      <c r="A395">
        <f>'Customers'!J395</f>
        <v>86</v>
      </c>
      <c r="B395" t="str">
        <f>IFERROR(AVERAGEIF('SaaS_Financials '!$B$2:$B$1101,'Customers'!A395,'SaaS_Financials '!$L$2:$L$1101),"")</f>
        <v/>
      </c>
    </row>
    <row r="396" spans="1:2">
      <c r="A396">
        <f>'Customers'!J396</f>
        <v>0</v>
      </c>
      <c r="B396">
        <f>IFERROR(AVERAGEIF('SaaS_Financials '!$B$2:$B$1101,'Customers'!A396,'SaaS_Financials '!$L$2:$L$1101),"")</f>
        <v>7.72</v>
      </c>
    </row>
    <row r="397" spans="1:2">
      <c r="A397">
        <f>'Customers'!J397</f>
        <v>7</v>
      </c>
      <c r="B397" t="str">
        <f>IFERROR(AVERAGEIF('SaaS_Financials '!$B$2:$B$1101,'Customers'!A397,'SaaS_Financials '!$L$2:$L$1101),"")</f>
        <v/>
      </c>
    </row>
    <row r="398" spans="1:2">
      <c r="A398">
        <f>'Customers'!J398</f>
        <v>57</v>
      </c>
      <c r="B398">
        <f>IFERROR(AVERAGEIF('SaaS_Financials '!$B$2:$B$1101,'Customers'!A398,'SaaS_Financials '!$L$2:$L$1101),"")</f>
        <v>7.49</v>
      </c>
    </row>
    <row r="399" spans="1:2">
      <c r="A399">
        <f>'Customers'!J399</f>
        <v>0</v>
      </c>
      <c r="B399" t="str">
        <f>IFERROR(AVERAGEIF('SaaS_Financials '!$B$2:$B$1101,'Customers'!A399,'SaaS_Financials '!$L$2:$L$1101),"")</f>
        <v/>
      </c>
    </row>
    <row r="400" spans="1:2">
      <c r="A400">
        <f>'Customers'!J400</f>
        <v>52</v>
      </c>
      <c r="B400">
        <f>IFERROR(AVERAGEIF('SaaS_Financials '!$B$2:$B$1101,'Customers'!A400,'SaaS_Financials '!$L$2:$L$1101),"")</f>
        <v>1.7</v>
      </c>
    </row>
    <row r="401" spans="1:2">
      <c r="A401">
        <f>'Customers'!J401</f>
        <v>38</v>
      </c>
      <c r="B401" t="str">
        <f>IFERROR(AVERAGEIF('SaaS_Financials '!$B$2:$B$1101,'Customers'!A401,'SaaS_Financials '!$L$2:$L$1101),"")</f>
        <v/>
      </c>
    </row>
    <row r="402" spans="1:2">
      <c r="A402">
        <f>'Customers'!J402</f>
        <v>0</v>
      </c>
      <c r="B402" t="str">
        <f>IFERROR(AVERAGEIF('SaaS_Financials '!$B$2:$B$1101,'Customers'!A402,'SaaS_Financials '!$L$2:$L$1101),"")</f>
        <v/>
      </c>
    </row>
    <row r="403" spans="1:2">
      <c r="A403">
        <f>'Customers'!J403</f>
        <v>95</v>
      </c>
      <c r="B403" t="str">
        <f>IFERROR(AVERAGEIF('SaaS_Financials '!$B$2:$B$1101,'Customers'!A403,'SaaS_Financials '!$L$2:$L$1101),"")</f>
        <v/>
      </c>
    </row>
    <row r="404" spans="1:2">
      <c r="A404">
        <f>'Customers'!J404</f>
        <v>0</v>
      </c>
      <c r="B404">
        <f>IFERROR(AVERAGEIF('SaaS_Financials '!$B$2:$B$1101,'Customers'!A404,'SaaS_Financials '!$L$2:$L$1101),"")</f>
        <v>5.09</v>
      </c>
    </row>
    <row r="405" spans="1:2">
      <c r="A405">
        <f>'Customers'!J405</f>
        <v>37</v>
      </c>
      <c r="B405" t="str">
        <f>IFERROR(AVERAGEIF('SaaS_Financials '!$B$2:$B$1101,'Customers'!A405,'SaaS_Financials '!$L$2:$L$1101),"")</f>
        <v/>
      </c>
    </row>
    <row r="406" spans="1:2">
      <c r="A406">
        <f>'Customers'!J406</f>
        <v>87</v>
      </c>
      <c r="B406">
        <f>IFERROR(AVERAGEIF('SaaS_Financials '!$B$2:$B$1101,'Customers'!A406,'SaaS_Financials '!$L$2:$L$1101),"")</f>
        <v>2.86</v>
      </c>
    </row>
    <row r="407" spans="1:2">
      <c r="A407">
        <f>'Customers'!J407</f>
        <v>43</v>
      </c>
      <c r="B407" t="str">
        <f>IFERROR(AVERAGEIF('SaaS_Financials '!$B$2:$B$1101,'Customers'!A407,'SaaS_Financials '!$L$2:$L$1101),"")</f>
        <v/>
      </c>
    </row>
    <row r="408" spans="1:2">
      <c r="A408">
        <f>'Customers'!J408</f>
        <v>91</v>
      </c>
      <c r="B408">
        <f>IFERROR(AVERAGEIF('SaaS_Financials '!$B$2:$B$1101,'Customers'!A408,'SaaS_Financials '!$L$2:$L$1101),"")</f>
        <v>10.97</v>
      </c>
    </row>
    <row r="409" spans="1:2">
      <c r="A409">
        <f>'Customers'!J409</f>
        <v>56</v>
      </c>
      <c r="B409">
        <f>IFERROR(AVERAGEIF('SaaS_Financials '!$B$2:$B$1101,'Customers'!A409,'SaaS_Financials '!$L$2:$L$1101),"")</f>
        <v>4.7050000000000001</v>
      </c>
    </row>
    <row r="410" spans="1:2">
      <c r="A410">
        <f>'Customers'!J410</f>
        <v>0</v>
      </c>
      <c r="B410" t="str">
        <f>IFERROR(AVERAGEIF('SaaS_Financials '!$B$2:$B$1101,'Customers'!A410,'SaaS_Financials '!$L$2:$L$1101),"")</f>
        <v/>
      </c>
    </row>
    <row r="411" spans="1:2">
      <c r="A411">
        <f>'Customers'!J411</f>
        <v>4</v>
      </c>
      <c r="B411" t="str">
        <f>IFERROR(AVERAGEIF('SaaS_Financials '!$B$2:$B$1101,'Customers'!A411,'SaaS_Financials '!$L$2:$L$1101),"")</f>
        <v/>
      </c>
    </row>
    <row r="412" spans="1:2">
      <c r="A412">
        <f>'Customers'!J412</f>
        <v>77</v>
      </c>
      <c r="B412">
        <f>IFERROR(AVERAGEIF('SaaS_Financials '!$B$2:$B$1101,'Customers'!A412,'SaaS_Financials '!$L$2:$L$1101),"")</f>
        <v>4.8499999999999996</v>
      </c>
    </row>
    <row r="413" spans="1:2">
      <c r="A413">
        <f>'Customers'!J413</f>
        <v>0</v>
      </c>
      <c r="B413" t="str">
        <f>IFERROR(AVERAGEIF('SaaS_Financials '!$B$2:$B$1101,'Customers'!A413,'SaaS_Financials '!$L$2:$L$1101),"")</f>
        <v/>
      </c>
    </row>
    <row r="414" spans="1:2">
      <c r="A414">
        <f>'Customers'!J414</f>
        <v>96</v>
      </c>
      <c r="B414">
        <f>IFERROR(AVERAGEIF('SaaS_Financials '!$B$2:$B$1101,'Customers'!A414,'SaaS_Financials '!$L$2:$L$1101),"")</f>
        <v>7.29</v>
      </c>
    </row>
    <row r="415" spans="1:2">
      <c r="A415">
        <f>'Customers'!J415</f>
        <v>45</v>
      </c>
      <c r="B415">
        <f>IFERROR(AVERAGEIF('SaaS_Financials '!$B$2:$B$1101,'Customers'!A415,'SaaS_Financials '!$L$2:$L$1101),"")</f>
        <v>8.89</v>
      </c>
    </row>
    <row r="416" spans="1:2">
      <c r="A416">
        <f>'Customers'!J416</f>
        <v>90</v>
      </c>
      <c r="B416" t="str">
        <f>IFERROR(AVERAGEIF('SaaS_Financials '!$B$2:$B$1101,'Customers'!A416,'SaaS_Financials '!$L$2:$L$1101),"")</f>
        <v/>
      </c>
    </row>
    <row r="417" spans="1:2">
      <c r="A417">
        <f>'Customers'!J417</f>
        <v>28</v>
      </c>
      <c r="B417">
        <f>IFERROR(AVERAGEIF('SaaS_Financials '!$B$2:$B$1101,'Customers'!A417,'SaaS_Financials '!$L$2:$L$1101),"")</f>
        <v>11.47</v>
      </c>
    </row>
    <row r="418" spans="1:2">
      <c r="A418">
        <f>'Customers'!J418</f>
        <v>56</v>
      </c>
      <c r="B418">
        <f>IFERROR(AVERAGEIF('SaaS_Financials '!$B$2:$B$1101,'Customers'!A418,'SaaS_Financials '!$L$2:$L$1101),"")</f>
        <v>2.54</v>
      </c>
    </row>
    <row r="419" spans="1:2">
      <c r="A419">
        <f>'Customers'!J419</f>
        <v>0</v>
      </c>
      <c r="B419">
        <f>IFERROR(AVERAGEIF('SaaS_Financials '!$B$2:$B$1101,'Customers'!A419,'SaaS_Financials '!$L$2:$L$1101),"")</f>
        <v>9.33</v>
      </c>
    </row>
    <row r="420" spans="1:2">
      <c r="A420">
        <f>'Customers'!J420</f>
        <v>60</v>
      </c>
      <c r="B420" t="str">
        <f>IFERROR(AVERAGEIF('SaaS_Financials '!$B$2:$B$1101,'Customers'!A420,'SaaS_Financials '!$L$2:$L$1101),"")</f>
        <v/>
      </c>
    </row>
    <row r="421" spans="1:2">
      <c r="A421">
        <f>'Customers'!J421</f>
        <v>0</v>
      </c>
      <c r="B421">
        <f>IFERROR(AVERAGEIF('SaaS_Financials '!$B$2:$B$1101,'Customers'!A421,'SaaS_Financials '!$L$2:$L$1101),"")</f>
        <v>8.2799999999999994</v>
      </c>
    </row>
    <row r="422" spans="1:2">
      <c r="A422">
        <f>'Customers'!J422</f>
        <v>0</v>
      </c>
      <c r="B422">
        <f>IFERROR(AVERAGEIF('SaaS_Financials '!$B$2:$B$1101,'Customers'!A422,'SaaS_Financials '!$L$2:$L$1101),"")</f>
        <v>8.83</v>
      </c>
    </row>
    <row r="423" spans="1:2">
      <c r="A423">
        <f>'Customers'!J423</f>
        <v>2</v>
      </c>
      <c r="B423" t="str">
        <f>IFERROR(AVERAGEIF('SaaS_Financials '!$B$2:$B$1101,'Customers'!A423,'SaaS_Financials '!$L$2:$L$1101),"")</f>
        <v/>
      </c>
    </row>
    <row r="424" spans="1:2">
      <c r="A424">
        <f>'Customers'!J424</f>
        <v>0</v>
      </c>
      <c r="B424" t="str">
        <f>IFERROR(AVERAGEIF('SaaS_Financials '!$B$2:$B$1101,'Customers'!A424,'SaaS_Financials '!$L$2:$L$1101),"")</f>
        <v/>
      </c>
    </row>
    <row r="425" spans="1:2">
      <c r="A425">
        <f>'Customers'!J425</f>
        <v>73</v>
      </c>
      <c r="B425" t="str">
        <f>IFERROR(AVERAGEIF('SaaS_Financials '!$B$2:$B$1101,'Customers'!A425,'SaaS_Financials '!$L$2:$L$1101),"")</f>
        <v/>
      </c>
    </row>
    <row r="426" spans="1:2">
      <c r="A426">
        <f>'Customers'!J426</f>
        <v>0</v>
      </c>
      <c r="B426" t="str">
        <f>IFERROR(AVERAGEIF('SaaS_Financials '!$B$2:$B$1101,'Customers'!A426,'SaaS_Financials '!$L$2:$L$1101),"")</f>
        <v/>
      </c>
    </row>
    <row r="427" spans="1:2">
      <c r="A427">
        <f>'Customers'!J427</f>
        <v>0</v>
      </c>
      <c r="B427">
        <f>IFERROR(AVERAGEIF('SaaS_Financials '!$B$2:$B$1101,'Customers'!A427,'SaaS_Financials '!$L$2:$L$1101),"")</f>
        <v>7.68</v>
      </c>
    </row>
    <row r="428" spans="1:2">
      <c r="A428">
        <f>'Customers'!J428</f>
        <v>0</v>
      </c>
      <c r="B428">
        <f>IFERROR(AVERAGEIF('SaaS_Financials '!$B$2:$B$1101,'Customers'!A428,'SaaS_Financials '!$L$2:$L$1101),"")</f>
        <v>6.7700000000000005</v>
      </c>
    </row>
    <row r="429" spans="1:2">
      <c r="A429">
        <f>'Customers'!J429</f>
        <v>0</v>
      </c>
      <c r="B429">
        <f>IFERROR(AVERAGEIF('SaaS_Financials '!$B$2:$B$1101,'Customers'!A429,'SaaS_Financials '!$L$2:$L$1101),"")</f>
        <v>9.3699999999999992</v>
      </c>
    </row>
    <row r="430" spans="1:2">
      <c r="A430">
        <f>'Customers'!J430</f>
        <v>0</v>
      </c>
      <c r="B430">
        <f>IFERROR(AVERAGEIF('SaaS_Financials '!$B$2:$B$1101,'Customers'!A430,'SaaS_Financials '!$L$2:$L$1101),"")</f>
        <v>11.45</v>
      </c>
    </row>
    <row r="431" spans="1:2">
      <c r="A431">
        <f>'Customers'!J431</f>
        <v>12</v>
      </c>
      <c r="B431" t="str">
        <f>IFERROR(AVERAGEIF('SaaS_Financials '!$B$2:$B$1101,'Customers'!A431,'SaaS_Financials '!$L$2:$L$1101),"")</f>
        <v/>
      </c>
    </row>
    <row r="432" spans="1:2">
      <c r="A432">
        <f>'Customers'!J432</f>
        <v>38</v>
      </c>
      <c r="B432" t="str">
        <f>IFERROR(AVERAGEIF('SaaS_Financials '!$B$2:$B$1101,'Customers'!A432,'SaaS_Financials '!$L$2:$L$1101),"")</f>
        <v/>
      </c>
    </row>
    <row r="433" spans="1:2">
      <c r="A433">
        <f>'Customers'!J433</f>
        <v>90</v>
      </c>
      <c r="B433">
        <f>IFERROR(AVERAGEIF('SaaS_Financials '!$B$2:$B$1101,'Customers'!A433,'SaaS_Financials '!$L$2:$L$1101),"")</f>
        <v>9.4499999999999993</v>
      </c>
    </row>
    <row r="434" spans="1:2">
      <c r="A434">
        <f>'Customers'!J434</f>
        <v>72</v>
      </c>
      <c r="B434" t="str">
        <f>IFERROR(AVERAGEIF('SaaS_Financials '!$B$2:$B$1101,'Customers'!A434,'SaaS_Financials '!$L$2:$L$1101),"")</f>
        <v/>
      </c>
    </row>
    <row r="435" spans="1:2">
      <c r="A435">
        <f>'Customers'!J435</f>
        <v>40</v>
      </c>
      <c r="B435">
        <f>IFERROR(AVERAGEIF('SaaS_Financials '!$B$2:$B$1101,'Customers'!A435,'SaaS_Financials '!$L$2:$L$1101),"")</f>
        <v>11.82</v>
      </c>
    </row>
    <row r="436" spans="1:2">
      <c r="A436">
        <f>'Customers'!J436</f>
        <v>0</v>
      </c>
      <c r="B436" t="str">
        <f>IFERROR(AVERAGEIF('SaaS_Financials '!$B$2:$B$1101,'Customers'!A436,'SaaS_Financials '!$L$2:$L$1101),"")</f>
        <v/>
      </c>
    </row>
    <row r="437" spans="1:2">
      <c r="A437">
        <f>'Customers'!J437</f>
        <v>35</v>
      </c>
      <c r="B437">
        <f>IFERROR(AVERAGEIF('SaaS_Financials '!$B$2:$B$1101,'Customers'!A437,'SaaS_Financials '!$L$2:$L$1101),"")</f>
        <v>5.51</v>
      </c>
    </row>
    <row r="438" spans="1:2">
      <c r="A438">
        <f>'Customers'!J438</f>
        <v>52</v>
      </c>
      <c r="B438" t="str">
        <f>IFERROR(AVERAGEIF('SaaS_Financials '!$B$2:$B$1101,'Customers'!A438,'SaaS_Financials '!$L$2:$L$1101),"")</f>
        <v/>
      </c>
    </row>
    <row r="439" spans="1:2">
      <c r="A439">
        <f>'Customers'!J439</f>
        <v>74</v>
      </c>
      <c r="B439" t="str">
        <f>IFERROR(AVERAGEIF('SaaS_Financials '!$B$2:$B$1101,'Customers'!A439,'SaaS_Financials '!$L$2:$L$1101),"")</f>
        <v/>
      </c>
    </row>
    <row r="440" spans="1:2">
      <c r="A440">
        <f>'Customers'!J440</f>
        <v>30</v>
      </c>
      <c r="B440" t="str">
        <f>IFERROR(AVERAGEIF('SaaS_Financials '!$B$2:$B$1101,'Customers'!A440,'SaaS_Financials '!$L$2:$L$1101),"")</f>
        <v/>
      </c>
    </row>
    <row r="441" spans="1:2">
      <c r="A441">
        <f>'Customers'!J441</f>
        <v>89</v>
      </c>
      <c r="B441">
        <f>IFERROR(AVERAGEIF('SaaS_Financials '!$B$2:$B$1101,'Customers'!A441,'SaaS_Financials '!$L$2:$L$1101),"")</f>
        <v>3.15</v>
      </c>
    </row>
    <row r="442" spans="1:2">
      <c r="A442">
        <f>'Customers'!J442</f>
        <v>82</v>
      </c>
      <c r="B442">
        <f>IFERROR(AVERAGEIF('SaaS_Financials '!$B$2:$B$1101,'Customers'!A442,'SaaS_Financials '!$L$2:$L$1101),"")</f>
        <v>7.66</v>
      </c>
    </row>
    <row r="443" spans="1:2">
      <c r="A443">
        <f>'Customers'!J443</f>
        <v>0</v>
      </c>
      <c r="B443" t="str">
        <f>IFERROR(AVERAGEIF('SaaS_Financials '!$B$2:$B$1101,'Customers'!A443,'SaaS_Financials '!$L$2:$L$1101),"")</f>
        <v/>
      </c>
    </row>
    <row r="444" spans="1:2">
      <c r="A444">
        <f>'Customers'!J444</f>
        <v>20</v>
      </c>
      <c r="B444">
        <f>IFERROR(AVERAGEIF('SaaS_Financials '!$B$2:$B$1101,'Customers'!A444,'SaaS_Financials '!$L$2:$L$1101),"")</f>
        <v>8.24</v>
      </c>
    </row>
    <row r="445" spans="1:2">
      <c r="A445">
        <f>'Customers'!J445</f>
        <v>12</v>
      </c>
      <c r="B445" t="str">
        <f>IFERROR(AVERAGEIF('SaaS_Financials '!$B$2:$B$1101,'Customers'!A445,'SaaS_Financials '!$L$2:$L$1101),"")</f>
        <v/>
      </c>
    </row>
    <row r="446" spans="1:2">
      <c r="A446">
        <f>'Customers'!J446</f>
        <v>23</v>
      </c>
      <c r="B446">
        <f>IFERROR(AVERAGEIF('SaaS_Financials '!$B$2:$B$1101,'Customers'!A446,'SaaS_Financials '!$L$2:$L$1101),"")</f>
        <v>7.3100000000000005</v>
      </c>
    </row>
    <row r="447" spans="1:2">
      <c r="A447">
        <f>'Customers'!J447</f>
        <v>98</v>
      </c>
      <c r="B447" t="str">
        <f>IFERROR(AVERAGEIF('SaaS_Financials '!$B$2:$B$1101,'Customers'!A447,'SaaS_Financials '!$L$2:$L$1101),"")</f>
        <v/>
      </c>
    </row>
    <row r="448" spans="1:2">
      <c r="A448">
        <f>'Customers'!J448</f>
        <v>10</v>
      </c>
      <c r="B448">
        <f>IFERROR(AVERAGEIF('SaaS_Financials '!$B$2:$B$1101,'Customers'!A448,'SaaS_Financials '!$L$2:$L$1101),"")</f>
        <v>7.78</v>
      </c>
    </row>
    <row r="449" spans="1:2">
      <c r="A449">
        <f>'Customers'!J449</f>
        <v>29</v>
      </c>
      <c r="B449">
        <f>IFERROR(AVERAGEIF('SaaS_Financials '!$B$2:$B$1101,'Customers'!A449,'SaaS_Financials '!$L$2:$L$1101),"")</f>
        <v>5.57</v>
      </c>
    </row>
    <row r="450" spans="1:2">
      <c r="A450">
        <f>'Customers'!J450</f>
        <v>47</v>
      </c>
      <c r="B450" t="str">
        <f>IFERROR(AVERAGEIF('SaaS_Financials '!$B$2:$B$1101,'Customers'!A450,'SaaS_Financials '!$L$2:$L$1101),"")</f>
        <v/>
      </c>
    </row>
    <row r="451" spans="1:2">
      <c r="A451">
        <f>'Customers'!J451</f>
        <v>100</v>
      </c>
      <c r="B451" t="str">
        <f>IFERROR(AVERAGEIF('SaaS_Financials '!$B$2:$B$1101,'Customers'!A451,'SaaS_Financials '!$L$2:$L$1101),"")</f>
        <v/>
      </c>
    </row>
    <row r="452" spans="1:2">
      <c r="A452">
        <f>'Customers'!J452</f>
        <v>52</v>
      </c>
      <c r="B452">
        <f>IFERROR(AVERAGEIF('SaaS_Financials '!$B$2:$B$1101,'Customers'!A452,'SaaS_Financials '!$L$2:$L$1101),"")</f>
        <v>11.07</v>
      </c>
    </row>
    <row r="453" spans="1:2">
      <c r="A453">
        <f>'Customers'!J453</f>
        <v>17</v>
      </c>
      <c r="B453" t="str">
        <f>IFERROR(AVERAGEIF('SaaS_Financials '!$B$2:$B$1101,'Customers'!A453,'SaaS_Financials '!$L$2:$L$1101),"")</f>
        <v/>
      </c>
    </row>
    <row r="454" spans="1:2">
      <c r="A454">
        <f>'Customers'!J454</f>
        <v>30</v>
      </c>
      <c r="B454" t="str">
        <f>IFERROR(AVERAGEIF('SaaS_Financials '!$B$2:$B$1101,'Customers'!A454,'SaaS_Financials '!$L$2:$L$1101),"")</f>
        <v/>
      </c>
    </row>
    <row r="455" spans="1:2">
      <c r="A455">
        <f>'Customers'!J455</f>
        <v>0</v>
      </c>
      <c r="B455">
        <f>IFERROR(AVERAGEIF('SaaS_Financials '!$B$2:$B$1101,'Customers'!A455,'SaaS_Financials '!$L$2:$L$1101),"")</f>
        <v>1.87</v>
      </c>
    </row>
    <row r="456" spans="1:2">
      <c r="A456">
        <f>'Customers'!J456</f>
        <v>14</v>
      </c>
      <c r="B456" t="str">
        <f>IFERROR(AVERAGEIF('SaaS_Financials '!$B$2:$B$1101,'Customers'!A456,'SaaS_Financials '!$L$2:$L$1101),"")</f>
        <v/>
      </c>
    </row>
    <row r="457" spans="1:2">
      <c r="A457">
        <f>'Customers'!J457</f>
        <v>55</v>
      </c>
      <c r="B457">
        <f>IFERROR(AVERAGEIF('SaaS_Financials '!$B$2:$B$1101,'Customers'!A457,'SaaS_Financials '!$L$2:$L$1101),"")</f>
        <v>3.1049999999999995</v>
      </c>
    </row>
    <row r="458" spans="1:2">
      <c r="A458">
        <f>'Customers'!J458</f>
        <v>0</v>
      </c>
      <c r="B458">
        <f>IFERROR(AVERAGEIF('SaaS_Financials '!$B$2:$B$1101,'Customers'!A458,'SaaS_Financials '!$L$2:$L$1101),"")</f>
        <v>8.5449999999999999</v>
      </c>
    </row>
    <row r="459" spans="1:2">
      <c r="A459">
        <f>'Customers'!J459</f>
        <v>15</v>
      </c>
      <c r="B459">
        <f>IFERROR(AVERAGEIF('SaaS_Financials '!$B$2:$B$1101,'Customers'!A459,'SaaS_Financials '!$L$2:$L$1101),"")</f>
        <v>0.53</v>
      </c>
    </row>
    <row r="460" spans="1:2">
      <c r="A460">
        <f>'Customers'!J460</f>
        <v>0</v>
      </c>
      <c r="B460" t="str">
        <f>IFERROR(AVERAGEIF('SaaS_Financials '!$B$2:$B$1101,'Customers'!A460,'SaaS_Financials '!$L$2:$L$1101),"")</f>
        <v/>
      </c>
    </row>
    <row r="461" spans="1:2">
      <c r="A461">
        <f>'Customers'!J461</f>
        <v>0</v>
      </c>
      <c r="B461">
        <f>IFERROR(AVERAGEIF('SaaS_Financials '!$B$2:$B$1101,'Customers'!A461,'SaaS_Financials '!$L$2:$L$1101),"")</f>
        <v>2.14</v>
      </c>
    </row>
    <row r="462" spans="1:2">
      <c r="A462">
        <f>'Customers'!J462</f>
        <v>5</v>
      </c>
      <c r="B462" t="str">
        <f>IFERROR(AVERAGEIF('SaaS_Financials '!$B$2:$B$1101,'Customers'!A462,'SaaS_Financials '!$L$2:$L$1101),"")</f>
        <v/>
      </c>
    </row>
    <row r="463" spans="1:2">
      <c r="A463">
        <f>'Customers'!J463</f>
        <v>7</v>
      </c>
      <c r="B463" t="str">
        <f>IFERROR(AVERAGEIF('SaaS_Financials '!$B$2:$B$1101,'Customers'!A463,'SaaS_Financials '!$L$2:$L$1101),"")</f>
        <v/>
      </c>
    </row>
    <row r="464" spans="1:2">
      <c r="A464">
        <f>'Customers'!J464</f>
        <v>36</v>
      </c>
      <c r="B464">
        <f>IFERROR(AVERAGEIF('SaaS_Financials '!$B$2:$B$1101,'Customers'!A464,'SaaS_Financials '!$L$2:$L$1101),"")</f>
        <v>4.29</v>
      </c>
    </row>
    <row r="465" spans="1:2">
      <c r="A465">
        <f>'Customers'!J465</f>
        <v>25</v>
      </c>
      <c r="B465">
        <f>IFERROR(AVERAGEIF('SaaS_Financials '!$B$2:$B$1101,'Customers'!A465,'SaaS_Financials '!$L$2:$L$1101),"")</f>
        <v>2.16</v>
      </c>
    </row>
    <row r="466" spans="1:2">
      <c r="A466">
        <f>'Customers'!J466</f>
        <v>0</v>
      </c>
      <c r="B466">
        <f>IFERROR(AVERAGEIF('SaaS_Financials '!$B$2:$B$1101,'Customers'!A466,'SaaS_Financials '!$L$2:$L$1101),"")</f>
        <v>9.31</v>
      </c>
    </row>
    <row r="467" spans="1:2">
      <c r="A467">
        <f>'Customers'!J467</f>
        <v>10</v>
      </c>
      <c r="B467">
        <f>IFERROR(AVERAGEIF('SaaS_Financials '!$B$2:$B$1101,'Customers'!A467,'SaaS_Financials '!$L$2:$L$1101),"")</f>
        <v>10.515000000000001</v>
      </c>
    </row>
    <row r="468" spans="1:2">
      <c r="A468">
        <f>'Customers'!J468</f>
        <v>5</v>
      </c>
      <c r="B468" t="str">
        <f>IFERROR(AVERAGEIF('SaaS_Financials '!$B$2:$B$1101,'Customers'!A468,'SaaS_Financials '!$L$2:$L$1101),"")</f>
        <v/>
      </c>
    </row>
    <row r="469" spans="1:2">
      <c r="A469">
        <f>'Customers'!J469</f>
        <v>0</v>
      </c>
      <c r="B469" t="str">
        <f>IFERROR(AVERAGEIF('SaaS_Financials '!$B$2:$B$1101,'Customers'!A469,'SaaS_Financials '!$L$2:$L$1101),"")</f>
        <v/>
      </c>
    </row>
    <row r="470" spans="1:2">
      <c r="A470">
        <f>'Customers'!J470</f>
        <v>0</v>
      </c>
      <c r="B470">
        <f>IFERROR(AVERAGEIF('SaaS_Financials '!$B$2:$B$1101,'Customers'!A470,'SaaS_Financials '!$L$2:$L$1101),"")</f>
        <v>7.5100000000000007</v>
      </c>
    </row>
    <row r="471" spans="1:2">
      <c r="A471">
        <f>'Customers'!J471</f>
        <v>21</v>
      </c>
      <c r="B471" t="str">
        <f>IFERROR(AVERAGEIF('SaaS_Financials '!$B$2:$B$1101,'Customers'!A471,'SaaS_Financials '!$L$2:$L$1101),"")</f>
        <v/>
      </c>
    </row>
    <row r="472" spans="1:2">
      <c r="A472">
        <f>'Customers'!J472</f>
        <v>0</v>
      </c>
      <c r="B472">
        <f>IFERROR(AVERAGEIF('SaaS_Financials '!$B$2:$B$1101,'Customers'!A472,'SaaS_Financials '!$L$2:$L$1101),"")</f>
        <v>10.26</v>
      </c>
    </row>
    <row r="473" spans="1:2">
      <c r="A473">
        <f>'Customers'!J473</f>
        <v>83</v>
      </c>
      <c r="B473">
        <f>IFERROR(AVERAGEIF('SaaS_Financials '!$B$2:$B$1101,'Customers'!A473,'SaaS_Financials '!$L$2:$L$1101),"")</f>
        <v>10.07</v>
      </c>
    </row>
    <row r="474" spans="1:2">
      <c r="A474">
        <f>'Customers'!J474</f>
        <v>14</v>
      </c>
      <c r="B474">
        <f>IFERROR(AVERAGEIF('SaaS_Financials '!$B$2:$B$1101,'Customers'!A474,'SaaS_Financials '!$L$2:$L$1101),"")</f>
        <v>3.02</v>
      </c>
    </row>
    <row r="475" spans="1:2">
      <c r="A475">
        <f>'Customers'!J475</f>
        <v>0</v>
      </c>
      <c r="B475" t="str">
        <f>IFERROR(AVERAGEIF('SaaS_Financials '!$B$2:$B$1101,'Customers'!A475,'SaaS_Financials '!$L$2:$L$1101),"")</f>
        <v/>
      </c>
    </row>
    <row r="476" spans="1:2">
      <c r="A476">
        <f>'Customers'!J476</f>
        <v>0</v>
      </c>
      <c r="B476" t="str">
        <f>IFERROR(AVERAGEIF('SaaS_Financials '!$B$2:$B$1101,'Customers'!A476,'SaaS_Financials '!$L$2:$L$1101),"")</f>
        <v/>
      </c>
    </row>
    <row r="477" spans="1:2">
      <c r="A477">
        <f>'Customers'!J477</f>
        <v>0</v>
      </c>
      <c r="B477" t="str">
        <f>IFERROR(AVERAGEIF('SaaS_Financials '!$B$2:$B$1101,'Customers'!A477,'SaaS_Financials '!$L$2:$L$1101),"")</f>
        <v/>
      </c>
    </row>
    <row r="478" spans="1:2">
      <c r="A478">
        <f>'Customers'!J478</f>
        <v>87</v>
      </c>
      <c r="B478" t="str">
        <f>IFERROR(AVERAGEIF('SaaS_Financials '!$B$2:$B$1101,'Customers'!A478,'SaaS_Financials '!$L$2:$L$1101),"")</f>
        <v/>
      </c>
    </row>
    <row r="479" spans="1:2">
      <c r="A479">
        <f>'Customers'!J479</f>
        <v>26</v>
      </c>
      <c r="B479">
        <f>IFERROR(AVERAGEIF('SaaS_Financials '!$B$2:$B$1101,'Customers'!A479,'SaaS_Financials '!$L$2:$L$1101),"")</f>
        <v>10.57</v>
      </c>
    </row>
    <row r="480" spans="1:2">
      <c r="A480">
        <f>'Customers'!J480</f>
        <v>30</v>
      </c>
      <c r="B480">
        <f>IFERROR(AVERAGEIF('SaaS_Financials '!$B$2:$B$1101,'Customers'!A480,'SaaS_Financials '!$L$2:$L$1101),"")</f>
        <v>11.22</v>
      </c>
    </row>
    <row r="481" spans="1:2">
      <c r="A481">
        <f>'Customers'!J481</f>
        <v>43</v>
      </c>
      <c r="B481" t="str">
        <f>IFERROR(AVERAGEIF('SaaS_Financials '!$B$2:$B$1101,'Customers'!A481,'SaaS_Financials '!$L$2:$L$1101),"")</f>
        <v/>
      </c>
    </row>
    <row r="482" spans="1:2">
      <c r="A482">
        <f>'Customers'!J482</f>
        <v>19</v>
      </c>
      <c r="B482" t="str">
        <f>IFERROR(AVERAGEIF('SaaS_Financials '!$B$2:$B$1101,'Customers'!A482,'SaaS_Financials '!$L$2:$L$1101),"")</f>
        <v/>
      </c>
    </row>
    <row r="483" spans="1:2">
      <c r="A483">
        <f>'Customers'!J483</f>
        <v>5</v>
      </c>
      <c r="B483" t="str">
        <f>IFERROR(AVERAGEIF('SaaS_Financials '!$B$2:$B$1101,'Customers'!A483,'SaaS_Financials '!$L$2:$L$1101),"")</f>
        <v/>
      </c>
    </row>
    <row r="484" spans="1:2">
      <c r="A484">
        <f>'Customers'!J484</f>
        <v>82</v>
      </c>
      <c r="B484" t="str">
        <f>IFERROR(AVERAGEIF('SaaS_Financials '!$B$2:$B$1101,'Customers'!A484,'SaaS_Financials '!$L$2:$L$1101),"")</f>
        <v/>
      </c>
    </row>
    <row r="485" spans="1:2">
      <c r="A485">
        <f>'Customers'!J485</f>
        <v>10</v>
      </c>
      <c r="B485" t="str">
        <f>IFERROR(AVERAGEIF('SaaS_Financials '!$B$2:$B$1101,'Customers'!A485,'SaaS_Financials '!$L$2:$L$1101),"")</f>
        <v/>
      </c>
    </row>
    <row r="486" spans="1:2">
      <c r="A486">
        <f>'Customers'!J486</f>
        <v>52</v>
      </c>
      <c r="B486">
        <f>IFERROR(AVERAGEIF('SaaS_Financials '!$B$2:$B$1101,'Customers'!A486,'SaaS_Financials '!$L$2:$L$1101),"")</f>
        <v>5.21</v>
      </c>
    </row>
    <row r="487" spans="1:2">
      <c r="A487">
        <f>'Customers'!J487</f>
        <v>0</v>
      </c>
      <c r="B487" t="str">
        <f>IFERROR(AVERAGEIF('SaaS_Financials '!$B$2:$B$1101,'Customers'!A487,'SaaS_Financials '!$L$2:$L$1101),"")</f>
        <v/>
      </c>
    </row>
    <row r="488" spans="1:2">
      <c r="A488">
        <f>'Customers'!J488</f>
        <v>92</v>
      </c>
      <c r="B488" t="str">
        <f>IFERROR(AVERAGEIF('SaaS_Financials '!$B$2:$B$1101,'Customers'!A488,'SaaS_Financials '!$L$2:$L$1101),"")</f>
        <v/>
      </c>
    </row>
    <row r="489" spans="1:2">
      <c r="A489">
        <f>'Customers'!J489</f>
        <v>79</v>
      </c>
      <c r="B489">
        <f>IFERROR(AVERAGEIF('SaaS_Financials '!$B$2:$B$1101,'Customers'!A489,'SaaS_Financials '!$L$2:$L$1101),"")</f>
        <v>6.2450000000000001</v>
      </c>
    </row>
    <row r="490" spans="1:2">
      <c r="A490">
        <f>'Customers'!J490</f>
        <v>66</v>
      </c>
      <c r="B490" t="str">
        <f>IFERROR(AVERAGEIF('SaaS_Financials '!$B$2:$B$1101,'Customers'!A490,'SaaS_Financials '!$L$2:$L$1101),"")</f>
        <v/>
      </c>
    </row>
    <row r="491" spans="1:2">
      <c r="A491">
        <f>'Customers'!J491</f>
        <v>69</v>
      </c>
      <c r="B491">
        <f>IFERROR(AVERAGEIF('SaaS_Financials '!$B$2:$B$1101,'Customers'!A491,'SaaS_Financials '!$L$2:$L$1101),"")</f>
        <v>4.21</v>
      </c>
    </row>
    <row r="492" spans="1:2">
      <c r="A492">
        <f>'Customers'!J492</f>
        <v>6</v>
      </c>
      <c r="B492" t="str">
        <f>IFERROR(AVERAGEIF('SaaS_Financials '!$B$2:$B$1101,'Customers'!A492,'SaaS_Financials '!$L$2:$L$1101),"")</f>
        <v/>
      </c>
    </row>
    <row r="493" spans="1:2">
      <c r="A493">
        <f>'Customers'!J493</f>
        <v>80</v>
      </c>
      <c r="B493" t="str">
        <f>IFERROR(AVERAGEIF('SaaS_Financials '!$B$2:$B$1101,'Customers'!A493,'SaaS_Financials '!$L$2:$L$1101),"")</f>
        <v/>
      </c>
    </row>
    <row r="494" spans="1:2">
      <c r="A494">
        <f>'Customers'!J494</f>
        <v>24</v>
      </c>
      <c r="B494" t="str">
        <f>IFERROR(AVERAGEIF('SaaS_Financials '!$B$2:$B$1101,'Customers'!A494,'SaaS_Financials '!$L$2:$L$1101),"")</f>
        <v/>
      </c>
    </row>
    <row r="495" spans="1:2">
      <c r="A495">
        <f>'Customers'!J495</f>
        <v>0</v>
      </c>
      <c r="B495">
        <f>IFERROR(AVERAGEIF('SaaS_Financials '!$B$2:$B$1101,'Customers'!A495,'SaaS_Financials '!$L$2:$L$1101),"")</f>
        <v>4.916666666666667</v>
      </c>
    </row>
    <row r="496" spans="1:2">
      <c r="A496">
        <f>'Customers'!J496</f>
        <v>62</v>
      </c>
      <c r="B496" t="str">
        <f>IFERROR(AVERAGEIF('SaaS_Financials '!$B$2:$B$1101,'Customers'!A496,'SaaS_Financials '!$L$2:$L$1101),"")</f>
        <v/>
      </c>
    </row>
    <row r="497" spans="1:2">
      <c r="A497">
        <f>'Customers'!J497</f>
        <v>27</v>
      </c>
      <c r="B497">
        <f>IFERROR(AVERAGEIF('SaaS_Financials '!$B$2:$B$1101,'Customers'!A497,'SaaS_Financials '!$L$2:$L$1101),"")</f>
        <v>8.8150000000000013</v>
      </c>
    </row>
    <row r="498" spans="1:2">
      <c r="A498">
        <f>'Customers'!J498</f>
        <v>0</v>
      </c>
      <c r="B498" t="str">
        <f>IFERROR(AVERAGEIF('SaaS_Financials '!$B$2:$B$1101,'Customers'!A498,'SaaS_Financials '!$L$2:$L$1101),"")</f>
        <v/>
      </c>
    </row>
    <row r="499" spans="1:2">
      <c r="A499">
        <f>'Customers'!J499</f>
        <v>36</v>
      </c>
      <c r="B499" t="str">
        <f>IFERROR(AVERAGEIF('SaaS_Financials '!$B$2:$B$1101,'Customers'!A499,'SaaS_Financials '!$L$2:$L$1101),"")</f>
        <v/>
      </c>
    </row>
    <row r="500" spans="1:2">
      <c r="A500">
        <f>'Customers'!J500</f>
        <v>100</v>
      </c>
      <c r="B500">
        <f>IFERROR(AVERAGEIF('SaaS_Financials '!$B$2:$B$1101,'Customers'!A500,'SaaS_Financials '!$L$2:$L$1101),"")</f>
        <v>1.08</v>
      </c>
    </row>
    <row r="501" spans="1:2">
      <c r="A501">
        <f>'Customers'!J501</f>
        <v>79</v>
      </c>
      <c r="B501" t="str">
        <f>IFERROR(AVERAGEIF('SaaS_Financials '!$B$2:$B$1101,'Customers'!A501,'SaaS_Financials '!$L$2:$L$1101),"")</f>
        <v/>
      </c>
    </row>
    <row r="502" spans="1:2">
      <c r="A502">
        <f>'Customers'!J502</f>
        <v>98</v>
      </c>
      <c r="B502">
        <f>IFERROR(AVERAGEIF('SaaS_Financials '!$B$2:$B$1101,'Customers'!A502,'SaaS_Financials '!$L$2:$L$1101),"")</f>
        <v>6.92</v>
      </c>
    </row>
    <row r="503" spans="1:2">
      <c r="A503">
        <f>'Customers'!J503</f>
        <v>60</v>
      </c>
      <c r="B503" t="str">
        <f>IFERROR(AVERAGEIF('SaaS_Financials '!$B$2:$B$1101,'Customers'!A503,'SaaS_Financials '!$L$2:$L$1101),"")</f>
        <v/>
      </c>
    </row>
    <row r="504" spans="1:2">
      <c r="A504">
        <f>'Customers'!J504</f>
        <v>0</v>
      </c>
      <c r="B504">
        <f>IFERROR(AVERAGEIF('SaaS_Financials '!$B$2:$B$1101,'Customers'!A504,'SaaS_Financials '!$L$2:$L$1101),"")</f>
        <v>11.17</v>
      </c>
    </row>
    <row r="505" spans="1:2">
      <c r="A505">
        <f>'Customers'!J505</f>
        <v>0</v>
      </c>
      <c r="B505" t="str">
        <f>IFERROR(AVERAGEIF('SaaS_Financials '!$B$2:$B$1101,'Customers'!A505,'SaaS_Financials '!$L$2:$L$1101),"")</f>
        <v/>
      </c>
    </row>
    <row r="506" spans="1:2">
      <c r="A506">
        <f>'Customers'!J506</f>
        <v>0</v>
      </c>
      <c r="B506">
        <f>IFERROR(AVERAGEIF('SaaS_Financials '!$B$2:$B$1101,'Customers'!A506,'SaaS_Financials '!$L$2:$L$1101),"")</f>
        <v>7.12</v>
      </c>
    </row>
    <row r="507" spans="1:2">
      <c r="A507">
        <f>'Customers'!J507</f>
        <v>0</v>
      </c>
      <c r="B507" t="str">
        <f>IFERROR(AVERAGEIF('SaaS_Financials '!$B$2:$B$1101,'Customers'!A507,'SaaS_Financials '!$L$2:$L$1101),"")</f>
        <v/>
      </c>
    </row>
    <row r="508" spans="1:2">
      <c r="A508">
        <f>'Customers'!J508</f>
        <v>0</v>
      </c>
      <c r="B508">
        <f>IFERROR(AVERAGEIF('SaaS_Financials '!$B$2:$B$1101,'Customers'!A508,'SaaS_Financials '!$L$2:$L$1101),"")</f>
        <v>8.89</v>
      </c>
    </row>
    <row r="509" spans="1:2">
      <c r="A509">
        <f>'Customers'!J509</f>
        <v>52</v>
      </c>
      <c r="B509" t="str">
        <f>IFERROR(AVERAGEIF('SaaS_Financials '!$B$2:$B$1101,'Customers'!A509,'SaaS_Financials '!$L$2:$L$1101),"")</f>
        <v/>
      </c>
    </row>
    <row r="510" spans="1:2">
      <c r="A510">
        <f>'Customers'!J510</f>
        <v>0</v>
      </c>
      <c r="B510" t="str">
        <f>IFERROR(AVERAGEIF('SaaS_Financials '!$B$2:$B$1101,'Customers'!A510,'SaaS_Financials '!$L$2:$L$1101),"")</f>
        <v/>
      </c>
    </row>
    <row r="511" spans="1:2">
      <c r="A511">
        <f>'Customers'!J511</f>
        <v>80</v>
      </c>
      <c r="B511">
        <f>IFERROR(AVERAGEIF('SaaS_Financials '!$B$2:$B$1101,'Customers'!A511,'SaaS_Financials '!$L$2:$L$1101),"")</f>
        <v>10.805</v>
      </c>
    </row>
    <row r="512" spans="1:2">
      <c r="A512">
        <f>'Customers'!J512</f>
        <v>71</v>
      </c>
      <c r="B512">
        <f>IFERROR(AVERAGEIF('SaaS_Financials '!$B$2:$B$1101,'Customers'!A512,'SaaS_Financials '!$L$2:$L$1101),"")</f>
        <v>8.11</v>
      </c>
    </row>
    <row r="513" spans="1:2">
      <c r="A513">
        <f>'Customers'!J513</f>
        <v>41</v>
      </c>
      <c r="B513">
        <f>IFERROR(AVERAGEIF('SaaS_Financials '!$B$2:$B$1101,'Customers'!A513,'SaaS_Financials '!$L$2:$L$1101),"")</f>
        <v>5.56</v>
      </c>
    </row>
    <row r="514" spans="1:2">
      <c r="A514">
        <f>'Customers'!J514</f>
        <v>0</v>
      </c>
      <c r="B514">
        <f>IFERROR(AVERAGEIF('SaaS_Financials '!$B$2:$B$1101,'Customers'!A514,'SaaS_Financials '!$L$2:$L$1101),"")</f>
        <v>0.96</v>
      </c>
    </row>
    <row r="515" spans="1:2">
      <c r="A515">
        <f>'Customers'!J515</f>
        <v>45</v>
      </c>
      <c r="B515" t="str">
        <f>IFERROR(AVERAGEIF('SaaS_Financials '!$B$2:$B$1101,'Customers'!A515,'SaaS_Financials '!$L$2:$L$1101),"")</f>
        <v/>
      </c>
    </row>
    <row r="516" spans="1:2">
      <c r="A516">
        <f>'Customers'!J516</f>
        <v>2</v>
      </c>
      <c r="B516" t="str">
        <f>IFERROR(AVERAGEIF('SaaS_Financials '!$B$2:$B$1101,'Customers'!A516,'SaaS_Financials '!$L$2:$L$1101),"")</f>
        <v/>
      </c>
    </row>
    <row r="517" spans="1:2">
      <c r="A517">
        <f>'Customers'!J517</f>
        <v>90</v>
      </c>
      <c r="B517">
        <f>IFERROR(AVERAGEIF('SaaS_Financials '!$B$2:$B$1101,'Customers'!A517,'SaaS_Financials '!$L$2:$L$1101),"")</f>
        <v>37.909999999999997</v>
      </c>
    </row>
    <row r="518" spans="1:2">
      <c r="A518">
        <f>'Customers'!J518</f>
        <v>0</v>
      </c>
      <c r="B518">
        <f>IFERROR(AVERAGEIF('SaaS_Financials '!$B$2:$B$1101,'Customers'!A518,'SaaS_Financials '!$L$2:$L$1101),"")</f>
        <v>9.14</v>
      </c>
    </row>
    <row r="519" spans="1:2">
      <c r="A519">
        <f>'Customers'!J519</f>
        <v>100</v>
      </c>
      <c r="B519">
        <f>IFERROR(AVERAGEIF('SaaS_Financials '!$B$2:$B$1101,'Customers'!A519,'SaaS_Financials '!$L$2:$L$1101),"")</f>
        <v>7.375</v>
      </c>
    </row>
    <row r="520" spans="1:2">
      <c r="A520">
        <f>'Customers'!J520</f>
        <v>41</v>
      </c>
      <c r="B520">
        <f>IFERROR(AVERAGEIF('SaaS_Financials '!$B$2:$B$1101,'Customers'!A520,'SaaS_Financials '!$L$2:$L$1101),"")</f>
        <v>8.9600000000000009</v>
      </c>
    </row>
    <row r="521" spans="1:2">
      <c r="A521">
        <f>'Customers'!J521</f>
        <v>35</v>
      </c>
      <c r="B521" t="str">
        <f>IFERROR(AVERAGEIF('SaaS_Financials '!$B$2:$B$1101,'Customers'!A521,'SaaS_Financials '!$L$2:$L$1101),"")</f>
        <v/>
      </c>
    </row>
    <row r="522" spans="1:2">
      <c r="A522">
        <f>'Customers'!J522</f>
        <v>54</v>
      </c>
      <c r="B522" t="str">
        <f>IFERROR(AVERAGEIF('SaaS_Financials '!$B$2:$B$1101,'Customers'!A522,'SaaS_Financials '!$L$2:$L$1101),"")</f>
        <v/>
      </c>
    </row>
    <row r="523" spans="1:2">
      <c r="A523">
        <f>'Customers'!J523</f>
        <v>42</v>
      </c>
      <c r="B523">
        <f>IFERROR(AVERAGEIF('SaaS_Financials '!$B$2:$B$1101,'Customers'!A523,'SaaS_Financials '!$L$2:$L$1101),"")</f>
        <v>9.4499999999999993</v>
      </c>
    </row>
    <row r="524" spans="1:2">
      <c r="A524">
        <f>'Customers'!J524</f>
        <v>0</v>
      </c>
      <c r="B524" t="str">
        <f>IFERROR(AVERAGEIF('SaaS_Financials '!$B$2:$B$1101,'Customers'!A524,'SaaS_Financials '!$L$2:$L$1101),"")</f>
        <v/>
      </c>
    </row>
    <row r="525" spans="1:2">
      <c r="A525">
        <f>'Customers'!J525</f>
        <v>7</v>
      </c>
      <c r="B525" t="str">
        <f>IFERROR(AVERAGEIF('SaaS_Financials '!$B$2:$B$1101,'Customers'!A525,'SaaS_Financials '!$L$2:$L$1101),"")</f>
        <v/>
      </c>
    </row>
    <row r="526" spans="1:2">
      <c r="A526">
        <f>'Customers'!J526</f>
        <v>0</v>
      </c>
      <c r="B526" t="str">
        <f>IFERROR(AVERAGEIF('SaaS_Financials '!$B$2:$B$1101,'Customers'!A526,'SaaS_Financials '!$L$2:$L$1101),"")</f>
        <v/>
      </c>
    </row>
    <row r="527" spans="1:2">
      <c r="A527">
        <f>'Customers'!J527</f>
        <v>12</v>
      </c>
      <c r="B527" t="str">
        <f>IFERROR(AVERAGEIF('SaaS_Financials '!$B$2:$B$1101,'Customers'!A527,'SaaS_Financials '!$L$2:$L$1101),"")</f>
        <v/>
      </c>
    </row>
    <row r="528" spans="1:2">
      <c r="A528">
        <f>'Customers'!J528</f>
        <v>24</v>
      </c>
      <c r="B528">
        <f>IFERROR(AVERAGEIF('SaaS_Financials '!$B$2:$B$1101,'Customers'!A528,'SaaS_Financials '!$L$2:$L$1101),"")</f>
        <v>10.52</v>
      </c>
    </row>
    <row r="529" spans="1:2">
      <c r="A529">
        <f>'Customers'!J529</f>
        <v>39</v>
      </c>
      <c r="B529">
        <f>IFERROR(AVERAGEIF('SaaS_Financials '!$B$2:$B$1101,'Customers'!A529,'SaaS_Financials '!$L$2:$L$1101),"")</f>
        <v>10.8</v>
      </c>
    </row>
    <row r="530" spans="1:2">
      <c r="A530">
        <f>'Customers'!J530</f>
        <v>66</v>
      </c>
      <c r="B530" t="str">
        <f>IFERROR(AVERAGEIF('SaaS_Financials '!$B$2:$B$1101,'Customers'!A530,'SaaS_Financials '!$L$2:$L$1101),"")</f>
        <v/>
      </c>
    </row>
    <row r="531" spans="1:2">
      <c r="A531">
        <f>'Customers'!J531</f>
        <v>0</v>
      </c>
      <c r="B531">
        <f>IFERROR(AVERAGEIF('SaaS_Financials '!$B$2:$B$1101,'Customers'!A531,'SaaS_Financials '!$L$2:$L$1101),"")</f>
        <v>47</v>
      </c>
    </row>
    <row r="532" spans="1:2">
      <c r="A532">
        <f>'Customers'!J532</f>
        <v>53</v>
      </c>
      <c r="B532" t="str">
        <f>IFERROR(AVERAGEIF('SaaS_Financials '!$B$2:$B$1101,'Customers'!A532,'SaaS_Financials '!$L$2:$L$1101),"")</f>
        <v/>
      </c>
    </row>
    <row r="533" spans="1:2">
      <c r="A533">
        <f>'Customers'!J533</f>
        <v>42</v>
      </c>
      <c r="B533" t="str">
        <f>IFERROR(AVERAGEIF('SaaS_Financials '!$B$2:$B$1101,'Customers'!A533,'SaaS_Financials '!$L$2:$L$1101),"")</f>
        <v/>
      </c>
    </row>
    <row r="534" spans="1:2">
      <c r="A534">
        <f>'Customers'!J534</f>
        <v>56</v>
      </c>
      <c r="B534" t="str">
        <f>IFERROR(AVERAGEIF('SaaS_Financials '!$B$2:$B$1101,'Customers'!A534,'SaaS_Financials '!$L$2:$L$1101),"")</f>
        <v/>
      </c>
    </row>
    <row r="535" spans="1:2">
      <c r="A535">
        <f>'Customers'!J535</f>
        <v>31</v>
      </c>
      <c r="B535" t="str">
        <f>IFERROR(AVERAGEIF('SaaS_Financials '!$B$2:$B$1101,'Customers'!A535,'SaaS_Financials '!$L$2:$L$1101),"")</f>
        <v/>
      </c>
    </row>
    <row r="536" spans="1:2">
      <c r="A536">
        <f>'Customers'!J536</f>
        <v>39</v>
      </c>
      <c r="B536">
        <f>IFERROR(AVERAGEIF('SaaS_Financials '!$B$2:$B$1101,'Customers'!A536,'SaaS_Financials '!$L$2:$L$1101),"")</f>
        <v>7.63</v>
      </c>
    </row>
    <row r="537" spans="1:2">
      <c r="A537">
        <f>'Customers'!J537</f>
        <v>16</v>
      </c>
      <c r="B537">
        <f>IFERROR(AVERAGEIF('SaaS_Financials '!$B$2:$B$1101,'Customers'!A537,'SaaS_Financials '!$L$2:$L$1101),"")</f>
        <v>4.1399999999999997</v>
      </c>
    </row>
    <row r="538" spans="1:2">
      <c r="A538">
        <f>'Customers'!J538</f>
        <v>75</v>
      </c>
      <c r="B538">
        <f>IFERROR(AVERAGEIF('SaaS_Financials '!$B$2:$B$1101,'Customers'!A538,'SaaS_Financials '!$L$2:$L$1101),"")</f>
        <v>7.51</v>
      </c>
    </row>
    <row r="539" spans="1:2">
      <c r="A539">
        <f>'Customers'!J539</f>
        <v>100</v>
      </c>
      <c r="B539" t="str">
        <f>IFERROR(AVERAGEIF('SaaS_Financials '!$B$2:$B$1101,'Customers'!A539,'SaaS_Financials '!$L$2:$L$1101),"")</f>
        <v/>
      </c>
    </row>
    <row r="540" spans="1:2">
      <c r="A540">
        <f>'Customers'!J540</f>
        <v>88</v>
      </c>
      <c r="B540">
        <f>IFERROR(AVERAGEIF('SaaS_Financials '!$B$2:$B$1101,'Customers'!A540,'SaaS_Financials '!$L$2:$L$1101),"")</f>
        <v>3.9066666666666667</v>
      </c>
    </row>
    <row r="541" spans="1:2">
      <c r="A541">
        <f>'Customers'!J541</f>
        <v>27</v>
      </c>
      <c r="B541">
        <f>IFERROR(AVERAGEIF('SaaS_Financials '!$B$2:$B$1101,'Customers'!A541,'SaaS_Financials '!$L$2:$L$1101),"")</f>
        <v>4.47</v>
      </c>
    </row>
    <row r="542" spans="1:2">
      <c r="A542">
        <f>'Customers'!J542</f>
        <v>59</v>
      </c>
      <c r="B542" t="str">
        <f>IFERROR(AVERAGEIF('SaaS_Financials '!$B$2:$B$1101,'Customers'!A542,'SaaS_Financials '!$L$2:$L$1101),"")</f>
        <v/>
      </c>
    </row>
    <row r="543" spans="1:2">
      <c r="A543">
        <f>'Customers'!J543</f>
        <v>33</v>
      </c>
      <c r="B543">
        <f>IFERROR(AVERAGEIF('SaaS_Financials '!$B$2:$B$1101,'Customers'!A543,'SaaS_Financials '!$L$2:$L$1101),"")</f>
        <v>3.01</v>
      </c>
    </row>
    <row r="544" spans="1:2">
      <c r="A544">
        <f>'Customers'!J544</f>
        <v>0</v>
      </c>
      <c r="B544" t="str">
        <f>IFERROR(AVERAGEIF('SaaS_Financials '!$B$2:$B$1101,'Customers'!A544,'SaaS_Financials '!$L$2:$L$1101),"")</f>
        <v/>
      </c>
    </row>
    <row r="545" spans="1:2">
      <c r="A545">
        <f>'Customers'!J545</f>
        <v>96</v>
      </c>
      <c r="B545">
        <f>IFERROR(AVERAGEIF('SaaS_Financials '!$B$2:$B$1101,'Customers'!A545,'SaaS_Financials '!$L$2:$L$1101),"")</f>
        <v>0.91</v>
      </c>
    </row>
    <row r="546" spans="1:2">
      <c r="A546">
        <f>'Customers'!J546</f>
        <v>65</v>
      </c>
      <c r="B546" t="str">
        <f>IFERROR(AVERAGEIF('SaaS_Financials '!$B$2:$B$1101,'Customers'!A546,'SaaS_Financials '!$L$2:$L$1101),"")</f>
        <v/>
      </c>
    </row>
    <row r="547" spans="1:2">
      <c r="A547">
        <f>'Customers'!J547</f>
        <v>59</v>
      </c>
      <c r="B547">
        <f>IFERROR(AVERAGEIF('SaaS_Financials '!$B$2:$B$1101,'Customers'!A547,'SaaS_Financials '!$L$2:$L$1101),"")</f>
        <v>8.0850000000000009</v>
      </c>
    </row>
    <row r="548" spans="1:2">
      <c r="A548">
        <f>'Customers'!J548</f>
        <v>16</v>
      </c>
      <c r="B548" t="str">
        <f>IFERROR(AVERAGEIF('SaaS_Financials '!$B$2:$B$1101,'Customers'!A548,'SaaS_Financials '!$L$2:$L$1101),"")</f>
        <v/>
      </c>
    </row>
    <row r="549" spans="1:2">
      <c r="A549">
        <f>'Customers'!J549</f>
        <v>68</v>
      </c>
      <c r="B549" t="str">
        <f>IFERROR(AVERAGEIF('SaaS_Financials '!$B$2:$B$1101,'Customers'!A549,'SaaS_Financials '!$L$2:$L$1101),"")</f>
        <v/>
      </c>
    </row>
    <row r="550" spans="1:2">
      <c r="A550">
        <f>'Customers'!J550</f>
        <v>26</v>
      </c>
      <c r="B550">
        <f>IFERROR(AVERAGEIF('SaaS_Financials '!$B$2:$B$1101,'Customers'!A550,'SaaS_Financials '!$L$2:$L$1101),"")</f>
        <v>3.72</v>
      </c>
    </row>
    <row r="551" spans="1:2">
      <c r="A551">
        <f>'Customers'!J551</f>
        <v>13</v>
      </c>
      <c r="B551">
        <f>IFERROR(AVERAGEIF('SaaS_Financials '!$B$2:$B$1101,'Customers'!A551,'SaaS_Financials '!$L$2:$L$1101),"")</f>
        <v>11.72</v>
      </c>
    </row>
    <row r="552" spans="1:2">
      <c r="A552">
        <f>'Customers'!J552</f>
        <v>37</v>
      </c>
      <c r="B552" t="str">
        <f>IFERROR(AVERAGEIF('SaaS_Financials '!$B$2:$B$1101,'Customers'!A552,'SaaS_Financials '!$L$2:$L$1101),"")</f>
        <v/>
      </c>
    </row>
    <row r="553" spans="1:2">
      <c r="A553">
        <f>'Customers'!J553</f>
        <v>16</v>
      </c>
      <c r="B553" t="str">
        <f>IFERROR(AVERAGEIF('SaaS_Financials '!$B$2:$B$1101,'Customers'!A553,'SaaS_Financials '!$L$2:$L$1101),"")</f>
        <v/>
      </c>
    </row>
    <row r="554" spans="1:2">
      <c r="A554">
        <f>'Customers'!J554</f>
        <v>77</v>
      </c>
      <c r="B554" t="str">
        <f>IFERROR(AVERAGEIF('SaaS_Financials '!$B$2:$B$1101,'Customers'!A554,'SaaS_Financials '!$L$2:$L$1101),"")</f>
        <v/>
      </c>
    </row>
    <row r="555" spans="1:2">
      <c r="A555">
        <f>'Customers'!J555</f>
        <v>77</v>
      </c>
      <c r="B555" t="str">
        <f>IFERROR(AVERAGEIF('SaaS_Financials '!$B$2:$B$1101,'Customers'!A555,'SaaS_Financials '!$L$2:$L$1101),"")</f>
        <v/>
      </c>
    </row>
    <row r="556" spans="1:2">
      <c r="A556">
        <f>'Customers'!J556</f>
        <v>91</v>
      </c>
      <c r="B556" t="str">
        <f>IFERROR(AVERAGEIF('SaaS_Financials '!$B$2:$B$1101,'Customers'!A556,'SaaS_Financials '!$L$2:$L$1101),"")</f>
        <v/>
      </c>
    </row>
    <row r="557" spans="1:2">
      <c r="A557">
        <f>'Customers'!J557</f>
        <v>50</v>
      </c>
      <c r="B557">
        <f>IFERROR(AVERAGEIF('SaaS_Financials '!$B$2:$B$1101,'Customers'!A557,'SaaS_Financials '!$L$2:$L$1101),"")</f>
        <v>9.85</v>
      </c>
    </row>
    <row r="558" spans="1:2">
      <c r="A558">
        <f>'Customers'!J558</f>
        <v>52</v>
      </c>
      <c r="B558">
        <f>IFERROR(AVERAGEIF('SaaS_Financials '!$B$2:$B$1101,'Customers'!A558,'SaaS_Financials '!$L$2:$L$1101),"")</f>
        <v>5.78</v>
      </c>
    </row>
    <row r="559" spans="1:2">
      <c r="A559">
        <f>'Customers'!J559</f>
        <v>0</v>
      </c>
      <c r="B559" t="str">
        <f>IFERROR(AVERAGEIF('SaaS_Financials '!$B$2:$B$1101,'Customers'!A559,'SaaS_Financials '!$L$2:$L$1101),"")</f>
        <v/>
      </c>
    </row>
    <row r="560" spans="1:2">
      <c r="A560">
        <f>'Customers'!J560</f>
        <v>0</v>
      </c>
      <c r="B560" t="str">
        <f>IFERROR(AVERAGEIF('SaaS_Financials '!$B$2:$B$1101,'Customers'!A560,'SaaS_Financials '!$L$2:$L$1101),"")</f>
        <v/>
      </c>
    </row>
    <row r="561" spans="1:2">
      <c r="A561">
        <f>'Customers'!J561</f>
        <v>2</v>
      </c>
      <c r="B561">
        <f>IFERROR(AVERAGEIF('SaaS_Financials '!$B$2:$B$1101,'Customers'!A561,'SaaS_Financials '!$L$2:$L$1101),"")</f>
        <v>8.32</v>
      </c>
    </row>
    <row r="562" spans="1:2">
      <c r="A562">
        <f>'Customers'!J562</f>
        <v>45</v>
      </c>
      <c r="B562" t="str">
        <f>IFERROR(AVERAGEIF('SaaS_Financials '!$B$2:$B$1101,'Customers'!A562,'SaaS_Financials '!$L$2:$L$1101),"")</f>
        <v/>
      </c>
    </row>
    <row r="563" spans="1:2">
      <c r="A563">
        <f>'Customers'!J563</f>
        <v>6</v>
      </c>
      <c r="B563">
        <f>IFERROR(AVERAGEIF('SaaS_Financials '!$B$2:$B$1101,'Customers'!A563,'SaaS_Financials '!$L$2:$L$1101),"")</f>
        <v>0.74</v>
      </c>
    </row>
    <row r="564" spans="1:2">
      <c r="A564">
        <f>'Customers'!J564</f>
        <v>87</v>
      </c>
      <c r="B564">
        <f>IFERROR(AVERAGEIF('SaaS_Financials '!$B$2:$B$1101,'Customers'!A564,'SaaS_Financials '!$L$2:$L$1101),"")</f>
        <v>6.3999999999999995</v>
      </c>
    </row>
    <row r="565" spans="1:2">
      <c r="A565">
        <f>'Customers'!J565</f>
        <v>24</v>
      </c>
      <c r="B565" t="str">
        <f>IFERROR(AVERAGEIF('SaaS_Financials '!$B$2:$B$1101,'Customers'!A565,'SaaS_Financials '!$L$2:$L$1101),"")</f>
        <v/>
      </c>
    </row>
    <row r="566" spans="1:2">
      <c r="A566">
        <f>'Customers'!J566</f>
        <v>27</v>
      </c>
      <c r="B566">
        <f>IFERROR(AVERAGEIF('SaaS_Financials '!$B$2:$B$1101,'Customers'!A566,'SaaS_Financials '!$L$2:$L$1101),"")</f>
        <v>6.2100000000000009</v>
      </c>
    </row>
    <row r="567" spans="1:2">
      <c r="A567">
        <f>'Customers'!J567</f>
        <v>13</v>
      </c>
      <c r="B567" t="str">
        <f>IFERROR(AVERAGEIF('SaaS_Financials '!$B$2:$B$1101,'Customers'!A567,'SaaS_Financials '!$L$2:$L$1101),"")</f>
        <v/>
      </c>
    </row>
    <row r="568" spans="1:2">
      <c r="A568">
        <f>'Customers'!J568</f>
        <v>85</v>
      </c>
      <c r="B568">
        <f>IFERROR(AVERAGEIF('SaaS_Financials '!$B$2:$B$1101,'Customers'!A568,'SaaS_Financials '!$L$2:$L$1101),"")</f>
        <v>8.0299999999999994</v>
      </c>
    </row>
    <row r="569" spans="1:2">
      <c r="A569">
        <f>'Customers'!J569</f>
        <v>1</v>
      </c>
      <c r="B569" t="str">
        <f>IFERROR(AVERAGEIF('SaaS_Financials '!$B$2:$B$1101,'Customers'!A569,'SaaS_Financials '!$L$2:$L$1101),"")</f>
        <v/>
      </c>
    </row>
    <row r="570" spans="1:2">
      <c r="A570">
        <f>'Customers'!J570</f>
        <v>48</v>
      </c>
      <c r="B570">
        <f>IFERROR(AVERAGEIF('SaaS_Financials '!$B$2:$B$1101,'Customers'!A570,'SaaS_Financials '!$L$2:$L$1101),"")</f>
        <v>8.01</v>
      </c>
    </row>
    <row r="571" spans="1:2">
      <c r="A571">
        <f>'Customers'!J571</f>
        <v>53</v>
      </c>
      <c r="B571">
        <f>IFERROR(AVERAGEIF('SaaS_Financials '!$B$2:$B$1101,'Customers'!A571,'SaaS_Financials '!$L$2:$L$1101),"")</f>
        <v>8.42</v>
      </c>
    </row>
    <row r="572" spans="1:2">
      <c r="A572">
        <f>'Customers'!J572</f>
        <v>31</v>
      </c>
      <c r="B572" t="str">
        <f>IFERROR(AVERAGEIF('SaaS_Financials '!$B$2:$B$1101,'Customers'!A572,'SaaS_Financials '!$L$2:$L$1101),"")</f>
        <v/>
      </c>
    </row>
    <row r="573" spans="1:2">
      <c r="A573">
        <f>'Customers'!J573</f>
        <v>18</v>
      </c>
      <c r="B573" t="str">
        <f>IFERROR(AVERAGEIF('SaaS_Financials '!$B$2:$B$1101,'Customers'!A573,'SaaS_Financials '!$L$2:$L$1101),"")</f>
        <v/>
      </c>
    </row>
    <row r="574" spans="1:2">
      <c r="A574">
        <f>'Customers'!J574</f>
        <v>25</v>
      </c>
      <c r="B574">
        <f>IFERROR(AVERAGEIF('SaaS_Financials '!$B$2:$B$1101,'Customers'!A574,'SaaS_Financials '!$L$2:$L$1101),"")</f>
        <v>4.01</v>
      </c>
    </row>
    <row r="575" spans="1:2">
      <c r="A575">
        <f>'Customers'!J575</f>
        <v>50</v>
      </c>
      <c r="B575">
        <f>IFERROR(AVERAGEIF('SaaS_Financials '!$B$2:$B$1101,'Customers'!A575,'SaaS_Financials '!$L$2:$L$1101),"")</f>
        <v>8.2050000000000001</v>
      </c>
    </row>
    <row r="576" spans="1:2">
      <c r="A576">
        <f>'Customers'!J576</f>
        <v>38</v>
      </c>
      <c r="B576">
        <f>IFERROR(AVERAGEIF('SaaS_Financials '!$B$2:$B$1101,'Customers'!A576,'SaaS_Financials '!$L$2:$L$1101),"")</f>
        <v>5.94</v>
      </c>
    </row>
    <row r="577" spans="1:2">
      <c r="A577">
        <f>'Customers'!J577</f>
        <v>0</v>
      </c>
      <c r="B577" t="str">
        <f>IFERROR(AVERAGEIF('SaaS_Financials '!$B$2:$B$1101,'Customers'!A577,'SaaS_Financials '!$L$2:$L$1101),"")</f>
        <v/>
      </c>
    </row>
    <row r="578" spans="1:2">
      <c r="A578">
        <f>'Customers'!J578</f>
        <v>50</v>
      </c>
      <c r="B578">
        <f>IFERROR(AVERAGEIF('SaaS_Financials '!$B$2:$B$1101,'Customers'!A578,'SaaS_Financials '!$L$2:$L$1101),"")</f>
        <v>1.25</v>
      </c>
    </row>
    <row r="579" spans="1:2">
      <c r="A579">
        <f>'Customers'!J579</f>
        <v>72</v>
      </c>
      <c r="B579">
        <f>IFERROR(AVERAGEIF('SaaS_Financials '!$B$2:$B$1101,'Customers'!A579,'SaaS_Financials '!$L$2:$L$1101),"")</f>
        <v>3.42</v>
      </c>
    </row>
    <row r="580" spans="1:2">
      <c r="A580">
        <f>'Customers'!J580</f>
        <v>0</v>
      </c>
      <c r="B580" t="str">
        <f>IFERROR(AVERAGEIF('SaaS_Financials '!$B$2:$B$1101,'Customers'!A580,'SaaS_Financials '!$L$2:$L$1101),"")</f>
        <v/>
      </c>
    </row>
    <row r="581" spans="1:2">
      <c r="A581">
        <f>'Customers'!J581</f>
        <v>74</v>
      </c>
      <c r="B581" t="str">
        <f>IFERROR(AVERAGEIF('SaaS_Financials '!$B$2:$B$1101,'Customers'!A581,'SaaS_Financials '!$L$2:$L$1101),"")</f>
        <v/>
      </c>
    </row>
    <row r="582" spans="1:2">
      <c r="A582">
        <f>'Customers'!J582</f>
        <v>54</v>
      </c>
      <c r="B582">
        <f>IFERROR(AVERAGEIF('SaaS_Financials '!$B$2:$B$1101,'Customers'!A582,'SaaS_Financials '!$L$2:$L$1101),"")</f>
        <v>9.92</v>
      </c>
    </row>
    <row r="583" spans="1:2">
      <c r="A583">
        <f>'Customers'!J583</f>
        <v>0</v>
      </c>
      <c r="B583">
        <f>IFERROR(AVERAGEIF('SaaS_Financials '!$B$2:$B$1101,'Customers'!A583,'SaaS_Financials '!$L$2:$L$1101),"")</f>
        <v>6.7366666666666672</v>
      </c>
    </row>
    <row r="584" spans="1:2">
      <c r="A584">
        <f>'Customers'!J584</f>
        <v>89</v>
      </c>
      <c r="B584" t="str">
        <f>IFERROR(AVERAGEIF('SaaS_Financials '!$B$2:$B$1101,'Customers'!A584,'SaaS_Financials '!$L$2:$L$1101),"")</f>
        <v/>
      </c>
    </row>
    <row r="585" spans="1:2">
      <c r="A585">
        <f>'Customers'!J585</f>
        <v>0</v>
      </c>
      <c r="B585" t="str">
        <f>IFERROR(AVERAGEIF('SaaS_Financials '!$B$2:$B$1101,'Customers'!A585,'SaaS_Financials '!$L$2:$L$1101),"")</f>
        <v/>
      </c>
    </row>
    <row r="586" spans="1:2">
      <c r="A586">
        <f>'Customers'!J586</f>
        <v>0</v>
      </c>
      <c r="B586" t="str">
        <f>IFERROR(AVERAGEIF('SaaS_Financials '!$B$2:$B$1101,'Customers'!A586,'SaaS_Financials '!$L$2:$L$1101),"")</f>
        <v/>
      </c>
    </row>
    <row r="587" spans="1:2">
      <c r="A587">
        <f>'Customers'!J587</f>
        <v>0</v>
      </c>
      <c r="B587">
        <f>IFERROR(AVERAGEIF('SaaS_Financials '!$B$2:$B$1101,'Customers'!A587,'SaaS_Financials '!$L$2:$L$1101),"")</f>
        <v>1.17</v>
      </c>
    </row>
    <row r="588" spans="1:2">
      <c r="A588">
        <f>'Customers'!J588</f>
        <v>97</v>
      </c>
      <c r="B588" t="str">
        <f>IFERROR(AVERAGEIF('SaaS_Financials '!$B$2:$B$1101,'Customers'!A588,'SaaS_Financials '!$L$2:$L$1101),"")</f>
        <v/>
      </c>
    </row>
    <row r="589" spans="1:2">
      <c r="A589">
        <f>'Customers'!J589</f>
        <v>0</v>
      </c>
      <c r="B589">
        <f>IFERROR(AVERAGEIF('SaaS_Financials '!$B$2:$B$1101,'Customers'!A589,'SaaS_Financials '!$L$2:$L$1101),"")</f>
        <v>5.83</v>
      </c>
    </row>
    <row r="590" spans="1:2">
      <c r="A590">
        <f>'Customers'!J590</f>
        <v>96</v>
      </c>
      <c r="B590" t="str">
        <f>IFERROR(AVERAGEIF('SaaS_Financials '!$B$2:$B$1101,'Customers'!A590,'SaaS_Financials '!$L$2:$L$1101),"")</f>
        <v/>
      </c>
    </row>
    <row r="591" spans="1:2">
      <c r="A591">
        <f>'Customers'!J591</f>
        <v>0</v>
      </c>
      <c r="B591">
        <f>IFERROR(AVERAGEIF('SaaS_Financials '!$B$2:$B$1101,'Customers'!A591,'SaaS_Financials '!$L$2:$L$1101),"")</f>
        <v>7.1549999999999994</v>
      </c>
    </row>
    <row r="592" spans="1:2">
      <c r="A592">
        <f>'Customers'!J592</f>
        <v>54</v>
      </c>
      <c r="B592">
        <f>IFERROR(AVERAGEIF('SaaS_Financials '!$B$2:$B$1101,'Customers'!A592,'SaaS_Financials '!$L$2:$L$1101),"")</f>
        <v>2.4700000000000002</v>
      </c>
    </row>
    <row r="593" spans="1:2">
      <c r="A593">
        <f>'Customers'!J593</f>
        <v>0</v>
      </c>
      <c r="B593" t="str">
        <f>IFERROR(AVERAGEIF('SaaS_Financials '!$B$2:$B$1101,'Customers'!A593,'SaaS_Financials '!$L$2:$L$1101),"")</f>
        <v/>
      </c>
    </row>
    <row r="594" spans="1:2">
      <c r="A594">
        <f>'Customers'!J594</f>
        <v>30</v>
      </c>
      <c r="B594" t="str">
        <f>IFERROR(AVERAGEIF('SaaS_Financials '!$B$2:$B$1101,'Customers'!A594,'SaaS_Financials '!$L$2:$L$1101),"")</f>
        <v/>
      </c>
    </row>
    <row r="595" spans="1:2">
      <c r="A595">
        <f>'Customers'!J595</f>
        <v>85</v>
      </c>
      <c r="B595">
        <f>IFERROR(AVERAGEIF('SaaS_Financials '!$B$2:$B$1101,'Customers'!A595,'SaaS_Financials '!$L$2:$L$1101),"")</f>
        <v>1.31</v>
      </c>
    </row>
    <row r="596" spans="1:2">
      <c r="A596">
        <f>'Customers'!J596</f>
        <v>8</v>
      </c>
      <c r="B596">
        <f>IFERROR(AVERAGEIF('SaaS_Financials '!$B$2:$B$1101,'Customers'!A596,'SaaS_Financials '!$L$2:$L$1101),"")</f>
        <v>9.01</v>
      </c>
    </row>
    <row r="597" spans="1:2">
      <c r="A597">
        <f>'Customers'!J597</f>
        <v>43</v>
      </c>
      <c r="B597">
        <f>IFERROR(AVERAGEIF('SaaS_Financials '!$B$2:$B$1101,'Customers'!A597,'SaaS_Financials '!$L$2:$L$1101),"")</f>
        <v>5.01</v>
      </c>
    </row>
    <row r="598" spans="1:2">
      <c r="A598">
        <f>'Customers'!J598</f>
        <v>49</v>
      </c>
      <c r="B598">
        <f>IFERROR(AVERAGEIF('SaaS_Financials '!$B$2:$B$1101,'Customers'!A598,'SaaS_Financials '!$L$2:$L$1101),"")</f>
        <v>10.95</v>
      </c>
    </row>
    <row r="599" spans="1:2">
      <c r="A599">
        <f>'Customers'!J599</f>
        <v>58</v>
      </c>
      <c r="B599" t="str">
        <f>IFERROR(AVERAGEIF('SaaS_Financials '!$B$2:$B$1101,'Customers'!A599,'SaaS_Financials '!$L$2:$L$1101),"")</f>
        <v/>
      </c>
    </row>
    <row r="600" spans="1:2">
      <c r="A600">
        <f>'Customers'!J600</f>
        <v>0</v>
      </c>
      <c r="B600">
        <f>IFERROR(AVERAGEIF('SaaS_Financials '!$B$2:$B$1101,'Customers'!A600,'SaaS_Financials '!$L$2:$L$1101),"")</f>
        <v>1.35</v>
      </c>
    </row>
    <row r="601" spans="1:2">
      <c r="A601">
        <f>'Customers'!J601</f>
        <v>42</v>
      </c>
      <c r="B601" t="str">
        <f>IFERROR(AVERAGEIF('SaaS_Financials '!$B$2:$B$1101,'Customers'!A601,'SaaS_Financials '!$L$2:$L$1101),"")</f>
        <v/>
      </c>
    </row>
    <row r="602" spans="1:2">
      <c r="A602">
        <f>'Customers'!J602</f>
        <v>2</v>
      </c>
      <c r="B602">
        <f>IFERROR(AVERAGEIF('SaaS_Financials '!$B$2:$B$1101,'Customers'!A602,'SaaS_Financials '!$L$2:$L$1101),"")</f>
        <v>1.03</v>
      </c>
    </row>
    <row r="603" spans="1:2">
      <c r="A603">
        <f>'Customers'!J603</f>
        <v>24</v>
      </c>
      <c r="B603" t="str">
        <f>IFERROR(AVERAGEIF('SaaS_Financials '!$B$2:$B$1101,'Customers'!A603,'SaaS_Financials '!$L$2:$L$1101),"")</f>
        <v/>
      </c>
    </row>
    <row r="604" spans="1:2">
      <c r="A604">
        <f>'Customers'!J604</f>
        <v>61</v>
      </c>
      <c r="B604" t="str">
        <f>IFERROR(AVERAGEIF('SaaS_Financials '!$B$2:$B$1101,'Customers'!A604,'SaaS_Financials '!$L$2:$L$1101),"")</f>
        <v/>
      </c>
    </row>
    <row r="605" spans="1:2">
      <c r="A605">
        <f>'Customers'!J605</f>
        <v>0</v>
      </c>
      <c r="B605" t="str">
        <f>IFERROR(AVERAGEIF('SaaS_Financials '!$B$2:$B$1101,'Customers'!A605,'SaaS_Financials '!$L$2:$L$1101),"")</f>
        <v/>
      </c>
    </row>
    <row r="606" spans="1:2">
      <c r="A606">
        <f>'Customers'!J606</f>
        <v>0</v>
      </c>
      <c r="B606" t="str">
        <f>IFERROR(AVERAGEIF('SaaS_Financials '!$B$2:$B$1101,'Customers'!A606,'SaaS_Financials '!$L$2:$L$1101),"")</f>
        <v/>
      </c>
    </row>
    <row r="607" spans="1:2">
      <c r="A607">
        <f>'Customers'!J607</f>
        <v>99</v>
      </c>
      <c r="B607">
        <f>IFERROR(AVERAGEIF('SaaS_Financials '!$B$2:$B$1101,'Customers'!A607,'SaaS_Financials '!$L$2:$L$1101),"")</f>
        <v>10.61</v>
      </c>
    </row>
    <row r="608" spans="1:2">
      <c r="A608">
        <f>'Customers'!J608</f>
        <v>65</v>
      </c>
      <c r="B608" t="str">
        <f>IFERROR(AVERAGEIF('SaaS_Financials '!$B$2:$B$1101,'Customers'!A608,'SaaS_Financials '!$L$2:$L$1101),"")</f>
        <v/>
      </c>
    </row>
    <row r="609" spans="1:2">
      <c r="A609">
        <f>'Customers'!J609</f>
        <v>0</v>
      </c>
      <c r="B609">
        <f>IFERROR(AVERAGEIF('SaaS_Financials '!$B$2:$B$1101,'Customers'!A609,'SaaS_Financials '!$L$2:$L$1101),"")</f>
        <v>3.09</v>
      </c>
    </row>
    <row r="610" spans="1:2">
      <c r="A610">
        <f>'Customers'!J610</f>
        <v>66</v>
      </c>
      <c r="B610">
        <f>IFERROR(AVERAGEIF('SaaS_Financials '!$B$2:$B$1101,'Customers'!A610,'SaaS_Financials '!$L$2:$L$1101),"")</f>
        <v>6.66</v>
      </c>
    </row>
    <row r="611" spans="1:2">
      <c r="A611">
        <f>'Customers'!J611</f>
        <v>16</v>
      </c>
      <c r="B611">
        <f>IFERROR(AVERAGEIF('SaaS_Financials '!$B$2:$B$1101,'Customers'!A611,'SaaS_Financials '!$L$2:$L$1101),"")</f>
        <v>7.14</v>
      </c>
    </row>
    <row r="612" spans="1:2">
      <c r="A612">
        <f>'Customers'!J612</f>
        <v>0</v>
      </c>
      <c r="B612" t="str">
        <f>IFERROR(AVERAGEIF('SaaS_Financials '!$B$2:$B$1101,'Customers'!A612,'SaaS_Financials '!$L$2:$L$1101),"")</f>
        <v/>
      </c>
    </row>
    <row r="613" spans="1:2">
      <c r="A613">
        <f>'Customers'!J613</f>
        <v>45</v>
      </c>
      <c r="B613" t="str">
        <f>IFERROR(AVERAGEIF('SaaS_Financials '!$B$2:$B$1101,'Customers'!A613,'SaaS_Financials '!$L$2:$L$1101),"")</f>
        <v/>
      </c>
    </row>
    <row r="614" spans="1:2">
      <c r="A614">
        <f>'Customers'!J614</f>
        <v>77</v>
      </c>
      <c r="B614" t="str">
        <f>IFERROR(AVERAGEIF('SaaS_Financials '!$B$2:$B$1101,'Customers'!A614,'SaaS_Financials '!$L$2:$L$1101),"")</f>
        <v/>
      </c>
    </row>
    <row r="615" spans="1:2">
      <c r="A615">
        <f>'Customers'!J615</f>
        <v>0</v>
      </c>
      <c r="B615">
        <f>IFERROR(AVERAGEIF('SaaS_Financials '!$B$2:$B$1101,'Customers'!A615,'SaaS_Financials '!$L$2:$L$1101),"")</f>
        <v>11.56</v>
      </c>
    </row>
    <row r="616" spans="1:2">
      <c r="A616">
        <f>'Customers'!J616</f>
        <v>84</v>
      </c>
      <c r="B616" t="str">
        <f>IFERROR(AVERAGEIF('SaaS_Financials '!$B$2:$B$1101,'Customers'!A616,'SaaS_Financials '!$L$2:$L$1101),"")</f>
        <v/>
      </c>
    </row>
    <row r="617" spans="1:2">
      <c r="A617">
        <f>'Customers'!J617</f>
        <v>14</v>
      </c>
      <c r="B617">
        <f>IFERROR(AVERAGEIF('SaaS_Financials '!$B$2:$B$1101,'Customers'!A617,'SaaS_Financials '!$L$2:$L$1101),"")</f>
        <v>9.004999999999999</v>
      </c>
    </row>
    <row r="618" spans="1:2">
      <c r="A618">
        <f>'Customers'!J618</f>
        <v>48</v>
      </c>
      <c r="B618" t="str">
        <f>IFERROR(AVERAGEIF('SaaS_Financials '!$B$2:$B$1101,'Customers'!A618,'SaaS_Financials '!$L$2:$L$1101),"")</f>
        <v/>
      </c>
    </row>
    <row r="619" spans="1:2">
      <c r="A619">
        <f>'Customers'!J619</f>
        <v>12</v>
      </c>
      <c r="B619" t="str">
        <f>IFERROR(AVERAGEIF('SaaS_Financials '!$B$2:$B$1101,'Customers'!A619,'SaaS_Financials '!$L$2:$L$1101),"")</f>
        <v/>
      </c>
    </row>
    <row r="620" spans="1:2">
      <c r="A620">
        <f>'Customers'!J620</f>
        <v>0</v>
      </c>
      <c r="B620" t="str">
        <f>IFERROR(AVERAGEIF('SaaS_Financials '!$B$2:$B$1101,'Customers'!A620,'SaaS_Financials '!$L$2:$L$1101),"")</f>
        <v/>
      </c>
    </row>
    <row r="621" spans="1:2">
      <c r="A621">
        <f>'Customers'!J621</f>
        <v>6</v>
      </c>
      <c r="B621">
        <f>IFERROR(AVERAGEIF('SaaS_Financials '!$B$2:$B$1101,'Customers'!A621,'SaaS_Financials '!$L$2:$L$1101),"")</f>
        <v>9.0299999999999994</v>
      </c>
    </row>
    <row r="622" spans="1:2">
      <c r="A622">
        <f>'Customers'!J622</f>
        <v>54</v>
      </c>
      <c r="B622">
        <f>IFERROR(AVERAGEIF('SaaS_Financials '!$B$2:$B$1101,'Customers'!A622,'SaaS_Financials '!$L$2:$L$1101),"")</f>
        <v>6.05</v>
      </c>
    </row>
    <row r="623" spans="1:2">
      <c r="A623">
        <f>'Customers'!J623</f>
        <v>11</v>
      </c>
      <c r="B623">
        <f>IFERROR(AVERAGEIF('SaaS_Financials '!$B$2:$B$1101,'Customers'!A623,'SaaS_Financials '!$L$2:$L$1101),"")</f>
        <v>7.24</v>
      </c>
    </row>
    <row r="624" spans="1:2">
      <c r="A624">
        <f>'Customers'!J624</f>
        <v>65</v>
      </c>
      <c r="B624">
        <f>IFERROR(AVERAGEIF('SaaS_Financials '!$B$2:$B$1101,'Customers'!A624,'SaaS_Financials '!$L$2:$L$1101),"")</f>
        <v>3.98</v>
      </c>
    </row>
    <row r="625" spans="1:2">
      <c r="A625">
        <f>'Customers'!J625</f>
        <v>67</v>
      </c>
      <c r="B625" t="str">
        <f>IFERROR(AVERAGEIF('SaaS_Financials '!$B$2:$B$1101,'Customers'!A625,'SaaS_Financials '!$L$2:$L$1101),"")</f>
        <v/>
      </c>
    </row>
    <row r="626" spans="1:2">
      <c r="A626">
        <f>'Customers'!J626</f>
        <v>6</v>
      </c>
      <c r="B626">
        <f>IFERROR(AVERAGEIF('SaaS_Financials '!$B$2:$B$1101,'Customers'!A626,'SaaS_Financials '!$L$2:$L$1101),"")</f>
        <v>1.01</v>
      </c>
    </row>
    <row r="627" spans="1:2">
      <c r="A627">
        <f>'Customers'!J627</f>
        <v>37</v>
      </c>
      <c r="B627">
        <f>IFERROR(AVERAGEIF('SaaS_Financials '!$B$2:$B$1101,'Customers'!A627,'SaaS_Financials '!$L$2:$L$1101),"")</f>
        <v>10.38</v>
      </c>
    </row>
    <row r="628" spans="1:2">
      <c r="A628">
        <f>'Customers'!J628</f>
        <v>0</v>
      </c>
      <c r="B628" t="str">
        <f>IFERROR(AVERAGEIF('SaaS_Financials '!$B$2:$B$1101,'Customers'!A628,'SaaS_Financials '!$L$2:$L$1101),"")</f>
        <v/>
      </c>
    </row>
    <row r="629" spans="1:2">
      <c r="A629">
        <f>'Customers'!J629</f>
        <v>0</v>
      </c>
      <c r="B629" t="str">
        <f>IFERROR(AVERAGEIF('SaaS_Financials '!$B$2:$B$1101,'Customers'!A629,'SaaS_Financials '!$L$2:$L$1101),"")</f>
        <v/>
      </c>
    </row>
    <row r="630" spans="1:2">
      <c r="A630">
        <f>'Customers'!J630</f>
        <v>68</v>
      </c>
      <c r="B630">
        <f>IFERROR(AVERAGEIF('SaaS_Financials '!$B$2:$B$1101,'Customers'!A630,'SaaS_Financials '!$L$2:$L$1101),"")</f>
        <v>1.67</v>
      </c>
    </row>
    <row r="631" spans="1:2">
      <c r="A631">
        <f>'Customers'!J631</f>
        <v>0</v>
      </c>
      <c r="B631">
        <f>IFERROR(AVERAGEIF('SaaS_Financials '!$B$2:$B$1101,'Customers'!A631,'SaaS_Financials '!$L$2:$L$1101),"")</f>
        <v>8.3000000000000007</v>
      </c>
    </row>
    <row r="632" spans="1:2">
      <c r="A632">
        <f>'Customers'!J632</f>
        <v>0</v>
      </c>
      <c r="B632" t="str">
        <f>IFERROR(AVERAGEIF('SaaS_Financials '!$B$2:$B$1101,'Customers'!A632,'SaaS_Financials '!$L$2:$L$1101),"")</f>
        <v/>
      </c>
    </row>
    <row r="633" spans="1:2">
      <c r="A633">
        <f>'Customers'!J633</f>
        <v>0</v>
      </c>
      <c r="B633">
        <f>IFERROR(AVERAGEIF('SaaS_Financials '!$B$2:$B$1101,'Customers'!A633,'SaaS_Financials '!$L$2:$L$1101),"")</f>
        <v>11.63</v>
      </c>
    </row>
    <row r="634" spans="1:2">
      <c r="A634">
        <f>'Customers'!J634</f>
        <v>0</v>
      </c>
      <c r="B634">
        <f>IFERROR(AVERAGEIF('SaaS_Financials '!$B$2:$B$1101,'Customers'!A634,'SaaS_Financials '!$L$2:$L$1101),"")</f>
        <v>5.79</v>
      </c>
    </row>
    <row r="635" spans="1:2">
      <c r="A635">
        <f>'Customers'!J635</f>
        <v>14</v>
      </c>
      <c r="B635" t="str">
        <f>IFERROR(AVERAGEIF('SaaS_Financials '!$B$2:$B$1101,'Customers'!A635,'SaaS_Financials '!$L$2:$L$1101),"")</f>
        <v/>
      </c>
    </row>
    <row r="636" spans="1:2">
      <c r="A636">
        <f>'Customers'!J636</f>
        <v>19</v>
      </c>
      <c r="B636" t="str">
        <f>IFERROR(AVERAGEIF('SaaS_Financials '!$B$2:$B$1101,'Customers'!A636,'SaaS_Financials '!$L$2:$L$1101),"")</f>
        <v/>
      </c>
    </row>
    <row r="637" spans="1:2">
      <c r="A637">
        <f>'Customers'!J637</f>
        <v>52</v>
      </c>
      <c r="B637" t="str">
        <f>IFERROR(AVERAGEIF('SaaS_Financials '!$B$2:$B$1101,'Customers'!A637,'SaaS_Financials '!$L$2:$L$1101),"")</f>
        <v/>
      </c>
    </row>
    <row r="638" spans="1:2">
      <c r="A638">
        <f>'Customers'!J638</f>
        <v>44</v>
      </c>
      <c r="B638">
        <f>IFERROR(AVERAGEIF('SaaS_Financials '!$B$2:$B$1101,'Customers'!A638,'SaaS_Financials '!$L$2:$L$1101),"")</f>
        <v>3.39</v>
      </c>
    </row>
    <row r="639" spans="1:2">
      <c r="A639">
        <f>'Customers'!J639</f>
        <v>55</v>
      </c>
      <c r="B639">
        <f>IFERROR(AVERAGEIF('SaaS_Financials '!$B$2:$B$1101,'Customers'!A639,'SaaS_Financials '!$L$2:$L$1101),"")</f>
        <v>7.96</v>
      </c>
    </row>
    <row r="640" spans="1:2">
      <c r="A640">
        <f>'Customers'!J640</f>
        <v>46</v>
      </c>
      <c r="B640" t="str">
        <f>IFERROR(AVERAGEIF('SaaS_Financials '!$B$2:$B$1101,'Customers'!A640,'SaaS_Financials '!$L$2:$L$1101),"")</f>
        <v/>
      </c>
    </row>
    <row r="641" spans="1:2">
      <c r="A641">
        <f>'Customers'!J641</f>
        <v>5</v>
      </c>
      <c r="B641">
        <f>IFERROR(AVERAGEIF('SaaS_Financials '!$B$2:$B$1101,'Customers'!A641,'SaaS_Financials '!$L$2:$L$1101),"")</f>
        <v>2.0099999999999998</v>
      </c>
    </row>
    <row r="642" spans="1:2">
      <c r="A642">
        <f>'Customers'!J642</f>
        <v>25</v>
      </c>
      <c r="B642">
        <f>IFERROR(AVERAGEIF('SaaS_Financials '!$B$2:$B$1101,'Customers'!A642,'SaaS_Financials '!$L$2:$L$1101),"")</f>
        <v>6.11</v>
      </c>
    </row>
    <row r="643" spans="1:2">
      <c r="A643">
        <f>'Customers'!J643</f>
        <v>15</v>
      </c>
      <c r="B643">
        <f>IFERROR(AVERAGEIF('SaaS_Financials '!$B$2:$B$1101,'Customers'!A643,'SaaS_Financials '!$L$2:$L$1101),"")</f>
        <v>3.85</v>
      </c>
    </row>
    <row r="644" spans="1:2">
      <c r="A644">
        <f>'Customers'!J644</f>
        <v>0</v>
      </c>
      <c r="B644">
        <f>IFERROR(AVERAGEIF('SaaS_Financials '!$B$2:$B$1101,'Customers'!A644,'SaaS_Financials '!$L$2:$L$1101),"")</f>
        <v>2.41</v>
      </c>
    </row>
    <row r="645" spans="1:2">
      <c r="A645">
        <f>'Customers'!J645</f>
        <v>51</v>
      </c>
      <c r="B645">
        <f>IFERROR(AVERAGEIF('SaaS_Financials '!$B$2:$B$1101,'Customers'!A645,'SaaS_Financials '!$L$2:$L$1101),"")</f>
        <v>5.31</v>
      </c>
    </row>
    <row r="646" spans="1:2">
      <c r="A646">
        <f>'Customers'!J646</f>
        <v>92</v>
      </c>
      <c r="B646" t="str">
        <f>IFERROR(AVERAGEIF('SaaS_Financials '!$B$2:$B$1101,'Customers'!A646,'SaaS_Financials '!$L$2:$L$1101),"")</f>
        <v/>
      </c>
    </row>
    <row r="647" spans="1:2">
      <c r="A647">
        <f>'Customers'!J647</f>
        <v>18</v>
      </c>
      <c r="B647" t="str">
        <f>IFERROR(AVERAGEIF('SaaS_Financials '!$B$2:$B$1101,'Customers'!A647,'SaaS_Financials '!$L$2:$L$1101),"")</f>
        <v/>
      </c>
    </row>
    <row r="648" spans="1:2">
      <c r="A648">
        <f>'Customers'!J648</f>
        <v>47</v>
      </c>
      <c r="B648">
        <f>IFERROR(AVERAGEIF('SaaS_Financials '!$B$2:$B$1101,'Customers'!A648,'SaaS_Financials '!$L$2:$L$1101),"")</f>
        <v>8.5350000000000001</v>
      </c>
    </row>
    <row r="649" spans="1:2">
      <c r="A649">
        <f>'Customers'!J649</f>
        <v>35</v>
      </c>
      <c r="B649">
        <f>IFERROR(AVERAGEIF('SaaS_Financials '!$B$2:$B$1101,'Customers'!A649,'SaaS_Financials '!$L$2:$L$1101),"")</f>
        <v>8.09</v>
      </c>
    </row>
    <row r="650" spans="1:2">
      <c r="A650">
        <f>'Customers'!J650</f>
        <v>70</v>
      </c>
      <c r="B650">
        <f>IFERROR(AVERAGEIF('SaaS_Financials '!$B$2:$B$1101,'Customers'!A650,'SaaS_Financials '!$L$2:$L$1101),"")</f>
        <v>4.3849999999999998</v>
      </c>
    </row>
    <row r="651" spans="1:2">
      <c r="A651">
        <f>'Customers'!J651</f>
        <v>0</v>
      </c>
      <c r="B651">
        <f>IFERROR(AVERAGEIF('SaaS_Financials '!$B$2:$B$1101,'Customers'!A651,'SaaS_Financials '!$L$2:$L$1101),"")</f>
        <v>5.8250000000000002</v>
      </c>
    </row>
    <row r="652" spans="1:2">
      <c r="A652">
        <f>'Customers'!J652</f>
        <v>39</v>
      </c>
      <c r="B652">
        <f>IFERROR(AVERAGEIF('SaaS_Financials '!$B$2:$B$1101,'Customers'!A652,'SaaS_Financials '!$L$2:$L$1101),"")</f>
        <v>7.49</v>
      </c>
    </row>
    <row r="653" spans="1:2">
      <c r="A653">
        <f>'Customers'!J653</f>
        <v>0</v>
      </c>
      <c r="B653">
        <f>IFERROR(AVERAGEIF('SaaS_Financials '!$B$2:$B$1101,'Customers'!A653,'SaaS_Financials '!$L$2:$L$1101),"")</f>
        <v>9.66</v>
      </c>
    </row>
    <row r="654" spans="1:2">
      <c r="A654">
        <f>'Customers'!J654</f>
        <v>16</v>
      </c>
      <c r="B654" t="str">
        <f>IFERROR(AVERAGEIF('SaaS_Financials '!$B$2:$B$1101,'Customers'!A654,'SaaS_Financials '!$L$2:$L$1101),"")</f>
        <v/>
      </c>
    </row>
    <row r="655" spans="1:2">
      <c r="A655">
        <f>'Customers'!J655</f>
        <v>0</v>
      </c>
      <c r="B655">
        <f>IFERROR(AVERAGEIF('SaaS_Financials '!$B$2:$B$1101,'Customers'!A655,'SaaS_Financials '!$L$2:$L$1101),"")</f>
        <v>4.5599999999999996</v>
      </c>
    </row>
    <row r="656" spans="1:2">
      <c r="A656">
        <f>'Customers'!J656</f>
        <v>80</v>
      </c>
      <c r="B656" t="str">
        <f>IFERROR(AVERAGEIF('SaaS_Financials '!$B$2:$B$1101,'Customers'!A656,'SaaS_Financials '!$L$2:$L$1101),"")</f>
        <v/>
      </c>
    </row>
    <row r="657" spans="1:2">
      <c r="A657">
        <f>'Customers'!J657</f>
        <v>49</v>
      </c>
      <c r="B657" t="str">
        <f>IFERROR(AVERAGEIF('SaaS_Financials '!$B$2:$B$1101,'Customers'!A657,'SaaS_Financials '!$L$2:$L$1101),"")</f>
        <v/>
      </c>
    </row>
    <row r="658" spans="1:2">
      <c r="A658">
        <f>'Customers'!J658</f>
        <v>9</v>
      </c>
      <c r="B658" t="str">
        <f>IFERROR(AVERAGEIF('SaaS_Financials '!$B$2:$B$1101,'Customers'!A658,'SaaS_Financials '!$L$2:$L$1101),"")</f>
        <v/>
      </c>
    </row>
    <row r="659" spans="1:2">
      <c r="A659">
        <f>'Customers'!J659</f>
        <v>19</v>
      </c>
      <c r="B659" t="str">
        <f>IFERROR(AVERAGEIF('SaaS_Financials '!$B$2:$B$1101,'Customers'!A659,'SaaS_Financials '!$L$2:$L$1101),"")</f>
        <v/>
      </c>
    </row>
    <row r="660" spans="1:2">
      <c r="A660">
        <f>'Customers'!J660</f>
        <v>0</v>
      </c>
      <c r="B660" t="str">
        <f>IFERROR(AVERAGEIF('SaaS_Financials '!$B$2:$B$1101,'Customers'!A660,'SaaS_Financials '!$L$2:$L$1101),"")</f>
        <v/>
      </c>
    </row>
    <row r="661" spans="1:2">
      <c r="A661">
        <f>'Customers'!J661</f>
        <v>11</v>
      </c>
      <c r="B661">
        <f>IFERROR(AVERAGEIF('SaaS_Financials '!$B$2:$B$1101,'Customers'!A661,'SaaS_Financials '!$L$2:$L$1101),"")</f>
        <v>7.36</v>
      </c>
    </row>
    <row r="662" spans="1:2">
      <c r="A662">
        <f>'Customers'!J662</f>
        <v>17</v>
      </c>
      <c r="B662" t="str">
        <f>IFERROR(AVERAGEIF('SaaS_Financials '!$B$2:$B$1101,'Customers'!A662,'SaaS_Financials '!$L$2:$L$1101),"")</f>
        <v/>
      </c>
    </row>
    <row r="663" spans="1:2">
      <c r="A663">
        <f>'Customers'!J663</f>
        <v>91</v>
      </c>
      <c r="B663" t="str">
        <f>IFERROR(AVERAGEIF('SaaS_Financials '!$B$2:$B$1101,'Customers'!A663,'SaaS_Financials '!$L$2:$L$1101),"")</f>
        <v/>
      </c>
    </row>
    <row r="664" spans="1:2">
      <c r="A664">
        <f>'Customers'!J664</f>
        <v>44</v>
      </c>
      <c r="B664" t="str">
        <f>IFERROR(AVERAGEIF('SaaS_Financials '!$B$2:$B$1101,'Customers'!A664,'SaaS_Financials '!$L$2:$L$1101),"")</f>
        <v/>
      </c>
    </row>
    <row r="665" spans="1:2">
      <c r="A665">
        <f>'Customers'!J665</f>
        <v>89</v>
      </c>
      <c r="B665" t="str">
        <f>IFERROR(AVERAGEIF('SaaS_Financials '!$B$2:$B$1101,'Customers'!A665,'SaaS_Financials '!$L$2:$L$1101),"")</f>
        <v/>
      </c>
    </row>
    <row r="666" spans="1:2">
      <c r="A666">
        <f>'Customers'!J666</f>
        <v>0</v>
      </c>
      <c r="B666" t="str">
        <f>IFERROR(AVERAGEIF('SaaS_Financials '!$B$2:$B$1101,'Customers'!A666,'SaaS_Financials '!$L$2:$L$1101),"")</f>
        <v/>
      </c>
    </row>
    <row r="667" spans="1:2">
      <c r="A667">
        <f>'Customers'!J667</f>
        <v>67</v>
      </c>
      <c r="B667" t="str">
        <f>IFERROR(AVERAGEIF('SaaS_Financials '!$B$2:$B$1101,'Customers'!A667,'SaaS_Financials '!$L$2:$L$1101),"")</f>
        <v/>
      </c>
    </row>
    <row r="668" spans="1:2">
      <c r="A668">
        <f>'Customers'!J668</f>
        <v>96</v>
      </c>
      <c r="B668" t="str">
        <f>IFERROR(AVERAGEIF('SaaS_Financials '!$B$2:$B$1101,'Customers'!A668,'SaaS_Financials '!$L$2:$L$1101),"")</f>
        <v/>
      </c>
    </row>
    <row r="669" spans="1:2">
      <c r="A669">
        <f>'Customers'!J669</f>
        <v>20</v>
      </c>
      <c r="B669" t="str">
        <f>IFERROR(AVERAGEIF('SaaS_Financials '!$B$2:$B$1101,'Customers'!A669,'SaaS_Financials '!$L$2:$L$1101),"")</f>
        <v/>
      </c>
    </row>
    <row r="670" spans="1:2">
      <c r="A670">
        <f>'Customers'!J670</f>
        <v>71</v>
      </c>
      <c r="B670" t="str">
        <f>IFERROR(AVERAGEIF('SaaS_Financials '!$B$2:$B$1101,'Customers'!A670,'SaaS_Financials '!$L$2:$L$1101),"")</f>
        <v/>
      </c>
    </row>
    <row r="671" spans="1:2">
      <c r="A671">
        <f>'Customers'!J671</f>
        <v>0</v>
      </c>
      <c r="B671">
        <f>IFERROR(AVERAGEIF('SaaS_Financials '!$B$2:$B$1101,'Customers'!A671,'SaaS_Financials '!$L$2:$L$1101),"")</f>
        <v>8.31</v>
      </c>
    </row>
    <row r="672" spans="1:2">
      <c r="A672">
        <f>'Customers'!J672</f>
        <v>0</v>
      </c>
      <c r="B672">
        <f>IFERROR(AVERAGEIF('SaaS_Financials '!$B$2:$B$1101,'Customers'!A672,'SaaS_Financials '!$L$2:$L$1101),"")</f>
        <v>6.5233333333333334</v>
      </c>
    </row>
    <row r="673" spans="1:2">
      <c r="A673">
        <f>'Customers'!J673</f>
        <v>11</v>
      </c>
      <c r="B673" t="str">
        <f>IFERROR(AVERAGEIF('SaaS_Financials '!$B$2:$B$1101,'Customers'!A673,'SaaS_Financials '!$L$2:$L$1101),"")</f>
        <v/>
      </c>
    </row>
    <row r="674" spans="1:2">
      <c r="A674">
        <f>'Customers'!J674</f>
        <v>0</v>
      </c>
      <c r="B674">
        <f>IFERROR(AVERAGEIF('SaaS_Financials '!$B$2:$B$1101,'Customers'!A674,'SaaS_Financials '!$L$2:$L$1101),"")</f>
        <v>10</v>
      </c>
    </row>
    <row r="675" spans="1:2">
      <c r="A675">
        <f>'Customers'!J675</f>
        <v>0</v>
      </c>
      <c r="B675" t="str">
        <f>IFERROR(AVERAGEIF('SaaS_Financials '!$B$2:$B$1101,'Customers'!A675,'SaaS_Financials '!$L$2:$L$1101),"")</f>
        <v/>
      </c>
    </row>
    <row r="676" spans="1:2">
      <c r="A676">
        <f>'Customers'!J676</f>
        <v>93</v>
      </c>
      <c r="B676">
        <f>IFERROR(AVERAGEIF('SaaS_Financials '!$B$2:$B$1101,'Customers'!A676,'SaaS_Financials '!$L$2:$L$1101),"")</f>
        <v>9.1999999999999993</v>
      </c>
    </row>
    <row r="677" spans="1:2">
      <c r="A677">
        <f>'Customers'!J677</f>
        <v>26</v>
      </c>
      <c r="B677">
        <f>IFERROR(AVERAGEIF('SaaS_Financials '!$B$2:$B$1101,'Customers'!A677,'SaaS_Financials '!$L$2:$L$1101),"")</f>
        <v>4.32</v>
      </c>
    </row>
    <row r="678" spans="1:2">
      <c r="A678">
        <f>'Customers'!J678</f>
        <v>100</v>
      </c>
      <c r="B678">
        <f>IFERROR(AVERAGEIF('SaaS_Financials '!$B$2:$B$1101,'Customers'!A678,'SaaS_Financials '!$L$2:$L$1101),"")</f>
        <v>10.545</v>
      </c>
    </row>
    <row r="679" spans="1:2">
      <c r="A679">
        <f>'Customers'!J679</f>
        <v>90</v>
      </c>
      <c r="B679">
        <f>IFERROR(AVERAGEIF('SaaS_Financials '!$B$2:$B$1101,'Customers'!A679,'SaaS_Financials '!$L$2:$L$1101),"")</f>
        <v>1.99</v>
      </c>
    </row>
    <row r="680" spans="1:2">
      <c r="A680">
        <f>'Customers'!J680</f>
        <v>51</v>
      </c>
      <c r="B680" t="str">
        <f>IFERROR(AVERAGEIF('SaaS_Financials '!$B$2:$B$1101,'Customers'!A680,'SaaS_Financials '!$L$2:$L$1101),"")</f>
        <v/>
      </c>
    </row>
    <row r="681" spans="1:2">
      <c r="A681">
        <f>'Customers'!J681</f>
        <v>0</v>
      </c>
      <c r="B681" t="str">
        <f>IFERROR(AVERAGEIF('SaaS_Financials '!$B$2:$B$1101,'Customers'!A681,'SaaS_Financials '!$L$2:$L$1101),"")</f>
        <v/>
      </c>
    </row>
    <row r="682" spans="1:2">
      <c r="A682">
        <f>'Customers'!J682</f>
        <v>28</v>
      </c>
      <c r="B682">
        <f>IFERROR(AVERAGEIF('SaaS_Financials '!$B$2:$B$1101,'Customers'!A682,'SaaS_Financials '!$L$2:$L$1101),"")</f>
        <v>7.21</v>
      </c>
    </row>
    <row r="683" spans="1:2">
      <c r="A683">
        <f>'Customers'!J683</f>
        <v>0</v>
      </c>
      <c r="B683">
        <f>IFERROR(AVERAGEIF('SaaS_Financials '!$B$2:$B$1101,'Customers'!A683,'SaaS_Financials '!$L$2:$L$1101),"")</f>
        <v>11.14</v>
      </c>
    </row>
    <row r="684" spans="1:2">
      <c r="A684">
        <f>'Customers'!J684</f>
        <v>4</v>
      </c>
      <c r="B684">
        <f>IFERROR(AVERAGEIF('SaaS_Financials '!$B$2:$B$1101,'Customers'!A684,'SaaS_Financials '!$L$2:$L$1101),"")</f>
        <v>8.07</v>
      </c>
    </row>
    <row r="685" spans="1:2">
      <c r="A685">
        <f>'Customers'!J685</f>
        <v>55</v>
      </c>
      <c r="B685">
        <f>IFERROR(AVERAGEIF('SaaS_Financials '!$B$2:$B$1101,'Customers'!A685,'SaaS_Financials '!$L$2:$L$1101),"")</f>
        <v>2.88</v>
      </c>
    </row>
    <row r="686" spans="1:2">
      <c r="A686">
        <f>'Customers'!J686</f>
        <v>10</v>
      </c>
      <c r="B686">
        <f>IFERROR(AVERAGEIF('SaaS_Financials '!$B$2:$B$1101,'Customers'!A686,'SaaS_Financials '!$L$2:$L$1101),"")</f>
        <v>2.91</v>
      </c>
    </row>
    <row r="687" spans="1:2">
      <c r="A687">
        <f>'Customers'!J687</f>
        <v>38</v>
      </c>
      <c r="B687" t="str">
        <f>IFERROR(AVERAGEIF('SaaS_Financials '!$B$2:$B$1101,'Customers'!A687,'SaaS_Financials '!$L$2:$L$1101),"")</f>
        <v/>
      </c>
    </row>
    <row r="688" spans="1:2">
      <c r="A688">
        <f>'Customers'!J688</f>
        <v>100</v>
      </c>
      <c r="B688">
        <f>IFERROR(AVERAGEIF('SaaS_Financials '!$B$2:$B$1101,'Customers'!A688,'SaaS_Financials '!$L$2:$L$1101),"")</f>
        <v>6.4949999999999992</v>
      </c>
    </row>
    <row r="689" spans="1:2">
      <c r="A689">
        <f>'Customers'!J689</f>
        <v>94</v>
      </c>
      <c r="B689">
        <f>IFERROR(AVERAGEIF('SaaS_Financials '!$B$2:$B$1101,'Customers'!A689,'SaaS_Financials '!$L$2:$L$1101),"")</f>
        <v>3.96</v>
      </c>
    </row>
    <row r="690" spans="1:2">
      <c r="A690">
        <f>'Customers'!J690</f>
        <v>0</v>
      </c>
      <c r="B690">
        <f>IFERROR(AVERAGEIF('SaaS_Financials '!$B$2:$B$1101,'Customers'!A690,'SaaS_Financials '!$L$2:$L$1101),"")</f>
        <v>28.41</v>
      </c>
    </row>
    <row r="691" spans="1:2">
      <c r="A691">
        <f>'Customers'!J691</f>
        <v>21</v>
      </c>
      <c r="B691" t="str">
        <f>IFERROR(AVERAGEIF('SaaS_Financials '!$B$2:$B$1101,'Customers'!A691,'SaaS_Financials '!$L$2:$L$1101),"")</f>
        <v/>
      </c>
    </row>
    <row r="692" spans="1:2">
      <c r="A692">
        <f>'Customers'!J692</f>
        <v>15</v>
      </c>
      <c r="B692" t="str">
        <f>IFERROR(AVERAGEIF('SaaS_Financials '!$B$2:$B$1101,'Customers'!A692,'SaaS_Financials '!$L$2:$L$1101),"")</f>
        <v/>
      </c>
    </row>
    <row r="693" spans="1:2">
      <c r="A693">
        <f>'Customers'!J693</f>
        <v>54</v>
      </c>
      <c r="B693" t="str">
        <f>IFERROR(AVERAGEIF('SaaS_Financials '!$B$2:$B$1101,'Customers'!A693,'SaaS_Financials '!$L$2:$L$1101),"")</f>
        <v/>
      </c>
    </row>
    <row r="694" spans="1:2">
      <c r="A694">
        <f>'Customers'!J694</f>
        <v>0</v>
      </c>
      <c r="B694" t="str">
        <f>IFERROR(AVERAGEIF('SaaS_Financials '!$B$2:$B$1101,'Customers'!A694,'SaaS_Financials '!$L$2:$L$1101),"")</f>
        <v/>
      </c>
    </row>
    <row r="695" spans="1:2">
      <c r="A695">
        <f>'Customers'!J695</f>
        <v>37</v>
      </c>
      <c r="B695" t="str">
        <f>IFERROR(AVERAGEIF('SaaS_Financials '!$B$2:$B$1101,'Customers'!A695,'SaaS_Financials '!$L$2:$L$1101),"")</f>
        <v/>
      </c>
    </row>
    <row r="696" spans="1:2">
      <c r="A696">
        <f>'Customers'!J696</f>
        <v>52</v>
      </c>
      <c r="B696" t="str">
        <f>IFERROR(AVERAGEIF('SaaS_Financials '!$B$2:$B$1101,'Customers'!A696,'SaaS_Financials '!$L$2:$L$1101),"")</f>
        <v/>
      </c>
    </row>
    <row r="697" spans="1:2">
      <c r="A697">
        <f>'Customers'!J697</f>
        <v>0</v>
      </c>
      <c r="B697" t="str">
        <f>IFERROR(AVERAGEIF('SaaS_Financials '!$B$2:$B$1101,'Customers'!A697,'SaaS_Financials '!$L$2:$L$1101),"")</f>
        <v/>
      </c>
    </row>
    <row r="698" spans="1:2">
      <c r="A698">
        <f>'Customers'!J698</f>
        <v>73</v>
      </c>
      <c r="B698">
        <f>IFERROR(AVERAGEIF('SaaS_Financials '!$B$2:$B$1101,'Customers'!A698,'SaaS_Financials '!$L$2:$L$1101),"")</f>
        <v>9.52</v>
      </c>
    </row>
    <row r="699" spans="1:2">
      <c r="A699">
        <f>'Customers'!J699</f>
        <v>22</v>
      </c>
      <c r="B699">
        <f>IFERROR(AVERAGEIF('SaaS_Financials '!$B$2:$B$1101,'Customers'!A699,'SaaS_Financials '!$L$2:$L$1101),"")</f>
        <v>4.75</v>
      </c>
    </row>
    <row r="700" spans="1:2">
      <c r="A700">
        <f>'Customers'!J700</f>
        <v>0</v>
      </c>
      <c r="B700" t="str">
        <f>IFERROR(AVERAGEIF('SaaS_Financials '!$B$2:$B$1101,'Customers'!A700,'SaaS_Financials '!$L$2:$L$1101),"")</f>
        <v/>
      </c>
    </row>
    <row r="701" spans="1:2">
      <c r="A701">
        <f>'Customers'!J701</f>
        <v>69</v>
      </c>
      <c r="B701">
        <f>IFERROR(AVERAGEIF('SaaS_Financials '!$B$2:$B$1101,'Customers'!A701,'SaaS_Financials '!$L$2:$L$1101),"")</f>
        <v>3.54</v>
      </c>
    </row>
    <row r="702" spans="1:2">
      <c r="A702">
        <f>'Customers'!J702</f>
        <v>0</v>
      </c>
      <c r="B702">
        <f>IFERROR(AVERAGEIF('SaaS_Financials '!$B$2:$B$1101,'Customers'!A702,'SaaS_Financials '!$L$2:$L$1101),"")</f>
        <v>11.34</v>
      </c>
    </row>
    <row r="703" spans="1:2">
      <c r="A703">
        <f>'Customers'!J703</f>
        <v>0</v>
      </c>
      <c r="B703">
        <f>IFERROR(AVERAGEIF('SaaS_Financials '!$B$2:$B$1101,'Customers'!A703,'SaaS_Financials '!$L$2:$L$1101),"")</f>
        <v>10.92</v>
      </c>
    </row>
    <row r="704" spans="1:2">
      <c r="A704">
        <f>'Customers'!J704</f>
        <v>62</v>
      </c>
      <c r="B704">
        <f>IFERROR(AVERAGEIF('SaaS_Financials '!$B$2:$B$1101,'Customers'!A704,'SaaS_Financials '!$L$2:$L$1101),"")</f>
        <v>1.585</v>
      </c>
    </row>
    <row r="705" spans="1:2">
      <c r="A705">
        <f>'Customers'!J705</f>
        <v>20</v>
      </c>
      <c r="B705">
        <f>IFERROR(AVERAGEIF('SaaS_Financials '!$B$2:$B$1101,'Customers'!A705,'SaaS_Financials '!$L$2:$L$1101),"")</f>
        <v>9.1199999999999992</v>
      </c>
    </row>
    <row r="706" spans="1:2">
      <c r="A706">
        <f>'Customers'!J706</f>
        <v>76</v>
      </c>
      <c r="B706" t="str">
        <f>IFERROR(AVERAGEIF('SaaS_Financials '!$B$2:$B$1101,'Customers'!A706,'SaaS_Financials '!$L$2:$L$1101),"")</f>
        <v/>
      </c>
    </row>
    <row r="707" spans="1:2">
      <c r="A707">
        <f>'Customers'!J707</f>
        <v>27</v>
      </c>
      <c r="B707">
        <f>IFERROR(AVERAGEIF('SaaS_Financials '!$B$2:$B$1101,'Customers'!A707,'SaaS_Financials '!$L$2:$L$1101),"")</f>
        <v>1.845</v>
      </c>
    </row>
    <row r="708" spans="1:2">
      <c r="A708">
        <f>'Customers'!J708</f>
        <v>90</v>
      </c>
      <c r="B708">
        <f>IFERROR(AVERAGEIF('SaaS_Financials '!$B$2:$B$1101,'Customers'!A708,'SaaS_Financials '!$L$2:$L$1101),"")</f>
        <v>8.25</v>
      </c>
    </row>
    <row r="709" spans="1:2">
      <c r="A709">
        <f>'Customers'!J709</f>
        <v>91</v>
      </c>
      <c r="B709" t="str">
        <f>IFERROR(AVERAGEIF('SaaS_Financials '!$B$2:$B$1101,'Customers'!A709,'SaaS_Financials '!$L$2:$L$1101),"")</f>
        <v/>
      </c>
    </row>
    <row r="710" spans="1:2">
      <c r="A710">
        <f>'Customers'!J710</f>
        <v>0</v>
      </c>
      <c r="B710">
        <f>IFERROR(AVERAGEIF('SaaS_Financials '!$B$2:$B$1101,'Customers'!A710,'SaaS_Financials '!$L$2:$L$1101),"")</f>
        <v>3.75</v>
      </c>
    </row>
    <row r="711" spans="1:2">
      <c r="A711">
        <f>'Customers'!J711</f>
        <v>57</v>
      </c>
      <c r="B711" t="str">
        <f>IFERROR(AVERAGEIF('SaaS_Financials '!$B$2:$B$1101,'Customers'!A711,'SaaS_Financials '!$L$2:$L$1101),"")</f>
        <v/>
      </c>
    </row>
    <row r="712" spans="1:2">
      <c r="A712">
        <f>'Customers'!J712</f>
        <v>54</v>
      </c>
      <c r="B712">
        <f>IFERROR(AVERAGEIF('SaaS_Financials '!$B$2:$B$1101,'Customers'!A712,'SaaS_Financials '!$L$2:$L$1101),"")</f>
        <v>6.79</v>
      </c>
    </row>
    <row r="713" spans="1:2">
      <c r="A713">
        <f>'Customers'!J713</f>
        <v>91</v>
      </c>
      <c r="B713">
        <f>IFERROR(AVERAGEIF('SaaS_Financials '!$B$2:$B$1101,'Customers'!A713,'SaaS_Financials '!$L$2:$L$1101),"")</f>
        <v>6.58</v>
      </c>
    </row>
    <row r="714" spans="1:2">
      <c r="A714">
        <f>'Customers'!J714</f>
        <v>77</v>
      </c>
      <c r="B714" t="str">
        <f>IFERROR(AVERAGEIF('SaaS_Financials '!$B$2:$B$1101,'Customers'!A714,'SaaS_Financials '!$L$2:$L$1101),"")</f>
        <v/>
      </c>
    </row>
    <row r="715" spans="1:2">
      <c r="A715">
        <f>'Customers'!J715</f>
        <v>35</v>
      </c>
      <c r="B715">
        <f>IFERROR(AVERAGEIF('SaaS_Financials '!$B$2:$B$1101,'Customers'!A715,'SaaS_Financials '!$L$2:$L$1101),"")</f>
        <v>4.45</v>
      </c>
    </row>
    <row r="716" spans="1:2">
      <c r="A716">
        <f>'Customers'!J716</f>
        <v>73</v>
      </c>
      <c r="B716" t="str">
        <f>IFERROR(AVERAGEIF('SaaS_Financials '!$B$2:$B$1101,'Customers'!A716,'SaaS_Financials '!$L$2:$L$1101),"")</f>
        <v/>
      </c>
    </row>
    <row r="717" spans="1:2">
      <c r="A717">
        <f>'Customers'!J717</f>
        <v>0</v>
      </c>
      <c r="B717">
        <f>IFERROR(AVERAGEIF('SaaS_Financials '!$B$2:$B$1101,'Customers'!A717,'SaaS_Financials '!$L$2:$L$1101),"")</f>
        <v>11.94</v>
      </c>
    </row>
    <row r="718" spans="1:2">
      <c r="A718">
        <f>'Customers'!J718</f>
        <v>38</v>
      </c>
      <c r="B718" t="str">
        <f>IFERROR(AVERAGEIF('SaaS_Financials '!$B$2:$B$1101,'Customers'!A718,'SaaS_Financials '!$L$2:$L$1101),"")</f>
        <v/>
      </c>
    </row>
    <row r="719" spans="1:2">
      <c r="A719">
        <f>'Customers'!J719</f>
        <v>0</v>
      </c>
      <c r="B719" t="str">
        <f>IFERROR(AVERAGEIF('SaaS_Financials '!$B$2:$B$1101,'Customers'!A719,'SaaS_Financials '!$L$2:$L$1101),"")</f>
        <v/>
      </c>
    </row>
    <row r="720" spans="1:2">
      <c r="A720">
        <f>'Customers'!J720</f>
        <v>0</v>
      </c>
      <c r="B720">
        <f>IFERROR(AVERAGEIF('SaaS_Financials '!$B$2:$B$1101,'Customers'!A720,'SaaS_Financials '!$L$2:$L$1101),"")</f>
        <v>7.75</v>
      </c>
    </row>
    <row r="721" spans="1:2">
      <c r="A721">
        <f>'Customers'!J721</f>
        <v>16</v>
      </c>
      <c r="B721" t="str">
        <f>IFERROR(AVERAGEIF('SaaS_Financials '!$B$2:$B$1101,'Customers'!A721,'SaaS_Financials '!$L$2:$L$1101),"")</f>
        <v/>
      </c>
    </row>
    <row r="722" spans="1:2">
      <c r="A722">
        <f>'Customers'!J722</f>
        <v>41</v>
      </c>
      <c r="B722" t="str">
        <f>IFERROR(AVERAGEIF('SaaS_Financials '!$B$2:$B$1101,'Customers'!A722,'SaaS_Financials '!$L$2:$L$1101),"")</f>
        <v/>
      </c>
    </row>
    <row r="723" spans="1:2">
      <c r="A723">
        <f>'Customers'!J723</f>
        <v>26</v>
      </c>
      <c r="B723" t="str">
        <f>IFERROR(AVERAGEIF('SaaS_Financials '!$B$2:$B$1101,'Customers'!A723,'SaaS_Financials '!$L$2:$L$1101),"")</f>
        <v/>
      </c>
    </row>
    <row r="724" spans="1:2">
      <c r="A724">
        <f>'Customers'!J724</f>
        <v>97</v>
      </c>
      <c r="B724" t="str">
        <f>IFERROR(AVERAGEIF('SaaS_Financials '!$B$2:$B$1101,'Customers'!A724,'SaaS_Financials '!$L$2:$L$1101),"")</f>
        <v/>
      </c>
    </row>
    <row r="725" spans="1:2">
      <c r="A725">
        <f>'Customers'!J725</f>
        <v>0</v>
      </c>
      <c r="B725" t="str">
        <f>IFERROR(AVERAGEIF('SaaS_Financials '!$B$2:$B$1101,'Customers'!A725,'SaaS_Financials '!$L$2:$L$1101),"")</f>
        <v/>
      </c>
    </row>
    <row r="726" spans="1:2">
      <c r="A726">
        <f>'Customers'!J726</f>
        <v>13</v>
      </c>
      <c r="B726">
        <f>IFERROR(AVERAGEIF('SaaS_Financials '!$B$2:$B$1101,'Customers'!A726,'SaaS_Financials '!$L$2:$L$1101),"")</f>
        <v>6.4949999999999992</v>
      </c>
    </row>
    <row r="727" spans="1:2">
      <c r="A727">
        <f>'Customers'!J727</f>
        <v>45</v>
      </c>
      <c r="B727">
        <f>IFERROR(AVERAGEIF('SaaS_Financials '!$B$2:$B$1101,'Customers'!A727,'SaaS_Financials '!$L$2:$L$1101),"")</f>
        <v>8.56</v>
      </c>
    </row>
    <row r="728" spans="1:2">
      <c r="A728">
        <f>'Customers'!J728</f>
        <v>54</v>
      </c>
      <c r="B728" t="str">
        <f>IFERROR(AVERAGEIF('SaaS_Financials '!$B$2:$B$1101,'Customers'!A728,'SaaS_Financials '!$L$2:$L$1101),"")</f>
        <v/>
      </c>
    </row>
    <row r="729" spans="1:2">
      <c r="A729">
        <f>'Customers'!J729</f>
        <v>14</v>
      </c>
      <c r="B729">
        <f>IFERROR(AVERAGEIF('SaaS_Financials '!$B$2:$B$1101,'Customers'!A729,'SaaS_Financials '!$L$2:$L$1101),"")</f>
        <v>8.85</v>
      </c>
    </row>
    <row r="730" spans="1:2">
      <c r="A730">
        <f>'Customers'!J730</f>
        <v>50</v>
      </c>
      <c r="B730">
        <f>IFERROR(AVERAGEIF('SaaS_Financials '!$B$2:$B$1101,'Customers'!A730,'SaaS_Financials '!$L$2:$L$1101),"")</f>
        <v>0.87</v>
      </c>
    </row>
    <row r="731" spans="1:2">
      <c r="A731">
        <f>'Customers'!J731</f>
        <v>64</v>
      </c>
      <c r="B731" t="str">
        <f>IFERROR(AVERAGEIF('SaaS_Financials '!$B$2:$B$1101,'Customers'!A731,'SaaS_Financials '!$L$2:$L$1101),"")</f>
        <v/>
      </c>
    </row>
    <row r="732" spans="1:2">
      <c r="A732">
        <f>'Customers'!J732</f>
        <v>85</v>
      </c>
      <c r="B732">
        <f>IFERROR(AVERAGEIF('SaaS_Financials '!$B$2:$B$1101,'Customers'!A732,'SaaS_Financials '!$L$2:$L$1101),"")</f>
        <v>10.9</v>
      </c>
    </row>
    <row r="733" spans="1:2">
      <c r="A733">
        <f>'Customers'!J733</f>
        <v>31</v>
      </c>
      <c r="B733">
        <f>IFERROR(AVERAGEIF('SaaS_Financials '!$B$2:$B$1101,'Customers'!A733,'SaaS_Financials '!$L$2:$L$1101),"")</f>
        <v>3.81</v>
      </c>
    </row>
    <row r="734" spans="1:2">
      <c r="A734">
        <f>'Customers'!J734</f>
        <v>38</v>
      </c>
      <c r="B734" t="str">
        <f>IFERROR(AVERAGEIF('SaaS_Financials '!$B$2:$B$1101,'Customers'!A734,'SaaS_Financials '!$L$2:$L$1101),"")</f>
        <v/>
      </c>
    </row>
    <row r="735" spans="1:2">
      <c r="A735">
        <f>'Customers'!J735</f>
        <v>90</v>
      </c>
      <c r="B735">
        <f>IFERROR(AVERAGEIF('SaaS_Financials '!$B$2:$B$1101,'Customers'!A735,'SaaS_Financials '!$L$2:$L$1101),"")</f>
        <v>5.82</v>
      </c>
    </row>
    <row r="736" spans="1:2">
      <c r="A736">
        <f>'Customers'!J736</f>
        <v>3</v>
      </c>
      <c r="B736">
        <f>IFERROR(AVERAGEIF('SaaS_Financials '!$B$2:$B$1101,'Customers'!A736,'SaaS_Financials '!$L$2:$L$1101),"")</f>
        <v>4.9400000000000004</v>
      </c>
    </row>
    <row r="737" spans="1:2">
      <c r="A737">
        <f>'Customers'!J737</f>
        <v>57</v>
      </c>
      <c r="B737">
        <f>IFERROR(AVERAGEIF('SaaS_Financials '!$B$2:$B$1101,'Customers'!A737,'SaaS_Financials '!$L$2:$L$1101),"")</f>
        <v>6.34</v>
      </c>
    </row>
    <row r="738" spans="1:2">
      <c r="A738">
        <f>'Customers'!J738</f>
        <v>74</v>
      </c>
      <c r="B738" t="str">
        <f>IFERROR(AVERAGEIF('SaaS_Financials '!$B$2:$B$1101,'Customers'!A738,'SaaS_Financials '!$L$2:$L$1101),"")</f>
        <v/>
      </c>
    </row>
    <row r="739" spans="1:2">
      <c r="A739">
        <f>'Customers'!J739</f>
        <v>59</v>
      </c>
      <c r="B739">
        <f>IFERROR(AVERAGEIF('SaaS_Financials '!$B$2:$B$1101,'Customers'!A739,'SaaS_Financials '!$L$2:$L$1101),"")</f>
        <v>7.78</v>
      </c>
    </row>
    <row r="740" spans="1:2">
      <c r="A740">
        <f>'Customers'!J740</f>
        <v>0</v>
      </c>
      <c r="B740" t="str">
        <f>IFERROR(AVERAGEIF('SaaS_Financials '!$B$2:$B$1101,'Customers'!A740,'SaaS_Financials '!$L$2:$L$1101),"")</f>
        <v/>
      </c>
    </row>
    <row r="741" spans="1:2">
      <c r="A741">
        <f>'Customers'!J741</f>
        <v>85</v>
      </c>
      <c r="B741">
        <f>IFERROR(AVERAGEIF('SaaS_Financials '!$B$2:$B$1101,'Customers'!A741,'SaaS_Financials '!$L$2:$L$1101),"")</f>
        <v>5.17</v>
      </c>
    </row>
    <row r="742" spans="1:2">
      <c r="A742">
        <f>'Customers'!J742</f>
        <v>45</v>
      </c>
      <c r="B742">
        <f>IFERROR(AVERAGEIF('SaaS_Financials '!$B$2:$B$1101,'Customers'!A742,'SaaS_Financials '!$L$2:$L$1101),"")</f>
        <v>9.39</v>
      </c>
    </row>
    <row r="743" spans="1:2">
      <c r="A743">
        <f>'Customers'!J743</f>
        <v>0</v>
      </c>
      <c r="B743" t="str">
        <f>IFERROR(AVERAGEIF('SaaS_Financials '!$B$2:$B$1101,'Customers'!A743,'SaaS_Financials '!$L$2:$L$1101),"")</f>
        <v/>
      </c>
    </row>
    <row r="744" spans="1:2">
      <c r="A744">
        <f>'Customers'!J744</f>
        <v>69</v>
      </c>
      <c r="B744" t="str">
        <f>IFERROR(AVERAGEIF('SaaS_Financials '!$B$2:$B$1101,'Customers'!A744,'SaaS_Financials '!$L$2:$L$1101),"")</f>
        <v/>
      </c>
    </row>
    <row r="745" spans="1:2">
      <c r="A745">
        <f>'Customers'!J745</f>
        <v>0</v>
      </c>
      <c r="B745" t="str">
        <f>IFERROR(AVERAGEIF('SaaS_Financials '!$B$2:$B$1101,'Customers'!A745,'SaaS_Financials '!$L$2:$L$1101),"")</f>
        <v/>
      </c>
    </row>
    <row r="746" spans="1:2">
      <c r="A746">
        <f>'Customers'!J746</f>
        <v>72</v>
      </c>
      <c r="B746" t="str">
        <f>IFERROR(AVERAGEIF('SaaS_Financials '!$B$2:$B$1101,'Customers'!A746,'SaaS_Financials '!$L$2:$L$1101),"")</f>
        <v/>
      </c>
    </row>
    <row r="747" spans="1:2">
      <c r="A747">
        <f>'Customers'!J747</f>
        <v>0</v>
      </c>
      <c r="B747">
        <f>IFERROR(AVERAGEIF('SaaS_Financials '!$B$2:$B$1101,'Customers'!A747,'SaaS_Financials '!$L$2:$L$1101),"")</f>
        <v>9.43</v>
      </c>
    </row>
    <row r="748" spans="1:2">
      <c r="A748">
        <f>'Customers'!J748</f>
        <v>89</v>
      </c>
      <c r="B748">
        <f>IFERROR(AVERAGEIF('SaaS_Financials '!$B$2:$B$1101,'Customers'!A748,'SaaS_Financials '!$L$2:$L$1101),"")</f>
        <v>3.39</v>
      </c>
    </row>
    <row r="749" spans="1:2">
      <c r="A749">
        <f>'Customers'!J749</f>
        <v>0</v>
      </c>
      <c r="B749">
        <f>IFERROR(AVERAGEIF('SaaS_Financials '!$B$2:$B$1101,'Customers'!A749,'SaaS_Financials '!$L$2:$L$1101),"")</f>
        <v>9.5500000000000007</v>
      </c>
    </row>
    <row r="750" spans="1:2">
      <c r="A750">
        <f>'Customers'!J750</f>
        <v>64</v>
      </c>
      <c r="B750">
        <f>IFERROR(AVERAGEIF('SaaS_Financials '!$B$2:$B$1101,'Customers'!A750,'SaaS_Financials '!$L$2:$L$1101),"")</f>
        <v>2.97</v>
      </c>
    </row>
    <row r="751" spans="1:2">
      <c r="A751">
        <f>'Customers'!J751</f>
        <v>0</v>
      </c>
      <c r="B751" t="str">
        <f>IFERROR(AVERAGEIF('SaaS_Financials '!$B$2:$B$1101,'Customers'!A751,'SaaS_Financials '!$L$2:$L$1101),"")</f>
        <v/>
      </c>
    </row>
    <row r="752" spans="1:2">
      <c r="A752">
        <f>'Customers'!J752</f>
        <v>37</v>
      </c>
      <c r="B752">
        <f>IFERROR(AVERAGEIF('SaaS_Financials '!$B$2:$B$1101,'Customers'!A752,'SaaS_Financials '!$L$2:$L$1101),"")</f>
        <v>4.5149999999999997</v>
      </c>
    </row>
    <row r="753" spans="1:2">
      <c r="A753">
        <f>'Customers'!J753</f>
        <v>15</v>
      </c>
      <c r="B753">
        <f>IFERROR(AVERAGEIF('SaaS_Financials '!$B$2:$B$1101,'Customers'!A753,'SaaS_Financials '!$L$2:$L$1101),"")</f>
        <v>3.14</v>
      </c>
    </row>
    <row r="754" spans="1:2">
      <c r="A754">
        <f>'Customers'!J754</f>
        <v>92</v>
      </c>
      <c r="B754" t="str">
        <f>IFERROR(AVERAGEIF('SaaS_Financials '!$B$2:$B$1101,'Customers'!A754,'SaaS_Financials '!$L$2:$L$1101),"")</f>
        <v/>
      </c>
    </row>
    <row r="755" spans="1:2">
      <c r="A755">
        <f>'Customers'!J755</f>
        <v>83</v>
      </c>
      <c r="B755" t="str">
        <f>IFERROR(AVERAGEIF('SaaS_Financials '!$B$2:$B$1101,'Customers'!A755,'SaaS_Financials '!$L$2:$L$1101),"")</f>
        <v/>
      </c>
    </row>
    <row r="756" spans="1:2">
      <c r="A756">
        <f>'Customers'!J756</f>
        <v>48</v>
      </c>
      <c r="B756">
        <f>IFERROR(AVERAGEIF('SaaS_Financials '!$B$2:$B$1101,'Customers'!A756,'SaaS_Financials '!$L$2:$L$1101),"")</f>
        <v>5.5650000000000004</v>
      </c>
    </row>
    <row r="757" spans="1:2">
      <c r="A757">
        <f>'Customers'!J757</f>
        <v>0</v>
      </c>
      <c r="B757" t="str">
        <f>IFERROR(AVERAGEIF('SaaS_Financials '!$B$2:$B$1101,'Customers'!A757,'SaaS_Financials '!$L$2:$L$1101),"")</f>
        <v/>
      </c>
    </row>
    <row r="758" spans="1:2">
      <c r="A758">
        <f>'Customers'!J758</f>
        <v>0</v>
      </c>
      <c r="B758" t="str">
        <f>IFERROR(AVERAGEIF('SaaS_Financials '!$B$2:$B$1101,'Customers'!A758,'SaaS_Financials '!$L$2:$L$1101),"")</f>
        <v/>
      </c>
    </row>
    <row r="759" spans="1:2">
      <c r="A759">
        <f>'Customers'!J759</f>
        <v>0</v>
      </c>
      <c r="B759" t="str">
        <f>IFERROR(AVERAGEIF('SaaS_Financials '!$B$2:$B$1101,'Customers'!A759,'SaaS_Financials '!$L$2:$L$1101),"")</f>
        <v/>
      </c>
    </row>
    <row r="760" spans="1:2">
      <c r="A760">
        <f>'Customers'!J760</f>
        <v>56</v>
      </c>
      <c r="B760">
        <f>IFERROR(AVERAGEIF('SaaS_Financials '!$B$2:$B$1101,'Customers'!A760,'SaaS_Financials '!$L$2:$L$1101),"")</f>
        <v>11.44</v>
      </c>
    </row>
    <row r="761" spans="1:2">
      <c r="A761">
        <f>'Customers'!J761</f>
        <v>4</v>
      </c>
      <c r="B761">
        <f>IFERROR(AVERAGEIF('SaaS_Financials '!$B$2:$B$1101,'Customers'!A761,'SaaS_Financials '!$L$2:$L$1101),"")</f>
        <v>11.76</v>
      </c>
    </row>
    <row r="762" spans="1:2">
      <c r="A762">
        <f>'Customers'!J762</f>
        <v>63</v>
      </c>
      <c r="B762" t="str">
        <f>IFERROR(AVERAGEIF('SaaS_Financials '!$B$2:$B$1101,'Customers'!A762,'SaaS_Financials '!$L$2:$L$1101),"")</f>
        <v/>
      </c>
    </row>
    <row r="763" spans="1:2">
      <c r="A763">
        <f>'Customers'!J763</f>
        <v>0</v>
      </c>
      <c r="B763">
        <f>IFERROR(AVERAGEIF('SaaS_Financials '!$B$2:$B$1101,'Customers'!A763,'SaaS_Financials '!$L$2:$L$1101),"")</f>
        <v>7.63</v>
      </c>
    </row>
    <row r="764" spans="1:2">
      <c r="A764">
        <f>'Customers'!J764</f>
        <v>37</v>
      </c>
      <c r="B764" t="str">
        <f>IFERROR(AVERAGEIF('SaaS_Financials '!$B$2:$B$1101,'Customers'!A764,'SaaS_Financials '!$L$2:$L$1101),"")</f>
        <v/>
      </c>
    </row>
    <row r="765" spans="1:2">
      <c r="A765">
        <f>'Customers'!J765</f>
        <v>64</v>
      </c>
      <c r="B765">
        <f>IFERROR(AVERAGEIF('SaaS_Financials '!$B$2:$B$1101,'Customers'!A765,'SaaS_Financials '!$L$2:$L$1101),"")</f>
        <v>7.13</v>
      </c>
    </row>
    <row r="766" spans="1:2">
      <c r="A766">
        <f>'Customers'!J766</f>
        <v>42</v>
      </c>
      <c r="B766" t="str">
        <f>IFERROR(AVERAGEIF('SaaS_Financials '!$B$2:$B$1101,'Customers'!A766,'SaaS_Financials '!$L$2:$L$1101),"")</f>
        <v/>
      </c>
    </row>
    <row r="767" spans="1:2">
      <c r="A767">
        <f>'Customers'!J767</f>
        <v>89</v>
      </c>
      <c r="B767">
        <f>IFERROR(AVERAGEIF('SaaS_Financials '!$B$2:$B$1101,'Customers'!A767,'SaaS_Financials '!$L$2:$L$1101),"")</f>
        <v>7.91</v>
      </c>
    </row>
    <row r="768" spans="1:2">
      <c r="A768">
        <f>'Customers'!J768</f>
        <v>0</v>
      </c>
      <c r="B768">
        <f>IFERROR(AVERAGEIF('SaaS_Financials '!$B$2:$B$1101,'Customers'!A768,'SaaS_Financials '!$L$2:$L$1101),"")</f>
        <v>7.51</v>
      </c>
    </row>
    <row r="769" spans="1:2">
      <c r="A769">
        <f>'Customers'!J769</f>
        <v>0</v>
      </c>
      <c r="B769">
        <f>IFERROR(AVERAGEIF('SaaS_Financials '!$B$2:$B$1101,'Customers'!A769,'SaaS_Financials '!$L$2:$L$1101),"")</f>
        <v>8.3933333333333326</v>
      </c>
    </row>
    <row r="770" spans="1:2">
      <c r="A770">
        <f>'Customers'!J770</f>
        <v>0</v>
      </c>
      <c r="B770" t="str">
        <f>IFERROR(AVERAGEIF('SaaS_Financials '!$B$2:$B$1101,'Customers'!A770,'SaaS_Financials '!$L$2:$L$1101),"")</f>
        <v/>
      </c>
    </row>
    <row r="771" spans="1:2">
      <c r="A771">
        <f>'Customers'!J771</f>
        <v>11</v>
      </c>
      <c r="B771">
        <f>IFERROR(AVERAGEIF('SaaS_Financials '!$B$2:$B$1101,'Customers'!A771,'SaaS_Financials '!$L$2:$L$1101),"")</f>
        <v>1.01</v>
      </c>
    </row>
    <row r="772" spans="1:2">
      <c r="A772">
        <f>'Customers'!J772</f>
        <v>0</v>
      </c>
      <c r="B772">
        <f>IFERROR(AVERAGEIF('SaaS_Financials '!$B$2:$B$1101,'Customers'!A772,'SaaS_Financials '!$L$2:$L$1101),"")</f>
        <v>8.7433333333333323</v>
      </c>
    </row>
    <row r="773" spans="1:2">
      <c r="A773">
        <f>'Customers'!J773</f>
        <v>0</v>
      </c>
      <c r="B773">
        <f>IFERROR(AVERAGEIF('SaaS_Financials '!$B$2:$B$1101,'Customers'!A773,'SaaS_Financials '!$L$2:$L$1101),"")</f>
        <v>7.5750000000000002</v>
      </c>
    </row>
    <row r="774" spans="1:2">
      <c r="A774">
        <f>'Customers'!J774</f>
        <v>83</v>
      </c>
      <c r="B774" t="str">
        <f>IFERROR(AVERAGEIF('SaaS_Financials '!$B$2:$B$1101,'Customers'!A774,'SaaS_Financials '!$L$2:$L$1101),"")</f>
        <v/>
      </c>
    </row>
    <row r="775" spans="1:2">
      <c r="A775">
        <f>'Customers'!J775</f>
        <v>10</v>
      </c>
      <c r="B775" t="str">
        <f>IFERROR(AVERAGEIF('SaaS_Financials '!$B$2:$B$1101,'Customers'!A775,'SaaS_Financials '!$L$2:$L$1101),"")</f>
        <v/>
      </c>
    </row>
    <row r="776" spans="1:2">
      <c r="A776">
        <f>'Customers'!J776</f>
        <v>30</v>
      </c>
      <c r="B776">
        <f>IFERROR(AVERAGEIF('SaaS_Financials '!$B$2:$B$1101,'Customers'!A776,'SaaS_Financials '!$L$2:$L$1101),"")</f>
        <v>8.81</v>
      </c>
    </row>
    <row r="777" spans="1:2">
      <c r="A777">
        <f>'Customers'!J777</f>
        <v>35</v>
      </c>
      <c r="B777" t="str">
        <f>IFERROR(AVERAGEIF('SaaS_Financials '!$B$2:$B$1101,'Customers'!A777,'SaaS_Financials '!$L$2:$L$1101),"")</f>
        <v/>
      </c>
    </row>
    <row r="778" spans="1:2">
      <c r="A778">
        <f>'Customers'!J778</f>
        <v>6</v>
      </c>
      <c r="B778" t="str">
        <f>IFERROR(AVERAGEIF('SaaS_Financials '!$B$2:$B$1101,'Customers'!A778,'SaaS_Financials '!$L$2:$L$1101),"")</f>
        <v/>
      </c>
    </row>
    <row r="779" spans="1:2">
      <c r="A779">
        <f>'Customers'!J779</f>
        <v>92</v>
      </c>
      <c r="B779">
        <f>IFERROR(AVERAGEIF('SaaS_Financials '!$B$2:$B$1101,'Customers'!A779,'SaaS_Financials '!$L$2:$L$1101),"")</f>
        <v>15.056666666666667</v>
      </c>
    </row>
    <row r="780" spans="1:2">
      <c r="A780">
        <f>'Customers'!J780</f>
        <v>68</v>
      </c>
      <c r="B780" t="str">
        <f>IFERROR(AVERAGEIF('SaaS_Financials '!$B$2:$B$1101,'Customers'!A780,'SaaS_Financials '!$L$2:$L$1101),"")</f>
        <v/>
      </c>
    </row>
    <row r="781" spans="1:2">
      <c r="A781">
        <f>'Customers'!J781</f>
        <v>31</v>
      </c>
      <c r="B781" t="str">
        <f>IFERROR(AVERAGEIF('SaaS_Financials '!$B$2:$B$1101,'Customers'!A781,'SaaS_Financials '!$L$2:$L$1101),"")</f>
        <v/>
      </c>
    </row>
    <row r="782" spans="1:2">
      <c r="A782">
        <f>'Customers'!J782</f>
        <v>0</v>
      </c>
      <c r="B782" t="str">
        <f>IFERROR(AVERAGEIF('SaaS_Financials '!$B$2:$B$1101,'Customers'!A782,'SaaS_Financials '!$L$2:$L$1101),"")</f>
        <v/>
      </c>
    </row>
    <row r="783" spans="1:2">
      <c r="A783">
        <f>'Customers'!J783</f>
        <v>81</v>
      </c>
      <c r="B783" t="str">
        <f>IFERROR(AVERAGEIF('SaaS_Financials '!$B$2:$B$1101,'Customers'!A783,'SaaS_Financials '!$L$2:$L$1101),"")</f>
        <v/>
      </c>
    </row>
    <row r="784" spans="1:2">
      <c r="A784">
        <f>'Customers'!J784</f>
        <v>98</v>
      </c>
      <c r="B784">
        <f>IFERROR(AVERAGEIF('SaaS_Financials '!$B$2:$B$1101,'Customers'!A784,'SaaS_Financials '!$L$2:$L$1101),"")</f>
        <v>2.06</v>
      </c>
    </row>
    <row r="785" spans="1:2">
      <c r="A785">
        <f>'Customers'!J785</f>
        <v>87</v>
      </c>
      <c r="B785" t="str">
        <f>IFERROR(AVERAGEIF('SaaS_Financials '!$B$2:$B$1101,'Customers'!A785,'SaaS_Financials '!$L$2:$L$1101),"")</f>
        <v/>
      </c>
    </row>
    <row r="786" spans="1:2">
      <c r="A786">
        <f>'Customers'!J786</f>
        <v>0</v>
      </c>
      <c r="B786" t="str">
        <f>IFERROR(AVERAGEIF('SaaS_Financials '!$B$2:$B$1101,'Customers'!A786,'SaaS_Financials '!$L$2:$L$1101),"")</f>
        <v/>
      </c>
    </row>
    <row r="787" spans="1:2">
      <c r="A787">
        <f>'Customers'!J787</f>
        <v>0</v>
      </c>
      <c r="B787" t="str">
        <f>IFERROR(AVERAGEIF('SaaS_Financials '!$B$2:$B$1101,'Customers'!A787,'SaaS_Financials '!$L$2:$L$1101),"")</f>
        <v/>
      </c>
    </row>
    <row r="788" spans="1:2">
      <c r="A788">
        <f>'Customers'!J788</f>
        <v>37</v>
      </c>
      <c r="B788" t="str">
        <f>IFERROR(AVERAGEIF('SaaS_Financials '!$B$2:$B$1101,'Customers'!A788,'SaaS_Financials '!$L$2:$L$1101),"")</f>
        <v/>
      </c>
    </row>
    <row r="789" spans="1:2">
      <c r="A789">
        <f>'Customers'!J789</f>
        <v>99</v>
      </c>
      <c r="B789" t="str">
        <f>IFERROR(AVERAGEIF('SaaS_Financials '!$B$2:$B$1101,'Customers'!A789,'SaaS_Financials '!$L$2:$L$1101),"")</f>
        <v/>
      </c>
    </row>
    <row r="790" spans="1:2">
      <c r="A790">
        <f>'Customers'!J790</f>
        <v>0</v>
      </c>
      <c r="B790">
        <f>IFERROR(AVERAGEIF('SaaS_Financials '!$B$2:$B$1101,'Customers'!A790,'SaaS_Financials '!$L$2:$L$1101),"")</f>
        <v>7.3250000000000002</v>
      </c>
    </row>
    <row r="791" spans="1:2">
      <c r="A791">
        <f>'Customers'!J791</f>
        <v>24</v>
      </c>
      <c r="B791">
        <f>IFERROR(AVERAGEIF('SaaS_Financials '!$B$2:$B$1101,'Customers'!A791,'SaaS_Financials '!$L$2:$L$1101),"")</f>
        <v>9.0399999999999991</v>
      </c>
    </row>
    <row r="792" spans="1:2">
      <c r="A792">
        <f>'Customers'!J792</f>
        <v>93</v>
      </c>
      <c r="B792" t="str">
        <f>IFERROR(AVERAGEIF('SaaS_Financials '!$B$2:$B$1101,'Customers'!A792,'SaaS_Financials '!$L$2:$L$1101),"")</f>
        <v/>
      </c>
    </row>
    <row r="793" spans="1:2">
      <c r="A793">
        <f>'Customers'!J793</f>
        <v>29</v>
      </c>
      <c r="B793" t="str">
        <f>IFERROR(AVERAGEIF('SaaS_Financials '!$B$2:$B$1101,'Customers'!A793,'SaaS_Financials '!$L$2:$L$1101),"")</f>
        <v/>
      </c>
    </row>
    <row r="794" spans="1:2">
      <c r="A794">
        <f>'Customers'!J794</f>
        <v>10</v>
      </c>
      <c r="B794" t="str">
        <f>IFERROR(AVERAGEIF('SaaS_Financials '!$B$2:$B$1101,'Customers'!A794,'SaaS_Financials '!$L$2:$L$1101),"")</f>
        <v/>
      </c>
    </row>
    <row r="795" spans="1:2">
      <c r="A795">
        <f>'Customers'!J795</f>
        <v>91</v>
      </c>
      <c r="B795" t="str">
        <f>IFERROR(AVERAGEIF('SaaS_Financials '!$B$2:$B$1101,'Customers'!A795,'SaaS_Financials '!$L$2:$L$1101),"")</f>
        <v/>
      </c>
    </row>
    <row r="796" spans="1:2">
      <c r="A796">
        <f>'Customers'!J796</f>
        <v>54</v>
      </c>
      <c r="B796">
        <f>IFERROR(AVERAGEIF('SaaS_Financials '!$B$2:$B$1101,'Customers'!A796,'SaaS_Financials '!$L$2:$L$1101),"")</f>
        <v>3.9</v>
      </c>
    </row>
    <row r="797" spans="1:2">
      <c r="A797">
        <f>'Customers'!J797</f>
        <v>9</v>
      </c>
      <c r="B797" t="str">
        <f>IFERROR(AVERAGEIF('SaaS_Financials '!$B$2:$B$1101,'Customers'!A797,'SaaS_Financials '!$L$2:$L$1101),"")</f>
        <v/>
      </c>
    </row>
    <row r="798" spans="1:2">
      <c r="A798">
        <f>'Customers'!J798</f>
        <v>0</v>
      </c>
      <c r="B798" t="str">
        <f>IFERROR(AVERAGEIF('SaaS_Financials '!$B$2:$B$1101,'Customers'!A798,'SaaS_Financials '!$L$2:$L$1101),"")</f>
        <v/>
      </c>
    </row>
    <row r="799" spans="1:2">
      <c r="A799">
        <f>'Customers'!J799</f>
        <v>12</v>
      </c>
      <c r="B799">
        <f>IFERROR(AVERAGEIF('SaaS_Financials '!$B$2:$B$1101,'Customers'!A799,'SaaS_Financials '!$L$2:$L$1101),"")</f>
        <v>4.1850000000000005</v>
      </c>
    </row>
    <row r="800" spans="1:2">
      <c r="A800">
        <f>'Customers'!J800</f>
        <v>96</v>
      </c>
      <c r="B800" t="str">
        <f>IFERROR(AVERAGEIF('SaaS_Financials '!$B$2:$B$1101,'Customers'!A800,'SaaS_Financials '!$L$2:$L$1101),"")</f>
        <v/>
      </c>
    </row>
    <row r="801" spans="1:2">
      <c r="A801">
        <f>'Customers'!J801</f>
        <v>36</v>
      </c>
      <c r="B801" t="str">
        <f>IFERROR(AVERAGEIF('SaaS_Financials '!$B$2:$B$1101,'Customers'!A801,'SaaS_Financials '!$L$2:$L$1101),"")</f>
        <v/>
      </c>
    </row>
    <row r="802" spans="1:2">
      <c r="A802">
        <f>'Customers'!J802</f>
        <v>0</v>
      </c>
      <c r="B802">
        <f>IFERROR(AVERAGEIF('SaaS_Financials '!$B$2:$B$1101,'Customers'!A802,'SaaS_Financials '!$L$2:$L$1101),"")</f>
        <v>1.67</v>
      </c>
    </row>
    <row r="803" spans="1:2">
      <c r="A803">
        <f>'Customers'!J803</f>
        <v>0</v>
      </c>
      <c r="B803">
        <f>IFERROR(AVERAGEIF('SaaS_Financials '!$B$2:$B$1101,'Customers'!A803,'SaaS_Financials '!$L$2:$L$1101),"")</f>
        <v>4.085</v>
      </c>
    </row>
    <row r="804" spans="1:2">
      <c r="A804">
        <f>'Customers'!J804</f>
        <v>55</v>
      </c>
      <c r="B804" t="str">
        <f>IFERROR(AVERAGEIF('SaaS_Financials '!$B$2:$B$1101,'Customers'!A804,'SaaS_Financials '!$L$2:$L$1101),"")</f>
        <v/>
      </c>
    </row>
    <row r="805" spans="1:2">
      <c r="A805">
        <f>'Customers'!J805</f>
        <v>64</v>
      </c>
      <c r="B805">
        <f>IFERROR(AVERAGEIF('SaaS_Financials '!$B$2:$B$1101,'Customers'!A805,'SaaS_Financials '!$L$2:$L$1101),"")</f>
        <v>7.76</v>
      </c>
    </row>
    <row r="806" spans="1:2">
      <c r="A806">
        <f>'Customers'!J806</f>
        <v>0</v>
      </c>
      <c r="B806" t="str">
        <f>IFERROR(AVERAGEIF('SaaS_Financials '!$B$2:$B$1101,'Customers'!A806,'SaaS_Financials '!$L$2:$L$1101),"")</f>
        <v/>
      </c>
    </row>
    <row r="807" spans="1:2">
      <c r="A807">
        <f>'Customers'!J807</f>
        <v>63</v>
      </c>
      <c r="B807">
        <f>IFERROR(AVERAGEIF('SaaS_Financials '!$B$2:$B$1101,'Customers'!A807,'SaaS_Financials '!$L$2:$L$1101),"")</f>
        <v>8.1199999999999992</v>
      </c>
    </row>
    <row r="808" spans="1:2">
      <c r="A808">
        <f>'Customers'!J808</f>
        <v>4</v>
      </c>
      <c r="B808">
        <f>IFERROR(AVERAGEIF('SaaS_Financials '!$B$2:$B$1101,'Customers'!A808,'SaaS_Financials '!$L$2:$L$1101),"")</f>
        <v>10.039999999999999</v>
      </c>
    </row>
    <row r="809" spans="1:2">
      <c r="A809">
        <f>'Customers'!J809</f>
        <v>37</v>
      </c>
      <c r="B809">
        <f>IFERROR(AVERAGEIF('SaaS_Financials '!$B$2:$B$1101,'Customers'!A809,'SaaS_Financials '!$L$2:$L$1101),"")</f>
        <v>2.4900000000000002</v>
      </c>
    </row>
    <row r="810" spans="1:2">
      <c r="A810">
        <f>'Customers'!J810</f>
        <v>36</v>
      </c>
      <c r="B810">
        <f>IFERROR(AVERAGEIF('SaaS_Financials '!$B$2:$B$1101,'Customers'!A810,'SaaS_Financials '!$L$2:$L$1101),"")</f>
        <v>9.06</v>
      </c>
    </row>
    <row r="811" spans="1:2">
      <c r="A811">
        <f>'Customers'!J811</f>
        <v>0</v>
      </c>
      <c r="B811">
        <f>IFERROR(AVERAGEIF('SaaS_Financials '!$B$2:$B$1101,'Customers'!A811,'SaaS_Financials '!$L$2:$L$1101),"")</f>
        <v>10.94</v>
      </c>
    </row>
    <row r="812" spans="1:2">
      <c r="A812">
        <f>'Customers'!J812</f>
        <v>7</v>
      </c>
      <c r="B812" t="str">
        <f>IFERROR(AVERAGEIF('SaaS_Financials '!$B$2:$B$1101,'Customers'!A812,'SaaS_Financials '!$L$2:$L$1101),"")</f>
        <v/>
      </c>
    </row>
    <row r="813" spans="1:2">
      <c r="A813">
        <f>'Customers'!J813</f>
        <v>28</v>
      </c>
      <c r="B813">
        <f>IFERROR(AVERAGEIF('SaaS_Financials '!$B$2:$B$1101,'Customers'!A813,'SaaS_Financials '!$L$2:$L$1101),"")</f>
        <v>6.5049999999999999</v>
      </c>
    </row>
    <row r="814" spans="1:2">
      <c r="A814">
        <f>'Customers'!J814</f>
        <v>0</v>
      </c>
      <c r="B814">
        <f>IFERROR(AVERAGEIF('SaaS_Financials '!$B$2:$B$1101,'Customers'!A814,'SaaS_Financials '!$L$2:$L$1101),"")</f>
        <v>6.93</v>
      </c>
    </row>
    <row r="815" spans="1:2">
      <c r="A815">
        <f>'Customers'!J815</f>
        <v>25</v>
      </c>
      <c r="B815" t="str">
        <f>IFERROR(AVERAGEIF('SaaS_Financials '!$B$2:$B$1101,'Customers'!A815,'SaaS_Financials '!$L$2:$L$1101),"")</f>
        <v/>
      </c>
    </row>
    <row r="816" spans="1:2">
      <c r="A816">
        <f>'Customers'!J816</f>
        <v>2</v>
      </c>
      <c r="B816" t="str">
        <f>IFERROR(AVERAGEIF('SaaS_Financials '!$B$2:$B$1101,'Customers'!A816,'SaaS_Financials '!$L$2:$L$1101),"")</f>
        <v/>
      </c>
    </row>
    <row r="817" spans="1:2">
      <c r="A817">
        <f>'Customers'!J817</f>
        <v>4</v>
      </c>
      <c r="B817" t="str">
        <f>IFERROR(AVERAGEIF('SaaS_Financials '!$B$2:$B$1101,'Customers'!A817,'SaaS_Financials '!$L$2:$L$1101),"")</f>
        <v/>
      </c>
    </row>
    <row r="818" spans="1:2">
      <c r="A818">
        <f>'Customers'!J818</f>
        <v>0</v>
      </c>
      <c r="B818">
        <f>IFERROR(AVERAGEIF('SaaS_Financials '!$B$2:$B$1101,'Customers'!A818,'SaaS_Financials '!$L$2:$L$1101),"")</f>
        <v>8.6199999999999992</v>
      </c>
    </row>
    <row r="819" spans="1:2">
      <c r="A819">
        <f>'Customers'!J819</f>
        <v>2</v>
      </c>
      <c r="B819" t="str">
        <f>IFERROR(AVERAGEIF('SaaS_Financials '!$B$2:$B$1101,'Customers'!A819,'SaaS_Financials '!$L$2:$L$1101),"")</f>
        <v/>
      </c>
    </row>
    <row r="820" spans="1:2">
      <c r="A820">
        <f>'Customers'!J820</f>
        <v>35</v>
      </c>
      <c r="B820" t="str">
        <f>IFERROR(AVERAGEIF('SaaS_Financials '!$B$2:$B$1101,'Customers'!A820,'SaaS_Financials '!$L$2:$L$1101),"")</f>
        <v/>
      </c>
    </row>
    <row r="821" spans="1:2">
      <c r="A821">
        <f>'Customers'!J821</f>
        <v>50</v>
      </c>
      <c r="B821">
        <f>IFERROR(AVERAGEIF('SaaS_Financials '!$B$2:$B$1101,'Customers'!A821,'SaaS_Financials '!$L$2:$L$1101),"")</f>
        <v>4.1100000000000003</v>
      </c>
    </row>
    <row r="822" spans="1:2">
      <c r="A822">
        <f>'Customers'!J822</f>
        <v>26</v>
      </c>
      <c r="B822" t="str">
        <f>IFERROR(AVERAGEIF('SaaS_Financials '!$B$2:$B$1101,'Customers'!A822,'SaaS_Financials '!$L$2:$L$1101),"")</f>
        <v/>
      </c>
    </row>
    <row r="823" spans="1:2">
      <c r="A823">
        <f>'Customers'!J823</f>
        <v>0</v>
      </c>
      <c r="B823">
        <f>IFERROR(AVERAGEIF('SaaS_Financials '!$B$2:$B$1101,'Customers'!A823,'SaaS_Financials '!$L$2:$L$1101),"")</f>
        <v>6.0100000000000007</v>
      </c>
    </row>
    <row r="824" spans="1:2">
      <c r="A824">
        <f>'Customers'!J824</f>
        <v>62</v>
      </c>
      <c r="B824" t="str">
        <f>IFERROR(AVERAGEIF('SaaS_Financials '!$B$2:$B$1101,'Customers'!A824,'SaaS_Financials '!$L$2:$L$1101),"")</f>
        <v/>
      </c>
    </row>
    <row r="825" spans="1:2">
      <c r="A825">
        <f>'Customers'!J825</f>
        <v>54</v>
      </c>
      <c r="B825">
        <f>IFERROR(AVERAGEIF('SaaS_Financials '!$B$2:$B$1101,'Customers'!A825,'SaaS_Financials '!$L$2:$L$1101),"")</f>
        <v>8.5399999999999991</v>
      </c>
    </row>
    <row r="826" spans="1:2">
      <c r="A826">
        <f>'Customers'!J826</f>
        <v>63</v>
      </c>
      <c r="B826" t="str">
        <f>IFERROR(AVERAGEIF('SaaS_Financials '!$B$2:$B$1101,'Customers'!A826,'SaaS_Financials '!$L$2:$L$1101),"")</f>
        <v/>
      </c>
    </row>
    <row r="827" spans="1:2">
      <c r="A827">
        <f>'Customers'!J827</f>
        <v>86</v>
      </c>
      <c r="B827">
        <f>IFERROR(AVERAGEIF('SaaS_Financials '!$B$2:$B$1101,'Customers'!A827,'SaaS_Financials '!$L$2:$L$1101),"")</f>
        <v>8.1199999999999992</v>
      </c>
    </row>
    <row r="828" spans="1:2">
      <c r="A828">
        <f>'Customers'!J828</f>
        <v>66</v>
      </c>
      <c r="B828" t="str">
        <f>IFERROR(AVERAGEIF('SaaS_Financials '!$B$2:$B$1101,'Customers'!A828,'SaaS_Financials '!$L$2:$L$1101),"")</f>
        <v/>
      </c>
    </row>
    <row r="829" spans="1:2">
      <c r="A829">
        <f>'Customers'!J829</f>
        <v>19</v>
      </c>
      <c r="B829" t="str">
        <f>IFERROR(AVERAGEIF('SaaS_Financials '!$B$2:$B$1101,'Customers'!A829,'SaaS_Financials '!$L$2:$L$1101),"")</f>
        <v/>
      </c>
    </row>
    <row r="830" spans="1:2">
      <c r="A830">
        <f>'Customers'!J830</f>
        <v>0</v>
      </c>
      <c r="B830">
        <f>IFERROR(AVERAGEIF('SaaS_Financials '!$B$2:$B$1101,'Customers'!A830,'SaaS_Financials '!$L$2:$L$1101),"")</f>
        <v>1.08</v>
      </c>
    </row>
    <row r="831" spans="1:2">
      <c r="A831">
        <f>'Customers'!J831</f>
        <v>47</v>
      </c>
      <c r="B831">
        <f>IFERROR(AVERAGEIF('SaaS_Financials '!$B$2:$B$1101,'Customers'!A831,'SaaS_Financials '!$L$2:$L$1101),"")</f>
        <v>6.49</v>
      </c>
    </row>
    <row r="832" spans="1:2">
      <c r="A832">
        <f>'Customers'!J832</f>
        <v>0</v>
      </c>
      <c r="B832">
        <f>IFERROR(AVERAGEIF('SaaS_Financials '!$B$2:$B$1101,'Customers'!A832,'SaaS_Financials '!$L$2:$L$1101),"")</f>
        <v>6.39</v>
      </c>
    </row>
    <row r="833" spans="1:2">
      <c r="A833">
        <f>'Customers'!J833</f>
        <v>0</v>
      </c>
      <c r="B833" t="str">
        <f>IFERROR(AVERAGEIF('SaaS_Financials '!$B$2:$B$1101,'Customers'!A833,'SaaS_Financials '!$L$2:$L$1101),"")</f>
        <v/>
      </c>
    </row>
    <row r="834" spans="1:2">
      <c r="A834">
        <f>'Customers'!J834</f>
        <v>0</v>
      </c>
      <c r="B834">
        <f>IFERROR(AVERAGEIF('SaaS_Financials '!$B$2:$B$1101,'Customers'!A834,'SaaS_Financials '!$L$2:$L$1101),"")</f>
        <v>10.39</v>
      </c>
    </row>
    <row r="835" spans="1:2">
      <c r="A835">
        <f>'Customers'!J835</f>
        <v>60</v>
      </c>
      <c r="B835" t="str">
        <f>IFERROR(AVERAGEIF('SaaS_Financials '!$B$2:$B$1101,'Customers'!A835,'SaaS_Financials '!$L$2:$L$1101),"")</f>
        <v/>
      </c>
    </row>
    <row r="836" spans="1:2">
      <c r="A836">
        <f>'Customers'!J836</f>
        <v>88</v>
      </c>
      <c r="B836">
        <f>IFERROR(AVERAGEIF('SaaS_Financials '!$B$2:$B$1101,'Customers'!A836,'SaaS_Financials '!$L$2:$L$1101),"")</f>
        <v>8.64</v>
      </c>
    </row>
    <row r="837" spans="1:2">
      <c r="A837">
        <f>'Customers'!J837</f>
        <v>27</v>
      </c>
      <c r="B837">
        <f>IFERROR(AVERAGEIF('SaaS_Financials '!$B$2:$B$1101,'Customers'!A837,'SaaS_Financials '!$L$2:$L$1101),"")</f>
        <v>4.8499999999999996</v>
      </c>
    </row>
    <row r="838" spans="1:2">
      <c r="A838">
        <f>'Customers'!J838</f>
        <v>12</v>
      </c>
      <c r="B838" t="str">
        <f>IFERROR(AVERAGEIF('SaaS_Financials '!$B$2:$B$1101,'Customers'!A838,'SaaS_Financials '!$L$2:$L$1101),"")</f>
        <v/>
      </c>
    </row>
    <row r="839" spans="1:2">
      <c r="A839">
        <f>'Customers'!J839</f>
        <v>0</v>
      </c>
      <c r="B839">
        <f>IFERROR(AVERAGEIF('SaaS_Financials '!$B$2:$B$1101,'Customers'!A839,'SaaS_Financials '!$L$2:$L$1101),"")</f>
        <v>5.3049999999999997</v>
      </c>
    </row>
    <row r="840" spans="1:2">
      <c r="A840">
        <f>'Customers'!J840</f>
        <v>0</v>
      </c>
      <c r="B840">
        <f>IFERROR(AVERAGEIF('SaaS_Financials '!$B$2:$B$1101,'Customers'!A840,'SaaS_Financials '!$L$2:$L$1101),"")</f>
        <v>2.67</v>
      </c>
    </row>
    <row r="841" spans="1:2">
      <c r="A841">
        <f>'Customers'!J841</f>
        <v>35</v>
      </c>
      <c r="B841" t="str">
        <f>IFERROR(AVERAGEIF('SaaS_Financials '!$B$2:$B$1101,'Customers'!A841,'SaaS_Financials '!$L$2:$L$1101),"")</f>
        <v/>
      </c>
    </row>
    <row r="842" spans="1:2">
      <c r="A842">
        <f>'Customers'!J842</f>
        <v>51</v>
      </c>
      <c r="B842" t="str">
        <f>IFERROR(AVERAGEIF('SaaS_Financials '!$B$2:$B$1101,'Customers'!A842,'SaaS_Financials '!$L$2:$L$1101),"")</f>
        <v/>
      </c>
    </row>
    <row r="843" spans="1:2">
      <c r="A843">
        <f>'Customers'!J843</f>
        <v>88</v>
      </c>
      <c r="B843">
        <f>IFERROR(AVERAGEIF('SaaS_Financials '!$B$2:$B$1101,'Customers'!A843,'SaaS_Financials '!$L$2:$L$1101),"")</f>
        <v>6.45</v>
      </c>
    </row>
    <row r="844" spans="1:2">
      <c r="A844">
        <f>'Customers'!J844</f>
        <v>0</v>
      </c>
      <c r="B844" t="str">
        <f>IFERROR(AVERAGEIF('SaaS_Financials '!$B$2:$B$1101,'Customers'!A844,'SaaS_Financials '!$L$2:$L$1101),"")</f>
        <v/>
      </c>
    </row>
    <row r="845" spans="1:2">
      <c r="A845">
        <f>'Customers'!J845</f>
        <v>0</v>
      </c>
      <c r="B845">
        <f>IFERROR(AVERAGEIF('SaaS_Financials '!$B$2:$B$1101,'Customers'!A845,'SaaS_Financials '!$L$2:$L$1101),"")</f>
        <v>7.4799999999999995</v>
      </c>
    </row>
    <row r="846" spans="1:2">
      <c r="A846">
        <f>'Customers'!J846</f>
        <v>72</v>
      </c>
      <c r="B846">
        <f>IFERROR(AVERAGEIF('SaaS_Financials '!$B$2:$B$1101,'Customers'!A846,'SaaS_Financials '!$L$2:$L$1101),"")</f>
        <v>1.66</v>
      </c>
    </row>
    <row r="847" spans="1:2">
      <c r="A847">
        <f>'Customers'!J847</f>
        <v>46</v>
      </c>
      <c r="B847" t="str">
        <f>IFERROR(AVERAGEIF('SaaS_Financials '!$B$2:$B$1101,'Customers'!A847,'SaaS_Financials '!$L$2:$L$1101),"")</f>
        <v/>
      </c>
    </row>
    <row r="848" spans="1:2">
      <c r="A848">
        <f>'Customers'!J848</f>
        <v>82</v>
      </c>
      <c r="B848" t="str">
        <f>IFERROR(AVERAGEIF('SaaS_Financials '!$B$2:$B$1101,'Customers'!A848,'SaaS_Financials '!$L$2:$L$1101),"")</f>
        <v/>
      </c>
    </row>
    <row r="849" spans="1:2">
      <c r="A849">
        <f>'Customers'!J849</f>
        <v>0</v>
      </c>
      <c r="B849">
        <f>IFERROR(AVERAGEIF('SaaS_Financials '!$B$2:$B$1101,'Customers'!A849,'SaaS_Financials '!$L$2:$L$1101),"")</f>
        <v>6.7050000000000001</v>
      </c>
    </row>
    <row r="850" spans="1:2">
      <c r="A850">
        <f>'Customers'!J850</f>
        <v>4</v>
      </c>
      <c r="B850">
        <f>IFERROR(AVERAGEIF('SaaS_Financials '!$B$2:$B$1101,'Customers'!A850,'SaaS_Financials '!$L$2:$L$1101),"")</f>
        <v>3.4499999999999997</v>
      </c>
    </row>
    <row r="851" spans="1:2">
      <c r="A851">
        <f>'Customers'!J851</f>
        <v>20</v>
      </c>
      <c r="B851" t="str">
        <f>IFERROR(AVERAGEIF('SaaS_Financials '!$B$2:$B$1101,'Customers'!A851,'SaaS_Financials '!$L$2:$L$1101),"")</f>
        <v/>
      </c>
    </row>
    <row r="852" spans="1:2">
      <c r="A852">
        <f>'Customers'!J852</f>
        <v>32</v>
      </c>
      <c r="B852">
        <f>IFERROR(AVERAGEIF('SaaS_Financials '!$B$2:$B$1101,'Customers'!A852,'SaaS_Financials '!$L$2:$L$1101),"")</f>
        <v>9.745000000000001</v>
      </c>
    </row>
    <row r="853" spans="1:2">
      <c r="A853">
        <f>'Customers'!J853</f>
        <v>51</v>
      </c>
      <c r="B853" t="str">
        <f>IFERROR(AVERAGEIF('SaaS_Financials '!$B$2:$B$1101,'Customers'!A853,'SaaS_Financials '!$L$2:$L$1101),"")</f>
        <v/>
      </c>
    </row>
    <row r="854" spans="1:2">
      <c r="A854">
        <f>'Customers'!J854</f>
        <v>42</v>
      </c>
      <c r="B854">
        <f>IFERROR(AVERAGEIF('SaaS_Financials '!$B$2:$B$1101,'Customers'!A854,'SaaS_Financials '!$L$2:$L$1101),"")</f>
        <v>6.8</v>
      </c>
    </row>
    <row r="855" spans="1:2">
      <c r="A855">
        <f>'Customers'!J855</f>
        <v>22</v>
      </c>
      <c r="B855" t="str">
        <f>IFERROR(AVERAGEIF('SaaS_Financials '!$B$2:$B$1101,'Customers'!A855,'SaaS_Financials '!$L$2:$L$1101),"")</f>
        <v/>
      </c>
    </row>
    <row r="856" spans="1:2">
      <c r="A856">
        <f>'Customers'!J856</f>
        <v>61</v>
      </c>
      <c r="B856" t="str">
        <f>IFERROR(AVERAGEIF('SaaS_Financials '!$B$2:$B$1101,'Customers'!A856,'SaaS_Financials '!$L$2:$L$1101),"")</f>
        <v/>
      </c>
    </row>
    <row r="857" spans="1:2">
      <c r="A857">
        <f>'Customers'!J857</f>
        <v>0</v>
      </c>
      <c r="B857" t="str">
        <f>IFERROR(AVERAGEIF('SaaS_Financials '!$B$2:$B$1101,'Customers'!A857,'SaaS_Financials '!$L$2:$L$1101),"")</f>
        <v/>
      </c>
    </row>
    <row r="858" spans="1:2">
      <c r="A858">
        <f>'Customers'!J858</f>
        <v>0</v>
      </c>
      <c r="B858" t="str">
        <f>IFERROR(AVERAGEIF('SaaS_Financials '!$B$2:$B$1101,'Customers'!A858,'SaaS_Financials '!$L$2:$L$1101),"")</f>
        <v/>
      </c>
    </row>
    <row r="859" spans="1:2">
      <c r="A859">
        <f>'Customers'!J859</f>
        <v>17</v>
      </c>
      <c r="B859" t="str">
        <f>IFERROR(AVERAGEIF('SaaS_Financials '!$B$2:$B$1101,'Customers'!A859,'SaaS_Financials '!$L$2:$L$1101),"")</f>
        <v/>
      </c>
    </row>
    <row r="860" spans="1:2">
      <c r="A860">
        <f>'Customers'!J860</f>
        <v>0</v>
      </c>
      <c r="B860">
        <f>IFERROR(AVERAGEIF('SaaS_Financials '!$B$2:$B$1101,'Customers'!A860,'SaaS_Financials '!$L$2:$L$1101),"")</f>
        <v>6.78</v>
      </c>
    </row>
    <row r="861" spans="1:2">
      <c r="A861">
        <f>'Customers'!J861</f>
        <v>0</v>
      </c>
      <c r="B861">
        <f>IFERROR(AVERAGEIF('SaaS_Financials '!$B$2:$B$1101,'Customers'!A861,'SaaS_Financials '!$L$2:$L$1101),"")</f>
        <v>8.4033333333333342</v>
      </c>
    </row>
    <row r="862" spans="1:2">
      <c r="A862">
        <f>'Customers'!J862</f>
        <v>0</v>
      </c>
      <c r="B862">
        <f>IFERROR(AVERAGEIF('SaaS_Financials '!$B$2:$B$1101,'Customers'!A862,'SaaS_Financials '!$L$2:$L$1101),"")</f>
        <v>11.98</v>
      </c>
    </row>
    <row r="863" spans="1:2">
      <c r="A863">
        <f>'Customers'!J863</f>
        <v>0</v>
      </c>
      <c r="B863">
        <f>IFERROR(AVERAGEIF('SaaS_Financials '!$B$2:$B$1101,'Customers'!A863,'SaaS_Financials '!$L$2:$L$1101),"")</f>
        <v>8.33</v>
      </c>
    </row>
    <row r="864" spans="1:2">
      <c r="A864">
        <f>'Customers'!J864</f>
        <v>65</v>
      </c>
      <c r="B864">
        <f>IFERROR(AVERAGEIF('SaaS_Financials '!$B$2:$B$1101,'Customers'!A864,'SaaS_Financials '!$L$2:$L$1101),"")</f>
        <v>11.91</v>
      </c>
    </row>
    <row r="865" spans="1:2">
      <c r="A865">
        <f>'Customers'!J865</f>
        <v>32</v>
      </c>
      <c r="B865">
        <f>IFERROR(AVERAGEIF('SaaS_Financials '!$B$2:$B$1101,'Customers'!A865,'SaaS_Financials '!$L$2:$L$1101),"")</f>
        <v>0.7</v>
      </c>
    </row>
    <row r="866" spans="1:2">
      <c r="A866">
        <f>'Customers'!J866</f>
        <v>14</v>
      </c>
      <c r="B866">
        <f>IFERROR(AVERAGEIF('SaaS_Financials '!$B$2:$B$1101,'Customers'!A866,'SaaS_Financials '!$L$2:$L$1101),"")</f>
        <v>9.2149999999999999</v>
      </c>
    </row>
    <row r="867" spans="1:2">
      <c r="A867">
        <f>'Customers'!J867</f>
        <v>35</v>
      </c>
      <c r="B867">
        <f>IFERROR(AVERAGEIF('SaaS_Financials '!$B$2:$B$1101,'Customers'!A867,'SaaS_Financials '!$L$2:$L$1101),"")</f>
        <v>11.78</v>
      </c>
    </row>
    <row r="868" spans="1:2">
      <c r="A868">
        <f>'Customers'!J868</f>
        <v>92</v>
      </c>
      <c r="B868">
        <f>IFERROR(AVERAGEIF('SaaS_Financials '!$B$2:$B$1101,'Customers'!A868,'SaaS_Financials '!$L$2:$L$1101),"")</f>
        <v>8.64</v>
      </c>
    </row>
    <row r="869" spans="1:2">
      <c r="A869">
        <f>'Customers'!J869</f>
        <v>92</v>
      </c>
      <c r="B869" t="str">
        <f>IFERROR(AVERAGEIF('SaaS_Financials '!$B$2:$B$1101,'Customers'!A869,'SaaS_Financials '!$L$2:$L$1101),"")</f>
        <v/>
      </c>
    </row>
    <row r="870" spans="1:2">
      <c r="A870">
        <f>'Customers'!J870</f>
        <v>6</v>
      </c>
      <c r="B870">
        <f>IFERROR(AVERAGEIF('SaaS_Financials '!$B$2:$B$1101,'Customers'!A870,'SaaS_Financials '!$L$2:$L$1101),"")</f>
        <v>1.5350000000000001</v>
      </c>
    </row>
    <row r="871" spans="1:2">
      <c r="A871">
        <f>'Customers'!J871</f>
        <v>36</v>
      </c>
      <c r="B871">
        <f>IFERROR(AVERAGEIF('SaaS_Financials '!$B$2:$B$1101,'Customers'!A871,'SaaS_Financials '!$L$2:$L$1101),"")</f>
        <v>10.050000000000001</v>
      </c>
    </row>
    <row r="872" spans="1:2">
      <c r="A872">
        <f>'Customers'!J872</f>
        <v>28</v>
      </c>
      <c r="B872" t="str">
        <f>IFERROR(AVERAGEIF('SaaS_Financials '!$B$2:$B$1101,'Customers'!A872,'SaaS_Financials '!$L$2:$L$1101),"")</f>
        <v/>
      </c>
    </row>
    <row r="873" spans="1:2">
      <c r="A873">
        <f>'Customers'!J873</f>
        <v>0</v>
      </c>
      <c r="B873" t="str">
        <f>IFERROR(AVERAGEIF('SaaS_Financials '!$B$2:$B$1101,'Customers'!A873,'SaaS_Financials '!$L$2:$L$1101),"")</f>
        <v/>
      </c>
    </row>
    <row r="874" spans="1:2">
      <c r="A874">
        <f>'Customers'!J874</f>
        <v>0</v>
      </c>
      <c r="B874" t="str">
        <f>IFERROR(AVERAGEIF('SaaS_Financials '!$B$2:$B$1101,'Customers'!A874,'SaaS_Financials '!$L$2:$L$1101),"")</f>
        <v/>
      </c>
    </row>
    <row r="875" spans="1:2">
      <c r="A875">
        <f>'Customers'!J875</f>
        <v>0</v>
      </c>
      <c r="B875">
        <f>IFERROR(AVERAGEIF('SaaS_Financials '!$B$2:$B$1101,'Customers'!A875,'SaaS_Financials '!$L$2:$L$1101),"")</f>
        <v>10.68</v>
      </c>
    </row>
    <row r="876" spans="1:2">
      <c r="A876">
        <f>'Customers'!J876</f>
        <v>16</v>
      </c>
      <c r="B876" t="str">
        <f>IFERROR(AVERAGEIF('SaaS_Financials '!$B$2:$B$1101,'Customers'!A876,'SaaS_Financials '!$L$2:$L$1101),"")</f>
        <v/>
      </c>
    </row>
    <row r="877" spans="1:2">
      <c r="A877">
        <f>'Customers'!J877</f>
        <v>51</v>
      </c>
      <c r="B877">
        <f>IFERROR(AVERAGEIF('SaaS_Financials '!$B$2:$B$1101,'Customers'!A877,'SaaS_Financials '!$L$2:$L$1101),"")</f>
        <v>5.32</v>
      </c>
    </row>
    <row r="878" spans="1:2">
      <c r="A878">
        <f>'Customers'!J878</f>
        <v>97</v>
      </c>
      <c r="B878">
        <f>IFERROR(AVERAGEIF('SaaS_Financials '!$B$2:$B$1101,'Customers'!A878,'SaaS_Financials '!$L$2:$L$1101),"")</f>
        <v>10.45</v>
      </c>
    </row>
    <row r="879" spans="1:2">
      <c r="A879">
        <f>'Customers'!J879</f>
        <v>68</v>
      </c>
      <c r="B879" t="str">
        <f>IFERROR(AVERAGEIF('SaaS_Financials '!$B$2:$B$1101,'Customers'!A879,'SaaS_Financials '!$L$2:$L$1101),"")</f>
        <v/>
      </c>
    </row>
    <row r="880" spans="1:2">
      <c r="A880">
        <f>'Customers'!J880</f>
        <v>0</v>
      </c>
      <c r="B880">
        <f>IFERROR(AVERAGEIF('SaaS_Financials '!$B$2:$B$1101,'Customers'!A880,'SaaS_Financials '!$L$2:$L$1101),"")</f>
        <v>4.03</v>
      </c>
    </row>
    <row r="881" spans="1:2">
      <c r="A881">
        <f>'Customers'!J881</f>
        <v>95</v>
      </c>
      <c r="B881">
        <f>IFERROR(AVERAGEIF('SaaS_Financials '!$B$2:$B$1101,'Customers'!A881,'SaaS_Financials '!$L$2:$L$1101),"")</f>
        <v>8.2233333333333345</v>
      </c>
    </row>
    <row r="882" spans="1:2">
      <c r="A882">
        <f>'Customers'!J882</f>
        <v>25</v>
      </c>
      <c r="B882">
        <f>IFERROR(AVERAGEIF('SaaS_Financials '!$B$2:$B$1101,'Customers'!A882,'SaaS_Financials '!$L$2:$L$1101),"")</f>
        <v>11.24</v>
      </c>
    </row>
    <row r="883" spans="1:2">
      <c r="A883">
        <f>'Customers'!J883</f>
        <v>59</v>
      </c>
      <c r="B883" t="str">
        <f>IFERROR(AVERAGEIF('SaaS_Financials '!$B$2:$B$1101,'Customers'!A883,'SaaS_Financials '!$L$2:$L$1101),"")</f>
        <v/>
      </c>
    </row>
    <row r="884" spans="1:2">
      <c r="A884">
        <f>'Customers'!J884</f>
        <v>0</v>
      </c>
      <c r="B884">
        <f>IFERROR(AVERAGEIF('SaaS_Financials '!$B$2:$B$1101,'Customers'!A884,'SaaS_Financials '!$L$2:$L$1101),"")</f>
        <v>0.86</v>
      </c>
    </row>
    <row r="885" spans="1:2">
      <c r="A885">
        <f>'Customers'!J885</f>
        <v>50</v>
      </c>
      <c r="B885" t="str">
        <f>IFERROR(AVERAGEIF('SaaS_Financials '!$B$2:$B$1101,'Customers'!A885,'SaaS_Financials '!$L$2:$L$1101),"")</f>
        <v/>
      </c>
    </row>
    <row r="886" spans="1:2">
      <c r="A886">
        <f>'Customers'!J886</f>
        <v>74</v>
      </c>
      <c r="B886">
        <f>IFERROR(AVERAGEIF('SaaS_Financials '!$B$2:$B$1101,'Customers'!A886,'SaaS_Financials '!$L$2:$L$1101),"")</f>
        <v>1.8149999999999999</v>
      </c>
    </row>
    <row r="887" spans="1:2">
      <c r="A887">
        <f>'Customers'!J887</f>
        <v>0</v>
      </c>
      <c r="B887" t="str">
        <f>IFERROR(AVERAGEIF('SaaS_Financials '!$B$2:$B$1101,'Customers'!A887,'SaaS_Financials '!$L$2:$L$1101),"")</f>
        <v/>
      </c>
    </row>
    <row r="888" spans="1:2">
      <c r="A888">
        <f>'Customers'!J888</f>
        <v>17</v>
      </c>
      <c r="B888" t="str">
        <f>IFERROR(AVERAGEIF('SaaS_Financials '!$B$2:$B$1101,'Customers'!A888,'SaaS_Financials '!$L$2:$L$1101),"")</f>
        <v/>
      </c>
    </row>
    <row r="889" spans="1:2">
      <c r="A889">
        <f>'Customers'!J889</f>
        <v>60</v>
      </c>
      <c r="B889">
        <f>IFERROR(AVERAGEIF('SaaS_Financials '!$B$2:$B$1101,'Customers'!A889,'SaaS_Financials '!$L$2:$L$1101),"")</f>
        <v>3.83</v>
      </c>
    </row>
    <row r="890" spans="1:2">
      <c r="A890">
        <f>'Customers'!J890</f>
        <v>27</v>
      </c>
      <c r="B890" t="str">
        <f>IFERROR(AVERAGEIF('SaaS_Financials '!$B$2:$B$1101,'Customers'!A890,'SaaS_Financials '!$L$2:$L$1101),"")</f>
        <v/>
      </c>
    </row>
    <row r="891" spans="1:2">
      <c r="A891">
        <f>'Customers'!J891</f>
        <v>19</v>
      </c>
      <c r="B891">
        <f>IFERROR(AVERAGEIF('SaaS_Financials '!$B$2:$B$1101,'Customers'!A891,'SaaS_Financials '!$L$2:$L$1101),"")</f>
        <v>7.3949999999999996</v>
      </c>
    </row>
    <row r="892" spans="1:2">
      <c r="A892">
        <f>'Customers'!J892</f>
        <v>8</v>
      </c>
      <c r="B892">
        <f>IFERROR(AVERAGEIF('SaaS_Financials '!$B$2:$B$1101,'Customers'!A892,'SaaS_Financials '!$L$2:$L$1101),"")</f>
        <v>1</v>
      </c>
    </row>
    <row r="893" spans="1:2">
      <c r="A893">
        <f>'Customers'!J893</f>
        <v>1</v>
      </c>
      <c r="B893" t="str">
        <f>IFERROR(AVERAGEIF('SaaS_Financials '!$B$2:$B$1101,'Customers'!A893,'SaaS_Financials '!$L$2:$L$1101),"")</f>
        <v/>
      </c>
    </row>
    <row r="894" spans="1:2">
      <c r="A894">
        <f>'Customers'!J894</f>
        <v>94</v>
      </c>
      <c r="B894">
        <f>IFERROR(AVERAGEIF('SaaS_Financials '!$B$2:$B$1101,'Customers'!A894,'SaaS_Financials '!$L$2:$L$1101),"")</f>
        <v>10.164999999999999</v>
      </c>
    </row>
    <row r="895" spans="1:2">
      <c r="A895">
        <f>'Customers'!J895</f>
        <v>31</v>
      </c>
      <c r="B895">
        <f>IFERROR(AVERAGEIF('SaaS_Financials '!$B$2:$B$1101,'Customers'!A895,'SaaS_Financials '!$L$2:$L$1101),"")</f>
        <v>5.03</v>
      </c>
    </row>
    <row r="896" spans="1:2">
      <c r="A896">
        <f>'Customers'!J896</f>
        <v>16</v>
      </c>
      <c r="B896" t="str">
        <f>IFERROR(AVERAGEIF('SaaS_Financials '!$B$2:$B$1101,'Customers'!A896,'SaaS_Financials '!$L$2:$L$1101),"")</f>
        <v/>
      </c>
    </row>
    <row r="897" spans="1:2">
      <c r="A897">
        <f>'Customers'!J897</f>
        <v>0</v>
      </c>
      <c r="B897" t="str">
        <f>IFERROR(AVERAGEIF('SaaS_Financials '!$B$2:$B$1101,'Customers'!A897,'SaaS_Financials '!$L$2:$L$1101),"")</f>
        <v/>
      </c>
    </row>
    <row r="898" spans="1:2">
      <c r="A898">
        <f>'Customers'!J898</f>
        <v>74</v>
      </c>
      <c r="B898">
        <f>IFERROR(AVERAGEIF('SaaS_Financials '!$B$2:$B$1101,'Customers'!A898,'SaaS_Financials '!$L$2:$L$1101),"")</f>
        <v>6.08</v>
      </c>
    </row>
    <row r="899" spans="1:2">
      <c r="A899">
        <f>'Customers'!J899</f>
        <v>22</v>
      </c>
      <c r="B899">
        <f>IFERROR(AVERAGEIF('SaaS_Financials '!$B$2:$B$1101,'Customers'!A899,'SaaS_Financials '!$L$2:$L$1101),"")</f>
        <v>5.83</v>
      </c>
    </row>
    <row r="900" spans="1:2">
      <c r="A900">
        <f>'Customers'!J900</f>
        <v>80</v>
      </c>
      <c r="B900" t="str">
        <f>IFERROR(AVERAGEIF('SaaS_Financials '!$B$2:$B$1101,'Customers'!A900,'SaaS_Financials '!$L$2:$L$1101),"")</f>
        <v/>
      </c>
    </row>
    <row r="901" spans="1:2">
      <c r="A901">
        <f>'Customers'!J901</f>
        <v>12</v>
      </c>
      <c r="B901" t="str">
        <f>IFERROR(AVERAGEIF('SaaS_Financials '!$B$2:$B$1101,'Customers'!A901,'SaaS_Financials '!$L$2:$L$1101),"")</f>
        <v/>
      </c>
    </row>
    <row r="902" spans="1:2">
      <c r="A902">
        <f>'Customers'!J902</f>
        <v>98</v>
      </c>
      <c r="B902" t="str">
        <f>IFERROR(AVERAGEIF('SaaS_Financials '!$B$2:$B$1101,'Customers'!A902,'SaaS_Financials '!$L$2:$L$1101),"")</f>
        <v/>
      </c>
    </row>
    <row r="903" spans="1:2">
      <c r="A903">
        <f>'Customers'!J903</f>
        <v>78</v>
      </c>
      <c r="B903">
        <f>IFERROR(AVERAGEIF('SaaS_Financials '!$B$2:$B$1101,'Customers'!A903,'SaaS_Financials '!$L$2:$L$1101),"")</f>
        <v>10.98</v>
      </c>
    </row>
    <row r="904" spans="1:2">
      <c r="A904">
        <f>'Customers'!J904</f>
        <v>47</v>
      </c>
      <c r="B904">
        <f>IFERROR(AVERAGEIF('SaaS_Financials '!$B$2:$B$1101,'Customers'!A904,'SaaS_Financials '!$L$2:$L$1101),"")</f>
        <v>4.8499999999999996</v>
      </c>
    </row>
    <row r="905" spans="1:2">
      <c r="A905">
        <f>'Customers'!J905</f>
        <v>7</v>
      </c>
      <c r="B905">
        <f>IFERROR(AVERAGEIF('SaaS_Financials '!$B$2:$B$1101,'Customers'!A905,'SaaS_Financials '!$L$2:$L$1101),"")</f>
        <v>9.5299999999999994</v>
      </c>
    </row>
    <row r="906" spans="1:2">
      <c r="A906">
        <f>'Customers'!J906</f>
        <v>41</v>
      </c>
      <c r="B906">
        <f>IFERROR(AVERAGEIF('SaaS_Financials '!$B$2:$B$1101,'Customers'!A906,'SaaS_Financials '!$L$2:$L$1101),"")</f>
        <v>1.5</v>
      </c>
    </row>
    <row r="907" spans="1:2">
      <c r="A907">
        <f>'Customers'!J907</f>
        <v>20</v>
      </c>
      <c r="B907">
        <f>IFERROR(AVERAGEIF('SaaS_Financials '!$B$2:$B$1101,'Customers'!A907,'SaaS_Financials '!$L$2:$L$1101),"")</f>
        <v>6.35</v>
      </c>
    </row>
    <row r="908" spans="1:2">
      <c r="A908">
        <f>'Customers'!J908</f>
        <v>7</v>
      </c>
      <c r="B908">
        <f>IFERROR(AVERAGEIF('SaaS_Financials '!$B$2:$B$1101,'Customers'!A908,'SaaS_Financials '!$L$2:$L$1101),"")</f>
        <v>7.01</v>
      </c>
    </row>
    <row r="909" spans="1:2">
      <c r="A909">
        <f>'Customers'!J909</f>
        <v>93</v>
      </c>
      <c r="B909" t="str">
        <f>IFERROR(AVERAGEIF('SaaS_Financials '!$B$2:$B$1101,'Customers'!A909,'SaaS_Financials '!$L$2:$L$1101),"")</f>
        <v/>
      </c>
    </row>
    <row r="910" spans="1:2">
      <c r="A910">
        <f>'Customers'!J910</f>
        <v>33</v>
      </c>
      <c r="B910" t="str">
        <f>IFERROR(AVERAGEIF('SaaS_Financials '!$B$2:$B$1101,'Customers'!A910,'SaaS_Financials '!$L$2:$L$1101),"")</f>
        <v/>
      </c>
    </row>
    <row r="911" spans="1:2">
      <c r="A911">
        <f>'Customers'!J911</f>
        <v>41</v>
      </c>
      <c r="B911">
        <f>IFERROR(AVERAGEIF('SaaS_Financials '!$B$2:$B$1101,'Customers'!A911,'SaaS_Financials '!$L$2:$L$1101),"")</f>
        <v>7.165</v>
      </c>
    </row>
    <row r="912" spans="1:2">
      <c r="A912">
        <f>'Customers'!J912</f>
        <v>0</v>
      </c>
      <c r="B912" t="str">
        <f>IFERROR(AVERAGEIF('SaaS_Financials '!$B$2:$B$1101,'Customers'!A912,'SaaS_Financials '!$L$2:$L$1101),"")</f>
        <v/>
      </c>
    </row>
    <row r="913" spans="1:2">
      <c r="A913">
        <f>'Customers'!J913</f>
        <v>41</v>
      </c>
      <c r="B913" t="str">
        <f>IFERROR(AVERAGEIF('SaaS_Financials '!$B$2:$B$1101,'Customers'!A913,'SaaS_Financials '!$L$2:$L$1101),"")</f>
        <v/>
      </c>
    </row>
    <row r="914" spans="1:2">
      <c r="A914">
        <f>'Customers'!J914</f>
        <v>65</v>
      </c>
      <c r="B914" t="str">
        <f>IFERROR(AVERAGEIF('SaaS_Financials '!$B$2:$B$1101,'Customers'!A914,'SaaS_Financials '!$L$2:$L$1101),"")</f>
        <v/>
      </c>
    </row>
    <row r="915" spans="1:2">
      <c r="A915">
        <f>'Customers'!J915</f>
        <v>94</v>
      </c>
      <c r="B915">
        <f>IFERROR(AVERAGEIF('SaaS_Financials '!$B$2:$B$1101,'Customers'!A915,'SaaS_Financials '!$L$2:$L$1101),"")</f>
        <v>8.61</v>
      </c>
    </row>
    <row r="916" spans="1:2">
      <c r="A916">
        <f>'Customers'!J916</f>
        <v>2</v>
      </c>
      <c r="B916">
        <f>IFERROR(AVERAGEIF('SaaS_Financials '!$B$2:$B$1101,'Customers'!A916,'SaaS_Financials '!$L$2:$L$1101),"")</f>
        <v>7.2549999999999999</v>
      </c>
    </row>
    <row r="917" spans="1:2">
      <c r="A917">
        <f>'Customers'!J917</f>
        <v>86</v>
      </c>
      <c r="B917" t="str">
        <f>IFERROR(AVERAGEIF('SaaS_Financials '!$B$2:$B$1101,'Customers'!A917,'SaaS_Financials '!$L$2:$L$1101),"")</f>
        <v/>
      </c>
    </row>
    <row r="918" spans="1:2">
      <c r="A918">
        <f>'Customers'!J918</f>
        <v>68</v>
      </c>
      <c r="B918">
        <f>IFERROR(AVERAGEIF('SaaS_Financials '!$B$2:$B$1101,'Customers'!A918,'SaaS_Financials '!$L$2:$L$1101),"")</f>
        <v>11.62</v>
      </c>
    </row>
    <row r="919" spans="1:2">
      <c r="A919">
        <f>'Customers'!J919</f>
        <v>0</v>
      </c>
      <c r="B919" t="str">
        <f>IFERROR(AVERAGEIF('SaaS_Financials '!$B$2:$B$1101,'Customers'!A919,'SaaS_Financials '!$L$2:$L$1101),"")</f>
        <v/>
      </c>
    </row>
    <row r="920" spans="1:2">
      <c r="A920">
        <f>'Customers'!J920</f>
        <v>0</v>
      </c>
      <c r="B920" t="str">
        <f>IFERROR(AVERAGEIF('SaaS_Financials '!$B$2:$B$1101,'Customers'!A920,'SaaS_Financials '!$L$2:$L$1101),"")</f>
        <v/>
      </c>
    </row>
    <row r="921" spans="1:2">
      <c r="A921">
        <f>'Customers'!J921</f>
        <v>0</v>
      </c>
      <c r="B921" t="str">
        <f>IFERROR(AVERAGEIF('SaaS_Financials '!$B$2:$B$1101,'Customers'!A921,'SaaS_Financials '!$L$2:$L$1101),"")</f>
        <v/>
      </c>
    </row>
    <row r="922" spans="1:2">
      <c r="A922">
        <f>'Customers'!J922</f>
        <v>0</v>
      </c>
      <c r="B922" t="str">
        <f>IFERROR(AVERAGEIF('SaaS_Financials '!$B$2:$B$1101,'Customers'!A922,'SaaS_Financials '!$L$2:$L$1101),"")</f>
        <v/>
      </c>
    </row>
    <row r="923" spans="1:2">
      <c r="A923">
        <f>'Customers'!J923</f>
        <v>0</v>
      </c>
      <c r="B923">
        <f>IFERROR(AVERAGEIF('SaaS_Financials '!$B$2:$B$1101,'Customers'!A923,'SaaS_Financials '!$L$2:$L$1101),"")</f>
        <v>5.52</v>
      </c>
    </row>
    <row r="924" spans="1:2">
      <c r="A924">
        <f>'Customers'!J924</f>
        <v>66</v>
      </c>
      <c r="B924" t="str">
        <f>IFERROR(AVERAGEIF('SaaS_Financials '!$B$2:$B$1101,'Customers'!A924,'SaaS_Financials '!$L$2:$L$1101),"")</f>
        <v/>
      </c>
    </row>
    <row r="925" spans="1:2">
      <c r="A925">
        <f>'Customers'!J925</f>
        <v>66</v>
      </c>
      <c r="B925" t="str">
        <f>IFERROR(AVERAGEIF('SaaS_Financials '!$B$2:$B$1101,'Customers'!A925,'SaaS_Financials '!$L$2:$L$1101),"")</f>
        <v/>
      </c>
    </row>
    <row r="926" spans="1:2">
      <c r="A926">
        <f>'Customers'!J926</f>
        <v>79</v>
      </c>
      <c r="B926">
        <f>IFERROR(AVERAGEIF('SaaS_Financials '!$B$2:$B$1101,'Customers'!A926,'SaaS_Financials '!$L$2:$L$1101),"")</f>
        <v>11.45</v>
      </c>
    </row>
    <row r="927" spans="1:2">
      <c r="A927">
        <f>'Customers'!J927</f>
        <v>0</v>
      </c>
      <c r="B927">
        <f>IFERROR(AVERAGEIF('SaaS_Financials '!$B$2:$B$1101,'Customers'!A927,'SaaS_Financials '!$L$2:$L$1101),"")</f>
        <v>8.08</v>
      </c>
    </row>
    <row r="928" spans="1:2">
      <c r="A928">
        <f>'Customers'!J928</f>
        <v>17</v>
      </c>
      <c r="B928">
        <f>IFERROR(AVERAGEIF('SaaS_Financials '!$B$2:$B$1101,'Customers'!A928,'SaaS_Financials '!$L$2:$L$1101),"")</f>
        <v>2.1</v>
      </c>
    </row>
    <row r="929" spans="1:2">
      <c r="A929">
        <f>'Customers'!J929</f>
        <v>12</v>
      </c>
      <c r="B929" t="str">
        <f>IFERROR(AVERAGEIF('SaaS_Financials '!$B$2:$B$1101,'Customers'!A929,'SaaS_Financials '!$L$2:$L$1101),"")</f>
        <v/>
      </c>
    </row>
    <row r="930" spans="1:2">
      <c r="A930">
        <f>'Customers'!J930</f>
        <v>13</v>
      </c>
      <c r="B930" t="str">
        <f>IFERROR(AVERAGEIF('SaaS_Financials '!$B$2:$B$1101,'Customers'!A930,'SaaS_Financials '!$L$2:$L$1101),"")</f>
        <v/>
      </c>
    </row>
    <row r="931" spans="1:2">
      <c r="A931">
        <f>'Customers'!J931</f>
        <v>16</v>
      </c>
      <c r="B931">
        <f>IFERROR(AVERAGEIF('SaaS_Financials '!$B$2:$B$1101,'Customers'!A931,'SaaS_Financials '!$L$2:$L$1101),"")</f>
        <v>11</v>
      </c>
    </row>
    <row r="932" spans="1:2">
      <c r="A932">
        <f>'Customers'!J932</f>
        <v>4</v>
      </c>
      <c r="B932">
        <f>IFERROR(AVERAGEIF('SaaS_Financials '!$B$2:$B$1101,'Customers'!A932,'SaaS_Financials '!$L$2:$L$1101),"")</f>
        <v>7.55</v>
      </c>
    </row>
    <row r="933" spans="1:2">
      <c r="A933">
        <f>'Customers'!J933</f>
        <v>73</v>
      </c>
      <c r="B933">
        <f>IFERROR(AVERAGEIF('SaaS_Financials '!$B$2:$B$1101,'Customers'!A933,'SaaS_Financials '!$L$2:$L$1101),"")</f>
        <v>5.86</v>
      </c>
    </row>
    <row r="934" spans="1:2">
      <c r="A934">
        <f>'Customers'!J934</f>
        <v>23</v>
      </c>
      <c r="B934" t="str">
        <f>IFERROR(AVERAGEIF('SaaS_Financials '!$B$2:$B$1101,'Customers'!A934,'SaaS_Financials '!$L$2:$L$1101),"")</f>
        <v/>
      </c>
    </row>
    <row r="935" spans="1:2">
      <c r="A935">
        <f>'Customers'!J935</f>
        <v>0</v>
      </c>
      <c r="B935" t="str">
        <f>IFERROR(AVERAGEIF('SaaS_Financials '!$B$2:$B$1101,'Customers'!A935,'SaaS_Financials '!$L$2:$L$1101),"")</f>
        <v/>
      </c>
    </row>
    <row r="936" spans="1:2">
      <c r="A936">
        <f>'Customers'!J936</f>
        <v>64</v>
      </c>
      <c r="B936" t="str">
        <f>IFERROR(AVERAGEIF('SaaS_Financials '!$B$2:$B$1101,'Customers'!A936,'SaaS_Financials '!$L$2:$L$1101),"")</f>
        <v/>
      </c>
    </row>
    <row r="937" spans="1:2">
      <c r="A937">
        <f>'Customers'!J937</f>
        <v>0</v>
      </c>
      <c r="B937" t="str">
        <f>IFERROR(AVERAGEIF('SaaS_Financials '!$B$2:$B$1101,'Customers'!A937,'SaaS_Financials '!$L$2:$L$1101),"")</f>
        <v/>
      </c>
    </row>
    <row r="938" spans="1:2">
      <c r="A938">
        <f>'Customers'!J938</f>
        <v>79</v>
      </c>
      <c r="B938" t="str">
        <f>IFERROR(AVERAGEIF('SaaS_Financials '!$B$2:$B$1101,'Customers'!A938,'SaaS_Financials '!$L$2:$L$1101),"")</f>
        <v/>
      </c>
    </row>
    <row r="939" spans="1:2">
      <c r="A939">
        <f>'Customers'!J939</f>
        <v>0</v>
      </c>
      <c r="B939">
        <f>IFERROR(AVERAGEIF('SaaS_Financials '!$B$2:$B$1101,'Customers'!A939,'SaaS_Financials '!$L$2:$L$1101),"")</f>
        <v>6.91</v>
      </c>
    </row>
    <row r="940" spans="1:2">
      <c r="A940">
        <f>'Customers'!J940</f>
        <v>93</v>
      </c>
      <c r="B940">
        <f>IFERROR(AVERAGEIF('SaaS_Financials '!$B$2:$B$1101,'Customers'!A940,'SaaS_Financials '!$L$2:$L$1101),"")</f>
        <v>3.81</v>
      </c>
    </row>
    <row r="941" spans="1:2">
      <c r="A941">
        <f>'Customers'!J941</f>
        <v>24</v>
      </c>
      <c r="B941">
        <f>IFERROR(AVERAGEIF('SaaS_Financials '!$B$2:$B$1101,'Customers'!A941,'SaaS_Financials '!$L$2:$L$1101),"")</f>
        <v>3.93</v>
      </c>
    </row>
    <row r="942" spans="1:2">
      <c r="A942">
        <f>'Customers'!J942</f>
        <v>26</v>
      </c>
      <c r="B942">
        <f>IFERROR(AVERAGEIF('SaaS_Financials '!$B$2:$B$1101,'Customers'!A942,'SaaS_Financials '!$L$2:$L$1101),"")</f>
        <v>8.16</v>
      </c>
    </row>
    <row r="943" spans="1:2">
      <c r="A943">
        <f>'Customers'!J943</f>
        <v>56</v>
      </c>
      <c r="B943">
        <f>IFERROR(AVERAGEIF('SaaS_Financials '!$B$2:$B$1101,'Customers'!A943,'SaaS_Financials '!$L$2:$L$1101),"")</f>
        <v>0.7</v>
      </c>
    </row>
    <row r="944" spans="1:2">
      <c r="A944">
        <f>'Customers'!J944</f>
        <v>0</v>
      </c>
      <c r="B944" t="str">
        <f>IFERROR(AVERAGEIF('SaaS_Financials '!$B$2:$B$1101,'Customers'!A944,'SaaS_Financials '!$L$2:$L$1101),"")</f>
        <v/>
      </c>
    </row>
    <row r="945" spans="1:2">
      <c r="A945">
        <f>'Customers'!J945</f>
        <v>76</v>
      </c>
      <c r="B945">
        <f>IFERROR(AVERAGEIF('SaaS_Financials '!$B$2:$B$1101,'Customers'!A945,'SaaS_Financials '!$L$2:$L$1101),"")</f>
        <v>1.69</v>
      </c>
    </row>
    <row r="946" spans="1:2">
      <c r="A946">
        <f>'Customers'!J946</f>
        <v>32</v>
      </c>
      <c r="B946">
        <f>IFERROR(AVERAGEIF('SaaS_Financials '!$B$2:$B$1101,'Customers'!A946,'SaaS_Financials '!$L$2:$L$1101),"")</f>
        <v>5.17</v>
      </c>
    </row>
    <row r="947" spans="1:2">
      <c r="A947">
        <f>'Customers'!J947</f>
        <v>28</v>
      </c>
      <c r="B947" t="str">
        <f>IFERROR(AVERAGEIF('SaaS_Financials '!$B$2:$B$1101,'Customers'!A947,'SaaS_Financials '!$L$2:$L$1101),"")</f>
        <v/>
      </c>
    </row>
    <row r="948" spans="1:2">
      <c r="A948">
        <f>'Customers'!J948</f>
        <v>0</v>
      </c>
      <c r="B948">
        <f>IFERROR(AVERAGEIF('SaaS_Financials '!$B$2:$B$1101,'Customers'!A948,'SaaS_Financials '!$L$2:$L$1101),"")</f>
        <v>9.2249999999999996</v>
      </c>
    </row>
    <row r="949" spans="1:2">
      <c r="A949">
        <f>'Customers'!J949</f>
        <v>91</v>
      </c>
      <c r="B949">
        <f>IFERROR(AVERAGEIF('SaaS_Financials '!$B$2:$B$1101,'Customers'!A949,'SaaS_Financials '!$L$2:$L$1101),"")</f>
        <v>8.7099999999999991</v>
      </c>
    </row>
    <row r="950" spans="1:2">
      <c r="A950">
        <f>'Customers'!J950</f>
        <v>3</v>
      </c>
      <c r="B950" t="str">
        <f>IFERROR(AVERAGEIF('SaaS_Financials '!$B$2:$B$1101,'Customers'!A950,'SaaS_Financials '!$L$2:$L$1101),"")</f>
        <v/>
      </c>
    </row>
    <row r="951" spans="1:2">
      <c r="A951">
        <f>'Customers'!J951</f>
        <v>45</v>
      </c>
      <c r="B951">
        <f>IFERROR(AVERAGEIF('SaaS_Financials '!$B$2:$B$1101,'Customers'!A951,'SaaS_Financials '!$L$2:$L$1101),"")</f>
        <v>6.8</v>
      </c>
    </row>
    <row r="952" spans="1:2">
      <c r="A952">
        <f>'Customers'!J952</f>
        <v>26</v>
      </c>
      <c r="B952">
        <f>IFERROR(AVERAGEIF('SaaS_Financials '!$B$2:$B$1101,'Customers'!A952,'SaaS_Financials '!$L$2:$L$1101),"")</f>
        <v>3.58</v>
      </c>
    </row>
    <row r="953" spans="1:2">
      <c r="A953">
        <f>'Customers'!J953</f>
        <v>0</v>
      </c>
      <c r="B953">
        <f>IFERROR(AVERAGEIF('SaaS_Financials '!$B$2:$B$1101,'Customers'!A953,'SaaS_Financials '!$L$2:$L$1101),"")</f>
        <v>3.87</v>
      </c>
    </row>
    <row r="954" spans="1:2">
      <c r="A954">
        <f>'Customers'!J954</f>
        <v>90</v>
      </c>
      <c r="B954">
        <f>IFERROR(AVERAGEIF('SaaS_Financials '!$B$2:$B$1101,'Customers'!A954,'SaaS_Financials '!$L$2:$L$1101),"")</f>
        <v>2.9649999999999999</v>
      </c>
    </row>
    <row r="955" spans="1:2">
      <c r="A955">
        <f>'Customers'!J955</f>
        <v>82</v>
      </c>
      <c r="B955">
        <f>IFERROR(AVERAGEIF('SaaS_Financials '!$B$2:$B$1101,'Customers'!A955,'SaaS_Financials '!$L$2:$L$1101),"")</f>
        <v>8.9700000000000006</v>
      </c>
    </row>
    <row r="956" spans="1:2">
      <c r="A956">
        <f>'Customers'!J956</f>
        <v>33</v>
      </c>
      <c r="B956" t="str">
        <f>IFERROR(AVERAGEIF('SaaS_Financials '!$B$2:$B$1101,'Customers'!A956,'SaaS_Financials '!$L$2:$L$1101),"")</f>
        <v/>
      </c>
    </row>
    <row r="957" spans="1:2">
      <c r="A957">
        <f>'Customers'!J957</f>
        <v>56</v>
      </c>
      <c r="B957" t="str">
        <f>IFERROR(AVERAGEIF('SaaS_Financials '!$B$2:$B$1101,'Customers'!A957,'SaaS_Financials '!$L$2:$L$1101),"")</f>
        <v/>
      </c>
    </row>
    <row r="958" spans="1:2">
      <c r="A958">
        <f>'Customers'!J958</f>
        <v>28</v>
      </c>
      <c r="B958">
        <f>IFERROR(AVERAGEIF('SaaS_Financials '!$B$2:$B$1101,'Customers'!A958,'SaaS_Financials '!$L$2:$L$1101),"")</f>
        <v>7.32</v>
      </c>
    </row>
    <row r="959" spans="1:2">
      <c r="A959">
        <f>'Customers'!J959</f>
        <v>24</v>
      </c>
      <c r="B959" t="str">
        <f>IFERROR(AVERAGEIF('SaaS_Financials '!$B$2:$B$1101,'Customers'!A959,'SaaS_Financials '!$L$2:$L$1101),"")</f>
        <v/>
      </c>
    </row>
    <row r="960" spans="1:2">
      <c r="A960">
        <f>'Customers'!J960</f>
        <v>69</v>
      </c>
      <c r="B960" t="str">
        <f>IFERROR(AVERAGEIF('SaaS_Financials '!$B$2:$B$1101,'Customers'!A960,'SaaS_Financials '!$L$2:$L$1101),"")</f>
        <v/>
      </c>
    </row>
    <row r="961" spans="1:2">
      <c r="A961">
        <f>'Customers'!J961</f>
        <v>60</v>
      </c>
      <c r="B961" t="str">
        <f>IFERROR(AVERAGEIF('SaaS_Financials '!$B$2:$B$1101,'Customers'!A961,'SaaS_Financials '!$L$2:$L$1101),"")</f>
        <v/>
      </c>
    </row>
    <row r="962" spans="1:2">
      <c r="A962">
        <f>'Customers'!J962</f>
        <v>63</v>
      </c>
      <c r="B962" t="str">
        <f>IFERROR(AVERAGEIF('SaaS_Financials '!$B$2:$B$1101,'Customers'!A962,'SaaS_Financials '!$L$2:$L$1101),"")</f>
        <v/>
      </c>
    </row>
    <row r="963" spans="1:2">
      <c r="A963">
        <f>'Customers'!J963</f>
        <v>0</v>
      </c>
      <c r="B963">
        <f>IFERROR(AVERAGEIF('SaaS_Financials '!$B$2:$B$1101,'Customers'!A963,'SaaS_Financials '!$L$2:$L$1101),"")</f>
        <v>7.11</v>
      </c>
    </row>
    <row r="964" spans="1:2">
      <c r="A964">
        <f>'Customers'!J964</f>
        <v>84</v>
      </c>
      <c r="B964" t="str">
        <f>IFERROR(AVERAGEIF('SaaS_Financials '!$B$2:$B$1101,'Customers'!A964,'SaaS_Financials '!$L$2:$L$1101),"")</f>
        <v/>
      </c>
    </row>
    <row r="965" spans="1:2">
      <c r="A965">
        <f>'Customers'!J965</f>
        <v>0</v>
      </c>
      <c r="B965" t="str">
        <f>IFERROR(AVERAGEIF('SaaS_Financials '!$B$2:$B$1101,'Customers'!A965,'SaaS_Financials '!$L$2:$L$1101),"")</f>
        <v/>
      </c>
    </row>
    <row r="966" spans="1:2">
      <c r="A966">
        <f>'Customers'!J966</f>
        <v>76</v>
      </c>
      <c r="B966">
        <f>IFERROR(AVERAGEIF('SaaS_Financials '!$B$2:$B$1101,'Customers'!A966,'SaaS_Financials '!$L$2:$L$1101),"")</f>
        <v>7.5200000000000005</v>
      </c>
    </row>
    <row r="967" spans="1:2">
      <c r="A967">
        <f>'Customers'!J967</f>
        <v>87</v>
      </c>
      <c r="B967">
        <f>IFERROR(AVERAGEIF('SaaS_Financials '!$B$2:$B$1101,'Customers'!A967,'SaaS_Financials '!$L$2:$L$1101),"")</f>
        <v>3.8650000000000002</v>
      </c>
    </row>
    <row r="968" spans="1:2">
      <c r="A968">
        <f>'Customers'!J968</f>
        <v>0</v>
      </c>
      <c r="B968">
        <f>IFERROR(AVERAGEIF('SaaS_Financials '!$B$2:$B$1101,'Customers'!A968,'SaaS_Financials '!$L$2:$L$1101),"")</f>
        <v>7.54</v>
      </c>
    </row>
    <row r="969" spans="1:2">
      <c r="A969">
        <f>'Customers'!J969</f>
        <v>7</v>
      </c>
      <c r="B969" t="str">
        <f>IFERROR(AVERAGEIF('SaaS_Financials '!$B$2:$B$1101,'Customers'!A969,'SaaS_Financials '!$L$2:$L$1101),"")</f>
        <v/>
      </c>
    </row>
    <row r="970" spans="1:2">
      <c r="A970">
        <f>'Customers'!J970</f>
        <v>72</v>
      </c>
      <c r="B970">
        <f>IFERROR(AVERAGEIF('SaaS_Financials '!$B$2:$B$1101,'Customers'!A970,'SaaS_Financials '!$L$2:$L$1101),"")</f>
        <v>10.74</v>
      </c>
    </row>
    <row r="971" spans="1:2">
      <c r="A971">
        <f>'Customers'!J971</f>
        <v>19</v>
      </c>
      <c r="B971">
        <f>IFERROR(AVERAGEIF('SaaS_Financials '!$B$2:$B$1101,'Customers'!A971,'SaaS_Financials '!$L$2:$L$1101),"")</f>
        <v>8.9499999999999993</v>
      </c>
    </row>
    <row r="972" spans="1:2">
      <c r="A972">
        <f>'Customers'!J972</f>
        <v>0</v>
      </c>
      <c r="B972" t="str">
        <f>IFERROR(AVERAGEIF('SaaS_Financials '!$B$2:$B$1101,'Customers'!A972,'SaaS_Financials '!$L$2:$L$1101),"")</f>
        <v/>
      </c>
    </row>
    <row r="973" spans="1:2">
      <c r="A973">
        <f>'Customers'!J973</f>
        <v>78</v>
      </c>
      <c r="B973">
        <f>IFERROR(AVERAGEIF('SaaS_Financials '!$B$2:$B$1101,'Customers'!A973,'SaaS_Financials '!$L$2:$L$1101),"")</f>
        <v>7.9550000000000001</v>
      </c>
    </row>
    <row r="974" spans="1:2">
      <c r="A974">
        <f>'Customers'!J974</f>
        <v>0</v>
      </c>
      <c r="B974" t="str">
        <f>IFERROR(AVERAGEIF('SaaS_Financials '!$B$2:$B$1101,'Customers'!A974,'SaaS_Financials '!$L$2:$L$1101),"")</f>
        <v/>
      </c>
    </row>
    <row r="975" spans="1:2">
      <c r="A975">
        <f>'Customers'!J975</f>
        <v>67</v>
      </c>
      <c r="B975">
        <f>IFERROR(AVERAGEIF('SaaS_Financials '!$B$2:$B$1101,'Customers'!A975,'SaaS_Financials '!$L$2:$L$1101),"")</f>
        <v>7.14</v>
      </c>
    </row>
    <row r="976" spans="1:2">
      <c r="A976">
        <f>'Customers'!J976</f>
        <v>0</v>
      </c>
      <c r="B976" t="str">
        <f>IFERROR(AVERAGEIF('SaaS_Financials '!$B$2:$B$1101,'Customers'!A976,'SaaS_Financials '!$L$2:$L$1101),"")</f>
        <v/>
      </c>
    </row>
    <row r="977" spans="1:2">
      <c r="A977">
        <f>'Customers'!J977</f>
        <v>98</v>
      </c>
      <c r="B977" t="str">
        <f>IFERROR(AVERAGEIF('SaaS_Financials '!$B$2:$B$1101,'Customers'!A977,'SaaS_Financials '!$L$2:$L$1101),"")</f>
        <v/>
      </c>
    </row>
    <row r="978" spans="1:2">
      <c r="A978">
        <f>'Customers'!J978</f>
        <v>0</v>
      </c>
      <c r="B978">
        <f>IFERROR(AVERAGEIF('SaaS_Financials '!$B$2:$B$1101,'Customers'!A978,'SaaS_Financials '!$L$2:$L$1101),"")</f>
        <v>10.62</v>
      </c>
    </row>
    <row r="979" spans="1:2">
      <c r="A979">
        <f>'Customers'!J979</f>
        <v>0</v>
      </c>
      <c r="B979" t="str">
        <f>IFERROR(AVERAGEIF('SaaS_Financials '!$B$2:$B$1101,'Customers'!A979,'SaaS_Financials '!$L$2:$L$1101),"")</f>
        <v/>
      </c>
    </row>
    <row r="980" spans="1:2">
      <c r="A980">
        <f>'Customers'!J980</f>
        <v>0</v>
      </c>
      <c r="B980" t="str">
        <f>IFERROR(AVERAGEIF('SaaS_Financials '!$B$2:$B$1101,'Customers'!A980,'SaaS_Financials '!$L$2:$L$1101),"")</f>
        <v/>
      </c>
    </row>
    <row r="981" spans="1:2">
      <c r="A981">
        <f>'Customers'!J981</f>
        <v>49</v>
      </c>
      <c r="B981" t="str">
        <f>IFERROR(AVERAGEIF('SaaS_Financials '!$B$2:$B$1101,'Customers'!A981,'SaaS_Financials '!$L$2:$L$1101),"")</f>
        <v/>
      </c>
    </row>
    <row r="982" spans="1:2">
      <c r="A982">
        <f>'Customers'!J982</f>
        <v>90</v>
      </c>
      <c r="B982">
        <f>IFERROR(AVERAGEIF('SaaS_Financials '!$B$2:$B$1101,'Customers'!A982,'SaaS_Financials '!$L$2:$L$1101),"")</f>
        <v>5.9</v>
      </c>
    </row>
    <row r="983" spans="1:2">
      <c r="A983">
        <f>'Customers'!J983</f>
        <v>0</v>
      </c>
      <c r="B983">
        <f>IFERROR(AVERAGEIF('SaaS_Financials '!$B$2:$B$1101,'Customers'!A983,'SaaS_Financials '!$L$2:$L$1101),"")</f>
        <v>2.5</v>
      </c>
    </row>
    <row r="984" spans="1:2">
      <c r="A984">
        <f>'Customers'!J984</f>
        <v>14</v>
      </c>
      <c r="B984">
        <f>IFERROR(AVERAGEIF('SaaS_Financials '!$B$2:$B$1101,'Customers'!A984,'SaaS_Financials '!$L$2:$L$1101),"")</f>
        <v>7.39</v>
      </c>
    </row>
    <row r="985" spans="1:2">
      <c r="A985">
        <f>'Customers'!J985</f>
        <v>13</v>
      </c>
      <c r="B985">
        <f>IFERROR(AVERAGEIF('SaaS_Financials '!$B$2:$B$1101,'Customers'!A985,'SaaS_Financials '!$L$2:$L$1101),"")</f>
        <v>7.1599999999999993</v>
      </c>
    </row>
    <row r="986" spans="1:2">
      <c r="A986">
        <f>'Customers'!J986</f>
        <v>0</v>
      </c>
      <c r="B986" t="str">
        <f>IFERROR(AVERAGEIF('SaaS_Financials '!$B$2:$B$1101,'Customers'!A986,'SaaS_Financials '!$L$2:$L$1101),"")</f>
        <v/>
      </c>
    </row>
    <row r="987" spans="1:2">
      <c r="A987">
        <f>'Customers'!J987</f>
        <v>0</v>
      </c>
      <c r="B987">
        <f>IFERROR(AVERAGEIF('SaaS_Financials '!$B$2:$B$1101,'Customers'!A987,'SaaS_Financials '!$L$2:$L$1101),"")</f>
        <v>9.92</v>
      </c>
    </row>
    <row r="988" spans="1:2">
      <c r="A988">
        <f>'Customers'!J988</f>
        <v>59</v>
      </c>
      <c r="B988">
        <f>IFERROR(AVERAGEIF('SaaS_Financials '!$B$2:$B$1101,'Customers'!A988,'SaaS_Financials '!$L$2:$L$1101),"")</f>
        <v>3.51</v>
      </c>
    </row>
    <row r="989" spans="1:2">
      <c r="A989">
        <f>'Customers'!J989</f>
        <v>0</v>
      </c>
      <c r="B989">
        <f>IFERROR(AVERAGEIF('SaaS_Financials '!$B$2:$B$1101,'Customers'!A989,'SaaS_Financials '!$L$2:$L$1101),"")</f>
        <v>8.9733333333333345</v>
      </c>
    </row>
    <row r="990" spans="1:2">
      <c r="A990">
        <f>'Customers'!J990</f>
        <v>8</v>
      </c>
      <c r="B990">
        <f>IFERROR(AVERAGEIF('SaaS_Financials '!$B$2:$B$1101,'Customers'!A990,'SaaS_Financials '!$L$2:$L$1101),"")</f>
        <v>5.9849999999999994</v>
      </c>
    </row>
    <row r="991" spans="1:2">
      <c r="A991">
        <f>'Customers'!J991</f>
        <v>0</v>
      </c>
      <c r="B991" t="str">
        <f>IFERROR(AVERAGEIF('SaaS_Financials '!$B$2:$B$1101,'Customers'!A991,'SaaS_Financials '!$L$2:$L$1101),"")</f>
        <v/>
      </c>
    </row>
    <row r="992" spans="1:2">
      <c r="A992">
        <f>'Customers'!J992</f>
        <v>73</v>
      </c>
      <c r="B992" t="str">
        <f>IFERROR(AVERAGEIF('SaaS_Financials '!$B$2:$B$1101,'Customers'!A992,'SaaS_Financials '!$L$2:$L$1101),"")</f>
        <v/>
      </c>
    </row>
    <row r="993" spans="1:2">
      <c r="A993">
        <f>'Customers'!J993</f>
        <v>19</v>
      </c>
      <c r="B993">
        <f>IFERROR(AVERAGEIF('SaaS_Financials '!$B$2:$B$1101,'Customers'!A993,'SaaS_Financials '!$L$2:$L$1101),"")</f>
        <v>7.13</v>
      </c>
    </row>
    <row r="994" spans="1:2">
      <c r="A994">
        <f>'Customers'!J994</f>
        <v>38</v>
      </c>
      <c r="B994">
        <f>IFERROR(AVERAGEIF('SaaS_Financials '!$B$2:$B$1101,'Customers'!A994,'SaaS_Financials '!$L$2:$L$1101),"")</f>
        <v>6.61</v>
      </c>
    </row>
    <row r="995" spans="1:2">
      <c r="A995">
        <f>'Customers'!J995</f>
        <v>53</v>
      </c>
      <c r="B995">
        <f>IFERROR(AVERAGEIF('SaaS_Financials '!$B$2:$B$1101,'Customers'!A995,'SaaS_Financials '!$L$2:$L$1101),"")</f>
        <v>8.31</v>
      </c>
    </row>
    <row r="996" spans="1:2">
      <c r="A996">
        <f>'Customers'!J996</f>
        <v>24</v>
      </c>
      <c r="B996">
        <f>IFERROR(AVERAGEIF('SaaS_Financials '!$B$2:$B$1101,'Customers'!A996,'SaaS_Financials '!$L$2:$L$1101),"")</f>
        <v>11.14</v>
      </c>
    </row>
    <row r="997" spans="1:2">
      <c r="A997">
        <f>'Customers'!J997</f>
        <v>57</v>
      </c>
      <c r="B997">
        <f>IFERROR(AVERAGEIF('SaaS_Financials '!$B$2:$B$1101,'Customers'!A997,'SaaS_Financials '!$L$2:$L$1101),"")</f>
        <v>3.36</v>
      </c>
    </row>
    <row r="998" spans="1:2">
      <c r="A998">
        <f>'Customers'!J998</f>
        <v>88</v>
      </c>
      <c r="B998">
        <f>IFERROR(AVERAGEIF('SaaS_Financials '!$B$2:$B$1101,'Customers'!A998,'SaaS_Financials '!$L$2:$L$1101),"")</f>
        <v>4.5</v>
      </c>
    </row>
    <row r="999" spans="1:2">
      <c r="A999">
        <f>'Customers'!J999</f>
        <v>31</v>
      </c>
      <c r="B999">
        <f>IFERROR(AVERAGEIF('SaaS_Financials '!$B$2:$B$1101,'Customers'!A999,'SaaS_Financials '!$L$2:$L$1101),"")</f>
        <v>4.0599999999999996</v>
      </c>
    </row>
    <row r="1000" spans="1:2">
      <c r="A1000">
        <f>'Customers'!J1000</f>
        <v>6</v>
      </c>
      <c r="B1000">
        <f>IFERROR(AVERAGEIF('SaaS_Financials '!$B$2:$B$1101,'Customers'!A1000,'SaaS_Financials '!$L$2:$L$1101),"")</f>
        <v>5.41</v>
      </c>
    </row>
    <row r="1001" spans="1:2">
      <c r="A1001">
        <f>'Customers'!J1001</f>
        <v>0</v>
      </c>
      <c r="B1001">
        <f>IFERROR(AVERAGEIF('SaaS_Financials '!$B$2:$B$1101,'Customers'!A1001,'SaaS_Financials '!$L$2:$L$1101),"")</f>
        <v>0.96</v>
      </c>
    </row>
    <row r="1002" spans="1:2">
      <c r="A1002">
        <f>'Customers'!J1002</f>
        <v>20</v>
      </c>
      <c r="B1002" t="str">
        <f>IFERROR(AVERAGEIF('SaaS_Financials '!$B$2:$B$1101,'Customers'!A1002,'SaaS_Financials '!$L$2:$L$1101),"")</f>
        <v/>
      </c>
    </row>
    <row r="1003" spans="1:2">
      <c r="A1003">
        <f>'Customers'!J1003</f>
        <v>48</v>
      </c>
      <c r="B1003">
        <f>IFERROR(AVERAGEIF('SaaS_Financials '!$B$2:$B$1101,'Customers'!A1003,'SaaS_Financials '!$L$2:$L$1101),"")</f>
        <v>6.73</v>
      </c>
    </row>
    <row r="1004" spans="1:2">
      <c r="A1004">
        <f>'Customers'!J1004</f>
        <v>0</v>
      </c>
      <c r="B1004">
        <f>IFERROR(AVERAGEIF('SaaS_Financials '!$B$2:$B$1101,'Customers'!A1004,'SaaS_Financials '!$L$2:$L$1101),"")</f>
        <v>4.46</v>
      </c>
    </row>
    <row r="1005" spans="1:2">
      <c r="A1005">
        <f>'Customers'!J1005</f>
        <v>85</v>
      </c>
      <c r="B1005">
        <f>IFERROR(AVERAGEIF('SaaS_Financials '!$B$2:$B$1101,'Customers'!A1005,'SaaS_Financials '!$L$2:$L$1101),"")</f>
        <v>6.59</v>
      </c>
    </row>
    <row r="1006" spans="1:2">
      <c r="A1006">
        <f>'Customers'!J1006</f>
        <v>21</v>
      </c>
      <c r="B1006" t="str">
        <f>IFERROR(AVERAGEIF('SaaS_Financials '!$B$2:$B$1101,'Customers'!A1006,'SaaS_Financials '!$L$2:$L$1101),"")</f>
        <v/>
      </c>
    </row>
    <row r="1007" spans="1:2">
      <c r="A1007">
        <f>'Customers'!J1007</f>
        <v>39</v>
      </c>
      <c r="B1007">
        <f>IFERROR(AVERAGEIF('SaaS_Financials '!$B$2:$B$1101,'Customers'!A1007,'SaaS_Financials '!$L$2:$L$1101),"")</f>
        <v>4.12</v>
      </c>
    </row>
    <row r="1008" spans="1:2">
      <c r="A1008">
        <f>'Customers'!J1008</f>
        <v>1</v>
      </c>
      <c r="B1008">
        <f>IFERROR(AVERAGEIF('SaaS_Financials '!$B$2:$B$1101,'Customers'!A1008,'SaaS_Financials '!$L$2:$L$1101),"")</f>
        <v>1.17</v>
      </c>
    </row>
    <row r="1009" spans="1:2">
      <c r="A1009">
        <f>'Customers'!J1009</f>
        <v>46</v>
      </c>
      <c r="B1009" t="str">
        <f>IFERROR(AVERAGEIF('SaaS_Financials '!$B$2:$B$1101,'Customers'!A1009,'SaaS_Financials '!$L$2:$L$1101),"")</f>
        <v/>
      </c>
    </row>
    <row r="1010" spans="1:2">
      <c r="A1010">
        <f>'Customers'!J1010</f>
        <v>0</v>
      </c>
      <c r="B1010">
        <f>IFERROR(AVERAGEIF('SaaS_Financials '!$B$2:$B$1101,'Customers'!A1010,'SaaS_Financials '!$L$2:$L$1101),"")</f>
        <v>4.41</v>
      </c>
    </row>
    <row r="1011" spans="1:2">
      <c r="A1011">
        <f>'Customers'!J1011</f>
        <v>0</v>
      </c>
      <c r="B1011" t="str">
        <f>IFERROR(AVERAGEIF('SaaS_Financials '!$B$2:$B$1101,'Customers'!A1011,'SaaS_Financials '!$L$2:$L$1101),"")</f>
        <v/>
      </c>
    </row>
    <row r="1012" spans="1:2">
      <c r="A1012">
        <f>'Customers'!J1012</f>
        <v>80</v>
      </c>
      <c r="B1012" t="str">
        <f>IFERROR(AVERAGEIF('SaaS_Financials '!$B$2:$B$1101,'Customers'!A1012,'SaaS_Financials '!$L$2:$L$1101),"")</f>
        <v/>
      </c>
    </row>
    <row r="1013" spans="1:2">
      <c r="A1013">
        <f>'Customers'!J1013</f>
        <v>87</v>
      </c>
      <c r="B1013">
        <f>IFERROR(AVERAGEIF('SaaS_Financials '!$B$2:$B$1101,'Customers'!A1013,'SaaS_Financials '!$L$2:$L$1101),"")</f>
        <v>2.4300000000000002</v>
      </c>
    </row>
    <row r="1014" spans="1:2">
      <c r="A1014">
        <f>'Customers'!J1014</f>
        <v>23</v>
      </c>
      <c r="B1014" t="str">
        <f>IFERROR(AVERAGEIF('SaaS_Financials '!$B$2:$B$1101,'Customers'!A1014,'SaaS_Financials '!$L$2:$L$1101),"")</f>
        <v/>
      </c>
    </row>
    <row r="1015" spans="1:2">
      <c r="A1015">
        <f>'Customers'!J1015</f>
        <v>0</v>
      </c>
      <c r="B1015">
        <f>IFERROR(AVERAGEIF('SaaS_Financials '!$B$2:$B$1101,'Customers'!A1015,'SaaS_Financials '!$L$2:$L$1101),"")</f>
        <v>2.0100000000000002</v>
      </c>
    </row>
    <row r="1016" spans="1:2">
      <c r="A1016">
        <f>'Customers'!J1016</f>
        <v>81</v>
      </c>
      <c r="B1016">
        <f>IFERROR(AVERAGEIF('SaaS_Financials '!$B$2:$B$1101,'Customers'!A1016,'SaaS_Financials '!$L$2:$L$1101),"")</f>
        <v>7.1749999999999998</v>
      </c>
    </row>
    <row r="1017" spans="1:2">
      <c r="A1017">
        <f>'Customers'!J1017</f>
        <v>44</v>
      </c>
      <c r="B1017" t="str">
        <f>IFERROR(AVERAGEIF('SaaS_Financials '!$B$2:$B$1101,'Customers'!A1017,'SaaS_Financials '!$L$2:$L$1101),"")</f>
        <v/>
      </c>
    </row>
    <row r="1018" spans="1:2">
      <c r="A1018">
        <f>'Customers'!J1018</f>
        <v>87</v>
      </c>
      <c r="B1018" t="str">
        <f>IFERROR(AVERAGEIF('SaaS_Financials '!$B$2:$B$1101,'Customers'!A1018,'SaaS_Financials '!$L$2:$L$1101),"")</f>
        <v/>
      </c>
    </row>
    <row r="1019" spans="1:2">
      <c r="A1019">
        <f>'Customers'!J1019</f>
        <v>95</v>
      </c>
      <c r="B1019" t="str">
        <f>IFERROR(AVERAGEIF('SaaS_Financials '!$B$2:$B$1101,'Customers'!A1019,'SaaS_Financials '!$L$2:$L$1101),"")</f>
        <v/>
      </c>
    </row>
    <row r="1020" spans="1:2">
      <c r="A1020">
        <f>'Customers'!J1020</f>
        <v>59</v>
      </c>
      <c r="B1020" t="str">
        <f>IFERROR(AVERAGEIF('SaaS_Financials '!$B$2:$B$1101,'Customers'!A1020,'SaaS_Financials '!$L$2:$L$1101),"")</f>
        <v/>
      </c>
    </row>
    <row r="1021" spans="1:2">
      <c r="A1021">
        <f>'Customers'!J1021</f>
        <v>0</v>
      </c>
      <c r="B1021">
        <f>IFERROR(AVERAGEIF('SaaS_Financials '!$B$2:$B$1101,'Customers'!A1021,'SaaS_Financials '!$L$2:$L$1101),"")</f>
        <v>7.48</v>
      </c>
    </row>
    <row r="1022" spans="1:2">
      <c r="A1022">
        <f>'Customers'!J1022</f>
        <v>38</v>
      </c>
      <c r="B1022" t="str">
        <f>IFERROR(AVERAGEIF('SaaS_Financials '!$B$2:$B$1101,'Customers'!A1022,'SaaS_Financials '!$L$2:$L$1101),"")</f>
        <v/>
      </c>
    </row>
    <row r="1023" spans="1:2">
      <c r="A1023">
        <f>'Customers'!J1023</f>
        <v>45</v>
      </c>
      <c r="B1023">
        <f>IFERROR(AVERAGEIF('SaaS_Financials '!$B$2:$B$1101,'Customers'!A1023,'SaaS_Financials '!$L$2:$L$1101),"")</f>
        <v>7</v>
      </c>
    </row>
    <row r="1024" spans="1:2">
      <c r="A1024">
        <f>'Customers'!J1024</f>
        <v>1</v>
      </c>
      <c r="B1024" t="str">
        <f>IFERROR(AVERAGEIF('SaaS_Financials '!$B$2:$B$1101,'Customers'!A1024,'SaaS_Financials '!$L$2:$L$1101),"")</f>
        <v/>
      </c>
    </row>
    <row r="1025" spans="1:2">
      <c r="A1025">
        <f>'Customers'!J1025</f>
        <v>47</v>
      </c>
      <c r="B1025">
        <f>IFERROR(AVERAGEIF('SaaS_Financials '!$B$2:$B$1101,'Customers'!A1025,'SaaS_Financials '!$L$2:$L$1101),"")</f>
        <v>4.9800000000000004</v>
      </c>
    </row>
    <row r="1026" spans="1:2">
      <c r="A1026">
        <f>'Customers'!J1026</f>
        <v>29</v>
      </c>
      <c r="B1026">
        <f>IFERROR(AVERAGEIF('SaaS_Financials '!$B$2:$B$1101,'Customers'!A1026,'SaaS_Financials '!$L$2:$L$1101),"")</f>
        <v>2.33</v>
      </c>
    </row>
    <row r="1027" spans="1:2">
      <c r="A1027">
        <f>'Customers'!J1027</f>
        <v>29</v>
      </c>
      <c r="B1027" t="str">
        <f>IFERROR(AVERAGEIF('SaaS_Financials '!$B$2:$B$1101,'Customers'!A1027,'SaaS_Financials '!$L$2:$L$1101),"")</f>
        <v/>
      </c>
    </row>
    <row r="1028" spans="1:2">
      <c r="A1028">
        <f>'Customers'!J1028</f>
        <v>10</v>
      </c>
      <c r="B1028">
        <f>IFERROR(AVERAGEIF('SaaS_Financials '!$B$2:$B$1101,'Customers'!A1028,'SaaS_Financials '!$L$2:$L$1101),"")</f>
        <v>1.51</v>
      </c>
    </row>
    <row r="1029" spans="1:2">
      <c r="A1029">
        <f>'Customers'!J1029</f>
        <v>0</v>
      </c>
      <c r="B1029">
        <f>IFERROR(AVERAGEIF('SaaS_Financials '!$B$2:$B$1101,'Customers'!A1029,'SaaS_Financials '!$L$2:$L$1101),"")</f>
        <v>6.63</v>
      </c>
    </row>
    <row r="1030" spans="1:2">
      <c r="A1030">
        <f>'Customers'!J1030</f>
        <v>0</v>
      </c>
      <c r="B1030">
        <f>IFERROR(AVERAGEIF('SaaS_Financials '!$B$2:$B$1101,'Customers'!A1030,'SaaS_Financials '!$L$2:$L$1101),"")</f>
        <v>11.18</v>
      </c>
    </row>
    <row r="1031" spans="1:2">
      <c r="A1031">
        <f>'Customers'!J1031</f>
        <v>0</v>
      </c>
      <c r="B1031" t="str">
        <f>IFERROR(AVERAGEIF('SaaS_Financials '!$B$2:$B$1101,'Customers'!A1031,'SaaS_Financials '!$L$2:$L$1101),"")</f>
        <v/>
      </c>
    </row>
    <row r="1032" spans="1:2">
      <c r="A1032">
        <f>'Customers'!J1032</f>
        <v>48</v>
      </c>
      <c r="B1032" t="str">
        <f>IFERROR(AVERAGEIF('SaaS_Financials '!$B$2:$B$1101,'Customers'!A1032,'SaaS_Financials '!$L$2:$L$1101),"")</f>
        <v/>
      </c>
    </row>
    <row r="1033" spans="1:2">
      <c r="A1033">
        <f>'Customers'!J1033</f>
        <v>41</v>
      </c>
      <c r="B1033">
        <f>IFERROR(AVERAGEIF('SaaS_Financials '!$B$2:$B$1101,'Customers'!A1033,'SaaS_Financials '!$L$2:$L$1101),"")</f>
        <v>0.97</v>
      </c>
    </row>
    <row r="1034" spans="1:2">
      <c r="A1034">
        <f>'Customers'!J1034</f>
        <v>82</v>
      </c>
      <c r="B1034" t="str">
        <f>IFERROR(AVERAGEIF('SaaS_Financials '!$B$2:$B$1101,'Customers'!A1034,'SaaS_Financials '!$L$2:$L$1101),"")</f>
        <v/>
      </c>
    </row>
    <row r="1035" spans="1:2">
      <c r="A1035">
        <f>'Customers'!J1035</f>
        <v>92</v>
      </c>
      <c r="B1035" t="str">
        <f>IFERROR(AVERAGEIF('SaaS_Financials '!$B$2:$B$1101,'Customers'!A1035,'SaaS_Financials '!$L$2:$L$1101),"")</f>
        <v/>
      </c>
    </row>
    <row r="1036" spans="1:2">
      <c r="A1036">
        <f>'Customers'!J1036</f>
        <v>46</v>
      </c>
      <c r="B1036">
        <f>IFERROR(AVERAGEIF('SaaS_Financials '!$B$2:$B$1101,'Customers'!A1036,'SaaS_Financials '!$L$2:$L$1101),"")</f>
        <v>7.2050000000000001</v>
      </c>
    </row>
    <row r="1037" spans="1:2">
      <c r="A1037">
        <f>'Customers'!J1037</f>
        <v>88</v>
      </c>
      <c r="B1037">
        <f>IFERROR(AVERAGEIF('SaaS_Financials '!$B$2:$B$1101,'Customers'!A1037,'SaaS_Financials '!$L$2:$L$1101),"")</f>
        <v>0.62</v>
      </c>
    </row>
    <row r="1038" spans="1:2">
      <c r="A1038">
        <f>'Customers'!J1038</f>
        <v>89</v>
      </c>
      <c r="B1038">
        <f>IFERROR(AVERAGEIF('SaaS_Financials '!$B$2:$B$1101,'Customers'!A1038,'SaaS_Financials '!$L$2:$L$1101),"")</f>
        <v>7.1</v>
      </c>
    </row>
    <row r="1039" spans="1:2">
      <c r="A1039">
        <f>'Customers'!J1039</f>
        <v>2</v>
      </c>
      <c r="B1039" t="str">
        <f>IFERROR(AVERAGEIF('SaaS_Financials '!$B$2:$B$1101,'Customers'!A1039,'SaaS_Financials '!$L$2:$L$1101),"")</f>
        <v/>
      </c>
    </row>
    <row r="1040" spans="1:2">
      <c r="A1040">
        <f>'Customers'!J1040</f>
        <v>0</v>
      </c>
      <c r="B1040">
        <f>IFERROR(AVERAGEIF('SaaS_Financials '!$B$2:$B$1101,'Customers'!A1040,'SaaS_Financials '!$L$2:$L$1101),"")</f>
        <v>5.2166666666666659</v>
      </c>
    </row>
    <row r="1041" spans="1:2">
      <c r="A1041">
        <f>'Customers'!J1041</f>
        <v>36</v>
      </c>
      <c r="B1041">
        <f>IFERROR(AVERAGEIF('SaaS_Financials '!$B$2:$B$1101,'Customers'!A1041,'SaaS_Financials '!$L$2:$L$1101),"")</f>
        <v>6.01</v>
      </c>
    </row>
    <row r="1042" spans="1:2">
      <c r="A1042">
        <f>'Customers'!J1042</f>
        <v>83</v>
      </c>
      <c r="B1042" t="str">
        <f>IFERROR(AVERAGEIF('SaaS_Financials '!$B$2:$B$1101,'Customers'!A1042,'SaaS_Financials '!$L$2:$L$1101),"")</f>
        <v/>
      </c>
    </row>
    <row r="1043" spans="1:2">
      <c r="A1043">
        <f>'Customers'!J1043</f>
        <v>26</v>
      </c>
      <c r="B1043">
        <f>IFERROR(AVERAGEIF('SaaS_Financials '!$B$2:$B$1101,'Customers'!A1043,'SaaS_Financials '!$L$2:$L$1101),"")</f>
        <v>5.36</v>
      </c>
    </row>
    <row r="1044" spans="1:2">
      <c r="A1044">
        <f>'Customers'!J1044</f>
        <v>32</v>
      </c>
      <c r="B1044">
        <f>IFERROR(AVERAGEIF('SaaS_Financials '!$B$2:$B$1101,'Customers'!A1044,'SaaS_Financials '!$L$2:$L$1101),"")</f>
        <v>11.03</v>
      </c>
    </row>
    <row r="1045" spans="1:2">
      <c r="A1045">
        <f>'Customers'!J1045</f>
        <v>50</v>
      </c>
      <c r="B1045">
        <f>IFERROR(AVERAGEIF('SaaS_Financials '!$B$2:$B$1101,'Customers'!A1045,'SaaS_Financials '!$L$2:$L$1101),"")</f>
        <v>7.19</v>
      </c>
    </row>
    <row r="1046" spans="1:2">
      <c r="A1046">
        <f>'Customers'!J1046</f>
        <v>6</v>
      </c>
      <c r="B1046">
        <f>IFERROR(AVERAGEIF('SaaS_Financials '!$B$2:$B$1101,'Customers'!A1046,'SaaS_Financials '!$L$2:$L$1101),"")</f>
        <v>6.4049999999999994</v>
      </c>
    </row>
    <row r="1047" spans="1:2">
      <c r="A1047">
        <f>'Customers'!J1047</f>
        <v>94</v>
      </c>
      <c r="B1047" t="str">
        <f>IFERROR(AVERAGEIF('SaaS_Financials '!$B$2:$B$1101,'Customers'!A1047,'SaaS_Financials '!$L$2:$L$1101),"")</f>
        <v/>
      </c>
    </row>
    <row r="1048" spans="1:2">
      <c r="A1048">
        <f>'Customers'!J1048</f>
        <v>0</v>
      </c>
      <c r="B1048">
        <f>IFERROR(AVERAGEIF('SaaS_Financials '!$B$2:$B$1101,'Customers'!A1048,'SaaS_Financials '!$L$2:$L$1101),"")</f>
        <v>6.09</v>
      </c>
    </row>
    <row r="1049" spans="1:2">
      <c r="A1049">
        <f>'Customers'!J1049</f>
        <v>2</v>
      </c>
      <c r="B1049" t="str">
        <f>IFERROR(AVERAGEIF('SaaS_Financials '!$B$2:$B$1101,'Customers'!A1049,'SaaS_Financials '!$L$2:$L$1101),"")</f>
        <v/>
      </c>
    </row>
    <row r="1050" spans="1:2">
      <c r="A1050">
        <f>'Customers'!J1050</f>
        <v>0</v>
      </c>
      <c r="B1050">
        <f>IFERROR(AVERAGEIF('SaaS_Financials '!$B$2:$B$1101,'Customers'!A1050,'SaaS_Financials '!$L$2:$L$1101),"")</f>
        <v>8.5150000000000006</v>
      </c>
    </row>
    <row r="1051" spans="1:2">
      <c r="A1051">
        <f>'Customers'!J1051</f>
        <v>0</v>
      </c>
      <c r="B1051">
        <f>IFERROR(AVERAGEIF('SaaS_Financials '!$B$2:$B$1101,'Customers'!A1051,'SaaS_Financials '!$L$2:$L$1101),"")</f>
        <v>5.05</v>
      </c>
    </row>
    <row r="1052" spans="1:2">
      <c r="A1052">
        <f>'Customers'!J1052</f>
        <v>0</v>
      </c>
      <c r="B1052" t="str">
        <f>IFERROR(AVERAGEIF('SaaS_Financials '!$B$2:$B$1101,'Customers'!A1052,'SaaS_Financials '!$L$2:$L$1101),"")</f>
        <v/>
      </c>
    </row>
    <row r="1053" spans="1:2">
      <c r="A1053">
        <f>'Customers'!J1053</f>
        <v>18</v>
      </c>
      <c r="B1053">
        <f>IFERROR(AVERAGEIF('SaaS_Financials '!$B$2:$B$1101,'Customers'!A1053,'SaaS_Financials '!$L$2:$L$1101),"")</f>
        <v>0.6</v>
      </c>
    </row>
    <row r="1054" spans="1:2">
      <c r="A1054">
        <f>'Customers'!J1054</f>
        <v>0</v>
      </c>
      <c r="B1054">
        <f>IFERROR(AVERAGEIF('SaaS_Financials '!$B$2:$B$1101,'Customers'!A1054,'SaaS_Financials '!$L$2:$L$1101),"")</f>
        <v>5.43</v>
      </c>
    </row>
    <row r="1055" spans="1:2">
      <c r="A1055">
        <f>'Customers'!J1055</f>
        <v>87</v>
      </c>
      <c r="B1055" t="str">
        <f>IFERROR(AVERAGEIF('SaaS_Financials '!$B$2:$B$1101,'Customers'!A1055,'SaaS_Financials '!$L$2:$L$1101),"")</f>
        <v/>
      </c>
    </row>
    <row r="1056" spans="1:2">
      <c r="A1056">
        <f>'Customers'!J1056</f>
        <v>0</v>
      </c>
      <c r="B1056" t="str">
        <f>IFERROR(AVERAGEIF('SaaS_Financials '!$B$2:$B$1101,'Customers'!A1056,'SaaS_Financials '!$L$2:$L$1101),"")</f>
        <v/>
      </c>
    </row>
    <row r="1057" spans="1:2">
      <c r="A1057">
        <f>'Customers'!J1057</f>
        <v>70</v>
      </c>
      <c r="B1057" t="str">
        <f>IFERROR(AVERAGEIF('SaaS_Financials '!$B$2:$B$1101,'Customers'!A1057,'SaaS_Financials '!$L$2:$L$1101),"")</f>
        <v/>
      </c>
    </row>
    <row r="1058" spans="1:2">
      <c r="A1058">
        <f>'Customers'!J1058</f>
        <v>50</v>
      </c>
      <c r="B1058" t="str">
        <f>IFERROR(AVERAGEIF('SaaS_Financials '!$B$2:$B$1101,'Customers'!A1058,'SaaS_Financials '!$L$2:$L$1101),"")</f>
        <v/>
      </c>
    </row>
    <row r="1059" spans="1:2">
      <c r="A1059">
        <f>'Customers'!J1059</f>
        <v>96</v>
      </c>
      <c r="B1059">
        <f>IFERROR(AVERAGEIF('SaaS_Financials '!$B$2:$B$1101,'Customers'!A1059,'SaaS_Financials '!$L$2:$L$1101),"")</f>
        <v>4.12</v>
      </c>
    </row>
    <row r="1060" spans="1:2">
      <c r="A1060">
        <f>'Customers'!J1060</f>
        <v>0</v>
      </c>
      <c r="B1060" t="str">
        <f>IFERROR(AVERAGEIF('SaaS_Financials '!$B$2:$B$1101,'Customers'!A1060,'SaaS_Financials '!$L$2:$L$1101),"")</f>
        <v/>
      </c>
    </row>
    <row r="1061" spans="1:2">
      <c r="A1061">
        <f>'Customers'!J1061</f>
        <v>15</v>
      </c>
      <c r="B1061">
        <f>IFERROR(AVERAGEIF('SaaS_Financials '!$B$2:$B$1101,'Customers'!A1061,'SaaS_Financials '!$L$2:$L$1101),"")</f>
        <v>2.7</v>
      </c>
    </row>
    <row r="1062" spans="1:2">
      <c r="A1062">
        <f>'Customers'!J1062</f>
        <v>61</v>
      </c>
      <c r="B1062">
        <f>IFERROR(AVERAGEIF('SaaS_Financials '!$B$2:$B$1101,'Customers'!A1062,'SaaS_Financials '!$L$2:$L$1101),"")</f>
        <v>4.46</v>
      </c>
    </row>
    <row r="1063" spans="1:2">
      <c r="A1063">
        <f>'Customers'!J1063</f>
        <v>0</v>
      </c>
      <c r="B1063">
        <f>IFERROR(AVERAGEIF('SaaS_Financials '!$B$2:$B$1101,'Customers'!A1063,'SaaS_Financials '!$L$2:$L$1101),"")</f>
        <v>2.13</v>
      </c>
    </row>
    <row r="1064" spans="1:2">
      <c r="A1064">
        <f>'Customers'!J1064</f>
        <v>91</v>
      </c>
      <c r="B1064">
        <f>IFERROR(AVERAGEIF('SaaS_Financials '!$B$2:$B$1101,'Customers'!A1064,'SaaS_Financials '!$L$2:$L$1101),"")</f>
        <v>10.8</v>
      </c>
    </row>
    <row r="1065" spans="1:2">
      <c r="A1065">
        <f>'Customers'!J1065</f>
        <v>57</v>
      </c>
      <c r="B1065">
        <f>IFERROR(AVERAGEIF('SaaS_Financials '!$B$2:$B$1101,'Customers'!A1065,'SaaS_Financials '!$L$2:$L$1101),"")</f>
        <v>8.1</v>
      </c>
    </row>
    <row r="1066" spans="1:2">
      <c r="A1066">
        <f>'Customers'!J1066</f>
        <v>0</v>
      </c>
      <c r="B1066" t="str">
        <f>IFERROR(AVERAGEIF('SaaS_Financials '!$B$2:$B$1101,'Customers'!A1066,'SaaS_Financials '!$L$2:$L$1101),"")</f>
        <v/>
      </c>
    </row>
    <row r="1067" spans="1:2">
      <c r="A1067">
        <f>'Customers'!J1067</f>
        <v>76</v>
      </c>
      <c r="B1067">
        <f>IFERROR(AVERAGEIF('SaaS_Financials '!$B$2:$B$1101,'Customers'!A1067,'SaaS_Financials '!$L$2:$L$1101),"")</f>
        <v>8.99</v>
      </c>
    </row>
    <row r="1068" spans="1:2">
      <c r="A1068">
        <f>'Customers'!J1068</f>
        <v>98</v>
      </c>
      <c r="B1068">
        <f>IFERROR(AVERAGEIF('SaaS_Financials '!$B$2:$B$1101,'Customers'!A1068,'SaaS_Financials '!$L$2:$L$1101),"")</f>
        <v>6.9450000000000003</v>
      </c>
    </row>
    <row r="1069" spans="1:2">
      <c r="A1069">
        <f>'Customers'!J1069</f>
        <v>12</v>
      </c>
      <c r="B1069">
        <f>IFERROR(AVERAGEIF('SaaS_Financials '!$B$2:$B$1101,'Customers'!A1069,'SaaS_Financials '!$L$2:$L$1101),"")</f>
        <v>11.74</v>
      </c>
    </row>
    <row r="1070" spans="1:2">
      <c r="A1070">
        <f>'Customers'!J1070</f>
        <v>0</v>
      </c>
      <c r="B1070">
        <f>IFERROR(AVERAGEIF('SaaS_Financials '!$B$2:$B$1101,'Customers'!A1070,'SaaS_Financials '!$L$2:$L$1101),"")</f>
        <v>8.18</v>
      </c>
    </row>
    <row r="1071" spans="1:2">
      <c r="A1071">
        <f>'Customers'!J1071</f>
        <v>31</v>
      </c>
      <c r="B1071">
        <f>IFERROR(AVERAGEIF('SaaS_Financials '!$B$2:$B$1101,'Customers'!A1071,'SaaS_Financials '!$L$2:$L$1101),"")</f>
        <v>8.129999999999999</v>
      </c>
    </row>
    <row r="1072" spans="1:2">
      <c r="A1072">
        <f>'Customers'!J1072</f>
        <v>0</v>
      </c>
      <c r="B1072" t="str">
        <f>IFERROR(AVERAGEIF('SaaS_Financials '!$B$2:$B$1101,'Customers'!A1072,'SaaS_Financials '!$L$2:$L$1101),"")</f>
        <v/>
      </c>
    </row>
    <row r="1073" spans="1:2">
      <c r="A1073">
        <f>'Customers'!J1073</f>
        <v>7</v>
      </c>
      <c r="B1073">
        <f>IFERROR(AVERAGEIF('SaaS_Financials '!$B$2:$B$1101,'Customers'!A1073,'SaaS_Financials '!$L$2:$L$1101),"")</f>
        <v>4.0999999999999996</v>
      </c>
    </row>
    <row r="1074" spans="1:2">
      <c r="A1074">
        <f>'Customers'!J1074</f>
        <v>61</v>
      </c>
      <c r="B1074" t="str">
        <f>IFERROR(AVERAGEIF('SaaS_Financials '!$B$2:$B$1101,'Customers'!A1074,'SaaS_Financials '!$L$2:$L$1101),"")</f>
        <v/>
      </c>
    </row>
    <row r="1075" spans="1:2">
      <c r="A1075">
        <f>'Customers'!J1075</f>
        <v>18</v>
      </c>
      <c r="B1075">
        <f>IFERROR(AVERAGEIF('SaaS_Financials '!$B$2:$B$1101,'Customers'!A1075,'SaaS_Financials '!$L$2:$L$1101),"")</f>
        <v>1.17</v>
      </c>
    </row>
    <row r="1076" spans="1:2">
      <c r="A1076">
        <f>'Customers'!J1076</f>
        <v>0</v>
      </c>
      <c r="B1076">
        <f>IFERROR(AVERAGEIF('SaaS_Financials '!$B$2:$B$1101,'Customers'!A1076,'SaaS_Financials '!$L$2:$L$1101),"")</f>
        <v>8.4499999999999993</v>
      </c>
    </row>
    <row r="1077" spans="1:2">
      <c r="A1077">
        <f>'Customers'!J1077</f>
        <v>77</v>
      </c>
      <c r="B1077">
        <f>IFERROR(AVERAGEIF('SaaS_Financials '!$B$2:$B$1101,'Customers'!A1077,'SaaS_Financials '!$L$2:$L$1101),"")</f>
        <v>5.5549999999999997</v>
      </c>
    </row>
    <row r="1078" spans="1:2">
      <c r="A1078">
        <f>'Customers'!J1078</f>
        <v>0</v>
      </c>
      <c r="B1078">
        <f>IFERROR(AVERAGEIF('SaaS_Financials '!$B$2:$B$1101,'Customers'!A1078,'SaaS_Financials '!$L$2:$L$1101),"")</f>
        <v>4.8833333333333337</v>
      </c>
    </row>
    <row r="1079" spans="1:2">
      <c r="A1079">
        <f>'Customers'!J1079</f>
        <v>43</v>
      </c>
      <c r="B1079">
        <f>IFERROR(AVERAGEIF('SaaS_Financials '!$B$2:$B$1101,'Customers'!A1079,'SaaS_Financials '!$L$2:$L$1101),"")</f>
        <v>8.3550000000000004</v>
      </c>
    </row>
    <row r="1080" spans="1:2">
      <c r="A1080">
        <f>'Customers'!J1080</f>
        <v>17</v>
      </c>
      <c r="B1080">
        <f>IFERROR(AVERAGEIF('SaaS_Financials '!$B$2:$B$1101,'Customers'!A1080,'SaaS_Financials '!$L$2:$L$1101),"")</f>
        <v>0.56999999999999995</v>
      </c>
    </row>
    <row r="1081" spans="1:2">
      <c r="A1081">
        <f>'Customers'!J1081</f>
        <v>65</v>
      </c>
      <c r="B1081">
        <f>IFERROR(AVERAGEIF('SaaS_Financials '!$B$2:$B$1101,'Customers'!A1081,'SaaS_Financials '!$L$2:$L$1101),"")</f>
        <v>3.145</v>
      </c>
    </row>
    <row r="1082" spans="1:2">
      <c r="A1082">
        <f>'Customers'!J1082</f>
        <v>85</v>
      </c>
      <c r="B1082">
        <f>IFERROR(AVERAGEIF('SaaS_Financials '!$B$2:$B$1101,'Customers'!A1082,'SaaS_Financials '!$L$2:$L$1101),"")</f>
        <v>11.15</v>
      </c>
    </row>
    <row r="1083" spans="1:2">
      <c r="A1083">
        <f>'Customers'!J1083</f>
        <v>15</v>
      </c>
      <c r="B1083">
        <f>IFERROR(AVERAGEIF('SaaS_Financials '!$B$2:$B$1101,'Customers'!A1083,'SaaS_Financials '!$L$2:$L$1101),"")</f>
        <v>6.67</v>
      </c>
    </row>
    <row r="1084" spans="1:2">
      <c r="A1084">
        <f>'Customers'!J1084</f>
        <v>72</v>
      </c>
      <c r="B1084" t="str">
        <f>IFERROR(AVERAGEIF('SaaS_Financials '!$B$2:$B$1101,'Customers'!A1084,'SaaS_Financials '!$L$2:$L$1101),"")</f>
        <v/>
      </c>
    </row>
    <row r="1085" spans="1:2">
      <c r="A1085">
        <f>'Customers'!J1085</f>
        <v>32</v>
      </c>
      <c r="B1085">
        <f>IFERROR(AVERAGEIF('SaaS_Financials '!$B$2:$B$1101,'Customers'!A1085,'SaaS_Financials '!$L$2:$L$1101),"")</f>
        <v>2.2200000000000002</v>
      </c>
    </row>
    <row r="1086" spans="1:2">
      <c r="A1086">
        <f>'Customers'!J1086</f>
        <v>62</v>
      </c>
      <c r="B1086" t="str">
        <f>IFERROR(AVERAGEIF('SaaS_Financials '!$B$2:$B$1101,'Customers'!A1086,'SaaS_Financials '!$L$2:$L$1101),"")</f>
        <v/>
      </c>
    </row>
    <row r="1087" spans="1:2">
      <c r="A1087">
        <f>'Customers'!J1087</f>
        <v>8</v>
      </c>
      <c r="B1087">
        <f>IFERROR(AVERAGEIF('SaaS_Financials '!$B$2:$B$1101,'Customers'!A1087,'SaaS_Financials '!$L$2:$L$1101),"")</f>
        <v>6.38</v>
      </c>
    </row>
    <row r="1088" spans="1:2">
      <c r="A1088">
        <f>'Customers'!J1088</f>
        <v>79</v>
      </c>
      <c r="B1088" t="str">
        <f>IFERROR(AVERAGEIF('SaaS_Financials '!$B$2:$B$1101,'Customers'!A1088,'SaaS_Financials '!$L$2:$L$1101),"")</f>
        <v/>
      </c>
    </row>
    <row r="1089" spans="1:2">
      <c r="A1089">
        <f>'Customers'!J1089</f>
        <v>0</v>
      </c>
      <c r="B1089" t="str">
        <f>IFERROR(AVERAGEIF('SaaS_Financials '!$B$2:$B$1101,'Customers'!A1089,'SaaS_Financials '!$L$2:$L$1101),"")</f>
        <v/>
      </c>
    </row>
    <row r="1090" spans="1:2">
      <c r="A1090">
        <f>'Customers'!J1090</f>
        <v>0</v>
      </c>
      <c r="B1090" t="str">
        <f>IFERROR(AVERAGEIF('SaaS_Financials '!$B$2:$B$1101,'Customers'!A1090,'SaaS_Financials '!$L$2:$L$1101),"")</f>
        <v/>
      </c>
    </row>
    <row r="1091" spans="1:2">
      <c r="A1091">
        <f>'Customers'!J1091</f>
        <v>0</v>
      </c>
      <c r="B1091">
        <f>IFERROR(AVERAGEIF('SaaS_Financials '!$B$2:$B$1101,'Customers'!A1091,'SaaS_Financials '!$L$2:$L$1101),"")</f>
        <v>5.52</v>
      </c>
    </row>
    <row r="1092" spans="1:2">
      <c r="A1092">
        <f>'Customers'!J1092</f>
        <v>56</v>
      </c>
      <c r="B1092">
        <f>IFERROR(AVERAGEIF('SaaS_Financials '!$B$2:$B$1101,'Customers'!A1092,'SaaS_Financials '!$L$2:$L$1101),"")</f>
        <v>1.29</v>
      </c>
    </row>
    <row r="1093" spans="1:2">
      <c r="A1093">
        <f>'Customers'!J1093</f>
        <v>63</v>
      </c>
      <c r="B1093">
        <f>IFERROR(AVERAGEIF('SaaS_Financials '!$B$2:$B$1101,'Customers'!A1093,'SaaS_Financials '!$L$2:$L$1101),"")</f>
        <v>9.19</v>
      </c>
    </row>
    <row r="1094" spans="1:2">
      <c r="A1094">
        <f>'Customers'!J1094</f>
        <v>26</v>
      </c>
      <c r="B1094">
        <f>IFERROR(AVERAGEIF('SaaS_Financials '!$B$2:$B$1101,'Customers'!A1094,'SaaS_Financials '!$L$2:$L$1101),"")</f>
        <v>11.52</v>
      </c>
    </row>
    <row r="1095" spans="1:2">
      <c r="A1095">
        <f>'Customers'!J1095</f>
        <v>72</v>
      </c>
      <c r="B1095">
        <f>IFERROR(AVERAGEIF('SaaS_Financials '!$B$2:$B$1101,'Customers'!A1095,'SaaS_Financials '!$L$2:$L$1101),"")</f>
        <v>4.6399999999999997</v>
      </c>
    </row>
    <row r="1096" spans="1:2">
      <c r="A1096">
        <f>'Customers'!J1096</f>
        <v>0</v>
      </c>
      <c r="B1096">
        <f>IFERROR(AVERAGEIF('SaaS_Financials '!$B$2:$B$1101,'Customers'!A1096,'SaaS_Financials '!$L$2:$L$1101),"")</f>
        <v>5.08</v>
      </c>
    </row>
    <row r="1097" spans="1:2">
      <c r="A1097">
        <f>'Customers'!J1097</f>
        <v>0</v>
      </c>
      <c r="B1097" t="str">
        <f>IFERROR(AVERAGEIF('SaaS_Financials '!$B$2:$B$1101,'Customers'!A1097,'SaaS_Financials '!$L$2:$L$1101),"")</f>
        <v/>
      </c>
    </row>
    <row r="1098" spans="1:2">
      <c r="A1098">
        <f>'Customers'!J1098</f>
        <v>67</v>
      </c>
      <c r="B1098" t="str">
        <f>IFERROR(AVERAGEIF('SaaS_Financials '!$B$2:$B$1101,'Customers'!A1098,'SaaS_Financials '!$L$2:$L$1101),"")</f>
        <v/>
      </c>
    </row>
    <row r="1099" spans="1:2">
      <c r="A1099">
        <f>'Customers'!J1099</f>
        <v>11</v>
      </c>
      <c r="B1099" t="str">
        <f>IFERROR(AVERAGEIF('SaaS_Financials '!$B$2:$B$1101,'Customers'!A1099,'SaaS_Financials '!$L$2:$L$1101),"")</f>
        <v/>
      </c>
    </row>
    <row r="1100" spans="1:2">
      <c r="A1100">
        <f>'Customers'!J1100</f>
        <v>0</v>
      </c>
      <c r="B1100">
        <f>IFERROR(AVERAGEIF('SaaS_Financials '!$B$2:$B$1101,'Customers'!A1100,'SaaS_Financials '!$L$2:$L$1101),"")</f>
        <v>53.17</v>
      </c>
    </row>
    <row r="1101" spans="1:2">
      <c r="A1101">
        <f>'Customers'!J1101</f>
        <v>0</v>
      </c>
      <c r="B1101" t="str">
        <f>IFERROR(AVERAGEIF('SaaS_Financials '!$B$2:$B$1101,'Customers'!A1101,'SaaS_Financials '!$L$2:$L$1101),"")</f>
        <v/>
      </c>
    </row>
    <row r="1102" spans="1:2">
      <c r="A1102">
        <f>'Customers'!J1102</f>
        <v>16</v>
      </c>
      <c r="B1102">
        <f>IFERROR(AVERAGEIF('SaaS_Financials '!$B$2:$B$1101,'Customers'!A1102,'SaaS_Financials '!$L$2:$L$1101),"")</f>
        <v>11.84</v>
      </c>
    </row>
    <row r="1103" spans="1:2">
      <c r="A1103">
        <f>'Customers'!J1103</f>
        <v>0</v>
      </c>
      <c r="B1103" t="str">
        <f>IFERROR(AVERAGEIF('SaaS_Financials '!$B$2:$B$1101,'Customers'!A1103,'SaaS_Financials '!$L$2:$L$1101),"")</f>
        <v/>
      </c>
    </row>
    <row r="1104" spans="1:2">
      <c r="A1104">
        <f>'Customers'!J1104</f>
        <v>66</v>
      </c>
      <c r="B1104">
        <f>IFERROR(AVERAGEIF('SaaS_Financials '!$B$2:$B$1101,'Customers'!A1104,'SaaS_Financials '!$L$2:$L$1101),"")</f>
        <v>6.2450000000000001</v>
      </c>
    </row>
    <row r="1105" spans="1:2">
      <c r="A1105">
        <f>'Customers'!J1105</f>
        <v>47</v>
      </c>
      <c r="B1105">
        <f>IFERROR(AVERAGEIF('SaaS_Financials '!$B$2:$B$1101,'Customers'!A1105,'SaaS_Financials '!$L$2:$L$1101),"")</f>
        <v>7.0950000000000006</v>
      </c>
    </row>
    <row r="1106" spans="1:2">
      <c r="A1106">
        <f>'Customers'!J1106</f>
        <v>81</v>
      </c>
      <c r="B1106" t="str">
        <f>IFERROR(AVERAGEIF('SaaS_Financials '!$B$2:$B$1101,'Customers'!A1106,'SaaS_Financials '!$L$2:$L$1101),"")</f>
        <v/>
      </c>
    </row>
    <row r="1107" spans="1:2">
      <c r="A1107">
        <f>'Customers'!J1107</f>
        <v>51</v>
      </c>
      <c r="B1107">
        <f>IFERROR(AVERAGEIF('SaaS_Financials '!$B$2:$B$1101,'Customers'!A1107,'SaaS_Financials '!$L$2:$L$1101),"")</f>
        <v>3.77</v>
      </c>
    </row>
    <row r="1108" spans="1:2">
      <c r="A1108">
        <f>'Customers'!J1108</f>
        <v>0</v>
      </c>
      <c r="B1108" t="str">
        <f>IFERROR(AVERAGEIF('SaaS_Financials '!$B$2:$B$1101,'Customers'!A1108,'SaaS_Financials '!$L$2:$L$1101),"")</f>
        <v/>
      </c>
    </row>
    <row r="1109" spans="1:2">
      <c r="A1109">
        <f>'Customers'!J1109</f>
        <v>0</v>
      </c>
      <c r="B1109">
        <f>IFERROR(AVERAGEIF('SaaS_Financials '!$B$2:$B$1101,'Customers'!A1109,'SaaS_Financials '!$L$2:$L$1101),"")</f>
        <v>6.003333333333333</v>
      </c>
    </row>
    <row r="1110" spans="1:2">
      <c r="A1110">
        <f>'Customers'!J1110</f>
        <v>65</v>
      </c>
      <c r="B1110" t="str">
        <f>IFERROR(AVERAGEIF('SaaS_Financials '!$B$2:$B$1101,'Customers'!A1110,'SaaS_Financials '!$L$2:$L$1101),"")</f>
        <v/>
      </c>
    </row>
    <row r="1111" spans="1:2">
      <c r="A1111">
        <f>'Customers'!J1111</f>
        <v>0</v>
      </c>
      <c r="B1111">
        <f>IFERROR(AVERAGEIF('SaaS_Financials '!$B$2:$B$1101,'Customers'!A1111,'SaaS_Financials '!$L$2:$L$1101),"")</f>
        <v>5.66</v>
      </c>
    </row>
    <row r="1112" spans="1:2">
      <c r="A1112">
        <f>'Customers'!J1112</f>
        <v>48</v>
      </c>
      <c r="B1112">
        <f>IFERROR(AVERAGEIF('SaaS_Financials '!$B$2:$B$1101,'Customers'!A1112,'SaaS_Financials '!$L$2:$L$1101),"")</f>
        <v>4.2450000000000001</v>
      </c>
    </row>
    <row r="1113" spans="1:2">
      <c r="A1113">
        <f>'Customers'!J1113</f>
        <v>1</v>
      </c>
      <c r="B1113" t="str">
        <f>IFERROR(AVERAGEIF('SaaS_Financials '!$B$2:$B$1101,'Customers'!A1113,'SaaS_Financials '!$L$2:$L$1101),"")</f>
        <v/>
      </c>
    </row>
    <row r="1114" spans="1:2">
      <c r="A1114">
        <f>'Customers'!J1114</f>
        <v>8</v>
      </c>
      <c r="B1114">
        <f>IFERROR(AVERAGEIF('SaaS_Financials '!$B$2:$B$1101,'Customers'!A1114,'SaaS_Financials '!$L$2:$L$1101),"")</f>
        <v>1.0699999999999998</v>
      </c>
    </row>
    <row r="1115" spans="1:2">
      <c r="A1115">
        <f>'Customers'!J1115</f>
        <v>10</v>
      </c>
      <c r="B1115">
        <f>IFERROR(AVERAGEIF('SaaS_Financials '!$B$2:$B$1101,'Customers'!A1115,'SaaS_Financials '!$L$2:$L$1101),"")</f>
        <v>3.81</v>
      </c>
    </row>
    <row r="1116" spans="1:2">
      <c r="A1116">
        <f>'Customers'!J1116</f>
        <v>85</v>
      </c>
      <c r="B1116">
        <f>IFERROR(AVERAGEIF('SaaS_Financials '!$B$2:$B$1101,'Customers'!A1116,'SaaS_Financials '!$L$2:$L$1101),"")</f>
        <v>7.51</v>
      </c>
    </row>
    <row r="1117" spans="1:2">
      <c r="A1117">
        <f>'Customers'!J1117</f>
        <v>65</v>
      </c>
      <c r="B1117" t="str">
        <f>IFERROR(AVERAGEIF('SaaS_Financials '!$B$2:$B$1101,'Customers'!A1117,'SaaS_Financials '!$L$2:$L$1101),"")</f>
        <v/>
      </c>
    </row>
    <row r="1118" spans="1:2">
      <c r="A1118">
        <f>'Customers'!J1118</f>
        <v>31</v>
      </c>
      <c r="B1118" t="str">
        <f>IFERROR(AVERAGEIF('SaaS_Financials '!$B$2:$B$1101,'Customers'!A1118,'SaaS_Financials '!$L$2:$L$1101),"")</f>
        <v/>
      </c>
    </row>
    <row r="1119" spans="1:2">
      <c r="A1119">
        <f>'Customers'!J1119</f>
        <v>79</v>
      </c>
      <c r="B1119">
        <f>IFERROR(AVERAGEIF('SaaS_Financials '!$B$2:$B$1101,'Customers'!A1119,'SaaS_Financials '!$L$2:$L$1101),"")</f>
        <v>9.15</v>
      </c>
    </row>
    <row r="1120" spans="1:2">
      <c r="A1120">
        <f>'Customers'!J1120</f>
        <v>39</v>
      </c>
      <c r="B1120" t="str">
        <f>IFERROR(AVERAGEIF('SaaS_Financials '!$B$2:$B$1101,'Customers'!A1120,'SaaS_Financials '!$L$2:$L$1101),"")</f>
        <v/>
      </c>
    </row>
    <row r="1121" spans="1:2">
      <c r="A1121">
        <f>'Customers'!J1121</f>
        <v>0</v>
      </c>
      <c r="B1121" t="str">
        <f>IFERROR(AVERAGEIF('SaaS_Financials '!$B$2:$B$1101,'Customers'!A1121,'SaaS_Financials '!$L$2:$L$1101),"")</f>
        <v/>
      </c>
    </row>
    <row r="1122" spans="1:2">
      <c r="A1122">
        <f>'Customers'!J1122</f>
        <v>89</v>
      </c>
      <c r="B1122">
        <f>IFERROR(AVERAGEIF('SaaS_Financials '!$B$2:$B$1101,'Customers'!A1122,'SaaS_Financials '!$L$2:$L$1101),"")</f>
        <v>6.35</v>
      </c>
    </row>
    <row r="1123" spans="1:2">
      <c r="A1123">
        <f>'Customers'!J1123</f>
        <v>0</v>
      </c>
      <c r="B1123" t="str">
        <f>IFERROR(AVERAGEIF('SaaS_Financials '!$B$2:$B$1101,'Customers'!A1123,'SaaS_Financials '!$L$2:$L$1101),"")</f>
        <v/>
      </c>
    </row>
    <row r="1124" spans="1:2">
      <c r="A1124">
        <f>'Customers'!J1124</f>
        <v>50</v>
      </c>
      <c r="B1124" t="str">
        <f>IFERROR(AVERAGEIF('SaaS_Financials '!$B$2:$B$1101,'Customers'!A1124,'SaaS_Financials '!$L$2:$L$1101),"")</f>
        <v/>
      </c>
    </row>
    <row r="1125" spans="1:2">
      <c r="A1125">
        <f>'Customers'!J1125</f>
        <v>33</v>
      </c>
      <c r="B1125" t="str">
        <f>IFERROR(AVERAGEIF('SaaS_Financials '!$B$2:$B$1101,'Customers'!A1125,'SaaS_Financials '!$L$2:$L$1101),"")</f>
        <v/>
      </c>
    </row>
    <row r="1126" spans="1:2">
      <c r="A1126">
        <f>'Customers'!J1126</f>
        <v>57</v>
      </c>
      <c r="B1126">
        <f>IFERROR(AVERAGEIF('SaaS_Financials '!$B$2:$B$1101,'Customers'!A1126,'SaaS_Financials '!$L$2:$L$1101),"")</f>
        <v>8.69</v>
      </c>
    </row>
    <row r="1127" spans="1:2">
      <c r="A1127">
        <f>'Customers'!J1127</f>
        <v>0</v>
      </c>
      <c r="B1127">
        <f>IFERROR(AVERAGEIF('SaaS_Financials '!$B$2:$B$1101,'Customers'!A1127,'SaaS_Financials '!$L$2:$L$1101),"")</f>
        <v>7.9849999999999994</v>
      </c>
    </row>
    <row r="1128" spans="1:2">
      <c r="A1128">
        <f>'Customers'!J1128</f>
        <v>42</v>
      </c>
      <c r="B1128" t="str">
        <f>IFERROR(AVERAGEIF('SaaS_Financials '!$B$2:$B$1101,'Customers'!A1128,'SaaS_Financials '!$L$2:$L$1101),"")</f>
        <v/>
      </c>
    </row>
    <row r="1129" spans="1:2">
      <c r="A1129">
        <f>'Customers'!J1129</f>
        <v>0</v>
      </c>
      <c r="B1129">
        <f>IFERROR(AVERAGEIF('SaaS_Financials '!$B$2:$B$1101,'Customers'!A1129,'SaaS_Financials '!$L$2:$L$1101),"")</f>
        <v>4.9680000000000009</v>
      </c>
    </row>
    <row r="1130" spans="1:2">
      <c r="A1130">
        <f>'Customers'!J1130</f>
        <v>90</v>
      </c>
      <c r="B1130">
        <f>IFERROR(AVERAGEIF('SaaS_Financials '!$B$2:$B$1101,'Customers'!A1130,'SaaS_Financials '!$L$2:$L$1101),"")</f>
        <v>2.12</v>
      </c>
    </row>
    <row r="1131" spans="1:2">
      <c r="A1131">
        <f>'Customers'!J1131</f>
        <v>0</v>
      </c>
      <c r="B1131" t="str">
        <f>IFERROR(AVERAGEIF('SaaS_Financials '!$B$2:$B$1101,'Customers'!A1131,'SaaS_Financials '!$L$2:$L$1101),"")</f>
        <v/>
      </c>
    </row>
    <row r="1132" spans="1:2">
      <c r="A1132">
        <f>'Customers'!J1132</f>
        <v>23</v>
      </c>
      <c r="B1132">
        <f>IFERROR(AVERAGEIF('SaaS_Financials '!$B$2:$B$1101,'Customers'!A1132,'SaaS_Financials '!$L$2:$L$1101),"")</f>
        <v>7.41</v>
      </c>
    </row>
    <row r="1133" spans="1:2">
      <c r="A1133">
        <f>'Customers'!J1133</f>
        <v>25</v>
      </c>
      <c r="B1133" t="str">
        <f>IFERROR(AVERAGEIF('SaaS_Financials '!$B$2:$B$1101,'Customers'!A1133,'SaaS_Financials '!$L$2:$L$1101),"")</f>
        <v/>
      </c>
    </row>
    <row r="1134" spans="1:2">
      <c r="A1134">
        <f>'Customers'!J1134</f>
        <v>0</v>
      </c>
      <c r="B1134" t="str">
        <f>IFERROR(AVERAGEIF('SaaS_Financials '!$B$2:$B$1101,'Customers'!A1134,'SaaS_Financials '!$L$2:$L$1101),"")</f>
        <v/>
      </c>
    </row>
    <row r="1135" spans="1:2">
      <c r="A1135">
        <f>'Customers'!J1135</f>
        <v>53</v>
      </c>
      <c r="B1135">
        <f>IFERROR(AVERAGEIF('SaaS_Financials '!$B$2:$B$1101,'Customers'!A1135,'SaaS_Financials '!$L$2:$L$1101),"")</f>
        <v>8.02</v>
      </c>
    </row>
    <row r="1136" spans="1:2">
      <c r="A1136">
        <f>'Customers'!J1136</f>
        <v>0</v>
      </c>
      <c r="B1136">
        <f>IFERROR(AVERAGEIF('SaaS_Financials '!$B$2:$B$1101,'Customers'!A1136,'SaaS_Financials '!$L$2:$L$1101),"")</f>
        <v>7.23</v>
      </c>
    </row>
    <row r="1137" spans="1:2">
      <c r="A1137">
        <f>'Customers'!J1137</f>
        <v>35</v>
      </c>
      <c r="B1137">
        <f>IFERROR(AVERAGEIF('SaaS_Financials '!$B$2:$B$1101,'Customers'!A1137,'SaaS_Financials '!$L$2:$L$1101),"")</f>
        <v>23.414999999999999</v>
      </c>
    </row>
    <row r="1138" spans="1:2">
      <c r="A1138">
        <f>'Customers'!J1138</f>
        <v>36</v>
      </c>
      <c r="B1138">
        <f>IFERROR(AVERAGEIF('SaaS_Financials '!$B$2:$B$1101,'Customers'!A1138,'SaaS_Financials '!$L$2:$L$1101),"")</f>
        <v>0.56000000000000005</v>
      </c>
    </row>
    <row r="1139" spans="1:2">
      <c r="A1139">
        <f>'Customers'!J1139</f>
        <v>0</v>
      </c>
      <c r="B1139" t="str">
        <f>IFERROR(AVERAGEIF('SaaS_Financials '!$B$2:$B$1101,'Customers'!A1139,'SaaS_Financials '!$L$2:$L$1101),"")</f>
        <v/>
      </c>
    </row>
    <row r="1140" spans="1:2">
      <c r="A1140">
        <f>'Customers'!J1140</f>
        <v>97</v>
      </c>
      <c r="B1140" t="str">
        <f>IFERROR(AVERAGEIF('SaaS_Financials '!$B$2:$B$1101,'Customers'!A1140,'SaaS_Financials '!$L$2:$L$1101),"")</f>
        <v/>
      </c>
    </row>
    <row r="1141" spans="1:2">
      <c r="A1141">
        <f>'Customers'!J1141</f>
        <v>8</v>
      </c>
      <c r="B1141" t="str">
        <f>IFERROR(AVERAGEIF('SaaS_Financials '!$B$2:$B$1101,'Customers'!A1141,'SaaS_Financials '!$L$2:$L$1101),"")</f>
        <v/>
      </c>
    </row>
    <row r="1142" spans="1:2">
      <c r="A1142">
        <f>'Customers'!J1142</f>
        <v>61</v>
      </c>
      <c r="B1142" t="str">
        <f>IFERROR(AVERAGEIF('SaaS_Financials '!$B$2:$B$1101,'Customers'!A1142,'SaaS_Financials '!$L$2:$L$1101),"")</f>
        <v/>
      </c>
    </row>
    <row r="1143" spans="1:2">
      <c r="A1143">
        <f>'Customers'!J1143</f>
        <v>79</v>
      </c>
      <c r="B1143" t="str">
        <f>IFERROR(AVERAGEIF('SaaS_Financials '!$B$2:$B$1101,'Customers'!A1143,'SaaS_Financials '!$L$2:$L$1101),"")</f>
        <v/>
      </c>
    </row>
    <row r="1144" spans="1:2">
      <c r="A1144">
        <f>'Customers'!J1144</f>
        <v>3</v>
      </c>
      <c r="B1144" t="str">
        <f>IFERROR(AVERAGEIF('SaaS_Financials '!$B$2:$B$1101,'Customers'!A1144,'SaaS_Financials '!$L$2:$L$1101),"")</f>
        <v/>
      </c>
    </row>
    <row r="1145" spans="1:2">
      <c r="A1145">
        <f>'Customers'!J1145</f>
        <v>0</v>
      </c>
      <c r="B1145" t="str">
        <f>IFERROR(AVERAGEIF('SaaS_Financials '!$B$2:$B$1101,'Customers'!A1145,'SaaS_Financials '!$L$2:$L$1101),"")</f>
        <v/>
      </c>
    </row>
    <row r="1146" spans="1:2">
      <c r="A1146">
        <f>'Customers'!J1146</f>
        <v>73</v>
      </c>
      <c r="B1146">
        <f>IFERROR(AVERAGEIF('SaaS_Financials '!$B$2:$B$1101,'Customers'!A1146,'SaaS_Financials '!$L$2:$L$1101),"")</f>
        <v>6.02</v>
      </c>
    </row>
    <row r="1147" spans="1:2">
      <c r="A1147">
        <f>'Customers'!J1147</f>
        <v>0</v>
      </c>
      <c r="B1147">
        <f>IFERROR(AVERAGEIF('SaaS_Financials '!$B$2:$B$1101,'Customers'!A1147,'SaaS_Financials '!$L$2:$L$1101),"")</f>
        <v>4.4700000000000006</v>
      </c>
    </row>
    <row r="1148" spans="1:2">
      <c r="A1148">
        <f>'Customers'!J1148</f>
        <v>31</v>
      </c>
      <c r="B1148">
        <f>IFERROR(AVERAGEIF('SaaS_Financials '!$B$2:$B$1101,'Customers'!A1148,'SaaS_Financials '!$L$2:$L$1101),"")</f>
        <v>2.6333333333333333</v>
      </c>
    </row>
    <row r="1149" spans="1:2">
      <c r="A1149">
        <f>'Customers'!J1149</f>
        <v>0</v>
      </c>
      <c r="B1149" t="str">
        <f>IFERROR(AVERAGEIF('SaaS_Financials '!$B$2:$B$1101,'Customers'!A1149,'SaaS_Financials '!$L$2:$L$1101),"")</f>
        <v/>
      </c>
    </row>
    <row r="1150" spans="1:2">
      <c r="A1150">
        <f>'Customers'!J1150</f>
        <v>0</v>
      </c>
      <c r="B1150">
        <f>IFERROR(AVERAGEIF('SaaS_Financials '!$B$2:$B$1101,'Customers'!A1150,'SaaS_Financials '!$L$2:$L$1101),"")</f>
        <v>7.79</v>
      </c>
    </row>
    <row r="1151" spans="1:2">
      <c r="A1151">
        <f>'Customers'!J1151</f>
        <v>10</v>
      </c>
      <c r="B1151" t="str">
        <f>IFERROR(AVERAGEIF('SaaS_Financials '!$B$2:$B$1101,'Customers'!A1151,'SaaS_Financials '!$L$2:$L$1101),"")</f>
        <v/>
      </c>
    </row>
    <row r="1152" spans="1:2">
      <c r="A1152">
        <f>'Customers'!J1152</f>
        <v>0</v>
      </c>
      <c r="B1152">
        <f>IFERROR(AVERAGEIF('SaaS_Financials '!$B$2:$B$1101,'Customers'!A1152,'SaaS_Financials '!$L$2:$L$1101),"")</f>
        <v>2.9</v>
      </c>
    </row>
    <row r="1153" spans="1:2">
      <c r="A1153">
        <f>'Customers'!J1153</f>
        <v>0</v>
      </c>
      <c r="B1153" t="str">
        <f>IFERROR(AVERAGEIF('SaaS_Financials '!$B$2:$B$1101,'Customers'!A1153,'SaaS_Financials '!$L$2:$L$1101),"")</f>
        <v/>
      </c>
    </row>
    <row r="1154" spans="1:2">
      <c r="A1154">
        <f>'Customers'!J1154</f>
        <v>0</v>
      </c>
      <c r="B1154" t="str">
        <f>IFERROR(AVERAGEIF('SaaS_Financials '!$B$2:$B$1101,'Customers'!A1154,'SaaS_Financials '!$L$2:$L$1101),"")</f>
        <v/>
      </c>
    </row>
    <row r="1155" spans="1:2">
      <c r="A1155">
        <f>'Customers'!J1155</f>
        <v>87</v>
      </c>
      <c r="B1155">
        <f>IFERROR(AVERAGEIF('SaaS_Financials '!$B$2:$B$1101,'Customers'!A1155,'SaaS_Financials '!$L$2:$L$1101),"")</f>
        <v>11.97</v>
      </c>
    </row>
    <row r="1156" spans="1:2">
      <c r="A1156">
        <f>'Customers'!J1156</f>
        <v>85</v>
      </c>
      <c r="B1156" t="str">
        <f>IFERROR(AVERAGEIF('SaaS_Financials '!$B$2:$B$1101,'Customers'!A1156,'SaaS_Financials '!$L$2:$L$1101),"")</f>
        <v/>
      </c>
    </row>
    <row r="1157" spans="1:2">
      <c r="A1157">
        <f>'Customers'!J1157</f>
        <v>90</v>
      </c>
      <c r="B1157" t="str">
        <f>IFERROR(AVERAGEIF('SaaS_Financials '!$B$2:$B$1101,'Customers'!A1157,'SaaS_Financials '!$L$2:$L$1101),"")</f>
        <v/>
      </c>
    </row>
    <row r="1158" spans="1:2">
      <c r="A1158">
        <f>'Customers'!J1158</f>
        <v>85</v>
      </c>
      <c r="B1158">
        <f>IFERROR(AVERAGEIF('SaaS_Financials '!$B$2:$B$1101,'Customers'!A1158,'SaaS_Financials '!$L$2:$L$1101),"")</f>
        <v>7.72</v>
      </c>
    </row>
    <row r="1159" spans="1:2">
      <c r="A1159">
        <f>'Customers'!J1159</f>
        <v>0</v>
      </c>
      <c r="B1159">
        <f>IFERROR(AVERAGEIF('SaaS_Financials '!$B$2:$B$1101,'Customers'!A1159,'SaaS_Financials '!$L$2:$L$1101),"")</f>
        <v>5.32</v>
      </c>
    </row>
    <row r="1160" spans="1:2">
      <c r="A1160">
        <f>'Customers'!J1160</f>
        <v>41</v>
      </c>
      <c r="B1160">
        <f>IFERROR(AVERAGEIF('SaaS_Financials '!$B$2:$B$1101,'Customers'!A1160,'SaaS_Financials '!$L$2:$L$1101),"")</f>
        <v>8.06</v>
      </c>
    </row>
    <row r="1161" spans="1:2">
      <c r="A1161">
        <f>'Customers'!J1161</f>
        <v>0</v>
      </c>
      <c r="B1161" t="str">
        <f>IFERROR(AVERAGEIF('SaaS_Financials '!$B$2:$B$1101,'Customers'!A1161,'SaaS_Financials '!$L$2:$L$1101),"")</f>
        <v/>
      </c>
    </row>
    <row r="1162" spans="1:2">
      <c r="A1162">
        <f>'Customers'!J1162</f>
        <v>58</v>
      </c>
      <c r="B1162">
        <f>IFERROR(AVERAGEIF('SaaS_Financials '!$B$2:$B$1101,'Customers'!A1162,'SaaS_Financials '!$L$2:$L$1101),"")</f>
        <v>2.16</v>
      </c>
    </row>
    <row r="1163" spans="1:2">
      <c r="A1163">
        <f>'Customers'!J1163</f>
        <v>0</v>
      </c>
      <c r="B1163">
        <f>IFERROR(AVERAGEIF('SaaS_Financials '!$B$2:$B$1101,'Customers'!A1163,'SaaS_Financials '!$L$2:$L$1101),"")</f>
        <v>11.74</v>
      </c>
    </row>
    <row r="1164" spans="1:2">
      <c r="A1164">
        <f>'Customers'!J1164</f>
        <v>28</v>
      </c>
      <c r="B1164" t="str">
        <f>IFERROR(AVERAGEIF('SaaS_Financials '!$B$2:$B$1101,'Customers'!A1164,'SaaS_Financials '!$L$2:$L$1101),"")</f>
        <v/>
      </c>
    </row>
    <row r="1165" spans="1:2">
      <c r="A1165">
        <f>'Customers'!J1165</f>
        <v>47</v>
      </c>
      <c r="B1165" t="str">
        <f>IFERROR(AVERAGEIF('SaaS_Financials '!$B$2:$B$1101,'Customers'!A1165,'SaaS_Financials '!$L$2:$L$1101),"")</f>
        <v/>
      </c>
    </row>
    <row r="1166" spans="1:2">
      <c r="A1166">
        <f>'Customers'!J1166</f>
        <v>36</v>
      </c>
      <c r="B1166">
        <f>IFERROR(AVERAGEIF('SaaS_Financials '!$B$2:$B$1101,'Customers'!A1166,'SaaS_Financials '!$L$2:$L$1101),"")</f>
        <v>3.18</v>
      </c>
    </row>
    <row r="1167" spans="1:2">
      <c r="A1167">
        <f>'Customers'!J1167</f>
        <v>98</v>
      </c>
      <c r="B1167" t="str">
        <f>IFERROR(AVERAGEIF('SaaS_Financials '!$B$2:$B$1101,'Customers'!A1167,'SaaS_Financials '!$L$2:$L$1101),"")</f>
        <v/>
      </c>
    </row>
    <row r="1168" spans="1:2">
      <c r="A1168">
        <f>'Customers'!J1168</f>
        <v>75</v>
      </c>
      <c r="B1168">
        <f>IFERROR(AVERAGEIF('SaaS_Financials '!$B$2:$B$1101,'Customers'!A1168,'SaaS_Financials '!$L$2:$L$1101),"")</f>
        <v>4.34</v>
      </c>
    </row>
    <row r="1169" spans="1:2">
      <c r="A1169">
        <f>'Customers'!J1169</f>
        <v>30</v>
      </c>
      <c r="B1169">
        <f>IFERROR(AVERAGEIF('SaaS_Financials '!$B$2:$B$1101,'Customers'!A1169,'SaaS_Financials '!$L$2:$L$1101),"")</f>
        <v>42.13</v>
      </c>
    </row>
    <row r="1170" spans="1:2">
      <c r="A1170">
        <f>'Customers'!J1170</f>
        <v>26</v>
      </c>
      <c r="B1170" t="str">
        <f>IFERROR(AVERAGEIF('SaaS_Financials '!$B$2:$B$1101,'Customers'!A1170,'SaaS_Financials '!$L$2:$L$1101),"")</f>
        <v/>
      </c>
    </row>
    <row r="1171" spans="1:2">
      <c r="A1171">
        <f>'Customers'!J1171</f>
        <v>0</v>
      </c>
      <c r="B1171">
        <f>IFERROR(AVERAGEIF('SaaS_Financials '!$B$2:$B$1101,'Customers'!A1171,'SaaS_Financials '!$L$2:$L$1101),"")</f>
        <v>4.0999999999999996</v>
      </c>
    </row>
    <row r="1172" spans="1:2">
      <c r="A1172">
        <f>'Customers'!J1172</f>
        <v>32</v>
      </c>
      <c r="B1172" t="str">
        <f>IFERROR(AVERAGEIF('SaaS_Financials '!$B$2:$B$1101,'Customers'!A1172,'SaaS_Financials '!$L$2:$L$1101),"")</f>
        <v/>
      </c>
    </row>
    <row r="1173" spans="1:2">
      <c r="A1173">
        <f>'Customers'!J1173</f>
        <v>52</v>
      </c>
      <c r="B1173" t="str">
        <f>IFERROR(AVERAGEIF('SaaS_Financials '!$B$2:$B$1101,'Customers'!A1173,'SaaS_Financials '!$L$2:$L$1101),"")</f>
        <v/>
      </c>
    </row>
    <row r="1174" spans="1:2">
      <c r="A1174">
        <f>'Customers'!J1174</f>
        <v>71</v>
      </c>
      <c r="B1174" t="str">
        <f>IFERROR(AVERAGEIF('SaaS_Financials '!$B$2:$B$1101,'Customers'!A1174,'SaaS_Financials '!$L$2:$L$1101),"")</f>
        <v/>
      </c>
    </row>
    <row r="1175" spans="1:2">
      <c r="A1175">
        <f>'Customers'!J1175</f>
        <v>25</v>
      </c>
      <c r="B1175" t="str">
        <f>IFERROR(AVERAGEIF('SaaS_Financials '!$B$2:$B$1101,'Customers'!A1175,'SaaS_Financials '!$L$2:$L$1101),"")</f>
        <v/>
      </c>
    </row>
    <row r="1176" spans="1:2">
      <c r="A1176">
        <f>'Customers'!J1176</f>
        <v>46</v>
      </c>
      <c r="B1176">
        <f>IFERROR(AVERAGEIF('SaaS_Financials '!$B$2:$B$1101,'Customers'!A1176,'SaaS_Financials '!$L$2:$L$1101),"")</f>
        <v>7.1625000000000005</v>
      </c>
    </row>
    <row r="1177" spans="1:2">
      <c r="A1177">
        <f>'Customers'!J1177</f>
        <v>0</v>
      </c>
      <c r="B1177">
        <f>IFERROR(AVERAGEIF('SaaS_Financials '!$B$2:$B$1101,'Customers'!A1177,'SaaS_Financials '!$L$2:$L$1101),"")</f>
        <v>7.48</v>
      </c>
    </row>
    <row r="1178" spans="1:2">
      <c r="A1178">
        <f>'Customers'!J1178</f>
        <v>71</v>
      </c>
      <c r="B1178" t="str">
        <f>IFERROR(AVERAGEIF('SaaS_Financials '!$B$2:$B$1101,'Customers'!A1178,'SaaS_Financials '!$L$2:$L$1101),"")</f>
        <v/>
      </c>
    </row>
    <row r="1179" spans="1:2">
      <c r="A1179">
        <f>'Customers'!J1179</f>
        <v>56</v>
      </c>
      <c r="B1179">
        <f>IFERROR(AVERAGEIF('SaaS_Financials '!$B$2:$B$1101,'Customers'!A1179,'SaaS_Financials '!$L$2:$L$1101),"")</f>
        <v>9.2799999999999994</v>
      </c>
    </row>
    <row r="1180" spans="1:2">
      <c r="A1180">
        <f>'Customers'!J1180</f>
        <v>0</v>
      </c>
      <c r="B1180" t="str">
        <f>IFERROR(AVERAGEIF('SaaS_Financials '!$B$2:$B$1101,'Customers'!A1180,'SaaS_Financials '!$L$2:$L$1101),"")</f>
        <v/>
      </c>
    </row>
    <row r="1181" spans="1:2">
      <c r="A1181">
        <f>'Customers'!J1181</f>
        <v>0</v>
      </c>
      <c r="B1181">
        <f>IFERROR(AVERAGEIF('SaaS_Financials '!$B$2:$B$1101,'Customers'!A1181,'SaaS_Financials '!$L$2:$L$1101),"")</f>
        <v>1.68</v>
      </c>
    </row>
    <row r="1182" spans="1:2">
      <c r="A1182">
        <f>'Customers'!J1182</f>
        <v>0</v>
      </c>
      <c r="B1182">
        <f>IFERROR(AVERAGEIF('SaaS_Financials '!$B$2:$B$1101,'Customers'!A1182,'SaaS_Financials '!$L$2:$L$1101),"")</f>
        <v>10.63</v>
      </c>
    </row>
    <row r="1183" spans="1:2">
      <c r="A1183">
        <f>'Customers'!J1183</f>
        <v>28</v>
      </c>
      <c r="B1183" t="str">
        <f>IFERROR(AVERAGEIF('SaaS_Financials '!$B$2:$B$1101,'Customers'!A1183,'SaaS_Financials '!$L$2:$L$1101),"")</f>
        <v/>
      </c>
    </row>
    <row r="1184" spans="1:2">
      <c r="A1184">
        <f>'Customers'!J1184</f>
        <v>35</v>
      </c>
      <c r="B1184">
        <f>IFERROR(AVERAGEIF('SaaS_Financials '!$B$2:$B$1101,'Customers'!A1184,'SaaS_Financials '!$L$2:$L$1101),"")</f>
        <v>3.0150000000000001</v>
      </c>
    </row>
    <row r="1185" spans="1:2">
      <c r="A1185">
        <f>'Customers'!J1185</f>
        <v>0</v>
      </c>
      <c r="B1185" t="str">
        <f>IFERROR(AVERAGEIF('SaaS_Financials '!$B$2:$B$1101,'Customers'!A1185,'SaaS_Financials '!$L$2:$L$1101),"")</f>
        <v/>
      </c>
    </row>
    <row r="1186" spans="1:2">
      <c r="A1186">
        <f>'Customers'!J1186</f>
        <v>0</v>
      </c>
      <c r="B1186" t="str">
        <f>IFERROR(AVERAGEIF('SaaS_Financials '!$B$2:$B$1101,'Customers'!A1186,'SaaS_Financials '!$L$2:$L$1101),"")</f>
        <v/>
      </c>
    </row>
    <row r="1187" spans="1:2">
      <c r="A1187">
        <f>'Customers'!J1187</f>
        <v>85</v>
      </c>
      <c r="B1187">
        <f>IFERROR(AVERAGEIF('SaaS_Financials '!$B$2:$B$1101,'Customers'!A1187,'SaaS_Financials '!$L$2:$L$1101),"")</f>
        <v>11.63</v>
      </c>
    </row>
    <row r="1188" spans="1:2">
      <c r="A1188">
        <f>'Customers'!J1188</f>
        <v>40</v>
      </c>
      <c r="B1188" t="str">
        <f>IFERROR(AVERAGEIF('SaaS_Financials '!$B$2:$B$1101,'Customers'!A1188,'SaaS_Financials '!$L$2:$L$1101),"")</f>
        <v/>
      </c>
    </row>
    <row r="1189" spans="1:2">
      <c r="A1189">
        <f>'Customers'!J1189</f>
        <v>81</v>
      </c>
      <c r="B1189">
        <f>IFERROR(AVERAGEIF('SaaS_Financials '!$B$2:$B$1101,'Customers'!A1189,'SaaS_Financials '!$L$2:$L$1101),"")</f>
        <v>11.42</v>
      </c>
    </row>
    <row r="1190" spans="1:2">
      <c r="A1190">
        <f>'Customers'!J1190</f>
        <v>29</v>
      </c>
      <c r="B1190">
        <f>IFERROR(AVERAGEIF('SaaS_Financials '!$B$2:$B$1101,'Customers'!A1190,'SaaS_Financials '!$L$2:$L$1101),"")</f>
        <v>4.54</v>
      </c>
    </row>
    <row r="1191" spans="1:2">
      <c r="A1191">
        <f>'Customers'!J1191</f>
        <v>6</v>
      </c>
      <c r="B1191" t="str">
        <f>IFERROR(AVERAGEIF('SaaS_Financials '!$B$2:$B$1101,'Customers'!A1191,'SaaS_Financials '!$L$2:$L$1101),"")</f>
        <v/>
      </c>
    </row>
    <row r="1192" spans="1:2">
      <c r="A1192">
        <f>'Customers'!J1192</f>
        <v>0</v>
      </c>
      <c r="B1192" t="str">
        <f>IFERROR(AVERAGEIF('SaaS_Financials '!$B$2:$B$1101,'Customers'!A1192,'SaaS_Financials '!$L$2:$L$1101),"")</f>
        <v/>
      </c>
    </row>
    <row r="1193" spans="1:2">
      <c r="A1193">
        <f>'Customers'!J1193</f>
        <v>67</v>
      </c>
      <c r="B1193" t="str">
        <f>IFERROR(AVERAGEIF('SaaS_Financials '!$B$2:$B$1101,'Customers'!A1193,'SaaS_Financials '!$L$2:$L$1101),"")</f>
        <v/>
      </c>
    </row>
    <row r="1194" spans="1:2">
      <c r="A1194">
        <f>'Customers'!J1194</f>
        <v>0</v>
      </c>
      <c r="B1194" t="str">
        <f>IFERROR(AVERAGEIF('SaaS_Financials '!$B$2:$B$1101,'Customers'!A1194,'SaaS_Financials '!$L$2:$L$1101),"")</f>
        <v/>
      </c>
    </row>
    <row r="1195" spans="1:2">
      <c r="A1195">
        <f>'Customers'!J1195</f>
        <v>85</v>
      </c>
      <c r="B1195" t="str">
        <f>IFERROR(AVERAGEIF('SaaS_Financials '!$B$2:$B$1101,'Customers'!A1195,'SaaS_Financials '!$L$2:$L$1101),"")</f>
        <v/>
      </c>
    </row>
    <row r="1196" spans="1:2">
      <c r="A1196">
        <f>'Customers'!J1196</f>
        <v>13</v>
      </c>
      <c r="B1196" t="str">
        <f>IFERROR(AVERAGEIF('SaaS_Financials '!$B$2:$B$1101,'Customers'!A1196,'SaaS_Financials '!$L$2:$L$1101),"")</f>
        <v/>
      </c>
    </row>
    <row r="1197" spans="1:2">
      <c r="A1197">
        <f>'Customers'!J1197</f>
        <v>5</v>
      </c>
      <c r="B1197">
        <f>IFERROR(AVERAGEIF('SaaS_Financials '!$B$2:$B$1101,'Customers'!A1197,'SaaS_Financials '!$L$2:$L$1101),"")</f>
        <v>1.08</v>
      </c>
    </row>
    <row r="1198" spans="1:2">
      <c r="A1198">
        <f>'Customers'!J1198</f>
        <v>60</v>
      </c>
      <c r="B1198" t="str">
        <f>IFERROR(AVERAGEIF('SaaS_Financials '!$B$2:$B$1101,'Customers'!A1198,'SaaS_Financials '!$L$2:$L$1101),"")</f>
        <v/>
      </c>
    </row>
    <row r="1199" spans="1:2">
      <c r="A1199">
        <f>'Customers'!J1199</f>
        <v>89</v>
      </c>
      <c r="B1199">
        <f>IFERROR(AVERAGEIF('SaaS_Financials '!$B$2:$B$1101,'Customers'!A1199,'SaaS_Financials '!$L$2:$L$1101),"")</f>
        <v>4.1100000000000003</v>
      </c>
    </row>
    <row r="1200" spans="1:2">
      <c r="A1200">
        <f>'Customers'!J1200</f>
        <v>37</v>
      </c>
      <c r="B1200" t="str">
        <f>IFERROR(AVERAGEIF('SaaS_Financials '!$B$2:$B$1101,'Customers'!A1200,'SaaS_Financials '!$L$2:$L$1101),"")</f>
        <v/>
      </c>
    </row>
    <row r="1201" spans="1:2">
      <c r="A1201">
        <f>'Customers'!J1201</f>
        <v>0</v>
      </c>
      <c r="B1201" t="str">
        <f>IFERROR(AVERAGEIF('SaaS_Financials '!$B$2:$B$1101,'Customers'!A1201,'SaaS_Financials '!$L$2:$L$1101),"")</f>
        <v/>
      </c>
    </row>
    <row r="1202" spans="1:2">
      <c r="A1202">
        <f>'Customers'!J1202</f>
        <v>77</v>
      </c>
      <c r="B1202">
        <f>IFERROR(AVERAGEIF('SaaS_Financials '!$B$2:$B$1101,'Customers'!A1202,'SaaS_Financials '!$L$2:$L$1101),"")</f>
        <v>6.5</v>
      </c>
    </row>
    <row r="1203" spans="1:2">
      <c r="A1203">
        <f>'Customers'!J1203</f>
        <v>52</v>
      </c>
      <c r="B1203" t="str">
        <f>IFERROR(AVERAGEIF('SaaS_Financials '!$B$2:$B$1101,'Customers'!A1203,'SaaS_Financials '!$L$2:$L$1101),"")</f>
        <v/>
      </c>
    </row>
    <row r="1204" spans="1:2">
      <c r="A1204">
        <f>'Customers'!J1204</f>
        <v>70</v>
      </c>
      <c r="B1204" t="str">
        <f>IFERROR(AVERAGEIF('SaaS_Financials '!$B$2:$B$1101,'Customers'!A1204,'SaaS_Financials '!$L$2:$L$1101),"")</f>
        <v/>
      </c>
    </row>
    <row r="1205" spans="1:2">
      <c r="A1205">
        <f>'Customers'!J1205</f>
        <v>76</v>
      </c>
      <c r="B1205">
        <f>IFERROR(AVERAGEIF('SaaS_Financials '!$B$2:$B$1101,'Customers'!A1205,'SaaS_Financials '!$L$2:$L$1101),"")</f>
        <v>3.5149999999999997</v>
      </c>
    </row>
    <row r="1206" spans="1:2">
      <c r="A1206">
        <f>'Customers'!J1206</f>
        <v>92</v>
      </c>
      <c r="B1206" t="str">
        <f>IFERROR(AVERAGEIF('SaaS_Financials '!$B$2:$B$1101,'Customers'!A1206,'SaaS_Financials '!$L$2:$L$1101),"")</f>
        <v/>
      </c>
    </row>
    <row r="1207" spans="1:2">
      <c r="A1207">
        <f>'Customers'!J1207</f>
        <v>67</v>
      </c>
      <c r="B1207">
        <f>IFERROR(AVERAGEIF('SaaS_Financials '!$B$2:$B$1101,'Customers'!A1207,'SaaS_Financials '!$L$2:$L$1101),"")</f>
        <v>3.2466666666666661</v>
      </c>
    </row>
    <row r="1208" spans="1:2">
      <c r="A1208">
        <f>'Customers'!J1208</f>
        <v>52</v>
      </c>
      <c r="B1208" t="str">
        <f>IFERROR(AVERAGEIF('SaaS_Financials '!$B$2:$B$1101,'Customers'!A1208,'SaaS_Financials '!$L$2:$L$1101),"")</f>
        <v/>
      </c>
    </row>
    <row r="1209" spans="1:2">
      <c r="A1209">
        <f>'Customers'!J1209</f>
        <v>32</v>
      </c>
      <c r="B1209">
        <f>IFERROR(AVERAGEIF('SaaS_Financials '!$B$2:$B$1101,'Customers'!A1209,'SaaS_Financials '!$L$2:$L$1101),"")</f>
        <v>11.01</v>
      </c>
    </row>
    <row r="1210" spans="1:2">
      <c r="A1210">
        <f>'Customers'!J1210</f>
        <v>0</v>
      </c>
      <c r="B1210" t="str">
        <f>IFERROR(AVERAGEIF('SaaS_Financials '!$B$2:$B$1101,'Customers'!A1210,'SaaS_Financials '!$L$2:$L$1101),"")</f>
        <v/>
      </c>
    </row>
    <row r="1211" spans="1:2">
      <c r="A1211">
        <f>'Customers'!J1211</f>
        <v>66</v>
      </c>
      <c r="B1211">
        <f>IFERROR(AVERAGEIF('SaaS_Financials '!$B$2:$B$1101,'Customers'!A1211,'SaaS_Financials '!$L$2:$L$1101),"")</f>
        <v>1.1599999999999999</v>
      </c>
    </row>
    <row r="1212" spans="1:2">
      <c r="A1212">
        <f>'Customers'!J1212</f>
        <v>0</v>
      </c>
      <c r="B1212">
        <f>IFERROR(AVERAGEIF('SaaS_Financials '!$B$2:$B$1101,'Customers'!A1212,'SaaS_Financials '!$L$2:$L$1101),"")</f>
        <v>6.14</v>
      </c>
    </row>
    <row r="1213" spans="1:2">
      <c r="A1213">
        <f>'Customers'!J1213</f>
        <v>80</v>
      </c>
      <c r="B1213" t="str">
        <f>IFERROR(AVERAGEIF('SaaS_Financials '!$B$2:$B$1101,'Customers'!A1213,'SaaS_Financials '!$L$2:$L$1101),"")</f>
        <v/>
      </c>
    </row>
    <row r="1214" spans="1:2">
      <c r="A1214">
        <f>'Customers'!J1214</f>
        <v>30</v>
      </c>
      <c r="B1214">
        <f>IFERROR(AVERAGEIF('SaaS_Financials '!$B$2:$B$1101,'Customers'!A1214,'SaaS_Financials '!$L$2:$L$1101),"")</f>
        <v>11.1</v>
      </c>
    </row>
    <row r="1215" spans="1:2">
      <c r="A1215">
        <f>'Customers'!J1215</f>
        <v>0</v>
      </c>
      <c r="B1215">
        <f>IFERROR(AVERAGEIF('SaaS_Financials '!$B$2:$B$1101,'Customers'!A1215,'SaaS_Financials '!$L$2:$L$1101),"")</f>
        <v>9.2050000000000001</v>
      </c>
    </row>
    <row r="1216" spans="1:2">
      <c r="A1216">
        <f>'Customers'!J1216</f>
        <v>77</v>
      </c>
      <c r="B1216">
        <f>IFERROR(AVERAGEIF('SaaS_Financials '!$B$2:$B$1101,'Customers'!A1216,'SaaS_Financials '!$L$2:$L$1101),"")</f>
        <v>9.6300000000000008</v>
      </c>
    </row>
    <row r="1217" spans="1:2">
      <c r="A1217">
        <f>'Customers'!J1217</f>
        <v>90</v>
      </c>
      <c r="B1217" t="str">
        <f>IFERROR(AVERAGEIF('SaaS_Financials '!$B$2:$B$1101,'Customers'!A1217,'SaaS_Financials '!$L$2:$L$1101),"")</f>
        <v/>
      </c>
    </row>
    <row r="1218" spans="1:2">
      <c r="A1218">
        <f>'Customers'!J1218</f>
        <v>0</v>
      </c>
      <c r="B1218" t="str">
        <f>IFERROR(AVERAGEIF('SaaS_Financials '!$B$2:$B$1101,'Customers'!A1218,'SaaS_Financials '!$L$2:$L$1101),"")</f>
        <v/>
      </c>
    </row>
    <row r="1219" spans="1:2">
      <c r="A1219">
        <f>'Customers'!J1219</f>
        <v>98</v>
      </c>
      <c r="B1219" t="str">
        <f>IFERROR(AVERAGEIF('SaaS_Financials '!$B$2:$B$1101,'Customers'!A1219,'SaaS_Financials '!$L$2:$L$1101),"")</f>
        <v/>
      </c>
    </row>
    <row r="1220" spans="1:2">
      <c r="A1220">
        <f>'Customers'!J1220</f>
        <v>72</v>
      </c>
      <c r="B1220" t="str">
        <f>IFERROR(AVERAGEIF('SaaS_Financials '!$B$2:$B$1101,'Customers'!A1220,'SaaS_Financials '!$L$2:$L$1101),"")</f>
        <v/>
      </c>
    </row>
    <row r="1221" spans="1:2">
      <c r="A1221">
        <f>'Customers'!J1221</f>
        <v>3</v>
      </c>
      <c r="B1221">
        <f>IFERROR(AVERAGEIF('SaaS_Financials '!$B$2:$B$1101,'Customers'!A1221,'SaaS_Financials '!$L$2:$L$1101),"")</f>
        <v>7.73</v>
      </c>
    </row>
    <row r="1222" spans="1:2">
      <c r="A1222">
        <f>'Customers'!J1222</f>
        <v>83</v>
      </c>
      <c r="B1222" t="str">
        <f>IFERROR(AVERAGEIF('SaaS_Financials '!$B$2:$B$1101,'Customers'!A1222,'SaaS_Financials '!$L$2:$L$1101),"")</f>
        <v/>
      </c>
    </row>
    <row r="1223" spans="1:2">
      <c r="A1223">
        <f>'Customers'!J1223</f>
        <v>88</v>
      </c>
      <c r="B1223">
        <f>IFERROR(AVERAGEIF('SaaS_Financials '!$B$2:$B$1101,'Customers'!A1223,'SaaS_Financials '!$L$2:$L$1101),"")</f>
        <v>2.77</v>
      </c>
    </row>
    <row r="1224" spans="1:2">
      <c r="A1224">
        <f>'Customers'!J1224</f>
        <v>0</v>
      </c>
      <c r="B1224" t="str">
        <f>IFERROR(AVERAGEIF('SaaS_Financials '!$B$2:$B$1101,'Customers'!A1224,'SaaS_Financials '!$L$2:$L$1101),"")</f>
        <v/>
      </c>
    </row>
    <row r="1225" spans="1:2">
      <c r="A1225">
        <f>'Customers'!J1225</f>
        <v>87</v>
      </c>
      <c r="B1225" t="str">
        <f>IFERROR(AVERAGEIF('SaaS_Financials '!$B$2:$B$1101,'Customers'!A1225,'SaaS_Financials '!$L$2:$L$1101),"")</f>
        <v/>
      </c>
    </row>
    <row r="1226" spans="1:2">
      <c r="A1226">
        <f>'Customers'!J1226</f>
        <v>98</v>
      </c>
      <c r="B1226" t="str">
        <f>IFERROR(AVERAGEIF('SaaS_Financials '!$B$2:$B$1101,'Customers'!A1226,'SaaS_Financials '!$L$2:$L$1101),"")</f>
        <v/>
      </c>
    </row>
    <row r="1227" spans="1:2">
      <c r="A1227">
        <f>'Customers'!J1227</f>
        <v>0</v>
      </c>
      <c r="B1227">
        <f>IFERROR(AVERAGEIF('SaaS_Financials '!$B$2:$B$1101,'Customers'!A1227,'SaaS_Financials '!$L$2:$L$1101),"")</f>
        <v>1.61</v>
      </c>
    </row>
    <row r="1228" spans="1:2">
      <c r="A1228">
        <f>'Customers'!J1228</f>
        <v>0</v>
      </c>
      <c r="B1228">
        <f>IFERROR(AVERAGEIF('SaaS_Financials '!$B$2:$B$1101,'Customers'!A1228,'SaaS_Financials '!$L$2:$L$1101),"")</f>
        <v>4.04</v>
      </c>
    </row>
    <row r="1229" spans="1:2">
      <c r="A1229">
        <f>'Customers'!J1229</f>
        <v>58</v>
      </c>
      <c r="B1229" t="str">
        <f>IFERROR(AVERAGEIF('SaaS_Financials '!$B$2:$B$1101,'Customers'!A1229,'SaaS_Financials '!$L$2:$L$1101),"")</f>
        <v/>
      </c>
    </row>
    <row r="1230" spans="1:2">
      <c r="A1230">
        <f>'Customers'!J1230</f>
        <v>2</v>
      </c>
      <c r="B1230">
        <f>IFERROR(AVERAGEIF('SaaS_Financials '!$B$2:$B$1101,'Customers'!A1230,'SaaS_Financials '!$L$2:$L$1101),"")</f>
        <v>3.8</v>
      </c>
    </row>
    <row r="1231" spans="1:2">
      <c r="A1231">
        <f>'Customers'!J1231</f>
        <v>0</v>
      </c>
      <c r="B1231" t="str">
        <f>IFERROR(AVERAGEIF('SaaS_Financials '!$B$2:$B$1101,'Customers'!A1231,'SaaS_Financials '!$L$2:$L$1101),"")</f>
        <v/>
      </c>
    </row>
    <row r="1232" spans="1:2">
      <c r="A1232">
        <f>'Customers'!J1232</f>
        <v>89</v>
      </c>
      <c r="B1232">
        <f>IFERROR(AVERAGEIF('SaaS_Financials '!$B$2:$B$1101,'Customers'!A1232,'SaaS_Financials '!$L$2:$L$1101),"")</f>
        <v>5.66</v>
      </c>
    </row>
    <row r="1233" spans="1:2">
      <c r="A1233">
        <f>'Customers'!J1233</f>
        <v>11</v>
      </c>
      <c r="B1233">
        <f>IFERROR(AVERAGEIF('SaaS_Financials '!$B$2:$B$1101,'Customers'!A1233,'SaaS_Financials '!$L$2:$L$1101),"")</f>
        <v>5.17</v>
      </c>
    </row>
    <row r="1234" spans="1:2">
      <c r="A1234">
        <f>'Customers'!J1234</f>
        <v>26</v>
      </c>
      <c r="B1234" t="str">
        <f>IFERROR(AVERAGEIF('SaaS_Financials '!$B$2:$B$1101,'Customers'!A1234,'SaaS_Financials '!$L$2:$L$1101),"")</f>
        <v/>
      </c>
    </row>
    <row r="1235" spans="1:2">
      <c r="A1235">
        <f>'Customers'!J1235</f>
        <v>85</v>
      </c>
      <c r="B1235">
        <f>IFERROR(AVERAGEIF('SaaS_Financials '!$B$2:$B$1101,'Customers'!A1235,'SaaS_Financials '!$L$2:$L$1101),"")</f>
        <v>0.64</v>
      </c>
    </row>
    <row r="1236" spans="1:2">
      <c r="A1236">
        <f>'Customers'!J1236</f>
        <v>37</v>
      </c>
      <c r="B1236">
        <f>IFERROR(AVERAGEIF('SaaS_Financials '!$B$2:$B$1101,'Customers'!A1236,'SaaS_Financials '!$L$2:$L$1101),"")</f>
        <v>2.85</v>
      </c>
    </row>
    <row r="1237" spans="1:2">
      <c r="A1237">
        <f>'Customers'!J1237</f>
        <v>36</v>
      </c>
      <c r="B1237">
        <f>IFERROR(AVERAGEIF('SaaS_Financials '!$B$2:$B$1101,'Customers'!A1237,'SaaS_Financials '!$L$2:$L$1101),"")</f>
        <v>2.63</v>
      </c>
    </row>
    <row r="1238" spans="1:2">
      <c r="A1238">
        <f>'Customers'!J1238</f>
        <v>0</v>
      </c>
      <c r="B1238">
        <f>IFERROR(AVERAGEIF('SaaS_Financials '!$B$2:$B$1101,'Customers'!A1238,'SaaS_Financials '!$L$2:$L$1101),"")</f>
        <v>4.54</v>
      </c>
    </row>
    <row r="1239" spans="1:2">
      <c r="A1239">
        <f>'Customers'!J1239</f>
        <v>80</v>
      </c>
      <c r="B1239">
        <f>IFERROR(AVERAGEIF('SaaS_Financials '!$B$2:$B$1101,'Customers'!A1239,'SaaS_Financials '!$L$2:$L$1101),"")</f>
        <v>9.92</v>
      </c>
    </row>
    <row r="1240" spans="1:2">
      <c r="A1240">
        <f>'Customers'!J1240</f>
        <v>69</v>
      </c>
      <c r="B1240" t="str">
        <f>IFERROR(AVERAGEIF('SaaS_Financials '!$B$2:$B$1101,'Customers'!A1240,'SaaS_Financials '!$L$2:$L$1101),"")</f>
        <v/>
      </c>
    </row>
    <row r="1241" spans="1:2">
      <c r="A1241">
        <f>'Customers'!J1241</f>
        <v>2</v>
      </c>
      <c r="B1241">
        <f>IFERROR(AVERAGEIF('SaaS_Financials '!$B$2:$B$1101,'Customers'!A1241,'SaaS_Financials '!$L$2:$L$1101),"")</f>
        <v>7.56</v>
      </c>
    </row>
    <row r="1242" spans="1:2">
      <c r="A1242">
        <f>'Customers'!J1242</f>
        <v>51</v>
      </c>
      <c r="B1242">
        <f>IFERROR(AVERAGEIF('SaaS_Financials '!$B$2:$B$1101,'Customers'!A1242,'SaaS_Financials '!$L$2:$L$1101),"")</f>
        <v>1.01</v>
      </c>
    </row>
    <row r="1243" spans="1:2">
      <c r="A1243">
        <f>'Customers'!J1243</f>
        <v>44</v>
      </c>
      <c r="B1243">
        <f>IFERROR(AVERAGEIF('SaaS_Financials '!$B$2:$B$1101,'Customers'!A1243,'SaaS_Financials '!$L$2:$L$1101),"")</f>
        <v>0.68</v>
      </c>
    </row>
    <row r="1244" spans="1:2">
      <c r="A1244">
        <f>'Customers'!J1244</f>
        <v>51</v>
      </c>
      <c r="B1244">
        <f>IFERROR(AVERAGEIF('SaaS_Financials '!$B$2:$B$1101,'Customers'!A1244,'SaaS_Financials '!$L$2:$L$1101),"")</f>
        <v>5.32</v>
      </c>
    </row>
    <row r="1245" spans="1:2">
      <c r="A1245">
        <f>'Customers'!J1245</f>
        <v>76</v>
      </c>
      <c r="B1245">
        <f>IFERROR(AVERAGEIF('SaaS_Financials '!$B$2:$B$1101,'Customers'!A1245,'SaaS_Financials '!$L$2:$L$1101),"")</f>
        <v>1.96</v>
      </c>
    </row>
    <row r="1246" spans="1:2">
      <c r="A1246">
        <f>'Customers'!J1246</f>
        <v>4</v>
      </c>
      <c r="B1246" t="str">
        <f>IFERROR(AVERAGEIF('SaaS_Financials '!$B$2:$B$1101,'Customers'!A1246,'SaaS_Financials '!$L$2:$L$1101),"")</f>
        <v/>
      </c>
    </row>
    <row r="1247" spans="1:2">
      <c r="A1247">
        <f>'Customers'!J1247</f>
        <v>77</v>
      </c>
      <c r="B1247">
        <f>IFERROR(AVERAGEIF('SaaS_Financials '!$B$2:$B$1101,'Customers'!A1247,'SaaS_Financials '!$L$2:$L$1101),"")</f>
        <v>8.49</v>
      </c>
    </row>
    <row r="1248" spans="1:2">
      <c r="A1248">
        <f>'Customers'!J1248</f>
        <v>0</v>
      </c>
      <c r="B1248" t="str">
        <f>IFERROR(AVERAGEIF('SaaS_Financials '!$B$2:$B$1101,'Customers'!A1248,'SaaS_Financials '!$L$2:$L$1101),"")</f>
        <v/>
      </c>
    </row>
    <row r="1249" spans="1:2">
      <c r="A1249">
        <f>'Customers'!J1249</f>
        <v>0</v>
      </c>
      <c r="B1249" t="str">
        <f>IFERROR(AVERAGEIF('SaaS_Financials '!$B$2:$B$1101,'Customers'!A1249,'SaaS_Financials '!$L$2:$L$1101),"")</f>
        <v/>
      </c>
    </row>
    <row r="1250" spans="1:2">
      <c r="A1250">
        <f>'Customers'!J1250</f>
        <v>73</v>
      </c>
      <c r="B1250">
        <f>IFERROR(AVERAGEIF('SaaS_Financials '!$B$2:$B$1101,'Customers'!A1250,'SaaS_Financials '!$L$2:$L$1101),"")</f>
        <v>6.2</v>
      </c>
    </row>
    <row r="1251" spans="1:2">
      <c r="A1251">
        <f>'Customers'!J1251</f>
        <v>0</v>
      </c>
      <c r="B1251" t="str">
        <f>IFERROR(AVERAGEIF('SaaS_Financials '!$B$2:$B$1101,'Customers'!A1251,'SaaS_Financials '!$L$2:$L$1101),"")</f>
        <v/>
      </c>
    </row>
    <row r="1252" spans="1:2">
      <c r="A1252">
        <f>'Customers'!J1252</f>
        <v>0</v>
      </c>
      <c r="B1252" t="str">
        <f>IFERROR(AVERAGEIF('SaaS_Financials '!$B$2:$B$1101,'Customers'!A1252,'SaaS_Financials '!$L$2:$L$1101),"")</f>
        <v/>
      </c>
    </row>
    <row r="1253" spans="1:2">
      <c r="A1253">
        <f>'Customers'!J1253</f>
        <v>23</v>
      </c>
      <c r="B1253">
        <f>IFERROR(AVERAGEIF('SaaS_Financials '!$B$2:$B$1101,'Customers'!A1253,'SaaS_Financials '!$L$2:$L$1101),"")</f>
        <v>7.34</v>
      </c>
    </row>
    <row r="1254" spans="1:2">
      <c r="A1254">
        <f>'Customers'!J1254</f>
        <v>87</v>
      </c>
      <c r="B1254" t="str">
        <f>IFERROR(AVERAGEIF('SaaS_Financials '!$B$2:$B$1101,'Customers'!A1254,'SaaS_Financials '!$L$2:$L$1101),"")</f>
        <v/>
      </c>
    </row>
    <row r="1255" spans="1:2">
      <c r="A1255">
        <f>'Customers'!J1255</f>
        <v>87</v>
      </c>
      <c r="B1255">
        <f>IFERROR(AVERAGEIF('SaaS_Financials '!$B$2:$B$1101,'Customers'!A1255,'SaaS_Financials '!$L$2:$L$1101),"")</f>
        <v>5.01</v>
      </c>
    </row>
    <row r="1256" spans="1:2">
      <c r="A1256">
        <f>'Customers'!J1256</f>
        <v>75</v>
      </c>
      <c r="B1256">
        <f>IFERROR(AVERAGEIF('SaaS_Financials '!$B$2:$B$1101,'Customers'!A1256,'SaaS_Financials '!$L$2:$L$1101),"")</f>
        <v>10.39</v>
      </c>
    </row>
    <row r="1257" spans="1:2">
      <c r="A1257">
        <f>'Customers'!J1257</f>
        <v>50</v>
      </c>
      <c r="B1257" t="str">
        <f>IFERROR(AVERAGEIF('SaaS_Financials '!$B$2:$B$1101,'Customers'!A1257,'SaaS_Financials '!$L$2:$L$1101),"")</f>
        <v/>
      </c>
    </row>
    <row r="1258" spans="1:2">
      <c r="A1258">
        <f>'Customers'!J1258</f>
        <v>36</v>
      </c>
      <c r="B1258">
        <f>IFERROR(AVERAGEIF('SaaS_Financials '!$B$2:$B$1101,'Customers'!A1258,'SaaS_Financials '!$L$2:$L$1101),"")</f>
        <v>5.31</v>
      </c>
    </row>
    <row r="1259" spans="1:2">
      <c r="A1259">
        <f>'Customers'!J1259</f>
        <v>61</v>
      </c>
      <c r="B1259" t="str">
        <f>IFERROR(AVERAGEIF('SaaS_Financials '!$B$2:$B$1101,'Customers'!A1259,'SaaS_Financials '!$L$2:$L$1101),"")</f>
        <v/>
      </c>
    </row>
    <row r="1260" spans="1:2">
      <c r="A1260">
        <f>'Customers'!J1260</f>
        <v>0</v>
      </c>
      <c r="B1260">
        <f>IFERROR(AVERAGEIF('SaaS_Financials '!$B$2:$B$1101,'Customers'!A1260,'SaaS_Financials '!$L$2:$L$1101),"")</f>
        <v>9.9</v>
      </c>
    </row>
    <row r="1261" spans="1:2">
      <c r="A1261">
        <f>'Customers'!J1261</f>
        <v>53</v>
      </c>
      <c r="B1261">
        <f>IFERROR(AVERAGEIF('SaaS_Financials '!$B$2:$B$1101,'Customers'!A1261,'SaaS_Financials '!$L$2:$L$1101),"")</f>
        <v>5.27</v>
      </c>
    </row>
    <row r="1262" spans="1:2">
      <c r="A1262">
        <f>'Customers'!J1262</f>
        <v>82</v>
      </c>
      <c r="B1262" t="str">
        <f>IFERROR(AVERAGEIF('SaaS_Financials '!$B$2:$B$1101,'Customers'!A1262,'SaaS_Financials '!$L$2:$L$1101),"")</f>
        <v/>
      </c>
    </row>
    <row r="1263" spans="1:2">
      <c r="A1263">
        <f>'Customers'!J1263</f>
        <v>0</v>
      </c>
      <c r="B1263">
        <f>IFERROR(AVERAGEIF('SaaS_Financials '!$B$2:$B$1101,'Customers'!A1263,'SaaS_Financials '!$L$2:$L$1101),"")</f>
        <v>9.2250000000000014</v>
      </c>
    </row>
    <row r="1264" spans="1:2">
      <c r="A1264">
        <f>'Customers'!J1264</f>
        <v>51</v>
      </c>
      <c r="B1264">
        <f>IFERROR(AVERAGEIF('SaaS_Financials '!$B$2:$B$1101,'Customers'!A1264,'SaaS_Financials '!$L$2:$L$1101),"")</f>
        <v>1.68</v>
      </c>
    </row>
    <row r="1265" spans="1:2">
      <c r="A1265">
        <f>'Customers'!J1265</f>
        <v>96</v>
      </c>
      <c r="B1265">
        <f>IFERROR(AVERAGEIF('SaaS_Financials '!$B$2:$B$1101,'Customers'!A1265,'SaaS_Financials '!$L$2:$L$1101),"")</f>
        <v>8.875</v>
      </c>
    </row>
    <row r="1266" spans="1:2">
      <c r="A1266">
        <f>'Customers'!J1266</f>
        <v>69</v>
      </c>
      <c r="B1266">
        <f>IFERROR(AVERAGEIF('SaaS_Financials '!$B$2:$B$1101,'Customers'!A1266,'SaaS_Financials '!$L$2:$L$1101),"")</f>
        <v>6.86</v>
      </c>
    </row>
    <row r="1267" spans="1:2">
      <c r="A1267">
        <f>'Customers'!J1267</f>
        <v>0</v>
      </c>
      <c r="B1267">
        <f>IFERROR(AVERAGEIF('SaaS_Financials '!$B$2:$B$1101,'Customers'!A1267,'SaaS_Financials '!$L$2:$L$1101),"")</f>
        <v>6.2633333333333328</v>
      </c>
    </row>
    <row r="1268" spans="1:2">
      <c r="A1268">
        <f>'Customers'!J1268</f>
        <v>82</v>
      </c>
      <c r="B1268" t="str">
        <f>IFERROR(AVERAGEIF('SaaS_Financials '!$B$2:$B$1101,'Customers'!A1268,'SaaS_Financials '!$L$2:$L$1101),"")</f>
        <v/>
      </c>
    </row>
    <row r="1269" spans="1:2">
      <c r="A1269">
        <f>'Customers'!J1269</f>
        <v>66</v>
      </c>
      <c r="B1269" t="str">
        <f>IFERROR(AVERAGEIF('SaaS_Financials '!$B$2:$B$1101,'Customers'!A1269,'SaaS_Financials '!$L$2:$L$1101),"")</f>
        <v/>
      </c>
    </row>
    <row r="1270" spans="1:2">
      <c r="A1270">
        <f>'Customers'!J1270</f>
        <v>75</v>
      </c>
      <c r="B1270" t="str">
        <f>IFERROR(AVERAGEIF('SaaS_Financials '!$B$2:$B$1101,'Customers'!A1270,'SaaS_Financials '!$L$2:$L$1101),"")</f>
        <v/>
      </c>
    </row>
    <row r="1271" spans="1:2">
      <c r="A1271">
        <f>'Customers'!J1271</f>
        <v>82</v>
      </c>
      <c r="B1271" t="str">
        <f>IFERROR(AVERAGEIF('SaaS_Financials '!$B$2:$B$1101,'Customers'!A1271,'SaaS_Financials '!$L$2:$L$1101),"")</f>
        <v/>
      </c>
    </row>
    <row r="1272" spans="1:2">
      <c r="A1272">
        <f>'Customers'!J1272</f>
        <v>22</v>
      </c>
      <c r="B1272">
        <f>IFERROR(AVERAGEIF('SaaS_Financials '!$B$2:$B$1101,'Customers'!A1272,'SaaS_Financials '!$L$2:$L$1101),"")</f>
        <v>5.7700000000000005</v>
      </c>
    </row>
    <row r="1273" spans="1:2">
      <c r="A1273">
        <f>'Customers'!J1273</f>
        <v>0</v>
      </c>
      <c r="B1273" t="str">
        <f>IFERROR(AVERAGEIF('SaaS_Financials '!$B$2:$B$1101,'Customers'!A1273,'SaaS_Financials '!$L$2:$L$1101),"")</f>
        <v/>
      </c>
    </row>
    <row r="1274" spans="1:2">
      <c r="A1274">
        <f>'Customers'!J1274</f>
        <v>68</v>
      </c>
      <c r="B1274" t="str">
        <f>IFERROR(AVERAGEIF('SaaS_Financials '!$B$2:$B$1101,'Customers'!A1274,'SaaS_Financials '!$L$2:$L$1101),"")</f>
        <v/>
      </c>
    </row>
    <row r="1275" spans="1:2">
      <c r="A1275">
        <f>'Customers'!J1275</f>
        <v>46</v>
      </c>
      <c r="B1275" t="str">
        <f>IFERROR(AVERAGEIF('SaaS_Financials '!$B$2:$B$1101,'Customers'!A1275,'SaaS_Financials '!$L$2:$L$1101),"")</f>
        <v/>
      </c>
    </row>
    <row r="1276" spans="1:2">
      <c r="A1276">
        <f>'Customers'!J1276</f>
        <v>85</v>
      </c>
      <c r="B1276" t="str">
        <f>IFERROR(AVERAGEIF('SaaS_Financials '!$B$2:$B$1101,'Customers'!A1276,'SaaS_Financials '!$L$2:$L$1101),"")</f>
        <v/>
      </c>
    </row>
    <row r="1277" spans="1:2">
      <c r="A1277">
        <f>'Customers'!J1277</f>
        <v>60</v>
      </c>
      <c r="B1277">
        <f>IFERROR(AVERAGEIF('SaaS_Financials '!$B$2:$B$1101,'Customers'!A1277,'SaaS_Financials '!$L$2:$L$1101),"")</f>
        <v>8.32</v>
      </c>
    </row>
    <row r="1278" spans="1:2">
      <c r="A1278">
        <f>'Customers'!J1278</f>
        <v>23</v>
      </c>
      <c r="B1278">
        <f>IFERROR(AVERAGEIF('SaaS_Financials '!$B$2:$B$1101,'Customers'!A1278,'SaaS_Financials '!$L$2:$L$1101),"")</f>
        <v>8.5399999999999991</v>
      </c>
    </row>
    <row r="1279" spans="1:2">
      <c r="A1279">
        <f>'Customers'!J1279</f>
        <v>30</v>
      </c>
      <c r="B1279">
        <f>IFERROR(AVERAGEIF('SaaS_Financials '!$B$2:$B$1101,'Customers'!A1279,'SaaS_Financials '!$L$2:$L$1101),"")</f>
        <v>10.286666666666667</v>
      </c>
    </row>
    <row r="1280" spans="1:2">
      <c r="A1280">
        <f>'Customers'!J1280</f>
        <v>62</v>
      </c>
      <c r="B1280">
        <f>IFERROR(AVERAGEIF('SaaS_Financials '!$B$2:$B$1101,'Customers'!A1280,'SaaS_Financials '!$L$2:$L$1101),"")</f>
        <v>1.7799999999999998</v>
      </c>
    </row>
    <row r="1281" spans="1:2">
      <c r="A1281">
        <f>'Customers'!J1281</f>
        <v>73</v>
      </c>
      <c r="B1281" t="str">
        <f>IFERROR(AVERAGEIF('SaaS_Financials '!$B$2:$B$1101,'Customers'!A1281,'SaaS_Financials '!$L$2:$L$1101),"")</f>
        <v/>
      </c>
    </row>
    <row r="1282" spans="1:2">
      <c r="A1282">
        <f>'Customers'!J1282</f>
        <v>7</v>
      </c>
      <c r="B1282" t="str">
        <f>IFERROR(AVERAGEIF('SaaS_Financials '!$B$2:$B$1101,'Customers'!A1282,'SaaS_Financials '!$L$2:$L$1101),"")</f>
        <v/>
      </c>
    </row>
    <row r="1283" spans="1:2">
      <c r="A1283">
        <f>'Customers'!J1283</f>
        <v>0</v>
      </c>
      <c r="B1283" t="str">
        <f>IFERROR(AVERAGEIF('SaaS_Financials '!$B$2:$B$1101,'Customers'!A1283,'SaaS_Financials '!$L$2:$L$1101),"")</f>
        <v/>
      </c>
    </row>
    <row r="1284" spans="1:2">
      <c r="A1284">
        <f>'Customers'!J1284</f>
        <v>70</v>
      </c>
      <c r="B1284" t="str">
        <f>IFERROR(AVERAGEIF('SaaS_Financials '!$B$2:$B$1101,'Customers'!A1284,'SaaS_Financials '!$L$2:$L$1101),"")</f>
        <v/>
      </c>
    </row>
    <row r="1285" spans="1:2">
      <c r="A1285">
        <f>'Customers'!J1285</f>
        <v>47</v>
      </c>
      <c r="B1285" t="str">
        <f>IFERROR(AVERAGEIF('SaaS_Financials '!$B$2:$B$1101,'Customers'!A1285,'SaaS_Financials '!$L$2:$L$1101),"")</f>
        <v/>
      </c>
    </row>
    <row r="1286" spans="1:2">
      <c r="A1286">
        <f>'Customers'!J1286</f>
        <v>0</v>
      </c>
      <c r="B1286">
        <f>IFERROR(AVERAGEIF('SaaS_Financials '!$B$2:$B$1101,'Customers'!A1286,'SaaS_Financials '!$L$2:$L$1101),"")</f>
        <v>1.48</v>
      </c>
    </row>
    <row r="1287" spans="1:2">
      <c r="A1287">
        <f>'Customers'!J1287</f>
        <v>82</v>
      </c>
      <c r="B1287">
        <f>IFERROR(AVERAGEIF('SaaS_Financials '!$B$2:$B$1101,'Customers'!A1287,'SaaS_Financials '!$L$2:$L$1101),"")</f>
        <v>0.79</v>
      </c>
    </row>
    <row r="1288" spans="1:2">
      <c r="A1288">
        <f>'Customers'!J1288</f>
        <v>73</v>
      </c>
      <c r="B1288" t="str">
        <f>IFERROR(AVERAGEIF('SaaS_Financials '!$B$2:$B$1101,'Customers'!A1288,'SaaS_Financials '!$L$2:$L$1101),"")</f>
        <v/>
      </c>
    </row>
    <row r="1289" spans="1:2">
      <c r="A1289">
        <f>'Customers'!J1289</f>
        <v>93</v>
      </c>
      <c r="B1289">
        <f>IFERROR(AVERAGEIF('SaaS_Financials '!$B$2:$B$1101,'Customers'!A1289,'SaaS_Financials '!$L$2:$L$1101),"")</f>
        <v>9.754999999999999</v>
      </c>
    </row>
    <row r="1290" spans="1:2">
      <c r="A1290">
        <f>'Customers'!J1290</f>
        <v>95</v>
      </c>
      <c r="B1290">
        <f>IFERROR(AVERAGEIF('SaaS_Financials '!$B$2:$B$1101,'Customers'!A1290,'SaaS_Financials '!$L$2:$L$1101),"")</f>
        <v>5.8550000000000004</v>
      </c>
    </row>
    <row r="1291" spans="1:2">
      <c r="A1291">
        <f>'Customers'!J1291</f>
        <v>43</v>
      </c>
      <c r="B1291" t="str">
        <f>IFERROR(AVERAGEIF('SaaS_Financials '!$B$2:$B$1101,'Customers'!A1291,'SaaS_Financials '!$L$2:$L$1101),"")</f>
        <v/>
      </c>
    </row>
    <row r="1292" spans="1:2">
      <c r="A1292">
        <f>'Customers'!J1292</f>
        <v>0</v>
      </c>
      <c r="B1292">
        <f>IFERROR(AVERAGEIF('SaaS_Financials '!$B$2:$B$1101,'Customers'!A1292,'SaaS_Financials '!$L$2:$L$1101),"")</f>
        <v>11.05</v>
      </c>
    </row>
    <row r="1293" spans="1:2">
      <c r="A1293">
        <f>'Customers'!J1293</f>
        <v>80</v>
      </c>
      <c r="B1293" t="str">
        <f>IFERROR(AVERAGEIF('SaaS_Financials '!$B$2:$B$1101,'Customers'!A1293,'SaaS_Financials '!$L$2:$L$1101),"")</f>
        <v/>
      </c>
    </row>
    <row r="1294" spans="1:2">
      <c r="A1294">
        <f>'Customers'!J1294</f>
        <v>24</v>
      </c>
      <c r="B1294" t="str">
        <f>IFERROR(AVERAGEIF('SaaS_Financials '!$B$2:$B$1101,'Customers'!A1294,'SaaS_Financials '!$L$2:$L$1101),"")</f>
        <v/>
      </c>
    </row>
    <row r="1295" spans="1:2">
      <c r="A1295">
        <f>'Customers'!J1295</f>
        <v>88</v>
      </c>
      <c r="B1295" t="str">
        <f>IFERROR(AVERAGEIF('SaaS_Financials '!$B$2:$B$1101,'Customers'!A1295,'SaaS_Financials '!$L$2:$L$1101),"")</f>
        <v/>
      </c>
    </row>
    <row r="1296" spans="1:2">
      <c r="A1296">
        <f>'Customers'!J1296</f>
        <v>46</v>
      </c>
      <c r="B1296" t="str">
        <f>IFERROR(AVERAGEIF('SaaS_Financials '!$B$2:$B$1101,'Customers'!A1296,'SaaS_Financials '!$L$2:$L$1101),"")</f>
        <v/>
      </c>
    </row>
    <row r="1297" spans="1:2">
      <c r="A1297">
        <f>'Customers'!J1297</f>
        <v>46</v>
      </c>
      <c r="B1297" t="str">
        <f>IFERROR(AVERAGEIF('SaaS_Financials '!$B$2:$B$1101,'Customers'!A1297,'SaaS_Financials '!$L$2:$L$1101),"")</f>
        <v/>
      </c>
    </row>
    <row r="1298" spans="1:2">
      <c r="A1298">
        <f>'Customers'!J1298</f>
        <v>0</v>
      </c>
      <c r="B1298">
        <f>IFERROR(AVERAGEIF('SaaS_Financials '!$B$2:$B$1101,'Customers'!A1298,'SaaS_Financials '!$L$2:$L$1101),"")</f>
        <v>10.094999999999999</v>
      </c>
    </row>
    <row r="1299" spans="1:2">
      <c r="A1299">
        <f>'Customers'!J1299</f>
        <v>87</v>
      </c>
      <c r="B1299" t="str">
        <f>IFERROR(AVERAGEIF('SaaS_Financials '!$B$2:$B$1101,'Customers'!A1299,'SaaS_Financials '!$L$2:$L$1101),"")</f>
        <v/>
      </c>
    </row>
    <row r="1300" spans="1:2">
      <c r="A1300">
        <f>'Customers'!J1300</f>
        <v>51</v>
      </c>
      <c r="B1300" t="str">
        <f>IFERROR(AVERAGEIF('SaaS_Financials '!$B$2:$B$1101,'Customers'!A1300,'SaaS_Financials '!$L$2:$L$1101),"")</f>
        <v/>
      </c>
    </row>
    <row r="1301" spans="1:2">
      <c r="A1301">
        <f>'Customers'!J1301</f>
        <v>47</v>
      </c>
      <c r="B1301">
        <f>IFERROR(AVERAGEIF('SaaS_Financials '!$B$2:$B$1101,'Customers'!A1301,'SaaS_Financials '!$L$2:$L$1101),"")</f>
        <v>4.9800000000000004</v>
      </c>
    </row>
    <row r="1302" spans="1:2">
      <c r="A1302">
        <f>'Customers'!J1302</f>
        <v>0</v>
      </c>
      <c r="B1302" t="str">
        <f>IFERROR(AVERAGEIF('SaaS_Financials '!$B$2:$B$1101,'Customers'!A1302,'SaaS_Financials '!$L$2:$L$1101),"")</f>
        <v/>
      </c>
    </row>
    <row r="1303" spans="1:2">
      <c r="A1303">
        <f>'Customers'!J1303</f>
        <v>62</v>
      </c>
      <c r="B1303">
        <f>IFERROR(AVERAGEIF('SaaS_Financials '!$B$2:$B$1101,'Customers'!A1303,'SaaS_Financials '!$L$2:$L$1101),"")</f>
        <v>1.95</v>
      </c>
    </row>
    <row r="1304" spans="1:2">
      <c r="A1304">
        <f>'Customers'!J1304</f>
        <v>43</v>
      </c>
      <c r="B1304">
        <f>IFERROR(AVERAGEIF('SaaS_Financials '!$B$2:$B$1101,'Customers'!A1304,'SaaS_Financials '!$L$2:$L$1101),"")</f>
        <v>3.05</v>
      </c>
    </row>
    <row r="1305" spans="1:2">
      <c r="A1305">
        <f>'Customers'!J1305</f>
        <v>6</v>
      </c>
      <c r="B1305" t="str">
        <f>IFERROR(AVERAGEIF('SaaS_Financials '!$B$2:$B$1101,'Customers'!A1305,'SaaS_Financials '!$L$2:$L$1101),"")</f>
        <v/>
      </c>
    </row>
    <row r="1306" spans="1:2">
      <c r="A1306">
        <f>'Customers'!J1306</f>
        <v>2</v>
      </c>
      <c r="B1306" t="str">
        <f>IFERROR(AVERAGEIF('SaaS_Financials '!$B$2:$B$1101,'Customers'!A1306,'SaaS_Financials '!$L$2:$L$1101),"")</f>
        <v/>
      </c>
    </row>
    <row r="1307" spans="1:2">
      <c r="A1307">
        <f>'Customers'!J1307</f>
        <v>15</v>
      </c>
      <c r="B1307">
        <f>IFERROR(AVERAGEIF('SaaS_Financials '!$B$2:$B$1101,'Customers'!A1307,'SaaS_Financials '!$L$2:$L$1101),"")</f>
        <v>11.38</v>
      </c>
    </row>
    <row r="1308" spans="1:2">
      <c r="A1308">
        <f>'Customers'!J1308</f>
        <v>0</v>
      </c>
      <c r="B1308">
        <f>IFERROR(AVERAGEIF('SaaS_Financials '!$B$2:$B$1101,'Customers'!A1308,'SaaS_Financials '!$L$2:$L$1101),"")</f>
        <v>9.61</v>
      </c>
    </row>
    <row r="1309" spans="1:2">
      <c r="A1309">
        <f>'Customers'!J1309</f>
        <v>0</v>
      </c>
      <c r="B1309" t="str">
        <f>IFERROR(AVERAGEIF('SaaS_Financials '!$B$2:$B$1101,'Customers'!A1309,'SaaS_Financials '!$L$2:$L$1101),"")</f>
        <v/>
      </c>
    </row>
    <row r="1310" spans="1:2">
      <c r="A1310">
        <f>'Customers'!J1310</f>
        <v>0</v>
      </c>
      <c r="B1310">
        <f>IFERROR(AVERAGEIF('SaaS_Financials '!$B$2:$B$1101,'Customers'!A1310,'SaaS_Financials '!$L$2:$L$1101),"")</f>
        <v>7.23</v>
      </c>
    </row>
    <row r="1311" spans="1:2">
      <c r="A1311">
        <f>'Customers'!J1311</f>
        <v>72</v>
      </c>
      <c r="B1311" t="str">
        <f>IFERROR(AVERAGEIF('SaaS_Financials '!$B$2:$B$1101,'Customers'!A1311,'SaaS_Financials '!$L$2:$L$1101),"")</f>
        <v/>
      </c>
    </row>
    <row r="1312" spans="1:2">
      <c r="A1312">
        <f>'Customers'!J1312</f>
        <v>75</v>
      </c>
      <c r="B1312" t="str">
        <f>IFERROR(AVERAGEIF('SaaS_Financials '!$B$2:$B$1101,'Customers'!A1312,'SaaS_Financials '!$L$2:$L$1101),"")</f>
        <v/>
      </c>
    </row>
    <row r="1313" spans="1:2">
      <c r="A1313">
        <f>'Customers'!J1313</f>
        <v>53</v>
      </c>
      <c r="B1313" t="str">
        <f>IFERROR(AVERAGEIF('SaaS_Financials '!$B$2:$B$1101,'Customers'!A1313,'SaaS_Financials '!$L$2:$L$1101),"")</f>
        <v/>
      </c>
    </row>
    <row r="1314" spans="1:2">
      <c r="A1314">
        <f>'Customers'!J1314</f>
        <v>34</v>
      </c>
      <c r="B1314" t="str">
        <f>IFERROR(AVERAGEIF('SaaS_Financials '!$B$2:$B$1101,'Customers'!A1314,'SaaS_Financials '!$L$2:$L$1101),"")</f>
        <v/>
      </c>
    </row>
    <row r="1315" spans="1:2">
      <c r="A1315">
        <f>'Customers'!J1315</f>
        <v>57</v>
      </c>
      <c r="B1315">
        <f>IFERROR(AVERAGEIF('SaaS_Financials '!$B$2:$B$1101,'Customers'!A1315,'SaaS_Financials '!$L$2:$L$1101),"")</f>
        <v>2.75</v>
      </c>
    </row>
    <row r="1316" spans="1:2">
      <c r="A1316">
        <f>'Customers'!J1316</f>
        <v>0</v>
      </c>
      <c r="B1316" t="str">
        <f>IFERROR(AVERAGEIF('SaaS_Financials '!$B$2:$B$1101,'Customers'!A1316,'SaaS_Financials '!$L$2:$L$1101),"")</f>
        <v/>
      </c>
    </row>
    <row r="1317" spans="1:2">
      <c r="A1317">
        <f>'Customers'!J1317</f>
        <v>0</v>
      </c>
      <c r="B1317">
        <f>IFERROR(AVERAGEIF('SaaS_Financials '!$B$2:$B$1101,'Customers'!A1317,'SaaS_Financials '!$L$2:$L$1101),"")</f>
        <v>5.2433333333333332</v>
      </c>
    </row>
    <row r="1318" spans="1:2">
      <c r="A1318">
        <f>'Customers'!J1318</f>
        <v>0</v>
      </c>
      <c r="B1318">
        <f>IFERROR(AVERAGEIF('SaaS_Financials '!$B$2:$B$1101,'Customers'!A1318,'SaaS_Financials '!$L$2:$L$1101),"")</f>
        <v>6.05</v>
      </c>
    </row>
    <row r="1319" spans="1:2">
      <c r="A1319">
        <f>'Customers'!J1319</f>
        <v>45</v>
      </c>
      <c r="B1319" t="str">
        <f>IFERROR(AVERAGEIF('SaaS_Financials '!$B$2:$B$1101,'Customers'!A1319,'SaaS_Financials '!$L$2:$L$1101),"")</f>
        <v/>
      </c>
    </row>
    <row r="1320" spans="1:2">
      <c r="A1320">
        <f>'Customers'!J1320</f>
        <v>60</v>
      </c>
      <c r="B1320">
        <f>IFERROR(AVERAGEIF('SaaS_Financials '!$B$2:$B$1101,'Customers'!A1320,'SaaS_Financials '!$L$2:$L$1101),"")</f>
        <v>2.16</v>
      </c>
    </row>
    <row r="1321" spans="1:2">
      <c r="A1321">
        <f>'Customers'!J1321</f>
        <v>20</v>
      </c>
      <c r="B1321" t="str">
        <f>IFERROR(AVERAGEIF('SaaS_Financials '!$B$2:$B$1101,'Customers'!A1321,'SaaS_Financials '!$L$2:$L$1101),"")</f>
        <v/>
      </c>
    </row>
    <row r="1322" spans="1:2">
      <c r="A1322">
        <f>'Customers'!J1322</f>
        <v>0</v>
      </c>
      <c r="B1322">
        <f>IFERROR(AVERAGEIF('SaaS_Financials '!$B$2:$B$1101,'Customers'!A1322,'SaaS_Financials '!$L$2:$L$1101),"")</f>
        <v>2.77</v>
      </c>
    </row>
    <row r="1323" spans="1:2">
      <c r="A1323">
        <f>'Customers'!J1323</f>
        <v>14</v>
      </c>
      <c r="B1323" t="str">
        <f>IFERROR(AVERAGEIF('SaaS_Financials '!$B$2:$B$1101,'Customers'!A1323,'SaaS_Financials '!$L$2:$L$1101),"")</f>
        <v/>
      </c>
    </row>
    <row r="1324" spans="1:2">
      <c r="A1324">
        <f>'Customers'!J1324</f>
        <v>42</v>
      </c>
      <c r="B1324" t="str">
        <f>IFERROR(AVERAGEIF('SaaS_Financials '!$B$2:$B$1101,'Customers'!A1324,'SaaS_Financials '!$L$2:$L$1101),"")</f>
        <v/>
      </c>
    </row>
    <row r="1325" spans="1:2">
      <c r="A1325">
        <f>'Customers'!J1325</f>
        <v>81</v>
      </c>
      <c r="B1325" t="str">
        <f>IFERROR(AVERAGEIF('SaaS_Financials '!$B$2:$B$1101,'Customers'!A1325,'SaaS_Financials '!$L$2:$L$1101),"")</f>
        <v/>
      </c>
    </row>
    <row r="1326" spans="1:2">
      <c r="A1326">
        <f>'Customers'!J1326</f>
        <v>0</v>
      </c>
      <c r="B1326" t="str">
        <f>IFERROR(AVERAGEIF('SaaS_Financials '!$B$2:$B$1101,'Customers'!A1326,'SaaS_Financials '!$L$2:$L$1101),"")</f>
        <v/>
      </c>
    </row>
    <row r="1327" spans="1:2">
      <c r="A1327">
        <f>'Customers'!J1327</f>
        <v>0</v>
      </c>
      <c r="B1327">
        <f>IFERROR(AVERAGEIF('SaaS_Financials '!$B$2:$B$1101,'Customers'!A1327,'SaaS_Financials '!$L$2:$L$1101),"")</f>
        <v>4.6866666666666665</v>
      </c>
    </row>
    <row r="1328" spans="1:2">
      <c r="A1328">
        <f>'Customers'!J1328</f>
        <v>0</v>
      </c>
      <c r="B1328">
        <f>IFERROR(AVERAGEIF('SaaS_Financials '!$B$2:$B$1101,'Customers'!A1328,'SaaS_Financials '!$L$2:$L$1101),"")</f>
        <v>5.48</v>
      </c>
    </row>
    <row r="1329" spans="1:2">
      <c r="A1329">
        <f>'Customers'!J1329</f>
        <v>96</v>
      </c>
      <c r="B1329">
        <f>IFERROR(AVERAGEIF('SaaS_Financials '!$B$2:$B$1101,'Customers'!A1329,'SaaS_Financials '!$L$2:$L$1101),"")</f>
        <v>2.0499999999999998</v>
      </c>
    </row>
    <row r="1330" spans="1:2">
      <c r="A1330">
        <f>'Customers'!J1330</f>
        <v>0</v>
      </c>
      <c r="B1330">
        <f>IFERROR(AVERAGEIF('SaaS_Financials '!$B$2:$B$1101,'Customers'!A1330,'SaaS_Financials '!$L$2:$L$1101),"")</f>
        <v>5.78</v>
      </c>
    </row>
    <row r="1331" spans="1:2">
      <c r="A1331">
        <f>'Customers'!J1331</f>
        <v>2</v>
      </c>
      <c r="B1331">
        <f>IFERROR(AVERAGEIF('SaaS_Financials '!$B$2:$B$1101,'Customers'!A1331,'SaaS_Financials '!$L$2:$L$1101),"")</f>
        <v>9.1000000000000014</v>
      </c>
    </row>
    <row r="1332" spans="1:2">
      <c r="A1332">
        <f>'Customers'!J1332</f>
        <v>89</v>
      </c>
      <c r="B1332" t="str">
        <f>IFERROR(AVERAGEIF('SaaS_Financials '!$B$2:$B$1101,'Customers'!A1332,'SaaS_Financials '!$L$2:$L$1101),"")</f>
        <v/>
      </c>
    </row>
    <row r="1333" spans="1:2">
      <c r="A1333">
        <f>'Customers'!J1333</f>
        <v>73</v>
      </c>
      <c r="B1333" t="str">
        <f>IFERROR(AVERAGEIF('SaaS_Financials '!$B$2:$B$1101,'Customers'!A1333,'SaaS_Financials '!$L$2:$L$1101),"")</f>
        <v/>
      </c>
    </row>
    <row r="1334" spans="1:2">
      <c r="A1334">
        <f>'Customers'!J1334</f>
        <v>34</v>
      </c>
      <c r="B1334">
        <f>IFERROR(AVERAGEIF('SaaS_Financials '!$B$2:$B$1101,'Customers'!A1334,'SaaS_Financials '!$L$2:$L$1101),"")</f>
        <v>1.31</v>
      </c>
    </row>
    <row r="1335" spans="1:2">
      <c r="A1335">
        <f>'Customers'!J1335</f>
        <v>31</v>
      </c>
      <c r="B1335" t="str">
        <f>IFERROR(AVERAGEIF('SaaS_Financials '!$B$2:$B$1101,'Customers'!A1335,'SaaS_Financials '!$L$2:$L$1101),"")</f>
        <v/>
      </c>
    </row>
    <row r="1336" spans="1:2">
      <c r="A1336">
        <f>'Customers'!J1336</f>
        <v>0</v>
      </c>
      <c r="B1336" t="str">
        <f>IFERROR(AVERAGEIF('SaaS_Financials '!$B$2:$B$1101,'Customers'!A1336,'SaaS_Financials '!$L$2:$L$1101),"")</f>
        <v/>
      </c>
    </row>
    <row r="1337" spans="1:2">
      <c r="A1337">
        <f>'Customers'!J1337</f>
        <v>0</v>
      </c>
      <c r="B1337">
        <f>IFERROR(AVERAGEIF('SaaS_Financials '!$B$2:$B$1101,'Customers'!A1337,'SaaS_Financials '!$L$2:$L$1101),"")</f>
        <v>9.0133333333333336</v>
      </c>
    </row>
    <row r="1338" spans="1:2">
      <c r="A1338">
        <f>'Customers'!J1338</f>
        <v>96</v>
      </c>
      <c r="B1338" t="str">
        <f>IFERROR(AVERAGEIF('SaaS_Financials '!$B$2:$B$1101,'Customers'!A1338,'SaaS_Financials '!$L$2:$L$1101),"")</f>
        <v/>
      </c>
    </row>
    <row r="1339" spans="1:2">
      <c r="A1339">
        <f>'Customers'!J1339</f>
        <v>48</v>
      </c>
      <c r="B1339">
        <f>IFERROR(AVERAGEIF('SaaS_Financials '!$B$2:$B$1101,'Customers'!A1339,'SaaS_Financials '!$L$2:$L$1101),"")</f>
        <v>2.69</v>
      </c>
    </row>
    <row r="1340" spans="1:2">
      <c r="A1340">
        <f>'Customers'!J1340</f>
        <v>37</v>
      </c>
      <c r="B1340">
        <f>IFERROR(AVERAGEIF('SaaS_Financials '!$B$2:$B$1101,'Customers'!A1340,'SaaS_Financials '!$L$2:$L$1101),"")</f>
        <v>3.3149999999999999</v>
      </c>
    </row>
    <row r="1341" spans="1:2">
      <c r="A1341">
        <f>'Customers'!J1341</f>
        <v>0</v>
      </c>
      <c r="B1341" t="str">
        <f>IFERROR(AVERAGEIF('SaaS_Financials '!$B$2:$B$1101,'Customers'!A1341,'SaaS_Financials '!$L$2:$L$1101),"")</f>
        <v/>
      </c>
    </row>
    <row r="1342" spans="1:2">
      <c r="A1342">
        <f>'Customers'!J1342</f>
        <v>39</v>
      </c>
      <c r="B1342" t="str">
        <f>IFERROR(AVERAGEIF('SaaS_Financials '!$B$2:$B$1101,'Customers'!A1342,'SaaS_Financials '!$L$2:$L$1101),"")</f>
        <v/>
      </c>
    </row>
    <row r="1343" spans="1:2">
      <c r="A1343">
        <f>'Customers'!J1343</f>
        <v>48</v>
      </c>
      <c r="B1343">
        <f>IFERROR(AVERAGEIF('SaaS_Financials '!$B$2:$B$1101,'Customers'!A1343,'SaaS_Financials '!$L$2:$L$1101),"")</f>
        <v>3.855</v>
      </c>
    </row>
    <row r="1344" spans="1:2">
      <c r="A1344">
        <f>'Customers'!J1344</f>
        <v>0</v>
      </c>
      <c r="B1344">
        <f>IFERROR(AVERAGEIF('SaaS_Financials '!$B$2:$B$1101,'Customers'!A1344,'SaaS_Financials '!$L$2:$L$1101),"")</f>
        <v>4.24</v>
      </c>
    </row>
    <row r="1345" spans="1:2">
      <c r="A1345">
        <f>'Customers'!J1345</f>
        <v>0</v>
      </c>
      <c r="B1345">
        <f>IFERROR(AVERAGEIF('SaaS_Financials '!$B$2:$B$1101,'Customers'!A1345,'SaaS_Financials '!$L$2:$L$1101),"")</f>
        <v>7.71</v>
      </c>
    </row>
    <row r="1346" spans="1:2">
      <c r="A1346">
        <f>'Customers'!J1346</f>
        <v>0</v>
      </c>
      <c r="B1346" t="str">
        <f>IFERROR(AVERAGEIF('SaaS_Financials '!$B$2:$B$1101,'Customers'!A1346,'SaaS_Financials '!$L$2:$L$1101),"")</f>
        <v/>
      </c>
    </row>
    <row r="1347" spans="1:2">
      <c r="A1347">
        <f>'Customers'!J1347</f>
        <v>61</v>
      </c>
      <c r="B1347">
        <f>IFERROR(AVERAGEIF('SaaS_Financials '!$B$2:$B$1101,'Customers'!A1347,'SaaS_Financials '!$L$2:$L$1101),"")</f>
        <v>0.63</v>
      </c>
    </row>
    <row r="1348" spans="1:2">
      <c r="A1348">
        <f>'Customers'!J1348</f>
        <v>0</v>
      </c>
      <c r="B1348">
        <f>IFERROR(AVERAGEIF('SaaS_Financials '!$B$2:$B$1101,'Customers'!A1348,'SaaS_Financials '!$L$2:$L$1101),"")</f>
        <v>1.95</v>
      </c>
    </row>
    <row r="1349" spans="1:2">
      <c r="A1349">
        <f>'Customers'!J1349</f>
        <v>32</v>
      </c>
      <c r="B1349" t="str">
        <f>IFERROR(AVERAGEIF('SaaS_Financials '!$B$2:$B$1101,'Customers'!A1349,'SaaS_Financials '!$L$2:$L$1101),"")</f>
        <v/>
      </c>
    </row>
    <row r="1350" spans="1:2">
      <c r="A1350">
        <f>'Customers'!J1350</f>
        <v>21</v>
      </c>
      <c r="B1350">
        <f>IFERROR(AVERAGEIF('SaaS_Financials '!$B$2:$B$1101,'Customers'!A1350,'SaaS_Financials '!$L$2:$L$1101),"")</f>
        <v>4.3250000000000002</v>
      </c>
    </row>
    <row r="1351" spans="1:2">
      <c r="A1351">
        <f>'Customers'!J1351</f>
        <v>0</v>
      </c>
      <c r="B1351" t="str">
        <f>IFERROR(AVERAGEIF('SaaS_Financials '!$B$2:$B$1101,'Customers'!A1351,'SaaS_Financials '!$L$2:$L$1101),"")</f>
        <v/>
      </c>
    </row>
    <row r="1352" spans="1:2">
      <c r="A1352">
        <f>'Customers'!J1352</f>
        <v>0</v>
      </c>
      <c r="B1352" t="str">
        <f>IFERROR(AVERAGEIF('SaaS_Financials '!$B$2:$B$1101,'Customers'!A1352,'SaaS_Financials '!$L$2:$L$1101),"")</f>
        <v/>
      </c>
    </row>
    <row r="1353" spans="1:2">
      <c r="A1353">
        <f>'Customers'!J1353</f>
        <v>79</v>
      </c>
      <c r="B1353">
        <f>IFERROR(AVERAGEIF('SaaS_Financials '!$B$2:$B$1101,'Customers'!A1353,'SaaS_Financials '!$L$2:$L$1101),"")</f>
        <v>1.7649999999999999</v>
      </c>
    </row>
    <row r="1354" spans="1:2">
      <c r="A1354">
        <f>'Customers'!J1354</f>
        <v>62</v>
      </c>
      <c r="B1354">
        <f>IFERROR(AVERAGEIF('SaaS_Financials '!$B$2:$B$1101,'Customers'!A1354,'SaaS_Financials '!$L$2:$L$1101),"")</f>
        <v>5.4833333333333334</v>
      </c>
    </row>
    <row r="1355" spans="1:2">
      <c r="A1355">
        <f>'Customers'!J1355</f>
        <v>8</v>
      </c>
      <c r="B1355">
        <f>IFERROR(AVERAGEIF('SaaS_Financials '!$B$2:$B$1101,'Customers'!A1355,'SaaS_Financials '!$L$2:$L$1101),"")</f>
        <v>2.15</v>
      </c>
    </row>
    <row r="1356" spans="1:2">
      <c r="A1356">
        <f>'Customers'!J1356</f>
        <v>69</v>
      </c>
      <c r="B1356">
        <f>IFERROR(AVERAGEIF('SaaS_Financials '!$B$2:$B$1101,'Customers'!A1356,'SaaS_Financials '!$L$2:$L$1101),"")</f>
        <v>9.02</v>
      </c>
    </row>
    <row r="1357" spans="1:2">
      <c r="A1357">
        <f>'Customers'!J1357</f>
        <v>81</v>
      </c>
      <c r="B1357" t="str">
        <f>IFERROR(AVERAGEIF('SaaS_Financials '!$B$2:$B$1101,'Customers'!A1357,'SaaS_Financials '!$L$2:$L$1101),"")</f>
        <v/>
      </c>
    </row>
    <row r="1358" spans="1:2">
      <c r="A1358">
        <f>'Customers'!J1358</f>
        <v>32</v>
      </c>
      <c r="B1358">
        <f>IFERROR(AVERAGEIF('SaaS_Financials '!$B$2:$B$1101,'Customers'!A1358,'SaaS_Financials '!$L$2:$L$1101),"")</f>
        <v>7.65</v>
      </c>
    </row>
    <row r="1359" spans="1:2">
      <c r="A1359">
        <f>'Customers'!J1359</f>
        <v>27</v>
      </c>
      <c r="B1359">
        <f>IFERROR(AVERAGEIF('SaaS_Financials '!$B$2:$B$1101,'Customers'!A1359,'SaaS_Financials '!$L$2:$L$1101),"")</f>
        <v>4.1399999999999997</v>
      </c>
    </row>
    <row r="1360" spans="1:2">
      <c r="A1360">
        <f>'Customers'!J1360</f>
        <v>84</v>
      </c>
      <c r="B1360" t="str">
        <f>IFERROR(AVERAGEIF('SaaS_Financials '!$B$2:$B$1101,'Customers'!A1360,'SaaS_Financials '!$L$2:$L$1101),"")</f>
        <v/>
      </c>
    </row>
    <row r="1361" spans="1:2">
      <c r="A1361">
        <f>'Customers'!J1361</f>
        <v>17</v>
      </c>
      <c r="B1361">
        <f>IFERROR(AVERAGEIF('SaaS_Financials '!$B$2:$B$1101,'Customers'!A1361,'SaaS_Financials '!$L$2:$L$1101),"")</f>
        <v>6.8049999999999997</v>
      </c>
    </row>
    <row r="1362" spans="1:2">
      <c r="A1362">
        <f>'Customers'!J1362</f>
        <v>69</v>
      </c>
      <c r="B1362">
        <f>IFERROR(AVERAGEIF('SaaS_Financials '!$B$2:$B$1101,'Customers'!A1362,'SaaS_Financials '!$L$2:$L$1101),"")</f>
        <v>0.75</v>
      </c>
    </row>
    <row r="1363" spans="1:2">
      <c r="A1363">
        <f>'Customers'!J1363</f>
        <v>0</v>
      </c>
      <c r="B1363">
        <f>IFERROR(AVERAGEIF('SaaS_Financials '!$B$2:$B$1101,'Customers'!A1363,'SaaS_Financials '!$L$2:$L$1101),"")</f>
        <v>6.19</v>
      </c>
    </row>
    <row r="1364" spans="1:2">
      <c r="A1364">
        <f>'Customers'!J1364</f>
        <v>0</v>
      </c>
      <c r="B1364" t="str">
        <f>IFERROR(AVERAGEIF('SaaS_Financials '!$B$2:$B$1101,'Customers'!A1364,'SaaS_Financials '!$L$2:$L$1101),"")</f>
        <v/>
      </c>
    </row>
    <row r="1365" spans="1:2">
      <c r="A1365">
        <f>'Customers'!J1365</f>
        <v>0</v>
      </c>
      <c r="B1365">
        <f>IFERROR(AVERAGEIF('SaaS_Financials '!$B$2:$B$1101,'Customers'!A1365,'SaaS_Financials '!$L$2:$L$1101),"")</f>
        <v>3.46</v>
      </c>
    </row>
    <row r="1366" spans="1:2">
      <c r="A1366">
        <f>'Customers'!J1366</f>
        <v>91</v>
      </c>
      <c r="B1366" t="str">
        <f>IFERROR(AVERAGEIF('SaaS_Financials '!$B$2:$B$1101,'Customers'!A1366,'SaaS_Financials '!$L$2:$L$1101),"")</f>
        <v/>
      </c>
    </row>
    <row r="1367" spans="1:2">
      <c r="A1367">
        <f>'Customers'!J1367</f>
        <v>70</v>
      </c>
      <c r="B1367" t="str">
        <f>IFERROR(AVERAGEIF('SaaS_Financials '!$B$2:$B$1101,'Customers'!A1367,'SaaS_Financials '!$L$2:$L$1101),"")</f>
        <v/>
      </c>
    </row>
    <row r="1368" spans="1:2">
      <c r="A1368">
        <f>'Customers'!J1368</f>
        <v>70</v>
      </c>
      <c r="B1368" t="str">
        <f>IFERROR(AVERAGEIF('SaaS_Financials '!$B$2:$B$1101,'Customers'!A1368,'SaaS_Financials '!$L$2:$L$1101),"")</f>
        <v/>
      </c>
    </row>
    <row r="1369" spans="1:2">
      <c r="A1369">
        <f>'Customers'!J1369</f>
        <v>58</v>
      </c>
      <c r="B1369">
        <f>IFERROR(AVERAGEIF('SaaS_Financials '!$B$2:$B$1101,'Customers'!A1369,'SaaS_Financials '!$L$2:$L$1101),"")</f>
        <v>6.2149999999999999</v>
      </c>
    </row>
    <row r="1370" spans="1:2">
      <c r="A1370">
        <f>'Customers'!J1370</f>
        <v>0</v>
      </c>
      <c r="B1370" t="str">
        <f>IFERROR(AVERAGEIF('SaaS_Financials '!$B$2:$B$1101,'Customers'!A1370,'SaaS_Financials '!$L$2:$L$1101),"")</f>
        <v/>
      </c>
    </row>
    <row r="1371" spans="1:2">
      <c r="A1371">
        <f>'Customers'!J1371</f>
        <v>90</v>
      </c>
      <c r="B1371" t="str">
        <f>IFERROR(AVERAGEIF('SaaS_Financials '!$B$2:$B$1101,'Customers'!A1371,'SaaS_Financials '!$L$2:$L$1101),"")</f>
        <v/>
      </c>
    </row>
    <row r="1372" spans="1:2">
      <c r="A1372">
        <f>'Customers'!J1372</f>
        <v>0</v>
      </c>
      <c r="B1372">
        <f>IFERROR(AVERAGEIF('SaaS_Financials '!$B$2:$B$1101,'Customers'!A1372,'SaaS_Financials '!$L$2:$L$1101),"")</f>
        <v>8.4366666666666674</v>
      </c>
    </row>
    <row r="1373" spans="1:2">
      <c r="A1373">
        <f>'Customers'!J1373</f>
        <v>68</v>
      </c>
      <c r="B1373" t="str">
        <f>IFERROR(AVERAGEIF('SaaS_Financials '!$B$2:$B$1101,'Customers'!A1373,'SaaS_Financials '!$L$2:$L$1101),"")</f>
        <v/>
      </c>
    </row>
    <row r="1374" spans="1:2">
      <c r="A1374">
        <f>'Customers'!J1374</f>
        <v>0</v>
      </c>
      <c r="B1374" t="str">
        <f>IFERROR(AVERAGEIF('SaaS_Financials '!$B$2:$B$1101,'Customers'!A1374,'SaaS_Financials '!$L$2:$L$1101),"")</f>
        <v/>
      </c>
    </row>
    <row r="1375" spans="1:2">
      <c r="A1375">
        <f>'Customers'!J1375</f>
        <v>0</v>
      </c>
      <c r="B1375">
        <f>IFERROR(AVERAGEIF('SaaS_Financials '!$B$2:$B$1101,'Customers'!A1375,'SaaS_Financials '!$L$2:$L$1101),"")</f>
        <v>4.665</v>
      </c>
    </row>
    <row r="1376" spans="1:2">
      <c r="A1376">
        <f>'Customers'!J1376</f>
        <v>23</v>
      </c>
      <c r="B1376">
        <f>IFERROR(AVERAGEIF('SaaS_Financials '!$B$2:$B$1101,'Customers'!A1376,'SaaS_Financials '!$L$2:$L$1101),"")</f>
        <v>7.1</v>
      </c>
    </row>
    <row r="1377" spans="1:2">
      <c r="A1377">
        <f>'Customers'!J1377</f>
        <v>40</v>
      </c>
      <c r="B1377" t="str">
        <f>IFERROR(AVERAGEIF('SaaS_Financials '!$B$2:$B$1101,'Customers'!A1377,'SaaS_Financials '!$L$2:$L$1101),"")</f>
        <v/>
      </c>
    </row>
    <row r="1378" spans="1:2">
      <c r="A1378">
        <f>'Customers'!J1378</f>
        <v>69</v>
      </c>
      <c r="B1378">
        <f>IFERROR(AVERAGEIF('SaaS_Financials '!$B$2:$B$1101,'Customers'!A1378,'SaaS_Financials '!$L$2:$L$1101),"")</f>
        <v>6.67</v>
      </c>
    </row>
    <row r="1379" spans="1:2">
      <c r="A1379">
        <f>'Customers'!J1379</f>
        <v>61</v>
      </c>
      <c r="B1379">
        <f>IFERROR(AVERAGEIF('SaaS_Financials '!$B$2:$B$1101,'Customers'!A1379,'SaaS_Financials '!$L$2:$L$1101),"")</f>
        <v>5.07</v>
      </c>
    </row>
    <row r="1380" spans="1:2">
      <c r="A1380">
        <f>'Customers'!J1380</f>
        <v>37</v>
      </c>
      <c r="B1380">
        <f>IFERROR(AVERAGEIF('SaaS_Financials '!$B$2:$B$1101,'Customers'!A1380,'SaaS_Financials '!$L$2:$L$1101),"")</f>
        <v>6.52</v>
      </c>
    </row>
    <row r="1381" spans="1:2">
      <c r="A1381">
        <f>'Customers'!J1381</f>
        <v>0</v>
      </c>
      <c r="B1381" t="str">
        <f>IFERROR(AVERAGEIF('SaaS_Financials '!$B$2:$B$1101,'Customers'!A1381,'SaaS_Financials '!$L$2:$L$1101),"")</f>
        <v/>
      </c>
    </row>
    <row r="1382" spans="1:2">
      <c r="A1382">
        <f>'Customers'!J1382</f>
        <v>17</v>
      </c>
      <c r="B1382">
        <f>IFERROR(AVERAGEIF('SaaS_Financials '!$B$2:$B$1101,'Customers'!A1382,'SaaS_Financials '!$L$2:$L$1101),"")</f>
        <v>4.37</v>
      </c>
    </row>
    <row r="1383" spans="1:2">
      <c r="A1383">
        <f>'Customers'!J1383</f>
        <v>11</v>
      </c>
      <c r="B1383">
        <f>IFERROR(AVERAGEIF('SaaS_Financials '!$B$2:$B$1101,'Customers'!A1383,'SaaS_Financials '!$L$2:$L$1101),"")</f>
        <v>6.72</v>
      </c>
    </row>
    <row r="1384" spans="1:2">
      <c r="A1384">
        <f>'Customers'!J1384</f>
        <v>0</v>
      </c>
      <c r="B1384" t="str">
        <f>IFERROR(AVERAGEIF('SaaS_Financials '!$B$2:$B$1101,'Customers'!A1384,'SaaS_Financials '!$L$2:$L$1101),"")</f>
        <v/>
      </c>
    </row>
    <row r="1385" spans="1:2">
      <c r="A1385">
        <f>'Customers'!J1385</f>
        <v>22</v>
      </c>
      <c r="B1385">
        <f>IFERROR(AVERAGEIF('SaaS_Financials '!$B$2:$B$1101,'Customers'!A1385,'SaaS_Financials '!$L$2:$L$1101),"")</f>
        <v>4.53</v>
      </c>
    </row>
    <row r="1386" spans="1:2">
      <c r="A1386">
        <f>'Customers'!J1386</f>
        <v>0</v>
      </c>
      <c r="B1386" t="str">
        <f>IFERROR(AVERAGEIF('SaaS_Financials '!$B$2:$B$1101,'Customers'!A1386,'SaaS_Financials '!$L$2:$L$1101),"")</f>
        <v/>
      </c>
    </row>
    <row r="1387" spans="1:2">
      <c r="A1387">
        <f>'Customers'!J1387</f>
        <v>89</v>
      </c>
      <c r="B1387" t="str">
        <f>IFERROR(AVERAGEIF('SaaS_Financials '!$B$2:$B$1101,'Customers'!A1387,'SaaS_Financials '!$L$2:$L$1101),"")</f>
        <v/>
      </c>
    </row>
    <row r="1388" spans="1:2">
      <c r="A1388">
        <f>'Customers'!J1388</f>
        <v>0</v>
      </c>
      <c r="B1388" t="str">
        <f>IFERROR(AVERAGEIF('SaaS_Financials '!$B$2:$B$1101,'Customers'!A1388,'SaaS_Financials '!$L$2:$L$1101),"")</f>
        <v/>
      </c>
    </row>
    <row r="1389" spans="1:2">
      <c r="A1389">
        <f>'Customers'!J1389</f>
        <v>79</v>
      </c>
      <c r="B1389">
        <f>IFERROR(AVERAGEIF('SaaS_Financials '!$B$2:$B$1101,'Customers'!A1389,'SaaS_Financials '!$L$2:$L$1101),"")</f>
        <v>10.48</v>
      </c>
    </row>
    <row r="1390" spans="1:2">
      <c r="A1390">
        <f>'Customers'!J1390</f>
        <v>0</v>
      </c>
      <c r="B1390">
        <f>IFERROR(AVERAGEIF('SaaS_Financials '!$B$2:$B$1101,'Customers'!A1390,'SaaS_Financials '!$L$2:$L$1101),"")</f>
        <v>9.7799999999999994</v>
      </c>
    </row>
    <row r="1391" spans="1:2">
      <c r="A1391">
        <f>'Customers'!J1391</f>
        <v>93</v>
      </c>
      <c r="B1391">
        <f>IFERROR(AVERAGEIF('SaaS_Financials '!$B$2:$B$1101,'Customers'!A1391,'SaaS_Financials '!$L$2:$L$1101),"")</f>
        <v>4.04</v>
      </c>
    </row>
    <row r="1392" spans="1:2">
      <c r="A1392">
        <f>'Customers'!J1392</f>
        <v>4</v>
      </c>
      <c r="B1392" t="str">
        <f>IFERROR(AVERAGEIF('SaaS_Financials '!$B$2:$B$1101,'Customers'!A1392,'SaaS_Financials '!$L$2:$L$1101),"")</f>
        <v/>
      </c>
    </row>
    <row r="1393" spans="1:2">
      <c r="A1393">
        <f>'Customers'!J1393</f>
        <v>29</v>
      </c>
      <c r="B1393">
        <f>IFERROR(AVERAGEIF('SaaS_Financials '!$B$2:$B$1101,'Customers'!A1393,'SaaS_Financials '!$L$2:$L$1101),"")</f>
        <v>5.8950000000000005</v>
      </c>
    </row>
    <row r="1394" spans="1:2">
      <c r="A1394">
        <f>'Customers'!J1394</f>
        <v>50</v>
      </c>
      <c r="B1394">
        <f>IFERROR(AVERAGEIF('SaaS_Financials '!$B$2:$B$1101,'Customers'!A1394,'SaaS_Financials '!$L$2:$L$1101),"")</f>
        <v>9.89</v>
      </c>
    </row>
    <row r="1395" spans="1:2">
      <c r="A1395">
        <f>'Customers'!J1395</f>
        <v>69</v>
      </c>
      <c r="B1395" t="str">
        <f>IFERROR(AVERAGEIF('SaaS_Financials '!$B$2:$B$1101,'Customers'!A1395,'SaaS_Financials '!$L$2:$L$1101),"")</f>
        <v/>
      </c>
    </row>
    <row r="1396" spans="1:2">
      <c r="A1396">
        <f>'Customers'!J1396</f>
        <v>12</v>
      </c>
      <c r="B1396" t="str">
        <f>IFERROR(AVERAGEIF('SaaS_Financials '!$B$2:$B$1101,'Customers'!A1396,'SaaS_Financials '!$L$2:$L$1101),"")</f>
        <v/>
      </c>
    </row>
    <row r="1397" spans="1:2">
      <c r="A1397">
        <f>'Customers'!J1397</f>
        <v>0</v>
      </c>
      <c r="B1397" t="str">
        <f>IFERROR(AVERAGEIF('SaaS_Financials '!$B$2:$B$1101,'Customers'!A1397,'SaaS_Financials '!$L$2:$L$1101),"")</f>
        <v/>
      </c>
    </row>
    <row r="1398" spans="1:2">
      <c r="A1398">
        <f>'Customers'!J1398</f>
        <v>0</v>
      </c>
      <c r="B1398" t="str">
        <f>IFERROR(AVERAGEIF('SaaS_Financials '!$B$2:$B$1101,'Customers'!A1398,'SaaS_Financials '!$L$2:$L$1101),"")</f>
        <v/>
      </c>
    </row>
    <row r="1399" spans="1:2">
      <c r="A1399">
        <f>'Customers'!J1399</f>
        <v>0</v>
      </c>
      <c r="B1399" t="str">
        <f>IFERROR(AVERAGEIF('SaaS_Financials '!$B$2:$B$1101,'Customers'!A1399,'SaaS_Financials '!$L$2:$L$1101),"")</f>
        <v/>
      </c>
    </row>
    <row r="1400" spans="1:2">
      <c r="A1400">
        <f>'Customers'!J1400</f>
        <v>56</v>
      </c>
      <c r="B1400">
        <f>IFERROR(AVERAGEIF('SaaS_Financials '!$B$2:$B$1101,'Customers'!A1400,'SaaS_Financials '!$L$2:$L$1101),"")</f>
        <v>3.42</v>
      </c>
    </row>
    <row r="1401" spans="1:2">
      <c r="A1401">
        <f>'Customers'!J1401</f>
        <v>6</v>
      </c>
      <c r="B1401">
        <f>IFERROR(AVERAGEIF('SaaS_Financials '!$B$2:$B$1101,'Customers'!A1401,'SaaS_Financials '!$L$2:$L$1101),"")</f>
        <v>8.26</v>
      </c>
    </row>
    <row r="1402" spans="1:2">
      <c r="A1402">
        <f>'Customers'!J1402</f>
        <v>38</v>
      </c>
      <c r="B1402">
        <f>IFERROR(AVERAGEIF('SaaS_Financials '!$B$2:$B$1101,'Customers'!A1402,'SaaS_Financials '!$L$2:$L$1101),"")</f>
        <v>1.8</v>
      </c>
    </row>
    <row r="1403" spans="1:2">
      <c r="A1403">
        <f>'Customers'!J1403</f>
        <v>5</v>
      </c>
      <c r="B1403" t="str">
        <f>IFERROR(AVERAGEIF('SaaS_Financials '!$B$2:$B$1101,'Customers'!A1403,'SaaS_Financials '!$L$2:$L$1101),"")</f>
        <v/>
      </c>
    </row>
    <row r="1404" spans="1:2">
      <c r="A1404">
        <f>'Customers'!J1404</f>
        <v>69</v>
      </c>
      <c r="B1404">
        <f>IFERROR(AVERAGEIF('SaaS_Financials '!$B$2:$B$1101,'Customers'!A1404,'SaaS_Financials '!$L$2:$L$1101),"")</f>
        <v>8.82</v>
      </c>
    </row>
    <row r="1405" spans="1:2">
      <c r="A1405">
        <f>'Customers'!J1405</f>
        <v>72</v>
      </c>
      <c r="B1405">
        <f>IFERROR(AVERAGEIF('SaaS_Financials '!$B$2:$B$1101,'Customers'!A1405,'SaaS_Financials '!$L$2:$L$1101),"")</f>
        <v>7.52</v>
      </c>
    </row>
    <row r="1406" spans="1:2">
      <c r="A1406">
        <f>'Customers'!J1406</f>
        <v>99</v>
      </c>
      <c r="B1406">
        <f>IFERROR(AVERAGEIF('SaaS_Financials '!$B$2:$B$1101,'Customers'!A1406,'SaaS_Financials '!$L$2:$L$1101),"")</f>
        <v>10.155000000000001</v>
      </c>
    </row>
    <row r="1407" spans="1:2">
      <c r="A1407">
        <f>'Customers'!J1407</f>
        <v>47</v>
      </c>
      <c r="B1407">
        <f>IFERROR(AVERAGEIF('SaaS_Financials '!$B$2:$B$1101,'Customers'!A1407,'SaaS_Financials '!$L$2:$L$1101),"")</f>
        <v>10.71</v>
      </c>
    </row>
    <row r="1408" spans="1:2">
      <c r="A1408">
        <f>'Customers'!J1408</f>
        <v>0</v>
      </c>
      <c r="B1408">
        <f>IFERROR(AVERAGEIF('SaaS_Financials '!$B$2:$B$1101,'Customers'!A1408,'SaaS_Financials '!$L$2:$L$1101),"")</f>
        <v>8.706666666666667</v>
      </c>
    </row>
    <row r="1409" spans="1:2">
      <c r="A1409">
        <f>'Customers'!J1409</f>
        <v>80</v>
      </c>
      <c r="B1409">
        <f>IFERROR(AVERAGEIF('SaaS_Financials '!$B$2:$B$1101,'Customers'!A1409,'SaaS_Financials '!$L$2:$L$1101),"")</f>
        <v>9.58</v>
      </c>
    </row>
    <row r="1410" spans="1:2">
      <c r="A1410">
        <f>'Customers'!J1410</f>
        <v>0</v>
      </c>
      <c r="B1410">
        <f>IFERROR(AVERAGEIF('SaaS_Financials '!$B$2:$B$1101,'Customers'!A1410,'SaaS_Financials '!$L$2:$L$1101),"")</f>
        <v>9.94</v>
      </c>
    </row>
    <row r="1411" spans="1:2">
      <c r="A1411">
        <f>'Customers'!J1411</f>
        <v>0</v>
      </c>
      <c r="B1411" t="str">
        <f>IFERROR(AVERAGEIF('SaaS_Financials '!$B$2:$B$1101,'Customers'!A1411,'SaaS_Financials '!$L$2:$L$1101),"")</f>
        <v/>
      </c>
    </row>
    <row r="1412" spans="1:2">
      <c r="A1412">
        <f>'Customers'!J1412</f>
        <v>58</v>
      </c>
      <c r="B1412" t="str">
        <f>IFERROR(AVERAGEIF('SaaS_Financials '!$B$2:$B$1101,'Customers'!A1412,'SaaS_Financials '!$L$2:$L$1101),"")</f>
        <v/>
      </c>
    </row>
    <row r="1413" spans="1:2">
      <c r="A1413">
        <f>'Customers'!J1413</f>
        <v>5</v>
      </c>
      <c r="B1413">
        <f>IFERROR(AVERAGEIF('SaaS_Financials '!$B$2:$B$1101,'Customers'!A1413,'SaaS_Financials '!$L$2:$L$1101),"")</f>
        <v>7.06</v>
      </c>
    </row>
    <row r="1414" spans="1:2">
      <c r="A1414">
        <f>'Customers'!J1414</f>
        <v>59</v>
      </c>
      <c r="B1414">
        <f>IFERROR(AVERAGEIF('SaaS_Financials '!$B$2:$B$1101,'Customers'!A1414,'SaaS_Financials '!$L$2:$L$1101),"")</f>
        <v>5.1933333333333334</v>
      </c>
    </row>
    <row r="1415" spans="1:2">
      <c r="A1415">
        <f>'Customers'!J1415</f>
        <v>23</v>
      </c>
      <c r="B1415">
        <f>IFERROR(AVERAGEIF('SaaS_Financials '!$B$2:$B$1101,'Customers'!A1415,'SaaS_Financials '!$L$2:$L$1101),"")</f>
        <v>32.880000000000003</v>
      </c>
    </row>
    <row r="1416" spans="1:2">
      <c r="A1416">
        <f>'Customers'!J1416</f>
        <v>0</v>
      </c>
      <c r="B1416" t="str">
        <f>IFERROR(AVERAGEIF('SaaS_Financials '!$B$2:$B$1101,'Customers'!A1416,'SaaS_Financials '!$L$2:$L$1101),"")</f>
        <v/>
      </c>
    </row>
    <row r="1417" spans="1:2">
      <c r="A1417">
        <f>'Customers'!J1417</f>
        <v>93</v>
      </c>
      <c r="B1417">
        <f>IFERROR(AVERAGEIF('SaaS_Financials '!$B$2:$B$1101,'Customers'!A1417,'SaaS_Financials '!$L$2:$L$1101),"")</f>
        <v>4.1450000000000005</v>
      </c>
    </row>
    <row r="1418" spans="1:2">
      <c r="A1418">
        <f>'Customers'!J1418</f>
        <v>98</v>
      </c>
      <c r="B1418">
        <f>IFERROR(AVERAGEIF('SaaS_Financials '!$B$2:$B$1101,'Customers'!A1418,'SaaS_Financials '!$L$2:$L$1101),"")</f>
        <v>0.72</v>
      </c>
    </row>
    <row r="1419" spans="1:2">
      <c r="A1419">
        <f>'Customers'!J1419</f>
        <v>74</v>
      </c>
      <c r="B1419">
        <f>IFERROR(AVERAGEIF('SaaS_Financials '!$B$2:$B$1101,'Customers'!A1419,'SaaS_Financials '!$L$2:$L$1101),"")</f>
        <v>3.18</v>
      </c>
    </row>
    <row r="1420" spans="1:2">
      <c r="A1420">
        <f>'Customers'!J1420</f>
        <v>0</v>
      </c>
      <c r="B1420">
        <f>IFERROR(AVERAGEIF('SaaS_Financials '!$B$2:$B$1101,'Customers'!A1420,'SaaS_Financials '!$L$2:$L$1101),"")</f>
        <v>8.11</v>
      </c>
    </row>
    <row r="1421" spans="1:2">
      <c r="A1421">
        <f>'Customers'!J1421</f>
        <v>0</v>
      </c>
      <c r="B1421" t="str">
        <f>IFERROR(AVERAGEIF('SaaS_Financials '!$B$2:$B$1101,'Customers'!A1421,'SaaS_Financials '!$L$2:$L$1101),"")</f>
        <v/>
      </c>
    </row>
    <row r="1422" spans="1:2">
      <c r="A1422">
        <f>'Customers'!J1422</f>
        <v>94</v>
      </c>
      <c r="B1422" t="str">
        <f>IFERROR(AVERAGEIF('SaaS_Financials '!$B$2:$B$1101,'Customers'!A1422,'SaaS_Financials '!$L$2:$L$1101),"")</f>
        <v/>
      </c>
    </row>
    <row r="1423" spans="1:2">
      <c r="A1423">
        <f>'Customers'!J1423</f>
        <v>45</v>
      </c>
      <c r="B1423">
        <f>IFERROR(AVERAGEIF('SaaS_Financials '!$B$2:$B$1101,'Customers'!A1423,'SaaS_Financials '!$L$2:$L$1101),"")</f>
        <v>8.16</v>
      </c>
    </row>
    <row r="1424" spans="1:2">
      <c r="A1424">
        <f>'Customers'!J1424</f>
        <v>32</v>
      </c>
      <c r="B1424">
        <f>IFERROR(AVERAGEIF('SaaS_Financials '!$B$2:$B$1101,'Customers'!A1424,'SaaS_Financials '!$L$2:$L$1101),"")</f>
        <v>8.4</v>
      </c>
    </row>
    <row r="1425" spans="1:2">
      <c r="A1425">
        <f>'Customers'!J1425</f>
        <v>0</v>
      </c>
      <c r="B1425">
        <f>IFERROR(AVERAGEIF('SaaS_Financials '!$B$2:$B$1101,'Customers'!A1425,'SaaS_Financials '!$L$2:$L$1101),"")</f>
        <v>0.83</v>
      </c>
    </row>
    <row r="1426" spans="1:2">
      <c r="A1426">
        <f>'Customers'!J1426</f>
        <v>9</v>
      </c>
      <c r="B1426" t="str">
        <f>IFERROR(AVERAGEIF('SaaS_Financials '!$B$2:$B$1101,'Customers'!A1426,'SaaS_Financials '!$L$2:$L$1101),"")</f>
        <v/>
      </c>
    </row>
    <row r="1427" spans="1:2">
      <c r="A1427">
        <f>'Customers'!J1427</f>
        <v>94</v>
      </c>
      <c r="B1427">
        <f>IFERROR(AVERAGEIF('SaaS_Financials '!$B$2:$B$1101,'Customers'!A1427,'SaaS_Financials '!$L$2:$L$1101),"")</f>
        <v>8.5333333333333332</v>
      </c>
    </row>
    <row r="1428" spans="1:2">
      <c r="A1428">
        <f>'Customers'!J1428</f>
        <v>0</v>
      </c>
      <c r="B1428">
        <f>IFERROR(AVERAGEIF('SaaS_Financials '!$B$2:$B$1101,'Customers'!A1428,'SaaS_Financials '!$L$2:$L$1101),"")</f>
        <v>1.2549999999999999</v>
      </c>
    </row>
    <row r="1429" spans="1:2">
      <c r="A1429">
        <f>'Customers'!J1429</f>
        <v>29</v>
      </c>
      <c r="B1429" t="str">
        <f>IFERROR(AVERAGEIF('SaaS_Financials '!$B$2:$B$1101,'Customers'!A1429,'SaaS_Financials '!$L$2:$L$1101),"")</f>
        <v/>
      </c>
    </row>
    <row r="1430" spans="1:2">
      <c r="A1430">
        <f>'Customers'!J1430</f>
        <v>32</v>
      </c>
      <c r="B1430" t="str">
        <f>IFERROR(AVERAGEIF('SaaS_Financials '!$B$2:$B$1101,'Customers'!A1430,'SaaS_Financials '!$L$2:$L$1101),"")</f>
        <v/>
      </c>
    </row>
    <row r="1431" spans="1:2">
      <c r="A1431">
        <f>'Customers'!J1431</f>
        <v>1</v>
      </c>
      <c r="B1431">
        <f>IFERROR(AVERAGEIF('SaaS_Financials '!$B$2:$B$1101,'Customers'!A1431,'SaaS_Financials '!$L$2:$L$1101),"")</f>
        <v>3.69</v>
      </c>
    </row>
    <row r="1432" spans="1:2">
      <c r="A1432">
        <f>'Customers'!J1432</f>
        <v>18</v>
      </c>
      <c r="B1432">
        <f>IFERROR(AVERAGEIF('SaaS_Financials '!$B$2:$B$1101,'Customers'!A1432,'SaaS_Financials '!$L$2:$L$1101),"")</f>
        <v>4.62</v>
      </c>
    </row>
    <row r="1433" spans="1:2">
      <c r="A1433">
        <f>'Customers'!J1433</f>
        <v>81</v>
      </c>
      <c r="B1433">
        <f>IFERROR(AVERAGEIF('SaaS_Financials '!$B$2:$B$1101,'Customers'!A1433,'SaaS_Financials '!$L$2:$L$1101),"")</f>
        <v>5.41</v>
      </c>
    </row>
    <row r="1434" spans="1:2">
      <c r="A1434">
        <f>'Customers'!J1434</f>
        <v>92</v>
      </c>
      <c r="B1434">
        <f>IFERROR(AVERAGEIF('SaaS_Financials '!$B$2:$B$1101,'Customers'!A1434,'SaaS_Financials '!$L$2:$L$1101),"")</f>
        <v>6.3</v>
      </c>
    </row>
    <row r="1435" spans="1:2">
      <c r="A1435">
        <f>'Customers'!J1435</f>
        <v>0</v>
      </c>
      <c r="B1435" t="str">
        <f>IFERROR(AVERAGEIF('SaaS_Financials '!$B$2:$B$1101,'Customers'!A1435,'SaaS_Financials '!$L$2:$L$1101),"")</f>
        <v/>
      </c>
    </row>
    <row r="1436" spans="1:2">
      <c r="A1436">
        <f>'Customers'!J1436</f>
        <v>88</v>
      </c>
      <c r="B1436">
        <f>IFERROR(AVERAGEIF('SaaS_Financials '!$B$2:$B$1101,'Customers'!A1436,'SaaS_Financials '!$L$2:$L$1101),"")</f>
        <v>5.95</v>
      </c>
    </row>
    <row r="1437" spans="1:2">
      <c r="A1437">
        <f>'Customers'!J1437</f>
        <v>93</v>
      </c>
      <c r="B1437">
        <f>IFERROR(AVERAGEIF('SaaS_Financials '!$B$2:$B$1101,'Customers'!A1437,'SaaS_Financials '!$L$2:$L$1101),"")</f>
        <v>0.76</v>
      </c>
    </row>
    <row r="1438" spans="1:2">
      <c r="A1438">
        <f>'Customers'!J1438</f>
        <v>25</v>
      </c>
      <c r="B1438" t="str">
        <f>IFERROR(AVERAGEIF('SaaS_Financials '!$B$2:$B$1101,'Customers'!A1438,'SaaS_Financials '!$L$2:$L$1101),"")</f>
        <v/>
      </c>
    </row>
    <row r="1439" spans="1:2">
      <c r="A1439">
        <f>'Customers'!J1439</f>
        <v>8</v>
      </c>
      <c r="B1439">
        <f>IFERROR(AVERAGEIF('SaaS_Financials '!$B$2:$B$1101,'Customers'!A1439,'SaaS_Financials '!$L$2:$L$1101),"")</f>
        <v>11.7</v>
      </c>
    </row>
    <row r="1440" spans="1:2">
      <c r="A1440">
        <f>'Customers'!J1440</f>
        <v>79</v>
      </c>
      <c r="B1440">
        <f>IFERROR(AVERAGEIF('SaaS_Financials '!$B$2:$B$1101,'Customers'!A1440,'SaaS_Financials '!$L$2:$L$1101),"")</f>
        <v>1.29</v>
      </c>
    </row>
    <row r="1441" spans="1:2">
      <c r="A1441">
        <f>'Customers'!J1441</f>
        <v>50</v>
      </c>
      <c r="B1441">
        <f>IFERROR(AVERAGEIF('SaaS_Financials '!$B$2:$B$1101,'Customers'!A1441,'SaaS_Financials '!$L$2:$L$1101),"")</f>
        <v>9.6199999999999992</v>
      </c>
    </row>
    <row r="1442" spans="1:2">
      <c r="A1442">
        <f>'Customers'!J1442</f>
        <v>91</v>
      </c>
      <c r="B1442" t="str">
        <f>IFERROR(AVERAGEIF('SaaS_Financials '!$B$2:$B$1101,'Customers'!A1442,'SaaS_Financials '!$L$2:$L$1101),"")</f>
        <v/>
      </c>
    </row>
    <row r="1443" spans="1:2">
      <c r="A1443">
        <f>'Customers'!J1443</f>
        <v>20</v>
      </c>
      <c r="B1443">
        <f>IFERROR(AVERAGEIF('SaaS_Financials '!$B$2:$B$1101,'Customers'!A1443,'SaaS_Financials '!$L$2:$L$1101),"")</f>
        <v>7.03</v>
      </c>
    </row>
    <row r="1444" spans="1:2">
      <c r="A1444">
        <f>'Customers'!J1444</f>
        <v>13</v>
      </c>
      <c r="B1444">
        <f>IFERROR(AVERAGEIF('SaaS_Financials '!$B$2:$B$1101,'Customers'!A1444,'SaaS_Financials '!$L$2:$L$1101),"")</f>
        <v>2.7949999999999999</v>
      </c>
    </row>
    <row r="1445" spans="1:2">
      <c r="A1445">
        <f>'Customers'!J1445</f>
        <v>10</v>
      </c>
      <c r="B1445" t="str">
        <f>IFERROR(AVERAGEIF('SaaS_Financials '!$B$2:$B$1101,'Customers'!A1445,'SaaS_Financials '!$L$2:$L$1101),"")</f>
        <v/>
      </c>
    </row>
    <row r="1446" spans="1:2">
      <c r="A1446">
        <f>'Customers'!J1446</f>
        <v>55</v>
      </c>
      <c r="B1446">
        <f>IFERROR(AVERAGEIF('SaaS_Financials '!$B$2:$B$1101,'Customers'!A1446,'SaaS_Financials '!$L$2:$L$1101),"")</f>
        <v>8.69</v>
      </c>
    </row>
    <row r="1447" spans="1:2">
      <c r="A1447">
        <f>'Customers'!J1447</f>
        <v>0</v>
      </c>
      <c r="B1447" t="str">
        <f>IFERROR(AVERAGEIF('SaaS_Financials '!$B$2:$B$1101,'Customers'!A1447,'SaaS_Financials '!$L$2:$L$1101),"")</f>
        <v/>
      </c>
    </row>
    <row r="1448" spans="1:2">
      <c r="A1448">
        <f>'Customers'!J1448</f>
        <v>52</v>
      </c>
      <c r="B1448">
        <f>IFERROR(AVERAGEIF('SaaS_Financials '!$B$2:$B$1101,'Customers'!A1448,'SaaS_Financials '!$L$2:$L$1101),"")</f>
        <v>7.41</v>
      </c>
    </row>
    <row r="1449" spans="1:2">
      <c r="A1449">
        <f>'Customers'!J1449</f>
        <v>3</v>
      </c>
      <c r="B1449" t="str">
        <f>IFERROR(AVERAGEIF('SaaS_Financials '!$B$2:$B$1101,'Customers'!A1449,'SaaS_Financials '!$L$2:$L$1101),"")</f>
        <v/>
      </c>
    </row>
    <row r="1450" spans="1:2">
      <c r="A1450">
        <f>'Customers'!J1450</f>
        <v>0</v>
      </c>
      <c r="B1450">
        <f>IFERROR(AVERAGEIF('SaaS_Financials '!$B$2:$B$1101,'Customers'!A1450,'SaaS_Financials '!$L$2:$L$1101),"")</f>
        <v>32.89</v>
      </c>
    </row>
    <row r="1451" spans="1:2">
      <c r="A1451">
        <f>'Customers'!J1451</f>
        <v>15</v>
      </c>
      <c r="B1451" t="str">
        <f>IFERROR(AVERAGEIF('SaaS_Financials '!$B$2:$B$1101,'Customers'!A1451,'SaaS_Financials '!$L$2:$L$1101),"")</f>
        <v/>
      </c>
    </row>
    <row r="1452" spans="1:2">
      <c r="A1452">
        <f>'Customers'!J1452</f>
        <v>44</v>
      </c>
      <c r="B1452" t="str">
        <f>IFERROR(AVERAGEIF('SaaS_Financials '!$B$2:$B$1101,'Customers'!A1452,'SaaS_Financials '!$L$2:$L$1101),"")</f>
        <v/>
      </c>
    </row>
    <row r="1453" spans="1:2">
      <c r="A1453">
        <f>'Customers'!J1453</f>
        <v>0</v>
      </c>
      <c r="B1453">
        <f>IFERROR(AVERAGEIF('SaaS_Financials '!$B$2:$B$1101,'Customers'!A1453,'SaaS_Financials '!$L$2:$L$1101),"")</f>
        <v>1.42</v>
      </c>
    </row>
    <row r="1454" spans="1:2">
      <c r="A1454">
        <f>'Customers'!J1454</f>
        <v>89</v>
      </c>
      <c r="B1454" t="str">
        <f>IFERROR(AVERAGEIF('SaaS_Financials '!$B$2:$B$1101,'Customers'!A1454,'SaaS_Financials '!$L$2:$L$1101),"")</f>
        <v/>
      </c>
    </row>
    <row r="1455" spans="1:2">
      <c r="A1455">
        <f>'Customers'!J1455</f>
        <v>44</v>
      </c>
      <c r="B1455" t="str">
        <f>IFERROR(AVERAGEIF('SaaS_Financials '!$B$2:$B$1101,'Customers'!A1455,'SaaS_Financials '!$L$2:$L$1101),"")</f>
        <v/>
      </c>
    </row>
    <row r="1456" spans="1:2">
      <c r="A1456">
        <f>'Customers'!J1456</f>
        <v>0</v>
      </c>
      <c r="B1456">
        <f>IFERROR(AVERAGEIF('SaaS_Financials '!$B$2:$B$1101,'Customers'!A1456,'SaaS_Financials '!$L$2:$L$1101),"")</f>
        <v>1.42</v>
      </c>
    </row>
    <row r="1457" spans="1:2">
      <c r="A1457">
        <f>'Customers'!J1457</f>
        <v>70</v>
      </c>
      <c r="B1457">
        <f>IFERROR(AVERAGEIF('SaaS_Financials '!$B$2:$B$1101,'Customers'!A1457,'SaaS_Financials '!$L$2:$L$1101),"")</f>
        <v>8.43</v>
      </c>
    </row>
    <row r="1458" spans="1:2">
      <c r="A1458">
        <f>'Customers'!J1458</f>
        <v>56</v>
      </c>
      <c r="B1458">
        <f>IFERROR(AVERAGEIF('SaaS_Financials '!$B$2:$B$1101,'Customers'!A1458,'SaaS_Financials '!$L$2:$L$1101),"")</f>
        <v>9.9600000000000009</v>
      </c>
    </row>
    <row r="1459" spans="1:2">
      <c r="A1459">
        <f>'Customers'!J1459</f>
        <v>13</v>
      </c>
      <c r="B1459" t="str">
        <f>IFERROR(AVERAGEIF('SaaS_Financials '!$B$2:$B$1101,'Customers'!A1459,'SaaS_Financials '!$L$2:$L$1101),"")</f>
        <v/>
      </c>
    </row>
    <row r="1460" spans="1:2">
      <c r="A1460">
        <f>'Customers'!J1460</f>
        <v>23</v>
      </c>
      <c r="B1460">
        <f>IFERROR(AVERAGEIF('SaaS_Financials '!$B$2:$B$1101,'Customers'!A1460,'SaaS_Financials '!$L$2:$L$1101),"")</f>
        <v>2.37</v>
      </c>
    </row>
    <row r="1461" spans="1:2">
      <c r="A1461">
        <f>'Customers'!J1461</f>
        <v>0</v>
      </c>
      <c r="B1461">
        <f>IFERROR(AVERAGEIF('SaaS_Financials '!$B$2:$B$1101,'Customers'!A1461,'SaaS_Financials '!$L$2:$L$1101),"")</f>
        <v>7.79</v>
      </c>
    </row>
    <row r="1462" spans="1:2">
      <c r="A1462">
        <f>'Customers'!J1462</f>
        <v>0</v>
      </c>
      <c r="B1462">
        <f>IFERROR(AVERAGEIF('SaaS_Financials '!$B$2:$B$1101,'Customers'!A1462,'SaaS_Financials '!$L$2:$L$1101),"")</f>
        <v>1.18</v>
      </c>
    </row>
    <row r="1463" spans="1:2">
      <c r="A1463">
        <f>'Customers'!J1463</f>
        <v>0</v>
      </c>
      <c r="B1463" t="str">
        <f>IFERROR(AVERAGEIF('SaaS_Financials '!$B$2:$B$1101,'Customers'!A1463,'SaaS_Financials '!$L$2:$L$1101),"")</f>
        <v/>
      </c>
    </row>
    <row r="1464" spans="1:2">
      <c r="A1464">
        <f>'Customers'!J1464</f>
        <v>80</v>
      </c>
      <c r="B1464" t="str">
        <f>IFERROR(AVERAGEIF('SaaS_Financials '!$B$2:$B$1101,'Customers'!A1464,'SaaS_Financials '!$L$2:$L$1101),"")</f>
        <v/>
      </c>
    </row>
    <row r="1465" spans="1:2">
      <c r="A1465">
        <f>'Customers'!J1465</f>
        <v>0</v>
      </c>
      <c r="B1465">
        <f>IFERROR(AVERAGEIF('SaaS_Financials '!$B$2:$B$1101,'Customers'!A1465,'SaaS_Financials '!$L$2:$L$1101),"")</f>
        <v>3.75</v>
      </c>
    </row>
    <row r="1466" spans="1:2">
      <c r="A1466">
        <f>'Customers'!J1466</f>
        <v>0</v>
      </c>
      <c r="B1466">
        <f>IFERROR(AVERAGEIF('SaaS_Financials '!$B$2:$B$1101,'Customers'!A1466,'SaaS_Financials '!$L$2:$L$1101),"")</f>
        <v>3.7</v>
      </c>
    </row>
    <row r="1467" spans="1:2">
      <c r="A1467">
        <f>'Customers'!J1467</f>
        <v>0</v>
      </c>
      <c r="B1467" t="str">
        <f>IFERROR(AVERAGEIF('SaaS_Financials '!$B$2:$B$1101,'Customers'!A1467,'SaaS_Financials '!$L$2:$L$1101),"")</f>
        <v/>
      </c>
    </row>
    <row r="1468" spans="1:2">
      <c r="A1468">
        <f>'Customers'!J1468</f>
        <v>72</v>
      </c>
      <c r="B1468" t="str">
        <f>IFERROR(AVERAGEIF('SaaS_Financials '!$B$2:$B$1101,'Customers'!A1468,'SaaS_Financials '!$L$2:$L$1101),"")</f>
        <v/>
      </c>
    </row>
    <row r="1469" spans="1:2">
      <c r="A1469">
        <f>'Customers'!J1469</f>
        <v>56</v>
      </c>
      <c r="B1469" t="str">
        <f>IFERROR(AVERAGEIF('SaaS_Financials '!$B$2:$B$1101,'Customers'!A1469,'SaaS_Financials '!$L$2:$L$1101),"")</f>
        <v/>
      </c>
    </row>
    <row r="1470" spans="1:2">
      <c r="A1470">
        <f>'Customers'!J1470</f>
        <v>81</v>
      </c>
      <c r="B1470" t="str">
        <f>IFERROR(AVERAGEIF('SaaS_Financials '!$B$2:$B$1101,'Customers'!A1470,'SaaS_Financials '!$L$2:$L$1101),"")</f>
        <v/>
      </c>
    </row>
    <row r="1471" spans="1:2">
      <c r="A1471">
        <f>'Customers'!J1471</f>
        <v>74</v>
      </c>
      <c r="B1471" t="str">
        <f>IFERROR(AVERAGEIF('SaaS_Financials '!$B$2:$B$1101,'Customers'!A1471,'SaaS_Financials '!$L$2:$L$1101),"")</f>
        <v/>
      </c>
    </row>
    <row r="1472" spans="1:2">
      <c r="A1472">
        <f>'Customers'!J1472</f>
        <v>48</v>
      </c>
      <c r="B1472">
        <f>IFERROR(AVERAGEIF('SaaS_Financials '!$B$2:$B$1101,'Customers'!A1472,'SaaS_Financials '!$L$2:$L$1101),"")</f>
        <v>7.52</v>
      </c>
    </row>
    <row r="1473" spans="1:2">
      <c r="A1473">
        <f>'Customers'!J1473</f>
        <v>69</v>
      </c>
      <c r="B1473">
        <f>IFERROR(AVERAGEIF('SaaS_Financials '!$B$2:$B$1101,'Customers'!A1473,'SaaS_Financials '!$L$2:$L$1101),"")</f>
        <v>5.1100000000000003</v>
      </c>
    </row>
    <row r="1474" spans="1:2">
      <c r="A1474">
        <f>'Customers'!J1474</f>
        <v>25</v>
      </c>
      <c r="B1474" t="str">
        <f>IFERROR(AVERAGEIF('SaaS_Financials '!$B$2:$B$1101,'Customers'!A1474,'SaaS_Financials '!$L$2:$L$1101),"")</f>
        <v/>
      </c>
    </row>
    <row r="1475" spans="1:2">
      <c r="A1475">
        <f>'Customers'!J1475</f>
        <v>60</v>
      </c>
      <c r="B1475">
        <f>IFERROR(AVERAGEIF('SaaS_Financials '!$B$2:$B$1101,'Customers'!A1475,'SaaS_Financials '!$L$2:$L$1101),"")</f>
        <v>6.97</v>
      </c>
    </row>
    <row r="1476" spans="1:2">
      <c r="A1476">
        <f>'Customers'!J1476</f>
        <v>17</v>
      </c>
      <c r="B1476">
        <f>IFERROR(AVERAGEIF('SaaS_Financials '!$B$2:$B$1101,'Customers'!A1476,'SaaS_Financials '!$L$2:$L$1101),"")</f>
        <v>9.6399999999999988</v>
      </c>
    </row>
    <row r="1477" spans="1:2">
      <c r="A1477">
        <f>'Customers'!J1477</f>
        <v>67</v>
      </c>
      <c r="B1477" t="str">
        <f>IFERROR(AVERAGEIF('SaaS_Financials '!$B$2:$B$1101,'Customers'!A1477,'SaaS_Financials '!$L$2:$L$1101),"")</f>
        <v/>
      </c>
    </row>
    <row r="1478" spans="1:2">
      <c r="A1478">
        <f>'Customers'!J1478</f>
        <v>72</v>
      </c>
      <c r="B1478">
        <f>IFERROR(AVERAGEIF('SaaS_Financials '!$B$2:$B$1101,'Customers'!A1478,'SaaS_Financials '!$L$2:$L$1101),"")</f>
        <v>6.41</v>
      </c>
    </row>
    <row r="1479" spans="1:2">
      <c r="A1479">
        <f>'Customers'!J1479</f>
        <v>37</v>
      </c>
      <c r="B1479" t="str">
        <f>IFERROR(AVERAGEIF('SaaS_Financials '!$B$2:$B$1101,'Customers'!A1479,'SaaS_Financials '!$L$2:$L$1101),"")</f>
        <v/>
      </c>
    </row>
    <row r="1480" spans="1:2">
      <c r="A1480">
        <f>'Customers'!J1480</f>
        <v>77</v>
      </c>
      <c r="B1480">
        <f>IFERROR(AVERAGEIF('SaaS_Financials '!$B$2:$B$1101,'Customers'!A1480,'SaaS_Financials '!$L$2:$L$1101),"")</f>
        <v>11.08</v>
      </c>
    </row>
    <row r="1481" spans="1:2">
      <c r="A1481">
        <f>'Customers'!J1481</f>
        <v>0</v>
      </c>
      <c r="B1481" t="str">
        <f>IFERROR(AVERAGEIF('SaaS_Financials '!$B$2:$B$1101,'Customers'!A1481,'SaaS_Financials '!$L$2:$L$1101),"")</f>
        <v/>
      </c>
    </row>
    <row r="1482" spans="1:2">
      <c r="A1482">
        <f>'Customers'!J1482</f>
        <v>73</v>
      </c>
      <c r="B1482">
        <f>IFERROR(AVERAGEIF('SaaS_Financials '!$B$2:$B$1101,'Customers'!A1482,'SaaS_Financials '!$L$2:$L$1101),"")</f>
        <v>5.56</v>
      </c>
    </row>
    <row r="1483" spans="1:2">
      <c r="A1483">
        <f>'Customers'!J1483</f>
        <v>0</v>
      </c>
      <c r="B1483">
        <f>IFERROR(AVERAGEIF('SaaS_Financials '!$B$2:$B$1101,'Customers'!A1483,'SaaS_Financials '!$L$2:$L$1101),"")</f>
        <v>1.02</v>
      </c>
    </row>
    <row r="1484" spans="1:2">
      <c r="A1484">
        <f>'Customers'!J1484</f>
        <v>0</v>
      </c>
      <c r="B1484" t="str">
        <f>IFERROR(AVERAGEIF('SaaS_Financials '!$B$2:$B$1101,'Customers'!A1484,'SaaS_Financials '!$L$2:$L$1101),"")</f>
        <v/>
      </c>
    </row>
    <row r="1485" spans="1:2">
      <c r="A1485">
        <f>'Customers'!J1485</f>
        <v>0</v>
      </c>
      <c r="B1485">
        <f>IFERROR(AVERAGEIF('SaaS_Financials '!$B$2:$B$1101,'Customers'!A1485,'SaaS_Financials '!$L$2:$L$1101),"")</f>
        <v>9.31</v>
      </c>
    </row>
    <row r="1486" spans="1:2">
      <c r="A1486">
        <f>'Customers'!J1486</f>
        <v>76</v>
      </c>
      <c r="B1486">
        <f>IFERROR(AVERAGEIF('SaaS_Financials '!$B$2:$B$1101,'Customers'!A1486,'SaaS_Financials '!$L$2:$L$1101),"")</f>
        <v>7.78</v>
      </c>
    </row>
    <row r="1487" spans="1:2">
      <c r="A1487">
        <f>'Customers'!J1487</f>
        <v>78</v>
      </c>
      <c r="B1487" t="str">
        <f>IFERROR(AVERAGEIF('SaaS_Financials '!$B$2:$B$1101,'Customers'!A1487,'SaaS_Financials '!$L$2:$L$1101),"")</f>
        <v/>
      </c>
    </row>
    <row r="1488" spans="1:2">
      <c r="A1488">
        <f>'Customers'!J1488</f>
        <v>28</v>
      </c>
      <c r="B1488">
        <f>IFERROR(AVERAGEIF('SaaS_Financials '!$B$2:$B$1101,'Customers'!A1488,'SaaS_Financials '!$L$2:$L$1101),"")</f>
        <v>4.0599999999999996</v>
      </c>
    </row>
    <row r="1489" spans="1:2">
      <c r="A1489">
        <f>'Customers'!J1489</f>
        <v>31</v>
      </c>
      <c r="B1489">
        <f>IFERROR(AVERAGEIF('SaaS_Financials '!$B$2:$B$1101,'Customers'!A1489,'SaaS_Financials '!$L$2:$L$1101),"")</f>
        <v>10.15</v>
      </c>
    </row>
    <row r="1490" spans="1:2">
      <c r="A1490">
        <f>'Customers'!J1490</f>
        <v>0</v>
      </c>
      <c r="B1490">
        <f>IFERROR(AVERAGEIF('SaaS_Financials '!$B$2:$B$1101,'Customers'!A1490,'SaaS_Financials '!$L$2:$L$1101),"")</f>
        <v>5.0250000000000004</v>
      </c>
    </row>
    <row r="1491" spans="1:2">
      <c r="A1491">
        <f>'Customers'!J1491</f>
        <v>19</v>
      </c>
      <c r="B1491">
        <f>IFERROR(AVERAGEIF('SaaS_Financials '!$B$2:$B$1101,'Customers'!A1491,'SaaS_Financials '!$L$2:$L$1101),"")</f>
        <v>8.6300000000000008</v>
      </c>
    </row>
    <row r="1492" spans="1:2">
      <c r="A1492">
        <f>'Customers'!J1492</f>
        <v>7</v>
      </c>
      <c r="B1492">
        <f>IFERROR(AVERAGEIF('SaaS_Financials '!$B$2:$B$1101,'Customers'!A1492,'SaaS_Financials '!$L$2:$L$1101),"")</f>
        <v>4.75</v>
      </c>
    </row>
    <row r="1493" spans="1:2">
      <c r="A1493">
        <f>'Customers'!J1493</f>
        <v>0</v>
      </c>
      <c r="B1493">
        <f>IFERROR(AVERAGEIF('SaaS_Financials '!$B$2:$B$1101,'Customers'!A1493,'SaaS_Financials '!$L$2:$L$1101),"")</f>
        <v>4.8250000000000002</v>
      </c>
    </row>
    <row r="1494" spans="1:2">
      <c r="A1494">
        <f>'Customers'!J1494</f>
        <v>13</v>
      </c>
      <c r="B1494">
        <f>IFERROR(AVERAGEIF('SaaS_Financials '!$B$2:$B$1101,'Customers'!A1494,'SaaS_Financials '!$L$2:$L$1101),"")</f>
        <v>5.2766666666666673</v>
      </c>
    </row>
    <row r="1495" spans="1:2">
      <c r="A1495">
        <f>'Customers'!J1495</f>
        <v>54</v>
      </c>
      <c r="B1495" t="str">
        <f>IFERROR(AVERAGEIF('SaaS_Financials '!$B$2:$B$1101,'Customers'!A1495,'SaaS_Financials '!$L$2:$L$1101),"")</f>
        <v/>
      </c>
    </row>
    <row r="1496" spans="1:2">
      <c r="A1496">
        <f>'Customers'!J1496</f>
        <v>0</v>
      </c>
      <c r="B1496">
        <f>IFERROR(AVERAGEIF('SaaS_Financials '!$B$2:$B$1101,'Customers'!A1496,'SaaS_Financials '!$L$2:$L$1101),"")</f>
        <v>10.85</v>
      </c>
    </row>
    <row r="1497" spans="1:2">
      <c r="A1497">
        <f>'Customers'!J1497</f>
        <v>3</v>
      </c>
      <c r="B1497">
        <f>IFERROR(AVERAGEIF('SaaS_Financials '!$B$2:$B$1101,'Customers'!A1497,'SaaS_Financials '!$L$2:$L$1101),"")</f>
        <v>6.7175000000000002</v>
      </c>
    </row>
    <row r="1498" spans="1:2">
      <c r="A1498">
        <f>'Customers'!J1498</f>
        <v>11</v>
      </c>
      <c r="B1498" t="str">
        <f>IFERROR(AVERAGEIF('SaaS_Financials '!$B$2:$B$1101,'Customers'!A1498,'SaaS_Financials '!$L$2:$L$1101),"")</f>
        <v/>
      </c>
    </row>
    <row r="1499" spans="1:2">
      <c r="A1499">
        <f>'Customers'!J1499</f>
        <v>33</v>
      </c>
      <c r="B1499" t="str">
        <f>IFERROR(AVERAGEIF('SaaS_Financials '!$B$2:$B$1101,'Customers'!A1499,'SaaS_Financials '!$L$2:$L$1101),"")</f>
        <v/>
      </c>
    </row>
    <row r="1500" spans="1:2">
      <c r="A1500">
        <f>'Customers'!J1500</f>
        <v>23</v>
      </c>
      <c r="B1500">
        <f>IFERROR(AVERAGEIF('SaaS_Financials '!$B$2:$B$1101,'Customers'!A1500,'SaaS_Financials '!$L$2:$L$1101),"")</f>
        <v>5.62</v>
      </c>
    </row>
    <row r="1501" spans="1:2">
      <c r="A1501">
        <f>'Customers'!J1501</f>
        <v>64</v>
      </c>
      <c r="B1501" t="str">
        <f>IFERROR(AVERAGEIF('SaaS_Financials '!$B$2:$B$1101,'Customers'!A1501,'SaaS_Financials '!$L$2:$L$1101),"")</f>
        <v/>
      </c>
    </row>
    <row r="1502" spans="1:2">
      <c r="A1502">
        <f>'Customers'!J1502</f>
        <v>0</v>
      </c>
      <c r="B1502" t="str">
        <f>IFERROR(AVERAGEIF('SaaS_Financials '!$B$2:$B$1101,'Customers'!A1502,'SaaS_Financials '!$L$2:$L$1101),"")</f>
        <v/>
      </c>
    </row>
    <row r="1503" spans="1:2">
      <c r="A1503">
        <f>'Customers'!J1503</f>
        <v>89</v>
      </c>
      <c r="B1503">
        <f>IFERROR(AVERAGEIF('SaaS_Financials '!$B$2:$B$1101,'Customers'!A1503,'SaaS_Financials '!$L$2:$L$1101),"")</f>
        <v>4.1100000000000003</v>
      </c>
    </row>
    <row r="1504" spans="1:2">
      <c r="A1504">
        <f>'Customers'!J1504</f>
        <v>0</v>
      </c>
      <c r="B1504" t="str">
        <f>IFERROR(AVERAGEIF('SaaS_Financials '!$B$2:$B$1101,'Customers'!A1504,'SaaS_Financials '!$L$2:$L$1101),"")</f>
        <v/>
      </c>
    </row>
    <row r="1505" spans="1:2">
      <c r="A1505">
        <f>'Customers'!J1505</f>
        <v>62</v>
      </c>
      <c r="B1505">
        <f>IFERROR(AVERAGEIF('SaaS_Financials '!$B$2:$B$1101,'Customers'!A1505,'SaaS_Financials '!$L$2:$L$1101),"")</f>
        <v>1.585</v>
      </c>
    </row>
    <row r="1506" spans="1:2">
      <c r="A1506">
        <f>'Customers'!J1506</f>
        <v>24</v>
      </c>
      <c r="B1506">
        <f>IFERROR(AVERAGEIF('SaaS_Financials '!$B$2:$B$1101,'Customers'!A1506,'SaaS_Financials '!$L$2:$L$1101),"")</f>
        <v>9.0399999999999991</v>
      </c>
    </row>
    <row r="1507" spans="1:2">
      <c r="A1507">
        <f>'Customers'!J1507</f>
        <v>37</v>
      </c>
      <c r="B1507">
        <f>IFERROR(AVERAGEIF('SaaS_Financials '!$B$2:$B$1101,'Customers'!A1507,'SaaS_Financials '!$L$2:$L$1101),"")</f>
        <v>2.4900000000000002</v>
      </c>
    </row>
    <row r="1508" spans="1:2">
      <c r="A1508">
        <f>'Customers'!J1508</f>
        <v>72</v>
      </c>
      <c r="B1508">
        <f>IFERROR(AVERAGEIF('SaaS_Financials '!$B$2:$B$1101,'Customers'!A1508,'SaaS_Financials '!$L$2:$L$1101),"")</f>
        <v>4.6399999999999997</v>
      </c>
    </row>
    <row r="1509" spans="1:2">
      <c r="A1509">
        <f>'Customers'!J1509</f>
        <v>72</v>
      </c>
      <c r="B1509">
        <f>IFERROR(AVERAGEIF('SaaS_Financials '!$B$2:$B$1101,'Customers'!A1509,'SaaS_Financials '!$L$2:$L$1101),"")</f>
        <v>3.42</v>
      </c>
    </row>
    <row r="1510" spans="1:2">
      <c r="A1510">
        <f>'Customers'!J1510</f>
        <v>0</v>
      </c>
      <c r="B1510">
        <f>IFERROR(AVERAGEIF('SaaS_Financials '!$B$2:$B$1101,'Customers'!A1510,'SaaS_Financials '!$L$2:$L$1101),"")</f>
        <v>7.79</v>
      </c>
    </row>
    <row r="1511" spans="1:2">
      <c r="A1511">
        <f>'Customers'!J1511</f>
        <v>42</v>
      </c>
      <c r="B1511">
        <f>IFERROR(AVERAGEIF('SaaS_Financials '!$B$2:$B$1101,'Customers'!A1511,'SaaS_Financials '!$L$2:$L$1101),"")</f>
        <v>9.4499999999999993</v>
      </c>
    </row>
    <row r="1512" spans="1:2">
      <c r="A1512">
        <f>'Customers'!J1512</f>
        <v>0</v>
      </c>
      <c r="B1512">
        <f>IFERROR(AVERAGEIF('SaaS_Financials '!$B$2:$B$1101,'Customers'!A1512,'SaaS_Financials '!$L$2:$L$1101),"")</f>
        <v>5.2166666666666659</v>
      </c>
    </row>
    <row r="1513" spans="1:2">
      <c r="A1513">
        <f>'Customers'!J1513</f>
        <v>76</v>
      </c>
      <c r="B1513">
        <f>IFERROR(AVERAGEIF('SaaS_Financials '!$B$2:$B$1101,'Customers'!A1513,'SaaS_Financials '!$L$2:$L$1101),"")</f>
        <v>7.78</v>
      </c>
    </row>
    <row r="1514" spans="1:2">
      <c r="A1514">
        <f>'Customers'!J1514</f>
        <v>13</v>
      </c>
      <c r="B1514" t="str">
        <f>IFERROR(AVERAGEIF('SaaS_Financials '!$B$2:$B$1101,'Customers'!A1514,'SaaS_Financials '!$L$2:$L$1101),"")</f>
        <v/>
      </c>
    </row>
    <row r="1515" spans="1:2">
      <c r="A1515">
        <f>'Customers'!J1515</f>
        <v>0</v>
      </c>
      <c r="B1515">
        <f>IFERROR(AVERAGEIF('SaaS_Financials '!$B$2:$B$1101,'Customers'!A1515,'SaaS_Financials '!$L$2:$L$1101),"")</f>
        <v>8.89</v>
      </c>
    </row>
    <row r="1516" spans="1:2">
      <c r="A1516">
        <f>'Customers'!J1516</f>
        <v>24</v>
      </c>
      <c r="B1516">
        <f>IFERROR(AVERAGEIF('SaaS_Financials '!$B$2:$B$1101,'Customers'!A1516,'SaaS_Financials '!$L$2:$L$1101),"")</f>
        <v>11.14</v>
      </c>
    </row>
    <row r="1517" spans="1:2">
      <c r="A1517">
        <f>'Customers'!J1517</f>
        <v>71</v>
      </c>
      <c r="B1517">
        <f>IFERROR(AVERAGEIF('SaaS_Financials '!$B$2:$B$1101,'Customers'!A1517,'SaaS_Financials '!$L$2:$L$1101),"")</f>
        <v>8.11</v>
      </c>
    </row>
    <row r="1518" spans="1:2">
      <c r="A1518">
        <f>'Customers'!J1518</f>
        <v>0</v>
      </c>
      <c r="B1518">
        <f>IFERROR(AVERAGEIF('SaaS_Financials '!$B$2:$B$1101,'Customers'!A1518,'SaaS_Financials '!$L$2:$L$1101),"")</f>
        <v>1.48</v>
      </c>
    </row>
    <row r="1519" spans="1:2">
      <c r="A1519">
        <f>'Customers'!J1519</f>
        <v>64</v>
      </c>
      <c r="B1519">
        <f>IFERROR(AVERAGEIF('SaaS_Financials '!$B$2:$B$1101,'Customers'!A1519,'SaaS_Financials '!$L$2:$L$1101),"")</f>
        <v>6.27</v>
      </c>
    </row>
    <row r="1520" spans="1:2">
      <c r="A1520">
        <f>'Customers'!J1520</f>
        <v>79</v>
      </c>
      <c r="B1520">
        <f>IFERROR(AVERAGEIF('SaaS_Financials '!$B$2:$B$1101,'Customers'!A1520,'SaaS_Financials '!$L$2:$L$1101),"")</f>
        <v>11.45</v>
      </c>
    </row>
    <row r="1521" spans="1:2">
      <c r="A1521">
        <f>'Customers'!J1521</f>
        <v>46</v>
      </c>
      <c r="B1521">
        <f>IFERROR(AVERAGEIF('SaaS_Financials '!$B$2:$B$1101,'Customers'!A1521,'SaaS_Financials '!$L$2:$L$1101),"")</f>
        <v>7.1625000000000005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96B0D-768A-48C2-BC51-2C5B4FFDF22E}">
  <dimension ref="A1:G27"/>
  <sheetViews>
    <sheetView tabSelected="1" topLeftCell="A4" zoomScale="90" zoomScaleNormal="90" zoomScaleSheetLayoutView="50" workbookViewId="0">
      <selection activeCell="D9" sqref="D9"/>
    </sheetView>
  </sheetViews>
  <sheetFormatPr defaultRowHeight="14.4"/>
  <cols>
    <col min="1" max="1" width="24.77734375" customWidth="1"/>
    <col min="2" max="2" width="30.109375" customWidth="1"/>
    <col min="3" max="3" width="11.5546875" bestFit="1" customWidth="1"/>
    <col min="4" max="4" width="14.88671875" customWidth="1"/>
    <col min="5" max="5" width="18.21875" customWidth="1"/>
    <col min="6" max="6" width="21.21875" customWidth="1"/>
    <col min="7" max="7" width="9.109375" bestFit="1" customWidth="1"/>
    <col min="35" max="35" width="8.88671875" customWidth="1"/>
  </cols>
  <sheetData>
    <row r="1" spans="1:7" ht="21">
      <c r="A1" s="67" t="s">
        <v>23141</v>
      </c>
      <c r="B1" s="67"/>
      <c r="C1" s="67"/>
      <c r="D1" s="67"/>
      <c r="E1" s="67"/>
      <c r="F1" s="67"/>
      <c r="G1" s="67"/>
    </row>
    <row r="2" spans="1:7">
      <c r="A2" s="68" t="s">
        <v>23142</v>
      </c>
      <c r="B2" s="68"/>
      <c r="C2" s="68"/>
      <c r="D2" s="68"/>
      <c r="E2" s="68"/>
      <c r="F2" s="68"/>
      <c r="G2" s="68"/>
    </row>
    <row r="4" spans="1:7">
      <c r="A4" s="30" t="s">
        <v>23143</v>
      </c>
      <c r="B4" s="30" t="s">
        <v>23144</v>
      </c>
      <c r="C4" s="30" t="s">
        <v>23145</v>
      </c>
      <c r="D4" s="30" t="s">
        <v>3110</v>
      </c>
      <c r="E4" s="30" t="s">
        <v>21</v>
      </c>
      <c r="F4" s="30" t="s">
        <v>3128</v>
      </c>
    </row>
    <row r="5" spans="1:7" ht="86.4">
      <c r="A5" s="31" t="s">
        <v>23146</v>
      </c>
      <c r="B5" s="31" t="s">
        <v>7</v>
      </c>
      <c r="C5" s="31">
        <v>1.28996</v>
      </c>
      <c r="D5" s="31">
        <v>9.8530000000000006E-2</v>
      </c>
      <c r="E5" s="31" t="s">
        <v>23147</v>
      </c>
      <c r="F5" s="31" t="s">
        <v>23148</v>
      </c>
    </row>
    <row r="6" spans="1:7" ht="100.8">
      <c r="A6" s="32" t="s">
        <v>23149</v>
      </c>
      <c r="B6" s="32" t="s">
        <v>23150</v>
      </c>
      <c r="C6" s="32">
        <v>334.89330000000001</v>
      </c>
      <c r="D6" s="33">
        <v>2.6960000000000002E-69</v>
      </c>
      <c r="E6" s="32" t="s">
        <v>3111</v>
      </c>
      <c r="F6" s="32" t="s">
        <v>23151</v>
      </c>
    </row>
    <row r="7" spans="1:7" ht="72">
      <c r="A7" s="31" t="s">
        <v>23152</v>
      </c>
      <c r="B7" s="31" t="s">
        <v>23153</v>
      </c>
      <c r="C7" s="31">
        <v>3.4696999999999999E-2</v>
      </c>
      <c r="D7" s="31">
        <v>0.85223199999999999</v>
      </c>
      <c r="E7" s="31" t="s">
        <v>23147</v>
      </c>
      <c r="F7" s="31" t="s">
        <v>23154</v>
      </c>
    </row>
    <row r="8" spans="1:7" ht="57.6">
      <c r="A8" s="32" t="s">
        <v>23155</v>
      </c>
      <c r="B8" s="32" t="s">
        <v>23156</v>
      </c>
      <c r="C8" s="32">
        <v>4.6880199999999999</v>
      </c>
      <c r="D8" s="32" t="s">
        <v>23232</v>
      </c>
      <c r="E8" s="32" t="s">
        <v>3111</v>
      </c>
      <c r="F8" s="32" t="s">
        <v>23157</v>
      </c>
    </row>
    <row r="11" spans="1:7">
      <c r="A11" s="30" t="s">
        <v>3141</v>
      </c>
      <c r="B11" s="30" t="s">
        <v>3142</v>
      </c>
      <c r="C11" s="30" t="s">
        <v>3143</v>
      </c>
      <c r="D11" s="30" t="s">
        <v>3144</v>
      </c>
      <c r="E11" s="30" t="s">
        <v>3145</v>
      </c>
      <c r="F11" s="30" t="s">
        <v>3146</v>
      </c>
      <c r="G11" s="30" t="s">
        <v>3147</v>
      </c>
    </row>
    <row r="12" spans="1:7">
      <c r="A12" s="35" t="s">
        <v>34</v>
      </c>
      <c r="B12" s="35">
        <f>COUNT('SaaS_Financials '!G:G)</f>
        <v>1100</v>
      </c>
      <c r="C12" s="36">
        <f>AVERAGE('SaaS_Financials '!G:G)</f>
        <v>9197.6270636363624</v>
      </c>
      <c r="D12" s="36">
        <f>MEDIAN('SaaS_Financials '!G:G)</f>
        <v>9282.2950000000001</v>
      </c>
      <c r="E12" s="36">
        <f>_xlfn.STDEV.S('SaaS_Financials '!G:G)</f>
        <v>5197.1430251367219</v>
      </c>
      <c r="F12" s="36">
        <f>SKEW('SaaS_Financials '!G:G)</f>
        <v>-3.7256709023431089E-2</v>
      </c>
      <c r="G12" s="36">
        <f>KURT('SaaS_Financials '!G:G)</f>
        <v>-1.2034882351715748</v>
      </c>
    </row>
    <row r="13" spans="1:7">
      <c r="A13" s="35" t="s">
        <v>38</v>
      </c>
      <c r="B13" s="35">
        <f>COUNTIF('SaaS_Financials '!K:K,"&gt;0")</f>
        <v>994</v>
      </c>
      <c r="C13" s="36">
        <f>AVERAGEIF('SaaS_Financials '!K:K,"&gt;0")</f>
        <v>638.76468812877283</v>
      </c>
      <c r="D13" s="36" cm="1">
        <f t="array" ref="D13">MEDIAN(IF('SaaS_Financials '!K:K&gt;0,'SaaS_Financials '!K:K))</f>
        <v>341.79</v>
      </c>
      <c r="E13" s="36" cm="1">
        <f t="array" ref="E13">_xlfn.STDEV.S(IF('SaaS_Financials '!K:K&gt;0,'SaaS_Financials '!K:K))</f>
        <v>826.43507013850524</v>
      </c>
      <c r="F13" s="36" cm="1">
        <f t="array" ref="F13">SKEW(IF('SaaS_Financials '!K:K&gt;0,'SaaS_Financials '!K:K))</f>
        <v>2.9007947675958983</v>
      </c>
      <c r="G13" s="36" cm="1">
        <f t="array" ref="G13">KURT(IF('SaaS_Financials '!K:K&gt;0,'SaaS_Financials '!K:K))</f>
        <v>11.096660124291725</v>
      </c>
    </row>
    <row r="14" spans="1:7">
      <c r="A14" s="35" t="s">
        <v>3148</v>
      </c>
      <c r="B14" s="35">
        <f>COUNTIF(Support_Tickets!I:I,"&gt;=0")</f>
        <v>4663</v>
      </c>
      <c r="C14" s="36">
        <f>AVERAGEIF(Support_Tickets!I:I,"&gt;=0")</f>
        <v>56.473085996139808</v>
      </c>
      <c r="D14" s="36" cm="1">
        <f t="array" ref="D14">MEDIAN(_xlfn._xlws.FILTER(Support_Tickets!I:I,Support_Tickets!I:I&gt;=0))</f>
        <v>30.42</v>
      </c>
      <c r="E14" s="36" cm="1">
        <f t="array" ref="E14">_xlfn.STDEV.S(_xlfn._xlws.FILTER(Support_Tickets!I:I,Support_Tickets!I:I&gt;=0))</f>
        <v>62.51311630759961</v>
      </c>
      <c r="F14" s="36" cm="1">
        <f t="array" ref="F14">SKEW(_xlfn._xlws.FILTER(Support_Tickets!I:I,Support_Tickets!I:I&gt;=0))</f>
        <v>1.5685388409195402</v>
      </c>
      <c r="G14" s="36" cm="1">
        <f t="array" ref="G14">KURT(_xlfn._xlws.FILTER(Support_Tickets!I:I,Support_Tickets!I:I&gt;=0))</f>
        <v>1.5571276512394854</v>
      </c>
    </row>
    <row r="15" spans="1:7">
      <c r="A15" s="35" t="s">
        <v>3149</v>
      </c>
      <c r="B15" s="35">
        <f>COUNT(Sales_Pipeline!R:R)</f>
        <v>4200</v>
      </c>
      <c r="C15" s="36">
        <f>AVERAGE(Sales_Pipeline!R:R)</f>
        <v>37480.062857142861</v>
      </c>
      <c r="D15" s="36">
        <f>MEDIAN(Sales_Pipeline!R:R)</f>
        <v>13205</v>
      </c>
      <c r="E15" s="36">
        <f>_xlfn.STDEV.S(Sales_Pipeline!R:R)</f>
        <v>52353.854863625325</v>
      </c>
      <c r="F15" s="36">
        <f>SKEW(Sales_Pipeline!R:R)</f>
        <v>1.9294989326202354</v>
      </c>
      <c r="G15" s="36">
        <f>KURT(Sales_Pipeline!R:R)</f>
        <v>2.6007191702337122</v>
      </c>
    </row>
    <row r="18" spans="1:2">
      <c r="A18" s="34" t="s">
        <v>23158</v>
      </c>
      <c r="B18" s="34" t="s">
        <v>23159</v>
      </c>
    </row>
    <row r="19" spans="1:2">
      <c r="A19" s="20" t="s">
        <v>23160</v>
      </c>
      <c r="B19" s="20" t="s">
        <v>23161</v>
      </c>
    </row>
    <row r="20" spans="1:2">
      <c r="A20" s="20" t="s">
        <v>23134</v>
      </c>
      <c r="B20" s="20">
        <v>1.6379623839999999</v>
      </c>
    </row>
    <row r="21" spans="1:2">
      <c r="A21" s="20" t="s">
        <v>23135</v>
      </c>
      <c r="B21" s="20">
        <v>0.78715514200000003</v>
      </c>
    </row>
    <row r="22" spans="1:2">
      <c r="A22" s="37" t="s">
        <v>23162</v>
      </c>
      <c r="B22" s="37" t="s">
        <v>23163</v>
      </c>
    </row>
    <row r="23" spans="1:2">
      <c r="A23" s="37" t="s">
        <v>23138</v>
      </c>
      <c r="B23" s="37">
        <v>-2.1700000000000001E-3</v>
      </c>
    </row>
    <row r="24" spans="1:2" ht="43.2">
      <c r="A24" s="38" t="s">
        <v>23164</v>
      </c>
      <c r="B24" s="38" t="s">
        <v>23165</v>
      </c>
    </row>
    <row r="27" spans="1:2" ht="205.8" customHeight="1">
      <c r="A27" s="40" t="s">
        <v>23166</v>
      </c>
      <c r="B27" s="39" t="s">
        <v>23167</v>
      </c>
    </row>
  </sheetData>
  <mergeCells count="2">
    <mergeCell ref="A1:G1"/>
    <mergeCell ref="A2:G2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BCC5B-CFC9-4391-B1F4-EE5410A94E2A}">
  <dimension ref="A1:V7651"/>
  <sheetViews>
    <sheetView topLeftCell="O1" workbookViewId="0">
      <selection activeCell="U4" sqref="U4:V14"/>
    </sheetView>
  </sheetViews>
  <sheetFormatPr defaultRowHeight="14.4"/>
  <cols>
    <col min="1" max="1" width="11" bestFit="1" customWidth="1"/>
    <col min="2" max="2" width="14.109375" bestFit="1" customWidth="1"/>
    <col min="3" max="3" width="9.6640625" bestFit="1" customWidth="1"/>
    <col min="4" max="4" width="19.109375" bestFit="1" customWidth="1"/>
    <col min="5" max="5" width="9.33203125" bestFit="1" customWidth="1"/>
    <col min="6" max="6" width="9.88671875" bestFit="1" customWidth="1"/>
    <col min="7" max="7" width="14.6640625" bestFit="1" customWidth="1"/>
    <col min="8" max="8" width="15.77734375" bestFit="1" customWidth="1"/>
    <col min="9" max="9" width="18.109375" bestFit="1" customWidth="1"/>
    <col min="10" max="10" width="18.6640625" bestFit="1" customWidth="1"/>
    <col min="11" max="11" width="10.77734375" bestFit="1" customWidth="1"/>
    <col min="12" max="12" width="18" bestFit="1" customWidth="1"/>
    <col min="13" max="13" width="17.77734375" bestFit="1" customWidth="1"/>
    <col min="14" max="14" width="13.21875" bestFit="1" customWidth="1"/>
    <col min="15" max="15" width="17.77734375" bestFit="1" customWidth="1"/>
    <col min="16" max="16" width="20.5546875" bestFit="1" customWidth="1"/>
    <col min="18" max="18" width="24" bestFit="1" customWidth="1"/>
  </cols>
  <sheetData>
    <row r="1" spans="1:22">
      <c r="A1" t="s">
        <v>3150</v>
      </c>
      <c r="B1" t="s">
        <v>29</v>
      </c>
      <c r="C1" t="s">
        <v>3151</v>
      </c>
      <c r="D1" t="s">
        <v>3152</v>
      </c>
      <c r="E1" t="s">
        <v>3153</v>
      </c>
      <c r="F1" t="s">
        <v>3154</v>
      </c>
      <c r="G1" t="s">
        <v>3155</v>
      </c>
      <c r="H1" t="s">
        <v>3156</v>
      </c>
      <c r="I1" t="s">
        <v>3148</v>
      </c>
      <c r="J1" t="s">
        <v>3157</v>
      </c>
      <c r="K1" t="s">
        <v>3158</v>
      </c>
      <c r="L1" t="s">
        <v>3159</v>
      </c>
      <c r="M1" t="s">
        <v>3160</v>
      </c>
      <c r="N1" t="s">
        <v>3161</v>
      </c>
      <c r="O1" t="s">
        <v>3162</v>
      </c>
      <c r="P1" t="s">
        <v>23128</v>
      </c>
      <c r="Q1" t="s">
        <v>23223</v>
      </c>
      <c r="R1" t="s">
        <v>23224</v>
      </c>
    </row>
    <row r="2" spans="1:22">
      <c r="A2" t="s">
        <v>3163</v>
      </c>
      <c r="B2" t="s">
        <v>1570</v>
      </c>
      <c r="C2" t="s">
        <v>3164</v>
      </c>
      <c r="D2" t="s">
        <v>3165</v>
      </c>
      <c r="E2" t="s">
        <v>3166</v>
      </c>
      <c r="F2" t="s">
        <v>3167</v>
      </c>
      <c r="G2" t="s">
        <v>2926</v>
      </c>
      <c r="H2" s="28"/>
      <c r="J2">
        <v>24</v>
      </c>
      <c r="K2" t="s">
        <v>3098</v>
      </c>
      <c r="L2" t="s">
        <v>3168</v>
      </c>
      <c r="M2" t="s">
        <v>3169</v>
      </c>
      <c r="O2" t="s">
        <v>3170</v>
      </c>
      <c r="P2">
        <f t="shared" ref="P2:P65" si="0">IFERROR(DATEVALUE(G2),IFERROR(DATE(RIGHT(G2,4),MID(G2,4,2),LEFT(G2,2)),""))</f>
        <v>45597</v>
      </c>
      <c r="Q2">
        <f>--(COUNTIF($A$2:A2,A2)=1)</f>
        <v>1</v>
      </c>
      <c r="R2" t="str">
        <f t="shared" ref="R2:R65" si="1">IF(AND(Q2=1,I2&lt;&gt;"",ISNUMBER(I2),I2&gt;=0),I2,"")</f>
        <v/>
      </c>
    </row>
    <row r="3" spans="1:22">
      <c r="A3" t="s">
        <v>3171</v>
      </c>
      <c r="B3" t="s">
        <v>3172</v>
      </c>
      <c r="C3" t="s">
        <v>3173</v>
      </c>
      <c r="D3" t="s">
        <v>3174</v>
      </c>
      <c r="E3" t="s">
        <v>3175</v>
      </c>
      <c r="F3" t="s">
        <v>3167</v>
      </c>
      <c r="G3" t="s">
        <v>2192</v>
      </c>
      <c r="H3" s="28">
        <v>44950</v>
      </c>
      <c r="I3">
        <v>22.76</v>
      </c>
      <c r="J3">
        <v>8</v>
      </c>
      <c r="K3" t="s">
        <v>3123</v>
      </c>
      <c r="L3" t="s">
        <v>3176</v>
      </c>
      <c r="M3" t="s">
        <v>3177</v>
      </c>
      <c r="O3" t="s">
        <v>3178</v>
      </c>
      <c r="P3">
        <f t="shared" si="0"/>
        <v>44950</v>
      </c>
      <c r="Q3">
        <f>--(COUNTIF($A$2:A3,A3)=1)</f>
        <v>1</v>
      </c>
      <c r="R3">
        <f t="shared" si="1"/>
        <v>22.76</v>
      </c>
    </row>
    <row r="4" spans="1:22">
      <c r="A4" t="s">
        <v>3179</v>
      </c>
      <c r="B4" t="s">
        <v>2249</v>
      </c>
      <c r="C4" t="s">
        <v>3098</v>
      </c>
      <c r="D4" t="s">
        <v>3165</v>
      </c>
      <c r="E4" t="s">
        <v>3166</v>
      </c>
      <c r="F4" t="s">
        <v>3180</v>
      </c>
      <c r="G4" t="s">
        <v>849</v>
      </c>
      <c r="H4" s="28"/>
      <c r="J4">
        <v>24</v>
      </c>
      <c r="K4" t="s">
        <v>3098</v>
      </c>
      <c r="L4" t="s">
        <v>3181</v>
      </c>
      <c r="M4" t="s">
        <v>3169</v>
      </c>
      <c r="O4" t="s">
        <v>3182</v>
      </c>
      <c r="P4">
        <f t="shared" si="0"/>
        <v>45179</v>
      </c>
      <c r="Q4">
        <f>--(COUNTIF($A$2:A4,A4)=1)</f>
        <v>1</v>
      </c>
      <c r="R4" t="str">
        <f t="shared" si="1"/>
        <v/>
      </c>
      <c r="U4" t="s">
        <v>3142</v>
      </c>
      <c r="V4">
        <f>COUNT(R:R)</f>
        <v>4559</v>
      </c>
    </row>
    <row r="5" spans="1:22">
      <c r="A5" t="s">
        <v>3183</v>
      </c>
      <c r="B5" t="s">
        <v>435</v>
      </c>
      <c r="C5" t="s">
        <v>3184</v>
      </c>
      <c r="D5" t="s">
        <v>3185</v>
      </c>
      <c r="E5" t="s">
        <v>3166</v>
      </c>
      <c r="F5" t="s">
        <v>3167</v>
      </c>
      <c r="G5" t="s">
        <v>3186</v>
      </c>
      <c r="H5" s="28"/>
      <c r="J5">
        <v>24</v>
      </c>
      <c r="K5" t="s">
        <v>3098</v>
      </c>
      <c r="L5" t="s">
        <v>3187</v>
      </c>
      <c r="M5" t="s">
        <v>3188</v>
      </c>
      <c r="O5" t="s">
        <v>3189</v>
      </c>
      <c r="P5">
        <f t="shared" si="0"/>
        <v>45706</v>
      </c>
      <c r="Q5">
        <f>--(COUNTIF($A$2:A5,A5)=1)</f>
        <v>1</v>
      </c>
      <c r="R5" t="str">
        <f t="shared" si="1"/>
        <v/>
      </c>
    </row>
    <row r="6" spans="1:22">
      <c r="A6" t="s">
        <v>3190</v>
      </c>
      <c r="B6" t="s">
        <v>1451</v>
      </c>
      <c r="C6" t="s">
        <v>3098</v>
      </c>
      <c r="D6" t="s">
        <v>3165</v>
      </c>
      <c r="E6" t="s">
        <v>3175</v>
      </c>
      <c r="F6" t="s">
        <v>3167</v>
      </c>
      <c r="G6" t="s">
        <v>3191</v>
      </c>
      <c r="H6" s="28">
        <v>45127</v>
      </c>
      <c r="I6">
        <v>21.49</v>
      </c>
      <c r="J6">
        <v>8</v>
      </c>
      <c r="K6" t="s">
        <v>3123</v>
      </c>
      <c r="L6" t="s">
        <v>3192</v>
      </c>
      <c r="M6" t="s">
        <v>3188</v>
      </c>
      <c r="N6">
        <v>2.2999999999999998</v>
      </c>
      <c r="O6" t="s">
        <v>3189</v>
      </c>
      <c r="P6">
        <f t="shared" si="0"/>
        <v>45127</v>
      </c>
      <c r="Q6">
        <f>--(COUNTIF($A$2:A6,A6)=1)</f>
        <v>1</v>
      </c>
      <c r="R6">
        <f t="shared" si="1"/>
        <v>21.49</v>
      </c>
      <c r="U6" t="s">
        <v>23225</v>
      </c>
      <c r="V6">
        <f>AVERAGE(R:R)</f>
        <v>56.617644220223717</v>
      </c>
    </row>
    <row r="7" spans="1:22">
      <c r="A7" t="s">
        <v>3193</v>
      </c>
      <c r="B7" t="s">
        <v>58</v>
      </c>
      <c r="C7" t="s">
        <v>3098</v>
      </c>
      <c r="D7" t="s">
        <v>3174</v>
      </c>
      <c r="E7" t="s">
        <v>3194</v>
      </c>
      <c r="F7" t="s">
        <v>3167</v>
      </c>
      <c r="G7" t="s">
        <v>1486</v>
      </c>
      <c r="H7" s="28">
        <v>44660</v>
      </c>
      <c r="I7">
        <v>58.66</v>
      </c>
      <c r="J7">
        <v>72</v>
      </c>
      <c r="K7" t="s">
        <v>3124</v>
      </c>
      <c r="L7" t="s">
        <v>3187</v>
      </c>
      <c r="M7" t="s">
        <v>3177</v>
      </c>
      <c r="N7">
        <v>2.6</v>
      </c>
      <c r="O7" t="s">
        <v>3123</v>
      </c>
      <c r="P7">
        <f t="shared" si="0"/>
        <v>44658</v>
      </c>
      <c r="Q7">
        <f>--(COUNTIF($A$2:A7,A7)=1)</f>
        <v>1</v>
      </c>
      <c r="R7">
        <f t="shared" si="1"/>
        <v>58.66</v>
      </c>
      <c r="T7">
        <f>COUNT(R:R)</f>
        <v>4559</v>
      </c>
    </row>
    <row r="8" spans="1:22">
      <c r="A8" t="s">
        <v>3195</v>
      </c>
      <c r="B8" t="s">
        <v>58</v>
      </c>
      <c r="C8" t="s">
        <v>3098</v>
      </c>
      <c r="D8" t="s">
        <v>3196</v>
      </c>
      <c r="E8" t="s">
        <v>3166</v>
      </c>
      <c r="F8" t="s">
        <v>3167</v>
      </c>
      <c r="G8" t="s">
        <v>3197</v>
      </c>
      <c r="H8" s="28">
        <v>45651</v>
      </c>
      <c r="I8">
        <v>65.52</v>
      </c>
      <c r="J8">
        <v>24</v>
      </c>
      <c r="K8" t="s">
        <v>3123</v>
      </c>
      <c r="L8" t="s">
        <v>3198</v>
      </c>
      <c r="M8" t="s">
        <v>3188</v>
      </c>
      <c r="O8" t="s">
        <v>3124</v>
      </c>
      <c r="P8">
        <f t="shared" si="0"/>
        <v>45649</v>
      </c>
      <c r="Q8">
        <f>--(COUNTIF($A$2:A8,A8)=1)</f>
        <v>1</v>
      </c>
      <c r="R8">
        <f t="shared" si="1"/>
        <v>65.52</v>
      </c>
      <c r="U8" t="s">
        <v>3144</v>
      </c>
      <c r="V8">
        <f>MEDIAN(R:R)</f>
        <v>30.83</v>
      </c>
    </row>
    <row r="9" spans="1:22">
      <c r="A9" t="s">
        <v>3199</v>
      </c>
      <c r="B9" t="s">
        <v>3056</v>
      </c>
      <c r="C9" t="s">
        <v>3098</v>
      </c>
      <c r="D9" t="s">
        <v>3200</v>
      </c>
      <c r="E9" t="s">
        <v>3194</v>
      </c>
      <c r="F9" t="s">
        <v>3167</v>
      </c>
      <c r="G9" t="s">
        <v>481</v>
      </c>
      <c r="H9" s="28">
        <v>45567</v>
      </c>
      <c r="I9">
        <v>131.51</v>
      </c>
      <c r="J9">
        <v>72</v>
      </c>
      <c r="K9" t="s">
        <v>3123</v>
      </c>
      <c r="L9" t="s">
        <v>3201</v>
      </c>
      <c r="M9" t="s">
        <v>3202</v>
      </c>
      <c r="O9" t="s">
        <v>3189</v>
      </c>
      <c r="P9">
        <f t="shared" si="0"/>
        <v>45562</v>
      </c>
      <c r="Q9">
        <f>--(COUNTIF($A$2:A9,A9)=1)</f>
        <v>1</v>
      </c>
      <c r="R9">
        <f t="shared" si="1"/>
        <v>131.51</v>
      </c>
      <c r="T9">
        <f>COUNTIF(R:R,"&gt;=0")</f>
        <v>4559</v>
      </c>
    </row>
    <row r="10" spans="1:22">
      <c r="A10" t="s">
        <v>3203</v>
      </c>
      <c r="B10" t="s">
        <v>3204</v>
      </c>
      <c r="C10" t="s">
        <v>3205</v>
      </c>
      <c r="D10" t="s">
        <v>3185</v>
      </c>
      <c r="E10" t="s">
        <v>3194</v>
      </c>
      <c r="F10" t="s">
        <v>3167</v>
      </c>
      <c r="G10" t="s">
        <v>2176</v>
      </c>
      <c r="H10" s="28">
        <v>44718</v>
      </c>
      <c r="I10">
        <v>78.59</v>
      </c>
      <c r="J10">
        <v>72</v>
      </c>
      <c r="K10" t="s">
        <v>3123</v>
      </c>
      <c r="L10" t="s">
        <v>3206</v>
      </c>
      <c r="M10" t="s">
        <v>3207</v>
      </c>
      <c r="N10">
        <v>1.4</v>
      </c>
      <c r="O10" t="s">
        <v>3189</v>
      </c>
      <c r="P10">
        <f t="shared" si="0"/>
        <v>44715</v>
      </c>
      <c r="Q10">
        <f>--(COUNTIF($A$2:A10,A10)=1)</f>
        <v>1</v>
      </c>
      <c r="R10">
        <f t="shared" si="1"/>
        <v>78.59</v>
      </c>
      <c r="U10" t="s">
        <v>23226</v>
      </c>
      <c r="V10">
        <f>_xlfn.STDEV.S(R:R)</f>
        <v>62.411664744343945</v>
      </c>
    </row>
    <row r="11" spans="1:22">
      <c r="A11" t="s">
        <v>3208</v>
      </c>
      <c r="B11" t="s">
        <v>2614</v>
      </c>
      <c r="C11" t="s">
        <v>3098</v>
      </c>
      <c r="D11" t="s">
        <v>3185</v>
      </c>
      <c r="E11" t="s">
        <v>3194</v>
      </c>
      <c r="F11" t="s">
        <v>3167</v>
      </c>
      <c r="G11" t="s">
        <v>1180</v>
      </c>
      <c r="H11" s="28">
        <v>45541</v>
      </c>
      <c r="I11">
        <v>89.4</v>
      </c>
      <c r="J11">
        <v>72</v>
      </c>
      <c r="K11" t="s">
        <v>3123</v>
      </c>
      <c r="L11" t="s">
        <v>3209</v>
      </c>
      <c r="M11" t="s">
        <v>3177</v>
      </c>
      <c r="N11">
        <v>1</v>
      </c>
      <c r="O11" t="s">
        <v>3178</v>
      </c>
      <c r="P11">
        <f t="shared" si="0"/>
        <v>45538</v>
      </c>
      <c r="Q11">
        <f>--(COUNTIF($A$2:A11,A11)=1)</f>
        <v>1</v>
      </c>
      <c r="R11">
        <f t="shared" si="1"/>
        <v>89.4</v>
      </c>
      <c r="T11">
        <f>COUNTIF(R:R,0)</f>
        <v>0</v>
      </c>
    </row>
    <row r="12" spans="1:22">
      <c r="A12" t="s">
        <v>3210</v>
      </c>
      <c r="B12" t="s">
        <v>3211</v>
      </c>
      <c r="C12" t="s">
        <v>3098</v>
      </c>
      <c r="D12" t="s">
        <v>3185</v>
      </c>
      <c r="E12" t="s">
        <v>3175</v>
      </c>
      <c r="F12" t="s">
        <v>3167</v>
      </c>
      <c r="G12" t="s">
        <v>1292</v>
      </c>
      <c r="H12" s="28">
        <v>45264</v>
      </c>
      <c r="I12">
        <v>5.45</v>
      </c>
      <c r="J12">
        <v>8</v>
      </c>
      <c r="K12" t="s">
        <v>3124</v>
      </c>
      <c r="L12" t="s">
        <v>3212</v>
      </c>
      <c r="M12" t="s">
        <v>3169</v>
      </c>
      <c r="N12">
        <v>2.7</v>
      </c>
      <c r="O12" t="s">
        <v>3213</v>
      </c>
      <c r="P12">
        <f t="shared" si="0"/>
        <v>45264</v>
      </c>
      <c r="Q12">
        <f>--(COUNTIF($A$2:A12,A12)=1)</f>
        <v>1</v>
      </c>
      <c r="R12">
        <f t="shared" si="1"/>
        <v>5.45</v>
      </c>
      <c r="U12" t="s">
        <v>23227</v>
      </c>
      <c r="V12">
        <f>SKEW(R:R)</f>
        <v>1.5605802108654347</v>
      </c>
    </row>
    <row r="13" spans="1:22">
      <c r="A13" t="s">
        <v>3214</v>
      </c>
      <c r="B13" t="s">
        <v>1032</v>
      </c>
      <c r="C13" t="s">
        <v>3215</v>
      </c>
      <c r="D13" t="s">
        <v>3196</v>
      </c>
      <c r="E13" t="s">
        <v>3194</v>
      </c>
      <c r="F13" t="s">
        <v>3167</v>
      </c>
      <c r="G13" t="s">
        <v>752</v>
      </c>
      <c r="H13" s="28">
        <v>45502</v>
      </c>
      <c r="I13">
        <v>157.18</v>
      </c>
      <c r="J13">
        <v>72</v>
      </c>
      <c r="K13" t="s">
        <v>3123</v>
      </c>
      <c r="L13" t="s">
        <v>3216</v>
      </c>
      <c r="M13" t="s">
        <v>3202</v>
      </c>
      <c r="N13">
        <v>3.6</v>
      </c>
      <c r="O13" t="s">
        <v>3213</v>
      </c>
      <c r="P13">
        <f t="shared" si="0"/>
        <v>45496</v>
      </c>
      <c r="Q13">
        <f>--(COUNTIF($A$2:A13,A13)=1)</f>
        <v>1</v>
      </c>
      <c r="R13">
        <f t="shared" si="1"/>
        <v>157.18</v>
      </c>
    </row>
    <row r="14" spans="1:22">
      <c r="A14" t="s">
        <v>3217</v>
      </c>
      <c r="B14" t="s">
        <v>588</v>
      </c>
      <c r="C14" t="s">
        <v>3098</v>
      </c>
      <c r="D14" t="s">
        <v>3196</v>
      </c>
      <c r="E14" t="s">
        <v>3175</v>
      </c>
      <c r="F14" t="s">
        <v>3167</v>
      </c>
      <c r="G14" t="s">
        <v>2491</v>
      </c>
      <c r="H14" s="28"/>
      <c r="J14">
        <v>8</v>
      </c>
      <c r="K14" t="s">
        <v>3098</v>
      </c>
      <c r="L14" t="s">
        <v>3218</v>
      </c>
      <c r="M14" t="s">
        <v>3177</v>
      </c>
      <c r="O14" t="s">
        <v>3213</v>
      </c>
      <c r="P14">
        <f t="shared" si="0"/>
        <v>44902</v>
      </c>
      <c r="Q14">
        <f>--(COUNTIF($A$2:A14,A14)=1)</f>
        <v>1</v>
      </c>
      <c r="R14" t="str">
        <f t="shared" si="1"/>
        <v/>
      </c>
      <c r="U14" t="s">
        <v>23228</v>
      </c>
      <c r="V14">
        <f>KURT(R:R)</f>
        <v>1.5353485676381187</v>
      </c>
    </row>
    <row r="15" spans="1:22">
      <c r="A15" t="s">
        <v>3219</v>
      </c>
      <c r="B15" t="s">
        <v>1573</v>
      </c>
      <c r="C15" t="s">
        <v>3098</v>
      </c>
      <c r="D15" t="s">
        <v>3196</v>
      </c>
      <c r="E15" t="s">
        <v>3194</v>
      </c>
      <c r="F15" t="s">
        <v>3220</v>
      </c>
      <c r="G15" t="s">
        <v>1351</v>
      </c>
      <c r="H15" s="28">
        <v>45347</v>
      </c>
      <c r="I15">
        <v>143.5</v>
      </c>
      <c r="J15">
        <v>72</v>
      </c>
      <c r="K15" t="s">
        <v>3123</v>
      </c>
      <c r="L15" t="s">
        <v>3221</v>
      </c>
      <c r="M15" t="s">
        <v>3202</v>
      </c>
      <c r="N15">
        <v>2.4</v>
      </c>
      <c r="O15" t="s">
        <v>3178</v>
      </c>
      <c r="P15">
        <f t="shared" si="0"/>
        <v>45342</v>
      </c>
      <c r="Q15">
        <f>--(COUNTIF($A$2:A15,A15)=1)</f>
        <v>1</v>
      </c>
      <c r="R15">
        <f t="shared" si="1"/>
        <v>143.5</v>
      </c>
    </row>
    <row r="16" spans="1:22">
      <c r="A16" t="s">
        <v>3222</v>
      </c>
      <c r="B16" t="s">
        <v>442</v>
      </c>
      <c r="C16" t="s">
        <v>3223</v>
      </c>
      <c r="D16" t="s">
        <v>3174</v>
      </c>
      <c r="E16" t="s">
        <v>3194</v>
      </c>
      <c r="F16" t="s">
        <v>3167</v>
      </c>
      <c r="G16" t="s">
        <v>3224</v>
      </c>
      <c r="H16" s="28">
        <v>45717</v>
      </c>
      <c r="I16">
        <v>175.8</v>
      </c>
      <c r="J16">
        <v>72</v>
      </c>
      <c r="K16" t="s">
        <v>3123</v>
      </c>
      <c r="L16" t="s">
        <v>3225</v>
      </c>
      <c r="M16" t="s">
        <v>3188</v>
      </c>
      <c r="N16">
        <v>3.1</v>
      </c>
      <c r="O16" t="s">
        <v>3170</v>
      </c>
      <c r="P16">
        <f t="shared" si="0"/>
        <v>45710</v>
      </c>
      <c r="Q16">
        <f>--(COUNTIF($A$2:A16,A16)=1)</f>
        <v>1</v>
      </c>
      <c r="R16">
        <f t="shared" si="1"/>
        <v>175.8</v>
      </c>
    </row>
    <row r="17" spans="1:18">
      <c r="A17" t="s">
        <v>3226</v>
      </c>
      <c r="B17" t="s">
        <v>1298</v>
      </c>
      <c r="C17" t="s">
        <v>3098</v>
      </c>
      <c r="D17" t="s">
        <v>3227</v>
      </c>
      <c r="E17" t="s">
        <v>3175</v>
      </c>
      <c r="F17" t="s">
        <v>3228</v>
      </c>
      <c r="G17" t="s">
        <v>496</v>
      </c>
      <c r="H17" s="28"/>
      <c r="J17">
        <v>8</v>
      </c>
      <c r="K17" t="s">
        <v>3098</v>
      </c>
      <c r="L17" t="s">
        <v>3229</v>
      </c>
      <c r="M17" t="s">
        <v>3202</v>
      </c>
      <c r="O17" t="s">
        <v>3123</v>
      </c>
      <c r="P17">
        <f t="shared" si="0"/>
        <v>45030</v>
      </c>
      <c r="Q17">
        <f>--(COUNTIF($A$2:A17,A17)=1)</f>
        <v>1</v>
      </c>
      <c r="R17" t="str">
        <f t="shared" si="1"/>
        <v/>
      </c>
    </row>
    <row r="18" spans="1:18">
      <c r="A18" t="s">
        <v>3230</v>
      </c>
      <c r="B18" t="s">
        <v>1497</v>
      </c>
      <c r="C18" t="s">
        <v>3098</v>
      </c>
      <c r="D18" t="s">
        <v>3227</v>
      </c>
      <c r="E18" t="s">
        <v>3175</v>
      </c>
      <c r="F18" t="s">
        <v>3167</v>
      </c>
      <c r="G18" t="s">
        <v>1946</v>
      </c>
      <c r="H18" s="28">
        <v>45468</v>
      </c>
      <c r="I18">
        <v>16.34</v>
      </c>
      <c r="J18">
        <v>8</v>
      </c>
      <c r="K18" t="s">
        <v>3123</v>
      </c>
      <c r="L18" t="s">
        <v>3231</v>
      </c>
      <c r="M18" t="s">
        <v>3188</v>
      </c>
      <c r="N18">
        <v>4.7</v>
      </c>
      <c r="O18" t="s">
        <v>3123</v>
      </c>
      <c r="P18">
        <f t="shared" si="0"/>
        <v>45468</v>
      </c>
      <c r="Q18">
        <f>--(COUNTIF($A$2:A18,A18)=1)</f>
        <v>1</v>
      </c>
      <c r="R18">
        <f t="shared" si="1"/>
        <v>16.34</v>
      </c>
    </row>
    <row r="19" spans="1:18">
      <c r="A19" t="s">
        <v>3232</v>
      </c>
      <c r="B19" t="s">
        <v>3233</v>
      </c>
      <c r="C19" t="s">
        <v>3234</v>
      </c>
      <c r="D19" t="s">
        <v>3196</v>
      </c>
      <c r="E19" t="s">
        <v>3166</v>
      </c>
      <c r="F19" t="s">
        <v>3228</v>
      </c>
      <c r="G19" t="s">
        <v>1271</v>
      </c>
      <c r="H19" s="28"/>
      <c r="J19">
        <v>24</v>
      </c>
      <c r="K19" t="s">
        <v>3098</v>
      </c>
      <c r="L19" t="s">
        <v>3218</v>
      </c>
      <c r="M19" t="s">
        <v>3177</v>
      </c>
      <c r="O19" t="s">
        <v>3123</v>
      </c>
      <c r="P19">
        <f t="shared" si="0"/>
        <v>45587</v>
      </c>
      <c r="Q19">
        <f>--(COUNTIF($A$2:A19,A19)=1)</f>
        <v>1</v>
      </c>
      <c r="R19" t="str">
        <f t="shared" si="1"/>
        <v/>
      </c>
    </row>
    <row r="20" spans="1:18">
      <c r="A20" t="s">
        <v>3235</v>
      </c>
      <c r="B20" t="s">
        <v>2122</v>
      </c>
      <c r="C20" t="s">
        <v>3236</v>
      </c>
      <c r="D20" t="s">
        <v>3237</v>
      </c>
      <c r="E20" t="s">
        <v>3166</v>
      </c>
      <c r="F20" t="s">
        <v>3167</v>
      </c>
      <c r="G20" t="s">
        <v>450</v>
      </c>
      <c r="H20" s="28">
        <v>44859</v>
      </c>
      <c r="I20">
        <v>74.88</v>
      </c>
      <c r="J20">
        <v>24</v>
      </c>
      <c r="K20" t="s">
        <v>3123</v>
      </c>
      <c r="L20" t="s">
        <v>3168</v>
      </c>
      <c r="M20" t="s">
        <v>3169</v>
      </c>
      <c r="O20" t="s">
        <v>3124</v>
      </c>
      <c r="P20">
        <f t="shared" si="0"/>
        <v>44856</v>
      </c>
      <c r="Q20">
        <f>--(COUNTIF($A$2:A20,A20)=1)</f>
        <v>1</v>
      </c>
      <c r="R20">
        <f t="shared" si="1"/>
        <v>74.88</v>
      </c>
    </row>
    <row r="21" spans="1:18">
      <c r="A21" t="s">
        <v>3238</v>
      </c>
      <c r="B21" t="s">
        <v>3239</v>
      </c>
      <c r="C21" t="s">
        <v>3098</v>
      </c>
      <c r="D21" t="s">
        <v>3240</v>
      </c>
      <c r="E21" t="s">
        <v>3194</v>
      </c>
      <c r="F21" t="s">
        <v>3228</v>
      </c>
      <c r="G21" t="s">
        <v>3241</v>
      </c>
      <c r="H21" s="28"/>
      <c r="J21">
        <v>72</v>
      </c>
      <c r="K21" t="s">
        <v>3098</v>
      </c>
      <c r="L21" t="s">
        <v>3229</v>
      </c>
      <c r="M21" t="s">
        <v>3169</v>
      </c>
      <c r="O21" t="s">
        <v>3213</v>
      </c>
      <c r="P21">
        <f t="shared" si="0"/>
        <v>45194</v>
      </c>
      <c r="Q21">
        <f>--(COUNTIF($A$2:A21,A21)=1)</f>
        <v>1</v>
      </c>
      <c r="R21" t="str">
        <f t="shared" si="1"/>
        <v/>
      </c>
    </row>
    <row r="22" spans="1:18">
      <c r="A22" t="s">
        <v>3242</v>
      </c>
      <c r="B22" t="s">
        <v>2979</v>
      </c>
      <c r="C22" t="s">
        <v>3243</v>
      </c>
      <c r="D22" t="s">
        <v>3185</v>
      </c>
      <c r="E22" t="s">
        <v>3194</v>
      </c>
      <c r="F22" t="s">
        <v>3220</v>
      </c>
      <c r="G22" t="s">
        <v>551</v>
      </c>
      <c r="H22" s="28">
        <v>45455</v>
      </c>
      <c r="I22">
        <v>131.61000000000001</v>
      </c>
      <c r="J22">
        <v>72</v>
      </c>
      <c r="K22" t="s">
        <v>3123</v>
      </c>
      <c r="L22" t="s">
        <v>3244</v>
      </c>
      <c r="M22" t="s">
        <v>3207</v>
      </c>
      <c r="O22" t="s">
        <v>3170</v>
      </c>
      <c r="P22">
        <f t="shared" si="0"/>
        <v>45450</v>
      </c>
      <c r="Q22">
        <f>--(COUNTIF($A$2:A22,A22)=1)</f>
        <v>1</v>
      </c>
      <c r="R22">
        <f t="shared" si="1"/>
        <v>131.61000000000001</v>
      </c>
    </row>
    <row r="23" spans="1:18">
      <c r="A23" t="s">
        <v>3245</v>
      </c>
      <c r="B23" t="s">
        <v>3246</v>
      </c>
      <c r="C23" t="s">
        <v>3247</v>
      </c>
      <c r="D23" t="s">
        <v>3196</v>
      </c>
      <c r="E23" t="s">
        <v>3194</v>
      </c>
      <c r="F23" t="s">
        <v>3167</v>
      </c>
      <c r="G23" t="s">
        <v>1074</v>
      </c>
      <c r="H23" s="28">
        <v>45615</v>
      </c>
      <c r="I23">
        <v>198.8</v>
      </c>
      <c r="J23">
        <v>72</v>
      </c>
      <c r="K23" t="s">
        <v>3123</v>
      </c>
      <c r="L23" t="s">
        <v>3248</v>
      </c>
      <c r="M23" t="s">
        <v>3169</v>
      </c>
      <c r="N23">
        <v>3.1</v>
      </c>
      <c r="O23" t="s">
        <v>3178</v>
      </c>
      <c r="P23">
        <f t="shared" si="0"/>
        <v>45607</v>
      </c>
      <c r="Q23">
        <f>--(COUNTIF($A$2:A23,A23)=1)</f>
        <v>1</v>
      </c>
      <c r="R23">
        <f t="shared" si="1"/>
        <v>198.8</v>
      </c>
    </row>
    <row r="24" spans="1:18">
      <c r="A24" t="s">
        <v>3249</v>
      </c>
      <c r="B24" t="s">
        <v>3250</v>
      </c>
      <c r="C24" t="s">
        <v>3098</v>
      </c>
      <c r="D24" t="s">
        <v>3251</v>
      </c>
      <c r="E24" t="s">
        <v>3194</v>
      </c>
      <c r="F24" t="s">
        <v>3167</v>
      </c>
      <c r="G24" t="s">
        <v>371</v>
      </c>
      <c r="H24" s="28">
        <v>45075</v>
      </c>
      <c r="I24">
        <v>53.66</v>
      </c>
      <c r="J24">
        <v>72</v>
      </c>
      <c r="K24" t="s">
        <v>3124</v>
      </c>
      <c r="L24" t="s">
        <v>3216</v>
      </c>
      <c r="M24" t="s">
        <v>3188</v>
      </c>
      <c r="N24">
        <v>2.5</v>
      </c>
      <c r="O24" t="s">
        <v>3213</v>
      </c>
      <c r="P24">
        <f t="shared" si="0"/>
        <v>45073</v>
      </c>
      <c r="Q24">
        <f>--(COUNTIF($A$2:A24,A24)=1)</f>
        <v>1</v>
      </c>
      <c r="R24">
        <f t="shared" si="1"/>
        <v>53.66</v>
      </c>
    </row>
    <row r="25" spans="1:18">
      <c r="A25" t="s">
        <v>3252</v>
      </c>
      <c r="B25" t="s">
        <v>3253</v>
      </c>
      <c r="C25" t="s">
        <v>3098</v>
      </c>
      <c r="D25" t="s">
        <v>3251</v>
      </c>
      <c r="E25" t="s">
        <v>3166</v>
      </c>
      <c r="F25" t="s">
        <v>3167</v>
      </c>
      <c r="G25" t="s">
        <v>2902</v>
      </c>
      <c r="H25" s="28">
        <v>44578</v>
      </c>
      <c r="I25">
        <v>50.89</v>
      </c>
      <c r="J25">
        <v>24</v>
      </c>
      <c r="K25" t="s">
        <v>3123</v>
      </c>
      <c r="L25" t="s">
        <v>3254</v>
      </c>
      <c r="M25" t="s">
        <v>3177</v>
      </c>
      <c r="N25">
        <v>2.7</v>
      </c>
      <c r="O25" t="s">
        <v>3178</v>
      </c>
      <c r="P25">
        <f t="shared" si="0"/>
        <v>44576</v>
      </c>
      <c r="Q25">
        <f>--(COUNTIF($A$2:A25,A25)=1)</f>
        <v>1</v>
      </c>
      <c r="R25">
        <f t="shared" si="1"/>
        <v>50.89</v>
      </c>
    </row>
    <row r="26" spans="1:18">
      <c r="A26" t="s">
        <v>3255</v>
      </c>
      <c r="B26" t="s">
        <v>2591</v>
      </c>
      <c r="C26" t="s">
        <v>3098</v>
      </c>
      <c r="D26" t="s">
        <v>3227</v>
      </c>
      <c r="E26" t="s">
        <v>3175</v>
      </c>
      <c r="F26" t="s">
        <v>3167</v>
      </c>
      <c r="G26" t="s">
        <v>1908</v>
      </c>
      <c r="H26" s="28">
        <v>44741</v>
      </c>
      <c r="I26">
        <v>5.3</v>
      </c>
      <c r="J26">
        <v>8</v>
      </c>
      <c r="K26" t="s">
        <v>3124</v>
      </c>
      <c r="L26" t="s">
        <v>3098</v>
      </c>
      <c r="M26" t="s">
        <v>3202</v>
      </c>
      <c r="O26" t="s">
        <v>3124</v>
      </c>
      <c r="P26">
        <f t="shared" si="0"/>
        <v>44741</v>
      </c>
      <c r="Q26">
        <f>--(COUNTIF($A$2:A26,A26)=1)</f>
        <v>1</v>
      </c>
      <c r="R26">
        <f t="shared" si="1"/>
        <v>5.3</v>
      </c>
    </row>
    <row r="27" spans="1:18">
      <c r="A27" t="s">
        <v>3256</v>
      </c>
      <c r="B27" t="s">
        <v>3257</v>
      </c>
      <c r="C27" t="s">
        <v>3098</v>
      </c>
      <c r="D27" t="s">
        <v>3227</v>
      </c>
      <c r="E27" t="s">
        <v>3166</v>
      </c>
      <c r="F27" t="s">
        <v>3167</v>
      </c>
      <c r="G27" t="s">
        <v>1221</v>
      </c>
      <c r="H27" s="28"/>
      <c r="J27">
        <v>24</v>
      </c>
      <c r="K27" t="s">
        <v>3098</v>
      </c>
      <c r="L27" t="s">
        <v>3254</v>
      </c>
      <c r="M27" t="s">
        <v>3169</v>
      </c>
      <c r="O27" t="s">
        <v>3182</v>
      </c>
      <c r="P27">
        <f t="shared" si="0"/>
        <v>45109</v>
      </c>
      <c r="Q27">
        <f>--(COUNTIF($A$2:A27,A27)=1)</f>
        <v>1</v>
      </c>
      <c r="R27" t="str">
        <f t="shared" si="1"/>
        <v/>
      </c>
    </row>
    <row r="28" spans="1:18">
      <c r="A28" t="s">
        <v>3258</v>
      </c>
      <c r="B28" t="s">
        <v>560</v>
      </c>
      <c r="C28" t="s">
        <v>3259</v>
      </c>
      <c r="D28" t="s">
        <v>3185</v>
      </c>
      <c r="E28" t="s">
        <v>3166</v>
      </c>
      <c r="F28" t="s">
        <v>3167</v>
      </c>
      <c r="G28" t="s">
        <v>404</v>
      </c>
      <c r="H28" s="28">
        <v>45289</v>
      </c>
      <c r="I28">
        <v>9.9700000000000006</v>
      </c>
      <c r="J28">
        <v>24</v>
      </c>
      <c r="K28" t="s">
        <v>3124</v>
      </c>
      <c r="L28" t="s">
        <v>3225</v>
      </c>
      <c r="M28" t="s">
        <v>3177</v>
      </c>
      <c r="N28">
        <v>1.8</v>
      </c>
      <c r="O28" t="s">
        <v>3260</v>
      </c>
      <c r="P28">
        <f t="shared" si="0"/>
        <v>45289</v>
      </c>
      <c r="Q28">
        <f>--(COUNTIF($A$2:A28,A28)=1)</f>
        <v>1</v>
      </c>
      <c r="R28">
        <f t="shared" si="1"/>
        <v>9.9700000000000006</v>
      </c>
    </row>
    <row r="29" spans="1:18">
      <c r="A29" t="s">
        <v>3261</v>
      </c>
      <c r="B29" t="s">
        <v>2572</v>
      </c>
      <c r="C29" t="s">
        <v>3262</v>
      </c>
      <c r="D29" t="s">
        <v>3227</v>
      </c>
      <c r="E29" t="s">
        <v>3175</v>
      </c>
      <c r="F29" t="s">
        <v>3180</v>
      </c>
      <c r="G29" t="s">
        <v>1502</v>
      </c>
      <c r="H29" s="28"/>
      <c r="J29">
        <v>8</v>
      </c>
      <c r="K29" t="s">
        <v>3098</v>
      </c>
      <c r="L29" t="s">
        <v>3216</v>
      </c>
      <c r="M29" t="s">
        <v>3202</v>
      </c>
      <c r="O29" t="s">
        <v>3189</v>
      </c>
      <c r="P29">
        <f t="shared" si="0"/>
        <v>45006</v>
      </c>
      <c r="Q29">
        <f>--(COUNTIF($A$2:A29,A29)=1)</f>
        <v>1</v>
      </c>
      <c r="R29" t="str">
        <f t="shared" si="1"/>
        <v/>
      </c>
    </row>
    <row r="30" spans="1:18">
      <c r="A30" t="s">
        <v>3263</v>
      </c>
      <c r="B30" t="s">
        <v>945</v>
      </c>
      <c r="C30" t="s">
        <v>3098</v>
      </c>
      <c r="D30" t="s">
        <v>3165</v>
      </c>
      <c r="E30" t="s">
        <v>3166</v>
      </c>
      <c r="F30" t="s">
        <v>3180</v>
      </c>
      <c r="G30" t="s">
        <v>3264</v>
      </c>
      <c r="H30" s="28"/>
      <c r="J30">
        <v>24</v>
      </c>
      <c r="K30" t="s">
        <v>3098</v>
      </c>
      <c r="L30" t="s">
        <v>3265</v>
      </c>
      <c r="M30" t="s">
        <v>3188</v>
      </c>
      <c r="O30" t="s">
        <v>3170</v>
      </c>
      <c r="P30">
        <f t="shared" si="0"/>
        <v>44887</v>
      </c>
      <c r="Q30">
        <f>--(COUNTIF($A$2:A30,A30)=1)</f>
        <v>1</v>
      </c>
      <c r="R30" t="str">
        <f t="shared" si="1"/>
        <v/>
      </c>
    </row>
    <row r="31" spans="1:18">
      <c r="A31" t="s">
        <v>3266</v>
      </c>
      <c r="B31" t="s">
        <v>1320</v>
      </c>
      <c r="C31" t="s">
        <v>3267</v>
      </c>
      <c r="D31" t="s">
        <v>3174</v>
      </c>
      <c r="E31" t="s">
        <v>3175</v>
      </c>
      <c r="F31" t="s">
        <v>3167</v>
      </c>
      <c r="G31" t="s">
        <v>868</v>
      </c>
      <c r="H31" s="28">
        <v>44853</v>
      </c>
      <c r="I31">
        <v>27.38</v>
      </c>
      <c r="J31">
        <v>8</v>
      </c>
      <c r="K31" t="s">
        <v>3123</v>
      </c>
      <c r="L31" t="s">
        <v>3268</v>
      </c>
      <c r="M31" t="s">
        <v>3202</v>
      </c>
      <c r="N31">
        <v>1.1000000000000001</v>
      </c>
      <c r="O31" t="s">
        <v>3213</v>
      </c>
      <c r="P31">
        <f t="shared" si="0"/>
        <v>44852</v>
      </c>
      <c r="Q31">
        <f>--(COUNTIF($A$2:A31,A31)=1)</f>
        <v>1</v>
      </c>
      <c r="R31">
        <f t="shared" si="1"/>
        <v>27.38</v>
      </c>
    </row>
    <row r="32" spans="1:18">
      <c r="A32" t="s">
        <v>3269</v>
      </c>
      <c r="B32" t="s">
        <v>2957</v>
      </c>
      <c r="C32" t="s">
        <v>3098</v>
      </c>
      <c r="D32" t="s">
        <v>3240</v>
      </c>
      <c r="E32" t="s">
        <v>3166</v>
      </c>
      <c r="F32" t="s">
        <v>3228</v>
      </c>
      <c r="G32" t="s">
        <v>3270</v>
      </c>
      <c r="H32" s="28"/>
      <c r="J32">
        <v>24</v>
      </c>
      <c r="K32" t="s">
        <v>3098</v>
      </c>
      <c r="L32" t="s">
        <v>3271</v>
      </c>
      <c r="M32" t="s">
        <v>3202</v>
      </c>
      <c r="O32" t="s">
        <v>3213</v>
      </c>
      <c r="P32">
        <f t="shared" si="0"/>
        <v>45122</v>
      </c>
      <c r="Q32">
        <f>--(COUNTIF($A$2:A32,A32)=1)</f>
        <v>1</v>
      </c>
      <c r="R32" t="str">
        <f t="shared" si="1"/>
        <v/>
      </c>
    </row>
    <row r="33" spans="1:18">
      <c r="A33" t="s">
        <v>3272</v>
      </c>
      <c r="B33" t="s">
        <v>3273</v>
      </c>
      <c r="C33" t="s">
        <v>3098</v>
      </c>
      <c r="D33" t="s">
        <v>3227</v>
      </c>
      <c r="E33" t="s">
        <v>3166</v>
      </c>
      <c r="F33" t="s">
        <v>3167</v>
      </c>
      <c r="G33" t="s">
        <v>1167</v>
      </c>
      <c r="H33" s="28">
        <v>45414</v>
      </c>
      <c r="I33">
        <v>38.42</v>
      </c>
      <c r="J33">
        <v>24</v>
      </c>
      <c r="K33" t="s">
        <v>3123</v>
      </c>
      <c r="L33" t="s">
        <v>3181</v>
      </c>
      <c r="M33" t="s">
        <v>3202</v>
      </c>
      <c r="N33">
        <v>3.5</v>
      </c>
      <c r="O33" t="s">
        <v>3170</v>
      </c>
      <c r="P33">
        <f t="shared" si="0"/>
        <v>45413</v>
      </c>
      <c r="Q33">
        <f>--(COUNTIF($A$2:A33,A33)=1)</f>
        <v>1</v>
      </c>
      <c r="R33">
        <f t="shared" si="1"/>
        <v>38.42</v>
      </c>
    </row>
    <row r="34" spans="1:18">
      <c r="A34" t="s">
        <v>3274</v>
      </c>
      <c r="B34" t="s">
        <v>1808</v>
      </c>
      <c r="C34" t="s">
        <v>3098</v>
      </c>
      <c r="D34" t="s">
        <v>3251</v>
      </c>
      <c r="E34" t="s">
        <v>3194</v>
      </c>
      <c r="F34" t="s">
        <v>3167</v>
      </c>
      <c r="G34" t="s">
        <v>1653</v>
      </c>
      <c r="H34" s="28">
        <v>44724</v>
      </c>
      <c r="I34">
        <v>215.2</v>
      </c>
      <c r="J34">
        <v>72</v>
      </c>
      <c r="K34" t="s">
        <v>3123</v>
      </c>
      <c r="L34" t="s">
        <v>3254</v>
      </c>
      <c r="M34" t="s">
        <v>3177</v>
      </c>
      <c r="O34" t="s">
        <v>3213</v>
      </c>
      <c r="P34">
        <f t="shared" si="0"/>
        <v>44716</v>
      </c>
      <c r="Q34">
        <f>--(COUNTIF($A$2:A34,A34)=1)</f>
        <v>1</v>
      </c>
      <c r="R34">
        <f t="shared" si="1"/>
        <v>215.2</v>
      </c>
    </row>
    <row r="35" spans="1:18">
      <c r="A35" t="s">
        <v>3275</v>
      </c>
      <c r="B35" t="s">
        <v>3276</v>
      </c>
      <c r="C35" t="s">
        <v>3098</v>
      </c>
      <c r="D35" t="s">
        <v>3174</v>
      </c>
      <c r="E35" t="s">
        <v>3166</v>
      </c>
      <c r="F35" t="s">
        <v>3180</v>
      </c>
      <c r="G35" t="s">
        <v>1355</v>
      </c>
      <c r="H35" s="28"/>
      <c r="J35">
        <v>24</v>
      </c>
      <c r="K35" t="s">
        <v>3098</v>
      </c>
      <c r="L35" t="s">
        <v>3225</v>
      </c>
      <c r="M35" t="s">
        <v>3188</v>
      </c>
      <c r="O35" t="s">
        <v>3182</v>
      </c>
      <c r="P35">
        <f t="shared" si="0"/>
        <v>45331</v>
      </c>
      <c r="Q35">
        <f>--(COUNTIF($A$2:A35,A35)=1)</f>
        <v>1</v>
      </c>
      <c r="R35" t="str">
        <f t="shared" si="1"/>
        <v/>
      </c>
    </row>
    <row r="36" spans="1:18">
      <c r="A36" t="s">
        <v>3277</v>
      </c>
      <c r="B36" t="s">
        <v>265</v>
      </c>
      <c r="C36" t="s">
        <v>3098</v>
      </c>
      <c r="D36" t="s">
        <v>3165</v>
      </c>
      <c r="E36" t="s">
        <v>3194</v>
      </c>
      <c r="F36" t="s">
        <v>3167</v>
      </c>
      <c r="G36" t="s">
        <v>1205</v>
      </c>
      <c r="H36" s="28">
        <v>45693</v>
      </c>
      <c r="I36">
        <v>171.42</v>
      </c>
      <c r="J36">
        <v>72</v>
      </c>
      <c r="K36" t="s">
        <v>3123</v>
      </c>
      <c r="L36" t="s">
        <v>3168</v>
      </c>
      <c r="M36" t="s">
        <v>3207</v>
      </c>
      <c r="O36" t="s">
        <v>3178</v>
      </c>
      <c r="P36">
        <f t="shared" si="0"/>
        <v>45686</v>
      </c>
      <c r="Q36">
        <f>--(COUNTIF($A$2:A36,A36)=1)</f>
        <v>1</v>
      </c>
      <c r="R36">
        <f t="shared" si="1"/>
        <v>171.42</v>
      </c>
    </row>
    <row r="37" spans="1:18">
      <c r="A37" t="s">
        <v>3278</v>
      </c>
      <c r="B37" t="s">
        <v>3279</v>
      </c>
      <c r="C37" t="s">
        <v>3098</v>
      </c>
      <c r="D37" t="s">
        <v>3165</v>
      </c>
      <c r="E37" t="s">
        <v>3280</v>
      </c>
      <c r="F37" t="s">
        <v>3180</v>
      </c>
      <c r="G37" t="s">
        <v>401</v>
      </c>
      <c r="H37" s="28"/>
      <c r="J37">
        <v>4</v>
      </c>
      <c r="K37" t="s">
        <v>3098</v>
      </c>
      <c r="L37" t="s">
        <v>3281</v>
      </c>
      <c r="M37" t="s">
        <v>3188</v>
      </c>
      <c r="O37" t="s">
        <v>3189</v>
      </c>
      <c r="P37">
        <f t="shared" si="0"/>
        <v>44800</v>
      </c>
      <c r="Q37">
        <f>--(COUNTIF($A$2:A37,A37)=1)</f>
        <v>1</v>
      </c>
      <c r="R37" t="str">
        <f t="shared" si="1"/>
        <v/>
      </c>
    </row>
    <row r="38" spans="1:18">
      <c r="A38" t="s">
        <v>3282</v>
      </c>
      <c r="B38" t="s">
        <v>285</v>
      </c>
      <c r="C38" t="s">
        <v>3098</v>
      </c>
      <c r="D38" t="s">
        <v>3237</v>
      </c>
      <c r="E38" t="s">
        <v>3280</v>
      </c>
      <c r="F38" t="s">
        <v>3167</v>
      </c>
      <c r="G38" t="s">
        <v>270</v>
      </c>
      <c r="H38" s="28">
        <v>44795</v>
      </c>
      <c r="I38">
        <v>6.22</v>
      </c>
      <c r="J38">
        <v>4</v>
      </c>
      <c r="K38" t="s">
        <v>3123</v>
      </c>
      <c r="L38" t="s">
        <v>3192</v>
      </c>
      <c r="M38" t="s">
        <v>3202</v>
      </c>
      <c r="N38">
        <v>2</v>
      </c>
      <c r="O38" t="s">
        <v>3182</v>
      </c>
      <c r="P38">
        <f t="shared" si="0"/>
        <v>44795</v>
      </c>
      <c r="Q38">
        <f>--(COUNTIF($A$2:A38,A38)=1)</f>
        <v>1</v>
      </c>
      <c r="R38">
        <f t="shared" si="1"/>
        <v>6.22</v>
      </c>
    </row>
    <row r="39" spans="1:18">
      <c r="A39" t="s">
        <v>3283</v>
      </c>
      <c r="B39" t="s">
        <v>1390</v>
      </c>
      <c r="C39" t="s">
        <v>3098</v>
      </c>
      <c r="D39" t="s">
        <v>3196</v>
      </c>
      <c r="E39" t="s">
        <v>3194</v>
      </c>
      <c r="F39" t="s">
        <v>3167</v>
      </c>
      <c r="G39" t="s">
        <v>631</v>
      </c>
      <c r="H39" s="28">
        <v>45524</v>
      </c>
      <c r="I39">
        <v>158.09</v>
      </c>
      <c r="J39">
        <v>72</v>
      </c>
      <c r="K39" t="s">
        <v>3123</v>
      </c>
      <c r="L39" t="s">
        <v>3229</v>
      </c>
      <c r="M39" t="s">
        <v>3177</v>
      </c>
      <c r="N39">
        <v>4.9000000000000004</v>
      </c>
      <c r="O39" t="s">
        <v>3170</v>
      </c>
      <c r="P39">
        <f t="shared" si="0"/>
        <v>45518</v>
      </c>
      <c r="Q39">
        <f>--(COUNTIF($A$2:A39,A39)=1)</f>
        <v>1</v>
      </c>
      <c r="R39">
        <f t="shared" si="1"/>
        <v>158.09</v>
      </c>
    </row>
    <row r="40" spans="1:18">
      <c r="A40" t="s">
        <v>3284</v>
      </c>
      <c r="B40" t="s">
        <v>3285</v>
      </c>
      <c r="C40" t="s">
        <v>3098</v>
      </c>
      <c r="D40" t="s">
        <v>3185</v>
      </c>
      <c r="E40" t="s">
        <v>3194</v>
      </c>
      <c r="F40" t="s">
        <v>3180</v>
      </c>
      <c r="G40" t="s">
        <v>2078</v>
      </c>
      <c r="H40" s="28"/>
      <c r="J40">
        <v>72</v>
      </c>
      <c r="K40" t="s">
        <v>3098</v>
      </c>
      <c r="L40" t="s">
        <v>3244</v>
      </c>
      <c r="M40" t="s">
        <v>3177</v>
      </c>
      <c r="O40" t="s">
        <v>3123</v>
      </c>
      <c r="P40">
        <f t="shared" si="0"/>
        <v>45530</v>
      </c>
      <c r="Q40">
        <f>--(COUNTIF($A$2:A40,A40)=1)</f>
        <v>1</v>
      </c>
      <c r="R40" t="str">
        <f t="shared" si="1"/>
        <v/>
      </c>
    </row>
    <row r="41" spans="1:18">
      <c r="A41" t="s">
        <v>3286</v>
      </c>
      <c r="B41" t="s">
        <v>1169</v>
      </c>
      <c r="C41" t="s">
        <v>3287</v>
      </c>
      <c r="D41" t="s">
        <v>3196</v>
      </c>
      <c r="E41" t="s">
        <v>3175</v>
      </c>
      <c r="F41" t="s">
        <v>3167</v>
      </c>
      <c r="G41" t="s">
        <v>2165</v>
      </c>
      <c r="H41" s="28">
        <v>45209</v>
      </c>
      <c r="I41">
        <v>11.49</v>
      </c>
      <c r="J41">
        <v>8</v>
      </c>
      <c r="K41" t="s">
        <v>3123</v>
      </c>
      <c r="L41" t="s">
        <v>3254</v>
      </c>
      <c r="M41" t="s">
        <v>3207</v>
      </c>
      <c r="O41" t="s">
        <v>3178</v>
      </c>
      <c r="P41">
        <f t="shared" si="0"/>
        <v>45209</v>
      </c>
      <c r="Q41">
        <f>--(COUNTIF($A$2:A41,A41)=1)</f>
        <v>1</v>
      </c>
      <c r="R41">
        <f t="shared" si="1"/>
        <v>11.49</v>
      </c>
    </row>
    <row r="42" spans="1:18">
      <c r="A42" t="s">
        <v>3288</v>
      </c>
      <c r="B42" t="s">
        <v>521</v>
      </c>
      <c r="C42" t="s">
        <v>3098</v>
      </c>
      <c r="D42" t="s">
        <v>3200</v>
      </c>
      <c r="E42" t="s">
        <v>3175</v>
      </c>
      <c r="F42" t="s">
        <v>3167</v>
      </c>
      <c r="G42" t="s">
        <v>2532</v>
      </c>
      <c r="H42" s="28">
        <v>44638</v>
      </c>
      <c r="I42">
        <v>14.45</v>
      </c>
      <c r="J42">
        <v>8</v>
      </c>
      <c r="K42" t="s">
        <v>3123</v>
      </c>
      <c r="L42" t="s">
        <v>3201</v>
      </c>
      <c r="M42" t="s">
        <v>3188</v>
      </c>
      <c r="N42">
        <v>3.9</v>
      </c>
      <c r="O42" t="s">
        <v>3182</v>
      </c>
      <c r="P42">
        <f t="shared" si="0"/>
        <v>44638</v>
      </c>
      <c r="Q42">
        <f>--(COUNTIF($A$2:A42,A42)=1)</f>
        <v>1</v>
      </c>
      <c r="R42">
        <f t="shared" si="1"/>
        <v>14.45</v>
      </c>
    </row>
    <row r="43" spans="1:18">
      <c r="A43" t="s">
        <v>3289</v>
      </c>
      <c r="B43" t="s">
        <v>1072</v>
      </c>
      <c r="C43" t="s">
        <v>3290</v>
      </c>
      <c r="D43" t="s">
        <v>3165</v>
      </c>
      <c r="E43" t="s">
        <v>3280</v>
      </c>
      <c r="F43" t="s">
        <v>3167</v>
      </c>
      <c r="G43" t="s">
        <v>3291</v>
      </c>
      <c r="H43" s="28">
        <v>44681</v>
      </c>
      <c r="I43">
        <v>10.18</v>
      </c>
      <c r="J43">
        <v>4</v>
      </c>
      <c r="K43" t="s">
        <v>3123</v>
      </c>
      <c r="L43" t="s">
        <v>3216</v>
      </c>
      <c r="M43" t="s">
        <v>3202</v>
      </c>
      <c r="O43" t="s">
        <v>3170</v>
      </c>
      <c r="P43">
        <f t="shared" si="0"/>
        <v>44681</v>
      </c>
      <c r="Q43">
        <f>--(COUNTIF($A$2:A43,A43)=1)</f>
        <v>1</v>
      </c>
      <c r="R43">
        <f t="shared" si="1"/>
        <v>10.18</v>
      </c>
    </row>
    <row r="44" spans="1:18">
      <c r="A44" t="s">
        <v>3292</v>
      </c>
      <c r="B44" t="s">
        <v>3293</v>
      </c>
      <c r="C44" t="s">
        <v>3294</v>
      </c>
      <c r="D44" t="s">
        <v>3185</v>
      </c>
      <c r="E44" t="s">
        <v>3175</v>
      </c>
      <c r="F44" t="s">
        <v>3167</v>
      </c>
      <c r="G44" t="s">
        <v>1181</v>
      </c>
      <c r="H44" s="28">
        <v>45584</v>
      </c>
      <c r="I44">
        <v>14.45</v>
      </c>
      <c r="J44">
        <v>8</v>
      </c>
      <c r="K44" t="s">
        <v>3123</v>
      </c>
      <c r="L44" t="s">
        <v>3209</v>
      </c>
      <c r="M44" t="s">
        <v>3188</v>
      </c>
      <c r="N44">
        <v>4.4000000000000004</v>
      </c>
      <c r="O44" t="s">
        <v>3182</v>
      </c>
      <c r="P44">
        <f t="shared" si="0"/>
        <v>45584</v>
      </c>
      <c r="Q44">
        <f>--(COUNTIF($A$2:A44,A44)=1)</f>
        <v>1</v>
      </c>
      <c r="R44">
        <f t="shared" si="1"/>
        <v>14.45</v>
      </c>
    </row>
    <row r="45" spans="1:18">
      <c r="A45" t="s">
        <v>3295</v>
      </c>
      <c r="B45" t="s">
        <v>769</v>
      </c>
      <c r="C45" t="s">
        <v>3296</v>
      </c>
      <c r="D45" t="s">
        <v>3174</v>
      </c>
      <c r="E45" t="s">
        <v>3175</v>
      </c>
      <c r="F45" t="s">
        <v>3180</v>
      </c>
      <c r="G45" t="s">
        <v>3297</v>
      </c>
      <c r="H45" s="28"/>
      <c r="J45">
        <v>8</v>
      </c>
      <c r="K45" t="s">
        <v>3098</v>
      </c>
      <c r="L45" t="s">
        <v>3268</v>
      </c>
      <c r="M45" t="s">
        <v>3177</v>
      </c>
      <c r="O45" t="s">
        <v>3178</v>
      </c>
      <c r="P45">
        <f t="shared" si="0"/>
        <v>45074</v>
      </c>
      <c r="Q45">
        <f>--(COUNTIF($A$2:A45,A45)=1)</f>
        <v>1</v>
      </c>
      <c r="R45" t="str">
        <f t="shared" si="1"/>
        <v/>
      </c>
    </row>
    <row r="46" spans="1:18">
      <c r="A46" t="s">
        <v>3298</v>
      </c>
      <c r="B46" t="s">
        <v>3299</v>
      </c>
      <c r="C46" t="s">
        <v>3098</v>
      </c>
      <c r="D46" t="s">
        <v>3200</v>
      </c>
      <c r="E46" t="s">
        <v>3175</v>
      </c>
      <c r="F46" t="s">
        <v>3167</v>
      </c>
      <c r="G46" t="s">
        <v>986</v>
      </c>
      <c r="H46" s="28">
        <v>45506</v>
      </c>
      <c r="I46">
        <v>25.32</v>
      </c>
      <c r="J46">
        <v>8</v>
      </c>
      <c r="K46" t="s">
        <v>3123</v>
      </c>
      <c r="L46" t="s">
        <v>3254</v>
      </c>
      <c r="M46" t="s">
        <v>3207</v>
      </c>
      <c r="N46">
        <v>4.5</v>
      </c>
      <c r="O46" t="s">
        <v>3182</v>
      </c>
      <c r="P46">
        <f t="shared" si="0"/>
        <v>45505</v>
      </c>
      <c r="Q46">
        <f>--(COUNTIF($A$2:A46,A46)=1)</f>
        <v>1</v>
      </c>
      <c r="R46">
        <f t="shared" si="1"/>
        <v>25.32</v>
      </c>
    </row>
    <row r="47" spans="1:18">
      <c r="A47" t="s">
        <v>3300</v>
      </c>
      <c r="B47" t="s">
        <v>525</v>
      </c>
      <c r="C47" t="s">
        <v>3301</v>
      </c>
      <c r="D47" t="s">
        <v>3251</v>
      </c>
      <c r="E47" t="s">
        <v>3166</v>
      </c>
      <c r="F47" t="s">
        <v>3167</v>
      </c>
      <c r="G47" t="s">
        <v>2673</v>
      </c>
      <c r="H47" s="28"/>
      <c r="J47">
        <v>24</v>
      </c>
      <c r="K47" t="s">
        <v>3098</v>
      </c>
      <c r="L47" t="s">
        <v>3302</v>
      </c>
      <c r="M47" t="s">
        <v>3207</v>
      </c>
      <c r="O47" t="s">
        <v>3260</v>
      </c>
      <c r="P47">
        <f t="shared" si="0"/>
        <v>45506</v>
      </c>
      <c r="Q47">
        <f>--(COUNTIF($A$2:A47,A47)=1)</f>
        <v>1</v>
      </c>
      <c r="R47" t="str">
        <f t="shared" si="1"/>
        <v/>
      </c>
    </row>
    <row r="48" spans="1:18">
      <c r="A48" t="s">
        <v>3303</v>
      </c>
      <c r="B48" t="s">
        <v>3304</v>
      </c>
      <c r="C48" t="s">
        <v>3098</v>
      </c>
      <c r="D48" t="s">
        <v>3174</v>
      </c>
      <c r="E48" t="s">
        <v>3166</v>
      </c>
      <c r="F48" t="s">
        <v>3180</v>
      </c>
      <c r="G48" t="s">
        <v>849</v>
      </c>
      <c r="H48" s="28"/>
      <c r="J48">
        <v>24</v>
      </c>
      <c r="K48" t="s">
        <v>3098</v>
      </c>
      <c r="L48" t="s">
        <v>3168</v>
      </c>
      <c r="M48" t="s">
        <v>3188</v>
      </c>
      <c r="O48" t="s">
        <v>3124</v>
      </c>
      <c r="P48">
        <f t="shared" si="0"/>
        <v>45179</v>
      </c>
      <c r="Q48">
        <f>--(COUNTIF($A$2:A48,A48)=1)</f>
        <v>1</v>
      </c>
      <c r="R48" t="str">
        <f t="shared" si="1"/>
        <v/>
      </c>
    </row>
    <row r="49" spans="1:18">
      <c r="A49" t="s">
        <v>3305</v>
      </c>
      <c r="B49" t="s">
        <v>3306</v>
      </c>
      <c r="C49" t="s">
        <v>3098</v>
      </c>
      <c r="D49" t="s">
        <v>3200</v>
      </c>
      <c r="E49" t="s">
        <v>3175</v>
      </c>
      <c r="F49" t="s">
        <v>3167</v>
      </c>
      <c r="G49" t="s">
        <v>1233</v>
      </c>
      <c r="H49" s="28">
        <v>44737</v>
      </c>
      <c r="I49">
        <v>15.35</v>
      </c>
      <c r="J49">
        <v>8</v>
      </c>
      <c r="K49" t="s">
        <v>3123</v>
      </c>
      <c r="L49" t="s">
        <v>3307</v>
      </c>
      <c r="M49" t="s">
        <v>3188</v>
      </c>
      <c r="O49" t="s">
        <v>3189</v>
      </c>
      <c r="P49">
        <f t="shared" si="0"/>
        <v>44737</v>
      </c>
      <c r="Q49">
        <f>--(COUNTIF($A$2:A49,A49)=1)</f>
        <v>1</v>
      </c>
      <c r="R49">
        <f t="shared" si="1"/>
        <v>15.35</v>
      </c>
    </row>
    <row r="50" spans="1:18">
      <c r="A50" t="s">
        <v>3308</v>
      </c>
      <c r="B50" t="s">
        <v>741</v>
      </c>
      <c r="C50" t="s">
        <v>3098</v>
      </c>
      <c r="D50" t="s">
        <v>3165</v>
      </c>
      <c r="E50" t="s">
        <v>3280</v>
      </c>
      <c r="F50" t="s">
        <v>3167</v>
      </c>
      <c r="G50" t="s">
        <v>3309</v>
      </c>
      <c r="H50" s="28">
        <v>45511</v>
      </c>
      <c r="I50">
        <v>4.45</v>
      </c>
      <c r="J50">
        <v>4</v>
      </c>
      <c r="K50" t="s">
        <v>3123</v>
      </c>
      <c r="L50" t="s">
        <v>3225</v>
      </c>
      <c r="M50" t="s">
        <v>3207</v>
      </c>
      <c r="N50">
        <v>3.5</v>
      </c>
      <c r="O50" t="s">
        <v>3123</v>
      </c>
      <c r="P50">
        <f t="shared" si="0"/>
        <v>45511</v>
      </c>
      <c r="Q50">
        <f>--(COUNTIF($A$2:A50,A50)=1)</f>
        <v>1</v>
      </c>
      <c r="R50">
        <f t="shared" si="1"/>
        <v>4.45</v>
      </c>
    </row>
    <row r="51" spans="1:18">
      <c r="A51" t="s">
        <v>3310</v>
      </c>
      <c r="B51" t="s">
        <v>3311</v>
      </c>
      <c r="C51" t="s">
        <v>3312</v>
      </c>
      <c r="D51" t="s">
        <v>3185</v>
      </c>
      <c r="E51" t="s">
        <v>3175</v>
      </c>
      <c r="F51" t="s">
        <v>3167</v>
      </c>
      <c r="G51" t="s">
        <v>1166</v>
      </c>
      <c r="H51" s="28">
        <v>45339</v>
      </c>
      <c r="I51">
        <v>26.21</v>
      </c>
      <c r="J51">
        <v>8</v>
      </c>
      <c r="K51" t="s">
        <v>3123</v>
      </c>
      <c r="L51" t="s">
        <v>3229</v>
      </c>
      <c r="M51" t="s">
        <v>3177</v>
      </c>
      <c r="N51">
        <v>1.3</v>
      </c>
      <c r="O51" t="s">
        <v>3123</v>
      </c>
      <c r="P51">
        <f t="shared" si="0"/>
        <v>45338</v>
      </c>
      <c r="Q51">
        <f>--(COUNTIF($A$2:A51,A51)=1)</f>
        <v>1</v>
      </c>
      <c r="R51">
        <f t="shared" si="1"/>
        <v>26.21</v>
      </c>
    </row>
    <row r="52" spans="1:18">
      <c r="A52" t="s">
        <v>3313</v>
      </c>
      <c r="B52" t="s">
        <v>3314</v>
      </c>
      <c r="C52" t="s">
        <v>3315</v>
      </c>
      <c r="D52" t="s">
        <v>3200</v>
      </c>
      <c r="E52" t="s">
        <v>3175</v>
      </c>
      <c r="F52" t="s">
        <v>3167</v>
      </c>
      <c r="G52" t="s">
        <v>2443</v>
      </c>
      <c r="H52" s="28">
        <v>44782</v>
      </c>
      <c r="I52">
        <v>24.61</v>
      </c>
      <c r="J52">
        <v>8</v>
      </c>
      <c r="K52" t="s">
        <v>3123</v>
      </c>
      <c r="L52" t="s">
        <v>3271</v>
      </c>
      <c r="M52" t="s">
        <v>3207</v>
      </c>
      <c r="N52">
        <v>3.3</v>
      </c>
      <c r="O52" t="s">
        <v>3170</v>
      </c>
      <c r="P52">
        <f t="shared" si="0"/>
        <v>44781</v>
      </c>
      <c r="Q52">
        <f>--(COUNTIF($A$2:A52,A52)=1)</f>
        <v>1</v>
      </c>
      <c r="R52">
        <f t="shared" si="1"/>
        <v>24.61</v>
      </c>
    </row>
    <row r="53" spans="1:18">
      <c r="A53" t="s">
        <v>3316</v>
      </c>
      <c r="B53" t="s">
        <v>147</v>
      </c>
      <c r="C53" t="s">
        <v>3098</v>
      </c>
      <c r="D53" t="s">
        <v>3237</v>
      </c>
      <c r="E53" t="s">
        <v>3175</v>
      </c>
      <c r="F53" t="s">
        <v>3167</v>
      </c>
      <c r="G53" t="s">
        <v>3317</v>
      </c>
      <c r="H53" s="28">
        <v>45693</v>
      </c>
      <c r="I53">
        <v>18.38</v>
      </c>
      <c r="J53">
        <v>8</v>
      </c>
      <c r="K53" t="s">
        <v>3123</v>
      </c>
      <c r="L53" t="s">
        <v>3318</v>
      </c>
      <c r="M53" t="s">
        <v>3202</v>
      </c>
      <c r="N53">
        <v>2.7</v>
      </c>
      <c r="O53" t="s">
        <v>3178</v>
      </c>
      <c r="P53">
        <f t="shared" si="0"/>
        <v>45693</v>
      </c>
      <c r="Q53">
        <f>--(COUNTIF($A$2:A53,A53)=1)</f>
        <v>1</v>
      </c>
      <c r="R53">
        <f t="shared" si="1"/>
        <v>18.38</v>
      </c>
    </row>
    <row r="54" spans="1:18">
      <c r="A54" t="s">
        <v>3319</v>
      </c>
      <c r="B54" t="s">
        <v>3320</v>
      </c>
      <c r="C54" t="s">
        <v>3321</v>
      </c>
      <c r="D54" t="s">
        <v>3174</v>
      </c>
      <c r="E54" t="s">
        <v>3194</v>
      </c>
      <c r="F54" t="s">
        <v>3167</v>
      </c>
      <c r="G54" t="s">
        <v>3322</v>
      </c>
      <c r="H54" s="28">
        <v>44995</v>
      </c>
      <c r="I54">
        <v>216.09</v>
      </c>
      <c r="J54">
        <v>72</v>
      </c>
      <c r="K54" t="s">
        <v>3123</v>
      </c>
      <c r="L54" t="s">
        <v>3254</v>
      </c>
      <c r="M54" t="s">
        <v>3207</v>
      </c>
      <c r="N54">
        <v>1.7</v>
      </c>
      <c r="O54" t="s">
        <v>3213</v>
      </c>
      <c r="P54">
        <f t="shared" si="0"/>
        <v>44986</v>
      </c>
      <c r="Q54">
        <f>--(COUNTIF($A$2:A54,A54)=1)</f>
        <v>1</v>
      </c>
      <c r="R54">
        <f t="shared" si="1"/>
        <v>216.09</v>
      </c>
    </row>
    <row r="55" spans="1:18">
      <c r="A55" t="s">
        <v>3323</v>
      </c>
      <c r="B55" t="s">
        <v>3324</v>
      </c>
      <c r="C55" t="s">
        <v>3098</v>
      </c>
      <c r="D55" t="s">
        <v>3251</v>
      </c>
      <c r="E55" t="s">
        <v>3175</v>
      </c>
      <c r="F55" t="s">
        <v>3167</v>
      </c>
      <c r="G55" t="s">
        <v>1208</v>
      </c>
      <c r="H55" s="28"/>
      <c r="J55">
        <v>8</v>
      </c>
      <c r="K55" t="s">
        <v>3098</v>
      </c>
      <c r="L55" t="s">
        <v>3206</v>
      </c>
      <c r="M55" t="s">
        <v>3169</v>
      </c>
      <c r="O55" t="s">
        <v>3260</v>
      </c>
      <c r="P55">
        <f t="shared" si="0"/>
        <v>44650</v>
      </c>
      <c r="Q55">
        <f>--(COUNTIF($A$2:A55,A55)=1)</f>
        <v>1</v>
      </c>
      <c r="R55" t="str">
        <f t="shared" si="1"/>
        <v/>
      </c>
    </row>
    <row r="56" spans="1:18">
      <c r="A56" t="s">
        <v>3325</v>
      </c>
      <c r="B56" t="s">
        <v>556</v>
      </c>
      <c r="C56" t="s">
        <v>3098</v>
      </c>
      <c r="D56" t="s">
        <v>3237</v>
      </c>
      <c r="E56" t="s">
        <v>3175</v>
      </c>
      <c r="F56" t="s">
        <v>3220</v>
      </c>
      <c r="G56" t="s">
        <v>3326</v>
      </c>
      <c r="H56" s="28">
        <v>44617</v>
      </c>
      <c r="I56">
        <v>15.36</v>
      </c>
      <c r="J56">
        <v>8</v>
      </c>
      <c r="K56" t="s">
        <v>3123</v>
      </c>
      <c r="L56" t="s">
        <v>3212</v>
      </c>
      <c r="M56" t="s">
        <v>3188</v>
      </c>
      <c r="N56">
        <v>3.7</v>
      </c>
      <c r="O56" t="s">
        <v>3213</v>
      </c>
      <c r="P56">
        <f t="shared" si="0"/>
        <v>44617</v>
      </c>
      <c r="Q56">
        <f>--(COUNTIF($A$2:A56,A56)=1)</f>
        <v>1</v>
      </c>
      <c r="R56">
        <f t="shared" si="1"/>
        <v>15.36</v>
      </c>
    </row>
    <row r="57" spans="1:18">
      <c r="A57" t="s">
        <v>3327</v>
      </c>
      <c r="B57" t="s">
        <v>2077</v>
      </c>
      <c r="C57" t="s">
        <v>3098</v>
      </c>
      <c r="D57" t="s">
        <v>3200</v>
      </c>
      <c r="E57" t="s">
        <v>3166</v>
      </c>
      <c r="F57" t="s">
        <v>3167</v>
      </c>
      <c r="G57" t="s">
        <v>204</v>
      </c>
      <c r="H57" s="28">
        <v>45230</v>
      </c>
      <c r="I57">
        <v>18.420000000000002</v>
      </c>
      <c r="J57">
        <v>24</v>
      </c>
      <c r="K57" t="s">
        <v>3124</v>
      </c>
      <c r="L57" t="s">
        <v>3302</v>
      </c>
      <c r="M57" t="s">
        <v>3169</v>
      </c>
      <c r="N57">
        <v>3.6</v>
      </c>
      <c r="O57" t="s">
        <v>3178</v>
      </c>
      <c r="P57">
        <f t="shared" si="0"/>
        <v>45230</v>
      </c>
      <c r="Q57">
        <f>--(COUNTIF($A$2:A57,A57)=1)</f>
        <v>1</v>
      </c>
      <c r="R57">
        <f t="shared" si="1"/>
        <v>18.420000000000002</v>
      </c>
    </row>
    <row r="58" spans="1:18">
      <c r="A58" t="s">
        <v>3328</v>
      </c>
      <c r="B58" t="s">
        <v>1158</v>
      </c>
      <c r="C58" t="s">
        <v>3329</v>
      </c>
      <c r="D58" t="s">
        <v>3237</v>
      </c>
      <c r="E58" t="s">
        <v>3166</v>
      </c>
      <c r="F58" t="s">
        <v>3167</v>
      </c>
      <c r="G58" t="s">
        <v>401</v>
      </c>
      <c r="H58" s="28">
        <v>44803</v>
      </c>
      <c r="I58">
        <v>74.05</v>
      </c>
      <c r="J58">
        <v>24</v>
      </c>
      <c r="K58" t="s">
        <v>3123</v>
      </c>
      <c r="L58" t="s">
        <v>3302</v>
      </c>
      <c r="M58" t="s">
        <v>3202</v>
      </c>
      <c r="N58">
        <v>4.8</v>
      </c>
      <c r="O58" t="s">
        <v>3189</v>
      </c>
      <c r="P58">
        <f t="shared" si="0"/>
        <v>44800</v>
      </c>
      <c r="Q58">
        <f>--(COUNTIF($A$2:A58,A58)=1)</f>
        <v>1</v>
      </c>
      <c r="R58">
        <f t="shared" si="1"/>
        <v>74.05</v>
      </c>
    </row>
    <row r="59" spans="1:18">
      <c r="A59" t="s">
        <v>3330</v>
      </c>
      <c r="B59" t="s">
        <v>2045</v>
      </c>
      <c r="C59" t="s">
        <v>3098</v>
      </c>
      <c r="D59" t="s">
        <v>3196</v>
      </c>
      <c r="E59" t="s">
        <v>3175</v>
      </c>
      <c r="F59" t="s">
        <v>3167</v>
      </c>
      <c r="G59" t="s">
        <v>1261</v>
      </c>
      <c r="H59" s="28">
        <v>45543</v>
      </c>
      <c r="I59">
        <v>7.98</v>
      </c>
      <c r="J59">
        <v>8</v>
      </c>
      <c r="K59" t="s">
        <v>3124</v>
      </c>
      <c r="L59" t="s">
        <v>3318</v>
      </c>
      <c r="M59" t="s">
        <v>3177</v>
      </c>
      <c r="O59" t="s">
        <v>3213</v>
      </c>
      <c r="P59">
        <f t="shared" si="0"/>
        <v>45543</v>
      </c>
      <c r="Q59">
        <f>--(COUNTIF($A$2:A59,A59)=1)</f>
        <v>1</v>
      </c>
      <c r="R59">
        <f t="shared" si="1"/>
        <v>7.98</v>
      </c>
    </row>
    <row r="60" spans="1:18">
      <c r="A60" t="s">
        <v>3331</v>
      </c>
      <c r="B60" t="s">
        <v>3332</v>
      </c>
      <c r="C60" t="s">
        <v>3333</v>
      </c>
      <c r="D60" t="s">
        <v>3251</v>
      </c>
      <c r="E60" t="s">
        <v>3194</v>
      </c>
      <c r="F60" t="s">
        <v>3167</v>
      </c>
      <c r="G60" t="s">
        <v>1691</v>
      </c>
      <c r="H60" s="28">
        <v>45041</v>
      </c>
      <c r="I60">
        <v>67.19</v>
      </c>
      <c r="J60">
        <v>72</v>
      </c>
      <c r="K60" t="s">
        <v>3124</v>
      </c>
      <c r="L60" t="s">
        <v>3098</v>
      </c>
      <c r="M60" t="s">
        <v>3188</v>
      </c>
      <c r="N60">
        <v>2.5</v>
      </c>
      <c r="O60" t="s">
        <v>3123</v>
      </c>
      <c r="P60">
        <f t="shared" si="0"/>
        <v>45039</v>
      </c>
      <c r="Q60">
        <f>--(COUNTIF($A$2:A60,A60)=1)</f>
        <v>1</v>
      </c>
      <c r="R60">
        <f t="shared" si="1"/>
        <v>67.19</v>
      </c>
    </row>
    <row r="61" spans="1:18">
      <c r="A61" t="s">
        <v>3334</v>
      </c>
      <c r="B61" t="s">
        <v>3335</v>
      </c>
      <c r="C61" t="s">
        <v>3098</v>
      </c>
      <c r="D61" t="s">
        <v>3251</v>
      </c>
      <c r="E61" t="s">
        <v>3166</v>
      </c>
      <c r="F61" t="s">
        <v>3228</v>
      </c>
      <c r="G61" t="s">
        <v>1620</v>
      </c>
      <c r="H61" s="28"/>
      <c r="J61">
        <v>24</v>
      </c>
      <c r="K61" t="s">
        <v>3098</v>
      </c>
      <c r="L61" t="s">
        <v>3229</v>
      </c>
      <c r="M61" t="s">
        <v>3177</v>
      </c>
      <c r="O61" t="s">
        <v>3182</v>
      </c>
      <c r="P61">
        <f t="shared" si="0"/>
        <v>45277</v>
      </c>
      <c r="Q61">
        <f>--(COUNTIF($A$2:A61,A61)=1)</f>
        <v>1</v>
      </c>
      <c r="R61" t="str">
        <f t="shared" si="1"/>
        <v/>
      </c>
    </row>
    <row r="62" spans="1:18">
      <c r="A62" t="s">
        <v>3336</v>
      </c>
      <c r="B62" t="s">
        <v>3337</v>
      </c>
      <c r="C62" t="s">
        <v>3098</v>
      </c>
      <c r="D62" t="s">
        <v>3240</v>
      </c>
      <c r="E62" t="s">
        <v>3166</v>
      </c>
      <c r="F62" t="s">
        <v>3228</v>
      </c>
      <c r="G62" t="s">
        <v>3338</v>
      </c>
      <c r="H62" s="28"/>
      <c r="J62">
        <v>24</v>
      </c>
      <c r="K62" t="s">
        <v>3098</v>
      </c>
      <c r="L62" t="s">
        <v>3198</v>
      </c>
      <c r="M62" t="s">
        <v>3169</v>
      </c>
      <c r="O62" t="s">
        <v>3189</v>
      </c>
      <c r="P62">
        <f t="shared" si="0"/>
        <v>44618</v>
      </c>
      <c r="Q62">
        <f>--(COUNTIF($A$2:A62,A62)=1)</f>
        <v>1</v>
      </c>
      <c r="R62" t="str">
        <f t="shared" si="1"/>
        <v/>
      </c>
    </row>
    <row r="63" spans="1:18">
      <c r="A63" t="s">
        <v>3339</v>
      </c>
      <c r="B63" t="s">
        <v>3340</v>
      </c>
      <c r="C63" t="s">
        <v>3098</v>
      </c>
      <c r="D63" t="s">
        <v>3200</v>
      </c>
      <c r="E63" t="s">
        <v>3194</v>
      </c>
      <c r="F63" t="s">
        <v>3167</v>
      </c>
      <c r="G63" t="s">
        <v>1792</v>
      </c>
      <c r="H63" s="28">
        <v>45304</v>
      </c>
      <c r="I63">
        <v>133.5</v>
      </c>
      <c r="J63">
        <v>72</v>
      </c>
      <c r="K63" t="s">
        <v>3123</v>
      </c>
      <c r="L63" t="s">
        <v>3201</v>
      </c>
      <c r="M63" t="s">
        <v>3207</v>
      </c>
      <c r="N63">
        <v>3.5</v>
      </c>
      <c r="O63" t="s">
        <v>3189</v>
      </c>
      <c r="P63">
        <f t="shared" si="0"/>
        <v>45299</v>
      </c>
      <c r="Q63">
        <f>--(COUNTIF($A$2:A63,A63)=1)</f>
        <v>1</v>
      </c>
      <c r="R63">
        <f t="shared" si="1"/>
        <v>133.5</v>
      </c>
    </row>
    <row r="64" spans="1:18">
      <c r="A64" t="s">
        <v>3341</v>
      </c>
      <c r="B64" t="s">
        <v>3342</v>
      </c>
      <c r="C64" t="s">
        <v>3098</v>
      </c>
      <c r="D64" t="s">
        <v>3240</v>
      </c>
      <c r="E64" t="s">
        <v>3166</v>
      </c>
      <c r="F64" t="s">
        <v>3180</v>
      </c>
      <c r="G64" t="s">
        <v>1751</v>
      </c>
      <c r="H64" s="28"/>
      <c r="J64">
        <v>24</v>
      </c>
      <c r="K64" t="s">
        <v>3098</v>
      </c>
      <c r="L64" t="s">
        <v>3168</v>
      </c>
      <c r="M64" t="s">
        <v>3188</v>
      </c>
      <c r="O64" t="s">
        <v>3260</v>
      </c>
      <c r="P64">
        <f t="shared" si="0"/>
        <v>44863</v>
      </c>
      <c r="Q64">
        <f>--(COUNTIF($A$2:A64,A64)=1)</f>
        <v>1</v>
      </c>
      <c r="R64" t="str">
        <f t="shared" si="1"/>
        <v/>
      </c>
    </row>
    <row r="65" spans="1:18">
      <c r="A65" t="s">
        <v>3343</v>
      </c>
      <c r="B65" t="s">
        <v>3344</v>
      </c>
      <c r="C65" t="s">
        <v>3098</v>
      </c>
      <c r="D65" t="s">
        <v>3165</v>
      </c>
      <c r="E65" t="s">
        <v>3166</v>
      </c>
      <c r="F65" t="s">
        <v>3167</v>
      </c>
      <c r="G65" t="s">
        <v>1140</v>
      </c>
      <c r="H65" s="28">
        <v>45389</v>
      </c>
      <c r="I65">
        <v>36.31</v>
      </c>
      <c r="J65">
        <v>24</v>
      </c>
      <c r="K65" t="s">
        <v>3123</v>
      </c>
      <c r="L65" t="s">
        <v>3192</v>
      </c>
      <c r="M65" t="s">
        <v>3169</v>
      </c>
      <c r="O65" t="s">
        <v>3123</v>
      </c>
      <c r="P65">
        <f t="shared" si="0"/>
        <v>45388</v>
      </c>
      <c r="Q65">
        <f>--(COUNTIF($A$2:A65,A65)=1)</f>
        <v>1</v>
      </c>
      <c r="R65">
        <f t="shared" si="1"/>
        <v>36.31</v>
      </c>
    </row>
    <row r="66" spans="1:18">
      <c r="A66" t="s">
        <v>3345</v>
      </c>
      <c r="B66" t="s">
        <v>3346</v>
      </c>
      <c r="C66" t="s">
        <v>3098</v>
      </c>
      <c r="D66" t="s">
        <v>3240</v>
      </c>
      <c r="E66" t="s">
        <v>3175</v>
      </c>
      <c r="F66" t="s">
        <v>3167</v>
      </c>
      <c r="G66" t="s">
        <v>1258</v>
      </c>
      <c r="H66" s="28">
        <v>44811</v>
      </c>
      <c r="I66">
        <v>26.71</v>
      </c>
      <c r="J66">
        <v>8</v>
      </c>
      <c r="K66" t="s">
        <v>3123</v>
      </c>
      <c r="L66" t="s">
        <v>3216</v>
      </c>
      <c r="M66" t="s">
        <v>3202</v>
      </c>
      <c r="N66">
        <v>4</v>
      </c>
      <c r="O66" t="s">
        <v>3123</v>
      </c>
      <c r="P66">
        <f t="shared" ref="P66:P129" si="2">IFERROR(DATEVALUE(G66),IFERROR(DATE(RIGHT(G66,4),MID(G66,4,2),LEFT(G66,2)),""))</f>
        <v>44810</v>
      </c>
      <c r="Q66">
        <f>--(COUNTIF($A$2:A66,A66)=1)</f>
        <v>1</v>
      </c>
      <c r="R66">
        <f t="shared" ref="R66:R129" si="3">IF(AND(Q66=1,I66&lt;&gt;"",ISNUMBER(I66),I66&gt;=0),I66,"")</f>
        <v>26.71</v>
      </c>
    </row>
    <row r="67" spans="1:18">
      <c r="A67" t="s">
        <v>3347</v>
      </c>
      <c r="B67" t="s">
        <v>3348</v>
      </c>
      <c r="C67" t="s">
        <v>3349</v>
      </c>
      <c r="D67" t="s">
        <v>3196</v>
      </c>
      <c r="E67" t="s">
        <v>3166</v>
      </c>
      <c r="F67" t="s">
        <v>3228</v>
      </c>
      <c r="G67" t="s">
        <v>3350</v>
      </c>
      <c r="H67" s="28"/>
      <c r="J67">
        <v>24</v>
      </c>
      <c r="K67" t="s">
        <v>3098</v>
      </c>
      <c r="L67" t="s">
        <v>3351</v>
      </c>
      <c r="M67" t="s">
        <v>3202</v>
      </c>
      <c r="O67" t="s">
        <v>3123</v>
      </c>
      <c r="P67">
        <f t="shared" si="2"/>
        <v>44979</v>
      </c>
      <c r="Q67">
        <f>--(COUNTIF($A$2:A67,A67)=1)</f>
        <v>1</v>
      </c>
      <c r="R67" t="str">
        <f t="shared" si="3"/>
        <v/>
      </c>
    </row>
    <row r="68" spans="1:18">
      <c r="A68" t="s">
        <v>3352</v>
      </c>
      <c r="B68" t="s">
        <v>1576</v>
      </c>
      <c r="C68" t="s">
        <v>3353</v>
      </c>
      <c r="D68" t="s">
        <v>3174</v>
      </c>
      <c r="E68" t="s">
        <v>3166</v>
      </c>
      <c r="F68" t="s">
        <v>3180</v>
      </c>
      <c r="G68" t="s">
        <v>762</v>
      </c>
      <c r="H68" s="28"/>
      <c r="J68">
        <v>24</v>
      </c>
      <c r="K68" t="s">
        <v>3098</v>
      </c>
      <c r="L68" t="s">
        <v>3354</v>
      </c>
      <c r="M68" t="s">
        <v>3202</v>
      </c>
      <c r="O68" t="s">
        <v>3189</v>
      </c>
      <c r="P68">
        <f t="shared" si="2"/>
        <v>45302</v>
      </c>
      <c r="Q68">
        <f>--(COUNTIF($A$2:A68,A68)=1)</f>
        <v>1</v>
      </c>
      <c r="R68" t="str">
        <f t="shared" si="3"/>
        <v/>
      </c>
    </row>
    <row r="69" spans="1:18">
      <c r="A69" t="s">
        <v>3355</v>
      </c>
      <c r="B69" t="s">
        <v>3356</v>
      </c>
      <c r="C69" t="s">
        <v>3098</v>
      </c>
      <c r="D69" t="s">
        <v>3196</v>
      </c>
      <c r="E69" t="s">
        <v>3280</v>
      </c>
      <c r="F69" t="s">
        <v>3167</v>
      </c>
      <c r="G69" t="s">
        <v>3024</v>
      </c>
      <c r="H69" s="28">
        <v>44820</v>
      </c>
      <c r="I69">
        <v>3.19</v>
      </c>
      <c r="J69">
        <v>4</v>
      </c>
      <c r="K69" t="s">
        <v>3124</v>
      </c>
      <c r="L69" t="s">
        <v>3168</v>
      </c>
      <c r="M69" t="s">
        <v>3202</v>
      </c>
      <c r="O69" t="s">
        <v>3189</v>
      </c>
      <c r="P69">
        <f t="shared" si="2"/>
        <v>44820</v>
      </c>
      <c r="Q69">
        <f>--(COUNTIF($A$2:A69,A69)=1)</f>
        <v>1</v>
      </c>
      <c r="R69">
        <f t="shared" si="3"/>
        <v>3.19</v>
      </c>
    </row>
    <row r="70" spans="1:18">
      <c r="A70" t="s">
        <v>3357</v>
      </c>
      <c r="B70" t="s">
        <v>1822</v>
      </c>
      <c r="C70" t="s">
        <v>3098</v>
      </c>
      <c r="D70" t="s">
        <v>3174</v>
      </c>
      <c r="E70" t="s">
        <v>3166</v>
      </c>
      <c r="F70" t="s">
        <v>3220</v>
      </c>
      <c r="G70" t="s">
        <v>1194</v>
      </c>
      <c r="H70" s="28"/>
      <c r="J70">
        <v>24</v>
      </c>
      <c r="K70" t="s">
        <v>3098</v>
      </c>
      <c r="L70" t="s">
        <v>3281</v>
      </c>
      <c r="M70" t="s">
        <v>3207</v>
      </c>
      <c r="O70" t="s">
        <v>3170</v>
      </c>
      <c r="P70">
        <f t="shared" si="2"/>
        <v>45347</v>
      </c>
      <c r="Q70">
        <f>--(COUNTIF($A$2:A70,A70)=1)</f>
        <v>1</v>
      </c>
      <c r="R70" t="str">
        <f t="shared" si="3"/>
        <v/>
      </c>
    </row>
    <row r="71" spans="1:18">
      <c r="A71" t="s">
        <v>3358</v>
      </c>
      <c r="B71" t="s">
        <v>3359</v>
      </c>
      <c r="C71" t="s">
        <v>3360</v>
      </c>
      <c r="D71" t="s">
        <v>3185</v>
      </c>
      <c r="E71" t="s">
        <v>3175</v>
      </c>
      <c r="F71" t="s">
        <v>3167</v>
      </c>
      <c r="G71" t="s">
        <v>1379</v>
      </c>
      <c r="H71" s="28"/>
      <c r="J71">
        <v>8</v>
      </c>
      <c r="K71" t="s">
        <v>3098</v>
      </c>
      <c r="L71" t="s">
        <v>3176</v>
      </c>
      <c r="M71" t="s">
        <v>3188</v>
      </c>
      <c r="O71" t="s">
        <v>3260</v>
      </c>
      <c r="P71">
        <f t="shared" si="2"/>
        <v>44905</v>
      </c>
      <c r="Q71">
        <f>--(COUNTIF($A$2:A71,A71)=1)</f>
        <v>1</v>
      </c>
      <c r="R71" t="str">
        <f t="shared" si="3"/>
        <v/>
      </c>
    </row>
    <row r="72" spans="1:18">
      <c r="A72" t="s">
        <v>3361</v>
      </c>
      <c r="B72" t="s">
        <v>3362</v>
      </c>
      <c r="C72" t="s">
        <v>3363</v>
      </c>
      <c r="D72" t="s">
        <v>3237</v>
      </c>
      <c r="E72" t="s">
        <v>3166</v>
      </c>
      <c r="F72" t="s">
        <v>3180</v>
      </c>
      <c r="G72" t="s">
        <v>1251</v>
      </c>
      <c r="H72" s="28"/>
      <c r="J72">
        <v>24</v>
      </c>
      <c r="K72" t="s">
        <v>3098</v>
      </c>
      <c r="L72" t="s">
        <v>3244</v>
      </c>
      <c r="M72" t="s">
        <v>3169</v>
      </c>
      <c r="O72" t="s">
        <v>3170</v>
      </c>
      <c r="P72">
        <f t="shared" si="2"/>
        <v>45633</v>
      </c>
      <c r="Q72">
        <f>--(COUNTIF($A$2:A72,A72)=1)</f>
        <v>1</v>
      </c>
      <c r="R72" t="str">
        <f t="shared" si="3"/>
        <v/>
      </c>
    </row>
    <row r="73" spans="1:18">
      <c r="A73" t="s">
        <v>3364</v>
      </c>
      <c r="B73" t="s">
        <v>3365</v>
      </c>
      <c r="C73" t="s">
        <v>3366</v>
      </c>
      <c r="D73" t="s">
        <v>3251</v>
      </c>
      <c r="E73" t="s">
        <v>3194</v>
      </c>
      <c r="F73" t="s">
        <v>3167</v>
      </c>
      <c r="G73" t="s">
        <v>3367</v>
      </c>
      <c r="H73" s="28">
        <v>45157</v>
      </c>
      <c r="I73">
        <v>125.72</v>
      </c>
      <c r="J73">
        <v>72</v>
      </c>
      <c r="K73" t="s">
        <v>3123</v>
      </c>
      <c r="L73" t="s">
        <v>3206</v>
      </c>
      <c r="M73" t="s">
        <v>3188</v>
      </c>
      <c r="O73" t="s">
        <v>3170</v>
      </c>
      <c r="P73">
        <f t="shared" si="2"/>
        <v>45152</v>
      </c>
      <c r="Q73">
        <f>--(COUNTIF($A$2:A73,A73)=1)</f>
        <v>1</v>
      </c>
      <c r="R73">
        <f t="shared" si="3"/>
        <v>125.72</v>
      </c>
    </row>
    <row r="74" spans="1:18">
      <c r="A74" t="s">
        <v>3368</v>
      </c>
      <c r="B74" t="s">
        <v>3369</v>
      </c>
      <c r="C74" t="s">
        <v>3098</v>
      </c>
      <c r="D74" t="s">
        <v>3237</v>
      </c>
      <c r="E74" t="s">
        <v>3175</v>
      </c>
      <c r="F74" t="s">
        <v>3228</v>
      </c>
      <c r="G74" t="s">
        <v>726</v>
      </c>
      <c r="H74" s="28"/>
      <c r="J74">
        <v>8</v>
      </c>
      <c r="K74" t="s">
        <v>3098</v>
      </c>
      <c r="L74" t="s">
        <v>3212</v>
      </c>
      <c r="M74" t="s">
        <v>3202</v>
      </c>
      <c r="O74" t="s">
        <v>3260</v>
      </c>
      <c r="P74">
        <f t="shared" si="2"/>
        <v>45235</v>
      </c>
      <c r="Q74">
        <f>--(COUNTIF($A$2:A74,A74)=1)</f>
        <v>1</v>
      </c>
      <c r="R74" t="str">
        <f t="shared" si="3"/>
        <v/>
      </c>
    </row>
    <row r="75" spans="1:18">
      <c r="A75" t="s">
        <v>3370</v>
      </c>
      <c r="B75" t="s">
        <v>315</v>
      </c>
      <c r="C75" t="s">
        <v>3371</v>
      </c>
      <c r="D75" t="s">
        <v>3174</v>
      </c>
      <c r="E75" t="s">
        <v>3166</v>
      </c>
      <c r="F75" t="s">
        <v>3220</v>
      </c>
      <c r="G75" t="s">
        <v>2304</v>
      </c>
      <c r="H75" s="28">
        <v>45062</v>
      </c>
      <c r="I75">
        <v>29.19</v>
      </c>
      <c r="J75">
        <v>24</v>
      </c>
      <c r="K75" t="s">
        <v>3123</v>
      </c>
      <c r="L75" t="s">
        <v>3192</v>
      </c>
      <c r="M75" t="s">
        <v>3177</v>
      </c>
      <c r="N75">
        <v>4.8</v>
      </c>
      <c r="O75" t="s">
        <v>3189</v>
      </c>
      <c r="P75">
        <f t="shared" si="2"/>
        <v>45061</v>
      </c>
      <c r="Q75">
        <f>--(COUNTIF($A$2:A75,A75)=1)</f>
        <v>1</v>
      </c>
      <c r="R75">
        <f t="shared" si="3"/>
        <v>29.19</v>
      </c>
    </row>
    <row r="76" spans="1:18">
      <c r="A76" t="s">
        <v>3372</v>
      </c>
      <c r="B76" t="s">
        <v>3373</v>
      </c>
      <c r="C76" t="s">
        <v>3374</v>
      </c>
      <c r="D76" t="s">
        <v>3251</v>
      </c>
      <c r="E76" t="s">
        <v>3166</v>
      </c>
      <c r="F76" t="s">
        <v>3167</v>
      </c>
      <c r="G76" t="s">
        <v>3375</v>
      </c>
      <c r="H76" s="28">
        <v>44841</v>
      </c>
      <c r="I76">
        <v>60.31</v>
      </c>
      <c r="J76">
        <v>24</v>
      </c>
      <c r="K76" t="s">
        <v>3123</v>
      </c>
      <c r="L76" t="s">
        <v>3231</v>
      </c>
      <c r="M76" t="s">
        <v>3202</v>
      </c>
      <c r="N76">
        <v>3.2</v>
      </c>
      <c r="O76" t="s">
        <v>3170</v>
      </c>
      <c r="P76">
        <f t="shared" si="2"/>
        <v>44839</v>
      </c>
      <c r="Q76">
        <f>--(COUNTIF($A$2:A76,A76)=1)</f>
        <v>1</v>
      </c>
      <c r="R76">
        <f t="shared" si="3"/>
        <v>60.31</v>
      </c>
    </row>
    <row r="77" spans="1:18">
      <c r="A77" t="s">
        <v>3376</v>
      </c>
      <c r="B77" t="s">
        <v>1253</v>
      </c>
      <c r="C77" t="s">
        <v>3377</v>
      </c>
      <c r="D77" t="s">
        <v>3165</v>
      </c>
      <c r="E77" t="s">
        <v>3166</v>
      </c>
      <c r="F77" t="s">
        <v>3167</v>
      </c>
      <c r="G77" t="s">
        <v>631</v>
      </c>
      <c r="H77" s="28">
        <v>45520</v>
      </c>
      <c r="I77">
        <v>54.97</v>
      </c>
      <c r="J77">
        <v>24</v>
      </c>
      <c r="K77" t="s">
        <v>3123</v>
      </c>
      <c r="L77" t="s">
        <v>3318</v>
      </c>
      <c r="M77" t="s">
        <v>3177</v>
      </c>
      <c r="N77">
        <v>3.5</v>
      </c>
      <c r="O77" t="s">
        <v>3213</v>
      </c>
      <c r="P77">
        <f t="shared" si="2"/>
        <v>45518</v>
      </c>
      <c r="Q77">
        <f>--(COUNTIF($A$2:A77,A77)=1)</f>
        <v>1</v>
      </c>
      <c r="R77">
        <f t="shared" si="3"/>
        <v>54.97</v>
      </c>
    </row>
    <row r="78" spans="1:18">
      <c r="A78" t="s">
        <v>3378</v>
      </c>
      <c r="B78" t="s">
        <v>2129</v>
      </c>
      <c r="C78" t="s">
        <v>3098</v>
      </c>
      <c r="D78" t="s">
        <v>3200</v>
      </c>
      <c r="E78" t="s">
        <v>3166</v>
      </c>
      <c r="F78" t="s">
        <v>3180</v>
      </c>
      <c r="G78" t="s">
        <v>1874</v>
      </c>
      <c r="H78" s="28"/>
      <c r="J78">
        <v>24</v>
      </c>
      <c r="K78" t="s">
        <v>3098</v>
      </c>
      <c r="L78" t="s">
        <v>3307</v>
      </c>
      <c r="M78" t="s">
        <v>3169</v>
      </c>
      <c r="O78" t="s">
        <v>3170</v>
      </c>
      <c r="P78">
        <f t="shared" si="2"/>
        <v>44823</v>
      </c>
      <c r="Q78">
        <f>--(COUNTIF($A$2:A78,A78)=1)</f>
        <v>1</v>
      </c>
      <c r="R78" t="str">
        <f t="shared" si="3"/>
        <v/>
      </c>
    </row>
    <row r="79" spans="1:18">
      <c r="A79" t="s">
        <v>3379</v>
      </c>
      <c r="B79" t="s">
        <v>3380</v>
      </c>
      <c r="C79" t="s">
        <v>3098</v>
      </c>
      <c r="D79" t="s">
        <v>3237</v>
      </c>
      <c r="E79" t="s">
        <v>3166</v>
      </c>
      <c r="F79" t="s">
        <v>3167</v>
      </c>
      <c r="G79" t="s">
        <v>2709</v>
      </c>
      <c r="H79" s="28"/>
      <c r="J79">
        <v>24</v>
      </c>
      <c r="K79" t="s">
        <v>3098</v>
      </c>
      <c r="L79" t="s">
        <v>3351</v>
      </c>
      <c r="M79" t="s">
        <v>3177</v>
      </c>
      <c r="O79" t="s">
        <v>3260</v>
      </c>
      <c r="P79">
        <f t="shared" si="2"/>
        <v>45346</v>
      </c>
      <c r="Q79">
        <f>--(COUNTIF($A$2:A79,A79)=1)</f>
        <v>1</v>
      </c>
      <c r="R79" t="str">
        <f t="shared" si="3"/>
        <v/>
      </c>
    </row>
    <row r="80" spans="1:18">
      <c r="A80" t="s">
        <v>3381</v>
      </c>
      <c r="B80" t="s">
        <v>1884</v>
      </c>
      <c r="C80" t="s">
        <v>3098</v>
      </c>
      <c r="D80" t="s">
        <v>3165</v>
      </c>
      <c r="E80" t="s">
        <v>3166</v>
      </c>
      <c r="F80" t="s">
        <v>3220</v>
      </c>
      <c r="G80" t="s">
        <v>1597</v>
      </c>
      <c r="H80" s="28">
        <v>44841</v>
      </c>
      <c r="I80">
        <v>44.01</v>
      </c>
      <c r="J80">
        <v>24</v>
      </c>
      <c r="K80" t="s">
        <v>3123</v>
      </c>
      <c r="L80" t="s">
        <v>3268</v>
      </c>
      <c r="M80" t="s">
        <v>3177</v>
      </c>
      <c r="O80" t="s">
        <v>3189</v>
      </c>
      <c r="P80">
        <f t="shared" si="2"/>
        <v>44840</v>
      </c>
      <c r="Q80">
        <f>--(COUNTIF($A$2:A80,A80)=1)</f>
        <v>1</v>
      </c>
      <c r="R80">
        <f t="shared" si="3"/>
        <v>44.01</v>
      </c>
    </row>
    <row r="81" spans="1:18">
      <c r="A81" t="s">
        <v>3382</v>
      </c>
      <c r="B81" t="s">
        <v>3383</v>
      </c>
      <c r="C81" t="s">
        <v>3384</v>
      </c>
      <c r="D81" t="s">
        <v>3240</v>
      </c>
      <c r="E81" t="s">
        <v>3166</v>
      </c>
      <c r="F81" t="s">
        <v>3180</v>
      </c>
      <c r="G81" t="s">
        <v>1109</v>
      </c>
      <c r="H81" s="28"/>
      <c r="J81">
        <v>24</v>
      </c>
      <c r="K81" t="s">
        <v>3098</v>
      </c>
      <c r="L81" t="s">
        <v>3212</v>
      </c>
      <c r="M81" t="s">
        <v>3177</v>
      </c>
      <c r="O81" t="s">
        <v>3182</v>
      </c>
      <c r="P81">
        <f t="shared" si="2"/>
        <v>45321</v>
      </c>
      <c r="Q81">
        <f>--(COUNTIF($A$2:A81,A81)=1)</f>
        <v>1</v>
      </c>
      <c r="R81" t="str">
        <f t="shared" si="3"/>
        <v/>
      </c>
    </row>
    <row r="82" spans="1:18">
      <c r="A82" t="s">
        <v>3385</v>
      </c>
      <c r="B82" t="s">
        <v>3386</v>
      </c>
      <c r="C82" t="s">
        <v>3387</v>
      </c>
      <c r="D82" t="s">
        <v>3227</v>
      </c>
      <c r="E82" t="s">
        <v>3166</v>
      </c>
      <c r="F82" t="s">
        <v>3167</v>
      </c>
      <c r="G82" t="s">
        <v>144</v>
      </c>
      <c r="H82" s="28">
        <v>44611</v>
      </c>
      <c r="I82">
        <v>50.33</v>
      </c>
      <c r="J82">
        <v>24</v>
      </c>
      <c r="K82" t="s">
        <v>3123</v>
      </c>
      <c r="L82" t="s">
        <v>3218</v>
      </c>
      <c r="M82" t="s">
        <v>3202</v>
      </c>
      <c r="N82">
        <v>3.8</v>
      </c>
      <c r="O82" t="s">
        <v>3123</v>
      </c>
      <c r="P82">
        <f t="shared" si="2"/>
        <v>44609</v>
      </c>
      <c r="Q82">
        <f>--(COUNTIF($A$2:A82,A82)=1)</f>
        <v>1</v>
      </c>
      <c r="R82">
        <f t="shared" si="3"/>
        <v>50.33</v>
      </c>
    </row>
    <row r="83" spans="1:18">
      <c r="A83" t="s">
        <v>3388</v>
      </c>
      <c r="B83" t="s">
        <v>2283</v>
      </c>
      <c r="C83" t="s">
        <v>3098</v>
      </c>
      <c r="D83" t="s">
        <v>3185</v>
      </c>
      <c r="E83" t="s">
        <v>3175</v>
      </c>
      <c r="F83" t="s">
        <v>3180</v>
      </c>
      <c r="G83" t="s">
        <v>243</v>
      </c>
      <c r="H83" s="28"/>
      <c r="J83">
        <v>8</v>
      </c>
      <c r="K83" t="s">
        <v>3098</v>
      </c>
      <c r="L83" t="s">
        <v>3212</v>
      </c>
      <c r="M83" t="s">
        <v>3207</v>
      </c>
      <c r="O83" t="s">
        <v>3170</v>
      </c>
      <c r="P83">
        <f t="shared" si="2"/>
        <v>44944</v>
      </c>
      <c r="Q83">
        <f>--(COUNTIF($A$2:A83,A83)=1)</f>
        <v>1</v>
      </c>
      <c r="R83" t="str">
        <f t="shared" si="3"/>
        <v/>
      </c>
    </row>
    <row r="84" spans="1:18">
      <c r="A84" t="s">
        <v>3389</v>
      </c>
      <c r="B84" t="s">
        <v>3390</v>
      </c>
      <c r="C84" t="s">
        <v>3098</v>
      </c>
      <c r="D84" t="s">
        <v>3237</v>
      </c>
      <c r="E84" t="s">
        <v>3194</v>
      </c>
      <c r="F84" t="s">
        <v>3167</v>
      </c>
      <c r="G84" t="s">
        <v>2156</v>
      </c>
      <c r="H84" s="28">
        <v>44706</v>
      </c>
      <c r="I84">
        <v>85.71</v>
      </c>
      <c r="J84">
        <v>72</v>
      </c>
      <c r="K84" t="s">
        <v>3123</v>
      </c>
      <c r="L84" t="s">
        <v>3302</v>
      </c>
      <c r="M84" t="s">
        <v>3207</v>
      </c>
      <c r="N84">
        <v>2.2999999999999998</v>
      </c>
      <c r="O84" t="s">
        <v>3123</v>
      </c>
      <c r="P84">
        <f t="shared" si="2"/>
        <v>44703</v>
      </c>
      <c r="Q84">
        <f>--(COUNTIF($A$2:A84,A84)=1)</f>
        <v>1</v>
      </c>
      <c r="R84">
        <f t="shared" si="3"/>
        <v>85.71</v>
      </c>
    </row>
    <row r="85" spans="1:18">
      <c r="A85" t="s">
        <v>3391</v>
      </c>
      <c r="B85" t="s">
        <v>1901</v>
      </c>
      <c r="C85" t="s">
        <v>3392</v>
      </c>
      <c r="D85" t="s">
        <v>3165</v>
      </c>
      <c r="E85" t="s">
        <v>3166</v>
      </c>
      <c r="F85" t="s">
        <v>3167</v>
      </c>
      <c r="G85" t="s">
        <v>1412</v>
      </c>
      <c r="H85" s="28">
        <v>44833</v>
      </c>
      <c r="I85">
        <v>6.19</v>
      </c>
      <c r="J85">
        <v>24</v>
      </c>
      <c r="K85" t="s">
        <v>3124</v>
      </c>
      <c r="L85" t="s">
        <v>3302</v>
      </c>
      <c r="M85" t="s">
        <v>3202</v>
      </c>
      <c r="O85" t="s">
        <v>3170</v>
      </c>
      <c r="P85">
        <f t="shared" si="2"/>
        <v>44833</v>
      </c>
      <c r="Q85">
        <f>--(COUNTIF($A$2:A85,A85)=1)</f>
        <v>1</v>
      </c>
      <c r="R85">
        <f t="shared" si="3"/>
        <v>6.19</v>
      </c>
    </row>
    <row r="86" spans="1:18">
      <c r="A86" t="s">
        <v>3393</v>
      </c>
      <c r="B86" t="s">
        <v>969</v>
      </c>
      <c r="C86" t="s">
        <v>3098</v>
      </c>
      <c r="D86" t="s">
        <v>3196</v>
      </c>
      <c r="E86" t="s">
        <v>3194</v>
      </c>
      <c r="F86" t="s">
        <v>3220</v>
      </c>
      <c r="G86" t="s">
        <v>3394</v>
      </c>
      <c r="H86" s="28">
        <v>44978</v>
      </c>
      <c r="I86">
        <v>174.38</v>
      </c>
      <c r="J86">
        <v>72</v>
      </c>
      <c r="K86" t="s">
        <v>3123</v>
      </c>
      <c r="L86" t="s">
        <v>3354</v>
      </c>
      <c r="M86" t="s">
        <v>3207</v>
      </c>
      <c r="N86">
        <v>4.8</v>
      </c>
      <c r="O86" t="s">
        <v>3260</v>
      </c>
      <c r="P86">
        <f t="shared" si="2"/>
        <v>44971</v>
      </c>
      <c r="Q86">
        <f>--(COUNTIF($A$2:A86,A86)=1)</f>
        <v>1</v>
      </c>
      <c r="R86">
        <f t="shared" si="3"/>
        <v>174.38</v>
      </c>
    </row>
    <row r="87" spans="1:18">
      <c r="A87" t="s">
        <v>3395</v>
      </c>
      <c r="B87" t="s">
        <v>3396</v>
      </c>
      <c r="C87" t="s">
        <v>3397</v>
      </c>
      <c r="D87" t="s">
        <v>3200</v>
      </c>
      <c r="E87" t="s">
        <v>3194</v>
      </c>
      <c r="F87" t="s">
        <v>3167</v>
      </c>
      <c r="G87" t="s">
        <v>987</v>
      </c>
      <c r="H87" s="28">
        <v>45592</v>
      </c>
      <c r="I87">
        <v>247.32</v>
      </c>
      <c r="J87">
        <v>72</v>
      </c>
      <c r="K87" t="s">
        <v>3123</v>
      </c>
      <c r="L87" t="s">
        <v>3398</v>
      </c>
      <c r="M87" t="s">
        <v>3207</v>
      </c>
      <c r="O87" t="s">
        <v>3182</v>
      </c>
      <c r="P87">
        <f t="shared" si="2"/>
        <v>45582</v>
      </c>
      <c r="Q87">
        <f>--(COUNTIF($A$2:A87,A87)=1)</f>
        <v>1</v>
      </c>
      <c r="R87">
        <f t="shared" si="3"/>
        <v>247.32</v>
      </c>
    </row>
    <row r="88" spans="1:18">
      <c r="A88" t="s">
        <v>3399</v>
      </c>
      <c r="B88" t="s">
        <v>2706</v>
      </c>
      <c r="C88" t="s">
        <v>3098</v>
      </c>
      <c r="D88" t="s">
        <v>3174</v>
      </c>
      <c r="E88" t="s">
        <v>3166</v>
      </c>
      <c r="F88" t="s">
        <v>3228</v>
      </c>
      <c r="G88" t="s">
        <v>515</v>
      </c>
      <c r="H88" s="28"/>
      <c r="J88">
        <v>24</v>
      </c>
      <c r="K88" t="s">
        <v>3098</v>
      </c>
      <c r="L88" t="s">
        <v>3098</v>
      </c>
      <c r="M88" t="s">
        <v>3207</v>
      </c>
      <c r="O88" t="s">
        <v>3182</v>
      </c>
      <c r="P88">
        <f t="shared" si="2"/>
        <v>44853</v>
      </c>
      <c r="Q88">
        <f>--(COUNTIF($A$2:A88,A88)=1)</f>
        <v>1</v>
      </c>
      <c r="R88" t="str">
        <f t="shared" si="3"/>
        <v/>
      </c>
    </row>
    <row r="89" spans="1:18">
      <c r="A89" t="s">
        <v>3400</v>
      </c>
      <c r="B89" t="s">
        <v>3401</v>
      </c>
      <c r="C89" t="s">
        <v>3402</v>
      </c>
      <c r="D89" t="s">
        <v>3200</v>
      </c>
      <c r="E89" t="s">
        <v>3194</v>
      </c>
      <c r="F89" t="s">
        <v>3167</v>
      </c>
      <c r="G89" t="s">
        <v>1094</v>
      </c>
      <c r="H89" s="28">
        <v>45317</v>
      </c>
      <c r="I89">
        <v>54.1</v>
      </c>
      <c r="J89">
        <v>72</v>
      </c>
      <c r="K89" t="s">
        <v>3124</v>
      </c>
      <c r="L89" t="s">
        <v>3218</v>
      </c>
      <c r="M89" t="s">
        <v>3202</v>
      </c>
      <c r="N89">
        <v>2.6</v>
      </c>
      <c r="O89" t="s">
        <v>3189</v>
      </c>
      <c r="P89">
        <f t="shared" si="2"/>
        <v>45315</v>
      </c>
      <c r="Q89">
        <f>--(COUNTIF($A$2:A89,A89)=1)</f>
        <v>1</v>
      </c>
      <c r="R89">
        <f t="shared" si="3"/>
        <v>54.1</v>
      </c>
    </row>
    <row r="90" spans="1:18">
      <c r="A90" t="s">
        <v>3403</v>
      </c>
      <c r="B90" t="s">
        <v>3404</v>
      </c>
      <c r="C90" t="s">
        <v>3098</v>
      </c>
      <c r="D90" t="s">
        <v>3227</v>
      </c>
      <c r="E90" t="s">
        <v>3175</v>
      </c>
      <c r="F90" t="s">
        <v>3167</v>
      </c>
      <c r="G90" t="s">
        <v>831</v>
      </c>
      <c r="H90" s="28">
        <v>44842</v>
      </c>
      <c r="I90">
        <v>7.45</v>
      </c>
      <c r="J90">
        <v>8</v>
      </c>
      <c r="K90" t="s">
        <v>3124</v>
      </c>
      <c r="L90" t="s">
        <v>3098</v>
      </c>
      <c r="M90" t="s">
        <v>3169</v>
      </c>
      <c r="N90">
        <v>1.9</v>
      </c>
      <c r="O90" t="s">
        <v>3124</v>
      </c>
      <c r="P90">
        <f t="shared" si="2"/>
        <v>44842</v>
      </c>
      <c r="Q90">
        <f>--(COUNTIF($A$2:A90,A90)=1)</f>
        <v>1</v>
      </c>
      <c r="R90">
        <f t="shared" si="3"/>
        <v>7.45</v>
      </c>
    </row>
    <row r="91" spans="1:18">
      <c r="A91" t="s">
        <v>3405</v>
      </c>
      <c r="B91" t="s">
        <v>2217</v>
      </c>
      <c r="C91" t="s">
        <v>3098</v>
      </c>
      <c r="D91" t="s">
        <v>3174</v>
      </c>
      <c r="E91" t="s">
        <v>3166</v>
      </c>
      <c r="F91" t="s">
        <v>3167</v>
      </c>
      <c r="G91" t="s">
        <v>661</v>
      </c>
      <c r="H91" s="28">
        <v>44729</v>
      </c>
      <c r="I91">
        <v>39.51</v>
      </c>
      <c r="J91">
        <v>24</v>
      </c>
      <c r="K91" t="s">
        <v>3123</v>
      </c>
      <c r="L91" t="s">
        <v>3216</v>
      </c>
      <c r="M91" t="s">
        <v>3207</v>
      </c>
      <c r="O91" t="s">
        <v>3189</v>
      </c>
      <c r="P91">
        <f t="shared" si="2"/>
        <v>44728</v>
      </c>
      <c r="Q91">
        <f>--(COUNTIF($A$2:A91,A91)=1)</f>
        <v>1</v>
      </c>
      <c r="R91">
        <f t="shared" si="3"/>
        <v>39.51</v>
      </c>
    </row>
    <row r="92" spans="1:18">
      <c r="A92" t="s">
        <v>3406</v>
      </c>
      <c r="B92" t="s">
        <v>3407</v>
      </c>
      <c r="C92" t="s">
        <v>3098</v>
      </c>
      <c r="D92" t="s">
        <v>3196</v>
      </c>
      <c r="E92" t="s">
        <v>3166</v>
      </c>
      <c r="F92" t="s">
        <v>3220</v>
      </c>
      <c r="G92" t="s">
        <v>3408</v>
      </c>
      <c r="H92" s="28">
        <v>45678</v>
      </c>
      <c r="I92">
        <v>1.45</v>
      </c>
      <c r="J92">
        <v>24</v>
      </c>
      <c r="K92" t="s">
        <v>3124</v>
      </c>
      <c r="L92" t="s">
        <v>3351</v>
      </c>
      <c r="M92" t="s">
        <v>3188</v>
      </c>
      <c r="N92">
        <v>2.9</v>
      </c>
      <c r="O92" t="s">
        <v>3178</v>
      </c>
      <c r="P92">
        <f t="shared" si="2"/>
        <v>45678</v>
      </c>
      <c r="Q92">
        <f>--(COUNTIF($A$2:A92,A92)=1)</f>
        <v>1</v>
      </c>
      <c r="R92">
        <f t="shared" si="3"/>
        <v>1.45</v>
      </c>
    </row>
    <row r="93" spans="1:18">
      <c r="A93" t="s">
        <v>3409</v>
      </c>
      <c r="B93" t="s">
        <v>3014</v>
      </c>
      <c r="C93" t="s">
        <v>3410</v>
      </c>
      <c r="D93" t="s">
        <v>3240</v>
      </c>
      <c r="E93" t="s">
        <v>3166</v>
      </c>
      <c r="F93" t="s">
        <v>3167</v>
      </c>
      <c r="G93" t="s">
        <v>1783</v>
      </c>
      <c r="H93" s="28">
        <v>44608</v>
      </c>
      <c r="I93">
        <v>55.74</v>
      </c>
      <c r="J93">
        <v>24</v>
      </c>
      <c r="K93" t="s">
        <v>3123</v>
      </c>
      <c r="L93" t="s">
        <v>3231</v>
      </c>
      <c r="M93" t="s">
        <v>3169</v>
      </c>
      <c r="N93">
        <v>3.1</v>
      </c>
      <c r="O93" t="s">
        <v>3170</v>
      </c>
      <c r="P93">
        <f t="shared" si="2"/>
        <v>44606</v>
      </c>
      <c r="Q93">
        <f>--(COUNTIF($A$2:A93,A93)=1)</f>
        <v>1</v>
      </c>
      <c r="R93">
        <f t="shared" si="3"/>
        <v>55.74</v>
      </c>
    </row>
    <row r="94" spans="1:18">
      <c r="A94" t="s">
        <v>3411</v>
      </c>
      <c r="B94" t="s">
        <v>2178</v>
      </c>
      <c r="C94" t="s">
        <v>3098</v>
      </c>
      <c r="D94" t="s">
        <v>3240</v>
      </c>
      <c r="E94" t="s">
        <v>3194</v>
      </c>
      <c r="F94" t="s">
        <v>3180</v>
      </c>
      <c r="G94" t="s">
        <v>1702</v>
      </c>
      <c r="H94" s="28"/>
      <c r="J94">
        <v>72</v>
      </c>
      <c r="K94" t="s">
        <v>3098</v>
      </c>
      <c r="L94" t="s">
        <v>3176</v>
      </c>
      <c r="M94" t="s">
        <v>3169</v>
      </c>
      <c r="O94" t="s">
        <v>3178</v>
      </c>
      <c r="P94">
        <f t="shared" si="2"/>
        <v>45667</v>
      </c>
      <c r="Q94">
        <f>--(COUNTIF($A$2:A94,A94)=1)</f>
        <v>1</v>
      </c>
      <c r="R94" t="str">
        <f t="shared" si="3"/>
        <v/>
      </c>
    </row>
    <row r="95" spans="1:18">
      <c r="A95" t="s">
        <v>3412</v>
      </c>
      <c r="B95" t="s">
        <v>3413</v>
      </c>
      <c r="C95" t="s">
        <v>3414</v>
      </c>
      <c r="D95" t="s">
        <v>3240</v>
      </c>
      <c r="E95" t="s">
        <v>3175</v>
      </c>
      <c r="F95" t="s">
        <v>3167</v>
      </c>
      <c r="G95" t="s">
        <v>920</v>
      </c>
      <c r="H95" s="28">
        <v>45000</v>
      </c>
      <c r="I95">
        <v>18.78</v>
      </c>
      <c r="J95">
        <v>8</v>
      </c>
      <c r="K95" t="s">
        <v>3123</v>
      </c>
      <c r="L95" t="s">
        <v>3098</v>
      </c>
      <c r="M95" t="s">
        <v>3169</v>
      </c>
      <c r="N95">
        <v>4.3</v>
      </c>
      <c r="O95" t="s">
        <v>3170</v>
      </c>
      <c r="P95">
        <f t="shared" si="2"/>
        <v>45000</v>
      </c>
      <c r="Q95">
        <f>--(COUNTIF($A$2:A95,A95)=1)</f>
        <v>1</v>
      </c>
      <c r="R95">
        <f t="shared" si="3"/>
        <v>18.78</v>
      </c>
    </row>
    <row r="96" spans="1:18">
      <c r="A96" t="s">
        <v>3415</v>
      </c>
      <c r="B96" t="s">
        <v>909</v>
      </c>
      <c r="C96" t="s">
        <v>3416</v>
      </c>
      <c r="D96" t="s">
        <v>3196</v>
      </c>
      <c r="E96" t="s">
        <v>3175</v>
      </c>
      <c r="F96" t="s">
        <v>3167</v>
      </c>
      <c r="G96" t="s">
        <v>1758</v>
      </c>
      <c r="H96" s="28">
        <v>44753</v>
      </c>
      <c r="I96">
        <v>18.84</v>
      </c>
      <c r="J96">
        <v>8</v>
      </c>
      <c r="K96" t="s">
        <v>3123</v>
      </c>
      <c r="L96" t="s">
        <v>3176</v>
      </c>
      <c r="M96" t="s">
        <v>3207</v>
      </c>
      <c r="O96" t="s">
        <v>3170</v>
      </c>
      <c r="P96">
        <f t="shared" si="2"/>
        <v>44753</v>
      </c>
      <c r="Q96">
        <f>--(COUNTIF($A$2:A96,A96)=1)</f>
        <v>1</v>
      </c>
      <c r="R96">
        <f t="shared" si="3"/>
        <v>18.84</v>
      </c>
    </row>
    <row r="97" spans="1:18">
      <c r="A97" t="s">
        <v>3417</v>
      </c>
      <c r="B97" t="s">
        <v>3418</v>
      </c>
      <c r="C97" t="s">
        <v>3098</v>
      </c>
      <c r="D97" t="s">
        <v>3227</v>
      </c>
      <c r="E97" t="s">
        <v>3166</v>
      </c>
      <c r="F97" t="s">
        <v>3167</v>
      </c>
      <c r="G97" t="s">
        <v>3419</v>
      </c>
      <c r="H97" s="28"/>
      <c r="J97">
        <v>24</v>
      </c>
      <c r="K97" t="s">
        <v>3098</v>
      </c>
      <c r="L97" t="s">
        <v>3265</v>
      </c>
      <c r="M97" t="s">
        <v>3202</v>
      </c>
      <c r="O97" t="s">
        <v>3170</v>
      </c>
      <c r="P97">
        <f t="shared" si="2"/>
        <v>45638</v>
      </c>
      <c r="Q97">
        <f>--(COUNTIF($A$2:A97,A97)=1)</f>
        <v>1</v>
      </c>
      <c r="R97" t="str">
        <f t="shared" si="3"/>
        <v/>
      </c>
    </row>
    <row r="98" spans="1:18">
      <c r="A98" t="s">
        <v>3420</v>
      </c>
      <c r="B98" t="s">
        <v>2545</v>
      </c>
      <c r="C98" t="s">
        <v>3421</v>
      </c>
      <c r="D98" t="s">
        <v>3227</v>
      </c>
      <c r="E98" t="s">
        <v>3166</v>
      </c>
      <c r="F98" t="s">
        <v>3167</v>
      </c>
      <c r="G98" t="s">
        <v>2381</v>
      </c>
      <c r="H98" s="28">
        <v>45023</v>
      </c>
      <c r="I98">
        <v>14.82</v>
      </c>
      <c r="J98">
        <v>24</v>
      </c>
      <c r="K98" t="s">
        <v>3124</v>
      </c>
      <c r="L98" t="s">
        <v>3281</v>
      </c>
      <c r="M98" t="s">
        <v>3202</v>
      </c>
      <c r="N98">
        <v>2.6</v>
      </c>
      <c r="O98" t="s">
        <v>3178</v>
      </c>
      <c r="P98">
        <f t="shared" si="2"/>
        <v>45023</v>
      </c>
      <c r="Q98">
        <f>--(COUNTIF($A$2:A98,A98)=1)</f>
        <v>1</v>
      </c>
      <c r="R98">
        <f t="shared" si="3"/>
        <v>14.82</v>
      </c>
    </row>
    <row r="99" spans="1:18">
      <c r="A99" t="s">
        <v>3422</v>
      </c>
      <c r="B99" t="s">
        <v>2247</v>
      </c>
      <c r="C99" t="s">
        <v>3423</v>
      </c>
      <c r="D99" t="s">
        <v>3165</v>
      </c>
      <c r="E99" t="s">
        <v>3194</v>
      </c>
      <c r="F99" t="s">
        <v>3167</v>
      </c>
      <c r="G99" t="s">
        <v>2784</v>
      </c>
      <c r="H99" s="28">
        <v>45170</v>
      </c>
      <c r="I99">
        <v>66.87</v>
      </c>
      <c r="J99">
        <v>72</v>
      </c>
      <c r="K99" t="s">
        <v>3124</v>
      </c>
      <c r="L99" t="s">
        <v>3225</v>
      </c>
      <c r="M99" t="s">
        <v>3177</v>
      </c>
      <c r="N99">
        <v>1.6</v>
      </c>
      <c r="O99" t="s">
        <v>3178</v>
      </c>
      <c r="P99">
        <f t="shared" si="2"/>
        <v>45168</v>
      </c>
      <c r="Q99">
        <f>--(COUNTIF($A$2:A99,A99)=1)</f>
        <v>1</v>
      </c>
      <c r="R99">
        <f t="shared" si="3"/>
        <v>66.87</v>
      </c>
    </row>
    <row r="100" spans="1:18">
      <c r="A100" t="s">
        <v>3424</v>
      </c>
      <c r="B100" t="s">
        <v>764</v>
      </c>
      <c r="C100" t="s">
        <v>3098</v>
      </c>
      <c r="D100" t="s">
        <v>3237</v>
      </c>
      <c r="E100" t="s">
        <v>3175</v>
      </c>
      <c r="F100" t="s">
        <v>3167</v>
      </c>
      <c r="G100" t="s">
        <v>1166</v>
      </c>
      <c r="H100" s="28">
        <v>45338</v>
      </c>
      <c r="I100">
        <v>5.0599999999999996</v>
      </c>
      <c r="J100">
        <v>8</v>
      </c>
      <c r="K100" t="s">
        <v>3124</v>
      </c>
      <c r="L100" t="s">
        <v>3201</v>
      </c>
      <c r="M100" t="s">
        <v>3188</v>
      </c>
      <c r="O100" t="s">
        <v>3170</v>
      </c>
      <c r="P100">
        <f t="shared" si="2"/>
        <v>45338</v>
      </c>
      <c r="Q100">
        <f>--(COUNTIF($A$2:A100,A100)=1)</f>
        <v>1</v>
      </c>
      <c r="R100">
        <f t="shared" si="3"/>
        <v>5.0599999999999996</v>
      </c>
    </row>
    <row r="101" spans="1:18">
      <c r="A101" t="s">
        <v>3425</v>
      </c>
      <c r="B101" t="s">
        <v>452</v>
      </c>
      <c r="C101" t="s">
        <v>3426</v>
      </c>
      <c r="D101" t="s">
        <v>3227</v>
      </c>
      <c r="E101" t="s">
        <v>3194</v>
      </c>
      <c r="F101" t="s">
        <v>3167</v>
      </c>
      <c r="G101" t="s">
        <v>1181</v>
      </c>
      <c r="H101" s="28">
        <v>45588</v>
      </c>
      <c r="I101">
        <v>106.04</v>
      </c>
      <c r="J101">
        <v>72</v>
      </c>
      <c r="K101" t="s">
        <v>3123</v>
      </c>
      <c r="L101" t="s">
        <v>3248</v>
      </c>
      <c r="M101" t="s">
        <v>3207</v>
      </c>
      <c r="N101">
        <v>1.1000000000000001</v>
      </c>
      <c r="O101" t="s">
        <v>3182</v>
      </c>
      <c r="P101">
        <f t="shared" si="2"/>
        <v>45584</v>
      </c>
      <c r="Q101">
        <f>--(COUNTIF($A$2:A101,A101)=1)</f>
        <v>1</v>
      </c>
      <c r="R101">
        <f t="shared" si="3"/>
        <v>106.04</v>
      </c>
    </row>
    <row r="102" spans="1:18">
      <c r="A102" t="s">
        <v>3427</v>
      </c>
      <c r="B102" t="s">
        <v>2359</v>
      </c>
      <c r="C102" t="s">
        <v>3428</v>
      </c>
      <c r="D102" t="s">
        <v>3196</v>
      </c>
      <c r="E102" t="s">
        <v>3166</v>
      </c>
      <c r="F102" t="s">
        <v>3228</v>
      </c>
      <c r="G102" t="s">
        <v>1441</v>
      </c>
      <c r="H102" s="28"/>
      <c r="J102">
        <v>24</v>
      </c>
      <c r="K102" t="s">
        <v>3098</v>
      </c>
      <c r="L102" t="s">
        <v>3268</v>
      </c>
      <c r="M102" t="s">
        <v>3188</v>
      </c>
      <c r="O102" t="s">
        <v>3170</v>
      </c>
      <c r="P102">
        <f t="shared" si="2"/>
        <v>44725</v>
      </c>
      <c r="Q102">
        <f>--(COUNTIF($A$2:A102,A102)=1)</f>
        <v>1</v>
      </c>
      <c r="R102" t="str">
        <f t="shared" si="3"/>
        <v/>
      </c>
    </row>
    <row r="103" spans="1:18">
      <c r="A103" t="s">
        <v>3429</v>
      </c>
      <c r="B103" t="s">
        <v>3430</v>
      </c>
      <c r="C103" t="s">
        <v>3431</v>
      </c>
      <c r="D103" t="s">
        <v>3196</v>
      </c>
      <c r="E103" t="s">
        <v>3175</v>
      </c>
      <c r="F103" t="s">
        <v>3180</v>
      </c>
      <c r="G103" t="s">
        <v>1734</v>
      </c>
      <c r="H103" s="28"/>
      <c r="J103">
        <v>8</v>
      </c>
      <c r="K103" t="s">
        <v>3098</v>
      </c>
      <c r="L103" t="s">
        <v>3218</v>
      </c>
      <c r="M103" t="s">
        <v>3169</v>
      </c>
      <c r="O103" t="s">
        <v>3182</v>
      </c>
      <c r="P103">
        <f t="shared" si="2"/>
        <v>45084</v>
      </c>
      <c r="Q103">
        <f>--(COUNTIF($A$2:A103,A103)=1)</f>
        <v>1</v>
      </c>
      <c r="R103" t="str">
        <f t="shared" si="3"/>
        <v/>
      </c>
    </row>
    <row r="104" spans="1:18">
      <c r="A104" t="s">
        <v>3432</v>
      </c>
      <c r="B104" t="s">
        <v>3320</v>
      </c>
      <c r="C104" t="s">
        <v>3433</v>
      </c>
      <c r="D104" t="s">
        <v>3237</v>
      </c>
      <c r="E104" t="s">
        <v>3280</v>
      </c>
      <c r="F104" t="s">
        <v>3220</v>
      </c>
      <c r="G104" t="s">
        <v>2924</v>
      </c>
      <c r="H104" s="28">
        <v>44952</v>
      </c>
      <c r="I104">
        <v>11.71</v>
      </c>
      <c r="J104">
        <v>4</v>
      </c>
      <c r="K104" t="s">
        <v>3123</v>
      </c>
      <c r="L104" t="s">
        <v>3201</v>
      </c>
      <c r="M104" t="s">
        <v>3188</v>
      </c>
      <c r="O104" t="s">
        <v>3182</v>
      </c>
      <c r="P104">
        <f t="shared" si="2"/>
        <v>44952</v>
      </c>
      <c r="Q104">
        <f>--(COUNTIF($A$2:A104,A104)=1)</f>
        <v>1</v>
      </c>
      <c r="R104">
        <f t="shared" si="3"/>
        <v>11.71</v>
      </c>
    </row>
    <row r="105" spans="1:18">
      <c r="A105" t="s">
        <v>3434</v>
      </c>
      <c r="B105" t="s">
        <v>655</v>
      </c>
      <c r="C105" t="s">
        <v>3098</v>
      </c>
      <c r="D105" t="s">
        <v>3174</v>
      </c>
      <c r="E105" t="s">
        <v>3166</v>
      </c>
      <c r="F105" t="s">
        <v>3167</v>
      </c>
      <c r="G105" t="s">
        <v>1760</v>
      </c>
      <c r="H105" s="28">
        <v>45456</v>
      </c>
      <c r="I105">
        <v>83.25</v>
      </c>
      <c r="J105">
        <v>24</v>
      </c>
      <c r="K105" t="s">
        <v>3123</v>
      </c>
      <c r="L105" t="s">
        <v>3231</v>
      </c>
      <c r="M105" t="s">
        <v>3169</v>
      </c>
      <c r="N105">
        <v>3.2</v>
      </c>
      <c r="O105" t="s">
        <v>3170</v>
      </c>
      <c r="P105">
        <f t="shared" si="2"/>
        <v>45453</v>
      </c>
      <c r="Q105">
        <f>--(COUNTIF($A$2:A105,A105)=1)</f>
        <v>1</v>
      </c>
      <c r="R105">
        <f t="shared" si="3"/>
        <v>83.25</v>
      </c>
    </row>
    <row r="106" spans="1:18">
      <c r="A106" t="s">
        <v>3435</v>
      </c>
      <c r="B106" t="s">
        <v>3436</v>
      </c>
      <c r="C106" t="s">
        <v>3098</v>
      </c>
      <c r="D106" t="s">
        <v>3240</v>
      </c>
      <c r="E106" t="s">
        <v>3194</v>
      </c>
      <c r="F106" t="s">
        <v>3167</v>
      </c>
      <c r="G106" t="s">
        <v>671</v>
      </c>
      <c r="H106" s="28"/>
      <c r="J106">
        <v>72</v>
      </c>
      <c r="K106" t="s">
        <v>3098</v>
      </c>
      <c r="L106" t="s">
        <v>3437</v>
      </c>
      <c r="M106" t="s">
        <v>3188</v>
      </c>
      <c r="O106" t="s">
        <v>3123</v>
      </c>
      <c r="P106">
        <f t="shared" si="2"/>
        <v>45005</v>
      </c>
      <c r="Q106">
        <f>--(COUNTIF($A$2:A106,A106)=1)</f>
        <v>1</v>
      </c>
      <c r="R106" t="str">
        <f t="shared" si="3"/>
        <v/>
      </c>
    </row>
    <row r="107" spans="1:18">
      <c r="A107" t="s">
        <v>3438</v>
      </c>
      <c r="B107" t="s">
        <v>3439</v>
      </c>
      <c r="C107" t="s">
        <v>3098</v>
      </c>
      <c r="D107" t="s">
        <v>3196</v>
      </c>
      <c r="E107" t="s">
        <v>3166</v>
      </c>
      <c r="F107" t="s">
        <v>3167</v>
      </c>
      <c r="G107" t="s">
        <v>2409</v>
      </c>
      <c r="H107" s="28">
        <v>45516</v>
      </c>
      <c r="I107">
        <v>76.319999999999993</v>
      </c>
      <c r="J107">
        <v>24</v>
      </c>
      <c r="K107" t="s">
        <v>3123</v>
      </c>
      <c r="L107" t="s">
        <v>3271</v>
      </c>
      <c r="M107" t="s">
        <v>3177</v>
      </c>
      <c r="O107" t="s">
        <v>3170</v>
      </c>
      <c r="P107">
        <f t="shared" si="2"/>
        <v>45513</v>
      </c>
      <c r="Q107">
        <f>--(COUNTIF($A$2:A107,A107)=1)</f>
        <v>1</v>
      </c>
      <c r="R107">
        <f t="shared" si="3"/>
        <v>76.319999999999993</v>
      </c>
    </row>
    <row r="108" spans="1:18">
      <c r="A108" t="s">
        <v>3440</v>
      </c>
      <c r="B108" t="s">
        <v>3441</v>
      </c>
      <c r="C108" t="s">
        <v>3098</v>
      </c>
      <c r="D108" t="s">
        <v>3185</v>
      </c>
      <c r="E108" t="s">
        <v>3194</v>
      </c>
      <c r="F108" t="s">
        <v>3180</v>
      </c>
      <c r="G108" t="s">
        <v>3442</v>
      </c>
      <c r="H108" s="28"/>
      <c r="J108">
        <v>72</v>
      </c>
      <c r="K108" t="s">
        <v>3098</v>
      </c>
      <c r="L108" t="s">
        <v>3437</v>
      </c>
      <c r="M108" t="s">
        <v>3188</v>
      </c>
      <c r="O108" t="s">
        <v>3213</v>
      </c>
      <c r="P108">
        <f t="shared" si="2"/>
        <v>44643</v>
      </c>
      <c r="Q108">
        <f>--(COUNTIF($A$2:A108,A108)=1)</f>
        <v>1</v>
      </c>
      <c r="R108" t="str">
        <f t="shared" si="3"/>
        <v/>
      </c>
    </row>
    <row r="109" spans="1:18">
      <c r="A109" t="s">
        <v>3443</v>
      </c>
      <c r="B109" t="s">
        <v>2507</v>
      </c>
      <c r="C109" t="s">
        <v>3444</v>
      </c>
      <c r="D109" t="s">
        <v>3165</v>
      </c>
      <c r="E109" t="s">
        <v>3194</v>
      </c>
      <c r="F109" t="s">
        <v>3167</v>
      </c>
      <c r="G109" t="s">
        <v>2600</v>
      </c>
      <c r="H109" s="28">
        <v>45141</v>
      </c>
      <c r="I109">
        <v>166.26</v>
      </c>
      <c r="J109">
        <v>72</v>
      </c>
      <c r="K109" t="s">
        <v>3123</v>
      </c>
      <c r="L109" t="s">
        <v>3192</v>
      </c>
      <c r="M109" t="s">
        <v>3177</v>
      </c>
      <c r="N109">
        <v>3.5</v>
      </c>
      <c r="O109" t="s">
        <v>3170</v>
      </c>
      <c r="P109">
        <f t="shared" si="2"/>
        <v>45135</v>
      </c>
      <c r="Q109">
        <f>--(COUNTIF($A$2:A109,A109)=1)</f>
        <v>1</v>
      </c>
      <c r="R109">
        <f t="shared" si="3"/>
        <v>166.26</v>
      </c>
    </row>
    <row r="110" spans="1:18">
      <c r="A110" t="s">
        <v>3445</v>
      </c>
      <c r="B110" t="s">
        <v>945</v>
      </c>
      <c r="C110" t="s">
        <v>3446</v>
      </c>
      <c r="D110" t="s">
        <v>3185</v>
      </c>
      <c r="E110" t="s">
        <v>3166</v>
      </c>
      <c r="F110" t="s">
        <v>3180</v>
      </c>
      <c r="G110" t="s">
        <v>926</v>
      </c>
      <c r="H110" s="28"/>
      <c r="J110">
        <v>24</v>
      </c>
      <c r="K110" t="s">
        <v>3098</v>
      </c>
      <c r="L110" t="s">
        <v>3176</v>
      </c>
      <c r="M110" t="s">
        <v>3177</v>
      </c>
      <c r="O110" t="s">
        <v>3182</v>
      </c>
      <c r="P110">
        <f t="shared" si="2"/>
        <v>45577</v>
      </c>
      <c r="Q110">
        <f>--(COUNTIF($A$2:A110,A110)=1)</f>
        <v>1</v>
      </c>
      <c r="R110" t="str">
        <f t="shared" si="3"/>
        <v/>
      </c>
    </row>
    <row r="111" spans="1:18">
      <c r="A111" t="s">
        <v>3447</v>
      </c>
      <c r="B111" t="s">
        <v>1072</v>
      </c>
      <c r="C111" t="s">
        <v>3098</v>
      </c>
      <c r="D111" t="s">
        <v>3237</v>
      </c>
      <c r="E111" t="s">
        <v>3166</v>
      </c>
      <c r="F111" t="s">
        <v>3167</v>
      </c>
      <c r="G111" t="s">
        <v>3448</v>
      </c>
      <c r="H111" s="28">
        <v>44584</v>
      </c>
      <c r="I111">
        <v>14.25</v>
      </c>
      <c r="J111">
        <v>24</v>
      </c>
      <c r="K111" t="s">
        <v>3124</v>
      </c>
      <c r="L111" t="s">
        <v>3221</v>
      </c>
      <c r="M111" t="s">
        <v>3188</v>
      </c>
      <c r="O111" t="s">
        <v>3170</v>
      </c>
      <c r="P111">
        <f t="shared" si="2"/>
        <v>44584</v>
      </c>
      <c r="Q111">
        <f>--(COUNTIF($A$2:A111,A111)=1)</f>
        <v>1</v>
      </c>
      <c r="R111">
        <f t="shared" si="3"/>
        <v>14.25</v>
      </c>
    </row>
    <row r="112" spans="1:18">
      <c r="A112" t="s">
        <v>3449</v>
      </c>
      <c r="B112" t="s">
        <v>3450</v>
      </c>
      <c r="C112" t="s">
        <v>3098</v>
      </c>
      <c r="D112" t="s">
        <v>3165</v>
      </c>
      <c r="E112" t="s">
        <v>3175</v>
      </c>
      <c r="F112" t="s">
        <v>3167</v>
      </c>
      <c r="G112" t="s">
        <v>480</v>
      </c>
      <c r="H112" s="28">
        <v>45497</v>
      </c>
      <c r="I112">
        <v>13.3</v>
      </c>
      <c r="J112">
        <v>8</v>
      </c>
      <c r="K112" t="s">
        <v>3123</v>
      </c>
      <c r="L112" t="s">
        <v>3307</v>
      </c>
      <c r="M112" t="s">
        <v>3202</v>
      </c>
      <c r="N112">
        <v>2.2999999999999998</v>
      </c>
      <c r="O112" t="s">
        <v>3170</v>
      </c>
      <c r="P112">
        <f t="shared" si="2"/>
        <v>45497</v>
      </c>
      <c r="Q112">
        <f>--(COUNTIF($A$2:A112,A112)=1)</f>
        <v>1</v>
      </c>
      <c r="R112">
        <f t="shared" si="3"/>
        <v>13.3</v>
      </c>
    </row>
    <row r="113" spans="1:18">
      <c r="A113" t="s">
        <v>3451</v>
      </c>
      <c r="B113" t="s">
        <v>3452</v>
      </c>
      <c r="C113" t="s">
        <v>3098</v>
      </c>
      <c r="D113" t="s">
        <v>3237</v>
      </c>
      <c r="E113" t="s">
        <v>3166</v>
      </c>
      <c r="F113" t="s">
        <v>3167</v>
      </c>
      <c r="G113" t="s">
        <v>519</v>
      </c>
      <c r="H113" s="28">
        <v>44984</v>
      </c>
      <c r="I113">
        <v>7.78</v>
      </c>
      <c r="J113">
        <v>24</v>
      </c>
      <c r="K113" t="s">
        <v>3124</v>
      </c>
      <c r="L113" t="s">
        <v>3271</v>
      </c>
      <c r="M113" t="s">
        <v>3202</v>
      </c>
      <c r="N113">
        <v>1.8</v>
      </c>
      <c r="O113" t="s">
        <v>3123</v>
      </c>
      <c r="P113">
        <f t="shared" si="2"/>
        <v>44984</v>
      </c>
      <c r="Q113">
        <f>--(COUNTIF($A$2:A113,A113)=1)</f>
        <v>1</v>
      </c>
      <c r="R113">
        <f t="shared" si="3"/>
        <v>7.78</v>
      </c>
    </row>
    <row r="114" spans="1:18">
      <c r="A114" t="s">
        <v>3453</v>
      </c>
      <c r="B114" t="s">
        <v>3454</v>
      </c>
      <c r="C114" t="s">
        <v>3455</v>
      </c>
      <c r="D114" t="s">
        <v>3227</v>
      </c>
      <c r="E114" t="s">
        <v>3166</v>
      </c>
      <c r="F114" t="s">
        <v>3180</v>
      </c>
      <c r="G114" t="s">
        <v>676</v>
      </c>
      <c r="H114" s="28"/>
      <c r="J114">
        <v>24</v>
      </c>
      <c r="K114" t="s">
        <v>3098</v>
      </c>
      <c r="L114" t="s">
        <v>3225</v>
      </c>
      <c r="M114" t="s">
        <v>3177</v>
      </c>
      <c r="O114" t="s">
        <v>3123</v>
      </c>
      <c r="P114">
        <f t="shared" si="2"/>
        <v>45481</v>
      </c>
      <c r="Q114">
        <f>--(COUNTIF($A$2:A114,A114)=1)</f>
        <v>1</v>
      </c>
      <c r="R114" t="str">
        <f t="shared" si="3"/>
        <v/>
      </c>
    </row>
    <row r="115" spans="1:18">
      <c r="A115" t="s">
        <v>3456</v>
      </c>
      <c r="B115" t="s">
        <v>3457</v>
      </c>
      <c r="C115" t="s">
        <v>3458</v>
      </c>
      <c r="D115" t="s">
        <v>3227</v>
      </c>
      <c r="E115" t="s">
        <v>3166</v>
      </c>
      <c r="F115" t="s">
        <v>3167</v>
      </c>
      <c r="G115" t="s">
        <v>3459</v>
      </c>
      <c r="H115" s="28">
        <v>45095</v>
      </c>
      <c r="I115">
        <v>40.32</v>
      </c>
      <c r="J115">
        <v>24</v>
      </c>
      <c r="K115" t="s">
        <v>3123</v>
      </c>
      <c r="L115" t="s">
        <v>3176</v>
      </c>
      <c r="M115" t="s">
        <v>3188</v>
      </c>
      <c r="O115" t="s">
        <v>3213</v>
      </c>
      <c r="P115">
        <f t="shared" si="2"/>
        <v>45094</v>
      </c>
      <c r="Q115">
        <f>--(COUNTIF($A$2:A115,A115)=1)</f>
        <v>1</v>
      </c>
      <c r="R115">
        <f t="shared" si="3"/>
        <v>40.32</v>
      </c>
    </row>
    <row r="116" spans="1:18">
      <c r="A116" t="s">
        <v>3460</v>
      </c>
      <c r="B116" t="s">
        <v>772</v>
      </c>
      <c r="C116" t="s">
        <v>3461</v>
      </c>
      <c r="D116" t="s">
        <v>3227</v>
      </c>
      <c r="E116" t="s">
        <v>3194</v>
      </c>
      <c r="F116" t="s">
        <v>3180</v>
      </c>
      <c r="G116" t="s">
        <v>3462</v>
      </c>
      <c r="H116" s="28"/>
      <c r="J116">
        <v>72</v>
      </c>
      <c r="K116" t="s">
        <v>3098</v>
      </c>
      <c r="L116" t="s">
        <v>3271</v>
      </c>
      <c r="M116" t="s">
        <v>3177</v>
      </c>
      <c r="O116" t="s">
        <v>3123</v>
      </c>
      <c r="P116">
        <f t="shared" si="2"/>
        <v>45713</v>
      </c>
      <c r="Q116">
        <f>--(COUNTIF($A$2:A116,A116)=1)</f>
        <v>1</v>
      </c>
      <c r="R116" t="str">
        <f t="shared" si="3"/>
        <v/>
      </c>
    </row>
    <row r="117" spans="1:18">
      <c r="A117" t="s">
        <v>3463</v>
      </c>
      <c r="B117" t="s">
        <v>1636</v>
      </c>
      <c r="C117" t="s">
        <v>3464</v>
      </c>
      <c r="D117" t="s">
        <v>3251</v>
      </c>
      <c r="E117" t="s">
        <v>3166</v>
      </c>
      <c r="F117" t="s">
        <v>3228</v>
      </c>
      <c r="G117" t="s">
        <v>664</v>
      </c>
      <c r="H117" s="28"/>
      <c r="J117">
        <v>24</v>
      </c>
      <c r="K117" t="s">
        <v>3098</v>
      </c>
      <c r="L117" t="s">
        <v>3168</v>
      </c>
      <c r="M117" t="s">
        <v>3202</v>
      </c>
      <c r="O117" t="s">
        <v>3170</v>
      </c>
      <c r="P117">
        <f t="shared" si="2"/>
        <v>44933</v>
      </c>
      <c r="Q117">
        <f>--(COUNTIF($A$2:A117,A117)=1)</f>
        <v>1</v>
      </c>
      <c r="R117" t="str">
        <f t="shared" si="3"/>
        <v/>
      </c>
    </row>
    <row r="118" spans="1:18">
      <c r="A118" t="s">
        <v>3465</v>
      </c>
      <c r="B118" t="s">
        <v>506</v>
      </c>
      <c r="C118" t="s">
        <v>3466</v>
      </c>
      <c r="D118" t="s">
        <v>3251</v>
      </c>
      <c r="E118" t="s">
        <v>3175</v>
      </c>
      <c r="F118" t="s">
        <v>3167</v>
      </c>
      <c r="G118" t="s">
        <v>1173</v>
      </c>
      <c r="H118" s="28"/>
      <c r="J118">
        <v>8</v>
      </c>
      <c r="K118" t="s">
        <v>3098</v>
      </c>
      <c r="L118" t="s">
        <v>3268</v>
      </c>
      <c r="M118" t="s">
        <v>3202</v>
      </c>
      <c r="O118" t="s">
        <v>3260</v>
      </c>
      <c r="P118">
        <f t="shared" si="2"/>
        <v>45143</v>
      </c>
      <c r="Q118">
        <f>--(COUNTIF($A$2:A118,A118)=1)</f>
        <v>1</v>
      </c>
      <c r="R118" t="str">
        <f t="shared" si="3"/>
        <v/>
      </c>
    </row>
    <row r="119" spans="1:18">
      <c r="A119" t="s">
        <v>3467</v>
      </c>
      <c r="B119" t="s">
        <v>3257</v>
      </c>
      <c r="C119" t="s">
        <v>3098</v>
      </c>
      <c r="D119" t="s">
        <v>3237</v>
      </c>
      <c r="E119" t="s">
        <v>3194</v>
      </c>
      <c r="F119" t="s">
        <v>3180</v>
      </c>
      <c r="G119" t="s">
        <v>746</v>
      </c>
      <c r="H119" s="28"/>
      <c r="J119">
        <v>72</v>
      </c>
      <c r="K119" t="s">
        <v>3098</v>
      </c>
      <c r="L119" t="s">
        <v>3218</v>
      </c>
      <c r="M119" t="s">
        <v>3207</v>
      </c>
      <c r="O119" t="s">
        <v>3123</v>
      </c>
      <c r="P119">
        <f t="shared" si="2"/>
        <v>44788</v>
      </c>
      <c r="Q119">
        <f>--(COUNTIF($A$2:A119,A119)=1)</f>
        <v>1</v>
      </c>
      <c r="R119" t="str">
        <f t="shared" si="3"/>
        <v/>
      </c>
    </row>
    <row r="120" spans="1:18">
      <c r="A120" t="s">
        <v>3468</v>
      </c>
      <c r="B120" t="s">
        <v>326</v>
      </c>
      <c r="C120" t="s">
        <v>3469</v>
      </c>
      <c r="D120" t="s">
        <v>3240</v>
      </c>
      <c r="E120" t="s">
        <v>3280</v>
      </c>
      <c r="F120" t="s">
        <v>3167</v>
      </c>
      <c r="G120" t="s">
        <v>1315</v>
      </c>
      <c r="H120" s="28">
        <v>44883</v>
      </c>
      <c r="I120">
        <v>3.74</v>
      </c>
      <c r="J120">
        <v>4</v>
      </c>
      <c r="K120" t="s">
        <v>3124</v>
      </c>
      <c r="L120" t="s">
        <v>3437</v>
      </c>
      <c r="M120" t="s">
        <v>3207</v>
      </c>
      <c r="N120">
        <v>2</v>
      </c>
      <c r="O120" t="s">
        <v>3189</v>
      </c>
      <c r="P120">
        <f t="shared" si="2"/>
        <v>44883</v>
      </c>
      <c r="Q120">
        <f>--(COUNTIF($A$2:A120,A120)=1)</f>
        <v>1</v>
      </c>
      <c r="R120">
        <f t="shared" si="3"/>
        <v>3.74</v>
      </c>
    </row>
    <row r="121" spans="1:18">
      <c r="A121" t="s">
        <v>3470</v>
      </c>
      <c r="B121" t="s">
        <v>3471</v>
      </c>
      <c r="C121" t="s">
        <v>3098</v>
      </c>
      <c r="D121" t="s">
        <v>3200</v>
      </c>
      <c r="E121" t="s">
        <v>3175</v>
      </c>
      <c r="F121" t="s">
        <v>3167</v>
      </c>
      <c r="G121" t="s">
        <v>593</v>
      </c>
      <c r="H121" s="28">
        <v>45427</v>
      </c>
      <c r="I121">
        <v>24.53</v>
      </c>
      <c r="J121">
        <v>8</v>
      </c>
      <c r="K121" t="s">
        <v>3123</v>
      </c>
      <c r="L121" t="s">
        <v>3098</v>
      </c>
      <c r="M121" t="s">
        <v>3188</v>
      </c>
      <c r="N121">
        <v>1.4</v>
      </c>
      <c r="O121" t="s">
        <v>3170</v>
      </c>
      <c r="P121">
        <f t="shared" si="2"/>
        <v>45426</v>
      </c>
      <c r="Q121">
        <f>--(COUNTIF($A$2:A121,A121)=1)</f>
        <v>1</v>
      </c>
      <c r="R121">
        <f t="shared" si="3"/>
        <v>24.53</v>
      </c>
    </row>
    <row r="122" spans="1:18">
      <c r="A122" t="s">
        <v>3472</v>
      </c>
      <c r="B122" t="s">
        <v>1884</v>
      </c>
      <c r="C122" t="s">
        <v>3473</v>
      </c>
      <c r="D122" t="s">
        <v>3165</v>
      </c>
      <c r="E122" t="s">
        <v>3194</v>
      </c>
      <c r="F122" t="s">
        <v>3167</v>
      </c>
      <c r="G122" t="s">
        <v>1205</v>
      </c>
      <c r="H122" s="28">
        <v>45688</v>
      </c>
      <c r="I122">
        <v>50.08</v>
      </c>
      <c r="J122">
        <v>72</v>
      </c>
      <c r="K122" t="s">
        <v>3124</v>
      </c>
      <c r="L122" t="s">
        <v>3248</v>
      </c>
      <c r="M122" t="s">
        <v>3169</v>
      </c>
      <c r="N122">
        <v>1</v>
      </c>
      <c r="O122" t="s">
        <v>3124</v>
      </c>
      <c r="P122">
        <f t="shared" si="2"/>
        <v>45686</v>
      </c>
      <c r="Q122">
        <f>--(COUNTIF($A$2:A122,A122)=1)</f>
        <v>1</v>
      </c>
      <c r="R122">
        <f t="shared" si="3"/>
        <v>50.08</v>
      </c>
    </row>
    <row r="123" spans="1:18">
      <c r="A123" t="s">
        <v>3474</v>
      </c>
      <c r="B123" t="s">
        <v>2158</v>
      </c>
      <c r="C123" t="s">
        <v>3475</v>
      </c>
      <c r="D123" t="s">
        <v>3185</v>
      </c>
      <c r="E123" t="s">
        <v>3175</v>
      </c>
      <c r="F123" t="s">
        <v>3220</v>
      </c>
      <c r="G123" t="s">
        <v>1723</v>
      </c>
      <c r="H123" s="28">
        <v>44619</v>
      </c>
      <c r="I123">
        <v>22</v>
      </c>
      <c r="J123">
        <v>8</v>
      </c>
      <c r="K123" t="s">
        <v>3123</v>
      </c>
      <c r="L123" t="s">
        <v>3351</v>
      </c>
      <c r="M123" t="s">
        <v>3177</v>
      </c>
      <c r="O123" t="s">
        <v>3170</v>
      </c>
      <c r="P123">
        <f t="shared" si="2"/>
        <v>44619</v>
      </c>
      <c r="Q123">
        <f>--(COUNTIF($A$2:A123,A123)=1)</f>
        <v>1</v>
      </c>
      <c r="R123">
        <f t="shared" si="3"/>
        <v>22</v>
      </c>
    </row>
    <row r="124" spans="1:18">
      <c r="A124" t="s">
        <v>3476</v>
      </c>
      <c r="B124" t="s">
        <v>3477</v>
      </c>
      <c r="C124" t="s">
        <v>3478</v>
      </c>
      <c r="D124" t="s">
        <v>3227</v>
      </c>
      <c r="E124" t="s">
        <v>3166</v>
      </c>
      <c r="F124" t="s">
        <v>3167</v>
      </c>
      <c r="G124" t="s">
        <v>1272</v>
      </c>
      <c r="H124" s="28">
        <v>45652</v>
      </c>
      <c r="I124">
        <v>71.27</v>
      </c>
      <c r="J124">
        <v>24</v>
      </c>
      <c r="K124" t="s">
        <v>3123</v>
      </c>
      <c r="L124" t="s">
        <v>3271</v>
      </c>
      <c r="M124" t="s">
        <v>3202</v>
      </c>
      <c r="N124">
        <v>3</v>
      </c>
      <c r="O124" t="s">
        <v>3182</v>
      </c>
      <c r="P124">
        <f t="shared" si="2"/>
        <v>45650</v>
      </c>
      <c r="Q124">
        <f>--(COUNTIF($A$2:A124,A124)=1)</f>
        <v>1</v>
      </c>
      <c r="R124">
        <f t="shared" si="3"/>
        <v>71.27</v>
      </c>
    </row>
    <row r="125" spans="1:18">
      <c r="A125" t="s">
        <v>3479</v>
      </c>
      <c r="B125" t="s">
        <v>3480</v>
      </c>
      <c r="C125" t="s">
        <v>3098</v>
      </c>
      <c r="D125" t="s">
        <v>3200</v>
      </c>
      <c r="E125" t="s">
        <v>3194</v>
      </c>
      <c r="F125" t="s">
        <v>3180</v>
      </c>
      <c r="G125" t="s">
        <v>3481</v>
      </c>
      <c r="H125" s="28"/>
      <c r="J125">
        <v>72</v>
      </c>
      <c r="K125" t="s">
        <v>3098</v>
      </c>
      <c r="L125" t="s">
        <v>3098</v>
      </c>
      <c r="M125" t="s">
        <v>3202</v>
      </c>
      <c r="O125" t="s">
        <v>3170</v>
      </c>
      <c r="P125">
        <f t="shared" si="2"/>
        <v>45619</v>
      </c>
      <c r="Q125">
        <f>--(COUNTIF($A$2:A125,A125)=1)</f>
        <v>1</v>
      </c>
      <c r="R125" t="str">
        <f t="shared" si="3"/>
        <v/>
      </c>
    </row>
    <row r="126" spans="1:18">
      <c r="A126" t="s">
        <v>3482</v>
      </c>
      <c r="B126" t="s">
        <v>3483</v>
      </c>
      <c r="C126" t="s">
        <v>3098</v>
      </c>
      <c r="D126" t="s">
        <v>3240</v>
      </c>
      <c r="E126" t="s">
        <v>3194</v>
      </c>
      <c r="F126" t="s">
        <v>3220</v>
      </c>
      <c r="G126" t="s">
        <v>436</v>
      </c>
      <c r="H126" s="28">
        <v>45258</v>
      </c>
      <c r="I126">
        <v>35.31</v>
      </c>
      <c r="J126">
        <v>72</v>
      </c>
      <c r="K126" t="s">
        <v>3124</v>
      </c>
      <c r="L126" t="s">
        <v>3168</v>
      </c>
      <c r="M126" t="s">
        <v>3188</v>
      </c>
      <c r="N126">
        <v>4.4000000000000004</v>
      </c>
      <c r="O126" t="s">
        <v>3124</v>
      </c>
      <c r="P126">
        <f t="shared" si="2"/>
        <v>45257</v>
      </c>
      <c r="Q126">
        <f>--(COUNTIF($A$2:A126,A126)=1)</f>
        <v>1</v>
      </c>
      <c r="R126">
        <f t="shared" si="3"/>
        <v>35.31</v>
      </c>
    </row>
    <row r="127" spans="1:18">
      <c r="A127" t="s">
        <v>3484</v>
      </c>
      <c r="B127" t="s">
        <v>276</v>
      </c>
      <c r="C127" t="s">
        <v>3098</v>
      </c>
      <c r="D127" t="s">
        <v>3196</v>
      </c>
      <c r="E127" t="s">
        <v>3175</v>
      </c>
      <c r="F127" t="s">
        <v>3167</v>
      </c>
      <c r="G127" t="s">
        <v>625</v>
      </c>
      <c r="H127" s="28">
        <v>45590</v>
      </c>
      <c r="I127">
        <v>15.58</v>
      </c>
      <c r="J127">
        <v>8</v>
      </c>
      <c r="K127" t="s">
        <v>3123</v>
      </c>
      <c r="L127" t="s">
        <v>3244</v>
      </c>
      <c r="M127" t="s">
        <v>3169</v>
      </c>
      <c r="O127" t="s">
        <v>3189</v>
      </c>
      <c r="P127">
        <f t="shared" si="2"/>
        <v>45590</v>
      </c>
      <c r="Q127">
        <f>--(COUNTIF($A$2:A127,A127)=1)</f>
        <v>1</v>
      </c>
      <c r="R127">
        <f t="shared" si="3"/>
        <v>15.58</v>
      </c>
    </row>
    <row r="128" spans="1:18">
      <c r="A128" t="s">
        <v>3485</v>
      </c>
      <c r="B128" t="s">
        <v>3314</v>
      </c>
      <c r="C128" t="s">
        <v>3098</v>
      </c>
      <c r="D128" t="s">
        <v>3251</v>
      </c>
      <c r="E128" t="s">
        <v>3166</v>
      </c>
      <c r="F128" t="s">
        <v>3167</v>
      </c>
      <c r="G128" t="s">
        <v>3486</v>
      </c>
      <c r="H128" s="28">
        <v>45546</v>
      </c>
      <c r="I128">
        <v>32.82</v>
      </c>
      <c r="J128">
        <v>24</v>
      </c>
      <c r="K128" t="s">
        <v>3123</v>
      </c>
      <c r="L128" t="s">
        <v>3268</v>
      </c>
      <c r="M128" t="s">
        <v>3207</v>
      </c>
      <c r="N128">
        <v>1.7</v>
      </c>
      <c r="O128" t="s">
        <v>3182</v>
      </c>
      <c r="P128">
        <f t="shared" si="2"/>
        <v>45545</v>
      </c>
      <c r="Q128">
        <f>--(COUNTIF($A$2:A128,A128)=1)</f>
        <v>1</v>
      </c>
      <c r="R128">
        <f t="shared" si="3"/>
        <v>32.82</v>
      </c>
    </row>
    <row r="129" spans="1:18">
      <c r="A129" t="s">
        <v>3487</v>
      </c>
      <c r="B129" t="s">
        <v>3488</v>
      </c>
      <c r="C129" t="s">
        <v>3489</v>
      </c>
      <c r="D129" t="s">
        <v>3200</v>
      </c>
      <c r="E129" t="s">
        <v>3175</v>
      </c>
      <c r="F129" t="s">
        <v>3228</v>
      </c>
      <c r="G129" t="s">
        <v>3490</v>
      </c>
      <c r="H129" s="28"/>
      <c r="J129">
        <v>8</v>
      </c>
      <c r="K129" t="s">
        <v>3098</v>
      </c>
      <c r="L129" t="s">
        <v>3231</v>
      </c>
      <c r="M129" t="s">
        <v>3207</v>
      </c>
      <c r="O129" t="s">
        <v>3213</v>
      </c>
      <c r="P129">
        <f t="shared" si="2"/>
        <v>45536</v>
      </c>
      <c r="Q129">
        <f>--(COUNTIF($A$2:A129,A129)=1)</f>
        <v>1</v>
      </c>
      <c r="R129" t="str">
        <f t="shared" si="3"/>
        <v/>
      </c>
    </row>
    <row r="130" spans="1:18">
      <c r="A130" t="s">
        <v>3491</v>
      </c>
      <c r="B130" t="s">
        <v>3492</v>
      </c>
      <c r="C130" t="s">
        <v>3493</v>
      </c>
      <c r="D130" t="s">
        <v>3251</v>
      </c>
      <c r="E130" t="s">
        <v>3175</v>
      </c>
      <c r="F130" t="s">
        <v>3220</v>
      </c>
      <c r="G130" t="s">
        <v>188</v>
      </c>
      <c r="H130" s="28">
        <v>44892</v>
      </c>
      <c r="I130">
        <v>25.86</v>
      </c>
      <c r="J130">
        <v>8</v>
      </c>
      <c r="K130" t="s">
        <v>3123</v>
      </c>
      <c r="L130" t="s">
        <v>3218</v>
      </c>
      <c r="M130" t="s">
        <v>3177</v>
      </c>
      <c r="N130">
        <v>2.1</v>
      </c>
      <c r="O130" t="s">
        <v>3178</v>
      </c>
      <c r="P130">
        <f t="shared" ref="P130:P193" si="4">IFERROR(DATEVALUE(G130),IFERROR(DATE(RIGHT(G130,4),MID(G130,4,2),LEFT(G130,2)),""))</f>
        <v>44891</v>
      </c>
      <c r="Q130">
        <f>--(COUNTIF($A$2:A130,A130)=1)</f>
        <v>1</v>
      </c>
      <c r="R130">
        <f t="shared" ref="R130:R193" si="5">IF(AND(Q130=1,I130&lt;&gt;"",ISNUMBER(I130),I130&gt;=0),I130,"")</f>
        <v>25.86</v>
      </c>
    </row>
    <row r="131" spans="1:18">
      <c r="A131" t="s">
        <v>3494</v>
      </c>
      <c r="B131" t="s">
        <v>1701</v>
      </c>
      <c r="C131" t="s">
        <v>3098</v>
      </c>
      <c r="D131" t="s">
        <v>3185</v>
      </c>
      <c r="E131" t="s">
        <v>3166</v>
      </c>
      <c r="F131" t="s">
        <v>3180</v>
      </c>
      <c r="G131" t="s">
        <v>3495</v>
      </c>
      <c r="H131" s="28"/>
      <c r="J131">
        <v>24</v>
      </c>
      <c r="K131" t="s">
        <v>3098</v>
      </c>
      <c r="L131" t="s">
        <v>3268</v>
      </c>
      <c r="M131" t="s">
        <v>3188</v>
      </c>
      <c r="O131" t="s">
        <v>3124</v>
      </c>
      <c r="P131">
        <f t="shared" si="4"/>
        <v>44826</v>
      </c>
      <c r="Q131">
        <f>--(COUNTIF($A$2:A131,A131)=1)</f>
        <v>1</v>
      </c>
      <c r="R131" t="str">
        <f t="shared" si="5"/>
        <v/>
      </c>
    </row>
    <row r="132" spans="1:18">
      <c r="A132" t="s">
        <v>3496</v>
      </c>
      <c r="B132" t="s">
        <v>1660</v>
      </c>
      <c r="C132" t="s">
        <v>3497</v>
      </c>
      <c r="D132" t="s">
        <v>3174</v>
      </c>
      <c r="E132" t="s">
        <v>3166</v>
      </c>
      <c r="F132" t="s">
        <v>3180</v>
      </c>
      <c r="G132" t="s">
        <v>703</v>
      </c>
      <c r="H132" s="28"/>
      <c r="J132">
        <v>24</v>
      </c>
      <c r="K132" t="s">
        <v>3098</v>
      </c>
      <c r="L132" t="s">
        <v>3206</v>
      </c>
      <c r="M132" t="s">
        <v>3169</v>
      </c>
      <c r="O132" t="s">
        <v>3189</v>
      </c>
      <c r="P132">
        <f t="shared" si="4"/>
        <v>44815</v>
      </c>
      <c r="Q132">
        <f>--(COUNTIF($A$2:A132,A132)=1)</f>
        <v>1</v>
      </c>
      <c r="R132" t="str">
        <f t="shared" si="5"/>
        <v/>
      </c>
    </row>
    <row r="133" spans="1:18">
      <c r="A133" t="s">
        <v>3498</v>
      </c>
      <c r="B133" t="s">
        <v>1693</v>
      </c>
      <c r="C133" t="s">
        <v>3098</v>
      </c>
      <c r="D133" t="s">
        <v>3251</v>
      </c>
      <c r="E133" t="s">
        <v>3194</v>
      </c>
      <c r="F133" t="s">
        <v>3167</v>
      </c>
      <c r="G133" t="s">
        <v>992</v>
      </c>
      <c r="H133" s="28"/>
      <c r="J133">
        <v>72</v>
      </c>
      <c r="K133" t="s">
        <v>3098</v>
      </c>
      <c r="L133" t="s">
        <v>3225</v>
      </c>
      <c r="M133" t="s">
        <v>3177</v>
      </c>
      <c r="O133" t="s">
        <v>3189</v>
      </c>
      <c r="P133">
        <f t="shared" si="4"/>
        <v>44808</v>
      </c>
      <c r="Q133">
        <f>--(COUNTIF($A$2:A133,A133)=1)</f>
        <v>1</v>
      </c>
      <c r="R133" t="str">
        <f t="shared" si="5"/>
        <v/>
      </c>
    </row>
    <row r="134" spans="1:18">
      <c r="A134" t="s">
        <v>3499</v>
      </c>
      <c r="B134" t="s">
        <v>3500</v>
      </c>
      <c r="C134" t="s">
        <v>3501</v>
      </c>
      <c r="D134" t="s">
        <v>3200</v>
      </c>
      <c r="E134" t="s">
        <v>3166</v>
      </c>
      <c r="F134" t="s">
        <v>3180</v>
      </c>
      <c r="G134" t="s">
        <v>3502</v>
      </c>
      <c r="H134" s="28"/>
      <c r="J134">
        <v>24</v>
      </c>
      <c r="K134" t="s">
        <v>3098</v>
      </c>
      <c r="L134" t="s">
        <v>3181</v>
      </c>
      <c r="M134" t="s">
        <v>3188</v>
      </c>
      <c r="O134" t="s">
        <v>3123</v>
      </c>
      <c r="P134">
        <f t="shared" si="4"/>
        <v>44604</v>
      </c>
      <c r="Q134">
        <f>--(COUNTIF($A$2:A134,A134)=1)</f>
        <v>1</v>
      </c>
      <c r="R134" t="str">
        <f t="shared" si="5"/>
        <v/>
      </c>
    </row>
    <row r="135" spans="1:18">
      <c r="A135" t="s">
        <v>3503</v>
      </c>
      <c r="B135" t="s">
        <v>3504</v>
      </c>
      <c r="C135" t="s">
        <v>3098</v>
      </c>
      <c r="D135" t="s">
        <v>3196</v>
      </c>
      <c r="E135" t="s">
        <v>3175</v>
      </c>
      <c r="F135" t="s">
        <v>3167</v>
      </c>
      <c r="G135" t="s">
        <v>1709</v>
      </c>
      <c r="H135" s="28">
        <v>44994</v>
      </c>
      <c r="I135">
        <v>18.760000000000002</v>
      </c>
      <c r="J135">
        <v>8</v>
      </c>
      <c r="K135" t="s">
        <v>3123</v>
      </c>
      <c r="L135" t="s">
        <v>3302</v>
      </c>
      <c r="M135" t="s">
        <v>3202</v>
      </c>
      <c r="N135">
        <v>1.9</v>
      </c>
      <c r="O135" t="s">
        <v>3260</v>
      </c>
      <c r="P135">
        <f t="shared" si="4"/>
        <v>44994</v>
      </c>
      <c r="Q135">
        <f>--(COUNTIF($A$2:A135,A135)=1)</f>
        <v>1</v>
      </c>
      <c r="R135">
        <f t="shared" si="5"/>
        <v>18.760000000000002</v>
      </c>
    </row>
    <row r="136" spans="1:18">
      <c r="A136" t="s">
        <v>3505</v>
      </c>
      <c r="B136" t="s">
        <v>3506</v>
      </c>
      <c r="C136" t="s">
        <v>3507</v>
      </c>
      <c r="D136" t="s">
        <v>3196</v>
      </c>
      <c r="E136" t="s">
        <v>3194</v>
      </c>
      <c r="F136" t="s">
        <v>3180</v>
      </c>
      <c r="G136" t="s">
        <v>240</v>
      </c>
      <c r="H136" s="28"/>
      <c r="J136">
        <v>72</v>
      </c>
      <c r="K136" t="s">
        <v>3098</v>
      </c>
      <c r="L136" t="s">
        <v>3265</v>
      </c>
      <c r="M136" t="s">
        <v>3202</v>
      </c>
      <c r="O136" t="s">
        <v>3182</v>
      </c>
      <c r="P136">
        <f t="shared" si="4"/>
        <v>44612</v>
      </c>
      <c r="Q136">
        <f>--(COUNTIF($A$2:A136,A136)=1)</f>
        <v>1</v>
      </c>
      <c r="R136" t="str">
        <f t="shared" si="5"/>
        <v/>
      </c>
    </row>
    <row r="137" spans="1:18">
      <c r="A137" t="s">
        <v>3508</v>
      </c>
      <c r="B137" t="s">
        <v>529</v>
      </c>
      <c r="C137" t="s">
        <v>3098</v>
      </c>
      <c r="D137" t="s">
        <v>3165</v>
      </c>
      <c r="E137" t="s">
        <v>3194</v>
      </c>
      <c r="F137" t="s">
        <v>3220</v>
      </c>
      <c r="G137" t="s">
        <v>3509</v>
      </c>
      <c r="H137" s="28">
        <v>45128</v>
      </c>
      <c r="I137">
        <v>59.65</v>
      </c>
      <c r="J137">
        <v>72</v>
      </c>
      <c r="K137" t="s">
        <v>3124</v>
      </c>
      <c r="L137" t="s">
        <v>3209</v>
      </c>
      <c r="M137" t="s">
        <v>3202</v>
      </c>
      <c r="N137">
        <v>2.1</v>
      </c>
      <c r="O137" t="s">
        <v>3123</v>
      </c>
      <c r="P137">
        <f t="shared" si="4"/>
        <v>45126</v>
      </c>
      <c r="Q137">
        <f>--(COUNTIF($A$2:A137,A137)=1)</f>
        <v>1</v>
      </c>
      <c r="R137">
        <f t="shared" si="5"/>
        <v>59.65</v>
      </c>
    </row>
    <row r="138" spans="1:18">
      <c r="A138" t="s">
        <v>3510</v>
      </c>
      <c r="B138" t="s">
        <v>3511</v>
      </c>
      <c r="C138" t="s">
        <v>3098</v>
      </c>
      <c r="D138" t="s">
        <v>3227</v>
      </c>
      <c r="E138" t="s">
        <v>3166</v>
      </c>
      <c r="F138" t="s">
        <v>3167</v>
      </c>
      <c r="G138" t="s">
        <v>2685</v>
      </c>
      <c r="H138" s="28">
        <v>44734</v>
      </c>
      <c r="I138">
        <v>62.36</v>
      </c>
      <c r="J138">
        <v>24</v>
      </c>
      <c r="K138" t="s">
        <v>3123</v>
      </c>
      <c r="L138" t="s">
        <v>3229</v>
      </c>
      <c r="M138" t="s">
        <v>3202</v>
      </c>
      <c r="N138">
        <v>2.4</v>
      </c>
      <c r="O138" t="s">
        <v>3213</v>
      </c>
      <c r="P138">
        <f t="shared" si="4"/>
        <v>44732</v>
      </c>
      <c r="Q138">
        <f>--(COUNTIF($A$2:A138,A138)=1)</f>
        <v>1</v>
      </c>
      <c r="R138">
        <f t="shared" si="5"/>
        <v>62.36</v>
      </c>
    </row>
    <row r="139" spans="1:18">
      <c r="A139" t="s">
        <v>3512</v>
      </c>
      <c r="B139" t="s">
        <v>3513</v>
      </c>
      <c r="C139" t="s">
        <v>3514</v>
      </c>
      <c r="D139" t="s">
        <v>3227</v>
      </c>
      <c r="E139" t="s">
        <v>3166</v>
      </c>
      <c r="F139" t="s">
        <v>3167</v>
      </c>
      <c r="G139" t="s">
        <v>3515</v>
      </c>
      <c r="H139" s="28"/>
      <c r="J139">
        <v>24</v>
      </c>
      <c r="K139" t="s">
        <v>3098</v>
      </c>
      <c r="L139" t="s">
        <v>3098</v>
      </c>
      <c r="M139" t="s">
        <v>3169</v>
      </c>
      <c r="O139" t="s">
        <v>3170</v>
      </c>
      <c r="P139">
        <f t="shared" si="4"/>
        <v>44814</v>
      </c>
      <c r="Q139">
        <f>--(COUNTIF($A$2:A139,A139)=1)</f>
        <v>1</v>
      </c>
      <c r="R139" t="str">
        <f t="shared" si="5"/>
        <v/>
      </c>
    </row>
    <row r="140" spans="1:18">
      <c r="A140" t="s">
        <v>3516</v>
      </c>
      <c r="B140" t="s">
        <v>1914</v>
      </c>
      <c r="C140" t="s">
        <v>3098</v>
      </c>
      <c r="D140" t="s">
        <v>3251</v>
      </c>
      <c r="E140" t="s">
        <v>3175</v>
      </c>
      <c r="F140" t="s">
        <v>3167</v>
      </c>
      <c r="G140" t="s">
        <v>1259</v>
      </c>
      <c r="H140" s="28">
        <v>44861</v>
      </c>
      <c r="I140">
        <v>20.56</v>
      </c>
      <c r="J140">
        <v>8</v>
      </c>
      <c r="K140" t="s">
        <v>3123</v>
      </c>
      <c r="L140" t="s">
        <v>3265</v>
      </c>
      <c r="M140" t="s">
        <v>3177</v>
      </c>
      <c r="N140">
        <v>3.6</v>
      </c>
      <c r="O140" t="s">
        <v>3260</v>
      </c>
      <c r="P140">
        <f t="shared" si="4"/>
        <v>44861</v>
      </c>
      <c r="Q140">
        <f>--(COUNTIF($A$2:A140,A140)=1)</f>
        <v>1</v>
      </c>
      <c r="R140">
        <f t="shared" si="5"/>
        <v>20.56</v>
      </c>
    </row>
    <row r="141" spans="1:18">
      <c r="A141" t="s">
        <v>3517</v>
      </c>
      <c r="B141" t="s">
        <v>2449</v>
      </c>
      <c r="C141" t="s">
        <v>3518</v>
      </c>
      <c r="D141" t="s">
        <v>3240</v>
      </c>
      <c r="E141" t="s">
        <v>3280</v>
      </c>
      <c r="F141" t="s">
        <v>3167</v>
      </c>
      <c r="G141" t="s">
        <v>1134</v>
      </c>
      <c r="H141" s="28"/>
      <c r="J141">
        <v>4</v>
      </c>
      <c r="K141" t="s">
        <v>3098</v>
      </c>
      <c r="L141" t="s">
        <v>3098</v>
      </c>
      <c r="M141" t="s">
        <v>3202</v>
      </c>
      <c r="O141" t="s">
        <v>3123</v>
      </c>
      <c r="P141">
        <f t="shared" si="4"/>
        <v>44811</v>
      </c>
      <c r="Q141">
        <f>--(COUNTIF($A$2:A141,A141)=1)</f>
        <v>1</v>
      </c>
      <c r="R141" t="str">
        <f t="shared" si="5"/>
        <v/>
      </c>
    </row>
    <row r="142" spans="1:18">
      <c r="A142" t="s">
        <v>3519</v>
      </c>
      <c r="B142" t="s">
        <v>2274</v>
      </c>
      <c r="C142" t="s">
        <v>3098</v>
      </c>
      <c r="D142" t="s">
        <v>3196</v>
      </c>
      <c r="E142" t="s">
        <v>3166</v>
      </c>
      <c r="F142" t="s">
        <v>3167</v>
      </c>
      <c r="G142" t="s">
        <v>752</v>
      </c>
      <c r="H142" s="28">
        <v>45496</v>
      </c>
      <c r="I142">
        <v>15.34</v>
      </c>
      <c r="J142">
        <v>24</v>
      </c>
      <c r="K142" t="s">
        <v>3124</v>
      </c>
      <c r="L142" t="s">
        <v>3176</v>
      </c>
      <c r="M142" t="s">
        <v>3207</v>
      </c>
      <c r="N142">
        <v>3.9</v>
      </c>
      <c r="O142" t="s">
        <v>3170</v>
      </c>
      <c r="P142">
        <f t="shared" si="4"/>
        <v>45496</v>
      </c>
      <c r="Q142">
        <f>--(COUNTIF($A$2:A142,A142)=1)</f>
        <v>1</v>
      </c>
      <c r="R142">
        <f t="shared" si="5"/>
        <v>15.34</v>
      </c>
    </row>
    <row r="143" spans="1:18">
      <c r="A143" t="s">
        <v>3520</v>
      </c>
      <c r="B143" t="s">
        <v>3521</v>
      </c>
      <c r="C143" t="s">
        <v>3522</v>
      </c>
      <c r="D143" t="s">
        <v>3196</v>
      </c>
      <c r="E143" t="s">
        <v>3194</v>
      </c>
      <c r="F143" t="s">
        <v>3167</v>
      </c>
      <c r="G143" t="s">
        <v>3523</v>
      </c>
      <c r="H143" s="28">
        <v>45322</v>
      </c>
      <c r="I143">
        <v>179.1</v>
      </c>
      <c r="J143">
        <v>72</v>
      </c>
      <c r="K143" t="s">
        <v>3123</v>
      </c>
      <c r="L143" t="s">
        <v>3398</v>
      </c>
      <c r="M143" t="s">
        <v>3177</v>
      </c>
      <c r="O143" t="s">
        <v>3189</v>
      </c>
      <c r="P143">
        <f t="shared" si="4"/>
        <v>45315</v>
      </c>
      <c r="Q143">
        <f>--(COUNTIF($A$2:A143,A143)=1)</f>
        <v>1</v>
      </c>
      <c r="R143">
        <f t="shared" si="5"/>
        <v>179.1</v>
      </c>
    </row>
    <row r="144" spans="1:18">
      <c r="A144" t="s">
        <v>3524</v>
      </c>
      <c r="B144" t="s">
        <v>1354</v>
      </c>
      <c r="C144" t="s">
        <v>3525</v>
      </c>
      <c r="D144" t="s">
        <v>3185</v>
      </c>
      <c r="E144" t="s">
        <v>3280</v>
      </c>
      <c r="F144" t="s">
        <v>3167</v>
      </c>
      <c r="G144" t="s">
        <v>353</v>
      </c>
      <c r="H144" s="28">
        <v>45272</v>
      </c>
      <c r="I144">
        <v>11.32</v>
      </c>
      <c r="J144">
        <v>4</v>
      </c>
      <c r="K144" t="s">
        <v>3123</v>
      </c>
      <c r="L144" t="s">
        <v>3354</v>
      </c>
      <c r="M144" t="s">
        <v>3207</v>
      </c>
      <c r="N144">
        <v>2.2000000000000002</v>
      </c>
      <c r="O144" t="s">
        <v>3189</v>
      </c>
      <c r="P144">
        <f t="shared" si="4"/>
        <v>45272</v>
      </c>
      <c r="Q144">
        <f>--(COUNTIF($A$2:A144,A144)=1)</f>
        <v>1</v>
      </c>
      <c r="R144">
        <f t="shared" si="5"/>
        <v>11.32</v>
      </c>
    </row>
    <row r="145" spans="1:18">
      <c r="A145" t="s">
        <v>3526</v>
      </c>
      <c r="B145" t="s">
        <v>3527</v>
      </c>
      <c r="C145" t="s">
        <v>3098</v>
      </c>
      <c r="D145" t="s">
        <v>3174</v>
      </c>
      <c r="E145" t="s">
        <v>3175</v>
      </c>
      <c r="F145" t="s">
        <v>3167</v>
      </c>
      <c r="G145" t="s">
        <v>1233</v>
      </c>
      <c r="H145" s="28">
        <v>44737</v>
      </c>
      <c r="I145">
        <v>4.74</v>
      </c>
      <c r="J145">
        <v>8</v>
      </c>
      <c r="K145" t="s">
        <v>3124</v>
      </c>
      <c r="L145" t="s">
        <v>3318</v>
      </c>
      <c r="M145" t="s">
        <v>3188</v>
      </c>
      <c r="O145" t="s">
        <v>3260</v>
      </c>
      <c r="P145">
        <f t="shared" si="4"/>
        <v>44737</v>
      </c>
      <c r="Q145">
        <f>--(COUNTIF($A$2:A145,A145)=1)</f>
        <v>1</v>
      </c>
      <c r="R145">
        <f t="shared" si="5"/>
        <v>4.74</v>
      </c>
    </row>
    <row r="146" spans="1:18">
      <c r="A146" t="s">
        <v>3528</v>
      </c>
      <c r="B146" t="s">
        <v>3529</v>
      </c>
      <c r="C146" t="s">
        <v>3530</v>
      </c>
      <c r="D146" t="s">
        <v>3200</v>
      </c>
      <c r="E146" t="s">
        <v>3166</v>
      </c>
      <c r="F146" t="s">
        <v>3167</v>
      </c>
      <c r="G146" t="s">
        <v>864</v>
      </c>
      <c r="H146" s="28"/>
      <c r="J146">
        <v>24</v>
      </c>
      <c r="K146" t="s">
        <v>3098</v>
      </c>
      <c r="L146" t="s">
        <v>3318</v>
      </c>
      <c r="M146" t="s">
        <v>3207</v>
      </c>
      <c r="O146" t="s">
        <v>3213</v>
      </c>
      <c r="P146">
        <f t="shared" si="4"/>
        <v>45303</v>
      </c>
      <c r="Q146">
        <f>--(COUNTIF($A$2:A146,A146)=1)</f>
        <v>1</v>
      </c>
      <c r="R146" t="str">
        <f t="shared" si="5"/>
        <v/>
      </c>
    </row>
    <row r="147" spans="1:18">
      <c r="A147" t="s">
        <v>3531</v>
      </c>
      <c r="B147" t="s">
        <v>3532</v>
      </c>
      <c r="C147" t="s">
        <v>3098</v>
      </c>
      <c r="D147" t="s">
        <v>3240</v>
      </c>
      <c r="E147" t="s">
        <v>3194</v>
      </c>
      <c r="F147" t="s">
        <v>3167</v>
      </c>
      <c r="G147" t="s">
        <v>1180</v>
      </c>
      <c r="H147" s="28">
        <v>45547</v>
      </c>
      <c r="I147">
        <v>219.1</v>
      </c>
      <c r="J147">
        <v>72</v>
      </c>
      <c r="K147" t="s">
        <v>3123</v>
      </c>
      <c r="L147" t="s">
        <v>3437</v>
      </c>
      <c r="M147" t="s">
        <v>3207</v>
      </c>
      <c r="N147">
        <v>3</v>
      </c>
      <c r="O147" t="s">
        <v>3170</v>
      </c>
      <c r="P147">
        <f t="shared" si="4"/>
        <v>45538</v>
      </c>
      <c r="Q147">
        <f>--(COUNTIF($A$2:A147,A147)=1)</f>
        <v>1</v>
      </c>
      <c r="R147">
        <f t="shared" si="5"/>
        <v>219.1</v>
      </c>
    </row>
    <row r="148" spans="1:18">
      <c r="A148" t="s">
        <v>3533</v>
      </c>
      <c r="B148" t="s">
        <v>3534</v>
      </c>
      <c r="C148" t="s">
        <v>3098</v>
      </c>
      <c r="D148" t="s">
        <v>3200</v>
      </c>
      <c r="E148" t="s">
        <v>3175</v>
      </c>
      <c r="F148" t="s">
        <v>3167</v>
      </c>
      <c r="G148" t="s">
        <v>1134</v>
      </c>
      <c r="H148" s="28">
        <v>44811</v>
      </c>
      <c r="I148">
        <v>13.36</v>
      </c>
      <c r="J148">
        <v>8</v>
      </c>
      <c r="K148" t="s">
        <v>3123</v>
      </c>
      <c r="L148" t="s">
        <v>3181</v>
      </c>
      <c r="M148" t="s">
        <v>3169</v>
      </c>
      <c r="N148">
        <v>3.3</v>
      </c>
      <c r="O148" t="s">
        <v>3123</v>
      </c>
      <c r="P148">
        <f t="shared" si="4"/>
        <v>44811</v>
      </c>
      <c r="Q148">
        <f>--(COUNTIF($A$2:A148,A148)=1)</f>
        <v>1</v>
      </c>
      <c r="R148">
        <f t="shared" si="5"/>
        <v>13.36</v>
      </c>
    </row>
    <row r="149" spans="1:18">
      <c r="A149" t="s">
        <v>3535</v>
      </c>
      <c r="B149" t="s">
        <v>1652</v>
      </c>
      <c r="C149" t="s">
        <v>3098</v>
      </c>
      <c r="D149" t="s">
        <v>3185</v>
      </c>
      <c r="E149" t="s">
        <v>3194</v>
      </c>
      <c r="F149" t="s">
        <v>3167</v>
      </c>
      <c r="G149" t="s">
        <v>586</v>
      </c>
      <c r="H149" s="28">
        <v>45056</v>
      </c>
      <c r="I149">
        <v>100.18</v>
      </c>
      <c r="J149">
        <v>72</v>
      </c>
      <c r="K149" t="s">
        <v>3123</v>
      </c>
      <c r="L149" t="s">
        <v>3201</v>
      </c>
      <c r="M149" t="s">
        <v>3202</v>
      </c>
      <c r="N149">
        <v>2.9</v>
      </c>
      <c r="O149" t="s">
        <v>3189</v>
      </c>
      <c r="P149">
        <f t="shared" si="4"/>
        <v>45052</v>
      </c>
      <c r="Q149">
        <f>--(COUNTIF($A$2:A149,A149)=1)</f>
        <v>1</v>
      </c>
      <c r="R149">
        <f t="shared" si="5"/>
        <v>100.18</v>
      </c>
    </row>
    <row r="150" spans="1:18">
      <c r="A150" t="s">
        <v>3536</v>
      </c>
      <c r="B150" t="s">
        <v>995</v>
      </c>
      <c r="C150" t="s">
        <v>3098</v>
      </c>
      <c r="D150" t="s">
        <v>3174</v>
      </c>
      <c r="E150" t="s">
        <v>3175</v>
      </c>
      <c r="F150" t="s">
        <v>3167</v>
      </c>
      <c r="G150" t="s">
        <v>1611</v>
      </c>
      <c r="H150" s="28">
        <v>45620</v>
      </c>
      <c r="I150">
        <v>2</v>
      </c>
      <c r="J150">
        <v>8</v>
      </c>
      <c r="K150" t="s">
        <v>3124</v>
      </c>
      <c r="L150" t="s">
        <v>3218</v>
      </c>
      <c r="M150" t="s">
        <v>3202</v>
      </c>
      <c r="N150">
        <v>4.8</v>
      </c>
      <c r="O150" t="s">
        <v>3189</v>
      </c>
      <c r="P150">
        <f t="shared" si="4"/>
        <v>45620</v>
      </c>
      <c r="Q150">
        <f>--(COUNTIF($A$2:A150,A150)=1)</f>
        <v>1</v>
      </c>
      <c r="R150">
        <f t="shared" si="5"/>
        <v>2</v>
      </c>
    </row>
    <row r="151" spans="1:18">
      <c r="A151" t="s">
        <v>3537</v>
      </c>
      <c r="B151" t="s">
        <v>3046</v>
      </c>
      <c r="C151" t="s">
        <v>3098</v>
      </c>
      <c r="D151" t="s">
        <v>3196</v>
      </c>
      <c r="E151" t="s">
        <v>3194</v>
      </c>
      <c r="F151" t="s">
        <v>3220</v>
      </c>
      <c r="G151" t="s">
        <v>2156</v>
      </c>
      <c r="H151" s="28">
        <v>44711</v>
      </c>
      <c r="I151">
        <v>192.48</v>
      </c>
      <c r="J151">
        <v>72</v>
      </c>
      <c r="K151" t="s">
        <v>3123</v>
      </c>
      <c r="L151" t="s">
        <v>3221</v>
      </c>
      <c r="M151" t="s">
        <v>3207</v>
      </c>
      <c r="O151" t="s">
        <v>3182</v>
      </c>
      <c r="P151">
        <f t="shared" si="4"/>
        <v>44703</v>
      </c>
      <c r="Q151">
        <f>--(COUNTIF($A$2:A151,A151)=1)</f>
        <v>1</v>
      </c>
      <c r="R151">
        <f t="shared" si="5"/>
        <v>192.48</v>
      </c>
    </row>
    <row r="152" spans="1:18">
      <c r="A152" t="s">
        <v>3538</v>
      </c>
      <c r="B152" t="s">
        <v>1747</v>
      </c>
      <c r="C152" t="s">
        <v>3098</v>
      </c>
      <c r="D152" t="s">
        <v>3196</v>
      </c>
      <c r="E152" t="s">
        <v>3166</v>
      </c>
      <c r="F152" t="s">
        <v>3180</v>
      </c>
      <c r="G152" t="s">
        <v>3539</v>
      </c>
      <c r="H152" s="28"/>
      <c r="J152">
        <v>24</v>
      </c>
      <c r="K152" t="s">
        <v>3098</v>
      </c>
      <c r="L152" t="s">
        <v>3254</v>
      </c>
      <c r="M152" t="s">
        <v>3207</v>
      </c>
      <c r="O152" t="s">
        <v>3260</v>
      </c>
      <c r="P152">
        <f t="shared" si="4"/>
        <v>44592</v>
      </c>
      <c r="Q152">
        <f>--(COUNTIF($A$2:A152,A152)=1)</f>
        <v>1</v>
      </c>
      <c r="R152" t="str">
        <f t="shared" si="5"/>
        <v/>
      </c>
    </row>
    <row r="153" spans="1:18">
      <c r="A153" t="s">
        <v>3540</v>
      </c>
      <c r="B153" t="s">
        <v>3541</v>
      </c>
      <c r="C153" t="s">
        <v>3098</v>
      </c>
      <c r="D153" t="s">
        <v>3227</v>
      </c>
      <c r="E153" t="s">
        <v>3166</v>
      </c>
      <c r="F153" t="s">
        <v>3167</v>
      </c>
      <c r="G153" t="s">
        <v>270</v>
      </c>
      <c r="H153" s="28">
        <v>44797</v>
      </c>
      <c r="I153">
        <v>49.87</v>
      </c>
      <c r="J153">
        <v>24</v>
      </c>
      <c r="K153" t="s">
        <v>3123</v>
      </c>
      <c r="L153" t="s">
        <v>3187</v>
      </c>
      <c r="M153" t="s">
        <v>3169</v>
      </c>
      <c r="N153">
        <v>1.2</v>
      </c>
      <c r="O153" t="s">
        <v>3123</v>
      </c>
      <c r="P153">
        <f t="shared" si="4"/>
        <v>44795</v>
      </c>
      <c r="Q153">
        <f>--(COUNTIF($A$2:A153,A153)=1)</f>
        <v>1</v>
      </c>
      <c r="R153">
        <f t="shared" si="5"/>
        <v>49.87</v>
      </c>
    </row>
    <row r="154" spans="1:18">
      <c r="A154" t="s">
        <v>3542</v>
      </c>
      <c r="B154" t="s">
        <v>3527</v>
      </c>
      <c r="C154" t="s">
        <v>3543</v>
      </c>
      <c r="D154" t="s">
        <v>3174</v>
      </c>
      <c r="E154" t="s">
        <v>3175</v>
      </c>
      <c r="F154" t="s">
        <v>3167</v>
      </c>
      <c r="G154" t="s">
        <v>3544</v>
      </c>
      <c r="H154" s="28">
        <v>44909</v>
      </c>
      <c r="I154">
        <v>23.2</v>
      </c>
      <c r="J154">
        <v>8</v>
      </c>
      <c r="K154" t="s">
        <v>3123</v>
      </c>
      <c r="L154" t="s">
        <v>3098</v>
      </c>
      <c r="M154" t="s">
        <v>3177</v>
      </c>
      <c r="N154">
        <v>2.9</v>
      </c>
      <c r="O154" t="s">
        <v>3123</v>
      </c>
      <c r="P154">
        <f t="shared" si="4"/>
        <v>44909</v>
      </c>
      <c r="Q154">
        <f>--(COUNTIF($A$2:A154,A154)=1)</f>
        <v>1</v>
      </c>
      <c r="R154">
        <f t="shared" si="5"/>
        <v>23.2</v>
      </c>
    </row>
    <row r="155" spans="1:18">
      <c r="A155" t="s">
        <v>3545</v>
      </c>
      <c r="B155" t="s">
        <v>3546</v>
      </c>
      <c r="C155" t="s">
        <v>3547</v>
      </c>
      <c r="D155" t="s">
        <v>3165</v>
      </c>
      <c r="E155" t="s">
        <v>3166</v>
      </c>
      <c r="F155" t="s">
        <v>3180</v>
      </c>
      <c r="G155" t="s">
        <v>3548</v>
      </c>
      <c r="H155" s="28"/>
      <c r="J155">
        <v>24</v>
      </c>
      <c r="K155" t="s">
        <v>3098</v>
      </c>
      <c r="L155" t="s">
        <v>3212</v>
      </c>
      <c r="M155" t="s">
        <v>3169</v>
      </c>
      <c r="O155" t="s">
        <v>3189</v>
      </c>
      <c r="P155">
        <f t="shared" si="4"/>
        <v>45716</v>
      </c>
      <c r="Q155">
        <f>--(COUNTIF($A$2:A155,A155)=1)</f>
        <v>1</v>
      </c>
      <c r="R155" t="str">
        <f t="shared" si="5"/>
        <v/>
      </c>
    </row>
    <row r="156" spans="1:18">
      <c r="A156" t="s">
        <v>3549</v>
      </c>
      <c r="B156" t="s">
        <v>462</v>
      </c>
      <c r="C156" t="s">
        <v>3098</v>
      </c>
      <c r="D156" t="s">
        <v>3227</v>
      </c>
      <c r="E156" t="s">
        <v>3175</v>
      </c>
      <c r="F156" t="s">
        <v>3167</v>
      </c>
      <c r="G156" t="s">
        <v>523</v>
      </c>
      <c r="H156" s="28">
        <v>45372</v>
      </c>
      <c r="I156">
        <v>13.07</v>
      </c>
      <c r="J156">
        <v>8</v>
      </c>
      <c r="K156" t="s">
        <v>3123</v>
      </c>
      <c r="L156" t="s">
        <v>3268</v>
      </c>
      <c r="M156" t="s">
        <v>3177</v>
      </c>
      <c r="O156" t="s">
        <v>3213</v>
      </c>
      <c r="P156">
        <f t="shared" si="4"/>
        <v>45372</v>
      </c>
      <c r="Q156">
        <f>--(COUNTIF($A$2:A156,A156)=1)</f>
        <v>1</v>
      </c>
      <c r="R156">
        <f t="shared" si="5"/>
        <v>13.07</v>
      </c>
    </row>
    <row r="157" spans="1:18">
      <c r="A157" t="s">
        <v>3550</v>
      </c>
      <c r="B157" t="s">
        <v>2242</v>
      </c>
      <c r="C157" t="s">
        <v>3551</v>
      </c>
      <c r="D157" t="s">
        <v>3196</v>
      </c>
      <c r="E157" t="s">
        <v>3166</v>
      </c>
      <c r="F157" t="s">
        <v>3167</v>
      </c>
      <c r="G157" t="s">
        <v>852</v>
      </c>
      <c r="H157" s="28">
        <v>44954</v>
      </c>
      <c r="I157">
        <v>75.02</v>
      </c>
      <c r="J157">
        <v>24</v>
      </c>
      <c r="K157" t="s">
        <v>3123</v>
      </c>
      <c r="L157" t="s">
        <v>3098</v>
      </c>
      <c r="M157" t="s">
        <v>3202</v>
      </c>
      <c r="O157" t="s">
        <v>3178</v>
      </c>
      <c r="P157">
        <f t="shared" si="4"/>
        <v>44951</v>
      </c>
      <c r="Q157">
        <f>--(COUNTIF($A$2:A157,A157)=1)</f>
        <v>1</v>
      </c>
      <c r="R157">
        <f t="shared" si="5"/>
        <v>75.02</v>
      </c>
    </row>
    <row r="158" spans="1:18">
      <c r="A158" t="s">
        <v>3552</v>
      </c>
      <c r="B158" t="s">
        <v>2224</v>
      </c>
      <c r="C158" t="s">
        <v>3553</v>
      </c>
      <c r="D158" t="s">
        <v>3196</v>
      </c>
      <c r="E158" t="s">
        <v>3194</v>
      </c>
      <c r="F158" t="s">
        <v>3220</v>
      </c>
      <c r="G158" t="s">
        <v>224</v>
      </c>
      <c r="H158" s="28">
        <v>45385</v>
      </c>
      <c r="I158">
        <v>16.3</v>
      </c>
      <c r="J158">
        <v>72</v>
      </c>
      <c r="K158" t="s">
        <v>3124</v>
      </c>
      <c r="L158" t="s">
        <v>3187</v>
      </c>
      <c r="M158" t="s">
        <v>3188</v>
      </c>
      <c r="N158">
        <v>2.9</v>
      </c>
      <c r="O158" t="s">
        <v>3170</v>
      </c>
      <c r="P158">
        <f t="shared" si="4"/>
        <v>45385</v>
      </c>
      <c r="Q158">
        <f>--(COUNTIF($A$2:A158,A158)=1)</f>
        <v>1</v>
      </c>
      <c r="R158">
        <f t="shared" si="5"/>
        <v>16.3</v>
      </c>
    </row>
    <row r="159" spans="1:18">
      <c r="A159" t="s">
        <v>3554</v>
      </c>
      <c r="B159" t="s">
        <v>2894</v>
      </c>
      <c r="C159" t="s">
        <v>3098</v>
      </c>
      <c r="D159" t="s">
        <v>3251</v>
      </c>
      <c r="E159" t="s">
        <v>3166</v>
      </c>
      <c r="F159" t="s">
        <v>3167</v>
      </c>
      <c r="G159" t="s">
        <v>1924</v>
      </c>
      <c r="H159" s="28">
        <v>45455</v>
      </c>
      <c r="I159">
        <v>0.97</v>
      </c>
      <c r="J159">
        <v>24</v>
      </c>
      <c r="K159" t="s">
        <v>3124</v>
      </c>
      <c r="L159" t="s">
        <v>3307</v>
      </c>
      <c r="M159" t="s">
        <v>3177</v>
      </c>
      <c r="N159">
        <v>2.6</v>
      </c>
      <c r="O159" t="s">
        <v>3189</v>
      </c>
      <c r="P159">
        <f t="shared" si="4"/>
        <v>45455</v>
      </c>
      <c r="Q159">
        <f>--(COUNTIF($A$2:A159,A159)=1)</f>
        <v>1</v>
      </c>
      <c r="R159">
        <f t="shared" si="5"/>
        <v>0.97</v>
      </c>
    </row>
    <row r="160" spans="1:18">
      <c r="A160" t="s">
        <v>3555</v>
      </c>
      <c r="B160" t="s">
        <v>2235</v>
      </c>
      <c r="C160" t="s">
        <v>3098</v>
      </c>
      <c r="D160" t="s">
        <v>3165</v>
      </c>
      <c r="E160" t="s">
        <v>3166</v>
      </c>
      <c r="F160" t="s">
        <v>3180</v>
      </c>
      <c r="G160" t="s">
        <v>2665</v>
      </c>
      <c r="H160" s="28"/>
      <c r="J160">
        <v>24</v>
      </c>
      <c r="K160" t="s">
        <v>3098</v>
      </c>
      <c r="L160" t="s">
        <v>3318</v>
      </c>
      <c r="M160" t="s">
        <v>3177</v>
      </c>
      <c r="O160" t="s">
        <v>3124</v>
      </c>
      <c r="P160">
        <f t="shared" si="4"/>
        <v>44626</v>
      </c>
      <c r="Q160">
        <f>--(COUNTIF($A$2:A160,A160)=1)</f>
        <v>1</v>
      </c>
      <c r="R160" t="str">
        <f t="shared" si="5"/>
        <v/>
      </c>
    </row>
    <row r="161" spans="1:18">
      <c r="A161" t="s">
        <v>3556</v>
      </c>
      <c r="B161" t="s">
        <v>381</v>
      </c>
      <c r="C161" t="s">
        <v>3098</v>
      </c>
      <c r="D161" t="s">
        <v>3240</v>
      </c>
      <c r="E161" t="s">
        <v>3194</v>
      </c>
      <c r="F161" t="s">
        <v>3167</v>
      </c>
      <c r="G161" t="s">
        <v>2260</v>
      </c>
      <c r="H161" s="28"/>
      <c r="J161">
        <v>72</v>
      </c>
      <c r="K161" t="s">
        <v>3098</v>
      </c>
      <c r="L161" t="s">
        <v>3265</v>
      </c>
      <c r="M161" t="s">
        <v>3202</v>
      </c>
      <c r="O161" t="s">
        <v>3189</v>
      </c>
      <c r="P161">
        <f t="shared" si="4"/>
        <v>44567</v>
      </c>
      <c r="Q161">
        <f>--(COUNTIF($A$2:A161,A161)=1)</f>
        <v>1</v>
      </c>
      <c r="R161" t="str">
        <f t="shared" si="5"/>
        <v/>
      </c>
    </row>
    <row r="162" spans="1:18">
      <c r="A162" t="s">
        <v>3557</v>
      </c>
      <c r="B162" t="s">
        <v>3023</v>
      </c>
      <c r="C162" t="s">
        <v>3098</v>
      </c>
      <c r="D162" t="s">
        <v>3240</v>
      </c>
      <c r="E162" t="s">
        <v>3166</v>
      </c>
      <c r="F162" t="s">
        <v>3167</v>
      </c>
      <c r="G162" t="s">
        <v>1006</v>
      </c>
      <c r="H162" s="28"/>
      <c r="J162">
        <v>24</v>
      </c>
      <c r="K162" t="s">
        <v>3098</v>
      </c>
      <c r="L162" t="s">
        <v>3307</v>
      </c>
      <c r="M162" t="s">
        <v>3188</v>
      </c>
      <c r="O162" t="s">
        <v>3260</v>
      </c>
      <c r="P162">
        <f t="shared" si="4"/>
        <v>44809</v>
      </c>
      <c r="Q162">
        <f>--(COUNTIF($A$2:A162,A162)=1)</f>
        <v>1</v>
      </c>
      <c r="R162" t="str">
        <f t="shared" si="5"/>
        <v/>
      </c>
    </row>
    <row r="163" spans="1:18">
      <c r="A163" t="s">
        <v>3558</v>
      </c>
      <c r="B163" t="s">
        <v>2669</v>
      </c>
      <c r="C163" t="s">
        <v>3559</v>
      </c>
      <c r="D163" t="s">
        <v>3185</v>
      </c>
      <c r="E163" t="s">
        <v>3166</v>
      </c>
      <c r="F163" t="s">
        <v>3228</v>
      </c>
      <c r="G163" t="s">
        <v>3069</v>
      </c>
      <c r="H163" s="28"/>
      <c r="J163">
        <v>24</v>
      </c>
      <c r="K163" t="s">
        <v>3098</v>
      </c>
      <c r="L163" t="s">
        <v>3244</v>
      </c>
      <c r="M163" t="s">
        <v>3177</v>
      </c>
      <c r="O163" t="s">
        <v>3124</v>
      </c>
      <c r="P163">
        <f t="shared" si="4"/>
        <v>44577</v>
      </c>
      <c r="Q163">
        <f>--(COUNTIF($A$2:A163,A163)=1)</f>
        <v>1</v>
      </c>
      <c r="R163" t="str">
        <f t="shared" si="5"/>
        <v/>
      </c>
    </row>
    <row r="164" spans="1:18">
      <c r="A164" t="s">
        <v>3560</v>
      </c>
      <c r="B164" t="s">
        <v>3561</v>
      </c>
      <c r="C164" t="s">
        <v>3562</v>
      </c>
      <c r="D164" t="s">
        <v>3174</v>
      </c>
      <c r="E164" t="s">
        <v>3166</v>
      </c>
      <c r="F164" t="s">
        <v>3167</v>
      </c>
      <c r="G164" t="s">
        <v>217</v>
      </c>
      <c r="H164" s="28">
        <v>45456</v>
      </c>
      <c r="I164">
        <v>13.36</v>
      </c>
      <c r="J164">
        <v>24</v>
      </c>
      <c r="K164" t="s">
        <v>3124</v>
      </c>
      <c r="L164" t="s">
        <v>3268</v>
      </c>
      <c r="M164" t="s">
        <v>3177</v>
      </c>
      <c r="O164" t="s">
        <v>3182</v>
      </c>
      <c r="P164">
        <f t="shared" si="4"/>
        <v>45456</v>
      </c>
      <c r="Q164">
        <f>--(COUNTIF($A$2:A164,A164)=1)</f>
        <v>1</v>
      </c>
      <c r="R164">
        <f t="shared" si="5"/>
        <v>13.36</v>
      </c>
    </row>
    <row r="165" spans="1:18">
      <c r="A165" t="s">
        <v>3563</v>
      </c>
      <c r="B165" t="s">
        <v>3564</v>
      </c>
      <c r="C165" t="s">
        <v>3098</v>
      </c>
      <c r="D165" t="s">
        <v>3165</v>
      </c>
      <c r="E165" t="s">
        <v>3166</v>
      </c>
      <c r="F165" t="s">
        <v>3167</v>
      </c>
      <c r="G165" t="s">
        <v>3565</v>
      </c>
      <c r="H165" s="28">
        <v>44687</v>
      </c>
      <c r="I165">
        <v>58.1</v>
      </c>
      <c r="J165">
        <v>24</v>
      </c>
      <c r="K165" t="s">
        <v>3123</v>
      </c>
      <c r="L165" t="s">
        <v>3268</v>
      </c>
      <c r="M165" t="s">
        <v>3169</v>
      </c>
      <c r="N165">
        <v>3.8</v>
      </c>
      <c r="O165" t="s">
        <v>3124</v>
      </c>
      <c r="P165">
        <f t="shared" si="4"/>
        <v>44685</v>
      </c>
      <c r="Q165">
        <f>--(COUNTIF($A$2:A165,A165)=1)</f>
        <v>1</v>
      </c>
      <c r="R165">
        <f t="shared" si="5"/>
        <v>58.1</v>
      </c>
    </row>
    <row r="166" spans="1:18">
      <c r="A166" t="s">
        <v>3566</v>
      </c>
      <c r="B166" t="s">
        <v>3567</v>
      </c>
      <c r="C166" t="s">
        <v>3568</v>
      </c>
      <c r="D166" t="s">
        <v>3240</v>
      </c>
      <c r="E166" t="s">
        <v>3166</v>
      </c>
      <c r="F166" t="s">
        <v>3167</v>
      </c>
      <c r="G166" t="s">
        <v>503</v>
      </c>
      <c r="H166" s="28">
        <v>45384</v>
      </c>
      <c r="I166">
        <v>35.869999999999997</v>
      </c>
      <c r="J166">
        <v>24</v>
      </c>
      <c r="K166" t="s">
        <v>3123</v>
      </c>
      <c r="L166" t="s">
        <v>3198</v>
      </c>
      <c r="M166" t="s">
        <v>3169</v>
      </c>
      <c r="N166">
        <v>1.8</v>
      </c>
      <c r="O166" t="s">
        <v>3170</v>
      </c>
      <c r="P166">
        <f t="shared" si="4"/>
        <v>45383</v>
      </c>
      <c r="Q166">
        <f>--(COUNTIF($A$2:A166,A166)=1)</f>
        <v>1</v>
      </c>
      <c r="R166">
        <f t="shared" si="5"/>
        <v>35.869999999999997</v>
      </c>
    </row>
    <row r="167" spans="1:18">
      <c r="A167" t="s">
        <v>3569</v>
      </c>
      <c r="B167" t="s">
        <v>3570</v>
      </c>
      <c r="C167" t="s">
        <v>3098</v>
      </c>
      <c r="D167" t="s">
        <v>3196</v>
      </c>
      <c r="E167" t="s">
        <v>3194</v>
      </c>
      <c r="F167" t="s">
        <v>3167</v>
      </c>
      <c r="G167" t="s">
        <v>872</v>
      </c>
      <c r="H167" s="28">
        <v>45353</v>
      </c>
      <c r="I167">
        <v>92.87</v>
      </c>
      <c r="J167">
        <v>72</v>
      </c>
      <c r="K167" t="s">
        <v>3123</v>
      </c>
      <c r="L167" t="s">
        <v>3098</v>
      </c>
      <c r="M167" t="s">
        <v>3202</v>
      </c>
      <c r="O167" t="s">
        <v>3182</v>
      </c>
      <c r="P167">
        <f t="shared" si="4"/>
        <v>45350</v>
      </c>
      <c r="Q167">
        <f>--(COUNTIF($A$2:A167,A167)=1)</f>
        <v>1</v>
      </c>
      <c r="R167">
        <f t="shared" si="5"/>
        <v>92.87</v>
      </c>
    </row>
    <row r="168" spans="1:18">
      <c r="A168" t="s">
        <v>3571</v>
      </c>
      <c r="B168" t="s">
        <v>3572</v>
      </c>
      <c r="C168" t="s">
        <v>3098</v>
      </c>
      <c r="D168" t="s">
        <v>3185</v>
      </c>
      <c r="E168" t="s">
        <v>3175</v>
      </c>
      <c r="F168" t="s">
        <v>3167</v>
      </c>
      <c r="G168" t="s">
        <v>3573</v>
      </c>
      <c r="H168" s="28">
        <v>45227</v>
      </c>
      <c r="I168">
        <v>13.59</v>
      </c>
      <c r="J168">
        <v>8</v>
      </c>
      <c r="K168" t="s">
        <v>3123</v>
      </c>
      <c r="L168" t="s">
        <v>3098</v>
      </c>
      <c r="M168" t="s">
        <v>3169</v>
      </c>
      <c r="O168" t="s">
        <v>3213</v>
      </c>
      <c r="P168">
        <f t="shared" si="4"/>
        <v>45227</v>
      </c>
      <c r="Q168">
        <f>--(COUNTIF($A$2:A168,A168)=1)</f>
        <v>1</v>
      </c>
      <c r="R168">
        <f t="shared" si="5"/>
        <v>13.59</v>
      </c>
    </row>
    <row r="169" spans="1:18">
      <c r="A169" t="s">
        <v>3574</v>
      </c>
      <c r="B169" t="s">
        <v>573</v>
      </c>
      <c r="C169" t="s">
        <v>3098</v>
      </c>
      <c r="D169" t="s">
        <v>3227</v>
      </c>
      <c r="E169" t="s">
        <v>3166</v>
      </c>
      <c r="F169" t="s">
        <v>3228</v>
      </c>
      <c r="G169" t="s">
        <v>2651</v>
      </c>
      <c r="H169" s="28"/>
      <c r="J169">
        <v>24</v>
      </c>
      <c r="K169" t="s">
        <v>3098</v>
      </c>
      <c r="L169" t="s">
        <v>3248</v>
      </c>
      <c r="M169" t="s">
        <v>3207</v>
      </c>
      <c r="O169" t="s">
        <v>3189</v>
      </c>
      <c r="P169">
        <f t="shared" si="4"/>
        <v>45020</v>
      </c>
      <c r="Q169">
        <f>--(COUNTIF($A$2:A169,A169)=1)</f>
        <v>1</v>
      </c>
      <c r="R169" t="str">
        <f t="shared" si="5"/>
        <v/>
      </c>
    </row>
    <row r="170" spans="1:18">
      <c r="A170" t="s">
        <v>3575</v>
      </c>
      <c r="B170" t="s">
        <v>3576</v>
      </c>
      <c r="C170" t="s">
        <v>3577</v>
      </c>
      <c r="D170" t="s">
        <v>3240</v>
      </c>
      <c r="E170" t="s">
        <v>3166</v>
      </c>
      <c r="F170" t="s">
        <v>3167</v>
      </c>
      <c r="G170" t="s">
        <v>3578</v>
      </c>
      <c r="H170" s="28">
        <v>45178</v>
      </c>
      <c r="I170">
        <v>72.38</v>
      </c>
      <c r="J170">
        <v>24</v>
      </c>
      <c r="K170" t="s">
        <v>3123</v>
      </c>
      <c r="L170" t="s">
        <v>3244</v>
      </c>
      <c r="M170" t="s">
        <v>3177</v>
      </c>
      <c r="O170" t="s">
        <v>3123</v>
      </c>
      <c r="P170">
        <f t="shared" si="4"/>
        <v>45175</v>
      </c>
      <c r="Q170">
        <f>--(COUNTIF($A$2:A170,A170)=1)</f>
        <v>1</v>
      </c>
      <c r="R170">
        <f t="shared" si="5"/>
        <v>72.38</v>
      </c>
    </row>
    <row r="171" spans="1:18">
      <c r="A171" t="s">
        <v>3579</v>
      </c>
      <c r="B171" t="s">
        <v>2844</v>
      </c>
      <c r="C171" t="s">
        <v>3098</v>
      </c>
      <c r="D171" t="s">
        <v>3174</v>
      </c>
      <c r="E171" t="s">
        <v>3166</v>
      </c>
      <c r="F171" t="s">
        <v>3220</v>
      </c>
      <c r="G171" t="s">
        <v>3580</v>
      </c>
      <c r="H171" s="28">
        <v>45057</v>
      </c>
      <c r="I171">
        <v>29.69</v>
      </c>
      <c r="J171">
        <v>24</v>
      </c>
      <c r="K171" t="s">
        <v>3123</v>
      </c>
      <c r="L171" t="s">
        <v>3216</v>
      </c>
      <c r="M171" t="s">
        <v>3207</v>
      </c>
      <c r="N171">
        <v>2</v>
      </c>
      <c r="O171" t="s">
        <v>3182</v>
      </c>
      <c r="P171">
        <f t="shared" si="4"/>
        <v>45056</v>
      </c>
      <c r="Q171">
        <f>--(COUNTIF($A$2:A171,A171)=1)</f>
        <v>1</v>
      </c>
      <c r="R171">
        <f t="shared" si="5"/>
        <v>29.69</v>
      </c>
    </row>
    <row r="172" spans="1:18">
      <c r="A172" t="s">
        <v>3581</v>
      </c>
      <c r="B172" t="s">
        <v>2060</v>
      </c>
      <c r="C172" t="s">
        <v>3582</v>
      </c>
      <c r="D172" t="s">
        <v>3237</v>
      </c>
      <c r="E172" t="s">
        <v>3175</v>
      </c>
      <c r="F172" t="s">
        <v>3220</v>
      </c>
      <c r="G172" t="s">
        <v>283</v>
      </c>
      <c r="H172" s="28"/>
      <c r="J172">
        <v>8</v>
      </c>
      <c r="K172" t="s">
        <v>3098</v>
      </c>
      <c r="L172" t="s">
        <v>3229</v>
      </c>
      <c r="M172" t="s">
        <v>3202</v>
      </c>
      <c r="O172" t="s">
        <v>3170</v>
      </c>
      <c r="P172">
        <f t="shared" si="4"/>
        <v>45279</v>
      </c>
      <c r="Q172">
        <f>--(COUNTIF($A$2:A172,A172)=1)</f>
        <v>1</v>
      </c>
      <c r="R172" t="str">
        <f t="shared" si="5"/>
        <v/>
      </c>
    </row>
    <row r="173" spans="1:18">
      <c r="A173" t="s">
        <v>3583</v>
      </c>
      <c r="B173" t="s">
        <v>3584</v>
      </c>
      <c r="C173" t="s">
        <v>3098</v>
      </c>
      <c r="D173" t="s">
        <v>3185</v>
      </c>
      <c r="E173" t="s">
        <v>3175</v>
      </c>
      <c r="F173" t="s">
        <v>3167</v>
      </c>
      <c r="G173" t="s">
        <v>2113</v>
      </c>
      <c r="H173" s="28">
        <v>45636</v>
      </c>
      <c r="I173">
        <v>16.57</v>
      </c>
      <c r="J173">
        <v>8</v>
      </c>
      <c r="K173" t="s">
        <v>3123</v>
      </c>
      <c r="L173" t="s">
        <v>3187</v>
      </c>
      <c r="M173" t="s">
        <v>3177</v>
      </c>
      <c r="O173" t="s">
        <v>3182</v>
      </c>
      <c r="P173">
        <f t="shared" si="4"/>
        <v>45636</v>
      </c>
      <c r="Q173">
        <f>--(COUNTIF($A$2:A173,A173)=1)</f>
        <v>1</v>
      </c>
      <c r="R173">
        <f t="shared" si="5"/>
        <v>16.57</v>
      </c>
    </row>
    <row r="174" spans="1:18">
      <c r="A174" t="s">
        <v>3585</v>
      </c>
      <c r="B174" t="s">
        <v>3586</v>
      </c>
      <c r="C174" t="s">
        <v>3098</v>
      </c>
      <c r="D174" t="s">
        <v>3174</v>
      </c>
      <c r="E174" t="s">
        <v>3194</v>
      </c>
      <c r="F174" t="s">
        <v>3220</v>
      </c>
      <c r="G174" t="s">
        <v>216</v>
      </c>
      <c r="H174" s="28">
        <v>45379</v>
      </c>
      <c r="I174">
        <v>42.16</v>
      </c>
      <c r="J174">
        <v>72</v>
      </c>
      <c r="K174" t="s">
        <v>3124</v>
      </c>
      <c r="L174" t="s">
        <v>3209</v>
      </c>
      <c r="M174" t="s">
        <v>3169</v>
      </c>
      <c r="N174">
        <v>3</v>
      </c>
      <c r="O174" t="s">
        <v>3123</v>
      </c>
      <c r="P174">
        <f t="shared" si="4"/>
        <v>45378</v>
      </c>
      <c r="Q174">
        <f>--(COUNTIF($A$2:A174,A174)=1)</f>
        <v>1</v>
      </c>
      <c r="R174">
        <f t="shared" si="5"/>
        <v>42.16</v>
      </c>
    </row>
    <row r="175" spans="1:18">
      <c r="A175" t="s">
        <v>3587</v>
      </c>
      <c r="B175" t="s">
        <v>3588</v>
      </c>
      <c r="C175" t="s">
        <v>3098</v>
      </c>
      <c r="D175" t="s">
        <v>3227</v>
      </c>
      <c r="E175" t="s">
        <v>3166</v>
      </c>
      <c r="F175" t="s">
        <v>3180</v>
      </c>
      <c r="G175" t="s">
        <v>3589</v>
      </c>
      <c r="H175" s="28"/>
      <c r="J175">
        <v>24</v>
      </c>
      <c r="K175" t="s">
        <v>3098</v>
      </c>
      <c r="L175" t="s">
        <v>3229</v>
      </c>
      <c r="M175" t="s">
        <v>3177</v>
      </c>
      <c r="O175" t="s">
        <v>3189</v>
      </c>
      <c r="P175">
        <f t="shared" si="4"/>
        <v>45307</v>
      </c>
      <c r="Q175">
        <f>--(COUNTIF($A$2:A175,A175)=1)</f>
        <v>1</v>
      </c>
      <c r="R175" t="str">
        <f t="shared" si="5"/>
        <v/>
      </c>
    </row>
    <row r="176" spans="1:18">
      <c r="A176" t="s">
        <v>3590</v>
      </c>
      <c r="B176" t="s">
        <v>3591</v>
      </c>
      <c r="C176" t="s">
        <v>3098</v>
      </c>
      <c r="D176" t="s">
        <v>3237</v>
      </c>
      <c r="E176" t="s">
        <v>3280</v>
      </c>
      <c r="F176" t="s">
        <v>3167</v>
      </c>
      <c r="G176" t="s">
        <v>1160</v>
      </c>
      <c r="H176" s="28">
        <v>45604</v>
      </c>
      <c r="I176">
        <v>0.61</v>
      </c>
      <c r="J176">
        <v>4</v>
      </c>
      <c r="K176" t="s">
        <v>3124</v>
      </c>
      <c r="L176" t="s">
        <v>3216</v>
      </c>
      <c r="M176" t="s">
        <v>3188</v>
      </c>
      <c r="O176" t="s">
        <v>3260</v>
      </c>
      <c r="P176">
        <f t="shared" si="4"/>
        <v>45604</v>
      </c>
      <c r="Q176">
        <f>--(COUNTIF($A$2:A176,A176)=1)</f>
        <v>1</v>
      </c>
      <c r="R176">
        <f t="shared" si="5"/>
        <v>0.61</v>
      </c>
    </row>
    <row r="177" spans="1:18">
      <c r="A177" t="s">
        <v>3592</v>
      </c>
      <c r="B177" t="s">
        <v>1304</v>
      </c>
      <c r="C177" t="s">
        <v>3098</v>
      </c>
      <c r="D177" t="s">
        <v>3200</v>
      </c>
      <c r="E177" t="s">
        <v>3194</v>
      </c>
      <c r="F177" t="s">
        <v>3220</v>
      </c>
      <c r="G177" t="s">
        <v>360</v>
      </c>
      <c r="H177" s="28">
        <v>45249</v>
      </c>
      <c r="I177">
        <v>114.34</v>
      </c>
      <c r="J177">
        <v>72</v>
      </c>
      <c r="K177" t="s">
        <v>3123</v>
      </c>
      <c r="L177" t="s">
        <v>3209</v>
      </c>
      <c r="M177" t="s">
        <v>3177</v>
      </c>
      <c r="O177" t="s">
        <v>3189</v>
      </c>
      <c r="P177">
        <f t="shared" si="4"/>
        <v>45245</v>
      </c>
      <c r="Q177">
        <f>--(COUNTIF($A$2:A177,A177)=1)</f>
        <v>1</v>
      </c>
      <c r="R177">
        <f t="shared" si="5"/>
        <v>114.34</v>
      </c>
    </row>
    <row r="178" spans="1:18">
      <c r="A178" t="s">
        <v>3593</v>
      </c>
      <c r="B178" t="s">
        <v>3594</v>
      </c>
      <c r="C178" t="s">
        <v>3098</v>
      </c>
      <c r="D178" t="s">
        <v>3185</v>
      </c>
      <c r="E178" t="s">
        <v>3194</v>
      </c>
      <c r="F178" t="s">
        <v>3180</v>
      </c>
      <c r="G178" t="s">
        <v>3595</v>
      </c>
      <c r="H178" s="28"/>
      <c r="J178">
        <v>72</v>
      </c>
      <c r="K178" t="s">
        <v>3098</v>
      </c>
      <c r="L178" t="s">
        <v>3229</v>
      </c>
      <c r="M178" t="s">
        <v>3207</v>
      </c>
      <c r="O178" t="s">
        <v>3189</v>
      </c>
      <c r="P178">
        <f t="shared" si="4"/>
        <v>45436</v>
      </c>
      <c r="Q178">
        <f>--(COUNTIF($A$2:A178,A178)=1)</f>
        <v>1</v>
      </c>
      <c r="R178" t="str">
        <f t="shared" si="5"/>
        <v/>
      </c>
    </row>
    <row r="179" spans="1:18">
      <c r="A179" t="s">
        <v>3596</v>
      </c>
      <c r="B179" t="s">
        <v>338</v>
      </c>
      <c r="C179" t="s">
        <v>3597</v>
      </c>
      <c r="D179" t="s">
        <v>3240</v>
      </c>
      <c r="E179" t="s">
        <v>3280</v>
      </c>
      <c r="F179" t="s">
        <v>3167</v>
      </c>
      <c r="G179" t="s">
        <v>3598</v>
      </c>
      <c r="H179" s="28">
        <v>44613</v>
      </c>
      <c r="I179">
        <v>7.71</v>
      </c>
      <c r="J179">
        <v>4</v>
      </c>
      <c r="K179" t="s">
        <v>3123</v>
      </c>
      <c r="L179" t="s">
        <v>3221</v>
      </c>
      <c r="M179" t="s">
        <v>3188</v>
      </c>
      <c r="N179">
        <v>3.7</v>
      </c>
      <c r="O179" t="s">
        <v>3189</v>
      </c>
      <c r="P179">
        <f t="shared" si="4"/>
        <v>44613</v>
      </c>
      <c r="Q179">
        <f>--(COUNTIF($A$2:A179,A179)=1)</f>
        <v>1</v>
      </c>
      <c r="R179">
        <f t="shared" si="5"/>
        <v>7.71</v>
      </c>
    </row>
    <row r="180" spans="1:18">
      <c r="A180" t="s">
        <v>3599</v>
      </c>
      <c r="B180" t="s">
        <v>3204</v>
      </c>
      <c r="C180" t="s">
        <v>3600</v>
      </c>
      <c r="D180" t="s">
        <v>3165</v>
      </c>
      <c r="E180" t="s">
        <v>3166</v>
      </c>
      <c r="F180" t="s">
        <v>3228</v>
      </c>
      <c r="G180" t="s">
        <v>3601</v>
      </c>
      <c r="H180" s="28"/>
      <c r="J180">
        <v>24</v>
      </c>
      <c r="K180" t="s">
        <v>3098</v>
      </c>
      <c r="L180" t="s">
        <v>3187</v>
      </c>
      <c r="M180" t="s">
        <v>3207</v>
      </c>
      <c r="O180" t="s">
        <v>3170</v>
      </c>
      <c r="P180">
        <f t="shared" si="4"/>
        <v>45146</v>
      </c>
      <c r="Q180">
        <f>--(COUNTIF($A$2:A180,A180)=1)</f>
        <v>1</v>
      </c>
      <c r="R180" t="str">
        <f t="shared" si="5"/>
        <v/>
      </c>
    </row>
    <row r="181" spans="1:18">
      <c r="A181" t="s">
        <v>3602</v>
      </c>
      <c r="B181" t="s">
        <v>3436</v>
      </c>
      <c r="C181" t="s">
        <v>3603</v>
      </c>
      <c r="D181" t="s">
        <v>3240</v>
      </c>
      <c r="E181" t="s">
        <v>3175</v>
      </c>
      <c r="F181" t="s">
        <v>3167</v>
      </c>
      <c r="G181" t="s">
        <v>400</v>
      </c>
      <c r="H181" s="28">
        <v>44754</v>
      </c>
      <c r="I181">
        <v>1.52</v>
      </c>
      <c r="J181">
        <v>8</v>
      </c>
      <c r="K181" t="s">
        <v>3124</v>
      </c>
      <c r="L181" t="s">
        <v>3192</v>
      </c>
      <c r="M181" t="s">
        <v>3188</v>
      </c>
      <c r="N181">
        <v>2.6</v>
      </c>
      <c r="O181" t="s">
        <v>3170</v>
      </c>
      <c r="P181">
        <f t="shared" si="4"/>
        <v>44754</v>
      </c>
      <c r="Q181">
        <f>--(COUNTIF($A$2:A181,A181)=1)</f>
        <v>1</v>
      </c>
      <c r="R181">
        <f t="shared" si="5"/>
        <v>1.52</v>
      </c>
    </row>
    <row r="182" spans="1:18">
      <c r="A182" t="s">
        <v>3604</v>
      </c>
      <c r="B182" t="s">
        <v>3605</v>
      </c>
      <c r="C182" t="s">
        <v>3098</v>
      </c>
      <c r="D182" t="s">
        <v>3165</v>
      </c>
      <c r="E182" t="s">
        <v>3175</v>
      </c>
      <c r="F182" t="s">
        <v>3167</v>
      </c>
      <c r="G182" t="s">
        <v>819</v>
      </c>
      <c r="H182" s="28">
        <v>45341</v>
      </c>
      <c r="I182">
        <v>7.92</v>
      </c>
      <c r="J182">
        <v>8</v>
      </c>
      <c r="K182" t="s">
        <v>3124</v>
      </c>
      <c r="L182" t="s">
        <v>3218</v>
      </c>
      <c r="M182" t="s">
        <v>3207</v>
      </c>
      <c r="O182" t="s">
        <v>3123</v>
      </c>
      <c r="P182">
        <f t="shared" si="4"/>
        <v>45341</v>
      </c>
      <c r="Q182">
        <f>--(COUNTIF($A$2:A182,A182)=1)</f>
        <v>1</v>
      </c>
      <c r="R182">
        <f t="shared" si="5"/>
        <v>7.92</v>
      </c>
    </row>
    <row r="183" spans="1:18">
      <c r="A183" t="s">
        <v>3606</v>
      </c>
      <c r="B183" t="s">
        <v>871</v>
      </c>
      <c r="C183" t="s">
        <v>3607</v>
      </c>
      <c r="D183" t="s">
        <v>3174</v>
      </c>
      <c r="E183" t="s">
        <v>3166</v>
      </c>
      <c r="F183" t="s">
        <v>3220</v>
      </c>
      <c r="G183" t="s">
        <v>408</v>
      </c>
      <c r="H183" s="28">
        <v>44933</v>
      </c>
      <c r="I183">
        <v>68.84</v>
      </c>
      <c r="J183">
        <v>24</v>
      </c>
      <c r="K183" t="s">
        <v>3123</v>
      </c>
      <c r="L183" t="s">
        <v>3351</v>
      </c>
      <c r="M183" t="s">
        <v>3169</v>
      </c>
      <c r="O183" t="s">
        <v>3170</v>
      </c>
      <c r="P183">
        <f t="shared" si="4"/>
        <v>44931</v>
      </c>
      <c r="Q183">
        <f>--(COUNTIF($A$2:A183,A183)=1)</f>
        <v>1</v>
      </c>
      <c r="R183">
        <f t="shared" si="5"/>
        <v>68.84</v>
      </c>
    </row>
    <row r="184" spans="1:18">
      <c r="A184" t="s">
        <v>3608</v>
      </c>
      <c r="B184" t="s">
        <v>3609</v>
      </c>
      <c r="C184" t="s">
        <v>3098</v>
      </c>
      <c r="D184" t="s">
        <v>3227</v>
      </c>
      <c r="E184" t="s">
        <v>3194</v>
      </c>
      <c r="F184" t="s">
        <v>3167</v>
      </c>
      <c r="G184" t="s">
        <v>586</v>
      </c>
      <c r="H184" s="28">
        <v>45061</v>
      </c>
      <c r="I184">
        <v>221.49</v>
      </c>
      <c r="J184">
        <v>72</v>
      </c>
      <c r="K184" t="s">
        <v>3123</v>
      </c>
      <c r="L184" t="s">
        <v>3176</v>
      </c>
      <c r="M184" t="s">
        <v>3169</v>
      </c>
      <c r="O184" t="s">
        <v>3123</v>
      </c>
      <c r="P184">
        <f t="shared" si="4"/>
        <v>45052</v>
      </c>
      <c r="Q184">
        <f>--(COUNTIF($A$2:A184,A184)=1)</f>
        <v>1</v>
      </c>
      <c r="R184">
        <f t="shared" si="5"/>
        <v>221.49</v>
      </c>
    </row>
    <row r="185" spans="1:18">
      <c r="A185" t="s">
        <v>3610</v>
      </c>
      <c r="B185" t="s">
        <v>1722</v>
      </c>
      <c r="C185" t="s">
        <v>3098</v>
      </c>
      <c r="D185" t="s">
        <v>3200</v>
      </c>
      <c r="E185" t="s">
        <v>3194</v>
      </c>
      <c r="F185" t="s">
        <v>3167</v>
      </c>
      <c r="G185" t="s">
        <v>687</v>
      </c>
      <c r="H185" s="28">
        <v>45104</v>
      </c>
      <c r="I185">
        <v>122.32</v>
      </c>
      <c r="J185">
        <v>72</v>
      </c>
      <c r="K185" t="s">
        <v>3123</v>
      </c>
      <c r="L185" t="s">
        <v>3281</v>
      </c>
      <c r="M185" t="s">
        <v>3207</v>
      </c>
      <c r="N185">
        <v>1.7</v>
      </c>
      <c r="O185" t="s">
        <v>3123</v>
      </c>
      <c r="P185">
        <f t="shared" si="4"/>
        <v>45099</v>
      </c>
      <c r="Q185">
        <f>--(COUNTIF($A$2:A185,A185)=1)</f>
        <v>1</v>
      </c>
      <c r="R185">
        <f t="shared" si="5"/>
        <v>122.32</v>
      </c>
    </row>
    <row r="186" spans="1:18">
      <c r="A186" t="s">
        <v>3611</v>
      </c>
      <c r="B186" t="s">
        <v>1124</v>
      </c>
      <c r="C186" t="s">
        <v>3098</v>
      </c>
      <c r="D186" t="s">
        <v>3196</v>
      </c>
      <c r="E186" t="s">
        <v>3166</v>
      </c>
      <c r="F186" t="s">
        <v>3167</v>
      </c>
      <c r="G186" t="s">
        <v>1447</v>
      </c>
      <c r="H186" s="28">
        <v>45403</v>
      </c>
      <c r="I186">
        <v>28.98</v>
      </c>
      <c r="J186">
        <v>24</v>
      </c>
      <c r="K186" t="s">
        <v>3123</v>
      </c>
      <c r="L186" t="s">
        <v>3098</v>
      </c>
      <c r="M186" t="s">
        <v>3177</v>
      </c>
      <c r="O186" t="s">
        <v>3213</v>
      </c>
      <c r="P186">
        <f t="shared" si="4"/>
        <v>45402</v>
      </c>
      <c r="Q186">
        <f>--(COUNTIF($A$2:A186,A186)=1)</f>
        <v>1</v>
      </c>
      <c r="R186">
        <f t="shared" si="5"/>
        <v>28.98</v>
      </c>
    </row>
    <row r="187" spans="1:18">
      <c r="A187" t="s">
        <v>3612</v>
      </c>
      <c r="B187" t="s">
        <v>3613</v>
      </c>
      <c r="C187" t="s">
        <v>3614</v>
      </c>
      <c r="D187" t="s">
        <v>3185</v>
      </c>
      <c r="E187" t="s">
        <v>3166</v>
      </c>
      <c r="F187" t="s">
        <v>3228</v>
      </c>
      <c r="G187" t="s">
        <v>1332</v>
      </c>
      <c r="H187" s="28"/>
      <c r="J187">
        <v>24</v>
      </c>
      <c r="K187" t="s">
        <v>3098</v>
      </c>
      <c r="L187" t="s">
        <v>3265</v>
      </c>
      <c r="M187" t="s">
        <v>3202</v>
      </c>
      <c r="O187" t="s">
        <v>3123</v>
      </c>
      <c r="P187">
        <f t="shared" si="4"/>
        <v>44827</v>
      </c>
      <c r="Q187">
        <f>--(COUNTIF($A$2:A187,A187)=1)</f>
        <v>1</v>
      </c>
      <c r="R187" t="str">
        <f t="shared" si="5"/>
        <v/>
      </c>
    </row>
    <row r="188" spans="1:18">
      <c r="A188" t="s">
        <v>3615</v>
      </c>
      <c r="B188" t="s">
        <v>3616</v>
      </c>
      <c r="C188" t="s">
        <v>3617</v>
      </c>
      <c r="D188" t="s">
        <v>3237</v>
      </c>
      <c r="E188" t="s">
        <v>3194</v>
      </c>
      <c r="F188" t="s">
        <v>3167</v>
      </c>
      <c r="G188" t="s">
        <v>3618</v>
      </c>
      <c r="H188" s="28">
        <v>45070</v>
      </c>
      <c r="I188">
        <v>91.07</v>
      </c>
      <c r="J188">
        <v>72</v>
      </c>
      <c r="K188" t="s">
        <v>3123</v>
      </c>
      <c r="L188" t="s">
        <v>3281</v>
      </c>
      <c r="M188" t="s">
        <v>3202</v>
      </c>
      <c r="O188" t="s">
        <v>3124</v>
      </c>
      <c r="P188">
        <f t="shared" si="4"/>
        <v>45067</v>
      </c>
      <c r="Q188">
        <f>--(COUNTIF($A$2:A188,A188)=1)</f>
        <v>1</v>
      </c>
      <c r="R188">
        <f t="shared" si="5"/>
        <v>91.07</v>
      </c>
    </row>
    <row r="189" spans="1:18">
      <c r="A189" t="s">
        <v>3619</v>
      </c>
      <c r="B189" t="s">
        <v>3620</v>
      </c>
      <c r="C189" t="s">
        <v>3621</v>
      </c>
      <c r="D189" t="s">
        <v>3200</v>
      </c>
      <c r="E189" t="s">
        <v>3280</v>
      </c>
      <c r="F189" t="s">
        <v>3180</v>
      </c>
      <c r="G189" t="s">
        <v>2818</v>
      </c>
      <c r="H189" s="28"/>
      <c r="J189">
        <v>4</v>
      </c>
      <c r="K189" t="s">
        <v>3098</v>
      </c>
      <c r="L189" t="s">
        <v>3187</v>
      </c>
      <c r="M189" t="s">
        <v>3188</v>
      </c>
      <c r="O189" t="s">
        <v>3182</v>
      </c>
      <c r="P189">
        <f t="shared" si="4"/>
        <v>45148</v>
      </c>
      <c r="Q189">
        <f>--(COUNTIF($A$2:A189,A189)=1)</f>
        <v>1</v>
      </c>
      <c r="R189" t="str">
        <f t="shared" si="5"/>
        <v/>
      </c>
    </row>
    <row r="190" spans="1:18">
      <c r="A190" t="s">
        <v>3622</v>
      </c>
      <c r="B190" t="s">
        <v>592</v>
      </c>
      <c r="C190" t="s">
        <v>3098</v>
      </c>
      <c r="D190" t="s">
        <v>3251</v>
      </c>
      <c r="E190" t="s">
        <v>3166</v>
      </c>
      <c r="F190" t="s">
        <v>3180</v>
      </c>
      <c r="G190" t="s">
        <v>1049</v>
      </c>
      <c r="H190" s="28"/>
      <c r="J190">
        <v>24</v>
      </c>
      <c r="K190" t="s">
        <v>3098</v>
      </c>
      <c r="L190" t="s">
        <v>3176</v>
      </c>
      <c r="M190" t="s">
        <v>3207</v>
      </c>
      <c r="O190" t="s">
        <v>3170</v>
      </c>
      <c r="P190">
        <f t="shared" si="4"/>
        <v>45431</v>
      </c>
      <c r="Q190">
        <f>--(COUNTIF($A$2:A190,A190)=1)</f>
        <v>1</v>
      </c>
      <c r="R190" t="str">
        <f t="shared" si="5"/>
        <v/>
      </c>
    </row>
    <row r="191" spans="1:18">
      <c r="A191" t="s">
        <v>3623</v>
      </c>
      <c r="B191" t="s">
        <v>3624</v>
      </c>
      <c r="C191" t="s">
        <v>3098</v>
      </c>
      <c r="D191" t="s">
        <v>3185</v>
      </c>
      <c r="E191" t="s">
        <v>3166</v>
      </c>
      <c r="F191" t="s">
        <v>3167</v>
      </c>
      <c r="G191" t="s">
        <v>2391</v>
      </c>
      <c r="H191" s="28"/>
      <c r="J191">
        <v>24</v>
      </c>
      <c r="K191" t="s">
        <v>3098</v>
      </c>
      <c r="L191" t="s">
        <v>3221</v>
      </c>
      <c r="M191" t="s">
        <v>3177</v>
      </c>
      <c r="O191" t="s">
        <v>3123</v>
      </c>
      <c r="P191">
        <f t="shared" si="4"/>
        <v>44692</v>
      </c>
      <c r="Q191">
        <f>--(COUNTIF($A$2:A191,A191)=1)</f>
        <v>1</v>
      </c>
      <c r="R191" t="str">
        <f t="shared" si="5"/>
        <v/>
      </c>
    </row>
    <row r="192" spans="1:18">
      <c r="A192" t="s">
        <v>3625</v>
      </c>
      <c r="B192" t="s">
        <v>3626</v>
      </c>
      <c r="C192" t="s">
        <v>3098</v>
      </c>
      <c r="D192" t="s">
        <v>3240</v>
      </c>
      <c r="E192" t="s">
        <v>3166</v>
      </c>
      <c r="F192" t="s">
        <v>3167</v>
      </c>
      <c r="G192" t="s">
        <v>680</v>
      </c>
      <c r="H192" s="28"/>
      <c r="J192">
        <v>24</v>
      </c>
      <c r="K192" t="s">
        <v>3098</v>
      </c>
      <c r="L192" t="s">
        <v>3354</v>
      </c>
      <c r="M192" t="s">
        <v>3207</v>
      </c>
      <c r="O192" t="s">
        <v>3213</v>
      </c>
      <c r="P192">
        <f t="shared" si="4"/>
        <v>45200</v>
      </c>
      <c r="Q192">
        <f>--(COUNTIF($A$2:A192,A192)=1)</f>
        <v>1</v>
      </c>
      <c r="R192" t="str">
        <f t="shared" si="5"/>
        <v/>
      </c>
    </row>
    <row r="193" spans="1:18">
      <c r="A193" t="s">
        <v>3627</v>
      </c>
      <c r="B193" t="s">
        <v>3628</v>
      </c>
      <c r="C193" t="s">
        <v>3629</v>
      </c>
      <c r="D193" t="s">
        <v>3251</v>
      </c>
      <c r="E193" t="s">
        <v>3175</v>
      </c>
      <c r="F193" t="s">
        <v>3167</v>
      </c>
      <c r="G193" t="s">
        <v>1740</v>
      </c>
      <c r="H193" s="28">
        <v>45059</v>
      </c>
      <c r="I193">
        <v>0.87</v>
      </c>
      <c r="J193">
        <v>8</v>
      </c>
      <c r="K193" t="s">
        <v>3124</v>
      </c>
      <c r="L193" t="s">
        <v>3206</v>
      </c>
      <c r="M193" t="s">
        <v>3202</v>
      </c>
      <c r="N193">
        <v>1.4</v>
      </c>
      <c r="O193" t="s">
        <v>3260</v>
      </c>
      <c r="P193">
        <f t="shared" si="4"/>
        <v>45059</v>
      </c>
      <c r="Q193">
        <f>--(COUNTIF($A$2:A193,A193)=1)</f>
        <v>1</v>
      </c>
      <c r="R193">
        <f t="shared" si="5"/>
        <v>0.87</v>
      </c>
    </row>
    <row r="194" spans="1:18">
      <c r="A194" t="s">
        <v>3630</v>
      </c>
      <c r="B194" t="s">
        <v>3631</v>
      </c>
      <c r="C194" t="s">
        <v>3098</v>
      </c>
      <c r="D194" t="s">
        <v>3240</v>
      </c>
      <c r="E194" t="s">
        <v>3175</v>
      </c>
      <c r="F194" t="s">
        <v>3220</v>
      </c>
      <c r="G194" t="s">
        <v>2636</v>
      </c>
      <c r="H194" s="28">
        <v>45232</v>
      </c>
      <c r="I194">
        <v>6.32</v>
      </c>
      <c r="J194">
        <v>8</v>
      </c>
      <c r="K194" t="s">
        <v>3124</v>
      </c>
      <c r="L194" t="s">
        <v>3437</v>
      </c>
      <c r="M194" t="s">
        <v>3169</v>
      </c>
      <c r="O194" t="s">
        <v>3170</v>
      </c>
      <c r="P194">
        <f t="shared" ref="P194:P257" si="6">IFERROR(DATEVALUE(G194),IFERROR(DATE(RIGHT(G194,4),MID(G194,4,2),LEFT(G194,2)),""))</f>
        <v>45232</v>
      </c>
      <c r="Q194">
        <f>--(COUNTIF($A$2:A194,A194)=1)</f>
        <v>1</v>
      </c>
      <c r="R194">
        <f t="shared" ref="R194:R257" si="7">IF(AND(Q194=1,I194&lt;&gt;"",ISNUMBER(I194),I194&gt;=0),I194,"")</f>
        <v>6.32</v>
      </c>
    </row>
    <row r="195" spans="1:18">
      <c r="A195" t="s">
        <v>3632</v>
      </c>
      <c r="B195" t="s">
        <v>1822</v>
      </c>
      <c r="C195" t="s">
        <v>3633</v>
      </c>
      <c r="D195" t="s">
        <v>3165</v>
      </c>
      <c r="E195" t="s">
        <v>3166</v>
      </c>
      <c r="F195" t="s">
        <v>3220</v>
      </c>
      <c r="G195" t="s">
        <v>1761</v>
      </c>
      <c r="H195" s="28"/>
      <c r="J195">
        <v>24</v>
      </c>
      <c r="K195" t="s">
        <v>3098</v>
      </c>
      <c r="L195" t="s">
        <v>3307</v>
      </c>
      <c r="M195" t="s">
        <v>3169</v>
      </c>
      <c r="O195" t="s">
        <v>3189</v>
      </c>
      <c r="P195">
        <f t="shared" si="6"/>
        <v>45491</v>
      </c>
      <c r="Q195">
        <f>--(COUNTIF($A$2:A195,A195)=1)</f>
        <v>1</v>
      </c>
      <c r="R195" t="str">
        <f t="shared" si="7"/>
        <v/>
      </c>
    </row>
    <row r="196" spans="1:18">
      <c r="A196" t="s">
        <v>3634</v>
      </c>
      <c r="B196" t="s">
        <v>3635</v>
      </c>
      <c r="C196" t="s">
        <v>3098</v>
      </c>
      <c r="D196" t="s">
        <v>3174</v>
      </c>
      <c r="E196" t="s">
        <v>3280</v>
      </c>
      <c r="F196" t="s">
        <v>3167</v>
      </c>
      <c r="G196" t="s">
        <v>1666</v>
      </c>
      <c r="H196" s="28">
        <v>45442</v>
      </c>
      <c r="I196">
        <v>13.34</v>
      </c>
      <c r="J196">
        <v>4</v>
      </c>
      <c r="K196" t="s">
        <v>3123</v>
      </c>
      <c r="L196" t="s">
        <v>3254</v>
      </c>
      <c r="M196" t="s">
        <v>3202</v>
      </c>
      <c r="N196">
        <v>4</v>
      </c>
      <c r="O196" t="s">
        <v>3213</v>
      </c>
      <c r="P196">
        <f t="shared" si="6"/>
        <v>45442</v>
      </c>
      <c r="Q196">
        <f>--(COUNTIF($A$2:A196,A196)=1)</f>
        <v>1</v>
      </c>
      <c r="R196">
        <f t="shared" si="7"/>
        <v>13.34</v>
      </c>
    </row>
    <row r="197" spans="1:18">
      <c r="A197" t="s">
        <v>3636</v>
      </c>
      <c r="B197" t="s">
        <v>3637</v>
      </c>
      <c r="C197" t="s">
        <v>3638</v>
      </c>
      <c r="D197" t="s">
        <v>3165</v>
      </c>
      <c r="E197" t="s">
        <v>3194</v>
      </c>
      <c r="F197" t="s">
        <v>3180</v>
      </c>
      <c r="G197" t="s">
        <v>3515</v>
      </c>
      <c r="H197" s="28"/>
      <c r="J197">
        <v>72</v>
      </c>
      <c r="K197" t="s">
        <v>3098</v>
      </c>
      <c r="L197" t="s">
        <v>3206</v>
      </c>
      <c r="M197" t="s">
        <v>3202</v>
      </c>
      <c r="O197" t="s">
        <v>3182</v>
      </c>
      <c r="P197">
        <f t="shared" si="6"/>
        <v>44814</v>
      </c>
      <c r="Q197">
        <f>--(COUNTIF($A$2:A197,A197)=1)</f>
        <v>1</v>
      </c>
      <c r="R197" t="str">
        <f t="shared" si="7"/>
        <v/>
      </c>
    </row>
    <row r="198" spans="1:18">
      <c r="A198" t="s">
        <v>3639</v>
      </c>
      <c r="B198" t="s">
        <v>399</v>
      </c>
      <c r="C198" t="s">
        <v>3098</v>
      </c>
      <c r="D198" t="s">
        <v>3237</v>
      </c>
      <c r="E198" t="s">
        <v>3194</v>
      </c>
      <c r="F198" t="s">
        <v>3167</v>
      </c>
      <c r="G198" t="s">
        <v>981</v>
      </c>
      <c r="H198" s="28"/>
      <c r="J198">
        <v>72</v>
      </c>
      <c r="K198" t="s">
        <v>3098</v>
      </c>
      <c r="L198" t="s">
        <v>3351</v>
      </c>
      <c r="M198" t="s">
        <v>3177</v>
      </c>
      <c r="O198" t="s">
        <v>3189</v>
      </c>
      <c r="P198">
        <f t="shared" si="6"/>
        <v>45444</v>
      </c>
      <c r="Q198">
        <f>--(COUNTIF($A$2:A198,A198)=1)</f>
        <v>1</v>
      </c>
      <c r="R198" t="str">
        <f t="shared" si="7"/>
        <v/>
      </c>
    </row>
    <row r="199" spans="1:18">
      <c r="A199" t="s">
        <v>3640</v>
      </c>
      <c r="B199" t="s">
        <v>3641</v>
      </c>
      <c r="C199" t="s">
        <v>3098</v>
      </c>
      <c r="D199" t="s">
        <v>3251</v>
      </c>
      <c r="E199" t="s">
        <v>3175</v>
      </c>
      <c r="F199" t="s">
        <v>3180</v>
      </c>
      <c r="G199" t="s">
        <v>2624</v>
      </c>
      <c r="H199" s="28"/>
      <c r="J199">
        <v>8</v>
      </c>
      <c r="K199" t="s">
        <v>3098</v>
      </c>
      <c r="L199" t="s">
        <v>3351</v>
      </c>
      <c r="M199" t="s">
        <v>3188</v>
      </c>
      <c r="O199" t="s">
        <v>3182</v>
      </c>
      <c r="P199">
        <f t="shared" si="6"/>
        <v>45079</v>
      </c>
      <c r="Q199">
        <f>--(COUNTIF($A$2:A199,A199)=1)</f>
        <v>1</v>
      </c>
      <c r="R199" t="str">
        <f t="shared" si="7"/>
        <v/>
      </c>
    </row>
    <row r="200" spans="1:18">
      <c r="A200" t="s">
        <v>3642</v>
      </c>
      <c r="B200" t="s">
        <v>3643</v>
      </c>
      <c r="C200" t="s">
        <v>3644</v>
      </c>
      <c r="D200" t="s">
        <v>3185</v>
      </c>
      <c r="E200" t="s">
        <v>3280</v>
      </c>
      <c r="F200" t="s">
        <v>3167</v>
      </c>
      <c r="G200" t="s">
        <v>1604</v>
      </c>
      <c r="H200" s="28"/>
      <c r="J200">
        <v>4</v>
      </c>
      <c r="K200" t="s">
        <v>3098</v>
      </c>
      <c r="L200" t="s">
        <v>3212</v>
      </c>
      <c r="M200" t="s">
        <v>3177</v>
      </c>
      <c r="O200" t="s">
        <v>3189</v>
      </c>
      <c r="P200">
        <f t="shared" si="6"/>
        <v>44898</v>
      </c>
      <c r="Q200">
        <f>--(COUNTIF($A$2:A200,A200)=1)</f>
        <v>1</v>
      </c>
      <c r="R200" t="str">
        <f t="shared" si="7"/>
        <v/>
      </c>
    </row>
    <row r="201" spans="1:18">
      <c r="A201" t="s">
        <v>3645</v>
      </c>
      <c r="B201" t="s">
        <v>2194</v>
      </c>
      <c r="C201" t="s">
        <v>3098</v>
      </c>
      <c r="D201" t="s">
        <v>3174</v>
      </c>
      <c r="E201" t="s">
        <v>3194</v>
      </c>
      <c r="F201" t="s">
        <v>3167</v>
      </c>
      <c r="G201" t="s">
        <v>621</v>
      </c>
      <c r="H201" s="28">
        <v>44983</v>
      </c>
      <c r="I201">
        <v>159.46</v>
      </c>
      <c r="J201">
        <v>72</v>
      </c>
      <c r="K201" t="s">
        <v>3123</v>
      </c>
      <c r="L201" t="s">
        <v>3176</v>
      </c>
      <c r="M201" t="s">
        <v>3188</v>
      </c>
      <c r="O201" t="s">
        <v>3123</v>
      </c>
      <c r="P201">
        <f t="shared" si="6"/>
        <v>44977</v>
      </c>
      <c r="Q201">
        <f>--(COUNTIF($A$2:A201,A201)=1)</f>
        <v>1</v>
      </c>
      <c r="R201">
        <f t="shared" si="7"/>
        <v>159.46</v>
      </c>
    </row>
    <row r="202" spans="1:18">
      <c r="A202" t="s">
        <v>3646</v>
      </c>
      <c r="B202" t="s">
        <v>1992</v>
      </c>
      <c r="C202" t="s">
        <v>3098</v>
      </c>
      <c r="D202" t="s">
        <v>3227</v>
      </c>
      <c r="E202" t="s">
        <v>3280</v>
      </c>
      <c r="F202" t="s">
        <v>3167</v>
      </c>
      <c r="G202" t="s">
        <v>115</v>
      </c>
      <c r="H202" s="28">
        <v>45249</v>
      </c>
      <c r="I202">
        <v>11.56</v>
      </c>
      <c r="J202">
        <v>4</v>
      </c>
      <c r="K202" t="s">
        <v>3123</v>
      </c>
      <c r="L202" t="s">
        <v>3201</v>
      </c>
      <c r="M202" t="s">
        <v>3177</v>
      </c>
      <c r="O202" t="s">
        <v>3189</v>
      </c>
      <c r="P202">
        <f t="shared" si="6"/>
        <v>45249</v>
      </c>
      <c r="Q202">
        <f>--(COUNTIF($A$2:A202,A202)=1)</f>
        <v>1</v>
      </c>
      <c r="R202">
        <f t="shared" si="7"/>
        <v>11.56</v>
      </c>
    </row>
    <row r="203" spans="1:18">
      <c r="A203" t="s">
        <v>3647</v>
      </c>
      <c r="B203" t="s">
        <v>3648</v>
      </c>
      <c r="C203" t="s">
        <v>3649</v>
      </c>
      <c r="D203" t="s">
        <v>3200</v>
      </c>
      <c r="E203" t="s">
        <v>3166</v>
      </c>
      <c r="F203" t="s">
        <v>3167</v>
      </c>
      <c r="G203" t="s">
        <v>3650</v>
      </c>
      <c r="H203" s="28">
        <v>44857</v>
      </c>
      <c r="I203">
        <v>55.17</v>
      </c>
      <c r="J203">
        <v>24</v>
      </c>
      <c r="K203" t="s">
        <v>3123</v>
      </c>
      <c r="L203" t="s">
        <v>3398</v>
      </c>
      <c r="M203" t="s">
        <v>3202</v>
      </c>
      <c r="N203">
        <v>1.9</v>
      </c>
      <c r="O203" t="s">
        <v>3170</v>
      </c>
      <c r="P203">
        <f t="shared" si="6"/>
        <v>44855</v>
      </c>
      <c r="Q203">
        <f>--(COUNTIF($A$2:A203,A203)=1)</f>
        <v>1</v>
      </c>
      <c r="R203">
        <f t="shared" si="7"/>
        <v>55.17</v>
      </c>
    </row>
    <row r="204" spans="1:18">
      <c r="A204" t="s">
        <v>3651</v>
      </c>
      <c r="B204" t="s">
        <v>2786</v>
      </c>
      <c r="C204" t="s">
        <v>3098</v>
      </c>
      <c r="D204" t="s">
        <v>3174</v>
      </c>
      <c r="E204" t="s">
        <v>3175</v>
      </c>
      <c r="F204" t="s">
        <v>3167</v>
      </c>
      <c r="G204" t="s">
        <v>3652</v>
      </c>
      <c r="H204" s="28">
        <v>45413</v>
      </c>
      <c r="I204">
        <v>27.02</v>
      </c>
      <c r="J204">
        <v>8</v>
      </c>
      <c r="K204" t="s">
        <v>3123</v>
      </c>
      <c r="L204" t="s">
        <v>3231</v>
      </c>
      <c r="M204" t="s">
        <v>3207</v>
      </c>
      <c r="O204" t="s">
        <v>3124</v>
      </c>
      <c r="P204">
        <f t="shared" si="6"/>
        <v>45412</v>
      </c>
      <c r="Q204">
        <f>--(COUNTIF($A$2:A204,A204)=1)</f>
        <v>1</v>
      </c>
      <c r="R204">
        <f t="shared" si="7"/>
        <v>27.02</v>
      </c>
    </row>
    <row r="205" spans="1:18">
      <c r="A205" t="s">
        <v>3653</v>
      </c>
      <c r="B205" t="s">
        <v>3654</v>
      </c>
      <c r="C205" t="s">
        <v>3098</v>
      </c>
      <c r="D205" t="s">
        <v>3237</v>
      </c>
      <c r="E205" t="s">
        <v>3175</v>
      </c>
      <c r="F205" t="s">
        <v>3228</v>
      </c>
      <c r="G205" t="s">
        <v>1737</v>
      </c>
      <c r="H205" s="28"/>
      <c r="J205">
        <v>8</v>
      </c>
      <c r="K205" t="s">
        <v>3098</v>
      </c>
      <c r="L205" t="s">
        <v>3212</v>
      </c>
      <c r="M205" t="s">
        <v>3188</v>
      </c>
      <c r="O205" t="s">
        <v>3213</v>
      </c>
      <c r="P205">
        <f t="shared" si="6"/>
        <v>45288</v>
      </c>
      <c r="Q205">
        <f>--(COUNTIF($A$2:A205,A205)=1)</f>
        <v>1</v>
      </c>
      <c r="R205" t="str">
        <f t="shared" si="7"/>
        <v/>
      </c>
    </row>
    <row r="206" spans="1:18">
      <c r="A206" t="s">
        <v>3655</v>
      </c>
      <c r="B206" t="s">
        <v>596</v>
      </c>
      <c r="C206" t="s">
        <v>3656</v>
      </c>
      <c r="D206" t="s">
        <v>3251</v>
      </c>
      <c r="E206" t="s">
        <v>3175</v>
      </c>
      <c r="F206" t="s">
        <v>3220</v>
      </c>
      <c r="G206" t="s">
        <v>582</v>
      </c>
      <c r="H206" s="28"/>
      <c r="J206">
        <v>8</v>
      </c>
      <c r="K206" t="s">
        <v>3098</v>
      </c>
      <c r="L206" t="s">
        <v>3098</v>
      </c>
      <c r="M206" t="s">
        <v>3207</v>
      </c>
      <c r="O206" t="s">
        <v>3170</v>
      </c>
      <c r="P206">
        <f t="shared" si="6"/>
        <v>44812</v>
      </c>
      <c r="Q206">
        <f>--(COUNTIF($A$2:A206,A206)=1)</f>
        <v>1</v>
      </c>
      <c r="R206" t="str">
        <f t="shared" si="7"/>
        <v/>
      </c>
    </row>
    <row r="207" spans="1:18">
      <c r="A207" t="s">
        <v>3657</v>
      </c>
      <c r="B207" t="s">
        <v>3658</v>
      </c>
      <c r="C207" t="s">
        <v>3098</v>
      </c>
      <c r="D207" t="s">
        <v>3237</v>
      </c>
      <c r="E207" t="s">
        <v>3175</v>
      </c>
      <c r="F207" t="s">
        <v>3220</v>
      </c>
      <c r="G207" t="s">
        <v>3659</v>
      </c>
      <c r="H207" s="28">
        <v>45188</v>
      </c>
      <c r="I207">
        <v>3.32</v>
      </c>
      <c r="J207">
        <v>8</v>
      </c>
      <c r="K207" t="s">
        <v>3124</v>
      </c>
      <c r="L207" t="s">
        <v>3216</v>
      </c>
      <c r="M207" t="s">
        <v>3169</v>
      </c>
      <c r="N207">
        <v>3.3</v>
      </c>
      <c r="O207" t="s">
        <v>3178</v>
      </c>
      <c r="P207">
        <f t="shared" si="6"/>
        <v>45188</v>
      </c>
      <c r="Q207">
        <f>--(COUNTIF($A$2:A207,A207)=1)</f>
        <v>1</v>
      </c>
      <c r="R207">
        <f t="shared" si="7"/>
        <v>3.32</v>
      </c>
    </row>
    <row r="208" spans="1:18">
      <c r="A208" t="s">
        <v>3660</v>
      </c>
      <c r="B208" t="s">
        <v>1614</v>
      </c>
      <c r="C208" t="s">
        <v>3098</v>
      </c>
      <c r="D208" t="s">
        <v>3227</v>
      </c>
      <c r="E208" t="s">
        <v>3175</v>
      </c>
      <c r="F208" t="s">
        <v>3220</v>
      </c>
      <c r="G208" t="s">
        <v>531</v>
      </c>
      <c r="H208" s="28">
        <v>44904</v>
      </c>
      <c r="I208">
        <v>10.42</v>
      </c>
      <c r="J208">
        <v>8</v>
      </c>
      <c r="K208" t="s">
        <v>3123</v>
      </c>
      <c r="L208" t="s">
        <v>3098</v>
      </c>
      <c r="M208" t="s">
        <v>3207</v>
      </c>
      <c r="N208">
        <v>1.5</v>
      </c>
      <c r="O208" t="s">
        <v>3182</v>
      </c>
      <c r="P208">
        <f t="shared" si="6"/>
        <v>44904</v>
      </c>
      <c r="Q208">
        <f>--(COUNTIF($A$2:A208,A208)=1)</f>
        <v>1</v>
      </c>
      <c r="R208">
        <f t="shared" si="7"/>
        <v>10.42</v>
      </c>
    </row>
    <row r="209" spans="1:18">
      <c r="A209" t="s">
        <v>3661</v>
      </c>
      <c r="B209" t="s">
        <v>2555</v>
      </c>
      <c r="C209" t="s">
        <v>3662</v>
      </c>
      <c r="D209" t="s">
        <v>3240</v>
      </c>
      <c r="E209" t="s">
        <v>3166</v>
      </c>
      <c r="F209" t="s">
        <v>3167</v>
      </c>
      <c r="G209" t="s">
        <v>3663</v>
      </c>
      <c r="H209" s="28"/>
      <c r="J209">
        <v>24</v>
      </c>
      <c r="K209" t="s">
        <v>3098</v>
      </c>
      <c r="L209" t="s">
        <v>3318</v>
      </c>
      <c r="M209" t="s">
        <v>3177</v>
      </c>
      <c r="O209" t="s">
        <v>3213</v>
      </c>
      <c r="P209">
        <f t="shared" si="6"/>
        <v>45549</v>
      </c>
      <c r="Q209">
        <f>--(COUNTIF($A$2:A209,A209)=1)</f>
        <v>1</v>
      </c>
      <c r="R209" t="str">
        <f t="shared" si="7"/>
        <v/>
      </c>
    </row>
    <row r="210" spans="1:18">
      <c r="A210" t="s">
        <v>3664</v>
      </c>
      <c r="B210" t="s">
        <v>2565</v>
      </c>
      <c r="C210" t="s">
        <v>3098</v>
      </c>
      <c r="D210" t="s">
        <v>3200</v>
      </c>
      <c r="E210" t="s">
        <v>3166</v>
      </c>
      <c r="F210" t="s">
        <v>3180</v>
      </c>
      <c r="G210" t="s">
        <v>3665</v>
      </c>
      <c r="H210" s="28"/>
      <c r="J210">
        <v>24</v>
      </c>
      <c r="K210" t="s">
        <v>3098</v>
      </c>
      <c r="L210" t="s">
        <v>3268</v>
      </c>
      <c r="M210" t="s">
        <v>3202</v>
      </c>
      <c r="O210" t="s">
        <v>3123</v>
      </c>
      <c r="P210">
        <f t="shared" si="6"/>
        <v>44765</v>
      </c>
      <c r="Q210">
        <f>--(COUNTIF($A$2:A210,A210)=1)</f>
        <v>1</v>
      </c>
      <c r="R210" t="str">
        <f t="shared" si="7"/>
        <v/>
      </c>
    </row>
    <row r="211" spans="1:18">
      <c r="A211" t="s">
        <v>3666</v>
      </c>
      <c r="B211" t="s">
        <v>3667</v>
      </c>
      <c r="C211" t="s">
        <v>3098</v>
      </c>
      <c r="D211" t="s">
        <v>3237</v>
      </c>
      <c r="E211" t="s">
        <v>3166</v>
      </c>
      <c r="F211" t="s">
        <v>3167</v>
      </c>
      <c r="G211" t="s">
        <v>503</v>
      </c>
      <c r="H211" s="28">
        <v>45383</v>
      </c>
      <c r="I211">
        <v>11.86</v>
      </c>
      <c r="J211">
        <v>24</v>
      </c>
      <c r="K211" t="s">
        <v>3124</v>
      </c>
      <c r="L211" t="s">
        <v>3302</v>
      </c>
      <c r="M211" t="s">
        <v>3207</v>
      </c>
      <c r="N211">
        <v>1.8</v>
      </c>
      <c r="O211" t="s">
        <v>3260</v>
      </c>
      <c r="P211">
        <f t="shared" si="6"/>
        <v>45383</v>
      </c>
      <c r="Q211">
        <f>--(COUNTIF($A$2:A211,A211)=1)</f>
        <v>1</v>
      </c>
      <c r="R211">
        <f t="shared" si="7"/>
        <v>11.86</v>
      </c>
    </row>
    <row r="212" spans="1:18">
      <c r="A212" t="s">
        <v>3668</v>
      </c>
      <c r="B212" t="s">
        <v>2520</v>
      </c>
      <c r="C212" t="s">
        <v>3098</v>
      </c>
      <c r="D212" t="s">
        <v>3196</v>
      </c>
      <c r="E212" t="s">
        <v>3175</v>
      </c>
      <c r="F212" t="s">
        <v>3180</v>
      </c>
      <c r="G212" t="s">
        <v>2891</v>
      </c>
      <c r="H212" s="28"/>
      <c r="J212">
        <v>8</v>
      </c>
      <c r="K212" t="s">
        <v>3098</v>
      </c>
      <c r="L212" t="s">
        <v>3318</v>
      </c>
      <c r="M212" t="s">
        <v>3188</v>
      </c>
      <c r="O212" t="s">
        <v>3189</v>
      </c>
      <c r="P212">
        <f t="shared" si="6"/>
        <v>45183</v>
      </c>
      <c r="Q212">
        <f>--(COUNTIF($A$2:A212,A212)=1)</f>
        <v>1</v>
      </c>
      <c r="R212" t="str">
        <f t="shared" si="7"/>
        <v/>
      </c>
    </row>
    <row r="213" spans="1:18">
      <c r="A213" t="s">
        <v>3669</v>
      </c>
      <c r="B213" t="s">
        <v>3670</v>
      </c>
      <c r="C213" t="s">
        <v>3098</v>
      </c>
      <c r="D213" t="s">
        <v>3196</v>
      </c>
      <c r="E213" t="s">
        <v>3175</v>
      </c>
      <c r="F213" t="s">
        <v>3167</v>
      </c>
      <c r="G213" t="s">
        <v>181</v>
      </c>
      <c r="H213" s="28">
        <v>44718</v>
      </c>
      <c r="I213">
        <v>4.6100000000000003</v>
      </c>
      <c r="J213">
        <v>8</v>
      </c>
      <c r="K213" t="s">
        <v>3124</v>
      </c>
      <c r="L213" t="s">
        <v>3248</v>
      </c>
      <c r="M213" t="s">
        <v>3207</v>
      </c>
      <c r="N213">
        <v>3.1</v>
      </c>
      <c r="O213" t="s">
        <v>3182</v>
      </c>
      <c r="P213">
        <f t="shared" si="6"/>
        <v>44718</v>
      </c>
      <c r="Q213">
        <f>--(COUNTIF($A$2:A213,A213)=1)</f>
        <v>1</v>
      </c>
      <c r="R213">
        <f t="shared" si="7"/>
        <v>4.6100000000000003</v>
      </c>
    </row>
    <row r="214" spans="1:18">
      <c r="A214" t="s">
        <v>3671</v>
      </c>
      <c r="B214" t="s">
        <v>3672</v>
      </c>
      <c r="C214" t="s">
        <v>3673</v>
      </c>
      <c r="D214" t="s">
        <v>3185</v>
      </c>
      <c r="E214" t="s">
        <v>3194</v>
      </c>
      <c r="F214" t="s">
        <v>3167</v>
      </c>
      <c r="G214" t="s">
        <v>774</v>
      </c>
      <c r="H214" s="28">
        <v>45232</v>
      </c>
      <c r="I214">
        <v>200.4</v>
      </c>
      <c r="J214">
        <v>72</v>
      </c>
      <c r="K214" t="s">
        <v>3123</v>
      </c>
      <c r="L214" t="s">
        <v>3192</v>
      </c>
      <c r="M214" t="s">
        <v>3202</v>
      </c>
      <c r="N214">
        <v>2.2000000000000002</v>
      </c>
      <c r="O214" t="s">
        <v>3123</v>
      </c>
      <c r="P214">
        <f t="shared" si="6"/>
        <v>45224</v>
      </c>
      <c r="Q214">
        <f>--(COUNTIF($A$2:A214,A214)=1)</f>
        <v>1</v>
      </c>
      <c r="R214">
        <f t="shared" si="7"/>
        <v>200.4</v>
      </c>
    </row>
    <row r="215" spans="1:18">
      <c r="A215" t="s">
        <v>3674</v>
      </c>
      <c r="B215" t="s">
        <v>431</v>
      </c>
      <c r="C215" t="s">
        <v>3098</v>
      </c>
      <c r="D215" t="s">
        <v>3227</v>
      </c>
      <c r="E215" t="s">
        <v>3194</v>
      </c>
      <c r="F215" t="s">
        <v>3180</v>
      </c>
      <c r="G215" t="s">
        <v>629</v>
      </c>
      <c r="H215" s="28"/>
      <c r="J215">
        <v>72</v>
      </c>
      <c r="K215" t="s">
        <v>3098</v>
      </c>
      <c r="L215" t="s">
        <v>3398</v>
      </c>
      <c r="M215" t="s">
        <v>3207</v>
      </c>
      <c r="O215" t="s">
        <v>3260</v>
      </c>
      <c r="P215">
        <f t="shared" si="6"/>
        <v>44773</v>
      </c>
      <c r="Q215">
        <f>--(COUNTIF($A$2:A215,A215)=1)</f>
        <v>1</v>
      </c>
      <c r="R215" t="str">
        <f t="shared" si="7"/>
        <v/>
      </c>
    </row>
    <row r="216" spans="1:18">
      <c r="A216" t="s">
        <v>3675</v>
      </c>
      <c r="B216" t="s">
        <v>2293</v>
      </c>
      <c r="C216" t="s">
        <v>3676</v>
      </c>
      <c r="D216" t="s">
        <v>3237</v>
      </c>
      <c r="E216" t="s">
        <v>3194</v>
      </c>
      <c r="F216" t="s">
        <v>3220</v>
      </c>
      <c r="G216" t="s">
        <v>159</v>
      </c>
      <c r="H216" s="28">
        <v>45185</v>
      </c>
      <c r="I216">
        <v>191.32</v>
      </c>
      <c r="J216">
        <v>72</v>
      </c>
      <c r="K216" t="s">
        <v>3123</v>
      </c>
      <c r="L216" t="s">
        <v>3437</v>
      </c>
      <c r="M216" t="s">
        <v>3188</v>
      </c>
      <c r="N216">
        <v>2.8</v>
      </c>
      <c r="O216" t="s">
        <v>3170</v>
      </c>
      <c r="P216">
        <f t="shared" si="6"/>
        <v>45178</v>
      </c>
      <c r="Q216">
        <f>--(COUNTIF($A$2:A216,A216)=1)</f>
        <v>1</v>
      </c>
      <c r="R216">
        <f t="shared" si="7"/>
        <v>191.32</v>
      </c>
    </row>
    <row r="217" spans="1:18">
      <c r="A217" t="s">
        <v>3677</v>
      </c>
      <c r="B217" t="s">
        <v>3678</v>
      </c>
      <c r="C217" t="s">
        <v>3679</v>
      </c>
      <c r="D217" t="s">
        <v>3237</v>
      </c>
      <c r="E217" t="s">
        <v>3194</v>
      </c>
      <c r="F217" t="s">
        <v>3167</v>
      </c>
      <c r="G217" t="s">
        <v>1261</v>
      </c>
      <c r="H217" s="28">
        <v>45551</v>
      </c>
      <c r="I217">
        <v>213.6</v>
      </c>
      <c r="J217">
        <v>72</v>
      </c>
      <c r="K217" t="s">
        <v>3123</v>
      </c>
      <c r="L217" t="s">
        <v>3176</v>
      </c>
      <c r="M217" t="s">
        <v>3202</v>
      </c>
      <c r="N217">
        <v>5</v>
      </c>
      <c r="O217" t="s">
        <v>3178</v>
      </c>
      <c r="P217">
        <f t="shared" si="6"/>
        <v>45543</v>
      </c>
      <c r="Q217">
        <f>--(COUNTIF($A$2:A217,A217)=1)</f>
        <v>1</v>
      </c>
      <c r="R217">
        <f t="shared" si="7"/>
        <v>213.6</v>
      </c>
    </row>
    <row r="218" spans="1:18">
      <c r="A218" t="s">
        <v>3680</v>
      </c>
      <c r="B218" t="s">
        <v>948</v>
      </c>
      <c r="C218" t="s">
        <v>3098</v>
      </c>
      <c r="D218" t="s">
        <v>3174</v>
      </c>
      <c r="E218" t="s">
        <v>3166</v>
      </c>
      <c r="F218" t="s">
        <v>3167</v>
      </c>
      <c r="G218" t="s">
        <v>512</v>
      </c>
      <c r="H218" s="28">
        <v>44958</v>
      </c>
      <c r="I218">
        <v>3.5</v>
      </c>
      <c r="J218">
        <v>24</v>
      </c>
      <c r="K218" t="s">
        <v>3124</v>
      </c>
      <c r="L218" t="s">
        <v>3201</v>
      </c>
      <c r="M218" t="s">
        <v>3202</v>
      </c>
      <c r="N218">
        <v>2.4</v>
      </c>
      <c r="O218" t="s">
        <v>3260</v>
      </c>
      <c r="P218">
        <f t="shared" si="6"/>
        <v>44958</v>
      </c>
      <c r="Q218">
        <f>--(COUNTIF($A$2:A218,A218)=1)</f>
        <v>1</v>
      </c>
      <c r="R218">
        <f t="shared" si="7"/>
        <v>3.5</v>
      </c>
    </row>
    <row r="219" spans="1:18">
      <c r="A219" t="s">
        <v>3681</v>
      </c>
      <c r="B219" t="s">
        <v>2708</v>
      </c>
      <c r="C219" t="s">
        <v>3682</v>
      </c>
      <c r="D219" t="s">
        <v>3251</v>
      </c>
      <c r="E219" t="s">
        <v>3175</v>
      </c>
      <c r="F219" t="s">
        <v>3167</v>
      </c>
      <c r="G219" t="s">
        <v>213</v>
      </c>
      <c r="H219" s="28">
        <v>44954</v>
      </c>
      <c r="I219">
        <v>8.9499999999999993</v>
      </c>
      <c r="J219">
        <v>8</v>
      </c>
      <c r="K219" t="s">
        <v>3123</v>
      </c>
      <c r="L219" t="s">
        <v>3216</v>
      </c>
      <c r="M219" t="s">
        <v>3202</v>
      </c>
      <c r="N219">
        <v>3.7</v>
      </c>
      <c r="O219" t="s">
        <v>3170</v>
      </c>
      <c r="P219">
        <f t="shared" si="6"/>
        <v>44954</v>
      </c>
      <c r="Q219">
        <f>--(COUNTIF($A$2:A219,A219)=1)</f>
        <v>1</v>
      </c>
      <c r="R219">
        <f t="shared" si="7"/>
        <v>8.9499999999999993</v>
      </c>
    </row>
    <row r="220" spans="1:18">
      <c r="A220" t="s">
        <v>3683</v>
      </c>
      <c r="B220" t="s">
        <v>3684</v>
      </c>
      <c r="C220" t="s">
        <v>3098</v>
      </c>
      <c r="D220" t="s">
        <v>3200</v>
      </c>
      <c r="E220" t="s">
        <v>3166</v>
      </c>
      <c r="F220" t="s">
        <v>3167</v>
      </c>
      <c r="G220" t="s">
        <v>664</v>
      </c>
      <c r="H220" s="28"/>
      <c r="J220">
        <v>24</v>
      </c>
      <c r="K220" t="s">
        <v>3098</v>
      </c>
      <c r="L220" t="s">
        <v>3221</v>
      </c>
      <c r="M220" t="s">
        <v>3207</v>
      </c>
      <c r="O220" t="s">
        <v>3123</v>
      </c>
      <c r="P220">
        <f t="shared" si="6"/>
        <v>44933</v>
      </c>
      <c r="Q220">
        <f>--(COUNTIF($A$2:A220,A220)=1)</f>
        <v>1</v>
      </c>
      <c r="R220" t="str">
        <f t="shared" si="7"/>
        <v/>
      </c>
    </row>
    <row r="221" spans="1:18">
      <c r="A221" t="s">
        <v>3685</v>
      </c>
      <c r="B221" t="s">
        <v>3686</v>
      </c>
      <c r="C221" t="s">
        <v>3098</v>
      </c>
      <c r="D221" t="s">
        <v>3196</v>
      </c>
      <c r="E221" t="s">
        <v>3166</v>
      </c>
      <c r="F221" t="s">
        <v>3180</v>
      </c>
      <c r="G221" t="s">
        <v>2522</v>
      </c>
      <c r="H221" s="28"/>
      <c r="J221">
        <v>24</v>
      </c>
      <c r="K221" t="s">
        <v>3098</v>
      </c>
      <c r="L221" t="s">
        <v>3181</v>
      </c>
      <c r="M221" t="s">
        <v>3177</v>
      </c>
      <c r="O221" t="s">
        <v>3178</v>
      </c>
      <c r="P221">
        <f t="shared" si="6"/>
        <v>44919</v>
      </c>
      <c r="Q221">
        <f>--(COUNTIF($A$2:A221,A221)=1)</f>
        <v>1</v>
      </c>
      <c r="R221" t="str">
        <f t="shared" si="7"/>
        <v/>
      </c>
    </row>
    <row r="222" spans="1:18">
      <c r="A222" t="s">
        <v>3687</v>
      </c>
      <c r="B222" t="s">
        <v>3688</v>
      </c>
      <c r="C222" t="s">
        <v>3689</v>
      </c>
      <c r="D222" t="s">
        <v>3251</v>
      </c>
      <c r="E222" t="s">
        <v>3175</v>
      </c>
      <c r="F222" t="s">
        <v>3167</v>
      </c>
      <c r="G222" t="s">
        <v>2716</v>
      </c>
      <c r="H222" s="28"/>
      <c r="J222">
        <v>8</v>
      </c>
      <c r="K222" t="s">
        <v>3098</v>
      </c>
      <c r="L222" t="s">
        <v>3398</v>
      </c>
      <c r="M222" t="s">
        <v>3207</v>
      </c>
      <c r="O222" t="s">
        <v>3189</v>
      </c>
      <c r="P222">
        <f t="shared" si="6"/>
        <v>45591</v>
      </c>
      <c r="Q222">
        <f>--(COUNTIF($A$2:A222,A222)=1)</f>
        <v>1</v>
      </c>
      <c r="R222" t="str">
        <f t="shared" si="7"/>
        <v/>
      </c>
    </row>
    <row r="223" spans="1:18">
      <c r="A223" t="s">
        <v>3690</v>
      </c>
      <c r="B223" t="s">
        <v>3691</v>
      </c>
      <c r="C223" t="s">
        <v>3568</v>
      </c>
      <c r="D223" t="s">
        <v>3200</v>
      </c>
      <c r="E223" t="s">
        <v>3280</v>
      </c>
      <c r="F223" t="s">
        <v>3167</v>
      </c>
      <c r="G223" t="s">
        <v>192</v>
      </c>
      <c r="H223" s="28">
        <v>44768</v>
      </c>
      <c r="I223">
        <v>13.74</v>
      </c>
      <c r="J223">
        <v>4</v>
      </c>
      <c r="K223" t="s">
        <v>3123</v>
      </c>
      <c r="L223" t="s">
        <v>3231</v>
      </c>
      <c r="M223" t="s">
        <v>3177</v>
      </c>
      <c r="N223">
        <v>3.6</v>
      </c>
      <c r="O223" t="s">
        <v>3123</v>
      </c>
      <c r="P223">
        <f t="shared" si="6"/>
        <v>44768</v>
      </c>
      <c r="Q223">
        <f>--(COUNTIF($A$2:A223,A223)=1)</f>
        <v>1</v>
      </c>
      <c r="R223">
        <f t="shared" si="7"/>
        <v>13.74</v>
      </c>
    </row>
    <row r="224" spans="1:18">
      <c r="A224" t="s">
        <v>3692</v>
      </c>
      <c r="B224" t="s">
        <v>3693</v>
      </c>
      <c r="C224" t="s">
        <v>3098</v>
      </c>
      <c r="D224" t="s">
        <v>3237</v>
      </c>
      <c r="E224" t="s">
        <v>3166</v>
      </c>
      <c r="F224" t="s">
        <v>3167</v>
      </c>
      <c r="G224" t="s">
        <v>839</v>
      </c>
      <c r="H224" s="28">
        <v>45345</v>
      </c>
      <c r="I224">
        <v>53.9</v>
      </c>
      <c r="J224">
        <v>24</v>
      </c>
      <c r="K224" t="s">
        <v>3123</v>
      </c>
      <c r="L224" t="s">
        <v>3254</v>
      </c>
      <c r="M224" t="s">
        <v>3202</v>
      </c>
      <c r="N224">
        <v>3.6</v>
      </c>
      <c r="O224" t="s">
        <v>3189</v>
      </c>
      <c r="P224">
        <f t="shared" si="6"/>
        <v>45343</v>
      </c>
      <c r="Q224">
        <f>--(COUNTIF($A$2:A224,A224)=1)</f>
        <v>1</v>
      </c>
      <c r="R224">
        <f t="shared" si="7"/>
        <v>53.9</v>
      </c>
    </row>
    <row r="225" spans="1:18">
      <c r="A225" t="s">
        <v>3694</v>
      </c>
      <c r="B225" t="s">
        <v>2259</v>
      </c>
      <c r="C225" t="s">
        <v>3695</v>
      </c>
      <c r="D225" t="s">
        <v>3185</v>
      </c>
      <c r="E225" t="s">
        <v>3175</v>
      </c>
      <c r="F225" t="s">
        <v>3180</v>
      </c>
      <c r="G225" t="s">
        <v>3696</v>
      </c>
      <c r="H225" s="28"/>
      <c r="J225">
        <v>8</v>
      </c>
      <c r="K225" t="s">
        <v>3098</v>
      </c>
      <c r="L225" t="s">
        <v>3229</v>
      </c>
      <c r="M225" t="s">
        <v>3202</v>
      </c>
      <c r="O225" t="s">
        <v>3213</v>
      </c>
      <c r="P225">
        <f t="shared" si="6"/>
        <v>44875</v>
      </c>
      <c r="Q225">
        <f>--(COUNTIF($A$2:A225,A225)=1)</f>
        <v>1</v>
      </c>
      <c r="R225" t="str">
        <f t="shared" si="7"/>
        <v/>
      </c>
    </row>
    <row r="226" spans="1:18">
      <c r="A226" t="s">
        <v>3697</v>
      </c>
      <c r="B226" t="s">
        <v>3698</v>
      </c>
      <c r="C226" t="s">
        <v>3098</v>
      </c>
      <c r="D226" t="s">
        <v>3174</v>
      </c>
      <c r="E226" t="s">
        <v>3166</v>
      </c>
      <c r="F226" t="s">
        <v>3220</v>
      </c>
      <c r="G226" t="s">
        <v>390</v>
      </c>
      <c r="H226" s="28"/>
      <c r="J226">
        <v>24</v>
      </c>
      <c r="K226" t="s">
        <v>3098</v>
      </c>
      <c r="L226" t="s">
        <v>3271</v>
      </c>
      <c r="M226" t="s">
        <v>3202</v>
      </c>
      <c r="O226" t="s">
        <v>3182</v>
      </c>
      <c r="P226">
        <f t="shared" si="6"/>
        <v>44880</v>
      </c>
      <c r="Q226">
        <f>--(COUNTIF($A$2:A226,A226)=1)</f>
        <v>1</v>
      </c>
      <c r="R226" t="str">
        <f t="shared" si="7"/>
        <v/>
      </c>
    </row>
    <row r="227" spans="1:18">
      <c r="A227" t="s">
        <v>3699</v>
      </c>
      <c r="B227" t="s">
        <v>3700</v>
      </c>
      <c r="C227" t="s">
        <v>3098</v>
      </c>
      <c r="D227" t="s">
        <v>3240</v>
      </c>
      <c r="E227" t="s">
        <v>3166</v>
      </c>
      <c r="F227" t="s">
        <v>3167</v>
      </c>
      <c r="G227" t="s">
        <v>3701</v>
      </c>
      <c r="H227" s="28">
        <v>45582</v>
      </c>
      <c r="I227">
        <v>62.01</v>
      </c>
      <c r="J227">
        <v>24</v>
      </c>
      <c r="K227" t="s">
        <v>3123</v>
      </c>
      <c r="L227" t="s">
        <v>3176</v>
      </c>
      <c r="M227" t="s">
        <v>3202</v>
      </c>
      <c r="N227">
        <v>2.8</v>
      </c>
      <c r="O227" t="s">
        <v>3124</v>
      </c>
      <c r="P227">
        <f t="shared" si="6"/>
        <v>45580</v>
      </c>
      <c r="Q227">
        <f>--(COUNTIF($A$2:A227,A227)=1)</f>
        <v>1</v>
      </c>
      <c r="R227">
        <f t="shared" si="7"/>
        <v>62.01</v>
      </c>
    </row>
    <row r="228" spans="1:18">
      <c r="A228" t="s">
        <v>3702</v>
      </c>
      <c r="B228" t="s">
        <v>1257</v>
      </c>
      <c r="C228" t="s">
        <v>3098</v>
      </c>
      <c r="D228" t="s">
        <v>3174</v>
      </c>
      <c r="E228" t="s">
        <v>3175</v>
      </c>
      <c r="F228" t="s">
        <v>3167</v>
      </c>
      <c r="G228" t="s">
        <v>1187</v>
      </c>
      <c r="H228" s="28"/>
      <c r="J228">
        <v>8</v>
      </c>
      <c r="K228" t="s">
        <v>3098</v>
      </c>
      <c r="L228" t="s">
        <v>3221</v>
      </c>
      <c r="M228" t="s">
        <v>3207</v>
      </c>
      <c r="O228" t="s">
        <v>3182</v>
      </c>
      <c r="P228">
        <f t="shared" si="6"/>
        <v>44581</v>
      </c>
      <c r="Q228">
        <f>--(COUNTIF($A$2:A228,A228)=1)</f>
        <v>1</v>
      </c>
      <c r="R228" t="str">
        <f t="shared" si="7"/>
        <v/>
      </c>
    </row>
    <row r="229" spans="1:18">
      <c r="A229" t="s">
        <v>3703</v>
      </c>
      <c r="B229" t="s">
        <v>3704</v>
      </c>
      <c r="C229" t="s">
        <v>3098</v>
      </c>
      <c r="D229" t="s">
        <v>3251</v>
      </c>
      <c r="E229" t="s">
        <v>3280</v>
      </c>
      <c r="F229" t="s">
        <v>3167</v>
      </c>
      <c r="G229" t="s">
        <v>1236</v>
      </c>
      <c r="H229" s="28">
        <v>44642</v>
      </c>
      <c r="I229">
        <v>10.62</v>
      </c>
      <c r="J229">
        <v>4</v>
      </c>
      <c r="K229" t="s">
        <v>3123</v>
      </c>
      <c r="L229" t="s">
        <v>3271</v>
      </c>
      <c r="M229" t="s">
        <v>3202</v>
      </c>
      <c r="N229">
        <v>1.1000000000000001</v>
      </c>
      <c r="O229" t="s">
        <v>3189</v>
      </c>
      <c r="P229">
        <f t="shared" si="6"/>
        <v>44642</v>
      </c>
      <c r="Q229">
        <f>--(COUNTIF($A$2:A229,A229)=1)</f>
        <v>1</v>
      </c>
      <c r="R229">
        <f t="shared" si="7"/>
        <v>10.62</v>
      </c>
    </row>
    <row r="230" spans="1:18">
      <c r="A230" t="s">
        <v>3705</v>
      </c>
      <c r="B230" t="s">
        <v>1528</v>
      </c>
      <c r="C230" t="s">
        <v>3706</v>
      </c>
      <c r="D230" t="s">
        <v>3185</v>
      </c>
      <c r="E230" t="s">
        <v>3194</v>
      </c>
      <c r="F230" t="s">
        <v>3167</v>
      </c>
      <c r="G230" t="s">
        <v>2215</v>
      </c>
      <c r="H230" s="28">
        <v>45299</v>
      </c>
      <c r="I230">
        <v>114.38</v>
      </c>
      <c r="J230">
        <v>72</v>
      </c>
      <c r="K230" t="s">
        <v>3123</v>
      </c>
      <c r="L230" t="s">
        <v>3198</v>
      </c>
      <c r="M230" t="s">
        <v>3188</v>
      </c>
      <c r="N230">
        <v>2.1</v>
      </c>
      <c r="O230" t="s">
        <v>3189</v>
      </c>
      <c r="P230">
        <f t="shared" si="6"/>
        <v>45295</v>
      </c>
      <c r="Q230">
        <f>--(COUNTIF($A$2:A230,A230)=1)</f>
        <v>1</v>
      </c>
      <c r="R230">
        <f t="shared" si="7"/>
        <v>114.38</v>
      </c>
    </row>
    <row r="231" spans="1:18">
      <c r="A231" t="s">
        <v>3707</v>
      </c>
      <c r="B231" t="s">
        <v>1649</v>
      </c>
      <c r="C231" t="s">
        <v>3098</v>
      </c>
      <c r="D231" t="s">
        <v>3185</v>
      </c>
      <c r="E231" t="s">
        <v>3194</v>
      </c>
      <c r="F231" t="s">
        <v>3167</v>
      </c>
      <c r="G231" t="s">
        <v>880</v>
      </c>
      <c r="H231" s="28">
        <v>44615</v>
      </c>
      <c r="I231">
        <v>168.43</v>
      </c>
      <c r="J231">
        <v>72</v>
      </c>
      <c r="K231" t="s">
        <v>3123</v>
      </c>
      <c r="L231" t="s">
        <v>3271</v>
      </c>
      <c r="M231" t="s">
        <v>3207</v>
      </c>
      <c r="N231">
        <v>2.9</v>
      </c>
      <c r="O231" t="s">
        <v>3178</v>
      </c>
      <c r="P231">
        <f t="shared" si="6"/>
        <v>44608</v>
      </c>
      <c r="Q231">
        <f>--(COUNTIF($A$2:A231,A231)=1)</f>
        <v>1</v>
      </c>
      <c r="R231">
        <f t="shared" si="7"/>
        <v>168.43</v>
      </c>
    </row>
    <row r="232" spans="1:18">
      <c r="A232" t="s">
        <v>3708</v>
      </c>
      <c r="B232" t="s">
        <v>3709</v>
      </c>
      <c r="C232" t="s">
        <v>3098</v>
      </c>
      <c r="D232" t="s">
        <v>3174</v>
      </c>
      <c r="E232" t="s">
        <v>3194</v>
      </c>
      <c r="F232" t="s">
        <v>3180</v>
      </c>
      <c r="G232" t="s">
        <v>1284</v>
      </c>
      <c r="H232" s="28"/>
      <c r="J232">
        <v>72</v>
      </c>
      <c r="K232" t="s">
        <v>3098</v>
      </c>
      <c r="L232" t="s">
        <v>3437</v>
      </c>
      <c r="M232" t="s">
        <v>3202</v>
      </c>
      <c r="O232" t="s">
        <v>3170</v>
      </c>
      <c r="P232">
        <f t="shared" si="6"/>
        <v>44796</v>
      </c>
      <c r="Q232">
        <f>--(COUNTIF($A$2:A232,A232)=1)</f>
        <v>1</v>
      </c>
      <c r="R232" t="str">
        <f t="shared" si="7"/>
        <v/>
      </c>
    </row>
    <row r="233" spans="1:18">
      <c r="A233" t="s">
        <v>3710</v>
      </c>
      <c r="B233" t="s">
        <v>638</v>
      </c>
      <c r="C233" t="s">
        <v>3711</v>
      </c>
      <c r="D233" t="s">
        <v>3185</v>
      </c>
      <c r="E233" t="s">
        <v>3166</v>
      </c>
      <c r="F233" t="s">
        <v>3167</v>
      </c>
      <c r="G233" t="s">
        <v>1148</v>
      </c>
      <c r="H233" s="28"/>
      <c r="J233">
        <v>24</v>
      </c>
      <c r="K233" t="s">
        <v>3098</v>
      </c>
      <c r="L233" t="s">
        <v>3201</v>
      </c>
      <c r="M233" t="s">
        <v>3207</v>
      </c>
      <c r="O233" t="s">
        <v>3170</v>
      </c>
      <c r="P233">
        <f t="shared" si="6"/>
        <v>44886</v>
      </c>
      <c r="Q233">
        <f>--(COUNTIF($A$2:A233,A233)=1)</f>
        <v>1</v>
      </c>
      <c r="R233" t="str">
        <f t="shared" si="7"/>
        <v/>
      </c>
    </row>
    <row r="234" spans="1:18">
      <c r="A234" t="s">
        <v>3712</v>
      </c>
      <c r="B234" t="s">
        <v>3713</v>
      </c>
      <c r="C234" t="s">
        <v>3714</v>
      </c>
      <c r="D234" t="s">
        <v>3185</v>
      </c>
      <c r="E234" t="s">
        <v>3280</v>
      </c>
      <c r="F234" t="s">
        <v>3180</v>
      </c>
      <c r="G234" t="s">
        <v>892</v>
      </c>
      <c r="H234" s="28"/>
      <c r="J234">
        <v>4</v>
      </c>
      <c r="K234" t="s">
        <v>3098</v>
      </c>
      <c r="L234" t="s">
        <v>3307</v>
      </c>
      <c r="M234" t="s">
        <v>3188</v>
      </c>
      <c r="O234" t="s">
        <v>3182</v>
      </c>
      <c r="P234">
        <f t="shared" si="6"/>
        <v>44624</v>
      </c>
      <c r="Q234">
        <f>--(COUNTIF($A$2:A234,A234)=1)</f>
        <v>1</v>
      </c>
      <c r="R234" t="str">
        <f t="shared" si="7"/>
        <v/>
      </c>
    </row>
    <row r="235" spans="1:18">
      <c r="A235" t="s">
        <v>3715</v>
      </c>
      <c r="B235" t="s">
        <v>3716</v>
      </c>
      <c r="C235" t="s">
        <v>3098</v>
      </c>
      <c r="D235" t="s">
        <v>3200</v>
      </c>
      <c r="E235" t="s">
        <v>3166</v>
      </c>
      <c r="F235" t="s">
        <v>3167</v>
      </c>
      <c r="G235" t="s">
        <v>3717</v>
      </c>
      <c r="H235" s="28">
        <v>45475</v>
      </c>
      <c r="I235">
        <v>21.89</v>
      </c>
      <c r="J235">
        <v>24</v>
      </c>
      <c r="K235" t="s">
        <v>3124</v>
      </c>
      <c r="L235" t="s">
        <v>3225</v>
      </c>
      <c r="M235" t="s">
        <v>3177</v>
      </c>
      <c r="N235">
        <v>1.2</v>
      </c>
      <c r="O235" t="s">
        <v>3189</v>
      </c>
      <c r="P235">
        <f t="shared" si="6"/>
        <v>45475</v>
      </c>
      <c r="Q235">
        <f>--(COUNTIF($A$2:A235,A235)=1)</f>
        <v>1</v>
      </c>
      <c r="R235">
        <f t="shared" si="7"/>
        <v>21.89</v>
      </c>
    </row>
    <row r="236" spans="1:18">
      <c r="A236" t="s">
        <v>3718</v>
      </c>
      <c r="B236" t="s">
        <v>3719</v>
      </c>
      <c r="C236" t="s">
        <v>3098</v>
      </c>
      <c r="D236" t="s">
        <v>3196</v>
      </c>
      <c r="E236" t="s">
        <v>3280</v>
      </c>
      <c r="F236" t="s">
        <v>3167</v>
      </c>
      <c r="G236" t="s">
        <v>2203</v>
      </c>
      <c r="H236" s="28">
        <v>45534</v>
      </c>
      <c r="I236">
        <v>2.6</v>
      </c>
      <c r="J236">
        <v>4</v>
      </c>
      <c r="K236" t="s">
        <v>3124</v>
      </c>
      <c r="L236" t="s">
        <v>3225</v>
      </c>
      <c r="M236" t="s">
        <v>3188</v>
      </c>
      <c r="N236">
        <v>2.1</v>
      </c>
      <c r="O236" t="s">
        <v>3189</v>
      </c>
      <c r="P236">
        <f t="shared" si="6"/>
        <v>45534</v>
      </c>
      <c r="Q236">
        <f>--(COUNTIF($A$2:A236,A236)=1)</f>
        <v>1</v>
      </c>
      <c r="R236">
        <f t="shared" si="7"/>
        <v>2.6</v>
      </c>
    </row>
    <row r="237" spans="1:18">
      <c r="A237" t="s">
        <v>3720</v>
      </c>
      <c r="B237" t="s">
        <v>833</v>
      </c>
      <c r="C237" t="s">
        <v>3098</v>
      </c>
      <c r="D237" t="s">
        <v>3196</v>
      </c>
      <c r="E237" t="s">
        <v>3166</v>
      </c>
      <c r="F237" t="s">
        <v>3167</v>
      </c>
      <c r="G237" t="s">
        <v>3009</v>
      </c>
      <c r="H237" s="28"/>
      <c r="J237">
        <v>24</v>
      </c>
      <c r="K237" t="s">
        <v>3098</v>
      </c>
      <c r="L237" t="s">
        <v>3198</v>
      </c>
      <c r="M237" t="s">
        <v>3177</v>
      </c>
      <c r="O237" t="s">
        <v>3170</v>
      </c>
      <c r="P237">
        <f t="shared" si="6"/>
        <v>45259</v>
      </c>
      <c r="Q237">
        <f>--(COUNTIF($A$2:A237,A237)=1)</f>
        <v>1</v>
      </c>
      <c r="R237" t="str">
        <f t="shared" si="7"/>
        <v/>
      </c>
    </row>
    <row r="238" spans="1:18">
      <c r="A238" t="s">
        <v>3721</v>
      </c>
      <c r="B238" t="s">
        <v>1301</v>
      </c>
      <c r="C238" t="s">
        <v>3098</v>
      </c>
      <c r="D238" t="s">
        <v>3240</v>
      </c>
      <c r="E238" t="s">
        <v>3194</v>
      </c>
      <c r="F238" t="s">
        <v>3167</v>
      </c>
      <c r="G238" t="s">
        <v>1061</v>
      </c>
      <c r="H238" s="28">
        <v>45226</v>
      </c>
      <c r="I238">
        <v>97.45</v>
      </c>
      <c r="J238">
        <v>72</v>
      </c>
      <c r="K238" t="s">
        <v>3123</v>
      </c>
      <c r="L238" t="s">
        <v>3218</v>
      </c>
      <c r="M238" t="s">
        <v>3177</v>
      </c>
      <c r="O238" t="s">
        <v>3123</v>
      </c>
      <c r="P238">
        <f t="shared" si="6"/>
        <v>45222</v>
      </c>
      <c r="Q238">
        <f>--(COUNTIF($A$2:A238,A238)=1)</f>
        <v>1</v>
      </c>
      <c r="R238">
        <f t="shared" si="7"/>
        <v>97.45</v>
      </c>
    </row>
    <row r="239" spans="1:18">
      <c r="A239" t="s">
        <v>3722</v>
      </c>
      <c r="B239" t="s">
        <v>3723</v>
      </c>
      <c r="C239" t="s">
        <v>3724</v>
      </c>
      <c r="D239" t="s">
        <v>3165</v>
      </c>
      <c r="E239" t="s">
        <v>3175</v>
      </c>
      <c r="F239" t="s">
        <v>3220</v>
      </c>
      <c r="G239" t="s">
        <v>55</v>
      </c>
      <c r="H239" s="28">
        <v>44662</v>
      </c>
      <c r="I239">
        <v>26.02</v>
      </c>
      <c r="J239">
        <v>8</v>
      </c>
      <c r="K239" t="s">
        <v>3123</v>
      </c>
      <c r="L239" t="s">
        <v>3244</v>
      </c>
      <c r="M239" t="s">
        <v>3177</v>
      </c>
      <c r="N239">
        <v>4.5</v>
      </c>
      <c r="O239" t="s">
        <v>3170</v>
      </c>
      <c r="P239">
        <f t="shared" si="6"/>
        <v>44661</v>
      </c>
      <c r="Q239">
        <f>--(COUNTIF($A$2:A239,A239)=1)</f>
        <v>1</v>
      </c>
      <c r="R239">
        <f t="shared" si="7"/>
        <v>26.02</v>
      </c>
    </row>
    <row r="240" spans="1:18">
      <c r="A240" t="s">
        <v>3725</v>
      </c>
      <c r="B240" t="s">
        <v>3285</v>
      </c>
      <c r="C240" t="s">
        <v>3098</v>
      </c>
      <c r="D240" t="s">
        <v>3240</v>
      </c>
      <c r="E240" t="s">
        <v>3175</v>
      </c>
      <c r="F240" t="s">
        <v>3167</v>
      </c>
      <c r="G240" t="s">
        <v>2651</v>
      </c>
      <c r="H240" s="28">
        <v>45020</v>
      </c>
      <c r="I240">
        <v>19.18</v>
      </c>
      <c r="J240">
        <v>8</v>
      </c>
      <c r="K240" t="s">
        <v>3123</v>
      </c>
      <c r="L240" t="s">
        <v>3192</v>
      </c>
      <c r="M240" t="s">
        <v>3202</v>
      </c>
      <c r="N240">
        <v>4.5</v>
      </c>
      <c r="O240" t="s">
        <v>3170</v>
      </c>
      <c r="P240">
        <f t="shared" si="6"/>
        <v>45020</v>
      </c>
      <c r="Q240">
        <f>--(COUNTIF($A$2:A240,A240)=1)</f>
        <v>1</v>
      </c>
      <c r="R240">
        <f t="shared" si="7"/>
        <v>19.18</v>
      </c>
    </row>
    <row r="241" spans="1:18">
      <c r="A241" t="s">
        <v>3726</v>
      </c>
      <c r="B241" t="s">
        <v>3727</v>
      </c>
      <c r="C241" t="s">
        <v>3728</v>
      </c>
      <c r="D241" t="s">
        <v>3185</v>
      </c>
      <c r="E241" t="s">
        <v>3194</v>
      </c>
      <c r="F241" t="s">
        <v>3167</v>
      </c>
      <c r="G241" t="s">
        <v>251</v>
      </c>
      <c r="H241" s="28">
        <v>44857</v>
      </c>
      <c r="I241">
        <v>220.45</v>
      </c>
      <c r="J241">
        <v>72</v>
      </c>
      <c r="K241" t="s">
        <v>3123</v>
      </c>
      <c r="L241" t="s">
        <v>3281</v>
      </c>
      <c r="M241" t="s">
        <v>3207</v>
      </c>
      <c r="N241">
        <v>1.2</v>
      </c>
      <c r="O241" t="s">
        <v>3170</v>
      </c>
      <c r="P241">
        <f t="shared" si="6"/>
        <v>44848</v>
      </c>
      <c r="Q241">
        <f>--(COUNTIF($A$2:A241,A241)=1)</f>
        <v>1</v>
      </c>
      <c r="R241">
        <f t="shared" si="7"/>
        <v>220.45</v>
      </c>
    </row>
    <row r="242" spans="1:18">
      <c r="A242" t="s">
        <v>3729</v>
      </c>
      <c r="B242" t="s">
        <v>1916</v>
      </c>
      <c r="C242" t="s">
        <v>3098</v>
      </c>
      <c r="D242" t="s">
        <v>3185</v>
      </c>
      <c r="E242" t="s">
        <v>3166</v>
      </c>
      <c r="F242" t="s">
        <v>3167</v>
      </c>
      <c r="G242" t="s">
        <v>3730</v>
      </c>
      <c r="H242" s="28">
        <v>45211</v>
      </c>
      <c r="I242">
        <v>9.3699999999999992</v>
      </c>
      <c r="J242">
        <v>24</v>
      </c>
      <c r="K242" t="s">
        <v>3124</v>
      </c>
      <c r="L242" t="s">
        <v>3192</v>
      </c>
      <c r="M242" t="s">
        <v>3202</v>
      </c>
      <c r="O242" t="s">
        <v>3123</v>
      </c>
      <c r="P242">
        <f t="shared" si="6"/>
        <v>45211</v>
      </c>
      <c r="Q242">
        <f>--(COUNTIF($A$2:A242,A242)=1)</f>
        <v>1</v>
      </c>
      <c r="R242">
        <f t="shared" si="7"/>
        <v>9.3699999999999992</v>
      </c>
    </row>
    <row r="243" spans="1:18">
      <c r="A243" t="s">
        <v>3731</v>
      </c>
      <c r="B243" t="s">
        <v>3732</v>
      </c>
      <c r="C243" t="s">
        <v>3098</v>
      </c>
      <c r="D243" t="s">
        <v>3251</v>
      </c>
      <c r="E243" t="s">
        <v>3175</v>
      </c>
      <c r="F243" t="s">
        <v>3180</v>
      </c>
      <c r="G243" t="s">
        <v>1233</v>
      </c>
      <c r="H243" s="28"/>
      <c r="J243">
        <v>8</v>
      </c>
      <c r="K243" t="s">
        <v>3098</v>
      </c>
      <c r="L243" t="s">
        <v>3181</v>
      </c>
      <c r="M243" t="s">
        <v>3169</v>
      </c>
      <c r="O243" t="s">
        <v>3189</v>
      </c>
      <c r="P243">
        <f t="shared" si="6"/>
        <v>44737</v>
      </c>
      <c r="Q243">
        <f>--(COUNTIF($A$2:A243,A243)=1)</f>
        <v>1</v>
      </c>
      <c r="R243" t="str">
        <f t="shared" si="7"/>
        <v/>
      </c>
    </row>
    <row r="244" spans="1:18">
      <c r="A244" t="s">
        <v>3733</v>
      </c>
      <c r="B244" t="s">
        <v>3734</v>
      </c>
      <c r="C244" t="s">
        <v>3098</v>
      </c>
      <c r="D244" t="s">
        <v>3227</v>
      </c>
      <c r="E244" t="s">
        <v>3166</v>
      </c>
      <c r="F244" t="s">
        <v>3167</v>
      </c>
      <c r="G244" t="s">
        <v>722</v>
      </c>
      <c r="H244" s="28">
        <v>44775</v>
      </c>
      <c r="I244">
        <v>8.48</v>
      </c>
      <c r="J244">
        <v>24</v>
      </c>
      <c r="K244" t="s">
        <v>3124</v>
      </c>
      <c r="L244" t="s">
        <v>3231</v>
      </c>
      <c r="M244" t="s">
        <v>3202</v>
      </c>
      <c r="N244">
        <v>3.1</v>
      </c>
      <c r="O244" t="s">
        <v>3123</v>
      </c>
      <c r="P244">
        <f t="shared" si="6"/>
        <v>44775</v>
      </c>
      <c r="Q244">
        <f>--(COUNTIF($A$2:A244,A244)=1)</f>
        <v>1</v>
      </c>
      <c r="R244">
        <f t="shared" si="7"/>
        <v>8.48</v>
      </c>
    </row>
    <row r="245" spans="1:18">
      <c r="A245" t="s">
        <v>3735</v>
      </c>
      <c r="B245" t="s">
        <v>1218</v>
      </c>
      <c r="C245" t="s">
        <v>3098</v>
      </c>
      <c r="D245" t="s">
        <v>3196</v>
      </c>
      <c r="E245" t="s">
        <v>3194</v>
      </c>
      <c r="F245" t="s">
        <v>3220</v>
      </c>
      <c r="G245" t="s">
        <v>703</v>
      </c>
      <c r="H245" s="28">
        <v>44823</v>
      </c>
      <c r="I245">
        <v>202.47</v>
      </c>
      <c r="J245">
        <v>72</v>
      </c>
      <c r="K245" t="s">
        <v>3123</v>
      </c>
      <c r="L245" t="s">
        <v>3201</v>
      </c>
      <c r="M245" t="s">
        <v>3169</v>
      </c>
      <c r="N245">
        <v>2.7</v>
      </c>
      <c r="O245" t="s">
        <v>3189</v>
      </c>
      <c r="P245">
        <f t="shared" si="6"/>
        <v>44815</v>
      </c>
      <c r="Q245">
        <f>--(COUNTIF($A$2:A245,A245)=1)</f>
        <v>1</v>
      </c>
      <c r="R245">
        <f t="shared" si="7"/>
        <v>202.47</v>
      </c>
    </row>
    <row r="246" spans="1:18">
      <c r="A246" t="s">
        <v>3736</v>
      </c>
      <c r="B246" t="s">
        <v>3737</v>
      </c>
      <c r="C246" t="s">
        <v>3098</v>
      </c>
      <c r="D246" t="s">
        <v>3251</v>
      </c>
      <c r="E246" t="s">
        <v>3166</v>
      </c>
      <c r="F246" t="s">
        <v>3167</v>
      </c>
      <c r="G246" t="s">
        <v>3738</v>
      </c>
      <c r="H246" s="28">
        <v>45115</v>
      </c>
      <c r="I246">
        <v>37.94</v>
      </c>
      <c r="J246">
        <v>24</v>
      </c>
      <c r="K246" t="s">
        <v>3123</v>
      </c>
      <c r="L246" t="s">
        <v>3225</v>
      </c>
      <c r="M246" t="s">
        <v>3188</v>
      </c>
      <c r="N246">
        <v>3.5</v>
      </c>
      <c r="O246" t="s">
        <v>3123</v>
      </c>
      <c r="P246">
        <f t="shared" si="6"/>
        <v>45114</v>
      </c>
      <c r="Q246">
        <f>--(COUNTIF($A$2:A246,A246)=1)</f>
        <v>1</v>
      </c>
      <c r="R246">
        <f t="shared" si="7"/>
        <v>37.94</v>
      </c>
    </row>
    <row r="247" spans="1:18">
      <c r="A247" t="s">
        <v>3739</v>
      </c>
      <c r="B247" t="s">
        <v>3740</v>
      </c>
      <c r="C247" t="s">
        <v>3741</v>
      </c>
      <c r="D247" t="s">
        <v>3237</v>
      </c>
      <c r="E247" t="s">
        <v>3166</v>
      </c>
      <c r="F247" t="s">
        <v>3167</v>
      </c>
      <c r="G247" t="s">
        <v>2010</v>
      </c>
      <c r="H247" s="28">
        <v>45320</v>
      </c>
      <c r="I247">
        <v>33.68</v>
      </c>
      <c r="J247">
        <v>24</v>
      </c>
      <c r="K247" t="s">
        <v>3123</v>
      </c>
      <c r="L247" t="s">
        <v>3244</v>
      </c>
      <c r="M247" t="s">
        <v>3177</v>
      </c>
      <c r="N247">
        <v>3.3</v>
      </c>
      <c r="O247" t="s">
        <v>3182</v>
      </c>
      <c r="P247">
        <f t="shared" si="6"/>
        <v>45319</v>
      </c>
      <c r="Q247">
        <f>--(COUNTIF($A$2:A247,A247)=1)</f>
        <v>1</v>
      </c>
      <c r="R247">
        <f t="shared" si="7"/>
        <v>33.68</v>
      </c>
    </row>
    <row r="248" spans="1:18">
      <c r="A248" t="s">
        <v>3742</v>
      </c>
      <c r="B248" t="s">
        <v>1290</v>
      </c>
      <c r="C248" t="s">
        <v>3098</v>
      </c>
      <c r="D248" t="s">
        <v>3185</v>
      </c>
      <c r="E248" t="s">
        <v>3194</v>
      </c>
      <c r="F248" t="s">
        <v>3167</v>
      </c>
      <c r="G248" t="s">
        <v>180</v>
      </c>
      <c r="H248" s="28">
        <v>44688</v>
      </c>
      <c r="I248">
        <v>245.74</v>
      </c>
      <c r="J248">
        <v>72</v>
      </c>
      <c r="K248" t="s">
        <v>3123</v>
      </c>
      <c r="L248" t="s">
        <v>3206</v>
      </c>
      <c r="M248" t="s">
        <v>3207</v>
      </c>
      <c r="O248" t="s">
        <v>3123</v>
      </c>
      <c r="P248">
        <f t="shared" si="6"/>
        <v>44678</v>
      </c>
      <c r="Q248">
        <f>--(COUNTIF($A$2:A248,A248)=1)</f>
        <v>1</v>
      </c>
      <c r="R248">
        <f t="shared" si="7"/>
        <v>245.74</v>
      </c>
    </row>
    <row r="249" spans="1:18">
      <c r="A249" t="s">
        <v>3743</v>
      </c>
      <c r="B249" t="s">
        <v>2933</v>
      </c>
      <c r="C249" t="s">
        <v>3744</v>
      </c>
      <c r="D249" t="s">
        <v>3237</v>
      </c>
      <c r="E249" t="s">
        <v>3166</v>
      </c>
      <c r="F249" t="s">
        <v>3167</v>
      </c>
      <c r="G249" t="s">
        <v>752</v>
      </c>
      <c r="H249" s="28">
        <v>45496</v>
      </c>
      <c r="I249">
        <v>10.84</v>
      </c>
      <c r="J249">
        <v>24</v>
      </c>
      <c r="K249" t="s">
        <v>3124</v>
      </c>
      <c r="L249" t="s">
        <v>3209</v>
      </c>
      <c r="M249" t="s">
        <v>3169</v>
      </c>
      <c r="N249">
        <v>4.0999999999999996</v>
      </c>
      <c r="O249" t="s">
        <v>3170</v>
      </c>
      <c r="P249">
        <f t="shared" si="6"/>
        <v>45496</v>
      </c>
      <c r="Q249">
        <f>--(COUNTIF($A$2:A249,A249)=1)</f>
        <v>1</v>
      </c>
      <c r="R249">
        <f t="shared" si="7"/>
        <v>10.84</v>
      </c>
    </row>
    <row r="250" spans="1:18">
      <c r="A250" t="s">
        <v>3745</v>
      </c>
      <c r="B250" t="s">
        <v>736</v>
      </c>
      <c r="C250" t="s">
        <v>3098</v>
      </c>
      <c r="D250" t="s">
        <v>3174</v>
      </c>
      <c r="E250" t="s">
        <v>3194</v>
      </c>
      <c r="F250" t="s">
        <v>3167</v>
      </c>
      <c r="G250" t="s">
        <v>3746</v>
      </c>
      <c r="H250" s="28">
        <v>45168</v>
      </c>
      <c r="I250">
        <v>78.11</v>
      </c>
      <c r="J250">
        <v>72</v>
      </c>
      <c r="K250" t="s">
        <v>3123</v>
      </c>
      <c r="L250" t="s">
        <v>3209</v>
      </c>
      <c r="M250" t="s">
        <v>3177</v>
      </c>
      <c r="N250">
        <v>2.1</v>
      </c>
      <c r="O250" t="s">
        <v>3124</v>
      </c>
      <c r="P250">
        <f t="shared" si="6"/>
        <v>45165</v>
      </c>
      <c r="Q250">
        <f>--(COUNTIF($A$2:A250,A250)=1)</f>
        <v>1</v>
      </c>
      <c r="R250">
        <f t="shared" si="7"/>
        <v>78.11</v>
      </c>
    </row>
    <row r="251" spans="1:18">
      <c r="A251" t="s">
        <v>3747</v>
      </c>
      <c r="B251" t="s">
        <v>2485</v>
      </c>
      <c r="C251" t="s">
        <v>3098</v>
      </c>
      <c r="D251" t="s">
        <v>3196</v>
      </c>
      <c r="E251" t="s">
        <v>3175</v>
      </c>
      <c r="F251" t="s">
        <v>3180</v>
      </c>
      <c r="G251" t="s">
        <v>3748</v>
      </c>
      <c r="H251" s="28"/>
      <c r="J251">
        <v>8</v>
      </c>
      <c r="K251" t="s">
        <v>3098</v>
      </c>
      <c r="L251" t="s">
        <v>3212</v>
      </c>
      <c r="M251" t="s">
        <v>3169</v>
      </c>
      <c r="O251" t="s">
        <v>3123</v>
      </c>
      <c r="P251">
        <f t="shared" si="6"/>
        <v>44953</v>
      </c>
      <c r="Q251">
        <f>--(COUNTIF($A$2:A251,A251)=1)</f>
        <v>1</v>
      </c>
      <c r="R251" t="str">
        <f t="shared" si="7"/>
        <v/>
      </c>
    </row>
    <row r="252" spans="1:18">
      <c r="A252" t="s">
        <v>3749</v>
      </c>
      <c r="B252" t="s">
        <v>3750</v>
      </c>
      <c r="C252" t="s">
        <v>3751</v>
      </c>
      <c r="D252" t="s">
        <v>3174</v>
      </c>
      <c r="E252" t="s">
        <v>3194</v>
      </c>
      <c r="F252" t="s">
        <v>3180</v>
      </c>
      <c r="G252" t="s">
        <v>3752</v>
      </c>
      <c r="H252" s="28"/>
      <c r="J252">
        <v>72</v>
      </c>
      <c r="K252" t="s">
        <v>3098</v>
      </c>
      <c r="L252" t="s">
        <v>3318</v>
      </c>
      <c r="M252" t="s">
        <v>3177</v>
      </c>
      <c r="O252" t="s">
        <v>3123</v>
      </c>
      <c r="P252">
        <f t="shared" si="6"/>
        <v>45629</v>
      </c>
      <c r="Q252">
        <f>--(COUNTIF($A$2:A252,A252)=1)</f>
        <v>1</v>
      </c>
      <c r="R252" t="str">
        <f t="shared" si="7"/>
        <v/>
      </c>
    </row>
    <row r="253" spans="1:18">
      <c r="A253" t="s">
        <v>3753</v>
      </c>
      <c r="B253" t="s">
        <v>3413</v>
      </c>
      <c r="C253" t="s">
        <v>3098</v>
      </c>
      <c r="D253" t="s">
        <v>3237</v>
      </c>
      <c r="E253" t="s">
        <v>3175</v>
      </c>
      <c r="F253" t="s">
        <v>3228</v>
      </c>
      <c r="G253" t="s">
        <v>2088</v>
      </c>
      <c r="H253" s="28"/>
      <c r="J253">
        <v>8</v>
      </c>
      <c r="K253" t="s">
        <v>3098</v>
      </c>
      <c r="L253" t="s">
        <v>3281</v>
      </c>
      <c r="M253" t="s">
        <v>3169</v>
      </c>
      <c r="O253" t="s">
        <v>3124</v>
      </c>
      <c r="P253">
        <f t="shared" si="6"/>
        <v>44756</v>
      </c>
      <c r="Q253">
        <f>--(COUNTIF($A$2:A253,A253)=1)</f>
        <v>1</v>
      </c>
      <c r="R253" t="str">
        <f t="shared" si="7"/>
        <v/>
      </c>
    </row>
    <row r="254" spans="1:18">
      <c r="A254" t="s">
        <v>3754</v>
      </c>
      <c r="B254" t="s">
        <v>588</v>
      </c>
      <c r="C254" t="s">
        <v>3098</v>
      </c>
      <c r="D254" t="s">
        <v>3185</v>
      </c>
      <c r="E254" t="s">
        <v>3280</v>
      </c>
      <c r="F254" t="s">
        <v>3167</v>
      </c>
      <c r="G254" t="s">
        <v>1216</v>
      </c>
      <c r="H254" s="28">
        <v>44935</v>
      </c>
      <c r="I254">
        <v>1.42</v>
      </c>
      <c r="J254">
        <v>4</v>
      </c>
      <c r="K254" t="s">
        <v>3124</v>
      </c>
      <c r="L254" t="s">
        <v>3231</v>
      </c>
      <c r="M254" t="s">
        <v>3207</v>
      </c>
      <c r="O254" t="s">
        <v>3213</v>
      </c>
      <c r="P254">
        <f t="shared" si="6"/>
        <v>44935</v>
      </c>
      <c r="Q254">
        <f>--(COUNTIF($A$2:A254,A254)=1)</f>
        <v>1</v>
      </c>
      <c r="R254">
        <f t="shared" si="7"/>
        <v>1.42</v>
      </c>
    </row>
    <row r="255" spans="1:18">
      <c r="A255" t="s">
        <v>3755</v>
      </c>
      <c r="B255" t="s">
        <v>641</v>
      </c>
      <c r="C255" t="s">
        <v>3756</v>
      </c>
      <c r="D255" t="s">
        <v>3227</v>
      </c>
      <c r="E255" t="s">
        <v>3280</v>
      </c>
      <c r="F255" t="s">
        <v>3180</v>
      </c>
      <c r="G255" t="s">
        <v>762</v>
      </c>
      <c r="H255" s="28"/>
      <c r="J255">
        <v>4</v>
      </c>
      <c r="K255" t="s">
        <v>3098</v>
      </c>
      <c r="L255" t="s">
        <v>3398</v>
      </c>
      <c r="M255" t="s">
        <v>3202</v>
      </c>
      <c r="O255" t="s">
        <v>3182</v>
      </c>
      <c r="P255">
        <f t="shared" si="6"/>
        <v>45302</v>
      </c>
      <c r="Q255">
        <f>--(COUNTIF($A$2:A255,A255)=1)</f>
        <v>1</v>
      </c>
      <c r="R255" t="str">
        <f t="shared" si="7"/>
        <v/>
      </c>
    </row>
    <row r="256" spans="1:18">
      <c r="A256" t="s">
        <v>3757</v>
      </c>
      <c r="B256" t="s">
        <v>1473</v>
      </c>
      <c r="C256" t="s">
        <v>3098</v>
      </c>
      <c r="D256" t="s">
        <v>3174</v>
      </c>
      <c r="E256" t="s">
        <v>3166</v>
      </c>
      <c r="F256" t="s">
        <v>3167</v>
      </c>
      <c r="G256" t="s">
        <v>1412</v>
      </c>
      <c r="H256" s="28">
        <v>44835</v>
      </c>
      <c r="I256">
        <v>57.63</v>
      </c>
      <c r="J256">
        <v>24</v>
      </c>
      <c r="K256" t="s">
        <v>3123</v>
      </c>
      <c r="L256" t="s">
        <v>3225</v>
      </c>
      <c r="M256" t="s">
        <v>3202</v>
      </c>
      <c r="N256">
        <v>4.9000000000000004</v>
      </c>
      <c r="O256" t="s">
        <v>3123</v>
      </c>
      <c r="P256">
        <f t="shared" si="6"/>
        <v>44833</v>
      </c>
      <c r="Q256">
        <f>--(COUNTIF($A$2:A256,A256)=1)</f>
        <v>1</v>
      </c>
      <c r="R256">
        <f t="shared" si="7"/>
        <v>57.63</v>
      </c>
    </row>
    <row r="257" spans="1:18">
      <c r="A257" t="s">
        <v>3758</v>
      </c>
      <c r="B257" t="s">
        <v>3759</v>
      </c>
      <c r="C257" t="s">
        <v>3760</v>
      </c>
      <c r="D257" t="s">
        <v>3196</v>
      </c>
      <c r="E257" t="s">
        <v>3166</v>
      </c>
      <c r="F257" t="s">
        <v>3167</v>
      </c>
      <c r="G257" t="s">
        <v>3761</v>
      </c>
      <c r="H257" s="28">
        <v>44641</v>
      </c>
      <c r="I257">
        <v>26.42</v>
      </c>
      <c r="J257">
        <v>24</v>
      </c>
      <c r="K257" t="s">
        <v>3123</v>
      </c>
      <c r="L257" t="s">
        <v>3351</v>
      </c>
      <c r="M257" t="s">
        <v>3202</v>
      </c>
      <c r="N257">
        <v>1.2</v>
      </c>
      <c r="O257" t="s">
        <v>3182</v>
      </c>
      <c r="P257">
        <f t="shared" si="6"/>
        <v>44640</v>
      </c>
      <c r="Q257">
        <f>--(COUNTIF($A$2:A257,A257)=1)</f>
        <v>1</v>
      </c>
      <c r="R257">
        <f t="shared" si="7"/>
        <v>26.42</v>
      </c>
    </row>
    <row r="258" spans="1:18">
      <c r="A258" t="s">
        <v>3762</v>
      </c>
      <c r="B258" t="s">
        <v>50</v>
      </c>
      <c r="C258" t="s">
        <v>3098</v>
      </c>
      <c r="D258" t="s">
        <v>3240</v>
      </c>
      <c r="E258" t="s">
        <v>3194</v>
      </c>
      <c r="F258" t="s">
        <v>3228</v>
      </c>
      <c r="G258" t="s">
        <v>400</v>
      </c>
      <c r="H258" s="28"/>
      <c r="J258">
        <v>72</v>
      </c>
      <c r="K258" t="s">
        <v>3098</v>
      </c>
      <c r="L258" t="s">
        <v>3307</v>
      </c>
      <c r="M258" t="s">
        <v>3207</v>
      </c>
      <c r="O258" t="s">
        <v>3260</v>
      </c>
      <c r="P258">
        <f t="shared" ref="P258:P321" si="8">IFERROR(DATEVALUE(G258),IFERROR(DATE(RIGHT(G258,4),MID(G258,4,2),LEFT(G258,2)),""))</f>
        <v>44754</v>
      </c>
      <c r="Q258">
        <f>--(COUNTIF($A$2:A258,A258)=1)</f>
        <v>1</v>
      </c>
      <c r="R258" t="str">
        <f t="shared" ref="R258:R321" si="9">IF(AND(Q258=1,I258&lt;&gt;"",ISNUMBER(I258),I258&gt;=0),I258,"")</f>
        <v/>
      </c>
    </row>
    <row r="259" spans="1:18">
      <c r="A259" t="s">
        <v>3763</v>
      </c>
      <c r="B259" t="s">
        <v>634</v>
      </c>
      <c r="C259" t="s">
        <v>3098</v>
      </c>
      <c r="D259" t="s">
        <v>3227</v>
      </c>
      <c r="E259" t="s">
        <v>3175</v>
      </c>
      <c r="F259" t="s">
        <v>3167</v>
      </c>
      <c r="G259" t="s">
        <v>172</v>
      </c>
      <c r="H259" s="28">
        <v>45531</v>
      </c>
      <c r="I259">
        <v>23.64</v>
      </c>
      <c r="J259">
        <v>8</v>
      </c>
      <c r="K259" t="s">
        <v>3123</v>
      </c>
      <c r="L259" t="s">
        <v>3268</v>
      </c>
      <c r="M259" t="s">
        <v>3188</v>
      </c>
      <c r="O259" t="s">
        <v>3182</v>
      </c>
      <c r="P259">
        <f t="shared" si="8"/>
        <v>45531</v>
      </c>
      <c r="Q259">
        <f>--(COUNTIF($A$2:A259,A259)=1)</f>
        <v>1</v>
      </c>
      <c r="R259">
        <f t="shared" si="9"/>
        <v>23.64</v>
      </c>
    </row>
    <row r="260" spans="1:18">
      <c r="A260" t="s">
        <v>3764</v>
      </c>
      <c r="B260" t="s">
        <v>3765</v>
      </c>
      <c r="C260" t="s">
        <v>3766</v>
      </c>
      <c r="D260" t="s">
        <v>3240</v>
      </c>
      <c r="E260" t="s">
        <v>3166</v>
      </c>
      <c r="F260" t="s">
        <v>3180</v>
      </c>
      <c r="G260" t="s">
        <v>2874</v>
      </c>
      <c r="H260" s="28"/>
      <c r="J260">
        <v>24</v>
      </c>
      <c r="K260" t="s">
        <v>3098</v>
      </c>
      <c r="L260" t="s">
        <v>3212</v>
      </c>
      <c r="M260" t="s">
        <v>3188</v>
      </c>
      <c r="O260" t="s">
        <v>3124</v>
      </c>
      <c r="P260">
        <f t="shared" si="8"/>
        <v>44688</v>
      </c>
      <c r="Q260">
        <f>--(COUNTIF($A$2:A260,A260)=1)</f>
        <v>1</v>
      </c>
      <c r="R260" t="str">
        <f t="shared" si="9"/>
        <v/>
      </c>
    </row>
    <row r="261" spans="1:18">
      <c r="A261" t="s">
        <v>3767</v>
      </c>
      <c r="B261" t="s">
        <v>891</v>
      </c>
      <c r="C261" t="s">
        <v>3768</v>
      </c>
      <c r="D261" t="s">
        <v>3237</v>
      </c>
      <c r="E261" t="s">
        <v>3166</v>
      </c>
      <c r="F261" t="s">
        <v>3180</v>
      </c>
      <c r="G261" t="s">
        <v>2883</v>
      </c>
      <c r="H261" s="28"/>
      <c r="J261">
        <v>24</v>
      </c>
      <c r="K261" t="s">
        <v>3098</v>
      </c>
      <c r="L261" t="s">
        <v>3265</v>
      </c>
      <c r="M261" t="s">
        <v>3207</v>
      </c>
      <c r="O261" t="s">
        <v>3124</v>
      </c>
      <c r="P261">
        <f t="shared" si="8"/>
        <v>45479</v>
      </c>
      <c r="Q261">
        <f>--(COUNTIF($A$2:A261,A261)=1)</f>
        <v>1</v>
      </c>
      <c r="R261" t="str">
        <f t="shared" si="9"/>
        <v/>
      </c>
    </row>
    <row r="262" spans="1:18">
      <c r="A262" t="s">
        <v>3769</v>
      </c>
      <c r="B262" t="s">
        <v>2259</v>
      </c>
      <c r="C262" t="s">
        <v>3770</v>
      </c>
      <c r="D262" t="s">
        <v>3240</v>
      </c>
      <c r="E262" t="s">
        <v>3166</v>
      </c>
      <c r="F262" t="s">
        <v>3228</v>
      </c>
      <c r="G262" t="s">
        <v>954</v>
      </c>
      <c r="H262" s="28"/>
      <c r="J262">
        <v>24</v>
      </c>
      <c r="K262" t="s">
        <v>3098</v>
      </c>
      <c r="L262" t="s">
        <v>3398</v>
      </c>
      <c r="M262" t="s">
        <v>3207</v>
      </c>
      <c r="O262" t="s">
        <v>3124</v>
      </c>
      <c r="P262">
        <f t="shared" si="8"/>
        <v>45326</v>
      </c>
      <c r="Q262">
        <f>--(COUNTIF($A$2:A262,A262)=1)</f>
        <v>1</v>
      </c>
      <c r="R262" t="str">
        <f t="shared" si="9"/>
        <v/>
      </c>
    </row>
    <row r="263" spans="1:18">
      <c r="A263" t="s">
        <v>3771</v>
      </c>
      <c r="B263" t="s">
        <v>560</v>
      </c>
      <c r="C263" t="s">
        <v>3098</v>
      </c>
      <c r="D263" t="s">
        <v>3227</v>
      </c>
      <c r="E263" t="s">
        <v>3194</v>
      </c>
      <c r="F263" t="s">
        <v>3180</v>
      </c>
      <c r="G263" t="s">
        <v>897</v>
      </c>
      <c r="H263" s="28"/>
      <c r="J263">
        <v>72</v>
      </c>
      <c r="K263" t="s">
        <v>3098</v>
      </c>
      <c r="L263" t="s">
        <v>3265</v>
      </c>
      <c r="M263" t="s">
        <v>3188</v>
      </c>
      <c r="O263" t="s">
        <v>3124</v>
      </c>
      <c r="P263">
        <f t="shared" si="8"/>
        <v>44793</v>
      </c>
      <c r="Q263">
        <f>--(COUNTIF($A$2:A263,A263)=1)</f>
        <v>1</v>
      </c>
      <c r="R263" t="str">
        <f t="shared" si="9"/>
        <v/>
      </c>
    </row>
    <row r="264" spans="1:18">
      <c r="A264" t="s">
        <v>3772</v>
      </c>
      <c r="B264" t="s">
        <v>3773</v>
      </c>
      <c r="C264" t="s">
        <v>3774</v>
      </c>
      <c r="D264" t="s">
        <v>3227</v>
      </c>
      <c r="E264" t="s">
        <v>3194</v>
      </c>
      <c r="F264" t="s">
        <v>3167</v>
      </c>
      <c r="G264" t="s">
        <v>1336</v>
      </c>
      <c r="H264" s="28">
        <v>45564</v>
      </c>
      <c r="I264">
        <v>126.66</v>
      </c>
      <c r="J264">
        <v>72</v>
      </c>
      <c r="K264" t="s">
        <v>3123</v>
      </c>
      <c r="L264" t="s">
        <v>3307</v>
      </c>
      <c r="M264" t="s">
        <v>3207</v>
      </c>
      <c r="N264">
        <v>4</v>
      </c>
      <c r="O264" t="s">
        <v>3189</v>
      </c>
      <c r="P264">
        <f t="shared" si="8"/>
        <v>45559</v>
      </c>
      <c r="Q264">
        <f>--(COUNTIF($A$2:A264,A264)=1)</f>
        <v>1</v>
      </c>
      <c r="R264">
        <f t="shared" si="9"/>
        <v>126.66</v>
      </c>
    </row>
    <row r="265" spans="1:18">
      <c r="A265" t="s">
        <v>3775</v>
      </c>
      <c r="B265" t="s">
        <v>2445</v>
      </c>
      <c r="C265" t="s">
        <v>3098</v>
      </c>
      <c r="D265" t="s">
        <v>3200</v>
      </c>
      <c r="E265" t="s">
        <v>3194</v>
      </c>
      <c r="F265" t="s">
        <v>3167</v>
      </c>
      <c r="G265" t="s">
        <v>3776</v>
      </c>
      <c r="H265" s="28">
        <v>44794</v>
      </c>
      <c r="I265">
        <v>190.34</v>
      </c>
      <c r="J265">
        <v>72</v>
      </c>
      <c r="K265" t="s">
        <v>3123</v>
      </c>
      <c r="L265" t="s">
        <v>3216</v>
      </c>
      <c r="M265" t="s">
        <v>3202</v>
      </c>
      <c r="N265">
        <v>1.9</v>
      </c>
      <c r="O265" t="s">
        <v>3213</v>
      </c>
      <c r="P265">
        <f t="shared" si="8"/>
        <v>44787</v>
      </c>
      <c r="Q265">
        <f>--(COUNTIF($A$2:A265,A265)=1)</f>
        <v>1</v>
      </c>
      <c r="R265">
        <f t="shared" si="9"/>
        <v>190.34</v>
      </c>
    </row>
    <row r="266" spans="1:18">
      <c r="A266" t="s">
        <v>3777</v>
      </c>
      <c r="B266" t="s">
        <v>3778</v>
      </c>
      <c r="C266" t="s">
        <v>3098</v>
      </c>
      <c r="D266" t="s">
        <v>3165</v>
      </c>
      <c r="E266" t="s">
        <v>3194</v>
      </c>
      <c r="F266" t="s">
        <v>3167</v>
      </c>
      <c r="G266" t="s">
        <v>354</v>
      </c>
      <c r="H266" s="28">
        <v>45334</v>
      </c>
      <c r="I266">
        <v>117.94</v>
      </c>
      <c r="J266">
        <v>72</v>
      </c>
      <c r="K266" t="s">
        <v>3123</v>
      </c>
      <c r="L266" t="s">
        <v>3221</v>
      </c>
      <c r="M266" t="s">
        <v>3188</v>
      </c>
      <c r="N266">
        <v>1.4</v>
      </c>
      <c r="O266" t="s">
        <v>3213</v>
      </c>
      <c r="P266">
        <f t="shared" si="8"/>
        <v>45330</v>
      </c>
      <c r="Q266">
        <f>--(COUNTIF($A$2:A266,A266)=1)</f>
        <v>1</v>
      </c>
      <c r="R266">
        <f t="shared" si="9"/>
        <v>117.94</v>
      </c>
    </row>
    <row r="267" spans="1:18">
      <c r="A267" t="s">
        <v>3779</v>
      </c>
      <c r="B267" t="s">
        <v>2127</v>
      </c>
      <c r="C267" t="s">
        <v>3098</v>
      </c>
      <c r="D267" t="s">
        <v>3185</v>
      </c>
      <c r="E267" t="s">
        <v>3175</v>
      </c>
      <c r="F267" t="s">
        <v>3167</v>
      </c>
      <c r="G267" t="s">
        <v>1653</v>
      </c>
      <c r="H267" s="28">
        <v>44716</v>
      </c>
      <c r="I267">
        <v>19.98</v>
      </c>
      <c r="J267">
        <v>8</v>
      </c>
      <c r="K267" t="s">
        <v>3123</v>
      </c>
      <c r="L267" t="s">
        <v>3098</v>
      </c>
      <c r="M267" t="s">
        <v>3202</v>
      </c>
      <c r="O267" t="s">
        <v>3189</v>
      </c>
      <c r="P267">
        <f t="shared" si="8"/>
        <v>44716</v>
      </c>
      <c r="Q267">
        <f>--(COUNTIF($A$2:A267,A267)=1)</f>
        <v>1</v>
      </c>
      <c r="R267">
        <f t="shared" si="9"/>
        <v>19.98</v>
      </c>
    </row>
    <row r="268" spans="1:18">
      <c r="A268" t="s">
        <v>3780</v>
      </c>
      <c r="B268" t="s">
        <v>612</v>
      </c>
      <c r="C268" t="s">
        <v>3464</v>
      </c>
      <c r="D268" t="s">
        <v>3240</v>
      </c>
      <c r="E268" t="s">
        <v>3175</v>
      </c>
      <c r="F268" t="s">
        <v>3180</v>
      </c>
      <c r="G268" t="s">
        <v>1335</v>
      </c>
      <c r="H268" s="28"/>
      <c r="J268">
        <v>8</v>
      </c>
      <c r="K268" t="s">
        <v>3098</v>
      </c>
      <c r="L268" t="s">
        <v>3181</v>
      </c>
      <c r="M268" t="s">
        <v>3169</v>
      </c>
      <c r="O268" t="s">
        <v>3213</v>
      </c>
      <c r="P268">
        <f t="shared" si="8"/>
        <v>45526</v>
      </c>
      <c r="Q268">
        <f>--(COUNTIF($A$2:A268,A268)=1)</f>
        <v>1</v>
      </c>
      <c r="R268" t="str">
        <f t="shared" si="9"/>
        <v/>
      </c>
    </row>
    <row r="269" spans="1:18">
      <c r="A269" t="s">
        <v>3781</v>
      </c>
      <c r="B269" t="s">
        <v>3782</v>
      </c>
      <c r="C269" t="s">
        <v>3098</v>
      </c>
      <c r="D269" t="s">
        <v>3196</v>
      </c>
      <c r="E269" t="s">
        <v>3175</v>
      </c>
      <c r="F269" t="s">
        <v>3167</v>
      </c>
      <c r="G269" t="s">
        <v>649</v>
      </c>
      <c r="H269" s="28"/>
      <c r="J269">
        <v>8</v>
      </c>
      <c r="K269" t="s">
        <v>3098</v>
      </c>
      <c r="L269" t="s">
        <v>3225</v>
      </c>
      <c r="M269" t="s">
        <v>3188</v>
      </c>
      <c r="O269" t="s">
        <v>3170</v>
      </c>
      <c r="P269">
        <f t="shared" si="8"/>
        <v>45390</v>
      </c>
      <c r="Q269">
        <f>--(COUNTIF($A$2:A269,A269)=1)</f>
        <v>1</v>
      </c>
      <c r="R269" t="str">
        <f t="shared" si="9"/>
        <v/>
      </c>
    </row>
    <row r="270" spans="1:18">
      <c r="A270" t="s">
        <v>3783</v>
      </c>
      <c r="B270" t="s">
        <v>3784</v>
      </c>
      <c r="C270" t="s">
        <v>3785</v>
      </c>
      <c r="D270" t="s">
        <v>3227</v>
      </c>
      <c r="E270" t="s">
        <v>3166</v>
      </c>
      <c r="F270" t="s">
        <v>3220</v>
      </c>
      <c r="G270" t="s">
        <v>1181</v>
      </c>
      <c r="H270" s="28">
        <v>45584</v>
      </c>
      <c r="I270">
        <v>19.489999999999998</v>
      </c>
      <c r="J270">
        <v>24</v>
      </c>
      <c r="K270" t="s">
        <v>3124</v>
      </c>
      <c r="L270" t="s">
        <v>3307</v>
      </c>
      <c r="M270" t="s">
        <v>3207</v>
      </c>
      <c r="O270" t="s">
        <v>3170</v>
      </c>
      <c r="P270">
        <f t="shared" si="8"/>
        <v>45584</v>
      </c>
      <c r="Q270">
        <f>--(COUNTIF($A$2:A270,A270)=1)</f>
        <v>1</v>
      </c>
      <c r="R270">
        <f t="shared" si="9"/>
        <v>19.489999999999998</v>
      </c>
    </row>
    <row r="271" spans="1:18">
      <c r="A271" t="s">
        <v>3786</v>
      </c>
      <c r="B271" t="s">
        <v>98</v>
      </c>
      <c r="C271" t="s">
        <v>3098</v>
      </c>
      <c r="D271" t="s">
        <v>3174</v>
      </c>
      <c r="E271" t="s">
        <v>3194</v>
      </c>
      <c r="F271" t="s">
        <v>3220</v>
      </c>
      <c r="G271" t="s">
        <v>954</v>
      </c>
      <c r="H271" s="28">
        <v>45328</v>
      </c>
      <c r="I271">
        <v>58.97</v>
      </c>
      <c r="J271">
        <v>72</v>
      </c>
      <c r="K271" t="s">
        <v>3124</v>
      </c>
      <c r="L271" t="s">
        <v>3268</v>
      </c>
      <c r="M271" t="s">
        <v>3177</v>
      </c>
      <c r="O271" t="s">
        <v>3178</v>
      </c>
      <c r="P271">
        <f t="shared" si="8"/>
        <v>45326</v>
      </c>
      <c r="Q271">
        <f>--(COUNTIF($A$2:A271,A271)=1)</f>
        <v>1</v>
      </c>
      <c r="R271">
        <f t="shared" si="9"/>
        <v>58.97</v>
      </c>
    </row>
    <row r="272" spans="1:18">
      <c r="A272" t="s">
        <v>3787</v>
      </c>
      <c r="B272" t="s">
        <v>906</v>
      </c>
      <c r="C272" t="s">
        <v>3098</v>
      </c>
      <c r="D272" t="s">
        <v>3196</v>
      </c>
      <c r="E272" t="s">
        <v>3194</v>
      </c>
      <c r="F272" t="s">
        <v>3220</v>
      </c>
      <c r="G272" t="s">
        <v>1318</v>
      </c>
      <c r="H272" s="28">
        <v>44632</v>
      </c>
      <c r="I272">
        <v>8.9499999999999993</v>
      </c>
      <c r="J272">
        <v>72</v>
      </c>
      <c r="K272" t="s">
        <v>3124</v>
      </c>
      <c r="L272" t="s">
        <v>3281</v>
      </c>
      <c r="M272" t="s">
        <v>3177</v>
      </c>
      <c r="N272">
        <v>4.3</v>
      </c>
      <c r="O272" t="s">
        <v>3189</v>
      </c>
      <c r="P272">
        <f t="shared" si="8"/>
        <v>44632</v>
      </c>
      <c r="Q272">
        <f>--(COUNTIF($A$2:A272,A272)=1)</f>
        <v>1</v>
      </c>
      <c r="R272">
        <f t="shared" si="9"/>
        <v>8.9499999999999993</v>
      </c>
    </row>
    <row r="273" spans="1:18">
      <c r="A273" t="s">
        <v>3788</v>
      </c>
      <c r="B273" t="s">
        <v>348</v>
      </c>
      <c r="C273" t="s">
        <v>3098</v>
      </c>
      <c r="D273" t="s">
        <v>3165</v>
      </c>
      <c r="E273" t="s">
        <v>3194</v>
      </c>
      <c r="F273" t="s">
        <v>3167</v>
      </c>
      <c r="G273" t="s">
        <v>714</v>
      </c>
      <c r="H273" s="28">
        <v>44570</v>
      </c>
      <c r="I273">
        <v>117.36</v>
      </c>
      <c r="J273">
        <v>72</v>
      </c>
      <c r="K273" t="s">
        <v>3123</v>
      </c>
      <c r="L273" t="s">
        <v>3351</v>
      </c>
      <c r="M273" t="s">
        <v>3202</v>
      </c>
      <c r="N273">
        <v>1.2</v>
      </c>
      <c r="O273" t="s">
        <v>3182</v>
      </c>
      <c r="P273">
        <f t="shared" si="8"/>
        <v>44566</v>
      </c>
      <c r="Q273">
        <f>--(COUNTIF($A$2:A273,A273)=1)</f>
        <v>1</v>
      </c>
      <c r="R273">
        <f t="shared" si="9"/>
        <v>117.36</v>
      </c>
    </row>
    <row r="274" spans="1:18">
      <c r="A274" t="s">
        <v>3789</v>
      </c>
      <c r="B274" t="s">
        <v>3790</v>
      </c>
      <c r="C274" t="s">
        <v>3098</v>
      </c>
      <c r="D274" t="s">
        <v>3237</v>
      </c>
      <c r="E274" t="s">
        <v>3175</v>
      </c>
      <c r="F274" t="s">
        <v>3167</v>
      </c>
      <c r="G274" t="s">
        <v>1091</v>
      </c>
      <c r="H274" s="28">
        <v>45611</v>
      </c>
      <c r="I274">
        <v>4.8099999999999996</v>
      </c>
      <c r="J274">
        <v>8</v>
      </c>
      <c r="K274" t="s">
        <v>3124</v>
      </c>
      <c r="L274" t="s">
        <v>3198</v>
      </c>
      <c r="M274" t="s">
        <v>3169</v>
      </c>
      <c r="N274">
        <v>2.7</v>
      </c>
      <c r="O274" t="s">
        <v>3123</v>
      </c>
      <c r="P274">
        <f t="shared" si="8"/>
        <v>45611</v>
      </c>
      <c r="Q274">
        <f>--(COUNTIF($A$2:A274,A274)=1)</f>
        <v>1</v>
      </c>
      <c r="R274">
        <f t="shared" si="9"/>
        <v>4.8099999999999996</v>
      </c>
    </row>
    <row r="275" spans="1:18">
      <c r="A275" t="s">
        <v>3791</v>
      </c>
      <c r="B275" t="s">
        <v>2158</v>
      </c>
      <c r="C275" t="s">
        <v>3792</v>
      </c>
      <c r="D275" t="s">
        <v>3227</v>
      </c>
      <c r="E275" t="s">
        <v>3194</v>
      </c>
      <c r="F275" t="s">
        <v>3167</v>
      </c>
      <c r="G275" t="s">
        <v>3297</v>
      </c>
      <c r="H275" s="28">
        <v>45074</v>
      </c>
      <c r="I275">
        <v>10.17</v>
      </c>
      <c r="J275">
        <v>72</v>
      </c>
      <c r="K275" t="s">
        <v>3124</v>
      </c>
      <c r="L275" t="s">
        <v>3168</v>
      </c>
      <c r="M275" t="s">
        <v>3207</v>
      </c>
      <c r="O275" t="s">
        <v>3182</v>
      </c>
      <c r="P275">
        <f t="shared" si="8"/>
        <v>45074</v>
      </c>
      <c r="Q275">
        <f>--(COUNTIF($A$2:A275,A275)=1)</f>
        <v>1</v>
      </c>
      <c r="R275">
        <f t="shared" si="9"/>
        <v>10.17</v>
      </c>
    </row>
    <row r="276" spans="1:18">
      <c r="A276" t="s">
        <v>3793</v>
      </c>
      <c r="B276" t="s">
        <v>2012</v>
      </c>
      <c r="C276" t="s">
        <v>3098</v>
      </c>
      <c r="D276" t="s">
        <v>3251</v>
      </c>
      <c r="E276" t="s">
        <v>3166</v>
      </c>
      <c r="F276" t="s">
        <v>3167</v>
      </c>
      <c r="G276" t="s">
        <v>3794</v>
      </c>
      <c r="H276" s="28"/>
      <c r="J276">
        <v>24</v>
      </c>
      <c r="K276" t="s">
        <v>3098</v>
      </c>
      <c r="L276" t="s">
        <v>3176</v>
      </c>
      <c r="M276" t="s">
        <v>3202</v>
      </c>
      <c r="O276" t="s">
        <v>3189</v>
      </c>
      <c r="P276">
        <f t="shared" si="8"/>
        <v>45114</v>
      </c>
      <c r="Q276">
        <f>--(COUNTIF($A$2:A276,A276)=1)</f>
        <v>1</v>
      </c>
      <c r="R276" t="str">
        <f t="shared" si="9"/>
        <v/>
      </c>
    </row>
    <row r="277" spans="1:18">
      <c r="A277" t="s">
        <v>3795</v>
      </c>
      <c r="B277" t="s">
        <v>3796</v>
      </c>
      <c r="C277" t="s">
        <v>3098</v>
      </c>
      <c r="D277" t="s">
        <v>3200</v>
      </c>
      <c r="E277" t="s">
        <v>3175</v>
      </c>
      <c r="F277" t="s">
        <v>3167</v>
      </c>
      <c r="G277" t="s">
        <v>3797</v>
      </c>
      <c r="H277" s="28">
        <v>45101</v>
      </c>
      <c r="I277">
        <v>18.73</v>
      </c>
      <c r="J277">
        <v>8</v>
      </c>
      <c r="K277" t="s">
        <v>3123</v>
      </c>
      <c r="L277" t="s">
        <v>3201</v>
      </c>
      <c r="M277" t="s">
        <v>3169</v>
      </c>
      <c r="N277">
        <v>3</v>
      </c>
      <c r="O277" t="s">
        <v>3178</v>
      </c>
      <c r="P277">
        <f t="shared" si="8"/>
        <v>45101</v>
      </c>
      <c r="Q277">
        <f>--(COUNTIF($A$2:A277,A277)=1)</f>
        <v>1</v>
      </c>
      <c r="R277">
        <f t="shared" si="9"/>
        <v>18.73</v>
      </c>
    </row>
    <row r="278" spans="1:18">
      <c r="A278" t="s">
        <v>3798</v>
      </c>
      <c r="B278" t="s">
        <v>2680</v>
      </c>
      <c r="C278" t="s">
        <v>3098</v>
      </c>
      <c r="D278" t="s">
        <v>3227</v>
      </c>
      <c r="E278" t="s">
        <v>3194</v>
      </c>
      <c r="F278" t="s">
        <v>3167</v>
      </c>
      <c r="G278" t="s">
        <v>1279</v>
      </c>
      <c r="H278" s="28">
        <v>45573</v>
      </c>
      <c r="I278">
        <v>24.1</v>
      </c>
      <c r="J278">
        <v>72</v>
      </c>
      <c r="K278" t="s">
        <v>3124</v>
      </c>
      <c r="L278" t="s">
        <v>3198</v>
      </c>
      <c r="M278" t="s">
        <v>3207</v>
      </c>
      <c r="O278" t="s">
        <v>3182</v>
      </c>
      <c r="P278">
        <f t="shared" si="8"/>
        <v>45572</v>
      </c>
      <c r="Q278">
        <f>--(COUNTIF($A$2:A278,A278)=1)</f>
        <v>1</v>
      </c>
      <c r="R278">
        <f t="shared" si="9"/>
        <v>24.1</v>
      </c>
    </row>
    <row r="279" spans="1:18">
      <c r="A279" t="s">
        <v>3799</v>
      </c>
      <c r="B279" t="s">
        <v>3800</v>
      </c>
      <c r="C279" t="s">
        <v>3098</v>
      </c>
      <c r="D279" t="s">
        <v>3237</v>
      </c>
      <c r="E279" t="s">
        <v>3166</v>
      </c>
      <c r="F279" t="s">
        <v>3167</v>
      </c>
      <c r="G279" t="s">
        <v>1828</v>
      </c>
      <c r="H279" s="28">
        <v>44791</v>
      </c>
      <c r="I279">
        <v>23.97</v>
      </c>
      <c r="J279">
        <v>24</v>
      </c>
      <c r="K279" t="s">
        <v>3124</v>
      </c>
      <c r="L279" t="s">
        <v>3302</v>
      </c>
      <c r="M279" t="s">
        <v>3202</v>
      </c>
      <c r="N279">
        <v>3.8</v>
      </c>
      <c r="O279" t="s">
        <v>3123</v>
      </c>
      <c r="P279">
        <f t="shared" si="8"/>
        <v>44791</v>
      </c>
      <c r="Q279">
        <f>--(COUNTIF($A$2:A279,A279)=1)</f>
        <v>1</v>
      </c>
      <c r="R279">
        <f t="shared" si="9"/>
        <v>23.97</v>
      </c>
    </row>
    <row r="280" spans="1:18">
      <c r="A280" t="s">
        <v>3801</v>
      </c>
      <c r="B280" t="s">
        <v>3413</v>
      </c>
      <c r="C280" t="s">
        <v>3098</v>
      </c>
      <c r="D280" t="s">
        <v>3227</v>
      </c>
      <c r="E280" t="s">
        <v>3166</v>
      </c>
      <c r="F280" t="s">
        <v>3228</v>
      </c>
      <c r="G280" t="s">
        <v>625</v>
      </c>
      <c r="H280" s="28"/>
      <c r="J280">
        <v>24</v>
      </c>
      <c r="K280" t="s">
        <v>3098</v>
      </c>
      <c r="L280" t="s">
        <v>3098</v>
      </c>
      <c r="M280" t="s">
        <v>3207</v>
      </c>
      <c r="O280" t="s">
        <v>3189</v>
      </c>
      <c r="P280">
        <f t="shared" si="8"/>
        <v>45590</v>
      </c>
      <c r="Q280">
        <f>--(COUNTIF($A$2:A280,A280)=1)</f>
        <v>1</v>
      </c>
      <c r="R280" t="str">
        <f t="shared" si="9"/>
        <v/>
      </c>
    </row>
    <row r="281" spans="1:18">
      <c r="A281" t="s">
        <v>3802</v>
      </c>
      <c r="B281" t="s">
        <v>1393</v>
      </c>
      <c r="C281" t="s">
        <v>3098</v>
      </c>
      <c r="D281" t="s">
        <v>3185</v>
      </c>
      <c r="E281" t="s">
        <v>3280</v>
      </c>
      <c r="F281" t="s">
        <v>3167</v>
      </c>
      <c r="G281" t="s">
        <v>664</v>
      </c>
      <c r="H281" s="28">
        <v>44933</v>
      </c>
      <c r="I281">
        <v>6.57</v>
      </c>
      <c r="J281">
        <v>4</v>
      </c>
      <c r="K281" t="s">
        <v>3123</v>
      </c>
      <c r="L281" t="s">
        <v>3281</v>
      </c>
      <c r="M281" t="s">
        <v>3207</v>
      </c>
      <c r="N281">
        <v>1.5</v>
      </c>
      <c r="O281" t="s">
        <v>3260</v>
      </c>
      <c r="P281">
        <f t="shared" si="8"/>
        <v>44933</v>
      </c>
      <c r="Q281">
        <f>--(COUNTIF($A$2:A281,A281)=1)</f>
        <v>1</v>
      </c>
      <c r="R281">
        <f t="shared" si="9"/>
        <v>6.57</v>
      </c>
    </row>
    <row r="282" spans="1:18">
      <c r="A282" t="s">
        <v>3803</v>
      </c>
      <c r="B282" t="s">
        <v>3804</v>
      </c>
      <c r="C282" t="s">
        <v>3098</v>
      </c>
      <c r="D282" t="s">
        <v>3251</v>
      </c>
      <c r="E282" t="s">
        <v>3175</v>
      </c>
      <c r="F282" t="s">
        <v>3228</v>
      </c>
      <c r="G282" t="s">
        <v>475</v>
      </c>
      <c r="H282" s="28"/>
      <c r="J282">
        <v>8</v>
      </c>
      <c r="K282" t="s">
        <v>3098</v>
      </c>
      <c r="L282" t="s">
        <v>3201</v>
      </c>
      <c r="M282" t="s">
        <v>3169</v>
      </c>
      <c r="O282" t="s">
        <v>3182</v>
      </c>
      <c r="P282">
        <f t="shared" si="8"/>
        <v>44829</v>
      </c>
      <c r="Q282">
        <f>--(COUNTIF($A$2:A282,A282)=1)</f>
        <v>1</v>
      </c>
      <c r="R282" t="str">
        <f t="shared" si="9"/>
        <v/>
      </c>
    </row>
    <row r="283" spans="1:18">
      <c r="A283" t="s">
        <v>3805</v>
      </c>
      <c r="B283" t="s">
        <v>3806</v>
      </c>
      <c r="C283" t="s">
        <v>3098</v>
      </c>
      <c r="D283" t="s">
        <v>3251</v>
      </c>
      <c r="E283" t="s">
        <v>3166</v>
      </c>
      <c r="F283" t="s">
        <v>3167</v>
      </c>
      <c r="G283" t="s">
        <v>839</v>
      </c>
      <c r="H283" s="28">
        <v>45345</v>
      </c>
      <c r="I283">
        <v>65.94</v>
      </c>
      <c r="J283">
        <v>24</v>
      </c>
      <c r="K283" t="s">
        <v>3123</v>
      </c>
      <c r="L283" t="s">
        <v>3201</v>
      </c>
      <c r="M283" t="s">
        <v>3169</v>
      </c>
      <c r="N283">
        <v>4.9000000000000004</v>
      </c>
      <c r="O283" t="s">
        <v>3213</v>
      </c>
      <c r="P283">
        <f t="shared" si="8"/>
        <v>45343</v>
      </c>
      <c r="Q283">
        <f>--(COUNTIF($A$2:A283,A283)=1)</f>
        <v>1</v>
      </c>
      <c r="R283">
        <f t="shared" si="9"/>
        <v>65.94</v>
      </c>
    </row>
    <row r="284" spans="1:18">
      <c r="A284" t="s">
        <v>3807</v>
      </c>
      <c r="B284" t="s">
        <v>3678</v>
      </c>
      <c r="C284" t="s">
        <v>3098</v>
      </c>
      <c r="D284" t="s">
        <v>3240</v>
      </c>
      <c r="E284" t="s">
        <v>3166</v>
      </c>
      <c r="F284" t="s">
        <v>3167</v>
      </c>
      <c r="G284" t="s">
        <v>2270</v>
      </c>
      <c r="H284" s="28">
        <v>45239</v>
      </c>
      <c r="I284">
        <v>74.37</v>
      </c>
      <c r="J284">
        <v>24</v>
      </c>
      <c r="K284" t="s">
        <v>3123</v>
      </c>
      <c r="L284" t="s">
        <v>3231</v>
      </c>
      <c r="M284" t="s">
        <v>3202</v>
      </c>
      <c r="N284">
        <v>1.2</v>
      </c>
      <c r="O284" t="s">
        <v>3182</v>
      </c>
      <c r="P284">
        <f t="shared" si="8"/>
        <v>45236</v>
      </c>
      <c r="Q284">
        <f>--(COUNTIF($A$2:A284,A284)=1)</f>
        <v>1</v>
      </c>
      <c r="R284">
        <f t="shared" si="9"/>
        <v>74.37</v>
      </c>
    </row>
    <row r="285" spans="1:18">
      <c r="A285" t="s">
        <v>3808</v>
      </c>
      <c r="B285" t="s">
        <v>2591</v>
      </c>
      <c r="C285" t="s">
        <v>3809</v>
      </c>
      <c r="D285" t="s">
        <v>3200</v>
      </c>
      <c r="E285" t="s">
        <v>3280</v>
      </c>
      <c r="F285" t="s">
        <v>3180</v>
      </c>
      <c r="G285" t="s">
        <v>781</v>
      </c>
      <c r="H285" s="28"/>
      <c r="J285">
        <v>4</v>
      </c>
      <c r="K285" t="s">
        <v>3098</v>
      </c>
      <c r="L285" t="s">
        <v>3265</v>
      </c>
      <c r="M285" t="s">
        <v>3202</v>
      </c>
      <c r="O285" t="s">
        <v>3124</v>
      </c>
      <c r="P285">
        <f t="shared" si="8"/>
        <v>45476</v>
      </c>
      <c r="Q285">
        <f>--(COUNTIF($A$2:A285,A285)=1)</f>
        <v>1</v>
      </c>
      <c r="R285" t="str">
        <f t="shared" si="9"/>
        <v/>
      </c>
    </row>
    <row r="286" spans="1:18">
      <c r="A286" t="s">
        <v>3810</v>
      </c>
      <c r="B286" t="s">
        <v>1690</v>
      </c>
      <c r="C286" t="s">
        <v>3098</v>
      </c>
      <c r="D286" t="s">
        <v>3237</v>
      </c>
      <c r="E286" t="s">
        <v>3280</v>
      </c>
      <c r="F286" t="s">
        <v>3220</v>
      </c>
      <c r="G286" t="s">
        <v>2256</v>
      </c>
      <c r="H286" s="28">
        <v>44968</v>
      </c>
      <c r="I286">
        <v>7.38</v>
      </c>
      <c r="J286">
        <v>4</v>
      </c>
      <c r="K286" t="s">
        <v>3123</v>
      </c>
      <c r="L286" t="s">
        <v>3098</v>
      </c>
      <c r="M286" t="s">
        <v>3177</v>
      </c>
      <c r="N286">
        <v>2.2000000000000002</v>
      </c>
      <c r="O286" t="s">
        <v>3182</v>
      </c>
      <c r="P286">
        <f t="shared" si="8"/>
        <v>44968</v>
      </c>
      <c r="Q286">
        <f>--(COUNTIF($A$2:A286,A286)=1)</f>
        <v>1</v>
      </c>
      <c r="R286">
        <f t="shared" si="9"/>
        <v>7.38</v>
      </c>
    </row>
    <row r="287" spans="1:18">
      <c r="A287" t="s">
        <v>3811</v>
      </c>
      <c r="B287" t="s">
        <v>3812</v>
      </c>
      <c r="C287" t="s">
        <v>3098</v>
      </c>
      <c r="D287" t="s">
        <v>3196</v>
      </c>
      <c r="E287" t="s">
        <v>3166</v>
      </c>
      <c r="F287" t="s">
        <v>3167</v>
      </c>
      <c r="G287" t="s">
        <v>3813</v>
      </c>
      <c r="H287" s="28">
        <v>44969</v>
      </c>
      <c r="I287">
        <v>15.91</v>
      </c>
      <c r="J287">
        <v>24</v>
      </c>
      <c r="K287" t="s">
        <v>3124</v>
      </c>
      <c r="L287" t="s">
        <v>3302</v>
      </c>
      <c r="M287" t="s">
        <v>3177</v>
      </c>
      <c r="N287">
        <v>1.3</v>
      </c>
      <c r="O287" t="s">
        <v>3123</v>
      </c>
      <c r="P287">
        <f t="shared" si="8"/>
        <v>44969</v>
      </c>
      <c r="Q287">
        <f>--(COUNTIF($A$2:A287,A287)=1)</f>
        <v>1</v>
      </c>
      <c r="R287">
        <f t="shared" si="9"/>
        <v>15.91</v>
      </c>
    </row>
    <row r="288" spans="1:18">
      <c r="A288" t="s">
        <v>3814</v>
      </c>
      <c r="B288" t="s">
        <v>3815</v>
      </c>
      <c r="C288" t="s">
        <v>3098</v>
      </c>
      <c r="D288" t="s">
        <v>3240</v>
      </c>
      <c r="E288" t="s">
        <v>3194</v>
      </c>
      <c r="F288" t="s">
        <v>3180</v>
      </c>
      <c r="G288" t="s">
        <v>1758</v>
      </c>
      <c r="H288" s="28"/>
      <c r="J288">
        <v>72</v>
      </c>
      <c r="K288" t="s">
        <v>3098</v>
      </c>
      <c r="L288" t="s">
        <v>3098</v>
      </c>
      <c r="M288" t="s">
        <v>3177</v>
      </c>
      <c r="O288" t="s">
        <v>3123</v>
      </c>
      <c r="P288">
        <f t="shared" si="8"/>
        <v>44753</v>
      </c>
      <c r="Q288">
        <f>--(COUNTIF($A$2:A288,A288)=1)</f>
        <v>1</v>
      </c>
      <c r="R288" t="str">
        <f t="shared" si="9"/>
        <v/>
      </c>
    </row>
    <row r="289" spans="1:18">
      <c r="A289" t="s">
        <v>3816</v>
      </c>
      <c r="B289" t="s">
        <v>2939</v>
      </c>
      <c r="C289" t="s">
        <v>3817</v>
      </c>
      <c r="D289" t="s">
        <v>3174</v>
      </c>
      <c r="E289" t="s">
        <v>3166</v>
      </c>
      <c r="F289" t="s">
        <v>3167</v>
      </c>
      <c r="G289" t="s">
        <v>3818</v>
      </c>
      <c r="H289" s="28">
        <v>45325</v>
      </c>
      <c r="I289">
        <v>43.5</v>
      </c>
      <c r="J289">
        <v>24</v>
      </c>
      <c r="K289" t="s">
        <v>3123</v>
      </c>
      <c r="L289" t="s">
        <v>3318</v>
      </c>
      <c r="M289" t="s">
        <v>3188</v>
      </c>
      <c r="O289" t="s">
        <v>3213</v>
      </c>
      <c r="P289">
        <f t="shared" si="8"/>
        <v>45324</v>
      </c>
      <c r="Q289">
        <f>--(COUNTIF($A$2:A289,A289)=1)</f>
        <v>1</v>
      </c>
      <c r="R289">
        <f t="shared" si="9"/>
        <v>43.5</v>
      </c>
    </row>
    <row r="290" spans="1:18">
      <c r="A290" t="s">
        <v>3819</v>
      </c>
      <c r="B290" t="s">
        <v>3820</v>
      </c>
      <c r="C290" t="s">
        <v>3098</v>
      </c>
      <c r="D290" t="s">
        <v>3240</v>
      </c>
      <c r="E290" t="s">
        <v>3166</v>
      </c>
      <c r="F290" t="s">
        <v>3167</v>
      </c>
      <c r="G290" t="s">
        <v>1449</v>
      </c>
      <c r="H290" s="28">
        <v>44976</v>
      </c>
      <c r="I290">
        <v>1.68</v>
      </c>
      <c r="J290">
        <v>24</v>
      </c>
      <c r="K290" t="s">
        <v>3124</v>
      </c>
      <c r="L290" t="s">
        <v>3307</v>
      </c>
      <c r="M290" t="s">
        <v>3177</v>
      </c>
      <c r="N290">
        <v>1.9</v>
      </c>
      <c r="O290" t="s">
        <v>3182</v>
      </c>
      <c r="P290">
        <f t="shared" si="8"/>
        <v>44976</v>
      </c>
      <c r="Q290">
        <f>--(COUNTIF($A$2:A290,A290)=1)</f>
        <v>1</v>
      </c>
      <c r="R290">
        <f t="shared" si="9"/>
        <v>1.68</v>
      </c>
    </row>
    <row r="291" spans="1:18">
      <c r="A291" t="s">
        <v>3821</v>
      </c>
      <c r="B291" t="s">
        <v>2763</v>
      </c>
      <c r="C291" t="s">
        <v>3098</v>
      </c>
      <c r="D291" t="s">
        <v>3240</v>
      </c>
      <c r="E291" t="s">
        <v>3194</v>
      </c>
      <c r="F291" t="s">
        <v>3167</v>
      </c>
      <c r="G291" t="s">
        <v>3186</v>
      </c>
      <c r="H291" s="28">
        <v>45709</v>
      </c>
      <c r="I291">
        <v>77.28</v>
      </c>
      <c r="J291">
        <v>72</v>
      </c>
      <c r="K291" t="s">
        <v>3123</v>
      </c>
      <c r="L291" t="s">
        <v>3268</v>
      </c>
      <c r="M291" t="s">
        <v>3207</v>
      </c>
      <c r="O291" t="s">
        <v>3170</v>
      </c>
      <c r="P291">
        <f t="shared" si="8"/>
        <v>45706</v>
      </c>
      <c r="Q291">
        <f>--(COUNTIF($A$2:A291,A291)=1)</f>
        <v>1</v>
      </c>
      <c r="R291">
        <f t="shared" si="9"/>
        <v>77.28</v>
      </c>
    </row>
    <row r="292" spans="1:18">
      <c r="A292" t="s">
        <v>3822</v>
      </c>
      <c r="B292" t="s">
        <v>1719</v>
      </c>
      <c r="C292" t="s">
        <v>3823</v>
      </c>
      <c r="D292" t="s">
        <v>3237</v>
      </c>
      <c r="E292" t="s">
        <v>3280</v>
      </c>
      <c r="F292" t="s">
        <v>3167</v>
      </c>
      <c r="G292" t="s">
        <v>594</v>
      </c>
      <c r="H292" s="28"/>
      <c r="J292">
        <v>4</v>
      </c>
      <c r="K292" t="s">
        <v>3098</v>
      </c>
      <c r="L292" t="s">
        <v>3437</v>
      </c>
      <c r="M292" t="s">
        <v>3207</v>
      </c>
      <c r="O292" t="s">
        <v>3213</v>
      </c>
      <c r="P292">
        <f t="shared" si="8"/>
        <v>45515</v>
      </c>
      <c r="Q292">
        <f>--(COUNTIF($A$2:A292,A292)=1)</f>
        <v>1</v>
      </c>
      <c r="R292" t="str">
        <f t="shared" si="9"/>
        <v/>
      </c>
    </row>
    <row r="293" spans="1:18">
      <c r="A293" t="s">
        <v>3824</v>
      </c>
      <c r="B293" t="s">
        <v>2008</v>
      </c>
      <c r="C293" t="s">
        <v>3825</v>
      </c>
      <c r="D293" t="s">
        <v>3196</v>
      </c>
      <c r="E293" t="s">
        <v>3175</v>
      </c>
      <c r="F293" t="s">
        <v>3167</v>
      </c>
      <c r="G293" t="s">
        <v>2182</v>
      </c>
      <c r="H293" s="28">
        <v>45311</v>
      </c>
      <c r="I293">
        <v>27.16</v>
      </c>
      <c r="J293">
        <v>8</v>
      </c>
      <c r="K293" t="s">
        <v>3123</v>
      </c>
      <c r="L293" t="s">
        <v>3212</v>
      </c>
      <c r="M293" t="s">
        <v>3207</v>
      </c>
      <c r="N293">
        <v>3.1</v>
      </c>
      <c r="O293" t="s">
        <v>3260</v>
      </c>
      <c r="P293">
        <f t="shared" si="8"/>
        <v>45310</v>
      </c>
      <c r="Q293">
        <f>--(COUNTIF($A$2:A293,A293)=1)</f>
        <v>1</v>
      </c>
      <c r="R293">
        <f t="shared" si="9"/>
        <v>27.16</v>
      </c>
    </row>
    <row r="294" spans="1:18">
      <c r="A294" t="s">
        <v>3826</v>
      </c>
      <c r="B294" t="s">
        <v>3373</v>
      </c>
      <c r="C294" t="s">
        <v>3827</v>
      </c>
      <c r="D294" t="s">
        <v>3237</v>
      </c>
      <c r="E294" t="s">
        <v>3166</v>
      </c>
      <c r="F294" t="s">
        <v>3167</v>
      </c>
      <c r="G294" t="s">
        <v>1236</v>
      </c>
      <c r="H294" s="28"/>
      <c r="J294">
        <v>24</v>
      </c>
      <c r="K294" t="s">
        <v>3098</v>
      </c>
      <c r="L294" t="s">
        <v>3302</v>
      </c>
      <c r="M294" t="s">
        <v>3207</v>
      </c>
      <c r="O294" t="s">
        <v>3123</v>
      </c>
      <c r="P294">
        <f t="shared" si="8"/>
        <v>44642</v>
      </c>
      <c r="Q294">
        <f>--(COUNTIF($A$2:A294,A294)=1)</f>
        <v>1</v>
      </c>
      <c r="R294" t="str">
        <f t="shared" si="9"/>
        <v/>
      </c>
    </row>
    <row r="295" spans="1:18">
      <c r="A295" t="s">
        <v>3828</v>
      </c>
      <c r="B295" t="s">
        <v>942</v>
      </c>
      <c r="C295" t="s">
        <v>3098</v>
      </c>
      <c r="D295" t="s">
        <v>3237</v>
      </c>
      <c r="E295" t="s">
        <v>3194</v>
      </c>
      <c r="F295" t="s">
        <v>3180</v>
      </c>
      <c r="G295" t="s">
        <v>3829</v>
      </c>
      <c r="H295" s="28"/>
      <c r="J295">
        <v>72</v>
      </c>
      <c r="K295" t="s">
        <v>3098</v>
      </c>
      <c r="L295" t="s">
        <v>3216</v>
      </c>
      <c r="M295" t="s">
        <v>3177</v>
      </c>
      <c r="O295" t="s">
        <v>3123</v>
      </c>
      <c r="P295">
        <f t="shared" si="8"/>
        <v>45709</v>
      </c>
      <c r="Q295">
        <f>--(COUNTIF($A$2:A295,A295)=1)</f>
        <v>1</v>
      </c>
      <c r="R295" t="str">
        <f t="shared" si="9"/>
        <v/>
      </c>
    </row>
    <row r="296" spans="1:18">
      <c r="A296" t="s">
        <v>3830</v>
      </c>
      <c r="B296" t="s">
        <v>3831</v>
      </c>
      <c r="C296" t="s">
        <v>3832</v>
      </c>
      <c r="D296" t="s">
        <v>3165</v>
      </c>
      <c r="E296" t="s">
        <v>3175</v>
      </c>
      <c r="F296" t="s">
        <v>3228</v>
      </c>
      <c r="G296" t="s">
        <v>2043</v>
      </c>
      <c r="H296" s="28"/>
      <c r="J296">
        <v>8</v>
      </c>
      <c r="K296" t="s">
        <v>3098</v>
      </c>
      <c r="L296" t="s">
        <v>3181</v>
      </c>
      <c r="M296" t="s">
        <v>3177</v>
      </c>
      <c r="O296" t="s">
        <v>3170</v>
      </c>
      <c r="P296">
        <f t="shared" si="8"/>
        <v>44967</v>
      </c>
      <c r="Q296">
        <f>--(COUNTIF($A$2:A296,A296)=1)</f>
        <v>1</v>
      </c>
      <c r="R296" t="str">
        <f t="shared" si="9"/>
        <v/>
      </c>
    </row>
    <row r="297" spans="1:18">
      <c r="A297" t="s">
        <v>3833</v>
      </c>
      <c r="B297" t="s">
        <v>2045</v>
      </c>
      <c r="C297" t="s">
        <v>3834</v>
      </c>
      <c r="D297" t="s">
        <v>3196</v>
      </c>
      <c r="E297" t="s">
        <v>3194</v>
      </c>
      <c r="F297" t="s">
        <v>3167</v>
      </c>
      <c r="G297" t="s">
        <v>1135</v>
      </c>
      <c r="H297" s="28">
        <v>44903</v>
      </c>
      <c r="I297">
        <v>52.09</v>
      </c>
      <c r="J297">
        <v>72</v>
      </c>
      <c r="K297" t="s">
        <v>3124</v>
      </c>
      <c r="L297" t="s">
        <v>3209</v>
      </c>
      <c r="M297" t="s">
        <v>3188</v>
      </c>
      <c r="N297">
        <v>4.4000000000000004</v>
      </c>
      <c r="O297" t="s">
        <v>3189</v>
      </c>
      <c r="P297">
        <f t="shared" si="8"/>
        <v>44901</v>
      </c>
      <c r="Q297">
        <f>--(COUNTIF($A$2:A297,A297)=1)</f>
        <v>1</v>
      </c>
      <c r="R297">
        <f t="shared" si="9"/>
        <v>52.09</v>
      </c>
    </row>
    <row r="298" spans="1:18">
      <c r="A298" t="s">
        <v>3835</v>
      </c>
      <c r="B298" t="s">
        <v>3836</v>
      </c>
      <c r="C298" t="s">
        <v>3837</v>
      </c>
      <c r="D298" t="s">
        <v>3196</v>
      </c>
      <c r="E298" t="s">
        <v>3166</v>
      </c>
      <c r="F298" t="s">
        <v>3180</v>
      </c>
      <c r="G298" t="s">
        <v>2365</v>
      </c>
      <c r="H298" s="28"/>
      <c r="J298">
        <v>24</v>
      </c>
      <c r="K298" t="s">
        <v>3098</v>
      </c>
      <c r="L298" t="s">
        <v>3209</v>
      </c>
      <c r="M298" t="s">
        <v>3169</v>
      </c>
      <c r="O298" t="s">
        <v>3182</v>
      </c>
      <c r="P298">
        <f t="shared" si="8"/>
        <v>44662</v>
      </c>
      <c r="Q298">
        <f>--(COUNTIF($A$2:A298,A298)=1)</f>
        <v>1</v>
      </c>
      <c r="R298" t="str">
        <f t="shared" si="9"/>
        <v/>
      </c>
    </row>
    <row r="299" spans="1:18">
      <c r="A299" t="s">
        <v>3838</v>
      </c>
      <c r="B299" t="s">
        <v>517</v>
      </c>
      <c r="C299" t="s">
        <v>3839</v>
      </c>
      <c r="D299" t="s">
        <v>3185</v>
      </c>
      <c r="E299" t="s">
        <v>3166</v>
      </c>
      <c r="F299" t="s">
        <v>3167</v>
      </c>
      <c r="G299" t="s">
        <v>742</v>
      </c>
      <c r="H299" s="28">
        <v>45035</v>
      </c>
      <c r="I299">
        <v>62.27</v>
      </c>
      <c r="J299">
        <v>24</v>
      </c>
      <c r="K299" t="s">
        <v>3123</v>
      </c>
      <c r="L299" t="s">
        <v>3437</v>
      </c>
      <c r="M299" t="s">
        <v>3202</v>
      </c>
      <c r="N299">
        <v>2.2000000000000002</v>
      </c>
      <c r="O299" t="s">
        <v>3189</v>
      </c>
      <c r="P299">
        <f t="shared" si="8"/>
        <v>45033</v>
      </c>
      <c r="Q299">
        <f>--(COUNTIF($A$2:A299,A299)=1)</f>
        <v>1</v>
      </c>
      <c r="R299">
        <f t="shared" si="9"/>
        <v>62.27</v>
      </c>
    </row>
    <row r="300" spans="1:18">
      <c r="A300" t="s">
        <v>3840</v>
      </c>
      <c r="B300" t="s">
        <v>2045</v>
      </c>
      <c r="C300" t="s">
        <v>3841</v>
      </c>
      <c r="D300" t="s">
        <v>3196</v>
      </c>
      <c r="E300" t="s">
        <v>3280</v>
      </c>
      <c r="F300" t="s">
        <v>3167</v>
      </c>
      <c r="G300" t="s">
        <v>571</v>
      </c>
      <c r="H300" s="28">
        <v>44639</v>
      </c>
      <c r="I300">
        <v>5.15</v>
      </c>
      <c r="J300">
        <v>4</v>
      </c>
      <c r="K300" t="s">
        <v>3123</v>
      </c>
      <c r="L300" t="s">
        <v>3187</v>
      </c>
      <c r="M300" t="s">
        <v>3188</v>
      </c>
      <c r="O300" t="s">
        <v>3170</v>
      </c>
      <c r="P300">
        <f t="shared" si="8"/>
        <v>44639</v>
      </c>
      <c r="Q300">
        <f>--(COUNTIF($A$2:A300,A300)=1)</f>
        <v>1</v>
      </c>
      <c r="R300">
        <f t="shared" si="9"/>
        <v>5.15</v>
      </c>
    </row>
    <row r="301" spans="1:18">
      <c r="A301" t="s">
        <v>3842</v>
      </c>
      <c r="B301" t="s">
        <v>1201</v>
      </c>
      <c r="C301" t="s">
        <v>3098</v>
      </c>
      <c r="D301" t="s">
        <v>3174</v>
      </c>
      <c r="E301" t="s">
        <v>3175</v>
      </c>
      <c r="F301" t="s">
        <v>3180</v>
      </c>
      <c r="G301" t="s">
        <v>1272</v>
      </c>
      <c r="H301" s="28"/>
      <c r="J301">
        <v>8</v>
      </c>
      <c r="K301" t="s">
        <v>3098</v>
      </c>
      <c r="L301" t="s">
        <v>3206</v>
      </c>
      <c r="M301" t="s">
        <v>3202</v>
      </c>
      <c r="O301" t="s">
        <v>3260</v>
      </c>
      <c r="P301">
        <f t="shared" si="8"/>
        <v>45650</v>
      </c>
      <c r="Q301">
        <f>--(COUNTIF($A$2:A301,A301)=1)</f>
        <v>1</v>
      </c>
      <c r="R301" t="str">
        <f t="shared" si="9"/>
        <v/>
      </c>
    </row>
    <row r="302" spans="1:18">
      <c r="A302" t="s">
        <v>3843</v>
      </c>
      <c r="B302" t="s">
        <v>427</v>
      </c>
      <c r="C302" t="s">
        <v>3844</v>
      </c>
      <c r="D302" t="s">
        <v>3174</v>
      </c>
      <c r="E302" t="s">
        <v>3175</v>
      </c>
      <c r="F302" t="s">
        <v>3180</v>
      </c>
      <c r="G302" t="s">
        <v>561</v>
      </c>
      <c r="H302" s="28"/>
      <c r="J302">
        <v>8</v>
      </c>
      <c r="K302" t="s">
        <v>3098</v>
      </c>
      <c r="L302" t="s">
        <v>3225</v>
      </c>
      <c r="M302" t="s">
        <v>3177</v>
      </c>
      <c r="O302" t="s">
        <v>3213</v>
      </c>
      <c r="P302">
        <f t="shared" si="8"/>
        <v>44819</v>
      </c>
      <c r="Q302">
        <f>--(COUNTIF($A$2:A302,A302)=1)</f>
        <v>1</v>
      </c>
      <c r="R302" t="str">
        <f t="shared" si="9"/>
        <v/>
      </c>
    </row>
    <row r="303" spans="1:18">
      <c r="A303" t="s">
        <v>3845</v>
      </c>
      <c r="B303" t="s">
        <v>844</v>
      </c>
      <c r="C303" t="s">
        <v>3846</v>
      </c>
      <c r="D303" t="s">
        <v>3174</v>
      </c>
      <c r="E303" t="s">
        <v>3280</v>
      </c>
      <c r="F303" t="s">
        <v>3220</v>
      </c>
      <c r="G303" t="s">
        <v>3847</v>
      </c>
      <c r="H303" s="28">
        <v>44783</v>
      </c>
      <c r="I303">
        <v>7.49</v>
      </c>
      <c r="J303">
        <v>4</v>
      </c>
      <c r="K303" t="s">
        <v>3123</v>
      </c>
      <c r="L303" t="s">
        <v>3281</v>
      </c>
      <c r="M303" t="s">
        <v>3207</v>
      </c>
      <c r="N303">
        <v>2.9</v>
      </c>
      <c r="O303" t="s">
        <v>3260</v>
      </c>
      <c r="P303">
        <f t="shared" si="8"/>
        <v>44783</v>
      </c>
      <c r="Q303">
        <f>--(COUNTIF($A$2:A303,A303)=1)</f>
        <v>1</v>
      </c>
      <c r="R303">
        <f t="shared" si="9"/>
        <v>7.49</v>
      </c>
    </row>
    <row r="304" spans="1:18">
      <c r="A304" t="s">
        <v>3848</v>
      </c>
      <c r="B304" t="s">
        <v>3849</v>
      </c>
      <c r="C304" t="s">
        <v>3850</v>
      </c>
      <c r="D304" t="s">
        <v>3196</v>
      </c>
      <c r="E304" t="s">
        <v>3166</v>
      </c>
      <c r="F304" t="s">
        <v>3167</v>
      </c>
      <c r="G304" t="s">
        <v>845</v>
      </c>
      <c r="H304" s="28">
        <v>44926</v>
      </c>
      <c r="I304">
        <v>12.45</v>
      </c>
      <c r="J304">
        <v>24</v>
      </c>
      <c r="K304" t="s">
        <v>3124</v>
      </c>
      <c r="L304" t="s">
        <v>3354</v>
      </c>
      <c r="M304" t="s">
        <v>3188</v>
      </c>
      <c r="O304" t="s">
        <v>3170</v>
      </c>
      <c r="P304">
        <f t="shared" si="8"/>
        <v>44926</v>
      </c>
      <c r="Q304">
        <f>--(COUNTIF($A$2:A304,A304)=1)</f>
        <v>1</v>
      </c>
      <c r="R304">
        <f t="shared" si="9"/>
        <v>12.45</v>
      </c>
    </row>
    <row r="305" spans="1:18">
      <c r="A305" t="s">
        <v>3851</v>
      </c>
      <c r="B305" t="s">
        <v>1451</v>
      </c>
      <c r="C305" t="s">
        <v>3852</v>
      </c>
      <c r="D305" t="s">
        <v>3165</v>
      </c>
      <c r="E305" t="s">
        <v>3175</v>
      </c>
      <c r="F305" t="s">
        <v>3167</v>
      </c>
      <c r="G305" t="s">
        <v>3853</v>
      </c>
      <c r="H305" s="28"/>
      <c r="J305">
        <v>8</v>
      </c>
      <c r="K305" t="s">
        <v>3098</v>
      </c>
      <c r="L305" t="s">
        <v>3192</v>
      </c>
      <c r="M305" t="s">
        <v>3169</v>
      </c>
      <c r="O305" t="s">
        <v>3178</v>
      </c>
      <c r="P305">
        <f t="shared" si="8"/>
        <v>44766</v>
      </c>
      <c r="Q305">
        <f>--(COUNTIF($A$2:A305,A305)=1)</f>
        <v>1</v>
      </c>
      <c r="R305" t="str">
        <f t="shared" si="9"/>
        <v/>
      </c>
    </row>
    <row r="306" spans="1:18">
      <c r="A306" t="s">
        <v>3854</v>
      </c>
      <c r="B306" t="s">
        <v>592</v>
      </c>
      <c r="C306" t="s">
        <v>3098</v>
      </c>
      <c r="D306" t="s">
        <v>3200</v>
      </c>
      <c r="E306" t="s">
        <v>3175</v>
      </c>
      <c r="F306" t="s">
        <v>3228</v>
      </c>
      <c r="G306" t="s">
        <v>1299</v>
      </c>
      <c r="H306" s="28"/>
      <c r="J306">
        <v>8</v>
      </c>
      <c r="K306" t="s">
        <v>3098</v>
      </c>
      <c r="L306" t="s">
        <v>3201</v>
      </c>
      <c r="M306" t="s">
        <v>3177</v>
      </c>
      <c r="O306" t="s">
        <v>3123</v>
      </c>
      <c r="P306">
        <f t="shared" si="8"/>
        <v>45024</v>
      </c>
      <c r="Q306">
        <f>--(COUNTIF($A$2:A306,A306)=1)</f>
        <v>1</v>
      </c>
      <c r="R306" t="str">
        <f t="shared" si="9"/>
        <v/>
      </c>
    </row>
    <row r="307" spans="1:18">
      <c r="A307" t="s">
        <v>3855</v>
      </c>
      <c r="B307" t="s">
        <v>265</v>
      </c>
      <c r="C307" t="s">
        <v>3856</v>
      </c>
      <c r="D307" t="s">
        <v>3240</v>
      </c>
      <c r="E307" t="s">
        <v>3175</v>
      </c>
      <c r="F307" t="s">
        <v>3220</v>
      </c>
      <c r="G307" t="s">
        <v>92</v>
      </c>
      <c r="H307" s="28">
        <v>45356</v>
      </c>
      <c r="I307">
        <v>12.68</v>
      </c>
      <c r="J307">
        <v>8</v>
      </c>
      <c r="K307" t="s">
        <v>3123</v>
      </c>
      <c r="L307" t="s">
        <v>3206</v>
      </c>
      <c r="M307" t="s">
        <v>3169</v>
      </c>
      <c r="O307" t="s">
        <v>3189</v>
      </c>
      <c r="P307">
        <f t="shared" si="8"/>
        <v>45356</v>
      </c>
      <c r="Q307">
        <f>--(COUNTIF($A$2:A307,A307)=1)</f>
        <v>1</v>
      </c>
      <c r="R307">
        <f t="shared" si="9"/>
        <v>12.68</v>
      </c>
    </row>
    <row r="308" spans="1:18">
      <c r="A308" t="s">
        <v>3857</v>
      </c>
      <c r="B308" t="s">
        <v>3858</v>
      </c>
      <c r="C308" t="s">
        <v>3098</v>
      </c>
      <c r="D308" t="s">
        <v>3165</v>
      </c>
      <c r="E308" t="s">
        <v>3194</v>
      </c>
      <c r="F308" t="s">
        <v>3180</v>
      </c>
      <c r="G308" t="s">
        <v>1805</v>
      </c>
      <c r="H308" s="28"/>
      <c r="J308">
        <v>72</v>
      </c>
      <c r="K308" t="s">
        <v>3098</v>
      </c>
      <c r="L308" t="s">
        <v>3244</v>
      </c>
      <c r="M308" t="s">
        <v>3177</v>
      </c>
      <c r="O308" t="s">
        <v>3170</v>
      </c>
      <c r="P308">
        <f t="shared" si="8"/>
        <v>45523</v>
      </c>
      <c r="Q308">
        <f>--(COUNTIF($A$2:A308,A308)=1)</f>
        <v>1</v>
      </c>
      <c r="R308" t="str">
        <f t="shared" si="9"/>
        <v/>
      </c>
    </row>
    <row r="309" spans="1:18">
      <c r="A309" t="s">
        <v>3859</v>
      </c>
      <c r="B309" t="s">
        <v>3860</v>
      </c>
      <c r="C309" t="s">
        <v>3098</v>
      </c>
      <c r="D309" t="s">
        <v>3200</v>
      </c>
      <c r="E309" t="s">
        <v>3194</v>
      </c>
      <c r="F309" t="s">
        <v>3167</v>
      </c>
      <c r="G309" t="s">
        <v>1106</v>
      </c>
      <c r="H309" s="28">
        <v>44765</v>
      </c>
      <c r="I309">
        <v>152.29</v>
      </c>
      <c r="J309">
        <v>72</v>
      </c>
      <c r="K309" t="s">
        <v>3123</v>
      </c>
      <c r="L309" t="s">
        <v>3231</v>
      </c>
      <c r="M309" t="s">
        <v>3177</v>
      </c>
      <c r="N309">
        <v>4.0999999999999996</v>
      </c>
      <c r="O309" t="s">
        <v>3260</v>
      </c>
      <c r="P309">
        <f t="shared" si="8"/>
        <v>44759</v>
      </c>
      <c r="Q309">
        <f>--(COUNTIF($A$2:A309,A309)=1)</f>
        <v>1</v>
      </c>
      <c r="R309">
        <f t="shared" si="9"/>
        <v>152.29</v>
      </c>
    </row>
    <row r="310" spans="1:18">
      <c r="A310" t="s">
        <v>3861</v>
      </c>
      <c r="B310" t="s">
        <v>3862</v>
      </c>
      <c r="C310" t="s">
        <v>3863</v>
      </c>
      <c r="D310" t="s">
        <v>3174</v>
      </c>
      <c r="E310" t="s">
        <v>3175</v>
      </c>
      <c r="F310" t="s">
        <v>3220</v>
      </c>
      <c r="G310" t="s">
        <v>3069</v>
      </c>
      <c r="H310" s="28">
        <v>44577</v>
      </c>
      <c r="I310">
        <v>15.23</v>
      </c>
      <c r="J310">
        <v>8</v>
      </c>
      <c r="K310" t="s">
        <v>3123</v>
      </c>
      <c r="L310" t="s">
        <v>3265</v>
      </c>
      <c r="M310" t="s">
        <v>3188</v>
      </c>
      <c r="O310" t="s">
        <v>3124</v>
      </c>
      <c r="P310">
        <f t="shared" si="8"/>
        <v>44577</v>
      </c>
      <c r="Q310">
        <f>--(COUNTIF($A$2:A310,A310)=1)</f>
        <v>1</v>
      </c>
      <c r="R310">
        <f t="shared" si="9"/>
        <v>15.23</v>
      </c>
    </row>
    <row r="311" spans="1:18">
      <c r="A311" t="s">
        <v>3864</v>
      </c>
      <c r="B311" t="s">
        <v>311</v>
      </c>
      <c r="C311" t="s">
        <v>3865</v>
      </c>
      <c r="D311" t="s">
        <v>3200</v>
      </c>
      <c r="E311" t="s">
        <v>3280</v>
      </c>
      <c r="F311" t="s">
        <v>3167</v>
      </c>
      <c r="G311" t="s">
        <v>657</v>
      </c>
      <c r="H311" s="28">
        <v>44871</v>
      </c>
      <c r="I311">
        <v>5.08</v>
      </c>
      <c r="J311">
        <v>4</v>
      </c>
      <c r="K311" t="s">
        <v>3123</v>
      </c>
      <c r="L311" t="s">
        <v>3225</v>
      </c>
      <c r="M311" t="s">
        <v>3169</v>
      </c>
      <c r="O311" t="s">
        <v>3170</v>
      </c>
      <c r="P311">
        <f t="shared" si="8"/>
        <v>44871</v>
      </c>
      <c r="Q311">
        <f>--(COUNTIF($A$2:A311,A311)=1)</f>
        <v>1</v>
      </c>
      <c r="R311">
        <f t="shared" si="9"/>
        <v>5.08</v>
      </c>
    </row>
    <row r="312" spans="1:18">
      <c r="A312" t="s">
        <v>3866</v>
      </c>
      <c r="B312" t="s">
        <v>2966</v>
      </c>
      <c r="C312" t="s">
        <v>3098</v>
      </c>
      <c r="D312" t="s">
        <v>3251</v>
      </c>
      <c r="E312" t="s">
        <v>3194</v>
      </c>
      <c r="F312" t="s">
        <v>3167</v>
      </c>
      <c r="G312" t="s">
        <v>2995</v>
      </c>
      <c r="H312" s="28">
        <v>45260</v>
      </c>
      <c r="I312">
        <v>234.61</v>
      </c>
      <c r="J312">
        <v>72</v>
      </c>
      <c r="K312" t="s">
        <v>3123</v>
      </c>
      <c r="L312" t="s">
        <v>3168</v>
      </c>
      <c r="M312" t="s">
        <v>3202</v>
      </c>
      <c r="N312">
        <v>3.7</v>
      </c>
      <c r="O312" t="s">
        <v>3170</v>
      </c>
      <c r="P312">
        <f t="shared" si="8"/>
        <v>45251</v>
      </c>
      <c r="Q312">
        <f>--(COUNTIF($A$2:A312,A312)=1)</f>
        <v>1</v>
      </c>
      <c r="R312">
        <f t="shared" si="9"/>
        <v>234.61</v>
      </c>
    </row>
    <row r="313" spans="1:18">
      <c r="A313" t="s">
        <v>3867</v>
      </c>
      <c r="B313" t="s">
        <v>2614</v>
      </c>
      <c r="C313" t="s">
        <v>3868</v>
      </c>
      <c r="D313" t="s">
        <v>3227</v>
      </c>
      <c r="E313" t="s">
        <v>3194</v>
      </c>
      <c r="F313" t="s">
        <v>3167</v>
      </c>
      <c r="G313" t="s">
        <v>3869</v>
      </c>
      <c r="H313" s="28">
        <v>45682</v>
      </c>
      <c r="I313">
        <v>19.239999999999998</v>
      </c>
      <c r="J313">
        <v>72</v>
      </c>
      <c r="K313" t="s">
        <v>3124</v>
      </c>
      <c r="L313" t="s">
        <v>3229</v>
      </c>
      <c r="M313" t="s">
        <v>3188</v>
      </c>
      <c r="N313">
        <v>1.6</v>
      </c>
      <c r="O313" t="s">
        <v>3189</v>
      </c>
      <c r="P313">
        <f t="shared" si="8"/>
        <v>45682</v>
      </c>
      <c r="Q313">
        <f>--(COUNTIF($A$2:A313,A313)=1)</f>
        <v>1</v>
      </c>
      <c r="R313">
        <f t="shared" si="9"/>
        <v>19.239999999999998</v>
      </c>
    </row>
    <row r="314" spans="1:18">
      <c r="A314" t="s">
        <v>3870</v>
      </c>
      <c r="B314" t="s">
        <v>1889</v>
      </c>
      <c r="C314" t="s">
        <v>3098</v>
      </c>
      <c r="D314" t="s">
        <v>3196</v>
      </c>
      <c r="E314" t="s">
        <v>3280</v>
      </c>
      <c r="F314" t="s">
        <v>3167</v>
      </c>
      <c r="G314" t="s">
        <v>1817</v>
      </c>
      <c r="H314" s="28">
        <v>45025</v>
      </c>
      <c r="I314">
        <v>11.03</v>
      </c>
      <c r="J314">
        <v>4</v>
      </c>
      <c r="K314" t="s">
        <v>3123</v>
      </c>
      <c r="L314" t="s">
        <v>3201</v>
      </c>
      <c r="M314" t="s">
        <v>3207</v>
      </c>
      <c r="N314">
        <v>2.1</v>
      </c>
      <c r="O314" t="s">
        <v>3189</v>
      </c>
      <c r="P314">
        <f t="shared" si="8"/>
        <v>45025</v>
      </c>
      <c r="Q314">
        <f>--(COUNTIF($A$2:A314,A314)=1)</f>
        <v>1</v>
      </c>
      <c r="R314">
        <f t="shared" si="9"/>
        <v>11.03</v>
      </c>
    </row>
    <row r="315" spans="1:18">
      <c r="A315" t="s">
        <v>3871</v>
      </c>
      <c r="B315" t="s">
        <v>1359</v>
      </c>
      <c r="C315" t="s">
        <v>3098</v>
      </c>
      <c r="D315" t="s">
        <v>3165</v>
      </c>
      <c r="E315" t="s">
        <v>3175</v>
      </c>
      <c r="F315" t="s">
        <v>3228</v>
      </c>
      <c r="G315" t="s">
        <v>3872</v>
      </c>
      <c r="H315" s="28"/>
      <c r="J315">
        <v>8</v>
      </c>
      <c r="K315" t="s">
        <v>3098</v>
      </c>
      <c r="L315" t="s">
        <v>3216</v>
      </c>
      <c r="M315" t="s">
        <v>3188</v>
      </c>
      <c r="O315" t="s">
        <v>3189</v>
      </c>
      <c r="P315">
        <f t="shared" si="8"/>
        <v>45068</v>
      </c>
      <c r="Q315">
        <f>--(COUNTIF($A$2:A315,A315)=1)</f>
        <v>1</v>
      </c>
      <c r="R315" t="str">
        <f t="shared" si="9"/>
        <v/>
      </c>
    </row>
    <row r="316" spans="1:18">
      <c r="A316" t="s">
        <v>3873</v>
      </c>
      <c r="B316" t="s">
        <v>84</v>
      </c>
      <c r="C316" t="s">
        <v>3874</v>
      </c>
      <c r="D316" t="s">
        <v>3196</v>
      </c>
      <c r="E316" t="s">
        <v>3166</v>
      </c>
      <c r="F316" t="s">
        <v>3220</v>
      </c>
      <c r="G316" t="s">
        <v>1042</v>
      </c>
      <c r="H316" s="28">
        <v>45090</v>
      </c>
      <c r="I316">
        <v>62.98</v>
      </c>
      <c r="J316">
        <v>24</v>
      </c>
      <c r="K316" t="s">
        <v>3123</v>
      </c>
      <c r="L316" t="s">
        <v>3268</v>
      </c>
      <c r="M316" t="s">
        <v>3202</v>
      </c>
      <c r="N316">
        <v>4.4000000000000004</v>
      </c>
      <c r="O316" t="s">
        <v>3213</v>
      </c>
      <c r="P316">
        <f t="shared" si="8"/>
        <v>45088</v>
      </c>
      <c r="Q316">
        <f>--(COUNTIF($A$2:A316,A316)=1)</f>
        <v>1</v>
      </c>
      <c r="R316">
        <f t="shared" si="9"/>
        <v>62.98</v>
      </c>
    </row>
    <row r="317" spans="1:18">
      <c r="A317" t="s">
        <v>3875</v>
      </c>
      <c r="B317" t="s">
        <v>1266</v>
      </c>
      <c r="C317" t="s">
        <v>3098</v>
      </c>
      <c r="D317" t="s">
        <v>3165</v>
      </c>
      <c r="E317" t="s">
        <v>3166</v>
      </c>
      <c r="F317" t="s">
        <v>3167</v>
      </c>
      <c r="G317" t="s">
        <v>1271</v>
      </c>
      <c r="H317" s="28">
        <v>45588</v>
      </c>
      <c r="I317">
        <v>42.46</v>
      </c>
      <c r="J317">
        <v>24</v>
      </c>
      <c r="K317" t="s">
        <v>3123</v>
      </c>
      <c r="L317" t="s">
        <v>3351</v>
      </c>
      <c r="M317" t="s">
        <v>3207</v>
      </c>
      <c r="O317" t="s">
        <v>3189</v>
      </c>
      <c r="P317">
        <f t="shared" si="8"/>
        <v>45587</v>
      </c>
      <c r="Q317">
        <f>--(COUNTIF($A$2:A317,A317)=1)</f>
        <v>1</v>
      </c>
      <c r="R317">
        <f t="shared" si="9"/>
        <v>42.46</v>
      </c>
    </row>
    <row r="318" spans="1:18">
      <c r="A318" t="s">
        <v>3876</v>
      </c>
      <c r="B318" t="s">
        <v>3877</v>
      </c>
      <c r="C318" t="s">
        <v>3098</v>
      </c>
      <c r="D318" t="s">
        <v>3240</v>
      </c>
      <c r="E318" t="s">
        <v>3166</v>
      </c>
      <c r="F318" t="s">
        <v>3167</v>
      </c>
      <c r="G318" t="s">
        <v>3878</v>
      </c>
      <c r="H318" s="28">
        <v>44587</v>
      </c>
      <c r="I318">
        <v>1.68</v>
      </c>
      <c r="J318">
        <v>24</v>
      </c>
      <c r="K318" t="s">
        <v>3124</v>
      </c>
      <c r="L318" t="s">
        <v>3187</v>
      </c>
      <c r="M318" t="s">
        <v>3207</v>
      </c>
      <c r="N318">
        <v>4.2</v>
      </c>
      <c r="O318" t="s">
        <v>3124</v>
      </c>
      <c r="P318">
        <f t="shared" si="8"/>
        <v>44587</v>
      </c>
      <c r="Q318">
        <f>--(COUNTIF($A$2:A318,A318)=1)</f>
        <v>1</v>
      </c>
      <c r="R318">
        <f t="shared" si="9"/>
        <v>1.68</v>
      </c>
    </row>
    <row r="319" spans="1:18">
      <c r="A319" t="s">
        <v>3879</v>
      </c>
      <c r="B319" t="s">
        <v>1811</v>
      </c>
      <c r="C319" t="s">
        <v>3880</v>
      </c>
      <c r="D319" t="s">
        <v>3237</v>
      </c>
      <c r="E319" t="s">
        <v>3175</v>
      </c>
      <c r="F319" t="s">
        <v>3228</v>
      </c>
      <c r="G319" t="s">
        <v>1873</v>
      </c>
      <c r="H319" s="28"/>
      <c r="J319">
        <v>8</v>
      </c>
      <c r="K319" t="s">
        <v>3098</v>
      </c>
      <c r="L319" t="s">
        <v>3302</v>
      </c>
      <c r="M319" t="s">
        <v>3169</v>
      </c>
      <c r="O319" t="s">
        <v>3124</v>
      </c>
      <c r="P319">
        <f t="shared" si="8"/>
        <v>44750</v>
      </c>
      <c r="Q319">
        <f>--(COUNTIF($A$2:A319,A319)=1)</f>
        <v>1</v>
      </c>
      <c r="R319" t="str">
        <f t="shared" si="9"/>
        <v/>
      </c>
    </row>
    <row r="320" spans="1:18">
      <c r="A320" t="s">
        <v>3881</v>
      </c>
      <c r="B320" t="s">
        <v>3882</v>
      </c>
      <c r="C320" t="s">
        <v>3883</v>
      </c>
      <c r="D320" t="s">
        <v>3240</v>
      </c>
      <c r="E320" t="s">
        <v>3166</v>
      </c>
      <c r="F320" t="s">
        <v>3180</v>
      </c>
      <c r="G320" t="s">
        <v>3884</v>
      </c>
      <c r="H320" s="28"/>
      <c r="J320">
        <v>24</v>
      </c>
      <c r="K320" t="s">
        <v>3098</v>
      </c>
      <c r="L320" t="s">
        <v>3244</v>
      </c>
      <c r="M320" t="s">
        <v>3207</v>
      </c>
      <c r="O320" t="s">
        <v>3182</v>
      </c>
      <c r="P320">
        <f t="shared" si="8"/>
        <v>44831</v>
      </c>
      <c r="Q320">
        <f>--(COUNTIF($A$2:A320,A320)=1)</f>
        <v>1</v>
      </c>
      <c r="R320" t="str">
        <f t="shared" si="9"/>
        <v/>
      </c>
    </row>
    <row r="321" spans="1:18">
      <c r="A321" t="s">
        <v>3885</v>
      </c>
      <c r="B321" t="s">
        <v>3886</v>
      </c>
      <c r="C321" t="s">
        <v>3098</v>
      </c>
      <c r="D321" t="s">
        <v>3196</v>
      </c>
      <c r="E321" t="s">
        <v>3194</v>
      </c>
      <c r="F321" t="s">
        <v>3228</v>
      </c>
      <c r="G321" t="s">
        <v>2170</v>
      </c>
      <c r="H321" s="28"/>
      <c r="J321">
        <v>72</v>
      </c>
      <c r="K321" t="s">
        <v>3098</v>
      </c>
      <c r="L321" t="s">
        <v>3209</v>
      </c>
      <c r="M321" t="s">
        <v>3202</v>
      </c>
      <c r="O321" t="s">
        <v>3189</v>
      </c>
      <c r="P321">
        <f t="shared" si="8"/>
        <v>45147</v>
      </c>
      <c r="Q321">
        <f>--(COUNTIF($A$2:A321,A321)=1)</f>
        <v>1</v>
      </c>
      <c r="R321" t="str">
        <f t="shared" si="9"/>
        <v/>
      </c>
    </row>
    <row r="322" spans="1:18">
      <c r="A322" t="s">
        <v>3887</v>
      </c>
      <c r="B322" t="s">
        <v>3888</v>
      </c>
      <c r="C322" t="s">
        <v>3098</v>
      </c>
      <c r="D322" t="s">
        <v>3185</v>
      </c>
      <c r="E322" t="s">
        <v>3175</v>
      </c>
      <c r="F322" t="s">
        <v>3167</v>
      </c>
      <c r="G322" t="s">
        <v>3889</v>
      </c>
      <c r="H322" s="28">
        <v>45398</v>
      </c>
      <c r="I322">
        <v>10.74</v>
      </c>
      <c r="J322">
        <v>8</v>
      </c>
      <c r="K322" t="s">
        <v>3123</v>
      </c>
      <c r="L322" t="s">
        <v>3168</v>
      </c>
      <c r="M322" t="s">
        <v>3188</v>
      </c>
      <c r="N322">
        <v>3.9</v>
      </c>
      <c r="O322" t="s">
        <v>3123</v>
      </c>
      <c r="P322">
        <f t="shared" ref="P322:P385" si="10">IFERROR(DATEVALUE(G322),IFERROR(DATE(RIGHT(G322,4),MID(G322,4,2),LEFT(G322,2)),""))</f>
        <v>45398</v>
      </c>
      <c r="Q322">
        <f>--(COUNTIF($A$2:A322,A322)=1)</f>
        <v>1</v>
      </c>
      <c r="R322">
        <f t="shared" ref="R322:R385" si="11">IF(AND(Q322=1,I322&lt;&gt;"",ISNUMBER(I322),I322&gt;=0),I322,"")</f>
        <v>10.74</v>
      </c>
    </row>
    <row r="323" spans="1:18">
      <c r="A323" t="s">
        <v>3890</v>
      </c>
      <c r="B323" t="s">
        <v>3891</v>
      </c>
      <c r="C323" t="s">
        <v>3098</v>
      </c>
      <c r="D323" t="s">
        <v>3196</v>
      </c>
      <c r="E323" t="s">
        <v>3166</v>
      </c>
      <c r="F323" t="s">
        <v>3228</v>
      </c>
      <c r="G323" t="s">
        <v>447</v>
      </c>
      <c r="H323" s="28"/>
      <c r="J323">
        <v>24</v>
      </c>
      <c r="K323" t="s">
        <v>3098</v>
      </c>
      <c r="L323" t="s">
        <v>3192</v>
      </c>
      <c r="M323" t="s">
        <v>3177</v>
      </c>
      <c r="O323" t="s">
        <v>3124</v>
      </c>
      <c r="P323">
        <f t="shared" si="10"/>
        <v>44764</v>
      </c>
      <c r="Q323">
        <f>--(COUNTIF($A$2:A323,A323)=1)</f>
        <v>1</v>
      </c>
      <c r="R323" t="str">
        <f t="shared" si="11"/>
        <v/>
      </c>
    </row>
    <row r="324" spans="1:18">
      <c r="A324" t="s">
        <v>3892</v>
      </c>
      <c r="B324" t="s">
        <v>670</v>
      </c>
      <c r="C324" t="s">
        <v>3098</v>
      </c>
      <c r="D324" t="s">
        <v>3227</v>
      </c>
      <c r="E324" t="s">
        <v>3166</v>
      </c>
      <c r="F324" t="s">
        <v>3228</v>
      </c>
      <c r="G324" t="s">
        <v>1302</v>
      </c>
      <c r="H324" s="28"/>
      <c r="J324">
        <v>24</v>
      </c>
      <c r="K324" t="s">
        <v>3098</v>
      </c>
      <c r="L324" t="s">
        <v>3229</v>
      </c>
      <c r="M324" t="s">
        <v>3169</v>
      </c>
      <c r="O324" t="s">
        <v>3123</v>
      </c>
      <c r="P324">
        <f t="shared" si="10"/>
        <v>45492</v>
      </c>
      <c r="Q324">
        <f>--(COUNTIF($A$2:A324,A324)=1)</f>
        <v>1</v>
      </c>
      <c r="R324" t="str">
        <f t="shared" si="11"/>
        <v/>
      </c>
    </row>
    <row r="325" spans="1:18">
      <c r="A325" t="s">
        <v>3893</v>
      </c>
      <c r="B325" t="s">
        <v>906</v>
      </c>
      <c r="C325" t="s">
        <v>3894</v>
      </c>
      <c r="D325" t="s">
        <v>3200</v>
      </c>
      <c r="E325" t="s">
        <v>3194</v>
      </c>
      <c r="F325" t="s">
        <v>3167</v>
      </c>
      <c r="G325" t="s">
        <v>581</v>
      </c>
      <c r="H325" s="28">
        <v>44780</v>
      </c>
      <c r="I325">
        <v>57.18</v>
      </c>
      <c r="J325">
        <v>72</v>
      </c>
      <c r="K325" t="s">
        <v>3124</v>
      </c>
      <c r="L325" t="s">
        <v>3318</v>
      </c>
      <c r="M325" t="s">
        <v>3188</v>
      </c>
      <c r="N325">
        <v>3.1</v>
      </c>
      <c r="O325" t="s">
        <v>3189</v>
      </c>
      <c r="P325">
        <f t="shared" si="10"/>
        <v>44778</v>
      </c>
      <c r="Q325">
        <f>--(COUNTIF($A$2:A325,A325)=1)</f>
        <v>1</v>
      </c>
      <c r="R325">
        <f t="shared" si="11"/>
        <v>57.18</v>
      </c>
    </row>
    <row r="326" spans="1:18">
      <c r="A326" t="s">
        <v>3895</v>
      </c>
      <c r="B326" t="s">
        <v>1788</v>
      </c>
      <c r="C326" t="s">
        <v>3098</v>
      </c>
      <c r="D326" t="s">
        <v>3200</v>
      </c>
      <c r="E326" t="s">
        <v>3194</v>
      </c>
      <c r="F326" t="s">
        <v>3167</v>
      </c>
      <c r="G326" t="s">
        <v>3539</v>
      </c>
      <c r="H326" s="28">
        <v>44602</v>
      </c>
      <c r="I326">
        <v>241.35</v>
      </c>
      <c r="J326">
        <v>72</v>
      </c>
      <c r="K326" t="s">
        <v>3123</v>
      </c>
      <c r="L326" t="s">
        <v>3254</v>
      </c>
      <c r="M326" t="s">
        <v>3188</v>
      </c>
      <c r="N326">
        <v>2.2000000000000002</v>
      </c>
      <c r="O326" t="s">
        <v>3189</v>
      </c>
      <c r="P326">
        <f t="shared" si="10"/>
        <v>44592</v>
      </c>
      <c r="Q326">
        <f>--(COUNTIF($A$2:A326,A326)=1)</f>
        <v>1</v>
      </c>
      <c r="R326">
        <f t="shared" si="11"/>
        <v>241.35</v>
      </c>
    </row>
    <row r="327" spans="1:18">
      <c r="A327" t="s">
        <v>3896</v>
      </c>
      <c r="B327" t="s">
        <v>1093</v>
      </c>
      <c r="C327" t="s">
        <v>3098</v>
      </c>
      <c r="D327" t="s">
        <v>3200</v>
      </c>
      <c r="E327" t="s">
        <v>3194</v>
      </c>
      <c r="F327" t="s">
        <v>3167</v>
      </c>
      <c r="G327" t="s">
        <v>324</v>
      </c>
      <c r="H327" s="28">
        <v>44671</v>
      </c>
      <c r="I327">
        <v>95.3</v>
      </c>
      <c r="J327">
        <v>72</v>
      </c>
      <c r="K327" t="s">
        <v>3123</v>
      </c>
      <c r="L327" t="s">
        <v>3354</v>
      </c>
      <c r="M327" t="s">
        <v>3202</v>
      </c>
      <c r="O327" t="s">
        <v>3123</v>
      </c>
      <c r="P327">
        <f t="shared" si="10"/>
        <v>44668</v>
      </c>
      <c r="Q327">
        <f>--(COUNTIF($A$2:A327,A327)=1)</f>
        <v>1</v>
      </c>
      <c r="R327">
        <f t="shared" si="11"/>
        <v>95.3</v>
      </c>
    </row>
    <row r="328" spans="1:18">
      <c r="A328" t="s">
        <v>3897</v>
      </c>
      <c r="B328" t="s">
        <v>3898</v>
      </c>
      <c r="C328" t="s">
        <v>3098</v>
      </c>
      <c r="D328" t="s">
        <v>3237</v>
      </c>
      <c r="E328" t="s">
        <v>3166</v>
      </c>
      <c r="F328" t="s">
        <v>3167</v>
      </c>
      <c r="G328" t="s">
        <v>145</v>
      </c>
      <c r="H328" s="28">
        <v>44685</v>
      </c>
      <c r="I328">
        <v>76.900000000000006</v>
      </c>
      <c r="J328">
        <v>24</v>
      </c>
      <c r="K328" t="s">
        <v>3123</v>
      </c>
      <c r="L328" t="s">
        <v>3168</v>
      </c>
      <c r="M328" t="s">
        <v>3202</v>
      </c>
      <c r="O328" t="s">
        <v>3182</v>
      </c>
      <c r="P328">
        <f t="shared" si="10"/>
        <v>44682</v>
      </c>
      <c r="Q328">
        <f>--(COUNTIF($A$2:A328,A328)=1)</f>
        <v>1</v>
      </c>
      <c r="R328">
        <f t="shared" si="11"/>
        <v>76.900000000000006</v>
      </c>
    </row>
    <row r="329" spans="1:18">
      <c r="A329" t="s">
        <v>3899</v>
      </c>
      <c r="B329" t="s">
        <v>3348</v>
      </c>
      <c r="C329" t="s">
        <v>3900</v>
      </c>
      <c r="D329" t="s">
        <v>3174</v>
      </c>
      <c r="E329" t="s">
        <v>3194</v>
      </c>
      <c r="F329" t="s">
        <v>3167</v>
      </c>
      <c r="G329" t="s">
        <v>1945</v>
      </c>
      <c r="H329" s="28">
        <v>45409</v>
      </c>
      <c r="I329">
        <v>129.33000000000001</v>
      </c>
      <c r="J329">
        <v>72</v>
      </c>
      <c r="K329" t="s">
        <v>3123</v>
      </c>
      <c r="L329" t="s">
        <v>3221</v>
      </c>
      <c r="M329" t="s">
        <v>3177</v>
      </c>
      <c r="N329">
        <v>2.5</v>
      </c>
      <c r="O329" t="s">
        <v>3124</v>
      </c>
      <c r="P329">
        <f t="shared" si="10"/>
        <v>45404</v>
      </c>
      <c r="Q329">
        <f>--(COUNTIF($A$2:A329,A329)=1)</f>
        <v>1</v>
      </c>
      <c r="R329">
        <f t="shared" si="11"/>
        <v>129.33000000000001</v>
      </c>
    </row>
    <row r="330" spans="1:18">
      <c r="A330" t="s">
        <v>3901</v>
      </c>
      <c r="B330" t="s">
        <v>3902</v>
      </c>
      <c r="C330" t="s">
        <v>3098</v>
      </c>
      <c r="D330" t="s">
        <v>3240</v>
      </c>
      <c r="E330" t="s">
        <v>3194</v>
      </c>
      <c r="F330" t="s">
        <v>3167</v>
      </c>
      <c r="G330" t="s">
        <v>3903</v>
      </c>
      <c r="H330" s="28">
        <v>45006</v>
      </c>
      <c r="I330">
        <v>142.63</v>
      </c>
      <c r="J330">
        <v>72</v>
      </c>
      <c r="K330" t="s">
        <v>3123</v>
      </c>
      <c r="L330" t="s">
        <v>3098</v>
      </c>
      <c r="M330" t="s">
        <v>3202</v>
      </c>
      <c r="N330">
        <v>3</v>
      </c>
      <c r="O330" t="s">
        <v>3189</v>
      </c>
      <c r="P330">
        <f t="shared" si="10"/>
        <v>45001</v>
      </c>
      <c r="Q330">
        <f>--(COUNTIF($A$2:A330,A330)=1)</f>
        <v>1</v>
      </c>
      <c r="R330">
        <f t="shared" si="11"/>
        <v>142.63</v>
      </c>
    </row>
    <row r="331" spans="1:18">
      <c r="A331" t="s">
        <v>3904</v>
      </c>
      <c r="B331" t="s">
        <v>1564</v>
      </c>
      <c r="C331" t="s">
        <v>3098</v>
      </c>
      <c r="D331" t="s">
        <v>3165</v>
      </c>
      <c r="E331" t="s">
        <v>3194</v>
      </c>
      <c r="F331" t="s">
        <v>3167</v>
      </c>
      <c r="G331" t="s">
        <v>1268</v>
      </c>
      <c r="H331" s="28">
        <v>45658</v>
      </c>
      <c r="I331">
        <v>74.67</v>
      </c>
      <c r="J331">
        <v>72</v>
      </c>
      <c r="K331" t="s">
        <v>3123</v>
      </c>
      <c r="L331" t="s">
        <v>3248</v>
      </c>
      <c r="M331" t="s">
        <v>3207</v>
      </c>
      <c r="O331" t="s">
        <v>3170</v>
      </c>
      <c r="P331">
        <f t="shared" si="10"/>
        <v>45655</v>
      </c>
      <c r="Q331">
        <f>--(COUNTIF($A$2:A331,A331)=1)</f>
        <v>1</v>
      </c>
      <c r="R331">
        <f t="shared" si="11"/>
        <v>74.67</v>
      </c>
    </row>
    <row r="332" spans="1:18">
      <c r="A332" t="s">
        <v>3905</v>
      </c>
      <c r="B332" t="s">
        <v>1573</v>
      </c>
      <c r="C332" t="s">
        <v>3098</v>
      </c>
      <c r="D332" t="s">
        <v>3237</v>
      </c>
      <c r="E332" t="s">
        <v>3280</v>
      </c>
      <c r="F332" t="s">
        <v>3167</v>
      </c>
      <c r="G332" t="s">
        <v>2391</v>
      </c>
      <c r="H332" s="28">
        <v>44692</v>
      </c>
      <c r="I332">
        <v>6.48</v>
      </c>
      <c r="J332">
        <v>4</v>
      </c>
      <c r="K332" t="s">
        <v>3123</v>
      </c>
      <c r="L332" t="s">
        <v>3098</v>
      </c>
      <c r="M332" t="s">
        <v>3169</v>
      </c>
      <c r="N332">
        <v>3</v>
      </c>
      <c r="O332" t="s">
        <v>3189</v>
      </c>
      <c r="P332">
        <f t="shared" si="10"/>
        <v>44692</v>
      </c>
      <c r="Q332">
        <f>--(COUNTIF($A$2:A332,A332)=1)</f>
        <v>1</v>
      </c>
      <c r="R332">
        <f t="shared" si="11"/>
        <v>6.48</v>
      </c>
    </row>
    <row r="333" spans="1:18">
      <c r="A333" t="s">
        <v>3906</v>
      </c>
      <c r="B333" t="s">
        <v>2589</v>
      </c>
      <c r="C333" t="s">
        <v>3098</v>
      </c>
      <c r="D333" t="s">
        <v>3237</v>
      </c>
      <c r="E333" t="s">
        <v>3194</v>
      </c>
      <c r="F333" t="s">
        <v>3167</v>
      </c>
      <c r="G333" t="s">
        <v>2514</v>
      </c>
      <c r="H333" s="28">
        <v>45396</v>
      </c>
      <c r="I333">
        <v>23.36</v>
      </c>
      <c r="J333">
        <v>72</v>
      </c>
      <c r="K333" t="s">
        <v>3124</v>
      </c>
      <c r="L333" t="s">
        <v>3302</v>
      </c>
      <c r="M333" t="s">
        <v>3169</v>
      </c>
      <c r="O333" t="s">
        <v>3124</v>
      </c>
      <c r="P333">
        <f t="shared" si="10"/>
        <v>45396</v>
      </c>
      <c r="Q333">
        <f>--(COUNTIF($A$2:A333,A333)=1)</f>
        <v>1</v>
      </c>
      <c r="R333">
        <f t="shared" si="11"/>
        <v>23.36</v>
      </c>
    </row>
    <row r="334" spans="1:18">
      <c r="A334" t="s">
        <v>3907</v>
      </c>
      <c r="B334" t="s">
        <v>3908</v>
      </c>
      <c r="C334" t="s">
        <v>3098</v>
      </c>
      <c r="D334" t="s">
        <v>3200</v>
      </c>
      <c r="E334" t="s">
        <v>3194</v>
      </c>
      <c r="F334" t="s">
        <v>3228</v>
      </c>
      <c r="G334" t="s">
        <v>667</v>
      </c>
      <c r="H334" s="28"/>
      <c r="J334">
        <v>72</v>
      </c>
      <c r="K334" t="s">
        <v>3098</v>
      </c>
      <c r="L334" t="s">
        <v>3221</v>
      </c>
      <c r="M334" t="s">
        <v>3188</v>
      </c>
      <c r="O334" t="s">
        <v>3124</v>
      </c>
      <c r="P334">
        <f t="shared" si="10"/>
        <v>44907</v>
      </c>
      <c r="Q334">
        <f>--(COUNTIF($A$2:A334,A334)=1)</f>
        <v>1</v>
      </c>
      <c r="R334" t="str">
        <f t="shared" si="11"/>
        <v/>
      </c>
    </row>
    <row r="335" spans="1:18">
      <c r="A335" t="s">
        <v>3909</v>
      </c>
      <c r="B335" t="s">
        <v>3910</v>
      </c>
      <c r="C335" t="s">
        <v>3098</v>
      </c>
      <c r="D335" t="s">
        <v>3251</v>
      </c>
      <c r="E335" t="s">
        <v>3175</v>
      </c>
      <c r="F335" t="s">
        <v>3167</v>
      </c>
      <c r="G335" t="s">
        <v>1090</v>
      </c>
      <c r="H335" s="28">
        <v>45533</v>
      </c>
      <c r="I335">
        <v>22.8</v>
      </c>
      <c r="J335">
        <v>8</v>
      </c>
      <c r="K335" t="s">
        <v>3123</v>
      </c>
      <c r="L335" t="s">
        <v>3098</v>
      </c>
      <c r="M335" t="s">
        <v>3177</v>
      </c>
      <c r="N335">
        <v>1.2</v>
      </c>
      <c r="O335" t="s">
        <v>3189</v>
      </c>
      <c r="P335">
        <f t="shared" si="10"/>
        <v>45533</v>
      </c>
      <c r="Q335">
        <f>--(COUNTIF($A$2:A335,A335)=1)</f>
        <v>1</v>
      </c>
      <c r="R335">
        <f t="shared" si="11"/>
        <v>22.8</v>
      </c>
    </row>
    <row r="336" spans="1:18">
      <c r="A336" t="s">
        <v>3911</v>
      </c>
      <c r="B336" t="s">
        <v>833</v>
      </c>
      <c r="C336" t="s">
        <v>3912</v>
      </c>
      <c r="D336" t="s">
        <v>3185</v>
      </c>
      <c r="E336" t="s">
        <v>3175</v>
      </c>
      <c r="F336" t="s">
        <v>3167</v>
      </c>
      <c r="G336" t="s">
        <v>3913</v>
      </c>
      <c r="H336" s="28">
        <v>45082</v>
      </c>
      <c r="I336">
        <v>10.91</v>
      </c>
      <c r="J336">
        <v>8</v>
      </c>
      <c r="K336" t="s">
        <v>3123</v>
      </c>
      <c r="L336" t="s">
        <v>3398</v>
      </c>
      <c r="M336" t="s">
        <v>3169</v>
      </c>
      <c r="O336" t="s">
        <v>3123</v>
      </c>
      <c r="P336">
        <f t="shared" si="10"/>
        <v>45082</v>
      </c>
      <c r="Q336">
        <f>--(COUNTIF($A$2:A336,A336)=1)</f>
        <v>1</v>
      </c>
      <c r="R336">
        <f t="shared" si="11"/>
        <v>10.91</v>
      </c>
    </row>
    <row r="337" spans="1:18">
      <c r="A337" t="s">
        <v>3914</v>
      </c>
      <c r="B337" t="s">
        <v>462</v>
      </c>
      <c r="C337" t="s">
        <v>3098</v>
      </c>
      <c r="D337" t="s">
        <v>3227</v>
      </c>
      <c r="E337" t="s">
        <v>3280</v>
      </c>
      <c r="F337" t="s">
        <v>3180</v>
      </c>
      <c r="G337" t="s">
        <v>3915</v>
      </c>
      <c r="H337" s="28"/>
      <c r="J337">
        <v>4</v>
      </c>
      <c r="K337" t="s">
        <v>3098</v>
      </c>
      <c r="L337" t="s">
        <v>3098</v>
      </c>
      <c r="M337" t="s">
        <v>3202</v>
      </c>
      <c r="O337" t="s">
        <v>3170</v>
      </c>
      <c r="P337">
        <f t="shared" si="10"/>
        <v>44670</v>
      </c>
      <c r="Q337">
        <f>--(COUNTIF($A$2:A337,A337)=1)</f>
        <v>1</v>
      </c>
      <c r="R337" t="str">
        <f t="shared" si="11"/>
        <v/>
      </c>
    </row>
    <row r="338" spans="1:18">
      <c r="A338" t="s">
        <v>3916</v>
      </c>
      <c r="B338" t="s">
        <v>1063</v>
      </c>
      <c r="C338" t="s">
        <v>3098</v>
      </c>
      <c r="D338" t="s">
        <v>3237</v>
      </c>
      <c r="E338" t="s">
        <v>3166</v>
      </c>
      <c r="F338" t="s">
        <v>3228</v>
      </c>
      <c r="G338" t="s">
        <v>3917</v>
      </c>
      <c r="H338" s="28"/>
      <c r="J338">
        <v>24</v>
      </c>
      <c r="K338" t="s">
        <v>3098</v>
      </c>
      <c r="L338" t="s">
        <v>3201</v>
      </c>
      <c r="M338" t="s">
        <v>3202</v>
      </c>
      <c r="O338" t="s">
        <v>3213</v>
      </c>
      <c r="P338">
        <f t="shared" si="10"/>
        <v>45708</v>
      </c>
      <c r="Q338">
        <f>--(COUNTIF($A$2:A338,A338)=1)</f>
        <v>1</v>
      </c>
      <c r="R338" t="str">
        <f t="shared" si="11"/>
        <v/>
      </c>
    </row>
    <row r="339" spans="1:18">
      <c r="A339" t="s">
        <v>3918</v>
      </c>
      <c r="B339" t="s">
        <v>3056</v>
      </c>
      <c r="C339" t="s">
        <v>3098</v>
      </c>
      <c r="D339" t="s">
        <v>3165</v>
      </c>
      <c r="E339" t="s">
        <v>3166</v>
      </c>
      <c r="F339" t="s">
        <v>3167</v>
      </c>
      <c r="G339" t="s">
        <v>609</v>
      </c>
      <c r="H339" s="28">
        <v>45389</v>
      </c>
      <c r="I339">
        <v>12.88</v>
      </c>
      <c r="J339">
        <v>24</v>
      </c>
      <c r="K339" t="s">
        <v>3124</v>
      </c>
      <c r="L339" t="s">
        <v>3265</v>
      </c>
      <c r="M339" t="s">
        <v>3177</v>
      </c>
      <c r="N339">
        <v>2.1</v>
      </c>
      <c r="O339" t="s">
        <v>3123</v>
      </c>
      <c r="P339">
        <f t="shared" si="10"/>
        <v>45389</v>
      </c>
      <c r="Q339">
        <f>--(COUNTIF($A$2:A339,A339)=1)</f>
        <v>1</v>
      </c>
      <c r="R339">
        <f t="shared" si="11"/>
        <v>12.88</v>
      </c>
    </row>
    <row r="340" spans="1:18">
      <c r="A340" t="s">
        <v>3919</v>
      </c>
      <c r="B340" t="s">
        <v>1532</v>
      </c>
      <c r="C340" t="s">
        <v>3920</v>
      </c>
      <c r="D340" t="s">
        <v>3200</v>
      </c>
      <c r="E340" t="s">
        <v>3194</v>
      </c>
      <c r="F340" t="s">
        <v>3167</v>
      </c>
      <c r="G340" t="s">
        <v>1284</v>
      </c>
      <c r="H340" s="28"/>
      <c r="J340">
        <v>72</v>
      </c>
      <c r="K340" t="s">
        <v>3098</v>
      </c>
      <c r="L340" t="s">
        <v>3318</v>
      </c>
      <c r="M340" t="s">
        <v>3207</v>
      </c>
      <c r="O340" t="s">
        <v>3124</v>
      </c>
      <c r="P340">
        <f t="shared" si="10"/>
        <v>44796</v>
      </c>
      <c r="Q340">
        <f>--(COUNTIF($A$2:A340,A340)=1)</f>
        <v>1</v>
      </c>
      <c r="R340" t="str">
        <f t="shared" si="11"/>
        <v/>
      </c>
    </row>
    <row r="341" spans="1:18">
      <c r="A341" t="s">
        <v>3921</v>
      </c>
      <c r="B341" t="s">
        <v>239</v>
      </c>
      <c r="C341" t="s">
        <v>3922</v>
      </c>
      <c r="D341" t="s">
        <v>3240</v>
      </c>
      <c r="E341" t="s">
        <v>3166</v>
      </c>
      <c r="F341" t="s">
        <v>3220</v>
      </c>
      <c r="G341" t="s">
        <v>221</v>
      </c>
      <c r="H341" s="28"/>
      <c r="J341">
        <v>24</v>
      </c>
      <c r="K341" t="s">
        <v>3098</v>
      </c>
      <c r="L341" t="s">
        <v>3221</v>
      </c>
      <c r="M341" t="s">
        <v>3207</v>
      </c>
      <c r="O341" t="s">
        <v>3123</v>
      </c>
      <c r="P341">
        <f t="shared" si="10"/>
        <v>45233</v>
      </c>
      <c r="Q341">
        <f>--(COUNTIF($A$2:A341,A341)=1)</f>
        <v>1</v>
      </c>
      <c r="R341" t="str">
        <f t="shared" si="11"/>
        <v/>
      </c>
    </row>
    <row r="342" spans="1:18">
      <c r="A342" t="s">
        <v>3923</v>
      </c>
      <c r="B342" t="s">
        <v>2383</v>
      </c>
      <c r="C342" t="s">
        <v>3098</v>
      </c>
      <c r="D342" t="s">
        <v>3200</v>
      </c>
      <c r="E342" t="s">
        <v>3166</v>
      </c>
      <c r="F342" t="s">
        <v>3167</v>
      </c>
      <c r="G342" t="s">
        <v>1296</v>
      </c>
      <c r="H342" s="28">
        <v>44966</v>
      </c>
      <c r="I342">
        <v>45.2</v>
      </c>
      <c r="J342">
        <v>24</v>
      </c>
      <c r="K342" t="s">
        <v>3123</v>
      </c>
      <c r="L342" t="s">
        <v>3231</v>
      </c>
      <c r="M342" t="s">
        <v>3207</v>
      </c>
      <c r="N342">
        <v>1.9</v>
      </c>
      <c r="O342" t="s">
        <v>3189</v>
      </c>
      <c r="P342">
        <f t="shared" si="10"/>
        <v>44965</v>
      </c>
      <c r="Q342">
        <f>--(COUNTIF($A$2:A342,A342)=1)</f>
        <v>1</v>
      </c>
      <c r="R342">
        <f t="shared" si="11"/>
        <v>45.2</v>
      </c>
    </row>
    <row r="343" spans="1:18">
      <c r="A343" t="s">
        <v>3924</v>
      </c>
      <c r="B343" t="s">
        <v>367</v>
      </c>
      <c r="C343" t="s">
        <v>3098</v>
      </c>
      <c r="D343" t="s">
        <v>3200</v>
      </c>
      <c r="E343" t="s">
        <v>3175</v>
      </c>
      <c r="F343" t="s">
        <v>3167</v>
      </c>
      <c r="G343" t="s">
        <v>3925</v>
      </c>
      <c r="H343" s="28">
        <v>44585</v>
      </c>
      <c r="I343">
        <v>19.12</v>
      </c>
      <c r="J343">
        <v>8</v>
      </c>
      <c r="K343" t="s">
        <v>3123</v>
      </c>
      <c r="L343" t="s">
        <v>3307</v>
      </c>
      <c r="M343" t="s">
        <v>3177</v>
      </c>
      <c r="N343">
        <v>2.2999999999999998</v>
      </c>
      <c r="O343" t="s">
        <v>3123</v>
      </c>
      <c r="P343">
        <f t="shared" si="10"/>
        <v>44585</v>
      </c>
      <c r="Q343">
        <f>--(COUNTIF($A$2:A343,A343)=1)</f>
        <v>1</v>
      </c>
      <c r="R343">
        <f t="shared" si="11"/>
        <v>19.12</v>
      </c>
    </row>
    <row r="344" spans="1:18">
      <c r="A344" t="s">
        <v>3926</v>
      </c>
      <c r="B344" t="s">
        <v>3452</v>
      </c>
      <c r="C344" t="s">
        <v>3927</v>
      </c>
      <c r="D344" t="s">
        <v>3185</v>
      </c>
      <c r="E344" t="s">
        <v>3280</v>
      </c>
      <c r="F344" t="s">
        <v>3167</v>
      </c>
      <c r="G344" t="s">
        <v>2816</v>
      </c>
      <c r="H344" s="28">
        <v>44726</v>
      </c>
      <c r="I344">
        <v>8.85</v>
      </c>
      <c r="J344">
        <v>4</v>
      </c>
      <c r="K344" t="s">
        <v>3123</v>
      </c>
      <c r="L344" t="s">
        <v>3271</v>
      </c>
      <c r="M344" t="s">
        <v>3202</v>
      </c>
      <c r="N344">
        <v>3.2</v>
      </c>
      <c r="O344" t="s">
        <v>3189</v>
      </c>
      <c r="P344">
        <f t="shared" si="10"/>
        <v>44726</v>
      </c>
      <c r="Q344">
        <f>--(COUNTIF($A$2:A344,A344)=1)</f>
        <v>1</v>
      </c>
      <c r="R344">
        <f t="shared" si="11"/>
        <v>8.85</v>
      </c>
    </row>
    <row r="345" spans="1:18">
      <c r="A345" t="s">
        <v>3928</v>
      </c>
      <c r="B345" t="s">
        <v>2589</v>
      </c>
      <c r="C345" t="s">
        <v>3929</v>
      </c>
      <c r="D345" t="s">
        <v>3196</v>
      </c>
      <c r="E345" t="s">
        <v>3166</v>
      </c>
      <c r="F345" t="s">
        <v>3167</v>
      </c>
      <c r="G345" t="s">
        <v>1052</v>
      </c>
      <c r="H345" s="28">
        <v>44651</v>
      </c>
      <c r="I345">
        <v>83.77</v>
      </c>
      <c r="J345">
        <v>24</v>
      </c>
      <c r="K345" t="s">
        <v>3123</v>
      </c>
      <c r="L345" t="s">
        <v>3351</v>
      </c>
      <c r="M345" t="s">
        <v>3177</v>
      </c>
      <c r="O345" t="s">
        <v>3182</v>
      </c>
      <c r="P345">
        <f t="shared" si="10"/>
        <v>44648</v>
      </c>
      <c r="Q345">
        <f>--(COUNTIF($A$2:A345,A345)=1)</f>
        <v>1</v>
      </c>
      <c r="R345">
        <f t="shared" si="11"/>
        <v>83.77</v>
      </c>
    </row>
    <row r="346" spans="1:18">
      <c r="A346" t="s">
        <v>3930</v>
      </c>
      <c r="B346" t="s">
        <v>2006</v>
      </c>
      <c r="C346" t="s">
        <v>3931</v>
      </c>
      <c r="D346" t="s">
        <v>3174</v>
      </c>
      <c r="E346" t="s">
        <v>3166</v>
      </c>
      <c r="F346" t="s">
        <v>3180</v>
      </c>
      <c r="G346" t="s">
        <v>3932</v>
      </c>
      <c r="H346" s="28"/>
      <c r="J346">
        <v>24</v>
      </c>
      <c r="K346" t="s">
        <v>3098</v>
      </c>
      <c r="L346" t="s">
        <v>3437</v>
      </c>
      <c r="M346" t="s">
        <v>3188</v>
      </c>
      <c r="O346" t="s">
        <v>3170</v>
      </c>
      <c r="P346">
        <f t="shared" si="10"/>
        <v>45377</v>
      </c>
      <c r="Q346">
        <f>--(COUNTIF($A$2:A346,A346)=1)</f>
        <v>1</v>
      </c>
      <c r="R346" t="str">
        <f t="shared" si="11"/>
        <v/>
      </c>
    </row>
    <row r="347" spans="1:18">
      <c r="A347" t="s">
        <v>3933</v>
      </c>
      <c r="B347" t="s">
        <v>3934</v>
      </c>
      <c r="C347" t="s">
        <v>3098</v>
      </c>
      <c r="D347" t="s">
        <v>3165</v>
      </c>
      <c r="E347" t="s">
        <v>3166</v>
      </c>
      <c r="F347" t="s">
        <v>3167</v>
      </c>
      <c r="G347" t="s">
        <v>3935</v>
      </c>
      <c r="H347" s="28">
        <v>45693</v>
      </c>
      <c r="I347">
        <v>73.680000000000007</v>
      </c>
      <c r="J347">
        <v>24</v>
      </c>
      <c r="K347" t="s">
        <v>3123</v>
      </c>
      <c r="L347" t="s">
        <v>3201</v>
      </c>
      <c r="M347" t="s">
        <v>3188</v>
      </c>
      <c r="O347" t="s">
        <v>3123</v>
      </c>
      <c r="P347">
        <f t="shared" si="10"/>
        <v>45690</v>
      </c>
      <c r="Q347">
        <f>--(COUNTIF($A$2:A347,A347)=1)</f>
        <v>1</v>
      </c>
      <c r="R347">
        <f t="shared" si="11"/>
        <v>73.680000000000007</v>
      </c>
    </row>
    <row r="348" spans="1:18">
      <c r="A348" t="s">
        <v>3936</v>
      </c>
      <c r="B348" t="s">
        <v>2408</v>
      </c>
      <c r="C348" t="s">
        <v>3937</v>
      </c>
      <c r="D348" t="s">
        <v>3196</v>
      </c>
      <c r="E348" t="s">
        <v>3194</v>
      </c>
      <c r="F348" t="s">
        <v>3167</v>
      </c>
      <c r="G348" t="s">
        <v>645</v>
      </c>
      <c r="H348" s="28">
        <v>45199</v>
      </c>
      <c r="I348">
        <v>72.39</v>
      </c>
      <c r="J348">
        <v>72</v>
      </c>
      <c r="K348" t="s">
        <v>3123</v>
      </c>
      <c r="L348" t="s">
        <v>3271</v>
      </c>
      <c r="M348" t="s">
        <v>3169</v>
      </c>
      <c r="N348">
        <v>2.4</v>
      </c>
      <c r="O348" t="s">
        <v>3213</v>
      </c>
      <c r="P348">
        <f t="shared" si="10"/>
        <v>45196</v>
      </c>
      <c r="Q348">
        <f>--(COUNTIF($A$2:A348,A348)=1)</f>
        <v>1</v>
      </c>
      <c r="R348">
        <f t="shared" si="11"/>
        <v>72.39</v>
      </c>
    </row>
    <row r="349" spans="1:18">
      <c r="A349" t="s">
        <v>3938</v>
      </c>
      <c r="B349" t="s">
        <v>2435</v>
      </c>
      <c r="C349" t="s">
        <v>3098</v>
      </c>
      <c r="D349" t="s">
        <v>3174</v>
      </c>
      <c r="E349" t="s">
        <v>3166</v>
      </c>
      <c r="F349" t="s">
        <v>3167</v>
      </c>
      <c r="G349" t="s">
        <v>62</v>
      </c>
      <c r="H349" s="28">
        <v>45085</v>
      </c>
      <c r="I349">
        <v>3.81</v>
      </c>
      <c r="J349">
        <v>24</v>
      </c>
      <c r="K349" t="s">
        <v>3124</v>
      </c>
      <c r="L349" t="s">
        <v>3218</v>
      </c>
      <c r="M349" t="s">
        <v>3188</v>
      </c>
      <c r="N349">
        <v>4.5</v>
      </c>
      <c r="O349" t="s">
        <v>3170</v>
      </c>
      <c r="P349">
        <f t="shared" si="10"/>
        <v>45085</v>
      </c>
      <c r="Q349">
        <f>--(COUNTIF($A$2:A349,A349)=1)</f>
        <v>1</v>
      </c>
      <c r="R349">
        <f t="shared" si="11"/>
        <v>3.81</v>
      </c>
    </row>
    <row r="350" spans="1:18">
      <c r="A350" t="s">
        <v>3939</v>
      </c>
      <c r="B350" t="s">
        <v>3631</v>
      </c>
      <c r="C350" t="s">
        <v>3689</v>
      </c>
      <c r="D350" t="s">
        <v>3251</v>
      </c>
      <c r="E350" t="s">
        <v>3166</v>
      </c>
      <c r="F350" t="s">
        <v>3180</v>
      </c>
      <c r="G350" t="s">
        <v>2116</v>
      </c>
      <c r="H350" s="28"/>
      <c r="J350">
        <v>24</v>
      </c>
      <c r="K350" t="s">
        <v>3098</v>
      </c>
      <c r="L350" t="s">
        <v>3212</v>
      </c>
      <c r="M350" t="s">
        <v>3188</v>
      </c>
      <c r="O350" t="s">
        <v>3124</v>
      </c>
      <c r="P350">
        <f t="shared" si="10"/>
        <v>45283</v>
      </c>
      <c r="Q350">
        <f>--(COUNTIF($A$2:A350,A350)=1)</f>
        <v>1</v>
      </c>
      <c r="R350" t="str">
        <f t="shared" si="11"/>
        <v/>
      </c>
    </row>
    <row r="351" spans="1:18">
      <c r="A351" t="s">
        <v>3940</v>
      </c>
      <c r="B351" t="s">
        <v>3941</v>
      </c>
      <c r="C351" t="s">
        <v>3942</v>
      </c>
      <c r="D351" t="s">
        <v>3251</v>
      </c>
      <c r="E351" t="s">
        <v>3175</v>
      </c>
      <c r="F351" t="s">
        <v>3180</v>
      </c>
      <c r="G351" t="s">
        <v>758</v>
      </c>
      <c r="H351" s="28"/>
      <c r="J351">
        <v>8</v>
      </c>
      <c r="K351" t="s">
        <v>3098</v>
      </c>
      <c r="L351" t="s">
        <v>3354</v>
      </c>
      <c r="M351" t="s">
        <v>3207</v>
      </c>
      <c r="O351" t="s">
        <v>3182</v>
      </c>
      <c r="P351">
        <f t="shared" si="10"/>
        <v>44993</v>
      </c>
      <c r="Q351">
        <f>--(COUNTIF($A$2:A351,A351)=1)</f>
        <v>1</v>
      </c>
      <c r="R351" t="str">
        <f t="shared" si="11"/>
        <v/>
      </c>
    </row>
    <row r="352" spans="1:18">
      <c r="A352" t="s">
        <v>3943</v>
      </c>
      <c r="B352" t="s">
        <v>3944</v>
      </c>
      <c r="C352" t="s">
        <v>3098</v>
      </c>
      <c r="D352" t="s">
        <v>3196</v>
      </c>
      <c r="E352" t="s">
        <v>3194</v>
      </c>
      <c r="F352" t="s">
        <v>3167</v>
      </c>
      <c r="G352" t="s">
        <v>2085</v>
      </c>
      <c r="H352" s="28"/>
      <c r="J352">
        <v>72</v>
      </c>
      <c r="K352" t="s">
        <v>3098</v>
      </c>
      <c r="L352" t="s">
        <v>3281</v>
      </c>
      <c r="M352" t="s">
        <v>3177</v>
      </c>
      <c r="O352" t="s">
        <v>3182</v>
      </c>
      <c r="P352">
        <f t="shared" si="10"/>
        <v>45334</v>
      </c>
      <c r="Q352">
        <f>--(COUNTIF($A$2:A352,A352)=1)</f>
        <v>1</v>
      </c>
      <c r="R352" t="str">
        <f t="shared" si="11"/>
        <v/>
      </c>
    </row>
    <row r="353" spans="1:18">
      <c r="A353" t="s">
        <v>3945</v>
      </c>
      <c r="B353" t="s">
        <v>2387</v>
      </c>
      <c r="C353" t="s">
        <v>3098</v>
      </c>
      <c r="D353" t="s">
        <v>3251</v>
      </c>
      <c r="E353" t="s">
        <v>3194</v>
      </c>
      <c r="F353" t="s">
        <v>3167</v>
      </c>
      <c r="G353" t="s">
        <v>3946</v>
      </c>
      <c r="H353" s="28"/>
      <c r="J353">
        <v>72</v>
      </c>
      <c r="K353" t="s">
        <v>3098</v>
      </c>
      <c r="L353" t="s">
        <v>3268</v>
      </c>
      <c r="M353" t="s">
        <v>3188</v>
      </c>
      <c r="O353" t="s">
        <v>3170</v>
      </c>
      <c r="P353">
        <f t="shared" si="10"/>
        <v>45556</v>
      </c>
      <c r="Q353">
        <f>--(COUNTIF($A$2:A353,A353)=1)</f>
        <v>1</v>
      </c>
      <c r="R353" t="str">
        <f t="shared" si="11"/>
        <v/>
      </c>
    </row>
    <row r="354" spans="1:18">
      <c r="A354" t="s">
        <v>3947</v>
      </c>
      <c r="B354" t="s">
        <v>745</v>
      </c>
      <c r="C354" t="s">
        <v>3098</v>
      </c>
      <c r="D354" t="s">
        <v>3240</v>
      </c>
      <c r="E354" t="s">
        <v>3166</v>
      </c>
      <c r="F354" t="s">
        <v>3167</v>
      </c>
      <c r="G354" t="s">
        <v>1541</v>
      </c>
      <c r="H354" s="28"/>
      <c r="J354">
        <v>24</v>
      </c>
      <c r="K354" t="s">
        <v>3098</v>
      </c>
      <c r="L354" t="s">
        <v>3198</v>
      </c>
      <c r="M354" t="s">
        <v>3207</v>
      </c>
      <c r="O354" t="s">
        <v>3189</v>
      </c>
      <c r="P354">
        <f t="shared" si="10"/>
        <v>45581</v>
      </c>
      <c r="Q354">
        <f>--(COUNTIF($A$2:A354,A354)=1)</f>
        <v>1</v>
      </c>
      <c r="R354" t="str">
        <f t="shared" si="11"/>
        <v/>
      </c>
    </row>
    <row r="355" spans="1:18">
      <c r="A355" t="s">
        <v>3948</v>
      </c>
      <c r="B355" t="s">
        <v>3949</v>
      </c>
      <c r="C355" t="s">
        <v>3950</v>
      </c>
      <c r="D355" t="s">
        <v>3227</v>
      </c>
      <c r="E355" t="s">
        <v>3166</v>
      </c>
      <c r="F355" t="s">
        <v>3167</v>
      </c>
      <c r="G355" t="s">
        <v>2982</v>
      </c>
      <c r="H355" s="28">
        <v>44677</v>
      </c>
      <c r="I355">
        <v>53.51</v>
      </c>
      <c r="J355">
        <v>24</v>
      </c>
      <c r="K355" t="s">
        <v>3123</v>
      </c>
      <c r="L355" t="s">
        <v>3168</v>
      </c>
      <c r="M355" t="s">
        <v>3188</v>
      </c>
      <c r="O355" t="s">
        <v>3170</v>
      </c>
      <c r="P355">
        <f t="shared" si="10"/>
        <v>44675</v>
      </c>
      <c r="Q355">
        <f>--(COUNTIF($A$2:A355,A355)=1)</f>
        <v>1</v>
      </c>
      <c r="R355">
        <f t="shared" si="11"/>
        <v>53.51</v>
      </c>
    </row>
    <row r="356" spans="1:18">
      <c r="A356" t="s">
        <v>3951</v>
      </c>
      <c r="B356" t="s">
        <v>1294</v>
      </c>
      <c r="C356" t="s">
        <v>3098</v>
      </c>
      <c r="D356" t="s">
        <v>3200</v>
      </c>
      <c r="E356" t="s">
        <v>3280</v>
      </c>
      <c r="F356" t="s">
        <v>3228</v>
      </c>
      <c r="G356" t="s">
        <v>914</v>
      </c>
      <c r="H356" s="28"/>
      <c r="J356">
        <v>4</v>
      </c>
      <c r="K356" t="s">
        <v>3098</v>
      </c>
      <c r="L356" t="s">
        <v>3206</v>
      </c>
      <c r="M356" t="s">
        <v>3202</v>
      </c>
      <c r="O356" t="s">
        <v>3189</v>
      </c>
      <c r="P356">
        <f t="shared" si="10"/>
        <v>45110</v>
      </c>
      <c r="Q356">
        <f>--(COUNTIF($A$2:A356,A356)=1)</f>
        <v>1</v>
      </c>
      <c r="R356" t="str">
        <f t="shared" si="11"/>
        <v/>
      </c>
    </row>
    <row r="357" spans="1:18">
      <c r="A357" t="s">
        <v>3952</v>
      </c>
      <c r="B357" t="s">
        <v>3953</v>
      </c>
      <c r="C357" t="s">
        <v>3954</v>
      </c>
      <c r="D357" t="s">
        <v>3240</v>
      </c>
      <c r="E357" t="s">
        <v>3175</v>
      </c>
      <c r="F357" t="s">
        <v>3167</v>
      </c>
      <c r="G357" t="s">
        <v>3955</v>
      </c>
      <c r="H357" s="28">
        <v>44830</v>
      </c>
      <c r="I357">
        <v>14.45</v>
      </c>
      <c r="J357">
        <v>8</v>
      </c>
      <c r="K357" t="s">
        <v>3123</v>
      </c>
      <c r="L357" t="s">
        <v>3318</v>
      </c>
      <c r="M357" t="s">
        <v>3202</v>
      </c>
      <c r="N357">
        <v>1.5</v>
      </c>
      <c r="O357" t="s">
        <v>3124</v>
      </c>
      <c r="P357">
        <f t="shared" si="10"/>
        <v>44830</v>
      </c>
      <c r="Q357">
        <f>--(COUNTIF($A$2:A357,A357)=1)</f>
        <v>1</v>
      </c>
      <c r="R357">
        <f t="shared" si="11"/>
        <v>14.45</v>
      </c>
    </row>
    <row r="358" spans="1:18">
      <c r="A358" t="s">
        <v>3956</v>
      </c>
      <c r="B358" t="s">
        <v>3957</v>
      </c>
      <c r="C358" t="s">
        <v>3958</v>
      </c>
      <c r="D358" t="s">
        <v>3237</v>
      </c>
      <c r="E358" t="s">
        <v>3166</v>
      </c>
      <c r="F358" t="s">
        <v>3167</v>
      </c>
      <c r="G358" t="s">
        <v>780</v>
      </c>
      <c r="H358" s="28">
        <v>45411</v>
      </c>
      <c r="I358">
        <v>77.819999999999993</v>
      </c>
      <c r="J358">
        <v>24</v>
      </c>
      <c r="K358" t="s">
        <v>3123</v>
      </c>
      <c r="L358" t="s">
        <v>3307</v>
      </c>
      <c r="M358" t="s">
        <v>3188</v>
      </c>
      <c r="N358">
        <v>2.7</v>
      </c>
      <c r="O358" t="s">
        <v>3260</v>
      </c>
      <c r="P358">
        <f t="shared" si="10"/>
        <v>45408</v>
      </c>
      <c r="Q358">
        <f>--(COUNTIF($A$2:A358,A358)=1)</f>
        <v>1</v>
      </c>
      <c r="R358">
        <f t="shared" si="11"/>
        <v>77.819999999999993</v>
      </c>
    </row>
    <row r="359" spans="1:18">
      <c r="A359" t="s">
        <v>3959</v>
      </c>
      <c r="B359" t="s">
        <v>3960</v>
      </c>
      <c r="C359" t="s">
        <v>3098</v>
      </c>
      <c r="D359" t="s">
        <v>3200</v>
      </c>
      <c r="E359" t="s">
        <v>3194</v>
      </c>
      <c r="F359" t="s">
        <v>3220</v>
      </c>
      <c r="G359" t="s">
        <v>1498</v>
      </c>
      <c r="H359" s="28">
        <v>44683</v>
      </c>
      <c r="I359">
        <v>106.28</v>
      </c>
      <c r="J359">
        <v>72</v>
      </c>
      <c r="K359" t="s">
        <v>3123</v>
      </c>
      <c r="L359" t="s">
        <v>3198</v>
      </c>
      <c r="M359" t="s">
        <v>3207</v>
      </c>
      <c r="N359">
        <v>2.6</v>
      </c>
      <c r="O359" t="s">
        <v>3170</v>
      </c>
      <c r="P359">
        <f t="shared" si="10"/>
        <v>44679</v>
      </c>
      <c r="Q359">
        <f>--(COUNTIF($A$2:A359,A359)=1)</f>
        <v>1</v>
      </c>
      <c r="R359">
        <f t="shared" si="11"/>
        <v>106.28</v>
      </c>
    </row>
    <row r="360" spans="1:18">
      <c r="A360" t="s">
        <v>3961</v>
      </c>
      <c r="B360" t="s">
        <v>3962</v>
      </c>
      <c r="C360" t="s">
        <v>3963</v>
      </c>
      <c r="D360" t="s">
        <v>3237</v>
      </c>
      <c r="E360" t="s">
        <v>3280</v>
      </c>
      <c r="F360" t="s">
        <v>3167</v>
      </c>
      <c r="G360" t="s">
        <v>3964</v>
      </c>
      <c r="H360" s="28">
        <v>45628</v>
      </c>
      <c r="I360">
        <v>7.28</v>
      </c>
      <c r="J360">
        <v>4</v>
      </c>
      <c r="K360" t="s">
        <v>3123</v>
      </c>
      <c r="L360" t="s">
        <v>3221</v>
      </c>
      <c r="M360" t="s">
        <v>3188</v>
      </c>
      <c r="N360">
        <v>1.7</v>
      </c>
      <c r="O360" t="s">
        <v>3123</v>
      </c>
      <c r="P360">
        <f t="shared" si="10"/>
        <v>45628</v>
      </c>
      <c r="Q360">
        <f>--(COUNTIF($A$2:A360,A360)=1)</f>
        <v>1</v>
      </c>
      <c r="R360">
        <f t="shared" si="11"/>
        <v>7.28</v>
      </c>
    </row>
    <row r="361" spans="1:18">
      <c r="A361" t="s">
        <v>3965</v>
      </c>
      <c r="B361" t="s">
        <v>670</v>
      </c>
      <c r="C361" t="s">
        <v>3098</v>
      </c>
      <c r="D361" t="s">
        <v>3251</v>
      </c>
      <c r="E361" t="s">
        <v>3175</v>
      </c>
      <c r="F361" t="s">
        <v>3167</v>
      </c>
      <c r="G361" t="s">
        <v>171</v>
      </c>
      <c r="H361" s="28">
        <v>45473</v>
      </c>
      <c r="I361">
        <v>10.97</v>
      </c>
      <c r="J361">
        <v>8</v>
      </c>
      <c r="K361" t="s">
        <v>3123</v>
      </c>
      <c r="L361" t="s">
        <v>3281</v>
      </c>
      <c r="M361" t="s">
        <v>3188</v>
      </c>
      <c r="O361" t="s">
        <v>3178</v>
      </c>
      <c r="P361">
        <f t="shared" si="10"/>
        <v>45473</v>
      </c>
      <c r="Q361">
        <f>--(COUNTIF($A$2:A361,A361)=1)</f>
        <v>1</v>
      </c>
      <c r="R361">
        <f t="shared" si="11"/>
        <v>10.97</v>
      </c>
    </row>
    <row r="362" spans="1:18">
      <c r="A362" t="s">
        <v>3966</v>
      </c>
      <c r="B362" t="s">
        <v>3967</v>
      </c>
      <c r="C362" t="s">
        <v>3968</v>
      </c>
      <c r="D362" t="s">
        <v>3165</v>
      </c>
      <c r="E362" t="s">
        <v>3166</v>
      </c>
      <c r="F362" t="s">
        <v>3167</v>
      </c>
      <c r="G362" t="s">
        <v>1262</v>
      </c>
      <c r="H362" s="28">
        <v>45612</v>
      </c>
      <c r="I362">
        <v>57.41</v>
      </c>
      <c r="J362">
        <v>24</v>
      </c>
      <c r="K362" t="s">
        <v>3123</v>
      </c>
      <c r="L362" t="s">
        <v>3098</v>
      </c>
      <c r="M362" t="s">
        <v>3207</v>
      </c>
      <c r="O362" t="s">
        <v>3189</v>
      </c>
      <c r="P362">
        <f t="shared" si="10"/>
        <v>45610</v>
      </c>
      <c r="Q362">
        <f>--(COUNTIF($A$2:A362,A362)=1)</f>
        <v>1</v>
      </c>
      <c r="R362">
        <f t="shared" si="11"/>
        <v>57.41</v>
      </c>
    </row>
    <row r="363" spans="1:18">
      <c r="A363" t="s">
        <v>3969</v>
      </c>
      <c r="B363" t="s">
        <v>3970</v>
      </c>
      <c r="C363" t="s">
        <v>3098</v>
      </c>
      <c r="D363" t="s">
        <v>3237</v>
      </c>
      <c r="E363" t="s">
        <v>3175</v>
      </c>
      <c r="F363" t="s">
        <v>3167</v>
      </c>
      <c r="G363" t="s">
        <v>755</v>
      </c>
      <c r="H363" s="28">
        <v>45014</v>
      </c>
      <c r="I363">
        <v>6.31</v>
      </c>
      <c r="J363">
        <v>8</v>
      </c>
      <c r="K363" t="s">
        <v>3124</v>
      </c>
      <c r="L363" t="s">
        <v>3354</v>
      </c>
      <c r="M363" t="s">
        <v>3177</v>
      </c>
      <c r="N363">
        <v>3.4</v>
      </c>
      <c r="O363" t="s">
        <v>3170</v>
      </c>
      <c r="P363">
        <f t="shared" si="10"/>
        <v>45014</v>
      </c>
      <c r="Q363">
        <f>--(COUNTIF($A$2:A363,A363)=1)</f>
        <v>1</v>
      </c>
      <c r="R363">
        <f t="shared" si="11"/>
        <v>6.31</v>
      </c>
    </row>
    <row r="364" spans="1:18">
      <c r="A364" t="s">
        <v>3971</v>
      </c>
      <c r="B364" t="s">
        <v>2591</v>
      </c>
      <c r="C364" t="s">
        <v>3098</v>
      </c>
      <c r="D364" t="s">
        <v>3165</v>
      </c>
      <c r="E364" t="s">
        <v>3175</v>
      </c>
      <c r="F364" t="s">
        <v>3167</v>
      </c>
      <c r="G364" t="s">
        <v>1419</v>
      </c>
      <c r="H364" s="28">
        <v>45015</v>
      </c>
      <c r="I364">
        <v>2.92</v>
      </c>
      <c r="J364">
        <v>8</v>
      </c>
      <c r="K364" t="s">
        <v>3124</v>
      </c>
      <c r="L364" t="s">
        <v>3098</v>
      </c>
      <c r="M364" t="s">
        <v>3169</v>
      </c>
      <c r="N364">
        <v>2.6</v>
      </c>
      <c r="O364" t="s">
        <v>3170</v>
      </c>
      <c r="P364">
        <f t="shared" si="10"/>
        <v>45015</v>
      </c>
      <c r="Q364">
        <f>--(COUNTIF($A$2:A364,A364)=1)</f>
        <v>1</v>
      </c>
      <c r="R364">
        <f t="shared" si="11"/>
        <v>2.92</v>
      </c>
    </row>
    <row r="365" spans="1:18">
      <c r="A365" t="s">
        <v>3972</v>
      </c>
      <c r="B365" t="s">
        <v>2144</v>
      </c>
      <c r="C365" t="s">
        <v>3098</v>
      </c>
      <c r="D365" t="s">
        <v>3227</v>
      </c>
      <c r="E365" t="s">
        <v>3194</v>
      </c>
      <c r="F365" t="s">
        <v>3167</v>
      </c>
      <c r="G365" t="s">
        <v>2883</v>
      </c>
      <c r="H365" s="28"/>
      <c r="J365">
        <v>72</v>
      </c>
      <c r="K365" t="s">
        <v>3098</v>
      </c>
      <c r="L365" t="s">
        <v>3198</v>
      </c>
      <c r="M365" t="s">
        <v>3207</v>
      </c>
      <c r="O365" t="s">
        <v>3189</v>
      </c>
      <c r="P365">
        <f t="shared" si="10"/>
        <v>45479</v>
      </c>
      <c r="Q365">
        <f>--(COUNTIF($A$2:A365,A365)=1)</f>
        <v>1</v>
      </c>
      <c r="R365" t="str">
        <f t="shared" si="11"/>
        <v/>
      </c>
    </row>
    <row r="366" spans="1:18">
      <c r="A366" t="s">
        <v>3973</v>
      </c>
      <c r="B366" t="s">
        <v>3974</v>
      </c>
      <c r="C366" t="s">
        <v>3975</v>
      </c>
      <c r="D366" t="s">
        <v>3237</v>
      </c>
      <c r="E366" t="s">
        <v>3166</v>
      </c>
      <c r="F366" t="s">
        <v>3220</v>
      </c>
      <c r="G366" t="s">
        <v>428</v>
      </c>
      <c r="H366" s="28">
        <v>45132</v>
      </c>
      <c r="I366">
        <v>2.48</v>
      </c>
      <c r="J366">
        <v>24</v>
      </c>
      <c r="K366" t="s">
        <v>3124</v>
      </c>
      <c r="L366" t="s">
        <v>3176</v>
      </c>
      <c r="M366" t="s">
        <v>3188</v>
      </c>
      <c r="O366" t="s">
        <v>3182</v>
      </c>
      <c r="P366">
        <f t="shared" si="10"/>
        <v>45132</v>
      </c>
      <c r="Q366">
        <f>--(COUNTIF($A$2:A366,A366)=1)</f>
        <v>1</v>
      </c>
      <c r="R366">
        <f t="shared" si="11"/>
        <v>2.48</v>
      </c>
    </row>
    <row r="367" spans="1:18">
      <c r="A367" t="s">
        <v>3976</v>
      </c>
      <c r="B367" t="s">
        <v>989</v>
      </c>
      <c r="C367" t="s">
        <v>3098</v>
      </c>
      <c r="D367" t="s">
        <v>3251</v>
      </c>
      <c r="E367" t="s">
        <v>3280</v>
      </c>
      <c r="F367" t="s">
        <v>3167</v>
      </c>
      <c r="G367" t="s">
        <v>687</v>
      </c>
      <c r="H367" s="28">
        <v>45099</v>
      </c>
      <c r="I367">
        <v>6.73</v>
      </c>
      <c r="J367">
        <v>4</v>
      </c>
      <c r="K367" t="s">
        <v>3123</v>
      </c>
      <c r="L367" t="s">
        <v>3231</v>
      </c>
      <c r="M367" t="s">
        <v>3169</v>
      </c>
      <c r="N367">
        <v>4.7</v>
      </c>
      <c r="O367" t="s">
        <v>3189</v>
      </c>
      <c r="P367">
        <f t="shared" si="10"/>
        <v>45099</v>
      </c>
      <c r="Q367">
        <f>--(COUNTIF($A$2:A367,A367)=1)</f>
        <v>1</v>
      </c>
      <c r="R367">
        <f t="shared" si="11"/>
        <v>6.73</v>
      </c>
    </row>
    <row r="368" spans="1:18">
      <c r="A368" t="s">
        <v>3977</v>
      </c>
      <c r="B368" t="s">
        <v>3978</v>
      </c>
      <c r="C368" t="s">
        <v>3979</v>
      </c>
      <c r="D368" t="s">
        <v>3165</v>
      </c>
      <c r="E368" t="s">
        <v>3194</v>
      </c>
      <c r="F368" t="s">
        <v>3167</v>
      </c>
      <c r="G368" t="s">
        <v>1318</v>
      </c>
      <c r="H368" s="28">
        <v>44634</v>
      </c>
      <c r="I368">
        <v>52.35</v>
      </c>
      <c r="J368">
        <v>72</v>
      </c>
      <c r="K368" t="s">
        <v>3124</v>
      </c>
      <c r="L368" t="s">
        <v>3354</v>
      </c>
      <c r="M368" t="s">
        <v>3202</v>
      </c>
      <c r="O368" t="s">
        <v>3124</v>
      </c>
      <c r="P368">
        <f t="shared" si="10"/>
        <v>44632</v>
      </c>
      <c r="Q368">
        <f>--(COUNTIF($A$2:A368,A368)=1)</f>
        <v>1</v>
      </c>
      <c r="R368">
        <f t="shared" si="11"/>
        <v>52.35</v>
      </c>
    </row>
    <row r="369" spans="1:18">
      <c r="A369" t="s">
        <v>3980</v>
      </c>
      <c r="B369" t="s">
        <v>3981</v>
      </c>
      <c r="C369" t="s">
        <v>3982</v>
      </c>
      <c r="D369" t="s">
        <v>3196</v>
      </c>
      <c r="E369" t="s">
        <v>3175</v>
      </c>
      <c r="F369" t="s">
        <v>3167</v>
      </c>
      <c r="G369" t="s">
        <v>2459</v>
      </c>
      <c r="H369" s="28"/>
      <c r="J369">
        <v>8</v>
      </c>
      <c r="K369" t="s">
        <v>3098</v>
      </c>
      <c r="L369" t="s">
        <v>3187</v>
      </c>
      <c r="M369" t="s">
        <v>3188</v>
      </c>
      <c r="O369" t="s">
        <v>3123</v>
      </c>
      <c r="P369">
        <f t="shared" si="10"/>
        <v>45647</v>
      </c>
      <c r="Q369">
        <f>--(COUNTIF($A$2:A369,A369)=1)</f>
        <v>1</v>
      </c>
      <c r="R369" t="str">
        <f t="shared" si="11"/>
        <v/>
      </c>
    </row>
    <row r="370" spans="1:18">
      <c r="A370" t="s">
        <v>3983</v>
      </c>
      <c r="B370" t="s">
        <v>525</v>
      </c>
      <c r="C370" t="s">
        <v>3098</v>
      </c>
      <c r="D370" t="s">
        <v>3240</v>
      </c>
      <c r="E370" t="s">
        <v>3166</v>
      </c>
      <c r="F370" t="s">
        <v>3180</v>
      </c>
      <c r="G370" t="s">
        <v>1683</v>
      </c>
      <c r="H370" s="28"/>
      <c r="J370">
        <v>24</v>
      </c>
      <c r="K370" t="s">
        <v>3098</v>
      </c>
      <c r="L370" t="s">
        <v>3201</v>
      </c>
      <c r="M370" t="s">
        <v>3202</v>
      </c>
      <c r="O370" t="s">
        <v>3123</v>
      </c>
      <c r="P370">
        <f t="shared" si="10"/>
        <v>45625</v>
      </c>
      <c r="Q370">
        <f>--(COUNTIF($A$2:A370,A370)=1)</f>
        <v>1</v>
      </c>
      <c r="R370" t="str">
        <f t="shared" si="11"/>
        <v/>
      </c>
    </row>
    <row r="371" spans="1:18">
      <c r="A371" t="s">
        <v>3984</v>
      </c>
      <c r="B371" t="s">
        <v>3441</v>
      </c>
      <c r="C371" t="s">
        <v>3098</v>
      </c>
      <c r="D371" t="s">
        <v>3200</v>
      </c>
      <c r="E371" t="s">
        <v>3166</v>
      </c>
      <c r="F371" t="s">
        <v>3167</v>
      </c>
      <c r="G371" t="s">
        <v>306</v>
      </c>
      <c r="H371" s="28">
        <v>45256</v>
      </c>
      <c r="I371">
        <v>83.3</v>
      </c>
      <c r="J371">
        <v>24</v>
      </c>
      <c r="K371" t="s">
        <v>3123</v>
      </c>
      <c r="L371" t="s">
        <v>3221</v>
      </c>
      <c r="M371" t="s">
        <v>3188</v>
      </c>
      <c r="N371">
        <v>2.2999999999999998</v>
      </c>
      <c r="O371" t="s">
        <v>3123</v>
      </c>
      <c r="P371">
        <f t="shared" si="10"/>
        <v>45253</v>
      </c>
      <c r="Q371">
        <f>--(COUNTIF($A$2:A371,A371)=1)</f>
        <v>1</v>
      </c>
      <c r="R371">
        <f t="shared" si="11"/>
        <v>83.3</v>
      </c>
    </row>
    <row r="372" spans="1:18">
      <c r="A372" t="s">
        <v>3985</v>
      </c>
      <c r="B372" t="s">
        <v>3986</v>
      </c>
      <c r="C372" t="s">
        <v>3987</v>
      </c>
      <c r="D372" t="s">
        <v>3227</v>
      </c>
      <c r="E372" t="s">
        <v>3280</v>
      </c>
      <c r="F372" t="s">
        <v>3167</v>
      </c>
      <c r="G372" t="s">
        <v>1039</v>
      </c>
      <c r="H372" s="28">
        <v>44844</v>
      </c>
      <c r="I372">
        <v>12.78</v>
      </c>
      <c r="J372">
        <v>4</v>
      </c>
      <c r="K372" t="s">
        <v>3123</v>
      </c>
      <c r="L372" t="s">
        <v>3398</v>
      </c>
      <c r="M372" t="s">
        <v>3202</v>
      </c>
      <c r="N372">
        <v>2.8</v>
      </c>
      <c r="O372" t="s">
        <v>3189</v>
      </c>
      <c r="P372">
        <f t="shared" si="10"/>
        <v>44844</v>
      </c>
      <c r="Q372">
        <f>--(COUNTIF($A$2:A372,A372)=1)</f>
        <v>1</v>
      </c>
      <c r="R372">
        <f t="shared" si="11"/>
        <v>12.78</v>
      </c>
    </row>
    <row r="373" spans="1:18">
      <c r="A373" t="s">
        <v>3988</v>
      </c>
      <c r="B373" t="s">
        <v>1983</v>
      </c>
      <c r="C373" t="s">
        <v>3098</v>
      </c>
      <c r="D373" t="s">
        <v>3200</v>
      </c>
      <c r="E373" t="s">
        <v>3166</v>
      </c>
      <c r="F373" t="s">
        <v>3167</v>
      </c>
      <c r="G373" t="s">
        <v>1160</v>
      </c>
      <c r="H373" s="28">
        <v>45607</v>
      </c>
      <c r="I373">
        <v>75.790000000000006</v>
      </c>
      <c r="J373">
        <v>24</v>
      </c>
      <c r="K373" t="s">
        <v>3123</v>
      </c>
      <c r="L373" t="s">
        <v>3302</v>
      </c>
      <c r="M373" t="s">
        <v>3202</v>
      </c>
      <c r="N373">
        <v>4.3</v>
      </c>
      <c r="O373" t="s">
        <v>3123</v>
      </c>
      <c r="P373">
        <f t="shared" si="10"/>
        <v>45604</v>
      </c>
      <c r="Q373">
        <f>--(COUNTIF($A$2:A373,A373)=1)</f>
        <v>1</v>
      </c>
      <c r="R373">
        <f t="shared" si="11"/>
        <v>75.790000000000006</v>
      </c>
    </row>
    <row r="374" spans="1:18">
      <c r="A374" t="s">
        <v>3989</v>
      </c>
      <c r="B374" t="s">
        <v>844</v>
      </c>
      <c r="C374" t="s">
        <v>3098</v>
      </c>
      <c r="D374" t="s">
        <v>3185</v>
      </c>
      <c r="E374" t="s">
        <v>3166</v>
      </c>
      <c r="F374" t="s">
        <v>3220</v>
      </c>
      <c r="G374" t="s">
        <v>3990</v>
      </c>
      <c r="H374" s="28">
        <v>45158</v>
      </c>
      <c r="I374">
        <v>41.05</v>
      </c>
      <c r="J374">
        <v>24</v>
      </c>
      <c r="K374" t="s">
        <v>3123</v>
      </c>
      <c r="L374" t="s">
        <v>3307</v>
      </c>
      <c r="M374" t="s">
        <v>3177</v>
      </c>
      <c r="O374" t="s">
        <v>3178</v>
      </c>
      <c r="P374">
        <f t="shared" si="10"/>
        <v>45157</v>
      </c>
      <c r="Q374">
        <f>--(COUNTIF($A$2:A374,A374)=1)</f>
        <v>1</v>
      </c>
      <c r="R374">
        <f t="shared" si="11"/>
        <v>41.05</v>
      </c>
    </row>
    <row r="375" spans="1:18">
      <c r="A375" t="s">
        <v>3991</v>
      </c>
      <c r="B375" t="s">
        <v>3471</v>
      </c>
      <c r="C375" t="s">
        <v>3098</v>
      </c>
      <c r="D375" t="s">
        <v>3174</v>
      </c>
      <c r="E375" t="s">
        <v>3175</v>
      </c>
      <c r="F375" t="s">
        <v>3180</v>
      </c>
      <c r="G375" t="s">
        <v>1288</v>
      </c>
      <c r="H375" s="28"/>
      <c r="J375">
        <v>8</v>
      </c>
      <c r="K375" t="s">
        <v>3098</v>
      </c>
      <c r="L375" t="s">
        <v>3244</v>
      </c>
      <c r="M375" t="s">
        <v>3202</v>
      </c>
      <c r="O375" t="s">
        <v>3189</v>
      </c>
      <c r="P375">
        <f t="shared" si="10"/>
        <v>44681</v>
      </c>
      <c r="Q375">
        <f>--(COUNTIF($A$2:A375,A375)=1)</f>
        <v>1</v>
      </c>
      <c r="R375" t="str">
        <f t="shared" si="11"/>
        <v/>
      </c>
    </row>
    <row r="376" spans="1:18">
      <c r="A376" t="s">
        <v>3992</v>
      </c>
      <c r="B376" t="s">
        <v>3993</v>
      </c>
      <c r="C376" t="s">
        <v>3994</v>
      </c>
      <c r="D376" t="s">
        <v>3196</v>
      </c>
      <c r="E376" t="s">
        <v>3175</v>
      </c>
      <c r="F376" t="s">
        <v>3180</v>
      </c>
      <c r="G376" t="s">
        <v>3995</v>
      </c>
      <c r="H376" s="28"/>
      <c r="J376">
        <v>8</v>
      </c>
      <c r="K376" t="s">
        <v>3098</v>
      </c>
      <c r="L376" t="s">
        <v>3218</v>
      </c>
      <c r="M376" t="s">
        <v>3177</v>
      </c>
      <c r="O376" t="s">
        <v>3124</v>
      </c>
      <c r="P376">
        <f t="shared" si="10"/>
        <v>44569</v>
      </c>
      <c r="Q376">
        <f>--(COUNTIF($A$2:A376,A376)=1)</f>
        <v>1</v>
      </c>
      <c r="R376" t="str">
        <f t="shared" si="11"/>
        <v/>
      </c>
    </row>
    <row r="377" spans="1:18">
      <c r="A377" t="s">
        <v>3996</v>
      </c>
      <c r="B377" t="s">
        <v>3997</v>
      </c>
      <c r="C377" t="s">
        <v>3998</v>
      </c>
      <c r="D377" t="s">
        <v>3237</v>
      </c>
      <c r="E377" t="s">
        <v>3175</v>
      </c>
      <c r="F377" t="s">
        <v>3220</v>
      </c>
      <c r="G377" t="s">
        <v>2941</v>
      </c>
      <c r="H377" s="28">
        <v>45642</v>
      </c>
      <c r="I377">
        <v>12.59</v>
      </c>
      <c r="J377">
        <v>8</v>
      </c>
      <c r="K377" t="s">
        <v>3123</v>
      </c>
      <c r="L377" t="s">
        <v>3398</v>
      </c>
      <c r="M377" t="s">
        <v>3202</v>
      </c>
      <c r="O377" t="s">
        <v>3170</v>
      </c>
      <c r="P377">
        <f t="shared" si="10"/>
        <v>45642</v>
      </c>
      <c r="Q377">
        <f>--(COUNTIF($A$2:A377,A377)=1)</f>
        <v>1</v>
      </c>
      <c r="R377">
        <f t="shared" si="11"/>
        <v>12.59</v>
      </c>
    </row>
    <row r="378" spans="1:18">
      <c r="A378" t="s">
        <v>3999</v>
      </c>
      <c r="B378" t="s">
        <v>1154</v>
      </c>
      <c r="C378" t="s">
        <v>3098</v>
      </c>
      <c r="D378" t="s">
        <v>3251</v>
      </c>
      <c r="E378" t="s">
        <v>3194</v>
      </c>
      <c r="F378" t="s">
        <v>3167</v>
      </c>
      <c r="G378" t="s">
        <v>1946</v>
      </c>
      <c r="H378" s="28">
        <v>45475</v>
      </c>
      <c r="I378">
        <v>187.12</v>
      </c>
      <c r="J378">
        <v>72</v>
      </c>
      <c r="K378" t="s">
        <v>3123</v>
      </c>
      <c r="L378" t="s">
        <v>3268</v>
      </c>
      <c r="M378" t="s">
        <v>3177</v>
      </c>
      <c r="O378" t="s">
        <v>3170</v>
      </c>
      <c r="P378">
        <f t="shared" si="10"/>
        <v>45468</v>
      </c>
      <c r="Q378">
        <f>--(COUNTIF($A$2:A378,A378)=1)</f>
        <v>1</v>
      </c>
      <c r="R378">
        <f t="shared" si="11"/>
        <v>187.12</v>
      </c>
    </row>
    <row r="379" spans="1:18">
      <c r="A379" t="s">
        <v>4000</v>
      </c>
      <c r="B379" t="s">
        <v>2480</v>
      </c>
      <c r="C379" t="s">
        <v>3098</v>
      </c>
      <c r="D379" t="s">
        <v>3251</v>
      </c>
      <c r="E379" t="s">
        <v>3194</v>
      </c>
      <c r="F379" t="s">
        <v>3167</v>
      </c>
      <c r="G379" t="s">
        <v>432</v>
      </c>
      <c r="H379" s="28">
        <v>45473</v>
      </c>
      <c r="I379">
        <v>171.31</v>
      </c>
      <c r="J379">
        <v>72</v>
      </c>
      <c r="K379" t="s">
        <v>3123</v>
      </c>
      <c r="L379" t="s">
        <v>3398</v>
      </c>
      <c r="M379" t="s">
        <v>3169</v>
      </c>
      <c r="N379">
        <v>2.2999999999999998</v>
      </c>
      <c r="O379" t="s">
        <v>3123</v>
      </c>
      <c r="P379">
        <f t="shared" si="10"/>
        <v>45466</v>
      </c>
      <c r="Q379">
        <f>--(COUNTIF($A$2:A379,A379)=1)</f>
        <v>1</v>
      </c>
      <c r="R379">
        <f t="shared" si="11"/>
        <v>171.31</v>
      </c>
    </row>
    <row r="380" spans="1:18">
      <c r="A380" t="s">
        <v>4001</v>
      </c>
      <c r="B380" t="s">
        <v>1693</v>
      </c>
      <c r="C380" t="s">
        <v>4002</v>
      </c>
      <c r="D380" t="s">
        <v>3185</v>
      </c>
      <c r="E380" t="s">
        <v>3194</v>
      </c>
      <c r="F380" t="s">
        <v>3180</v>
      </c>
      <c r="G380" t="s">
        <v>2685</v>
      </c>
      <c r="H380" s="28"/>
      <c r="J380">
        <v>72</v>
      </c>
      <c r="K380" t="s">
        <v>3098</v>
      </c>
      <c r="L380" t="s">
        <v>3244</v>
      </c>
      <c r="M380" t="s">
        <v>3169</v>
      </c>
      <c r="O380" t="s">
        <v>3170</v>
      </c>
      <c r="P380">
        <f t="shared" si="10"/>
        <v>44732</v>
      </c>
      <c r="Q380">
        <f>--(COUNTIF($A$2:A380,A380)=1)</f>
        <v>1</v>
      </c>
      <c r="R380" t="str">
        <f t="shared" si="11"/>
        <v/>
      </c>
    </row>
    <row r="381" spans="1:18">
      <c r="A381" t="s">
        <v>4003</v>
      </c>
      <c r="B381" t="s">
        <v>3500</v>
      </c>
      <c r="C381" t="s">
        <v>3098</v>
      </c>
      <c r="D381" t="s">
        <v>3165</v>
      </c>
      <c r="E381" t="s">
        <v>3166</v>
      </c>
      <c r="F381" t="s">
        <v>3167</v>
      </c>
      <c r="G381" t="s">
        <v>809</v>
      </c>
      <c r="H381" s="28">
        <v>45132</v>
      </c>
      <c r="I381">
        <v>58.64</v>
      </c>
      <c r="J381">
        <v>24</v>
      </c>
      <c r="K381" t="s">
        <v>3123</v>
      </c>
      <c r="L381" t="s">
        <v>3209</v>
      </c>
      <c r="M381" t="s">
        <v>3169</v>
      </c>
      <c r="O381" t="s">
        <v>3189</v>
      </c>
      <c r="P381">
        <f t="shared" si="10"/>
        <v>45130</v>
      </c>
      <c r="Q381">
        <f>--(COUNTIF($A$2:A381,A381)=1)</f>
        <v>1</v>
      </c>
      <c r="R381">
        <f t="shared" si="11"/>
        <v>58.64</v>
      </c>
    </row>
    <row r="382" spans="1:18">
      <c r="A382" t="s">
        <v>4004</v>
      </c>
      <c r="B382" t="s">
        <v>2857</v>
      </c>
      <c r="C382" t="s">
        <v>3098</v>
      </c>
      <c r="D382" t="s">
        <v>3240</v>
      </c>
      <c r="E382" t="s">
        <v>3166</v>
      </c>
      <c r="F382" t="s">
        <v>3167</v>
      </c>
      <c r="G382" t="s">
        <v>4005</v>
      </c>
      <c r="H382" s="28">
        <v>45011</v>
      </c>
      <c r="I382">
        <v>70.7</v>
      </c>
      <c r="J382">
        <v>24</v>
      </c>
      <c r="K382" t="s">
        <v>3123</v>
      </c>
      <c r="L382" t="s">
        <v>3187</v>
      </c>
      <c r="M382" t="s">
        <v>3188</v>
      </c>
      <c r="O382" t="s">
        <v>3260</v>
      </c>
      <c r="P382">
        <f t="shared" si="10"/>
        <v>45009</v>
      </c>
      <c r="Q382">
        <f>--(COUNTIF($A$2:A382,A382)=1)</f>
        <v>1</v>
      </c>
      <c r="R382">
        <f t="shared" si="11"/>
        <v>70.7</v>
      </c>
    </row>
    <row r="383" spans="1:18">
      <c r="A383" t="s">
        <v>4006</v>
      </c>
      <c r="B383" t="s">
        <v>79</v>
      </c>
      <c r="C383" t="s">
        <v>4007</v>
      </c>
      <c r="D383" t="s">
        <v>3251</v>
      </c>
      <c r="E383" t="s">
        <v>3166</v>
      </c>
      <c r="F383" t="s">
        <v>3228</v>
      </c>
      <c r="G383" t="s">
        <v>4008</v>
      </c>
      <c r="H383" s="28"/>
      <c r="J383">
        <v>24</v>
      </c>
      <c r="K383" t="s">
        <v>3098</v>
      </c>
      <c r="L383" t="s">
        <v>3354</v>
      </c>
      <c r="M383" t="s">
        <v>3188</v>
      </c>
      <c r="O383" t="s">
        <v>3123</v>
      </c>
      <c r="P383">
        <f t="shared" si="10"/>
        <v>44634</v>
      </c>
      <c r="Q383">
        <f>--(COUNTIF($A$2:A383,A383)=1)</f>
        <v>1</v>
      </c>
      <c r="R383" t="str">
        <f t="shared" si="11"/>
        <v/>
      </c>
    </row>
    <row r="384" spans="1:18">
      <c r="A384" t="s">
        <v>4009</v>
      </c>
      <c r="B384" t="s">
        <v>4010</v>
      </c>
      <c r="C384" t="s">
        <v>3301</v>
      </c>
      <c r="D384" t="s">
        <v>3237</v>
      </c>
      <c r="E384" t="s">
        <v>3175</v>
      </c>
      <c r="F384" t="s">
        <v>3167</v>
      </c>
      <c r="G384" t="s">
        <v>2395</v>
      </c>
      <c r="H384" s="28">
        <v>44800</v>
      </c>
      <c r="I384">
        <v>25.9</v>
      </c>
      <c r="J384">
        <v>8</v>
      </c>
      <c r="K384" t="s">
        <v>3123</v>
      </c>
      <c r="L384" t="s">
        <v>3212</v>
      </c>
      <c r="M384" t="s">
        <v>3177</v>
      </c>
      <c r="O384" t="s">
        <v>3260</v>
      </c>
      <c r="P384">
        <f t="shared" si="10"/>
        <v>44799</v>
      </c>
      <c r="Q384">
        <f>--(COUNTIF($A$2:A384,A384)=1)</f>
        <v>1</v>
      </c>
      <c r="R384">
        <f t="shared" si="11"/>
        <v>25.9</v>
      </c>
    </row>
    <row r="385" spans="1:18">
      <c r="A385" t="s">
        <v>4011</v>
      </c>
      <c r="B385" t="s">
        <v>969</v>
      </c>
      <c r="C385" t="s">
        <v>4012</v>
      </c>
      <c r="D385" t="s">
        <v>3200</v>
      </c>
      <c r="E385" t="s">
        <v>3166</v>
      </c>
      <c r="F385" t="s">
        <v>3167</v>
      </c>
      <c r="G385" t="s">
        <v>1737</v>
      </c>
      <c r="H385" s="28">
        <v>45288</v>
      </c>
      <c r="I385">
        <v>22.65</v>
      </c>
      <c r="J385">
        <v>24</v>
      </c>
      <c r="K385" t="s">
        <v>3124</v>
      </c>
      <c r="L385" t="s">
        <v>3216</v>
      </c>
      <c r="M385" t="s">
        <v>3188</v>
      </c>
      <c r="N385">
        <v>4.5999999999999996</v>
      </c>
      <c r="O385" t="s">
        <v>3182</v>
      </c>
      <c r="P385">
        <f t="shared" si="10"/>
        <v>45288</v>
      </c>
      <c r="Q385">
        <f>--(COUNTIF($A$2:A385,A385)=1)</f>
        <v>1</v>
      </c>
      <c r="R385">
        <f t="shared" si="11"/>
        <v>22.65</v>
      </c>
    </row>
    <row r="386" spans="1:18">
      <c r="A386" t="s">
        <v>4013</v>
      </c>
      <c r="B386" t="s">
        <v>720</v>
      </c>
      <c r="C386" t="s">
        <v>4014</v>
      </c>
      <c r="D386" t="s">
        <v>3200</v>
      </c>
      <c r="E386" t="s">
        <v>3280</v>
      </c>
      <c r="F386" t="s">
        <v>3180</v>
      </c>
      <c r="G386" t="s">
        <v>1673</v>
      </c>
      <c r="H386" s="28"/>
      <c r="J386">
        <v>4</v>
      </c>
      <c r="K386" t="s">
        <v>3098</v>
      </c>
      <c r="L386" t="s">
        <v>3351</v>
      </c>
      <c r="M386" t="s">
        <v>3177</v>
      </c>
      <c r="O386" t="s">
        <v>3182</v>
      </c>
      <c r="P386">
        <f t="shared" ref="P386:P449" si="12">IFERROR(DATEVALUE(G386),IFERROR(DATE(RIGHT(G386,4),MID(G386,4,2),LEFT(G386,2)),""))</f>
        <v>45641</v>
      </c>
      <c r="Q386">
        <f>--(COUNTIF($A$2:A386,A386)=1)</f>
        <v>1</v>
      </c>
      <c r="R386" t="str">
        <f t="shared" ref="R386:R449" si="13">IF(AND(Q386=1,I386&lt;&gt;"",ISNUMBER(I386),I386&gt;=0),I386,"")</f>
        <v/>
      </c>
    </row>
    <row r="387" spans="1:18">
      <c r="A387" t="s">
        <v>4015</v>
      </c>
      <c r="B387" t="s">
        <v>469</v>
      </c>
      <c r="C387" t="s">
        <v>3098</v>
      </c>
      <c r="D387" t="s">
        <v>3251</v>
      </c>
      <c r="E387" t="s">
        <v>3175</v>
      </c>
      <c r="F387" t="s">
        <v>3167</v>
      </c>
      <c r="G387" t="s">
        <v>298</v>
      </c>
      <c r="H387" s="28">
        <v>44915</v>
      </c>
      <c r="I387">
        <v>3.16</v>
      </c>
      <c r="J387">
        <v>8</v>
      </c>
      <c r="K387" t="s">
        <v>3124</v>
      </c>
      <c r="L387" t="s">
        <v>3254</v>
      </c>
      <c r="M387" t="s">
        <v>3207</v>
      </c>
      <c r="O387" t="s">
        <v>3123</v>
      </c>
      <c r="P387">
        <f t="shared" si="12"/>
        <v>44915</v>
      </c>
      <c r="Q387">
        <f>--(COUNTIF($A$2:A387,A387)=1)</f>
        <v>1</v>
      </c>
      <c r="R387">
        <f t="shared" si="13"/>
        <v>3.16</v>
      </c>
    </row>
    <row r="388" spans="1:18">
      <c r="A388" t="s">
        <v>4016</v>
      </c>
      <c r="B388" t="s">
        <v>4017</v>
      </c>
      <c r="C388" t="s">
        <v>4018</v>
      </c>
      <c r="D388" t="s">
        <v>3200</v>
      </c>
      <c r="E388" t="s">
        <v>3166</v>
      </c>
      <c r="F388" t="s">
        <v>3167</v>
      </c>
      <c r="G388" t="s">
        <v>228</v>
      </c>
      <c r="H388" s="28">
        <v>44610</v>
      </c>
      <c r="I388">
        <v>79.459999999999994</v>
      </c>
      <c r="J388">
        <v>24</v>
      </c>
      <c r="K388" t="s">
        <v>3123</v>
      </c>
      <c r="L388" t="s">
        <v>3209</v>
      </c>
      <c r="M388" t="s">
        <v>3207</v>
      </c>
      <c r="O388" t="s">
        <v>3260</v>
      </c>
      <c r="P388">
        <f t="shared" si="12"/>
        <v>44607</v>
      </c>
      <c r="Q388">
        <f>--(COUNTIF($A$2:A388,A388)=1)</f>
        <v>1</v>
      </c>
      <c r="R388">
        <f t="shared" si="13"/>
        <v>79.459999999999994</v>
      </c>
    </row>
    <row r="389" spans="1:18">
      <c r="A389" t="s">
        <v>4019</v>
      </c>
      <c r="B389" t="s">
        <v>3340</v>
      </c>
      <c r="C389" t="s">
        <v>3098</v>
      </c>
      <c r="D389" t="s">
        <v>3227</v>
      </c>
      <c r="E389" t="s">
        <v>3175</v>
      </c>
      <c r="F389" t="s">
        <v>3167</v>
      </c>
      <c r="G389" t="s">
        <v>2341</v>
      </c>
      <c r="H389" s="28"/>
      <c r="J389">
        <v>8</v>
      </c>
      <c r="K389" t="s">
        <v>3098</v>
      </c>
      <c r="L389" t="s">
        <v>3209</v>
      </c>
      <c r="M389" t="s">
        <v>3207</v>
      </c>
      <c r="O389" t="s">
        <v>3170</v>
      </c>
      <c r="P389">
        <f t="shared" si="12"/>
        <v>45662</v>
      </c>
      <c r="Q389">
        <f>--(COUNTIF($A$2:A389,A389)=1)</f>
        <v>1</v>
      </c>
      <c r="R389" t="str">
        <f t="shared" si="13"/>
        <v/>
      </c>
    </row>
    <row r="390" spans="1:18">
      <c r="A390" t="s">
        <v>4020</v>
      </c>
      <c r="B390" t="s">
        <v>1594</v>
      </c>
      <c r="C390" t="s">
        <v>3098</v>
      </c>
      <c r="D390" t="s">
        <v>3251</v>
      </c>
      <c r="E390" t="s">
        <v>3175</v>
      </c>
      <c r="F390" t="s">
        <v>3220</v>
      </c>
      <c r="G390" t="s">
        <v>1379</v>
      </c>
      <c r="H390" s="28">
        <v>44905</v>
      </c>
      <c r="I390">
        <v>11.2</v>
      </c>
      <c r="J390">
        <v>8</v>
      </c>
      <c r="K390" t="s">
        <v>3123</v>
      </c>
      <c r="L390" t="s">
        <v>3206</v>
      </c>
      <c r="M390" t="s">
        <v>3188</v>
      </c>
      <c r="O390" t="s">
        <v>3182</v>
      </c>
      <c r="P390">
        <f t="shared" si="12"/>
        <v>44905</v>
      </c>
      <c r="Q390">
        <f>--(COUNTIF($A$2:A390,A390)=1)</f>
        <v>1</v>
      </c>
      <c r="R390">
        <f t="shared" si="13"/>
        <v>11.2</v>
      </c>
    </row>
    <row r="391" spans="1:18">
      <c r="A391" t="s">
        <v>4021</v>
      </c>
      <c r="B391" t="s">
        <v>4022</v>
      </c>
      <c r="C391" t="s">
        <v>4023</v>
      </c>
      <c r="D391" t="s">
        <v>3251</v>
      </c>
      <c r="E391" t="s">
        <v>3166</v>
      </c>
      <c r="F391" t="s">
        <v>3180</v>
      </c>
      <c r="G391" t="s">
        <v>1429</v>
      </c>
      <c r="H391" s="28"/>
      <c r="J391">
        <v>24</v>
      </c>
      <c r="K391" t="s">
        <v>3098</v>
      </c>
      <c r="L391" t="s">
        <v>3231</v>
      </c>
      <c r="M391" t="s">
        <v>3202</v>
      </c>
      <c r="O391" t="s">
        <v>3182</v>
      </c>
      <c r="P391">
        <f t="shared" si="12"/>
        <v>44970</v>
      </c>
      <c r="Q391">
        <f>--(COUNTIF($A$2:A391,A391)=1)</f>
        <v>1</v>
      </c>
      <c r="R391" t="str">
        <f t="shared" si="13"/>
        <v/>
      </c>
    </row>
    <row r="392" spans="1:18">
      <c r="A392" t="s">
        <v>4024</v>
      </c>
      <c r="B392" t="s">
        <v>4025</v>
      </c>
      <c r="C392" t="s">
        <v>4026</v>
      </c>
      <c r="D392" t="s">
        <v>3165</v>
      </c>
      <c r="E392" t="s">
        <v>3166</v>
      </c>
      <c r="F392" t="s">
        <v>3167</v>
      </c>
      <c r="G392" t="s">
        <v>1292</v>
      </c>
      <c r="H392" s="28">
        <v>45264</v>
      </c>
      <c r="I392">
        <v>8.5</v>
      </c>
      <c r="J392">
        <v>24</v>
      </c>
      <c r="K392" t="s">
        <v>3124</v>
      </c>
      <c r="L392" t="s">
        <v>3206</v>
      </c>
      <c r="M392" t="s">
        <v>3188</v>
      </c>
      <c r="O392" t="s">
        <v>3170</v>
      </c>
      <c r="P392">
        <f t="shared" si="12"/>
        <v>45264</v>
      </c>
      <c r="Q392">
        <f>--(COUNTIF($A$2:A392,A392)=1)</f>
        <v>1</v>
      </c>
      <c r="R392">
        <f t="shared" si="13"/>
        <v>8.5</v>
      </c>
    </row>
    <row r="393" spans="1:18">
      <c r="A393" t="s">
        <v>4027</v>
      </c>
      <c r="B393" t="s">
        <v>318</v>
      </c>
      <c r="C393" t="s">
        <v>3098</v>
      </c>
      <c r="D393" t="s">
        <v>3185</v>
      </c>
      <c r="E393" t="s">
        <v>3166</v>
      </c>
      <c r="F393" t="s">
        <v>3167</v>
      </c>
      <c r="G393" t="s">
        <v>2095</v>
      </c>
      <c r="H393" s="28">
        <v>45077</v>
      </c>
      <c r="I393">
        <v>40.270000000000003</v>
      </c>
      <c r="J393">
        <v>24</v>
      </c>
      <c r="K393" t="s">
        <v>3123</v>
      </c>
      <c r="L393" t="s">
        <v>3198</v>
      </c>
      <c r="M393" t="s">
        <v>3177</v>
      </c>
      <c r="O393" t="s">
        <v>3124</v>
      </c>
      <c r="P393">
        <f t="shared" si="12"/>
        <v>45076</v>
      </c>
      <c r="Q393">
        <f>--(COUNTIF($A$2:A393,A393)=1)</f>
        <v>1</v>
      </c>
      <c r="R393">
        <f t="shared" si="13"/>
        <v>40.270000000000003</v>
      </c>
    </row>
    <row r="394" spans="1:18">
      <c r="A394" t="s">
        <v>4028</v>
      </c>
      <c r="B394" t="s">
        <v>1193</v>
      </c>
      <c r="C394" t="s">
        <v>4029</v>
      </c>
      <c r="D394" t="s">
        <v>3165</v>
      </c>
      <c r="E394" t="s">
        <v>3175</v>
      </c>
      <c r="F394" t="s">
        <v>3167</v>
      </c>
      <c r="G394" t="s">
        <v>1335</v>
      </c>
      <c r="H394" s="28">
        <v>45526</v>
      </c>
      <c r="I394">
        <v>4.79</v>
      </c>
      <c r="J394">
        <v>8</v>
      </c>
      <c r="K394" t="s">
        <v>3124</v>
      </c>
      <c r="L394" t="s">
        <v>3225</v>
      </c>
      <c r="M394" t="s">
        <v>3202</v>
      </c>
      <c r="N394">
        <v>2.4</v>
      </c>
      <c r="O394" t="s">
        <v>3170</v>
      </c>
      <c r="P394">
        <f t="shared" si="12"/>
        <v>45526</v>
      </c>
      <c r="Q394">
        <f>--(COUNTIF($A$2:A394,A394)=1)</f>
        <v>1</v>
      </c>
      <c r="R394">
        <f t="shared" si="13"/>
        <v>4.79</v>
      </c>
    </row>
    <row r="395" spans="1:18">
      <c r="A395" t="s">
        <v>4030</v>
      </c>
      <c r="B395" t="s">
        <v>4031</v>
      </c>
      <c r="C395" t="s">
        <v>3098</v>
      </c>
      <c r="D395" t="s">
        <v>3227</v>
      </c>
      <c r="E395" t="s">
        <v>3166</v>
      </c>
      <c r="F395" t="s">
        <v>3167</v>
      </c>
      <c r="G395" t="s">
        <v>62</v>
      </c>
      <c r="H395" s="28">
        <v>45086</v>
      </c>
      <c r="I395">
        <v>35.47</v>
      </c>
      <c r="J395">
        <v>24</v>
      </c>
      <c r="K395" t="s">
        <v>3123</v>
      </c>
      <c r="L395" t="s">
        <v>3302</v>
      </c>
      <c r="M395" t="s">
        <v>3188</v>
      </c>
      <c r="N395">
        <v>3</v>
      </c>
      <c r="O395" t="s">
        <v>3170</v>
      </c>
      <c r="P395">
        <f t="shared" si="12"/>
        <v>45085</v>
      </c>
      <c r="Q395">
        <f>--(COUNTIF($A$2:A395,A395)=1)</f>
        <v>1</v>
      </c>
      <c r="R395">
        <f t="shared" si="13"/>
        <v>35.47</v>
      </c>
    </row>
    <row r="396" spans="1:18">
      <c r="A396" t="s">
        <v>4032</v>
      </c>
      <c r="B396" t="s">
        <v>4033</v>
      </c>
      <c r="C396" t="s">
        <v>4034</v>
      </c>
      <c r="D396" t="s">
        <v>3185</v>
      </c>
      <c r="E396" t="s">
        <v>3175</v>
      </c>
      <c r="F396" t="s">
        <v>3167</v>
      </c>
      <c r="G396" t="s">
        <v>270</v>
      </c>
      <c r="H396" s="28">
        <v>44795</v>
      </c>
      <c r="I396">
        <v>23.41</v>
      </c>
      <c r="J396">
        <v>8</v>
      </c>
      <c r="K396" t="s">
        <v>3123</v>
      </c>
      <c r="L396" t="s">
        <v>3244</v>
      </c>
      <c r="M396" t="s">
        <v>3188</v>
      </c>
      <c r="N396">
        <v>2.7</v>
      </c>
      <c r="O396" t="s">
        <v>3213</v>
      </c>
      <c r="P396">
        <f t="shared" si="12"/>
        <v>44795</v>
      </c>
      <c r="Q396">
        <f>--(COUNTIF($A$2:A396,A396)=1)</f>
        <v>1</v>
      </c>
      <c r="R396">
        <f t="shared" si="13"/>
        <v>23.41</v>
      </c>
    </row>
    <row r="397" spans="1:18">
      <c r="A397" t="s">
        <v>4035</v>
      </c>
      <c r="B397" t="s">
        <v>4036</v>
      </c>
      <c r="C397" t="s">
        <v>3098</v>
      </c>
      <c r="D397" t="s">
        <v>3165</v>
      </c>
      <c r="E397" t="s">
        <v>3166</v>
      </c>
      <c r="F397" t="s">
        <v>3167</v>
      </c>
      <c r="G397" t="s">
        <v>1242</v>
      </c>
      <c r="H397" s="28">
        <v>45464</v>
      </c>
      <c r="I397">
        <v>4.95</v>
      </c>
      <c r="J397">
        <v>24</v>
      </c>
      <c r="K397" t="s">
        <v>3124</v>
      </c>
      <c r="L397" t="s">
        <v>3271</v>
      </c>
      <c r="M397" t="s">
        <v>3207</v>
      </c>
      <c r="N397">
        <v>3.3</v>
      </c>
      <c r="O397" t="s">
        <v>3170</v>
      </c>
      <c r="P397">
        <f t="shared" si="12"/>
        <v>45464</v>
      </c>
      <c r="Q397">
        <f>--(COUNTIF($A$2:A397,A397)=1)</f>
        <v>1</v>
      </c>
      <c r="R397">
        <f t="shared" si="13"/>
        <v>4.95</v>
      </c>
    </row>
    <row r="398" spans="1:18">
      <c r="A398" t="s">
        <v>4037</v>
      </c>
      <c r="B398" t="s">
        <v>2870</v>
      </c>
      <c r="C398" t="s">
        <v>4038</v>
      </c>
      <c r="D398" t="s">
        <v>3251</v>
      </c>
      <c r="E398" t="s">
        <v>3175</v>
      </c>
      <c r="F398" t="s">
        <v>3220</v>
      </c>
      <c r="G398" t="s">
        <v>4039</v>
      </c>
      <c r="H398" s="28"/>
      <c r="J398">
        <v>8</v>
      </c>
      <c r="K398" t="s">
        <v>3098</v>
      </c>
      <c r="L398" t="s">
        <v>3231</v>
      </c>
      <c r="M398" t="s">
        <v>3188</v>
      </c>
      <c r="O398" t="s">
        <v>3182</v>
      </c>
      <c r="P398">
        <f t="shared" si="12"/>
        <v>44676</v>
      </c>
      <c r="Q398">
        <f>--(COUNTIF($A$2:A398,A398)=1)</f>
        <v>1</v>
      </c>
      <c r="R398" t="str">
        <f t="shared" si="13"/>
        <v/>
      </c>
    </row>
    <row r="399" spans="1:18">
      <c r="A399" t="s">
        <v>4040</v>
      </c>
      <c r="B399" t="s">
        <v>4041</v>
      </c>
      <c r="C399" t="s">
        <v>3098</v>
      </c>
      <c r="D399" t="s">
        <v>3237</v>
      </c>
      <c r="E399" t="s">
        <v>3166</v>
      </c>
      <c r="F399" t="s">
        <v>3167</v>
      </c>
      <c r="G399" t="s">
        <v>4042</v>
      </c>
      <c r="H399" s="28">
        <v>44630</v>
      </c>
      <c r="I399">
        <v>79.260000000000005</v>
      </c>
      <c r="J399">
        <v>24</v>
      </c>
      <c r="K399" t="s">
        <v>3123</v>
      </c>
      <c r="L399" t="s">
        <v>3225</v>
      </c>
      <c r="M399" t="s">
        <v>3202</v>
      </c>
      <c r="O399" t="s">
        <v>3123</v>
      </c>
      <c r="P399">
        <f t="shared" si="12"/>
        <v>44627</v>
      </c>
      <c r="Q399">
        <f>--(COUNTIF($A$2:A399,A399)=1)</f>
        <v>1</v>
      </c>
      <c r="R399">
        <f t="shared" si="13"/>
        <v>79.260000000000005</v>
      </c>
    </row>
    <row r="400" spans="1:18">
      <c r="A400" t="s">
        <v>4043</v>
      </c>
      <c r="B400" t="s">
        <v>4044</v>
      </c>
      <c r="C400" t="s">
        <v>4045</v>
      </c>
      <c r="D400" t="s">
        <v>3165</v>
      </c>
      <c r="E400" t="s">
        <v>3166</v>
      </c>
      <c r="F400" t="s">
        <v>3167</v>
      </c>
      <c r="G400" t="s">
        <v>270</v>
      </c>
      <c r="H400" s="28">
        <v>44796</v>
      </c>
      <c r="I400">
        <v>35.79</v>
      </c>
      <c r="J400">
        <v>24</v>
      </c>
      <c r="K400" t="s">
        <v>3123</v>
      </c>
      <c r="L400" t="s">
        <v>3176</v>
      </c>
      <c r="M400" t="s">
        <v>3188</v>
      </c>
      <c r="N400">
        <v>3.7</v>
      </c>
      <c r="O400" t="s">
        <v>3170</v>
      </c>
      <c r="P400">
        <f t="shared" si="12"/>
        <v>44795</v>
      </c>
      <c r="Q400">
        <f>--(COUNTIF($A$2:A400,A400)=1)</f>
        <v>1</v>
      </c>
      <c r="R400">
        <f t="shared" si="13"/>
        <v>35.79</v>
      </c>
    </row>
    <row r="401" spans="1:18">
      <c r="A401" t="s">
        <v>4046</v>
      </c>
      <c r="B401" t="s">
        <v>4047</v>
      </c>
      <c r="C401" t="s">
        <v>4048</v>
      </c>
      <c r="D401" t="s">
        <v>3240</v>
      </c>
      <c r="E401" t="s">
        <v>3175</v>
      </c>
      <c r="F401" t="s">
        <v>3167</v>
      </c>
      <c r="G401" t="s">
        <v>1159</v>
      </c>
      <c r="H401" s="28">
        <v>45570</v>
      </c>
      <c r="I401">
        <v>17.88</v>
      </c>
      <c r="J401">
        <v>8</v>
      </c>
      <c r="K401" t="s">
        <v>3123</v>
      </c>
      <c r="L401" t="s">
        <v>3225</v>
      </c>
      <c r="M401" t="s">
        <v>3169</v>
      </c>
      <c r="O401" t="s">
        <v>3182</v>
      </c>
      <c r="P401">
        <f t="shared" si="12"/>
        <v>45570</v>
      </c>
      <c r="Q401">
        <f>--(COUNTIF($A$2:A401,A401)=1)</f>
        <v>1</v>
      </c>
      <c r="R401">
        <f t="shared" si="13"/>
        <v>17.88</v>
      </c>
    </row>
    <row r="402" spans="1:18">
      <c r="A402" t="s">
        <v>4049</v>
      </c>
      <c r="B402" t="s">
        <v>4050</v>
      </c>
      <c r="C402" t="s">
        <v>4051</v>
      </c>
      <c r="D402" t="s">
        <v>3165</v>
      </c>
      <c r="E402" t="s">
        <v>3175</v>
      </c>
      <c r="F402" t="s">
        <v>3167</v>
      </c>
      <c r="G402" t="s">
        <v>1087</v>
      </c>
      <c r="H402" s="28">
        <v>45057</v>
      </c>
      <c r="I402">
        <v>27.77</v>
      </c>
      <c r="J402">
        <v>8</v>
      </c>
      <c r="K402" t="s">
        <v>3123</v>
      </c>
      <c r="L402" t="s">
        <v>3254</v>
      </c>
      <c r="M402" t="s">
        <v>3207</v>
      </c>
      <c r="N402">
        <v>3</v>
      </c>
      <c r="O402" t="s">
        <v>3182</v>
      </c>
      <c r="P402">
        <f t="shared" si="12"/>
        <v>45056</v>
      </c>
      <c r="Q402">
        <f>--(COUNTIF($A$2:A402,A402)=1)</f>
        <v>1</v>
      </c>
      <c r="R402">
        <f t="shared" si="13"/>
        <v>27.77</v>
      </c>
    </row>
    <row r="403" spans="1:18">
      <c r="A403" t="s">
        <v>4052</v>
      </c>
      <c r="B403" t="s">
        <v>4053</v>
      </c>
      <c r="C403" t="s">
        <v>4054</v>
      </c>
      <c r="D403" t="s">
        <v>3185</v>
      </c>
      <c r="E403" t="s">
        <v>3166</v>
      </c>
      <c r="F403" t="s">
        <v>3167</v>
      </c>
      <c r="G403" t="s">
        <v>1118</v>
      </c>
      <c r="H403" s="28">
        <v>45089</v>
      </c>
      <c r="I403">
        <v>56.66</v>
      </c>
      <c r="J403">
        <v>24</v>
      </c>
      <c r="K403" t="s">
        <v>3123</v>
      </c>
      <c r="L403" t="s">
        <v>3268</v>
      </c>
      <c r="M403" t="s">
        <v>3207</v>
      </c>
      <c r="O403" t="s">
        <v>3189</v>
      </c>
      <c r="P403">
        <f t="shared" si="12"/>
        <v>45087</v>
      </c>
      <c r="Q403">
        <f>--(COUNTIF($A$2:A403,A403)=1)</f>
        <v>1</v>
      </c>
      <c r="R403">
        <f t="shared" si="13"/>
        <v>56.66</v>
      </c>
    </row>
    <row r="404" spans="1:18">
      <c r="A404" t="s">
        <v>4055</v>
      </c>
      <c r="B404" t="s">
        <v>4056</v>
      </c>
      <c r="C404" t="s">
        <v>3098</v>
      </c>
      <c r="D404" t="s">
        <v>3251</v>
      </c>
      <c r="E404" t="s">
        <v>3166</v>
      </c>
      <c r="F404" t="s">
        <v>3228</v>
      </c>
      <c r="G404" t="s">
        <v>4057</v>
      </c>
      <c r="H404" s="28"/>
      <c r="J404">
        <v>24</v>
      </c>
      <c r="K404" t="s">
        <v>3098</v>
      </c>
      <c r="L404" t="s">
        <v>3351</v>
      </c>
      <c r="M404" t="s">
        <v>3202</v>
      </c>
      <c r="O404" t="s">
        <v>3189</v>
      </c>
      <c r="P404">
        <f t="shared" si="12"/>
        <v>44743</v>
      </c>
      <c r="Q404">
        <f>--(COUNTIF($A$2:A404,A404)=1)</f>
        <v>1</v>
      </c>
      <c r="R404" t="str">
        <f t="shared" si="13"/>
        <v/>
      </c>
    </row>
    <row r="405" spans="1:18">
      <c r="A405" t="s">
        <v>4058</v>
      </c>
      <c r="B405" t="s">
        <v>2235</v>
      </c>
      <c r="C405" t="s">
        <v>3098</v>
      </c>
      <c r="D405" t="s">
        <v>3240</v>
      </c>
      <c r="E405" t="s">
        <v>3166</v>
      </c>
      <c r="F405" t="s">
        <v>3167</v>
      </c>
      <c r="G405" t="s">
        <v>1030</v>
      </c>
      <c r="H405" s="28">
        <v>45366</v>
      </c>
      <c r="I405">
        <v>42.9</v>
      </c>
      <c r="J405">
        <v>24</v>
      </c>
      <c r="K405" t="s">
        <v>3123</v>
      </c>
      <c r="L405" t="s">
        <v>3098</v>
      </c>
      <c r="M405" t="s">
        <v>3207</v>
      </c>
      <c r="N405">
        <v>3.5</v>
      </c>
      <c r="O405" t="s">
        <v>3178</v>
      </c>
      <c r="P405">
        <f t="shared" si="12"/>
        <v>45365</v>
      </c>
      <c r="Q405">
        <f>--(COUNTIF($A$2:A405,A405)=1)</f>
        <v>1</v>
      </c>
      <c r="R405">
        <f t="shared" si="13"/>
        <v>42.9</v>
      </c>
    </row>
    <row r="406" spans="1:18">
      <c r="A406" t="s">
        <v>4059</v>
      </c>
      <c r="B406" t="s">
        <v>1510</v>
      </c>
      <c r="C406" t="s">
        <v>4060</v>
      </c>
      <c r="D406" t="s">
        <v>3251</v>
      </c>
      <c r="E406" t="s">
        <v>3166</v>
      </c>
      <c r="F406" t="s">
        <v>3180</v>
      </c>
      <c r="G406" t="s">
        <v>82</v>
      </c>
      <c r="H406" s="28"/>
      <c r="J406">
        <v>24</v>
      </c>
      <c r="K406" t="s">
        <v>3098</v>
      </c>
      <c r="L406" t="s">
        <v>3187</v>
      </c>
      <c r="M406" t="s">
        <v>3177</v>
      </c>
      <c r="O406" t="s">
        <v>3260</v>
      </c>
      <c r="P406">
        <f t="shared" si="12"/>
        <v>45359</v>
      </c>
      <c r="Q406">
        <f>--(COUNTIF($A$2:A406,A406)=1)</f>
        <v>1</v>
      </c>
      <c r="R406" t="str">
        <f t="shared" si="13"/>
        <v/>
      </c>
    </row>
    <row r="407" spans="1:18">
      <c r="A407" t="s">
        <v>4061</v>
      </c>
      <c r="B407" t="s">
        <v>4062</v>
      </c>
      <c r="C407" t="s">
        <v>4063</v>
      </c>
      <c r="D407" t="s">
        <v>3237</v>
      </c>
      <c r="E407" t="s">
        <v>3175</v>
      </c>
      <c r="F407" t="s">
        <v>3167</v>
      </c>
      <c r="G407" t="s">
        <v>887</v>
      </c>
      <c r="H407" s="28">
        <v>45374</v>
      </c>
      <c r="I407">
        <v>23.39</v>
      </c>
      <c r="J407">
        <v>8</v>
      </c>
      <c r="K407" t="s">
        <v>3123</v>
      </c>
      <c r="L407" t="s">
        <v>3351</v>
      </c>
      <c r="M407" t="s">
        <v>3207</v>
      </c>
      <c r="N407">
        <v>4.8</v>
      </c>
      <c r="O407" t="s">
        <v>3213</v>
      </c>
      <c r="P407">
        <f t="shared" si="12"/>
        <v>45374</v>
      </c>
      <c r="Q407">
        <f>--(COUNTIF($A$2:A407,A407)=1)</f>
        <v>1</v>
      </c>
      <c r="R407">
        <f t="shared" si="13"/>
        <v>23.39</v>
      </c>
    </row>
    <row r="408" spans="1:18">
      <c r="A408" t="s">
        <v>4064</v>
      </c>
      <c r="B408" t="s">
        <v>304</v>
      </c>
      <c r="C408" t="s">
        <v>4065</v>
      </c>
      <c r="D408" t="s">
        <v>3185</v>
      </c>
      <c r="E408" t="s">
        <v>3166</v>
      </c>
      <c r="F408" t="s">
        <v>3167</v>
      </c>
      <c r="G408" t="s">
        <v>2065</v>
      </c>
      <c r="H408" s="28">
        <v>45026</v>
      </c>
      <c r="I408">
        <v>23.78</v>
      </c>
      <c r="J408">
        <v>24</v>
      </c>
      <c r="K408" t="s">
        <v>3124</v>
      </c>
      <c r="L408" t="s">
        <v>3218</v>
      </c>
      <c r="M408" t="s">
        <v>3177</v>
      </c>
      <c r="N408">
        <v>3.3</v>
      </c>
      <c r="O408" t="s">
        <v>3123</v>
      </c>
      <c r="P408">
        <f t="shared" si="12"/>
        <v>45026</v>
      </c>
      <c r="Q408">
        <f>--(COUNTIF($A$2:A408,A408)=1)</f>
        <v>1</v>
      </c>
      <c r="R408">
        <f t="shared" si="13"/>
        <v>23.78</v>
      </c>
    </row>
    <row r="409" spans="1:18">
      <c r="A409" t="s">
        <v>4066</v>
      </c>
      <c r="B409" t="s">
        <v>1573</v>
      </c>
      <c r="C409" t="s">
        <v>4067</v>
      </c>
      <c r="D409" t="s">
        <v>3185</v>
      </c>
      <c r="E409" t="s">
        <v>3194</v>
      </c>
      <c r="F409" t="s">
        <v>3228</v>
      </c>
      <c r="G409" t="s">
        <v>2010</v>
      </c>
      <c r="H409" s="28"/>
      <c r="J409">
        <v>72</v>
      </c>
      <c r="K409" t="s">
        <v>3098</v>
      </c>
      <c r="L409" t="s">
        <v>3201</v>
      </c>
      <c r="M409" t="s">
        <v>3207</v>
      </c>
      <c r="O409" t="s">
        <v>3182</v>
      </c>
      <c r="P409">
        <f t="shared" si="12"/>
        <v>45319</v>
      </c>
      <c r="Q409">
        <f>--(COUNTIF($A$2:A409,A409)=1)</f>
        <v>1</v>
      </c>
      <c r="R409" t="str">
        <f t="shared" si="13"/>
        <v/>
      </c>
    </row>
    <row r="410" spans="1:18">
      <c r="A410" t="s">
        <v>4068</v>
      </c>
      <c r="B410" t="s">
        <v>4069</v>
      </c>
      <c r="C410" t="s">
        <v>3098</v>
      </c>
      <c r="D410" t="s">
        <v>3174</v>
      </c>
      <c r="E410" t="s">
        <v>3194</v>
      </c>
      <c r="F410" t="s">
        <v>3167</v>
      </c>
      <c r="G410" t="s">
        <v>4070</v>
      </c>
      <c r="H410" s="28">
        <v>44795</v>
      </c>
      <c r="I410">
        <v>25.82</v>
      </c>
      <c r="J410">
        <v>72</v>
      </c>
      <c r="K410" t="s">
        <v>3124</v>
      </c>
      <c r="L410" t="s">
        <v>3098</v>
      </c>
      <c r="M410" t="s">
        <v>3177</v>
      </c>
      <c r="N410">
        <v>4.0999999999999996</v>
      </c>
      <c r="O410" t="s">
        <v>3213</v>
      </c>
      <c r="P410">
        <f t="shared" si="12"/>
        <v>44794</v>
      </c>
      <c r="Q410">
        <f>--(COUNTIF($A$2:A410,A410)=1)</f>
        <v>1</v>
      </c>
      <c r="R410">
        <f t="shared" si="13"/>
        <v>25.82</v>
      </c>
    </row>
    <row r="411" spans="1:18">
      <c r="A411" t="s">
        <v>4071</v>
      </c>
      <c r="B411" t="s">
        <v>4072</v>
      </c>
      <c r="C411" t="s">
        <v>3098</v>
      </c>
      <c r="D411" t="s">
        <v>3200</v>
      </c>
      <c r="E411" t="s">
        <v>3166</v>
      </c>
      <c r="F411" t="s">
        <v>3180</v>
      </c>
      <c r="G411" t="s">
        <v>2864</v>
      </c>
      <c r="H411" s="28"/>
      <c r="J411">
        <v>24</v>
      </c>
      <c r="K411" t="s">
        <v>3098</v>
      </c>
      <c r="L411" t="s">
        <v>3221</v>
      </c>
      <c r="M411" t="s">
        <v>3169</v>
      </c>
      <c r="O411" t="s">
        <v>3189</v>
      </c>
      <c r="P411">
        <f t="shared" si="12"/>
        <v>45128</v>
      </c>
      <c r="Q411">
        <f>--(COUNTIF($A$2:A411,A411)=1)</f>
        <v>1</v>
      </c>
      <c r="R411" t="str">
        <f t="shared" si="13"/>
        <v/>
      </c>
    </row>
    <row r="412" spans="1:18">
      <c r="A412" t="s">
        <v>4073</v>
      </c>
      <c r="B412" t="s">
        <v>4074</v>
      </c>
      <c r="C412" t="s">
        <v>4075</v>
      </c>
      <c r="D412" t="s">
        <v>3200</v>
      </c>
      <c r="E412" t="s">
        <v>3280</v>
      </c>
      <c r="F412" t="s">
        <v>3167</v>
      </c>
      <c r="G412" t="s">
        <v>1275</v>
      </c>
      <c r="H412" s="28">
        <v>44908</v>
      </c>
      <c r="I412">
        <v>8.11</v>
      </c>
      <c r="J412">
        <v>4</v>
      </c>
      <c r="K412" t="s">
        <v>3123</v>
      </c>
      <c r="L412" t="s">
        <v>3231</v>
      </c>
      <c r="M412" t="s">
        <v>3188</v>
      </c>
      <c r="N412">
        <v>1.1000000000000001</v>
      </c>
      <c r="O412" t="s">
        <v>3170</v>
      </c>
      <c r="P412">
        <f t="shared" si="12"/>
        <v>44908</v>
      </c>
      <c r="Q412">
        <f>--(COUNTIF($A$2:A412,A412)=1)</f>
        <v>1</v>
      </c>
      <c r="R412">
        <f t="shared" si="13"/>
        <v>8.11</v>
      </c>
    </row>
    <row r="413" spans="1:18">
      <c r="A413" t="s">
        <v>4076</v>
      </c>
      <c r="B413" t="s">
        <v>1274</v>
      </c>
      <c r="C413" t="s">
        <v>4077</v>
      </c>
      <c r="D413" t="s">
        <v>3165</v>
      </c>
      <c r="E413" t="s">
        <v>3175</v>
      </c>
      <c r="F413" t="s">
        <v>3167</v>
      </c>
      <c r="G413" t="s">
        <v>2749</v>
      </c>
      <c r="H413" s="28">
        <v>45051</v>
      </c>
      <c r="I413">
        <v>13.38</v>
      </c>
      <c r="J413">
        <v>8</v>
      </c>
      <c r="K413" t="s">
        <v>3123</v>
      </c>
      <c r="L413" t="s">
        <v>3192</v>
      </c>
      <c r="M413" t="s">
        <v>3169</v>
      </c>
      <c r="N413">
        <v>4</v>
      </c>
      <c r="O413" t="s">
        <v>3178</v>
      </c>
      <c r="P413">
        <f t="shared" si="12"/>
        <v>45051</v>
      </c>
      <c r="Q413">
        <f>--(COUNTIF($A$2:A413,A413)=1)</f>
        <v>1</v>
      </c>
      <c r="R413">
        <f t="shared" si="13"/>
        <v>13.38</v>
      </c>
    </row>
    <row r="414" spans="1:18">
      <c r="A414" t="s">
        <v>4078</v>
      </c>
      <c r="B414" t="s">
        <v>4079</v>
      </c>
      <c r="C414" t="s">
        <v>3098</v>
      </c>
      <c r="D414" t="s">
        <v>3196</v>
      </c>
      <c r="E414" t="s">
        <v>3166</v>
      </c>
      <c r="F414" t="s">
        <v>3220</v>
      </c>
      <c r="G414" t="s">
        <v>515</v>
      </c>
      <c r="H414" s="28">
        <v>44853</v>
      </c>
      <c r="I414">
        <v>4.68</v>
      </c>
      <c r="J414">
        <v>24</v>
      </c>
      <c r="K414" t="s">
        <v>3124</v>
      </c>
      <c r="L414" t="s">
        <v>3098</v>
      </c>
      <c r="M414" t="s">
        <v>3188</v>
      </c>
      <c r="N414">
        <v>1.5</v>
      </c>
      <c r="O414" t="s">
        <v>3170</v>
      </c>
      <c r="P414">
        <f t="shared" si="12"/>
        <v>44853</v>
      </c>
      <c r="Q414">
        <f>--(COUNTIF($A$2:A414,A414)=1)</f>
        <v>1</v>
      </c>
      <c r="R414">
        <f t="shared" si="13"/>
        <v>4.68</v>
      </c>
    </row>
    <row r="415" spans="1:18">
      <c r="A415" t="s">
        <v>4080</v>
      </c>
      <c r="B415" t="s">
        <v>4081</v>
      </c>
      <c r="C415" t="s">
        <v>3098</v>
      </c>
      <c r="D415" t="s">
        <v>3196</v>
      </c>
      <c r="E415" t="s">
        <v>3194</v>
      </c>
      <c r="F415" t="s">
        <v>3228</v>
      </c>
      <c r="G415" t="s">
        <v>755</v>
      </c>
      <c r="H415" s="28"/>
      <c r="J415">
        <v>72</v>
      </c>
      <c r="K415" t="s">
        <v>3098</v>
      </c>
      <c r="L415" t="s">
        <v>3248</v>
      </c>
      <c r="M415" t="s">
        <v>3188</v>
      </c>
      <c r="O415" t="s">
        <v>3260</v>
      </c>
      <c r="P415">
        <f t="shared" si="12"/>
        <v>45014</v>
      </c>
      <c r="Q415">
        <f>--(COUNTIF($A$2:A415,A415)=1)</f>
        <v>1</v>
      </c>
      <c r="R415" t="str">
        <f t="shared" si="13"/>
        <v/>
      </c>
    </row>
    <row r="416" spans="1:18">
      <c r="A416" t="s">
        <v>4082</v>
      </c>
      <c r="B416" t="s">
        <v>4083</v>
      </c>
      <c r="C416" t="s">
        <v>3098</v>
      </c>
      <c r="D416" t="s">
        <v>3251</v>
      </c>
      <c r="E416" t="s">
        <v>3194</v>
      </c>
      <c r="F416" t="s">
        <v>3167</v>
      </c>
      <c r="G416" t="s">
        <v>579</v>
      </c>
      <c r="H416" s="28">
        <v>44879</v>
      </c>
      <c r="I416">
        <v>19.04</v>
      </c>
      <c r="J416">
        <v>72</v>
      </c>
      <c r="K416" t="s">
        <v>3124</v>
      </c>
      <c r="L416" t="s">
        <v>3281</v>
      </c>
      <c r="M416" t="s">
        <v>3169</v>
      </c>
      <c r="N416">
        <v>1.4</v>
      </c>
      <c r="O416" t="s">
        <v>3124</v>
      </c>
      <c r="P416">
        <f t="shared" si="12"/>
        <v>44879</v>
      </c>
      <c r="Q416">
        <f>--(COUNTIF($A$2:A416,A416)=1)</f>
        <v>1</v>
      </c>
      <c r="R416">
        <f t="shared" si="13"/>
        <v>19.04</v>
      </c>
    </row>
    <row r="417" spans="1:18">
      <c r="A417" t="s">
        <v>4084</v>
      </c>
      <c r="B417" t="s">
        <v>3023</v>
      </c>
      <c r="C417" t="s">
        <v>4085</v>
      </c>
      <c r="D417" t="s">
        <v>3240</v>
      </c>
      <c r="E417" t="s">
        <v>3175</v>
      </c>
      <c r="F417" t="s">
        <v>3167</v>
      </c>
      <c r="G417" t="s">
        <v>812</v>
      </c>
      <c r="H417" s="28">
        <v>45694</v>
      </c>
      <c r="I417">
        <v>17.32</v>
      </c>
      <c r="J417">
        <v>8</v>
      </c>
      <c r="K417" t="s">
        <v>3123</v>
      </c>
      <c r="L417" t="s">
        <v>3229</v>
      </c>
      <c r="M417" t="s">
        <v>3177</v>
      </c>
      <c r="O417" t="s">
        <v>3260</v>
      </c>
      <c r="P417">
        <f t="shared" si="12"/>
        <v>45694</v>
      </c>
      <c r="Q417">
        <f>--(COUNTIF($A$2:A417,A417)=1)</f>
        <v>1</v>
      </c>
      <c r="R417">
        <f t="shared" si="13"/>
        <v>17.32</v>
      </c>
    </row>
    <row r="418" spans="1:18">
      <c r="A418" t="s">
        <v>4086</v>
      </c>
      <c r="B418" t="s">
        <v>2630</v>
      </c>
      <c r="C418" t="s">
        <v>3098</v>
      </c>
      <c r="D418" t="s">
        <v>3185</v>
      </c>
      <c r="E418" t="s">
        <v>3166</v>
      </c>
      <c r="F418" t="s">
        <v>3220</v>
      </c>
      <c r="G418" t="s">
        <v>2027</v>
      </c>
      <c r="H418" s="28">
        <v>45501</v>
      </c>
      <c r="I418">
        <v>48.65</v>
      </c>
      <c r="J418">
        <v>24</v>
      </c>
      <c r="K418" t="s">
        <v>3123</v>
      </c>
      <c r="L418" t="s">
        <v>3354</v>
      </c>
      <c r="M418" t="s">
        <v>3169</v>
      </c>
      <c r="N418">
        <v>3.3</v>
      </c>
      <c r="O418" t="s">
        <v>3213</v>
      </c>
      <c r="P418">
        <f t="shared" si="12"/>
        <v>45499</v>
      </c>
      <c r="Q418">
        <f>--(COUNTIF($A$2:A418,A418)=1)</f>
        <v>1</v>
      </c>
      <c r="R418">
        <f t="shared" si="13"/>
        <v>48.65</v>
      </c>
    </row>
    <row r="419" spans="1:18">
      <c r="A419" t="s">
        <v>4087</v>
      </c>
      <c r="B419" t="s">
        <v>94</v>
      </c>
      <c r="C419" t="s">
        <v>3098</v>
      </c>
      <c r="D419" t="s">
        <v>3200</v>
      </c>
      <c r="E419" t="s">
        <v>3166</v>
      </c>
      <c r="F419" t="s">
        <v>3167</v>
      </c>
      <c r="G419" t="s">
        <v>815</v>
      </c>
      <c r="H419" s="28"/>
      <c r="J419">
        <v>24</v>
      </c>
      <c r="K419" t="s">
        <v>3098</v>
      </c>
      <c r="L419" t="s">
        <v>3098</v>
      </c>
      <c r="M419" t="s">
        <v>3177</v>
      </c>
      <c r="O419" t="s">
        <v>3189</v>
      </c>
      <c r="P419">
        <f t="shared" si="12"/>
        <v>45032</v>
      </c>
      <c r="Q419">
        <f>--(COUNTIF($A$2:A419,A419)=1)</f>
        <v>1</v>
      </c>
      <c r="R419" t="str">
        <f t="shared" si="13"/>
        <v/>
      </c>
    </row>
    <row r="420" spans="1:18">
      <c r="A420" t="s">
        <v>4088</v>
      </c>
      <c r="B420" t="s">
        <v>2251</v>
      </c>
      <c r="C420" t="s">
        <v>4089</v>
      </c>
      <c r="D420" t="s">
        <v>3174</v>
      </c>
      <c r="E420" t="s">
        <v>3166</v>
      </c>
      <c r="F420" t="s">
        <v>3167</v>
      </c>
      <c r="G420" t="s">
        <v>676</v>
      </c>
      <c r="H420" s="28">
        <v>45481</v>
      </c>
      <c r="I420">
        <v>8.6300000000000008</v>
      </c>
      <c r="J420">
        <v>24</v>
      </c>
      <c r="K420" t="s">
        <v>3124</v>
      </c>
      <c r="L420" t="s">
        <v>3206</v>
      </c>
      <c r="M420" t="s">
        <v>3188</v>
      </c>
      <c r="O420" t="s">
        <v>3124</v>
      </c>
      <c r="P420">
        <f t="shared" si="12"/>
        <v>45481</v>
      </c>
      <c r="Q420">
        <f>--(COUNTIF($A$2:A420,A420)=1)</f>
        <v>1</v>
      </c>
      <c r="R420">
        <f t="shared" si="13"/>
        <v>8.6300000000000008</v>
      </c>
    </row>
    <row r="421" spans="1:18">
      <c r="A421" t="s">
        <v>4090</v>
      </c>
      <c r="B421" t="s">
        <v>863</v>
      </c>
      <c r="C421" t="s">
        <v>3098</v>
      </c>
      <c r="D421" t="s">
        <v>3237</v>
      </c>
      <c r="E421" t="s">
        <v>3194</v>
      </c>
      <c r="F421" t="s">
        <v>3180</v>
      </c>
      <c r="G421" t="s">
        <v>914</v>
      </c>
      <c r="H421" s="28"/>
      <c r="J421">
        <v>72</v>
      </c>
      <c r="K421" t="s">
        <v>3098</v>
      </c>
      <c r="L421" t="s">
        <v>3268</v>
      </c>
      <c r="M421" t="s">
        <v>3207</v>
      </c>
      <c r="O421" t="s">
        <v>3123</v>
      </c>
      <c r="P421">
        <f t="shared" si="12"/>
        <v>45110</v>
      </c>
      <c r="Q421">
        <f>--(COUNTIF($A$2:A421,A421)=1)</f>
        <v>1</v>
      </c>
      <c r="R421" t="str">
        <f t="shared" si="13"/>
        <v/>
      </c>
    </row>
    <row r="422" spans="1:18">
      <c r="A422" t="s">
        <v>4091</v>
      </c>
      <c r="B422" t="s">
        <v>3643</v>
      </c>
      <c r="C422" t="s">
        <v>4092</v>
      </c>
      <c r="D422" t="s">
        <v>3196</v>
      </c>
      <c r="E422" t="s">
        <v>3166</v>
      </c>
      <c r="F422" t="s">
        <v>3180</v>
      </c>
      <c r="G422" t="s">
        <v>3955</v>
      </c>
      <c r="H422" s="28"/>
      <c r="J422">
        <v>24</v>
      </c>
      <c r="K422" t="s">
        <v>3098</v>
      </c>
      <c r="L422" t="s">
        <v>3437</v>
      </c>
      <c r="M422" t="s">
        <v>3169</v>
      </c>
      <c r="O422" t="s">
        <v>3123</v>
      </c>
      <c r="P422">
        <f t="shared" si="12"/>
        <v>44830</v>
      </c>
      <c r="Q422">
        <f>--(COUNTIF($A$2:A422,A422)=1)</f>
        <v>1</v>
      </c>
      <c r="R422" t="str">
        <f t="shared" si="13"/>
        <v/>
      </c>
    </row>
    <row r="423" spans="1:18">
      <c r="A423" t="s">
        <v>4093</v>
      </c>
      <c r="B423" t="s">
        <v>162</v>
      </c>
      <c r="C423" t="s">
        <v>4094</v>
      </c>
      <c r="D423" t="s">
        <v>3200</v>
      </c>
      <c r="E423" t="s">
        <v>3194</v>
      </c>
      <c r="F423" t="s">
        <v>3180</v>
      </c>
      <c r="G423" t="s">
        <v>4095</v>
      </c>
      <c r="H423" s="28"/>
      <c r="J423">
        <v>72</v>
      </c>
      <c r="K423" t="s">
        <v>3098</v>
      </c>
      <c r="L423" t="s">
        <v>3254</v>
      </c>
      <c r="M423" t="s">
        <v>3202</v>
      </c>
      <c r="O423" t="s">
        <v>3213</v>
      </c>
      <c r="P423">
        <f t="shared" si="12"/>
        <v>45287</v>
      </c>
      <c r="Q423">
        <f>--(COUNTIF($A$2:A423,A423)=1)</f>
        <v>1</v>
      </c>
      <c r="R423" t="str">
        <f t="shared" si="13"/>
        <v/>
      </c>
    </row>
    <row r="424" spans="1:18">
      <c r="A424" t="s">
        <v>4096</v>
      </c>
      <c r="B424" t="s">
        <v>4097</v>
      </c>
      <c r="C424" t="s">
        <v>3098</v>
      </c>
      <c r="D424" t="s">
        <v>3185</v>
      </c>
      <c r="E424" t="s">
        <v>3166</v>
      </c>
      <c r="F424" t="s">
        <v>3167</v>
      </c>
      <c r="G424" t="s">
        <v>762</v>
      </c>
      <c r="H424" s="28">
        <v>45302</v>
      </c>
      <c r="I424">
        <v>9.1999999999999993</v>
      </c>
      <c r="J424">
        <v>24</v>
      </c>
      <c r="K424" t="s">
        <v>3124</v>
      </c>
      <c r="L424" t="s">
        <v>3248</v>
      </c>
      <c r="M424" t="s">
        <v>3207</v>
      </c>
      <c r="N424">
        <v>3.7</v>
      </c>
      <c r="O424" t="s">
        <v>3123</v>
      </c>
      <c r="P424">
        <f t="shared" si="12"/>
        <v>45302</v>
      </c>
      <c r="Q424">
        <f>--(COUNTIF($A$2:A424,A424)=1)</f>
        <v>1</v>
      </c>
      <c r="R424">
        <f t="shared" si="13"/>
        <v>9.1999999999999993</v>
      </c>
    </row>
    <row r="425" spans="1:18">
      <c r="A425" t="s">
        <v>4098</v>
      </c>
      <c r="B425" t="s">
        <v>1359</v>
      </c>
      <c r="C425" t="s">
        <v>4099</v>
      </c>
      <c r="D425" t="s">
        <v>3240</v>
      </c>
      <c r="E425" t="s">
        <v>3280</v>
      </c>
      <c r="F425" t="s">
        <v>3220</v>
      </c>
      <c r="G425" t="s">
        <v>3818</v>
      </c>
      <c r="H425" s="28">
        <v>45324</v>
      </c>
      <c r="I425">
        <v>12.13</v>
      </c>
      <c r="J425">
        <v>4</v>
      </c>
      <c r="K425" t="s">
        <v>3123</v>
      </c>
      <c r="L425" t="s">
        <v>3271</v>
      </c>
      <c r="M425" t="s">
        <v>3169</v>
      </c>
      <c r="O425" t="s">
        <v>3182</v>
      </c>
      <c r="P425">
        <f t="shared" si="12"/>
        <v>45324</v>
      </c>
      <c r="Q425">
        <f>--(COUNTIF($A$2:A425,A425)=1)</f>
        <v>1</v>
      </c>
      <c r="R425">
        <f t="shared" si="13"/>
        <v>12.13</v>
      </c>
    </row>
    <row r="426" spans="1:18">
      <c r="A426" t="s">
        <v>4100</v>
      </c>
      <c r="B426" t="s">
        <v>1532</v>
      </c>
      <c r="C426" t="s">
        <v>3098</v>
      </c>
      <c r="D426" t="s">
        <v>3200</v>
      </c>
      <c r="E426" t="s">
        <v>3166</v>
      </c>
      <c r="F426" t="s">
        <v>3228</v>
      </c>
      <c r="G426" t="s">
        <v>4101</v>
      </c>
      <c r="H426" s="28"/>
      <c r="J426">
        <v>24</v>
      </c>
      <c r="K426" t="s">
        <v>3098</v>
      </c>
      <c r="L426" t="s">
        <v>3212</v>
      </c>
      <c r="M426" t="s">
        <v>3177</v>
      </c>
      <c r="O426" t="s">
        <v>3189</v>
      </c>
      <c r="P426">
        <f t="shared" si="12"/>
        <v>45615</v>
      </c>
      <c r="Q426">
        <f>--(COUNTIF($A$2:A426,A426)=1)</f>
        <v>1</v>
      </c>
      <c r="R426" t="str">
        <f t="shared" si="13"/>
        <v/>
      </c>
    </row>
    <row r="427" spans="1:18">
      <c r="A427" t="s">
        <v>4102</v>
      </c>
      <c r="B427" t="s">
        <v>2664</v>
      </c>
      <c r="C427" t="s">
        <v>3098</v>
      </c>
      <c r="D427" t="s">
        <v>3185</v>
      </c>
      <c r="E427" t="s">
        <v>3175</v>
      </c>
      <c r="F427" t="s">
        <v>3220</v>
      </c>
      <c r="G427" t="s">
        <v>2269</v>
      </c>
      <c r="H427" s="28"/>
      <c r="J427">
        <v>8</v>
      </c>
      <c r="K427" t="s">
        <v>3098</v>
      </c>
      <c r="L427" t="s">
        <v>3231</v>
      </c>
      <c r="M427" t="s">
        <v>3188</v>
      </c>
      <c r="O427" t="s">
        <v>3189</v>
      </c>
      <c r="P427">
        <f t="shared" si="12"/>
        <v>45184</v>
      </c>
      <c r="Q427">
        <f>--(COUNTIF($A$2:A427,A427)=1)</f>
        <v>1</v>
      </c>
      <c r="R427" t="str">
        <f t="shared" si="13"/>
        <v/>
      </c>
    </row>
    <row r="428" spans="1:18">
      <c r="A428" t="s">
        <v>4103</v>
      </c>
      <c r="B428" t="s">
        <v>1235</v>
      </c>
      <c r="C428" t="s">
        <v>3098</v>
      </c>
      <c r="D428" t="s">
        <v>3251</v>
      </c>
      <c r="E428" t="s">
        <v>3166</v>
      </c>
      <c r="F428" t="s">
        <v>3180</v>
      </c>
      <c r="G428" t="s">
        <v>4104</v>
      </c>
      <c r="H428" s="28"/>
      <c r="J428">
        <v>24</v>
      </c>
      <c r="K428" t="s">
        <v>3098</v>
      </c>
      <c r="L428" t="s">
        <v>3218</v>
      </c>
      <c r="M428" t="s">
        <v>3202</v>
      </c>
      <c r="O428" t="s">
        <v>3260</v>
      </c>
      <c r="P428">
        <f t="shared" si="12"/>
        <v>44705</v>
      </c>
      <c r="Q428">
        <f>--(COUNTIF($A$2:A428,A428)=1)</f>
        <v>1</v>
      </c>
      <c r="R428" t="str">
        <f t="shared" si="13"/>
        <v/>
      </c>
    </row>
    <row r="429" spans="1:18">
      <c r="A429" t="s">
        <v>4105</v>
      </c>
      <c r="B429" t="s">
        <v>246</v>
      </c>
      <c r="C429" t="s">
        <v>3098</v>
      </c>
      <c r="D429" t="s">
        <v>3196</v>
      </c>
      <c r="E429" t="s">
        <v>3166</v>
      </c>
      <c r="F429" t="s">
        <v>3180</v>
      </c>
      <c r="G429" t="s">
        <v>1039</v>
      </c>
      <c r="H429" s="28"/>
      <c r="J429">
        <v>24</v>
      </c>
      <c r="K429" t="s">
        <v>3098</v>
      </c>
      <c r="L429" t="s">
        <v>3271</v>
      </c>
      <c r="M429" t="s">
        <v>3169</v>
      </c>
      <c r="O429" t="s">
        <v>3182</v>
      </c>
      <c r="P429">
        <f t="shared" si="12"/>
        <v>44844</v>
      </c>
      <c r="Q429">
        <f>--(COUNTIF($A$2:A429,A429)=1)</f>
        <v>1</v>
      </c>
      <c r="R429" t="str">
        <f t="shared" si="13"/>
        <v/>
      </c>
    </row>
    <row r="430" spans="1:18">
      <c r="A430" t="s">
        <v>4106</v>
      </c>
      <c r="B430" t="s">
        <v>3407</v>
      </c>
      <c r="C430" t="s">
        <v>3098</v>
      </c>
      <c r="D430" t="s">
        <v>3165</v>
      </c>
      <c r="E430" t="s">
        <v>3194</v>
      </c>
      <c r="F430" t="s">
        <v>3167</v>
      </c>
      <c r="G430" t="s">
        <v>1748</v>
      </c>
      <c r="H430" s="28"/>
      <c r="J430">
        <v>72</v>
      </c>
      <c r="K430" t="s">
        <v>3098</v>
      </c>
      <c r="L430" t="s">
        <v>3187</v>
      </c>
      <c r="M430" t="s">
        <v>3169</v>
      </c>
      <c r="O430" t="s">
        <v>3124</v>
      </c>
      <c r="P430">
        <f t="shared" si="12"/>
        <v>45086</v>
      </c>
      <c r="Q430">
        <f>--(COUNTIF($A$2:A430,A430)=1)</f>
        <v>1</v>
      </c>
      <c r="R430" t="str">
        <f t="shared" si="13"/>
        <v/>
      </c>
    </row>
    <row r="431" spans="1:18">
      <c r="A431" t="s">
        <v>4107</v>
      </c>
      <c r="B431" t="s">
        <v>2822</v>
      </c>
      <c r="C431" t="s">
        <v>3098</v>
      </c>
      <c r="D431" t="s">
        <v>3227</v>
      </c>
      <c r="E431" t="s">
        <v>3166</v>
      </c>
      <c r="F431" t="s">
        <v>3180</v>
      </c>
      <c r="G431" t="s">
        <v>2605</v>
      </c>
      <c r="H431" s="28"/>
      <c r="J431">
        <v>24</v>
      </c>
      <c r="K431" t="s">
        <v>3098</v>
      </c>
      <c r="L431" t="s">
        <v>3281</v>
      </c>
      <c r="M431" t="s">
        <v>3202</v>
      </c>
      <c r="O431" t="s">
        <v>3123</v>
      </c>
      <c r="P431">
        <f t="shared" si="12"/>
        <v>44936</v>
      </c>
      <c r="Q431">
        <f>--(COUNTIF($A$2:A431,A431)=1)</f>
        <v>1</v>
      </c>
      <c r="R431" t="str">
        <f t="shared" si="13"/>
        <v/>
      </c>
    </row>
    <row r="432" spans="1:18">
      <c r="A432" t="s">
        <v>4108</v>
      </c>
      <c r="B432" t="s">
        <v>1266</v>
      </c>
      <c r="C432" t="s">
        <v>3098</v>
      </c>
      <c r="D432" t="s">
        <v>3237</v>
      </c>
      <c r="E432" t="s">
        <v>3166</v>
      </c>
      <c r="F432" t="s">
        <v>3220</v>
      </c>
      <c r="G432" t="s">
        <v>2641</v>
      </c>
      <c r="H432" s="28"/>
      <c r="J432">
        <v>24</v>
      </c>
      <c r="K432" t="s">
        <v>3098</v>
      </c>
      <c r="L432" t="s">
        <v>3192</v>
      </c>
      <c r="M432" t="s">
        <v>3188</v>
      </c>
      <c r="O432" t="s">
        <v>3124</v>
      </c>
      <c r="P432">
        <f t="shared" si="12"/>
        <v>45447</v>
      </c>
      <c r="Q432">
        <f>--(COUNTIF($A$2:A432,A432)=1)</f>
        <v>1</v>
      </c>
      <c r="R432" t="str">
        <f t="shared" si="13"/>
        <v/>
      </c>
    </row>
    <row r="433" spans="1:18">
      <c r="A433" t="s">
        <v>4109</v>
      </c>
      <c r="B433" t="s">
        <v>1811</v>
      </c>
      <c r="C433" t="s">
        <v>3098</v>
      </c>
      <c r="D433" t="s">
        <v>3165</v>
      </c>
      <c r="E433" t="s">
        <v>3166</v>
      </c>
      <c r="F433" t="s">
        <v>3228</v>
      </c>
      <c r="G433" t="s">
        <v>1191</v>
      </c>
      <c r="H433" s="28"/>
      <c r="J433">
        <v>24</v>
      </c>
      <c r="K433" t="s">
        <v>3098</v>
      </c>
      <c r="L433" t="s">
        <v>3307</v>
      </c>
      <c r="M433" t="s">
        <v>3202</v>
      </c>
      <c r="O433" t="s">
        <v>3123</v>
      </c>
      <c r="P433">
        <f t="shared" si="12"/>
        <v>44767</v>
      </c>
      <c r="Q433">
        <f>--(COUNTIF($A$2:A433,A433)=1)</f>
        <v>1</v>
      </c>
      <c r="R433" t="str">
        <f t="shared" si="13"/>
        <v/>
      </c>
    </row>
    <row r="434" spans="1:18">
      <c r="A434" t="s">
        <v>4110</v>
      </c>
      <c r="B434" t="s">
        <v>4111</v>
      </c>
      <c r="C434" t="s">
        <v>4112</v>
      </c>
      <c r="D434" t="s">
        <v>3174</v>
      </c>
      <c r="E434" t="s">
        <v>3166</v>
      </c>
      <c r="F434" t="s">
        <v>3220</v>
      </c>
      <c r="G434" t="s">
        <v>420</v>
      </c>
      <c r="H434" s="28">
        <v>45093</v>
      </c>
      <c r="I434">
        <v>76.5</v>
      </c>
      <c r="J434">
        <v>24</v>
      </c>
      <c r="K434" t="s">
        <v>3123</v>
      </c>
      <c r="L434" t="s">
        <v>3218</v>
      </c>
      <c r="M434" t="s">
        <v>3188</v>
      </c>
      <c r="N434">
        <v>1.1000000000000001</v>
      </c>
      <c r="O434" t="s">
        <v>3260</v>
      </c>
      <c r="P434">
        <f t="shared" si="12"/>
        <v>45090</v>
      </c>
      <c r="Q434">
        <f>--(COUNTIF($A$2:A434,A434)=1)</f>
        <v>1</v>
      </c>
      <c r="R434">
        <f t="shared" si="13"/>
        <v>76.5</v>
      </c>
    </row>
    <row r="435" spans="1:18">
      <c r="A435" t="s">
        <v>4113</v>
      </c>
      <c r="B435" t="s">
        <v>4114</v>
      </c>
      <c r="C435" t="s">
        <v>3098</v>
      </c>
      <c r="D435" t="s">
        <v>3165</v>
      </c>
      <c r="E435" t="s">
        <v>3166</v>
      </c>
      <c r="F435" t="s">
        <v>3167</v>
      </c>
      <c r="G435" t="s">
        <v>1597</v>
      </c>
      <c r="H435" s="28">
        <v>44842</v>
      </c>
      <c r="I435">
        <v>56.2</v>
      </c>
      <c r="J435">
        <v>24</v>
      </c>
      <c r="K435" t="s">
        <v>3123</v>
      </c>
      <c r="L435" t="s">
        <v>3244</v>
      </c>
      <c r="M435" t="s">
        <v>3207</v>
      </c>
      <c r="N435">
        <v>5</v>
      </c>
      <c r="O435" t="s">
        <v>3124</v>
      </c>
      <c r="P435">
        <f t="shared" si="12"/>
        <v>44840</v>
      </c>
      <c r="Q435">
        <f>--(COUNTIF($A$2:A435,A435)=1)</f>
        <v>1</v>
      </c>
      <c r="R435">
        <f t="shared" si="13"/>
        <v>56.2</v>
      </c>
    </row>
    <row r="436" spans="1:18">
      <c r="A436" t="s">
        <v>4115</v>
      </c>
      <c r="B436" t="s">
        <v>4116</v>
      </c>
      <c r="C436" t="s">
        <v>3098</v>
      </c>
      <c r="D436" t="s">
        <v>3227</v>
      </c>
      <c r="E436" t="s">
        <v>3194</v>
      </c>
      <c r="F436" t="s">
        <v>3167</v>
      </c>
      <c r="G436" t="s">
        <v>2378</v>
      </c>
      <c r="H436" s="28">
        <v>45301</v>
      </c>
      <c r="I436">
        <v>247.66</v>
      </c>
      <c r="J436">
        <v>72</v>
      </c>
      <c r="K436" t="s">
        <v>3123</v>
      </c>
      <c r="L436" t="s">
        <v>3231</v>
      </c>
      <c r="M436" t="s">
        <v>3169</v>
      </c>
      <c r="N436">
        <v>3.6</v>
      </c>
      <c r="O436" t="s">
        <v>3178</v>
      </c>
      <c r="P436">
        <f t="shared" si="12"/>
        <v>45291</v>
      </c>
      <c r="Q436">
        <f>--(COUNTIF($A$2:A436,A436)=1)</f>
        <v>1</v>
      </c>
      <c r="R436">
        <f t="shared" si="13"/>
        <v>247.66</v>
      </c>
    </row>
    <row r="437" spans="1:18">
      <c r="A437" t="s">
        <v>4117</v>
      </c>
      <c r="B437" t="s">
        <v>535</v>
      </c>
      <c r="C437" t="s">
        <v>4118</v>
      </c>
      <c r="D437" t="s">
        <v>3200</v>
      </c>
      <c r="E437" t="s">
        <v>3280</v>
      </c>
      <c r="F437" t="s">
        <v>3167</v>
      </c>
      <c r="G437" t="s">
        <v>1326</v>
      </c>
      <c r="H437" s="28">
        <v>45104</v>
      </c>
      <c r="I437">
        <v>8.3000000000000007</v>
      </c>
      <c r="J437">
        <v>4</v>
      </c>
      <c r="K437" t="s">
        <v>3123</v>
      </c>
      <c r="L437" t="s">
        <v>3265</v>
      </c>
      <c r="M437" t="s">
        <v>3169</v>
      </c>
      <c r="O437" t="s">
        <v>3123</v>
      </c>
      <c r="P437">
        <f t="shared" si="12"/>
        <v>45104</v>
      </c>
      <c r="Q437">
        <f>--(COUNTIF($A$2:A437,A437)=1)</f>
        <v>1</v>
      </c>
      <c r="R437">
        <f t="shared" si="13"/>
        <v>8.3000000000000007</v>
      </c>
    </row>
    <row r="438" spans="1:18">
      <c r="A438" t="s">
        <v>4119</v>
      </c>
      <c r="B438" t="s">
        <v>1878</v>
      </c>
      <c r="C438" t="s">
        <v>3098</v>
      </c>
      <c r="D438" t="s">
        <v>3227</v>
      </c>
      <c r="E438" t="s">
        <v>3175</v>
      </c>
      <c r="F438" t="s">
        <v>3167</v>
      </c>
      <c r="G438" t="s">
        <v>3001</v>
      </c>
      <c r="H438" s="28">
        <v>44957</v>
      </c>
      <c r="I438">
        <v>21.66</v>
      </c>
      <c r="J438">
        <v>8</v>
      </c>
      <c r="K438" t="s">
        <v>3123</v>
      </c>
      <c r="L438" t="s">
        <v>3176</v>
      </c>
      <c r="M438" t="s">
        <v>3188</v>
      </c>
      <c r="N438">
        <v>3</v>
      </c>
      <c r="O438" t="s">
        <v>3189</v>
      </c>
      <c r="P438">
        <f t="shared" si="12"/>
        <v>44957</v>
      </c>
      <c r="Q438">
        <f>--(COUNTIF($A$2:A438,A438)=1)</f>
        <v>1</v>
      </c>
      <c r="R438">
        <f t="shared" si="13"/>
        <v>21.66</v>
      </c>
    </row>
    <row r="439" spans="1:18">
      <c r="A439" t="s">
        <v>4120</v>
      </c>
      <c r="B439" t="s">
        <v>1532</v>
      </c>
      <c r="C439" t="s">
        <v>3098</v>
      </c>
      <c r="D439" t="s">
        <v>3251</v>
      </c>
      <c r="E439" t="s">
        <v>3194</v>
      </c>
      <c r="F439" t="s">
        <v>3167</v>
      </c>
      <c r="G439" t="s">
        <v>1979</v>
      </c>
      <c r="H439" s="28">
        <v>44918</v>
      </c>
      <c r="I439">
        <v>120.05</v>
      </c>
      <c r="J439">
        <v>72</v>
      </c>
      <c r="K439" t="s">
        <v>3123</v>
      </c>
      <c r="L439" t="s">
        <v>3201</v>
      </c>
      <c r="M439" t="s">
        <v>3188</v>
      </c>
      <c r="O439" t="s">
        <v>3178</v>
      </c>
      <c r="P439">
        <f t="shared" si="12"/>
        <v>44913</v>
      </c>
      <c r="Q439">
        <f>--(COUNTIF($A$2:A439,A439)=1)</f>
        <v>1</v>
      </c>
      <c r="R439">
        <f t="shared" si="13"/>
        <v>120.05</v>
      </c>
    </row>
    <row r="440" spans="1:18">
      <c r="A440" t="s">
        <v>4121</v>
      </c>
      <c r="B440" t="s">
        <v>3527</v>
      </c>
      <c r="C440" t="s">
        <v>3098</v>
      </c>
      <c r="D440" t="s">
        <v>3200</v>
      </c>
      <c r="E440" t="s">
        <v>3175</v>
      </c>
      <c r="F440" t="s">
        <v>3180</v>
      </c>
      <c r="G440" t="s">
        <v>2289</v>
      </c>
      <c r="H440" s="28"/>
      <c r="J440">
        <v>8</v>
      </c>
      <c r="K440" t="s">
        <v>3098</v>
      </c>
      <c r="L440" t="s">
        <v>3354</v>
      </c>
      <c r="M440" t="s">
        <v>3177</v>
      </c>
      <c r="O440" t="s">
        <v>3189</v>
      </c>
      <c r="P440">
        <f t="shared" si="12"/>
        <v>44990</v>
      </c>
      <c r="Q440">
        <f>--(COUNTIF($A$2:A440,A440)=1)</f>
        <v>1</v>
      </c>
      <c r="R440" t="str">
        <f t="shared" si="13"/>
        <v/>
      </c>
    </row>
    <row r="441" spans="1:18">
      <c r="A441" t="s">
        <v>4122</v>
      </c>
      <c r="B441" t="s">
        <v>666</v>
      </c>
      <c r="C441" t="s">
        <v>3098</v>
      </c>
      <c r="D441" t="s">
        <v>3251</v>
      </c>
      <c r="E441" t="s">
        <v>3280</v>
      </c>
      <c r="F441" t="s">
        <v>3220</v>
      </c>
      <c r="G441" t="s">
        <v>2078</v>
      </c>
      <c r="H441" s="28">
        <v>45530</v>
      </c>
      <c r="I441">
        <v>4.99</v>
      </c>
      <c r="J441">
        <v>4</v>
      </c>
      <c r="K441" t="s">
        <v>3123</v>
      </c>
      <c r="L441" t="s">
        <v>3168</v>
      </c>
      <c r="M441" t="s">
        <v>3202</v>
      </c>
      <c r="O441" t="s">
        <v>3170</v>
      </c>
      <c r="P441">
        <f t="shared" si="12"/>
        <v>45530</v>
      </c>
      <c r="Q441">
        <f>--(COUNTIF($A$2:A441,A441)=1)</f>
        <v>1</v>
      </c>
      <c r="R441">
        <f t="shared" si="13"/>
        <v>4.99</v>
      </c>
    </row>
    <row r="442" spans="1:18">
      <c r="A442" t="s">
        <v>4123</v>
      </c>
      <c r="B442" t="s">
        <v>2389</v>
      </c>
      <c r="C442" t="s">
        <v>4124</v>
      </c>
      <c r="D442" t="s">
        <v>3185</v>
      </c>
      <c r="E442" t="s">
        <v>3166</v>
      </c>
      <c r="F442" t="s">
        <v>3167</v>
      </c>
      <c r="G442" t="s">
        <v>2937</v>
      </c>
      <c r="H442" s="28"/>
      <c r="J442">
        <v>24</v>
      </c>
      <c r="K442" t="s">
        <v>3098</v>
      </c>
      <c r="L442" t="s">
        <v>3351</v>
      </c>
      <c r="M442" t="s">
        <v>3188</v>
      </c>
      <c r="O442" t="s">
        <v>3213</v>
      </c>
      <c r="P442">
        <f t="shared" si="12"/>
        <v>44574</v>
      </c>
      <c r="Q442">
        <f>--(COUNTIF($A$2:A442,A442)=1)</f>
        <v>1</v>
      </c>
      <c r="R442" t="str">
        <f t="shared" si="13"/>
        <v/>
      </c>
    </row>
    <row r="443" spans="1:18">
      <c r="A443" t="s">
        <v>4125</v>
      </c>
      <c r="B443" t="s">
        <v>1549</v>
      </c>
      <c r="C443" t="s">
        <v>3098</v>
      </c>
      <c r="D443" t="s">
        <v>3237</v>
      </c>
      <c r="E443" t="s">
        <v>3194</v>
      </c>
      <c r="F443" t="s">
        <v>3228</v>
      </c>
      <c r="G443" t="s">
        <v>2409</v>
      </c>
      <c r="H443" s="28"/>
      <c r="J443">
        <v>72</v>
      </c>
      <c r="K443" t="s">
        <v>3098</v>
      </c>
      <c r="L443" t="s">
        <v>3351</v>
      </c>
      <c r="M443" t="s">
        <v>3188</v>
      </c>
      <c r="O443" t="s">
        <v>3170</v>
      </c>
      <c r="P443">
        <f t="shared" si="12"/>
        <v>45513</v>
      </c>
      <c r="Q443">
        <f>--(COUNTIF($A$2:A443,A443)=1)</f>
        <v>1</v>
      </c>
      <c r="R443" t="str">
        <f t="shared" si="13"/>
        <v/>
      </c>
    </row>
    <row r="444" spans="1:18">
      <c r="A444" t="s">
        <v>4126</v>
      </c>
      <c r="B444" t="s">
        <v>4127</v>
      </c>
      <c r="C444" t="s">
        <v>4128</v>
      </c>
      <c r="D444" t="s">
        <v>3240</v>
      </c>
      <c r="E444" t="s">
        <v>3175</v>
      </c>
      <c r="F444" t="s">
        <v>3167</v>
      </c>
      <c r="G444" t="s">
        <v>1959</v>
      </c>
      <c r="H444" s="28">
        <v>44740</v>
      </c>
      <c r="I444">
        <v>7.77</v>
      </c>
      <c r="J444">
        <v>8</v>
      </c>
      <c r="K444" t="s">
        <v>3124</v>
      </c>
      <c r="L444" t="s">
        <v>3231</v>
      </c>
      <c r="M444" t="s">
        <v>3169</v>
      </c>
      <c r="O444" t="s">
        <v>3123</v>
      </c>
      <c r="P444">
        <f t="shared" si="12"/>
        <v>44740</v>
      </c>
      <c r="Q444">
        <f>--(COUNTIF($A$2:A444,A444)=1)</f>
        <v>1</v>
      </c>
      <c r="R444">
        <f t="shared" si="13"/>
        <v>7.77</v>
      </c>
    </row>
    <row r="445" spans="1:18">
      <c r="A445" t="s">
        <v>4129</v>
      </c>
      <c r="B445" t="s">
        <v>1665</v>
      </c>
      <c r="C445" t="s">
        <v>3098</v>
      </c>
      <c r="D445" t="s">
        <v>3237</v>
      </c>
      <c r="E445" t="s">
        <v>3194</v>
      </c>
      <c r="F445" t="s">
        <v>3220</v>
      </c>
      <c r="G445" t="s">
        <v>3903</v>
      </c>
      <c r="H445" s="28">
        <v>45005</v>
      </c>
      <c r="I445">
        <v>111.79</v>
      </c>
      <c r="J445">
        <v>72</v>
      </c>
      <c r="K445" t="s">
        <v>3123</v>
      </c>
      <c r="L445" t="s">
        <v>3181</v>
      </c>
      <c r="M445" t="s">
        <v>3188</v>
      </c>
      <c r="N445">
        <v>3.3</v>
      </c>
      <c r="O445" t="s">
        <v>3123</v>
      </c>
      <c r="P445">
        <f t="shared" si="12"/>
        <v>45001</v>
      </c>
      <c r="Q445">
        <f>--(COUNTIF($A$2:A445,A445)=1)</f>
        <v>1</v>
      </c>
      <c r="R445">
        <f t="shared" si="13"/>
        <v>111.79</v>
      </c>
    </row>
    <row r="446" spans="1:18">
      <c r="A446" t="s">
        <v>4130</v>
      </c>
      <c r="B446" t="s">
        <v>4131</v>
      </c>
      <c r="C446" t="s">
        <v>3098</v>
      </c>
      <c r="D446" t="s">
        <v>3237</v>
      </c>
      <c r="E446" t="s">
        <v>3175</v>
      </c>
      <c r="F446" t="s">
        <v>3228</v>
      </c>
      <c r="G446" t="s">
        <v>664</v>
      </c>
      <c r="H446" s="28"/>
      <c r="J446">
        <v>8</v>
      </c>
      <c r="K446" t="s">
        <v>3098</v>
      </c>
      <c r="L446" t="s">
        <v>3098</v>
      </c>
      <c r="M446" t="s">
        <v>3177</v>
      </c>
      <c r="O446" t="s">
        <v>3170</v>
      </c>
      <c r="P446">
        <f t="shared" si="12"/>
        <v>44933</v>
      </c>
      <c r="Q446">
        <f>--(COUNTIF($A$2:A446,A446)=1)</f>
        <v>1</v>
      </c>
      <c r="R446" t="str">
        <f t="shared" si="13"/>
        <v/>
      </c>
    </row>
    <row r="447" spans="1:18">
      <c r="A447" t="s">
        <v>4132</v>
      </c>
      <c r="B447" t="s">
        <v>1257</v>
      </c>
      <c r="C447" t="s">
        <v>3098</v>
      </c>
      <c r="D447" t="s">
        <v>3240</v>
      </c>
      <c r="E447" t="s">
        <v>3194</v>
      </c>
      <c r="F447" t="s">
        <v>3220</v>
      </c>
      <c r="G447" t="s">
        <v>1029</v>
      </c>
      <c r="H447" s="28">
        <v>45307</v>
      </c>
      <c r="I447">
        <v>242.47</v>
      </c>
      <c r="J447">
        <v>72</v>
      </c>
      <c r="K447" t="s">
        <v>3123</v>
      </c>
      <c r="L447" t="s">
        <v>3265</v>
      </c>
      <c r="M447" t="s">
        <v>3202</v>
      </c>
      <c r="N447">
        <v>3.7</v>
      </c>
      <c r="O447" t="s">
        <v>3124</v>
      </c>
      <c r="P447">
        <f t="shared" si="12"/>
        <v>45297</v>
      </c>
      <c r="Q447">
        <f>--(COUNTIF($A$2:A447,A447)=1)</f>
        <v>1</v>
      </c>
      <c r="R447">
        <f t="shared" si="13"/>
        <v>242.47</v>
      </c>
    </row>
    <row r="448" spans="1:18">
      <c r="A448" t="s">
        <v>4133</v>
      </c>
      <c r="B448" t="s">
        <v>2485</v>
      </c>
      <c r="C448" t="s">
        <v>3098</v>
      </c>
      <c r="D448" t="s">
        <v>3185</v>
      </c>
      <c r="E448" t="s">
        <v>3166</v>
      </c>
      <c r="F448" t="s">
        <v>3180</v>
      </c>
      <c r="G448" t="s">
        <v>574</v>
      </c>
      <c r="H448" s="28"/>
      <c r="J448">
        <v>24</v>
      </c>
      <c r="K448" t="s">
        <v>3098</v>
      </c>
      <c r="L448" t="s">
        <v>3351</v>
      </c>
      <c r="M448" t="s">
        <v>3207</v>
      </c>
      <c r="O448" t="s">
        <v>3182</v>
      </c>
      <c r="P448">
        <f t="shared" si="12"/>
        <v>45171</v>
      </c>
      <c r="Q448">
        <f>--(COUNTIF($A$2:A448,A448)=1)</f>
        <v>1</v>
      </c>
      <c r="R448" t="str">
        <f t="shared" si="13"/>
        <v/>
      </c>
    </row>
    <row r="449" spans="1:18">
      <c r="A449" t="s">
        <v>4134</v>
      </c>
      <c r="B449" t="s">
        <v>4033</v>
      </c>
      <c r="C449" t="s">
        <v>3098</v>
      </c>
      <c r="D449" t="s">
        <v>3227</v>
      </c>
      <c r="E449" t="s">
        <v>3166</v>
      </c>
      <c r="F449" t="s">
        <v>3180</v>
      </c>
      <c r="G449" t="s">
        <v>2784</v>
      </c>
      <c r="H449" s="28"/>
      <c r="J449">
        <v>24</v>
      </c>
      <c r="K449" t="s">
        <v>3098</v>
      </c>
      <c r="L449" t="s">
        <v>3218</v>
      </c>
      <c r="M449" t="s">
        <v>3169</v>
      </c>
      <c r="O449" t="s">
        <v>3123</v>
      </c>
      <c r="P449">
        <f t="shared" si="12"/>
        <v>45168</v>
      </c>
      <c r="Q449">
        <f>--(COUNTIF($A$2:A449,A449)=1)</f>
        <v>1</v>
      </c>
      <c r="R449" t="str">
        <f t="shared" si="13"/>
        <v/>
      </c>
    </row>
    <row r="450" spans="1:18">
      <c r="A450" t="s">
        <v>4135</v>
      </c>
      <c r="B450" t="s">
        <v>4136</v>
      </c>
      <c r="C450" t="s">
        <v>3098</v>
      </c>
      <c r="D450" t="s">
        <v>3185</v>
      </c>
      <c r="E450" t="s">
        <v>3166</v>
      </c>
      <c r="F450" t="s">
        <v>3180</v>
      </c>
      <c r="G450" t="s">
        <v>2559</v>
      </c>
      <c r="H450" s="28"/>
      <c r="J450">
        <v>24</v>
      </c>
      <c r="K450" t="s">
        <v>3098</v>
      </c>
      <c r="L450" t="s">
        <v>3318</v>
      </c>
      <c r="M450" t="s">
        <v>3169</v>
      </c>
      <c r="O450" t="s">
        <v>3124</v>
      </c>
      <c r="P450">
        <f t="shared" ref="P450:P513" si="14">IFERROR(DATEVALUE(G450),IFERROR(DATE(RIGHT(G450,4),MID(G450,4,2),LEFT(G450,2)),""))</f>
        <v>45503</v>
      </c>
      <c r="Q450">
        <f>--(COUNTIF($A$2:A450,A450)=1)</f>
        <v>1</v>
      </c>
      <c r="R450" t="str">
        <f t="shared" ref="R450:R513" si="15">IF(AND(Q450=1,I450&lt;&gt;"",ISNUMBER(I450),I450&gt;=0),I450,"")</f>
        <v/>
      </c>
    </row>
    <row r="451" spans="1:18">
      <c r="A451" t="s">
        <v>4137</v>
      </c>
      <c r="B451" t="s">
        <v>4138</v>
      </c>
      <c r="C451" t="s">
        <v>3098</v>
      </c>
      <c r="D451" t="s">
        <v>3251</v>
      </c>
      <c r="E451" t="s">
        <v>3166</v>
      </c>
      <c r="F451" t="s">
        <v>3167</v>
      </c>
      <c r="G451" t="s">
        <v>270</v>
      </c>
      <c r="H451" s="28">
        <v>44796</v>
      </c>
      <c r="I451">
        <v>40.57</v>
      </c>
      <c r="J451">
        <v>24</v>
      </c>
      <c r="K451" t="s">
        <v>3123</v>
      </c>
      <c r="L451" t="s">
        <v>3187</v>
      </c>
      <c r="M451" t="s">
        <v>3169</v>
      </c>
      <c r="O451" t="s">
        <v>3189</v>
      </c>
      <c r="P451">
        <f t="shared" si="14"/>
        <v>44795</v>
      </c>
      <c r="Q451">
        <f>--(COUNTIF($A$2:A451,A451)=1)</f>
        <v>1</v>
      </c>
      <c r="R451">
        <f t="shared" si="15"/>
        <v>40.57</v>
      </c>
    </row>
    <row r="452" spans="1:18">
      <c r="A452" t="s">
        <v>4139</v>
      </c>
      <c r="B452" t="s">
        <v>4140</v>
      </c>
      <c r="C452" t="s">
        <v>4141</v>
      </c>
      <c r="D452" t="s">
        <v>3240</v>
      </c>
      <c r="E452" t="s">
        <v>3166</v>
      </c>
      <c r="F452" t="s">
        <v>3167</v>
      </c>
      <c r="G452" t="s">
        <v>2332</v>
      </c>
      <c r="H452" s="28">
        <v>45679</v>
      </c>
      <c r="I452">
        <v>25.53</v>
      </c>
      <c r="J452">
        <v>24</v>
      </c>
      <c r="K452" t="s">
        <v>3123</v>
      </c>
      <c r="L452" t="s">
        <v>3192</v>
      </c>
      <c r="M452" t="s">
        <v>3207</v>
      </c>
      <c r="N452">
        <v>3.1</v>
      </c>
      <c r="O452" t="s">
        <v>3213</v>
      </c>
      <c r="P452">
        <f t="shared" si="14"/>
        <v>45678</v>
      </c>
      <c r="Q452">
        <f>--(COUNTIF($A$2:A452,A452)=1)</f>
        <v>1</v>
      </c>
      <c r="R452">
        <f t="shared" si="15"/>
        <v>25.53</v>
      </c>
    </row>
    <row r="453" spans="1:18">
      <c r="A453" t="s">
        <v>4142</v>
      </c>
      <c r="B453" t="s">
        <v>4143</v>
      </c>
      <c r="C453" t="s">
        <v>3098</v>
      </c>
      <c r="D453" t="s">
        <v>3227</v>
      </c>
      <c r="E453" t="s">
        <v>3166</v>
      </c>
      <c r="F453" t="s">
        <v>3180</v>
      </c>
      <c r="G453" t="s">
        <v>139</v>
      </c>
      <c r="H453" s="28"/>
      <c r="J453">
        <v>24</v>
      </c>
      <c r="K453" t="s">
        <v>3098</v>
      </c>
      <c r="L453" t="s">
        <v>3248</v>
      </c>
      <c r="M453" t="s">
        <v>3207</v>
      </c>
      <c r="O453" t="s">
        <v>3123</v>
      </c>
      <c r="P453">
        <f t="shared" si="14"/>
        <v>45448</v>
      </c>
      <c r="Q453">
        <f>--(COUNTIF($A$2:A453,A453)=1)</f>
        <v>1</v>
      </c>
      <c r="R453" t="str">
        <f t="shared" si="15"/>
        <v/>
      </c>
    </row>
    <row r="454" spans="1:18">
      <c r="A454" t="s">
        <v>4144</v>
      </c>
      <c r="B454" t="s">
        <v>4145</v>
      </c>
      <c r="C454" t="s">
        <v>4146</v>
      </c>
      <c r="D454" t="s">
        <v>3251</v>
      </c>
      <c r="E454" t="s">
        <v>3280</v>
      </c>
      <c r="F454" t="s">
        <v>3167</v>
      </c>
      <c r="G454" t="s">
        <v>900</v>
      </c>
      <c r="H454" s="28"/>
      <c r="J454">
        <v>4</v>
      </c>
      <c r="K454" t="s">
        <v>3098</v>
      </c>
      <c r="L454" t="s">
        <v>3098</v>
      </c>
      <c r="M454" t="s">
        <v>3202</v>
      </c>
      <c r="O454" t="s">
        <v>3170</v>
      </c>
      <c r="P454">
        <f t="shared" si="14"/>
        <v>44790</v>
      </c>
      <c r="Q454">
        <f>--(COUNTIF($A$2:A454,A454)=1)</f>
        <v>1</v>
      </c>
      <c r="R454" t="str">
        <f t="shared" si="15"/>
        <v/>
      </c>
    </row>
    <row r="455" spans="1:18">
      <c r="A455" t="s">
        <v>4147</v>
      </c>
      <c r="B455" t="s">
        <v>2107</v>
      </c>
      <c r="C455" t="s">
        <v>3098</v>
      </c>
      <c r="D455" t="s">
        <v>3185</v>
      </c>
      <c r="E455" t="s">
        <v>3194</v>
      </c>
      <c r="F455" t="s">
        <v>3220</v>
      </c>
      <c r="G455" t="s">
        <v>1817</v>
      </c>
      <c r="H455" s="28">
        <v>45029</v>
      </c>
      <c r="I455">
        <v>105.66</v>
      </c>
      <c r="J455">
        <v>72</v>
      </c>
      <c r="K455" t="s">
        <v>3123</v>
      </c>
      <c r="L455" t="s">
        <v>3176</v>
      </c>
      <c r="M455" t="s">
        <v>3177</v>
      </c>
      <c r="N455">
        <v>1.2</v>
      </c>
      <c r="O455" t="s">
        <v>3182</v>
      </c>
      <c r="P455">
        <f t="shared" si="14"/>
        <v>45025</v>
      </c>
      <c r="Q455">
        <f>--(COUNTIF($A$2:A455,A455)=1)</f>
        <v>1</v>
      </c>
      <c r="R455">
        <f t="shared" si="15"/>
        <v>105.66</v>
      </c>
    </row>
    <row r="456" spans="1:18">
      <c r="A456" t="s">
        <v>4148</v>
      </c>
      <c r="B456" t="s">
        <v>2936</v>
      </c>
      <c r="C456" t="s">
        <v>3979</v>
      </c>
      <c r="D456" t="s">
        <v>3200</v>
      </c>
      <c r="E456" t="s">
        <v>3166</v>
      </c>
      <c r="F456" t="s">
        <v>3180</v>
      </c>
      <c r="G456" t="s">
        <v>838</v>
      </c>
      <c r="H456" s="28"/>
      <c r="J456">
        <v>24</v>
      </c>
      <c r="K456" t="s">
        <v>3098</v>
      </c>
      <c r="L456" t="s">
        <v>3216</v>
      </c>
      <c r="M456" t="s">
        <v>3177</v>
      </c>
      <c r="O456" t="s">
        <v>3189</v>
      </c>
      <c r="P456">
        <f t="shared" si="14"/>
        <v>45296</v>
      </c>
      <c r="Q456">
        <f>--(COUNTIF($A$2:A456,A456)=1)</f>
        <v>1</v>
      </c>
      <c r="R456" t="str">
        <f t="shared" si="15"/>
        <v/>
      </c>
    </row>
    <row r="457" spans="1:18">
      <c r="A457" t="s">
        <v>4149</v>
      </c>
      <c r="B457" t="s">
        <v>2694</v>
      </c>
      <c r="C457" t="s">
        <v>3098</v>
      </c>
      <c r="D457" t="s">
        <v>3240</v>
      </c>
      <c r="E457" t="s">
        <v>3166</v>
      </c>
      <c r="F457" t="s">
        <v>3180</v>
      </c>
      <c r="G457" t="s">
        <v>139</v>
      </c>
      <c r="H457" s="28"/>
      <c r="J457">
        <v>24</v>
      </c>
      <c r="K457" t="s">
        <v>3098</v>
      </c>
      <c r="L457" t="s">
        <v>3221</v>
      </c>
      <c r="M457" t="s">
        <v>3202</v>
      </c>
      <c r="O457" t="s">
        <v>3170</v>
      </c>
      <c r="P457">
        <f t="shared" si="14"/>
        <v>45448</v>
      </c>
      <c r="Q457">
        <f>--(COUNTIF($A$2:A457,A457)=1)</f>
        <v>1</v>
      </c>
      <c r="R457" t="str">
        <f t="shared" si="15"/>
        <v/>
      </c>
    </row>
    <row r="458" spans="1:18">
      <c r="A458" t="s">
        <v>4150</v>
      </c>
      <c r="B458" t="s">
        <v>2831</v>
      </c>
      <c r="C458" t="s">
        <v>3098</v>
      </c>
      <c r="D458" t="s">
        <v>3251</v>
      </c>
      <c r="E458" t="s">
        <v>3166</v>
      </c>
      <c r="F458" t="s">
        <v>3167</v>
      </c>
      <c r="G458" t="s">
        <v>383</v>
      </c>
      <c r="H458" s="28">
        <v>45669</v>
      </c>
      <c r="I458">
        <v>41</v>
      </c>
      <c r="J458">
        <v>24</v>
      </c>
      <c r="K458" t="s">
        <v>3123</v>
      </c>
      <c r="L458" t="s">
        <v>3168</v>
      </c>
      <c r="M458" t="s">
        <v>3207</v>
      </c>
      <c r="N458">
        <v>3</v>
      </c>
      <c r="O458" t="s">
        <v>3260</v>
      </c>
      <c r="P458">
        <f t="shared" si="14"/>
        <v>45668</v>
      </c>
      <c r="Q458">
        <f>--(COUNTIF($A$2:A458,A458)=1)</f>
        <v>1</v>
      </c>
      <c r="R458">
        <f t="shared" si="15"/>
        <v>41</v>
      </c>
    </row>
    <row r="459" spans="1:18">
      <c r="A459" t="s">
        <v>4151</v>
      </c>
      <c r="B459" t="s">
        <v>655</v>
      </c>
      <c r="C459" t="s">
        <v>4152</v>
      </c>
      <c r="D459" t="s">
        <v>3200</v>
      </c>
      <c r="E459" t="s">
        <v>3166</v>
      </c>
      <c r="F459" t="s">
        <v>3220</v>
      </c>
      <c r="G459" t="s">
        <v>62</v>
      </c>
      <c r="H459" s="28">
        <v>45086</v>
      </c>
      <c r="I459">
        <v>29.86</v>
      </c>
      <c r="J459">
        <v>24</v>
      </c>
      <c r="K459" t="s">
        <v>3123</v>
      </c>
      <c r="L459" t="s">
        <v>3098</v>
      </c>
      <c r="M459" t="s">
        <v>3188</v>
      </c>
      <c r="N459">
        <v>3.1</v>
      </c>
      <c r="O459" t="s">
        <v>3189</v>
      </c>
      <c r="P459">
        <f t="shared" si="14"/>
        <v>45085</v>
      </c>
      <c r="Q459">
        <f>--(COUNTIF($A$2:A459,A459)=1)</f>
        <v>1</v>
      </c>
      <c r="R459">
        <f t="shared" si="15"/>
        <v>29.86</v>
      </c>
    </row>
    <row r="460" spans="1:18">
      <c r="A460" t="s">
        <v>4153</v>
      </c>
      <c r="B460" t="s">
        <v>1313</v>
      </c>
      <c r="C460" t="s">
        <v>4154</v>
      </c>
      <c r="D460" t="s">
        <v>3196</v>
      </c>
      <c r="E460" t="s">
        <v>3166</v>
      </c>
      <c r="F460" t="s">
        <v>3167</v>
      </c>
      <c r="G460" t="s">
        <v>1625</v>
      </c>
      <c r="H460" s="28">
        <v>45163</v>
      </c>
      <c r="I460">
        <v>53.88</v>
      </c>
      <c r="J460">
        <v>24</v>
      </c>
      <c r="K460" t="s">
        <v>3123</v>
      </c>
      <c r="L460" t="s">
        <v>3098</v>
      </c>
      <c r="M460" t="s">
        <v>3207</v>
      </c>
      <c r="N460">
        <v>1.3</v>
      </c>
      <c r="O460" t="s">
        <v>3123</v>
      </c>
      <c r="P460">
        <f t="shared" si="14"/>
        <v>45161</v>
      </c>
      <c r="Q460">
        <f>--(COUNTIF($A$2:A460,A460)=1)</f>
        <v>1</v>
      </c>
      <c r="R460">
        <f t="shared" si="15"/>
        <v>53.88</v>
      </c>
    </row>
    <row r="461" spans="1:18">
      <c r="A461" t="s">
        <v>4155</v>
      </c>
      <c r="B461" t="s">
        <v>2075</v>
      </c>
      <c r="C461" t="s">
        <v>3098</v>
      </c>
      <c r="D461" t="s">
        <v>3251</v>
      </c>
      <c r="E461" t="s">
        <v>3175</v>
      </c>
      <c r="F461" t="s">
        <v>3167</v>
      </c>
      <c r="G461" t="s">
        <v>1332</v>
      </c>
      <c r="H461" s="28">
        <v>44827</v>
      </c>
      <c r="I461">
        <v>4.47</v>
      </c>
      <c r="J461">
        <v>8</v>
      </c>
      <c r="K461" t="s">
        <v>3124</v>
      </c>
      <c r="L461" t="s">
        <v>3268</v>
      </c>
      <c r="M461" t="s">
        <v>3177</v>
      </c>
      <c r="N461">
        <v>2</v>
      </c>
      <c r="O461" t="s">
        <v>3213</v>
      </c>
      <c r="P461">
        <f t="shared" si="14"/>
        <v>44827</v>
      </c>
      <c r="Q461">
        <f>--(COUNTIF($A$2:A461,A461)=1)</f>
        <v>1</v>
      </c>
      <c r="R461">
        <f t="shared" si="15"/>
        <v>4.47</v>
      </c>
    </row>
    <row r="462" spans="1:18">
      <c r="A462" t="s">
        <v>4156</v>
      </c>
      <c r="B462" t="s">
        <v>1539</v>
      </c>
      <c r="C462" t="s">
        <v>4157</v>
      </c>
      <c r="D462" t="s">
        <v>3174</v>
      </c>
      <c r="E462" t="s">
        <v>3280</v>
      </c>
      <c r="F462" t="s">
        <v>3167</v>
      </c>
      <c r="G462" t="s">
        <v>852</v>
      </c>
      <c r="H462" s="28">
        <v>44951</v>
      </c>
      <c r="I462">
        <v>5.96</v>
      </c>
      <c r="J462">
        <v>4</v>
      </c>
      <c r="K462" t="s">
        <v>3123</v>
      </c>
      <c r="L462" t="s">
        <v>3098</v>
      </c>
      <c r="M462" t="s">
        <v>3202</v>
      </c>
      <c r="N462">
        <v>1</v>
      </c>
      <c r="O462" t="s">
        <v>3260</v>
      </c>
      <c r="P462">
        <f t="shared" si="14"/>
        <v>44951</v>
      </c>
      <c r="Q462">
        <f>--(COUNTIF($A$2:A462,A462)=1)</f>
        <v>1</v>
      </c>
      <c r="R462">
        <f t="shared" si="15"/>
        <v>5.96</v>
      </c>
    </row>
    <row r="463" spans="1:18">
      <c r="A463" t="s">
        <v>4158</v>
      </c>
      <c r="B463" t="s">
        <v>1551</v>
      </c>
      <c r="C463" t="s">
        <v>3098</v>
      </c>
      <c r="D463" t="s">
        <v>3227</v>
      </c>
      <c r="E463" t="s">
        <v>3166</v>
      </c>
      <c r="F463" t="s">
        <v>3167</v>
      </c>
      <c r="G463" t="s">
        <v>667</v>
      </c>
      <c r="H463" s="28">
        <v>44907</v>
      </c>
      <c r="I463">
        <v>13.58</v>
      </c>
      <c r="J463">
        <v>24</v>
      </c>
      <c r="K463" t="s">
        <v>3124</v>
      </c>
      <c r="L463" t="s">
        <v>3437</v>
      </c>
      <c r="M463" t="s">
        <v>3177</v>
      </c>
      <c r="O463" t="s">
        <v>3170</v>
      </c>
      <c r="P463">
        <f t="shared" si="14"/>
        <v>44907</v>
      </c>
      <c r="Q463">
        <f>--(COUNTIF($A$2:A463,A463)=1)</f>
        <v>1</v>
      </c>
      <c r="R463">
        <f t="shared" si="15"/>
        <v>13.58</v>
      </c>
    </row>
    <row r="464" spans="1:18">
      <c r="A464" t="s">
        <v>4159</v>
      </c>
      <c r="B464" t="s">
        <v>4160</v>
      </c>
      <c r="C464" t="s">
        <v>3098</v>
      </c>
      <c r="D464" t="s">
        <v>3200</v>
      </c>
      <c r="E464" t="s">
        <v>3194</v>
      </c>
      <c r="F464" t="s">
        <v>3167</v>
      </c>
      <c r="G464" t="s">
        <v>446</v>
      </c>
      <c r="H464" s="28">
        <v>44743</v>
      </c>
      <c r="I464">
        <v>197.96</v>
      </c>
      <c r="J464">
        <v>72</v>
      </c>
      <c r="K464" t="s">
        <v>3123</v>
      </c>
      <c r="L464" t="s">
        <v>3206</v>
      </c>
      <c r="M464" t="s">
        <v>3202</v>
      </c>
      <c r="N464">
        <v>2.7</v>
      </c>
      <c r="O464" t="s">
        <v>3213</v>
      </c>
      <c r="P464">
        <f t="shared" si="14"/>
        <v>44735</v>
      </c>
      <c r="Q464">
        <f>--(COUNTIF($A$2:A464,A464)=1)</f>
        <v>1</v>
      </c>
      <c r="R464">
        <f t="shared" si="15"/>
        <v>197.96</v>
      </c>
    </row>
    <row r="465" spans="1:18">
      <c r="A465" t="s">
        <v>4161</v>
      </c>
      <c r="B465" t="s">
        <v>1696</v>
      </c>
      <c r="C465" t="s">
        <v>3098</v>
      </c>
      <c r="D465" t="s">
        <v>3165</v>
      </c>
      <c r="E465" t="s">
        <v>3166</v>
      </c>
      <c r="F465" t="s">
        <v>3180</v>
      </c>
      <c r="G465" t="s">
        <v>4162</v>
      </c>
      <c r="H465" s="28"/>
      <c r="J465">
        <v>24</v>
      </c>
      <c r="K465" t="s">
        <v>3098</v>
      </c>
      <c r="L465" t="s">
        <v>3265</v>
      </c>
      <c r="M465" t="s">
        <v>3202</v>
      </c>
      <c r="O465" t="s">
        <v>3189</v>
      </c>
      <c r="P465">
        <f t="shared" si="14"/>
        <v>45377</v>
      </c>
      <c r="Q465">
        <f>--(COUNTIF($A$2:A465,A465)=1)</f>
        <v>1</v>
      </c>
      <c r="R465" t="str">
        <f t="shared" si="15"/>
        <v/>
      </c>
    </row>
    <row r="466" spans="1:18">
      <c r="A466" t="s">
        <v>4163</v>
      </c>
      <c r="B466" t="s">
        <v>3293</v>
      </c>
      <c r="C466" t="s">
        <v>3098</v>
      </c>
      <c r="D466" t="s">
        <v>3174</v>
      </c>
      <c r="E466" t="s">
        <v>3194</v>
      </c>
      <c r="F466" t="s">
        <v>3167</v>
      </c>
      <c r="G466" t="s">
        <v>273</v>
      </c>
      <c r="H466" s="28"/>
      <c r="J466">
        <v>72</v>
      </c>
      <c r="K466" t="s">
        <v>3098</v>
      </c>
      <c r="L466" t="s">
        <v>3209</v>
      </c>
      <c r="M466" t="s">
        <v>3202</v>
      </c>
      <c r="O466" t="s">
        <v>3123</v>
      </c>
      <c r="P466">
        <f t="shared" si="14"/>
        <v>45461</v>
      </c>
      <c r="Q466">
        <f>--(COUNTIF($A$2:A466,A466)=1)</f>
        <v>1</v>
      </c>
      <c r="R466" t="str">
        <f t="shared" si="15"/>
        <v/>
      </c>
    </row>
    <row r="467" spans="1:18">
      <c r="A467" t="s">
        <v>4164</v>
      </c>
      <c r="B467" t="s">
        <v>4165</v>
      </c>
      <c r="C467" t="s">
        <v>4166</v>
      </c>
      <c r="D467" t="s">
        <v>3240</v>
      </c>
      <c r="E467" t="s">
        <v>3175</v>
      </c>
      <c r="F467" t="s">
        <v>3167</v>
      </c>
      <c r="G467" t="s">
        <v>2054</v>
      </c>
      <c r="H467" s="28"/>
      <c r="J467">
        <v>8</v>
      </c>
      <c r="K467" t="s">
        <v>3098</v>
      </c>
      <c r="L467" t="s">
        <v>3225</v>
      </c>
      <c r="M467" t="s">
        <v>3207</v>
      </c>
      <c r="O467" t="s">
        <v>3178</v>
      </c>
      <c r="P467">
        <f t="shared" si="14"/>
        <v>45131</v>
      </c>
      <c r="Q467">
        <f>--(COUNTIF($A$2:A467,A467)=1)</f>
        <v>1</v>
      </c>
      <c r="R467" t="str">
        <f t="shared" si="15"/>
        <v/>
      </c>
    </row>
    <row r="468" spans="1:18">
      <c r="A468" t="s">
        <v>4167</v>
      </c>
      <c r="B468" t="s">
        <v>3314</v>
      </c>
      <c r="C468" t="s">
        <v>4168</v>
      </c>
      <c r="D468" t="s">
        <v>3251</v>
      </c>
      <c r="E468" t="s">
        <v>3166</v>
      </c>
      <c r="F468" t="s">
        <v>3167</v>
      </c>
      <c r="G468" t="s">
        <v>3578</v>
      </c>
      <c r="H468" s="28">
        <v>45178</v>
      </c>
      <c r="I468">
        <v>80.930000000000007</v>
      </c>
      <c r="J468">
        <v>24</v>
      </c>
      <c r="K468" t="s">
        <v>3123</v>
      </c>
      <c r="L468" t="s">
        <v>3168</v>
      </c>
      <c r="M468" t="s">
        <v>3188</v>
      </c>
      <c r="N468">
        <v>3.4</v>
      </c>
      <c r="O468" t="s">
        <v>3182</v>
      </c>
      <c r="P468">
        <f t="shared" si="14"/>
        <v>45175</v>
      </c>
      <c r="Q468">
        <f>--(COUNTIF($A$2:A468,A468)=1)</f>
        <v>1</v>
      </c>
      <c r="R468">
        <f t="shared" si="15"/>
        <v>80.930000000000007</v>
      </c>
    </row>
    <row r="469" spans="1:18">
      <c r="A469" t="s">
        <v>4169</v>
      </c>
      <c r="B469" t="s">
        <v>4170</v>
      </c>
      <c r="C469" t="s">
        <v>3098</v>
      </c>
      <c r="D469" t="s">
        <v>3237</v>
      </c>
      <c r="E469" t="s">
        <v>3194</v>
      </c>
      <c r="F469" t="s">
        <v>3167</v>
      </c>
      <c r="G469" t="s">
        <v>1326</v>
      </c>
      <c r="H469" s="28">
        <v>45113</v>
      </c>
      <c r="I469">
        <v>221.33</v>
      </c>
      <c r="J469">
        <v>72</v>
      </c>
      <c r="K469" t="s">
        <v>3123</v>
      </c>
      <c r="L469" t="s">
        <v>3187</v>
      </c>
      <c r="M469" t="s">
        <v>3207</v>
      </c>
      <c r="N469">
        <v>2.7</v>
      </c>
      <c r="O469" t="s">
        <v>3189</v>
      </c>
      <c r="P469">
        <f t="shared" si="14"/>
        <v>45104</v>
      </c>
      <c r="Q469">
        <f>--(COUNTIF($A$2:A469,A469)=1)</f>
        <v>1</v>
      </c>
      <c r="R469">
        <f t="shared" si="15"/>
        <v>221.33</v>
      </c>
    </row>
    <row r="470" spans="1:18">
      <c r="A470" t="s">
        <v>4171</v>
      </c>
      <c r="B470" t="s">
        <v>3007</v>
      </c>
      <c r="C470" t="s">
        <v>3098</v>
      </c>
      <c r="D470" t="s">
        <v>3237</v>
      </c>
      <c r="E470" t="s">
        <v>3166</v>
      </c>
      <c r="F470" t="s">
        <v>3228</v>
      </c>
      <c r="G470" t="s">
        <v>1783</v>
      </c>
      <c r="H470" s="28"/>
      <c r="J470">
        <v>24</v>
      </c>
      <c r="K470" t="s">
        <v>3098</v>
      </c>
      <c r="L470" t="s">
        <v>3218</v>
      </c>
      <c r="M470" t="s">
        <v>3177</v>
      </c>
      <c r="O470" t="s">
        <v>3260</v>
      </c>
      <c r="P470">
        <f t="shared" si="14"/>
        <v>44606</v>
      </c>
      <c r="Q470">
        <f>--(COUNTIF($A$2:A470,A470)=1)</f>
        <v>1</v>
      </c>
      <c r="R470" t="str">
        <f t="shared" si="15"/>
        <v/>
      </c>
    </row>
    <row r="471" spans="1:18">
      <c r="A471" t="s">
        <v>4172</v>
      </c>
      <c r="B471" t="s">
        <v>352</v>
      </c>
      <c r="C471" t="s">
        <v>3098</v>
      </c>
      <c r="D471" t="s">
        <v>3185</v>
      </c>
      <c r="E471" t="s">
        <v>3194</v>
      </c>
      <c r="F471" t="s">
        <v>3180</v>
      </c>
      <c r="G471" t="s">
        <v>4173</v>
      </c>
      <c r="H471" s="28"/>
      <c r="J471">
        <v>72</v>
      </c>
      <c r="K471" t="s">
        <v>3098</v>
      </c>
      <c r="L471" t="s">
        <v>3209</v>
      </c>
      <c r="M471" t="s">
        <v>3207</v>
      </c>
      <c r="O471" t="s">
        <v>3170</v>
      </c>
      <c r="P471">
        <f t="shared" si="14"/>
        <v>45281</v>
      </c>
      <c r="Q471">
        <f>--(COUNTIF($A$2:A471,A471)=1)</f>
        <v>1</v>
      </c>
      <c r="R471" t="str">
        <f t="shared" si="15"/>
        <v/>
      </c>
    </row>
    <row r="472" spans="1:18">
      <c r="A472" t="s">
        <v>4174</v>
      </c>
      <c r="B472" t="s">
        <v>2497</v>
      </c>
      <c r="C472" t="s">
        <v>4175</v>
      </c>
      <c r="D472" t="s">
        <v>3200</v>
      </c>
      <c r="E472" t="s">
        <v>3166</v>
      </c>
      <c r="F472" t="s">
        <v>3220</v>
      </c>
      <c r="G472" t="s">
        <v>598</v>
      </c>
      <c r="H472" s="28">
        <v>45107</v>
      </c>
      <c r="I472">
        <v>33.369999999999997</v>
      </c>
      <c r="J472">
        <v>24</v>
      </c>
      <c r="K472" t="s">
        <v>3123</v>
      </c>
      <c r="L472" t="s">
        <v>3168</v>
      </c>
      <c r="M472" t="s">
        <v>3202</v>
      </c>
      <c r="O472" t="s">
        <v>3260</v>
      </c>
      <c r="P472">
        <f t="shared" si="14"/>
        <v>45106</v>
      </c>
      <c r="Q472">
        <f>--(COUNTIF($A$2:A472,A472)=1)</f>
        <v>1</v>
      </c>
      <c r="R472">
        <f t="shared" si="15"/>
        <v>33.369999999999997</v>
      </c>
    </row>
    <row r="473" spans="1:18">
      <c r="A473" t="s">
        <v>4176</v>
      </c>
      <c r="B473" t="s">
        <v>899</v>
      </c>
      <c r="C473" t="s">
        <v>3098</v>
      </c>
      <c r="D473" t="s">
        <v>3174</v>
      </c>
      <c r="E473" t="s">
        <v>3175</v>
      </c>
      <c r="F473" t="s">
        <v>3180</v>
      </c>
      <c r="G473" t="s">
        <v>4177</v>
      </c>
      <c r="H473" s="28"/>
      <c r="J473">
        <v>8</v>
      </c>
      <c r="K473" t="s">
        <v>3098</v>
      </c>
      <c r="L473" t="s">
        <v>3351</v>
      </c>
      <c r="M473" t="s">
        <v>3202</v>
      </c>
      <c r="O473" t="s">
        <v>3182</v>
      </c>
      <c r="P473">
        <f t="shared" si="14"/>
        <v>44616</v>
      </c>
      <c r="Q473">
        <f>--(COUNTIF($A$2:A473,A473)=1)</f>
        <v>1</v>
      </c>
      <c r="R473" t="str">
        <f t="shared" si="15"/>
        <v/>
      </c>
    </row>
    <row r="474" spans="1:18">
      <c r="A474" t="s">
        <v>4178</v>
      </c>
      <c r="B474" t="s">
        <v>950</v>
      </c>
      <c r="C474" t="s">
        <v>3098</v>
      </c>
      <c r="D474" t="s">
        <v>3185</v>
      </c>
      <c r="E474" t="s">
        <v>3166</v>
      </c>
      <c r="F474" t="s">
        <v>3167</v>
      </c>
      <c r="G474" t="s">
        <v>4179</v>
      </c>
      <c r="H474" s="28"/>
      <c r="J474">
        <v>24</v>
      </c>
      <c r="K474" t="s">
        <v>3098</v>
      </c>
      <c r="L474" t="s">
        <v>3254</v>
      </c>
      <c r="M474" t="s">
        <v>3207</v>
      </c>
      <c r="O474" t="s">
        <v>3170</v>
      </c>
      <c r="P474">
        <f t="shared" si="14"/>
        <v>45550</v>
      </c>
      <c r="Q474">
        <f>--(COUNTIF($A$2:A474,A474)=1)</f>
        <v>1</v>
      </c>
      <c r="R474" t="str">
        <f t="shared" si="15"/>
        <v/>
      </c>
    </row>
    <row r="475" spans="1:18">
      <c r="A475" t="s">
        <v>4180</v>
      </c>
      <c r="B475" t="s">
        <v>1739</v>
      </c>
      <c r="C475" t="s">
        <v>3597</v>
      </c>
      <c r="D475" t="s">
        <v>3237</v>
      </c>
      <c r="E475" t="s">
        <v>3175</v>
      </c>
      <c r="F475" t="s">
        <v>3167</v>
      </c>
      <c r="G475" t="s">
        <v>2403</v>
      </c>
      <c r="H475" s="28">
        <v>45565</v>
      </c>
      <c r="I475">
        <v>1.08</v>
      </c>
      <c r="J475">
        <v>8</v>
      </c>
      <c r="K475" t="s">
        <v>3124</v>
      </c>
      <c r="L475" t="s">
        <v>3181</v>
      </c>
      <c r="M475" t="s">
        <v>3188</v>
      </c>
      <c r="N475">
        <v>3.7</v>
      </c>
      <c r="O475" t="s">
        <v>3260</v>
      </c>
      <c r="P475">
        <f t="shared" si="14"/>
        <v>45565</v>
      </c>
      <c r="Q475">
        <f>--(COUNTIF($A$2:A475,A475)=1)</f>
        <v>1</v>
      </c>
      <c r="R475">
        <f t="shared" si="15"/>
        <v>1.08</v>
      </c>
    </row>
    <row r="476" spans="1:18">
      <c r="A476" t="s">
        <v>4181</v>
      </c>
      <c r="B476" t="s">
        <v>2421</v>
      </c>
      <c r="C476" t="s">
        <v>4182</v>
      </c>
      <c r="D476" t="s">
        <v>3174</v>
      </c>
      <c r="E476" t="s">
        <v>3166</v>
      </c>
      <c r="F476" t="s">
        <v>3167</v>
      </c>
      <c r="G476" t="s">
        <v>4183</v>
      </c>
      <c r="H476" s="28">
        <v>45305</v>
      </c>
      <c r="I476">
        <v>69.05</v>
      </c>
      <c r="J476">
        <v>24</v>
      </c>
      <c r="K476" t="s">
        <v>3123</v>
      </c>
      <c r="L476" t="s">
        <v>3354</v>
      </c>
      <c r="M476" t="s">
        <v>3177</v>
      </c>
      <c r="O476" t="s">
        <v>3123</v>
      </c>
      <c r="P476">
        <f t="shared" si="14"/>
        <v>45303</v>
      </c>
      <c r="Q476">
        <f>--(COUNTIF($A$2:A476,A476)=1)</f>
        <v>1</v>
      </c>
      <c r="R476">
        <f t="shared" si="15"/>
        <v>69.05</v>
      </c>
    </row>
    <row r="477" spans="1:18">
      <c r="A477" t="s">
        <v>4184</v>
      </c>
      <c r="B477" t="s">
        <v>1606</v>
      </c>
      <c r="C477" t="s">
        <v>4185</v>
      </c>
      <c r="D477" t="s">
        <v>3237</v>
      </c>
      <c r="E477" t="s">
        <v>3194</v>
      </c>
      <c r="F477" t="s">
        <v>3167</v>
      </c>
      <c r="G477" t="s">
        <v>2883</v>
      </c>
      <c r="H477" s="28">
        <v>45484</v>
      </c>
      <c r="I477">
        <v>142.94</v>
      </c>
      <c r="J477">
        <v>72</v>
      </c>
      <c r="K477" t="s">
        <v>3123</v>
      </c>
      <c r="L477" t="s">
        <v>3168</v>
      </c>
      <c r="M477" t="s">
        <v>3207</v>
      </c>
      <c r="N477">
        <v>1.5</v>
      </c>
      <c r="O477" t="s">
        <v>3170</v>
      </c>
      <c r="P477">
        <f t="shared" si="14"/>
        <v>45479</v>
      </c>
      <c r="Q477">
        <f>--(COUNTIF($A$2:A477,A477)=1)</f>
        <v>1</v>
      </c>
      <c r="R477">
        <f t="shared" si="15"/>
        <v>142.94</v>
      </c>
    </row>
    <row r="478" spans="1:18">
      <c r="A478" t="s">
        <v>4186</v>
      </c>
      <c r="B478" t="s">
        <v>2550</v>
      </c>
      <c r="C478" t="s">
        <v>3098</v>
      </c>
      <c r="D478" t="s">
        <v>3240</v>
      </c>
      <c r="E478" t="s">
        <v>3194</v>
      </c>
      <c r="F478" t="s">
        <v>3167</v>
      </c>
      <c r="G478" t="s">
        <v>4187</v>
      </c>
      <c r="H478" s="28">
        <v>45707</v>
      </c>
      <c r="I478">
        <v>250.09</v>
      </c>
      <c r="J478">
        <v>72</v>
      </c>
      <c r="K478" t="s">
        <v>3123</v>
      </c>
      <c r="L478" t="s">
        <v>3302</v>
      </c>
      <c r="M478" t="s">
        <v>3202</v>
      </c>
      <c r="N478">
        <v>2.7</v>
      </c>
      <c r="O478" t="s">
        <v>3123</v>
      </c>
      <c r="P478">
        <f t="shared" si="14"/>
        <v>45697</v>
      </c>
      <c r="Q478">
        <f>--(COUNTIF($A$2:A478,A478)=1)</f>
        <v>1</v>
      </c>
      <c r="R478">
        <f t="shared" si="15"/>
        <v>250.09</v>
      </c>
    </row>
    <row r="479" spans="1:18">
      <c r="A479" t="s">
        <v>4188</v>
      </c>
      <c r="B479" t="s">
        <v>367</v>
      </c>
      <c r="C479" t="s">
        <v>3098</v>
      </c>
      <c r="D479" t="s">
        <v>3237</v>
      </c>
      <c r="E479" t="s">
        <v>3194</v>
      </c>
      <c r="F479" t="s">
        <v>3167</v>
      </c>
      <c r="G479" t="s">
        <v>1483</v>
      </c>
      <c r="H479" s="28">
        <v>45669</v>
      </c>
      <c r="I479">
        <v>248.47</v>
      </c>
      <c r="J479">
        <v>72</v>
      </c>
      <c r="K479" t="s">
        <v>3123</v>
      </c>
      <c r="L479" t="s">
        <v>3398</v>
      </c>
      <c r="M479" t="s">
        <v>3188</v>
      </c>
      <c r="O479" t="s">
        <v>3182</v>
      </c>
      <c r="P479">
        <f t="shared" si="14"/>
        <v>45659</v>
      </c>
      <c r="Q479">
        <f>--(COUNTIF($A$2:A479,A479)=1)</f>
        <v>1</v>
      </c>
      <c r="R479">
        <f t="shared" si="15"/>
        <v>248.47</v>
      </c>
    </row>
    <row r="480" spans="1:18">
      <c r="A480" t="s">
        <v>4189</v>
      </c>
      <c r="B480" t="s">
        <v>4190</v>
      </c>
      <c r="C480" t="s">
        <v>3098</v>
      </c>
      <c r="D480" t="s">
        <v>3237</v>
      </c>
      <c r="E480" t="s">
        <v>3194</v>
      </c>
      <c r="F480" t="s">
        <v>3167</v>
      </c>
      <c r="G480" t="s">
        <v>2749</v>
      </c>
      <c r="H480" s="28"/>
      <c r="J480">
        <v>72</v>
      </c>
      <c r="K480" t="s">
        <v>3098</v>
      </c>
      <c r="L480" t="s">
        <v>3187</v>
      </c>
      <c r="M480" t="s">
        <v>3188</v>
      </c>
      <c r="O480" t="s">
        <v>3170</v>
      </c>
      <c r="P480">
        <f t="shared" si="14"/>
        <v>45051</v>
      </c>
      <c r="Q480">
        <f>--(COUNTIF($A$2:A480,A480)=1)</f>
        <v>1</v>
      </c>
      <c r="R480" t="str">
        <f t="shared" si="15"/>
        <v/>
      </c>
    </row>
    <row r="481" spans="1:18">
      <c r="A481" t="s">
        <v>4191</v>
      </c>
      <c r="B481" t="s">
        <v>4192</v>
      </c>
      <c r="C481" t="s">
        <v>4193</v>
      </c>
      <c r="D481" t="s">
        <v>3165</v>
      </c>
      <c r="E481" t="s">
        <v>3166</v>
      </c>
      <c r="F481" t="s">
        <v>3180</v>
      </c>
      <c r="G481" t="s">
        <v>478</v>
      </c>
      <c r="H481" s="28"/>
      <c r="J481">
        <v>24</v>
      </c>
      <c r="K481" t="s">
        <v>3098</v>
      </c>
      <c r="L481" t="s">
        <v>3248</v>
      </c>
      <c r="M481" t="s">
        <v>3202</v>
      </c>
      <c r="O481" t="s">
        <v>3123</v>
      </c>
      <c r="P481">
        <f t="shared" si="14"/>
        <v>45351</v>
      </c>
      <c r="Q481">
        <f>--(COUNTIF($A$2:A481,A481)=1)</f>
        <v>1</v>
      </c>
      <c r="R481" t="str">
        <f t="shared" si="15"/>
        <v/>
      </c>
    </row>
    <row r="482" spans="1:18">
      <c r="A482" t="s">
        <v>4194</v>
      </c>
      <c r="B482" t="s">
        <v>3373</v>
      </c>
      <c r="C482" t="s">
        <v>3098</v>
      </c>
      <c r="D482" t="s">
        <v>3174</v>
      </c>
      <c r="E482" t="s">
        <v>3280</v>
      </c>
      <c r="F482" t="s">
        <v>3220</v>
      </c>
      <c r="G482" t="s">
        <v>1751</v>
      </c>
      <c r="H482" s="28">
        <v>44863</v>
      </c>
      <c r="I482">
        <v>3.15</v>
      </c>
      <c r="J482">
        <v>4</v>
      </c>
      <c r="K482" t="s">
        <v>3124</v>
      </c>
      <c r="L482" t="s">
        <v>3098</v>
      </c>
      <c r="M482" t="s">
        <v>3188</v>
      </c>
      <c r="N482">
        <v>1.2</v>
      </c>
      <c r="O482" t="s">
        <v>3124</v>
      </c>
      <c r="P482">
        <f t="shared" si="14"/>
        <v>44863</v>
      </c>
      <c r="Q482">
        <f>--(COUNTIF($A$2:A482,A482)=1)</f>
        <v>1</v>
      </c>
      <c r="R482">
        <f t="shared" si="15"/>
        <v>3.15</v>
      </c>
    </row>
    <row r="483" spans="1:18">
      <c r="A483" t="s">
        <v>4195</v>
      </c>
      <c r="B483" t="s">
        <v>2495</v>
      </c>
      <c r="C483" t="s">
        <v>3098</v>
      </c>
      <c r="D483" t="s">
        <v>3227</v>
      </c>
      <c r="E483" t="s">
        <v>3166</v>
      </c>
      <c r="F483" t="s">
        <v>3167</v>
      </c>
      <c r="G483" t="s">
        <v>305</v>
      </c>
      <c r="H483" s="28">
        <v>45210</v>
      </c>
      <c r="I483">
        <v>5.94</v>
      </c>
      <c r="J483">
        <v>24</v>
      </c>
      <c r="K483" t="s">
        <v>3124</v>
      </c>
      <c r="L483" t="s">
        <v>3231</v>
      </c>
      <c r="M483" t="s">
        <v>3202</v>
      </c>
      <c r="O483" t="s">
        <v>3170</v>
      </c>
      <c r="P483">
        <f t="shared" si="14"/>
        <v>45210</v>
      </c>
      <c r="Q483">
        <f>--(COUNTIF($A$2:A483,A483)=1)</f>
        <v>1</v>
      </c>
      <c r="R483">
        <f t="shared" si="15"/>
        <v>5.94</v>
      </c>
    </row>
    <row r="484" spans="1:18">
      <c r="A484" t="s">
        <v>4196</v>
      </c>
      <c r="B484" t="s">
        <v>2067</v>
      </c>
      <c r="C484" t="s">
        <v>4075</v>
      </c>
      <c r="D484" t="s">
        <v>3251</v>
      </c>
      <c r="E484" t="s">
        <v>3194</v>
      </c>
      <c r="F484" t="s">
        <v>3167</v>
      </c>
      <c r="G484" t="s">
        <v>4197</v>
      </c>
      <c r="H484" s="28">
        <v>45662</v>
      </c>
      <c r="I484">
        <v>46.27</v>
      </c>
      <c r="J484">
        <v>72</v>
      </c>
      <c r="K484" t="s">
        <v>3124</v>
      </c>
      <c r="L484" t="s">
        <v>3187</v>
      </c>
      <c r="M484" t="s">
        <v>3202</v>
      </c>
      <c r="N484">
        <v>4.5999999999999996</v>
      </c>
      <c r="O484" t="s">
        <v>3123</v>
      </c>
      <c r="P484">
        <f t="shared" si="14"/>
        <v>45661</v>
      </c>
      <c r="Q484">
        <f>--(COUNTIF($A$2:A484,A484)=1)</f>
        <v>1</v>
      </c>
      <c r="R484">
        <f t="shared" si="15"/>
        <v>46.27</v>
      </c>
    </row>
    <row r="485" spans="1:18">
      <c r="A485" t="s">
        <v>4198</v>
      </c>
      <c r="B485" t="s">
        <v>4199</v>
      </c>
      <c r="C485" t="s">
        <v>3098</v>
      </c>
      <c r="D485" t="s">
        <v>3165</v>
      </c>
      <c r="E485" t="s">
        <v>3175</v>
      </c>
      <c r="F485" t="s">
        <v>3180</v>
      </c>
      <c r="G485" t="s">
        <v>1109</v>
      </c>
      <c r="H485" s="28"/>
      <c r="J485">
        <v>8</v>
      </c>
      <c r="K485" t="s">
        <v>3098</v>
      </c>
      <c r="L485" t="s">
        <v>3281</v>
      </c>
      <c r="M485" t="s">
        <v>3202</v>
      </c>
      <c r="O485" t="s">
        <v>3178</v>
      </c>
      <c r="P485">
        <f t="shared" si="14"/>
        <v>45321</v>
      </c>
      <c r="Q485">
        <f>--(COUNTIF($A$2:A485,A485)=1)</f>
        <v>1</v>
      </c>
      <c r="R485" t="str">
        <f t="shared" si="15"/>
        <v/>
      </c>
    </row>
    <row r="486" spans="1:18">
      <c r="A486" t="s">
        <v>4200</v>
      </c>
      <c r="B486" t="s">
        <v>1244</v>
      </c>
      <c r="C486" t="s">
        <v>4201</v>
      </c>
      <c r="D486" t="s">
        <v>3165</v>
      </c>
      <c r="E486" t="s">
        <v>3166</v>
      </c>
      <c r="F486" t="s">
        <v>3167</v>
      </c>
      <c r="G486" t="s">
        <v>3322</v>
      </c>
      <c r="H486" s="28">
        <v>44989</v>
      </c>
      <c r="I486">
        <v>73.790000000000006</v>
      </c>
      <c r="J486">
        <v>24</v>
      </c>
      <c r="K486" t="s">
        <v>3123</v>
      </c>
      <c r="L486" t="s">
        <v>3318</v>
      </c>
      <c r="M486" t="s">
        <v>3188</v>
      </c>
      <c r="N486">
        <v>4.5999999999999996</v>
      </c>
      <c r="O486" t="s">
        <v>3170</v>
      </c>
      <c r="P486">
        <f t="shared" si="14"/>
        <v>44986</v>
      </c>
      <c r="Q486">
        <f>--(COUNTIF($A$2:A486,A486)=1)</f>
        <v>1</v>
      </c>
      <c r="R486">
        <f t="shared" si="15"/>
        <v>73.790000000000006</v>
      </c>
    </row>
    <row r="487" spans="1:18">
      <c r="A487" t="s">
        <v>4202</v>
      </c>
      <c r="B487" t="s">
        <v>4165</v>
      </c>
      <c r="C487" t="s">
        <v>4203</v>
      </c>
      <c r="D487" t="s">
        <v>3196</v>
      </c>
      <c r="E487" t="s">
        <v>3194</v>
      </c>
      <c r="F487" t="s">
        <v>3180</v>
      </c>
      <c r="G487" t="s">
        <v>4204</v>
      </c>
      <c r="H487" s="28"/>
      <c r="J487">
        <v>72</v>
      </c>
      <c r="K487" t="s">
        <v>3098</v>
      </c>
      <c r="L487" t="s">
        <v>3302</v>
      </c>
      <c r="M487" t="s">
        <v>3202</v>
      </c>
      <c r="O487" t="s">
        <v>3170</v>
      </c>
      <c r="P487">
        <f t="shared" si="14"/>
        <v>45169</v>
      </c>
      <c r="Q487">
        <f>--(COUNTIF($A$2:A487,A487)=1)</f>
        <v>1</v>
      </c>
      <c r="R487" t="str">
        <f t="shared" si="15"/>
        <v/>
      </c>
    </row>
    <row r="488" spans="1:18">
      <c r="A488" t="s">
        <v>4205</v>
      </c>
      <c r="B488" t="s">
        <v>651</v>
      </c>
      <c r="C488" t="s">
        <v>4206</v>
      </c>
      <c r="D488" t="s">
        <v>3196</v>
      </c>
      <c r="E488" t="s">
        <v>3194</v>
      </c>
      <c r="F488" t="s">
        <v>3167</v>
      </c>
      <c r="G488" t="s">
        <v>4207</v>
      </c>
      <c r="H488" s="28">
        <v>45525</v>
      </c>
      <c r="I488">
        <v>106.49</v>
      </c>
      <c r="J488">
        <v>72</v>
      </c>
      <c r="K488" t="s">
        <v>3123</v>
      </c>
      <c r="L488" t="s">
        <v>3302</v>
      </c>
      <c r="M488" t="s">
        <v>3188</v>
      </c>
      <c r="N488">
        <v>3.7</v>
      </c>
      <c r="O488" t="s">
        <v>3170</v>
      </c>
      <c r="P488">
        <f t="shared" si="14"/>
        <v>45521</v>
      </c>
      <c r="Q488">
        <f>--(COUNTIF($A$2:A488,A488)=1)</f>
        <v>1</v>
      </c>
      <c r="R488">
        <f t="shared" si="15"/>
        <v>106.49</v>
      </c>
    </row>
    <row r="489" spans="1:18">
      <c r="A489" t="s">
        <v>4208</v>
      </c>
      <c r="B489" t="s">
        <v>1244</v>
      </c>
      <c r="C489" t="s">
        <v>4209</v>
      </c>
      <c r="D489" t="s">
        <v>3227</v>
      </c>
      <c r="E489" t="s">
        <v>3175</v>
      </c>
      <c r="F489" t="s">
        <v>3167</v>
      </c>
      <c r="G489" t="s">
        <v>2108</v>
      </c>
      <c r="H489" s="28">
        <v>45392</v>
      </c>
      <c r="I489">
        <v>23.92</v>
      </c>
      <c r="J489">
        <v>8</v>
      </c>
      <c r="K489" t="s">
        <v>3123</v>
      </c>
      <c r="L489" t="s">
        <v>3271</v>
      </c>
      <c r="M489" t="s">
        <v>3202</v>
      </c>
      <c r="N489">
        <v>2</v>
      </c>
      <c r="O489" t="s">
        <v>3170</v>
      </c>
      <c r="P489">
        <f t="shared" si="14"/>
        <v>45392</v>
      </c>
      <c r="Q489">
        <f>--(COUNTIF($A$2:A489,A489)=1)</f>
        <v>1</v>
      </c>
      <c r="R489">
        <f t="shared" si="15"/>
        <v>23.92</v>
      </c>
    </row>
    <row r="490" spans="1:18">
      <c r="A490" t="s">
        <v>4210</v>
      </c>
      <c r="B490" t="s">
        <v>875</v>
      </c>
      <c r="C490" t="s">
        <v>4211</v>
      </c>
      <c r="D490" t="s">
        <v>3240</v>
      </c>
      <c r="E490" t="s">
        <v>3175</v>
      </c>
      <c r="F490" t="s">
        <v>3167</v>
      </c>
      <c r="G490" t="s">
        <v>1683</v>
      </c>
      <c r="H490" s="28">
        <v>45626</v>
      </c>
      <c r="I490">
        <v>27.35</v>
      </c>
      <c r="J490">
        <v>8</v>
      </c>
      <c r="K490" t="s">
        <v>3123</v>
      </c>
      <c r="L490" t="s">
        <v>3225</v>
      </c>
      <c r="M490" t="s">
        <v>3188</v>
      </c>
      <c r="N490">
        <v>2</v>
      </c>
      <c r="O490" t="s">
        <v>3123</v>
      </c>
      <c r="P490">
        <f t="shared" si="14"/>
        <v>45625</v>
      </c>
      <c r="Q490">
        <f>--(COUNTIF($A$2:A490,A490)=1)</f>
        <v>1</v>
      </c>
      <c r="R490">
        <f t="shared" si="15"/>
        <v>27.35</v>
      </c>
    </row>
    <row r="491" spans="1:18">
      <c r="A491" t="s">
        <v>4212</v>
      </c>
      <c r="B491" t="s">
        <v>1513</v>
      </c>
      <c r="C491" t="s">
        <v>4213</v>
      </c>
      <c r="D491" t="s">
        <v>3200</v>
      </c>
      <c r="E491" t="s">
        <v>3175</v>
      </c>
      <c r="F491" t="s">
        <v>3220</v>
      </c>
      <c r="G491" t="s">
        <v>1702</v>
      </c>
      <c r="H491" s="28">
        <v>45667</v>
      </c>
      <c r="I491">
        <v>6.48</v>
      </c>
      <c r="J491">
        <v>8</v>
      </c>
      <c r="K491" t="s">
        <v>3124</v>
      </c>
      <c r="L491" t="s">
        <v>3307</v>
      </c>
      <c r="M491" t="s">
        <v>3169</v>
      </c>
      <c r="O491" t="s">
        <v>3123</v>
      </c>
      <c r="P491">
        <f t="shared" si="14"/>
        <v>45667</v>
      </c>
      <c r="Q491">
        <f>--(COUNTIF($A$2:A491,A491)=1)</f>
        <v>1</v>
      </c>
      <c r="R491">
        <f t="shared" si="15"/>
        <v>6.48</v>
      </c>
    </row>
    <row r="492" spans="1:18">
      <c r="A492" t="s">
        <v>4214</v>
      </c>
      <c r="B492" t="s">
        <v>4215</v>
      </c>
      <c r="C492" t="s">
        <v>4216</v>
      </c>
      <c r="D492" t="s">
        <v>3240</v>
      </c>
      <c r="E492" t="s">
        <v>3166</v>
      </c>
      <c r="F492" t="s">
        <v>3180</v>
      </c>
      <c r="G492" t="s">
        <v>1688</v>
      </c>
      <c r="H492" s="28"/>
      <c r="J492">
        <v>24</v>
      </c>
      <c r="K492" t="s">
        <v>3098</v>
      </c>
      <c r="L492" t="s">
        <v>3351</v>
      </c>
      <c r="M492" t="s">
        <v>3188</v>
      </c>
      <c r="O492" t="s">
        <v>3170</v>
      </c>
      <c r="P492">
        <f t="shared" si="14"/>
        <v>45345</v>
      </c>
      <c r="Q492">
        <f>--(COUNTIF($A$2:A492,A492)=1)</f>
        <v>1</v>
      </c>
      <c r="R492" t="str">
        <f t="shared" si="15"/>
        <v/>
      </c>
    </row>
    <row r="493" spans="1:18">
      <c r="A493" t="s">
        <v>4217</v>
      </c>
      <c r="B493" t="s">
        <v>84</v>
      </c>
      <c r="C493" t="s">
        <v>3098</v>
      </c>
      <c r="D493" t="s">
        <v>3227</v>
      </c>
      <c r="E493" t="s">
        <v>3166</v>
      </c>
      <c r="F493" t="s">
        <v>3220</v>
      </c>
      <c r="G493" t="s">
        <v>4218</v>
      </c>
      <c r="H493" s="28">
        <v>44873</v>
      </c>
      <c r="I493">
        <v>19.670000000000002</v>
      </c>
      <c r="J493">
        <v>24</v>
      </c>
      <c r="K493" t="s">
        <v>3124</v>
      </c>
      <c r="L493" t="s">
        <v>3187</v>
      </c>
      <c r="M493" t="s">
        <v>3188</v>
      </c>
      <c r="O493" t="s">
        <v>3213</v>
      </c>
      <c r="P493">
        <f t="shared" si="14"/>
        <v>44873</v>
      </c>
      <c r="Q493">
        <f>--(COUNTIF($A$2:A493,A493)=1)</f>
        <v>1</v>
      </c>
      <c r="R493">
        <f t="shared" si="15"/>
        <v>19.670000000000002</v>
      </c>
    </row>
    <row r="494" spans="1:18">
      <c r="A494" t="s">
        <v>4219</v>
      </c>
      <c r="B494" t="s">
        <v>4220</v>
      </c>
      <c r="C494" t="s">
        <v>3493</v>
      </c>
      <c r="D494" t="s">
        <v>3174</v>
      </c>
      <c r="E494" t="s">
        <v>3194</v>
      </c>
      <c r="F494" t="s">
        <v>3228</v>
      </c>
      <c r="G494" t="s">
        <v>2522</v>
      </c>
      <c r="H494" s="28"/>
      <c r="J494">
        <v>72</v>
      </c>
      <c r="K494" t="s">
        <v>3098</v>
      </c>
      <c r="L494" t="s">
        <v>3318</v>
      </c>
      <c r="M494" t="s">
        <v>3169</v>
      </c>
      <c r="O494" t="s">
        <v>3260</v>
      </c>
      <c r="P494">
        <f t="shared" si="14"/>
        <v>44919</v>
      </c>
      <c r="Q494">
        <f>--(COUNTIF($A$2:A494,A494)=1)</f>
        <v>1</v>
      </c>
      <c r="R494" t="str">
        <f t="shared" si="15"/>
        <v/>
      </c>
    </row>
    <row r="495" spans="1:18">
      <c r="A495" t="s">
        <v>4221</v>
      </c>
      <c r="B495" t="s">
        <v>779</v>
      </c>
      <c r="C495" t="s">
        <v>3098</v>
      </c>
      <c r="D495" t="s">
        <v>3196</v>
      </c>
      <c r="E495" t="s">
        <v>3194</v>
      </c>
      <c r="F495" t="s">
        <v>3180</v>
      </c>
      <c r="G495" t="s">
        <v>1942</v>
      </c>
      <c r="H495" s="28"/>
      <c r="J495">
        <v>72</v>
      </c>
      <c r="K495" t="s">
        <v>3098</v>
      </c>
      <c r="L495" t="s">
        <v>3181</v>
      </c>
      <c r="M495" t="s">
        <v>3169</v>
      </c>
      <c r="O495" t="s">
        <v>3124</v>
      </c>
      <c r="P495">
        <f t="shared" si="14"/>
        <v>45397</v>
      </c>
      <c r="Q495">
        <f>--(COUNTIF($A$2:A495,A495)=1)</f>
        <v>1</v>
      </c>
      <c r="R495" t="str">
        <f t="shared" si="15"/>
        <v/>
      </c>
    </row>
    <row r="496" spans="1:18">
      <c r="A496" t="s">
        <v>4222</v>
      </c>
      <c r="B496" t="s">
        <v>3246</v>
      </c>
      <c r="C496" t="s">
        <v>3098</v>
      </c>
      <c r="D496" t="s">
        <v>3227</v>
      </c>
      <c r="E496" t="s">
        <v>3194</v>
      </c>
      <c r="F496" t="s">
        <v>3180</v>
      </c>
      <c r="G496" t="s">
        <v>1262</v>
      </c>
      <c r="H496" s="28"/>
      <c r="J496">
        <v>72</v>
      </c>
      <c r="K496" t="s">
        <v>3098</v>
      </c>
      <c r="L496" t="s">
        <v>3218</v>
      </c>
      <c r="M496" t="s">
        <v>3207</v>
      </c>
      <c r="O496" t="s">
        <v>3213</v>
      </c>
      <c r="P496">
        <f t="shared" si="14"/>
        <v>45610</v>
      </c>
      <c r="Q496">
        <f>--(COUNTIF($A$2:A496,A496)=1)</f>
        <v>1</v>
      </c>
      <c r="R496" t="str">
        <f t="shared" si="15"/>
        <v/>
      </c>
    </row>
    <row r="497" spans="1:18">
      <c r="A497" t="s">
        <v>4223</v>
      </c>
      <c r="B497" t="s">
        <v>4224</v>
      </c>
      <c r="C497" t="s">
        <v>3098</v>
      </c>
      <c r="D497" t="s">
        <v>3251</v>
      </c>
      <c r="E497" t="s">
        <v>3166</v>
      </c>
      <c r="F497" t="s">
        <v>3167</v>
      </c>
      <c r="G497" t="s">
        <v>2429</v>
      </c>
      <c r="H497" s="28">
        <v>44726</v>
      </c>
      <c r="I497">
        <v>49.83</v>
      </c>
      <c r="J497">
        <v>24</v>
      </c>
      <c r="K497" t="s">
        <v>3123</v>
      </c>
      <c r="L497" t="s">
        <v>3248</v>
      </c>
      <c r="M497" t="s">
        <v>3207</v>
      </c>
      <c r="N497">
        <v>3</v>
      </c>
      <c r="O497" t="s">
        <v>3170</v>
      </c>
      <c r="P497">
        <f t="shared" si="14"/>
        <v>44724</v>
      </c>
      <c r="Q497">
        <f>--(COUNTIF($A$2:A497,A497)=1)</f>
        <v>1</v>
      </c>
      <c r="R497">
        <f t="shared" si="15"/>
        <v>49.83</v>
      </c>
    </row>
    <row r="498" spans="1:18">
      <c r="A498" t="s">
        <v>4225</v>
      </c>
      <c r="B498" t="s">
        <v>363</v>
      </c>
      <c r="C498" t="s">
        <v>4226</v>
      </c>
      <c r="D498" t="s">
        <v>3196</v>
      </c>
      <c r="E498" t="s">
        <v>3166</v>
      </c>
      <c r="F498" t="s">
        <v>3167</v>
      </c>
      <c r="G498" t="s">
        <v>1084</v>
      </c>
      <c r="H498" s="28">
        <v>44672</v>
      </c>
      <c r="I498">
        <v>0.6</v>
      </c>
      <c r="J498">
        <v>24</v>
      </c>
      <c r="K498" t="s">
        <v>3124</v>
      </c>
      <c r="L498" t="s">
        <v>3354</v>
      </c>
      <c r="M498" t="s">
        <v>3177</v>
      </c>
      <c r="N498">
        <v>4.2</v>
      </c>
      <c r="O498" t="s">
        <v>3178</v>
      </c>
      <c r="P498">
        <f t="shared" si="14"/>
        <v>44672</v>
      </c>
      <c r="Q498">
        <f>--(COUNTIF($A$2:A498,A498)=1)</f>
        <v>1</v>
      </c>
      <c r="R498">
        <f t="shared" si="15"/>
        <v>0.6</v>
      </c>
    </row>
    <row r="499" spans="1:18">
      <c r="A499" t="s">
        <v>4227</v>
      </c>
      <c r="B499" t="s">
        <v>1304</v>
      </c>
      <c r="C499" t="s">
        <v>3098</v>
      </c>
      <c r="D499" t="s">
        <v>3237</v>
      </c>
      <c r="E499" t="s">
        <v>3166</v>
      </c>
      <c r="F499" t="s">
        <v>3180</v>
      </c>
      <c r="G499" t="s">
        <v>3580</v>
      </c>
      <c r="H499" s="28"/>
      <c r="J499">
        <v>24</v>
      </c>
      <c r="K499" t="s">
        <v>3098</v>
      </c>
      <c r="L499" t="s">
        <v>3244</v>
      </c>
      <c r="M499" t="s">
        <v>3202</v>
      </c>
      <c r="O499" t="s">
        <v>3123</v>
      </c>
      <c r="P499">
        <f t="shared" si="14"/>
        <v>45056</v>
      </c>
      <c r="Q499">
        <f>--(COUNTIF($A$2:A499,A499)=1)</f>
        <v>1</v>
      </c>
      <c r="R499" t="str">
        <f t="shared" si="15"/>
        <v/>
      </c>
    </row>
    <row r="500" spans="1:18">
      <c r="A500" t="s">
        <v>4228</v>
      </c>
      <c r="B500" t="s">
        <v>833</v>
      </c>
      <c r="C500" t="s">
        <v>4229</v>
      </c>
      <c r="D500" t="s">
        <v>3251</v>
      </c>
      <c r="E500" t="s">
        <v>3175</v>
      </c>
      <c r="F500" t="s">
        <v>3180</v>
      </c>
      <c r="G500" t="s">
        <v>819</v>
      </c>
      <c r="H500" s="28"/>
      <c r="J500">
        <v>8</v>
      </c>
      <c r="K500" t="s">
        <v>3098</v>
      </c>
      <c r="L500" t="s">
        <v>3181</v>
      </c>
      <c r="M500" t="s">
        <v>3169</v>
      </c>
      <c r="O500" t="s">
        <v>3182</v>
      </c>
      <c r="P500">
        <f t="shared" si="14"/>
        <v>45341</v>
      </c>
      <c r="Q500">
        <f>--(COUNTIF($A$2:A500,A500)=1)</f>
        <v>1</v>
      </c>
      <c r="R500" t="str">
        <f t="shared" si="15"/>
        <v/>
      </c>
    </row>
    <row r="501" spans="1:18">
      <c r="A501" t="s">
        <v>4230</v>
      </c>
      <c r="B501" t="s">
        <v>4231</v>
      </c>
      <c r="C501" t="s">
        <v>3098</v>
      </c>
      <c r="D501" t="s">
        <v>3240</v>
      </c>
      <c r="E501" t="s">
        <v>3175</v>
      </c>
      <c r="F501" t="s">
        <v>3167</v>
      </c>
      <c r="G501" t="s">
        <v>2427</v>
      </c>
      <c r="H501" s="28">
        <v>45045</v>
      </c>
      <c r="I501">
        <v>3.34</v>
      </c>
      <c r="J501">
        <v>8</v>
      </c>
      <c r="K501" t="s">
        <v>3124</v>
      </c>
      <c r="L501" t="s">
        <v>3216</v>
      </c>
      <c r="M501" t="s">
        <v>3188</v>
      </c>
      <c r="N501">
        <v>1.3</v>
      </c>
      <c r="O501" t="s">
        <v>3170</v>
      </c>
      <c r="P501">
        <f t="shared" si="14"/>
        <v>45045</v>
      </c>
      <c r="Q501">
        <f>--(COUNTIF($A$2:A501,A501)=1)</f>
        <v>1</v>
      </c>
      <c r="R501">
        <f t="shared" si="15"/>
        <v>3.34</v>
      </c>
    </row>
    <row r="502" spans="1:18">
      <c r="A502" t="s">
        <v>4232</v>
      </c>
      <c r="B502" t="s">
        <v>4233</v>
      </c>
      <c r="C502" t="s">
        <v>3098</v>
      </c>
      <c r="D502" t="s">
        <v>3185</v>
      </c>
      <c r="E502" t="s">
        <v>3194</v>
      </c>
      <c r="F502" t="s">
        <v>3167</v>
      </c>
      <c r="G502" t="s">
        <v>4234</v>
      </c>
      <c r="H502" s="28">
        <v>45361</v>
      </c>
      <c r="I502">
        <v>246.57</v>
      </c>
      <c r="J502">
        <v>72</v>
      </c>
      <c r="K502" t="s">
        <v>3123</v>
      </c>
      <c r="L502" t="s">
        <v>3206</v>
      </c>
      <c r="M502" t="s">
        <v>3207</v>
      </c>
      <c r="N502">
        <v>2</v>
      </c>
      <c r="O502" t="s">
        <v>3123</v>
      </c>
      <c r="P502">
        <f t="shared" si="14"/>
        <v>45351</v>
      </c>
      <c r="Q502">
        <f>--(COUNTIF($A$2:A502,A502)=1)</f>
        <v>1</v>
      </c>
      <c r="R502">
        <f t="shared" si="15"/>
        <v>246.57</v>
      </c>
    </row>
    <row r="503" spans="1:18">
      <c r="A503" t="s">
        <v>4235</v>
      </c>
      <c r="B503" t="s">
        <v>2153</v>
      </c>
      <c r="C503" t="s">
        <v>3098</v>
      </c>
      <c r="D503" t="s">
        <v>3174</v>
      </c>
      <c r="E503" t="s">
        <v>3166</v>
      </c>
      <c r="F503" t="s">
        <v>3180</v>
      </c>
      <c r="G503" t="s">
        <v>382</v>
      </c>
      <c r="H503" s="28"/>
      <c r="J503">
        <v>24</v>
      </c>
      <c r="K503" t="s">
        <v>3098</v>
      </c>
      <c r="L503" t="s">
        <v>3212</v>
      </c>
      <c r="M503" t="s">
        <v>3207</v>
      </c>
      <c r="O503" t="s">
        <v>3170</v>
      </c>
      <c r="P503">
        <f t="shared" si="14"/>
        <v>45589</v>
      </c>
      <c r="Q503">
        <f>--(COUNTIF($A$2:A503,A503)=1)</f>
        <v>1</v>
      </c>
      <c r="R503" t="str">
        <f t="shared" si="15"/>
        <v/>
      </c>
    </row>
    <row r="504" spans="1:18">
      <c r="A504" t="s">
        <v>4236</v>
      </c>
      <c r="B504" t="s">
        <v>4237</v>
      </c>
      <c r="C504" t="s">
        <v>4238</v>
      </c>
      <c r="D504" t="s">
        <v>3196</v>
      </c>
      <c r="E504" t="s">
        <v>3166</v>
      </c>
      <c r="F504" t="s">
        <v>3228</v>
      </c>
      <c r="G504" t="s">
        <v>2774</v>
      </c>
      <c r="H504" s="28"/>
      <c r="J504">
        <v>24</v>
      </c>
      <c r="K504" t="s">
        <v>3098</v>
      </c>
      <c r="L504" t="s">
        <v>3354</v>
      </c>
      <c r="M504" t="s">
        <v>3202</v>
      </c>
      <c r="O504" t="s">
        <v>3170</v>
      </c>
      <c r="P504">
        <f t="shared" si="14"/>
        <v>45457</v>
      </c>
      <c r="Q504">
        <f>--(COUNTIF($A$2:A504,A504)=1)</f>
        <v>1</v>
      </c>
      <c r="R504" t="str">
        <f t="shared" si="15"/>
        <v/>
      </c>
    </row>
    <row r="505" spans="1:18">
      <c r="A505" t="s">
        <v>4239</v>
      </c>
      <c r="B505" t="s">
        <v>4240</v>
      </c>
      <c r="C505" t="s">
        <v>3098</v>
      </c>
      <c r="D505" t="s">
        <v>3251</v>
      </c>
      <c r="E505" t="s">
        <v>3194</v>
      </c>
      <c r="F505" t="s">
        <v>3167</v>
      </c>
      <c r="G505" t="s">
        <v>998</v>
      </c>
      <c r="H505" s="28">
        <v>45605</v>
      </c>
      <c r="I505">
        <v>14.11</v>
      </c>
      <c r="J505">
        <v>72</v>
      </c>
      <c r="K505" t="s">
        <v>3124</v>
      </c>
      <c r="L505" t="s">
        <v>3209</v>
      </c>
      <c r="M505" t="s">
        <v>3202</v>
      </c>
      <c r="N505">
        <v>1.5</v>
      </c>
      <c r="O505" t="s">
        <v>3189</v>
      </c>
      <c r="P505">
        <f t="shared" si="14"/>
        <v>45605</v>
      </c>
      <c r="Q505">
        <f>--(COUNTIF($A$2:A505,A505)=1)</f>
        <v>1</v>
      </c>
      <c r="R505">
        <f t="shared" si="15"/>
        <v>14.11</v>
      </c>
    </row>
    <row r="506" spans="1:18">
      <c r="A506" t="s">
        <v>4241</v>
      </c>
      <c r="B506" t="s">
        <v>1517</v>
      </c>
      <c r="C506" t="s">
        <v>4242</v>
      </c>
      <c r="D506" t="s">
        <v>3185</v>
      </c>
      <c r="E506" t="s">
        <v>3166</v>
      </c>
      <c r="F506" t="s">
        <v>3180</v>
      </c>
      <c r="G506" t="s">
        <v>1368</v>
      </c>
      <c r="H506" s="28"/>
      <c r="J506">
        <v>24</v>
      </c>
      <c r="K506" t="s">
        <v>3098</v>
      </c>
      <c r="L506" t="s">
        <v>3398</v>
      </c>
      <c r="M506" t="s">
        <v>3177</v>
      </c>
      <c r="O506" t="s">
        <v>3123</v>
      </c>
      <c r="P506">
        <f t="shared" si="14"/>
        <v>45489</v>
      </c>
      <c r="Q506">
        <f>--(COUNTIF($A$2:A506,A506)=1)</f>
        <v>1</v>
      </c>
      <c r="R506" t="str">
        <f t="shared" si="15"/>
        <v/>
      </c>
    </row>
    <row r="507" spans="1:18">
      <c r="A507" t="s">
        <v>4243</v>
      </c>
      <c r="B507" t="s">
        <v>2398</v>
      </c>
      <c r="C507" t="s">
        <v>4146</v>
      </c>
      <c r="D507" t="s">
        <v>3237</v>
      </c>
      <c r="E507" t="s">
        <v>3194</v>
      </c>
      <c r="F507" t="s">
        <v>3167</v>
      </c>
      <c r="G507" t="s">
        <v>392</v>
      </c>
      <c r="H507" s="28">
        <v>44629</v>
      </c>
      <c r="I507">
        <v>196.59</v>
      </c>
      <c r="J507">
        <v>72</v>
      </c>
      <c r="K507" t="s">
        <v>3123</v>
      </c>
      <c r="L507" t="s">
        <v>3181</v>
      </c>
      <c r="M507" t="s">
        <v>3207</v>
      </c>
      <c r="O507" t="s">
        <v>3178</v>
      </c>
      <c r="P507">
        <f t="shared" si="14"/>
        <v>44621</v>
      </c>
      <c r="Q507">
        <f>--(COUNTIF($A$2:A507,A507)=1)</f>
        <v>1</v>
      </c>
      <c r="R507">
        <f t="shared" si="15"/>
        <v>196.59</v>
      </c>
    </row>
    <row r="508" spans="1:18">
      <c r="A508" t="s">
        <v>4244</v>
      </c>
      <c r="B508" t="s">
        <v>4245</v>
      </c>
      <c r="C508" t="s">
        <v>4246</v>
      </c>
      <c r="D508" t="s">
        <v>3240</v>
      </c>
      <c r="E508" t="s">
        <v>3166</v>
      </c>
      <c r="F508" t="s">
        <v>3167</v>
      </c>
      <c r="G508" t="s">
        <v>1673</v>
      </c>
      <c r="H508" s="28">
        <v>45644</v>
      </c>
      <c r="I508">
        <v>82.47</v>
      </c>
      <c r="J508">
        <v>24</v>
      </c>
      <c r="K508" t="s">
        <v>3123</v>
      </c>
      <c r="L508" t="s">
        <v>3098</v>
      </c>
      <c r="M508" t="s">
        <v>3177</v>
      </c>
      <c r="N508">
        <v>1.3</v>
      </c>
      <c r="O508" t="s">
        <v>3182</v>
      </c>
      <c r="P508">
        <f t="shared" si="14"/>
        <v>45641</v>
      </c>
      <c r="Q508">
        <f>--(COUNTIF($A$2:A508,A508)=1)</f>
        <v>1</v>
      </c>
      <c r="R508">
        <f t="shared" si="15"/>
        <v>82.47</v>
      </c>
    </row>
    <row r="509" spans="1:18">
      <c r="A509" t="s">
        <v>4247</v>
      </c>
      <c r="B509" t="s">
        <v>4248</v>
      </c>
      <c r="C509" t="s">
        <v>3098</v>
      </c>
      <c r="D509" t="s">
        <v>3251</v>
      </c>
      <c r="E509" t="s">
        <v>3166</v>
      </c>
      <c r="F509" t="s">
        <v>3167</v>
      </c>
      <c r="G509" t="s">
        <v>4249</v>
      </c>
      <c r="H509" s="28">
        <v>45701</v>
      </c>
      <c r="I509">
        <v>38.14</v>
      </c>
      <c r="J509">
        <v>24</v>
      </c>
      <c r="K509" t="s">
        <v>3123</v>
      </c>
      <c r="L509" t="s">
        <v>3192</v>
      </c>
      <c r="M509" t="s">
        <v>3207</v>
      </c>
      <c r="N509">
        <v>2.6</v>
      </c>
      <c r="O509" t="s">
        <v>3123</v>
      </c>
      <c r="P509">
        <f t="shared" si="14"/>
        <v>45700</v>
      </c>
      <c r="Q509">
        <f>--(COUNTIF($A$2:A509,A509)=1)</f>
        <v>1</v>
      </c>
      <c r="R509">
        <f t="shared" si="15"/>
        <v>38.14</v>
      </c>
    </row>
    <row r="510" spans="1:18">
      <c r="A510" t="s">
        <v>4250</v>
      </c>
      <c r="B510" t="s">
        <v>4251</v>
      </c>
      <c r="C510" t="s">
        <v>3098</v>
      </c>
      <c r="D510" t="s">
        <v>3200</v>
      </c>
      <c r="E510" t="s">
        <v>3175</v>
      </c>
      <c r="F510" t="s">
        <v>3167</v>
      </c>
      <c r="G510" t="s">
        <v>159</v>
      </c>
      <c r="H510" s="28">
        <v>45178</v>
      </c>
      <c r="I510">
        <v>23.06</v>
      </c>
      <c r="J510">
        <v>8</v>
      </c>
      <c r="K510" t="s">
        <v>3123</v>
      </c>
      <c r="L510" t="s">
        <v>3231</v>
      </c>
      <c r="M510" t="s">
        <v>3207</v>
      </c>
      <c r="N510">
        <v>2.9</v>
      </c>
      <c r="O510" t="s">
        <v>3170</v>
      </c>
      <c r="P510">
        <f t="shared" si="14"/>
        <v>45178</v>
      </c>
      <c r="Q510">
        <f>--(COUNTIF($A$2:A510,A510)=1)</f>
        <v>1</v>
      </c>
      <c r="R510">
        <f t="shared" si="15"/>
        <v>23.06</v>
      </c>
    </row>
    <row r="511" spans="1:18">
      <c r="A511" t="s">
        <v>4252</v>
      </c>
      <c r="B511" t="s">
        <v>556</v>
      </c>
      <c r="C511" t="s">
        <v>3098</v>
      </c>
      <c r="D511" t="s">
        <v>3240</v>
      </c>
      <c r="E511" t="s">
        <v>3194</v>
      </c>
      <c r="F511" t="s">
        <v>3220</v>
      </c>
      <c r="G511" t="s">
        <v>4253</v>
      </c>
      <c r="H511" s="28">
        <v>45477</v>
      </c>
      <c r="I511">
        <v>132.6</v>
      </c>
      <c r="J511">
        <v>72</v>
      </c>
      <c r="K511" t="s">
        <v>3123</v>
      </c>
      <c r="L511" t="s">
        <v>3248</v>
      </c>
      <c r="M511" t="s">
        <v>3207</v>
      </c>
      <c r="N511">
        <v>2.7</v>
      </c>
      <c r="O511" t="s">
        <v>3170</v>
      </c>
      <c r="P511">
        <f t="shared" si="14"/>
        <v>45472</v>
      </c>
      <c r="Q511">
        <f>--(COUNTIF($A$2:A511,A511)=1)</f>
        <v>1</v>
      </c>
      <c r="R511">
        <f t="shared" si="15"/>
        <v>132.6</v>
      </c>
    </row>
    <row r="512" spans="1:18">
      <c r="A512" t="s">
        <v>4254</v>
      </c>
      <c r="B512" t="s">
        <v>381</v>
      </c>
      <c r="C512" t="s">
        <v>4255</v>
      </c>
      <c r="D512" t="s">
        <v>3196</v>
      </c>
      <c r="E512" t="s">
        <v>3166</v>
      </c>
      <c r="F512" t="s">
        <v>3167</v>
      </c>
      <c r="G512" t="s">
        <v>1109</v>
      </c>
      <c r="H512" s="28">
        <v>45323</v>
      </c>
      <c r="I512">
        <v>62.46</v>
      </c>
      <c r="J512">
        <v>24</v>
      </c>
      <c r="K512" t="s">
        <v>3123</v>
      </c>
      <c r="L512" t="s">
        <v>3281</v>
      </c>
      <c r="M512" t="s">
        <v>3169</v>
      </c>
      <c r="N512">
        <v>1.5</v>
      </c>
      <c r="O512" t="s">
        <v>3213</v>
      </c>
      <c r="P512">
        <f t="shared" si="14"/>
        <v>45321</v>
      </c>
      <c r="Q512">
        <f>--(COUNTIF($A$2:A512,A512)=1)</f>
        <v>1</v>
      </c>
      <c r="R512">
        <f t="shared" si="15"/>
        <v>62.46</v>
      </c>
    </row>
    <row r="513" spans="1:18">
      <c r="A513" t="s">
        <v>4256</v>
      </c>
      <c r="B513" t="s">
        <v>1307</v>
      </c>
      <c r="C513" t="s">
        <v>3098</v>
      </c>
      <c r="D513" t="s">
        <v>3185</v>
      </c>
      <c r="E513" t="s">
        <v>3194</v>
      </c>
      <c r="F513" t="s">
        <v>3167</v>
      </c>
      <c r="G513" t="s">
        <v>320</v>
      </c>
      <c r="H513" s="28">
        <v>44746</v>
      </c>
      <c r="I513">
        <v>215.87</v>
      </c>
      <c r="J513">
        <v>72</v>
      </c>
      <c r="K513" t="s">
        <v>3123</v>
      </c>
      <c r="L513" t="s">
        <v>3168</v>
      </c>
      <c r="M513" t="s">
        <v>3207</v>
      </c>
      <c r="N513">
        <v>3.1</v>
      </c>
      <c r="O513" t="s">
        <v>3170</v>
      </c>
      <c r="P513">
        <f t="shared" si="14"/>
        <v>44738</v>
      </c>
      <c r="Q513">
        <f>--(COUNTIF($A$2:A513,A513)=1)</f>
        <v>1</v>
      </c>
      <c r="R513">
        <f t="shared" si="15"/>
        <v>215.87</v>
      </c>
    </row>
    <row r="514" spans="1:18">
      <c r="A514" t="s">
        <v>4257</v>
      </c>
      <c r="B514" t="s">
        <v>2316</v>
      </c>
      <c r="C514" t="s">
        <v>4258</v>
      </c>
      <c r="D514" t="s">
        <v>3200</v>
      </c>
      <c r="E514" t="s">
        <v>3175</v>
      </c>
      <c r="F514" t="s">
        <v>3180</v>
      </c>
      <c r="G514" t="s">
        <v>4259</v>
      </c>
      <c r="H514" s="28"/>
      <c r="J514">
        <v>8</v>
      </c>
      <c r="K514" t="s">
        <v>3098</v>
      </c>
      <c r="L514" t="s">
        <v>3231</v>
      </c>
      <c r="M514" t="s">
        <v>3169</v>
      </c>
      <c r="O514" t="s">
        <v>3123</v>
      </c>
      <c r="P514">
        <f t="shared" ref="P514:P577" si="16">IFERROR(DATEVALUE(G514),IFERROR(DATE(RIGHT(G514,4),MID(G514,4,2),LEFT(G514,2)),""))</f>
        <v>44726</v>
      </c>
      <c r="Q514">
        <f>--(COUNTIF($A$2:A514,A514)=1)</f>
        <v>1</v>
      </c>
      <c r="R514" t="str">
        <f t="shared" ref="R514:R577" si="17">IF(AND(Q514=1,I514&lt;&gt;"",ISNUMBER(I514),I514&gt;=0),I514,"")</f>
        <v/>
      </c>
    </row>
    <row r="515" spans="1:18">
      <c r="A515" t="s">
        <v>4260</v>
      </c>
      <c r="B515" t="s">
        <v>4261</v>
      </c>
      <c r="C515" t="s">
        <v>4262</v>
      </c>
      <c r="D515" t="s">
        <v>3240</v>
      </c>
      <c r="E515" t="s">
        <v>3166</v>
      </c>
      <c r="F515" t="s">
        <v>3220</v>
      </c>
      <c r="G515" t="s">
        <v>3044</v>
      </c>
      <c r="H515" s="28">
        <v>45210</v>
      </c>
      <c r="I515">
        <v>65.87</v>
      </c>
      <c r="J515">
        <v>24</v>
      </c>
      <c r="K515" t="s">
        <v>3123</v>
      </c>
      <c r="L515" t="s">
        <v>3265</v>
      </c>
      <c r="M515" t="s">
        <v>3188</v>
      </c>
      <c r="N515">
        <v>2.7</v>
      </c>
      <c r="O515" t="s">
        <v>3260</v>
      </c>
      <c r="P515">
        <f t="shared" si="16"/>
        <v>45208</v>
      </c>
      <c r="Q515">
        <f>--(COUNTIF($A$2:A515,A515)=1)</f>
        <v>1</v>
      </c>
      <c r="R515">
        <f t="shared" si="17"/>
        <v>65.87</v>
      </c>
    </row>
    <row r="516" spans="1:18">
      <c r="A516" t="s">
        <v>4263</v>
      </c>
      <c r="B516" t="s">
        <v>2330</v>
      </c>
      <c r="C516" t="s">
        <v>4264</v>
      </c>
      <c r="D516" t="s">
        <v>3174</v>
      </c>
      <c r="E516" t="s">
        <v>3166</v>
      </c>
      <c r="F516" t="s">
        <v>3180</v>
      </c>
      <c r="G516" t="s">
        <v>3601</v>
      </c>
      <c r="H516" s="28"/>
      <c r="J516">
        <v>24</v>
      </c>
      <c r="K516" t="s">
        <v>3098</v>
      </c>
      <c r="L516" t="s">
        <v>3244</v>
      </c>
      <c r="M516" t="s">
        <v>3177</v>
      </c>
      <c r="O516" t="s">
        <v>3170</v>
      </c>
      <c r="P516">
        <f t="shared" si="16"/>
        <v>45146</v>
      </c>
      <c r="Q516">
        <f>--(COUNTIF($A$2:A516,A516)=1)</f>
        <v>1</v>
      </c>
      <c r="R516" t="str">
        <f t="shared" si="17"/>
        <v/>
      </c>
    </row>
    <row r="517" spans="1:18">
      <c r="A517" t="s">
        <v>4265</v>
      </c>
      <c r="B517" t="s">
        <v>318</v>
      </c>
      <c r="C517" t="s">
        <v>4266</v>
      </c>
      <c r="D517" t="s">
        <v>3200</v>
      </c>
      <c r="E517" t="s">
        <v>3166</v>
      </c>
      <c r="F517" t="s">
        <v>3167</v>
      </c>
      <c r="G517" t="s">
        <v>350</v>
      </c>
      <c r="H517" s="28">
        <v>45089</v>
      </c>
      <c r="I517">
        <v>23.21</v>
      </c>
      <c r="J517">
        <v>24</v>
      </c>
      <c r="K517" t="s">
        <v>3124</v>
      </c>
      <c r="L517" t="s">
        <v>3268</v>
      </c>
      <c r="M517" t="s">
        <v>3177</v>
      </c>
      <c r="N517">
        <v>4</v>
      </c>
      <c r="O517" t="s">
        <v>3124</v>
      </c>
      <c r="P517">
        <f t="shared" si="16"/>
        <v>45089</v>
      </c>
      <c r="Q517">
        <f>--(COUNTIF($A$2:A517,A517)=1)</f>
        <v>1</v>
      </c>
      <c r="R517">
        <f t="shared" si="17"/>
        <v>23.21</v>
      </c>
    </row>
    <row r="518" spans="1:18">
      <c r="A518" t="s">
        <v>4267</v>
      </c>
      <c r="B518" t="s">
        <v>995</v>
      </c>
      <c r="C518" t="s">
        <v>3098</v>
      </c>
      <c r="D518" t="s">
        <v>3165</v>
      </c>
      <c r="E518" t="s">
        <v>3166</v>
      </c>
      <c r="F518" t="s">
        <v>3167</v>
      </c>
      <c r="G518" t="s">
        <v>4268</v>
      </c>
      <c r="H518" s="28">
        <v>45111</v>
      </c>
      <c r="I518">
        <v>2.6</v>
      </c>
      <c r="J518">
        <v>24</v>
      </c>
      <c r="K518" t="s">
        <v>3124</v>
      </c>
      <c r="L518" t="s">
        <v>3248</v>
      </c>
      <c r="M518" t="s">
        <v>3177</v>
      </c>
      <c r="N518">
        <v>4.2</v>
      </c>
      <c r="O518" t="s">
        <v>3170</v>
      </c>
      <c r="P518">
        <f t="shared" si="16"/>
        <v>45111</v>
      </c>
      <c r="Q518">
        <f>--(COUNTIF($A$2:A518,A518)=1)</f>
        <v>1</v>
      </c>
      <c r="R518">
        <f t="shared" si="17"/>
        <v>2.6</v>
      </c>
    </row>
    <row r="519" spans="1:18">
      <c r="A519" t="s">
        <v>4269</v>
      </c>
      <c r="B519" t="s">
        <v>2238</v>
      </c>
      <c r="C519" t="s">
        <v>4270</v>
      </c>
      <c r="D519" t="s">
        <v>3227</v>
      </c>
      <c r="E519" t="s">
        <v>3175</v>
      </c>
      <c r="F519" t="s">
        <v>3167</v>
      </c>
      <c r="G519" t="s">
        <v>2727</v>
      </c>
      <c r="H519" s="28">
        <v>45609</v>
      </c>
      <c r="I519">
        <v>7.36</v>
      </c>
      <c r="J519">
        <v>8</v>
      </c>
      <c r="K519" t="s">
        <v>3124</v>
      </c>
      <c r="L519" t="s">
        <v>3212</v>
      </c>
      <c r="M519" t="s">
        <v>3202</v>
      </c>
      <c r="N519">
        <v>1.1000000000000001</v>
      </c>
      <c r="O519" t="s">
        <v>3170</v>
      </c>
      <c r="P519">
        <f t="shared" si="16"/>
        <v>45609</v>
      </c>
      <c r="Q519">
        <f>--(COUNTIF($A$2:A519,A519)=1)</f>
        <v>1</v>
      </c>
      <c r="R519">
        <f t="shared" si="17"/>
        <v>7.36</v>
      </c>
    </row>
    <row r="520" spans="1:18">
      <c r="A520" t="s">
        <v>4271</v>
      </c>
      <c r="B520" t="s">
        <v>1363</v>
      </c>
      <c r="C520" t="s">
        <v>4272</v>
      </c>
      <c r="D520" t="s">
        <v>3227</v>
      </c>
      <c r="E520" t="s">
        <v>3175</v>
      </c>
      <c r="F520" t="s">
        <v>3167</v>
      </c>
      <c r="G520" t="s">
        <v>1109</v>
      </c>
      <c r="H520" s="28">
        <v>45321</v>
      </c>
      <c r="I520">
        <v>17.32</v>
      </c>
      <c r="J520">
        <v>8</v>
      </c>
      <c r="K520" t="s">
        <v>3123</v>
      </c>
      <c r="L520" t="s">
        <v>3181</v>
      </c>
      <c r="M520" t="s">
        <v>3202</v>
      </c>
      <c r="O520" t="s">
        <v>3170</v>
      </c>
      <c r="P520">
        <f t="shared" si="16"/>
        <v>45321</v>
      </c>
      <c r="Q520">
        <f>--(COUNTIF($A$2:A520,A520)=1)</f>
        <v>1</v>
      </c>
      <c r="R520">
        <f t="shared" si="17"/>
        <v>17.32</v>
      </c>
    </row>
    <row r="521" spans="1:18">
      <c r="A521" t="s">
        <v>4273</v>
      </c>
      <c r="B521" t="s">
        <v>895</v>
      </c>
      <c r="C521" t="s">
        <v>3098</v>
      </c>
      <c r="D521" t="s">
        <v>3185</v>
      </c>
      <c r="E521" t="s">
        <v>3175</v>
      </c>
      <c r="F521" t="s">
        <v>3167</v>
      </c>
      <c r="G521" t="s">
        <v>4274</v>
      </c>
      <c r="H521" s="28">
        <v>45671</v>
      </c>
      <c r="I521">
        <v>16.02</v>
      </c>
      <c r="J521">
        <v>8</v>
      </c>
      <c r="K521" t="s">
        <v>3123</v>
      </c>
      <c r="L521" t="s">
        <v>3268</v>
      </c>
      <c r="M521" t="s">
        <v>3169</v>
      </c>
      <c r="N521">
        <v>3.5</v>
      </c>
      <c r="O521" t="s">
        <v>3178</v>
      </c>
      <c r="P521">
        <f t="shared" si="16"/>
        <v>45671</v>
      </c>
      <c r="Q521">
        <f>--(COUNTIF($A$2:A521,A521)=1)</f>
        <v>1</v>
      </c>
      <c r="R521">
        <f t="shared" si="17"/>
        <v>16.02</v>
      </c>
    </row>
    <row r="522" spans="1:18">
      <c r="A522" t="s">
        <v>4275</v>
      </c>
      <c r="B522" t="s">
        <v>3944</v>
      </c>
      <c r="C522" t="s">
        <v>4276</v>
      </c>
      <c r="D522" t="s">
        <v>3196</v>
      </c>
      <c r="E522" t="s">
        <v>3175</v>
      </c>
      <c r="F522" t="s">
        <v>3167</v>
      </c>
      <c r="G522" t="s">
        <v>2284</v>
      </c>
      <c r="H522" s="28">
        <v>45438</v>
      </c>
      <c r="I522">
        <v>15.45</v>
      </c>
      <c r="J522">
        <v>8</v>
      </c>
      <c r="K522" t="s">
        <v>3123</v>
      </c>
      <c r="L522" t="s">
        <v>3206</v>
      </c>
      <c r="M522" t="s">
        <v>3202</v>
      </c>
      <c r="N522">
        <v>2.7</v>
      </c>
      <c r="O522" t="s">
        <v>3189</v>
      </c>
      <c r="P522">
        <f t="shared" si="16"/>
        <v>45438</v>
      </c>
      <c r="Q522">
        <f>--(COUNTIF($A$2:A522,A522)=1)</f>
        <v>1</v>
      </c>
      <c r="R522">
        <f t="shared" si="17"/>
        <v>15.45</v>
      </c>
    </row>
    <row r="523" spans="1:18">
      <c r="A523" t="s">
        <v>4277</v>
      </c>
      <c r="B523" t="s">
        <v>3898</v>
      </c>
      <c r="C523" t="s">
        <v>4278</v>
      </c>
      <c r="D523" t="s">
        <v>3196</v>
      </c>
      <c r="E523" t="s">
        <v>3194</v>
      </c>
      <c r="F523" t="s">
        <v>3167</v>
      </c>
      <c r="G523" t="s">
        <v>1672</v>
      </c>
      <c r="H523" s="28"/>
      <c r="J523">
        <v>72</v>
      </c>
      <c r="K523" t="s">
        <v>3098</v>
      </c>
      <c r="L523" t="s">
        <v>3225</v>
      </c>
      <c r="M523" t="s">
        <v>3207</v>
      </c>
      <c r="O523" t="s">
        <v>3213</v>
      </c>
      <c r="P523">
        <f t="shared" si="16"/>
        <v>45558</v>
      </c>
      <c r="Q523">
        <f>--(COUNTIF($A$2:A523,A523)=1)</f>
        <v>1</v>
      </c>
      <c r="R523" t="str">
        <f t="shared" si="17"/>
        <v/>
      </c>
    </row>
    <row r="524" spans="1:18">
      <c r="A524" t="s">
        <v>4279</v>
      </c>
      <c r="B524" t="s">
        <v>1804</v>
      </c>
      <c r="C524" t="s">
        <v>4280</v>
      </c>
      <c r="D524" t="s">
        <v>3237</v>
      </c>
      <c r="E524" t="s">
        <v>3194</v>
      </c>
      <c r="F524" t="s">
        <v>3167</v>
      </c>
      <c r="G524" t="s">
        <v>4281</v>
      </c>
      <c r="H524" s="28">
        <v>45689</v>
      </c>
      <c r="I524">
        <v>219.52</v>
      </c>
      <c r="J524">
        <v>72</v>
      </c>
      <c r="K524" t="s">
        <v>3123</v>
      </c>
      <c r="L524" t="s">
        <v>3265</v>
      </c>
      <c r="M524" t="s">
        <v>3177</v>
      </c>
      <c r="N524">
        <v>1.1000000000000001</v>
      </c>
      <c r="O524" t="s">
        <v>3178</v>
      </c>
      <c r="P524">
        <f t="shared" si="16"/>
        <v>45680</v>
      </c>
      <c r="Q524">
        <f>--(COUNTIF($A$2:A524,A524)=1)</f>
        <v>1</v>
      </c>
      <c r="R524">
        <f t="shared" si="17"/>
        <v>219.52</v>
      </c>
    </row>
    <row r="525" spans="1:18">
      <c r="A525" t="s">
        <v>4282</v>
      </c>
      <c r="B525" t="s">
        <v>4283</v>
      </c>
      <c r="C525" t="s">
        <v>3098</v>
      </c>
      <c r="D525" t="s">
        <v>3200</v>
      </c>
      <c r="E525" t="s">
        <v>3194</v>
      </c>
      <c r="F525" t="s">
        <v>3180</v>
      </c>
      <c r="G525" t="s">
        <v>176</v>
      </c>
      <c r="H525" s="28"/>
      <c r="J525">
        <v>72</v>
      </c>
      <c r="K525" t="s">
        <v>3098</v>
      </c>
      <c r="L525" t="s">
        <v>3351</v>
      </c>
      <c r="M525" t="s">
        <v>3169</v>
      </c>
      <c r="O525" t="s">
        <v>3182</v>
      </c>
      <c r="P525">
        <f t="shared" si="16"/>
        <v>45432</v>
      </c>
      <c r="Q525">
        <f>--(COUNTIF($A$2:A525,A525)=1)</f>
        <v>1</v>
      </c>
      <c r="R525" t="str">
        <f t="shared" si="17"/>
        <v/>
      </c>
    </row>
    <row r="526" spans="1:18">
      <c r="A526" t="s">
        <v>4284</v>
      </c>
      <c r="B526" t="s">
        <v>4215</v>
      </c>
      <c r="C526" t="s">
        <v>4285</v>
      </c>
      <c r="D526" t="s">
        <v>3251</v>
      </c>
      <c r="E526" t="s">
        <v>3166</v>
      </c>
      <c r="F526" t="s">
        <v>3167</v>
      </c>
      <c r="G526" t="s">
        <v>62</v>
      </c>
      <c r="H526" s="28">
        <v>45088</v>
      </c>
      <c r="I526">
        <v>78.22</v>
      </c>
      <c r="J526">
        <v>24</v>
      </c>
      <c r="K526" t="s">
        <v>3123</v>
      </c>
      <c r="L526" t="s">
        <v>3271</v>
      </c>
      <c r="M526" t="s">
        <v>3202</v>
      </c>
      <c r="N526">
        <v>2</v>
      </c>
      <c r="O526" t="s">
        <v>3178</v>
      </c>
      <c r="P526">
        <f t="shared" si="16"/>
        <v>45085</v>
      </c>
      <c r="Q526">
        <f>--(COUNTIF($A$2:A526,A526)=1)</f>
        <v>1</v>
      </c>
      <c r="R526">
        <f t="shared" si="17"/>
        <v>78.22</v>
      </c>
    </row>
    <row r="527" spans="1:18">
      <c r="A527" t="s">
        <v>4286</v>
      </c>
      <c r="B527" t="s">
        <v>2158</v>
      </c>
      <c r="C527" t="s">
        <v>3098</v>
      </c>
      <c r="D527" t="s">
        <v>3174</v>
      </c>
      <c r="E527" t="s">
        <v>3175</v>
      </c>
      <c r="F527" t="s">
        <v>3180</v>
      </c>
      <c r="G527" t="s">
        <v>4187</v>
      </c>
      <c r="H527" s="28"/>
      <c r="J527">
        <v>8</v>
      </c>
      <c r="K527" t="s">
        <v>3098</v>
      </c>
      <c r="L527" t="s">
        <v>3216</v>
      </c>
      <c r="M527" t="s">
        <v>3207</v>
      </c>
      <c r="O527" t="s">
        <v>3213</v>
      </c>
      <c r="P527">
        <f t="shared" si="16"/>
        <v>45697</v>
      </c>
      <c r="Q527">
        <f>--(COUNTIF($A$2:A527,A527)=1)</f>
        <v>1</v>
      </c>
      <c r="R527" t="str">
        <f t="shared" si="17"/>
        <v/>
      </c>
    </row>
    <row r="528" spans="1:18">
      <c r="A528" t="s">
        <v>4287</v>
      </c>
      <c r="B528" t="s">
        <v>4288</v>
      </c>
      <c r="C528" t="s">
        <v>3098</v>
      </c>
      <c r="D528" t="s">
        <v>3196</v>
      </c>
      <c r="E528" t="s">
        <v>3175</v>
      </c>
      <c r="F528" t="s">
        <v>3228</v>
      </c>
      <c r="G528" t="s">
        <v>4289</v>
      </c>
      <c r="H528" s="28"/>
      <c r="J528">
        <v>8</v>
      </c>
      <c r="K528" t="s">
        <v>3098</v>
      </c>
      <c r="L528" t="s">
        <v>3221</v>
      </c>
      <c r="M528" t="s">
        <v>3207</v>
      </c>
      <c r="O528" t="s">
        <v>3123</v>
      </c>
      <c r="P528">
        <f t="shared" si="16"/>
        <v>45704</v>
      </c>
      <c r="Q528">
        <f>--(COUNTIF($A$2:A528,A528)=1)</f>
        <v>1</v>
      </c>
      <c r="R528" t="str">
        <f t="shared" si="17"/>
        <v/>
      </c>
    </row>
    <row r="529" spans="1:18">
      <c r="A529" t="s">
        <v>4290</v>
      </c>
      <c r="B529" t="s">
        <v>334</v>
      </c>
      <c r="C529" t="s">
        <v>3098</v>
      </c>
      <c r="D529" t="s">
        <v>3174</v>
      </c>
      <c r="E529" t="s">
        <v>3175</v>
      </c>
      <c r="F529" t="s">
        <v>3180</v>
      </c>
      <c r="G529" t="s">
        <v>893</v>
      </c>
      <c r="H529" s="28"/>
      <c r="J529">
        <v>8</v>
      </c>
      <c r="K529" t="s">
        <v>3098</v>
      </c>
      <c r="L529" t="s">
        <v>3271</v>
      </c>
      <c r="M529" t="s">
        <v>3177</v>
      </c>
      <c r="O529" t="s">
        <v>3182</v>
      </c>
      <c r="P529">
        <f t="shared" si="16"/>
        <v>44666</v>
      </c>
      <c r="Q529">
        <f>--(COUNTIF($A$2:A529,A529)=1)</f>
        <v>1</v>
      </c>
      <c r="R529" t="str">
        <f t="shared" si="17"/>
        <v/>
      </c>
    </row>
    <row r="530" spans="1:18">
      <c r="A530" t="s">
        <v>4291</v>
      </c>
      <c r="B530" t="s">
        <v>2630</v>
      </c>
      <c r="C530" t="s">
        <v>4292</v>
      </c>
      <c r="D530" t="s">
        <v>3196</v>
      </c>
      <c r="E530" t="s">
        <v>3166</v>
      </c>
      <c r="F530" t="s">
        <v>3167</v>
      </c>
      <c r="G530" t="s">
        <v>4293</v>
      </c>
      <c r="H530" s="28"/>
      <c r="J530">
        <v>24</v>
      </c>
      <c r="K530" t="s">
        <v>3098</v>
      </c>
      <c r="L530" t="s">
        <v>3218</v>
      </c>
      <c r="M530" t="s">
        <v>3177</v>
      </c>
      <c r="O530" t="s">
        <v>3170</v>
      </c>
      <c r="P530">
        <f t="shared" si="16"/>
        <v>44668</v>
      </c>
      <c r="Q530">
        <f>--(COUNTIF($A$2:A530,A530)=1)</f>
        <v>1</v>
      </c>
      <c r="R530" t="str">
        <f t="shared" si="17"/>
        <v/>
      </c>
    </row>
    <row r="531" spans="1:18">
      <c r="A531" t="s">
        <v>4294</v>
      </c>
      <c r="B531" t="s">
        <v>2080</v>
      </c>
      <c r="C531" t="s">
        <v>3098</v>
      </c>
      <c r="D531" t="s">
        <v>3174</v>
      </c>
      <c r="E531" t="s">
        <v>3194</v>
      </c>
      <c r="F531" t="s">
        <v>3180</v>
      </c>
      <c r="G531" t="s">
        <v>3008</v>
      </c>
      <c r="H531" s="28"/>
      <c r="J531">
        <v>72</v>
      </c>
      <c r="K531" t="s">
        <v>3098</v>
      </c>
      <c r="L531" t="s">
        <v>3206</v>
      </c>
      <c r="M531" t="s">
        <v>3207</v>
      </c>
      <c r="O531" t="s">
        <v>3189</v>
      </c>
      <c r="P531">
        <f t="shared" si="16"/>
        <v>45192</v>
      </c>
      <c r="Q531">
        <f>--(COUNTIF($A$2:A531,A531)=1)</f>
        <v>1</v>
      </c>
      <c r="R531" t="str">
        <f t="shared" si="17"/>
        <v/>
      </c>
    </row>
    <row r="532" spans="1:18">
      <c r="A532" t="s">
        <v>4295</v>
      </c>
      <c r="B532" t="s">
        <v>4296</v>
      </c>
      <c r="C532" t="s">
        <v>3366</v>
      </c>
      <c r="D532" t="s">
        <v>3227</v>
      </c>
      <c r="E532" t="s">
        <v>3166</v>
      </c>
      <c r="F532" t="s">
        <v>3228</v>
      </c>
      <c r="G532" t="s">
        <v>263</v>
      </c>
      <c r="H532" s="28"/>
      <c r="J532">
        <v>24</v>
      </c>
      <c r="K532" t="s">
        <v>3098</v>
      </c>
      <c r="L532" t="s">
        <v>3212</v>
      </c>
      <c r="M532" t="s">
        <v>3207</v>
      </c>
      <c r="O532" t="s">
        <v>3182</v>
      </c>
      <c r="P532">
        <f t="shared" si="16"/>
        <v>44884</v>
      </c>
      <c r="Q532">
        <f>--(COUNTIF($A$2:A532,A532)=1)</f>
        <v>1</v>
      </c>
      <c r="R532" t="str">
        <f t="shared" si="17"/>
        <v/>
      </c>
    </row>
    <row r="533" spans="1:18">
      <c r="A533" t="s">
        <v>4297</v>
      </c>
      <c r="B533" t="s">
        <v>1504</v>
      </c>
      <c r="C533" t="s">
        <v>3098</v>
      </c>
      <c r="D533" t="s">
        <v>3165</v>
      </c>
      <c r="E533" t="s">
        <v>3166</v>
      </c>
      <c r="F533" t="s">
        <v>3167</v>
      </c>
      <c r="G533" t="s">
        <v>4298</v>
      </c>
      <c r="H533" s="28">
        <v>45696</v>
      </c>
      <c r="I533">
        <v>40.01</v>
      </c>
      <c r="J533">
        <v>24</v>
      </c>
      <c r="K533" t="s">
        <v>3123</v>
      </c>
      <c r="L533" t="s">
        <v>3218</v>
      </c>
      <c r="M533" t="s">
        <v>3202</v>
      </c>
      <c r="N533">
        <v>1.7</v>
      </c>
      <c r="O533" t="s">
        <v>3189</v>
      </c>
      <c r="P533">
        <f t="shared" si="16"/>
        <v>45695</v>
      </c>
      <c r="Q533">
        <f>--(COUNTIF($A$2:A533,A533)=1)</f>
        <v>1</v>
      </c>
      <c r="R533">
        <f t="shared" si="17"/>
        <v>40.01</v>
      </c>
    </row>
    <row r="534" spans="1:18">
      <c r="A534" t="s">
        <v>4299</v>
      </c>
      <c r="B534" t="s">
        <v>4022</v>
      </c>
      <c r="C534" t="s">
        <v>4300</v>
      </c>
      <c r="D534" t="s">
        <v>3240</v>
      </c>
      <c r="E534" t="s">
        <v>3194</v>
      </c>
      <c r="F534" t="s">
        <v>3167</v>
      </c>
      <c r="G534" t="s">
        <v>1833</v>
      </c>
      <c r="H534" s="28">
        <v>44615</v>
      </c>
      <c r="I534">
        <v>114.66</v>
      </c>
      <c r="J534">
        <v>72</v>
      </c>
      <c r="K534" t="s">
        <v>3123</v>
      </c>
      <c r="L534" t="s">
        <v>3098</v>
      </c>
      <c r="M534" t="s">
        <v>3188</v>
      </c>
      <c r="N534">
        <v>2.1</v>
      </c>
      <c r="O534" t="s">
        <v>3189</v>
      </c>
      <c r="P534">
        <f t="shared" si="16"/>
        <v>44611</v>
      </c>
      <c r="Q534">
        <f>--(COUNTIF($A$2:A534,A534)=1)</f>
        <v>1</v>
      </c>
      <c r="R534">
        <f t="shared" si="17"/>
        <v>114.66</v>
      </c>
    </row>
    <row r="535" spans="1:18">
      <c r="A535" t="s">
        <v>4301</v>
      </c>
      <c r="B535" t="s">
        <v>4302</v>
      </c>
      <c r="C535" t="s">
        <v>4303</v>
      </c>
      <c r="D535" t="s">
        <v>3185</v>
      </c>
      <c r="E535" t="s">
        <v>3194</v>
      </c>
      <c r="F535" t="s">
        <v>3180</v>
      </c>
      <c r="G535" t="s">
        <v>4304</v>
      </c>
      <c r="H535" s="28"/>
      <c r="J535">
        <v>72</v>
      </c>
      <c r="K535" t="s">
        <v>3098</v>
      </c>
      <c r="L535" t="s">
        <v>3271</v>
      </c>
      <c r="M535" t="s">
        <v>3207</v>
      </c>
      <c r="O535" t="s">
        <v>3213</v>
      </c>
      <c r="P535">
        <f t="shared" si="16"/>
        <v>44828</v>
      </c>
      <c r="Q535">
        <f>--(COUNTIF($A$2:A535,A535)=1)</f>
        <v>1</v>
      </c>
      <c r="R535" t="str">
        <f t="shared" si="17"/>
        <v/>
      </c>
    </row>
    <row r="536" spans="1:18">
      <c r="A536" t="s">
        <v>4305</v>
      </c>
      <c r="B536" t="s">
        <v>797</v>
      </c>
      <c r="C536" t="s">
        <v>4306</v>
      </c>
      <c r="D536" t="s">
        <v>3200</v>
      </c>
      <c r="E536" t="s">
        <v>3166</v>
      </c>
      <c r="F536" t="s">
        <v>3220</v>
      </c>
      <c r="G536" t="s">
        <v>792</v>
      </c>
      <c r="H536" s="28">
        <v>45279</v>
      </c>
      <c r="I536">
        <v>81.77</v>
      </c>
      <c r="J536">
        <v>24</v>
      </c>
      <c r="K536" t="s">
        <v>3123</v>
      </c>
      <c r="L536" t="s">
        <v>3098</v>
      </c>
      <c r="M536" t="s">
        <v>3202</v>
      </c>
      <c r="N536">
        <v>2.8</v>
      </c>
      <c r="O536" t="s">
        <v>3182</v>
      </c>
      <c r="P536">
        <f t="shared" si="16"/>
        <v>45276</v>
      </c>
      <c r="Q536">
        <f>--(COUNTIF($A$2:A536,A536)=1)</f>
        <v>1</v>
      </c>
      <c r="R536">
        <f t="shared" si="17"/>
        <v>81.77</v>
      </c>
    </row>
    <row r="537" spans="1:18">
      <c r="A537" t="s">
        <v>4307</v>
      </c>
      <c r="B537" t="s">
        <v>4308</v>
      </c>
      <c r="C537" t="s">
        <v>3098</v>
      </c>
      <c r="D537" t="s">
        <v>3196</v>
      </c>
      <c r="E537" t="s">
        <v>3166</v>
      </c>
      <c r="F537" t="s">
        <v>3167</v>
      </c>
      <c r="G537" t="s">
        <v>2289</v>
      </c>
      <c r="H537" s="28">
        <v>44992</v>
      </c>
      <c r="I537">
        <v>55.19</v>
      </c>
      <c r="J537">
        <v>24</v>
      </c>
      <c r="K537" t="s">
        <v>3123</v>
      </c>
      <c r="L537" t="s">
        <v>3216</v>
      </c>
      <c r="M537" t="s">
        <v>3202</v>
      </c>
      <c r="N537">
        <v>1.6</v>
      </c>
      <c r="O537" t="s">
        <v>3182</v>
      </c>
      <c r="P537">
        <f t="shared" si="16"/>
        <v>44990</v>
      </c>
      <c r="Q537">
        <f>--(COUNTIF($A$2:A537,A537)=1)</f>
        <v>1</v>
      </c>
      <c r="R537">
        <f t="shared" si="17"/>
        <v>55.19</v>
      </c>
    </row>
    <row r="538" spans="1:18">
      <c r="A538" t="s">
        <v>4309</v>
      </c>
      <c r="B538" t="s">
        <v>137</v>
      </c>
      <c r="C538" t="s">
        <v>4310</v>
      </c>
      <c r="D538" t="s">
        <v>3251</v>
      </c>
      <c r="E538" t="s">
        <v>3280</v>
      </c>
      <c r="F538" t="s">
        <v>3167</v>
      </c>
      <c r="G538" t="s">
        <v>1373</v>
      </c>
      <c r="H538" s="28">
        <v>45031</v>
      </c>
      <c r="I538">
        <v>2.98</v>
      </c>
      <c r="J538">
        <v>4</v>
      </c>
      <c r="K538" t="s">
        <v>3124</v>
      </c>
      <c r="L538" t="s">
        <v>3354</v>
      </c>
      <c r="M538" t="s">
        <v>3202</v>
      </c>
      <c r="N538">
        <v>3.3</v>
      </c>
      <c r="O538" t="s">
        <v>3260</v>
      </c>
      <c r="P538">
        <f t="shared" si="16"/>
        <v>45031</v>
      </c>
      <c r="Q538">
        <f>--(COUNTIF($A$2:A538,A538)=1)</f>
        <v>1</v>
      </c>
      <c r="R538">
        <f t="shared" si="17"/>
        <v>2.98</v>
      </c>
    </row>
    <row r="539" spans="1:18">
      <c r="A539" t="s">
        <v>4311</v>
      </c>
      <c r="B539" t="s">
        <v>1494</v>
      </c>
      <c r="C539" t="s">
        <v>4312</v>
      </c>
      <c r="D539" t="s">
        <v>3174</v>
      </c>
      <c r="E539" t="s">
        <v>3166</v>
      </c>
      <c r="F539" t="s">
        <v>3167</v>
      </c>
      <c r="G539" t="s">
        <v>339</v>
      </c>
      <c r="H539" s="28">
        <v>44988</v>
      </c>
      <c r="I539">
        <v>13.47</v>
      </c>
      <c r="J539">
        <v>24</v>
      </c>
      <c r="K539" t="s">
        <v>3124</v>
      </c>
      <c r="L539" t="s">
        <v>3268</v>
      </c>
      <c r="M539" t="s">
        <v>3177</v>
      </c>
      <c r="O539" t="s">
        <v>3124</v>
      </c>
      <c r="P539">
        <f t="shared" si="16"/>
        <v>44988</v>
      </c>
      <c r="Q539">
        <f>--(COUNTIF($A$2:A539,A539)=1)</f>
        <v>1</v>
      </c>
      <c r="R539">
        <f t="shared" si="17"/>
        <v>13.47</v>
      </c>
    </row>
    <row r="540" spans="1:18">
      <c r="A540" t="s">
        <v>4313</v>
      </c>
      <c r="B540" t="s">
        <v>4314</v>
      </c>
      <c r="C540" t="s">
        <v>3098</v>
      </c>
      <c r="D540" t="s">
        <v>3227</v>
      </c>
      <c r="E540" t="s">
        <v>3166</v>
      </c>
      <c r="F540" t="s">
        <v>3180</v>
      </c>
      <c r="G540" t="s">
        <v>1024</v>
      </c>
      <c r="H540" s="28"/>
      <c r="J540">
        <v>24</v>
      </c>
      <c r="K540" t="s">
        <v>3098</v>
      </c>
      <c r="L540" t="s">
        <v>3318</v>
      </c>
      <c r="M540" t="s">
        <v>3207</v>
      </c>
      <c r="O540" t="s">
        <v>3182</v>
      </c>
      <c r="P540">
        <f t="shared" si="16"/>
        <v>44785</v>
      </c>
      <c r="Q540">
        <f>--(COUNTIF($A$2:A540,A540)=1)</f>
        <v>1</v>
      </c>
      <c r="R540" t="str">
        <f t="shared" si="17"/>
        <v/>
      </c>
    </row>
    <row r="541" spans="1:18">
      <c r="A541" t="s">
        <v>4315</v>
      </c>
      <c r="B541" t="s">
        <v>2917</v>
      </c>
      <c r="C541" t="s">
        <v>3098</v>
      </c>
      <c r="D541" t="s">
        <v>3251</v>
      </c>
      <c r="E541" t="s">
        <v>3194</v>
      </c>
      <c r="F541" t="s">
        <v>3167</v>
      </c>
      <c r="G541" t="s">
        <v>3001</v>
      </c>
      <c r="H541" s="28">
        <v>44960</v>
      </c>
      <c r="I541">
        <v>81.73</v>
      </c>
      <c r="J541">
        <v>72</v>
      </c>
      <c r="K541" t="s">
        <v>3123</v>
      </c>
      <c r="L541" t="s">
        <v>3271</v>
      </c>
      <c r="M541" t="s">
        <v>3177</v>
      </c>
      <c r="O541" t="s">
        <v>3182</v>
      </c>
      <c r="P541">
        <f t="shared" si="16"/>
        <v>44957</v>
      </c>
      <c r="Q541">
        <f>--(COUNTIF($A$2:A541,A541)=1)</f>
        <v>1</v>
      </c>
      <c r="R541">
        <f t="shared" si="17"/>
        <v>81.73</v>
      </c>
    </row>
    <row r="542" spans="1:18">
      <c r="A542" t="s">
        <v>4316</v>
      </c>
      <c r="B542" t="s">
        <v>2794</v>
      </c>
      <c r="C542" t="s">
        <v>3098</v>
      </c>
      <c r="D542" t="s">
        <v>3251</v>
      </c>
      <c r="E542" t="s">
        <v>3194</v>
      </c>
      <c r="F542" t="s">
        <v>3180</v>
      </c>
      <c r="G542" t="s">
        <v>2233</v>
      </c>
      <c r="H542" s="28"/>
      <c r="J542">
        <v>72</v>
      </c>
      <c r="K542" t="s">
        <v>3098</v>
      </c>
      <c r="L542" t="s">
        <v>3218</v>
      </c>
      <c r="M542" t="s">
        <v>3207</v>
      </c>
      <c r="O542" t="s">
        <v>3124</v>
      </c>
      <c r="P542">
        <f t="shared" si="16"/>
        <v>45691</v>
      </c>
      <c r="Q542">
        <f>--(COUNTIF($A$2:A542,A542)=1)</f>
        <v>1</v>
      </c>
      <c r="R542" t="str">
        <f t="shared" si="17"/>
        <v/>
      </c>
    </row>
    <row r="543" spans="1:18">
      <c r="A543" t="s">
        <v>4317</v>
      </c>
      <c r="B543" t="s">
        <v>4318</v>
      </c>
      <c r="C543" t="s">
        <v>3098</v>
      </c>
      <c r="D543" t="s">
        <v>3200</v>
      </c>
      <c r="E543" t="s">
        <v>3166</v>
      </c>
      <c r="F543" t="s">
        <v>3167</v>
      </c>
      <c r="G543" t="s">
        <v>1441</v>
      </c>
      <c r="H543" s="28">
        <v>44727</v>
      </c>
      <c r="I543">
        <v>61.84</v>
      </c>
      <c r="J543">
        <v>24</v>
      </c>
      <c r="K543" t="s">
        <v>3123</v>
      </c>
      <c r="L543" t="s">
        <v>3231</v>
      </c>
      <c r="M543" t="s">
        <v>3207</v>
      </c>
      <c r="N543">
        <v>3.2</v>
      </c>
      <c r="O543" t="s">
        <v>3182</v>
      </c>
      <c r="P543">
        <f t="shared" si="16"/>
        <v>44725</v>
      </c>
      <c r="Q543">
        <f>--(COUNTIF($A$2:A543,A543)=1)</f>
        <v>1</v>
      </c>
      <c r="R543">
        <f t="shared" si="17"/>
        <v>61.84</v>
      </c>
    </row>
    <row r="544" spans="1:18">
      <c r="A544" t="s">
        <v>4319</v>
      </c>
      <c r="B544" t="s">
        <v>4320</v>
      </c>
      <c r="C544" t="s">
        <v>4321</v>
      </c>
      <c r="D544" t="s">
        <v>3240</v>
      </c>
      <c r="E544" t="s">
        <v>3194</v>
      </c>
      <c r="F544" t="s">
        <v>3180</v>
      </c>
      <c r="G544" t="s">
        <v>4322</v>
      </c>
      <c r="H544" s="28"/>
      <c r="J544">
        <v>72</v>
      </c>
      <c r="K544" t="s">
        <v>3098</v>
      </c>
      <c r="L544" t="s">
        <v>3187</v>
      </c>
      <c r="M544" t="s">
        <v>3177</v>
      </c>
      <c r="O544" t="s">
        <v>3182</v>
      </c>
      <c r="P544">
        <f t="shared" si="16"/>
        <v>45229</v>
      </c>
      <c r="Q544">
        <f>--(COUNTIF($A$2:A544,A544)=1)</f>
        <v>1</v>
      </c>
      <c r="R544" t="str">
        <f t="shared" si="17"/>
        <v/>
      </c>
    </row>
    <row r="545" spans="1:18">
      <c r="A545" t="s">
        <v>4323</v>
      </c>
      <c r="B545" t="s">
        <v>3380</v>
      </c>
      <c r="C545" t="s">
        <v>3098</v>
      </c>
      <c r="D545" t="s">
        <v>3227</v>
      </c>
      <c r="E545" t="s">
        <v>3194</v>
      </c>
      <c r="F545" t="s">
        <v>3220</v>
      </c>
      <c r="G545" t="s">
        <v>1842</v>
      </c>
      <c r="H545" s="28"/>
      <c r="J545">
        <v>72</v>
      </c>
      <c r="K545" t="s">
        <v>3098</v>
      </c>
      <c r="L545" t="s">
        <v>3221</v>
      </c>
      <c r="M545" t="s">
        <v>3188</v>
      </c>
      <c r="O545" t="s">
        <v>3182</v>
      </c>
      <c r="P545">
        <f t="shared" si="16"/>
        <v>45002</v>
      </c>
      <c r="Q545">
        <f>--(COUNTIF($A$2:A545,A545)=1)</f>
        <v>1</v>
      </c>
      <c r="R545" t="str">
        <f t="shared" si="17"/>
        <v/>
      </c>
    </row>
    <row r="546" spans="1:18">
      <c r="A546" t="s">
        <v>4324</v>
      </c>
      <c r="B546" t="s">
        <v>4325</v>
      </c>
      <c r="C546" t="s">
        <v>3098</v>
      </c>
      <c r="D546" t="s">
        <v>3165</v>
      </c>
      <c r="E546" t="s">
        <v>3194</v>
      </c>
      <c r="F546" t="s">
        <v>3228</v>
      </c>
      <c r="G546" t="s">
        <v>309</v>
      </c>
      <c r="H546" s="28"/>
      <c r="J546">
        <v>72</v>
      </c>
      <c r="K546" t="s">
        <v>3098</v>
      </c>
      <c r="L546" t="s">
        <v>3098</v>
      </c>
      <c r="M546" t="s">
        <v>3188</v>
      </c>
      <c r="O546" t="s">
        <v>3182</v>
      </c>
      <c r="P546">
        <f t="shared" si="16"/>
        <v>45158</v>
      </c>
      <c r="Q546">
        <f>--(COUNTIF($A$2:A546,A546)=1)</f>
        <v>1</v>
      </c>
      <c r="R546" t="str">
        <f t="shared" si="17"/>
        <v/>
      </c>
    </row>
    <row r="547" spans="1:18">
      <c r="A547" t="s">
        <v>4326</v>
      </c>
      <c r="B547" t="s">
        <v>4047</v>
      </c>
      <c r="C547" t="s">
        <v>3607</v>
      </c>
      <c r="D547" t="s">
        <v>3196</v>
      </c>
      <c r="E547" t="s">
        <v>3166</v>
      </c>
      <c r="F547" t="s">
        <v>3167</v>
      </c>
      <c r="G547" t="s">
        <v>1324</v>
      </c>
      <c r="H547" s="28">
        <v>45319</v>
      </c>
      <c r="I547">
        <v>82.37</v>
      </c>
      <c r="J547">
        <v>24</v>
      </c>
      <c r="K547" t="s">
        <v>3123</v>
      </c>
      <c r="L547" t="s">
        <v>3229</v>
      </c>
      <c r="M547" t="s">
        <v>3177</v>
      </c>
      <c r="N547">
        <v>2</v>
      </c>
      <c r="O547" t="s">
        <v>3124</v>
      </c>
      <c r="P547">
        <f t="shared" si="16"/>
        <v>45316</v>
      </c>
      <c r="Q547">
        <f>--(COUNTIF($A$2:A547,A547)=1)</f>
        <v>1</v>
      </c>
      <c r="R547">
        <f t="shared" si="17"/>
        <v>82.37</v>
      </c>
    </row>
    <row r="548" spans="1:18">
      <c r="A548" t="s">
        <v>4327</v>
      </c>
      <c r="B548" t="s">
        <v>1381</v>
      </c>
      <c r="C548" t="s">
        <v>4328</v>
      </c>
      <c r="D548" t="s">
        <v>3200</v>
      </c>
      <c r="E548" t="s">
        <v>3166</v>
      </c>
      <c r="F548" t="s">
        <v>3228</v>
      </c>
      <c r="G548" t="s">
        <v>601</v>
      </c>
      <c r="H548" s="28"/>
      <c r="J548">
        <v>24</v>
      </c>
      <c r="K548" t="s">
        <v>3098</v>
      </c>
      <c r="L548" t="s">
        <v>3354</v>
      </c>
      <c r="M548" t="s">
        <v>3177</v>
      </c>
      <c r="O548" t="s">
        <v>3182</v>
      </c>
      <c r="P548">
        <f t="shared" si="16"/>
        <v>45555</v>
      </c>
      <c r="Q548">
        <f>--(COUNTIF($A$2:A548,A548)=1)</f>
        <v>1</v>
      </c>
      <c r="R548" t="str">
        <f t="shared" si="17"/>
        <v/>
      </c>
    </row>
    <row r="549" spans="1:18">
      <c r="A549" t="s">
        <v>4329</v>
      </c>
      <c r="B549" t="s">
        <v>4314</v>
      </c>
      <c r="C549" t="s">
        <v>3098</v>
      </c>
      <c r="D549" t="s">
        <v>3240</v>
      </c>
      <c r="E549" t="s">
        <v>3175</v>
      </c>
      <c r="F549" t="s">
        <v>3180</v>
      </c>
      <c r="G549" t="s">
        <v>4330</v>
      </c>
      <c r="H549" s="28"/>
      <c r="J549">
        <v>8</v>
      </c>
      <c r="K549" t="s">
        <v>3098</v>
      </c>
      <c r="L549" t="s">
        <v>3212</v>
      </c>
      <c r="M549" t="s">
        <v>3188</v>
      </c>
      <c r="O549" t="s">
        <v>3170</v>
      </c>
      <c r="P549">
        <f t="shared" si="16"/>
        <v>45102</v>
      </c>
      <c r="Q549">
        <f>--(COUNTIF($A$2:A549,A549)=1)</f>
        <v>1</v>
      </c>
      <c r="R549" t="str">
        <f t="shared" si="17"/>
        <v/>
      </c>
    </row>
    <row r="550" spans="1:18">
      <c r="A550" t="s">
        <v>4331</v>
      </c>
      <c r="B550" t="s">
        <v>166</v>
      </c>
      <c r="C550" t="s">
        <v>3098</v>
      </c>
      <c r="D550" t="s">
        <v>3237</v>
      </c>
      <c r="E550" t="s">
        <v>3166</v>
      </c>
      <c r="F550" t="s">
        <v>3167</v>
      </c>
      <c r="G550" t="s">
        <v>571</v>
      </c>
      <c r="H550" s="28"/>
      <c r="J550">
        <v>24</v>
      </c>
      <c r="K550" t="s">
        <v>3098</v>
      </c>
      <c r="L550" t="s">
        <v>3098</v>
      </c>
      <c r="M550" t="s">
        <v>3207</v>
      </c>
      <c r="O550" t="s">
        <v>3170</v>
      </c>
      <c r="P550">
        <f t="shared" si="16"/>
        <v>44639</v>
      </c>
      <c r="Q550">
        <f>--(COUNTIF($A$2:A550,A550)=1)</f>
        <v>1</v>
      </c>
      <c r="R550" t="str">
        <f t="shared" si="17"/>
        <v/>
      </c>
    </row>
    <row r="551" spans="1:18">
      <c r="A551" t="s">
        <v>4332</v>
      </c>
      <c r="B551" t="s">
        <v>4333</v>
      </c>
      <c r="C551" t="s">
        <v>4334</v>
      </c>
      <c r="D551" t="s">
        <v>3227</v>
      </c>
      <c r="E551" t="s">
        <v>3175</v>
      </c>
      <c r="F551" t="s">
        <v>3220</v>
      </c>
      <c r="G551" t="s">
        <v>1895</v>
      </c>
      <c r="H551" s="28"/>
      <c r="J551">
        <v>8</v>
      </c>
      <c r="K551" t="s">
        <v>3098</v>
      </c>
      <c r="L551" t="s">
        <v>3192</v>
      </c>
      <c r="M551" t="s">
        <v>3202</v>
      </c>
      <c r="O551" t="s">
        <v>3182</v>
      </c>
      <c r="P551">
        <f t="shared" si="16"/>
        <v>44939</v>
      </c>
      <c r="Q551">
        <f>--(COUNTIF($A$2:A551,A551)=1)</f>
        <v>1</v>
      </c>
      <c r="R551" t="str">
        <f t="shared" si="17"/>
        <v/>
      </c>
    </row>
    <row r="552" spans="1:18">
      <c r="A552" t="s">
        <v>4335</v>
      </c>
      <c r="B552" t="s">
        <v>3492</v>
      </c>
      <c r="C552" t="s">
        <v>4336</v>
      </c>
      <c r="D552" t="s">
        <v>3185</v>
      </c>
      <c r="E552" t="s">
        <v>3166</v>
      </c>
      <c r="F552" t="s">
        <v>3167</v>
      </c>
      <c r="G552" t="s">
        <v>4337</v>
      </c>
      <c r="H552" s="28">
        <v>45069</v>
      </c>
      <c r="I552">
        <v>36.57</v>
      </c>
      <c r="J552">
        <v>24</v>
      </c>
      <c r="K552" t="s">
        <v>3123</v>
      </c>
      <c r="L552" t="s">
        <v>3206</v>
      </c>
      <c r="M552" t="s">
        <v>3188</v>
      </c>
      <c r="N552">
        <v>1.5</v>
      </c>
      <c r="O552" t="s">
        <v>3178</v>
      </c>
      <c r="P552">
        <f t="shared" si="16"/>
        <v>45068</v>
      </c>
      <c r="Q552">
        <f>--(COUNTIF($A$2:A552,A552)=1)</f>
        <v>1</v>
      </c>
      <c r="R552">
        <f t="shared" si="17"/>
        <v>36.57</v>
      </c>
    </row>
    <row r="553" spans="1:18">
      <c r="A553" t="s">
        <v>4338</v>
      </c>
      <c r="B553" t="s">
        <v>3654</v>
      </c>
      <c r="C553" t="s">
        <v>3098</v>
      </c>
      <c r="D553" t="s">
        <v>3200</v>
      </c>
      <c r="E553" t="s">
        <v>3194</v>
      </c>
      <c r="F553" t="s">
        <v>3180</v>
      </c>
      <c r="G553" t="s">
        <v>755</v>
      </c>
      <c r="H553" s="28"/>
      <c r="J553">
        <v>72</v>
      </c>
      <c r="K553" t="s">
        <v>3098</v>
      </c>
      <c r="L553" t="s">
        <v>3209</v>
      </c>
      <c r="M553" t="s">
        <v>3202</v>
      </c>
      <c r="O553" t="s">
        <v>3178</v>
      </c>
      <c r="P553">
        <f t="shared" si="16"/>
        <v>45014</v>
      </c>
      <c r="Q553">
        <f>--(COUNTIF($A$2:A553,A553)=1)</f>
        <v>1</v>
      </c>
      <c r="R553" t="str">
        <f t="shared" si="17"/>
        <v/>
      </c>
    </row>
    <row r="554" spans="1:18">
      <c r="A554" t="s">
        <v>4339</v>
      </c>
      <c r="B554" t="s">
        <v>2127</v>
      </c>
      <c r="C554" t="s">
        <v>4340</v>
      </c>
      <c r="D554" t="s">
        <v>3237</v>
      </c>
      <c r="E554" t="s">
        <v>3166</v>
      </c>
      <c r="F554" t="s">
        <v>3167</v>
      </c>
      <c r="G554" t="s">
        <v>4341</v>
      </c>
      <c r="H554" s="28">
        <v>45489</v>
      </c>
      <c r="I554">
        <v>56.12</v>
      </c>
      <c r="J554">
        <v>24</v>
      </c>
      <c r="K554" t="s">
        <v>3123</v>
      </c>
      <c r="L554" t="s">
        <v>3229</v>
      </c>
      <c r="M554" t="s">
        <v>3188</v>
      </c>
      <c r="N554">
        <v>4.9000000000000004</v>
      </c>
      <c r="O554" t="s">
        <v>3182</v>
      </c>
      <c r="P554">
        <f t="shared" si="16"/>
        <v>45487</v>
      </c>
      <c r="Q554">
        <f>--(COUNTIF($A$2:A554,A554)=1)</f>
        <v>1</v>
      </c>
      <c r="R554">
        <f t="shared" si="17"/>
        <v>56.12</v>
      </c>
    </row>
    <row r="555" spans="1:18">
      <c r="A555" t="s">
        <v>4342</v>
      </c>
      <c r="B555" t="s">
        <v>1323</v>
      </c>
      <c r="C555" t="s">
        <v>3098</v>
      </c>
      <c r="D555" t="s">
        <v>3240</v>
      </c>
      <c r="E555" t="s">
        <v>3194</v>
      </c>
      <c r="F555" t="s">
        <v>3167</v>
      </c>
      <c r="G555" t="s">
        <v>1053</v>
      </c>
      <c r="H555" s="28">
        <v>44734</v>
      </c>
      <c r="I555">
        <v>100.1</v>
      </c>
      <c r="J555">
        <v>72</v>
      </c>
      <c r="K555" t="s">
        <v>3123</v>
      </c>
      <c r="L555" t="s">
        <v>3098</v>
      </c>
      <c r="M555" t="s">
        <v>3207</v>
      </c>
      <c r="N555">
        <v>2.7</v>
      </c>
      <c r="O555" t="s">
        <v>3189</v>
      </c>
      <c r="P555">
        <f t="shared" si="16"/>
        <v>44730</v>
      </c>
      <c r="Q555">
        <f>--(COUNTIF($A$2:A555,A555)=1)</f>
        <v>1</v>
      </c>
      <c r="R555">
        <f t="shared" si="17"/>
        <v>100.1</v>
      </c>
    </row>
    <row r="556" spans="1:18">
      <c r="A556" t="s">
        <v>4343</v>
      </c>
      <c r="B556" t="s">
        <v>231</v>
      </c>
      <c r="C556" t="s">
        <v>3098</v>
      </c>
      <c r="D556" t="s">
        <v>3227</v>
      </c>
      <c r="E556" t="s">
        <v>3194</v>
      </c>
      <c r="F556" t="s">
        <v>3180</v>
      </c>
      <c r="G556" t="s">
        <v>1315</v>
      </c>
      <c r="H556" s="28"/>
      <c r="J556">
        <v>72</v>
      </c>
      <c r="K556" t="s">
        <v>3098</v>
      </c>
      <c r="L556" t="s">
        <v>3212</v>
      </c>
      <c r="M556" t="s">
        <v>3169</v>
      </c>
      <c r="O556" t="s">
        <v>3189</v>
      </c>
      <c r="P556">
        <f t="shared" si="16"/>
        <v>44883</v>
      </c>
      <c r="Q556">
        <f>--(COUNTIF($A$2:A556,A556)=1)</f>
        <v>1</v>
      </c>
      <c r="R556" t="str">
        <f t="shared" si="17"/>
        <v/>
      </c>
    </row>
    <row r="557" spans="1:18">
      <c r="A557" t="s">
        <v>4344</v>
      </c>
      <c r="B557" t="s">
        <v>4097</v>
      </c>
      <c r="C557" t="s">
        <v>4345</v>
      </c>
      <c r="D557" t="s">
        <v>3174</v>
      </c>
      <c r="E557" t="s">
        <v>3166</v>
      </c>
      <c r="F557" t="s">
        <v>3220</v>
      </c>
      <c r="G557" t="s">
        <v>2266</v>
      </c>
      <c r="H557" s="28">
        <v>45596</v>
      </c>
      <c r="I557">
        <v>43.94</v>
      </c>
      <c r="J557">
        <v>24</v>
      </c>
      <c r="K557" t="s">
        <v>3123</v>
      </c>
      <c r="L557" t="s">
        <v>3354</v>
      </c>
      <c r="M557" t="s">
        <v>3177</v>
      </c>
      <c r="N557">
        <v>3.1</v>
      </c>
      <c r="O557" t="s">
        <v>3170</v>
      </c>
      <c r="P557">
        <f t="shared" si="16"/>
        <v>45595</v>
      </c>
      <c r="Q557">
        <f>--(COUNTIF($A$2:A557,A557)=1)</f>
        <v>1</v>
      </c>
      <c r="R557">
        <f t="shared" si="17"/>
        <v>43.94</v>
      </c>
    </row>
    <row r="558" spans="1:18">
      <c r="A558" t="s">
        <v>4346</v>
      </c>
      <c r="B558" t="s">
        <v>3488</v>
      </c>
      <c r="C558" t="s">
        <v>3098</v>
      </c>
      <c r="D558" t="s">
        <v>3251</v>
      </c>
      <c r="E558" t="s">
        <v>3166</v>
      </c>
      <c r="F558" t="s">
        <v>3167</v>
      </c>
      <c r="G558" t="s">
        <v>319</v>
      </c>
      <c r="H558" s="28"/>
      <c r="J558">
        <v>24</v>
      </c>
      <c r="K558" t="s">
        <v>3098</v>
      </c>
      <c r="L558" t="s">
        <v>3302</v>
      </c>
      <c r="M558" t="s">
        <v>3177</v>
      </c>
      <c r="O558" t="s">
        <v>3123</v>
      </c>
      <c r="P558">
        <f t="shared" si="16"/>
        <v>44664</v>
      </c>
      <c r="Q558">
        <f>--(COUNTIF($A$2:A558,A558)=1)</f>
        <v>1</v>
      </c>
      <c r="R558" t="str">
        <f t="shared" si="17"/>
        <v/>
      </c>
    </row>
    <row r="559" spans="1:18">
      <c r="A559" t="s">
        <v>4347</v>
      </c>
      <c r="B559" t="s">
        <v>3436</v>
      </c>
      <c r="C559" t="s">
        <v>4348</v>
      </c>
      <c r="D559" t="s">
        <v>3185</v>
      </c>
      <c r="E559" t="s">
        <v>3194</v>
      </c>
      <c r="F559" t="s">
        <v>3220</v>
      </c>
      <c r="G559" t="s">
        <v>2257</v>
      </c>
      <c r="H559" s="28">
        <v>45028</v>
      </c>
      <c r="I559">
        <v>181.41</v>
      </c>
      <c r="J559">
        <v>72</v>
      </c>
      <c r="K559" t="s">
        <v>3123</v>
      </c>
      <c r="L559" t="s">
        <v>3198</v>
      </c>
      <c r="M559" t="s">
        <v>3188</v>
      </c>
      <c r="O559" t="s">
        <v>3189</v>
      </c>
      <c r="P559">
        <f t="shared" si="16"/>
        <v>45021</v>
      </c>
      <c r="Q559">
        <f>--(COUNTIF($A$2:A559,A559)=1)</f>
        <v>1</v>
      </c>
      <c r="R559">
        <f t="shared" si="17"/>
        <v>181.41</v>
      </c>
    </row>
    <row r="560" spans="1:18">
      <c r="A560" t="s">
        <v>4349</v>
      </c>
      <c r="B560" t="s">
        <v>4350</v>
      </c>
      <c r="C560" t="s">
        <v>4351</v>
      </c>
      <c r="D560" t="s">
        <v>3196</v>
      </c>
      <c r="E560" t="s">
        <v>3166</v>
      </c>
      <c r="F560" t="s">
        <v>3167</v>
      </c>
      <c r="G560" t="s">
        <v>1842</v>
      </c>
      <c r="H560" s="28">
        <v>45003</v>
      </c>
      <c r="I560">
        <v>42.65</v>
      </c>
      <c r="J560">
        <v>24</v>
      </c>
      <c r="K560" t="s">
        <v>3123</v>
      </c>
      <c r="L560" t="s">
        <v>3351</v>
      </c>
      <c r="M560" t="s">
        <v>3177</v>
      </c>
      <c r="N560">
        <v>3.9</v>
      </c>
      <c r="O560" t="s">
        <v>3178</v>
      </c>
      <c r="P560">
        <f t="shared" si="16"/>
        <v>45002</v>
      </c>
      <c r="Q560">
        <f>--(COUNTIF($A$2:A560,A560)=1)</f>
        <v>1</v>
      </c>
      <c r="R560">
        <f t="shared" si="17"/>
        <v>42.65</v>
      </c>
    </row>
    <row r="561" spans="1:18">
      <c r="A561" t="s">
        <v>4352</v>
      </c>
      <c r="B561" t="s">
        <v>2149</v>
      </c>
      <c r="C561" t="s">
        <v>4353</v>
      </c>
      <c r="D561" t="s">
        <v>3240</v>
      </c>
      <c r="E561" t="s">
        <v>3166</v>
      </c>
      <c r="F561" t="s">
        <v>3167</v>
      </c>
      <c r="G561" t="s">
        <v>460</v>
      </c>
      <c r="H561" s="28">
        <v>44700</v>
      </c>
      <c r="I561">
        <v>29.63</v>
      </c>
      <c r="J561">
        <v>24</v>
      </c>
      <c r="K561" t="s">
        <v>3123</v>
      </c>
      <c r="L561" t="s">
        <v>3206</v>
      </c>
      <c r="M561" t="s">
        <v>3207</v>
      </c>
      <c r="N561">
        <v>3.3</v>
      </c>
      <c r="O561" t="s">
        <v>3182</v>
      </c>
      <c r="P561">
        <f t="shared" si="16"/>
        <v>44699</v>
      </c>
      <c r="Q561">
        <f>--(COUNTIF($A$2:A561,A561)=1)</f>
        <v>1</v>
      </c>
      <c r="R561">
        <f t="shared" si="17"/>
        <v>29.63</v>
      </c>
    </row>
    <row r="562" spans="1:18">
      <c r="A562" t="s">
        <v>4354</v>
      </c>
      <c r="B562" t="s">
        <v>1576</v>
      </c>
      <c r="C562" t="s">
        <v>4355</v>
      </c>
      <c r="D562" t="s">
        <v>3240</v>
      </c>
      <c r="E562" t="s">
        <v>3175</v>
      </c>
      <c r="F562" t="s">
        <v>3167</v>
      </c>
      <c r="G562" t="s">
        <v>1355</v>
      </c>
      <c r="H562" s="28"/>
      <c r="J562">
        <v>8</v>
      </c>
      <c r="K562" t="s">
        <v>3098</v>
      </c>
      <c r="L562" t="s">
        <v>3176</v>
      </c>
      <c r="M562" t="s">
        <v>3169</v>
      </c>
      <c r="O562" t="s">
        <v>3189</v>
      </c>
      <c r="P562">
        <f t="shared" si="16"/>
        <v>45331</v>
      </c>
      <c r="Q562">
        <f>--(COUNTIF($A$2:A562,A562)=1)</f>
        <v>1</v>
      </c>
      <c r="R562" t="str">
        <f t="shared" si="17"/>
        <v/>
      </c>
    </row>
    <row r="563" spans="1:18">
      <c r="A563" t="s">
        <v>4356</v>
      </c>
      <c r="B563" t="s">
        <v>1926</v>
      </c>
      <c r="C563" t="s">
        <v>3098</v>
      </c>
      <c r="D563" t="s">
        <v>3227</v>
      </c>
      <c r="E563" t="s">
        <v>3166</v>
      </c>
      <c r="F563" t="s">
        <v>3180</v>
      </c>
      <c r="G563" t="s">
        <v>4357</v>
      </c>
      <c r="H563" s="28"/>
      <c r="J563">
        <v>24</v>
      </c>
      <c r="K563" t="s">
        <v>3098</v>
      </c>
      <c r="L563" t="s">
        <v>3398</v>
      </c>
      <c r="M563" t="s">
        <v>3177</v>
      </c>
      <c r="O563" t="s">
        <v>3123</v>
      </c>
      <c r="P563">
        <f t="shared" si="16"/>
        <v>45667</v>
      </c>
      <c r="Q563">
        <f>--(COUNTIF($A$2:A563,A563)=1)</f>
        <v>1</v>
      </c>
      <c r="R563" t="str">
        <f t="shared" si="17"/>
        <v/>
      </c>
    </row>
    <row r="564" spans="1:18">
      <c r="A564" t="s">
        <v>4358</v>
      </c>
      <c r="B564" t="s">
        <v>628</v>
      </c>
      <c r="C564" t="s">
        <v>3098</v>
      </c>
      <c r="D564" t="s">
        <v>3237</v>
      </c>
      <c r="E564" t="s">
        <v>3194</v>
      </c>
      <c r="F564" t="s">
        <v>3167</v>
      </c>
      <c r="G564" t="s">
        <v>3573</v>
      </c>
      <c r="H564" s="28"/>
      <c r="J564">
        <v>72</v>
      </c>
      <c r="K564" t="s">
        <v>3098</v>
      </c>
      <c r="L564" t="s">
        <v>3398</v>
      </c>
      <c r="M564" t="s">
        <v>3169</v>
      </c>
      <c r="O564" t="s">
        <v>3260</v>
      </c>
      <c r="P564">
        <f t="shared" si="16"/>
        <v>45227</v>
      </c>
      <c r="Q564">
        <f>--(COUNTIF($A$2:A564,A564)=1)</f>
        <v>1</v>
      </c>
      <c r="R564" t="str">
        <f t="shared" si="17"/>
        <v/>
      </c>
    </row>
    <row r="565" spans="1:18">
      <c r="A565" t="s">
        <v>4359</v>
      </c>
      <c r="B565" t="s">
        <v>1363</v>
      </c>
      <c r="C565" t="s">
        <v>4360</v>
      </c>
      <c r="D565" t="s">
        <v>3251</v>
      </c>
      <c r="E565" t="s">
        <v>3194</v>
      </c>
      <c r="F565" t="s">
        <v>3167</v>
      </c>
      <c r="G565" t="s">
        <v>331</v>
      </c>
      <c r="H565" s="28">
        <v>45573</v>
      </c>
      <c r="I565">
        <v>134.05000000000001</v>
      </c>
      <c r="J565">
        <v>72</v>
      </c>
      <c r="K565" t="s">
        <v>3123</v>
      </c>
      <c r="L565" t="s">
        <v>3229</v>
      </c>
      <c r="M565" t="s">
        <v>3188</v>
      </c>
      <c r="O565" t="s">
        <v>3178</v>
      </c>
      <c r="P565">
        <f t="shared" si="16"/>
        <v>45568</v>
      </c>
      <c r="Q565">
        <f>--(COUNTIF($A$2:A565,A565)=1)</f>
        <v>1</v>
      </c>
      <c r="R565">
        <f t="shared" si="17"/>
        <v>134.05000000000001</v>
      </c>
    </row>
    <row r="566" spans="1:18">
      <c r="A566" t="s">
        <v>4361</v>
      </c>
      <c r="B566" t="s">
        <v>4362</v>
      </c>
      <c r="C566" t="s">
        <v>4363</v>
      </c>
      <c r="D566" t="s">
        <v>3165</v>
      </c>
      <c r="E566" t="s">
        <v>3280</v>
      </c>
      <c r="F566" t="s">
        <v>3167</v>
      </c>
      <c r="G566" t="s">
        <v>4364</v>
      </c>
      <c r="H566" s="28">
        <v>45553</v>
      </c>
      <c r="I566">
        <v>13.15</v>
      </c>
      <c r="J566">
        <v>4</v>
      </c>
      <c r="K566" t="s">
        <v>3123</v>
      </c>
      <c r="L566" t="s">
        <v>3168</v>
      </c>
      <c r="M566" t="s">
        <v>3202</v>
      </c>
      <c r="N566">
        <v>4.3</v>
      </c>
      <c r="O566" t="s">
        <v>3189</v>
      </c>
      <c r="P566">
        <f t="shared" si="16"/>
        <v>45553</v>
      </c>
      <c r="Q566">
        <f>--(COUNTIF($A$2:A566,A566)=1)</f>
        <v>1</v>
      </c>
      <c r="R566">
        <f t="shared" si="17"/>
        <v>13.15</v>
      </c>
    </row>
    <row r="567" spans="1:18">
      <c r="A567" t="s">
        <v>4365</v>
      </c>
      <c r="B567" t="s">
        <v>2721</v>
      </c>
      <c r="C567" t="s">
        <v>4366</v>
      </c>
      <c r="D567" t="s">
        <v>3165</v>
      </c>
      <c r="E567" t="s">
        <v>3194</v>
      </c>
      <c r="F567" t="s">
        <v>3167</v>
      </c>
      <c r="G567" t="s">
        <v>2108</v>
      </c>
      <c r="H567" s="28">
        <v>45393</v>
      </c>
      <c r="I567">
        <v>36.72</v>
      </c>
      <c r="J567">
        <v>72</v>
      </c>
      <c r="K567" t="s">
        <v>3124</v>
      </c>
      <c r="L567" t="s">
        <v>3231</v>
      </c>
      <c r="M567" t="s">
        <v>3169</v>
      </c>
      <c r="N567">
        <v>3.1</v>
      </c>
      <c r="O567" t="s">
        <v>3170</v>
      </c>
      <c r="P567">
        <f t="shared" si="16"/>
        <v>45392</v>
      </c>
      <c r="Q567">
        <f>--(COUNTIF($A$2:A567,A567)=1)</f>
        <v>1</v>
      </c>
      <c r="R567">
        <f t="shared" si="17"/>
        <v>36.72</v>
      </c>
    </row>
    <row r="568" spans="1:18">
      <c r="A568" t="s">
        <v>4367</v>
      </c>
      <c r="B568" t="s">
        <v>4368</v>
      </c>
      <c r="C568" t="s">
        <v>3098</v>
      </c>
      <c r="D568" t="s">
        <v>3196</v>
      </c>
      <c r="E568" t="s">
        <v>3175</v>
      </c>
      <c r="F568" t="s">
        <v>3167</v>
      </c>
      <c r="G568" t="s">
        <v>3797</v>
      </c>
      <c r="H568" s="28">
        <v>45101</v>
      </c>
      <c r="I568">
        <v>14.03</v>
      </c>
      <c r="J568">
        <v>8</v>
      </c>
      <c r="K568" t="s">
        <v>3123</v>
      </c>
      <c r="L568" t="s">
        <v>3351</v>
      </c>
      <c r="M568" t="s">
        <v>3188</v>
      </c>
      <c r="N568">
        <v>2</v>
      </c>
      <c r="O568" t="s">
        <v>3182</v>
      </c>
      <c r="P568">
        <f t="shared" si="16"/>
        <v>45101</v>
      </c>
      <c r="Q568">
        <f>--(COUNTIF($A$2:A568,A568)=1)</f>
        <v>1</v>
      </c>
      <c r="R568">
        <f t="shared" si="17"/>
        <v>14.03</v>
      </c>
    </row>
    <row r="569" spans="1:18">
      <c r="A569" t="s">
        <v>4369</v>
      </c>
      <c r="B569" t="s">
        <v>4370</v>
      </c>
      <c r="C569" t="s">
        <v>3098</v>
      </c>
      <c r="D569" t="s">
        <v>3174</v>
      </c>
      <c r="E569" t="s">
        <v>3166</v>
      </c>
      <c r="F569" t="s">
        <v>3228</v>
      </c>
      <c r="G569" t="s">
        <v>1159</v>
      </c>
      <c r="H569" s="28"/>
      <c r="J569">
        <v>24</v>
      </c>
      <c r="K569" t="s">
        <v>3098</v>
      </c>
      <c r="L569" t="s">
        <v>3201</v>
      </c>
      <c r="M569" t="s">
        <v>3188</v>
      </c>
      <c r="O569" t="s">
        <v>3170</v>
      </c>
      <c r="P569">
        <f t="shared" si="16"/>
        <v>45570</v>
      </c>
      <c r="Q569">
        <f>--(COUNTIF($A$2:A569,A569)=1)</f>
        <v>1</v>
      </c>
      <c r="R569" t="str">
        <f t="shared" si="17"/>
        <v/>
      </c>
    </row>
    <row r="570" spans="1:18">
      <c r="A570" t="s">
        <v>4371</v>
      </c>
      <c r="B570" t="s">
        <v>58</v>
      </c>
      <c r="C570" t="s">
        <v>3098</v>
      </c>
      <c r="D570" t="s">
        <v>3251</v>
      </c>
      <c r="E570" t="s">
        <v>3175</v>
      </c>
      <c r="F570" t="s">
        <v>3228</v>
      </c>
      <c r="G570" t="s">
        <v>4372</v>
      </c>
      <c r="H570" s="28"/>
      <c r="J570">
        <v>8</v>
      </c>
      <c r="K570" t="s">
        <v>3098</v>
      </c>
      <c r="L570" t="s">
        <v>3198</v>
      </c>
      <c r="M570" t="s">
        <v>3169</v>
      </c>
      <c r="O570" t="s">
        <v>3182</v>
      </c>
      <c r="P570">
        <f t="shared" si="16"/>
        <v>44718</v>
      </c>
      <c r="Q570">
        <f>--(COUNTIF($A$2:A570,A570)=1)</f>
        <v>1</v>
      </c>
      <c r="R570" t="str">
        <f t="shared" si="17"/>
        <v/>
      </c>
    </row>
    <row r="571" spans="1:18">
      <c r="A571" t="s">
        <v>4373</v>
      </c>
      <c r="B571" t="s">
        <v>3436</v>
      </c>
      <c r="C571" t="s">
        <v>3098</v>
      </c>
      <c r="D571" t="s">
        <v>3240</v>
      </c>
      <c r="E571" t="s">
        <v>3280</v>
      </c>
      <c r="F571" t="s">
        <v>3167</v>
      </c>
      <c r="G571" t="s">
        <v>601</v>
      </c>
      <c r="H571" s="28">
        <v>45555</v>
      </c>
      <c r="I571">
        <v>8.32</v>
      </c>
      <c r="J571">
        <v>4</v>
      </c>
      <c r="K571" t="s">
        <v>3123</v>
      </c>
      <c r="L571" t="s">
        <v>3281</v>
      </c>
      <c r="M571" t="s">
        <v>3169</v>
      </c>
      <c r="N571">
        <v>1.5</v>
      </c>
      <c r="O571" t="s">
        <v>3170</v>
      </c>
      <c r="P571">
        <f t="shared" si="16"/>
        <v>45555</v>
      </c>
      <c r="Q571">
        <f>--(COUNTIF($A$2:A571,A571)=1)</f>
        <v>1</v>
      </c>
      <c r="R571">
        <f t="shared" si="17"/>
        <v>8.32</v>
      </c>
    </row>
    <row r="572" spans="1:18">
      <c r="A572" t="s">
        <v>4374</v>
      </c>
      <c r="B572" t="s">
        <v>2107</v>
      </c>
      <c r="C572" t="s">
        <v>3098</v>
      </c>
      <c r="D572" t="s">
        <v>3227</v>
      </c>
      <c r="E572" t="s">
        <v>3194</v>
      </c>
      <c r="F572" t="s">
        <v>3180</v>
      </c>
      <c r="G572" t="s">
        <v>809</v>
      </c>
      <c r="H572" s="28"/>
      <c r="J572">
        <v>72</v>
      </c>
      <c r="K572" t="s">
        <v>3098</v>
      </c>
      <c r="L572" t="s">
        <v>3265</v>
      </c>
      <c r="M572" t="s">
        <v>3202</v>
      </c>
      <c r="O572" t="s">
        <v>3189</v>
      </c>
      <c r="P572">
        <f t="shared" si="16"/>
        <v>45130</v>
      </c>
      <c r="Q572">
        <f>--(COUNTIF($A$2:A572,A572)=1)</f>
        <v>1</v>
      </c>
      <c r="R572" t="str">
        <f t="shared" si="17"/>
        <v/>
      </c>
    </row>
    <row r="573" spans="1:18">
      <c r="A573" t="s">
        <v>4375</v>
      </c>
      <c r="B573" t="s">
        <v>359</v>
      </c>
      <c r="C573" t="s">
        <v>3098</v>
      </c>
      <c r="D573" t="s">
        <v>3196</v>
      </c>
      <c r="E573" t="s">
        <v>3194</v>
      </c>
      <c r="F573" t="s">
        <v>3180</v>
      </c>
      <c r="G573" t="s">
        <v>4376</v>
      </c>
      <c r="H573" s="28"/>
      <c r="J573">
        <v>72</v>
      </c>
      <c r="K573" t="s">
        <v>3098</v>
      </c>
      <c r="L573" t="s">
        <v>3192</v>
      </c>
      <c r="M573" t="s">
        <v>3169</v>
      </c>
      <c r="O573" t="s">
        <v>3170</v>
      </c>
      <c r="P573">
        <f t="shared" si="16"/>
        <v>44802</v>
      </c>
      <c r="Q573">
        <f>--(COUNTIF($A$2:A573,A573)=1)</f>
        <v>1</v>
      </c>
      <c r="R573" t="str">
        <f t="shared" si="17"/>
        <v/>
      </c>
    </row>
    <row r="574" spans="1:18">
      <c r="A574" t="s">
        <v>4377</v>
      </c>
      <c r="B574" t="s">
        <v>2622</v>
      </c>
      <c r="C574" t="s">
        <v>4378</v>
      </c>
      <c r="D574" t="s">
        <v>3200</v>
      </c>
      <c r="E574" t="s">
        <v>3280</v>
      </c>
      <c r="F574" t="s">
        <v>3228</v>
      </c>
      <c r="G574" t="s">
        <v>3578</v>
      </c>
      <c r="H574" s="28"/>
      <c r="J574">
        <v>4</v>
      </c>
      <c r="K574" t="s">
        <v>3098</v>
      </c>
      <c r="L574" t="s">
        <v>3318</v>
      </c>
      <c r="M574" t="s">
        <v>3207</v>
      </c>
      <c r="O574" t="s">
        <v>3189</v>
      </c>
      <c r="P574">
        <f t="shared" si="16"/>
        <v>45175</v>
      </c>
      <c r="Q574">
        <f>--(COUNTIF($A$2:A574,A574)=1)</f>
        <v>1</v>
      </c>
      <c r="R574" t="str">
        <f t="shared" si="17"/>
        <v/>
      </c>
    </row>
    <row r="575" spans="1:18">
      <c r="A575" t="s">
        <v>4379</v>
      </c>
      <c r="B575" t="s">
        <v>2039</v>
      </c>
      <c r="C575" t="s">
        <v>3098</v>
      </c>
      <c r="D575" t="s">
        <v>3240</v>
      </c>
      <c r="E575" t="s">
        <v>3175</v>
      </c>
      <c r="F575" t="s">
        <v>3167</v>
      </c>
      <c r="G575" t="s">
        <v>2768</v>
      </c>
      <c r="H575" s="28">
        <v>45439</v>
      </c>
      <c r="I575">
        <v>21.11</v>
      </c>
      <c r="J575">
        <v>8</v>
      </c>
      <c r="K575" t="s">
        <v>3123</v>
      </c>
      <c r="L575" t="s">
        <v>3098</v>
      </c>
      <c r="M575" t="s">
        <v>3169</v>
      </c>
      <c r="N575">
        <v>4.7</v>
      </c>
      <c r="O575" t="s">
        <v>3260</v>
      </c>
      <c r="P575">
        <f t="shared" si="16"/>
        <v>45439</v>
      </c>
      <c r="Q575">
        <f>--(COUNTIF($A$2:A575,A575)=1)</f>
        <v>1</v>
      </c>
      <c r="R575">
        <f t="shared" si="17"/>
        <v>21.11</v>
      </c>
    </row>
    <row r="576" spans="1:18">
      <c r="A576" t="s">
        <v>4380</v>
      </c>
      <c r="B576" t="s">
        <v>3521</v>
      </c>
      <c r="C576" t="s">
        <v>4381</v>
      </c>
      <c r="D576" t="s">
        <v>3237</v>
      </c>
      <c r="E576" t="s">
        <v>3166</v>
      </c>
      <c r="F576" t="s">
        <v>3167</v>
      </c>
      <c r="G576" t="s">
        <v>294</v>
      </c>
      <c r="H576" s="28">
        <v>45129</v>
      </c>
      <c r="I576">
        <v>21.69</v>
      </c>
      <c r="J576">
        <v>24</v>
      </c>
      <c r="K576" t="s">
        <v>3124</v>
      </c>
      <c r="L576" t="s">
        <v>3098</v>
      </c>
      <c r="M576" t="s">
        <v>3202</v>
      </c>
      <c r="N576">
        <v>2.1</v>
      </c>
      <c r="O576" t="s">
        <v>3124</v>
      </c>
      <c r="P576">
        <f t="shared" si="16"/>
        <v>45129</v>
      </c>
      <c r="Q576">
        <f>--(COUNTIF($A$2:A576,A576)=1)</f>
        <v>1</v>
      </c>
      <c r="R576">
        <f t="shared" si="17"/>
        <v>21.69</v>
      </c>
    </row>
    <row r="577" spans="1:18">
      <c r="A577" t="s">
        <v>4382</v>
      </c>
      <c r="B577" t="s">
        <v>1440</v>
      </c>
      <c r="C577" t="s">
        <v>3098</v>
      </c>
      <c r="D577" t="s">
        <v>3227</v>
      </c>
      <c r="E577" t="s">
        <v>3194</v>
      </c>
      <c r="F577" t="s">
        <v>3167</v>
      </c>
      <c r="G577" t="s">
        <v>4383</v>
      </c>
      <c r="H577" s="28">
        <v>44672</v>
      </c>
      <c r="I577">
        <v>227.17</v>
      </c>
      <c r="J577">
        <v>72</v>
      </c>
      <c r="K577" t="s">
        <v>3123</v>
      </c>
      <c r="L577" t="s">
        <v>3181</v>
      </c>
      <c r="M577" t="s">
        <v>3207</v>
      </c>
      <c r="O577" t="s">
        <v>3213</v>
      </c>
      <c r="P577">
        <f t="shared" si="16"/>
        <v>44663</v>
      </c>
      <c r="Q577">
        <f>--(COUNTIF($A$2:A577,A577)=1)</f>
        <v>1</v>
      </c>
      <c r="R577">
        <f t="shared" si="17"/>
        <v>227.17</v>
      </c>
    </row>
    <row r="578" spans="1:18">
      <c r="A578" t="s">
        <v>4384</v>
      </c>
      <c r="B578" t="s">
        <v>3534</v>
      </c>
      <c r="C578" t="s">
        <v>3098</v>
      </c>
      <c r="D578" t="s">
        <v>3165</v>
      </c>
      <c r="E578" t="s">
        <v>3166</v>
      </c>
      <c r="F578" t="s">
        <v>3167</v>
      </c>
      <c r="G578" t="s">
        <v>220</v>
      </c>
      <c r="H578" s="28">
        <v>45156</v>
      </c>
      <c r="I578">
        <v>44.22</v>
      </c>
      <c r="J578">
        <v>24</v>
      </c>
      <c r="K578" t="s">
        <v>3123</v>
      </c>
      <c r="L578" t="s">
        <v>3302</v>
      </c>
      <c r="M578" t="s">
        <v>3169</v>
      </c>
      <c r="N578">
        <v>2.9</v>
      </c>
      <c r="O578" t="s">
        <v>3189</v>
      </c>
      <c r="P578">
        <f t="shared" ref="P578:P641" si="18">IFERROR(DATEVALUE(G578),IFERROR(DATE(RIGHT(G578,4),MID(G578,4,2),LEFT(G578,2)),""))</f>
        <v>45155</v>
      </c>
      <c r="Q578">
        <f>--(COUNTIF($A$2:A578,A578)=1)</f>
        <v>1</v>
      </c>
      <c r="R578">
        <f t="shared" ref="R578:R641" si="19">IF(AND(Q578=1,I578&lt;&gt;"",ISNUMBER(I578),I578&gt;=0),I578,"")</f>
        <v>44.22</v>
      </c>
    </row>
    <row r="579" spans="1:18">
      <c r="A579" t="s">
        <v>4385</v>
      </c>
      <c r="B579" t="s">
        <v>2565</v>
      </c>
      <c r="C579" t="s">
        <v>4386</v>
      </c>
      <c r="D579" t="s">
        <v>3185</v>
      </c>
      <c r="E579" t="s">
        <v>3175</v>
      </c>
      <c r="F579" t="s">
        <v>3167</v>
      </c>
      <c r="G579" t="s">
        <v>886</v>
      </c>
      <c r="H579" s="28">
        <v>45340</v>
      </c>
      <c r="I579">
        <v>11.15</v>
      </c>
      <c r="J579">
        <v>8</v>
      </c>
      <c r="K579" t="s">
        <v>3123</v>
      </c>
      <c r="L579" t="s">
        <v>3209</v>
      </c>
      <c r="M579" t="s">
        <v>3177</v>
      </c>
      <c r="O579" t="s">
        <v>3260</v>
      </c>
      <c r="P579">
        <f t="shared" si="18"/>
        <v>45340</v>
      </c>
      <c r="Q579">
        <f>--(COUNTIF($A$2:A579,A579)=1)</f>
        <v>1</v>
      </c>
      <c r="R579">
        <f t="shared" si="19"/>
        <v>11.15</v>
      </c>
    </row>
    <row r="580" spans="1:18">
      <c r="A580" t="s">
        <v>4387</v>
      </c>
      <c r="B580" t="s">
        <v>2786</v>
      </c>
      <c r="C580" t="s">
        <v>3098</v>
      </c>
      <c r="D580" t="s">
        <v>3165</v>
      </c>
      <c r="E580" t="s">
        <v>3194</v>
      </c>
      <c r="F580" t="s">
        <v>3167</v>
      </c>
      <c r="G580" t="s">
        <v>2746</v>
      </c>
      <c r="H580" s="28">
        <v>45048</v>
      </c>
      <c r="I580">
        <v>180.82</v>
      </c>
      <c r="J580">
        <v>72</v>
      </c>
      <c r="K580" t="s">
        <v>3123</v>
      </c>
      <c r="L580" t="s">
        <v>3229</v>
      </c>
      <c r="M580" t="s">
        <v>3202</v>
      </c>
      <c r="N580">
        <v>3.1</v>
      </c>
      <c r="O580" t="s">
        <v>3123</v>
      </c>
      <c r="P580">
        <f t="shared" si="18"/>
        <v>45041</v>
      </c>
      <c r="Q580">
        <f>--(COUNTIF($A$2:A580,A580)=1)</f>
        <v>1</v>
      </c>
      <c r="R580">
        <f t="shared" si="19"/>
        <v>180.82</v>
      </c>
    </row>
    <row r="581" spans="1:18">
      <c r="A581" t="s">
        <v>4388</v>
      </c>
      <c r="B581" t="s">
        <v>2398</v>
      </c>
      <c r="C581" t="s">
        <v>3098</v>
      </c>
      <c r="D581" t="s">
        <v>3185</v>
      </c>
      <c r="E581" t="s">
        <v>3194</v>
      </c>
      <c r="F581" t="s">
        <v>3167</v>
      </c>
      <c r="G581" t="s">
        <v>4389</v>
      </c>
      <c r="H581" s="28">
        <v>44740</v>
      </c>
      <c r="I581">
        <v>237.78</v>
      </c>
      <c r="J581">
        <v>72</v>
      </c>
      <c r="K581" t="s">
        <v>3123</v>
      </c>
      <c r="L581" t="s">
        <v>3187</v>
      </c>
      <c r="M581" t="s">
        <v>3169</v>
      </c>
      <c r="N581">
        <v>2.8</v>
      </c>
      <c r="O581" t="s">
        <v>3182</v>
      </c>
      <c r="P581">
        <f t="shared" si="18"/>
        <v>44731</v>
      </c>
      <c r="Q581">
        <f>--(COUNTIF($A$2:A581,A581)=1)</f>
        <v>1</v>
      </c>
      <c r="R581">
        <f t="shared" si="19"/>
        <v>237.78</v>
      </c>
    </row>
    <row r="582" spans="1:18">
      <c r="A582" t="s">
        <v>4390</v>
      </c>
      <c r="B582" t="s">
        <v>2080</v>
      </c>
      <c r="C582" t="s">
        <v>4391</v>
      </c>
      <c r="D582" t="s">
        <v>3174</v>
      </c>
      <c r="E582" t="s">
        <v>3166</v>
      </c>
      <c r="F582" t="s">
        <v>3180</v>
      </c>
      <c r="G582" t="s">
        <v>4392</v>
      </c>
      <c r="H582" s="28"/>
      <c r="J582">
        <v>24</v>
      </c>
      <c r="K582" t="s">
        <v>3098</v>
      </c>
      <c r="L582" t="s">
        <v>3225</v>
      </c>
      <c r="M582" t="s">
        <v>3207</v>
      </c>
      <c r="O582" t="s">
        <v>3182</v>
      </c>
      <c r="P582">
        <f t="shared" si="18"/>
        <v>44685</v>
      </c>
      <c r="Q582">
        <f>--(COUNTIF($A$2:A582,A582)=1)</f>
        <v>1</v>
      </c>
      <c r="R582" t="str">
        <f t="shared" si="19"/>
        <v/>
      </c>
    </row>
    <row r="583" spans="1:18">
      <c r="A583" t="s">
        <v>4393</v>
      </c>
      <c r="B583" t="s">
        <v>923</v>
      </c>
      <c r="C583" t="s">
        <v>3098</v>
      </c>
      <c r="D583" t="s">
        <v>3196</v>
      </c>
      <c r="E583" t="s">
        <v>3166</v>
      </c>
      <c r="F583" t="s">
        <v>3180</v>
      </c>
      <c r="G583" t="s">
        <v>2655</v>
      </c>
      <c r="H583" s="28"/>
      <c r="J583">
        <v>24</v>
      </c>
      <c r="K583" t="s">
        <v>3098</v>
      </c>
      <c r="L583" t="s">
        <v>3307</v>
      </c>
      <c r="M583" t="s">
        <v>3207</v>
      </c>
      <c r="O583" t="s">
        <v>3182</v>
      </c>
      <c r="P583">
        <f t="shared" si="18"/>
        <v>44857</v>
      </c>
      <c r="Q583">
        <f>--(COUNTIF($A$2:A583,A583)=1)</f>
        <v>1</v>
      </c>
      <c r="R583" t="str">
        <f t="shared" si="19"/>
        <v/>
      </c>
    </row>
    <row r="584" spans="1:18">
      <c r="A584" t="s">
        <v>4394</v>
      </c>
      <c r="B584" t="s">
        <v>4395</v>
      </c>
      <c r="C584" t="s">
        <v>3098</v>
      </c>
      <c r="D584" t="s">
        <v>3165</v>
      </c>
      <c r="E584" t="s">
        <v>3194</v>
      </c>
      <c r="F584" t="s">
        <v>3180</v>
      </c>
      <c r="G584" t="s">
        <v>1971</v>
      </c>
      <c r="H584" s="28"/>
      <c r="J584">
        <v>72</v>
      </c>
      <c r="K584" t="s">
        <v>3098</v>
      </c>
      <c r="L584" t="s">
        <v>3248</v>
      </c>
      <c r="M584" t="s">
        <v>3202</v>
      </c>
      <c r="O584" t="s">
        <v>3260</v>
      </c>
      <c r="P584">
        <f t="shared" si="18"/>
        <v>45266</v>
      </c>
      <c r="Q584">
        <f>--(COUNTIF($A$2:A584,A584)=1)</f>
        <v>1</v>
      </c>
      <c r="R584" t="str">
        <f t="shared" si="19"/>
        <v/>
      </c>
    </row>
    <row r="585" spans="1:18">
      <c r="A585" t="s">
        <v>4396</v>
      </c>
      <c r="B585" t="s">
        <v>4397</v>
      </c>
      <c r="C585" t="s">
        <v>3098</v>
      </c>
      <c r="D585" t="s">
        <v>3251</v>
      </c>
      <c r="E585" t="s">
        <v>3194</v>
      </c>
      <c r="F585" t="s">
        <v>3180</v>
      </c>
      <c r="G585" t="s">
        <v>4398</v>
      </c>
      <c r="H585" s="28"/>
      <c r="J585">
        <v>72</v>
      </c>
      <c r="K585" t="s">
        <v>3098</v>
      </c>
      <c r="L585" t="s">
        <v>3229</v>
      </c>
      <c r="M585" t="s">
        <v>3169</v>
      </c>
      <c r="O585" t="s">
        <v>3178</v>
      </c>
      <c r="P585">
        <f t="shared" si="18"/>
        <v>45524</v>
      </c>
      <c r="Q585">
        <f>--(COUNTIF($A$2:A585,A585)=1)</f>
        <v>1</v>
      </c>
      <c r="R585" t="str">
        <f t="shared" si="19"/>
        <v/>
      </c>
    </row>
    <row r="586" spans="1:18">
      <c r="A586" t="s">
        <v>4399</v>
      </c>
      <c r="B586" t="s">
        <v>4400</v>
      </c>
      <c r="C586" t="s">
        <v>4401</v>
      </c>
      <c r="D586" t="s">
        <v>3196</v>
      </c>
      <c r="E586" t="s">
        <v>3166</v>
      </c>
      <c r="F586" t="s">
        <v>3220</v>
      </c>
      <c r="G586" t="s">
        <v>3375</v>
      </c>
      <c r="H586" s="28"/>
      <c r="J586">
        <v>24</v>
      </c>
      <c r="K586" t="s">
        <v>3098</v>
      </c>
      <c r="L586" t="s">
        <v>3398</v>
      </c>
      <c r="M586" t="s">
        <v>3188</v>
      </c>
      <c r="O586" t="s">
        <v>3260</v>
      </c>
      <c r="P586">
        <f t="shared" si="18"/>
        <v>44839</v>
      </c>
      <c r="Q586">
        <f>--(COUNTIF($A$2:A586,A586)=1)</f>
        <v>1</v>
      </c>
      <c r="R586" t="str">
        <f t="shared" si="19"/>
        <v/>
      </c>
    </row>
    <row r="587" spans="1:18">
      <c r="A587" t="s">
        <v>4402</v>
      </c>
      <c r="B587" t="s">
        <v>699</v>
      </c>
      <c r="C587" t="s">
        <v>3098</v>
      </c>
      <c r="D587" t="s">
        <v>3174</v>
      </c>
      <c r="E587" t="s">
        <v>3280</v>
      </c>
      <c r="F587" t="s">
        <v>3180</v>
      </c>
      <c r="G587" t="s">
        <v>4403</v>
      </c>
      <c r="H587" s="28"/>
      <c r="J587">
        <v>4</v>
      </c>
      <c r="K587" t="s">
        <v>3098</v>
      </c>
      <c r="L587" t="s">
        <v>3198</v>
      </c>
      <c r="M587" t="s">
        <v>3169</v>
      </c>
      <c r="O587" t="s">
        <v>3178</v>
      </c>
      <c r="P587">
        <f t="shared" si="18"/>
        <v>44779</v>
      </c>
      <c r="Q587">
        <f>--(COUNTIF($A$2:A587,A587)=1)</f>
        <v>1</v>
      </c>
      <c r="R587" t="str">
        <f t="shared" si="19"/>
        <v/>
      </c>
    </row>
    <row r="588" spans="1:18">
      <c r="A588" t="s">
        <v>4404</v>
      </c>
      <c r="B588" t="s">
        <v>2029</v>
      </c>
      <c r="C588" t="s">
        <v>3098</v>
      </c>
      <c r="D588" t="s">
        <v>3174</v>
      </c>
      <c r="E588" t="s">
        <v>3175</v>
      </c>
      <c r="F588" t="s">
        <v>3180</v>
      </c>
      <c r="G588" t="s">
        <v>802</v>
      </c>
      <c r="H588" s="28"/>
      <c r="J588">
        <v>8</v>
      </c>
      <c r="K588" t="s">
        <v>3098</v>
      </c>
      <c r="L588" t="s">
        <v>3181</v>
      </c>
      <c r="M588" t="s">
        <v>3169</v>
      </c>
      <c r="O588" t="s">
        <v>3260</v>
      </c>
      <c r="P588">
        <f t="shared" si="18"/>
        <v>45280</v>
      </c>
      <c r="Q588">
        <f>--(COUNTIF($A$2:A588,A588)=1)</f>
        <v>1</v>
      </c>
      <c r="R588" t="str">
        <f t="shared" si="19"/>
        <v/>
      </c>
    </row>
    <row r="589" spans="1:18">
      <c r="A589" t="s">
        <v>4405</v>
      </c>
      <c r="B589" t="s">
        <v>4406</v>
      </c>
      <c r="C589" t="s">
        <v>4407</v>
      </c>
      <c r="D589" t="s">
        <v>3237</v>
      </c>
      <c r="E589" t="s">
        <v>3280</v>
      </c>
      <c r="F589" t="s">
        <v>3167</v>
      </c>
      <c r="G589" t="s">
        <v>2413</v>
      </c>
      <c r="H589" s="28">
        <v>45070</v>
      </c>
      <c r="I589">
        <v>3.25</v>
      </c>
      <c r="J589">
        <v>4</v>
      </c>
      <c r="K589" t="s">
        <v>3124</v>
      </c>
      <c r="L589" t="s">
        <v>3192</v>
      </c>
      <c r="M589" t="s">
        <v>3207</v>
      </c>
      <c r="N589">
        <v>1.9</v>
      </c>
      <c r="O589" t="s">
        <v>3124</v>
      </c>
      <c r="P589">
        <f t="shared" si="18"/>
        <v>45070</v>
      </c>
      <c r="Q589">
        <f>--(COUNTIF($A$2:A589,A589)=1)</f>
        <v>1</v>
      </c>
      <c r="R589">
        <f t="shared" si="19"/>
        <v>3.25</v>
      </c>
    </row>
    <row r="590" spans="1:18">
      <c r="A590" t="s">
        <v>4408</v>
      </c>
      <c r="B590" t="s">
        <v>170</v>
      </c>
      <c r="C590" t="s">
        <v>4409</v>
      </c>
      <c r="D590" t="s">
        <v>3237</v>
      </c>
      <c r="E590" t="s">
        <v>3166</v>
      </c>
      <c r="F590" t="s">
        <v>3167</v>
      </c>
      <c r="G590" t="s">
        <v>1672</v>
      </c>
      <c r="H590" s="28">
        <v>45558</v>
      </c>
      <c r="I590">
        <v>2.13</v>
      </c>
      <c r="J590">
        <v>24</v>
      </c>
      <c r="K590" t="s">
        <v>3124</v>
      </c>
      <c r="L590" t="s">
        <v>3198</v>
      </c>
      <c r="M590" t="s">
        <v>3202</v>
      </c>
      <c r="N590">
        <v>1.7</v>
      </c>
      <c r="O590" t="s">
        <v>3170</v>
      </c>
      <c r="P590">
        <f t="shared" si="18"/>
        <v>45558</v>
      </c>
      <c r="Q590">
        <f>--(COUNTIF($A$2:A590,A590)=1)</f>
        <v>1</v>
      </c>
      <c r="R590">
        <f t="shared" si="19"/>
        <v>2.13</v>
      </c>
    </row>
    <row r="591" spans="1:18">
      <c r="A591" t="s">
        <v>4410</v>
      </c>
      <c r="B591" t="s">
        <v>242</v>
      </c>
      <c r="C591" t="s">
        <v>4411</v>
      </c>
      <c r="D591" t="s">
        <v>3196</v>
      </c>
      <c r="E591" t="s">
        <v>3166</v>
      </c>
      <c r="F591" t="s">
        <v>3167</v>
      </c>
      <c r="G591" t="s">
        <v>1792</v>
      </c>
      <c r="H591" s="28">
        <v>45301</v>
      </c>
      <c r="I591">
        <v>57.87</v>
      </c>
      <c r="J591">
        <v>24</v>
      </c>
      <c r="K591" t="s">
        <v>3123</v>
      </c>
      <c r="L591" t="s">
        <v>3209</v>
      </c>
      <c r="M591" t="s">
        <v>3177</v>
      </c>
      <c r="O591" t="s">
        <v>3260</v>
      </c>
      <c r="P591">
        <f t="shared" si="18"/>
        <v>45299</v>
      </c>
      <c r="Q591">
        <f>--(COUNTIF($A$2:A591,A591)=1)</f>
        <v>1</v>
      </c>
      <c r="R591">
        <f t="shared" si="19"/>
        <v>57.87</v>
      </c>
    </row>
    <row r="592" spans="1:18">
      <c r="A592" t="s">
        <v>4412</v>
      </c>
      <c r="B592" t="s">
        <v>638</v>
      </c>
      <c r="C592" t="s">
        <v>4413</v>
      </c>
      <c r="D592" t="s">
        <v>3165</v>
      </c>
      <c r="E592" t="s">
        <v>3166</v>
      </c>
      <c r="F592" t="s">
        <v>3180</v>
      </c>
      <c r="G592" t="s">
        <v>1052</v>
      </c>
      <c r="H592" s="28"/>
      <c r="J592">
        <v>24</v>
      </c>
      <c r="K592" t="s">
        <v>3098</v>
      </c>
      <c r="L592" t="s">
        <v>3181</v>
      </c>
      <c r="M592" t="s">
        <v>3177</v>
      </c>
      <c r="O592" t="s">
        <v>3213</v>
      </c>
      <c r="P592">
        <f t="shared" si="18"/>
        <v>44648</v>
      </c>
      <c r="Q592">
        <f>--(COUNTIF($A$2:A592,A592)=1)</f>
        <v>1</v>
      </c>
      <c r="R592" t="str">
        <f t="shared" si="19"/>
        <v/>
      </c>
    </row>
    <row r="593" spans="1:18">
      <c r="A593" t="s">
        <v>4414</v>
      </c>
      <c r="B593" t="s">
        <v>4415</v>
      </c>
      <c r="C593" t="s">
        <v>3098</v>
      </c>
      <c r="D593" t="s">
        <v>3237</v>
      </c>
      <c r="E593" t="s">
        <v>3166</v>
      </c>
      <c r="F593" t="s">
        <v>3180</v>
      </c>
      <c r="G593" t="s">
        <v>2538</v>
      </c>
      <c r="H593" s="28"/>
      <c r="J593">
        <v>24</v>
      </c>
      <c r="K593" t="s">
        <v>3098</v>
      </c>
      <c r="L593" t="s">
        <v>3181</v>
      </c>
      <c r="M593" t="s">
        <v>3188</v>
      </c>
      <c r="O593" t="s">
        <v>3189</v>
      </c>
      <c r="P593">
        <f t="shared" si="18"/>
        <v>44873</v>
      </c>
      <c r="Q593">
        <f>--(COUNTIF($A$2:A593,A593)=1)</f>
        <v>1</v>
      </c>
      <c r="R593" t="str">
        <f t="shared" si="19"/>
        <v/>
      </c>
    </row>
    <row r="594" spans="1:18">
      <c r="A594" t="s">
        <v>4416</v>
      </c>
      <c r="B594" t="s">
        <v>4395</v>
      </c>
      <c r="C594" t="s">
        <v>3098</v>
      </c>
      <c r="D594" t="s">
        <v>3240</v>
      </c>
      <c r="E594" t="s">
        <v>3175</v>
      </c>
      <c r="F594" t="s">
        <v>3167</v>
      </c>
      <c r="G594" t="s">
        <v>629</v>
      </c>
      <c r="H594" s="28">
        <v>44773</v>
      </c>
      <c r="I594">
        <v>8</v>
      </c>
      <c r="J594">
        <v>8</v>
      </c>
      <c r="K594" t="s">
        <v>3124</v>
      </c>
      <c r="L594" t="s">
        <v>3198</v>
      </c>
      <c r="M594" t="s">
        <v>3202</v>
      </c>
      <c r="N594">
        <v>3.5</v>
      </c>
      <c r="O594" t="s">
        <v>3213</v>
      </c>
      <c r="P594">
        <f t="shared" si="18"/>
        <v>44773</v>
      </c>
      <c r="Q594">
        <f>--(COUNTIF($A$2:A594,A594)=1)</f>
        <v>1</v>
      </c>
      <c r="R594">
        <f t="shared" si="19"/>
        <v>8</v>
      </c>
    </row>
    <row r="595" spans="1:18">
      <c r="A595" t="s">
        <v>4417</v>
      </c>
      <c r="B595" t="s">
        <v>909</v>
      </c>
      <c r="C595" t="s">
        <v>3098</v>
      </c>
      <c r="D595" t="s">
        <v>3240</v>
      </c>
      <c r="E595" t="s">
        <v>3166</v>
      </c>
      <c r="F595" t="s">
        <v>3167</v>
      </c>
      <c r="G595" t="s">
        <v>1413</v>
      </c>
      <c r="H595" s="28">
        <v>44892</v>
      </c>
      <c r="I595">
        <v>11.32</v>
      </c>
      <c r="J595">
        <v>24</v>
      </c>
      <c r="K595" t="s">
        <v>3124</v>
      </c>
      <c r="L595" t="s">
        <v>3318</v>
      </c>
      <c r="M595" t="s">
        <v>3188</v>
      </c>
      <c r="N595">
        <v>3.4</v>
      </c>
      <c r="O595" t="s">
        <v>3124</v>
      </c>
      <c r="P595">
        <f t="shared" si="18"/>
        <v>44892</v>
      </c>
      <c r="Q595">
        <f>--(COUNTIF($A$2:A595,A595)=1)</f>
        <v>1</v>
      </c>
      <c r="R595">
        <f t="shared" si="19"/>
        <v>11.32</v>
      </c>
    </row>
    <row r="596" spans="1:18">
      <c r="A596" t="s">
        <v>4418</v>
      </c>
      <c r="B596" t="s">
        <v>4419</v>
      </c>
      <c r="C596" t="s">
        <v>3098</v>
      </c>
      <c r="D596" t="s">
        <v>3227</v>
      </c>
      <c r="E596" t="s">
        <v>3166</v>
      </c>
      <c r="F596" t="s">
        <v>3180</v>
      </c>
      <c r="G596" t="s">
        <v>4420</v>
      </c>
      <c r="H596" s="28"/>
      <c r="J596">
        <v>24</v>
      </c>
      <c r="K596" t="s">
        <v>3098</v>
      </c>
      <c r="L596" t="s">
        <v>3216</v>
      </c>
      <c r="M596" t="s">
        <v>3207</v>
      </c>
      <c r="O596" t="s">
        <v>3123</v>
      </c>
      <c r="P596">
        <f t="shared" si="18"/>
        <v>45219</v>
      </c>
      <c r="Q596">
        <f>--(COUNTIF($A$2:A596,A596)=1)</f>
        <v>1</v>
      </c>
      <c r="R596" t="str">
        <f t="shared" si="19"/>
        <v/>
      </c>
    </row>
    <row r="597" spans="1:18">
      <c r="A597" t="s">
        <v>4421</v>
      </c>
      <c r="B597" t="s">
        <v>1304</v>
      </c>
      <c r="C597" t="s">
        <v>4422</v>
      </c>
      <c r="D597" t="s">
        <v>3185</v>
      </c>
      <c r="E597" t="s">
        <v>3175</v>
      </c>
      <c r="F597" t="s">
        <v>3167</v>
      </c>
      <c r="G597" t="s">
        <v>4423</v>
      </c>
      <c r="H597" s="28">
        <v>45606</v>
      </c>
      <c r="I597">
        <v>5.0999999999999996</v>
      </c>
      <c r="J597">
        <v>8</v>
      </c>
      <c r="K597" t="s">
        <v>3124</v>
      </c>
      <c r="L597" t="s">
        <v>3265</v>
      </c>
      <c r="M597" t="s">
        <v>3202</v>
      </c>
      <c r="O597" t="s">
        <v>3182</v>
      </c>
      <c r="P597">
        <f t="shared" si="18"/>
        <v>45606</v>
      </c>
      <c r="Q597">
        <f>--(COUNTIF($A$2:A597,A597)=1)</f>
        <v>1</v>
      </c>
      <c r="R597">
        <f t="shared" si="19"/>
        <v>5.0999999999999996</v>
      </c>
    </row>
    <row r="598" spans="1:18">
      <c r="A598" t="s">
        <v>4424</v>
      </c>
      <c r="B598" t="s">
        <v>3071</v>
      </c>
      <c r="C598" t="s">
        <v>3098</v>
      </c>
      <c r="D598" t="s">
        <v>3251</v>
      </c>
      <c r="E598" t="s">
        <v>3175</v>
      </c>
      <c r="F598" t="s">
        <v>3167</v>
      </c>
      <c r="G598" t="s">
        <v>4425</v>
      </c>
      <c r="H598" s="28"/>
      <c r="J598">
        <v>8</v>
      </c>
      <c r="K598" t="s">
        <v>3098</v>
      </c>
      <c r="L598" t="s">
        <v>3398</v>
      </c>
      <c r="M598" t="s">
        <v>3202</v>
      </c>
      <c r="O598" t="s">
        <v>3124</v>
      </c>
      <c r="P598">
        <f t="shared" si="18"/>
        <v>45407</v>
      </c>
      <c r="Q598">
        <f>--(COUNTIF($A$2:A598,A598)=1)</f>
        <v>1</v>
      </c>
      <c r="R598" t="str">
        <f t="shared" si="19"/>
        <v/>
      </c>
    </row>
    <row r="599" spans="1:18">
      <c r="A599" t="s">
        <v>4426</v>
      </c>
      <c r="B599" t="s">
        <v>4427</v>
      </c>
      <c r="C599" t="s">
        <v>4428</v>
      </c>
      <c r="D599" t="s">
        <v>3251</v>
      </c>
      <c r="E599" t="s">
        <v>3175</v>
      </c>
      <c r="F599" t="s">
        <v>3220</v>
      </c>
      <c r="G599" t="s">
        <v>1080</v>
      </c>
      <c r="H599" s="28"/>
      <c r="J599">
        <v>8</v>
      </c>
      <c r="K599" t="s">
        <v>3098</v>
      </c>
      <c r="L599" t="s">
        <v>3192</v>
      </c>
      <c r="M599" t="s">
        <v>3188</v>
      </c>
      <c r="O599" t="s">
        <v>3189</v>
      </c>
      <c r="P599">
        <f t="shared" si="18"/>
        <v>45172</v>
      </c>
      <c r="Q599">
        <f>--(COUNTIF($A$2:A599,A599)=1)</f>
        <v>1</v>
      </c>
      <c r="R599" t="str">
        <f t="shared" si="19"/>
        <v/>
      </c>
    </row>
    <row r="600" spans="1:18">
      <c r="A600" t="s">
        <v>4429</v>
      </c>
      <c r="B600" t="s">
        <v>4430</v>
      </c>
      <c r="C600" t="s">
        <v>3098</v>
      </c>
      <c r="D600" t="s">
        <v>3237</v>
      </c>
      <c r="E600" t="s">
        <v>3166</v>
      </c>
      <c r="F600" t="s">
        <v>3167</v>
      </c>
      <c r="G600" t="s">
        <v>1326</v>
      </c>
      <c r="H600" s="28">
        <v>45107</v>
      </c>
      <c r="I600">
        <v>77.430000000000007</v>
      </c>
      <c r="J600">
        <v>24</v>
      </c>
      <c r="K600" t="s">
        <v>3123</v>
      </c>
      <c r="L600" t="s">
        <v>3098</v>
      </c>
      <c r="M600" t="s">
        <v>3188</v>
      </c>
      <c r="N600">
        <v>4.3</v>
      </c>
      <c r="O600" t="s">
        <v>3182</v>
      </c>
      <c r="P600">
        <f t="shared" si="18"/>
        <v>45104</v>
      </c>
      <c r="Q600">
        <f>--(COUNTIF($A$2:A600,A600)=1)</f>
        <v>1</v>
      </c>
      <c r="R600">
        <f t="shared" si="19"/>
        <v>77.430000000000007</v>
      </c>
    </row>
    <row r="601" spans="1:18">
      <c r="A601" t="s">
        <v>4431</v>
      </c>
      <c r="B601" t="s">
        <v>4432</v>
      </c>
      <c r="C601" t="s">
        <v>4433</v>
      </c>
      <c r="D601" t="s">
        <v>3165</v>
      </c>
      <c r="E601" t="s">
        <v>3175</v>
      </c>
      <c r="F601" t="s">
        <v>3228</v>
      </c>
      <c r="G601" t="s">
        <v>429</v>
      </c>
      <c r="H601" s="28"/>
      <c r="J601">
        <v>8</v>
      </c>
      <c r="K601" t="s">
        <v>3098</v>
      </c>
      <c r="L601" t="s">
        <v>3218</v>
      </c>
      <c r="M601" t="s">
        <v>3207</v>
      </c>
      <c r="O601" t="s">
        <v>3182</v>
      </c>
      <c r="P601">
        <f t="shared" si="18"/>
        <v>45220</v>
      </c>
      <c r="Q601">
        <f>--(COUNTIF($A$2:A601,A601)=1)</f>
        <v>1</v>
      </c>
      <c r="R601" t="str">
        <f t="shared" si="19"/>
        <v/>
      </c>
    </row>
    <row r="602" spans="1:18">
      <c r="A602" t="s">
        <v>4434</v>
      </c>
      <c r="B602" t="s">
        <v>4435</v>
      </c>
      <c r="C602" t="s">
        <v>3098</v>
      </c>
      <c r="D602" t="s">
        <v>3165</v>
      </c>
      <c r="E602" t="s">
        <v>3175</v>
      </c>
      <c r="F602" t="s">
        <v>3228</v>
      </c>
      <c r="G602" t="s">
        <v>2600</v>
      </c>
      <c r="H602" s="28"/>
      <c r="J602">
        <v>8</v>
      </c>
      <c r="K602" t="s">
        <v>3098</v>
      </c>
      <c r="L602" t="s">
        <v>3225</v>
      </c>
      <c r="M602" t="s">
        <v>3177</v>
      </c>
      <c r="O602" t="s">
        <v>3170</v>
      </c>
      <c r="P602">
        <f t="shared" si="18"/>
        <v>45135</v>
      </c>
      <c r="Q602">
        <f>--(COUNTIF($A$2:A602,A602)=1)</f>
        <v>1</v>
      </c>
      <c r="R602" t="str">
        <f t="shared" si="19"/>
        <v/>
      </c>
    </row>
    <row r="603" spans="1:18">
      <c r="A603" t="s">
        <v>4436</v>
      </c>
      <c r="B603" t="s">
        <v>2788</v>
      </c>
      <c r="C603" t="s">
        <v>4437</v>
      </c>
      <c r="D603" t="s">
        <v>3185</v>
      </c>
      <c r="E603" t="s">
        <v>3166</v>
      </c>
      <c r="F603" t="s">
        <v>3167</v>
      </c>
      <c r="G603" t="s">
        <v>436</v>
      </c>
      <c r="H603" s="28">
        <v>45257</v>
      </c>
      <c r="I603">
        <v>13.59</v>
      </c>
      <c r="J603">
        <v>24</v>
      </c>
      <c r="K603" t="s">
        <v>3124</v>
      </c>
      <c r="L603" t="s">
        <v>3218</v>
      </c>
      <c r="M603" t="s">
        <v>3169</v>
      </c>
      <c r="N603">
        <v>1.4</v>
      </c>
      <c r="O603" t="s">
        <v>3182</v>
      </c>
      <c r="P603">
        <f t="shared" si="18"/>
        <v>45257</v>
      </c>
      <c r="Q603">
        <f>--(COUNTIF($A$2:A603,A603)=1)</f>
        <v>1</v>
      </c>
      <c r="R603">
        <f t="shared" si="19"/>
        <v>13.59</v>
      </c>
    </row>
    <row r="604" spans="1:18">
      <c r="A604" t="s">
        <v>4438</v>
      </c>
      <c r="B604" t="s">
        <v>4439</v>
      </c>
      <c r="C604" t="s">
        <v>4440</v>
      </c>
      <c r="D604" t="s">
        <v>3185</v>
      </c>
      <c r="E604" t="s">
        <v>3280</v>
      </c>
      <c r="F604" t="s">
        <v>3167</v>
      </c>
      <c r="G604" t="s">
        <v>1402</v>
      </c>
      <c r="H604" s="28">
        <v>45463</v>
      </c>
      <c r="I604">
        <v>7.32</v>
      </c>
      <c r="J604">
        <v>4</v>
      </c>
      <c r="K604" t="s">
        <v>3123</v>
      </c>
      <c r="L604" t="s">
        <v>3281</v>
      </c>
      <c r="M604" t="s">
        <v>3177</v>
      </c>
      <c r="O604" t="s">
        <v>3178</v>
      </c>
      <c r="P604">
        <f t="shared" si="18"/>
        <v>45463</v>
      </c>
      <c r="Q604">
        <f>--(COUNTIF($A$2:A604,A604)=1)</f>
        <v>1</v>
      </c>
      <c r="R604">
        <f t="shared" si="19"/>
        <v>7.32</v>
      </c>
    </row>
    <row r="605" spans="1:18">
      <c r="A605" t="s">
        <v>4441</v>
      </c>
      <c r="B605" t="s">
        <v>1583</v>
      </c>
      <c r="C605" t="s">
        <v>3098</v>
      </c>
      <c r="D605" t="s">
        <v>3185</v>
      </c>
      <c r="E605" t="s">
        <v>3194</v>
      </c>
      <c r="F605" t="s">
        <v>3167</v>
      </c>
      <c r="G605" t="s">
        <v>734</v>
      </c>
      <c r="H605" s="28">
        <v>44790</v>
      </c>
      <c r="I605">
        <v>243.95</v>
      </c>
      <c r="J605">
        <v>72</v>
      </c>
      <c r="K605" t="s">
        <v>3123</v>
      </c>
      <c r="L605" t="s">
        <v>3098</v>
      </c>
      <c r="M605" t="s">
        <v>3177</v>
      </c>
      <c r="O605" t="s">
        <v>3123</v>
      </c>
      <c r="P605">
        <f t="shared" si="18"/>
        <v>44780</v>
      </c>
      <c r="Q605">
        <f>--(COUNTIF($A$2:A605,A605)=1)</f>
        <v>1</v>
      </c>
      <c r="R605">
        <f t="shared" si="19"/>
        <v>243.95</v>
      </c>
    </row>
    <row r="606" spans="1:18">
      <c r="A606" t="s">
        <v>4442</v>
      </c>
      <c r="B606" t="s">
        <v>699</v>
      </c>
      <c r="C606" t="s">
        <v>4443</v>
      </c>
      <c r="D606" t="s">
        <v>3174</v>
      </c>
      <c r="E606" t="s">
        <v>3166</v>
      </c>
      <c r="F606" t="s">
        <v>3180</v>
      </c>
      <c r="G606" t="s">
        <v>1547</v>
      </c>
      <c r="H606" s="28"/>
      <c r="J606">
        <v>24</v>
      </c>
      <c r="K606" t="s">
        <v>3098</v>
      </c>
      <c r="L606" t="s">
        <v>3098</v>
      </c>
      <c r="M606" t="s">
        <v>3202</v>
      </c>
      <c r="O606" t="s">
        <v>3124</v>
      </c>
      <c r="P606">
        <f t="shared" si="18"/>
        <v>44998</v>
      </c>
      <c r="Q606">
        <f>--(COUNTIF($A$2:A606,A606)=1)</f>
        <v>1</v>
      </c>
      <c r="R606" t="str">
        <f t="shared" si="19"/>
        <v/>
      </c>
    </row>
    <row r="607" spans="1:18">
      <c r="A607" t="s">
        <v>4444</v>
      </c>
      <c r="B607" t="s">
        <v>4445</v>
      </c>
      <c r="C607" t="s">
        <v>4446</v>
      </c>
      <c r="D607" t="s">
        <v>3240</v>
      </c>
      <c r="E607" t="s">
        <v>3175</v>
      </c>
      <c r="F607" t="s">
        <v>3167</v>
      </c>
      <c r="G607" t="s">
        <v>848</v>
      </c>
      <c r="H607" s="28">
        <v>45097</v>
      </c>
      <c r="I607">
        <v>25.29</v>
      </c>
      <c r="J607">
        <v>8</v>
      </c>
      <c r="K607" t="s">
        <v>3123</v>
      </c>
      <c r="L607" t="s">
        <v>3302</v>
      </c>
      <c r="M607" t="s">
        <v>3177</v>
      </c>
      <c r="O607" t="s">
        <v>3213</v>
      </c>
      <c r="P607">
        <f t="shared" si="18"/>
        <v>45096</v>
      </c>
      <c r="Q607">
        <f>--(COUNTIF($A$2:A607,A607)=1)</f>
        <v>1</v>
      </c>
      <c r="R607">
        <f t="shared" si="19"/>
        <v>25.29</v>
      </c>
    </row>
    <row r="608" spans="1:18">
      <c r="A608" t="s">
        <v>4447</v>
      </c>
      <c r="B608" t="s">
        <v>2950</v>
      </c>
      <c r="C608" t="s">
        <v>3098</v>
      </c>
      <c r="D608" t="s">
        <v>3227</v>
      </c>
      <c r="E608" t="s">
        <v>3175</v>
      </c>
      <c r="F608" t="s">
        <v>3180</v>
      </c>
      <c r="G608" t="s">
        <v>3829</v>
      </c>
      <c r="H608" s="28"/>
      <c r="J608">
        <v>8</v>
      </c>
      <c r="K608" t="s">
        <v>3098</v>
      </c>
      <c r="L608" t="s">
        <v>3254</v>
      </c>
      <c r="M608" t="s">
        <v>3169</v>
      </c>
      <c r="O608" t="s">
        <v>3189</v>
      </c>
      <c r="P608">
        <f t="shared" si="18"/>
        <v>45709</v>
      </c>
      <c r="Q608">
        <f>--(COUNTIF($A$2:A608,A608)=1)</f>
        <v>1</v>
      </c>
      <c r="R608" t="str">
        <f t="shared" si="19"/>
        <v/>
      </c>
    </row>
    <row r="609" spans="1:18">
      <c r="A609" t="s">
        <v>4448</v>
      </c>
      <c r="B609" t="s">
        <v>2936</v>
      </c>
      <c r="C609" t="s">
        <v>3098</v>
      </c>
      <c r="D609" t="s">
        <v>3251</v>
      </c>
      <c r="E609" t="s">
        <v>3166</v>
      </c>
      <c r="F609" t="s">
        <v>3167</v>
      </c>
      <c r="G609" t="s">
        <v>4449</v>
      </c>
      <c r="H609" s="28">
        <v>44913</v>
      </c>
      <c r="I609">
        <v>10.42</v>
      </c>
      <c r="J609">
        <v>24</v>
      </c>
      <c r="K609" t="s">
        <v>3124</v>
      </c>
      <c r="L609" t="s">
        <v>3176</v>
      </c>
      <c r="M609" t="s">
        <v>3188</v>
      </c>
      <c r="N609">
        <v>3.8</v>
      </c>
      <c r="O609" t="s">
        <v>3213</v>
      </c>
      <c r="P609">
        <f t="shared" si="18"/>
        <v>44913</v>
      </c>
      <c r="Q609">
        <f>--(COUNTIF($A$2:A609,A609)=1)</f>
        <v>1</v>
      </c>
      <c r="R609">
        <f t="shared" si="19"/>
        <v>10.42</v>
      </c>
    </row>
    <row r="610" spans="1:18">
      <c r="A610" t="s">
        <v>4450</v>
      </c>
      <c r="B610" t="s">
        <v>4451</v>
      </c>
      <c r="C610" t="s">
        <v>4452</v>
      </c>
      <c r="D610" t="s">
        <v>3251</v>
      </c>
      <c r="E610" t="s">
        <v>3166</v>
      </c>
      <c r="F610" t="s">
        <v>3167</v>
      </c>
      <c r="G610" t="s">
        <v>164</v>
      </c>
      <c r="H610" s="28">
        <v>44947</v>
      </c>
      <c r="I610">
        <v>66.150000000000006</v>
      </c>
      <c r="J610">
        <v>24</v>
      </c>
      <c r="K610" t="s">
        <v>3123</v>
      </c>
      <c r="L610" t="s">
        <v>3221</v>
      </c>
      <c r="M610" t="s">
        <v>3207</v>
      </c>
      <c r="N610">
        <v>4.8</v>
      </c>
      <c r="O610" t="s">
        <v>3260</v>
      </c>
      <c r="P610">
        <f t="shared" si="18"/>
        <v>44945</v>
      </c>
      <c r="Q610">
        <f>--(COUNTIF($A$2:A610,A610)=1)</f>
        <v>1</v>
      </c>
      <c r="R610">
        <f t="shared" si="19"/>
        <v>66.150000000000006</v>
      </c>
    </row>
    <row r="611" spans="1:18">
      <c r="A611" t="s">
        <v>4453</v>
      </c>
      <c r="B611" t="s">
        <v>745</v>
      </c>
      <c r="C611" t="s">
        <v>4454</v>
      </c>
      <c r="D611" t="s">
        <v>3237</v>
      </c>
      <c r="E611" t="s">
        <v>3166</v>
      </c>
      <c r="F611" t="s">
        <v>3167</v>
      </c>
      <c r="G611" t="s">
        <v>3309</v>
      </c>
      <c r="H611" s="28">
        <v>45512</v>
      </c>
      <c r="I611">
        <v>44.64</v>
      </c>
      <c r="J611">
        <v>24</v>
      </c>
      <c r="K611" t="s">
        <v>3123</v>
      </c>
      <c r="L611" t="s">
        <v>3098</v>
      </c>
      <c r="M611" t="s">
        <v>3177</v>
      </c>
      <c r="N611">
        <v>4.9000000000000004</v>
      </c>
      <c r="O611" t="s">
        <v>3213</v>
      </c>
      <c r="P611">
        <f t="shared" si="18"/>
        <v>45511</v>
      </c>
      <c r="Q611">
        <f>--(COUNTIF($A$2:A611,A611)=1)</f>
        <v>1</v>
      </c>
      <c r="R611">
        <f t="shared" si="19"/>
        <v>44.64</v>
      </c>
    </row>
    <row r="612" spans="1:18">
      <c r="A612" t="s">
        <v>4455</v>
      </c>
      <c r="B612" t="s">
        <v>4456</v>
      </c>
      <c r="C612" t="s">
        <v>3098</v>
      </c>
      <c r="D612" t="s">
        <v>3200</v>
      </c>
      <c r="E612" t="s">
        <v>3175</v>
      </c>
      <c r="F612" t="s">
        <v>3167</v>
      </c>
      <c r="G612" t="s">
        <v>2108</v>
      </c>
      <c r="H612" s="28">
        <v>45392</v>
      </c>
      <c r="I612">
        <v>15.83</v>
      </c>
      <c r="J612">
        <v>8</v>
      </c>
      <c r="K612" t="s">
        <v>3123</v>
      </c>
      <c r="L612" t="s">
        <v>3206</v>
      </c>
      <c r="M612" t="s">
        <v>3177</v>
      </c>
      <c r="N612">
        <v>2.7</v>
      </c>
      <c r="O612" t="s">
        <v>3182</v>
      </c>
      <c r="P612">
        <f t="shared" si="18"/>
        <v>45392</v>
      </c>
      <c r="Q612">
        <f>--(COUNTIF($A$2:A612,A612)=1)</f>
        <v>1</v>
      </c>
      <c r="R612">
        <f t="shared" si="19"/>
        <v>15.83</v>
      </c>
    </row>
    <row r="613" spans="1:18">
      <c r="A613" t="s">
        <v>4457</v>
      </c>
      <c r="B613" t="s">
        <v>2245</v>
      </c>
      <c r="C613" t="s">
        <v>4458</v>
      </c>
      <c r="D613" t="s">
        <v>3237</v>
      </c>
      <c r="E613" t="s">
        <v>3166</v>
      </c>
      <c r="F613" t="s">
        <v>3167</v>
      </c>
      <c r="G613" t="s">
        <v>798</v>
      </c>
      <c r="H613" s="28"/>
      <c r="J613">
        <v>24</v>
      </c>
      <c r="K613" t="s">
        <v>3098</v>
      </c>
      <c r="L613" t="s">
        <v>3098</v>
      </c>
      <c r="M613" t="s">
        <v>3202</v>
      </c>
      <c r="O613" t="s">
        <v>3178</v>
      </c>
      <c r="P613">
        <f t="shared" si="18"/>
        <v>44698</v>
      </c>
      <c r="Q613">
        <f>--(COUNTIF($A$2:A613,A613)=1)</f>
        <v>1</v>
      </c>
      <c r="R613" t="str">
        <f t="shared" si="19"/>
        <v/>
      </c>
    </row>
    <row r="614" spans="1:18">
      <c r="A614" t="s">
        <v>4459</v>
      </c>
      <c r="B614" t="s">
        <v>4460</v>
      </c>
      <c r="C614" t="s">
        <v>4461</v>
      </c>
      <c r="D614" t="s">
        <v>3200</v>
      </c>
      <c r="E614" t="s">
        <v>3194</v>
      </c>
      <c r="F614" t="s">
        <v>3167</v>
      </c>
      <c r="G614" t="s">
        <v>1625</v>
      </c>
      <c r="H614" s="28">
        <v>45166</v>
      </c>
      <c r="I614">
        <v>129.47</v>
      </c>
      <c r="J614">
        <v>72</v>
      </c>
      <c r="K614" t="s">
        <v>3123</v>
      </c>
      <c r="L614" t="s">
        <v>3318</v>
      </c>
      <c r="M614" t="s">
        <v>3202</v>
      </c>
      <c r="N614">
        <v>1.7</v>
      </c>
      <c r="O614" t="s">
        <v>3178</v>
      </c>
      <c r="P614">
        <f t="shared" si="18"/>
        <v>45161</v>
      </c>
      <c r="Q614">
        <f>--(COUNTIF($A$2:A614,A614)=1)</f>
        <v>1</v>
      </c>
      <c r="R614">
        <f t="shared" si="19"/>
        <v>129.47</v>
      </c>
    </row>
    <row r="615" spans="1:18">
      <c r="A615" t="s">
        <v>4462</v>
      </c>
      <c r="B615" t="s">
        <v>1992</v>
      </c>
      <c r="C615" t="s">
        <v>3098</v>
      </c>
      <c r="D615" t="s">
        <v>3185</v>
      </c>
      <c r="E615" t="s">
        <v>3194</v>
      </c>
      <c r="F615" t="s">
        <v>3167</v>
      </c>
      <c r="G615" t="s">
        <v>860</v>
      </c>
      <c r="H615" s="28">
        <v>44926</v>
      </c>
      <c r="I615">
        <v>102.79</v>
      </c>
      <c r="J615">
        <v>72</v>
      </c>
      <c r="K615" t="s">
        <v>3123</v>
      </c>
      <c r="L615" t="s">
        <v>3225</v>
      </c>
      <c r="M615" t="s">
        <v>3207</v>
      </c>
      <c r="N615">
        <v>3.2</v>
      </c>
      <c r="O615" t="s">
        <v>3170</v>
      </c>
      <c r="P615">
        <f t="shared" si="18"/>
        <v>44922</v>
      </c>
      <c r="Q615">
        <f>--(COUNTIF($A$2:A615,A615)=1)</f>
        <v>1</v>
      </c>
      <c r="R615">
        <f t="shared" si="19"/>
        <v>102.79</v>
      </c>
    </row>
    <row r="616" spans="1:18">
      <c r="A616" t="s">
        <v>4463</v>
      </c>
      <c r="B616" t="s">
        <v>477</v>
      </c>
      <c r="C616" t="s">
        <v>3098</v>
      </c>
      <c r="D616" t="s">
        <v>3237</v>
      </c>
      <c r="E616" t="s">
        <v>3194</v>
      </c>
      <c r="F616" t="s">
        <v>3167</v>
      </c>
      <c r="G616" t="s">
        <v>1023</v>
      </c>
      <c r="H616" s="28">
        <v>44701</v>
      </c>
      <c r="I616">
        <v>23.07</v>
      </c>
      <c r="J616">
        <v>72</v>
      </c>
      <c r="K616" t="s">
        <v>3124</v>
      </c>
      <c r="L616" t="s">
        <v>3437</v>
      </c>
      <c r="M616" t="s">
        <v>3177</v>
      </c>
      <c r="N616">
        <v>1.7</v>
      </c>
      <c r="O616" t="s">
        <v>3260</v>
      </c>
      <c r="P616">
        <f t="shared" si="18"/>
        <v>44701</v>
      </c>
      <c r="Q616">
        <f>--(COUNTIF($A$2:A616,A616)=1)</f>
        <v>1</v>
      </c>
      <c r="R616">
        <f t="shared" si="19"/>
        <v>23.07</v>
      </c>
    </row>
    <row r="617" spans="1:18">
      <c r="A617" t="s">
        <v>4464</v>
      </c>
      <c r="B617" t="s">
        <v>1137</v>
      </c>
      <c r="C617" t="s">
        <v>4465</v>
      </c>
      <c r="D617" t="s">
        <v>3227</v>
      </c>
      <c r="E617" t="s">
        <v>3166</v>
      </c>
      <c r="F617" t="s">
        <v>3167</v>
      </c>
      <c r="G617" t="s">
        <v>2195</v>
      </c>
      <c r="H617" s="28">
        <v>45192</v>
      </c>
      <c r="I617">
        <v>65.7</v>
      </c>
      <c r="J617">
        <v>24</v>
      </c>
      <c r="K617" t="s">
        <v>3123</v>
      </c>
      <c r="L617" t="s">
        <v>3268</v>
      </c>
      <c r="M617" t="s">
        <v>3188</v>
      </c>
      <c r="N617">
        <v>3.5</v>
      </c>
      <c r="O617" t="s">
        <v>3189</v>
      </c>
      <c r="P617">
        <f t="shared" si="18"/>
        <v>45190</v>
      </c>
      <c r="Q617">
        <f>--(COUNTIF($A$2:A617,A617)=1)</f>
        <v>1</v>
      </c>
      <c r="R617">
        <f t="shared" si="19"/>
        <v>65.7</v>
      </c>
    </row>
    <row r="618" spans="1:18">
      <c r="A618" t="s">
        <v>4466</v>
      </c>
      <c r="B618" t="s">
        <v>4467</v>
      </c>
      <c r="C618" t="s">
        <v>3098</v>
      </c>
      <c r="D618" t="s">
        <v>3240</v>
      </c>
      <c r="E618" t="s">
        <v>3166</v>
      </c>
      <c r="F618" t="s">
        <v>3167</v>
      </c>
      <c r="G618" t="s">
        <v>2226</v>
      </c>
      <c r="H618" s="28">
        <v>44657</v>
      </c>
      <c r="I618">
        <v>9.1999999999999993</v>
      </c>
      <c r="J618">
        <v>24</v>
      </c>
      <c r="K618" t="s">
        <v>3124</v>
      </c>
      <c r="L618" t="s">
        <v>3201</v>
      </c>
      <c r="M618" t="s">
        <v>3188</v>
      </c>
      <c r="N618">
        <v>4.8</v>
      </c>
      <c r="O618" t="s">
        <v>3170</v>
      </c>
      <c r="P618">
        <f t="shared" si="18"/>
        <v>44657</v>
      </c>
      <c r="Q618">
        <f>--(COUNTIF($A$2:A618,A618)=1)</f>
        <v>1</v>
      </c>
      <c r="R618">
        <f t="shared" si="19"/>
        <v>9.1999999999999993</v>
      </c>
    </row>
    <row r="619" spans="1:18">
      <c r="A619" t="s">
        <v>4468</v>
      </c>
      <c r="B619" t="s">
        <v>2259</v>
      </c>
      <c r="C619" t="s">
        <v>4469</v>
      </c>
      <c r="D619" t="s">
        <v>3185</v>
      </c>
      <c r="E619" t="s">
        <v>3194</v>
      </c>
      <c r="F619" t="s">
        <v>3180</v>
      </c>
      <c r="G619" t="s">
        <v>420</v>
      </c>
      <c r="H619" s="28"/>
      <c r="J619">
        <v>72</v>
      </c>
      <c r="K619" t="s">
        <v>3098</v>
      </c>
      <c r="L619" t="s">
        <v>3265</v>
      </c>
      <c r="M619" t="s">
        <v>3169</v>
      </c>
      <c r="O619" t="s">
        <v>3189</v>
      </c>
      <c r="P619">
        <f t="shared" si="18"/>
        <v>45090</v>
      </c>
      <c r="Q619">
        <f>--(COUNTIF($A$2:A619,A619)=1)</f>
        <v>1</v>
      </c>
      <c r="R619" t="str">
        <f t="shared" si="19"/>
        <v/>
      </c>
    </row>
    <row r="620" spans="1:18">
      <c r="A620" t="s">
        <v>4470</v>
      </c>
      <c r="B620" t="s">
        <v>2936</v>
      </c>
      <c r="C620" t="s">
        <v>4471</v>
      </c>
      <c r="D620" t="s">
        <v>3165</v>
      </c>
      <c r="E620" t="s">
        <v>3166</v>
      </c>
      <c r="F620" t="s">
        <v>3167</v>
      </c>
      <c r="G620" t="s">
        <v>703</v>
      </c>
      <c r="H620" s="28">
        <v>44817</v>
      </c>
      <c r="I620">
        <v>57.27</v>
      </c>
      <c r="J620">
        <v>24</v>
      </c>
      <c r="K620" t="s">
        <v>3123</v>
      </c>
      <c r="L620" t="s">
        <v>3248</v>
      </c>
      <c r="M620" t="s">
        <v>3169</v>
      </c>
      <c r="N620">
        <v>1.1000000000000001</v>
      </c>
      <c r="O620" t="s">
        <v>3189</v>
      </c>
      <c r="P620">
        <f t="shared" si="18"/>
        <v>44815</v>
      </c>
      <c r="Q620">
        <f>--(COUNTIF($A$2:A620,A620)=1)</f>
        <v>1</v>
      </c>
      <c r="R620">
        <f t="shared" si="19"/>
        <v>57.27</v>
      </c>
    </row>
    <row r="621" spans="1:18">
      <c r="A621" t="s">
        <v>4472</v>
      </c>
      <c r="B621" t="s">
        <v>4473</v>
      </c>
      <c r="C621" t="s">
        <v>3098</v>
      </c>
      <c r="D621" t="s">
        <v>3227</v>
      </c>
      <c r="E621" t="s">
        <v>3166</v>
      </c>
      <c r="F621" t="s">
        <v>3167</v>
      </c>
      <c r="G621" t="s">
        <v>687</v>
      </c>
      <c r="H621" s="28">
        <v>45102</v>
      </c>
      <c r="I621">
        <v>75.77</v>
      </c>
      <c r="J621">
        <v>24</v>
      </c>
      <c r="K621" t="s">
        <v>3123</v>
      </c>
      <c r="L621" t="s">
        <v>3209</v>
      </c>
      <c r="M621" t="s">
        <v>3169</v>
      </c>
      <c r="O621" t="s">
        <v>3260</v>
      </c>
      <c r="P621">
        <f t="shared" si="18"/>
        <v>45099</v>
      </c>
      <c r="Q621">
        <f>--(COUNTIF($A$2:A621,A621)=1)</f>
        <v>1</v>
      </c>
      <c r="R621">
        <f t="shared" si="19"/>
        <v>75.77</v>
      </c>
    </row>
    <row r="622" spans="1:18">
      <c r="A622" t="s">
        <v>4474</v>
      </c>
      <c r="B622" t="s">
        <v>2228</v>
      </c>
      <c r="C622" t="s">
        <v>4475</v>
      </c>
      <c r="D622" t="s">
        <v>3251</v>
      </c>
      <c r="E622" t="s">
        <v>3194</v>
      </c>
      <c r="F622" t="s">
        <v>3220</v>
      </c>
      <c r="G622" t="s">
        <v>1885</v>
      </c>
      <c r="H622" s="28">
        <v>45628</v>
      </c>
      <c r="I622">
        <v>105.47</v>
      </c>
      <c r="J622">
        <v>72</v>
      </c>
      <c r="K622" t="s">
        <v>3123</v>
      </c>
      <c r="L622" t="s">
        <v>3221</v>
      </c>
      <c r="M622" t="s">
        <v>3169</v>
      </c>
      <c r="O622" t="s">
        <v>3182</v>
      </c>
      <c r="P622">
        <f t="shared" si="18"/>
        <v>45624</v>
      </c>
      <c r="Q622">
        <f>--(COUNTIF($A$2:A622,A622)=1)</f>
        <v>1</v>
      </c>
      <c r="R622">
        <f t="shared" si="19"/>
        <v>105.47</v>
      </c>
    </row>
    <row r="623" spans="1:18">
      <c r="A623" t="s">
        <v>4476</v>
      </c>
      <c r="B623" t="s">
        <v>4097</v>
      </c>
      <c r="C623" t="s">
        <v>3098</v>
      </c>
      <c r="D623" t="s">
        <v>3185</v>
      </c>
      <c r="E623" t="s">
        <v>3175</v>
      </c>
      <c r="F623" t="s">
        <v>3180</v>
      </c>
      <c r="G623" t="s">
        <v>1335</v>
      </c>
      <c r="H623" s="28"/>
      <c r="J623">
        <v>8</v>
      </c>
      <c r="K623" t="s">
        <v>3098</v>
      </c>
      <c r="L623" t="s">
        <v>3437</v>
      </c>
      <c r="M623" t="s">
        <v>3169</v>
      </c>
      <c r="O623" t="s">
        <v>3170</v>
      </c>
      <c r="P623">
        <f t="shared" si="18"/>
        <v>45526</v>
      </c>
      <c r="Q623">
        <f>--(COUNTIF($A$2:A623,A623)=1)</f>
        <v>1</v>
      </c>
      <c r="R623" t="str">
        <f t="shared" si="19"/>
        <v/>
      </c>
    </row>
    <row r="624" spans="1:18">
      <c r="A624" t="s">
        <v>4477</v>
      </c>
      <c r="B624" t="s">
        <v>3011</v>
      </c>
      <c r="C624" t="s">
        <v>4478</v>
      </c>
      <c r="D624" t="s">
        <v>3240</v>
      </c>
      <c r="E624" t="s">
        <v>3194</v>
      </c>
      <c r="F624" t="s">
        <v>3220</v>
      </c>
      <c r="G624" t="s">
        <v>3442</v>
      </c>
      <c r="H624" s="28">
        <v>44651</v>
      </c>
      <c r="I624">
        <v>198.49</v>
      </c>
      <c r="J624">
        <v>72</v>
      </c>
      <c r="K624" t="s">
        <v>3123</v>
      </c>
      <c r="L624" t="s">
        <v>3244</v>
      </c>
      <c r="M624" t="s">
        <v>3177</v>
      </c>
      <c r="N624">
        <v>4.8</v>
      </c>
      <c r="O624" t="s">
        <v>3123</v>
      </c>
      <c r="P624">
        <f t="shared" si="18"/>
        <v>44643</v>
      </c>
      <c r="Q624">
        <f>--(COUNTIF($A$2:A624,A624)=1)</f>
        <v>1</v>
      </c>
      <c r="R624">
        <f t="shared" si="19"/>
        <v>198.49</v>
      </c>
    </row>
    <row r="625" spans="1:18">
      <c r="A625" t="s">
        <v>4479</v>
      </c>
      <c r="B625" t="s">
        <v>1997</v>
      </c>
      <c r="C625" t="s">
        <v>4480</v>
      </c>
      <c r="D625" t="s">
        <v>3240</v>
      </c>
      <c r="E625" t="s">
        <v>3166</v>
      </c>
      <c r="F625" t="s">
        <v>3167</v>
      </c>
      <c r="G625" t="s">
        <v>1921</v>
      </c>
      <c r="H625" s="28">
        <v>44925</v>
      </c>
      <c r="I625">
        <v>43.11</v>
      </c>
      <c r="J625">
        <v>24</v>
      </c>
      <c r="K625" t="s">
        <v>3123</v>
      </c>
      <c r="L625" t="s">
        <v>3209</v>
      </c>
      <c r="M625" t="s">
        <v>3202</v>
      </c>
      <c r="N625">
        <v>1.9</v>
      </c>
      <c r="O625" t="s">
        <v>3182</v>
      </c>
      <c r="P625">
        <f t="shared" si="18"/>
        <v>44924</v>
      </c>
      <c r="Q625">
        <f>--(COUNTIF($A$2:A625,A625)=1)</f>
        <v>1</v>
      </c>
      <c r="R625">
        <f t="shared" si="19"/>
        <v>43.11</v>
      </c>
    </row>
    <row r="626" spans="1:18">
      <c r="A626" t="s">
        <v>4481</v>
      </c>
      <c r="B626" t="s">
        <v>4482</v>
      </c>
      <c r="C626" t="s">
        <v>4483</v>
      </c>
      <c r="D626" t="s">
        <v>3240</v>
      </c>
      <c r="E626" t="s">
        <v>3194</v>
      </c>
      <c r="F626" t="s">
        <v>3228</v>
      </c>
      <c r="G626" t="s">
        <v>1579</v>
      </c>
      <c r="H626" s="28"/>
      <c r="J626">
        <v>72</v>
      </c>
      <c r="K626" t="s">
        <v>3098</v>
      </c>
      <c r="L626" t="s">
        <v>3265</v>
      </c>
      <c r="M626" t="s">
        <v>3202</v>
      </c>
      <c r="O626" t="s">
        <v>3260</v>
      </c>
      <c r="P626">
        <f t="shared" si="18"/>
        <v>45336</v>
      </c>
      <c r="Q626">
        <f>--(COUNTIF($A$2:A626,A626)=1)</f>
        <v>1</v>
      </c>
      <c r="R626" t="str">
        <f t="shared" si="19"/>
        <v/>
      </c>
    </row>
    <row r="627" spans="1:18">
      <c r="A627" t="s">
        <v>4484</v>
      </c>
      <c r="B627" t="s">
        <v>883</v>
      </c>
      <c r="C627" t="s">
        <v>4485</v>
      </c>
      <c r="D627" t="s">
        <v>3237</v>
      </c>
      <c r="E627" t="s">
        <v>3280</v>
      </c>
      <c r="F627" t="s">
        <v>3167</v>
      </c>
      <c r="G627" t="s">
        <v>1373</v>
      </c>
      <c r="H627" s="28">
        <v>45031</v>
      </c>
      <c r="I627">
        <v>2.67</v>
      </c>
      <c r="J627">
        <v>4</v>
      </c>
      <c r="K627" t="s">
        <v>3124</v>
      </c>
      <c r="L627" t="s">
        <v>3192</v>
      </c>
      <c r="M627" t="s">
        <v>3207</v>
      </c>
      <c r="N627">
        <v>3.8</v>
      </c>
      <c r="O627" t="s">
        <v>3178</v>
      </c>
      <c r="P627">
        <f t="shared" si="18"/>
        <v>45031</v>
      </c>
      <c r="Q627">
        <f>--(COUNTIF($A$2:A627,A627)=1)</f>
        <v>1</v>
      </c>
      <c r="R627">
        <f t="shared" si="19"/>
        <v>2.67</v>
      </c>
    </row>
    <row r="628" spans="1:18">
      <c r="A628" t="s">
        <v>4486</v>
      </c>
      <c r="B628" t="s">
        <v>1576</v>
      </c>
      <c r="C628" t="s">
        <v>4487</v>
      </c>
      <c r="D628" t="s">
        <v>3251</v>
      </c>
      <c r="E628" t="s">
        <v>3175</v>
      </c>
      <c r="F628" t="s">
        <v>3167</v>
      </c>
      <c r="G628" t="s">
        <v>2727</v>
      </c>
      <c r="H628" s="28">
        <v>45609</v>
      </c>
      <c r="I628">
        <v>9.18</v>
      </c>
      <c r="J628">
        <v>8</v>
      </c>
      <c r="K628" t="s">
        <v>3123</v>
      </c>
      <c r="L628" t="s">
        <v>3248</v>
      </c>
      <c r="M628" t="s">
        <v>3202</v>
      </c>
      <c r="N628">
        <v>2.7</v>
      </c>
      <c r="O628" t="s">
        <v>3124</v>
      </c>
      <c r="P628">
        <f t="shared" si="18"/>
        <v>45609</v>
      </c>
      <c r="Q628">
        <f>--(COUNTIF($A$2:A628,A628)=1)</f>
        <v>1</v>
      </c>
      <c r="R628">
        <f t="shared" si="19"/>
        <v>9.18</v>
      </c>
    </row>
    <row r="629" spans="1:18">
      <c r="A629" t="s">
        <v>4488</v>
      </c>
      <c r="B629" t="s">
        <v>4489</v>
      </c>
      <c r="C629" t="s">
        <v>4490</v>
      </c>
      <c r="D629" t="s">
        <v>3174</v>
      </c>
      <c r="E629" t="s">
        <v>3166</v>
      </c>
      <c r="F629" t="s">
        <v>3167</v>
      </c>
      <c r="G629" t="s">
        <v>1828</v>
      </c>
      <c r="H629" s="28">
        <v>44793</v>
      </c>
      <c r="I629">
        <v>55.01</v>
      </c>
      <c r="J629">
        <v>24</v>
      </c>
      <c r="K629" t="s">
        <v>3123</v>
      </c>
      <c r="L629" t="s">
        <v>3398</v>
      </c>
      <c r="M629" t="s">
        <v>3207</v>
      </c>
      <c r="N629">
        <v>1.5</v>
      </c>
      <c r="O629" t="s">
        <v>3124</v>
      </c>
      <c r="P629">
        <f t="shared" si="18"/>
        <v>44791</v>
      </c>
      <c r="Q629">
        <f>--(COUNTIF($A$2:A629,A629)=1)</f>
        <v>1</v>
      </c>
      <c r="R629">
        <f t="shared" si="19"/>
        <v>55.01</v>
      </c>
    </row>
    <row r="630" spans="1:18">
      <c r="A630" t="s">
        <v>4491</v>
      </c>
      <c r="B630" t="s">
        <v>253</v>
      </c>
      <c r="C630" t="s">
        <v>4492</v>
      </c>
      <c r="D630" t="s">
        <v>3185</v>
      </c>
      <c r="E630" t="s">
        <v>3166</v>
      </c>
      <c r="F630" t="s">
        <v>3167</v>
      </c>
      <c r="G630" t="s">
        <v>3270</v>
      </c>
      <c r="H630" s="28">
        <v>45124</v>
      </c>
      <c r="I630">
        <v>69.760000000000005</v>
      </c>
      <c r="J630">
        <v>24</v>
      </c>
      <c r="K630" t="s">
        <v>3123</v>
      </c>
      <c r="L630" t="s">
        <v>3201</v>
      </c>
      <c r="M630" t="s">
        <v>3169</v>
      </c>
      <c r="N630">
        <v>1.3</v>
      </c>
      <c r="O630" t="s">
        <v>3123</v>
      </c>
      <c r="P630">
        <f t="shared" si="18"/>
        <v>45122</v>
      </c>
      <c r="Q630">
        <f>--(COUNTIF($A$2:A630,A630)=1)</f>
        <v>1</v>
      </c>
      <c r="R630">
        <f t="shared" si="19"/>
        <v>69.760000000000005</v>
      </c>
    </row>
    <row r="631" spans="1:18">
      <c r="A631" t="s">
        <v>4493</v>
      </c>
      <c r="B631" t="s">
        <v>1504</v>
      </c>
      <c r="C631" t="s">
        <v>4494</v>
      </c>
      <c r="D631" t="s">
        <v>3165</v>
      </c>
      <c r="E631" t="s">
        <v>3166</v>
      </c>
      <c r="F631" t="s">
        <v>3180</v>
      </c>
      <c r="G631" t="s">
        <v>2043</v>
      </c>
      <c r="H631" s="28"/>
      <c r="J631">
        <v>24</v>
      </c>
      <c r="K631" t="s">
        <v>3098</v>
      </c>
      <c r="L631" t="s">
        <v>3231</v>
      </c>
      <c r="M631" t="s">
        <v>3188</v>
      </c>
      <c r="O631" t="s">
        <v>3123</v>
      </c>
      <c r="P631">
        <f t="shared" si="18"/>
        <v>44967</v>
      </c>
      <c r="Q631">
        <f>--(COUNTIF($A$2:A631,A631)=1)</f>
        <v>1</v>
      </c>
      <c r="R631" t="str">
        <f t="shared" si="19"/>
        <v/>
      </c>
    </row>
    <row r="632" spans="1:18">
      <c r="A632" t="s">
        <v>4495</v>
      </c>
      <c r="B632" t="s">
        <v>4496</v>
      </c>
      <c r="C632" t="s">
        <v>3098</v>
      </c>
      <c r="D632" t="s">
        <v>3240</v>
      </c>
      <c r="E632" t="s">
        <v>3194</v>
      </c>
      <c r="F632" t="s">
        <v>3167</v>
      </c>
      <c r="G632" t="s">
        <v>4281</v>
      </c>
      <c r="H632" s="28">
        <v>45685</v>
      </c>
      <c r="I632">
        <v>121.87</v>
      </c>
      <c r="J632">
        <v>72</v>
      </c>
      <c r="K632" t="s">
        <v>3123</v>
      </c>
      <c r="L632" t="s">
        <v>3229</v>
      </c>
      <c r="M632" t="s">
        <v>3177</v>
      </c>
      <c r="N632">
        <v>3.4</v>
      </c>
      <c r="O632" t="s">
        <v>3182</v>
      </c>
      <c r="P632">
        <f t="shared" si="18"/>
        <v>45680</v>
      </c>
      <c r="Q632">
        <f>--(COUNTIF($A$2:A632,A632)=1)</f>
        <v>1</v>
      </c>
      <c r="R632">
        <f t="shared" si="19"/>
        <v>121.87</v>
      </c>
    </row>
    <row r="633" spans="1:18">
      <c r="A633" t="s">
        <v>4497</v>
      </c>
      <c r="B633" t="s">
        <v>1588</v>
      </c>
      <c r="C633" t="s">
        <v>3098</v>
      </c>
      <c r="D633" t="s">
        <v>3185</v>
      </c>
      <c r="E633" t="s">
        <v>3175</v>
      </c>
      <c r="F633" t="s">
        <v>3167</v>
      </c>
      <c r="G633" t="s">
        <v>697</v>
      </c>
      <c r="H633" s="28">
        <v>45406</v>
      </c>
      <c r="I633">
        <v>1.84</v>
      </c>
      <c r="J633">
        <v>8</v>
      </c>
      <c r="K633" t="s">
        <v>3124</v>
      </c>
      <c r="L633" t="s">
        <v>3201</v>
      </c>
      <c r="M633" t="s">
        <v>3202</v>
      </c>
      <c r="O633" t="s">
        <v>3189</v>
      </c>
      <c r="P633">
        <f t="shared" si="18"/>
        <v>45406</v>
      </c>
      <c r="Q633">
        <f>--(COUNTIF($A$2:A633,A633)=1)</f>
        <v>1</v>
      </c>
      <c r="R633">
        <f t="shared" si="19"/>
        <v>1.84</v>
      </c>
    </row>
    <row r="634" spans="1:18">
      <c r="A634" t="s">
        <v>4498</v>
      </c>
      <c r="B634" t="s">
        <v>4499</v>
      </c>
      <c r="C634" t="s">
        <v>4500</v>
      </c>
      <c r="D634" t="s">
        <v>3200</v>
      </c>
      <c r="E634" t="s">
        <v>3166</v>
      </c>
      <c r="F634" t="s">
        <v>3180</v>
      </c>
      <c r="G634" t="s">
        <v>2062</v>
      </c>
      <c r="H634" s="28"/>
      <c r="J634">
        <v>24</v>
      </c>
      <c r="K634" t="s">
        <v>3098</v>
      </c>
      <c r="L634" t="s">
        <v>3198</v>
      </c>
      <c r="M634" t="s">
        <v>3169</v>
      </c>
      <c r="O634" t="s">
        <v>3182</v>
      </c>
      <c r="P634">
        <f t="shared" si="18"/>
        <v>44693</v>
      </c>
      <c r="Q634">
        <f>--(COUNTIF($A$2:A634,A634)=1)</f>
        <v>1</v>
      </c>
      <c r="R634" t="str">
        <f t="shared" si="19"/>
        <v/>
      </c>
    </row>
    <row r="635" spans="1:18">
      <c r="A635" t="s">
        <v>4501</v>
      </c>
      <c r="B635" t="s">
        <v>4502</v>
      </c>
      <c r="C635" t="s">
        <v>4503</v>
      </c>
      <c r="D635" t="s">
        <v>3240</v>
      </c>
      <c r="E635" t="s">
        <v>3166</v>
      </c>
      <c r="F635" t="s">
        <v>3167</v>
      </c>
      <c r="G635" t="s">
        <v>586</v>
      </c>
      <c r="H635" s="28">
        <v>45052</v>
      </c>
      <c r="I635">
        <v>4.8</v>
      </c>
      <c r="J635">
        <v>24</v>
      </c>
      <c r="K635" t="s">
        <v>3124</v>
      </c>
      <c r="L635" t="s">
        <v>3307</v>
      </c>
      <c r="M635" t="s">
        <v>3207</v>
      </c>
      <c r="O635" t="s">
        <v>3123</v>
      </c>
      <c r="P635">
        <f t="shared" si="18"/>
        <v>45052</v>
      </c>
      <c r="Q635">
        <f>--(COUNTIF($A$2:A635,A635)=1)</f>
        <v>1</v>
      </c>
      <c r="R635">
        <f t="shared" si="19"/>
        <v>4.8</v>
      </c>
    </row>
    <row r="636" spans="1:18">
      <c r="A636" t="s">
        <v>4504</v>
      </c>
      <c r="B636" t="s">
        <v>885</v>
      </c>
      <c r="C636" t="s">
        <v>3098</v>
      </c>
      <c r="D636" t="s">
        <v>3165</v>
      </c>
      <c r="E636" t="s">
        <v>3194</v>
      </c>
      <c r="F636" t="s">
        <v>3220</v>
      </c>
      <c r="G636" t="s">
        <v>4197</v>
      </c>
      <c r="H636" s="28"/>
      <c r="J636">
        <v>72</v>
      </c>
      <c r="K636" t="s">
        <v>3098</v>
      </c>
      <c r="L636" t="s">
        <v>3098</v>
      </c>
      <c r="M636" t="s">
        <v>3177</v>
      </c>
      <c r="O636" t="s">
        <v>3170</v>
      </c>
      <c r="P636">
        <f t="shared" si="18"/>
        <v>45661</v>
      </c>
      <c r="Q636">
        <f>--(COUNTIF($A$2:A636,A636)=1)</f>
        <v>1</v>
      </c>
      <c r="R636" t="str">
        <f t="shared" si="19"/>
        <v/>
      </c>
    </row>
    <row r="637" spans="1:18">
      <c r="A637" t="s">
        <v>4505</v>
      </c>
      <c r="B637" t="s">
        <v>4506</v>
      </c>
      <c r="C637" t="s">
        <v>3098</v>
      </c>
      <c r="D637" t="s">
        <v>3185</v>
      </c>
      <c r="E637" t="s">
        <v>3166</v>
      </c>
      <c r="F637" t="s">
        <v>3180</v>
      </c>
      <c r="G637" t="s">
        <v>69</v>
      </c>
      <c r="H637" s="28"/>
      <c r="J637">
        <v>24</v>
      </c>
      <c r="K637" t="s">
        <v>3098</v>
      </c>
      <c r="L637" t="s">
        <v>3318</v>
      </c>
      <c r="M637" t="s">
        <v>3169</v>
      </c>
      <c r="O637" t="s">
        <v>3189</v>
      </c>
      <c r="P637">
        <f t="shared" si="18"/>
        <v>44925</v>
      </c>
      <c r="Q637">
        <f>--(COUNTIF($A$2:A637,A637)=1)</f>
        <v>1</v>
      </c>
      <c r="R637" t="str">
        <f t="shared" si="19"/>
        <v/>
      </c>
    </row>
    <row r="638" spans="1:18">
      <c r="A638" t="s">
        <v>4507</v>
      </c>
      <c r="B638" t="s">
        <v>2507</v>
      </c>
      <c r="C638" t="s">
        <v>3098</v>
      </c>
      <c r="D638" t="s">
        <v>3200</v>
      </c>
      <c r="E638" t="s">
        <v>3175</v>
      </c>
      <c r="F638" t="s">
        <v>3167</v>
      </c>
      <c r="G638" t="s">
        <v>1468</v>
      </c>
      <c r="H638" s="28">
        <v>44634</v>
      </c>
      <c r="I638">
        <v>6.53</v>
      </c>
      <c r="J638">
        <v>8</v>
      </c>
      <c r="K638" t="s">
        <v>3124</v>
      </c>
      <c r="L638" t="s">
        <v>3098</v>
      </c>
      <c r="M638" t="s">
        <v>3207</v>
      </c>
      <c r="O638" t="s">
        <v>3189</v>
      </c>
      <c r="P638">
        <f t="shared" si="18"/>
        <v>44634</v>
      </c>
      <c r="Q638">
        <f>--(COUNTIF($A$2:A638,A638)=1)</f>
        <v>1</v>
      </c>
      <c r="R638">
        <f t="shared" si="19"/>
        <v>6.53</v>
      </c>
    </row>
    <row r="639" spans="1:18">
      <c r="A639" t="s">
        <v>4508</v>
      </c>
      <c r="B639" t="s">
        <v>363</v>
      </c>
      <c r="C639" t="s">
        <v>4509</v>
      </c>
      <c r="D639" t="s">
        <v>3237</v>
      </c>
      <c r="E639" t="s">
        <v>3175</v>
      </c>
      <c r="F639" t="s">
        <v>3167</v>
      </c>
      <c r="G639" t="s">
        <v>1459</v>
      </c>
      <c r="H639" s="28">
        <v>45042</v>
      </c>
      <c r="I639">
        <v>18.95</v>
      </c>
      <c r="J639">
        <v>8</v>
      </c>
      <c r="K639" t="s">
        <v>3123</v>
      </c>
      <c r="L639" t="s">
        <v>3218</v>
      </c>
      <c r="M639" t="s">
        <v>3177</v>
      </c>
      <c r="N639">
        <v>1</v>
      </c>
      <c r="O639" t="s">
        <v>3182</v>
      </c>
      <c r="P639">
        <f t="shared" si="18"/>
        <v>45042</v>
      </c>
      <c r="Q639">
        <f>--(COUNTIF($A$2:A639,A639)=1)</f>
        <v>1</v>
      </c>
      <c r="R639">
        <f t="shared" si="19"/>
        <v>18.95</v>
      </c>
    </row>
    <row r="640" spans="1:18">
      <c r="A640" t="s">
        <v>4510</v>
      </c>
      <c r="B640" t="s">
        <v>4400</v>
      </c>
      <c r="C640" t="s">
        <v>3098</v>
      </c>
      <c r="D640" t="s">
        <v>3251</v>
      </c>
      <c r="E640" t="s">
        <v>3175</v>
      </c>
      <c r="F640" t="s">
        <v>3167</v>
      </c>
      <c r="G640" t="s">
        <v>903</v>
      </c>
      <c r="H640" s="28">
        <v>45495</v>
      </c>
      <c r="I640">
        <v>22.86</v>
      </c>
      <c r="J640">
        <v>8</v>
      </c>
      <c r="K640" t="s">
        <v>3123</v>
      </c>
      <c r="L640" t="s">
        <v>3098</v>
      </c>
      <c r="M640" t="s">
        <v>3207</v>
      </c>
      <c r="N640">
        <v>4.5999999999999996</v>
      </c>
      <c r="O640" t="s">
        <v>3123</v>
      </c>
      <c r="P640">
        <f t="shared" si="18"/>
        <v>45495</v>
      </c>
      <c r="Q640">
        <f>--(COUNTIF($A$2:A640,A640)=1)</f>
        <v>1</v>
      </c>
      <c r="R640">
        <f t="shared" si="19"/>
        <v>22.86</v>
      </c>
    </row>
    <row r="641" spans="1:18">
      <c r="A641" t="s">
        <v>4511</v>
      </c>
      <c r="B641" t="s">
        <v>3944</v>
      </c>
      <c r="C641" t="s">
        <v>4512</v>
      </c>
      <c r="D641" t="s">
        <v>3200</v>
      </c>
      <c r="E641" t="s">
        <v>3166</v>
      </c>
      <c r="F641" t="s">
        <v>3167</v>
      </c>
      <c r="G641" t="s">
        <v>653</v>
      </c>
      <c r="H641" s="28">
        <v>45200</v>
      </c>
      <c r="I641">
        <v>75.19</v>
      </c>
      <c r="J641">
        <v>24</v>
      </c>
      <c r="K641" t="s">
        <v>3123</v>
      </c>
      <c r="L641" t="s">
        <v>3254</v>
      </c>
      <c r="M641" t="s">
        <v>3169</v>
      </c>
      <c r="N641">
        <v>1</v>
      </c>
      <c r="O641" t="s">
        <v>3260</v>
      </c>
      <c r="P641">
        <f t="shared" si="18"/>
        <v>45197</v>
      </c>
      <c r="Q641">
        <f>--(COUNTIF($A$2:A641,A641)=1)</f>
        <v>1</v>
      </c>
      <c r="R641">
        <f t="shared" si="19"/>
        <v>75.19</v>
      </c>
    </row>
    <row r="642" spans="1:18">
      <c r="A642" t="s">
        <v>4513</v>
      </c>
      <c r="B642" t="s">
        <v>4514</v>
      </c>
      <c r="C642" t="s">
        <v>3562</v>
      </c>
      <c r="D642" t="s">
        <v>3227</v>
      </c>
      <c r="E642" t="s">
        <v>3166</v>
      </c>
      <c r="F642" t="s">
        <v>3167</v>
      </c>
      <c r="G642" t="s">
        <v>703</v>
      </c>
      <c r="H642" s="28">
        <v>44815</v>
      </c>
      <c r="I642">
        <v>12.89</v>
      </c>
      <c r="J642">
        <v>24</v>
      </c>
      <c r="K642" t="s">
        <v>3124</v>
      </c>
      <c r="L642" t="s">
        <v>3398</v>
      </c>
      <c r="M642" t="s">
        <v>3177</v>
      </c>
      <c r="N642">
        <v>4.4000000000000004</v>
      </c>
      <c r="O642" t="s">
        <v>3189</v>
      </c>
      <c r="P642">
        <f t="shared" ref="P642:P705" si="20">IFERROR(DATEVALUE(G642),IFERROR(DATE(RIGHT(G642,4),MID(G642,4,2),LEFT(G642,2)),""))</f>
        <v>44815</v>
      </c>
      <c r="Q642">
        <f>--(COUNTIF($A$2:A642,A642)=1)</f>
        <v>1</v>
      </c>
      <c r="R642">
        <f t="shared" ref="R642:R705" si="21">IF(AND(Q642=1,I642&lt;&gt;"",ISNUMBER(I642),I642&gt;=0),I642,"")</f>
        <v>12.89</v>
      </c>
    </row>
    <row r="643" spans="1:18">
      <c r="A643" t="s">
        <v>4515</v>
      </c>
      <c r="B643" t="s">
        <v>3759</v>
      </c>
      <c r="C643" t="s">
        <v>4516</v>
      </c>
      <c r="D643" t="s">
        <v>3200</v>
      </c>
      <c r="E643" t="s">
        <v>3166</v>
      </c>
      <c r="F643" t="s">
        <v>3167</v>
      </c>
      <c r="G643" t="s">
        <v>1644</v>
      </c>
      <c r="H643" s="28">
        <v>44919</v>
      </c>
      <c r="I643">
        <v>62.48</v>
      </c>
      <c r="J643">
        <v>24</v>
      </c>
      <c r="K643" t="s">
        <v>3123</v>
      </c>
      <c r="L643" t="s">
        <v>3181</v>
      </c>
      <c r="M643" t="s">
        <v>3207</v>
      </c>
      <c r="N643">
        <v>1.1000000000000001</v>
      </c>
      <c r="O643" t="s">
        <v>3213</v>
      </c>
      <c r="P643">
        <f t="shared" si="20"/>
        <v>44917</v>
      </c>
      <c r="Q643">
        <f>--(COUNTIF($A$2:A643,A643)=1)</f>
        <v>1</v>
      </c>
      <c r="R643">
        <f t="shared" si="21"/>
        <v>62.48</v>
      </c>
    </row>
    <row r="644" spans="1:18">
      <c r="A644" t="s">
        <v>4517</v>
      </c>
      <c r="B644" t="s">
        <v>4395</v>
      </c>
      <c r="C644" t="s">
        <v>4518</v>
      </c>
      <c r="D644" t="s">
        <v>3240</v>
      </c>
      <c r="E644" t="s">
        <v>3166</v>
      </c>
      <c r="F644" t="s">
        <v>3167</v>
      </c>
      <c r="G644" t="s">
        <v>575</v>
      </c>
      <c r="H644" s="28">
        <v>45205</v>
      </c>
      <c r="I644">
        <v>36.020000000000003</v>
      </c>
      <c r="J644">
        <v>24</v>
      </c>
      <c r="K644" t="s">
        <v>3123</v>
      </c>
      <c r="L644" t="s">
        <v>3168</v>
      </c>
      <c r="M644" t="s">
        <v>3202</v>
      </c>
      <c r="O644" t="s">
        <v>3189</v>
      </c>
      <c r="P644">
        <f t="shared" si="20"/>
        <v>45204</v>
      </c>
      <c r="Q644">
        <f>--(COUNTIF($A$2:A644,A644)=1)</f>
        <v>1</v>
      </c>
      <c r="R644">
        <f t="shared" si="21"/>
        <v>36.020000000000003</v>
      </c>
    </row>
    <row r="645" spans="1:18">
      <c r="A645" t="s">
        <v>4519</v>
      </c>
      <c r="B645" t="s">
        <v>2876</v>
      </c>
      <c r="C645" t="s">
        <v>4520</v>
      </c>
      <c r="D645" t="s">
        <v>3165</v>
      </c>
      <c r="E645" t="s">
        <v>3280</v>
      </c>
      <c r="F645" t="s">
        <v>3180</v>
      </c>
      <c r="G645" t="s">
        <v>2256</v>
      </c>
      <c r="H645" s="28"/>
      <c r="J645">
        <v>4</v>
      </c>
      <c r="K645" t="s">
        <v>3098</v>
      </c>
      <c r="L645" t="s">
        <v>3351</v>
      </c>
      <c r="M645" t="s">
        <v>3207</v>
      </c>
      <c r="O645" t="s">
        <v>3123</v>
      </c>
      <c r="P645">
        <f t="shared" si="20"/>
        <v>44968</v>
      </c>
      <c r="Q645">
        <f>--(COUNTIF($A$2:A645,A645)=1)</f>
        <v>1</v>
      </c>
      <c r="R645" t="str">
        <f t="shared" si="21"/>
        <v/>
      </c>
    </row>
    <row r="646" spans="1:18">
      <c r="A646" t="s">
        <v>4521</v>
      </c>
      <c r="B646" t="s">
        <v>2039</v>
      </c>
      <c r="C646" t="s">
        <v>3098</v>
      </c>
      <c r="D646" t="s">
        <v>3200</v>
      </c>
      <c r="E646" t="s">
        <v>3194</v>
      </c>
      <c r="F646" t="s">
        <v>3228</v>
      </c>
      <c r="G646" t="s">
        <v>543</v>
      </c>
      <c r="H646" s="28"/>
      <c r="J646">
        <v>72</v>
      </c>
      <c r="K646" t="s">
        <v>3098</v>
      </c>
      <c r="L646" t="s">
        <v>3221</v>
      </c>
      <c r="M646" t="s">
        <v>3188</v>
      </c>
      <c r="O646" t="s">
        <v>3260</v>
      </c>
      <c r="P646">
        <f t="shared" si="20"/>
        <v>44817</v>
      </c>
      <c r="Q646">
        <f>--(COUNTIF($A$2:A646,A646)=1)</f>
        <v>1</v>
      </c>
      <c r="R646" t="str">
        <f t="shared" si="21"/>
        <v/>
      </c>
    </row>
    <row r="647" spans="1:18">
      <c r="A647" t="s">
        <v>4522</v>
      </c>
      <c r="B647" t="s">
        <v>4523</v>
      </c>
      <c r="C647" t="s">
        <v>4524</v>
      </c>
      <c r="D647" t="s">
        <v>3251</v>
      </c>
      <c r="E647" t="s">
        <v>3166</v>
      </c>
      <c r="F647" t="s">
        <v>3167</v>
      </c>
      <c r="G647" t="s">
        <v>1462</v>
      </c>
      <c r="H647" s="28">
        <v>45615</v>
      </c>
      <c r="I647">
        <v>53.21</v>
      </c>
      <c r="J647">
        <v>24</v>
      </c>
      <c r="K647" t="s">
        <v>3123</v>
      </c>
      <c r="L647" t="s">
        <v>3265</v>
      </c>
      <c r="M647" t="s">
        <v>3188</v>
      </c>
      <c r="N647">
        <v>3</v>
      </c>
      <c r="O647" t="s">
        <v>3189</v>
      </c>
      <c r="P647">
        <f t="shared" si="20"/>
        <v>45613</v>
      </c>
      <c r="Q647">
        <f>--(COUNTIF($A$2:A647,A647)=1)</f>
        <v>1</v>
      </c>
      <c r="R647">
        <f t="shared" si="21"/>
        <v>53.21</v>
      </c>
    </row>
    <row r="648" spans="1:18">
      <c r="A648" t="s">
        <v>4525</v>
      </c>
      <c r="B648" t="s">
        <v>4526</v>
      </c>
      <c r="C648" t="s">
        <v>4527</v>
      </c>
      <c r="D648" t="s">
        <v>3237</v>
      </c>
      <c r="E648" t="s">
        <v>3166</v>
      </c>
      <c r="F648" t="s">
        <v>3220</v>
      </c>
      <c r="G648" t="s">
        <v>4528</v>
      </c>
      <c r="H648" s="28">
        <v>44598</v>
      </c>
      <c r="I648">
        <v>34.92</v>
      </c>
      <c r="J648">
        <v>24</v>
      </c>
      <c r="K648" t="s">
        <v>3123</v>
      </c>
      <c r="L648" t="s">
        <v>3206</v>
      </c>
      <c r="M648" t="s">
        <v>3188</v>
      </c>
      <c r="N648">
        <v>4.3</v>
      </c>
      <c r="O648" t="s">
        <v>3182</v>
      </c>
      <c r="P648">
        <f t="shared" si="20"/>
        <v>44597</v>
      </c>
      <c r="Q648">
        <f>--(COUNTIF($A$2:A648,A648)=1)</f>
        <v>1</v>
      </c>
      <c r="R648">
        <f t="shared" si="21"/>
        <v>34.92</v>
      </c>
    </row>
    <row r="649" spans="1:18">
      <c r="A649" t="s">
        <v>4529</v>
      </c>
      <c r="B649" t="s">
        <v>4170</v>
      </c>
      <c r="C649" t="s">
        <v>3098</v>
      </c>
      <c r="D649" t="s">
        <v>3174</v>
      </c>
      <c r="E649" t="s">
        <v>3166</v>
      </c>
      <c r="F649" t="s">
        <v>3167</v>
      </c>
      <c r="G649" t="s">
        <v>392</v>
      </c>
      <c r="H649" s="28"/>
      <c r="J649">
        <v>24</v>
      </c>
      <c r="K649" t="s">
        <v>3098</v>
      </c>
      <c r="L649" t="s">
        <v>3218</v>
      </c>
      <c r="M649" t="s">
        <v>3188</v>
      </c>
      <c r="O649" t="s">
        <v>3260</v>
      </c>
      <c r="P649">
        <f t="shared" si="20"/>
        <v>44621</v>
      </c>
      <c r="Q649">
        <f>--(COUNTIF($A$2:A649,A649)=1)</f>
        <v>1</v>
      </c>
      <c r="R649" t="str">
        <f t="shared" si="21"/>
        <v/>
      </c>
    </row>
    <row r="650" spans="1:18">
      <c r="A650" t="s">
        <v>4530</v>
      </c>
      <c r="B650" t="s">
        <v>4531</v>
      </c>
      <c r="C650" t="s">
        <v>4532</v>
      </c>
      <c r="D650" t="s">
        <v>3185</v>
      </c>
      <c r="E650" t="s">
        <v>3166</v>
      </c>
      <c r="F650" t="s">
        <v>3167</v>
      </c>
      <c r="G650" t="s">
        <v>1890</v>
      </c>
      <c r="H650" s="28">
        <v>45216</v>
      </c>
      <c r="I650">
        <v>45.82</v>
      </c>
      <c r="J650">
        <v>24</v>
      </c>
      <c r="K650" t="s">
        <v>3123</v>
      </c>
      <c r="L650" t="s">
        <v>3201</v>
      </c>
      <c r="M650" t="s">
        <v>3177</v>
      </c>
      <c r="O650" t="s">
        <v>3124</v>
      </c>
      <c r="P650">
        <f t="shared" si="20"/>
        <v>45215</v>
      </c>
      <c r="Q650">
        <f>--(COUNTIF($A$2:A650,A650)=1)</f>
        <v>1</v>
      </c>
      <c r="R650">
        <f t="shared" si="21"/>
        <v>45.82</v>
      </c>
    </row>
    <row r="651" spans="1:18">
      <c r="A651" t="s">
        <v>4533</v>
      </c>
      <c r="B651" t="s">
        <v>529</v>
      </c>
      <c r="C651" t="s">
        <v>4534</v>
      </c>
      <c r="D651" t="s">
        <v>3237</v>
      </c>
      <c r="E651" t="s">
        <v>3166</v>
      </c>
      <c r="F651" t="s">
        <v>3167</v>
      </c>
      <c r="G651" t="s">
        <v>2054</v>
      </c>
      <c r="H651" s="28">
        <v>45132</v>
      </c>
      <c r="I651">
        <v>24.12</v>
      </c>
      <c r="J651">
        <v>24</v>
      </c>
      <c r="K651" t="s">
        <v>3123</v>
      </c>
      <c r="L651" t="s">
        <v>3265</v>
      </c>
      <c r="M651" t="s">
        <v>3207</v>
      </c>
      <c r="O651" t="s">
        <v>3189</v>
      </c>
      <c r="P651">
        <f t="shared" si="20"/>
        <v>45131</v>
      </c>
      <c r="Q651">
        <f>--(COUNTIF($A$2:A651,A651)=1)</f>
        <v>1</v>
      </c>
      <c r="R651">
        <f t="shared" si="21"/>
        <v>24.12</v>
      </c>
    </row>
    <row r="652" spans="1:18">
      <c r="A652" t="s">
        <v>4535</v>
      </c>
      <c r="B652" t="s">
        <v>1755</v>
      </c>
      <c r="C652" t="s">
        <v>4536</v>
      </c>
      <c r="D652" t="s">
        <v>3251</v>
      </c>
      <c r="E652" t="s">
        <v>3194</v>
      </c>
      <c r="F652" t="s">
        <v>3180</v>
      </c>
      <c r="G652" t="s">
        <v>864</v>
      </c>
      <c r="H652" s="28"/>
      <c r="J652">
        <v>72</v>
      </c>
      <c r="K652" t="s">
        <v>3098</v>
      </c>
      <c r="L652" t="s">
        <v>3231</v>
      </c>
      <c r="M652" t="s">
        <v>3207</v>
      </c>
      <c r="O652" t="s">
        <v>3123</v>
      </c>
      <c r="P652">
        <f t="shared" si="20"/>
        <v>45303</v>
      </c>
      <c r="Q652">
        <f>--(COUNTIF($A$2:A652,A652)=1)</f>
        <v>1</v>
      </c>
      <c r="R652" t="str">
        <f t="shared" si="21"/>
        <v/>
      </c>
    </row>
    <row r="653" spans="1:18">
      <c r="A653" t="s">
        <v>4537</v>
      </c>
      <c r="B653" t="s">
        <v>741</v>
      </c>
      <c r="C653" t="s">
        <v>3098</v>
      </c>
      <c r="D653" t="s">
        <v>3227</v>
      </c>
      <c r="E653" t="s">
        <v>3194</v>
      </c>
      <c r="F653" t="s">
        <v>3167</v>
      </c>
      <c r="G653" t="s">
        <v>1296</v>
      </c>
      <c r="H653" s="28">
        <v>44968</v>
      </c>
      <c r="I653">
        <v>88.22</v>
      </c>
      <c r="J653">
        <v>72</v>
      </c>
      <c r="K653" t="s">
        <v>3123</v>
      </c>
      <c r="L653" t="s">
        <v>3307</v>
      </c>
      <c r="M653" t="s">
        <v>3169</v>
      </c>
      <c r="N653">
        <v>2.8</v>
      </c>
      <c r="O653" t="s">
        <v>3124</v>
      </c>
      <c r="P653">
        <f t="shared" si="20"/>
        <v>44965</v>
      </c>
      <c r="Q653">
        <f>--(COUNTIF($A$2:A653,A653)=1)</f>
        <v>1</v>
      </c>
      <c r="R653">
        <f t="shared" si="21"/>
        <v>88.22</v>
      </c>
    </row>
    <row r="654" spans="1:18">
      <c r="A654" t="s">
        <v>4538</v>
      </c>
      <c r="B654" t="s">
        <v>4539</v>
      </c>
      <c r="C654" t="s">
        <v>3098</v>
      </c>
      <c r="D654" t="s">
        <v>3174</v>
      </c>
      <c r="E654" t="s">
        <v>3166</v>
      </c>
      <c r="F654" t="s">
        <v>3180</v>
      </c>
      <c r="G654" t="s">
        <v>3548</v>
      </c>
      <c r="H654" s="28"/>
      <c r="J654">
        <v>24</v>
      </c>
      <c r="K654" t="s">
        <v>3098</v>
      </c>
      <c r="L654" t="s">
        <v>3201</v>
      </c>
      <c r="M654" t="s">
        <v>3177</v>
      </c>
      <c r="O654" t="s">
        <v>3123</v>
      </c>
      <c r="P654">
        <f t="shared" si="20"/>
        <v>45716</v>
      </c>
      <c r="Q654">
        <f>--(COUNTIF($A$2:A654,A654)=1)</f>
        <v>1</v>
      </c>
      <c r="R654" t="str">
        <f t="shared" si="21"/>
        <v/>
      </c>
    </row>
    <row r="655" spans="1:18">
      <c r="A655" t="s">
        <v>4540</v>
      </c>
      <c r="B655" t="s">
        <v>644</v>
      </c>
      <c r="C655" t="s">
        <v>3098</v>
      </c>
      <c r="D655" t="s">
        <v>3227</v>
      </c>
      <c r="E655" t="s">
        <v>3280</v>
      </c>
      <c r="F655" t="s">
        <v>3167</v>
      </c>
      <c r="G655" t="s">
        <v>3573</v>
      </c>
      <c r="H655" s="28">
        <v>45227</v>
      </c>
      <c r="I655">
        <v>4.1100000000000003</v>
      </c>
      <c r="J655">
        <v>4</v>
      </c>
      <c r="K655" t="s">
        <v>3123</v>
      </c>
      <c r="L655" t="s">
        <v>3281</v>
      </c>
      <c r="M655" t="s">
        <v>3177</v>
      </c>
      <c r="N655">
        <v>2.6</v>
      </c>
      <c r="O655" t="s">
        <v>3123</v>
      </c>
      <c r="P655">
        <f t="shared" si="20"/>
        <v>45227</v>
      </c>
      <c r="Q655">
        <f>--(COUNTIF($A$2:A655,A655)=1)</f>
        <v>1</v>
      </c>
      <c r="R655">
        <f t="shared" si="21"/>
        <v>4.1100000000000003</v>
      </c>
    </row>
    <row r="656" spans="1:18">
      <c r="A656" t="s">
        <v>4541</v>
      </c>
      <c r="B656" t="s">
        <v>2493</v>
      </c>
      <c r="C656" t="s">
        <v>3098</v>
      </c>
      <c r="D656" t="s">
        <v>3174</v>
      </c>
      <c r="E656" t="s">
        <v>3166</v>
      </c>
      <c r="F656" t="s">
        <v>3180</v>
      </c>
      <c r="G656" t="s">
        <v>845</v>
      </c>
      <c r="H656" s="28"/>
      <c r="J656">
        <v>24</v>
      </c>
      <c r="K656" t="s">
        <v>3098</v>
      </c>
      <c r="L656" t="s">
        <v>3201</v>
      </c>
      <c r="M656" t="s">
        <v>3202</v>
      </c>
      <c r="O656" t="s">
        <v>3213</v>
      </c>
      <c r="P656">
        <f t="shared" si="20"/>
        <v>44926</v>
      </c>
      <c r="Q656">
        <f>--(COUNTIF($A$2:A656,A656)=1)</f>
        <v>1</v>
      </c>
      <c r="R656" t="str">
        <f t="shared" si="21"/>
        <v/>
      </c>
    </row>
    <row r="657" spans="1:18">
      <c r="A657" t="s">
        <v>4542</v>
      </c>
      <c r="B657" t="s">
        <v>1022</v>
      </c>
      <c r="C657" t="s">
        <v>3098</v>
      </c>
      <c r="D657" t="s">
        <v>3237</v>
      </c>
      <c r="E657" t="s">
        <v>3175</v>
      </c>
      <c r="F657" t="s">
        <v>3220</v>
      </c>
      <c r="G657" t="s">
        <v>3925</v>
      </c>
      <c r="H657" s="28"/>
      <c r="J657">
        <v>8</v>
      </c>
      <c r="K657" t="s">
        <v>3098</v>
      </c>
      <c r="L657" t="s">
        <v>3302</v>
      </c>
      <c r="M657" t="s">
        <v>3207</v>
      </c>
      <c r="O657" t="s">
        <v>3124</v>
      </c>
      <c r="P657">
        <f t="shared" si="20"/>
        <v>44585</v>
      </c>
      <c r="Q657">
        <f>--(COUNTIF($A$2:A657,A657)=1)</f>
        <v>1</v>
      </c>
      <c r="R657" t="str">
        <f t="shared" si="21"/>
        <v/>
      </c>
    </row>
    <row r="658" spans="1:18">
      <c r="A658" t="s">
        <v>4543</v>
      </c>
      <c r="B658" t="s">
        <v>1685</v>
      </c>
      <c r="C658" t="s">
        <v>3098</v>
      </c>
      <c r="D658" t="s">
        <v>3165</v>
      </c>
      <c r="E658" t="s">
        <v>3166</v>
      </c>
      <c r="F658" t="s">
        <v>3180</v>
      </c>
      <c r="G658" t="s">
        <v>4544</v>
      </c>
      <c r="H658" s="28"/>
      <c r="J658">
        <v>24</v>
      </c>
      <c r="K658" t="s">
        <v>3098</v>
      </c>
      <c r="L658" t="s">
        <v>3271</v>
      </c>
      <c r="M658" t="s">
        <v>3202</v>
      </c>
      <c r="O658" t="s">
        <v>3189</v>
      </c>
      <c r="P658">
        <f t="shared" si="20"/>
        <v>45563</v>
      </c>
      <c r="Q658">
        <f>--(COUNTIF($A$2:A658,A658)=1)</f>
        <v>1</v>
      </c>
      <c r="R658" t="str">
        <f t="shared" si="21"/>
        <v/>
      </c>
    </row>
    <row r="659" spans="1:18">
      <c r="A659" t="s">
        <v>4545</v>
      </c>
      <c r="B659" t="s">
        <v>4546</v>
      </c>
      <c r="C659" t="s">
        <v>3098</v>
      </c>
      <c r="D659" t="s">
        <v>3227</v>
      </c>
      <c r="E659" t="s">
        <v>3280</v>
      </c>
      <c r="F659" t="s">
        <v>3167</v>
      </c>
      <c r="G659" t="s">
        <v>2270</v>
      </c>
      <c r="H659" s="28">
        <v>45236</v>
      </c>
      <c r="I659">
        <v>2.16</v>
      </c>
      <c r="J659">
        <v>4</v>
      </c>
      <c r="K659" t="s">
        <v>3124</v>
      </c>
      <c r="L659" t="s">
        <v>3221</v>
      </c>
      <c r="M659" t="s">
        <v>3188</v>
      </c>
      <c r="N659">
        <v>3.3</v>
      </c>
      <c r="O659" t="s">
        <v>3178</v>
      </c>
      <c r="P659">
        <f t="shared" si="20"/>
        <v>45236</v>
      </c>
      <c r="Q659">
        <f>--(COUNTIF($A$2:A659,A659)=1)</f>
        <v>1</v>
      </c>
      <c r="R659">
        <f t="shared" si="21"/>
        <v>2.16</v>
      </c>
    </row>
    <row r="660" spans="1:18">
      <c r="A660" t="s">
        <v>4547</v>
      </c>
      <c r="B660" t="s">
        <v>4056</v>
      </c>
      <c r="C660" t="s">
        <v>3894</v>
      </c>
      <c r="D660" t="s">
        <v>3174</v>
      </c>
      <c r="E660" t="s">
        <v>3194</v>
      </c>
      <c r="F660" t="s">
        <v>3180</v>
      </c>
      <c r="G660" t="s">
        <v>4548</v>
      </c>
      <c r="H660" s="28"/>
      <c r="J660">
        <v>72</v>
      </c>
      <c r="K660" t="s">
        <v>3098</v>
      </c>
      <c r="L660" t="s">
        <v>3244</v>
      </c>
      <c r="M660" t="s">
        <v>3188</v>
      </c>
      <c r="O660" t="s">
        <v>3178</v>
      </c>
      <c r="P660">
        <f t="shared" si="20"/>
        <v>44834</v>
      </c>
      <c r="Q660">
        <f>--(COUNTIF($A$2:A660,A660)=1)</f>
        <v>1</v>
      </c>
      <c r="R660" t="str">
        <f t="shared" si="21"/>
        <v/>
      </c>
    </row>
    <row r="661" spans="1:18">
      <c r="A661" t="s">
        <v>4549</v>
      </c>
      <c r="B661" t="s">
        <v>4550</v>
      </c>
      <c r="C661" t="s">
        <v>4551</v>
      </c>
      <c r="D661" t="s">
        <v>3185</v>
      </c>
      <c r="E661" t="s">
        <v>3194</v>
      </c>
      <c r="F661" t="s">
        <v>3180</v>
      </c>
      <c r="G661" t="s">
        <v>2864</v>
      </c>
      <c r="H661" s="28"/>
      <c r="J661">
        <v>72</v>
      </c>
      <c r="K661" t="s">
        <v>3098</v>
      </c>
      <c r="L661" t="s">
        <v>3212</v>
      </c>
      <c r="M661" t="s">
        <v>3169</v>
      </c>
      <c r="O661" t="s">
        <v>3124</v>
      </c>
      <c r="P661">
        <f t="shared" si="20"/>
        <v>45128</v>
      </c>
      <c r="Q661">
        <f>--(COUNTIF($A$2:A661,A661)=1)</f>
        <v>1</v>
      </c>
      <c r="R661" t="str">
        <f t="shared" si="21"/>
        <v/>
      </c>
    </row>
    <row r="662" spans="1:18">
      <c r="A662" t="s">
        <v>4552</v>
      </c>
      <c r="B662" t="s">
        <v>4553</v>
      </c>
      <c r="C662" t="s">
        <v>3098</v>
      </c>
      <c r="D662" t="s">
        <v>3237</v>
      </c>
      <c r="E662" t="s">
        <v>3280</v>
      </c>
      <c r="F662" t="s">
        <v>3167</v>
      </c>
      <c r="G662" t="s">
        <v>2562</v>
      </c>
      <c r="H662" s="28">
        <v>45679</v>
      </c>
      <c r="I662">
        <v>10.77</v>
      </c>
      <c r="J662">
        <v>4</v>
      </c>
      <c r="K662" t="s">
        <v>3123</v>
      </c>
      <c r="L662" t="s">
        <v>3187</v>
      </c>
      <c r="M662" t="s">
        <v>3207</v>
      </c>
      <c r="O662" t="s">
        <v>3182</v>
      </c>
      <c r="P662">
        <f t="shared" si="20"/>
        <v>45679</v>
      </c>
      <c r="Q662">
        <f>--(COUNTIF($A$2:A662,A662)=1)</f>
        <v>1</v>
      </c>
      <c r="R662">
        <f t="shared" si="21"/>
        <v>10.77</v>
      </c>
    </row>
    <row r="663" spans="1:18">
      <c r="A663" t="s">
        <v>4554</v>
      </c>
      <c r="B663" t="s">
        <v>1298</v>
      </c>
      <c r="C663" t="s">
        <v>4555</v>
      </c>
      <c r="D663" t="s">
        <v>3200</v>
      </c>
      <c r="E663" t="s">
        <v>3166</v>
      </c>
      <c r="F663" t="s">
        <v>3180</v>
      </c>
      <c r="G663" t="s">
        <v>4556</v>
      </c>
      <c r="H663" s="28"/>
      <c r="J663">
        <v>24</v>
      </c>
      <c r="K663" t="s">
        <v>3098</v>
      </c>
      <c r="L663" t="s">
        <v>3231</v>
      </c>
      <c r="M663" t="s">
        <v>3177</v>
      </c>
      <c r="O663" t="s">
        <v>3170</v>
      </c>
      <c r="P663">
        <f t="shared" si="20"/>
        <v>44690</v>
      </c>
      <c r="Q663">
        <f>--(COUNTIF($A$2:A663,A663)=1)</f>
        <v>1</v>
      </c>
      <c r="R663" t="str">
        <f t="shared" si="21"/>
        <v/>
      </c>
    </row>
    <row r="664" spans="1:18">
      <c r="A664" t="s">
        <v>4557</v>
      </c>
      <c r="B664" t="s">
        <v>2630</v>
      </c>
      <c r="C664" t="s">
        <v>4558</v>
      </c>
      <c r="D664" t="s">
        <v>3237</v>
      </c>
      <c r="E664" t="s">
        <v>3194</v>
      </c>
      <c r="F664" t="s">
        <v>3180</v>
      </c>
      <c r="G664" t="s">
        <v>3598</v>
      </c>
      <c r="H664" s="28"/>
      <c r="J664">
        <v>72</v>
      </c>
      <c r="K664" t="s">
        <v>3098</v>
      </c>
      <c r="L664" t="s">
        <v>3437</v>
      </c>
      <c r="M664" t="s">
        <v>3169</v>
      </c>
      <c r="O664" t="s">
        <v>3213</v>
      </c>
      <c r="P664">
        <f t="shared" si="20"/>
        <v>44613</v>
      </c>
      <c r="Q664">
        <f>--(COUNTIF($A$2:A664,A664)=1)</f>
        <v>1</v>
      </c>
      <c r="R664" t="str">
        <f t="shared" si="21"/>
        <v/>
      </c>
    </row>
    <row r="665" spans="1:18">
      <c r="A665" t="s">
        <v>4559</v>
      </c>
      <c r="B665" t="s">
        <v>2688</v>
      </c>
      <c r="C665" t="s">
        <v>4560</v>
      </c>
      <c r="D665" t="s">
        <v>3251</v>
      </c>
      <c r="E665" t="s">
        <v>3166</v>
      </c>
      <c r="F665" t="s">
        <v>3167</v>
      </c>
      <c r="G665" t="s">
        <v>3197</v>
      </c>
      <c r="H665" s="28"/>
      <c r="J665">
        <v>24</v>
      </c>
      <c r="K665" t="s">
        <v>3098</v>
      </c>
      <c r="L665" t="s">
        <v>3206</v>
      </c>
      <c r="M665" t="s">
        <v>3207</v>
      </c>
      <c r="O665" t="s">
        <v>3124</v>
      </c>
      <c r="P665">
        <f t="shared" si="20"/>
        <v>45649</v>
      </c>
      <c r="Q665">
        <f>--(COUNTIF($A$2:A665,A665)=1)</f>
        <v>1</v>
      </c>
      <c r="R665" t="str">
        <f t="shared" si="21"/>
        <v/>
      </c>
    </row>
    <row r="666" spans="1:18">
      <c r="A666" t="s">
        <v>4561</v>
      </c>
      <c r="B666" t="s">
        <v>3684</v>
      </c>
      <c r="C666" t="s">
        <v>4562</v>
      </c>
      <c r="D666" t="s">
        <v>3185</v>
      </c>
      <c r="E666" t="s">
        <v>3194</v>
      </c>
      <c r="F666" t="s">
        <v>3167</v>
      </c>
      <c r="G666" t="s">
        <v>4563</v>
      </c>
      <c r="H666" s="28">
        <v>45643</v>
      </c>
      <c r="I666">
        <v>210.06</v>
      </c>
      <c r="J666">
        <v>72</v>
      </c>
      <c r="K666" t="s">
        <v>3123</v>
      </c>
      <c r="L666" t="s">
        <v>3318</v>
      </c>
      <c r="M666" t="s">
        <v>3202</v>
      </c>
      <c r="N666">
        <v>4.7</v>
      </c>
      <c r="O666" t="s">
        <v>3124</v>
      </c>
      <c r="P666">
        <f t="shared" si="20"/>
        <v>45635</v>
      </c>
      <c r="Q666">
        <f>--(COUNTIF($A$2:A666,A666)=1)</f>
        <v>1</v>
      </c>
      <c r="R666">
        <f t="shared" si="21"/>
        <v>210.06</v>
      </c>
    </row>
    <row r="667" spans="1:18">
      <c r="A667" t="s">
        <v>4564</v>
      </c>
      <c r="B667" t="s">
        <v>4565</v>
      </c>
      <c r="C667" t="s">
        <v>4566</v>
      </c>
      <c r="D667" t="s">
        <v>3165</v>
      </c>
      <c r="E667" t="s">
        <v>3194</v>
      </c>
      <c r="F667" t="s">
        <v>3167</v>
      </c>
      <c r="G667" t="s">
        <v>4567</v>
      </c>
      <c r="H667" s="28">
        <v>45671</v>
      </c>
      <c r="I667">
        <v>65.64</v>
      </c>
      <c r="J667">
        <v>72</v>
      </c>
      <c r="K667" t="s">
        <v>3124</v>
      </c>
      <c r="L667" t="s">
        <v>3265</v>
      </c>
      <c r="M667" t="s">
        <v>3207</v>
      </c>
      <c r="O667" t="s">
        <v>3260</v>
      </c>
      <c r="P667">
        <f t="shared" si="20"/>
        <v>45669</v>
      </c>
      <c r="Q667">
        <f>--(COUNTIF($A$2:A667,A667)=1)</f>
        <v>1</v>
      </c>
      <c r="R667">
        <f t="shared" si="21"/>
        <v>65.64</v>
      </c>
    </row>
    <row r="668" spans="1:18">
      <c r="A668" t="s">
        <v>4568</v>
      </c>
      <c r="B668" t="s">
        <v>4569</v>
      </c>
      <c r="C668" t="s">
        <v>4570</v>
      </c>
      <c r="D668" t="s">
        <v>3185</v>
      </c>
      <c r="E668" t="s">
        <v>3194</v>
      </c>
      <c r="F668" t="s">
        <v>3167</v>
      </c>
      <c r="G668" t="s">
        <v>3008</v>
      </c>
      <c r="H668" s="28"/>
      <c r="J668">
        <v>72</v>
      </c>
      <c r="K668" t="s">
        <v>3098</v>
      </c>
      <c r="L668" t="s">
        <v>3265</v>
      </c>
      <c r="M668" t="s">
        <v>3202</v>
      </c>
      <c r="O668" t="s">
        <v>3182</v>
      </c>
      <c r="P668">
        <f t="shared" si="20"/>
        <v>45192</v>
      </c>
      <c r="Q668">
        <f>--(COUNTIF($A$2:A668,A668)=1)</f>
        <v>1</v>
      </c>
      <c r="R668" t="str">
        <f t="shared" si="21"/>
        <v/>
      </c>
    </row>
    <row r="669" spans="1:18">
      <c r="A669" t="s">
        <v>4571</v>
      </c>
      <c r="B669" t="s">
        <v>2672</v>
      </c>
      <c r="C669" t="s">
        <v>3098</v>
      </c>
      <c r="D669" t="s">
        <v>3251</v>
      </c>
      <c r="E669" t="s">
        <v>3175</v>
      </c>
      <c r="F669" t="s">
        <v>3167</v>
      </c>
      <c r="G669" t="s">
        <v>4572</v>
      </c>
      <c r="H669" s="28">
        <v>44728</v>
      </c>
      <c r="I669">
        <v>-0.6</v>
      </c>
      <c r="J669">
        <v>8</v>
      </c>
      <c r="K669" t="s">
        <v>3124</v>
      </c>
      <c r="L669" t="s">
        <v>3098</v>
      </c>
      <c r="M669" t="s">
        <v>3188</v>
      </c>
      <c r="O669" t="s">
        <v>3124</v>
      </c>
      <c r="P669">
        <f t="shared" si="20"/>
        <v>44729</v>
      </c>
      <c r="Q669">
        <f>--(COUNTIF($A$2:A669,A669)=1)</f>
        <v>1</v>
      </c>
      <c r="R669" t="str">
        <f t="shared" si="21"/>
        <v/>
      </c>
    </row>
    <row r="670" spans="1:18">
      <c r="A670" t="s">
        <v>4573</v>
      </c>
      <c r="B670" t="s">
        <v>4574</v>
      </c>
      <c r="C670" t="s">
        <v>4575</v>
      </c>
      <c r="D670" t="s">
        <v>3185</v>
      </c>
      <c r="E670" t="s">
        <v>3166</v>
      </c>
      <c r="F670" t="s">
        <v>3167</v>
      </c>
      <c r="G670" t="s">
        <v>1939</v>
      </c>
      <c r="H670" s="28">
        <v>44760</v>
      </c>
      <c r="I670">
        <v>11.61</v>
      </c>
      <c r="J670">
        <v>24</v>
      </c>
      <c r="K670" t="s">
        <v>3124</v>
      </c>
      <c r="L670" t="s">
        <v>3168</v>
      </c>
      <c r="M670" t="s">
        <v>3207</v>
      </c>
      <c r="N670">
        <v>1.3</v>
      </c>
      <c r="O670" t="s">
        <v>3178</v>
      </c>
      <c r="P670">
        <f t="shared" si="20"/>
        <v>44760</v>
      </c>
      <c r="Q670">
        <f>--(COUNTIF($A$2:A670,A670)=1)</f>
        <v>1</v>
      </c>
      <c r="R670">
        <f t="shared" si="21"/>
        <v>11.61</v>
      </c>
    </row>
    <row r="671" spans="1:18">
      <c r="A671" t="s">
        <v>4576</v>
      </c>
      <c r="B671" t="s">
        <v>2827</v>
      </c>
      <c r="C671" t="s">
        <v>3098</v>
      </c>
      <c r="D671" t="s">
        <v>3251</v>
      </c>
      <c r="E671" t="s">
        <v>3194</v>
      </c>
      <c r="F671" t="s">
        <v>3180</v>
      </c>
      <c r="G671" t="s">
        <v>1284</v>
      </c>
      <c r="H671" s="28"/>
      <c r="J671">
        <v>72</v>
      </c>
      <c r="K671" t="s">
        <v>3098</v>
      </c>
      <c r="L671" t="s">
        <v>3218</v>
      </c>
      <c r="M671" t="s">
        <v>3202</v>
      </c>
      <c r="O671" t="s">
        <v>3182</v>
      </c>
      <c r="P671">
        <f t="shared" si="20"/>
        <v>44796</v>
      </c>
      <c r="Q671">
        <f>--(COUNTIF($A$2:A671,A671)=1)</f>
        <v>1</v>
      </c>
      <c r="R671" t="str">
        <f t="shared" si="21"/>
        <v/>
      </c>
    </row>
    <row r="672" spans="1:18">
      <c r="A672" t="s">
        <v>4577</v>
      </c>
      <c r="B672" t="s">
        <v>4578</v>
      </c>
      <c r="C672" t="s">
        <v>3098</v>
      </c>
      <c r="D672" t="s">
        <v>3174</v>
      </c>
      <c r="E672" t="s">
        <v>3194</v>
      </c>
      <c r="F672" t="s">
        <v>3220</v>
      </c>
      <c r="G672" t="s">
        <v>316</v>
      </c>
      <c r="H672" s="28">
        <v>44826</v>
      </c>
      <c r="I672">
        <v>215.64</v>
      </c>
      <c r="J672">
        <v>72</v>
      </c>
      <c r="K672" t="s">
        <v>3123</v>
      </c>
      <c r="L672" t="s">
        <v>3231</v>
      </c>
      <c r="M672" t="s">
        <v>3188</v>
      </c>
      <c r="N672">
        <v>1.3</v>
      </c>
      <c r="O672" t="s">
        <v>3123</v>
      </c>
      <c r="P672">
        <f t="shared" si="20"/>
        <v>44818</v>
      </c>
      <c r="Q672">
        <f>--(COUNTIF($A$2:A672,A672)=1)</f>
        <v>1</v>
      </c>
      <c r="R672">
        <f t="shared" si="21"/>
        <v>215.64</v>
      </c>
    </row>
    <row r="673" spans="1:18">
      <c r="A673" t="s">
        <v>4579</v>
      </c>
      <c r="B673" t="s">
        <v>219</v>
      </c>
      <c r="C673" t="s">
        <v>4580</v>
      </c>
      <c r="D673" t="s">
        <v>3227</v>
      </c>
      <c r="E673" t="s">
        <v>3166</v>
      </c>
      <c r="F673" t="s">
        <v>3167</v>
      </c>
      <c r="G673" t="s">
        <v>2023</v>
      </c>
      <c r="H673" s="28">
        <v>44869</v>
      </c>
      <c r="I673">
        <v>6.67</v>
      </c>
      <c r="J673">
        <v>24</v>
      </c>
      <c r="K673" t="s">
        <v>3124</v>
      </c>
      <c r="L673" t="s">
        <v>3201</v>
      </c>
      <c r="M673" t="s">
        <v>3188</v>
      </c>
      <c r="O673" t="s">
        <v>3170</v>
      </c>
      <c r="P673">
        <f t="shared" si="20"/>
        <v>44869</v>
      </c>
      <c r="Q673">
        <f>--(COUNTIF($A$2:A673,A673)=1)</f>
        <v>1</v>
      </c>
      <c r="R673">
        <f t="shared" si="21"/>
        <v>6.67</v>
      </c>
    </row>
    <row r="674" spans="1:18">
      <c r="A674" t="s">
        <v>4581</v>
      </c>
      <c r="B674" t="s">
        <v>4582</v>
      </c>
      <c r="C674" t="s">
        <v>3098</v>
      </c>
      <c r="D674" t="s">
        <v>3251</v>
      </c>
      <c r="E674" t="s">
        <v>3280</v>
      </c>
      <c r="F674" t="s">
        <v>3167</v>
      </c>
      <c r="G674" t="s">
        <v>1094</v>
      </c>
      <c r="H674" s="28">
        <v>45315</v>
      </c>
      <c r="I674">
        <v>13.6</v>
      </c>
      <c r="J674">
        <v>4</v>
      </c>
      <c r="K674" t="s">
        <v>3123</v>
      </c>
      <c r="L674" t="s">
        <v>3437</v>
      </c>
      <c r="M674" t="s">
        <v>3177</v>
      </c>
      <c r="N674">
        <v>3.2</v>
      </c>
      <c r="O674" t="s">
        <v>3123</v>
      </c>
      <c r="P674">
        <f t="shared" si="20"/>
        <v>45315</v>
      </c>
      <c r="Q674">
        <f>--(COUNTIF($A$2:A674,A674)=1)</f>
        <v>1</v>
      </c>
      <c r="R674">
        <f t="shared" si="21"/>
        <v>13.6</v>
      </c>
    </row>
    <row r="675" spans="1:18">
      <c r="A675" t="s">
        <v>4583</v>
      </c>
      <c r="B675" t="s">
        <v>1878</v>
      </c>
      <c r="C675" t="s">
        <v>4584</v>
      </c>
      <c r="D675" t="s">
        <v>3200</v>
      </c>
      <c r="E675" t="s">
        <v>3175</v>
      </c>
      <c r="F675" t="s">
        <v>3180</v>
      </c>
      <c r="G675" t="s">
        <v>3059</v>
      </c>
      <c r="H675" s="28"/>
      <c r="J675">
        <v>8</v>
      </c>
      <c r="K675" t="s">
        <v>3098</v>
      </c>
      <c r="L675" t="s">
        <v>3437</v>
      </c>
      <c r="M675" t="s">
        <v>3177</v>
      </c>
      <c r="O675" t="s">
        <v>3170</v>
      </c>
      <c r="P675">
        <f t="shared" si="20"/>
        <v>45162</v>
      </c>
      <c r="Q675">
        <f>--(COUNTIF($A$2:A675,A675)=1)</f>
        <v>1</v>
      </c>
      <c r="R675" t="str">
        <f t="shared" si="21"/>
        <v/>
      </c>
    </row>
    <row r="676" spans="1:18">
      <c r="A676" t="s">
        <v>4585</v>
      </c>
      <c r="B676" t="s">
        <v>1020</v>
      </c>
      <c r="C676" t="s">
        <v>3098</v>
      </c>
      <c r="D676" t="s">
        <v>3251</v>
      </c>
      <c r="E676" t="s">
        <v>3166</v>
      </c>
      <c r="F676" t="s">
        <v>3167</v>
      </c>
      <c r="G676" t="s">
        <v>3884</v>
      </c>
      <c r="H676" s="28">
        <v>44833</v>
      </c>
      <c r="I676">
        <v>52.4</v>
      </c>
      <c r="J676">
        <v>24</v>
      </c>
      <c r="K676" t="s">
        <v>3123</v>
      </c>
      <c r="L676" t="s">
        <v>3209</v>
      </c>
      <c r="M676" t="s">
        <v>3202</v>
      </c>
      <c r="N676">
        <v>2.4</v>
      </c>
      <c r="O676" t="s">
        <v>3213</v>
      </c>
      <c r="P676">
        <f t="shared" si="20"/>
        <v>44831</v>
      </c>
      <c r="Q676">
        <f>--(COUNTIF($A$2:A676,A676)=1)</f>
        <v>1</v>
      </c>
      <c r="R676">
        <f t="shared" si="21"/>
        <v>52.4</v>
      </c>
    </row>
    <row r="677" spans="1:18">
      <c r="A677" t="s">
        <v>4586</v>
      </c>
      <c r="B677" t="s">
        <v>4587</v>
      </c>
      <c r="C677" t="s">
        <v>4588</v>
      </c>
      <c r="D677" t="s">
        <v>3227</v>
      </c>
      <c r="E677" t="s">
        <v>3166</v>
      </c>
      <c r="F677" t="s">
        <v>3167</v>
      </c>
      <c r="G677" t="s">
        <v>2010</v>
      </c>
      <c r="H677" s="28"/>
      <c r="J677">
        <v>24</v>
      </c>
      <c r="K677" t="s">
        <v>3098</v>
      </c>
      <c r="L677" t="s">
        <v>3268</v>
      </c>
      <c r="M677" t="s">
        <v>3202</v>
      </c>
      <c r="O677" t="s">
        <v>3189</v>
      </c>
      <c r="P677">
        <f t="shared" si="20"/>
        <v>45319</v>
      </c>
      <c r="Q677">
        <f>--(COUNTIF($A$2:A677,A677)=1)</f>
        <v>1</v>
      </c>
      <c r="R677" t="str">
        <f t="shared" si="21"/>
        <v/>
      </c>
    </row>
    <row r="678" spans="1:18">
      <c r="A678" t="s">
        <v>4589</v>
      </c>
      <c r="B678" t="s">
        <v>1431</v>
      </c>
      <c r="C678" t="s">
        <v>4590</v>
      </c>
      <c r="D678" t="s">
        <v>3165</v>
      </c>
      <c r="E678" t="s">
        <v>3194</v>
      </c>
      <c r="F678" t="s">
        <v>3180</v>
      </c>
      <c r="G678" t="s">
        <v>332</v>
      </c>
      <c r="H678" s="28"/>
      <c r="J678">
        <v>72</v>
      </c>
      <c r="K678" t="s">
        <v>3098</v>
      </c>
      <c r="L678" t="s">
        <v>3216</v>
      </c>
      <c r="M678" t="s">
        <v>3202</v>
      </c>
      <c r="O678" t="s">
        <v>3182</v>
      </c>
      <c r="P678">
        <f t="shared" si="20"/>
        <v>45639</v>
      </c>
      <c r="Q678">
        <f>--(COUNTIF($A$2:A678,A678)=1)</f>
        <v>1</v>
      </c>
      <c r="R678" t="str">
        <f t="shared" si="21"/>
        <v/>
      </c>
    </row>
    <row r="679" spans="1:18">
      <c r="A679" t="s">
        <v>4591</v>
      </c>
      <c r="B679" t="s">
        <v>4592</v>
      </c>
      <c r="C679" t="s">
        <v>3098</v>
      </c>
      <c r="D679" t="s">
        <v>3165</v>
      </c>
      <c r="E679" t="s">
        <v>3194</v>
      </c>
      <c r="F679" t="s">
        <v>3167</v>
      </c>
      <c r="G679" t="s">
        <v>357</v>
      </c>
      <c r="H679" s="28"/>
      <c r="J679">
        <v>72</v>
      </c>
      <c r="K679" t="s">
        <v>3098</v>
      </c>
      <c r="L679" t="s">
        <v>3229</v>
      </c>
      <c r="M679" t="s">
        <v>3202</v>
      </c>
      <c r="O679" t="s">
        <v>3182</v>
      </c>
      <c r="P679">
        <f t="shared" si="20"/>
        <v>45478</v>
      </c>
      <c r="Q679">
        <f>--(COUNTIF($A$2:A679,A679)=1)</f>
        <v>1</v>
      </c>
      <c r="R679" t="str">
        <f t="shared" si="21"/>
        <v/>
      </c>
    </row>
    <row r="680" spans="1:18">
      <c r="A680" t="s">
        <v>4593</v>
      </c>
      <c r="B680" t="s">
        <v>3993</v>
      </c>
      <c r="C680" t="s">
        <v>4594</v>
      </c>
      <c r="D680" t="s">
        <v>3165</v>
      </c>
      <c r="E680" t="s">
        <v>3166</v>
      </c>
      <c r="F680" t="s">
        <v>3167</v>
      </c>
      <c r="G680" t="s">
        <v>1314</v>
      </c>
      <c r="H680" s="28">
        <v>44896</v>
      </c>
      <c r="I680">
        <v>83.1</v>
      </c>
      <c r="J680">
        <v>24</v>
      </c>
      <c r="K680" t="s">
        <v>3123</v>
      </c>
      <c r="L680" t="s">
        <v>3265</v>
      </c>
      <c r="M680" t="s">
        <v>3202</v>
      </c>
      <c r="N680">
        <v>4.2</v>
      </c>
      <c r="O680" t="s">
        <v>3178</v>
      </c>
      <c r="P680">
        <f t="shared" si="20"/>
        <v>44893</v>
      </c>
      <c r="Q680">
        <f>--(COUNTIF($A$2:A680,A680)=1)</f>
        <v>1</v>
      </c>
      <c r="R680">
        <f t="shared" si="21"/>
        <v>83.1</v>
      </c>
    </row>
    <row r="681" spans="1:18">
      <c r="A681" t="s">
        <v>4595</v>
      </c>
      <c r="B681" t="s">
        <v>851</v>
      </c>
      <c r="C681" t="s">
        <v>4596</v>
      </c>
      <c r="D681" t="s">
        <v>3240</v>
      </c>
      <c r="E681" t="s">
        <v>3194</v>
      </c>
      <c r="F681" t="s">
        <v>3167</v>
      </c>
      <c r="G681" t="s">
        <v>467</v>
      </c>
      <c r="H681" s="28">
        <v>45428</v>
      </c>
      <c r="I681">
        <v>125.76</v>
      </c>
      <c r="J681">
        <v>72</v>
      </c>
      <c r="K681" t="s">
        <v>3123</v>
      </c>
      <c r="L681" t="s">
        <v>3229</v>
      </c>
      <c r="M681" t="s">
        <v>3207</v>
      </c>
      <c r="N681">
        <v>2</v>
      </c>
      <c r="O681" t="s">
        <v>3213</v>
      </c>
      <c r="P681">
        <f t="shared" si="20"/>
        <v>45423</v>
      </c>
      <c r="Q681">
        <f>--(COUNTIF($A$2:A681,A681)=1)</f>
        <v>1</v>
      </c>
      <c r="R681">
        <f t="shared" si="21"/>
        <v>125.76</v>
      </c>
    </row>
    <row r="682" spans="1:18">
      <c r="A682" t="s">
        <v>4597</v>
      </c>
      <c r="B682" t="s">
        <v>1966</v>
      </c>
      <c r="C682" t="s">
        <v>4598</v>
      </c>
      <c r="D682" t="s">
        <v>3227</v>
      </c>
      <c r="E682" t="s">
        <v>3194</v>
      </c>
      <c r="F682" t="s">
        <v>3167</v>
      </c>
      <c r="G682" t="s">
        <v>273</v>
      </c>
      <c r="H682" s="28"/>
      <c r="J682">
        <v>72</v>
      </c>
      <c r="K682" t="s">
        <v>3098</v>
      </c>
      <c r="L682" t="s">
        <v>3225</v>
      </c>
      <c r="M682" t="s">
        <v>3207</v>
      </c>
      <c r="O682" t="s">
        <v>3123</v>
      </c>
      <c r="P682">
        <f t="shared" si="20"/>
        <v>45461</v>
      </c>
      <c r="Q682">
        <f>--(COUNTIF($A$2:A682,A682)=1)</f>
        <v>1</v>
      </c>
      <c r="R682" t="str">
        <f t="shared" si="21"/>
        <v/>
      </c>
    </row>
    <row r="683" spans="1:18">
      <c r="A683" t="s">
        <v>4599</v>
      </c>
      <c r="B683" t="s">
        <v>2214</v>
      </c>
      <c r="C683" t="s">
        <v>3098</v>
      </c>
      <c r="D683" t="s">
        <v>3227</v>
      </c>
      <c r="E683" t="s">
        <v>3166</v>
      </c>
      <c r="F683" t="s">
        <v>3180</v>
      </c>
      <c r="G683" t="s">
        <v>4600</v>
      </c>
      <c r="H683" s="28"/>
      <c r="J683">
        <v>24</v>
      </c>
      <c r="K683" t="s">
        <v>3098</v>
      </c>
      <c r="L683" t="s">
        <v>3216</v>
      </c>
      <c r="M683" t="s">
        <v>3207</v>
      </c>
      <c r="O683" t="s">
        <v>3260</v>
      </c>
      <c r="P683">
        <f t="shared" si="20"/>
        <v>45586</v>
      </c>
      <c r="Q683">
        <f>--(COUNTIF($A$2:A683,A683)=1)</f>
        <v>1</v>
      </c>
      <c r="R683" t="str">
        <f t="shared" si="21"/>
        <v/>
      </c>
    </row>
    <row r="684" spans="1:18">
      <c r="A684" t="s">
        <v>4601</v>
      </c>
      <c r="B684" t="s">
        <v>4602</v>
      </c>
      <c r="C684" t="s">
        <v>3098</v>
      </c>
      <c r="D684" t="s">
        <v>3200</v>
      </c>
      <c r="E684" t="s">
        <v>3194</v>
      </c>
      <c r="F684" t="s">
        <v>3167</v>
      </c>
      <c r="G684" t="s">
        <v>2991</v>
      </c>
      <c r="H684" s="28"/>
      <c r="J684">
        <v>72</v>
      </c>
      <c r="K684" t="s">
        <v>3098</v>
      </c>
      <c r="L684" t="s">
        <v>3281</v>
      </c>
      <c r="M684" t="s">
        <v>3207</v>
      </c>
      <c r="O684" t="s">
        <v>3170</v>
      </c>
      <c r="P684">
        <f t="shared" si="20"/>
        <v>45154</v>
      </c>
      <c r="Q684">
        <f>--(COUNTIF($A$2:A684,A684)=1)</f>
        <v>1</v>
      </c>
      <c r="R684" t="str">
        <f t="shared" si="21"/>
        <v/>
      </c>
    </row>
    <row r="685" spans="1:18">
      <c r="A685" t="s">
        <v>4603</v>
      </c>
      <c r="B685" t="s">
        <v>4320</v>
      </c>
      <c r="C685" t="s">
        <v>4604</v>
      </c>
      <c r="D685" t="s">
        <v>3251</v>
      </c>
      <c r="E685" t="s">
        <v>3166</v>
      </c>
      <c r="F685" t="s">
        <v>3167</v>
      </c>
      <c r="G685" t="s">
        <v>2547</v>
      </c>
      <c r="H685" s="28">
        <v>45218</v>
      </c>
      <c r="I685">
        <v>45.26</v>
      </c>
      <c r="J685">
        <v>24</v>
      </c>
      <c r="K685" t="s">
        <v>3123</v>
      </c>
      <c r="L685" t="s">
        <v>3212</v>
      </c>
      <c r="M685" t="s">
        <v>3169</v>
      </c>
      <c r="N685">
        <v>1.2</v>
      </c>
      <c r="O685" t="s">
        <v>3123</v>
      </c>
      <c r="P685">
        <f t="shared" si="20"/>
        <v>45217</v>
      </c>
      <c r="Q685">
        <f>--(COUNTIF($A$2:A685,A685)=1)</f>
        <v>1</v>
      </c>
      <c r="R685">
        <f t="shared" si="21"/>
        <v>45.26</v>
      </c>
    </row>
    <row r="686" spans="1:18">
      <c r="A686" t="s">
        <v>4605</v>
      </c>
      <c r="B686" t="s">
        <v>1736</v>
      </c>
      <c r="C686" t="s">
        <v>4606</v>
      </c>
      <c r="D686" t="s">
        <v>3200</v>
      </c>
      <c r="E686" t="s">
        <v>3166</v>
      </c>
      <c r="F686" t="s">
        <v>3167</v>
      </c>
      <c r="G686" t="s">
        <v>636</v>
      </c>
      <c r="H686" s="28">
        <v>44854</v>
      </c>
      <c r="I686">
        <v>15</v>
      </c>
      <c r="J686">
        <v>24</v>
      </c>
      <c r="K686" t="s">
        <v>3124</v>
      </c>
      <c r="L686" t="s">
        <v>3281</v>
      </c>
      <c r="M686" t="s">
        <v>3188</v>
      </c>
      <c r="N686">
        <v>2.2999999999999998</v>
      </c>
      <c r="O686" t="s">
        <v>3170</v>
      </c>
      <c r="P686">
        <f t="shared" si="20"/>
        <v>44854</v>
      </c>
      <c r="Q686">
        <f>--(COUNTIF($A$2:A686,A686)=1)</f>
        <v>1</v>
      </c>
      <c r="R686">
        <f t="shared" si="21"/>
        <v>15</v>
      </c>
    </row>
    <row r="687" spans="1:18">
      <c r="A687" t="s">
        <v>4607</v>
      </c>
      <c r="B687" t="s">
        <v>895</v>
      </c>
      <c r="C687" t="s">
        <v>3098</v>
      </c>
      <c r="D687" t="s">
        <v>3200</v>
      </c>
      <c r="E687" t="s">
        <v>3166</v>
      </c>
      <c r="F687" t="s">
        <v>3228</v>
      </c>
      <c r="G687" t="s">
        <v>229</v>
      </c>
      <c r="H687" s="28"/>
      <c r="J687">
        <v>24</v>
      </c>
      <c r="K687" t="s">
        <v>3098</v>
      </c>
      <c r="L687" t="s">
        <v>3168</v>
      </c>
      <c r="M687" t="s">
        <v>3177</v>
      </c>
      <c r="O687" t="s">
        <v>3123</v>
      </c>
      <c r="P687">
        <f t="shared" si="20"/>
        <v>44636</v>
      </c>
      <c r="Q687">
        <f>--(COUNTIF($A$2:A687,A687)=1)</f>
        <v>1</v>
      </c>
      <c r="R687" t="str">
        <f t="shared" si="21"/>
        <v/>
      </c>
    </row>
    <row r="688" spans="1:18">
      <c r="A688" t="s">
        <v>4608</v>
      </c>
      <c r="B688" t="s">
        <v>3858</v>
      </c>
      <c r="C688" t="s">
        <v>4609</v>
      </c>
      <c r="D688" t="s">
        <v>3196</v>
      </c>
      <c r="E688" t="s">
        <v>3166</v>
      </c>
      <c r="F688" t="s">
        <v>3167</v>
      </c>
      <c r="G688" t="s">
        <v>2170</v>
      </c>
      <c r="H688" s="28"/>
      <c r="J688">
        <v>24</v>
      </c>
      <c r="K688" t="s">
        <v>3098</v>
      </c>
      <c r="L688" t="s">
        <v>3268</v>
      </c>
      <c r="M688" t="s">
        <v>3188</v>
      </c>
      <c r="O688" t="s">
        <v>3124</v>
      </c>
      <c r="P688">
        <f t="shared" si="20"/>
        <v>45147</v>
      </c>
      <c r="Q688">
        <f>--(COUNTIF($A$2:A688,A688)=1)</f>
        <v>1</v>
      </c>
      <c r="R688" t="str">
        <f t="shared" si="21"/>
        <v/>
      </c>
    </row>
    <row r="689" spans="1:18">
      <c r="A689" t="s">
        <v>4610</v>
      </c>
      <c r="B689" t="s">
        <v>4611</v>
      </c>
      <c r="C689" t="s">
        <v>4516</v>
      </c>
      <c r="D689" t="s">
        <v>3237</v>
      </c>
      <c r="E689" t="s">
        <v>3175</v>
      </c>
      <c r="F689" t="s">
        <v>3167</v>
      </c>
      <c r="G689" t="s">
        <v>3601</v>
      </c>
      <c r="H689" s="28">
        <v>45146</v>
      </c>
      <c r="I689">
        <v>16.27</v>
      </c>
      <c r="J689">
        <v>8</v>
      </c>
      <c r="K689" t="s">
        <v>3123</v>
      </c>
      <c r="L689" t="s">
        <v>3218</v>
      </c>
      <c r="M689" t="s">
        <v>3177</v>
      </c>
      <c r="O689" t="s">
        <v>3182</v>
      </c>
      <c r="P689">
        <f t="shared" si="20"/>
        <v>45146</v>
      </c>
      <c r="Q689">
        <f>--(COUNTIF($A$2:A689,A689)=1)</f>
        <v>1</v>
      </c>
      <c r="R689">
        <f t="shared" si="21"/>
        <v>16.27</v>
      </c>
    </row>
    <row r="690" spans="1:18">
      <c r="A690" t="s">
        <v>4612</v>
      </c>
      <c r="B690" t="s">
        <v>4613</v>
      </c>
      <c r="C690" t="s">
        <v>4614</v>
      </c>
      <c r="D690" t="s">
        <v>3174</v>
      </c>
      <c r="E690" t="s">
        <v>3194</v>
      </c>
      <c r="F690" t="s">
        <v>3167</v>
      </c>
      <c r="G690" t="s">
        <v>1357</v>
      </c>
      <c r="H690" s="28">
        <v>45084</v>
      </c>
      <c r="I690">
        <v>173.76</v>
      </c>
      <c r="J690">
        <v>72</v>
      </c>
      <c r="K690" t="s">
        <v>3123</v>
      </c>
      <c r="L690" t="s">
        <v>3302</v>
      </c>
      <c r="M690" t="s">
        <v>3202</v>
      </c>
      <c r="O690" t="s">
        <v>3124</v>
      </c>
      <c r="P690">
        <f t="shared" si="20"/>
        <v>45077</v>
      </c>
      <c r="Q690">
        <f>--(COUNTIF($A$2:A690,A690)=1)</f>
        <v>1</v>
      </c>
      <c r="R690">
        <f t="shared" si="21"/>
        <v>173.76</v>
      </c>
    </row>
    <row r="691" spans="1:18">
      <c r="A691" t="s">
        <v>4615</v>
      </c>
      <c r="B691" t="s">
        <v>4616</v>
      </c>
      <c r="C691" t="s">
        <v>3098</v>
      </c>
      <c r="D691" t="s">
        <v>3185</v>
      </c>
      <c r="E691" t="s">
        <v>3166</v>
      </c>
      <c r="F691" t="s">
        <v>3220</v>
      </c>
      <c r="G691" t="s">
        <v>1895</v>
      </c>
      <c r="H691" s="28">
        <v>44940</v>
      </c>
      <c r="I691">
        <v>37.94</v>
      </c>
      <c r="J691">
        <v>24</v>
      </c>
      <c r="K691" t="s">
        <v>3123</v>
      </c>
      <c r="L691" t="s">
        <v>3216</v>
      </c>
      <c r="M691" t="s">
        <v>3177</v>
      </c>
      <c r="O691" t="s">
        <v>3189</v>
      </c>
      <c r="P691">
        <f t="shared" si="20"/>
        <v>44939</v>
      </c>
      <c r="Q691">
        <f>--(COUNTIF($A$2:A691,A691)=1)</f>
        <v>1</v>
      </c>
      <c r="R691">
        <f t="shared" si="21"/>
        <v>37.94</v>
      </c>
    </row>
    <row r="692" spans="1:18">
      <c r="A692" t="s">
        <v>4617</v>
      </c>
      <c r="B692" t="s">
        <v>2387</v>
      </c>
      <c r="C692" t="s">
        <v>3098</v>
      </c>
      <c r="D692" t="s">
        <v>3196</v>
      </c>
      <c r="E692" t="s">
        <v>3166</v>
      </c>
      <c r="F692" t="s">
        <v>3167</v>
      </c>
      <c r="G692" t="s">
        <v>1672</v>
      </c>
      <c r="H692" s="28">
        <v>45559</v>
      </c>
      <c r="I692">
        <v>28.11</v>
      </c>
      <c r="J692">
        <v>24</v>
      </c>
      <c r="K692" t="s">
        <v>3123</v>
      </c>
      <c r="L692" t="s">
        <v>3437</v>
      </c>
      <c r="M692" t="s">
        <v>3177</v>
      </c>
      <c r="N692">
        <v>2.8</v>
      </c>
      <c r="O692" t="s">
        <v>3170</v>
      </c>
      <c r="P692">
        <f t="shared" si="20"/>
        <v>45558</v>
      </c>
      <c r="Q692">
        <f>--(COUNTIF($A$2:A692,A692)=1)</f>
        <v>1</v>
      </c>
      <c r="R692">
        <f t="shared" si="21"/>
        <v>28.11</v>
      </c>
    </row>
    <row r="693" spans="1:18">
      <c r="A693" t="s">
        <v>4618</v>
      </c>
      <c r="B693" t="s">
        <v>1137</v>
      </c>
      <c r="C693" t="s">
        <v>3098</v>
      </c>
      <c r="D693" t="s">
        <v>3237</v>
      </c>
      <c r="E693" t="s">
        <v>3166</v>
      </c>
      <c r="F693" t="s">
        <v>3167</v>
      </c>
      <c r="G693" t="s">
        <v>561</v>
      </c>
      <c r="H693" s="28">
        <v>44821</v>
      </c>
      <c r="I693">
        <v>58.09</v>
      </c>
      <c r="J693">
        <v>24</v>
      </c>
      <c r="K693" t="s">
        <v>3123</v>
      </c>
      <c r="L693" t="s">
        <v>3212</v>
      </c>
      <c r="M693" t="s">
        <v>3202</v>
      </c>
      <c r="O693" t="s">
        <v>3213</v>
      </c>
      <c r="P693">
        <f t="shared" si="20"/>
        <v>44819</v>
      </c>
      <c r="Q693">
        <f>--(COUNTIF($A$2:A693,A693)=1)</f>
        <v>1</v>
      </c>
      <c r="R693">
        <f t="shared" si="21"/>
        <v>58.09</v>
      </c>
    </row>
    <row r="694" spans="1:18">
      <c r="A694" t="s">
        <v>4619</v>
      </c>
      <c r="B694" t="s">
        <v>4620</v>
      </c>
      <c r="C694" t="s">
        <v>4621</v>
      </c>
      <c r="D694" t="s">
        <v>3227</v>
      </c>
      <c r="E694" t="s">
        <v>3194</v>
      </c>
      <c r="F694" t="s">
        <v>3167</v>
      </c>
      <c r="G694" t="s">
        <v>1379</v>
      </c>
      <c r="H694" s="28"/>
      <c r="J694">
        <v>72</v>
      </c>
      <c r="K694" t="s">
        <v>3098</v>
      </c>
      <c r="L694" t="s">
        <v>3248</v>
      </c>
      <c r="M694" t="s">
        <v>3188</v>
      </c>
      <c r="O694" t="s">
        <v>3123</v>
      </c>
      <c r="P694">
        <f t="shared" si="20"/>
        <v>44905</v>
      </c>
      <c r="Q694">
        <f>--(COUNTIF($A$2:A694,A694)=1)</f>
        <v>1</v>
      </c>
      <c r="R694" t="str">
        <f t="shared" si="21"/>
        <v/>
      </c>
    </row>
    <row r="695" spans="1:18">
      <c r="A695" t="s">
        <v>4622</v>
      </c>
      <c r="B695" t="s">
        <v>1175</v>
      </c>
      <c r="C695" t="s">
        <v>3098</v>
      </c>
      <c r="D695" t="s">
        <v>3240</v>
      </c>
      <c r="E695" t="s">
        <v>3166</v>
      </c>
      <c r="F695" t="s">
        <v>3180</v>
      </c>
      <c r="G695" t="s">
        <v>2240</v>
      </c>
      <c r="H695" s="28"/>
      <c r="J695">
        <v>24</v>
      </c>
      <c r="K695" t="s">
        <v>3098</v>
      </c>
      <c r="L695" t="s">
        <v>3302</v>
      </c>
      <c r="M695" t="s">
        <v>3207</v>
      </c>
      <c r="O695" t="s">
        <v>3182</v>
      </c>
      <c r="P695">
        <f t="shared" si="20"/>
        <v>44620</v>
      </c>
      <c r="Q695">
        <f>--(COUNTIF($A$2:A695,A695)=1)</f>
        <v>1</v>
      </c>
      <c r="R695" t="str">
        <f t="shared" si="21"/>
        <v/>
      </c>
    </row>
    <row r="696" spans="1:18">
      <c r="A696" t="s">
        <v>4623</v>
      </c>
      <c r="B696" t="s">
        <v>4624</v>
      </c>
      <c r="C696" t="s">
        <v>4625</v>
      </c>
      <c r="D696" t="s">
        <v>3240</v>
      </c>
      <c r="E696" t="s">
        <v>3194</v>
      </c>
      <c r="F696" t="s">
        <v>3167</v>
      </c>
      <c r="G696" t="s">
        <v>3618</v>
      </c>
      <c r="H696" s="28">
        <v>45069</v>
      </c>
      <c r="I696">
        <v>49.85</v>
      </c>
      <c r="J696">
        <v>72</v>
      </c>
      <c r="K696" t="s">
        <v>3124</v>
      </c>
      <c r="L696" t="s">
        <v>3318</v>
      </c>
      <c r="M696" t="s">
        <v>3177</v>
      </c>
      <c r="N696">
        <v>3.5</v>
      </c>
      <c r="O696" t="s">
        <v>3189</v>
      </c>
      <c r="P696">
        <f t="shared" si="20"/>
        <v>45067</v>
      </c>
      <c r="Q696">
        <f>--(COUNTIF($A$2:A696,A696)=1)</f>
        <v>1</v>
      </c>
      <c r="R696">
        <f t="shared" si="21"/>
        <v>49.85</v>
      </c>
    </row>
    <row r="697" spans="1:18">
      <c r="A697" t="s">
        <v>4626</v>
      </c>
      <c r="B697" t="s">
        <v>1201</v>
      </c>
      <c r="C697" t="s">
        <v>3098</v>
      </c>
      <c r="D697" t="s">
        <v>3200</v>
      </c>
      <c r="E697" t="s">
        <v>3166</v>
      </c>
      <c r="F697" t="s">
        <v>3167</v>
      </c>
      <c r="G697" t="s">
        <v>1261</v>
      </c>
      <c r="H697" s="28"/>
      <c r="J697">
        <v>24</v>
      </c>
      <c r="K697" t="s">
        <v>3098</v>
      </c>
      <c r="L697" t="s">
        <v>3181</v>
      </c>
      <c r="M697" t="s">
        <v>3188</v>
      </c>
      <c r="O697" t="s">
        <v>3178</v>
      </c>
      <c r="P697">
        <f t="shared" si="20"/>
        <v>45543</v>
      </c>
      <c r="Q697">
        <f>--(COUNTIF($A$2:A697,A697)=1)</f>
        <v>1</v>
      </c>
      <c r="R697" t="str">
        <f t="shared" si="21"/>
        <v/>
      </c>
    </row>
    <row r="698" spans="1:18">
      <c r="A698" t="s">
        <v>4627</v>
      </c>
      <c r="B698" t="s">
        <v>2435</v>
      </c>
      <c r="C698" t="s">
        <v>4628</v>
      </c>
      <c r="D698" t="s">
        <v>3174</v>
      </c>
      <c r="E698" t="s">
        <v>3166</v>
      </c>
      <c r="F698" t="s">
        <v>3167</v>
      </c>
      <c r="G698" t="s">
        <v>4629</v>
      </c>
      <c r="H698" s="28"/>
      <c r="J698">
        <v>24</v>
      </c>
      <c r="K698" t="s">
        <v>3098</v>
      </c>
      <c r="L698" t="s">
        <v>3271</v>
      </c>
      <c r="M698" t="s">
        <v>3177</v>
      </c>
      <c r="O698" t="s">
        <v>3123</v>
      </c>
      <c r="P698">
        <f t="shared" si="20"/>
        <v>45642</v>
      </c>
      <c r="Q698">
        <f>--(COUNTIF($A$2:A698,A698)=1)</f>
        <v>1</v>
      </c>
      <c r="R698" t="str">
        <f t="shared" si="21"/>
        <v/>
      </c>
    </row>
    <row r="699" spans="1:18">
      <c r="A699" t="s">
        <v>4630</v>
      </c>
      <c r="B699" t="s">
        <v>1948</v>
      </c>
      <c r="C699" t="s">
        <v>3098</v>
      </c>
      <c r="D699" t="s">
        <v>3185</v>
      </c>
      <c r="E699" t="s">
        <v>3166</v>
      </c>
      <c r="F699" t="s">
        <v>3167</v>
      </c>
      <c r="G699" t="s">
        <v>1318</v>
      </c>
      <c r="H699" s="28"/>
      <c r="J699">
        <v>24</v>
      </c>
      <c r="K699" t="s">
        <v>3098</v>
      </c>
      <c r="L699" t="s">
        <v>3318</v>
      </c>
      <c r="M699" t="s">
        <v>3188</v>
      </c>
      <c r="O699" t="s">
        <v>3189</v>
      </c>
      <c r="P699">
        <f t="shared" si="20"/>
        <v>44632</v>
      </c>
      <c r="Q699">
        <f>--(COUNTIF($A$2:A699,A699)=1)</f>
        <v>1</v>
      </c>
      <c r="R699" t="str">
        <f t="shared" si="21"/>
        <v/>
      </c>
    </row>
    <row r="700" spans="1:18">
      <c r="A700" t="s">
        <v>4631</v>
      </c>
      <c r="B700" t="s">
        <v>1000</v>
      </c>
      <c r="C700" t="s">
        <v>3098</v>
      </c>
      <c r="D700" t="s">
        <v>3200</v>
      </c>
      <c r="E700" t="s">
        <v>3280</v>
      </c>
      <c r="F700" t="s">
        <v>3180</v>
      </c>
      <c r="G700" t="s">
        <v>279</v>
      </c>
      <c r="H700" s="28"/>
      <c r="J700">
        <v>4</v>
      </c>
      <c r="K700" t="s">
        <v>3098</v>
      </c>
      <c r="L700" t="s">
        <v>3268</v>
      </c>
      <c r="M700" t="s">
        <v>3177</v>
      </c>
      <c r="O700" t="s">
        <v>3260</v>
      </c>
      <c r="P700">
        <f t="shared" si="20"/>
        <v>45606</v>
      </c>
      <c r="Q700">
        <f>--(COUNTIF($A$2:A700,A700)=1)</f>
        <v>1</v>
      </c>
      <c r="R700" t="str">
        <f t="shared" si="21"/>
        <v/>
      </c>
    </row>
    <row r="701" spans="1:18">
      <c r="A701" t="s">
        <v>4632</v>
      </c>
      <c r="B701" t="s">
        <v>956</v>
      </c>
      <c r="C701" t="s">
        <v>4633</v>
      </c>
      <c r="D701" t="s">
        <v>3165</v>
      </c>
      <c r="E701" t="s">
        <v>3280</v>
      </c>
      <c r="F701" t="s">
        <v>3167</v>
      </c>
      <c r="G701" t="s">
        <v>1255</v>
      </c>
      <c r="H701" s="28">
        <v>45353</v>
      </c>
      <c r="I701">
        <v>11.27</v>
      </c>
      <c r="J701">
        <v>4</v>
      </c>
      <c r="K701" t="s">
        <v>3123</v>
      </c>
      <c r="L701" t="s">
        <v>3181</v>
      </c>
      <c r="M701" t="s">
        <v>3207</v>
      </c>
      <c r="N701">
        <v>1.2</v>
      </c>
      <c r="O701" t="s">
        <v>3189</v>
      </c>
      <c r="P701">
        <f t="shared" si="20"/>
        <v>45353</v>
      </c>
      <c r="Q701">
        <f>--(COUNTIF($A$2:A701,A701)=1)</f>
        <v>1</v>
      </c>
      <c r="R701">
        <f t="shared" si="21"/>
        <v>11.27</v>
      </c>
    </row>
    <row r="702" spans="1:18">
      <c r="A702" t="s">
        <v>4634</v>
      </c>
      <c r="B702" t="s">
        <v>3452</v>
      </c>
      <c r="C702" t="s">
        <v>3098</v>
      </c>
      <c r="D702" t="s">
        <v>3185</v>
      </c>
      <c r="E702" t="s">
        <v>3194</v>
      </c>
      <c r="F702" t="s">
        <v>3228</v>
      </c>
      <c r="G702" t="s">
        <v>3490</v>
      </c>
      <c r="H702" s="28"/>
      <c r="J702">
        <v>72</v>
      </c>
      <c r="K702" t="s">
        <v>3098</v>
      </c>
      <c r="L702" t="s">
        <v>3187</v>
      </c>
      <c r="M702" t="s">
        <v>3202</v>
      </c>
      <c r="O702" t="s">
        <v>3213</v>
      </c>
      <c r="P702">
        <f t="shared" si="20"/>
        <v>45536</v>
      </c>
      <c r="Q702">
        <f>--(COUNTIF($A$2:A702,A702)=1)</f>
        <v>1</v>
      </c>
      <c r="R702" t="str">
        <f t="shared" si="21"/>
        <v/>
      </c>
    </row>
    <row r="703" spans="1:18">
      <c r="A703" t="s">
        <v>4635</v>
      </c>
      <c r="B703" t="s">
        <v>3513</v>
      </c>
      <c r="C703" t="s">
        <v>4636</v>
      </c>
      <c r="D703" t="s">
        <v>3165</v>
      </c>
      <c r="E703" t="s">
        <v>3166</v>
      </c>
      <c r="F703" t="s">
        <v>3167</v>
      </c>
      <c r="G703" t="s">
        <v>1202</v>
      </c>
      <c r="H703" s="28">
        <v>44704</v>
      </c>
      <c r="I703">
        <v>68.81</v>
      </c>
      <c r="J703">
        <v>24</v>
      </c>
      <c r="K703" t="s">
        <v>3123</v>
      </c>
      <c r="L703" t="s">
        <v>3176</v>
      </c>
      <c r="M703" t="s">
        <v>3202</v>
      </c>
      <c r="N703">
        <v>3.3</v>
      </c>
      <c r="O703" t="s">
        <v>3189</v>
      </c>
      <c r="P703">
        <f t="shared" si="20"/>
        <v>44702</v>
      </c>
      <c r="Q703">
        <f>--(COUNTIF($A$2:A703,A703)=1)</f>
        <v>1</v>
      </c>
      <c r="R703">
        <f t="shared" si="21"/>
        <v>68.81</v>
      </c>
    </row>
    <row r="704" spans="1:18">
      <c r="A704" t="s">
        <v>4637</v>
      </c>
      <c r="B704" t="s">
        <v>724</v>
      </c>
      <c r="C704" t="s">
        <v>4638</v>
      </c>
      <c r="D704" t="s">
        <v>3251</v>
      </c>
      <c r="E704" t="s">
        <v>3175</v>
      </c>
      <c r="F704" t="s">
        <v>3180</v>
      </c>
      <c r="G704" t="s">
        <v>1678</v>
      </c>
      <c r="H704" s="28"/>
      <c r="J704">
        <v>8</v>
      </c>
      <c r="K704" t="s">
        <v>3098</v>
      </c>
      <c r="L704" t="s">
        <v>3307</v>
      </c>
      <c r="M704" t="s">
        <v>3202</v>
      </c>
      <c r="O704" t="s">
        <v>3123</v>
      </c>
      <c r="P704">
        <f t="shared" si="20"/>
        <v>44622</v>
      </c>
      <c r="Q704">
        <f>--(COUNTIF($A$2:A704,A704)=1)</f>
        <v>1</v>
      </c>
      <c r="R704" t="str">
        <f t="shared" si="21"/>
        <v/>
      </c>
    </row>
    <row r="705" spans="1:18">
      <c r="A705" t="s">
        <v>4639</v>
      </c>
      <c r="B705" t="s">
        <v>4640</v>
      </c>
      <c r="C705" t="s">
        <v>3098</v>
      </c>
      <c r="D705" t="s">
        <v>3240</v>
      </c>
      <c r="E705" t="s">
        <v>3175</v>
      </c>
      <c r="F705" t="s">
        <v>3167</v>
      </c>
      <c r="G705" t="s">
        <v>1894</v>
      </c>
      <c r="H705" s="28">
        <v>44864</v>
      </c>
      <c r="I705">
        <v>14.76</v>
      </c>
      <c r="J705">
        <v>8</v>
      </c>
      <c r="K705" t="s">
        <v>3123</v>
      </c>
      <c r="L705" t="s">
        <v>3216</v>
      </c>
      <c r="M705" t="s">
        <v>3207</v>
      </c>
      <c r="O705" t="s">
        <v>3182</v>
      </c>
      <c r="P705">
        <f t="shared" si="20"/>
        <v>44864</v>
      </c>
      <c r="Q705">
        <f>--(COUNTIF($A$2:A705,A705)=1)</f>
        <v>1</v>
      </c>
      <c r="R705">
        <f t="shared" si="21"/>
        <v>14.76</v>
      </c>
    </row>
    <row r="706" spans="1:18">
      <c r="A706" t="s">
        <v>4641</v>
      </c>
      <c r="B706" t="s">
        <v>2144</v>
      </c>
      <c r="C706" t="s">
        <v>4642</v>
      </c>
      <c r="D706" t="s">
        <v>3227</v>
      </c>
      <c r="E706" t="s">
        <v>3194</v>
      </c>
      <c r="F706" t="s">
        <v>3167</v>
      </c>
      <c r="G706" t="s">
        <v>4643</v>
      </c>
      <c r="H706" s="28">
        <v>44711</v>
      </c>
      <c r="I706">
        <v>42.22</v>
      </c>
      <c r="J706">
        <v>72</v>
      </c>
      <c r="K706" t="s">
        <v>3124</v>
      </c>
      <c r="L706" t="s">
        <v>3265</v>
      </c>
      <c r="M706" t="s">
        <v>3188</v>
      </c>
      <c r="O706" t="s">
        <v>3124</v>
      </c>
      <c r="P706">
        <f t="shared" ref="P706:P769" si="22">IFERROR(DATEVALUE(G706),IFERROR(DATE(RIGHT(G706,4),MID(G706,4,2),LEFT(G706,2)),""))</f>
        <v>44710</v>
      </c>
      <c r="Q706">
        <f>--(COUNTIF($A$2:A706,A706)=1)</f>
        <v>1</v>
      </c>
      <c r="R706">
        <f t="shared" ref="R706:R769" si="23">IF(AND(Q706=1,I706&lt;&gt;"",ISNUMBER(I706),I706&gt;=0),I706,"")</f>
        <v>42.22</v>
      </c>
    </row>
    <row r="707" spans="1:18">
      <c r="A707" t="s">
        <v>4644</v>
      </c>
      <c r="B707" t="s">
        <v>449</v>
      </c>
      <c r="C707" t="s">
        <v>4645</v>
      </c>
      <c r="D707" t="s">
        <v>3200</v>
      </c>
      <c r="E707" t="s">
        <v>3194</v>
      </c>
      <c r="F707" t="s">
        <v>3228</v>
      </c>
      <c r="G707" t="s">
        <v>4646</v>
      </c>
      <c r="H707" s="28"/>
      <c r="J707">
        <v>72</v>
      </c>
      <c r="K707" t="s">
        <v>3098</v>
      </c>
      <c r="L707" t="s">
        <v>3221</v>
      </c>
      <c r="M707" t="s">
        <v>3202</v>
      </c>
      <c r="O707" t="s">
        <v>3260</v>
      </c>
      <c r="P707">
        <f t="shared" si="22"/>
        <v>45097</v>
      </c>
      <c r="Q707">
        <f>--(COUNTIF($A$2:A707,A707)=1)</f>
        <v>1</v>
      </c>
      <c r="R707" t="str">
        <f t="shared" si="23"/>
        <v/>
      </c>
    </row>
    <row r="708" spans="1:18">
      <c r="A708" t="s">
        <v>4647</v>
      </c>
      <c r="B708" t="s">
        <v>2456</v>
      </c>
      <c r="C708" t="s">
        <v>4648</v>
      </c>
      <c r="D708" t="s">
        <v>3227</v>
      </c>
      <c r="E708" t="s">
        <v>3194</v>
      </c>
      <c r="F708" t="s">
        <v>3180</v>
      </c>
      <c r="G708" t="s">
        <v>2883</v>
      </c>
      <c r="H708" s="28"/>
      <c r="J708">
        <v>72</v>
      </c>
      <c r="K708" t="s">
        <v>3098</v>
      </c>
      <c r="L708" t="s">
        <v>3221</v>
      </c>
      <c r="M708" t="s">
        <v>3177</v>
      </c>
      <c r="O708" t="s">
        <v>3178</v>
      </c>
      <c r="P708">
        <f t="shared" si="22"/>
        <v>45479</v>
      </c>
      <c r="Q708">
        <f>--(COUNTIF($A$2:A708,A708)=1)</f>
        <v>1</v>
      </c>
      <c r="R708" t="str">
        <f t="shared" si="23"/>
        <v/>
      </c>
    </row>
    <row r="709" spans="1:18">
      <c r="A709" t="s">
        <v>4649</v>
      </c>
      <c r="B709" t="s">
        <v>304</v>
      </c>
      <c r="C709" t="s">
        <v>3098</v>
      </c>
      <c r="D709" t="s">
        <v>3237</v>
      </c>
      <c r="E709" t="s">
        <v>3194</v>
      </c>
      <c r="F709" t="s">
        <v>3228</v>
      </c>
      <c r="G709" t="s">
        <v>4650</v>
      </c>
      <c r="H709" s="28"/>
      <c r="J709">
        <v>72</v>
      </c>
      <c r="K709" t="s">
        <v>3098</v>
      </c>
      <c r="L709" t="s">
        <v>3201</v>
      </c>
      <c r="M709" t="s">
        <v>3188</v>
      </c>
      <c r="O709" t="s">
        <v>3213</v>
      </c>
      <c r="P709">
        <f t="shared" si="22"/>
        <v>45201</v>
      </c>
      <c r="Q709">
        <f>--(COUNTIF($A$2:A709,A709)=1)</f>
        <v>1</v>
      </c>
      <c r="R709" t="str">
        <f t="shared" si="23"/>
        <v/>
      </c>
    </row>
    <row r="710" spans="1:18">
      <c r="A710" t="s">
        <v>4651</v>
      </c>
      <c r="B710" t="s">
        <v>4506</v>
      </c>
      <c r="C710" t="s">
        <v>4652</v>
      </c>
      <c r="D710" t="s">
        <v>3165</v>
      </c>
      <c r="E710" t="s">
        <v>3166</v>
      </c>
      <c r="F710" t="s">
        <v>3167</v>
      </c>
      <c r="G710" t="s">
        <v>2226</v>
      </c>
      <c r="H710" s="28">
        <v>44657</v>
      </c>
      <c r="I710">
        <v>16.21</v>
      </c>
      <c r="J710">
        <v>24</v>
      </c>
      <c r="K710" t="s">
        <v>3124</v>
      </c>
      <c r="L710" t="s">
        <v>3318</v>
      </c>
      <c r="M710" t="s">
        <v>3177</v>
      </c>
      <c r="O710" t="s">
        <v>3213</v>
      </c>
      <c r="P710">
        <f t="shared" si="22"/>
        <v>44657</v>
      </c>
      <c r="Q710">
        <f>--(COUNTIF($A$2:A710,A710)=1)</f>
        <v>1</v>
      </c>
      <c r="R710">
        <f t="shared" si="23"/>
        <v>16.21</v>
      </c>
    </row>
    <row r="711" spans="1:18">
      <c r="A711" t="s">
        <v>4653</v>
      </c>
      <c r="B711" t="s">
        <v>2831</v>
      </c>
      <c r="C711" t="s">
        <v>4654</v>
      </c>
      <c r="D711" t="s">
        <v>3240</v>
      </c>
      <c r="E711" t="s">
        <v>3166</v>
      </c>
      <c r="F711" t="s">
        <v>3180</v>
      </c>
      <c r="G711" t="s">
        <v>188</v>
      </c>
      <c r="H711" s="28"/>
      <c r="J711">
        <v>24</v>
      </c>
      <c r="K711" t="s">
        <v>3098</v>
      </c>
      <c r="L711" t="s">
        <v>3231</v>
      </c>
      <c r="M711" t="s">
        <v>3188</v>
      </c>
      <c r="O711" t="s">
        <v>3170</v>
      </c>
      <c r="P711">
        <f t="shared" si="22"/>
        <v>44891</v>
      </c>
      <c r="Q711">
        <f>--(COUNTIF($A$2:A711,A711)=1)</f>
        <v>1</v>
      </c>
      <c r="R711" t="str">
        <f t="shared" si="23"/>
        <v/>
      </c>
    </row>
    <row r="712" spans="1:18">
      <c r="A712" t="s">
        <v>4655</v>
      </c>
      <c r="B712" t="s">
        <v>3546</v>
      </c>
      <c r="C712" t="s">
        <v>3098</v>
      </c>
      <c r="D712" t="s">
        <v>3185</v>
      </c>
      <c r="E712" t="s">
        <v>3166</v>
      </c>
      <c r="F712" t="s">
        <v>3180</v>
      </c>
      <c r="G712" t="s">
        <v>557</v>
      </c>
      <c r="H712" s="28"/>
      <c r="J712">
        <v>24</v>
      </c>
      <c r="K712" t="s">
        <v>3098</v>
      </c>
      <c r="L712" t="s">
        <v>3302</v>
      </c>
      <c r="M712" t="s">
        <v>3207</v>
      </c>
      <c r="O712" t="s">
        <v>3182</v>
      </c>
      <c r="P712">
        <f t="shared" si="22"/>
        <v>45386</v>
      </c>
      <c r="Q712">
        <f>--(COUNTIF($A$2:A712,A712)=1)</f>
        <v>1</v>
      </c>
      <c r="R712" t="str">
        <f t="shared" si="23"/>
        <v/>
      </c>
    </row>
    <row r="713" spans="1:18">
      <c r="A713" t="s">
        <v>4656</v>
      </c>
      <c r="B713" t="s">
        <v>3340</v>
      </c>
      <c r="C713" t="s">
        <v>4657</v>
      </c>
      <c r="D713" t="s">
        <v>3237</v>
      </c>
      <c r="E713" t="s">
        <v>3175</v>
      </c>
      <c r="F713" t="s">
        <v>3167</v>
      </c>
      <c r="G713" t="s">
        <v>4658</v>
      </c>
      <c r="H713" s="28">
        <v>45105</v>
      </c>
      <c r="I713">
        <v>1.22</v>
      </c>
      <c r="J713">
        <v>8</v>
      </c>
      <c r="K713" t="s">
        <v>3124</v>
      </c>
      <c r="L713" t="s">
        <v>3192</v>
      </c>
      <c r="M713" t="s">
        <v>3188</v>
      </c>
      <c r="N713">
        <v>3.9</v>
      </c>
      <c r="O713" t="s">
        <v>3123</v>
      </c>
      <c r="P713">
        <f t="shared" si="22"/>
        <v>45105</v>
      </c>
      <c r="Q713">
        <f>--(COUNTIF($A$2:A713,A713)=1)</f>
        <v>1</v>
      </c>
      <c r="R713">
        <f t="shared" si="23"/>
        <v>1.22</v>
      </c>
    </row>
    <row r="714" spans="1:18">
      <c r="A714" t="s">
        <v>4659</v>
      </c>
      <c r="B714" t="s">
        <v>1003</v>
      </c>
      <c r="C714" t="s">
        <v>3098</v>
      </c>
      <c r="D714" t="s">
        <v>3165</v>
      </c>
      <c r="E714" t="s">
        <v>3175</v>
      </c>
      <c r="F714" t="s">
        <v>3167</v>
      </c>
      <c r="G714" t="s">
        <v>4660</v>
      </c>
      <c r="H714" s="28">
        <v>45400</v>
      </c>
      <c r="I714">
        <v>21.07</v>
      </c>
      <c r="J714">
        <v>8</v>
      </c>
      <c r="K714" t="s">
        <v>3123</v>
      </c>
      <c r="L714" t="s">
        <v>3302</v>
      </c>
      <c r="M714" t="s">
        <v>3169</v>
      </c>
      <c r="N714">
        <v>1.3</v>
      </c>
      <c r="O714" t="s">
        <v>3178</v>
      </c>
      <c r="P714">
        <f t="shared" si="22"/>
        <v>45400</v>
      </c>
      <c r="Q714">
        <f>--(COUNTIF($A$2:A714,A714)=1)</f>
        <v>1</v>
      </c>
      <c r="R714">
        <f t="shared" si="23"/>
        <v>21.07</v>
      </c>
    </row>
    <row r="715" spans="1:18">
      <c r="A715" t="s">
        <v>4661</v>
      </c>
      <c r="B715" t="s">
        <v>4114</v>
      </c>
      <c r="C715" t="s">
        <v>4443</v>
      </c>
      <c r="D715" t="s">
        <v>3237</v>
      </c>
      <c r="E715" t="s">
        <v>3166</v>
      </c>
      <c r="F715" t="s">
        <v>3167</v>
      </c>
      <c r="G715" t="s">
        <v>1971</v>
      </c>
      <c r="H715" s="28">
        <v>45266</v>
      </c>
      <c r="I715">
        <v>14.65</v>
      </c>
      <c r="J715">
        <v>24</v>
      </c>
      <c r="K715" t="s">
        <v>3124</v>
      </c>
      <c r="L715" t="s">
        <v>3218</v>
      </c>
      <c r="M715" t="s">
        <v>3202</v>
      </c>
      <c r="N715">
        <v>4</v>
      </c>
      <c r="O715" t="s">
        <v>3123</v>
      </c>
      <c r="P715">
        <f t="shared" si="22"/>
        <v>45266</v>
      </c>
      <c r="Q715">
        <f>--(COUNTIF($A$2:A715,A715)=1)</f>
        <v>1</v>
      </c>
      <c r="R715">
        <f t="shared" si="23"/>
        <v>14.65</v>
      </c>
    </row>
    <row r="716" spans="1:18">
      <c r="A716" t="s">
        <v>4662</v>
      </c>
      <c r="B716" t="s">
        <v>374</v>
      </c>
      <c r="C716" t="s">
        <v>3098</v>
      </c>
      <c r="D716" t="s">
        <v>3200</v>
      </c>
      <c r="E716" t="s">
        <v>3166</v>
      </c>
      <c r="F716" t="s">
        <v>3167</v>
      </c>
      <c r="G716" t="s">
        <v>660</v>
      </c>
      <c r="H716" s="28">
        <v>44688</v>
      </c>
      <c r="I716">
        <v>68.08</v>
      </c>
      <c r="J716">
        <v>24</v>
      </c>
      <c r="K716" t="s">
        <v>3123</v>
      </c>
      <c r="L716" t="s">
        <v>3216</v>
      </c>
      <c r="M716" t="s">
        <v>3177</v>
      </c>
      <c r="N716">
        <v>4.4000000000000004</v>
      </c>
      <c r="O716" t="s">
        <v>3260</v>
      </c>
      <c r="P716">
        <f t="shared" si="22"/>
        <v>44686</v>
      </c>
      <c r="Q716">
        <f>--(COUNTIF($A$2:A716,A716)=1)</f>
        <v>1</v>
      </c>
      <c r="R716">
        <f t="shared" si="23"/>
        <v>68.08</v>
      </c>
    </row>
    <row r="717" spans="1:18">
      <c r="A717" t="s">
        <v>4663</v>
      </c>
      <c r="B717" t="s">
        <v>4664</v>
      </c>
      <c r="C717" t="s">
        <v>3098</v>
      </c>
      <c r="D717" t="s">
        <v>3227</v>
      </c>
      <c r="E717" t="s">
        <v>3194</v>
      </c>
      <c r="F717" t="s">
        <v>3167</v>
      </c>
      <c r="G717" t="s">
        <v>4665</v>
      </c>
      <c r="H717" s="28">
        <v>45662</v>
      </c>
      <c r="I717">
        <v>223.3</v>
      </c>
      <c r="J717">
        <v>72</v>
      </c>
      <c r="K717" t="s">
        <v>3123</v>
      </c>
      <c r="L717" t="s">
        <v>3225</v>
      </c>
      <c r="M717" t="s">
        <v>3177</v>
      </c>
      <c r="N717">
        <v>1.2</v>
      </c>
      <c r="O717" t="s">
        <v>3189</v>
      </c>
      <c r="P717">
        <f t="shared" si="22"/>
        <v>45653</v>
      </c>
      <c r="Q717">
        <f>--(COUNTIF($A$2:A717,A717)=1)</f>
        <v>1</v>
      </c>
      <c r="R717">
        <f t="shared" si="23"/>
        <v>223.3</v>
      </c>
    </row>
    <row r="718" spans="1:18">
      <c r="A718" t="s">
        <v>4666</v>
      </c>
      <c r="B718" t="s">
        <v>1418</v>
      </c>
      <c r="C718" t="s">
        <v>3098</v>
      </c>
      <c r="D718" t="s">
        <v>3251</v>
      </c>
      <c r="E718" t="s">
        <v>3194</v>
      </c>
      <c r="F718" t="s">
        <v>3228</v>
      </c>
      <c r="G718" t="s">
        <v>2339</v>
      </c>
      <c r="H718" s="28"/>
      <c r="J718">
        <v>72</v>
      </c>
      <c r="K718" t="s">
        <v>3098</v>
      </c>
      <c r="L718" t="s">
        <v>3398</v>
      </c>
      <c r="M718" t="s">
        <v>3177</v>
      </c>
      <c r="O718" t="s">
        <v>3189</v>
      </c>
      <c r="P718">
        <f t="shared" si="22"/>
        <v>45355</v>
      </c>
      <c r="Q718">
        <f>--(COUNTIF($A$2:A718,A718)=1)</f>
        <v>1</v>
      </c>
      <c r="R718" t="str">
        <f t="shared" si="23"/>
        <v/>
      </c>
    </row>
    <row r="719" spans="1:18">
      <c r="A719" t="s">
        <v>4667</v>
      </c>
      <c r="B719" t="s">
        <v>170</v>
      </c>
      <c r="C719" t="s">
        <v>4668</v>
      </c>
      <c r="D719" t="s">
        <v>3251</v>
      </c>
      <c r="E719" t="s">
        <v>3166</v>
      </c>
      <c r="F719" t="s">
        <v>3167</v>
      </c>
      <c r="G719" t="s">
        <v>130</v>
      </c>
      <c r="H719" s="28">
        <v>45051</v>
      </c>
      <c r="I719">
        <v>-80.44</v>
      </c>
      <c r="J719">
        <v>24</v>
      </c>
      <c r="K719" t="s">
        <v>3124</v>
      </c>
      <c r="L719" t="s">
        <v>3398</v>
      </c>
      <c r="M719" t="s">
        <v>3169</v>
      </c>
      <c r="N719">
        <v>3.8</v>
      </c>
      <c r="O719" t="s">
        <v>3123</v>
      </c>
      <c r="P719">
        <f t="shared" si="22"/>
        <v>45055</v>
      </c>
      <c r="Q719">
        <f>--(COUNTIF($A$2:A719,A719)=1)</f>
        <v>1</v>
      </c>
      <c r="R719" t="str">
        <f t="shared" si="23"/>
        <v/>
      </c>
    </row>
    <row r="720" spans="1:18">
      <c r="A720" t="s">
        <v>4669</v>
      </c>
      <c r="B720" t="s">
        <v>2456</v>
      </c>
      <c r="C720" t="s">
        <v>4670</v>
      </c>
      <c r="D720" t="s">
        <v>3237</v>
      </c>
      <c r="E720" t="s">
        <v>3280</v>
      </c>
      <c r="F720" t="s">
        <v>3228</v>
      </c>
      <c r="G720" t="s">
        <v>2156</v>
      </c>
      <c r="H720" s="28"/>
      <c r="J720">
        <v>4</v>
      </c>
      <c r="K720" t="s">
        <v>3098</v>
      </c>
      <c r="L720" t="s">
        <v>3218</v>
      </c>
      <c r="M720" t="s">
        <v>3177</v>
      </c>
      <c r="O720" t="s">
        <v>3189</v>
      </c>
      <c r="P720">
        <f t="shared" si="22"/>
        <v>44703</v>
      </c>
      <c r="Q720">
        <f>--(COUNTIF($A$2:A720,A720)=1)</f>
        <v>1</v>
      </c>
      <c r="R720" t="str">
        <f t="shared" si="23"/>
        <v/>
      </c>
    </row>
    <row r="721" spans="1:18">
      <c r="A721" t="s">
        <v>4671</v>
      </c>
      <c r="B721" t="s">
        <v>1378</v>
      </c>
      <c r="C721" t="s">
        <v>4672</v>
      </c>
      <c r="D721" t="s">
        <v>3196</v>
      </c>
      <c r="E721" t="s">
        <v>3166</v>
      </c>
      <c r="F721" t="s">
        <v>3167</v>
      </c>
      <c r="G721" t="s">
        <v>3935</v>
      </c>
      <c r="H721" s="28">
        <v>45691</v>
      </c>
      <c r="I721">
        <v>26.43</v>
      </c>
      <c r="J721">
        <v>24</v>
      </c>
      <c r="K721" t="s">
        <v>3123</v>
      </c>
      <c r="L721" t="s">
        <v>3265</v>
      </c>
      <c r="M721" t="s">
        <v>3202</v>
      </c>
      <c r="N721">
        <v>3.4</v>
      </c>
      <c r="O721" t="s">
        <v>3213</v>
      </c>
      <c r="P721">
        <f t="shared" si="22"/>
        <v>45690</v>
      </c>
      <c r="Q721">
        <f>--(COUNTIF($A$2:A721,A721)=1)</f>
        <v>1</v>
      </c>
      <c r="R721">
        <f t="shared" si="23"/>
        <v>26.43</v>
      </c>
    </row>
    <row r="722" spans="1:18">
      <c r="A722" t="s">
        <v>4673</v>
      </c>
      <c r="B722" t="s">
        <v>2445</v>
      </c>
      <c r="C722" t="s">
        <v>3098</v>
      </c>
      <c r="D722" t="s">
        <v>3185</v>
      </c>
      <c r="E722" t="s">
        <v>3194</v>
      </c>
      <c r="F722" t="s">
        <v>3180</v>
      </c>
      <c r="G722" t="s">
        <v>55</v>
      </c>
      <c r="H722" s="28"/>
      <c r="J722">
        <v>72</v>
      </c>
      <c r="K722" t="s">
        <v>3098</v>
      </c>
      <c r="L722" t="s">
        <v>3212</v>
      </c>
      <c r="M722" t="s">
        <v>3188</v>
      </c>
      <c r="O722" t="s">
        <v>3123</v>
      </c>
      <c r="P722">
        <f t="shared" si="22"/>
        <v>44661</v>
      </c>
      <c r="Q722">
        <f>--(COUNTIF($A$2:A722,A722)=1)</f>
        <v>1</v>
      </c>
      <c r="R722" t="str">
        <f t="shared" si="23"/>
        <v/>
      </c>
    </row>
    <row r="723" spans="1:18">
      <c r="A723" t="s">
        <v>4674</v>
      </c>
      <c r="B723" t="s">
        <v>2449</v>
      </c>
      <c r="C723" t="s">
        <v>3098</v>
      </c>
      <c r="D723" t="s">
        <v>3227</v>
      </c>
      <c r="E723" t="s">
        <v>3175</v>
      </c>
      <c r="F723" t="s">
        <v>3167</v>
      </c>
      <c r="G723" t="s">
        <v>721</v>
      </c>
      <c r="H723" s="28">
        <v>44709</v>
      </c>
      <c r="I723">
        <v>9.8000000000000007</v>
      </c>
      <c r="J723">
        <v>8</v>
      </c>
      <c r="K723" t="s">
        <v>3123</v>
      </c>
      <c r="L723" t="s">
        <v>3265</v>
      </c>
      <c r="M723" t="s">
        <v>3188</v>
      </c>
      <c r="N723">
        <v>3.7</v>
      </c>
      <c r="O723" t="s">
        <v>3189</v>
      </c>
      <c r="P723">
        <f t="shared" si="22"/>
        <v>44709</v>
      </c>
      <c r="Q723">
        <f>--(COUNTIF($A$2:A723,A723)=1)</f>
        <v>1</v>
      </c>
      <c r="R723">
        <f t="shared" si="23"/>
        <v>9.8000000000000007</v>
      </c>
    </row>
    <row r="724" spans="1:18">
      <c r="A724" t="s">
        <v>4675</v>
      </c>
      <c r="B724" t="s">
        <v>1139</v>
      </c>
      <c r="C724" t="s">
        <v>3098</v>
      </c>
      <c r="D724" t="s">
        <v>3237</v>
      </c>
      <c r="E724" t="s">
        <v>3166</v>
      </c>
      <c r="F724" t="s">
        <v>3167</v>
      </c>
      <c r="G724" t="s">
        <v>3297</v>
      </c>
      <c r="H724" s="28">
        <v>45074</v>
      </c>
      <c r="I724">
        <v>16</v>
      </c>
      <c r="J724">
        <v>24</v>
      </c>
      <c r="K724" t="s">
        <v>3124</v>
      </c>
      <c r="L724" t="s">
        <v>3351</v>
      </c>
      <c r="M724" t="s">
        <v>3202</v>
      </c>
      <c r="N724">
        <v>4.5999999999999996</v>
      </c>
      <c r="O724" t="s">
        <v>3123</v>
      </c>
      <c r="P724">
        <f t="shared" si="22"/>
        <v>45074</v>
      </c>
      <c r="Q724">
        <f>--(COUNTIF($A$2:A724,A724)=1)</f>
        <v>1</v>
      </c>
      <c r="R724">
        <f t="shared" si="23"/>
        <v>16</v>
      </c>
    </row>
    <row r="725" spans="1:18">
      <c r="A725" t="s">
        <v>4676</v>
      </c>
      <c r="B725" t="s">
        <v>902</v>
      </c>
      <c r="C725" t="s">
        <v>4677</v>
      </c>
      <c r="D725" t="s">
        <v>3237</v>
      </c>
      <c r="E725" t="s">
        <v>3166</v>
      </c>
      <c r="F725" t="s">
        <v>3167</v>
      </c>
      <c r="G725" t="s">
        <v>2941</v>
      </c>
      <c r="H725" s="28">
        <v>45642</v>
      </c>
      <c r="I725">
        <v>14.92</v>
      </c>
      <c r="J725">
        <v>24</v>
      </c>
      <c r="K725" t="s">
        <v>3124</v>
      </c>
      <c r="L725" t="s">
        <v>3212</v>
      </c>
      <c r="M725" t="s">
        <v>3169</v>
      </c>
      <c r="O725" t="s">
        <v>3170</v>
      </c>
      <c r="P725">
        <f t="shared" si="22"/>
        <v>45642</v>
      </c>
      <c r="Q725">
        <f>--(COUNTIF($A$2:A725,A725)=1)</f>
        <v>1</v>
      </c>
      <c r="R725">
        <f t="shared" si="23"/>
        <v>14.92</v>
      </c>
    </row>
    <row r="726" spans="1:18">
      <c r="A726" t="s">
        <v>4678</v>
      </c>
      <c r="B726" t="s">
        <v>4679</v>
      </c>
      <c r="C726" t="s">
        <v>3098</v>
      </c>
      <c r="D726" t="s">
        <v>3185</v>
      </c>
      <c r="E726" t="s">
        <v>3175</v>
      </c>
      <c r="F726" t="s">
        <v>3167</v>
      </c>
      <c r="G726" t="s">
        <v>1644</v>
      </c>
      <c r="H726" s="28">
        <v>44917</v>
      </c>
      <c r="I726">
        <v>13.84</v>
      </c>
      <c r="J726">
        <v>8</v>
      </c>
      <c r="K726" t="s">
        <v>3123</v>
      </c>
      <c r="L726" t="s">
        <v>3098</v>
      </c>
      <c r="M726" t="s">
        <v>3207</v>
      </c>
      <c r="O726" t="s">
        <v>3123</v>
      </c>
      <c r="P726">
        <f t="shared" si="22"/>
        <v>44917</v>
      </c>
      <c r="Q726">
        <f>--(COUNTIF($A$2:A726,A726)=1)</f>
        <v>1</v>
      </c>
      <c r="R726">
        <f t="shared" si="23"/>
        <v>13.84</v>
      </c>
    </row>
    <row r="727" spans="1:18">
      <c r="A727" t="s">
        <v>4680</v>
      </c>
      <c r="B727" t="s">
        <v>3071</v>
      </c>
      <c r="C727" t="s">
        <v>3098</v>
      </c>
      <c r="D727" t="s">
        <v>3227</v>
      </c>
      <c r="E727" t="s">
        <v>3166</v>
      </c>
      <c r="F727" t="s">
        <v>3167</v>
      </c>
      <c r="G727" t="s">
        <v>585</v>
      </c>
      <c r="H727" s="28">
        <v>45017</v>
      </c>
      <c r="I727">
        <v>45.88</v>
      </c>
      <c r="J727">
        <v>24</v>
      </c>
      <c r="K727" t="s">
        <v>3123</v>
      </c>
      <c r="L727" t="s">
        <v>3271</v>
      </c>
      <c r="M727" t="s">
        <v>3202</v>
      </c>
      <c r="O727" t="s">
        <v>3124</v>
      </c>
      <c r="P727">
        <f t="shared" si="22"/>
        <v>45016</v>
      </c>
      <c r="Q727">
        <f>--(COUNTIF($A$2:A727,A727)=1)</f>
        <v>1</v>
      </c>
      <c r="R727">
        <f t="shared" si="23"/>
        <v>45.88</v>
      </c>
    </row>
    <row r="728" spans="1:18">
      <c r="A728" t="s">
        <v>4681</v>
      </c>
      <c r="B728" t="s">
        <v>2238</v>
      </c>
      <c r="C728" t="s">
        <v>3098</v>
      </c>
      <c r="D728" t="s">
        <v>3240</v>
      </c>
      <c r="E728" t="s">
        <v>3194</v>
      </c>
      <c r="F728" t="s">
        <v>3167</v>
      </c>
      <c r="G728" t="s">
        <v>2341</v>
      </c>
      <c r="H728" s="28">
        <v>45669</v>
      </c>
      <c r="I728">
        <v>170.87</v>
      </c>
      <c r="J728">
        <v>72</v>
      </c>
      <c r="K728" t="s">
        <v>3123</v>
      </c>
      <c r="L728" t="s">
        <v>3254</v>
      </c>
      <c r="M728" t="s">
        <v>3169</v>
      </c>
      <c r="N728">
        <v>1</v>
      </c>
      <c r="O728" t="s">
        <v>3123</v>
      </c>
      <c r="P728">
        <f t="shared" si="22"/>
        <v>45662</v>
      </c>
      <c r="Q728">
        <f>--(COUNTIF($A$2:A728,A728)=1)</f>
        <v>1</v>
      </c>
      <c r="R728">
        <f t="shared" si="23"/>
        <v>170.87</v>
      </c>
    </row>
    <row r="729" spans="1:18">
      <c r="A729" t="s">
        <v>4682</v>
      </c>
      <c r="B729" t="s">
        <v>1020</v>
      </c>
      <c r="C729" t="s">
        <v>4683</v>
      </c>
      <c r="D729" t="s">
        <v>3251</v>
      </c>
      <c r="E729" t="s">
        <v>3166</v>
      </c>
      <c r="F729" t="s">
        <v>3220</v>
      </c>
      <c r="G729" t="s">
        <v>618</v>
      </c>
      <c r="H729" s="28">
        <v>45486</v>
      </c>
      <c r="I729">
        <v>6.71</v>
      </c>
      <c r="J729">
        <v>24</v>
      </c>
      <c r="K729" t="s">
        <v>3124</v>
      </c>
      <c r="L729" t="s">
        <v>3187</v>
      </c>
      <c r="M729" t="s">
        <v>3169</v>
      </c>
      <c r="N729">
        <v>3.3</v>
      </c>
      <c r="O729" t="s">
        <v>3213</v>
      </c>
      <c r="P729">
        <f t="shared" si="22"/>
        <v>45486</v>
      </c>
      <c r="Q729">
        <f>--(COUNTIF($A$2:A729,A729)=1)</f>
        <v>1</v>
      </c>
      <c r="R729">
        <f t="shared" si="23"/>
        <v>6.71</v>
      </c>
    </row>
    <row r="730" spans="1:18">
      <c r="A730" t="s">
        <v>4684</v>
      </c>
      <c r="B730" t="s">
        <v>814</v>
      </c>
      <c r="C730" t="s">
        <v>3098</v>
      </c>
      <c r="D730" t="s">
        <v>3251</v>
      </c>
      <c r="E730" t="s">
        <v>3175</v>
      </c>
      <c r="F730" t="s">
        <v>3167</v>
      </c>
      <c r="G730" t="s">
        <v>812</v>
      </c>
      <c r="H730" s="28">
        <v>45695</v>
      </c>
      <c r="I730">
        <v>25.09</v>
      </c>
      <c r="J730">
        <v>8</v>
      </c>
      <c r="K730" t="s">
        <v>3123</v>
      </c>
      <c r="L730" t="s">
        <v>3181</v>
      </c>
      <c r="M730" t="s">
        <v>3207</v>
      </c>
      <c r="N730">
        <v>3.7</v>
      </c>
      <c r="O730" t="s">
        <v>3213</v>
      </c>
      <c r="P730">
        <f t="shared" si="22"/>
        <v>45694</v>
      </c>
      <c r="Q730">
        <f>--(COUNTIF($A$2:A730,A730)=1)</f>
        <v>1</v>
      </c>
      <c r="R730">
        <f t="shared" si="23"/>
        <v>25.09</v>
      </c>
    </row>
    <row r="731" spans="1:18">
      <c r="A731" t="s">
        <v>4685</v>
      </c>
      <c r="B731" t="s">
        <v>4686</v>
      </c>
      <c r="C731" t="s">
        <v>3098</v>
      </c>
      <c r="D731" t="s">
        <v>3240</v>
      </c>
      <c r="E731" t="s">
        <v>3166</v>
      </c>
      <c r="F731" t="s">
        <v>3167</v>
      </c>
      <c r="G731" t="s">
        <v>1326</v>
      </c>
      <c r="H731" s="28"/>
      <c r="J731">
        <v>24</v>
      </c>
      <c r="K731" t="s">
        <v>3098</v>
      </c>
      <c r="L731" t="s">
        <v>3216</v>
      </c>
      <c r="M731" t="s">
        <v>3202</v>
      </c>
      <c r="O731" t="s">
        <v>3123</v>
      </c>
      <c r="P731">
        <f t="shared" si="22"/>
        <v>45104</v>
      </c>
      <c r="Q731">
        <f>--(COUNTIF($A$2:A731,A731)=1)</f>
        <v>1</v>
      </c>
      <c r="R731" t="str">
        <f t="shared" si="23"/>
        <v/>
      </c>
    </row>
    <row r="732" spans="1:18">
      <c r="A732" t="s">
        <v>4687</v>
      </c>
      <c r="B732" t="s">
        <v>2676</v>
      </c>
      <c r="C732" t="s">
        <v>3098</v>
      </c>
      <c r="D732" t="s">
        <v>3165</v>
      </c>
      <c r="E732" t="s">
        <v>3166</v>
      </c>
      <c r="F732" t="s">
        <v>3167</v>
      </c>
      <c r="G732" t="s">
        <v>4688</v>
      </c>
      <c r="H732" s="28">
        <v>45515</v>
      </c>
      <c r="I732">
        <v>45.17</v>
      </c>
      <c r="J732">
        <v>24</v>
      </c>
      <c r="K732" t="s">
        <v>3123</v>
      </c>
      <c r="L732" t="s">
        <v>3168</v>
      </c>
      <c r="M732" t="s">
        <v>3169</v>
      </c>
      <c r="N732">
        <v>2.9</v>
      </c>
      <c r="O732" t="s">
        <v>3260</v>
      </c>
      <c r="P732">
        <f t="shared" si="22"/>
        <v>45514</v>
      </c>
      <c r="Q732">
        <f>--(COUNTIF($A$2:A732,A732)=1)</f>
        <v>1</v>
      </c>
      <c r="R732">
        <f t="shared" si="23"/>
        <v>45.17</v>
      </c>
    </row>
    <row r="733" spans="1:18">
      <c r="A733" t="s">
        <v>4689</v>
      </c>
      <c r="B733" t="s">
        <v>2572</v>
      </c>
      <c r="C733" t="s">
        <v>4690</v>
      </c>
      <c r="D733" t="s">
        <v>3165</v>
      </c>
      <c r="E733" t="s">
        <v>3166</v>
      </c>
      <c r="F733" t="s">
        <v>3167</v>
      </c>
      <c r="G733" t="s">
        <v>2665</v>
      </c>
      <c r="H733" s="28">
        <v>44628</v>
      </c>
      <c r="I733">
        <v>49.33</v>
      </c>
      <c r="J733">
        <v>24</v>
      </c>
      <c r="K733" t="s">
        <v>3123</v>
      </c>
      <c r="L733" t="s">
        <v>3212</v>
      </c>
      <c r="M733" t="s">
        <v>3177</v>
      </c>
      <c r="O733" t="s">
        <v>3170</v>
      </c>
      <c r="P733">
        <f t="shared" si="22"/>
        <v>44626</v>
      </c>
      <c r="Q733">
        <f>--(COUNTIF($A$2:A733,A733)=1)</f>
        <v>1</v>
      </c>
      <c r="R733">
        <f t="shared" si="23"/>
        <v>49.33</v>
      </c>
    </row>
    <row r="734" spans="1:18">
      <c r="A734" t="s">
        <v>4691</v>
      </c>
      <c r="B734" t="s">
        <v>1190</v>
      </c>
      <c r="C734" t="s">
        <v>4692</v>
      </c>
      <c r="D734" t="s">
        <v>3174</v>
      </c>
      <c r="E734" t="s">
        <v>3194</v>
      </c>
      <c r="F734" t="s">
        <v>3180</v>
      </c>
      <c r="G734" t="s">
        <v>496</v>
      </c>
      <c r="H734" s="28"/>
      <c r="J734">
        <v>72</v>
      </c>
      <c r="K734" t="s">
        <v>3098</v>
      </c>
      <c r="L734" t="s">
        <v>3244</v>
      </c>
      <c r="M734" t="s">
        <v>3202</v>
      </c>
      <c r="O734" t="s">
        <v>3178</v>
      </c>
      <c r="P734">
        <f t="shared" si="22"/>
        <v>45030</v>
      </c>
      <c r="Q734">
        <f>--(COUNTIF($A$2:A734,A734)=1)</f>
        <v>1</v>
      </c>
      <c r="R734" t="str">
        <f t="shared" si="23"/>
        <v/>
      </c>
    </row>
    <row r="735" spans="1:18">
      <c r="A735" t="s">
        <v>4693</v>
      </c>
      <c r="B735" t="s">
        <v>3704</v>
      </c>
      <c r="C735" t="s">
        <v>4694</v>
      </c>
      <c r="D735" t="s">
        <v>3251</v>
      </c>
      <c r="E735" t="s">
        <v>3194</v>
      </c>
      <c r="F735" t="s">
        <v>3180</v>
      </c>
      <c r="G735" t="s">
        <v>1272</v>
      </c>
      <c r="H735" s="28"/>
      <c r="J735">
        <v>72</v>
      </c>
      <c r="K735" t="s">
        <v>3098</v>
      </c>
      <c r="L735" t="s">
        <v>3271</v>
      </c>
      <c r="M735" t="s">
        <v>3207</v>
      </c>
      <c r="O735" t="s">
        <v>3182</v>
      </c>
      <c r="P735">
        <f t="shared" si="22"/>
        <v>45650</v>
      </c>
      <c r="Q735">
        <f>--(COUNTIF($A$2:A735,A735)=1)</f>
        <v>1</v>
      </c>
      <c r="R735" t="str">
        <f t="shared" si="23"/>
        <v/>
      </c>
    </row>
    <row r="736" spans="1:18">
      <c r="A736" t="s">
        <v>4695</v>
      </c>
      <c r="B736" t="s">
        <v>906</v>
      </c>
      <c r="C736" t="s">
        <v>3098</v>
      </c>
      <c r="D736" t="s">
        <v>3165</v>
      </c>
      <c r="E736" t="s">
        <v>3175</v>
      </c>
      <c r="F736" t="s">
        <v>3228</v>
      </c>
      <c r="G736" t="s">
        <v>1275</v>
      </c>
      <c r="H736" s="28"/>
      <c r="J736">
        <v>8</v>
      </c>
      <c r="K736" t="s">
        <v>3098</v>
      </c>
      <c r="L736" t="s">
        <v>3231</v>
      </c>
      <c r="M736" t="s">
        <v>3177</v>
      </c>
      <c r="O736" t="s">
        <v>3213</v>
      </c>
      <c r="P736">
        <f t="shared" si="22"/>
        <v>44908</v>
      </c>
      <c r="Q736">
        <f>--(COUNTIF($A$2:A736,A736)=1)</f>
        <v>1</v>
      </c>
      <c r="R736" t="str">
        <f t="shared" si="23"/>
        <v/>
      </c>
    </row>
    <row r="737" spans="1:18">
      <c r="A737" t="s">
        <v>4696</v>
      </c>
      <c r="B737" t="s">
        <v>499</v>
      </c>
      <c r="C737" t="s">
        <v>3098</v>
      </c>
      <c r="D737" t="s">
        <v>3200</v>
      </c>
      <c r="E737" t="s">
        <v>3166</v>
      </c>
      <c r="F737" t="s">
        <v>3167</v>
      </c>
      <c r="G737" t="s">
        <v>4697</v>
      </c>
      <c r="H737" s="28">
        <v>45364</v>
      </c>
      <c r="I737">
        <v>59.92</v>
      </c>
      <c r="J737">
        <v>24</v>
      </c>
      <c r="K737" t="s">
        <v>3123</v>
      </c>
      <c r="L737" t="s">
        <v>3176</v>
      </c>
      <c r="M737" t="s">
        <v>3177</v>
      </c>
      <c r="N737">
        <v>2</v>
      </c>
      <c r="O737" t="s">
        <v>3189</v>
      </c>
      <c r="P737">
        <f t="shared" si="22"/>
        <v>45362</v>
      </c>
      <c r="Q737">
        <f>--(COUNTIF($A$2:A737,A737)=1)</f>
        <v>1</v>
      </c>
      <c r="R737">
        <f t="shared" si="23"/>
        <v>59.92</v>
      </c>
    </row>
    <row r="738" spans="1:18">
      <c r="A738" t="s">
        <v>4698</v>
      </c>
      <c r="B738" t="s">
        <v>2880</v>
      </c>
      <c r="C738" t="s">
        <v>4699</v>
      </c>
      <c r="D738" t="s">
        <v>3240</v>
      </c>
      <c r="E738" t="s">
        <v>3194</v>
      </c>
      <c r="F738" t="s">
        <v>3167</v>
      </c>
      <c r="G738" t="s">
        <v>357</v>
      </c>
      <c r="H738" s="28">
        <v>45479</v>
      </c>
      <c r="I738">
        <v>41.1</v>
      </c>
      <c r="J738">
        <v>72</v>
      </c>
      <c r="K738" t="s">
        <v>3124</v>
      </c>
      <c r="L738" t="s">
        <v>3187</v>
      </c>
      <c r="M738" t="s">
        <v>3177</v>
      </c>
      <c r="N738">
        <v>1.8</v>
      </c>
      <c r="O738" t="s">
        <v>3189</v>
      </c>
      <c r="P738">
        <f t="shared" si="22"/>
        <v>45478</v>
      </c>
      <c r="Q738">
        <f>--(COUNTIF($A$2:A738,A738)=1)</f>
        <v>1</v>
      </c>
      <c r="R738">
        <f t="shared" si="23"/>
        <v>41.1</v>
      </c>
    </row>
    <row r="739" spans="1:18">
      <c r="A739" t="s">
        <v>4700</v>
      </c>
      <c r="B739" t="s">
        <v>4701</v>
      </c>
      <c r="C739" t="s">
        <v>3098</v>
      </c>
      <c r="D739" t="s">
        <v>3185</v>
      </c>
      <c r="E739" t="s">
        <v>3194</v>
      </c>
      <c r="F739" t="s">
        <v>3167</v>
      </c>
      <c r="G739" t="s">
        <v>519</v>
      </c>
      <c r="H739" s="28">
        <v>44990</v>
      </c>
      <c r="I739">
        <v>151.9</v>
      </c>
      <c r="J739">
        <v>72</v>
      </c>
      <c r="K739" t="s">
        <v>3123</v>
      </c>
      <c r="L739" t="s">
        <v>3216</v>
      </c>
      <c r="M739" t="s">
        <v>3169</v>
      </c>
      <c r="O739" t="s">
        <v>3123</v>
      </c>
      <c r="P739">
        <f t="shared" si="22"/>
        <v>44984</v>
      </c>
      <c r="Q739">
        <f>--(COUNTIF($A$2:A739,A739)=1)</f>
        <v>1</v>
      </c>
      <c r="R739">
        <f t="shared" si="23"/>
        <v>151.9</v>
      </c>
    </row>
    <row r="740" spans="1:18">
      <c r="A740" t="s">
        <v>4702</v>
      </c>
      <c r="B740" t="s">
        <v>381</v>
      </c>
      <c r="C740" t="s">
        <v>3098</v>
      </c>
      <c r="D740" t="s">
        <v>3185</v>
      </c>
      <c r="E740" t="s">
        <v>3194</v>
      </c>
      <c r="F740" t="s">
        <v>3220</v>
      </c>
      <c r="G740" t="s">
        <v>697</v>
      </c>
      <c r="H740" s="28">
        <v>45410</v>
      </c>
      <c r="I740">
        <v>108.8</v>
      </c>
      <c r="J740">
        <v>72</v>
      </c>
      <c r="K740" t="s">
        <v>3123</v>
      </c>
      <c r="L740" t="s">
        <v>3181</v>
      </c>
      <c r="M740" t="s">
        <v>3177</v>
      </c>
      <c r="N740">
        <v>3.8</v>
      </c>
      <c r="O740" t="s">
        <v>3123</v>
      </c>
      <c r="P740">
        <f t="shared" si="22"/>
        <v>45406</v>
      </c>
      <c r="Q740">
        <f>--(COUNTIF($A$2:A740,A740)=1)</f>
        <v>1</v>
      </c>
      <c r="R740">
        <f t="shared" si="23"/>
        <v>108.8</v>
      </c>
    </row>
    <row r="741" spans="1:18">
      <c r="A741" t="s">
        <v>4703</v>
      </c>
      <c r="B741" t="s">
        <v>445</v>
      </c>
      <c r="C741" t="s">
        <v>4704</v>
      </c>
      <c r="D741" t="s">
        <v>3200</v>
      </c>
      <c r="E741" t="s">
        <v>3166</v>
      </c>
      <c r="F741" t="s">
        <v>3167</v>
      </c>
      <c r="G741" t="s">
        <v>4705</v>
      </c>
      <c r="H741" s="28">
        <v>45368</v>
      </c>
      <c r="I741">
        <v>20.99</v>
      </c>
      <c r="J741">
        <v>24</v>
      </c>
      <c r="K741" t="s">
        <v>3124</v>
      </c>
      <c r="L741" t="s">
        <v>3192</v>
      </c>
      <c r="M741" t="s">
        <v>3188</v>
      </c>
      <c r="O741" t="s">
        <v>3170</v>
      </c>
      <c r="P741">
        <f t="shared" si="22"/>
        <v>45368</v>
      </c>
      <c r="Q741">
        <f>--(COUNTIF($A$2:A741,A741)=1)</f>
        <v>1</v>
      </c>
      <c r="R741">
        <f t="shared" si="23"/>
        <v>20.99</v>
      </c>
    </row>
    <row r="742" spans="1:18">
      <c r="A742" t="s">
        <v>4706</v>
      </c>
      <c r="B742" t="s">
        <v>3471</v>
      </c>
      <c r="C742" t="s">
        <v>4707</v>
      </c>
      <c r="D742" t="s">
        <v>3185</v>
      </c>
      <c r="E742" t="s">
        <v>3166</v>
      </c>
      <c r="F742" t="s">
        <v>3167</v>
      </c>
      <c r="G742" t="s">
        <v>4708</v>
      </c>
      <c r="H742" s="28">
        <v>45556</v>
      </c>
      <c r="I742">
        <v>5.05</v>
      </c>
      <c r="J742">
        <v>24</v>
      </c>
      <c r="K742" t="s">
        <v>3124</v>
      </c>
      <c r="L742" t="s">
        <v>3176</v>
      </c>
      <c r="M742" t="s">
        <v>3207</v>
      </c>
      <c r="O742" t="s">
        <v>3124</v>
      </c>
      <c r="P742">
        <f t="shared" si="22"/>
        <v>45556</v>
      </c>
      <c r="Q742">
        <f>--(COUNTIF($A$2:A742,A742)=1)</f>
        <v>1</v>
      </c>
      <c r="R742">
        <f t="shared" si="23"/>
        <v>5.05</v>
      </c>
    </row>
    <row r="743" spans="1:18">
      <c r="A743" t="s">
        <v>4709</v>
      </c>
      <c r="B743" t="s">
        <v>745</v>
      </c>
      <c r="C743" t="s">
        <v>3714</v>
      </c>
      <c r="D743" t="s">
        <v>3227</v>
      </c>
      <c r="E743" t="s">
        <v>3175</v>
      </c>
      <c r="F743" t="s">
        <v>3167</v>
      </c>
      <c r="G743" t="s">
        <v>4710</v>
      </c>
      <c r="H743" s="28">
        <v>45433</v>
      </c>
      <c r="I743">
        <v>14.73</v>
      </c>
      <c r="J743">
        <v>8</v>
      </c>
      <c r="K743" t="s">
        <v>3123</v>
      </c>
      <c r="L743" t="s">
        <v>3244</v>
      </c>
      <c r="M743" t="s">
        <v>3202</v>
      </c>
      <c r="O743" t="s">
        <v>3260</v>
      </c>
      <c r="P743">
        <f t="shared" si="22"/>
        <v>45433</v>
      </c>
      <c r="Q743">
        <f>--(COUNTIF($A$2:A743,A743)=1)</f>
        <v>1</v>
      </c>
      <c r="R743">
        <f t="shared" si="23"/>
        <v>14.73</v>
      </c>
    </row>
    <row r="744" spans="1:18">
      <c r="A744" t="s">
        <v>4711</v>
      </c>
      <c r="B744" t="s">
        <v>1415</v>
      </c>
      <c r="C744" t="s">
        <v>4712</v>
      </c>
      <c r="D744" t="s">
        <v>3196</v>
      </c>
      <c r="E744" t="s">
        <v>3194</v>
      </c>
      <c r="F744" t="s">
        <v>3228</v>
      </c>
      <c r="G744" t="s">
        <v>1449</v>
      </c>
      <c r="H744" s="28"/>
      <c r="J744">
        <v>72</v>
      </c>
      <c r="K744" t="s">
        <v>3098</v>
      </c>
      <c r="L744" t="s">
        <v>3398</v>
      </c>
      <c r="M744" t="s">
        <v>3188</v>
      </c>
      <c r="O744" t="s">
        <v>3124</v>
      </c>
      <c r="P744">
        <f t="shared" si="22"/>
        <v>44976</v>
      </c>
      <c r="Q744">
        <f>--(COUNTIF($A$2:A744,A744)=1)</f>
        <v>1</v>
      </c>
      <c r="R744" t="str">
        <f t="shared" si="23"/>
        <v/>
      </c>
    </row>
    <row r="745" spans="1:18">
      <c r="A745" t="s">
        <v>4713</v>
      </c>
      <c r="B745" t="s">
        <v>3454</v>
      </c>
      <c r="C745" t="s">
        <v>4714</v>
      </c>
      <c r="D745" t="s">
        <v>3165</v>
      </c>
      <c r="E745" t="s">
        <v>3166</v>
      </c>
      <c r="F745" t="s">
        <v>3180</v>
      </c>
      <c r="G745" t="s">
        <v>2356</v>
      </c>
      <c r="H745" s="28"/>
      <c r="J745">
        <v>24</v>
      </c>
      <c r="K745" t="s">
        <v>3098</v>
      </c>
      <c r="L745" t="s">
        <v>3307</v>
      </c>
      <c r="M745" t="s">
        <v>3207</v>
      </c>
      <c r="O745" t="s">
        <v>3189</v>
      </c>
      <c r="P745">
        <f t="shared" si="22"/>
        <v>45435</v>
      </c>
      <c r="Q745">
        <f>--(COUNTIF($A$2:A745,A745)=1)</f>
        <v>1</v>
      </c>
      <c r="R745" t="str">
        <f t="shared" si="23"/>
        <v/>
      </c>
    </row>
    <row r="746" spans="1:18">
      <c r="A746" t="s">
        <v>4715</v>
      </c>
      <c r="B746" t="s">
        <v>2296</v>
      </c>
      <c r="C746" t="s">
        <v>3098</v>
      </c>
      <c r="D746" t="s">
        <v>3174</v>
      </c>
      <c r="E746" t="s">
        <v>3166</v>
      </c>
      <c r="F746" t="s">
        <v>3228</v>
      </c>
      <c r="G746" t="s">
        <v>306</v>
      </c>
      <c r="H746" s="28"/>
      <c r="J746">
        <v>24</v>
      </c>
      <c r="K746" t="s">
        <v>3098</v>
      </c>
      <c r="L746" t="s">
        <v>3212</v>
      </c>
      <c r="M746" t="s">
        <v>3177</v>
      </c>
      <c r="O746" t="s">
        <v>3170</v>
      </c>
      <c r="P746">
        <f t="shared" si="22"/>
        <v>45253</v>
      </c>
      <c r="Q746">
        <f>--(COUNTIF($A$2:A746,A746)=1)</f>
        <v>1</v>
      </c>
      <c r="R746" t="str">
        <f t="shared" si="23"/>
        <v/>
      </c>
    </row>
    <row r="747" spans="1:18">
      <c r="A747" t="s">
        <v>4716</v>
      </c>
      <c r="B747" t="s">
        <v>1596</v>
      </c>
      <c r="C747" t="s">
        <v>3098</v>
      </c>
      <c r="D747" t="s">
        <v>3251</v>
      </c>
      <c r="E747" t="s">
        <v>3194</v>
      </c>
      <c r="F747" t="s">
        <v>3228</v>
      </c>
      <c r="G747" t="s">
        <v>2133</v>
      </c>
      <c r="H747" s="28"/>
      <c r="J747">
        <v>72</v>
      </c>
      <c r="K747" t="s">
        <v>3098</v>
      </c>
      <c r="L747" t="s">
        <v>3168</v>
      </c>
      <c r="M747" t="s">
        <v>3188</v>
      </c>
      <c r="O747" t="s">
        <v>3182</v>
      </c>
      <c r="P747">
        <f t="shared" si="22"/>
        <v>45500</v>
      </c>
      <c r="Q747">
        <f>--(COUNTIF($A$2:A747,A747)=1)</f>
        <v>1</v>
      </c>
      <c r="R747" t="str">
        <f t="shared" si="23"/>
        <v/>
      </c>
    </row>
    <row r="748" spans="1:18">
      <c r="A748" t="s">
        <v>4717</v>
      </c>
      <c r="B748" t="s">
        <v>2661</v>
      </c>
      <c r="C748" t="s">
        <v>4718</v>
      </c>
      <c r="D748" t="s">
        <v>3174</v>
      </c>
      <c r="E748" t="s">
        <v>3166</v>
      </c>
      <c r="F748" t="s">
        <v>3167</v>
      </c>
      <c r="G748" t="s">
        <v>212</v>
      </c>
      <c r="H748" s="28">
        <v>44913</v>
      </c>
      <c r="I748">
        <v>75.78</v>
      </c>
      <c r="J748">
        <v>24</v>
      </c>
      <c r="K748" t="s">
        <v>3123</v>
      </c>
      <c r="L748" t="s">
        <v>3302</v>
      </c>
      <c r="M748" t="s">
        <v>3207</v>
      </c>
      <c r="N748">
        <v>2.2999999999999998</v>
      </c>
      <c r="O748" t="s">
        <v>3182</v>
      </c>
      <c r="P748">
        <f t="shared" si="22"/>
        <v>44910</v>
      </c>
      <c r="Q748">
        <f>--(COUNTIF($A$2:A748,A748)=1)</f>
        <v>1</v>
      </c>
      <c r="R748">
        <f t="shared" si="23"/>
        <v>75.78</v>
      </c>
    </row>
    <row r="749" spans="1:18">
      <c r="A749" t="s">
        <v>4719</v>
      </c>
      <c r="B749" t="s">
        <v>4720</v>
      </c>
      <c r="C749" t="s">
        <v>4721</v>
      </c>
      <c r="D749" t="s">
        <v>3196</v>
      </c>
      <c r="E749" t="s">
        <v>3166</v>
      </c>
      <c r="F749" t="s">
        <v>3167</v>
      </c>
      <c r="G749" t="s">
        <v>1135</v>
      </c>
      <c r="H749" s="28">
        <v>44902</v>
      </c>
      <c r="I749">
        <v>45.35</v>
      </c>
      <c r="J749">
        <v>24</v>
      </c>
      <c r="K749" t="s">
        <v>3123</v>
      </c>
      <c r="L749" t="s">
        <v>3198</v>
      </c>
      <c r="M749" t="s">
        <v>3188</v>
      </c>
      <c r="N749">
        <v>4.0999999999999996</v>
      </c>
      <c r="O749" t="s">
        <v>3124</v>
      </c>
      <c r="P749">
        <f t="shared" si="22"/>
        <v>44901</v>
      </c>
      <c r="Q749">
        <f>--(COUNTIF($A$2:A749,A749)=1)</f>
        <v>1</v>
      </c>
      <c r="R749">
        <f t="shared" si="23"/>
        <v>45.35</v>
      </c>
    </row>
    <row r="750" spans="1:18">
      <c r="A750" t="s">
        <v>4722</v>
      </c>
      <c r="B750" t="s">
        <v>1858</v>
      </c>
      <c r="C750" t="s">
        <v>4723</v>
      </c>
      <c r="D750" t="s">
        <v>3251</v>
      </c>
      <c r="E750" t="s">
        <v>3166</v>
      </c>
      <c r="F750" t="s">
        <v>3167</v>
      </c>
      <c r="G750" t="s">
        <v>981</v>
      </c>
      <c r="H750" s="28">
        <v>45446</v>
      </c>
      <c r="I750">
        <v>51.75</v>
      </c>
      <c r="J750">
        <v>24</v>
      </c>
      <c r="K750" t="s">
        <v>3123</v>
      </c>
      <c r="L750" t="s">
        <v>3209</v>
      </c>
      <c r="M750" t="s">
        <v>3207</v>
      </c>
      <c r="N750">
        <v>3.3</v>
      </c>
      <c r="O750" t="s">
        <v>3182</v>
      </c>
      <c r="P750">
        <f t="shared" si="22"/>
        <v>45444</v>
      </c>
      <c r="Q750">
        <f>--(COUNTIF($A$2:A750,A750)=1)</f>
        <v>1</v>
      </c>
      <c r="R750">
        <f t="shared" si="23"/>
        <v>51.75</v>
      </c>
    </row>
    <row r="751" spans="1:18">
      <c r="A751" t="s">
        <v>4724</v>
      </c>
      <c r="B751" t="s">
        <v>449</v>
      </c>
      <c r="C751" t="s">
        <v>3098</v>
      </c>
      <c r="D751" t="s">
        <v>3240</v>
      </c>
      <c r="E751" t="s">
        <v>3194</v>
      </c>
      <c r="F751" t="s">
        <v>3167</v>
      </c>
      <c r="G751" t="s">
        <v>159</v>
      </c>
      <c r="H751" s="28">
        <v>45188</v>
      </c>
      <c r="I751">
        <v>243.74</v>
      </c>
      <c r="J751">
        <v>72</v>
      </c>
      <c r="K751" t="s">
        <v>3123</v>
      </c>
      <c r="L751" t="s">
        <v>3271</v>
      </c>
      <c r="M751" t="s">
        <v>3202</v>
      </c>
      <c r="N751">
        <v>2</v>
      </c>
      <c r="O751" t="s">
        <v>3189</v>
      </c>
      <c r="P751">
        <f t="shared" si="22"/>
        <v>45178</v>
      </c>
      <c r="Q751">
        <f>--(COUNTIF($A$2:A751,A751)=1)</f>
        <v>1</v>
      </c>
      <c r="R751">
        <f t="shared" si="23"/>
        <v>243.74</v>
      </c>
    </row>
    <row r="752" spans="1:18">
      <c r="A752" t="s">
        <v>4725</v>
      </c>
      <c r="B752" t="s">
        <v>3684</v>
      </c>
      <c r="C752" t="s">
        <v>3098</v>
      </c>
      <c r="D752" t="s">
        <v>3196</v>
      </c>
      <c r="E752" t="s">
        <v>3166</v>
      </c>
      <c r="F752" t="s">
        <v>3167</v>
      </c>
      <c r="G752" t="s">
        <v>2260</v>
      </c>
      <c r="H752" s="28">
        <v>44568</v>
      </c>
      <c r="I752">
        <v>35.770000000000003</v>
      </c>
      <c r="J752">
        <v>24</v>
      </c>
      <c r="K752" t="s">
        <v>3123</v>
      </c>
      <c r="L752" t="s">
        <v>3216</v>
      </c>
      <c r="M752" t="s">
        <v>3169</v>
      </c>
      <c r="N752">
        <v>3.6</v>
      </c>
      <c r="O752" t="s">
        <v>3213</v>
      </c>
      <c r="P752">
        <f t="shared" si="22"/>
        <v>44567</v>
      </c>
      <c r="Q752">
        <f>--(COUNTIF($A$2:A752,A752)=1)</f>
        <v>1</v>
      </c>
      <c r="R752">
        <f t="shared" si="23"/>
        <v>35.770000000000003</v>
      </c>
    </row>
    <row r="753" spans="1:18">
      <c r="A753" t="s">
        <v>4726</v>
      </c>
      <c r="B753" t="s">
        <v>3407</v>
      </c>
      <c r="C753" t="s">
        <v>4727</v>
      </c>
      <c r="D753" t="s">
        <v>3174</v>
      </c>
      <c r="E753" t="s">
        <v>3280</v>
      </c>
      <c r="F753" t="s">
        <v>3167</v>
      </c>
      <c r="G753" t="s">
        <v>1547</v>
      </c>
      <c r="H753" s="28">
        <v>44998</v>
      </c>
      <c r="I753">
        <v>1.42</v>
      </c>
      <c r="J753">
        <v>4</v>
      </c>
      <c r="K753" t="s">
        <v>3124</v>
      </c>
      <c r="L753" t="s">
        <v>3271</v>
      </c>
      <c r="M753" t="s">
        <v>3177</v>
      </c>
      <c r="N753">
        <v>3.1</v>
      </c>
      <c r="O753" t="s">
        <v>3124</v>
      </c>
      <c r="P753">
        <f t="shared" si="22"/>
        <v>44998</v>
      </c>
      <c r="Q753">
        <f>--(COUNTIF($A$2:A753,A753)=1)</f>
        <v>1</v>
      </c>
      <c r="R753">
        <f t="shared" si="23"/>
        <v>1.42</v>
      </c>
    </row>
    <row r="754" spans="1:18">
      <c r="A754" t="s">
        <v>4728</v>
      </c>
      <c r="B754" t="s">
        <v>3052</v>
      </c>
      <c r="C754" t="s">
        <v>3098</v>
      </c>
      <c r="D754" t="s">
        <v>3251</v>
      </c>
      <c r="E754" t="s">
        <v>3166</v>
      </c>
      <c r="F754" t="s">
        <v>3228</v>
      </c>
      <c r="G754" t="s">
        <v>1792</v>
      </c>
      <c r="H754" s="28"/>
      <c r="J754">
        <v>24</v>
      </c>
      <c r="K754" t="s">
        <v>3098</v>
      </c>
      <c r="L754" t="s">
        <v>3281</v>
      </c>
      <c r="M754" t="s">
        <v>3202</v>
      </c>
      <c r="O754" t="s">
        <v>3189</v>
      </c>
      <c r="P754">
        <f t="shared" si="22"/>
        <v>45299</v>
      </c>
      <c r="Q754">
        <f>--(COUNTIF($A$2:A754,A754)=1)</f>
        <v>1</v>
      </c>
      <c r="R754" t="str">
        <f t="shared" si="23"/>
        <v/>
      </c>
    </row>
    <row r="755" spans="1:18">
      <c r="A755" t="s">
        <v>4729</v>
      </c>
      <c r="B755" t="s">
        <v>4730</v>
      </c>
      <c r="C755" t="s">
        <v>3098</v>
      </c>
      <c r="D755" t="s">
        <v>3227</v>
      </c>
      <c r="E755" t="s">
        <v>3166</v>
      </c>
      <c r="F755" t="s">
        <v>3180</v>
      </c>
      <c r="G755" t="s">
        <v>1974</v>
      </c>
      <c r="H755" s="28"/>
      <c r="J755">
        <v>24</v>
      </c>
      <c r="K755" t="s">
        <v>3098</v>
      </c>
      <c r="L755" t="s">
        <v>3201</v>
      </c>
      <c r="M755" t="s">
        <v>3177</v>
      </c>
      <c r="O755" t="s">
        <v>3170</v>
      </c>
      <c r="P755">
        <f t="shared" si="22"/>
        <v>45391</v>
      </c>
      <c r="Q755">
        <f>--(COUNTIF($A$2:A755,A755)=1)</f>
        <v>1</v>
      </c>
      <c r="R755" t="str">
        <f t="shared" si="23"/>
        <v/>
      </c>
    </row>
    <row r="756" spans="1:18">
      <c r="A756" t="s">
        <v>4731</v>
      </c>
      <c r="B756" t="s">
        <v>588</v>
      </c>
      <c r="C756" t="s">
        <v>3098</v>
      </c>
      <c r="D756" t="s">
        <v>3251</v>
      </c>
      <c r="E756" t="s">
        <v>3166</v>
      </c>
      <c r="F756" t="s">
        <v>3167</v>
      </c>
      <c r="G756" t="s">
        <v>2232</v>
      </c>
      <c r="H756" s="28">
        <v>45622</v>
      </c>
      <c r="I756">
        <v>12.22</v>
      </c>
      <c r="J756">
        <v>24</v>
      </c>
      <c r="K756" t="s">
        <v>3124</v>
      </c>
      <c r="L756" t="s">
        <v>3225</v>
      </c>
      <c r="M756" t="s">
        <v>3207</v>
      </c>
      <c r="N756">
        <v>3</v>
      </c>
      <c r="O756" t="s">
        <v>3189</v>
      </c>
      <c r="P756">
        <f t="shared" si="22"/>
        <v>45622</v>
      </c>
      <c r="Q756">
        <f>--(COUNTIF($A$2:A756,A756)=1)</f>
        <v>1</v>
      </c>
      <c r="R756">
        <f t="shared" si="23"/>
        <v>12.22</v>
      </c>
    </row>
    <row r="757" spans="1:18">
      <c r="A757" t="s">
        <v>4732</v>
      </c>
      <c r="B757" t="s">
        <v>419</v>
      </c>
      <c r="C757" t="s">
        <v>4733</v>
      </c>
      <c r="D757" t="s">
        <v>3174</v>
      </c>
      <c r="E757" t="s">
        <v>3175</v>
      </c>
      <c r="F757" t="s">
        <v>3167</v>
      </c>
      <c r="G757" t="s">
        <v>3748</v>
      </c>
      <c r="H757" s="28">
        <v>44953</v>
      </c>
      <c r="I757">
        <v>19.22</v>
      </c>
      <c r="J757">
        <v>8</v>
      </c>
      <c r="K757" t="s">
        <v>3123</v>
      </c>
      <c r="L757" t="s">
        <v>3244</v>
      </c>
      <c r="M757" t="s">
        <v>3177</v>
      </c>
      <c r="O757" t="s">
        <v>3182</v>
      </c>
      <c r="P757">
        <f t="shared" si="22"/>
        <v>44953</v>
      </c>
      <c r="Q757">
        <f>--(COUNTIF($A$2:A757,A757)=1)</f>
        <v>1</v>
      </c>
      <c r="R757">
        <f t="shared" si="23"/>
        <v>19.22</v>
      </c>
    </row>
    <row r="758" spans="1:18">
      <c r="A758" t="s">
        <v>4734</v>
      </c>
      <c r="B758" t="s">
        <v>2493</v>
      </c>
      <c r="C758" t="s">
        <v>3850</v>
      </c>
      <c r="D758" t="s">
        <v>3174</v>
      </c>
      <c r="E758" t="s">
        <v>3166</v>
      </c>
      <c r="F758" t="s">
        <v>3220</v>
      </c>
      <c r="G758" t="s">
        <v>726</v>
      </c>
      <c r="H758" s="28"/>
      <c r="J758">
        <v>24</v>
      </c>
      <c r="K758" t="s">
        <v>3098</v>
      </c>
      <c r="L758" t="s">
        <v>3398</v>
      </c>
      <c r="M758" t="s">
        <v>3202</v>
      </c>
      <c r="O758" t="s">
        <v>3189</v>
      </c>
      <c r="P758">
        <f t="shared" si="22"/>
        <v>45235</v>
      </c>
      <c r="Q758">
        <f>--(COUNTIF($A$2:A758,A758)=1)</f>
        <v>1</v>
      </c>
      <c r="R758" t="str">
        <f t="shared" si="23"/>
        <v/>
      </c>
    </row>
    <row r="759" spans="1:18">
      <c r="A759" t="s">
        <v>4735</v>
      </c>
      <c r="B759" t="s">
        <v>4467</v>
      </c>
      <c r="C759" t="s">
        <v>4736</v>
      </c>
      <c r="D759" t="s">
        <v>3251</v>
      </c>
      <c r="E759" t="s">
        <v>3194</v>
      </c>
      <c r="F759" t="s">
        <v>3228</v>
      </c>
      <c r="G759" t="s">
        <v>1081</v>
      </c>
      <c r="H759" s="28"/>
      <c r="J759">
        <v>72</v>
      </c>
      <c r="K759" t="s">
        <v>3098</v>
      </c>
      <c r="L759" t="s">
        <v>3218</v>
      </c>
      <c r="M759" t="s">
        <v>3202</v>
      </c>
      <c r="O759" t="s">
        <v>3124</v>
      </c>
      <c r="P759">
        <f t="shared" si="22"/>
        <v>45241</v>
      </c>
      <c r="Q759">
        <f>--(COUNTIF($A$2:A759,A759)=1)</f>
        <v>1</v>
      </c>
      <c r="R759" t="str">
        <f t="shared" si="23"/>
        <v/>
      </c>
    </row>
    <row r="760" spans="1:18">
      <c r="A760" t="s">
        <v>4737</v>
      </c>
      <c r="B760" t="s">
        <v>833</v>
      </c>
      <c r="C760" t="s">
        <v>3098</v>
      </c>
      <c r="D760" t="s">
        <v>3185</v>
      </c>
      <c r="E760" t="s">
        <v>3166</v>
      </c>
      <c r="F760" t="s">
        <v>3228</v>
      </c>
      <c r="G760" t="s">
        <v>2505</v>
      </c>
      <c r="H760" s="28"/>
      <c r="J760">
        <v>24</v>
      </c>
      <c r="K760" t="s">
        <v>3098</v>
      </c>
      <c r="L760" t="s">
        <v>3212</v>
      </c>
      <c r="M760" t="s">
        <v>3169</v>
      </c>
      <c r="O760" t="s">
        <v>3213</v>
      </c>
      <c r="P760">
        <f t="shared" si="22"/>
        <v>44774</v>
      </c>
      <c r="Q760">
        <f>--(COUNTIF($A$2:A760,A760)=1)</f>
        <v>1</v>
      </c>
      <c r="R760" t="str">
        <f t="shared" si="23"/>
        <v/>
      </c>
    </row>
    <row r="761" spans="1:18">
      <c r="A761" t="s">
        <v>4738</v>
      </c>
      <c r="B761" t="s">
        <v>3049</v>
      </c>
      <c r="C761" t="s">
        <v>4739</v>
      </c>
      <c r="D761" t="s">
        <v>3165</v>
      </c>
      <c r="E761" t="s">
        <v>3175</v>
      </c>
      <c r="F761" t="s">
        <v>3167</v>
      </c>
      <c r="G761" t="s">
        <v>747</v>
      </c>
      <c r="H761" s="28">
        <v>44832</v>
      </c>
      <c r="I761">
        <v>13.01</v>
      </c>
      <c r="J761">
        <v>8</v>
      </c>
      <c r="K761" t="s">
        <v>3123</v>
      </c>
      <c r="L761" t="s">
        <v>3181</v>
      </c>
      <c r="M761" t="s">
        <v>3177</v>
      </c>
      <c r="N761">
        <v>2.8</v>
      </c>
      <c r="O761" t="s">
        <v>3123</v>
      </c>
      <c r="P761">
        <f t="shared" si="22"/>
        <v>44832</v>
      </c>
      <c r="Q761">
        <f>--(COUNTIF($A$2:A761,A761)=1)</f>
        <v>1</v>
      </c>
      <c r="R761">
        <f t="shared" si="23"/>
        <v>13.01</v>
      </c>
    </row>
    <row r="762" spans="1:18">
      <c r="A762" t="s">
        <v>4740</v>
      </c>
      <c r="B762" t="s">
        <v>4741</v>
      </c>
      <c r="C762" t="s">
        <v>4742</v>
      </c>
      <c r="D762" t="s">
        <v>3185</v>
      </c>
      <c r="E762" t="s">
        <v>3175</v>
      </c>
      <c r="F762" t="s">
        <v>3167</v>
      </c>
      <c r="G762" t="s">
        <v>1586</v>
      </c>
      <c r="H762" s="28">
        <v>45471</v>
      </c>
      <c r="I762">
        <v>20.38</v>
      </c>
      <c r="J762">
        <v>8</v>
      </c>
      <c r="K762" t="s">
        <v>3123</v>
      </c>
      <c r="L762" t="s">
        <v>3302</v>
      </c>
      <c r="M762" t="s">
        <v>3169</v>
      </c>
      <c r="N762">
        <v>1.8</v>
      </c>
      <c r="O762" t="s">
        <v>3260</v>
      </c>
      <c r="P762">
        <f t="shared" si="22"/>
        <v>45471</v>
      </c>
      <c r="Q762">
        <f>--(COUNTIF($A$2:A762,A762)=1)</f>
        <v>1</v>
      </c>
      <c r="R762">
        <f t="shared" si="23"/>
        <v>20.38</v>
      </c>
    </row>
    <row r="763" spans="1:18">
      <c r="A763" t="s">
        <v>4743</v>
      </c>
      <c r="B763" t="s">
        <v>4165</v>
      </c>
      <c r="C763" t="s">
        <v>3098</v>
      </c>
      <c r="D763" t="s">
        <v>3196</v>
      </c>
      <c r="E763" t="s">
        <v>3166</v>
      </c>
      <c r="F763" t="s">
        <v>3167</v>
      </c>
      <c r="G763" t="s">
        <v>1067</v>
      </c>
      <c r="H763" s="28">
        <v>44708</v>
      </c>
      <c r="I763">
        <v>60.26</v>
      </c>
      <c r="J763">
        <v>24</v>
      </c>
      <c r="K763" t="s">
        <v>3123</v>
      </c>
      <c r="L763" t="s">
        <v>3216</v>
      </c>
      <c r="M763" t="s">
        <v>3177</v>
      </c>
      <c r="O763" t="s">
        <v>3260</v>
      </c>
      <c r="P763">
        <f t="shared" si="22"/>
        <v>44706</v>
      </c>
      <c r="Q763">
        <f>--(COUNTIF($A$2:A763,A763)=1)</f>
        <v>1</v>
      </c>
      <c r="R763">
        <f t="shared" si="23"/>
        <v>60.26</v>
      </c>
    </row>
    <row r="764" spans="1:18">
      <c r="A764" t="s">
        <v>4744</v>
      </c>
      <c r="B764" t="s">
        <v>4138</v>
      </c>
      <c r="C764" t="s">
        <v>3098</v>
      </c>
      <c r="D764" t="s">
        <v>3200</v>
      </c>
      <c r="E764" t="s">
        <v>3166</v>
      </c>
      <c r="F764" t="s">
        <v>3180</v>
      </c>
      <c r="G764" t="s">
        <v>1101</v>
      </c>
      <c r="H764" s="28"/>
      <c r="J764">
        <v>24</v>
      </c>
      <c r="K764" t="s">
        <v>3098</v>
      </c>
      <c r="L764" t="s">
        <v>3351</v>
      </c>
      <c r="M764" t="s">
        <v>3202</v>
      </c>
      <c r="O764" t="s">
        <v>3170</v>
      </c>
      <c r="P764">
        <f t="shared" si="22"/>
        <v>45013</v>
      </c>
      <c r="Q764">
        <f>--(COUNTIF($A$2:A764,A764)=1)</f>
        <v>1</v>
      </c>
      <c r="R764" t="str">
        <f t="shared" si="23"/>
        <v/>
      </c>
    </row>
    <row r="765" spans="1:18">
      <c r="A765" t="s">
        <v>4745</v>
      </c>
      <c r="B765" t="s">
        <v>2411</v>
      </c>
      <c r="C765" t="s">
        <v>4746</v>
      </c>
      <c r="D765" t="s">
        <v>3185</v>
      </c>
      <c r="E765" t="s">
        <v>3166</v>
      </c>
      <c r="F765" t="s">
        <v>3220</v>
      </c>
      <c r="G765" t="s">
        <v>4563</v>
      </c>
      <c r="H765" s="28">
        <v>45636</v>
      </c>
      <c r="I765">
        <v>27.14</v>
      </c>
      <c r="J765">
        <v>24</v>
      </c>
      <c r="K765" t="s">
        <v>3123</v>
      </c>
      <c r="L765" t="s">
        <v>3307</v>
      </c>
      <c r="M765" t="s">
        <v>3177</v>
      </c>
      <c r="N765">
        <v>4.0999999999999996</v>
      </c>
      <c r="O765" t="s">
        <v>3182</v>
      </c>
      <c r="P765">
        <f t="shared" si="22"/>
        <v>45635</v>
      </c>
      <c r="Q765">
        <f>--(COUNTIF($A$2:A765,A765)=1)</f>
        <v>1</v>
      </c>
      <c r="R765">
        <f t="shared" si="23"/>
        <v>27.14</v>
      </c>
    </row>
    <row r="766" spans="1:18">
      <c r="A766" t="s">
        <v>4747</v>
      </c>
      <c r="B766" t="s">
        <v>89</v>
      </c>
      <c r="C766" t="s">
        <v>4748</v>
      </c>
      <c r="D766" t="s">
        <v>3165</v>
      </c>
      <c r="E766" t="s">
        <v>3175</v>
      </c>
      <c r="F766" t="s">
        <v>3228</v>
      </c>
      <c r="G766" t="s">
        <v>500</v>
      </c>
      <c r="H766" s="28"/>
      <c r="J766">
        <v>8</v>
      </c>
      <c r="K766" t="s">
        <v>3098</v>
      </c>
      <c r="L766" t="s">
        <v>3168</v>
      </c>
      <c r="M766" t="s">
        <v>3177</v>
      </c>
      <c r="O766" t="s">
        <v>3170</v>
      </c>
      <c r="P766">
        <f t="shared" si="22"/>
        <v>45429</v>
      </c>
      <c r="Q766">
        <f>--(COUNTIF($A$2:A766,A766)=1)</f>
        <v>1</v>
      </c>
      <c r="R766" t="str">
        <f t="shared" si="23"/>
        <v/>
      </c>
    </row>
    <row r="767" spans="1:18">
      <c r="A767" t="s">
        <v>4749</v>
      </c>
      <c r="B767" t="s">
        <v>4750</v>
      </c>
      <c r="C767" t="s">
        <v>3098</v>
      </c>
      <c r="D767" t="s">
        <v>3240</v>
      </c>
      <c r="E767" t="s">
        <v>3280</v>
      </c>
      <c r="F767" t="s">
        <v>3167</v>
      </c>
      <c r="G767" t="s">
        <v>4751</v>
      </c>
      <c r="H767" s="28">
        <v>45715</v>
      </c>
      <c r="I767">
        <v>9.57</v>
      </c>
      <c r="J767">
        <v>4</v>
      </c>
      <c r="K767" t="s">
        <v>3123</v>
      </c>
      <c r="L767" t="s">
        <v>3206</v>
      </c>
      <c r="M767" t="s">
        <v>3202</v>
      </c>
      <c r="O767" t="s">
        <v>3178</v>
      </c>
      <c r="P767">
        <f t="shared" si="22"/>
        <v>45715</v>
      </c>
      <c r="Q767">
        <f>--(COUNTIF($A$2:A767,A767)=1)</f>
        <v>1</v>
      </c>
      <c r="R767">
        <f t="shared" si="23"/>
        <v>9.57</v>
      </c>
    </row>
    <row r="768" spans="1:18">
      <c r="A768" t="s">
        <v>4752</v>
      </c>
      <c r="B768" t="s">
        <v>4753</v>
      </c>
      <c r="C768" t="s">
        <v>3098</v>
      </c>
      <c r="D768" t="s">
        <v>3251</v>
      </c>
      <c r="E768" t="s">
        <v>3166</v>
      </c>
      <c r="F768" t="s">
        <v>3167</v>
      </c>
      <c r="G768" t="s">
        <v>4754</v>
      </c>
      <c r="H768" s="28">
        <v>45395</v>
      </c>
      <c r="I768">
        <v>13.72</v>
      </c>
      <c r="J768">
        <v>24</v>
      </c>
      <c r="K768" t="s">
        <v>3124</v>
      </c>
      <c r="L768" t="s">
        <v>3307</v>
      </c>
      <c r="M768" t="s">
        <v>3207</v>
      </c>
      <c r="O768" t="s">
        <v>3189</v>
      </c>
      <c r="P768">
        <f t="shared" si="22"/>
        <v>45395</v>
      </c>
      <c r="Q768">
        <f>--(COUNTIF($A$2:A768,A768)=1)</f>
        <v>1</v>
      </c>
      <c r="R768">
        <f t="shared" si="23"/>
        <v>13.72</v>
      </c>
    </row>
    <row r="769" spans="1:18">
      <c r="A769" t="s">
        <v>4755</v>
      </c>
      <c r="B769" t="s">
        <v>4756</v>
      </c>
      <c r="C769" t="s">
        <v>4757</v>
      </c>
      <c r="D769" t="s">
        <v>3196</v>
      </c>
      <c r="E769" t="s">
        <v>3166</v>
      </c>
      <c r="F769" t="s">
        <v>3167</v>
      </c>
      <c r="G769" t="s">
        <v>371</v>
      </c>
      <c r="H769" s="28">
        <v>45074</v>
      </c>
      <c r="I769">
        <v>27.54</v>
      </c>
      <c r="J769">
        <v>24</v>
      </c>
      <c r="K769" t="s">
        <v>3123</v>
      </c>
      <c r="L769" t="s">
        <v>3098</v>
      </c>
      <c r="M769" t="s">
        <v>3169</v>
      </c>
      <c r="O769" t="s">
        <v>3260</v>
      </c>
      <c r="P769">
        <f t="shared" si="22"/>
        <v>45073</v>
      </c>
      <c r="Q769">
        <f>--(COUNTIF($A$2:A769,A769)=1)</f>
        <v>1</v>
      </c>
      <c r="R769">
        <f t="shared" si="23"/>
        <v>27.54</v>
      </c>
    </row>
    <row r="770" spans="1:18">
      <c r="A770" t="s">
        <v>4758</v>
      </c>
      <c r="B770" t="s">
        <v>2525</v>
      </c>
      <c r="C770" t="s">
        <v>3098</v>
      </c>
      <c r="D770" t="s">
        <v>3237</v>
      </c>
      <c r="E770" t="s">
        <v>3175</v>
      </c>
      <c r="F770" t="s">
        <v>3167</v>
      </c>
      <c r="G770" t="s">
        <v>4759</v>
      </c>
      <c r="H770" s="28">
        <v>45666</v>
      </c>
      <c r="I770">
        <v>27.09</v>
      </c>
      <c r="J770">
        <v>8</v>
      </c>
      <c r="K770" t="s">
        <v>3123</v>
      </c>
      <c r="L770" t="s">
        <v>3229</v>
      </c>
      <c r="M770" t="s">
        <v>3202</v>
      </c>
      <c r="O770" t="s">
        <v>3182</v>
      </c>
      <c r="P770">
        <f t="shared" ref="P770:P833" si="24">IFERROR(DATEVALUE(G770),IFERROR(DATE(RIGHT(G770,4),MID(G770,4,2),LEFT(G770,2)),""))</f>
        <v>45665</v>
      </c>
      <c r="Q770">
        <f>--(COUNTIF($A$2:A770,A770)=1)</f>
        <v>1</v>
      </c>
      <c r="R770">
        <f t="shared" ref="R770:R833" si="25">IF(AND(Q770=1,I770&lt;&gt;"",ISNUMBER(I770),I770&gt;=0),I770,"")</f>
        <v>27.09</v>
      </c>
    </row>
    <row r="771" spans="1:18">
      <c r="A771" t="s">
        <v>4760</v>
      </c>
      <c r="B771" t="s">
        <v>308</v>
      </c>
      <c r="C771" t="s">
        <v>4761</v>
      </c>
      <c r="D771" t="s">
        <v>3165</v>
      </c>
      <c r="E771" t="s">
        <v>3166</v>
      </c>
      <c r="F771" t="s">
        <v>3167</v>
      </c>
      <c r="G771" t="s">
        <v>4179</v>
      </c>
      <c r="H771" s="28">
        <v>45550</v>
      </c>
      <c r="I771">
        <v>17.96</v>
      </c>
      <c r="J771">
        <v>24</v>
      </c>
      <c r="K771" t="s">
        <v>3124</v>
      </c>
      <c r="L771" t="s">
        <v>3268</v>
      </c>
      <c r="M771" t="s">
        <v>3177</v>
      </c>
      <c r="N771">
        <v>4.8</v>
      </c>
      <c r="O771" t="s">
        <v>3189</v>
      </c>
      <c r="P771">
        <f t="shared" si="24"/>
        <v>45550</v>
      </c>
      <c r="Q771">
        <f>--(COUNTIF($A$2:A771,A771)=1)</f>
        <v>1</v>
      </c>
      <c r="R771">
        <f t="shared" si="25"/>
        <v>17.96</v>
      </c>
    </row>
    <row r="772" spans="1:18">
      <c r="A772" t="s">
        <v>4762</v>
      </c>
      <c r="B772" t="s">
        <v>3365</v>
      </c>
      <c r="C772" t="s">
        <v>3098</v>
      </c>
      <c r="D772" t="s">
        <v>3237</v>
      </c>
      <c r="E772" t="s">
        <v>3166</v>
      </c>
      <c r="F772" t="s">
        <v>3167</v>
      </c>
      <c r="G772" t="s">
        <v>4763</v>
      </c>
      <c r="H772" s="28">
        <v>45467</v>
      </c>
      <c r="I772">
        <v>11.84</v>
      </c>
      <c r="J772">
        <v>24</v>
      </c>
      <c r="K772" t="s">
        <v>3124</v>
      </c>
      <c r="L772" t="s">
        <v>3209</v>
      </c>
      <c r="M772" t="s">
        <v>3207</v>
      </c>
      <c r="O772" t="s">
        <v>3189</v>
      </c>
      <c r="P772">
        <f t="shared" si="24"/>
        <v>45467</v>
      </c>
      <c r="Q772">
        <f>--(COUNTIF($A$2:A772,A772)=1)</f>
        <v>1</v>
      </c>
      <c r="R772">
        <f t="shared" si="25"/>
        <v>11.84</v>
      </c>
    </row>
    <row r="773" spans="1:18">
      <c r="A773" t="s">
        <v>4764</v>
      </c>
      <c r="B773" t="s">
        <v>663</v>
      </c>
      <c r="C773" t="s">
        <v>3098</v>
      </c>
      <c r="D773" t="s">
        <v>3196</v>
      </c>
      <c r="E773" t="s">
        <v>3166</v>
      </c>
      <c r="F773" t="s">
        <v>3220</v>
      </c>
      <c r="G773" t="s">
        <v>932</v>
      </c>
      <c r="H773" s="28">
        <v>45124</v>
      </c>
      <c r="I773">
        <v>9.14</v>
      </c>
      <c r="J773">
        <v>24</v>
      </c>
      <c r="K773" t="s">
        <v>3124</v>
      </c>
      <c r="L773" t="s">
        <v>3265</v>
      </c>
      <c r="M773" t="s">
        <v>3202</v>
      </c>
      <c r="N773">
        <v>2.7</v>
      </c>
      <c r="O773" t="s">
        <v>3182</v>
      </c>
      <c r="P773">
        <f t="shared" si="24"/>
        <v>45124</v>
      </c>
      <c r="Q773">
        <f>--(COUNTIF($A$2:A773,A773)=1)</f>
        <v>1</v>
      </c>
      <c r="R773">
        <f t="shared" si="25"/>
        <v>9.14</v>
      </c>
    </row>
    <row r="774" spans="1:18">
      <c r="A774" t="s">
        <v>4765</v>
      </c>
      <c r="B774" t="s">
        <v>2042</v>
      </c>
      <c r="C774" t="s">
        <v>4766</v>
      </c>
      <c r="D774" t="s">
        <v>3227</v>
      </c>
      <c r="E774" t="s">
        <v>3175</v>
      </c>
      <c r="F774" t="s">
        <v>3167</v>
      </c>
      <c r="G774" t="s">
        <v>2874</v>
      </c>
      <c r="H774" s="28"/>
      <c r="J774">
        <v>8</v>
      </c>
      <c r="K774" t="s">
        <v>3098</v>
      </c>
      <c r="L774" t="s">
        <v>3302</v>
      </c>
      <c r="M774" t="s">
        <v>3202</v>
      </c>
      <c r="O774" t="s">
        <v>3182</v>
      </c>
      <c r="P774">
        <f t="shared" si="24"/>
        <v>44688</v>
      </c>
      <c r="Q774">
        <f>--(COUNTIF($A$2:A774,A774)=1)</f>
        <v>1</v>
      </c>
      <c r="R774" t="str">
        <f t="shared" si="25"/>
        <v/>
      </c>
    </row>
    <row r="775" spans="1:18">
      <c r="A775" t="s">
        <v>4767</v>
      </c>
      <c r="B775" t="s">
        <v>1218</v>
      </c>
      <c r="C775" t="s">
        <v>3098</v>
      </c>
      <c r="D775" t="s">
        <v>3251</v>
      </c>
      <c r="E775" t="s">
        <v>3166</v>
      </c>
      <c r="F775" t="s">
        <v>3167</v>
      </c>
      <c r="G775" t="s">
        <v>1299</v>
      </c>
      <c r="H775" s="28">
        <v>45027</v>
      </c>
      <c r="I775">
        <v>79.8</v>
      </c>
      <c r="J775">
        <v>24</v>
      </c>
      <c r="K775" t="s">
        <v>3123</v>
      </c>
      <c r="L775" t="s">
        <v>3181</v>
      </c>
      <c r="M775" t="s">
        <v>3207</v>
      </c>
      <c r="N775">
        <v>3.9</v>
      </c>
      <c r="O775" t="s">
        <v>3213</v>
      </c>
      <c r="P775">
        <f t="shared" si="24"/>
        <v>45024</v>
      </c>
      <c r="Q775">
        <f>--(COUNTIF($A$2:A775,A775)=1)</f>
        <v>1</v>
      </c>
      <c r="R775">
        <f t="shared" si="25"/>
        <v>79.8</v>
      </c>
    </row>
    <row r="776" spans="1:18">
      <c r="A776" t="s">
        <v>4768</v>
      </c>
      <c r="B776" t="s">
        <v>359</v>
      </c>
      <c r="C776" t="s">
        <v>4769</v>
      </c>
      <c r="D776" t="s">
        <v>3237</v>
      </c>
      <c r="E776" t="s">
        <v>3166</v>
      </c>
      <c r="F776" t="s">
        <v>3167</v>
      </c>
      <c r="G776" t="s">
        <v>4770</v>
      </c>
      <c r="H776" s="28">
        <v>45321</v>
      </c>
      <c r="I776">
        <v>81.92</v>
      </c>
      <c r="J776">
        <v>24</v>
      </c>
      <c r="K776" t="s">
        <v>3123</v>
      </c>
      <c r="L776" t="s">
        <v>3354</v>
      </c>
      <c r="M776" t="s">
        <v>3169</v>
      </c>
      <c r="O776" t="s">
        <v>3178</v>
      </c>
      <c r="P776">
        <f t="shared" si="24"/>
        <v>45318</v>
      </c>
      <c r="Q776">
        <f>--(COUNTIF($A$2:A776,A776)=1)</f>
        <v>1</v>
      </c>
      <c r="R776">
        <f t="shared" si="25"/>
        <v>81.92</v>
      </c>
    </row>
    <row r="777" spans="1:18">
      <c r="A777" t="s">
        <v>4771</v>
      </c>
      <c r="B777" t="s">
        <v>837</v>
      </c>
      <c r="C777" t="s">
        <v>4772</v>
      </c>
      <c r="D777" t="s">
        <v>3227</v>
      </c>
      <c r="E777" t="s">
        <v>3166</v>
      </c>
      <c r="F777" t="s">
        <v>3220</v>
      </c>
      <c r="G777" t="s">
        <v>4567</v>
      </c>
      <c r="H777" s="28">
        <v>45669</v>
      </c>
      <c r="I777">
        <v>1.27</v>
      </c>
      <c r="J777">
        <v>24</v>
      </c>
      <c r="K777" t="s">
        <v>3124</v>
      </c>
      <c r="L777" t="s">
        <v>3351</v>
      </c>
      <c r="M777" t="s">
        <v>3169</v>
      </c>
      <c r="N777">
        <v>4.9000000000000004</v>
      </c>
      <c r="O777" t="s">
        <v>3182</v>
      </c>
      <c r="P777">
        <f t="shared" si="24"/>
        <v>45669</v>
      </c>
      <c r="Q777">
        <f>--(COUNTIF($A$2:A777,A777)=1)</f>
        <v>1</v>
      </c>
      <c r="R777">
        <f t="shared" si="25"/>
        <v>1.27</v>
      </c>
    </row>
    <row r="778" spans="1:18">
      <c r="A778" t="s">
        <v>4773</v>
      </c>
      <c r="B778" t="s">
        <v>1966</v>
      </c>
      <c r="C778" t="s">
        <v>3098</v>
      </c>
      <c r="D778" t="s">
        <v>3196</v>
      </c>
      <c r="E778" t="s">
        <v>3166</v>
      </c>
      <c r="F778" t="s">
        <v>3167</v>
      </c>
      <c r="G778" t="s">
        <v>1737</v>
      </c>
      <c r="H778" s="28">
        <v>45288</v>
      </c>
      <c r="I778">
        <v>17.39</v>
      </c>
      <c r="J778">
        <v>24</v>
      </c>
      <c r="K778" t="s">
        <v>3124</v>
      </c>
      <c r="L778" t="s">
        <v>3229</v>
      </c>
      <c r="M778" t="s">
        <v>3202</v>
      </c>
      <c r="O778" t="s">
        <v>3170</v>
      </c>
      <c r="P778">
        <f t="shared" si="24"/>
        <v>45288</v>
      </c>
      <c r="Q778">
        <f>--(COUNTIF($A$2:A778,A778)=1)</f>
        <v>1</v>
      </c>
      <c r="R778">
        <f t="shared" si="25"/>
        <v>17.39</v>
      </c>
    </row>
    <row r="779" spans="1:18">
      <c r="A779" t="s">
        <v>4774</v>
      </c>
      <c r="B779" t="s">
        <v>4111</v>
      </c>
      <c r="C779" t="s">
        <v>3098</v>
      </c>
      <c r="D779" t="s">
        <v>3200</v>
      </c>
      <c r="E779" t="s">
        <v>3175</v>
      </c>
      <c r="F779" t="s">
        <v>3180</v>
      </c>
      <c r="G779" t="s">
        <v>4775</v>
      </c>
      <c r="H779" s="28"/>
      <c r="J779">
        <v>8</v>
      </c>
      <c r="K779" t="s">
        <v>3098</v>
      </c>
      <c r="L779" t="s">
        <v>3281</v>
      </c>
      <c r="M779" t="s">
        <v>3177</v>
      </c>
      <c r="O779" t="s">
        <v>3178</v>
      </c>
      <c r="P779">
        <f t="shared" si="24"/>
        <v>45579</v>
      </c>
      <c r="Q779">
        <f>--(COUNTIF($A$2:A779,A779)=1)</f>
        <v>1</v>
      </c>
      <c r="R779" t="str">
        <f t="shared" si="25"/>
        <v/>
      </c>
    </row>
    <row r="780" spans="1:18">
      <c r="A780" t="s">
        <v>4776</v>
      </c>
      <c r="B780" t="s">
        <v>2245</v>
      </c>
      <c r="C780" t="s">
        <v>3098</v>
      </c>
      <c r="D780" t="s">
        <v>3196</v>
      </c>
      <c r="E780" t="s">
        <v>3194</v>
      </c>
      <c r="F780" t="s">
        <v>3220</v>
      </c>
      <c r="G780" t="s">
        <v>2240</v>
      </c>
      <c r="H780" s="28">
        <v>44624</v>
      </c>
      <c r="I780">
        <v>113.67</v>
      </c>
      <c r="J780">
        <v>72</v>
      </c>
      <c r="K780" t="s">
        <v>3123</v>
      </c>
      <c r="L780" t="s">
        <v>3318</v>
      </c>
      <c r="M780" t="s">
        <v>3202</v>
      </c>
      <c r="N780">
        <v>2.1</v>
      </c>
      <c r="O780" t="s">
        <v>3178</v>
      </c>
      <c r="P780">
        <f t="shared" si="24"/>
        <v>44620</v>
      </c>
      <c r="Q780">
        <f>--(COUNTIF($A$2:A780,A780)=1)</f>
        <v>1</v>
      </c>
      <c r="R780">
        <f t="shared" si="25"/>
        <v>113.67</v>
      </c>
    </row>
    <row r="781" spans="1:18">
      <c r="A781" t="s">
        <v>4777</v>
      </c>
      <c r="B781" t="s">
        <v>2194</v>
      </c>
      <c r="C781" t="s">
        <v>3098</v>
      </c>
      <c r="D781" t="s">
        <v>3196</v>
      </c>
      <c r="E781" t="s">
        <v>3166</v>
      </c>
      <c r="F781" t="s">
        <v>3180</v>
      </c>
      <c r="G781" t="s">
        <v>294</v>
      </c>
      <c r="H781" s="28"/>
      <c r="J781">
        <v>24</v>
      </c>
      <c r="K781" t="s">
        <v>3098</v>
      </c>
      <c r="L781" t="s">
        <v>3181</v>
      </c>
      <c r="M781" t="s">
        <v>3188</v>
      </c>
      <c r="O781" t="s">
        <v>3260</v>
      </c>
      <c r="P781">
        <f t="shared" si="24"/>
        <v>45129</v>
      </c>
      <c r="Q781">
        <f>--(COUNTIF($A$2:A781,A781)=1)</f>
        <v>1</v>
      </c>
      <c r="R781" t="str">
        <f t="shared" si="25"/>
        <v/>
      </c>
    </row>
    <row r="782" spans="1:18">
      <c r="A782" t="s">
        <v>4778</v>
      </c>
      <c r="B782" t="s">
        <v>985</v>
      </c>
      <c r="C782" t="s">
        <v>4779</v>
      </c>
      <c r="D782" t="s">
        <v>3227</v>
      </c>
      <c r="E782" t="s">
        <v>3194</v>
      </c>
      <c r="F782" t="s">
        <v>3167</v>
      </c>
      <c r="G782" t="s">
        <v>1566</v>
      </c>
      <c r="H782" s="28">
        <v>44674</v>
      </c>
      <c r="I782">
        <v>110.12</v>
      </c>
      <c r="J782">
        <v>72</v>
      </c>
      <c r="K782" t="s">
        <v>3123</v>
      </c>
      <c r="L782" t="s">
        <v>3398</v>
      </c>
      <c r="M782" t="s">
        <v>3188</v>
      </c>
      <c r="N782">
        <v>4.5</v>
      </c>
      <c r="O782" t="s">
        <v>3123</v>
      </c>
      <c r="P782">
        <f t="shared" si="24"/>
        <v>44670</v>
      </c>
      <c r="Q782">
        <f>--(COUNTIF($A$2:A782,A782)=1)</f>
        <v>1</v>
      </c>
      <c r="R782">
        <f t="shared" si="25"/>
        <v>110.12</v>
      </c>
    </row>
    <row r="783" spans="1:18">
      <c r="A783" t="s">
        <v>4780</v>
      </c>
      <c r="B783" t="s">
        <v>3812</v>
      </c>
      <c r="C783" t="s">
        <v>4781</v>
      </c>
      <c r="D783" t="s">
        <v>3227</v>
      </c>
      <c r="E783" t="s">
        <v>3194</v>
      </c>
      <c r="F783" t="s">
        <v>3220</v>
      </c>
      <c r="G783" t="s">
        <v>2043</v>
      </c>
      <c r="H783" s="28">
        <v>44968</v>
      </c>
      <c r="I783">
        <v>42.15</v>
      </c>
      <c r="J783">
        <v>72</v>
      </c>
      <c r="K783" t="s">
        <v>3124</v>
      </c>
      <c r="L783" t="s">
        <v>3281</v>
      </c>
      <c r="M783" t="s">
        <v>3169</v>
      </c>
      <c r="N783">
        <v>1.9</v>
      </c>
      <c r="O783" t="s">
        <v>3189</v>
      </c>
      <c r="P783">
        <f t="shared" si="24"/>
        <v>44967</v>
      </c>
      <c r="Q783">
        <f>--(COUNTIF($A$2:A783,A783)=1)</f>
        <v>1</v>
      </c>
      <c r="R783">
        <f t="shared" si="25"/>
        <v>42.15</v>
      </c>
    </row>
    <row r="784" spans="1:18">
      <c r="A784" t="s">
        <v>4782</v>
      </c>
      <c r="B784" t="s">
        <v>2296</v>
      </c>
      <c r="C784" t="s">
        <v>3098</v>
      </c>
      <c r="D784" t="s">
        <v>3185</v>
      </c>
      <c r="E784" t="s">
        <v>3166</v>
      </c>
      <c r="F784" t="s">
        <v>3167</v>
      </c>
      <c r="G784" t="s">
        <v>1962</v>
      </c>
      <c r="H784" s="28">
        <v>45263</v>
      </c>
      <c r="I784">
        <v>8.51</v>
      </c>
      <c r="J784">
        <v>24</v>
      </c>
      <c r="K784" t="s">
        <v>3124</v>
      </c>
      <c r="L784" t="s">
        <v>3268</v>
      </c>
      <c r="M784" t="s">
        <v>3202</v>
      </c>
      <c r="N784">
        <v>1.3</v>
      </c>
      <c r="O784" t="s">
        <v>3213</v>
      </c>
      <c r="P784">
        <f t="shared" si="24"/>
        <v>45263</v>
      </c>
      <c r="Q784">
        <f>--(COUNTIF($A$2:A784,A784)=1)</f>
        <v>1</v>
      </c>
      <c r="R784">
        <f t="shared" si="25"/>
        <v>8.51</v>
      </c>
    </row>
    <row r="785" spans="1:18">
      <c r="A785" t="s">
        <v>4783</v>
      </c>
      <c r="B785" t="s">
        <v>4784</v>
      </c>
      <c r="C785" t="s">
        <v>3098</v>
      </c>
      <c r="D785" t="s">
        <v>3196</v>
      </c>
      <c r="E785" t="s">
        <v>3166</v>
      </c>
      <c r="F785" t="s">
        <v>3167</v>
      </c>
      <c r="G785" t="s">
        <v>1416</v>
      </c>
      <c r="H785" s="28"/>
      <c r="J785">
        <v>24</v>
      </c>
      <c r="K785" t="s">
        <v>3098</v>
      </c>
      <c r="L785" t="s">
        <v>3098</v>
      </c>
      <c r="M785" t="s">
        <v>3207</v>
      </c>
      <c r="O785" t="s">
        <v>3182</v>
      </c>
      <c r="P785">
        <f t="shared" si="24"/>
        <v>44914</v>
      </c>
      <c r="Q785">
        <f>--(COUNTIF($A$2:A785,A785)=1)</f>
        <v>1</v>
      </c>
      <c r="R785" t="str">
        <f t="shared" si="25"/>
        <v/>
      </c>
    </row>
    <row r="786" spans="1:18">
      <c r="A786" t="s">
        <v>4785</v>
      </c>
      <c r="B786" t="s">
        <v>4786</v>
      </c>
      <c r="C786" t="s">
        <v>3098</v>
      </c>
      <c r="D786" t="s">
        <v>3185</v>
      </c>
      <c r="E786" t="s">
        <v>3175</v>
      </c>
      <c r="F786" t="s">
        <v>3167</v>
      </c>
      <c r="G786" t="s">
        <v>4787</v>
      </c>
      <c r="H786" s="28">
        <v>45598</v>
      </c>
      <c r="I786">
        <v>12.18</v>
      </c>
      <c r="J786">
        <v>8</v>
      </c>
      <c r="K786" t="s">
        <v>3123</v>
      </c>
      <c r="L786" t="s">
        <v>3216</v>
      </c>
      <c r="M786" t="s">
        <v>3177</v>
      </c>
      <c r="N786">
        <v>4.4000000000000004</v>
      </c>
      <c r="O786" t="s">
        <v>3170</v>
      </c>
      <c r="P786">
        <f t="shared" si="24"/>
        <v>45598</v>
      </c>
      <c r="Q786">
        <f>--(COUNTIF($A$2:A786,A786)=1)</f>
        <v>1</v>
      </c>
      <c r="R786">
        <f t="shared" si="25"/>
        <v>12.18</v>
      </c>
    </row>
    <row r="787" spans="1:18">
      <c r="A787" t="s">
        <v>4788</v>
      </c>
      <c r="B787" t="s">
        <v>4789</v>
      </c>
      <c r="C787" t="s">
        <v>4790</v>
      </c>
      <c r="D787" t="s">
        <v>3185</v>
      </c>
      <c r="E787" t="s">
        <v>3194</v>
      </c>
      <c r="F787" t="s">
        <v>3167</v>
      </c>
      <c r="G787" t="s">
        <v>1058</v>
      </c>
      <c r="H787" s="28">
        <v>45495</v>
      </c>
      <c r="I787">
        <v>58.14</v>
      </c>
      <c r="J787">
        <v>72</v>
      </c>
      <c r="K787" t="s">
        <v>3124</v>
      </c>
      <c r="L787" t="s">
        <v>3098</v>
      </c>
      <c r="M787" t="s">
        <v>3202</v>
      </c>
      <c r="N787">
        <v>1.9</v>
      </c>
      <c r="O787" t="s">
        <v>3123</v>
      </c>
      <c r="P787">
        <f t="shared" si="24"/>
        <v>45493</v>
      </c>
      <c r="Q787">
        <f>--(COUNTIF($A$2:A787,A787)=1)</f>
        <v>1</v>
      </c>
      <c r="R787">
        <f t="shared" si="25"/>
        <v>58.14</v>
      </c>
    </row>
    <row r="788" spans="1:18">
      <c r="A788" t="s">
        <v>4791</v>
      </c>
      <c r="B788" t="s">
        <v>147</v>
      </c>
      <c r="C788" t="s">
        <v>4792</v>
      </c>
      <c r="D788" t="s">
        <v>3196</v>
      </c>
      <c r="E788" t="s">
        <v>3175</v>
      </c>
      <c r="F788" t="s">
        <v>3220</v>
      </c>
      <c r="G788" t="s">
        <v>2486</v>
      </c>
      <c r="H788" s="28">
        <v>44801</v>
      </c>
      <c r="I788">
        <v>21.45</v>
      </c>
      <c r="J788">
        <v>8</v>
      </c>
      <c r="K788" t="s">
        <v>3123</v>
      </c>
      <c r="L788" t="s">
        <v>3281</v>
      </c>
      <c r="M788" t="s">
        <v>3207</v>
      </c>
      <c r="N788">
        <v>1.1000000000000001</v>
      </c>
      <c r="O788" t="s">
        <v>3178</v>
      </c>
      <c r="P788">
        <f t="shared" si="24"/>
        <v>44801</v>
      </c>
      <c r="Q788">
        <f>--(COUNTIF($A$2:A788,A788)=1)</f>
        <v>1</v>
      </c>
      <c r="R788">
        <f t="shared" si="25"/>
        <v>21.45</v>
      </c>
    </row>
    <row r="789" spans="1:18">
      <c r="A789" t="s">
        <v>4793</v>
      </c>
      <c r="B789" t="s">
        <v>4794</v>
      </c>
      <c r="C789" t="s">
        <v>4795</v>
      </c>
      <c r="D789" t="s">
        <v>3240</v>
      </c>
      <c r="E789" t="s">
        <v>3166</v>
      </c>
      <c r="F789" t="s">
        <v>3180</v>
      </c>
      <c r="G789" t="s">
        <v>2192</v>
      </c>
      <c r="H789" s="28"/>
      <c r="J789">
        <v>24</v>
      </c>
      <c r="K789" t="s">
        <v>3098</v>
      </c>
      <c r="L789" t="s">
        <v>3244</v>
      </c>
      <c r="M789" t="s">
        <v>3177</v>
      </c>
      <c r="O789" t="s">
        <v>3260</v>
      </c>
      <c r="P789">
        <f t="shared" si="24"/>
        <v>44950</v>
      </c>
      <c r="Q789">
        <f>--(COUNTIF($A$2:A789,A789)=1)</f>
        <v>1</v>
      </c>
      <c r="R789" t="str">
        <f t="shared" si="25"/>
        <v/>
      </c>
    </row>
    <row r="790" spans="1:18">
      <c r="A790" t="s">
        <v>4796</v>
      </c>
      <c r="B790" t="s">
        <v>3471</v>
      </c>
      <c r="C790" t="s">
        <v>4797</v>
      </c>
      <c r="D790" t="s">
        <v>3240</v>
      </c>
      <c r="E790" t="s">
        <v>3166</v>
      </c>
      <c r="F790" t="s">
        <v>3180</v>
      </c>
      <c r="G790" t="s">
        <v>4798</v>
      </c>
      <c r="H790" s="28"/>
      <c r="J790">
        <v>24</v>
      </c>
      <c r="K790" t="s">
        <v>3098</v>
      </c>
      <c r="L790" t="s">
        <v>3271</v>
      </c>
      <c r="M790" t="s">
        <v>3169</v>
      </c>
      <c r="O790" t="s">
        <v>3213</v>
      </c>
      <c r="P790">
        <f t="shared" si="24"/>
        <v>44593</v>
      </c>
      <c r="Q790">
        <f>--(COUNTIF($A$2:A790,A790)=1)</f>
        <v>1</v>
      </c>
      <c r="R790" t="str">
        <f t="shared" si="25"/>
        <v/>
      </c>
    </row>
    <row r="791" spans="1:18">
      <c r="A791" t="s">
        <v>4799</v>
      </c>
      <c r="B791" t="s">
        <v>4800</v>
      </c>
      <c r="C791" t="s">
        <v>4801</v>
      </c>
      <c r="D791" t="s">
        <v>3237</v>
      </c>
      <c r="E791" t="s">
        <v>3194</v>
      </c>
      <c r="F791" t="s">
        <v>3220</v>
      </c>
      <c r="G791" t="s">
        <v>270</v>
      </c>
      <c r="H791" s="28">
        <v>44803</v>
      </c>
      <c r="I791">
        <v>214.8</v>
      </c>
      <c r="J791">
        <v>72</v>
      </c>
      <c r="K791" t="s">
        <v>3123</v>
      </c>
      <c r="L791" t="s">
        <v>3216</v>
      </c>
      <c r="M791" t="s">
        <v>3169</v>
      </c>
      <c r="O791" t="s">
        <v>3189</v>
      </c>
      <c r="P791">
        <f t="shared" si="24"/>
        <v>44795</v>
      </c>
      <c r="Q791">
        <f>--(COUNTIF($A$2:A791,A791)=1)</f>
        <v>1</v>
      </c>
      <c r="R791">
        <f t="shared" si="25"/>
        <v>214.8</v>
      </c>
    </row>
    <row r="792" spans="1:18">
      <c r="A792" t="s">
        <v>4802</v>
      </c>
      <c r="B792" t="s">
        <v>4803</v>
      </c>
      <c r="C792" t="s">
        <v>4804</v>
      </c>
      <c r="D792" t="s">
        <v>3200</v>
      </c>
      <c r="E792" t="s">
        <v>3166</v>
      </c>
      <c r="F792" t="s">
        <v>3167</v>
      </c>
      <c r="G792" t="s">
        <v>1438</v>
      </c>
      <c r="H792" s="28">
        <v>45137</v>
      </c>
      <c r="I792">
        <v>76.459999999999994</v>
      </c>
      <c r="J792">
        <v>24</v>
      </c>
      <c r="K792" t="s">
        <v>3123</v>
      </c>
      <c r="L792" t="s">
        <v>3244</v>
      </c>
      <c r="M792" t="s">
        <v>3188</v>
      </c>
      <c r="O792" t="s">
        <v>3182</v>
      </c>
      <c r="P792">
        <f t="shared" si="24"/>
        <v>45134</v>
      </c>
      <c r="Q792">
        <f>--(COUNTIF($A$2:A792,A792)=1)</f>
        <v>1</v>
      </c>
      <c r="R792">
        <f t="shared" si="25"/>
        <v>76.459999999999994</v>
      </c>
    </row>
    <row r="793" spans="1:18">
      <c r="A793" t="s">
        <v>4805</v>
      </c>
      <c r="B793" t="s">
        <v>4806</v>
      </c>
      <c r="C793" t="s">
        <v>3098</v>
      </c>
      <c r="D793" t="s">
        <v>3240</v>
      </c>
      <c r="E793" t="s">
        <v>3194</v>
      </c>
      <c r="F793" t="s">
        <v>3180</v>
      </c>
      <c r="G793" t="s">
        <v>319</v>
      </c>
      <c r="H793" s="28"/>
      <c r="J793">
        <v>72</v>
      </c>
      <c r="K793" t="s">
        <v>3098</v>
      </c>
      <c r="L793" t="s">
        <v>3098</v>
      </c>
      <c r="M793" t="s">
        <v>3207</v>
      </c>
      <c r="O793" t="s">
        <v>3182</v>
      </c>
      <c r="P793">
        <f t="shared" si="24"/>
        <v>44664</v>
      </c>
      <c r="Q793">
        <f>--(COUNTIF($A$2:A793,A793)=1)</f>
        <v>1</v>
      </c>
      <c r="R793" t="str">
        <f t="shared" si="25"/>
        <v/>
      </c>
    </row>
    <row r="794" spans="1:18">
      <c r="A794" t="s">
        <v>4807</v>
      </c>
      <c r="B794" t="s">
        <v>1041</v>
      </c>
      <c r="C794" t="s">
        <v>3098</v>
      </c>
      <c r="D794" t="s">
        <v>3251</v>
      </c>
      <c r="E794" t="s">
        <v>3166</v>
      </c>
      <c r="F794" t="s">
        <v>3167</v>
      </c>
      <c r="G794" t="s">
        <v>3573</v>
      </c>
      <c r="H794" s="28">
        <v>45229</v>
      </c>
      <c r="I794">
        <v>60.86</v>
      </c>
      <c r="J794">
        <v>24</v>
      </c>
      <c r="K794" t="s">
        <v>3123</v>
      </c>
      <c r="L794" t="s">
        <v>3176</v>
      </c>
      <c r="M794" t="s">
        <v>3188</v>
      </c>
      <c r="O794" t="s">
        <v>3178</v>
      </c>
      <c r="P794">
        <f t="shared" si="24"/>
        <v>45227</v>
      </c>
      <c r="Q794">
        <f>--(COUNTIF($A$2:A794,A794)=1)</f>
        <v>1</v>
      </c>
      <c r="R794">
        <f t="shared" si="25"/>
        <v>60.86</v>
      </c>
    </row>
    <row r="795" spans="1:18">
      <c r="A795" t="s">
        <v>4808</v>
      </c>
      <c r="B795" t="s">
        <v>2490</v>
      </c>
      <c r="C795" t="s">
        <v>3098</v>
      </c>
      <c r="D795" t="s">
        <v>3165</v>
      </c>
      <c r="E795" t="s">
        <v>3194</v>
      </c>
      <c r="F795" t="s">
        <v>3167</v>
      </c>
      <c r="G795" t="s">
        <v>3565</v>
      </c>
      <c r="H795" s="28">
        <v>44685</v>
      </c>
      <c r="I795">
        <v>2.58</v>
      </c>
      <c r="J795">
        <v>72</v>
      </c>
      <c r="K795" t="s">
        <v>3124</v>
      </c>
      <c r="L795" t="s">
        <v>3225</v>
      </c>
      <c r="M795" t="s">
        <v>3202</v>
      </c>
      <c r="N795">
        <v>3.1</v>
      </c>
      <c r="O795" t="s">
        <v>3260</v>
      </c>
      <c r="P795">
        <f t="shared" si="24"/>
        <v>44685</v>
      </c>
      <c r="Q795">
        <f>--(COUNTIF($A$2:A795,A795)=1)</f>
        <v>1</v>
      </c>
      <c r="R795">
        <f t="shared" si="25"/>
        <v>2.58</v>
      </c>
    </row>
    <row r="796" spans="1:18">
      <c r="A796" t="s">
        <v>4809</v>
      </c>
      <c r="B796" t="s">
        <v>3784</v>
      </c>
      <c r="C796" t="s">
        <v>4810</v>
      </c>
      <c r="D796" t="s">
        <v>3196</v>
      </c>
      <c r="E796" t="s">
        <v>3194</v>
      </c>
      <c r="F796" t="s">
        <v>3167</v>
      </c>
      <c r="G796" t="s">
        <v>687</v>
      </c>
      <c r="H796" s="28">
        <v>45108</v>
      </c>
      <c r="I796">
        <v>224.33</v>
      </c>
      <c r="J796">
        <v>72</v>
      </c>
      <c r="K796" t="s">
        <v>3123</v>
      </c>
      <c r="L796" t="s">
        <v>3212</v>
      </c>
      <c r="M796" t="s">
        <v>3202</v>
      </c>
      <c r="O796" t="s">
        <v>3123</v>
      </c>
      <c r="P796">
        <f t="shared" si="24"/>
        <v>45099</v>
      </c>
      <c r="Q796">
        <f>--(COUNTIF($A$2:A796,A796)=1)</f>
        <v>1</v>
      </c>
      <c r="R796">
        <f t="shared" si="25"/>
        <v>224.33</v>
      </c>
    </row>
    <row r="797" spans="1:18">
      <c r="A797" t="s">
        <v>4811</v>
      </c>
      <c r="B797" t="s">
        <v>2804</v>
      </c>
      <c r="C797" t="s">
        <v>3098</v>
      </c>
      <c r="D797" t="s">
        <v>3185</v>
      </c>
      <c r="E797" t="s">
        <v>3175</v>
      </c>
      <c r="F797" t="s">
        <v>3180</v>
      </c>
      <c r="G797" t="s">
        <v>353</v>
      </c>
      <c r="H797" s="28"/>
      <c r="J797">
        <v>8</v>
      </c>
      <c r="K797" t="s">
        <v>3098</v>
      </c>
      <c r="L797" t="s">
        <v>3265</v>
      </c>
      <c r="M797" t="s">
        <v>3169</v>
      </c>
      <c r="O797" t="s">
        <v>3189</v>
      </c>
      <c r="P797">
        <f t="shared" si="24"/>
        <v>45272</v>
      </c>
      <c r="Q797">
        <f>--(COUNTIF($A$2:A797,A797)=1)</f>
        <v>1</v>
      </c>
      <c r="R797" t="str">
        <f t="shared" si="25"/>
        <v/>
      </c>
    </row>
    <row r="798" spans="1:18">
      <c r="A798" t="s">
        <v>4812</v>
      </c>
      <c r="B798" t="s">
        <v>3643</v>
      </c>
      <c r="C798" t="s">
        <v>3098</v>
      </c>
      <c r="D798" t="s">
        <v>3251</v>
      </c>
      <c r="E798" t="s">
        <v>3194</v>
      </c>
      <c r="F798" t="s">
        <v>3228</v>
      </c>
      <c r="G798" t="s">
        <v>3495</v>
      </c>
      <c r="H798" s="28"/>
      <c r="J798">
        <v>72</v>
      </c>
      <c r="K798" t="s">
        <v>3098</v>
      </c>
      <c r="L798" t="s">
        <v>3265</v>
      </c>
      <c r="M798" t="s">
        <v>3188</v>
      </c>
      <c r="O798" t="s">
        <v>3170</v>
      </c>
      <c r="P798">
        <f t="shared" si="24"/>
        <v>44826</v>
      </c>
      <c r="Q798">
        <f>--(COUNTIF($A$2:A798,A798)=1)</f>
        <v>1</v>
      </c>
      <c r="R798" t="str">
        <f t="shared" si="25"/>
        <v/>
      </c>
    </row>
    <row r="799" spans="1:18">
      <c r="A799" t="s">
        <v>4813</v>
      </c>
      <c r="B799" t="s">
        <v>1914</v>
      </c>
      <c r="C799" t="s">
        <v>3098</v>
      </c>
      <c r="D799" t="s">
        <v>3200</v>
      </c>
      <c r="E799" t="s">
        <v>3175</v>
      </c>
      <c r="F799" t="s">
        <v>3180</v>
      </c>
      <c r="G799" t="s">
        <v>4814</v>
      </c>
      <c r="H799" s="28"/>
      <c r="J799">
        <v>8</v>
      </c>
      <c r="K799" t="s">
        <v>3098</v>
      </c>
      <c r="L799" t="s">
        <v>3268</v>
      </c>
      <c r="M799" t="s">
        <v>3207</v>
      </c>
      <c r="O799" t="s">
        <v>3178</v>
      </c>
      <c r="P799">
        <f t="shared" si="24"/>
        <v>44743</v>
      </c>
      <c r="Q799">
        <f>--(COUNTIF($A$2:A799,A799)=1)</f>
        <v>1</v>
      </c>
      <c r="R799" t="str">
        <f t="shared" si="25"/>
        <v/>
      </c>
    </row>
    <row r="800" spans="1:18">
      <c r="A800" t="s">
        <v>4815</v>
      </c>
      <c r="B800" t="s">
        <v>4248</v>
      </c>
      <c r="C800" t="s">
        <v>4816</v>
      </c>
      <c r="D800" t="s">
        <v>3227</v>
      </c>
      <c r="E800" t="s">
        <v>3166</v>
      </c>
      <c r="F800" t="s">
        <v>3167</v>
      </c>
      <c r="G800" t="s">
        <v>229</v>
      </c>
      <c r="H800" s="28"/>
      <c r="J800">
        <v>24</v>
      </c>
      <c r="K800" t="s">
        <v>3098</v>
      </c>
      <c r="L800" t="s">
        <v>3354</v>
      </c>
      <c r="M800" t="s">
        <v>3177</v>
      </c>
      <c r="O800" t="s">
        <v>3260</v>
      </c>
      <c r="P800">
        <f t="shared" si="24"/>
        <v>44636</v>
      </c>
      <c r="Q800">
        <f>--(COUNTIF($A$2:A800,A800)=1)</f>
        <v>1</v>
      </c>
      <c r="R800" t="str">
        <f t="shared" si="25"/>
        <v/>
      </c>
    </row>
    <row r="801" spans="1:18">
      <c r="A801" t="s">
        <v>4817</v>
      </c>
      <c r="B801" t="s">
        <v>2558</v>
      </c>
      <c r="C801" t="s">
        <v>3098</v>
      </c>
      <c r="D801" t="s">
        <v>3251</v>
      </c>
      <c r="E801" t="s">
        <v>3194</v>
      </c>
      <c r="F801" t="s">
        <v>3167</v>
      </c>
      <c r="G801" t="s">
        <v>197</v>
      </c>
      <c r="H801" s="28">
        <v>44926</v>
      </c>
      <c r="I801">
        <v>84.19</v>
      </c>
      <c r="J801">
        <v>72</v>
      </c>
      <c r="K801" t="s">
        <v>3123</v>
      </c>
      <c r="L801" t="s">
        <v>3198</v>
      </c>
      <c r="M801" t="s">
        <v>3169</v>
      </c>
      <c r="O801" t="s">
        <v>3189</v>
      </c>
      <c r="P801">
        <f t="shared" si="24"/>
        <v>44923</v>
      </c>
      <c r="Q801">
        <f>--(COUNTIF($A$2:A801,A801)=1)</f>
        <v>1</v>
      </c>
      <c r="R801">
        <f t="shared" si="25"/>
        <v>84.19</v>
      </c>
    </row>
    <row r="802" spans="1:18">
      <c r="A802" t="s">
        <v>4818</v>
      </c>
      <c r="B802" t="s">
        <v>2238</v>
      </c>
      <c r="C802" t="s">
        <v>4819</v>
      </c>
      <c r="D802" t="s">
        <v>3240</v>
      </c>
      <c r="E802" t="s">
        <v>3166</v>
      </c>
      <c r="F802" t="s">
        <v>3167</v>
      </c>
      <c r="G802" t="s">
        <v>1394</v>
      </c>
      <c r="H802" s="28">
        <v>45547</v>
      </c>
      <c r="I802">
        <v>79.08</v>
      </c>
      <c r="J802">
        <v>24</v>
      </c>
      <c r="K802" t="s">
        <v>3123</v>
      </c>
      <c r="L802" t="s">
        <v>3318</v>
      </c>
      <c r="M802" t="s">
        <v>3188</v>
      </c>
      <c r="O802" t="s">
        <v>3124</v>
      </c>
      <c r="P802">
        <f t="shared" si="24"/>
        <v>45544</v>
      </c>
      <c r="Q802">
        <f>--(COUNTIF($A$2:A802,A802)=1)</f>
        <v>1</v>
      </c>
      <c r="R802">
        <f t="shared" si="25"/>
        <v>79.08</v>
      </c>
    </row>
    <row r="803" spans="1:18">
      <c r="A803" t="s">
        <v>4820</v>
      </c>
      <c r="B803" t="s">
        <v>4821</v>
      </c>
      <c r="C803" t="s">
        <v>4822</v>
      </c>
      <c r="D803" t="s">
        <v>3165</v>
      </c>
      <c r="E803" t="s">
        <v>3166</v>
      </c>
      <c r="F803" t="s">
        <v>3167</v>
      </c>
      <c r="G803" t="s">
        <v>1792</v>
      </c>
      <c r="H803" s="28">
        <v>45299</v>
      </c>
      <c r="I803">
        <v>10.62</v>
      </c>
      <c r="J803">
        <v>24</v>
      </c>
      <c r="K803" t="s">
        <v>3124</v>
      </c>
      <c r="L803" t="s">
        <v>3271</v>
      </c>
      <c r="M803" t="s">
        <v>3202</v>
      </c>
      <c r="N803">
        <v>2.5</v>
      </c>
      <c r="O803" t="s">
        <v>3123</v>
      </c>
      <c r="P803">
        <f t="shared" si="24"/>
        <v>45299</v>
      </c>
      <c r="Q803">
        <f>--(COUNTIF($A$2:A803,A803)=1)</f>
        <v>1</v>
      </c>
      <c r="R803">
        <f t="shared" si="25"/>
        <v>10.62</v>
      </c>
    </row>
    <row r="804" spans="1:18">
      <c r="A804" t="s">
        <v>4823</v>
      </c>
      <c r="B804" t="s">
        <v>2262</v>
      </c>
      <c r="C804" t="s">
        <v>3979</v>
      </c>
      <c r="D804" t="s">
        <v>3227</v>
      </c>
      <c r="E804" t="s">
        <v>3166</v>
      </c>
      <c r="F804" t="s">
        <v>3220</v>
      </c>
      <c r="G804" t="s">
        <v>1565</v>
      </c>
      <c r="H804" s="28">
        <v>44631</v>
      </c>
      <c r="I804">
        <v>35.54</v>
      </c>
      <c r="J804">
        <v>24</v>
      </c>
      <c r="K804" t="s">
        <v>3123</v>
      </c>
      <c r="L804" t="s">
        <v>3201</v>
      </c>
      <c r="M804" t="s">
        <v>3188</v>
      </c>
      <c r="N804">
        <v>1.8</v>
      </c>
      <c r="O804" t="s">
        <v>3178</v>
      </c>
      <c r="P804">
        <f t="shared" si="24"/>
        <v>44630</v>
      </c>
      <c r="Q804">
        <f>--(COUNTIF($A$2:A804,A804)=1)</f>
        <v>1</v>
      </c>
      <c r="R804">
        <f t="shared" si="25"/>
        <v>35.54</v>
      </c>
    </row>
    <row r="805" spans="1:18">
      <c r="A805" t="s">
        <v>4824</v>
      </c>
      <c r="B805" t="s">
        <v>3727</v>
      </c>
      <c r="C805" t="s">
        <v>3098</v>
      </c>
      <c r="D805" t="s">
        <v>3185</v>
      </c>
      <c r="E805" t="s">
        <v>3166</v>
      </c>
      <c r="F805" t="s">
        <v>3167</v>
      </c>
      <c r="G805" t="s">
        <v>1091</v>
      </c>
      <c r="H805" s="28"/>
      <c r="J805">
        <v>24</v>
      </c>
      <c r="K805" t="s">
        <v>3098</v>
      </c>
      <c r="L805" t="s">
        <v>3437</v>
      </c>
      <c r="M805" t="s">
        <v>3207</v>
      </c>
      <c r="O805" t="s">
        <v>3182</v>
      </c>
      <c r="P805">
        <f t="shared" si="24"/>
        <v>45611</v>
      </c>
      <c r="Q805">
        <f>--(COUNTIF($A$2:A805,A805)=1)</f>
        <v>1</v>
      </c>
      <c r="R805" t="str">
        <f t="shared" si="25"/>
        <v/>
      </c>
    </row>
    <row r="806" spans="1:18">
      <c r="A806" t="s">
        <v>4825</v>
      </c>
      <c r="B806" t="s">
        <v>4826</v>
      </c>
      <c r="C806" t="s">
        <v>4827</v>
      </c>
      <c r="D806" t="s">
        <v>3196</v>
      </c>
      <c r="E806" t="s">
        <v>3166</v>
      </c>
      <c r="F806" t="s">
        <v>3220</v>
      </c>
      <c r="G806" t="s">
        <v>581</v>
      </c>
      <c r="H806" s="28"/>
      <c r="J806">
        <v>24</v>
      </c>
      <c r="K806" t="s">
        <v>3098</v>
      </c>
      <c r="L806" t="s">
        <v>3209</v>
      </c>
      <c r="M806" t="s">
        <v>3169</v>
      </c>
      <c r="O806" t="s">
        <v>3123</v>
      </c>
      <c r="P806">
        <f t="shared" si="24"/>
        <v>44778</v>
      </c>
      <c r="Q806">
        <f>--(COUNTIF($A$2:A806,A806)=1)</f>
        <v>1</v>
      </c>
      <c r="R806" t="str">
        <f t="shared" si="25"/>
        <v/>
      </c>
    </row>
    <row r="807" spans="1:18">
      <c r="A807" t="s">
        <v>4828</v>
      </c>
      <c r="B807" t="s">
        <v>2077</v>
      </c>
      <c r="C807" t="s">
        <v>4829</v>
      </c>
      <c r="D807" t="s">
        <v>3251</v>
      </c>
      <c r="E807" t="s">
        <v>3175</v>
      </c>
      <c r="F807" t="s">
        <v>3220</v>
      </c>
      <c r="G807" t="s">
        <v>328</v>
      </c>
      <c r="H807" s="28">
        <v>45230</v>
      </c>
      <c r="I807">
        <v>26.79</v>
      </c>
      <c r="J807">
        <v>8</v>
      </c>
      <c r="K807" t="s">
        <v>3123</v>
      </c>
      <c r="L807" t="s">
        <v>3307</v>
      </c>
      <c r="M807" t="s">
        <v>3169</v>
      </c>
      <c r="N807">
        <v>1.9</v>
      </c>
      <c r="O807" t="s">
        <v>3213</v>
      </c>
      <c r="P807">
        <f t="shared" si="24"/>
        <v>45229</v>
      </c>
      <c r="Q807">
        <f>--(COUNTIF($A$2:A807,A807)=1)</f>
        <v>1</v>
      </c>
      <c r="R807">
        <f t="shared" si="25"/>
        <v>26.79</v>
      </c>
    </row>
    <row r="808" spans="1:18">
      <c r="A808" t="s">
        <v>4830</v>
      </c>
      <c r="B808" t="s">
        <v>3934</v>
      </c>
      <c r="C808" t="s">
        <v>4670</v>
      </c>
      <c r="D808" t="s">
        <v>3227</v>
      </c>
      <c r="E808" t="s">
        <v>3166</v>
      </c>
      <c r="F808" t="s">
        <v>3167</v>
      </c>
      <c r="G808" t="s">
        <v>1151</v>
      </c>
      <c r="H808" s="28">
        <v>45320</v>
      </c>
      <c r="I808">
        <v>56.83</v>
      </c>
      <c r="J808">
        <v>24</v>
      </c>
      <c r="K808" t="s">
        <v>3123</v>
      </c>
      <c r="L808" t="s">
        <v>3318</v>
      </c>
      <c r="M808" t="s">
        <v>3207</v>
      </c>
      <c r="N808">
        <v>4.0999999999999996</v>
      </c>
      <c r="O808" t="s">
        <v>3123</v>
      </c>
      <c r="P808">
        <f t="shared" si="24"/>
        <v>45318</v>
      </c>
      <c r="Q808">
        <f>--(COUNTIF($A$2:A808,A808)=1)</f>
        <v>1</v>
      </c>
      <c r="R808">
        <f t="shared" si="25"/>
        <v>56.83</v>
      </c>
    </row>
    <row r="809" spans="1:18">
      <c r="A809" t="s">
        <v>4831</v>
      </c>
      <c r="B809" t="s">
        <v>2090</v>
      </c>
      <c r="C809" t="s">
        <v>4832</v>
      </c>
      <c r="D809" t="s">
        <v>3174</v>
      </c>
      <c r="E809" t="s">
        <v>3175</v>
      </c>
      <c r="F809" t="s">
        <v>3167</v>
      </c>
      <c r="G809" t="s">
        <v>1951</v>
      </c>
      <c r="H809" s="28">
        <v>45407</v>
      </c>
      <c r="I809">
        <v>0.56000000000000005</v>
      </c>
      <c r="J809">
        <v>8</v>
      </c>
      <c r="K809" t="s">
        <v>3124</v>
      </c>
      <c r="L809" t="s">
        <v>3216</v>
      </c>
      <c r="M809" t="s">
        <v>3188</v>
      </c>
      <c r="N809">
        <v>3.5</v>
      </c>
      <c r="O809" t="s">
        <v>3178</v>
      </c>
      <c r="P809">
        <f t="shared" si="24"/>
        <v>45407</v>
      </c>
      <c r="Q809">
        <f>--(COUNTIF($A$2:A809,A809)=1)</f>
        <v>1</v>
      </c>
      <c r="R809">
        <f t="shared" si="25"/>
        <v>0.56000000000000005</v>
      </c>
    </row>
    <row r="810" spans="1:18">
      <c r="A810" t="s">
        <v>4833</v>
      </c>
      <c r="B810" t="s">
        <v>3521</v>
      </c>
      <c r="C810" t="s">
        <v>3098</v>
      </c>
      <c r="D810" t="s">
        <v>3227</v>
      </c>
      <c r="E810" t="s">
        <v>3194</v>
      </c>
      <c r="F810" t="s">
        <v>3167</v>
      </c>
      <c r="G810" t="s">
        <v>4834</v>
      </c>
      <c r="H810" s="28">
        <v>45683</v>
      </c>
      <c r="I810">
        <v>14.2</v>
      </c>
      <c r="J810">
        <v>72</v>
      </c>
      <c r="K810" t="s">
        <v>3124</v>
      </c>
      <c r="L810" t="s">
        <v>3201</v>
      </c>
      <c r="M810" t="s">
        <v>3177</v>
      </c>
      <c r="N810">
        <v>1.9</v>
      </c>
      <c r="O810" t="s">
        <v>3170</v>
      </c>
      <c r="P810">
        <f t="shared" si="24"/>
        <v>45683</v>
      </c>
      <c r="Q810">
        <f>--(COUNTIF($A$2:A810,A810)=1)</f>
        <v>1</v>
      </c>
      <c r="R810">
        <f t="shared" si="25"/>
        <v>14.2</v>
      </c>
    </row>
    <row r="811" spans="1:18">
      <c r="A811" t="s">
        <v>4835</v>
      </c>
      <c r="B811" t="s">
        <v>427</v>
      </c>
      <c r="C811" t="s">
        <v>4836</v>
      </c>
      <c r="D811" t="s">
        <v>3227</v>
      </c>
      <c r="E811" t="s">
        <v>3166</v>
      </c>
      <c r="F811" t="s">
        <v>3180</v>
      </c>
      <c r="G811" t="s">
        <v>1209</v>
      </c>
      <c r="H811" s="28"/>
      <c r="J811">
        <v>24</v>
      </c>
      <c r="K811" t="s">
        <v>3098</v>
      </c>
      <c r="L811" t="s">
        <v>3351</v>
      </c>
      <c r="M811" t="s">
        <v>3202</v>
      </c>
      <c r="O811" t="s">
        <v>3123</v>
      </c>
      <c r="P811">
        <f t="shared" si="24"/>
        <v>44700</v>
      </c>
      <c r="Q811">
        <f>--(COUNTIF($A$2:A811,A811)=1)</f>
        <v>1</v>
      </c>
      <c r="R811" t="str">
        <f t="shared" si="25"/>
        <v/>
      </c>
    </row>
    <row r="812" spans="1:18">
      <c r="A812" t="s">
        <v>4837</v>
      </c>
      <c r="B812" t="s">
        <v>452</v>
      </c>
      <c r="C812" t="s">
        <v>3098</v>
      </c>
      <c r="D812" t="s">
        <v>3185</v>
      </c>
      <c r="E812" t="s">
        <v>3175</v>
      </c>
      <c r="F812" t="s">
        <v>3167</v>
      </c>
      <c r="G812" t="s">
        <v>180</v>
      </c>
      <c r="H812" s="28">
        <v>44678</v>
      </c>
      <c r="I812">
        <v>10.61</v>
      </c>
      <c r="J812">
        <v>8</v>
      </c>
      <c r="K812" t="s">
        <v>3123</v>
      </c>
      <c r="L812" t="s">
        <v>3216</v>
      </c>
      <c r="M812" t="s">
        <v>3202</v>
      </c>
      <c r="N812">
        <v>1.7</v>
      </c>
      <c r="O812" t="s">
        <v>3189</v>
      </c>
      <c r="P812">
        <f t="shared" si="24"/>
        <v>44678</v>
      </c>
      <c r="Q812">
        <f>--(COUNTIF($A$2:A812,A812)=1)</f>
        <v>1</v>
      </c>
      <c r="R812">
        <f t="shared" si="25"/>
        <v>10.61</v>
      </c>
    </row>
    <row r="813" spans="1:18">
      <c r="A813" t="s">
        <v>4838</v>
      </c>
      <c r="B813" t="s">
        <v>4839</v>
      </c>
      <c r="C813" t="s">
        <v>3098</v>
      </c>
      <c r="D813" t="s">
        <v>3237</v>
      </c>
      <c r="E813" t="s">
        <v>3166</v>
      </c>
      <c r="F813" t="s">
        <v>3167</v>
      </c>
      <c r="G813" t="s">
        <v>1938</v>
      </c>
      <c r="H813" s="28">
        <v>44692</v>
      </c>
      <c r="I813">
        <v>45.86</v>
      </c>
      <c r="J813">
        <v>24</v>
      </c>
      <c r="K813" t="s">
        <v>3123</v>
      </c>
      <c r="L813" t="s">
        <v>3209</v>
      </c>
      <c r="M813" t="s">
        <v>3177</v>
      </c>
      <c r="N813">
        <v>3.5</v>
      </c>
      <c r="O813" t="s">
        <v>3189</v>
      </c>
      <c r="P813">
        <f t="shared" si="24"/>
        <v>44691</v>
      </c>
      <c r="Q813">
        <f>--(COUNTIF($A$2:A813,A813)=1)</f>
        <v>1</v>
      </c>
      <c r="R813">
        <f t="shared" si="25"/>
        <v>45.86</v>
      </c>
    </row>
    <row r="814" spans="1:18">
      <c r="A814" t="s">
        <v>4840</v>
      </c>
      <c r="B814" t="s">
        <v>2806</v>
      </c>
      <c r="C814" t="s">
        <v>4841</v>
      </c>
      <c r="D814" t="s">
        <v>3200</v>
      </c>
      <c r="E814" t="s">
        <v>3175</v>
      </c>
      <c r="F814" t="s">
        <v>3167</v>
      </c>
      <c r="G814" t="s">
        <v>467</v>
      </c>
      <c r="H814" s="28">
        <v>45423</v>
      </c>
      <c r="I814">
        <v>20.079999999999998</v>
      </c>
      <c r="J814">
        <v>8</v>
      </c>
      <c r="K814" t="s">
        <v>3123</v>
      </c>
      <c r="L814" t="s">
        <v>3268</v>
      </c>
      <c r="M814" t="s">
        <v>3169</v>
      </c>
      <c r="O814" t="s">
        <v>3170</v>
      </c>
      <c r="P814">
        <f t="shared" si="24"/>
        <v>45423</v>
      </c>
      <c r="Q814">
        <f>--(COUNTIF($A$2:A814,A814)=1)</f>
        <v>1</v>
      </c>
      <c r="R814">
        <f t="shared" si="25"/>
        <v>20.079999999999998</v>
      </c>
    </row>
    <row r="815" spans="1:18">
      <c r="A815" t="s">
        <v>4842</v>
      </c>
      <c r="B815" t="s">
        <v>4843</v>
      </c>
      <c r="C815" t="s">
        <v>4023</v>
      </c>
      <c r="D815" t="s">
        <v>3237</v>
      </c>
      <c r="E815" t="s">
        <v>3166</v>
      </c>
      <c r="F815" t="s">
        <v>3167</v>
      </c>
      <c r="G815" t="s">
        <v>4844</v>
      </c>
      <c r="H815" s="28">
        <v>45356</v>
      </c>
      <c r="I815">
        <v>57.27</v>
      </c>
      <c r="J815">
        <v>24</v>
      </c>
      <c r="K815" t="s">
        <v>3123</v>
      </c>
      <c r="L815" t="s">
        <v>3176</v>
      </c>
      <c r="M815" t="s">
        <v>3188</v>
      </c>
      <c r="N815">
        <v>2.9</v>
      </c>
      <c r="O815" t="s">
        <v>3124</v>
      </c>
      <c r="P815">
        <f t="shared" si="24"/>
        <v>45354</v>
      </c>
      <c r="Q815">
        <f>--(COUNTIF($A$2:A815,A815)=1)</f>
        <v>1</v>
      </c>
      <c r="R815">
        <f t="shared" si="25"/>
        <v>57.27</v>
      </c>
    </row>
    <row r="816" spans="1:18">
      <c r="A816" t="s">
        <v>4845</v>
      </c>
      <c r="B816" t="s">
        <v>4846</v>
      </c>
      <c r="C816" t="s">
        <v>4847</v>
      </c>
      <c r="D816" t="s">
        <v>3227</v>
      </c>
      <c r="E816" t="s">
        <v>3166</v>
      </c>
      <c r="F816" t="s">
        <v>3180</v>
      </c>
      <c r="G816" t="s">
        <v>2491</v>
      </c>
      <c r="H816" s="28"/>
      <c r="J816">
        <v>24</v>
      </c>
      <c r="K816" t="s">
        <v>3098</v>
      </c>
      <c r="L816" t="s">
        <v>3098</v>
      </c>
      <c r="M816" t="s">
        <v>3207</v>
      </c>
      <c r="O816" t="s">
        <v>3182</v>
      </c>
      <c r="P816">
        <f t="shared" si="24"/>
        <v>44902</v>
      </c>
      <c r="Q816">
        <f>--(COUNTIF($A$2:A816,A816)=1)</f>
        <v>1</v>
      </c>
      <c r="R816" t="str">
        <f t="shared" si="25"/>
        <v/>
      </c>
    </row>
    <row r="817" spans="1:18">
      <c r="A817" t="s">
        <v>4848</v>
      </c>
      <c r="B817" t="s">
        <v>2194</v>
      </c>
      <c r="C817" t="s">
        <v>4704</v>
      </c>
      <c r="D817" t="s">
        <v>3200</v>
      </c>
      <c r="E817" t="s">
        <v>3194</v>
      </c>
      <c r="F817" t="s">
        <v>3167</v>
      </c>
      <c r="G817" t="s">
        <v>2182</v>
      </c>
      <c r="H817" s="28"/>
      <c r="J817">
        <v>72</v>
      </c>
      <c r="K817" t="s">
        <v>3098</v>
      </c>
      <c r="L817" t="s">
        <v>3206</v>
      </c>
      <c r="M817" t="s">
        <v>3207</v>
      </c>
      <c r="O817" t="s">
        <v>3189</v>
      </c>
      <c r="P817">
        <f t="shared" si="24"/>
        <v>45310</v>
      </c>
      <c r="Q817">
        <f>--(COUNTIF($A$2:A817,A817)=1)</f>
        <v>1</v>
      </c>
      <c r="R817" t="str">
        <f t="shared" si="25"/>
        <v/>
      </c>
    </row>
    <row r="818" spans="1:18">
      <c r="A818" t="s">
        <v>4849</v>
      </c>
      <c r="B818" t="s">
        <v>3500</v>
      </c>
      <c r="C818" t="s">
        <v>3098</v>
      </c>
      <c r="D818" t="s">
        <v>3185</v>
      </c>
      <c r="E818" t="s">
        <v>3166</v>
      </c>
      <c r="F818" t="s">
        <v>3167</v>
      </c>
      <c r="G818" t="s">
        <v>4850</v>
      </c>
      <c r="H818" s="28">
        <v>45287</v>
      </c>
      <c r="I818">
        <v>36.020000000000003</v>
      </c>
      <c r="J818">
        <v>24</v>
      </c>
      <c r="K818" t="s">
        <v>3123</v>
      </c>
      <c r="L818" t="s">
        <v>3221</v>
      </c>
      <c r="M818" t="s">
        <v>3188</v>
      </c>
      <c r="O818" t="s">
        <v>3182</v>
      </c>
      <c r="P818">
        <f t="shared" si="24"/>
        <v>45286</v>
      </c>
      <c r="Q818">
        <f>--(COUNTIF($A$2:A818,A818)=1)</f>
        <v>1</v>
      </c>
      <c r="R818">
        <f t="shared" si="25"/>
        <v>36.020000000000003</v>
      </c>
    </row>
    <row r="819" spans="1:18">
      <c r="A819" t="s">
        <v>4851</v>
      </c>
      <c r="B819" t="s">
        <v>3211</v>
      </c>
      <c r="C819" t="s">
        <v>4852</v>
      </c>
      <c r="D819" t="s">
        <v>3237</v>
      </c>
      <c r="E819" t="s">
        <v>3175</v>
      </c>
      <c r="F819" t="s">
        <v>3167</v>
      </c>
      <c r="G819" t="s">
        <v>1267</v>
      </c>
      <c r="H819" s="28">
        <v>45619</v>
      </c>
      <c r="I819">
        <v>8.65</v>
      </c>
      <c r="J819">
        <v>8</v>
      </c>
      <c r="K819" t="s">
        <v>3123</v>
      </c>
      <c r="L819" t="s">
        <v>3225</v>
      </c>
      <c r="M819" t="s">
        <v>3177</v>
      </c>
      <c r="N819">
        <v>2.7</v>
      </c>
      <c r="O819" t="s">
        <v>3189</v>
      </c>
      <c r="P819">
        <f t="shared" si="24"/>
        <v>45619</v>
      </c>
      <c r="Q819">
        <f>--(COUNTIF($A$2:A819,A819)=1)</f>
        <v>1</v>
      </c>
      <c r="R819">
        <f t="shared" si="25"/>
        <v>8.65</v>
      </c>
    </row>
    <row r="820" spans="1:18">
      <c r="A820" t="s">
        <v>4853</v>
      </c>
      <c r="B820" t="s">
        <v>4854</v>
      </c>
      <c r="C820" t="s">
        <v>3098</v>
      </c>
      <c r="D820" t="s">
        <v>3251</v>
      </c>
      <c r="E820" t="s">
        <v>3166</v>
      </c>
      <c r="F820" t="s">
        <v>3167</v>
      </c>
      <c r="G820" t="s">
        <v>614</v>
      </c>
      <c r="H820" s="28">
        <v>45242</v>
      </c>
      <c r="I820">
        <v>21.04</v>
      </c>
      <c r="J820">
        <v>24</v>
      </c>
      <c r="K820" t="s">
        <v>3124</v>
      </c>
      <c r="L820" t="s">
        <v>3209</v>
      </c>
      <c r="M820" t="s">
        <v>3202</v>
      </c>
      <c r="N820">
        <v>2.2999999999999998</v>
      </c>
      <c r="O820" t="s">
        <v>3182</v>
      </c>
      <c r="P820">
        <f t="shared" si="24"/>
        <v>45242</v>
      </c>
      <c r="Q820">
        <f>--(COUNTIF($A$2:A820,A820)=1)</f>
        <v>1</v>
      </c>
      <c r="R820">
        <f t="shared" si="25"/>
        <v>21.04</v>
      </c>
    </row>
    <row r="821" spans="1:18">
      <c r="A821" t="s">
        <v>4855</v>
      </c>
      <c r="B821" t="s">
        <v>1041</v>
      </c>
      <c r="C821" t="s">
        <v>3392</v>
      </c>
      <c r="D821" t="s">
        <v>3174</v>
      </c>
      <c r="E821" t="s">
        <v>3194</v>
      </c>
      <c r="F821" t="s">
        <v>3180</v>
      </c>
      <c r="G821" t="s">
        <v>4856</v>
      </c>
      <c r="H821" s="28"/>
      <c r="J821">
        <v>72</v>
      </c>
      <c r="K821" t="s">
        <v>3098</v>
      </c>
      <c r="L821" t="s">
        <v>3398</v>
      </c>
      <c r="M821" t="s">
        <v>3188</v>
      </c>
      <c r="O821" t="s">
        <v>3123</v>
      </c>
      <c r="P821">
        <f t="shared" si="24"/>
        <v>45703</v>
      </c>
      <c r="Q821">
        <f>--(COUNTIF($A$2:A821,A821)=1)</f>
        <v>1</v>
      </c>
      <c r="R821" t="str">
        <f t="shared" si="25"/>
        <v/>
      </c>
    </row>
    <row r="822" spans="1:18">
      <c r="A822" t="s">
        <v>4857</v>
      </c>
      <c r="B822" t="s">
        <v>1948</v>
      </c>
      <c r="C822" t="s">
        <v>4858</v>
      </c>
      <c r="D822" t="s">
        <v>3240</v>
      </c>
      <c r="E822" t="s">
        <v>3175</v>
      </c>
      <c r="F822" t="s">
        <v>3167</v>
      </c>
      <c r="G822" t="s">
        <v>3748</v>
      </c>
      <c r="H822" s="28">
        <v>44953</v>
      </c>
      <c r="I822">
        <v>15.64</v>
      </c>
      <c r="J822">
        <v>8</v>
      </c>
      <c r="K822" t="s">
        <v>3123</v>
      </c>
      <c r="L822" t="s">
        <v>3281</v>
      </c>
      <c r="M822" t="s">
        <v>3207</v>
      </c>
      <c r="O822" t="s">
        <v>3260</v>
      </c>
      <c r="P822">
        <f t="shared" si="24"/>
        <v>44953</v>
      </c>
      <c r="Q822">
        <f>--(COUNTIF($A$2:A822,A822)=1)</f>
        <v>1</v>
      </c>
      <c r="R822">
        <f t="shared" si="25"/>
        <v>15.64</v>
      </c>
    </row>
    <row r="823" spans="1:18">
      <c r="A823" t="s">
        <v>4859</v>
      </c>
      <c r="B823" t="s">
        <v>4546</v>
      </c>
      <c r="C823" t="s">
        <v>4860</v>
      </c>
      <c r="D823" t="s">
        <v>3227</v>
      </c>
      <c r="E823" t="s">
        <v>3280</v>
      </c>
      <c r="F823" t="s">
        <v>3167</v>
      </c>
      <c r="G823" t="s">
        <v>4861</v>
      </c>
      <c r="H823" s="28">
        <v>45648</v>
      </c>
      <c r="I823">
        <v>5.27</v>
      </c>
      <c r="J823">
        <v>4</v>
      </c>
      <c r="K823" t="s">
        <v>3123</v>
      </c>
      <c r="L823" t="s">
        <v>3192</v>
      </c>
      <c r="M823" t="s">
        <v>3202</v>
      </c>
      <c r="N823">
        <v>4.2</v>
      </c>
      <c r="O823" t="s">
        <v>3170</v>
      </c>
      <c r="P823">
        <f t="shared" si="24"/>
        <v>45648</v>
      </c>
      <c r="Q823">
        <f>--(COUNTIF($A$2:A823,A823)=1)</f>
        <v>1</v>
      </c>
      <c r="R823">
        <f t="shared" si="25"/>
        <v>5.27</v>
      </c>
    </row>
    <row r="824" spans="1:18">
      <c r="A824" t="s">
        <v>4862</v>
      </c>
      <c r="B824" t="s">
        <v>4863</v>
      </c>
      <c r="C824" t="s">
        <v>4864</v>
      </c>
      <c r="D824" t="s">
        <v>3240</v>
      </c>
      <c r="E824" t="s">
        <v>3194</v>
      </c>
      <c r="F824" t="s">
        <v>3167</v>
      </c>
      <c r="G824" t="s">
        <v>2304</v>
      </c>
      <c r="H824" s="28">
        <v>45069</v>
      </c>
      <c r="I824">
        <v>214.72</v>
      </c>
      <c r="J824">
        <v>72</v>
      </c>
      <c r="K824" t="s">
        <v>3123</v>
      </c>
      <c r="L824" t="s">
        <v>3248</v>
      </c>
      <c r="M824" t="s">
        <v>3188</v>
      </c>
      <c r="N824">
        <v>2.1</v>
      </c>
      <c r="O824" t="s">
        <v>3178</v>
      </c>
      <c r="P824">
        <f t="shared" si="24"/>
        <v>45061</v>
      </c>
      <c r="Q824">
        <f>--(COUNTIF($A$2:A824,A824)=1)</f>
        <v>1</v>
      </c>
      <c r="R824">
        <f t="shared" si="25"/>
        <v>214.72</v>
      </c>
    </row>
    <row r="825" spans="1:18">
      <c r="A825" t="s">
        <v>4865</v>
      </c>
      <c r="B825" t="s">
        <v>4866</v>
      </c>
      <c r="C825" t="s">
        <v>3098</v>
      </c>
      <c r="D825" t="s">
        <v>3196</v>
      </c>
      <c r="E825" t="s">
        <v>3166</v>
      </c>
      <c r="F825" t="s">
        <v>3228</v>
      </c>
      <c r="G825" t="s">
        <v>3326</v>
      </c>
      <c r="H825" s="28"/>
      <c r="J825">
        <v>24</v>
      </c>
      <c r="K825" t="s">
        <v>3098</v>
      </c>
      <c r="L825" t="s">
        <v>3218</v>
      </c>
      <c r="M825" t="s">
        <v>3202</v>
      </c>
      <c r="O825" t="s">
        <v>3170</v>
      </c>
      <c r="P825">
        <f t="shared" si="24"/>
        <v>44617</v>
      </c>
      <c r="Q825">
        <f>--(COUNTIF($A$2:A825,A825)=1)</f>
        <v>1</v>
      </c>
      <c r="R825" t="str">
        <f t="shared" si="25"/>
        <v/>
      </c>
    </row>
    <row r="826" spans="1:18">
      <c r="A826" t="s">
        <v>4867</v>
      </c>
      <c r="B826" t="s">
        <v>1802</v>
      </c>
      <c r="C826" t="s">
        <v>3098</v>
      </c>
      <c r="D826" t="s">
        <v>3200</v>
      </c>
      <c r="E826" t="s">
        <v>3280</v>
      </c>
      <c r="F826" t="s">
        <v>3220</v>
      </c>
      <c r="G826" t="s">
        <v>361</v>
      </c>
      <c r="H826" s="28">
        <v>45292</v>
      </c>
      <c r="I826">
        <v>7.42</v>
      </c>
      <c r="J826">
        <v>4</v>
      </c>
      <c r="K826" t="s">
        <v>3123</v>
      </c>
      <c r="L826" t="s">
        <v>3248</v>
      </c>
      <c r="M826" t="s">
        <v>3169</v>
      </c>
      <c r="O826" t="s">
        <v>3123</v>
      </c>
      <c r="P826">
        <f t="shared" si="24"/>
        <v>45292</v>
      </c>
      <c r="Q826">
        <f>--(COUNTIF($A$2:A826,A826)=1)</f>
        <v>1</v>
      </c>
      <c r="R826">
        <f t="shared" si="25"/>
        <v>7.42</v>
      </c>
    </row>
    <row r="827" spans="1:18">
      <c r="A827" t="s">
        <v>4868</v>
      </c>
      <c r="B827" t="s">
        <v>4489</v>
      </c>
      <c r="C827" t="s">
        <v>3098</v>
      </c>
      <c r="D827" t="s">
        <v>3165</v>
      </c>
      <c r="E827" t="s">
        <v>3194</v>
      </c>
      <c r="F827" t="s">
        <v>3167</v>
      </c>
      <c r="G827" t="s">
        <v>819</v>
      </c>
      <c r="H827" s="28">
        <v>45349</v>
      </c>
      <c r="I827">
        <v>202.1</v>
      </c>
      <c r="J827">
        <v>72</v>
      </c>
      <c r="K827" t="s">
        <v>3123</v>
      </c>
      <c r="L827" t="s">
        <v>3209</v>
      </c>
      <c r="M827" t="s">
        <v>3177</v>
      </c>
      <c r="N827">
        <v>1.7</v>
      </c>
      <c r="O827" t="s">
        <v>3189</v>
      </c>
      <c r="P827">
        <f t="shared" si="24"/>
        <v>45341</v>
      </c>
      <c r="Q827">
        <f>--(COUNTIF($A$2:A827,A827)=1)</f>
        <v>1</v>
      </c>
      <c r="R827">
        <f t="shared" si="25"/>
        <v>202.1</v>
      </c>
    </row>
    <row r="828" spans="1:18">
      <c r="A828" t="s">
        <v>4869</v>
      </c>
      <c r="B828" t="s">
        <v>4870</v>
      </c>
      <c r="C828" t="s">
        <v>4871</v>
      </c>
      <c r="D828" t="s">
        <v>3196</v>
      </c>
      <c r="E828" t="s">
        <v>3194</v>
      </c>
      <c r="F828" t="s">
        <v>3180</v>
      </c>
      <c r="G828" t="s">
        <v>4005</v>
      </c>
      <c r="H828" s="28"/>
      <c r="J828">
        <v>72</v>
      </c>
      <c r="K828" t="s">
        <v>3098</v>
      </c>
      <c r="L828" t="s">
        <v>3281</v>
      </c>
      <c r="M828" t="s">
        <v>3188</v>
      </c>
      <c r="O828" t="s">
        <v>3123</v>
      </c>
      <c r="P828">
        <f t="shared" si="24"/>
        <v>45009</v>
      </c>
      <c r="Q828">
        <f>--(COUNTIF($A$2:A828,A828)=1)</f>
        <v>1</v>
      </c>
      <c r="R828" t="str">
        <f t="shared" si="25"/>
        <v/>
      </c>
    </row>
    <row r="829" spans="1:18">
      <c r="A829" t="s">
        <v>4872</v>
      </c>
      <c r="B829" t="s">
        <v>4050</v>
      </c>
      <c r="C829" t="s">
        <v>4873</v>
      </c>
      <c r="D829" t="s">
        <v>3174</v>
      </c>
      <c r="E829" t="s">
        <v>3194</v>
      </c>
      <c r="F829" t="s">
        <v>3167</v>
      </c>
      <c r="G829" t="s">
        <v>1519</v>
      </c>
      <c r="H829" s="28"/>
      <c r="J829">
        <v>72</v>
      </c>
      <c r="K829" t="s">
        <v>3098</v>
      </c>
      <c r="L829" t="s">
        <v>3192</v>
      </c>
      <c r="M829" t="s">
        <v>3177</v>
      </c>
      <c r="O829" t="s">
        <v>3124</v>
      </c>
      <c r="P829">
        <f t="shared" si="24"/>
        <v>45294</v>
      </c>
      <c r="Q829">
        <f>--(COUNTIF($A$2:A829,A829)=1)</f>
        <v>1</v>
      </c>
      <c r="R829" t="str">
        <f t="shared" si="25"/>
        <v/>
      </c>
    </row>
    <row r="830" spans="1:18">
      <c r="A830" t="s">
        <v>4874</v>
      </c>
      <c r="B830" t="s">
        <v>2259</v>
      </c>
      <c r="C830" t="s">
        <v>3098</v>
      </c>
      <c r="D830" t="s">
        <v>3237</v>
      </c>
      <c r="E830" t="s">
        <v>3175</v>
      </c>
      <c r="F830" t="s">
        <v>3167</v>
      </c>
      <c r="G830" t="s">
        <v>2627</v>
      </c>
      <c r="H830" s="28">
        <v>45269</v>
      </c>
      <c r="I830">
        <v>16.03</v>
      </c>
      <c r="J830">
        <v>8</v>
      </c>
      <c r="K830" t="s">
        <v>3123</v>
      </c>
      <c r="L830" t="s">
        <v>3281</v>
      </c>
      <c r="M830" t="s">
        <v>3169</v>
      </c>
      <c r="N830">
        <v>1.6</v>
      </c>
      <c r="O830" t="s">
        <v>3178</v>
      </c>
      <c r="P830">
        <f t="shared" si="24"/>
        <v>45269</v>
      </c>
      <c r="Q830">
        <f>--(COUNTIF($A$2:A830,A830)=1)</f>
        <v>1</v>
      </c>
      <c r="R830">
        <f t="shared" si="25"/>
        <v>16.03</v>
      </c>
    </row>
    <row r="831" spans="1:18">
      <c r="A831" t="s">
        <v>4875</v>
      </c>
      <c r="B831" t="s">
        <v>1999</v>
      </c>
      <c r="C831" t="s">
        <v>4746</v>
      </c>
      <c r="D831" t="s">
        <v>3237</v>
      </c>
      <c r="E831" t="s">
        <v>3166</v>
      </c>
      <c r="F831" t="s">
        <v>3167</v>
      </c>
      <c r="G831" t="s">
        <v>4876</v>
      </c>
      <c r="H831" s="28">
        <v>44893</v>
      </c>
      <c r="I831">
        <v>48.28</v>
      </c>
      <c r="J831">
        <v>24</v>
      </c>
      <c r="K831" t="s">
        <v>3123</v>
      </c>
      <c r="L831" t="s">
        <v>3098</v>
      </c>
      <c r="M831" t="s">
        <v>3188</v>
      </c>
      <c r="N831">
        <v>4.5999999999999996</v>
      </c>
      <c r="O831" t="s">
        <v>3189</v>
      </c>
      <c r="P831">
        <f t="shared" si="24"/>
        <v>44891</v>
      </c>
      <c r="Q831">
        <f>--(COUNTIF($A$2:A831,A831)=1)</f>
        <v>1</v>
      </c>
      <c r="R831">
        <f t="shared" si="25"/>
        <v>48.28</v>
      </c>
    </row>
    <row r="832" spans="1:18">
      <c r="A832" t="s">
        <v>4877</v>
      </c>
      <c r="B832" t="s">
        <v>4854</v>
      </c>
      <c r="C832" t="s">
        <v>4878</v>
      </c>
      <c r="D832" t="s">
        <v>3196</v>
      </c>
      <c r="E832" t="s">
        <v>3166</v>
      </c>
      <c r="F832" t="s">
        <v>3167</v>
      </c>
      <c r="G832" t="s">
        <v>4879</v>
      </c>
      <c r="H832" s="28">
        <v>44656</v>
      </c>
      <c r="I832">
        <v>39.53</v>
      </c>
      <c r="J832">
        <v>24</v>
      </c>
      <c r="K832" t="s">
        <v>3123</v>
      </c>
      <c r="L832" t="s">
        <v>3181</v>
      </c>
      <c r="M832" t="s">
        <v>3207</v>
      </c>
      <c r="O832" t="s">
        <v>3182</v>
      </c>
      <c r="P832">
        <f t="shared" si="24"/>
        <v>44655</v>
      </c>
      <c r="Q832">
        <f>--(COUNTIF($A$2:A832,A832)=1)</f>
        <v>1</v>
      </c>
      <c r="R832">
        <f t="shared" si="25"/>
        <v>39.53</v>
      </c>
    </row>
    <row r="833" spans="1:18">
      <c r="A833" t="s">
        <v>4880</v>
      </c>
      <c r="B833" t="s">
        <v>4881</v>
      </c>
      <c r="C833" t="s">
        <v>4882</v>
      </c>
      <c r="D833" t="s">
        <v>3196</v>
      </c>
      <c r="E833" t="s">
        <v>3166</v>
      </c>
      <c r="F833" t="s">
        <v>3167</v>
      </c>
      <c r="G833" t="s">
        <v>519</v>
      </c>
      <c r="H833" s="28">
        <v>44984</v>
      </c>
      <c r="I833">
        <v>10.81</v>
      </c>
      <c r="J833">
        <v>24</v>
      </c>
      <c r="K833" t="s">
        <v>3124</v>
      </c>
      <c r="L833" t="s">
        <v>3206</v>
      </c>
      <c r="M833" t="s">
        <v>3207</v>
      </c>
      <c r="N833">
        <v>4.2</v>
      </c>
      <c r="O833" t="s">
        <v>3189</v>
      </c>
      <c r="P833">
        <f t="shared" si="24"/>
        <v>44984</v>
      </c>
      <c r="Q833">
        <f>--(COUNTIF($A$2:A833,A833)=1)</f>
        <v>1</v>
      </c>
      <c r="R833">
        <f t="shared" si="25"/>
        <v>10.81</v>
      </c>
    </row>
    <row r="834" spans="1:18">
      <c r="A834" t="s">
        <v>4883</v>
      </c>
      <c r="B834" t="s">
        <v>2545</v>
      </c>
      <c r="C834" t="s">
        <v>4884</v>
      </c>
      <c r="D834" t="s">
        <v>3251</v>
      </c>
      <c r="E834" t="s">
        <v>3166</v>
      </c>
      <c r="F834" t="s">
        <v>3167</v>
      </c>
      <c r="G834" t="s">
        <v>795</v>
      </c>
      <c r="H834" s="28">
        <v>44840</v>
      </c>
      <c r="I834">
        <v>41.71</v>
      </c>
      <c r="J834">
        <v>24</v>
      </c>
      <c r="K834" t="s">
        <v>3123</v>
      </c>
      <c r="L834" t="s">
        <v>3168</v>
      </c>
      <c r="M834" t="s">
        <v>3202</v>
      </c>
      <c r="N834">
        <v>1.2</v>
      </c>
      <c r="O834" t="s">
        <v>3182</v>
      </c>
      <c r="P834">
        <f t="shared" ref="P834:P897" si="26">IFERROR(DATEVALUE(G834),IFERROR(DATE(RIGHT(G834,4),MID(G834,4,2),LEFT(G834,2)),""))</f>
        <v>44839</v>
      </c>
      <c r="Q834">
        <f>--(COUNTIF($A$2:A834,A834)=1)</f>
        <v>1</v>
      </c>
      <c r="R834">
        <f t="shared" ref="R834:R897" si="27">IF(AND(Q834=1,I834&lt;&gt;"",ISNUMBER(I834),I834&gt;=0),I834,"")</f>
        <v>41.71</v>
      </c>
    </row>
    <row r="835" spans="1:18">
      <c r="A835" t="s">
        <v>4885</v>
      </c>
      <c r="B835" t="s">
        <v>4199</v>
      </c>
      <c r="C835" t="s">
        <v>3098</v>
      </c>
      <c r="D835" t="s">
        <v>3174</v>
      </c>
      <c r="E835" t="s">
        <v>3166</v>
      </c>
      <c r="F835" t="s">
        <v>3167</v>
      </c>
      <c r="G835" t="s">
        <v>1391</v>
      </c>
      <c r="H835" s="28">
        <v>45301</v>
      </c>
      <c r="I835">
        <v>33.6</v>
      </c>
      <c r="J835">
        <v>24</v>
      </c>
      <c r="K835" t="s">
        <v>3123</v>
      </c>
      <c r="L835" t="s">
        <v>3216</v>
      </c>
      <c r="M835" t="s">
        <v>3169</v>
      </c>
      <c r="O835" t="s">
        <v>3182</v>
      </c>
      <c r="P835">
        <f t="shared" si="26"/>
        <v>45300</v>
      </c>
      <c r="Q835">
        <f>--(COUNTIF($A$2:A835,A835)=1)</f>
        <v>1</v>
      </c>
      <c r="R835">
        <f t="shared" si="27"/>
        <v>33.6</v>
      </c>
    </row>
    <row r="836" spans="1:18">
      <c r="A836" t="s">
        <v>4886</v>
      </c>
      <c r="B836" t="s">
        <v>4887</v>
      </c>
      <c r="C836" t="s">
        <v>3098</v>
      </c>
      <c r="D836" t="s">
        <v>3165</v>
      </c>
      <c r="E836" t="s">
        <v>3166</v>
      </c>
      <c r="F836" t="s">
        <v>3220</v>
      </c>
      <c r="G836" t="s">
        <v>738</v>
      </c>
      <c r="H836" s="28"/>
      <c r="J836">
        <v>24</v>
      </c>
      <c r="K836" t="s">
        <v>3098</v>
      </c>
      <c r="L836" t="s">
        <v>3098</v>
      </c>
      <c r="M836" t="s">
        <v>3202</v>
      </c>
      <c r="O836" t="s">
        <v>3170</v>
      </c>
      <c r="P836">
        <f t="shared" si="26"/>
        <v>45305</v>
      </c>
      <c r="Q836">
        <f>--(COUNTIF($A$2:A836,A836)=1)</f>
        <v>1</v>
      </c>
      <c r="R836" t="str">
        <f t="shared" si="27"/>
        <v/>
      </c>
    </row>
    <row r="837" spans="1:18">
      <c r="A837" t="s">
        <v>4888</v>
      </c>
      <c r="B837" t="s">
        <v>4160</v>
      </c>
      <c r="C837" t="s">
        <v>3098</v>
      </c>
      <c r="D837" t="s">
        <v>3185</v>
      </c>
      <c r="E837" t="s">
        <v>3280</v>
      </c>
      <c r="F837" t="s">
        <v>3180</v>
      </c>
      <c r="G837" t="s">
        <v>4889</v>
      </c>
      <c r="H837" s="28"/>
      <c r="J837">
        <v>4</v>
      </c>
      <c r="K837" t="s">
        <v>3098</v>
      </c>
      <c r="L837" t="s">
        <v>3181</v>
      </c>
      <c r="M837" t="s">
        <v>3202</v>
      </c>
      <c r="O837" t="s">
        <v>3182</v>
      </c>
      <c r="P837">
        <f t="shared" si="26"/>
        <v>45687</v>
      </c>
      <c r="Q837">
        <f>--(COUNTIF($A$2:A837,A837)=1)</f>
        <v>1</v>
      </c>
      <c r="R837" t="str">
        <f t="shared" si="27"/>
        <v/>
      </c>
    </row>
    <row r="838" spans="1:18">
      <c r="A838" t="s">
        <v>4890</v>
      </c>
      <c r="B838" t="s">
        <v>4891</v>
      </c>
      <c r="C838" t="s">
        <v>4892</v>
      </c>
      <c r="D838" t="s">
        <v>3227</v>
      </c>
      <c r="E838" t="s">
        <v>3194</v>
      </c>
      <c r="F838" t="s">
        <v>3180</v>
      </c>
      <c r="G838" t="s">
        <v>4893</v>
      </c>
      <c r="H838" s="28"/>
      <c r="J838">
        <v>72</v>
      </c>
      <c r="K838" t="s">
        <v>3098</v>
      </c>
      <c r="L838" t="s">
        <v>3225</v>
      </c>
      <c r="M838" t="s">
        <v>3177</v>
      </c>
      <c r="O838" t="s">
        <v>3189</v>
      </c>
      <c r="P838">
        <f t="shared" si="26"/>
        <v>45666</v>
      </c>
      <c r="Q838">
        <f>--(COUNTIF($A$2:A838,A838)=1)</f>
        <v>1</v>
      </c>
      <c r="R838" t="str">
        <f t="shared" si="27"/>
        <v/>
      </c>
    </row>
    <row r="839" spans="1:18">
      <c r="A839" t="s">
        <v>4894</v>
      </c>
      <c r="B839" t="s">
        <v>4427</v>
      </c>
      <c r="C839" t="s">
        <v>3098</v>
      </c>
      <c r="D839" t="s">
        <v>3251</v>
      </c>
      <c r="E839" t="s">
        <v>3194</v>
      </c>
      <c r="F839" t="s">
        <v>3220</v>
      </c>
      <c r="G839" t="s">
        <v>1106</v>
      </c>
      <c r="H839" s="28">
        <v>44760</v>
      </c>
      <c r="I839">
        <v>35.520000000000003</v>
      </c>
      <c r="J839">
        <v>72</v>
      </c>
      <c r="K839" t="s">
        <v>3124</v>
      </c>
      <c r="L839" t="s">
        <v>3098</v>
      </c>
      <c r="M839" t="s">
        <v>3169</v>
      </c>
      <c r="O839" t="s">
        <v>3170</v>
      </c>
      <c r="P839">
        <f t="shared" si="26"/>
        <v>44759</v>
      </c>
      <c r="Q839">
        <f>--(COUNTIF($A$2:A839,A839)=1)</f>
        <v>1</v>
      </c>
      <c r="R839">
        <f t="shared" si="27"/>
        <v>35.520000000000003</v>
      </c>
    </row>
    <row r="840" spans="1:18">
      <c r="A840" t="s">
        <v>4895</v>
      </c>
      <c r="B840" t="s">
        <v>2936</v>
      </c>
      <c r="C840" t="s">
        <v>3098</v>
      </c>
      <c r="D840" t="s">
        <v>3196</v>
      </c>
      <c r="E840" t="s">
        <v>3175</v>
      </c>
      <c r="F840" t="s">
        <v>3167</v>
      </c>
      <c r="G840" t="s">
        <v>467</v>
      </c>
      <c r="H840" s="28">
        <v>45423</v>
      </c>
      <c r="I840">
        <v>8.5299999999999994</v>
      </c>
      <c r="J840">
        <v>8</v>
      </c>
      <c r="K840" t="s">
        <v>3123</v>
      </c>
      <c r="L840" t="s">
        <v>3307</v>
      </c>
      <c r="M840" t="s">
        <v>3188</v>
      </c>
      <c r="O840" t="s">
        <v>3182</v>
      </c>
      <c r="P840">
        <f t="shared" si="26"/>
        <v>45423</v>
      </c>
      <c r="Q840">
        <f>--(COUNTIF($A$2:A840,A840)=1)</f>
        <v>1</v>
      </c>
      <c r="R840">
        <f t="shared" si="27"/>
        <v>8.5299999999999994</v>
      </c>
    </row>
    <row r="841" spans="1:18">
      <c r="A841" t="s">
        <v>4896</v>
      </c>
      <c r="B841" t="s">
        <v>1244</v>
      </c>
      <c r="C841" t="s">
        <v>4897</v>
      </c>
      <c r="D841" t="s">
        <v>3185</v>
      </c>
      <c r="E841" t="s">
        <v>3175</v>
      </c>
      <c r="F841" t="s">
        <v>3167</v>
      </c>
      <c r="G841" t="s">
        <v>2048</v>
      </c>
      <c r="H841" s="28">
        <v>44825</v>
      </c>
      <c r="I841">
        <v>20.39</v>
      </c>
      <c r="J841">
        <v>8</v>
      </c>
      <c r="K841" t="s">
        <v>3123</v>
      </c>
      <c r="L841" t="s">
        <v>3198</v>
      </c>
      <c r="M841" t="s">
        <v>3188</v>
      </c>
      <c r="N841">
        <v>2.9</v>
      </c>
      <c r="O841" t="s">
        <v>3189</v>
      </c>
      <c r="P841">
        <f t="shared" si="26"/>
        <v>44825</v>
      </c>
      <c r="Q841">
        <f>--(COUNTIF($A$2:A841,A841)=1)</f>
        <v>1</v>
      </c>
      <c r="R841">
        <f t="shared" si="27"/>
        <v>20.39</v>
      </c>
    </row>
    <row r="842" spans="1:18">
      <c r="A842" t="s">
        <v>4898</v>
      </c>
      <c r="B842" t="s">
        <v>3944</v>
      </c>
      <c r="C842" t="s">
        <v>3098</v>
      </c>
      <c r="D842" t="s">
        <v>3185</v>
      </c>
      <c r="E842" t="s">
        <v>3175</v>
      </c>
      <c r="F842" t="s">
        <v>3220</v>
      </c>
      <c r="G842" t="s">
        <v>1912</v>
      </c>
      <c r="H842" s="28">
        <v>45246</v>
      </c>
      <c r="I842">
        <v>17.489999999999998</v>
      </c>
      <c r="J842">
        <v>8</v>
      </c>
      <c r="K842" t="s">
        <v>3123</v>
      </c>
      <c r="L842" t="s">
        <v>3181</v>
      </c>
      <c r="M842" t="s">
        <v>3202</v>
      </c>
      <c r="N842">
        <v>4.4000000000000004</v>
      </c>
      <c r="O842" t="s">
        <v>3170</v>
      </c>
      <c r="P842">
        <f t="shared" si="26"/>
        <v>45246</v>
      </c>
      <c r="Q842">
        <f>--(COUNTIF($A$2:A842,A842)=1)</f>
        <v>1</v>
      </c>
      <c r="R842">
        <f t="shared" si="27"/>
        <v>17.489999999999998</v>
      </c>
    </row>
    <row r="843" spans="1:18">
      <c r="A843" t="s">
        <v>4899</v>
      </c>
      <c r="B843" t="s">
        <v>4900</v>
      </c>
      <c r="C843" t="s">
        <v>3098</v>
      </c>
      <c r="D843" t="s">
        <v>3251</v>
      </c>
      <c r="E843" t="s">
        <v>3194</v>
      </c>
      <c r="F843" t="s">
        <v>3167</v>
      </c>
      <c r="G843" t="s">
        <v>4901</v>
      </c>
      <c r="H843" s="28">
        <v>45149</v>
      </c>
      <c r="I843">
        <v>246.3</v>
      </c>
      <c r="J843">
        <v>72</v>
      </c>
      <c r="K843" t="s">
        <v>3123</v>
      </c>
      <c r="L843" t="s">
        <v>3192</v>
      </c>
      <c r="M843" t="s">
        <v>3202</v>
      </c>
      <c r="N843">
        <v>4.8</v>
      </c>
      <c r="O843" t="s">
        <v>3260</v>
      </c>
      <c r="P843">
        <f t="shared" si="26"/>
        <v>45139</v>
      </c>
      <c r="Q843">
        <f>--(COUNTIF($A$2:A843,A843)=1)</f>
        <v>1</v>
      </c>
      <c r="R843">
        <f t="shared" si="27"/>
        <v>246.3</v>
      </c>
    </row>
    <row r="844" spans="1:18">
      <c r="A844" t="s">
        <v>4902</v>
      </c>
      <c r="B844" t="s">
        <v>2914</v>
      </c>
      <c r="C844" t="s">
        <v>3098</v>
      </c>
      <c r="D844" t="s">
        <v>3174</v>
      </c>
      <c r="E844" t="s">
        <v>3175</v>
      </c>
      <c r="F844" t="s">
        <v>3180</v>
      </c>
      <c r="G844" t="s">
        <v>4903</v>
      </c>
      <c r="H844" s="28"/>
      <c r="J844">
        <v>8</v>
      </c>
      <c r="K844" t="s">
        <v>3098</v>
      </c>
      <c r="L844" t="s">
        <v>3209</v>
      </c>
      <c r="M844" t="s">
        <v>3188</v>
      </c>
      <c r="O844" t="s">
        <v>3123</v>
      </c>
      <c r="P844">
        <f t="shared" si="26"/>
        <v>44736</v>
      </c>
      <c r="Q844">
        <f>--(COUNTIF($A$2:A844,A844)=1)</f>
        <v>1</v>
      </c>
      <c r="R844" t="str">
        <f t="shared" si="27"/>
        <v/>
      </c>
    </row>
    <row r="845" spans="1:18">
      <c r="A845" t="s">
        <v>4904</v>
      </c>
      <c r="B845" t="s">
        <v>1628</v>
      </c>
      <c r="C845" t="s">
        <v>4905</v>
      </c>
      <c r="D845" t="s">
        <v>3200</v>
      </c>
      <c r="E845" t="s">
        <v>3194</v>
      </c>
      <c r="F845" t="s">
        <v>3167</v>
      </c>
      <c r="G845" t="s">
        <v>270</v>
      </c>
      <c r="H845" s="28">
        <v>44797</v>
      </c>
      <c r="I845">
        <v>65.36</v>
      </c>
      <c r="J845">
        <v>72</v>
      </c>
      <c r="K845" t="s">
        <v>3124</v>
      </c>
      <c r="L845" t="s">
        <v>3221</v>
      </c>
      <c r="M845" t="s">
        <v>3207</v>
      </c>
      <c r="O845" t="s">
        <v>3213</v>
      </c>
      <c r="P845">
        <f t="shared" si="26"/>
        <v>44795</v>
      </c>
      <c r="Q845">
        <f>--(COUNTIF($A$2:A845,A845)=1)</f>
        <v>1</v>
      </c>
      <c r="R845">
        <f t="shared" si="27"/>
        <v>65.36</v>
      </c>
    </row>
    <row r="846" spans="1:18">
      <c r="A846" t="s">
        <v>4906</v>
      </c>
      <c r="B846" t="s">
        <v>4907</v>
      </c>
      <c r="C846" t="s">
        <v>4908</v>
      </c>
      <c r="D846" t="s">
        <v>3200</v>
      </c>
      <c r="E846" t="s">
        <v>3194</v>
      </c>
      <c r="F846" t="s">
        <v>3220</v>
      </c>
      <c r="G846" t="s">
        <v>2486</v>
      </c>
      <c r="H846" s="28"/>
      <c r="J846">
        <v>72</v>
      </c>
      <c r="K846" t="s">
        <v>3098</v>
      </c>
      <c r="L846" t="s">
        <v>3265</v>
      </c>
      <c r="M846" t="s">
        <v>3207</v>
      </c>
      <c r="O846" t="s">
        <v>3189</v>
      </c>
      <c r="P846">
        <f t="shared" si="26"/>
        <v>44801</v>
      </c>
      <c r="Q846">
        <f>--(COUNTIF($A$2:A846,A846)=1)</f>
        <v>1</v>
      </c>
      <c r="R846" t="str">
        <f t="shared" si="27"/>
        <v/>
      </c>
    </row>
    <row r="847" spans="1:18">
      <c r="A847" t="s">
        <v>4909</v>
      </c>
      <c r="B847" t="s">
        <v>883</v>
      </c>
      <c r="C847" t="s">
        <v>4910</v>
      </c>
      <c r="D847" t="s">
        <v>3237</v>
      </c>
      <c r="E847" t="s">
        <v>3166</v>
      </c>
      <c r="F847" t="s">
        <v>3167</v>
      </c>
      <c r="G847" t="s">
        <v>4911</v>
      </c>
      <c r="H847" s="28">
        <v>44747</v>
      </c>
      <c r="I847">
        <v>24.45</v>
      </c>
      <c r="J847">
        <v>24</v>
      </c>
      <c r="K847" t="s">
        <v>3123</v>
      </c>
      <c r="L847" t="s">
        <v>3244</v>
      </c>
      <c r="M847" t="s">
        <v>3169</v>
      </c>
      <c r="N847">
        <v>3.5</v>
      </c>
      <c r="O847" t="s">
        <v>3124</v>
      </c>
      <c r="P847">
        <f t="shared" si="26"/>
        <v>44746</v>
      </c>
      <c r="Q847">
        <f>--(COUNTIF($A$2:A847,A847)=1)</f>
        <v>1</v>
      </c>
      <c r="R847">
        <f t="shared" si="27"/>
        <v>24.45</v>
      </c>
    </row>
    <row r="848" spans="1:18">
      <c r="A848" t="s">
        <v>4912</v>
      </c>
      <c r="B848" t="s">
        <v>1290</v>
      </c>
      <c r="C848" t="s">
        <v>3098</v>
      </c>
      <c r="D848" t="s">
        <v>3165</v>
      </c>
      <c r="E848" t="s">
        <v>3194</v>
      </c>
      <c r="F848" t="s">
        <v>3180</v>
      </c>
      <c r="G848" t="s">
        <v>1176</v>
      </c>
      <c r="H848" s="28"/>
      <c r="J848">
        <v>72</v>
      </c>
      <c r="K848" t="s">
        <v>3098</v>
      </c>
      <c r="L848" t="s">
        <v>3354</v>
      </c>
      <c r="M848" t="s">
        <v>3188</v>
      </c>
      <c r="O848" t="s">
        <v>3189</v>
      </c>
      <c r="P848">
        <f t="shared" si="26"/>
        <v>45072</v>
      </c>
      <c r="Q848">
        <f>--(COUNTIF($A$2:A848,A848)=1)</f>
        <v>1</v>
      </c>
      <c r="R848" t="str">
        <f t="shared" si="27"/>
        <v/>
      </c>
    </row>
    <row r="849" spans="1:18">
      <c r="A849" t="s">
        <v>4913</v>
      </c>
      <c r="B849" t="s">
        <v>4914</v>
      </c>
      <c r="C849" t="s">
        <v>4915</v>
      </c>
      <c r="D849" t="s">
        <v>3185</v>
      </c>
      <c r="E849" t="s">
        <v>3175</v>
      </c>
      <c r="F849" t="s">
        <v>3167</v>
      </c>
      <c r="G849" t="s">
        <v>2409</v>
      </c>
      <c r="H849" s="28">
        <v>45513</v>
      </c>
      <c r="I849">
        <v>12.31</v>
      </c>
      <c r="J849">
        <v>8</v>
      </c>
      <c r="K849" t="s">
        <v>3123</v>
      </c>
      <c r="L849" t="s">
        <v>3271</v>
      </c>
      <c r="M849" t="s">
        <v>3177</v>
      </c>
      <c r="O849" t="s">
        <v>3123</v>
      </c>
      <c r="P849">
        <f t="shared" si="26"/>
        <v>45513</v>
      </c>
      <c r="Q849">
        <f>--(COUNTIF($A$2:A849,A849)=1)</f>
        <v>1</v>
      </c>
      <c r="R849">
        <f t="shared" si="27"/>
        <v>12.31</v>
      </c>
    </row>
    <row r="850" spans="1:18">
      <c r="A850" t="s">
        <v>4916</v>
      </c>
      <c r="B850" t="s">
        <v>435</v>
      </c>
      <c r="C850" t="s">
        <v>3098</v>
      </c>
      <c r="D850" t="s">
        <v>3240</v>
      </c>
      <c r="E850" t="s">
        <v>3194</v>
      </c>
      <c r="F850" t="s">
        <v>3228</v>
      </c>
      <c r="G850" t="s">
        <v>3650</v>
      </c>
      <c r="H850" s="28"/>
      <c r="J850">
        <v>72</v>
      </c>
      <c r="K850" t="s">
        <v>3098</v>
      </c>
      <c r="L850" t="s">
        <v>3229</v>
      </c>
      <c r="M850" t="s">
        <v>3202</v>
      </c>
      <c r="O850" t="s">
        <v>3178</v>
      </c>
      <c r="P850">
        <f t="shared" si="26"/>
        <v>44855</v>
      </c>
      <c r="Q850">
        <f>--(COUNTIF($A$2:A850,A850)=1)</f>
        <v>1</v>
      </c>
      <c r="R850" t="str">
        <f t="shared" si="27"/>
        <v/>
      </c>
    </row>
    <row r="851" spans="1:18">
      <c r="A851" t="s">
        <v>4917</v>
      </c>
      <c r="B851" t="s">
        <v>1235</v>
      </c>
      <c r="C851" t="s">
        <v>3098</v>
      </c>
      <c r="D851" t="s">
        <v>3174</v>
      </c>
      <c r="E851" t="s">
        <v>3175</v>
      </c>
      <c r="F851" t="s">
        <v>3167</v>
      </c>
      <c r="G851" t="s">
        <v>816</v>
      </c>
      <c r="H851" s="28">
        <v>45061</v>
      </c>
      <c r="I851">
        <v>25.64</v>
      </c>
      <c r="J851">
        <v>8</v>
      </c>
      <c r="K851" t="s">
        <v>3123</v>
      </c>
      <c r="L851" t="s">
        <v>3231</v>
      </c>
      <c r="M851" t="s">
        <v>3169</v>
      </c>
      <c r="N851">
        <v>2.2999999999999998</v>
      </c>
      <c r="O851" t="s">
        <v>3170</v>
      </c>
      <c r="P851">
        <f t="shared" si="26"/>
        <v>45060</v>
      </c>
      <c r="Q851">
        <f>--(COUNTIF($A$2:A851,A851)=1)</f>
        <v>1</v>
      </c>
      <c r="R851">
        <f t="shared" si="27"/>
        <v>25.64</v>
      </c>
    </row>
    <row r="852" spans="1:18">
      <c r="A852" t="s">
        <v>4918</v>
      </c>
      <c r="B852" t="s">
        <v>1528</v>
      </c>
      <c r="C852" t="s">
        <v>3098</v>
      </c>
      <c r="D852" t="s">
        <v>3185</v>
      </c>
      <c r="E852" t="s">
        <v>3175</v>
      </c>
      <c r="F852" t="s">
        <v>3220</v>
      </c>
      <c r="G852" t="s">
        <v>798</v>
      </c>
      <c r="H852" s="28">
        <v>44698</v>
      </c>
      <c r="I852">
        <v>17.29</v>
      </c>
      <c r="J852">
        <v>8</v>
      </c>
      <c r="K852" t="s">
        <v>3123</v>
      </c>
      <c r="L852" t="s">
        <v>3351</v>
      </c>
      <c r="M852" t="s">
        <v>3202</v>
      </c>
      <c r="O852" t="s">
        <v>3124</v>
      </c>
      <c r="P852">
        <f t="shared" si="26"/>
        <v>44698</v>
      </c>
      <c r="Q852">
        <f>--(COUNTIF($A$2:A852,A852)=1)</f>
        <v>1</v>
      </c>
      <c r="R852">
        <f t="shared" si="27"/>
        <v>17.29</v>
      </c>
    </row>
    <row r="853" spans="1:18">
      <c r="A853" t="s">
        <v>4919</v>
      </c>
      <c r="B853" t="s">
        <v>3396</v>
      </c>
      <c r="C853" t="s">
        <v>3098</v>
      </c>
      <c r="D853" t="s">
        <v>3200</v>
      </c>
      <c r="E853" t="s">
        <v>3166</v>
      </c>
      <c r="F853" t="s">
        <v>3167</v>
      </c>
      <c r="G853" t="s">
        <v>417</v>
      </c>
      <c r="H853" s="28">
        <v>45684</v>
      </c>
      <c r="I853">
        <v>3.4</v>
      </c>
      <c r="J853">
        <v>24</v>
      </c>
      <c r="K853" t="s">
        <v>3124</v>
      </c>
      <c r="L853" t="s">
        <v>3271</v>
      </c>
      <c r="M853" t="s">
        <v>3177</v>
      </c>
      <c r="N853">
        <v>2.7</v>
      </c>
      <c r="O853" t="s">
        <v>3124</v>
      </c>
      <c r="P853">
        <f t="shared" si="26"/>
        <v>45684</v>
      </c>
      <c r="Q853">
        <f>--(COUNTIF($A$2:A853,A853)=1)</f>
        <v>1</v>
      </c>
      <c r="R853">
        <f t="shared" si="27"/>
        <v>3.4</v>
      </c>
    </row>
    <row r="854" spans="1:18">
      <c r="A854" t="s">
        <v>4920</v>
      </c>
      <c r="B854" t="s">
        <v>2286</v>
      </c>
      <c r="C854" t="s">
        <v>4921</v>
      </c>
      <c r="D854" t="s">
        <v>3165</v>
      </c>
      <c r="E854" t="s">
        <v>3194</v>
      </c>
      <c r="F854" t="s">
        <v>3167</v>
      </c>
      <c r="G854" t="s">
        <v>2108</v>
      </c>
      <c r="H854" s="28">
        <v>45395</v>
      </c>
      <c r="I854">
        <v>80.98</v>
      </c>
      <c r="J854">
        <v>72</v>
      </c>
      <c r="K854" t="s">
        <v>3123</v>
      </c>
      <c r="L854" t="s">
        <v>3268</v>
      </c>
      <c r="M854" t="s">
        <v>3188</v>
      </c>
      <c r="N854">
        <v>4.4000000000000004</v>
      </c>
      <c r="O854" t="s">
        <v>3170</v>
      </c>
      <c r="P854">
        <f t="shared" si="26"/>
        <v>45392</v>
      </c>
      <c r="Q854">
        <f>--(COUNTIF($A$2:A854,A854)=1)</f>
        <v>1</v>
      </c>
      <c r="R854">
        <f t="shared" si="27"/>
        <v>80.98</v>
      </c>
    </row>
    <row r="855" spans="1:18">
      <c r="A855" t="s">
        <v>4922</v>
      </c>
      <c r="B855" t="s">
        <v>3693</v>
      </c>
      <c r="C855" t="s">
        <v>3098</v>
      </c>
      <c r="D855" t="s">
        <v>3240</v>
      </c>
      <c r="E855" t="s">
        <v>3166</v>
      </c>
      <c r="F855" t="s">
        <v>3228</v>
      </c>
      <c r="G855" t="s">
        <v>1654</v>
      </c>
      <c r="H855" s="28"/>
      <c r="J855">
        <v>24</v>
      </c>
      <c r="K855" t="s">
        <v>3098</v>
      </c>
      <c r="L855" t="s">
        <v>3212</v>
      </c>
      <c r="M855" t="s">
        <v>3169</v>
      </c>
      <c r="O855" t="s">
        <v>3123</v>
      </c>
      <c r="P855">
        <f t="shared" si="26"/>
        <v>44777</v>
      </c>
      <c r="Q855">
        <f>--(COUNTIF($A$2:A855,A855)=1)</f>
        <v>1</v>
      </c>
      <c r="R855" t="str">
        <f t="shared" si="27"/>
        <v/>
      </c>
    </row>
    <row r="856" spans="1:18">
      <c r="A856" t="s">
        <v>4923</v>
      </c>
      <c r="B856" t="s">
        <v>203</v>
      </c>
      <c r="C856" t="s">
        <v>4924</v>
      </c>
      <c r="D856" t="s">
        <v>3227</v>
      </c>
      <c r="E856" t="s">
        <v>3194</v>
      </c>
      <c r="F856" t="s">
        <v>3167</v>
      </c>
      <c r="G856" t="s">
        <v>636</v>
      </c>
      <c r="H856" s="28">
        <v>44862</v>
      </c>
      <c r="I856">
        <v>207.61</v>
      </c>
      <c r="J856">
        <v>72</v>
      </c>
      <c r="K856" t="s">
        <v>3123</v>
      </c>
      <c r="L856" t="s">
        <v>3398</v>
      </c>
      <c r="M856" t="s">
        <v>3202</v>
      </c>
      <c r="O856" t="s">
        <v>3189</v>
      </c>
      <c r="P856">
        <f t="shared" si="26"/>
        <v>44854</v>
      </c>
      <c r="Q856">
        <f>--(COUNTIF($A$2:A856,A856)=1)</f>
        <v>1</v>
      </c>
      <c r="R856">
        <f t="shared" si="27"/>
        <v>207.61</v>
      </c>
    </row>
    <row r="857" spans="1:18">
      <c r="A857" t="s">
        <v>4925</v>
      </c>
      <c r="B857" t="s">
        <v>4926</v>
      </c>
      <c r="C857" t="s">
        <v>3098</v>
      </c>
      <c r="D857" t="s">
        <v>3240</v>
      </c>
      <c r="E857" t="s">
        <v>3175</v>
      </c>
      <c r="F857" t="s">
        <v>3167</v>
      </c>
      <c r="G857" t="s">
        <v>371</v>
      </c>
      <c r="H857" s="28">
        <v>45073</v>
      </c>
      <c r="I857">
        <v>16.68</v>
      </c>
      <c r="J857">
        <v>8</v>
      </c>
      <c r="K857" t="s">
        <v>3123</v>
      </c>
      <c r="L857" t="s">
        <v>3187</v>
      </c>
      <c r="M857" t="s">
        <v>3207</v>
      </c>
      <c r="O857" t="s">
        <v>3124</v>
      </c>
      <c r="P857">
        <f t="shared" si="26"/>
        <v>45073</v>
      </c>
      <c r="Q857">
        <f>--(COUNTIF($A$2:A857,A857)=1)</f>
        <v>1</v>
      </c>
      <c r="R857">
        <f t="shared" si="27"/>
        <v>16.68</v>
      </c>
    </row>
    <row r="858" spans="1:18">
      <c r="A858" t="s">
        <v>4927</v>
      </c>
      <c r="B858" t="s">
        <v>510</v>
      </c>
      <c r="C858" t="s">
        <v>3098</v>
      </c>
      <c r="D858" t="s">
        <v>3196</v>
      </c>
      <c r="E858" t="s">
        <v>3166</v>
      </c>
      <c r="F858" t="s">
        <v>3167</v>
      </c>
      <c r="G858" t="s">
        <v>2294</v>
      </c>
      <c r="H858" s="28">
        <v>44860</v>
      </c>
      <c r="I858">
        <v>15.03</v>
      </c>
      <c r="J858">
        <v>24</v>
      </c>
      <c r="K858" t="s">
        <v>3124</v>
      </c>
      <c r="L858" t="s">
        <v>3351</v>
      </c>
      <c r="M858" t="s">
        <v>3177</v>
      </c>
      <c r="N858">
        <v>4</v>
      </c>
      <c r="O858" t="s">
        <v>3123</v>
      </c>
      <c r="P858">
        <f t="shared" si="26"/>
        <v>44860</v>
      </c>
      <c r="Q858">
        <f>--(COUNTIF($A$2:A858,A858)=1)</f>
        <v>1</v>
      </c>
      <c r="R858">
        <f t="shared" si="27"/>
        <v>15.03</v>
      </c>
    </row>
    <row r="859" spans="1:18">
      <c r="A859" t="s">
        <v>4928</v>
      </c>
      <c r="B859" t="s">
        <v>4929</v>
      </c>
      <c r="C859" t="s">
        <v>3098</v>
      </c>
      <c r="D859" t="s">
        <v>3200</v>
      </c>
      <c r="E859" t="s">
        <v>3166</v>
      </c>
      <c r="F859" t="s">
        <v>3167</v>
      </c>
      <c r="G859" t="s">
        <v>889</v>
      </c>
      <c r="H859" s="28">
        <v>45216</v>
      </c>
      <c r="I859">
        <v>74.900000000000006</v>
      </c>
      <c r="J859">
        <v>24</v>
      </c>
      <c r="K859" t="s">
        <v>3123</v>
      </c>
      <c r="L859" t="s">
        <v>3216</v>
      </c>
      <c r="M859" t="s">
        <v>3177</v>
      </c>
      <c r="O859" t="s">
        <v>3182</v>
      </c>
      <c r="P859">
        <f t="shared" si="26"/>
        <v>45213</v>
      </c>
      <c r="Q859">
        <f>--(COUNTIF($A$2:A859,A859)=1)</f>
        <v>1</v>
      </c>
      <c r="R859">
        <f t="shared" si="27"/>
        <v>74.900000000000006</v>
      </c>
    </row>
    <row r="860" spans="1:18">
      <c r="A860" t="s">
        <v>4930</v>
      </c>
      <c r="B860" t="s">
        <v>4931</v>
      </c>
      <c r="C860" t="s">
        <v>4932</v>
      </c>
      <c r="D860" t="s">
        <v>3240</v>
      </c>
      <c r="E860" t="s">
        <v>3166</v>
      </c>
      <c r="F860" t="s">
        <v>3228</v>
      </c>
      <c r="G860" t="s">
        <v>661</v>
      </c>
      <c r="H860" s="28"/>
      <c r="J860">
        <v>24</v>
      </c>
      <c r="K860" t="s">
        <v>3098</v>
      </c>
      <c r="L860" t="s">
        <v>3354</v>
      </c>
      <c r="M860" t="s">
        <v>3188</v>
      </c>
      <c r="O860" t="s">
        <v>3123</v>
      </c>
      <c r="P860">
        <f t="shared" si="26"/>
        <v>44728</v>
      </c>
      <c r="Q860">
        <f>--(COUNTIF($A$2:A860,A860)=1)</f>
        <v>1</v>
      </c>
      <c r="R860" t="str">
        <f t="shared" si="27"/>
        <v/>
      </c>
    </row>
    <row r="861" spans="1:18">
      <c r="A861" t="s">
        <v>4933</v>
      </c>
      <c r="B861" t="s">
        <v>4934</v>
      </c>
      <c r="C861" t="s">
        <v>4935</v>
      </c>
      <c r="D861" t="s">
        <v>3185</v>
      </c>
      <c r="E861" t="s">
        <v>3166</v>
      </c>
      <c r="F861" t="s">
        <v>3167</v>
      </c>
      <c r="G861" t="s">
        <v>2233</v>
      </c>
      <c r="H861" s="28">
        <v>45692</v>
      </c>
      <c r="I861">
        <v>43.59</v>
      </c>
      <c r="J861">
        <v>24</v>
      </c>
      <c r="K861" t="s">
        <v>3123</v>
      </c>
      <c r="L861" t="s">
        <v>3098</v>
      </c>
      <c r="M861" t="s">
        <v>3177</v>
      </c>
      <c r="N861">
        <v>4</v>
      </c>
      <c r="O861" t="s">
        <v>3189</v>
      </c>
      <c r="P861">
        <f t="shared" si="26"/>
        <v>45691</v>
      </c>
      <c r="Q861">
        <f>--(COUNTIF($A$2:A861,A861)=1)</f>
        <v>1</v>
      </c>
      <c r="R861">
        <f t="shared" si="27"/>
        <v>43.59</v>
      </c>
    </row>
    <row r="862" spans="1:18">
      <c r="A862" t="s">
        <v>4936</v>
      </c>
      <c r="B862" t="s">
        <v>1354</v>
      </c>
      <c r="C862" t="s">
        <v>3098</v>
      </c>
      <c r="D862" t="s">
        <v>3227</v>
      </c>
      <c r="E862" t="s">
        <v>3194</v>
      </c>
      <c r="F862" t="s">
        <v>3167</v>
      </c>
      <c r="G862" t="s">
        <v>258</v>
      </c>
      <c r="H862" s="28">
        <v>44826</v>
      </c>
      <c r="I862">
        <v>129.04</v>
      </c>
      <c r="J862">
        <v>72</v>
      </c>
      <c r="K862" t="s">
        <v>3123</v>
      </c>
      <c r="L862" t="s">
        <v>3398</v>
      </c>
      <c r="M862" t="s">
        <v>3188</v>
      </c>
      <c r="O862" t="s">
        <v>3170</v>
      </c>
      <c r="P862">
        <f t="shared" si="26"/>
        <v>44821</v>
      </c>
      <c r="Q862">
        <f>--(COUNTIF($A$2:A862,A862)=1)</f>
        <v>1</v>
      </c>
      <c r="R862">
        <f t="shared" si="27"/>
        <v>129.04</v>
      </c>
    </row>
    <row r="863" spans="1:18">
      <c r="A863" t="s">
        <v>4937</v>
      </c>
      <c r="B863" t="s">
        <v>3362</v>
      </c>
      <c r="C863" t="s">
        <v>4938</v>
      </c>
      <c r="D863" t="s">
        <v>3251</v>
      </c>
      <c r="E863" t="s">
        <v>3194</v>
      </c>
      <c r="F863" t="s">
        <v>3167</v>
      </c>
      <c r="G863" t="s">
        <v>1101</v>
      </c>
      <c r="H863" s="28">
        <v>45015</v>
      </c>
      <c r="I863">
        <v>65.66</v>
      </c>
      <c r="J863">
        <v>72</v>
      </c>
      <c r="K863" t="s">
        <v>3124</v>
      </c>
      <c r="L863" t="s">
        <v>3307</v>
      </c>
      <c r="M863" t="s">
        <v>3202</v>
      </c>
      <c r="N863">
        <v>4.2</v>
      </c>
      <c r="O863" t="s">
        <v>3178</v>
      </c>
      <c r="P863">
        <f t="shared" si="26"/>
        <v>45013</v>
      </c>
      <c r="Q863">
        <f>--(COUNTIF($A$2:A863,A863)=1)</f>
        <v>1</v>
      </c>
      <c r="R863">
        <f t="shared" si="27"/>
        <v>65.66</v>
      </c>
    </row>
    <row r="864" spans="1:18">
      <c r="A864" t="s">
        <v>4939</v>
      </c>
      <c r="B864" t="s">
        <v>600</v>
      </c>
      <c r="C864" t="s">
        <v>4940</v>
      </c>
      <c r="D864" t="s">
        <v>3200</v>
      </c>
      <c r="E864" t="s">
        <v>3166</v>
      </c>
      <c r="F864" t="s">
        <v>3220</v>
      </c>
      <c r="G864" t="s">
        <v>2717</v>
      </c>
      <c r="H864" s="28">
        <v>45659</v>
      </c>
      <c r="I864">
        <v>48.24</v>
      </c>
      <c r="J864">
        <v>24</v>
      </c>
      <c r="K864" t="s">
        <v>3123</v>
      </c>
      <c r="L864" t="s">
        <v>3281</v>
      </c>
      <c r="M864" t="s">
        <v>3169</v>
      </c>
      <c r="O864" t="s">
        <v>3182</v>
      </c>
      <c r="P864">
        <f t="shared" si="26"/>
        <v>45657</v>
      </c>
      <c r="Q864">
        <f>--(COUNTIF($A$2:A864,A864)=1)</f>
        <v>1</v>
      </c>
      <c r="R864">
        <f t="shared" si="27"/>
        <v>48.24</v>
      </c>
    </row>
    <row r="865" spans="1:18">
      <c r="A865" t="s">
        <v>4941</v>
      </c>
      <c r="B865" t="s">
        <v>4620</v>
      </c>
      <c r="C865" t="s">
        <v>4942</v>
      </c>
      <c r="D865" t="s">
        <v>3227</v>
      </c>
      <c r="E865" t="s">
        <v>3166</v>
      </c>
      <c r="F865" t="s">
        <v>3167</v>
      </c>
      <c r="G865" t="s">
        <v>1483</v>
      </c>
      <c r="H865" s="28">
        <v>45660</v>
      </c>
      <c r="I865">
        <v>26.17</v>
      </c>
      <c r="J865">
        <v>24</v>
      </c>
      <c r="K865" t="s">
        <v>3123</v>
      </c>
      <c r="L865" t="s">
        <v>3307</v>
      </c>
      <c r="M865" t="s">
        <v>3177</v>
      </c>
      <c r="N865">
        <v>4.2</v>
      </c>
      <c r="O865" t="s">
        <v>3178</v>
      </c>
      <c r="P865">
        <f t="shared" si="26"/>
        <v>45659</v>
      </c>
      <c r="Q865">
        <f>--(COUNTIF($A$2:A865,A865)=1)</f>
        <v>1</v>
      </c>
      <c r="R865">
        <f t="shared" si="27"/>
        <v>26.17</v>
      </c>
    </row>
    <row r="866" spans="1:18">
      <c r="A866" t="s">
        <v>4943</v>
      </c>
      <c r="B866" t="s">
        <v>1948</v>
      </c>
      <c r="C866" t="s">
        <v>3098</v>
      </c>
      <c r="D866" t="s">
        <v>3251</v>
      </c>
      <c r="E866" t="s">
        <v>3194</v>
      </c>
      <c r="F866" t="s">
        <v>3167</v>
      </c>
      <c r="G866" t="s">
        <v>594</v>
      </c>
      <c r="H866" s="28">
        <v>45519</v>
      </c>
      <c r="I866">
        <v>98.76</v>
      </c>
      <c r="J866">
        <v>72</v>
      </c>
      <c r="K866" t="s">
        <v>3123</v>
      </c>
      <c r="L866" t="s">
        <v>3244</v>
      </c>
      <c r="M866" t="s">
        <v>3169</v>
      </c>
      <c r="O866" t="s">
        <v>3170</v>
      </c>
      <c r="P866">
        <f t="shared" si="26"/>
        <v>45515</v>
      </c>
      <c r="Q866">
        <f>--(COUNTIF($A$2:A866,A866)=1)</f>
        <v>1</v>
      </c>
      <c r="R866">
        <f t="shared" si="27"/>
        <v>98.76</v>
      </c>
    </row>
    <row r="867" spans="1:18">
      <c r="A867" t="s">
        <v>4944</v>
      </c>
      <c r="B867" t="s">
        <v>1719</v>
      </c>
      <c r="C867" t="s">
        <v>3098</v>
      </c>
      <c r="D867" t="s">
        <v>3251</v>
      </c>
      <c r="E867" t="s">
        <v>3194</v>
      </c>
      <c r="F867" t="s">
        <v>3180</v>
      </c>
      <c r="G867" t="s">
        <v>4945</v>
      </c>
      <c r="H867" s="28"/>
      <c r="J867">
        <v>72</v>
      </c>
      <c r="K867" t="s">
        <v>3098</v>
      </c>
      <c r="L867" t="s">
        <v>3351</v>
      </c>
      <c r="M867" t="s">
        <v>3169</v>
      </c>
      <c r="O867" t="s">
        <v>3178</v>
      </c>
      <c r="P867">
        <f t="shared" si="26"/>
        <v>44649</v>
      </c>
      <c r="Q867">
        <f>--(COUNTIF($A$2:A867,A867)=1)</f>
        <v>1</v>
      </c>
      <c r="R867" t="str">
        <f t="shared" si="27"/>
        <v/>
      </c>
    </row>
    <row r="868" spans="1:18">
      <c r="A868" t="s">
        <v>4946</v>
      </c>
      <c r="B868" t="s">
        <v>4947</v>
      </c>
      <c r="C868" t="s">
        <v>3098</v>
      </c>
      <c r="D868" t="s">
        <v>3185</v>
      </c>
      <c r="E868" t="s">
        <v>3166</v>
      </c>
      <c r="F868" t="s">
        <v>3180</v>
      </c>
      <c r="G868" t="s">
        <v>938</v>
      </c>
      <c r="H868" s="28"/>
      <c r="J868">
        <v>24</v>
      </c>
      <c r="K868" t="s">
        <v>3098</v>
      </c>
      <c r="L868" t="s">
        <v>3201</v>
      </c>
      <c r="M868" t="s">
        <v>3188</v>
      </c>
      <c r="O868" t="s">
        <v>3182</v>
      </c>
      <c r="P868">
        <f t="shared" si="26"/>
        <v>45225</v>
      </c>
      <c r="Q868">
        <f>--(COUNTIF($A$2:A868,A868)=1)</f>
        <v>1</v>
      </c>
      <c r="R868" t="str">
        <f t="shared" si="27"/>
        <v/>
      </c>
    </row>
    <row r="869" spans="1:18">
      <c r="A869" t="s">
        <v>4948</v>
      </c>
      <c r="B869" t="s">
        <v>1701</v>
      </c>
      <c r="C869" t="s">
        <v>4949</v>
      </c>
      <c r="D869" t="s">
        <v>3237</v>
      </c>
      <c r="E869" t="s">
        <v>3194</v>
      </c>
      <c r="F869" t="s">
        <v>3228</v>
      </c>
      <c r="G869" t="s">
        <v>4548</v>
      </c>
      <c r="H869" s="28"/>
      <c r="J869">
        <v>72</v>
      </c>
      <c r="K869" t="s">
        <v>3098</v>
      </c>
      <c r="L869" t="s">
        <v>3302</v>
      </c>
      <c r="M869" t="s">
        <v>3202</v>
      </c>
      <c r="O869" t="s">
        <v>3123</v>
      </c>
      <c r="P869">
        <f t="shared" si="26"/>
        <v>44834</v>
      </c>
      <c r="Q869">
        <f>--(COUNTIF($A$2:A869,A869)=1)</f>
        <v>1</v>
      </c>
      <c r="R869" t="str">
        <f t="shared" si="27"/>
        <v/>
      </c>
    </row>
    <row r="870" spans="1:18">
      <c r="A870" t="s">
        <v>4950</v>
      </c>
      <c r="B870" t="s">
        <v>3858</v>
      </c>
      <c r="C870" t="s">
        <v>3098</v>
      </c>
      <c r="D870" t="s">
        <v>3174</v>
      </c>
      <c r="E870" t="s">
        <v>3194</v>
      </c>
      <c r="F870" t="s">
        <v>3167</v>
      </c>
      <c r="G870" t="s">
        <v>2298</v>
      </c>
      <c r="H870" s="28">
        <v>45625</v>
      </c>
      <c r="I870">
        <v>87.24</v>
      </c>
      <c r="J870">
        <v>72</v>
      </c>
      <c r="K870" t="s">
        <v>3123</v>
      </c>
      <c r="L870" t="s">
        <v>3187</v>
      </c>
      <c r="M870" t="s">
        <v>3169</v>
      </c>
      <c r="N870">
        <v>1.9</v>
      </c>
      <c r="O870" t="s">
        <v>3123</v>
      </c>
      <c r="P870">
        <f t="shared" si="26"/>
        <v>45622</v>
      </c>
      <c r="Q870">
        <f>--(COUNTIF($A$2:A870,A870)=1)</f>
        <v>1</v>
      </c>
      <c r="R870">
        <f t="shared" si="27"/>
        <v>87.24</v>
      </c>
    </row>
    <row r="871" spans="1:18">
      <c r="A871" t="s">
        <v>4951</v>
      </c>
      <c r="B871" t="s">
        <v>4952</v>
      </c>
      <c r="C871" t="s">
        <v>3098</v>
      </c>
      <c r="D871" t="s">
        <v>3251</v>
      </c>
      <c r="E871" t="s">
        <v>3166</v>
      </c>
      <c r="F871" t="s">
        <v>3180</v>
      </c>
      <c r="G871" t="s">
        <v>512</v>
      </c>
      <c r="H871" s="28"/>
      <c r="J871">
        <v>24</v>
      </c>
      <c r="K871" t="s">
        <v>3098</v>
      </c>
      <c r="L871" t="s">
        <v>3254</v>
      </c>
      <c r="M871" t="s">
        <v>3188</v>
      </c>
      <c r="O871" t="s">
        <v>3178</v>
      </c>
      <c r="P871">
        <f t="shared" si="26"/>
        <v>44958</v>
      </c>
      <c r="Q871">
        <f>--(COUNTIF($A$2:A871,A871)=1)</f>
        <v>1</v>
      </c>
      <c r="R871" t="str">
        <f t="shared" si="27"/>
        <v/>
      </c>
    </row>
    <row r="872" spans="1:18">
      <c r="A872" t="s">
        <v>4953</v>
      </c>
      <c r="B872" t="s">
        <v>4954</v>
      </c>
      <c r="C872" t="s">
        <v>4955</v>
      </c>
      <c r="D872" t="s">
        <v>3251</v>
      </c>
      <c r="E872" t="s">
        <v>3175</v>
      </c>
      <c r="F872" t="s">
        <v>3167</v>
      </c>
      <c r="G872" t="s">
        <v>4956</v>
      </c>
      <c r="H872" s="28">
        <v>44598</v>
      </c>
      <c r="I872">
        <v>8.7799999999999994</v>
      </c>
      <c r="J872">
        <v>8</v>
      </c>
      <c r="K872" t="s">
        <v>3123</v>
      </c>
      <c r="L872" t="s">
        <v>3268</v>
      </c>
      <c r="M872" t="s">
        <v>3188</v>
      </c>
      <c r="O872" t="s">
        <v>3189</v>
      </c>
      <c r="P872">
        <f t="shared" si="26"/>
        <v>44598</v>
      </c>
      <c r="Q872">
        <f>--(COUNTIF($A$2:A872,A872)=1)</f>
        <v>1</v>
      </c>
      <c r="R872">
        <f t="shared" si="27"/>
        <v>8.7799999999999994</v>
      </c>
    </row>
    <row r="873" spans="1:18">
      <c r="A873" t="s">
        <v>4957</v>
      </c>
      <c r="B873" t="s">
        <v>4958</v>
      </c>
      <c r="C873" t="s">
        <v>4959</v>
      </c>
      <c r="D873" t="s">
        <v>3240</v>
      </c>
      <c r="E873" t="s">
        <v>3280</v>
      </c>
      <c r="F873" t="s">
        <v>3167</v>
      </c>
      <c r="G873" t="s">
        <v>4039</v>
      </c>
      <c r="H873" s="28">
        <v>44676</v>
      </c>
      <c r="I873">
        <v>4.12</v>
      </c>
      <c r="J873">
        <v>4</v>
      </c>
      <c r="K873" t="s">
        <v>3123</v>
      </c>
      <c r="L873" t="s">
        <v>3437</v>
      </c>
      <c r="M873" t="s">
        <v>3177</v>
      </c>
      <c r="N873">
        <v>2.6</v>
      </c>
      <c r="O873" t="s">
        <v>3182</v>
      </c>
      <c r="P873">
        <f t="shared" si="26"/>
        <v>44676</v>
      </c>
      <c r="Q873">
        <f>--(COUNTIF($A$2:A873,A873)=1)</f>
        <v>1</v>
      </c>
      <c r="R873">
        <f t="shared" si="27"/>
        <v>4.12</v>
      </c>
    </row>
    <row r="874" spans="1:18">
      <c r="A874" t="s">
        <v>4960</v>
      </c>
      <c r="B874" t="s">
        <v>4961</v>
      </c>
      <c r="C874" t="s">
        <v>3098</v>
      </c>
      <c r="D874" t="s">
        <v>3227</v>
      </c>
      <c r="E874" t="s">
        <v>3280</v>
      </c>
      <c r="F874" t="s">
        <v>3180</v>
      </c>
      <c r="G874" t="s">
        <v>2605</v>
      </c>
      <c r="H874" s="28"/>
      <c r="J874">
        <v>4</v>
      </c>
      <c r="K874" t="s">
        <v>3098</v>
      </c>
      <c r="L874" t="s">
        <v>3244</v>
      </c>
      <c r="M874" t="s">
        <v>3207</v>
      </c>
      <c r="O874" t="s">
        <v>3182</v>
      </c>
      <c r="P874">
        <f t="shared" si="26"/>
        <v>44936</v>
      </c>
      <c r="Q874">
        <f>--(COUNTIF($A$2:A874,A874)=1)</f>
        <v>1</v>
      </c>
      <c r="R874" t="str">
        <f t="shared" si="27"/>
        <v/>
      </c>
    </row>
    <row r="875" spans="1:18">
      <c r="A875" t="s">
        <v>4962</v>
      </c>
      <c r="B875" t="s">
        <v>4963</v>
      </c>
      <c r="C875" t="s">
        <v>4964</v>
      </c>
      <c r="D875" t="s">
        <v>3165</v>
      </c>
      <c r="E875" t="s">
        <v>3166</v>
      </c>
      <c r="F875" t="s">
        <v>3167</v>
      </c>
      <c r="G875" t="s">
        <v>1388</v>
      </c>
      <c r="H875" s="28">
        <v>45182</v>
      </c>
      <c r="I875">
        <v>61.19</v>
      </c>
      <c r="J875">
        <v>24</v>
      </c>
      <c r="K875" t="s">
        <v>3123</v>
      </c>
      <c r="L875" t="s">
        <v>3209</v>
      </c>
      <c r="M875" t="s">
        <v>3169</v>
      </c>
      <c r="N875">
        <v>2.4</v>
      </c>
      <c r="O875" t="s">
        <v>3182</v>
      </c>
      <c r="P875">
        <f t="shared" si="26"/>
        <v>45180</v>
      </c>
      <c r="Q875">
        <f>--(COUNTIF($A$2:A875,A875)=1)</f>
        <v>1</v>
      </c>
      <c r="R875">
        <f t="shared" si="27"/>
        <v>61.19</v>
      </c>
    </row>
    <row r="876" spans="1:18">
      <c r="A876" t="s">
        <v>4965</v>
      </c>
      <c r="B876" t="s">
        <v>2948</v>
      </c>
      <c r="C876" t="s">
        <v>3098</v>
      </c>
      <c r="D876" t="s">
        <v>3240</v>
      </c>
      <c r="E876" t="s">
        <v>3166</v>
      </c>
      <c r="F876" t="s">
        <v>3167</v>
      </c>
      <c r="G876" t="s">
        <v>237</v>
      </c>
      <c r="H876" s="28">
        <v>45491</v>
      </c>
      <c r="I876">
        <v>28.42</v>
      </c>
      <c r="J876">
        <v>24</v>
      </c>
      <c r="K876" t="s">
        <v>3123</v>
      </c>
      <c r="L876" t="s">
        <v>3098</v>
      </c>
      <c r="M876" t="s">
        <v>3207</v>
      </c>
      <c r="N876">
        <v>3.8</v>
      </c>
      <c r="O876" t="s">
        <v>3182</v>
      </c>
      <c r="P876">
        <f t="shared" si="26"/>
        <v>45490</v>
      </c>
      <c r="Q876">
        <f>--(COUNTIF($A$2:A876,A876)=1)</f>
        <v>1</v>
      </c>
      <c r="R876">
        <f t="shared" si="27"/>
        <v>28.42</v>
      </c>
    </row>
    <row r="877" spans="1:18">
      <c r="A877" t="s">
        <v>4966</v>
      </c>
      <c r="B877" t="s">
        <v>4891</v>
      </c>
      <c r="C877" t="s">
        <v>3098</v>
      </c>
      <c r="D877" t="s">
        <v>3200</v>
      </c>
      <c r="E877" t="s">
        <v>3166</v>
      </c>
      <c r="F877" t="s">
        <v>3167</v>
      </c>
      <c r="G877" t="s">
        <v>376</v>
      </c>
      <c r="H877" s="28">
        <v>44709</v>
      </c>
      <c r="I877">
        <v>54.02</v>
      </c>
      <c r="J877">
        <v>24</v>
      </c>
      <c r="K877" t="s">
        <v>3123</v>
      </c>
      <c r="L877" t="s">
        <v>3216</v>
      </c>
      <c r="M877" t="s">
        <v>3202</v>
      </c>
      <c r="O877" t="s">
        <v>3178</v>
      </c>
      <c r="P877">
        <f t="shared" si="26"/>
        <v>44707</v>
      </c>
      <c r="Q877">
        <f>--(COUNTIF($A$2:A877,A877)=1)</f>
        <v>1</v>
      </c>
      <c r="R877">
        <f t="shared" si="27"/>
        <v>54.02</v>
      </c>
    </row>
    <row r="878" spans="1:18">
      <c r="A878" t="s">
        <v>4967</v>
      </c>
      <c r="B878" t="s">
        <v>4432</v>
      </c>
      <c r="C878" t="s">
        <v>3098</v>
      </c>
      <c r="D878" t="s">
        <v>3240</v>
      </c>
      <c r="E878" t="s">
        <v>3175</v>
      </c>
      <c r="F878" t="s">
        <v>3167</v>
      </c>
      <c r="G878" t="s">
        <v>522</v>
      </c>
      <c r="H878" s="28">
        <v>45308</v>
      </c>
      <c r="I878">
        <v>9.24</v>
      </c>
      <c r="J878">
        <v>8</v>
      </c>
      <c r="K878" t="s">
        <v>3123</v>
      </c>
      <c r="L878" t="s">
        <v>3318</v>
      </c>
      <c r="M878" t="s">
        <v>3207</v>
      </c>
      <c r="N878">
        <v>2.2000000000000002</v>
      </c>
      <c r="O878" t="s">
        <v>3178</v>
      </c>
      <c r="P878">
        <f t="shared" si="26"/>
        <v>45308</v>
      </c>
      <c r="Q878">
        <f>--(COUNTIF($A$2:A878,A878)=1)</f>
        <v>1</v>
      </c>
      <c r="R878">
        <f t="shared" si="27"/>
        <v>9.24</v>
      </c>
    </row>
    <row r="879" spans="1:18">
      <c r="A879" t="s">
        <v>4968</v>
      </c>
      <c r="B879" t="s">
        <v>4969</v>
      </c>
      <c r="C879" t="s">
        <v>3098</v>
      </c>
      <c r="D879" t="s">
        <v>3237</v>
      </c>
      <c r="E879" t="s">
        <v>3166</v>
      </c>
      <c r="F879" t="s">
        <v>3167</v>
      </c>
      <c r="G879" t="s">
        <v>523</v>
      </c>
      <c r="H879" s="28">
        <v>45374</v>
      </c>
      <c r="I879">
        <v>62.98</v>
      </c>
      <c r="J879">
        <v>24</v>
      </c>
      <c r="K879" t="s">
        <v>3123</v>
      </c>
      <c r="L879" t="s">
        <v>3244</v>
      </c>
      <c r="M879" t="s">
        <v>3207</v>
      </c>
      <c r="O879" t="s">
        <v>3123</v>
      </c>
      <c r="P879">
        <f t="shared" si="26"/>
        <v>45372</v>
      </c>
      <c r="Q879">
        <f>--(COUNTIF($A$2:A879,A879)=1)</f>
        <v>1</v>
      </c>
      <c r="R879">
        <f t="shared" si="27"/>
        <v>62.98</v>
      </c>
    </row>
    <row r="880" spans="1:18">
      <c r="A880" t="s">
        <v>4970</v>
      </c>
      <c r="B880" t="s">
        <v>837</v>
      </c>
      <c r="C880" t="s">
        <v>4971</v>
      </c>
      <c r="D880" t="s">
        <v>3185</v>
      </c>
      <c r="E880" t="s">
        <v>3175</v>
      </c>
      <c r="F880" t="s">
        <v>3167</v>
      </c>
      <c r="G880" t="s">
        <v>3419</v>
      </c>
      <c r="H880" s="28">
        <v>45638</v>
      </c>
      <c r="I880">
        <v>12.17</v>
      </c>
      <c r="J880">
        <v>8</v>
      </c>
      <c r="K880" t="s">
        <v>3123</v>
      </c>
      <c r="L880" t="s">
        <v>3265</v>
      </c>
      <c r="M880" t="s">
        <v>3188</v>
      </c>
      <c r="N880">
        <v>3.1</v>
      </c>
      <c r="O880" t="s">
        <v>3178</v>
      </c>
      <c r="P880">
        <f t="shared" si="26"/>
        <v>45638</v>
      </c>
      <c r="Q880">
        <f>--(COUNTIF($A$2:A880,A880)=1)</f>
        <v>1</v>
      </c>
      <c r="R880">
        <f t="shared" si="27"/>
        <v>12.17</v>
      </c>
    </row>
    <row r="881" spans="1:18">
      <c r="A881" t="s">
        <v>4972</v>
      </c>
      <c r="B881" t="s">
        <v>4973</v>
      </c>
      <c r="C881" t="s">
        <v>3098</v>
      </c>
      <c r="D881" t="s">
        <v>3185</v>
      </c>
      <c r="E881" t="s">
        <v>3166</v>
      </c>
      <c r="F881" t="s">
        <v>3180</v>
      </c>
      <c r="G881" t="s">
        <v>3028</v>
      </c>
      <c r="H881" s="28"/>
      <c r="J881">
        <v>24</v>
      </c>
      <c r="K881" t="s">
        <v>3098</v>
      </c>
      <c r="L881" t="s">
        <v>3229</v>
      </c>
      <c r="M881" t="s">
        <v>3177</v>
      </c>
      <c r="O881" t="s">
        <v>3170</v>
      </c>
      <c r="P881">
        <f t="shared" si="26"/>
        <v>44565</v>
      </c>
      <c r="Q881">
        <f>--(COUNTIF($A$2:A881,A881)=1)</f>
        <v>1</v>
      </c>
      <c r="R881" t="str">
        <f t="shared" si="27"/>
        <v/>
      </c>
    </row>
    <row r="882" spans="1:18">
      <c r="A882" t="s">
        <v>4974</v>
      </c>
      <c r="B882" t="s">
        <v>4975</v>
      </c>
      <c r="C882" t="s">
        <v>4976</v>
      </c>
      <c r="D882" t="s">
        <v>3240</v>
      </c>
      <c r="E882" t="s">
        <v>3166</v>
      </c>
      <c r="F882" t="s">
        <v>3167</v>
      </c>
      <c r="G882" t="s">
        <v>4977</v>
      </c>
      <c r="H882" s="28">
        <v>44806</v>
      </c>
      <c r="I882">
        <v>6.75</v>
      </c>
      <c r="J882">
        <v>24</v>
      </c>
      <c r="K882" t="s">
        <v>3124</v>
      </c>
      <c r="L882" t="s">
        <v>3206</v>
      </c>
      <c r="M882" t="s">
        <v>3169</v>
      </c>
      <c r="O882" t="s">
        <v>3189</v>
      </c>
      <c r="P882">
        <f t="shared" si="26"/>
        <v>44806</v>
      </c>
      <c r="Q882">
        <f>--(COUNTIF($A$2:A882,A882)=1)</f>
        <v>1</v>
      </c>
      <c r="R882">
        <f t="shared" si="27"/>
        <v>6.75</v>
      </c>
    </row>
    <row r="883" spans="1:18">
      <c r="A883" t="s">
        <v>4978</v>
      </c>
      <c r="B883" t="s">
        <v>1573</v>
      </c>
      <c r="C883" t="s">
        <v>3098</v>
      </c>
      <c r="D883" t="s">
        <v>3174</v>
      </c>
      <c r="E883" t="s">
        <v>3194</v>
      </c>
      <c r="F883" t="s">
        <v>3167</v>
      </c>
      <c r="G883" t="s">
        <v>742</v>
      </c>
      <c r="H883" s="28"/>
      <c r="J883">
        <v>72</v>
      </c>
      <c r="K883" t="s">
        <v>3098</v>
      </c>
      <c r="L883" t="s">
        <v>3437</v>
      </c>
      <c r="M883" t="s">
        <v>3177</v>
      </c>
      <c r="O883" t="s">
        <v>3189</v>
      </c>
      <c r="P883">
        <f t="shared" si="26"/>
        <v>45033</v>
      </c>
      <c r="Q883">
        <f>--(COUNTIF($A$2:A883,A883)=1)</f>
        <v>1</v>
      </c>
      <c r="R883" t="str">
        <f t="shared" si="27"/>
        <v/>
      </c>
    </row>
    <row r="884" spans="1:18">
      <c r="A884" t="s">
        <v>4979</v>
      </c>
      <c r="B884" t="s">
        <v>1018</v>
      </c>
      <c r="C884" t="s">
        <v>4980</v>
      </c>
      <c r="D884" t="s">
        <v>3165</v>
      </c>
      <c r="E884" t="s">
        <v>3166</v>
      </c>
      <c r="F884" t="s">
        <v>3167</v>
      </c>
      <c r="G884" t="s">
        <v>4981</v>
      </c>
      <c r="H884" s="28">
        <v>45400</v>
      </c>
      <c r="I884">
        <v>40.729999999999997</v>
      </c>
      <c r="J884">
        <v>24</v>
      </c>
      <c r="K884" t="s">
        <v>3123</v>
      </c>
      <c r="L884" t="s">
        <v>3192</v>
      </c>
      <c r="M884" t="s">
        <v>3177</v>
      </c>
      <c r="N884">
        <v>5</v>
      </c>
      <c r="O884" t="s">
        <v>3170</v>
      </c>
      <c r="P884">
        <f t="shared" si="26"/>
        <v>45399</v>
      </c>
      <c r="Q884">
        <f>--(COUNTIF($A$2:A884,A884)=1)</f>
        <v>1</v>
      </c>
      <c r="R884">
        <f t="shared" si="27"/>
        <v>40.729999999999997</v>
      </c>
    </row>
    <row r="885" spans="1:18">
      <c r="A885" t="s">
        <v>4982</v>
      </c>
      <c r="B885" t="s">
        <v>4983</v>
      </c>
      <c r="C885" t="s">
        <v>3098</v>
      </c>
      <c r="D885" t="s">
        <v>3251</v>
      </c>
      <c r="E885" t="s">
        <v>3175</v>
      </c>
      <c r="F885" t="s">
        <v>3167</v>
      </c>
      <c r="G885" t="s">
        <v>4984</v>
      </c>
      <c r="H885" s="28">
        <v>45312</v>
      </c>
      <c r="I885">
        <v>24.37</v>
      </c>
      <c r="J885">
        <v>8</v>
      </c>
      <c r="K885" t="s">
        <v>3123</v>
      </c>
      <c r="L885" t="s">
        <v>3244</v>
      </c>
      <c r="M885" t="s">
        <v>3177</v>
      </c>
      <c r="N885">
        <v>4</v>
      </c>
      <c r="O885" t="s">
        <v>3170</v>
      </c>
      <c r="P885">
        <f t="shared" si="26"/>
        <v>45311</v>
      </c>
      <c r="Q885">
        <f>--(COUNTIF($A$2:A885,A885)=1)</f>
        <v>1</v>
      </c>
      <c r="R885">
        <f t="shared" si="27"/>
        <v>24.37</v>
      </c>
    </row>
    <row r="886" spans="1:18">
      <c r="A886" t="s">
        <v>4985</v>
      </c>
      <c r="B886" t="s">
        <v>4986</v>
      </c>
      <c r="C886" t="s">
        <v>3098</v>
      </c>
      <c r="D886" t="s">
        <v>3240</v>
      </c>
      <c r="E886" t="s">
        <v>3166</v>
      </c>
      <c r="F886" t="s">
        <v>3220</v>
      </c>
      <c r="G886" t="s">
        <v>3050</v>
      </c>
      <c r="H886" s="28">
        <v>44678</v>
      </c>
      <c r="I886">
        <v>36.03</v>
      </c>
      <c r="J886">
        <v>24</v>
      </c>
      <c r="K886" t="s">
        <v>3123</v>
      </c>
      <c r="L886" t="s">
        <v>3218</v>
      </c>
      <c r="M886" t="s">
        <v>3177</v>
      </c>
      <c r="N886">
        <v>1.7</v>
      </c>
      <c r="O886" t="s">
        <v>3213</v>
      </c>
      <c r="P886">
        <f t="shared" si="26"/>
        <v>44677</v>
      </c>
      <c r="Q886">
        <f>--(COUNTIF($A$2:A886,A886)=1)</f>
        <v>1</v>
      </c>
      <c r="R886">
        <f t="shared" si="27"/>
        <v>36.03</v>
      </c>
    </row>
    <row r="887" spans="1:18">
      <c r="A887" t="s">
        <v>4987</v>
      </c>
      <c r="B887" t="s">
        <v>495</v>
      </c>
      <c r="C887" t="s">
        <v>4988</v>
      </c>
      <c r="D887" t="s">
        <v>3174</v>
      </c>
      <c r="E887" t="s">
        <v>3194</v>
      </c>
      <c r="F887" t="s">
        <v>3167</v>
      </c>
      <c r="G887" t="s">
        <v>838</v>
      </c>
      <c r="H887" s="28">
        <v>45301</v>
      </c>
      <c r="I887">
        <v>121.76</v>
      </c>
      <c r="J887">
        <v>72</v>
      </c>
      <c r="K887" t="s">
        <v>3123</v>
      </c>
      <c r="L887" t="s">
        <v>3187</v>
      </c>
      <c r="M887" t="s">
        <v>3202</v>
      </c>
      <c r="O887" t="s">
        <v>3213</v>
      </c>
      <c r="P887">
        <f t="shared" si="26"/>
        <v>45296</v>
      </c>
      <c r="Q887">
        <f>--(COUNTIF($A$2:A887,A887)=1)</f>
        <v>1</v>
      </c>
      <c r="R887">
        <f t="shared" si="27"/>
        <v>121.76</v>
      </c>
    </row>
    <row r="888" spans="1:18">
      <c r="A888" t="s">
        <v>4989</v>
      </c>
      <c r="B888" t="s">
        <v>754</v>
      </c>
      <c r="C888" t="s">
        <v>3098</v>
      </c>
      <c r="D888" t="s">
        <v>3227</v>
      </c>
      <c r="E888" t="s">
        <v>3194</v>
      </c>
      <c r="F888" t="s">
        <v>3167</v>
      </c>
      <c r="G888" t="s">
        <v>1412</v>
      </c>
      <c r="H888" s="28">
        <v>44835</v>
      </c>
      <c r="I888">
        <v>68.94</v>
      </c>
      <c r="J888">
        <v>72</v>
      </c>
      <c r="K888" t="s">
        <v>3124</v>
      </c>
      <c r="L888" t="s">
        <v>3176</v>
      </c>
      <c r="M888" t="s">
        <v>3207</v>
      </c>
      <c r="N888">
        <v>3.4</v>
      </c>
      <c r="O888" t="s">
        <v>3189</v>
      </c>
      <c r="P888">
        <f t="shared" si="26"/>
        <v>44833</v>
      </c>
      <c r="Q888">
        <f>--(COUNTIF($A$2:A888,A888)=1)</f>
        <v>1</v>
      </c>
      <c r="R888">
        <f t="shared" si="27"/>
        <v>68.94</v>
      </c>
    </row>
    <row r="889" spans="1:18">
      <c r="A889" t="s">
        <v>4990</v>
      </c>
      <c r="B889" t="s">
        <v>942</v>
      </c>
      <c r="C889" t="s">
        <v>4991</v>
      </c>
      <c r="D889" t="s">
        <v>3185</v>
      </c>
      <c r="E889" t="s">
        <v>3166</v>
      </c>
      <c r="F889" t="s">
        <v>3167</v>
      </c>
      <c r="G889" t="s">
        <v>4992</v>
      </c>
      <c r="H889" s="28"/>
      <c r="J889">
        <v>24</v>
      </c>
      <c r="K889" t="s">
        <v>3098</v>
      </c>
      <c r="L889" t="s">
        <v>3318</v>
      </c>
      <c r="M889" t="s">
        <v>3207</v>
      </c>
      <c r="O889" t="s">
        <v>3178</v>
      </c>
      <c r="P889">
        <f t="shared" si="26"/>
        <v>45625</v>
      </c>
      <c r="Q889">
        <f>--(COUNTIF($A$2:A889,A889)=1)</f>
        <v>1</v>
      </c>
      <c r="R889" t="str">
        <f t="shared" si="27"/>
        <v/>
      </c>
    </row>
    <row r="890" spans="1:18">
      <c r="A890" t="s">
        <v>4993</v>
      </c>
      <c r="B890" t="s">
        <v>2235</v>
      </c>
      <c r="C890" t="s">
        <v>4994</v>
      </c>
      <c r="D890" t="s">
        <v>3240</v>
      </c>
      <c r="E890" t="s">
        <v>3175</v>
      </c>
      <c r="F890" t="s">
        <v>3180</v>
      </c>
      <c r="G890" t="s">
        <v>114</v>
      </c>
      <c r="H890" s="28"/>
      <c r="J890">
        <v>8</v>
      </c>
      <c r="K890" t="s">
        <v>3098</v>
      </c>
      <c r="L890" t="s">
        <v>3201</v>
      </c>
      <c r="M890" t="s">
        <v>3202</v>
      </c>
      <c r="O890" t="s">
        <v>3213</v>
      </c>
      <c r="P890">
        <f t="shared" si="26"/>
        <v>45189</v>
      </c>
      <c r="Q890">
        <f>--(COUNTIF($A$2:A890,A890)=1)</f>
        <v>1</v>
      </c>
      <c r="R890" t="str">
        <f t="shared" si="27"/>
        <v/>
      </c>
    </row>
    <row r="891" spans="1:18">
      <c r="A891" t="s">
        <v>4995</v>
      </c>
      <c r="B891" t="s">
        <v>71</v>
      </c>
      <c r="C891" t="s">
        <v>4996</v>
      </c>
      <c r="D891" t="s">
        <v>3165</v>
      </c>
      <c r="E891" t="s">
        <v>3166</v>
      </c>
      <c r="F891" t="s">
        <v>3167</v>
      </c>
      <c r="G891" t="s">
        <v>1672</v>
      </c>
      <c r="H891" s="28">
        <v>45558</v>
      </c>
      <c r="I891">
        <v>18.760000000000002</v>
      </c>
      <c r="J891">
        <v>24</v>
      </c>
      <c r="K891" t="s">
        <v>3124</v>
      </c>
      <c r="L891" t="s">
        <v>3244</v>
      </c>
      <c r="M891" t="s">
        <v>3207</v>
      </c>
      <c r="N891">
        <v>4.8</v>
      </c>
      <c r="O891" t="s">
        <v>3123</v>
      </c>
      <c r="P891">
        <f t="shared" si="26"/>
        <v>45558</v>
      </c>
      <c r="Q891">
        <f>--(COUNTIF($A$2:A891,A891)=1)</f>
        <v>1</v>
      </c>
      <c r="R891">
        <f t="shared" si="27"/>
        <v>18.760000000000002</v>
      </c>
    </row>
    <row r="892" spans="1:18">
      <c r="A892" t="s">
        <v>4997</v>
      </c>
      <c r="B892" t="s">
        <v>4245</v>
      </c>
      <c r="C892" t="s">
        <v>4998</v>
      </c>
      <c r="D892" t="s">
        <v>3200</v>
      </c>
      <c r="E892" t="s">
        <v>3175</v>
      </c>
      <c r="F892" t="s">
        <v>3180</v>
      </c>
      <c r="G892" t="s">
        <v>4999</v>
      </c>
      <c r="H892" s="28"/>
      <c r="J892">
        <v>8</v>
      </c>
      <c r="K892" t="s">
        <v>3098</v>
      </c>
      <c r="L892" t="s">
        <v>3268</v>
      </c>
      <c r="M892" t="s">
        <v>3169</v>
      </c>
      <c r="O892" t="s">
        <v>3182</v>
      </c>
      <c r="P892">
        <f t="shared" si="26"/>
        <v>44900</v>
      </c>
      <c r="Q892">
        <f>--(COUNTIF($A$2:A892,A892)=1)</f>
        <v>1</v>
      </c>
      <c r="R892" t="str">
        <f t="shared" si="27"/>
        <v/>
      </c>
    </row>
    <row r="893" spans="1:18">
      <c r="A893" t="s">
        <v>5000</v>
      </c>
      <c r="B893" t="s">
        <v>4961</v>
      </c>
      <c r="C893" t="s">
        <v>3098</v>
      </c>
      <c r="D893" t="s">
        <v>3240</v>
      </c>
      <c r="E893" t="s">
        <v>3166</v>
      </c>
      <c r="F893" t="s">
        <v>3228</v>
      </c>
      <c r="G893" t="s">
        <v>1355</v>
      </c>
      <c r="H893" s="28"/>
      <c r="J893">
        <v>24</v>
      </c>
      <c r="K893" t="s">
        <v>3098</v>
      </c>
      <c r="L893" t="s">
        <v>3268</v>
      </c>
      <c r="M893" t="s">
        <v>3207</v>
      </c>
      <c r="O893" t="s">
        <v>3124</v>
      </c>
      <c r="P893">
        <f t="shared" si="26"/>
        <v>45331</v>
      </c>
      <c r="Q893">
        <f>--(COUNTIF($A$2:A893,A893)=1)</f>
        <v>1</v>
      </c>
      <c r="R893" t="str">
        <f t="shared" si="27"/>
        <v/>
      </c>
    </row>
    <row r="894" spans="1:18">
      <c r="A894" t="s">
        <v>5001</v>
      </c>
      <c r="B894" t="s">
        <v>1736</v>
      </c>
      <c r="C894" t="s">
        <v>3098</v>
      </c>
      <c r="D894" t="s">
        <v>3196</v>
      </c>
      <c r="E894" t="s">
        <v>3166</v>
      </c>
      <c r="F894" t="s">
        <v>3167</v>
      </c>
      <c r="G894" t="s">
        <v>95</v>
      </c>
      <c r="H894" s="28">
        <v>44676</v>
      </c>
      <c r="I894">
        <v>74.989999999999995</v>
      </c>
      <c r="J894">
        <v>24</v>
      </c>
      <c r="K894" t="s">
        <v>3123</v>
      </c>
      <c r="L894" t="s">
        <v>3168</v>
      </c>
      <c r="M894" t="s">
        <v>3169</v>
      </c>
      <c r="N894">
        <v>3.1</v>
      </c>
      <c r="O894" t="s">
        <v>3123</v>
      </c>
      <c r="P894">
        <f t="shared" si="26"/>
        <v>44673</v>
      </c>
      <c r="Q894">
        <f>--(COUNTIF($A$2:A894,A894)=1)</f>
        <v>1</v>
      </c>
      <c r="R894">
        <f t="shared" si="27"/>
        <v>74.989999999999995</v>
      </c>
    </row>
    <row r="895" spans="1:18">
      <c r="A895" t="s">
        <v>5002</v>
      </c>
      <c r="B895" t="s">
        <v>5003</v>
      </c>
      <c r="C895" t="s">
        <v>5004</v>
      </c>
      <c r="D895" t="s">
        <v>3237</v>
      </c>
      <c r="E895" t="s">
        <v>3194</v>
      </c>
      <c r="F895" t="s">
        <v>3228</v>
      </c>
      <c r="G895" t="s">
        <v>827</v>
      </c>
      <c r="H895" s="28"/>
      <c r="J895">
        <v>72</v>
      </c>
      <c r="K895" t="s">
        <v>3098</v>
      </c>
      <c r="L895" t="s">
        <v>3318</v>
      </c>
      <c r="M895" t="s">
        <v>3207</v>
      </c>
      <c r="O895" t="s">
        <v>3123</v>
      </c>
      <c r="P895">
        <f t="shared" si="26"/>
        <v>45644</v>
      </c>
      <c r="Q895">
        <f>--(COUNTIF($A$2:A895,A895)=1)</f>
        <v>1</v>
      </c>
      <c r="R895" t="str">
        <f t="shared" si="27"/>
        <v/>
      </c>
    </row>
    <row r="896" spans="1:18">
      <c r="A896" t="s">
        <v>5005</v>
      </c>
      <c r="B896" t="s">
        <v>5006</v>
      </c>
      <c r="C896" t="s">
        <v>3098</v>
      </c>
      <c r="D896" t="s">
        <v>3196</v>
      </c>
      <c r="E896" t="s">
        <v>3175</v>
      </c>
      <c r="F896" t="s">
        <v>3167</v>
      </c>
      <c r="G896" t="s">
        <v>920</v>
      </c>
      <c r="H896" s="28">
        <v>45000</v>
      </c>
      <c r="I896">
        <v>6.08</v>
      </c>
      <c r="J896">
        <v>8</v>
      </c>
      <c r="K896" t="s">
        <v>3124</v>
      </c>
      <c r="L896" t="s">
        <v>3265</v>
      </c>
      <c r="M896" t="s">
        <v>3169</v>
      </c>
      <c r="O896" t="s">
        <v>3178</v>
      </c>
      <c r="P896">
        <f t="shared" si="26"/>
        <v>45000</v>
      </c>
      <c r="Q896">
        <f>--(COUNTIF($A$2:A896,A896)=1)</f>
        <v>1</v>
      </c>
      <c r="R896">
        <f t="shared" si="27"/>
        <v>6.08</v>
      </c>
    </row>
    <row r="897" spans="1:18">
      <c r="A897" t="s">
        <v>5007</v>
      </c>
      <c r="B897" t="s">
        <v>1864</v>
      </c>
      <c r="C897" t="s">
        <v>5008</v>
      </c>
      <c r="D897" t="s">
        <v>3251</v>
      </c>
      <c r="E897" t="s">
        <v>3194</v>
      </c>
      <c r="F897" t="s">
        <v>3220</v>
      </c>
      <c r="G897" t="s">
        <v>2697</v>
      </c>
      <c r="H897" s="28">
        <v>45110</v>
      </c>
      <c r="I897">
        <v>173.86</v>
      </c>
      <c r="J897">
        <v>72</v>
      </c>
      <c r="K897" t="s">
        <v>3123</v>
      </c>
      <c r="L897" t="s">
        <v>3281</v>
      </c>
      <c r="M897" t="s">
        <v>3202</v>
      </c>
      <c r="N897">
        <v>4.4000000000000004</v>
      </c>
      <c r="O897" t="s">
        <v>3170</v>
      </c>
      <c r="P897">
        <f t="shared" si="26"/>
        <v>45103</v>
      </c>
      <c r="Q897">
        <f>--(COUNTIF($A$2:A897,A897)=1)</f>
        <v>1</v>
      </c>
      <c r="R897">
        <f t="shared" si="27"/>
        <v>173.86</v>
      </c>
    </row>
    <row r="898" spans="1:18">
      <c r="A898" t="s">
        <v>5009</v>
      </c>
      <c r="B898" t="s">
        <v>2235</v>
      </c>
      <c r="C898" t="s">
        <v>3098</v>
      </c>
      <c r="D898" t="s">
        <v>3240</v>
      </c>
      <c r="E898" t="s">
        <v>3194</v>
      </c>
      <c r="F898" t="s">
        <v>3167</v>
      </c>
      <c r="G898" t="s">
        <v>2532</v>
      </c>
      <c r="H898" s="28">
        <v>44645</v>
      </c>
      <c r="I898">
        <v>183.13</v>
      </c>
      <c r="J898">
        <v>72</v>
      </c>
      <c r="K898" t="s">
        <v>3123</v>
      </c>
      <c r="L898" t="s">
        <v>3398</v>
      </c>
      <c r="M898" t="s">
        <v>3177</v>
      </c>
      <c r="O898" t="s">
        <v>3189</v>
      </c>
      <c r="P898">
        <f t="shared" ref="P898:P961" si="28">IFERROR(DATEVALUE(G898),IFERROR(DATE(RIGHT(G898,4),MID(G898,4,2),LEFT(G898,2)),""))</f>
        <v>44638</v>
      </c>
      <c r="Q898">
        <f>--(COUNTIF($A$2:A898,A898)=1)</f>
        <v>1</v>
      </c>
      <c r="R898">
        <f t="shared" ref="R898:R961" si="29">IF(AND(Q898=1,I898&lt;&gt;"",ISNUMBER(I898),I898&gt;=0),I898,"")</f>
        <v>183.13</v>
      </c>
    </row>
    <row r="899" spans="1:18">
      <c r="A899" t="s">
        <v>5010</v>
      </c>
      <c r="B899" t="s">
        <v>5011</v>
      </c>
      <c r="C899" t="s">
        <v>5012</v>
      </c>
      <c r="D899" t="s">
        <v>3240</v>
      </c>
      <c r="E899" t="s">
        <v>3175</v>
      </c>
      <c r="F899" t="s">
        <v>3167</v>
      </c>
      <c r="G899" t="s">
        <v>1188</v>
      </c>
      <c r="H899" s="28">
        <v>44625</v>
      </c>
      <c r="I899">
        <v>13.95</v>
      </c>
      <c r="J899">
        <v>8</v>
      </c>
      <c r="K899" t="s">
        <v>3123</v>
      </c>
      <c r="L899" t="s">
        <v>3098</v>
      </c>
      <c r="M899" t="s">
        <v>3202</v>
      </c>
      <c r="N899">
        <v>3.5</v>
      </c>
      <c r="O899" t="s">
        <v>3213</v>
      </c>
      <c r="P899">
        <f t="shared" si="28"/>
        <v>44625</v>
      </c>
      <c r="Q899">
        <f>--(COUNTIF($A$2:A899,A899)=1)</f>
        <v>1</v>
      </c>
      <c r="R899">
        <f t="shared" si="29"/>
        <v>13.95</v>
      </c>
    </row>
    <row r="900" spans="1:18">
      <c r="A900" t="s">
        <v>5013</v>
      </c>
      <c r="B900" t="s">
        <v>5014</v>
      </c>
      <c r="C900" t="s">
        <v>3098</v>
      </c>
      <c r="D900" t="s">
        <v>3185</v>
      </c>
      <c r="E900" t="s">
        <v>3175</v>
      </c>
      <c r="F900" t="s">
        <v>3167</v>
      </c>
      <c r="G900" t="s">
        <v>1140</v>
      </c>
      <c r="H900" s="28">
        <v>45388</v>
      </c>
      <c r="I900">
        <v>14.23</v>
      </c>
      <c r="J900">
        <v>8</v>
      </c>
      <c r="K900" t="s">
        <v>3123</v>
      </c>
      <c r="L900" t="s">
        <v>3218</v>
      </c>
      <c r="M900" t="s">
        <v>3188</v>
      </c>
      <c r="O900" t="s">
        <v>3260</v>
      </c>
      <c r="P900">
        <f t="shared" si="28"/>
        <v>45388</v>
      </c>
      <c r="Q900">
        <f>--(COUNTIF($A$2:A900,A900)=1)</f>
        <v>1</v>
      </c>
      <c r="R900">
        <f t="shared" si="29"/>
        <v>14.23</v>
      </c>
    </row>
    <row r="901" spans="1:18">
      <c r="A901" t="s">
        <v>5015</v>
      </c>
      <c r="B901" t="s">
        <v>1926</v>
      </c>
      <c r="C901" t="s">
        <v>3098</v>
      </c>
      <c r="D901" t="s">
        <v>3185</v>
      </c>
      <c r="E901" t="s">
        <v>3194</v>
      </c>
      <c r="F901" t="s">
        <v>3180</v>
      </c>
      <c r="G901" t="s">
        <v>4556</v>
      </c>
      <c r="H901" s="28"/>
      <c r="J901">
        <v>72</v>
      </c>
      <c r="K901" t="s">
        <v>3098</v>
      </c>
      <c r="L901" t="s">
        <v>3231</v>
      </c>
      <c r="M901" t="s">
        <v>3169</v>
      </c>
      <c r="O901" t="s">
        <v>3123</v>
      </c>
      <c r="P901">
        <f t="shared" si="28"/>
        <v>44690</v>
      </c>
      <c r="Q901">
        <f>--(COUNTIF($A$2:A901,A901)=1)</f>
        <v>1</v>
      </c>
      <c r="R901" t="str">
        <f t="shared" si="29"/>
        <v/>
      </c>
    </row>
    <row r="902" spans="1:18">
      <c r="A902" t="s">
        <v>5016</v>
      </c>
      <c r="B902" t="s">
        <v>3439</v>
      </c>
      <c r="C902" t="s">
        <v>3098</v>
      </c>
      <c r="D902" t="s">
        <v>3251</v>
      </c>
      <c r="E902" t="s">
        <v>3194</v>
      </c>
      <c r="F902" t="s">
        <v>3167</v>
      </c>
      <c r="G902" t="s">
        <v>700</v>
      </c>
      <c r="H902" s="28">
        <v>44697</v>
      </c>
      <c r="I902">
        <v>49.61</v>
      </c>
      <c r="J902">
        <v>72</v>
      </c>
      <c r="K902" t="s">
        <v>3124</v>
      </c>
      <c r="L902" t="s">
        <v>3231</v>
      </c>
      <c r="M902" t="s">
        <v>3202</v>
      </c>
      <c r="N902">
        <v>4.5</v>
      </c>
      <c r="O902" t="s">
        <v>3124</v>
      </c>
      <c r="P902">
        <f t="shared" si="28"/>
        <v>44695</v>
      </c>
      <c r="Q902">
        <f>--(COUNTIF($A$2:A902,A902)=1)</f>
        <v>1</v>
      </c>
      <c r="R902">
        <f t="shared" si="29"/>
        <v>49.61</v>
      </c>
    </row>
    <row r="903" spans="1:18">
      <c r="A903" t="s">
        <v>5017</v>
      </c>
      <c r="B903" t="s">
        <v>2896</v>
      </c>
      <c r="C903" t="s">
        <v>5018</v>
      </c>
      <c r="D903" t="s">
        <v>3227</v>
      </c>
      <c r="E903" t="s">
        <v>3166</v>
      </c>
      <c r="F903" t="s">
        <v>3167</v>
      </c>
      <c r="G903" t="s">
        <v>313</v>
      </c>
      <c r="H903" s="28">
        <v>44879</v>
      </c>
      <c r="I903">
        <v>57.2</v>
      </c>
      <c r="J903">
        <v>24</v>
      </c>
      <c r="K903" t="s">
        <v>3123</v>
      </c>
      <c r="L903" t="s">
        <v>3218</v>
      </c>
      <c r="M903" t="s">
        <v>3202</v>
      </c>
      <c r="N903">
        <v>4.0999999999999996</v>
      </c>
      <c r="O903" t="s">
        <v>3182</v>
      </c>
      <c r="P903">
        <f t="shared" si="28"/>
        <v>44877</v>
      </c>
      <c r="Q903">
        <f>--(COUNTIF($A$2:A903,A903)=1)</f>
        <v>1</v>
      </c>
      <c r="R903">
        <f t="shared" si="29"/>
        <v>57.2</v>
      </c>
    </row>
    <row r="904" spans="1:18">
      <c r="A904" t="s">
        <v>5019</v>
      </c>
      <c r="B904" t="s">
        <v>3320</v>
      </c>
      <c r="C904" t="s">
        <v>5020</v>
      </c>
      <c r="D904" t="s">
        <v>3227</v>
      </c>
      <c r="E904" t="s">
        <v>3194</v>
      </c>
      <c r="F904" t="s">
        <v>3167</v>
      </c>
      <c r="G904" t="s">
        <v>593</v>
      </c>
      <c r="H904" s="28">
        <v>45427</v>
      </c>
      <c r="I904">
        <v>47.38</v>
      </c>
      <c r="J904">
        <v>72</v>
      </c>
      <c r="K904" t="s">
        <v>3124</v>
      </c>
      <c r="L904" t="s">
        <v>3271</v>
      </c>
      <c r="M904" t="s">
        <v>3169</v>
      </c>
      <c r="N904">
        <v>4.9000000000000004</v>
      </c>
      <c r="O904" t="s">
        <v>3182</v>
      </c>
      <c r="P904">
        <f t="shared" si="28"/>
        <v>45426</v>
      </c>
      <c r="Q904">
        <f>--(COUNTIF($A$2:A904,A904)=1)</f>
        <v>1</v>
      </c>
      <c r="R904">
        <f t="shared" si="29"/>
        <v>47.38</v>
      </c>
    </row>
    <row r="905" spans="1:18">
      <c r="A905" t="s">
        <v>5021</v>
      </c>
      <c r="B905" t="s">
        <v>2870</v>
      </c>
      <c r="C905" t="s">
        <v>5022</v>
      </c>
      <c r="D905" t="s">
        <v>3240</v>
      </c>
      <c r="E905" t="s">
        <v>3175</v>
      </c>
      <c r="F905" t="s">
        <v>3228</v>
      </c>
      <c r="G905" t="s">
        <v>582</v>
      </c>
      <c r="H905" s="28"/>
      <c r="J905">
        <v>8</v>
      </c>
      <c r="K905" t="s">
        <v>3098</v>
      </c>
      <c r="L905" t="s">
        <v>3098</v>
      </c>
      <c r="M905" t="s">
        <v>3207</v>
      </c>
      <c r="O905" t="s">
        <v>3213</v>
      </c>
      <c r="P905">
        <f t="shared" si="28"/>
        <v>44812</v>
      </c>
      <c r="Q905">
        <f>--(COUNTIF($A$2:A905,A905)=1)</f>
        <v>1</v>
      </c>
      <c r="R905" t="str">
        <f t="shared" si="29"/>
        <v/>
      </c>
    </row>
    <row r="906" spans="1:18">
      <c r="A906" t="s">
        <v>5023</v>
      </c>
      <c r="B906" t="s">
        <v>5024</v>
      </c>
      <c r="C906" t="s">
        <v>5025</v>
      </c>
      <c r="D906" t="s">
        <v>3174</v>
      </c>
      <c r="E906" t="s">
        <v>3175</v>
      </c>
      <c r="F906" t="s">
        <v>3228</v>
      </c>
      <c r="G906" t="s">
        <v>609</v>
      </c>
      <c r="H906" s="28"/>
      <c r="J906">
        <v>8</v>
      </c>
      <c r="K906" t="s">
        <v>3098</v>
      </c>
      <c r="L906" t="s">
        <v>3281</v>
      </c>
      <c r="M906" t="s">
        <v>3207</v>
      </c>
      <c r="O906" t="s">
        <v>3189</v>
      </c>
      <c r="P906">
        <f t="shared" si="28"/>
        <v>45389</v>
      </c>
      <c r="Q906">
        <f>--(COUNTIF($A$2:A906,A906)=1)</f>
        <v>1</v>
      </c>
      <c r="R906" t="str">
        <f t="shared" si="29"/>
        <v/>
      </c>
    </row>
    <row r="907" spans="1:18">
      <c r="A907" t="s">
        <v>5026</v>
      </c>
      <c r="B907" t="s">
        <v>5027</v>
      </c>
      <c r="C907" t="s">
        <v>3098</v>
      </c>
      <c r="D907" t="s">
        <v>3227</v>
      </c>
      <c r="E907" t="s">
        <v>3175</v>
      </c>
      <c r="F907" t="s">
        <v>3167</v>
      </c>
      <c r="G907" t="s">
        <v>579</v>
      </c>
      <c r="H907" s="28">
        <v>44879</v>
      </c>
      <c r="I907">
        <v>11.96</v>
      </c>
      <c r="J907">
        <v>8</v>
      </c>
      <c r="K907" t="s">
        <v>3123</v>
      </c>
      <c r="L907" t="s">
        <v>3307</v>
      </c>
      <c r="M907" t="s">
        <v>3169</v>
      </c>
      <c r="N907">
        <v>1.6</v>
      </c>
      <c r="O907" t="s">
        <v>3260</v>
      </c>
      <c r="P907">
        <f t="shared" si="28"/>
        <v>44879</v>
      </c>
      <c r="Q907">
        <f>--(COUNTIF($A$2:A907,A907)=1)</f>
        <v>1</v>
      </c>
      <c r="R907">
        <f t="shared" si="29"/>
        <v>11.96</v>
      </c>
    </row>
    <row r="908" spans="1:18">
      <c r="A908" t="s">
        <v>5028</v>
      </c>
      <c r="B908" t="s">
        <v>1282</v>
      </c>
      <c r="C908" t="s">
        <v>3098</v>
      </c>
      <c r="D908" t="s">
        <v>3227</v>
      </c>
      <c r="E908" t="s">
        <v>3175</v>
      </c>
      <c r="F908" t="s">
        <v>3167</v>
      </c>
      <c r="G908" t="s">
        <v>774</v>
      </c>
      <c r="H908" s="28">
        <v>45224</v>
      </c>
      <c r="I908">
        <v>11.01</v>
      </c>
      <c r="J908">
        <v>8</v>
      </c>
      <c r="K908" t="s">
        <v>3123</v>
      </c>
      <c r="L908" t="s">
        <v>3216</v>
      </c>
      <c r="M908" t="s">
        <v>3188</v>
      </c>
      <c r="N908">
        <v>4.5</v>
      </c>
      <c r="O908" t="s">
        <v>3170</v>
      </c>
      <c r="P908">
        <f t="shared" si="28"/>
        <v>45224</v>
      </c>
      <c r="Q908">
        <f>--(COUNTIF($A$2:A908,A908)=1)</f>
        <v>1</v>
      </c>
      <c r="R908">
        <f t="shared" si="29"/>
        <v>11.01</v>
      </c>
    </row>
    <row r="909" spans="1:18">
      <c r="A909" t="s">
        <v>5029</v>
      </c>
      <c r="B909" t="s">
        <v>5030</v>
      </c>
      <c r="C909" t="s">
        <v>5031</v>
      </c>
      <c r="D909" t="s">
        <v>3251</v>
      </c>
      <c r="E909" t="s">
        <v>3166</v>
      </c>
      <c r="F909" t="s">
        <v>3180</v>
      </c>
      <c r="G909" t="s">
        <v>2298</v>
      </c>
      <c r="H909" s="28"/>
      <c r="J909">
        <v>24</v>
      </c>
      <c r="K909" t="s">
        <v>3098</v>
      </c>
      <c r="L909" t="s">
        <v>3354</v>
      </c>
      <c r="M909" t="s">
        <v>3207</v>
      </c>
      <c r="O909" t="s">
        <v>3189</v>
      </c>
      <c r="P909">
        <f t="shared" si="28"/>
        <v>45622</v>
      </c>
      <c r="Q909">
        <f>--(COUNTIF($A$2:A909,A909)=1)</f>
        <v>1</v>
      </c>
      <c r="R909" t="str">
        <f t="shared" si="29"/>
        <v/>
      </c>
    </row>
    <row r="910" spans="1:18">
      <c r="A910" t="s">
        <v>5032</v>
      </c>
      <c r="B910" t="s">
        <v>5033</v>
      </c>
      <c r="C910" t="s">
        <v>3098</v>
      </c>
      <c r="D910" t="s">
        <v>3165</v>
      </c>
      <c r="E910" t="s">
        <v>3280</v>
      </c>
      <c r="F910" t="s">
        <v>3167</v>
      </c>
      <c r="G910" t="s">
        <v>1109</v>
      </c>
      <c r="H910" s="28">
        <v>45321</v>
      </c>
      <c r="I910">
        <v>1.51</v>
      </c>
      <c r="J910">
        <v>4</v>
      </c>
      <c r="K910" t="s">
        <v>3124</v>
      </c>
      <c r="L910" t="s">
        <v>3271</v>
      </c>
      <c r="M910" t="s">
        <v>3169</v>
      </c>
      <c r="N910">
        <v>4.9000000000000004</v>
      </c>
      <c r="O910" t="s">
        <v>3170</v>
      </c>
      <c r="P910">
        <f t="shared" si="28"/>
        <v>45321</v>
      </c>
      <c r="Q910">
        <f>--(COUNTIF($A$2:A910,A910)=1)</f>
        <v>1</v>
      </c>
      <c r="R910">
        <f t="shared" si="29"/>
        <v>1.51</v>
      </c>
    </row>
    <row r="911" spans="1:18">
      <c r="A911" t="s">
        <v>5034</v>
      </c>
      <c r="B911" t="s">
        <v>2405</v>
      </c>
      <c r="C911" t="s">
        <v>3098</v>
      </c>
      <c r="D911" t="s">
        <v>3165</v>
      </c>
      <c r="E911" t="s">
        <v>3175</v>
      </c>
      <c r="F911" t="s">
        <v>3167</v>
      </c>
      <c r="G911" t="s">
        <v>4281</v>
      </c>
      <c r="H911" s="28">
        <v>45680</v>
      </c>
      <c r="I911">
        <v>10.52</v>
      </c>
      <c r="J911">
        <v>8</v>
      </c>
      <c r="K911" t="s">
        <v>3123</v>
      </c>
      <c r="L911" t="s">
        <v>3192</v>
      </c>
      <c r="M911" t="s">
        <v>3188</v>
      </c>
      <c r="N911">
        <v>4.5</v>
      </c>
      <c r="O911" t="s">
        <v>3213</v>
      </c>
      <c r="P911">
        <f t="shared" si="28"/>
        <v>45680</v>
      </c>
      <c r="Q911">
        <f>--(COUNTIF($A$2:A911,A911)=1)</f>
        <v>1</v>
      </c>
      <c r="R911">
        <f t="shared" si="29"/>
        <v>10.52</v>
      </c>
    </row>
    <row r="912" spans="1:18">
      <c r="A912" t="s">
        <v>5035</v>
      </c>
      <c r="B912" t="s">
        <v>5036</v>
      </c>
      <c r="C912" t="s">
        <v>3098</v>
      </c>
      <c r="D912" t="s">
        <v>3174</v>
      </c>
      <c r="E912" t="s">
        <v>3194</v>
      </c>
      <c r="F912" t="s">
        <v>3220</v>
      </c>
      <c r="G912" t="s">
        <v>2385</v>
      </c>
      <c r="H912" s="28">
        <v>44835</v>
      </c>
      <c r="I912">
        <v>20.72</v>
      </c>
      <c r="J912">
        <v>72</v>
      </c>
      <c r="K912" t="s">
        <v>3124</v>
      </c>
      <c r="L912" t="s">
        <v>3248</v>
      </c>
      <c r="M912" t="s">
        <v>3202</v>
      </c>
      <c r="N912">
        <v>2.2999999999999998</v>
      </c>
      <c r="O912" t="s">
        <v>3189</v>
      </c>
      <c r="P912">
        <f t="shared" si="28"/>
        <v>44835</v>
      </c>
      <c r="Q912">
        <f>--(COUNTIF($A$2:A912,A912)=1)</f>
        <v>1</v>
      </c>
      <c r="R912">
        <f t="shared" si="29"/>
        <v>20.72</v>
      </c>
    </row>
    <row r="913" spans="1:18">
      <c r="A913" t="s">
        <v>5037</v>
      </c>
      <c r="B913" t="s">
        <v>1777</v>
      </c>
      <c r="C913" t="s">
        <v>3098</v>
      </c>
      <c r="D913" t="s">
        <v>3200</v>
      </c>
      <c r="E913" t="s">
        <v>3175</v>
      </c>
      <c r="F913" t="s">
        <v>3167</v>
      </c>
      <c r="G913" t="s">
        <v>273</v>
      </c>
      <c r="H913" s="28">
        <v>45461</v>
      </c>
      <c r="I913">
        <v>1.18</v>
      </c>
      <c r="J913">
        <v>8</v>
      </c>
      <c r="K913" t="s">
        <v>3124</v>
      </c>
      <c r="L913" t="s">
        <v>3354</v>
      </c>
      <c r="M913" t="s">
        <v>3177</v>
      </c>
      <c r="O913" t="s">
        <v>3182</v>
      </c>
      <c r="P913">
        <f t="shared" si="28"/>
        <v>45461</v>
      </c>
      <c r="Q913">
        <f>--(COUNTIF($A$2:A913,A913)=1)</f>
        <v>1</v>
      </c>
      <c r="R913">
        <f t="shared" si="29"/>
        <v>1.18</v>
      </c>
    </row>
    <row r="914" spans="1:18">
      <c r="A914" t="s">
        <v>5038</v>
      </c>
      <c r="B914" t="s">
        <v>2438</v>
      </c>
      <c r="C914" t="s">
        <v>3098</v>
      </c>
      <c r="D914" t="s">
        <v>3165</v>
      </c>
      <c r="E914" t="s">
        <v>3166</v>
      </c>
      <c r="F914" t="s">
        <v>3228</v>
      </c>
      <c r="G914" t="s">
        <v>593</v>
      </c>
      <c r="H914" s="28"/>
      <c r="J914">
        <v>24</v>
      </c>
      <c r="K914" t="s">
        <v>3098</v>
      </c>
      <c r="L914" t="s">
        <v>3225</v>
      </c>
      <c r="M914" t="s">
        <v>3188</v>
      </c>
      <c r="O914" t="s">
        <v>3123</v>
      </c>
      <c r="P914">
        <f t="shared" si="28"/>
        <v>45426</v>
      </c>
      <c r="Q914">
        <f>--(COUNTIF($A$2:A914,A914)=1)</f>
        <v>1</v>
      </c>
      <c r="R914" t="str">
        <f t="shared" si="29"/>
        <v/>
      </c>
    </row>
    <row r="915" spans="1:18">
      <c r="A915" t="s">
        <v>5039</v>
      </c>
      <c r="B915" t="s">
        <v>170</v>
      </c>
      <c r="C915" t="s">
        <v>3098</v>
      </c>
      <c r="D915" t="s">
        <v>3196</v>
      </c>
      <c r="E915" t="s">
        <v>3166</v>
      </c>
      <c r="F915" t="s">
        <v>3167</v>
      </c>
      <c r="G915" t="s">
        <v>5040</v>
      </c>
      <c r="H915" s="28">
        <v>44720</v>
      </c>
      <c r="I915">
        <v>0.87</v>
      </c>
      <c r="J915">
        <v>24</v>
      </c>
      <c r="K915" t="s">
        <v>3124</v>
      </c>
      <c r="L915" t="s">
        <v>3192</v>
      </c>
      <c r="M915" t="s">
        <v>3169</v>
      </c>
      <c r="O915" t="s">
        <v>3123</v>
      </c>
      <c r="P915">
        <f t="shared" si="28"/>
        <v>44720</v>
      </c>
      <c r="Q915">
        <f>--(COUNTIF($A$2:A915,A915)=1)</f>
        <v>1</v>
      </c>
      <c r="R915">
        <f t="shared" si="29"/>
        <v>0.87</v>
      </c>
    </row>
    <row r="916" spans="1:18">
      <c r="A916" t="s">
        <v>5041</v>
      </c>
      <c r="B916" t="s">
        <v>5042</v>
      </c>
      <c r="C916" t="s">
        <v>5043</v>
      </c>
      <c r="D916" t="s">
        <v>3200</v>
      </c>
      <c r="E916" t="s">
        <v>3194</v>
      </c>
      <c r="F916" t="s">
        <v>3167</v>
      </c>
      <c r="G916" t="s">
        <v>2900</v>
      </c>
      <c r="H916" s="28">
        <v>45509</v>
      </c>
      <c r="I916">
        <v>23.72</v>
      </c>
      <c r="J916">
        <v>72</v>
      </c>
      <c r="K916" t="s">
        <v>3124</v>
      </c>
      <c r="L916" t="s">
        <v>3201</v>
      </c>
      <c r="M916" t="s">
        <v>3169</v>
      </c>
      <c r="N916">
        <v>1.4</v>
      </c>
      <c r="O916" t="s">
        <v>3182</v>
      </c>
      <c r="P916">
        <f t="shared" si="28"/>
        <v>45509</v>
      </c>
      <c r="Q916">
        <f>--(COUNTIF($A$2:A916,A916)=1)</f>
        <v>1</v>
      </c>
      <c r="R916">
        <f t="shared" si="29"/>
        <v>23.72</v>
      </c>
    </row>
    <row r="917" spans="1:18">
      <c r="A917" t="s">
        <v>5044</v>
      </c>
      <c r="B917" t="s">
        <v>2711</v>
      </c>
      <c r="C917" t="s">
        <v>3098</v>
      </c>
      <c r="D917" t="s">
        <v>3200</v>
      </c>
      <c r="E917" t="s">
        <v>3194</v>
      </c>
      <c r="F917" t="s">
        <v>3167</v>
      </c>
      <c r="G917" t="s">
        <v>331</v>
      </c>
      <c r="H917" s="28">
        <v>45570</v>
      </c>
      <c r="I917">
        <v>52.17</v>
      </c>
      <c r="J917">
        <v>72</v>
      </c>
      <c r="K917" t="s">
        <v>3124</v>
      </c>
      <c r="L917" t="s">
        <v>3198</v>
      </c>
      <c r="M917" t="s">
        <v>3177</v>
      </c>
      <c r="O917" t="s">
        <v>3170</v>
      </c>
      <c r="P917">
        <f t="shared" si="28"/>
        <v>45568</v>
      </c>
      <c r="Q917">
        <f>--(COUNTIF($A$2:A917,A917)=1)</f>
        <v>1</v>
      </c>
      <c r="R917">
        <f t="shared" si="29"/>
        <v>52.17</v>
      </c>
    </row>
    <row r="918" spans="1:18">
      <c r="A918" t="s">
        <v>5045</v>
      </c>
      <c r="B918" t="s">
        <v>269</v>
      </c>
      <c r="C918" t="s">
        <v>3098</v>
      </c>
      <c r="D918" t="s">
        <v>3185</v>
      </c>
      <c r="E918" t="s">
        <v>3194</v>
      </c>
      <c r="F918" t="s">
        <v>3167</v>
      </c>
      <c r="G918" t="s">
        <v>2816</v>
      </c>
      <c r="H918" s="28">
        <v>44733</v>
      </c>
      <c r="I918">
        <v>181.63</v>
      </c>
      <c r="J918">
        <v>72</v>
      </c>
      <c r="K918" t="s">
        <v>3123</v>
      </c>
      <c r="L918" t="s">
        <v>3254</v>
      </c>
      <c r="M918" t="s">
        <v>3202</v>
      </c>
      <c r="N918">
        <v>4.5</v>
      </c>
      <c r="O918" t="s">
        <v>3178</v>
      </c>
      <c r="P918">
        <f t="shared" si="28"/>
        <v>44726</v>
      </c>
      <c r="Q918">
        <f>--(COUNTIF($A$2:A918,A918)=1)</f>
        <v>1</v>
      </c>
      <c r="R918">
        <f t="shared" si="29"/>
        <v>181.63</v>
      </c>
    </row>
    <row r="919" spans="1:18">
      <c r="A919" t="s">
        <v>5046</v>
      </c>
      <c r="B919" t="s">
        <v>1953</v>
      </c>
      <c r="C919" t="s">
        <v>3098</v>
      </c>
      <c r="D919" t="s">
        <v>3185</v>
      </c>
      <c r="E919" t="s">
        <v>3194</v>
      </c>
      <c r="F919" t="s">
        <v>3180</v>
      </c>
      <c r="G919" t="s">
        <v>2002</v>
      </c>
      <c r="H919" s="28"/>
      <c r="J919">
        <v>72</v>
      </c>
      <c r="K919" t="s">
        <v>3098</v>
      </c>
      <c r="L919" t="s">
        <v>3398</v>
      </c>
      <c r="M919" t="s">
        <v>3202</v>
      </c>
      <c r="O919" t="s">
        <v>3260</v>
      </c>
      <c r="P919">
        <f t="shared" si="28"/>
        <v>45218</v>
      </c>
      <c r="Q919">
        <f>--(COUNTIF($A$2:A919,A919)=1)</f>
        <v>1</v>
      </c>
      <c r="R919" t="str">
        <f t="shared" si="29"/>
        <v/>
      </c>
    </row>
    <row r="920" spans="1:18">
      <c r="A920" t="s">
        <v>5047</v>
      </c>
      <c r="B920" t="s">
        <v>1334</v>
      </c>
      <c r="C920" t="s">
        <v>3098</v>
      </c>
      <c r="D920" t="s">
        <v>3240</v>
      </c>
      <c r="E920" t="s">
        <v>3166</v>
      </c>
      <c r="F920" t="s">
        <v>3167</v>
      </c>
      <c r="G920" t="s">
        <v>1416</v>
      </c>
      <c r="H920" s="28">
        <v>44914</v>
      </c>
      <c r="I920">
        <v>17.45</v>
      </c>
      <c r="J920">
        <v>24</v>
      </c>
      <c r="K920" t="s">
        <v>3124</v>
      </c>
      <c r="L920" t="s">
        <v>3168</v>
      </c>
      <c r="M920" t="s">
        <v>3188</v>
      </c>
      <c r="O920" t="s">
        <v>3182</v>
      </c>
      <c r="P920">
        <f t="shared" si="28"/>
        <v>44914</v>
      </c>
      <c r="Q920">
        <f>--(COUNTIF($A$2:A920,A920)=1)</f>
        <v>1</v>
      </c>
      <c r="R920">
        <f t="shared" si="29"/>
        <v>17.45</v>
      </c>
    </row>
    <row r="921" spans="1:18">
      <c r="A921" t="s">
        <v>5048</v>
      </c>
      <c r="B921" t="s">
        <v>5049</v>
      </c>
      <c r="C921" t="s">
        <v>5050</v>
      </c>
      <c r="D921" t="s">
        <v>3174</v>
      </c>
      <c r="E921" t="s">
        <v>3166</v>
      </c>
      <c r="F921" t="s">
        <v>3180</v>
      </c>
      <c r="G921" t="s">
        <v>1644</v>
      </c>
      <c r="H921" s="28"/>
      <c r="J921">
        <v>24</v>
      </c>
      <c r="K921" t="s">
        <v>3098</v>
      </c>
      <c r="L921" t="s">
        <v>3244</v>
      </c>
      <c r="M921" t="s">
        <v>3169</v>
      </c>
      <c r="O921" t="s">
        <v>3213</v>
      </c>
      <c r="P921">
        <f t="shared" si="28"/>
        <v>44917</v>
      </c>
      <c r="Q921">
        <f>--(COUNTIF($A$2:A921,A921)=1)</f>
        <v>1</v>
      </c>
      <c r="R921" t="str">
        <f t="shared" si="29"/>
        <v/>
      </c>
    </row>
    <row r="922" spans="1:18">
      <c r="A922" t="s">
        <v>5051</v>
      </c>
      <c r="B922" t="s">
        <v>4789</v>
      </c>
      <c r="C922" t="s">
        <v>5052</v>
      </c>
      <c r="D922" t="s">
        <v>3237</v>
      </c>
      <c r="E922" t="s">
        <v>3166</v>
      </c>
      <c r="F922" t="s">
        <v>3228</v>
      </c>
      <c r="G922" t="s">
        <v>5053</v>
      </c>
      <c r="H922" s="28"/>
      <c r="J922">
        <v>24</v>
      </c>
      <c r="K922" t="s">
        <v>3098</v>
      </c>
      <c r="L922" t="s">
        <v>3206</v>
      </c>
      <c r="M922" t="s">
        <v>3202</v>
      </c>
      <c r="O922" t="s">
        <v>3123</v>
      </c>
      <c r="P922">
        <f t="shared" si="28"/>
        <v>44631</v>
      </c>
      <c r="Q922">
        <f>--(COUNTIF($A$2:A922,A922)=1)</f>
        <v>1</v>
      </c>
      <c r="R922" t="str">
        <f t="shared" si="29"/>
        <v/>
      </c>
    </row>
    <row r="923" spans="1:18">
      <c r="A923" t="s">
        <v>5054</v>
      </c>
      <c r="B923" t="s">
        <v>2337</v>
      </c>
      <c r="C923" t="s">
        <v>5055</v>
      </c>
      <c r="D923" t="s">
        <v>3196</v>
      </c>
      <c r="E923" t="s">
        <v>3175</v>
      </c>
      <c r="F923" t="s">
        <v>3220</v>
      </c>
      <c r="G923" t="s">
        <v>1581</v>
      </c>
      <c r="H923" s="28">
        <v>44851</v>
      </c>
      <c r="I923">
        <v>0.51</v>
      </c>
      <c r="J923">
        <v>8</v>
      </c>
      <c r="K923" t="s">
        <v>3124</v>
      </c>
      <c r="L923" t="s">
        <v>3437</v>
      </c>
      <c r="M923" t="s">
        <v>3169</v>
      </c>
      <c r="O923" t="s">
        <v>3123</v>
      </c>
      <c r="P923">
        <f t="shared" si="28"/>
        <v>44851</v>
      </c>
      <c r="Q923">
        <f>--(COUNTIF($A$2:A923,A923)=1)</f>
        <v>1</v>
      </c>
      <c r="R923">
        <f t="shared" si="29"/>
        <v>0.51</v>
      </c>
    </row>
    <row r="924" spans="1:18">
      <c r="A924" t="s">
        <v>5056</v>
      </c>
      <c r="B924" t="s">
        <v>5057</v>
      </c>
      <c r="C924" t="s">
        <v>3098</v>
      </c>
      <c r="D924" t="s">
        <v>3196</v>
      </c>
      <c r="E924" t="s">
        <v>3175</v>
      </c>
      <c r="F924" t="s">
        <v>3220</v>
      </c>
      <c r="G924" t="s">
        <v>954</v>
      </c>
      <c r="H924" s="28">
        <v>45326</v>
      </c>
      <c r="I924">
        <v>17.57</v>
      </c>
      <c r="J924">
        <v>8</v>
      </c>
      <c r="K924" t="s">
        <v>3123</v>
      </c>
      <c r="L924" t="s">
        <v>3201</v>
      </c>
      <c r="M924" t="s">
        <v>3188</v>
      </c>
      <c r="N924">
        <v>4.0999999999999996</v>
      </c>
      <c r="O924" t="s">
        <v>3123</v>
      </c>
      <c r="P924">
        <f t="shared" si="28"/>
        <v>45326</v>
      </c>
      <c r="Q924">
        <f>--(COUNTIF($A$2:A924,A924)=1)</f>
        <v>1</v>
      </c>
      <c r="R924">
        <f t="shared" si="29"/>
        <v>17.57</v>
      </c>
    </row>
    <row r="925" spans="1:18">
      <c r="A925" t="s">
        <v>5058</v>
      </c>
      <c r="B925" t="s">
        <v>5059</v>
      </c>
      <c r="C925" t="s">
        <v>4411</v>
      </c>
      <c r="D925" t="s">
        <v>3196</v>
      </c>
      <c r="E925" t="s">
        <v>3175</v>
      </c>
      <c r="F925" t="s">
        <v>3167</v>
      </c>
      <c r="G925" t="s">
        <v>5060</v>
      </c>
      <c r="H925" s="28">
        <v>44745</v>
      </c>
      <c r="I925">
        <v>0.76</v>
      </c>
      <c r="J925">
        <v>8</v>
      </c>
      <c r="K925" t="s">
        <v>3124</v>
      </c>
      <c r="L925" t="s">
        <v>3181</v>
      </c>
      <c r="M925" t="s">
        <v>3188</v>
      </c>
      <c r="O925" t="s">
        <v>3189</v>
      </c>
      <c r="P925">
        <f t="shared" si="28"/>
        <v>44745</v>
      </c>
      <c r="Q925">
        <f>--(COUNTIF($A$2:A925,A925)=1)</f>
        <v>1</v>
      </c>
      <c r="R925">
        <f t="shared" si="29"/>
        <v>0.76</v>
      </c>
    </row>
    <row r="926" spans="1:18">
      <c r="A926" t="s">
        <v>5061</v>
      </c>
      <c r="B926" t="s">
        <v>5062</v>
      </c>
      <c r="C926" t="s">
        <v>5063</v>
      </c>
      <c r="D926" t="s">
        <v>3227</v>
      </c>
      <c r="E926" t="s">
        <v>3166</v>
      </c>
      <c r="F926" t="s">
        <v>3167</v>
      </c>
      <c r="G926" t="s">
        <v>808</v>
      </c>
      <c r="H926" s="28"/>
      <c r="J926">
        <v>24</v>
      </c>
      <c r="K926" t="s">
        <v>3098</v>
      </c>
      <c r="L926" t="s">
        <v>3351</v>
      </c>
      <c r="M926" t="s">
        <v>3169</v>
      </c>
      <c r="O926" t="s">
        <v>3123</v>
      </c>
      <c r="P926">
        <f t="shared" si="28"/>
        <v>45063</v>
      </c>
      <c r="Q926">
        <f>--(COUNTIF($A$2:A926,A926)=1)</f>
        <v>1</v>
      </c>
      <c r="R926" t="str">
        <f t="shared" si="29"/>
        <v/>
      </c>
    </row>
    <row r="927" spans="1:18">
      <c r="A927" t="s">
        <v>5064</v>
      </c>
      <c r="B927" t="s">
        <v>3534</v>
      </c>
      <c r="C927" t="s">
        <v>5065</v>
      </c>
      <c r="D927" t="s">
        <v>3196</v>
      </c>
      <c r="E927" t="s">
        <v>3175</v>
      </c>
      <c r="F927" t="s">
        <v>3167</v>
      </c>
      <c r="G927" t="s">
        <v>279</v>
      </c>
      <c r="H927" s="28">
        <v>45606</v>
      </c>
      <c r="I927">
        <v>6.25</v>
      </c>
      <c r="J927">
        <v>8</v>
      </c>
      <c r="K927" t="s">
        <v>3124</v>
      </c>
      <c r="L927" t="s">
        <v>3176</v>
      </c>
      <c r="M927" t="s">
        <v>3188</v>
      </c>
      <c r="N927">
        <v>1.8</v>
      </c>
      <c r="O927" t="s">
        <v>3170</v>
      </c>
      <c r="P927">
        <f t="shared" si="28"/>
        <v>45606</v>
      </c>
      <c r="Q927">
        <f>--(COUNTIF($A$2:A927,A927)=1)</f>
        <v>1</v>
      </c>
      <c r="R927">
        <f t="shared" si="29"/>
        <v>6.25</v>
      </c>
    </row>
    <row r="928" spans="1:18">
      <c r="A928" t="s">
        <v>5066</v>
      </c>
      <c r="B928" t="s">
        <v>4952</v>
      </c>
      <c r="C928" t="s">
        <v>3098</v>
      </c>
      <c r="D928" t="s">
        <v>3237</v>
      </c>
      <c r="E928" t="s">
        <v>3166</v>
      </c>
      <c r="F928" t="s">
        <v>3167</v>
      </c>
      <c r="G928" t="s">
        <v>354</v>
      </c>
      <c r="H928" s="28">
        <v>45331</v>
      </c>
      <c r="I928">
        <v>35.24</v>
      </c>
      <c r="J928">
        <v>24</v>
      </c>
      <c r="K928" t="s">
        <v>3123</v>
      </c>
      <c r="L928" t="s">
        <v>3354</v>
      </c>
      <c r="M928" t="s">
        <v>3188</v>
      </c>
      <c r="N928">
        <v>1.2</v>
      </c>
      <c r="O928" t="s">
        <v>3170</v>
      </c>
      <c r="P928">
        <f t="shared" si="28"/>
        <v>45330</v>
      </c>
      <c r="Q928">
        <f>--(COUNTIF($A$2:A928,A928)=1)</f>
        <v>1</v>
      </c>
      <c r="R928">
        <f t="shared" si="29"/>
        <v>35.24</v>
      </c>
    </row>
    <row r="929" spans="1:18">
      <c r="A929" t="s">
        <v>5067</v>
      </c>
      <c r="B929" t="s">
        <v>2265</v>
      </c>
      <c r="C929" t="s">
        <v>5068</v>
      </c>
      <c r="D929" t="s">
        <v>3240</v>
      </c>
      <c r="E929" t="s">
        <v>3194</v>
      </c>
      <c r="F929" t="s">
        <v>3220</v>
      </c>
      <c r="G929" t="s">
        <v>2196</v>
      </c>
      <c r="H929" s="28">
        <v>45228</v>
      </c>
      <c r="I929">
        <v>176.63</v>
      </c>
      <c r="J929">
        <v>72</v>
      </c>
      <c r="K929" t="s">
        <v>3123</v>
      </c>
      <c r="L929" t="s">
        <v>3254</v>
      </c>
      <c r="M929" t="s">
        <v>3169</v>
      </c>
      <c r="O929" t="s">
        <v>3182</v>
      </c>
      <c r="P929">
        <f t="shared" si="28"/>
        <v>45221</v>
      </c>
      <c r="Q929">
        <f>--(COUNTIF($A$2:A929,A929)=1)</f>
        <v>1</v>
      </c>
      <c r="R929">
        <f t="shared" si="29"/>
        <v>176.63</v>
      </c>
    </row>
    <row r="930" spans="1:18">
      <c r="A930" t="s">
        <v>5069</v>
      </c>
      <c r="B930" t="s">
        <v>5070</v>
      </c>
      <c r="C930" t="s">
        <v>3098</v>
      </c>
      <c r="D930" t="s">
        <v>3196</v>
      </c>
      <c r="E930" t="s">
        <v>3166</v>
      </c>
      <c r="F930" t="s">
        <v>3228</v>
      </c>
      <c r="G930" t="s">
        <v>1335</v>
      </c>
      <c r="H930" s="28"/>
      <c r="J930">
        <v>24</v>
      </c>
      <c r="K930" t="s">
        <v>3098</v>
      </c>
      <c r="L930" t="s">
        <v>3354</v>
      </c>
      <c r="M930" t="s">
        <v>3169</v>
      </c>
      <c r="O930" t="s">
        <v>3260</v>
      </c>
      <c r="P930">
        <f t="shared" si="28"/>
        <v>45526</v>
      </c>
      <c r="Q930">
        <f>--(COUNTIF($A$2:A930,A930)=1)</f>
        <v>1</v>
      </c>
      <c r="R930" t="str">
        <f t="shared" si="29"/>
        <v/>
      </c>
    </row>
    <row r="931" spans="1:18">
      <c r="A931" t="s">
        <v>5071</v>
      </c>
      <c r="B931" t="s">
        <v>5072</v>
      </c>
      <c r="C931" t="s">
        <v>5073</v>
      </c>
      <c r="D931" t="s">
        <v>3185</v>
      </c>
      <c r="E931" t="s">
        <v>3166</v>
      </c>
      <c r="F931" t="s">
        <v>3180</v>
      </c>
      <c r="G931" t="s">
        <v>1675</v>
      </c>
      <c r="H931" s="28"/>
      <c r="J931">
        <v>24</v>
      </c>
      <c r="K931" t="s">
        <v>3098</v>
      </c>
      <c r="L931" t="s">
        <v>3271</v>
      </c>
      <c r="M931" t="s">
        <v>3177</v>
      </c>
      <c r="O931" t="s">
        <v>3182</v>
      </c>
      <c r="P931">
        <f t="shared" si="28"/>
        <v>45593</v>
      </c>
      <c r="Q931">
        <f>--(COUNTIF($A$2:A931,A931)=1)</f>
        <v>1</v>
      </c>
      <c r="R931" t="str">
        <f t="shared" si="29"/>
        <v/>
      </c>
    </row>
    <row r="932" spans="1:18">
      <c r="A932" t="s">
        <v>5074</v>
      </c>
      <c r="B932" t="s">
        <v>2127</v>
      </c>
      <c r="C932" t="s">
        <v>3098</v>
      </c>
      <c r="D932" t="s">
        <v>3240</v>
      </c>
      <c r="E932" t="s">
        <v>3166</v>
      </c>
      <c r="F932" t="s">
        <v>3167</v>
      </c>
      <c r="G932" t="s">
        <v>1012</v>
      </c>
      <c r="H932" s="28"/>
      <c r="J932">
        <v>24</v>
      </c>
      <c r="K932" t="s">
        <v>3098</v>
      </c>
      <c r="L932" t="s">
        <v>3212</v>
      </c>
      <c r="M932" t="s">
        <v>3207</v>
      </c>
      <c r="O932" t="s">
        <v>3170</v>
      </c>
      <c r="P932">
        <f t="shared" si="28"/>
        <v>45271</v>
      </c>
      <c r="Q932">
        <f>--(COUNTIF($A$2:A932,A932)=1)</f>
        <v>1</v>
      </c>
      <c r="R932" t="str">
        <f t="shared" si="29"/>
        <v/>
      </c>
    </row>
    <row r="933" spans="1:18">
      <c r="A933" t="s">
        <v>5075</v>
      </c>
      <c r="B933" t="s">
        <v>4114</v>
      </c>
      <c r="C933" t="s">
        <v>3098</v>
      </c>
      <c r="D933" t="s">
        <v>3251</v>
      </c>
      <c r="E933" t="s">
        <v>3194</v>
      </c>
      <c r="F933" t="s">
        <v>3180</v>
      </c>
      <c r="G933" t="s">
        <v>5076</v>
      </c>
      <c r="H933" s="28"/>
      <c r="J933">
        <v>72</v>
      </c>
      <c r="K933" t="s">
        <v>3098</v>
      </c>
      <c r="L933" t="s">
        <v>3271</v>
      </c>
      <c r="M933" t="s">
        <v>3188</v>
      </c>
      <c r="O933" t="s">
        <v>3189</v>
      </c>
      <c r="P933">
        <f t="shared" si="28"/>
        <v>45473</v>
      </c>
      <c r="Q933">
        <f>--(COUNTIF($A$2:A933,A933)=1)</f>
        <v>1</v>
      </c>
      <c r="R933" t="str">
        <f t="shared" si="29"/>
        <v/>
      </c>
    </row>
    <row r="934" spans="1:18">
      <c r="A934" t="s">
        <v>5077</v>
      </c>
      <c r="B934" t="s">
        <v>5078</v>
      </c>
      <c r="C934" t="s">
        <v>3098</v>
      </c>
      <c r="D934" t="s">
        <v>3174</v>
      </c>
      <c r="E934" t="s">
        <v>3175</v>
      </c>
      <c r="F934" t="s">
        <v>3180</v>
      </c>
      <c r="G934" t="s">
        <v>1885</v>
      </c>
      <c r="H934" s="28"/>
      <c r="J934">
        <v>8</v>
      </c>
      <c r="K934" t="s">
        <v>3098</v>
      </c>
      <c r="L934" t="s">
        <v>3206</v>
      </c>
      <c r="M934" t="s">
        <v>3169</v>
      </c>
      <c r="O934" t="s">
        <v>3213</v>
      </c>
      <c r="P934">
        <f t="shared" si="28"/>
        <v>45624</v>
      </c>
      <c r="Q934">
        <f>--(COUNTIF($A$2:A934,A934)=1)</f>
        <v>1</v>
      </c>
      <c r="R934" t="str">
        <f t="shared" si="29"/>
        <v/>
      </c>
    </row>
    <row r="935" spans="1:18">
      <c r="A935" t="s">
        <v>5079</v>
      </c>
      <c r="B935" t="s">
        <v>4730</v>
      </c>
      <c r="C935" t="s">
        <v>3098</v>
      </c>
      <c r="D935" t="s">
        <v>3185</v>
      </c>
      <c r="E935" t="s">
        <v>3175</v>
      </c>
      <c r="F935" t="s">
        <v>3167</v>
      </c>
      <c r="G935" t="s">
        <v>1800</v>
      </c>
      <c r="H935" s="28"/>
      <c r="J935">
        <v>8</v>
      </c>
      <c r="K935" t="s">
        <v>3098</v>
      </c>
      <c r="L935" t="s">
        <v>3398</v>
      </c>
      <c r="M935" t="s">
        <v>3188</v>
      </c>
      <c r="O935" t="s">
        <v>3189</v>
      </c>
      <c r="P935">
        <f t="shared" si="28"/>
        <v>44862</v>
      </c>
      <c r="Q935">
        <f>--(COUNTIF($A$2:A935,A935)=1)</f>
        <v>1</v>
      </c>
      <c r="R935" t="str">
        <f t="shared" si="29"/>
        <v/>
      </c>
    </row>
    <row r="936" spans="1:18">
      <c r="A936" t="s">
        <v>5080</v>
      </c>
      <c r="B936" t="s">
        <v>2242</v>
      </c>
      <c r="C936" t="s">
        <v>3098</v>
      </c>
      <c r="D936" t="s">
        <v>3240</v>
      </c>
      <c r="E936" t="s">
        <v>3175</v>
      </c>
      <c r="F936" t="s">
        <v>3167</v>
      </c>
      <c r="G936" t="s">
        <v>5081</v>
      </c>
      <c r="H936" s="28">
        <v>45520</v>
      </c>
      <c r="I936">
        <v>1.0900000000000001</v>
      </c>
      <c r="J936">
        <v>8</v>
      </c>
      <c r="K936" t="s">
        <v>3124</v>
      </c>
      <c r="L936" t="s">
        <v>3209</v>
      </c>
      <c r="M936" t="s">
        <v>3188</v>
      </c>
      <c r="N936">
        <v>3.5</v>
      </c>
      <c r="O936" t="s">
        <v>3189</v>
      </c>
      <c r="P936">
        <f t="shared" si="28"/>
        <v>45520</v>
      </c>
      <c r="Q936">
        <f>--(COUNTIF($A$2:A936,A936)=1)</f>
        <v>1</v>
      </c>
      <c r="R936">
        <f t="shared" si="29"/>
        <v>1.0900000000000001</v>
      </c>
    </row>
    <row r="937" spans="1:18">
      <c r="A937" t="s">
        <v>5082</v>
      </c>
      <c r="B937" t="s">
        <v>1624</v>
      </c>
      <c r="C937" t="s">
        <v>3098</v>
      </c>
      <c r="D937" t="s">
        <v>3251</v>
      </c>
      <c r="E937" t="s">
        <v>3194</v>
      </c>
      <c r="F937" t="s">
        <v>3167</v>
      </c>
      <c r="G937" t="s">
        <v>5083</v>
      </c>
      <c r="H937" s="28">
        <v>45485</v>
      </c>
      <c r="I937">
        <v>237.32</v>
      </c>
      <c r="J937">
        <v>72</v>
      </c>
      <c r="K937" t="s">
        <v>3123</v>
      </c>
      <c r="L937" t="s">
        <v>3354</v>
      </c>
      <c r="M937" t="s">
        <v>3177</v>
      </c>
      <c r="N937">
        <v>2.9</v>
      </c>
      <c r="O937" t="s">
        <v>3260</v>
      </c>
      <c r="P937">
        <f t="shared" si="28"/>
        <v>45476</v>
      </c>
      <c r="Q937">
        <f>--(COUNTIF($A$2:A937,A937)=1)</f>
        <v>1</v>
      </c>
      <c r="R937">
        <f t="shared" si="29"/>
        <v>237.32</v>
      </c>
    </row>
    <row r="938" spans="1:18">
      <c r="A938" t="s">
        <v>5084</v>
      </c>
      <c r="B938" t="s">
        <v>5085</v>
      </c>
      <c r="C938" t="s">
        <v>3421</v>
      </c>
      <c r="D938" t="s">
        <v>3227</v>
      </c>
      <c r="E938" t="s">
        <v>3280</v>
      </c>
      <c r="F938" t="s">
        <v>3167</v>
      </c>
      <c r="G938" t="s">
        <v>371</v>
      </c>
      <c r="H938" s="28">
        <v>45073</v>
      </c>
      <c r="I938">
        <v>13.55</v>
      </c>
      <c r="J938">
        <v>4</v>
      </c>
      <c r="K938" t="s">
        <v>3123</v>
      </c>
      <c r="L938" t="s">
        <v>3168</v>
      </c>
      <c r="M938" t="s">
        <v>3202</v>
      </c>
      <c r="O938" t="s">
        <v>3124</v>
      </c>
      <c r="P938">
        <f t="shared" si="28"/>
        <v>45073</v>
      </c>
      <c r="Q938">
        <f>--(COUNTIF($A$2:A938,A938)=1)</f>
        <v>1</v>
      </c>
      <c r="R938">
        <f t="shared" si="29"/>
        <v>13.55</v>
      </c>
    </row>
    <row r="939" spans="1:18">
      <c r="A939" t="s">
        <v>5086</v>
      </c>
      <c r="B939" t="s">
        <v>5087</v>
      </c>
      <c r="C939" t="s">
        <v>3098</v>
      </c>
      <c r="D939" t="s">
        <v>3200</v>
      </c>
      <c r="E939" t="s">
        <v>3175</v>
      </c>
      <c r="F939" t="s">
        <v>3228</v>
      </c>
      <c r="G939" t="s">
        <v>2304</v>
      </c>
      <c r="H939" s="28"/>
      <c r="J939">
        <v>8</v>
      </c>
      <c r="K939" t="s">
        <v>3098</v>
      </c>
      <c r="L939" t="s">
        <v>3271</v>
      </c>
      <c r="M939" t="s">
        <v>3202</v>
      </c>
      <c r="O939" t="s">
        <v>3189</v>
      </c>
      <c r="P939">
        <f t="shared" si="28"/>
        <v>45061</v>
      </c>
      <c r="Q939">
        <f>--(COUNTIF($A$2:A939,A939)=1)</f>
        <v>1</v>
      </c>
      <c r="R939" t="str">
        <f t="shared" si="29"/>
        <v/>
      </c>
    </row>
    <row r="940" spans="1:18">
      <c r="A940" t="s">
        <v>5088</v>
      </c>
      <c r="B940" t="s">
        <v>5089</v>
      </c>
      <c r="C940" t="s">
        <v>3098</v>
      </c>
      <c r="D940" t="s">
        <v>3251</v>
      </c>
      <c r="E940" t="s">
        <v>3175</v>
      </c>
      <c r="F940" t="s">
        <v>3180</v>
      </c>
      <c r="G940" t="s">
        <v>2592</v>
      </c>
      <c r="H940" s="28"/>
      <c r="J940">
        <v>8</v>
      </c>
      <c r="K940" t="s">
        <v>3098</v>
      </c>
      <c r="L940" t="s">
        <v>3281</v>
      </c>
      <c r="M940" t="s">
        <v>3169</v>
      </c>
      <c r="O940" t="s">
        <v>3170</v>
      </c>
      <c r="P940">
        <f t="shared" si="28"/>
        <v>44836</v>
      </c>
      <c r="Q940">
        <f>--(COUNTIF($A$2:A940,A940)=1)</f>
        <v>1</v>
      </c>
      <c r="R940" t="str">
        <f t="shared" si="29"/>
        <v/>
      </c>
    </row>
    <row r="941" spans="1:18">
      <c r="A941" t="s">
        <v>5090</v>
      </c>
      <c r="B941" t="s">
        <v>5091</v>
      </c>
      <c r="C941" t="s">
        <v>3098</v>
      </c>
      <c r="D941" t="s">
        <v>3237</v>
      </c>
      <c r="E941" t="s">
        <v>3194</v>
      </c>
      <c r="F941" t="s">
        <v>3180</v>
      </c>
      <c r="G941" t="s">
        <v>2871</v>
      </c>
      <c r="H941" s="28"/>
      <c r="J941">
        <v>72</v>
      </c>
      <c r="K941" t="s">
        <v>3098</v>
      </c>
      <c r="L941" t="s">
        <v>3265</v>
      </c>
      <c r="M941" t="s">
        <v>3169</v>
      </c>
      <c r="O941" t="s">
        <v>3189</v>
      </c>
      <c r="P941">
        <f t="shared" si="28"/>
        <v>44727</v>
      </c>
      <c r="Q941">
        <f>--(COUNTIF($A$2:A941,A941)=1)</f>
        <v>1</v>
      </c>
      <c r="R941" t="str">
        <f t="shared" si="29"/>
        <v/>
      </c>
    </row>
    <row r="942" spans="1:18">
      <c r="A942" t="s">
        <v>5092</v>
      </c>
      <c r="B942" t="s">
        <v>2383</v>
      </c>
      <c r="C942" t="s">
        <v>5093</v>
      </c>
      <c r="D942" t="s">
        <v>3237</v>
      </c>
      <c r="E942" t="s">
        <v>3166</v>
      </c>
      <c r="F942" t="s">
        <v>3167</v>
      </c>
      <c r="G942" t="s">
        <v>251</v>
      </c>
      <c r="H942" s="28">
        <v>44848</v>
      </c>
      <c r="I942">
        <v>21.01</v>
      </c>
      <c r="J942">
        <v>24</v>
      </c>
      <c r="K942" t="s">
        <v>3124</v>
      </c>
      <c r="L942" t="s">
        <v>3281</v>
      </c>
      <c r="M942" t="s">
        <v>3207</v>
      </c>
      <c r="O942" t="s">
        <v>3123</v>
      </c>
      <c r="P942">
        <f t="shared" si="28"/>
        <v>44848</v>
      </c>
      <c r="Q942">
        <f>--(COUNTIF($A$2:A942,A942)=1)</f>
        <v>1</v>
      </c>
      <c r="R942">
        <f t="shared" si="29"/>
        <v>21.01</v>
      </c>
    </row>
    <row r="943" spans="1:18">
      <c r="A943" t="s">
        <v>5094</v>
      </c>
      <c r="B943" t="s">
        <v>348</v>
      </c>
      <c r="C943" t="s">
        <v>5095</v>
      </c>
      <c r="D943" t="s">
        <v>3251</v>
      </c>
      <c r="E943" t="s">
        <v>3166</v>
      </c>
      <c r="F943" t="s">
        <v>3167</v>
      </c>
      <c r="G943" t="s">
        <v>1198</v>
      </c>
      <c r="H943" s="28"/>
      <c r="J943">
        <v>24</v>
      </c>
      <c r="K943" t="s">
        <v>3098</v>
      </c>
      <c r="L943" t="s">
        <v>3206</v>
      </c>
      <c r="M943" t="s">
        <v>3177</v>
      </c>
      <c r="O943" t="s">
        <v>3189</v>
      </c>
      <c r="P943">
        <f t="shared" si="28"/>
        <v>45044</v>
      </c>
      <c r="Q943">
        <f>--(COUNTIF($A$2:A943,A943)=1)</f>
        <v>1</v>
      </c>
      <c r="R943" t="str">
        <f t="shared" si="29"/>
        <v/>
      </c>
    </row>
    <row r="944" spans="1:18">
      <c r="A944" t="s">
        <v>5096</v>
      </c>
      <c r="B944" t="s">
        <v>4741</v>
      </c>
      <c r="C944" t="s">
        <v>5097</v>
      </c>
      <c r="D944" t="s">
        <v>3237</v>
      </c>
      <c r="E944" t="s">
        <v>3166</v>
      </c>
      <c r="F944" t="s">
        <v>3180</v>
      </c>
      <c r="G944" t="s">
        <v>5098</v>
      </c>
      <c r="H944" s="28"/>
      <c r="J944">
        <v>24</v>
      </c>
      <c r="K944" t="s">
        <v>3098</v>
      </c>
      <c r="L944" t="s">
        <v>3225</v>
      </c>
      <c r="M944" t="s">
        <v>3207</v>
      </c>
      <c r="O944" t="s">
        <v>3124</v>
      </c>
      <c r="P944">
        <f t="shared" si="28"/>
        <v>45672</v>
      </c>
      <c r="Q944">
        <f>--(COUNTIF($A$2:A944,A944)=1)</f>
        <v>1</v>
      </c>
      <c r="R944" t="str">
        <f t="shared" si="29"/>
        <v/>
      </c>
    </row>
    <row r="945" spans="1:18">
      <c r="A945" t="s">
        <v>5099</v>
      </c>
      <c r="B945" t="s">
        <v>2167</v>
      </c>
      <c r="C945" t="s">
        <v>5100</v>
      </c>
      <c r="D945" t="s">
        <v>3185</v>
      </c>
      <c r="E945" t="s">
        <v>3166</v>
      </c>
      <c r="F945" t="s">
        <v>3167</v>
      </c>
      <c r="G945" t="s">
        <v>258</v>
      </c>
      <c r="H945" s="28">
        <v>44821</v>
      </c>
      <c r="I945">
        <v>5.16</v>
      </c>
      <c r="J945">
        <v>24</v>
      </c>
      <c r="K945" t="s">
        <v>3124</v>
      </c>
      <c r="L945" t="s">
        <v>3192</v>
      </c>
      <c r="M945" t="s">
        <v>3177</v>
      </c>
      <c r="N945">
        <v>4.3</v>
      </c>
      <c r="O945" t="s">
        <v>3189</v>
      </c>
      <c r="P945">
        <f t="shared" si="28"/>
        <v>44821</v>
      </c>
      <c r="Q945">
        <f>--(COUNTIF($A$2:A945,A945)=1)</f>
        <v>1</v>
      </c>
      <c r="R945">
        <f t="shared" si="29"/>
        <v>5.16</v>
      </c>
    </row>
    <row r="946" spans="1:18">
      <c r="A946" t="s">
        <v>5101</v>
      </c>
      <c r="B946" t="s">
        <v>1926</v>
      </c>
      <c r="C946" t="s">
        <v>5102</v>
      </c>
      <c r="D946" t="s">
        <v>3174</v>
      </c>
      <c r="E946" t="s">
        <v>3166</v>
      </c>
      <c r="F946" t="s">
        <v>3220</v>
      </c>
      <c r="G946" t="s">
        <v>3459</v>
      </c>
      <c r="H946" s="28">
        <v>45095</v>
      </c>
      <c r="I946">
        <v>24.4</v>
      </c>
      <c r="J946">
        <v>24</v>
      </c>
      <c r="K946" t="s">
        <v>3123</v>
      </c>
      <c r="L946" t="s">
        <v>3437</v>
      </c>
      <c r="M946" t="s">
        <v>3177</v>
      </c>
      <c r="N946">
        <v>2.2999999999999998</v>
      </c>
      <c r="O946" t="s">
        <v>3178</v>
      </c>
      <c r="P946">
        <f t="shared" si="28"/>
        <v>45094</v>
      </c>
      <c r="Q946">
        <f>--(COUNTIF($A$2:A946,A946)=1)</f>
        <v>1</v>
      </c>
      <c r="R946">
        <f t="shared" si="29"/>
        <v>24.4</v>
      </c>
    </row>
    <row r="947" spans="1:18">
      <c r="A947" t="s">
        <v>5103</v>
      </c>
      <c r="B947" t="s">
        <v>5104</v>
      </c>
      <c r="C947" t="s">
        <v>3098</v>
      </c>
      <c r="D947" t="s">
        <v>3237</v>
      </c>
      <c r="E947" t="s">
        <v>3175</v>
      </c>
      <c r="F947" t="s">
        <v>3167</v>
      </c>
      <c r="G947" t="s">
        <v>447</v>
      </c>
      <c r="H947" s="28">
        <v>44764</v>
      </c>
      <c r="I947">
        <v>11.48</v>
      </c>
      <c r="J947">
        <v>8</v>
      </c>
      <c r="K947" t="s">
        <v>3123</v>
      </c>
      <c r="L947" t="s">
        <v>3254</v>
      </c>
      <c r="M947" t="s">
        <v>3188</v>
      </c>
      <c r="O947" t="s">
        <v>3124</v>
      </c>
      <c r="P947">
        <f t="shared" si="28"/>
        <v>44764</v>
      </c>
      <c r="Q947">
        <f>--(COUNTIF($A$2:A947,A947)=1)</f>
        <v>1</v>
      </c>
      <c r="R947">
        <f t="shared" si="29"/>
        <v>11.48</v>
      </c>
    </row>
    <row r="948" spans="1:18">
      <c r="A948" t="s">
        <v>5105</v>
      </c>
      <c r="B948" t="s">
        <v>1594</v>
      </c>
      <c r="C948" t="s">
        <v>5106</v>
      </c>
      <c r="D948" t="s">
        <v>3237</v>
      </c>
      <c r="E948" t="s">
        <v>3166</v>
      </c>
      <c r="F948" t="s">
        <v>3180</v>
      </c>
      <c r="G948" t="s">
        <v>1581</v>
      </c>
      <c r="H948" s="28"/>
      <c r="J948">
        <v>24</v>
      </c>
      <c r="K948" t="s">
        <v>3098</v>
      </c>
      <c r="L948" t="s">
        <v>3209</v>
      </c>
      <c r="M948" t="s">
        <v>3169</v>
      </c>
      <c r="O948" t="s">
        <v>3178</v>
      </c>
      <c r="P948">
        <f t="shared" si="28"/>
        <v>44851</v>
      </c>
      <c r="Q948">
        <f>--(COUNTIF($A$2:A948,A948)=1)</f>
        <v>1</v>
      </c>
      <c r="R948" t="str">
        <f t="shared" si="29"/>
        <v/>
      </c>
    </row>
    <row r="949" spans="1:18">
      <c r="A949" t="s">
        <v>5107</v>
      </c>
      <c r="B949" t="s">
        <v>4931</v>
      </c>
      <c r="C949" t="s">
        <v>5108</v>
      </c>
      <c r="D949" t="s">
        <v>3240</v>
      </c>
      <c r="E949" t="s">
        <v>3175</v>
      </c>
      <c r="F949" t="s">
        <v>3167</v>
      </c>
      <c r="G949" t="s">
        <v>3059</v>
      </c>
      <c r="H949" s="28">
        <v>45162</v>
      </c>
      <c r="I949">
        <v>20.57</v>
      </c>
      <c r="J949">
        <v>8</v>
      </c>
      <c r="K949" t="s">
        <v>3123</v>
      </c>
      <c r="L949" t="s">
        <v>3218</v>
      </c>
      <c r="M949" t="s">
        <v>3177</v>
      </c>
      <c r="O949" t="s">
        <v>3182</v>
      </c>
      <c r="P949">
        <f t="shared" si="28"/>
        <v>45162</v>
      </c>
      <c r="Q949">
        <f>--(COUNTIF($A$2:A949,A949)=1)</f>
        <v>1</v>
      </c>
      <c r="R949">
        <f t="shared" si="29"/>
        <v>20.57</v>
      </c>
    </row>
    <row r="950" spans="1:18">
      <c r="A950" t="s">
        <v>5109</v>
      </c>
      <c r="B950" t="s">
        <v>5110</v>
      </c>
      <c r="C950" t="s">
        <v>3098</v>
      </c>
      <c r="D950" t="s">
        <v>3227</v>
      </c>
      <c r="E950" t="s">
        <v>3194</v>
      </c>
      <c r="F950" t="s">
        <v>3167</v>
      </c>
      <c r="G950" t="s">
        <v>2073</v>
      </c>
      <c r="H950" s="28">
        <v>45605</v>
      </c>
      <c r="I950">
        <v>150.15</v>
      </c>
      <c r="J950">
        <v>72</v>
      </c>
      <c r="K950" t="s">
        <v>3123</v>
      </c>
      <c r="L950" t="s">
        <v>3265</v>
      </c>
      <c r="M950" t="s">
        <v>3177</v>
      </c>
      <c r="N950">
        <v>2.7</v>
      </c>
      <c r="O950" t="s">
        <v>3189</v>
      </c>
      <c r="P950">
        <f t="shared" si="28"/>
        <v>45599</v>
      </c>
      <c r="Q950">
        <f>--(COUNTIF($A$2:A950,A950)=1)</f>
        <v>1</v>
      </c>
      <c r="R950">
        <f t="shared" si="29"/>
        <v>150.15</v>
      </c>
    </row>
    <row r="951" spans="1:18">
      <c r="A951" t="s">
        <v>5111</v>
      </c>
      <c r="B951" t="s">
        <v>5112</v>
      </c>
      <c r="C951" t="s">
        <v>5113</v>
      </c>
      <c r="D951" t="s">
        <v>3165</v>
      </c>
      <c r="E951" t="s">
        <v>3194</v>
      </c>
      <c r="F951" t="s">
        <v>3180</v>
      </c>
      <c r="G951" t="s">
        <v>5114</v>
      </c>
      <c r="H951" s="28"/>
      <c r="J951">
        <v>72</v>
      </c>
      <c r="K951" t="s">
        <v>3098</v>
      </c>
      <c r="L951" t="s">
        <v>3206</v>
      </c>
      <c r="M951" t="s">
        <v>3207</v>
      </c>
      <c r="O951" t="s">
        <v>3123</v>
      </c>
      <c r="P951">
        <f t="shared" si="28"/>
        <v>45075</v>
      </c>
      <c r="Q951">
        <f>--(COUNTIF($A$2:A951,A951)=1)</f>
        <v>1</v>
      </c>
      <c r="R951" t="str">
        <f t="shared" si="29"/>
        <v/>
      </c>
    </row>
    <row r="952" spans="1:18">
      <c r="A952" t="s">
        <v>5115</v>
      </c>
      <c r="B952" t="s">
        <v>3529</v>
      </c>
      <c r="C952" t="s">
        <v>3098</v>
      </c>
      <c r="D952" t="s">
        <v>3196</v>
      </c>
      <c r="E952" t="s">
        <v>3166</v>
      </c>
      <c r="F952" t="s">
        <v>3180</v>
      </c>
      <c r="G952" t="s">
        <v>1618</v>
      </c>
      <c r="H952" s="28"/>
      <c r="J952">
        <v>24</v>
      </c>
      <c r="K952" t="s">
        <v>3098</v>
      </c>
      <c r="L952" t="s">
        <v>3268</v>
      </c>
      <c r="M952" t="s">
        <v>3202</v>
      </c>
      <c r="O952" t="s">
        <v>3178</v>
      </c>
      <c r="P952">
        <f t="shared" si="28"/>
        <v>44920</v>
      </c>
      <c r="Q952">
        <f>--(COUNTIF($A$2:A952,A952)=1)</f>
        <v>1</v>
      </c>
      <c r="R952" t="str">
        <f t="shared" si="29"/>
        <v/>
      </c>
    </row>
    <row r="953" spans="1:18">
      <c r="A953" t="s">
        <v>5116</v>
      </c>
      <c r="B953" t="s">
        <v>3981</v>
      </c>
      <c r="C953" t="s">
        <v>3098</v>
      </c>
      <c r="D953" t="s">
        <v>3165</v>
      </c>
      <c r="E953" t="s">
        <v>3166</v>
      </c>
      <c r="F953" t="s">
        <v>3180</v>
      </c>
      <c r="G953" t="s">
        <v>5114</v>
      </c>
      <c r="H953" s="28"/>
      <c r="J953">
        <v>24</v>
      </c>
      <c r="K953" t="s">
        <v>3098</v>
      </c>
      <c r="L953" t="s">
        <v>3206</v>
      </c>
      <c r="M953" t="s">
        <v>3169</v>
      </c>
      <c r="O953" t="s">
        <v>3170</v>
      </c>
      <c r="P953">
        <f t="shared" si="28"/>
        <v>45075</v>
      </c>
      <c r="Q953">
        <f>--(COUNTIF($A$2:A953,A953)=1)</f>
        <v>1</v>
      </c>
      <c r="R953" t="str">
        <f t="shared" si="29"/>
        <v/>
      </c>
    </row>
    <row r="954" spans="1:18">
      <c r="A954" t="s">
        <v>5117</v>
      </c>
      <c r="B954" t="s">
        <v>1350</v>
      </c>
      <c r="C954" t="s">
        <v>3098</v>
      </c>
      <c r="D954" t="s">
        <v>3240</v>
      </c>
      <c r="E954" t="s">
        <v>3280</v>
      </c>
      <c r="F954" t="s">
        <v>3220</v>
      </c>
      <c r="G954" t="s">
        <v>2538</v>
      </c>
      <c r="H954" s="28">
        <v>44873</v>
      </c>
      <c r="I954">
        <v>3.93</v>
      </c>
      <c r="J954">
        <v>4</v>
      </c>
      <c r="K954" t="s">
        <v>3124</v>
      </c>
      <c r="L954" t="s">
        <v>3206</v>
      </c>
      <c r="M954" t="s">
        <v>3169</v>
      </c>
      <c r="O954" t="s">
        <v>3178</v>
      </c>
      <c r="P954">
        <f t="shared" si="28"/>
        <v>44873</v>
      </c>
      <c r="Q954">
        <f>--(COUNTIF($A$2:A954,A954)=1)</f>
        <v>1</v>
      </c>
      <c r="R954">
        <f t="shared" si="29"/>
        <v>3.93</v>
      </c>
    </row>
    <row r="955" spans="1:18">
      <c r="A955" t="s">
        <v>5118</v>
      </c>
      <c r="B955" t="s">
        <v>4136</v>
      </c>
      <c r="C955" t="s">
        <v>3098</v>
      </c>
      <c r="D955" t="s">
        <v>3251</v>
      </c>
      <c r="E955" t="s">
        <v>3166</v>
      </c>
      <c r="F955" t="s">
        <v>3167</v>
      </c>
      <c r="G955" t="s">
        <v>4548</v>
      </c>
      <c r="H955" s="28">
        <v>44834</v>
      </c>
      <c r="I955">
        <v>1.44</v>
      </c>
      <c r="J955">
        <v>24</v>
      </c>
      <c r="K955" t="s">
        <v>3124</v>
      </c>
      <c r="L955" t="s">
        <v>3225</v>
      </c>
      <c r="M955" t="s">
        <v>3202</v>
      </c>
      <c r="N955">
        <v>2.2000000000000002</v>
      </c>
      <c r="O955" t="s">
        <v>3123</v>
      </c>
      <c r="P955">
        <f t="shared" si="28"/>
        <v>44834</v>
      </c>
      <c r="Q955">
        <f>--(COUNTIF($A$2:A955,A955)=1)</f>
        <v>1</v>
      </c>
      <c r="R955">
        <f t="shared" si="29"/>
        <v>1.44</v>
      </c>
    </row>
    <row r="956" spans="1:18">
      <c r="A956" t="s">
        <v>5119</v>
      </c>
      <c r="B956" t="s">
        <v>5120</v>
      </c>
      <c r="C956" t="s">
        <v>5121</v>
      </c>
      <c r="D956" t="s">
        <v>3196</v>
      </c>
      <c r="E956" t="s">
        <v>3194</v>
      </c>
      <c r="F956" t="s">
        <v>3180</v>
      </c>
      <c r="G956" t="s">
        <v>3509</v>
      </c>
      <c r="H956" s="28"/>
      <c r="J956">
        <v>72</v>
      </c>
      <c r="K956" t="s">
        <v>3098</v>
      </c>
      <c r="L956" t="s">
        <v>3098</v>
      </c>
      <c r="M956" t="s">
        <v>3177</v>
      </c>
      <c r="O956" t="s">
        <v>3189</v>
      </c>
      <c r="P956">
        <f t="shared" si="28"/>
        <v>45126</v>
      </c>
      <c r="Q956">
        <f>--(COUNTIF($A$2:A956,A956)=1)</f>
        <v>1</v>
      </c>
      <c r="R956" t="str">
        <f t="shared" si="29"/>
        <v/>
      </c>
    </row>
    <row r="957" spans="1:18">
      <c r="A957" t="s">
        <v>5122</v>
      </c>
      <c r="B957" t="s">
        <v>1953</v>
      </c>
      <c r="C957" t="s">
        <v>4670</v>
      </c>
      <c r="D957" t="s">
        <v>3185</v>
      </c>
      <c r="E957" t="s">
        <v>3194</v>
      </c>
      <c r="F957" t="s">
        <v>3228</v>
      </c>
      <c r="G957" t="s">
        <v>1707</v>
      </c>
      <c r="H957" s="28"/>
      <c r="J957">
        <v>72</v>
      </c>
      <c r="K957" t="s">
        <v>3098</v>
      </c>
      <c r="L957" t="s">
        <v>3198</v>
      </c>
      <c r="M957" t="s">
        <v>3188</v>
      </c>
      <c r="O957" t="s">
        <v>3170</v>
      </c>
      <c r="P957">
        <f t="shared" si="28"/>
        <v>45306</v>
      </c>
      <c r="Q957">
        <f>--(COUNTIF($A$2:A957,A957)=1)</f>
        <v>1</v>
      </c>
      <c r="R957" t="str">
        <f t="shared" si="29"/>
        <v/>
      </c>
    </row>
    <row r="958" spans="1:18">
      <c r="A958" t="s">
        <v>5123</v>
      </c>
      <c r="B958" t="s">
        <v>2125</v>
      </c>
      <c r="C958" t="s">
        <v>3098</v>
      </c>
      <c r="D958" t="s">
        <v>3251</v>
      </c>
      <c r="E958" t="s">
        <v>3166</v>
      </c>
      <c r="F958" t="s">
        <v>3180</v>
      </c>
      <c r="G958" t="s">
        <v>1678</v>
      </c>
      <c r="H958" s="28"/>
      <c r="J958">
        <v>24</v>
      </c>
      <c r="K958" t="s">
        <v>3098</v>
      </c>
      <c r="L958" t="s">
        <v>3198</v>
      </c>
      <c r="M958" t="s">
        <v>3177</v>
      </c>
      <c r="O958" t="s">
        <v>3260</v>
      </c>
      <c r="P958">
        <f t="shared" si="28"/>
        <v>44622</v>
      </c>
      <c r="Q958">
        <f>--(COUNTIF($A$2:A958,A958)=1)</f>
        <v>1</v>
      </c>
      <c r="R958" t="str">
        <f t="shared" si="29"/>
        <v/>
      </c>
    </row>
    <row r="959" spans="1:18">
      <c r="A959" t="s">
        <v>5124</v>
      </c>
      <c r="B959" t="s">
        <v>1378</v>
      </c>
      <c r="C959" t="s">
        <v>3098</v>
      </c>
      <c r="D959" t="s">
        <v>3227</v>
      </c>
      <c r="E959" t="s">
        <v>3175</v>
      </c>
      <c r="F959" t="s">
        <v>3180</v>
      </c>
      <c r="G959" t="s">
        <v>1208</v>
      </c>
      <c r="H959" s="28"/>
      <c r="J959">
        <v>8</v>
      </c>
      <c r="K959" t="s">
        <v>3098</v>
      </c>
      <c r="L959" t="s">
        <v>3271</v>
      </c>
      <c r="M959" t="s">
        <v>3202</v>
      </c>
      <c r="O959" t="s">
        <v>3189</v>
      </c>
      <c r="P959">
        <f t="shared" si="28"/>
        <v>44650</v>
      </c>
      <c r="Q959">
        <f>--(COUNTIF($A$2:A959,A959)=1)</f>
        <v>1</v>
      </c>
      <c r="R959" t="str">
        <f t="shared" si="29"/>
        <v/>
      </c>
    </row>
    <row r="960" spans="1:18">
      <c r="A960" t="s">
        <v>5125</v>
      </c>
      <c r="B960" t="s">
        <v>4192</v>
      </c>
      <c r="C960" t="s">
        <v>5126</v>
      </c>
      <c r="D960" t="s">
        <v>3240</v>
      </c>
      <c r="E960" t="s">
        <v>3194</v>
      </c>
      <c r="F960" t="s">
        <v>3228</v>
      </c>
      <c r="G960" t="s">
        <v>1242</v>
      </c>
      <c r="H960" s="28"/>
      <c r="J960">
        <v>72</v>
      </c>
      <c r="K960" t="s">
        <v>3098</v>
      </c>
      <c r="L960" t="s">
        <v>3248</v>
      </c>
      <c r="M960" t="s">
        <v>3177</v>
      </c>
      <c r="O960" t="s">
        <v>3182</v>
      </c>
      <c r="P960">
        <f t="shared" si="28"/>
        <v>45464</v>
      </c>
      <c r="Q960">
        <f>--(COUNTIF($A$2:A960,A960)=1)</f>
        <v>1</v>
      </c>
      <c r="R960" t="str">
        <f t="shared" si="29"/>
        <v/>
      </c>
    </row>
    <row r="961" spans="1:18">
      <c r="A961" t="s">
        <v>5127</v>
      </c>
      <c r="B961" t="s">
        <v>2731</v>
      </c>
      <c r="C961" t="s">
        <v>3098</v>
      </c>
      <c r="D961" t="s">
        <v>3196</v>
      </c>
      <c r="E961" t="s">
        <v>3166</v>
      </c>
      <c r="F961" t="s">
        <v>3167</v>
      </c>
      <c r="G961" t="s">
        <v>1723</v>
      </c>
      <c r="H961" s="28"/>
      <c r="J961">
        <v>24</v>
      </c>
      <c r="K961" t="s">
        <v>3098</v>
      </c>
      <c r="L961" t="s">
        <v>3098</v>
      </c>
      <c r="M961" t="s">
        <v>3207</v>
      </c>
      <c r="O961" t="s">
        <v>3178</v>
      </c>
      <c r="P961">
        <f t="shared" si="28"/>
        <v>44619</v>
      </c>
      <c r="Q961">
        <f>--(COUNTIF($A$2:A961,A961)=1)</f>
        <v>1</v>
      </c>
      <c r="R961" t="str">
        <f t="shared" si="29"/>
        <v/>
      </c>
    </row>
    <row r="962" spans="1:18">
      <c r="A962" t="s">
        <v>5128</v>
      </c>
      <c r="B962" t="s">
        <v>5129</v>
      </c>
      <c r="C962" t="s">
        <v>5130</v>
      </c>
      <c r="D962" t="s">
        <v>3165</v>
      </c>
      <c r="E962" t="s">
        <v>3194</v>
      </c>
      <c r="F962" t="s">
        <v>3180</v>
      </c>
      <c r="G962" t="s">
        <v>4173</v>
      </c>
      <c r="H962" s="28"/>
      <c r="J962">
        <v>72</v>
      </c>
      <c r="K962" t="s">
        <v>3098</v>
      </c>
      <c r="L962" t="s">
        <v>3271</v>
      </c>
      <c r="M962" t="s">
        <v>3202</v>
      </c>
      <c r="O962" t="s">
        <v>3189</v>
      </c>
      <c r="P962">
        <f t="shared" ref="P962:P1025" si="30">IFERROR(DATEVALUE(G962),IFERROR(DATE(RIGHT(G962,4),MID(G962,4,2),LEFT(G962,2)),""))</f>
        <v>45281</v>
      </c>
      <c r="Q962">
        <f>--(COUNTIF($A$2:A962,A962)=1)</f>
        <v>1</v>
      </c>
      <c r="R962" t="str">
        <f t="shared" ref="R962:R1025" si="31">IF(AND(Q962=1,I962&lt;&gt;"",ISNUMBER(I962),I962&gt;=0),I962,"")</f>
        <v/>
      </c>
    </row>
    <row r="963" spans="1:18">
      <c r="A963" t="s">
        <v>5131</v>
      </c>
      <c r="B963" t="s">
        <v>733</v>
      </c>
      <c r="C963" t="s">
        <v>3098</v>
      </c>
      <c r="D963" t="s">
        <v>3251</v>
      </c>
      <c r="E963" t="s">
        <v>3194</v>
      </c>
      <c r="F963" t="s">
        <v>3167</v>
      </c>
      <c r="G963" t="s">
        <v>2667</v>
      </c>
      <c r="H963" s="28">
        <v>45104</v>
      </c>
      <c r="I963">
        <v>164.1</v>
      </c>
      <c r="J963">
        <v>72</v>
      </c>
      <c r="K963" t="s">
        <v>3123</v>
      </c>
      <c r="L963" t="s">
        <v>3307</v>
      </c>
      <c r="M963" t="s">
        <v>3188</v>
      </c>
      <c r="O963" t="s">
        <v>3189</v>
      </c>
      <c r="P963">
        <f t="shared" si="30"/>
        <v>45098</v>
      </c>
      <c r="Q963">
        <f>--(COUNTIF($A$2:A963,A963)=1)</f>
        <v>1</v>
      </c>
      <c r="R963">
        <f t="shared" si="31"/>
        <v>164.1</v>
      </c>
    </row>
    <row r="964" spans="1:18">
      <c r="A964" t="s">
        <v>5132</v>
      </c>
      <c r="B964" t="s">
        <v>2794</v>
      </c>
      <c r="C964" t="s">
        <v>3098</v>
      </c>
      <c r="D964" t="s">
        <v>3240</v>
      </c>
      <c r="E964" t="s">
        <v>3194</v>
      </c>
      <c r="F964" t="s">
        <v>3167</v>
      </c>
      <c r="G964" t="s">
        <v>2403</v>
      </c>
      <c r="H964" s="28">
        <v>45573</v>
      </c>
      <c r="I964">
        <v>212.2</v>
      </c>
      <c r="J964">
        <v>72</v>
      </c>
      <c r="K964" t="s">
        <v>3123</v>
      </c>
      <c r="L964" t="s">
        <v>3398</v>
      </c>
      <c r="M964" t="s">
        <v>3169</v>
      </c>
      <c r="O964" t="s">
        <v>3189</v>
      </c>
      <c r="P964">
        <f t="shared" si="30"/>
        <v>45565</v>
      </c>
      <c r="Q964">
        <f>--(COUNTIF($A$2:A964,A964)=1)</f>
        <v>1</v>
      </c>
      <c r="R964">
        <f t="shared" si="31"/>
        <v>212.2</v>
      </c>
    </row>
    <row r="965" spans="1:18">
      <c r="A965" t="s">
        <v>5133</v>
      </c>
      <c r="B965" t="s">
        <v>5134</v>
      </c>
      <c r="C965" t="s">
        <v>3098</v>
      </c>
      <c r="D965" t="s">
        <v>3185</v>
      </c>
      <c r="E965" t="s">
        <v>3175</v>
      </c>
      <c r="F965" t="s">
        <v>3167</v>
      </c>
      <c r="G965" t="s">
        <v>900</v>
      </c>
      <c r="H965" s="28">
        <v>44791</v>
      </c>
      <c r="I965">
        <v>26.83</v>
      </c>
      <c r="J965">
        <v>8</v>
      </c>
      <c r="K965" t="s">
        <v>3123</v>
      </c>
      <c r="L965" t="s">
        <v>3254</v>
      </c>
      <c r="M965" t="s">
        <v>3188</v>
      </c>
      <c r="N965">
        <v>4.8</v>
      </c>
      <c r="O965" t="s">
        <v>3170</v>
      </c>
      <c r="P965">
        <f t="shared" si="30"/>
        <v>44790</v>
      </c>
      <c r="Q965">
        <f>--(COUNTIF($A$2:A965,A965)=1)</f>
        <v>1</v>
      </c>
      <c r="R965">
        <f t="shared" si="31"/>
        <v>26.83</v>
      </c>
    </row>
    <row r="966" spans="1:18">
      <c r="A966" t="s">
        <v>5135</v>
      </c>
      <c r="B966" t="s">
        <v>5136</v>
      </c>
      <c r="C966" t="s">
        <v>3098</v>
      </c>
      <c r="D966" t="s">
        <v>3165</v>
      </c>
      <c r="E966" t="s">
        <v>3175</v>
      </c>
      <c r="F966" t="s">
        <v>3167</v>
      </c>
      <c r="G966" t="s">
        <v>2299</v>
      </c>
      <c r="H966" s="28">
        <v>45654</v>
      </c>
      <c r="I966">
        <v>1.78</v>
      </c>
      <c r="J966">
        <v>8</v>
      </c>
      <c r="K966" t="s">
        <v>3124</v>
      </c>
      <c r="L966" t="s">
        <v>3221</v>
      </c>
      <c r="M966" t="s">
        <v>3188</v>
      </c>
      <c r="O966" t="s">
        <v>3170</v>
      </c>
      <c r="P966">
        <f t="shared" si="30"/>
        <v>45654</v>
      </c>
      <c r="Q966">
        <f>--(COUNTIF($A$2:A966,A966)=1)</f>
        <v>1</v>
      </c>
      <c r="R966">
        <f t="shared" si="31"/>
        <v>1.78</v>
      </c>
    </row>
    <row r="967" spans="1:18">
      <c r="A967" t="s">
        <v>5137</v>
      </c>
      <c r="B967" t="s">
        <v>330</v>
      </c>
      <c r="C967" t="s">
        <v>3098</v>
      </c>
      <c r="D967" t="s">
        <v>3185</v>
      </c>
      <c r="E967" t="s">
        <v>3194</v>
      </c>
      <c r="F967" t="s">
        <v>3167</v>
      </c>
      <c r="G967" t="s">
        <v>282</v>
      </c>
      <c r="H967" s="28">
        <v>45250</v>
      </c>
      <c r="I967">
        <v>249.64</v>
      </c>
      <c r="J967">
        <v>72</v>
      </c>
      <c r="K967" t="s">
        <v>3123</v>
      </c>
      <c r="L967" t="s">
        <v>3265</v>
      </c>
      <c r="M967" t="s">
        <v>3207</v>
      </c>
      <c r="N967">
        <v>1.4</v>
      </c>
      <c r="O967" t="s">
        <v>3123</v>
      </c>
      <c r="P967">
        <f t="shared" si="30"/>
        <v>45240</v>
      </c>
      <c r="Q967">
        <f>--(COUNTIF($A$2:A967,A967)=1)</f>
        <v>1</v>
      </c>
      <c r="R967">
        <f t="shared" si="31"/>
        <v>249.64</v>
      </c>
    </row>
    <row r="968" spans="1:18">
      <c r="A968" t="s">
        <v>5138</v>
      </c>
      <c r="B968" t="s">
        <v>4983</v>
      </c>
      <c r="C968" t="s">
        <v>3098</v>
      </c>
      <c r="D968" t="s">
        <v>3174</v>
      </c>
      <c r="E968" t="s">
        <v>3166</v>
      </c>
      <c r="F968" t="s">
        <v>3167</v>
      </c>
      <c r="G968" t="s">
        <v>5139</v>
      </c>
      <c r="H968" s="28">
        <v>44855</v>
      </c>
      <c r="I968">
        <v>51.25</v>
      </c>
      <c r="J968">
        <v>24</v>
      </c>
      <c r="K968" t="s">
        <v>3123</v>
      </c>
      <c r="L968" t="s">
        <v>3098</v>
      </c>
      <c r="M968" t="s">
        <v>3202</v>
      </c>
      <c r="N968">
        <v>3.7</v>
      </c>
      <c r="O968" t="s">
        <v>3189</v>
      </c>
      <c r="P968">
        <f t="shared" si="30"/>
        <v>44853</v>
      </c>
      <c r="Q968">
        <f>--(COUNTIF($A$2:A968,A968)=1)</f>
        <v>1</v>
      </c>
      <c r="R968">
        <f t="shared" si="31"/>
        <v>51.25</v>
      </c>
    </row>
    <row r="969" spans="1:18">
      <c r="A969" t="s">
        <v>5140</v>
      </c>
      <c r="B969" t="s">
        <v>1341</v>
      </c>
      <c r="C969" t="s">
        <v>3098</v>
      </c>
      <c r="D969" t="s">
        <v>3185</v>
      </c>
      <c r="E969" t="s">
        <v>3194</v>
      </c>
      <c r="F969" t="s">
        <v>3220</v>
      </c>
      <c r="G969" t="s">
        <v>1091</v>
      </c>
      <c r="H969" s="28"/>
      <c r="J969">
        <v>72</v>
      </c>
      <c r="K969" t="s">
        <v>3098</v>
      </c>
      <c r="L969" t="s">
        <v>3254</v>
      </c>
      <c r="M969" t="s">
        <v>3177</v>
      </c>
      <c r="O969" t="s">
        <v>3182</v>
      </c>
      <c r="P969">
        <f t="shared" si="30"/>
        <v>45611</v>
      </c>
      <c r="Q969">
        <f>--(COUNTIF($A$2:A969,A969)=1)</f>
        <v>1</v>
      </c>
      <c r="R969" t="str">
        <f t="shared" si="31"/>
        <v/>
      </c>
    </row>
    <row r="970" spans="1:18">
      <c r="A970" t="s">
        <v>5141</v>
      </c>
      <c r="B970" t="s">
        <v>2626</v>
      </c>
      <c r="C970" t="s">
        <v>3098</v>
      </c>
      <c r="D970" t="s">
        <v>3185</v>
      </c>
      <c r="E970" t="s">
        <v>3175</v>
      </c>
      <c r="F970" t="s">
        <v>3220</v>
      </c>
      <c r="G970" t="s">
        <v>1584</v>
      </c>
      <c r="H970" s="28">
        <v>45144</v>
      </c>
      <c r="I970">
        <v>21.44</v>
      </c>
      <c r="J970">
        <v>8</v>
      </c>
      <c r="K970" t="s">
        <v>3123</v>
      </c>
      <c r="L970" t="s">
        <v>3209</v>
      </c>
      <c r="M970" t="s">
        <v>3202</v>
      </c>
      <c r="N970">
        <v>1.5</v>
      </c>
      <c r="O970" t="s">
        <v>3260</v>
      </c>
      <c r="P970">
        <f t="shared" si="30"/>
        <v>45144</v>
      </c>
      <c r="Q970">
        <f>--(COUNTIF($A$2:A970,A970)=1)</f>
        <v>1</v>
      </c>
      <c r="R970">
        <f t="shared" si="31"/>
        <v>21.44</v>
      </c>
    </row>
    <row r="971" spans="1:18">
      <c r="A971" t="s">
        <v>5142</v>
      </c>
      <c r="B971" t="s">
        <v>5143</v>
      </c>
      <c r="C971" t="s">
        <v>3098</v>
      </c>
      <c r="D971" t="s">
        <v>3200</v>
      </c>
      <c r="E971" t="s">
        <v>3166</v>
      </c>
      <c r="F971" t="s">
        <v>3220</v>
      </c>
      <c r="G971" t="s">
        <v>1187</v>
      </c>
      <c r="H971" s="28">
        <v>44583</v>
      </c>
      <c r="I971">
        <v>53.43</v>
      </c>
      <c r="J971">
        <v>24</v>
      </c>
      <c r="K971" t="s">
        <v>3123</v>
      </c>
      <c r="L971" t="s">
        <v>3351</v>
      </c>
      <c r="M971" t="s">
        <v>3169</v>
      </c>
      <c r="N971">
        <v>2.2000000000000002</v>
      </c>
      <c r="O971" t="s">
        <v>3213</v>
      </c>
      <c r="P971">
        <f t="shared" si="30"/>
        <v>44581</v>
      </c>
      <c r="Q971">
        <f>--(COUNTIF($A$2:A971,A971)=1)</f>
        <v>1</v>
      </c>
      <c r="R971">
        <f t="shared" si="31"/>
        <v>53.43</v>
      </c>
    </row>
    <row r="972" spans="1:18">
      <c r="A972" t="s">
        <v>5144</v>
      </c>
      <c r="B972" t="s">
        <v>2664</v>
      </c>
      <c r="C972" t="s">
        <v>3098</v>
      </c>
      <c r="D972" t="s">
        <v>3251</v>
      </c>
      <c r="E972" t="s">
        <v>3166</v>
      </c>
      <c r="F972" t="s">
        <v>3167</v>
      </c>
      <c r="G972" t="s">
        <v>4042</v>
      </c>
      <c r="H972" s="28">
        <v>44629</v>
      </c>
      <c r="I972">
        <v>71.17</v>
      </c>
      <c r="J972">
        <v>24</v>
      </c>
      <c r="K972" t="s">
        <v>3123</v>
      </c>
      <c r="L972" t="s">
        <v>3098</v>
      </c>
      <c r="M972" t="s">
        <v>3188</v>
      </c>
      <c r="N972">
        <v>1</v>
      </c>
      <c r="O972" t="s">
        <v>3260</v>
      </c>
      <c r="P972">
        <f t="shared" si="30"/>
        <v>44627</v>
      </c>
      <c r="Q972">
        <f>--(COUNTIF($A$2:A972,A972)=1)</f>
        <v>1</v>
      </c>
      <c r="R972">
        <f t="shared" si="31"/>
        <v>71.17</v>
      </c>
    </row>
    <row r="973" spans="1:18">
      <c r="A973" t="s">
        <v>5145</v>
      </c>
      <c r="B973" t="s">
        <v>3246</v>
      </c>
      <c r="C973" t="s">
        <v>5146</v>
      </c>
      <c r="D973" t="s">
        <v>3251</v>
      </c>
      <c r="E973" t="s">
        <v>3175</v>
      </c>
      <c r="F973" t="s">
        <v>3167</v>
      </c>
      <c r="G973" t="s">
        <v>2784</v>
      </c>
      <c r="H973" s="28">
        <v>45168</v>
      </c>
      <c r="I973">
        <v>9.7799999999999994</v>
      </c>
      <c r="J973">
        <v>8</v>
      </c>
      <c r="K973" t="s">
        <v>3123</v>
      </c>
      <c r="L973" t="s">
        <v>3307</v>
      </c>
      <c r="M973" t="s">
        <v>3188</v>
      </c>
      <c r="O973" t="s">
        <v>3178</v>
      </c>
      <c r="P973">
        <f t="shared" si="30"/>
        <v>45168</v>
      </c>
      <c r="Q973">
        <f>--(COUNTIF($A$2:A973,A973)=1)</f>
        <v>1</v>
      </c>
      <c r="R973">
        <f t="shared" si="31"/>
        <v>9.7799999999999994</v>
      </c>
    </row>
    <row r="974" spans="1:18">
      <c r="A974" t="s">
        <v>5147</v>
      </c>
      <c r="B974" t="s">
        <v>3981</v>
      </c>
      <c r="C974" t="s">
        <v>3098</v>
      </c>
      <c r="D974" t="s">
        <v>3227</v>
      </c>
      <c r="E974" t="s">
        <v>3166</v>
      </c>
      <c r="F974" t="s">
        <v>3167</v>
      </c>
      <c r="G974" t="s">
        <v>5148</v>
      </c>
      <c r="H974" s="28">
        <v>44997</v>
      </c>
      <c r="I974">
        <v>5.25</v>
      </c>
      <c r="J974">
        <v>24</v>
      </c>
      <c r="K974" t="s">
        <v>3124</v>
      </c>
      <c r="L974" t="s">
        <v>3248</v>
      </c>
      <c r="M974" t="s">
        <v>3207</v>
      </c>
      <c r="N974">
        <v>2.2000000000000002</v>
      </c>
      <c r="O974" t="s">
        <v>3170</v>
      </c>
      <c r="P974">
        <f t="shared" si="30"/>
        <v>44997</v>
      </c>
      <c r="Q974">
        <f>--(COUNTIF($A$2:A974,A974)=1)</f>
        <v>1</v>
      </c>
      <c r="R974">
        <f t="shared" si="31"/>
        <v>5.25</v>
      </c>
    </row>
    <row r="975" spans="1:18">
      <c r="A975" t="s">
        <v>5149</v>
      </c>
      <c r="B975" t="s">
        <v>3654</v>
      </c>
      <c r="C975" t="s">
        <v>3098</v>
      </c>
      <c r="D975" t="s">
        <v>3196</v>
      </c>
      <c r="E975" t="s">
        <v>3194</v>
      </c>
      <c r="F975" t="s">
        <v>3167</v>
      </c>
      <c r="G975" t="s">
        <v>3033</v>
      </c>
      <c r="H975" s="28">
        <v>45183</v>
      </c>
      <c r="I975">
        <v>159.78</v>
      </c>
      <c r="J975">
        <v>72</v>
      </c>
      <c r="K975" t="s">
        <v>3123</v>
      </c>
      <c r="L975" t="s">
        <v>3254</v>
      </c>
      <c r="M975" t="s">
        <v>3207</v>
      </c>
      <c r="N975">
        <v>1.6</v>
      </c>
      <c r="O975" t="s">
        <v>3170</v>
      </c>
      <c r="P975">
        <f t="shared" si="30"/>
        <v>45177</v>
      </c>
      <c r="Q975">
        <f>--(COUNTIF($A$2:A975,A975)=1)</f>
        <v>1</v>
      </c>
      <c r="R975">
        <f t="shared" si="31"/>
        <v>159.78</v>
      </c>
    </row>
    <row r="976" spans="1:18">
      <c r="A976" t="s">
        <v>5150</v>
      </c>
      <c r="B976" t="s">
        <v>1614</v>
      </c>
      <c r="C976" t="s">
        <v>5151</v>
      </c>
      <c r="D976" t="s">
        <v>3196</v>
      </c>
      <c r="E976" t="s">
        <v>3166</v>
      </c>
      <c r="F976" t="s">
        <v>3220</v>
      </c>
      <c r="G976" t="s">
        <v>2058</v>
      </c>
      <c r="H976" s="28">
        <v>44762</v>
      </c>
      <c r="I976">
        <v>36.29</v>
      </c>
      <c r="J976">
        <v>24</v>
      </c>
      <c r="K976" t="s">
        <v>3123</v>
      </c>
      <c r="L976" t="s">
        <v>3254</v>
      </c>
      <c r="M976" t="s">
        <v>3188</v>
      </c>
      <c r="O976" t="s">
        <v>3213</v>
      </c>
      <c r="P976">
        <f t="shared" si="30"/>
        <v>44761</v>
      </c>
      <c r="Q976">
        <f>--(COUNTIF($A$2:A976,A976)=1)</f>
        <v>1</v>
      </c>
      <c r="R976">
        <f t="shared" si="31"/>
        <v>36.29</v>
      </c>
    </row>
    <row r="977" spans="1:18">
      <c r="A977" t="s">
        <v>5152</v>
      </c>
      <c r="B977" t="s">
        <v>1985</v>
      </c>
      <c r="C977" t="s">
        <v>4924</v>
      </c>
      <c r="D977" t="s">
        <v>3227</v>
      </c>
      <c r="E977" t="s">
        <v>3280</v>
      </c>
      <c r="F977" t="s">
        <v>3167</v>
      </c>
      <c r="G977" t="s">
        <v>2419</v>
      </c>
      <c r="H977" s="28">
        <v>45707</v>
      </c>
      <c r="I977">
        <v>5.2</v>
      </c>
      <c r="J977">
        <v>4</v>
      </c>
      <c r="K977" t="s">
        <v>3123</v>
      </c>
      <c r="L977" t="s">
        <v>3281</v>
      </c>
      <c r="M977" t="s">
        <v>3207</v>
      </c>
      <c r="O977" t="s">
        <v>3182</v>
      </c>
      <c r="P977">
        <f t="shared" si="30"/>
        <v>45707</v>
      </c>
      <c r="Q977">
        <f>--(COUNTIF($A$2:A977,A977)=1)</f>
        <v>1</v>
      </c>
      <c r="R977">
        <f t="shared" si="31"/>
        <v>5.2</v>
      </c>
    </row>
    <row r="978" spans="1:18">
      <c r="A978" t="s">
        <v>5153</v>
      </c>
      <c r="B978" t="s">
        <v>5154</v>
      </c>
      <c r="C978" t="s">
        <v>3098</v>
      </c>
      <c r="D978" t="s">
        <v>3165</v>
      </c>
      <c r="E978" t="s">
        <v>3166</v>
      </c>
      <c r="F978" t="s">
        <v>3167</v>
      </c>
      <c r="G978" t="s">
        <v>3509</v>
      </c>
      <c r="H978" s="28">
        <v>45129</v>
      </c>
      <c r="I978">
        <v>72.02</v>
      </c>
      <c r="J978">
        <v>24</v>
      </c>
      <c r="K978" t="s">
        <v>3123</v>
      </c>
      <c r="L978" t="s">
        <v>3437</v>
      </c>
      <c r="M978" t="s">
        <v>3188</v>
      </c>
      <c r="N978">
        <v>3</v>
      </c>
      <c r="O978" t="s">
        <v>3124</v>
      </c>
      <c r="P978">
        <f t="shared" si="30"/>
        <v>45126</v>
      </c>
      <c r="Q978">
        <f>--(COUNTIF($A$2:A978,A978)=1)</f>
        <v>1</v>
      </c>
      <c r="R978">
        <f t="shared" si="31"/>
        <v>72.02</v>
      </c>
    </row>
    <row r="979" spans="1:18">
      <c r="A979" t="s">
        <v>5155</v>
      </c>
      <c r="B979" t="s">
        <v>4114</v>
      </c>
      <c r="C979" t="s">
        <v>3098</v>
      </c>
      <c r="D979" t="s">
        <v>3237</v>
      </c>
      <c r="E979" t="s">
        <v>3166</v>
      </c>
      <c r="F979" t="s">
        <v>3167</v>
      </c>
      <c r="G979" t="s">
        <v>1160</v>
      </c>
      <c r="H979" s="28">
        <v>45606</v>
      </c>
      <c r="I979">
        <v>60.16</v>
      </c>
      <c r="J979">
        <v>24</v>
      </c>
      <c r="K979" t="s">
        <v>3123</v>
      </c>
      <c r="L979" t="s">
        <v>3437</v>
      </c>
      <c r="M979" t="s">
        <v>3169</v>
      </c>
      <c r="N979">
        <v>4.7</v>
      </c>
      <c r="O979" t="s">
        <v>3124</v>
      </c>
      <c r="P979">
        <f t="shared" si="30"/>
        <v>45604</v>
      </c>
      <c r="Q979">
        <f>--(COUNTIF($A$2:A979,A979)=1)</f>
        <v>1</v>
      </c>
      <c r="R979">
        <f t="shared" si="31"/>
        <v>60.16</v>
      </c>
    </row>
    <row r="980" spans="1:18">
      <c r="A980" t="s">
        <v>5156</v>
      </c>
      <c r="B980" t="s">
        <v>3477</v>
      </c>
      <c r="C980" t="s">
        <v>3098</v>
      </c>
      <c r="D980" t="s">
        <v>3237</v>
      </c>
      <c r="E980" t="s">
        <v>3166</v>
      </c>
      <c r="F980" t="s">
        <v>3180</v>
      </c>
      <c r="G980" t="s">
        <v>1452</v>
      </c>
      <c r="H980" s="28"/>
      <c r="J980">
        <v>24</v>
      </c>
      <c r="K980" t="s">
        <v>3098</v>
      </c>
      <c r="L980" t="s">
        <v>3216</v>
      </c>
      <c r="M980" t="s">
        <v>3202</v>
      </c>
      <c r="O980" t="s">
        <v>3213</v>
      </c>
      <c r="P980">
        <f t="shared" si="30"/>
        <v>44941</v>
      </c>
      <c r="Q980">
        <f>--(COUNTIF($A$2:A980,A980)=1)</f>
        <v>1</v>
      </c>
      <c r="R980" t="str">
        <f t="shared" si="31"/>
        <v/>
      </c>
    </row>
    <row r="981" spans="1:18">
      <c r="A981" t="s">
        <v>5157</v>
      </c>
      <c r="B981" t="s">
        <v>1257</v>
      </c>
      <c r="C981" t="s">
        <v>3098</v>
      </c>
      <c r="D981" t="s">
        <v>3240</v>
      </c>
      <c r="E981" t="s">
        <v>3194</v>
      </c>
      <c r="F981" t="s">
        <v>3180</v>
      </c>
      <c r="G981" t="s">
        <v>2356</v>
      </c>
      <c r="H981" s="28"/>
      <c r="J981">
        <v>72</v>
      </c>
      <c r="K981" t="s">
        <v>3098</v>
      </c>
      <c r="L981" t="s">
        <v>3437</v>
      </c>
      <c r="M981" t="s">
        <v>3207</v>
      </c>
      <c r="O981" t="s">
        <v>3260</v>
      </c>
      <c r="P981">
        <f t="shared" si="30"/>
        <v>45435</v>
      </c>
      <c r="Q981">
        <f>--(COUNTIF($A$2:A981,A981)=1)</f>
        <v>1</v>
      </c>
      <c r="R981" t="str">
        <f t="shared" si="31"/>
        <v/>
      </c>
    </row>
    <row r="982" spans="1:18">
      <c r="A982" t="s">
        <v>5158</v>
      </c>
      <c r="B982" t="s">
        <v>5159</v>
      </c>
      <c r="C982" t="s">
        <v>5160</v>
      </c>
      <c r="D982" t="s">
        <v>3185</v>
      </c>
      <c r="E982" t="s">
        <v>3166</v>
      </c>
      <c r="F982" t="s">
        <v>3167</v>
      </c>
      <c r="G982" t="s">
        <v>3326</v>
      </c>
      <c r="H982" s="28">
        <v>44617</v>
      </c>
      <c r="I982">
        <v>14.27</v>
      </c>
      <c r="J982">
        <v>24</v>
      </c>
      <c r="K982" t="s">
        <v>3124</v>
      </c>
      <c r="L982" t="s">
        <v>3209</v>
      </c>
      <c r="M982" t="s">
        <v>3188</v>
      </c>
      <c r="N982">
        <v>3.8</v>
      </c>
      <c r="O982" t="s">
        <v>3124</v>
      </c>
      <c r="P982">
        <f t="shared" si="30"/>
        <v>44617</v>
      </c>
      <c r="Q982">
        <f>--(COUNTIF($A$2:A982,A982)=1)</f>
        <v>1</v>
      </c>
      <c r="R982">
        <f t="shared" si="31"/>
        <v>14.27</v>
      </c>
    </row>
    <row r="983" spans="1:18">
      <c r="A983" t="s">
        <v>5161</v>
      </c>
      <c r="B983" t="s">
        <v>1997</v>
      </c>
      <c r="C983" t="s">
        <v>5162</v>
      </c>
      <c r="D983" t="s">
        <v>3185</v>
      </c>
      <c r="E983" t="s">
        <v>3166</v>
      </c>
      <c r="F983" t="s">
        <v>3220</v>
      </c>
      <c r="G983" t="s">
        <v>876</v>
      </c>
      <c r="H983" s="28">
        <v>45329</v>
      </c>
      <c r="I983">
        <v>71.73</v>
      </c>
      <c r="J983">
        <v>24</v>
      </c>
      <c r="K983" t="s">
        <v>3123</v>
      </c>
      <c r="L983" t="s">
        <v>3176</v>
      </c>
      <c r="M983" t="s">
        <v>3188</v>
      </c>
      <c r="N983">
        <v>2.1</v>
      </c>
      <c r="O983" t="s">
        <v>3124</v>
      </c>
      <c r="P983">
        <f t="shared" si="30"/>
        <v>45327</v>
      </c>
      <c r="Q983">
        <f>--(COUNTIF($A$2:A983,A983)=1)</f>
        <v>1</v>
      </c>
      <c r="R983">
        <f t="shared" si="31"/>
        <v>71.73</v>
      </c>
    </row>
    <row r="984" spans="1:18">
      <c r="A984" t="s">
        <v>5163</v>
      </c>
      <c r="B984" t="s">
        <v>1298</v>
      </c>
      <c r="C984" t="s">
        <v>3098</v>
      </c>
      <c r="D984" t="s">
        <v>3200</v>
      </c>
      <c r="E984" t="s">
        <v>3175</v>
      </c>
      <c r="F984" t="s">
        <v>3180</v>
      </c>
      <c r="G984" t="s">
        <v>3652</v>
      </c>
      <c r="H984" s="28"/>
      <c r="J984">
        <v>8</v>
      </c>
      <c r="K984" t="s">
        <v>3098</v>
      </c>
      <c r="L984" t="s">
        <v>3098</v>
      </c>
      <c r="M984" t="s">
        <v>3169</v>
      </c>
      <c r="O984" t="s">
        <v>3213</v>
      </c>
      <c r="P984">
        <f t="shared" si="30"/>
        <v>45412</v>
      </c>
      <c r="Q984">
        <f>--(COUNTIF($A$2:A984,A984)=1)</f>
        <v>1</v>
      </c>
      <c r="R984" t="str">
        <f t="shared" si="31"/>
        <v/>
      </c>
    </row>
    <row r="985" spans="1:18">
      <c r="A985" t="s">
        <v>5164</v>
      </c>
      <c r="B985" t="s">
        <v>706</v>
      </c>
      <c r="C985" t="s">
        <v>5165</v>
      </c>
      <c r="D985" t="s">
        <v>3227</v>
      </c>
      <c r="E985" t="s">
        <v>3166</v>
      </c>
      <c r="F985" t="s">
        <v>3228</v>
      </c>
      <c r="G985" t="s">
        <v>5166</v>
      </c>
      <c r="H985" s="28"/>
      <c r="J985">
        <v>24</v>
      </c>
      <c r="K985" t="s">
        <v>3098</v>
      </c>
      <c r="L985" t="s">
        <v>3254</v>
      </c>
      <c r="M985" t="s">
        <v>3207</v>
      </c>
      <c r="O985" t="s">
        <v>3189</v>
      </c>
      <c r="P985">
        <f t="shared" si="30"/>
        <v>45488</v>
      </c>
      <c r="Q985">
        <f>--(COUNTIF($A$2:A985,A985)=1)</f>
        <v>1</v>
      </c>
      <c r="R985" t="str">
        <f t="shared" si="31"/>
        <v/>
      </c>
    </row>
    <row r="986" spans="1:18">
      <c r="A986" t="s">
        <v>5167</v>
      </c>
      <c r="B986" t="s">
        <v>2676</v>
      </c>
      <c r="C986" t="s">
        <v>5168</v>
      </c>
      <c r="D986" t="s">
        <v>3200</v>
      </c>
      <c r="E986" t="s">
        <v>3166</v>
      </c>
      <c r="F986" t="s">
        <v>3167</v>
      </c>
      <c r="G986" t="s">
        <v>176</v>
      </c>
      <c r="H986" s="28">
        <v>45435</v>
      </c>
      <c r="I986">
        <v>79.59</v>
      </c>
      <c r="J986">
        <v>24</v>
      </c>
      <c r="K986" t="s">
        <v>3123</v>
      </c>
      <c r="L986" t="s">
        <v>3181</v>
      </c>
      <c r="M986" t="s">
        <v>3207</v>
      </c>
      <c r="N986">
        <v>2.2999999999999998</v>
      </c>
      <c r="O986" t="s">
        <v>3123</v>
      </c>
      <c r="P986">
        <f t="shared" si="30"/>
        <v>45432</v>
      </c>
      <c r="Q986">
        <f>--(COUNTIF($A$2:A986,A986)=1)</f>
        <v>1</v>
      </c>
      <c r="R986">
        <f t="shared" si="31"/>
        <v>79.59</v>
      </c>
    </row>
    <row r="987" spans="1:18">
      <c r="A987" t="s">
        <v>5169</v>
      </c>
      <c r="B987" t="s">
        <v>4854</v>
      </c>
      <c r="C987" t="s">
        <v>5170</v>
      </c>
      <c r="D987" t="s">
        <v>3237</v>
      </c>
      <c r="E987" t="s">
        <v>3166</v>
      </c>
      <c r="F987" t="s">
        <v>3167</v>
      </c>
      <c r="G987" t="s">
        <v>5171</v>
      </c>
      <c r="H987" s="28">
        <v>45700</v>
      </c>
      <c r="I987">
        <v>42.09</v>
      </c>
      <c r="J987">
        <v>24</v>
      </c>
      <c r="K987" t="s">
        <v>3123</v>
      </c>
      <c r="L987" t="s">
        <v>3206</v>
      </c>
      <c r="M987" t="s">
        <v>3177</v>
      </c>
      <c r="N987">
        <v>3.6</v>
      </c>
      <c r="O987" t="s">
        <v>3260</v>
      </c>
      <c r="P987">
        <f t="shared" si="30"/>
        <v>45699</v>
      </c>
      <c r="Q987">
        <f>--(COUNTIF($A$2:A987,A987)=1)</f>
        <v>1</v>
      </c>
      <c r="R987">
        <f t="shared" si="31"/>
        <v>42.09</v>
      </c>
    </row>
    <row r="988" spans="1:18">
      <c r="A988" t="s">
        <v>5172</v>
      </c>
      <c r="B988" t="s">
        <v>2657</v>
      </c>
      <c r="C988" t="s">
        <v>3098</v>
      </c>
      <c r="D988" t="s">
        <v>3196</v>
      </c>
      <c r="E988" t="s">
        <v>3175</v>
      </c>
      <c r="F988" t="s">
        <v>3167</v>
      </c>
      <c r="G988" t="s">
        <v>816</v>
      </c>
      <c r="H988" s="28">
        <v>45060</v>
      </c>
      <c r="I988">
        <v>14.85</v>
      </c>
      <c r="J988">
        <v>8</v>
      </c>
      <c r="K988" t="s">
        <v>3123</v>
      </c>
      <c r="L988" t="s">
        <v>3206</v>
      </c>
      <c r="M988" t="s">
        <v>3177</v>
      </c>
      <c r="N988">
        <v>2.6</v>
      </c>
      <c r="O988" t="s">
        <v>3182</v>
      </c>
      <c r="P988">
        <f t="shared" si="30"/>
        <v>45060</v>
      </c>
      <c r="Q988">
        <f>--(COUNTIF($A$2:A988,A988)=1)</f>
        <v>1</v>
      </c>
      <c r="R988">
        <f t="shared" si="31"/>
        <v>14.85</v>
      </c>
    </row>
    <row r="989" spans="1:18">
      <c r="A989" t="s">
        <v>5173</v>
      </c>
      <c r="B989" t="s">
        <v>2291</v>
      </c>
      <c r="C989" t="s">
        <v>3098</v>
      </c>
      <c r="D989" t="s">
        <v>3251</v>
      </c>
      <c r="E989" t="s">
        <v>3166</v>
      </c>
      <c r="F989" t="s">
        <v>3228</v>
      </c>
      <c r="G989" t="s">
        <v>714</v>
      </c>
      <c r="H989" s="28"/>
      <c r="J989">
        <v>24</v>
      </c>
      <c r="K989" t="s">
        <v>3098</v>
      </c>
      <c r="L989" t="s">
        <v>3201</v>
      </c>
      <c r="M989" t="s">
        <v>3202</v>
      </c>
      <c r="O989" t="s">
        <v>3123</v>
      </c>
      <c r="P989">
        <f t="shared" si="30"/>
        <v>44566</v>
      </c>
      <c r="Q989">
        <f>--(COUNTIF($A$2:A989,A989)=1)</f>
        <v>1</v>
      </c>
      <c r="R989" t="str">
        <f t="shared" si="31"/>
        <v/>
      </c>
    </row>
    <row r="990" spans="1:18">
      <c r="A990" t="s">
        <v>5174</v>
      </c>
      <c r="B990" t="s">
        <v>4053</v>
      </c>
      <c r="C990" t="s">
        <v>5175</v>
      </c>
      <c r="D990" t="s">
        <v>3185</v>
      </c>
      <c r="E990" t="s">
        <v>3166</v>
      </c>
      <c r="F990" t="s">
        <v>3228</v>
      </c>
      <c r="G990" t="s">
        <v>2457</v>
      </c>
      <c r="H990" s="28"/>
      <c r="J990">
        <v>24</v>
      </c>
      <c r="K990" t="s">
        <v>3098</v>
      </c>
      <c r="L990" t="s">
        <v>3302</v>
      </c>
      <c r="M990" t="s">
        <v>3207</v>
      </c>
      <c r="O990" t="s">
        <v>3260</v>
      </c>
      <c r="P990">
        <f t="shared" si="30"/>
        <v>45416</v>
      </c>
      <c r="Q990">
        <f>--(COUNTIF($A$2:A990,A990)=1)</f>
        <v>1</v>
      </c>
      <c r="R990" t="str">
        <f t="shared" si="31"/>
        <v/>
      </c>
    </row>
    <row r="991" spans="1:18">
      <c r="A991" t="s">
        <v>5176</v>
      </c>
      <c r="B991" t="s">
        <v>1573</v>
      </c>
      <c r="C991" t="s">
        <v>3098</v>
      </c>
      <c r="D991" t="s">
        <v>3200</v>
      </c>
      <c r="E991" t="s">
        <v>3175</v>
      </c>
      <c r="F991" t="s">
        <v>3220</v>
      </c>
      <c r="G991" t="s">
        <v>903</v>
      </c>
      <c r="H991" s="28">
        <v>45495</v>
      </c>
      <c r="I991">
        <v>16.66</v>
      </c>
      <c r="J991">
        <v>8</v>
      </c>
      <c r="K991" t="s">
        <v>3123</v>
      </c>
      <c r="L991" t="s">
        <v>3168</v>
      </c>
      <c r="M991" t="s">
        <v>3177</v>
      </c>
      <c r="N991">
        <v>2.4</v>
      </c>
      <c r="O991" t="s">
        <v>3123</v>
      </c>
      <c r="P991">
        <f t="shared" si="30"/>
        <v>45495</v>
      </c>
      <c r="Q991">
        <f>--(COUNTIF($A$2:A991,A991)=1)</f>
        <v>1</v>
      </c>
      <c r="R991">
        <f t="shared" si="31"/>
        <v>16.66</v>
      </c>
    </row>
    <row r="992" spans="1:18">
      <c r="A992" t="s">
        <v>5177</v>
      </c>
      <c r="B992" t="s">
        <v>370</v>
      </c>
      <c r="C992" t="s">
        <v>3098</v>
      </c>
      <c r="D992" t="s">
        <v>3240</v>
      </c>
      <c r="E992" t="s">
        <v>3280</v>
      </c>
      <c r="F992" t="s">
        <v>3228</v>
      </c>
      <c r="G992" t="s">
        <v>5178</v>
      </c>
      <c r="H992" s="28"/>
      <c r="J992">
        <v>4</v>
      </c>
      <c r="K992" t="s">
        <v>3098</v>
      </c>
      <c r="L992" t="s">
        <v>3265</v>
      </c>
      <c r="M992" t="s">
        <v>3177</v>
      </c>
      <c r="O992" t="s">
        <v>3189</v>
      </c>
      <c r="P992">
        <f t="shared" si="30"/>
        <v>45698</v>
      </c>
      <c r="Q992">
        <f>--(COUNTIF($A$2:A992,A992)=1)</f>
        <v>1</v>
      </c>
      <c r="R992" t="str">
        <f t="shared" si="31"/>
        <v/>
      </c>
    </row>
    <row r="993" spans="1:18">
      <c r="A993" t="s">
        <v>5179</v>
      </c>
      <c r="B993" t="s">
        <v>5180</v>
      </c>
      <c r="C993" t="s">
        <v>3547</v>
      </c>
      <c r="D993" t="s">
        <v>3165</v>
      </c>
      <c r="E993" t="s">
        <v>3175</v>
      </c>
      <c r="F993" t="s">
        <v>3167</v>
      </c>
      <c r="G993" t="s">
        <v>1743</v>
      </c>
      <c r="H993" s="28">
        <v>44590</v>
      </c>
      <c r="I993">
        <v>6.18</v>
      </c>
      <c r="J993">
        <v>8</v>
      </c>
      <c r="K993" t="s">
        <v>3124</v>
      </c>
      <c r="L993" t="s">
        <v>3307</v>
      </c>
      <c r="M993" t="s">
        <v>3169</v>
      </c>
      <c r="O993" t="s">
        <v>3178</v>
      </c>
      <c r="P993">
        <f t="shared" si="30"/>
        <v>44590</v>
      </c>
      <c r="Q993">
        <f>--(COUNTIF($A$2:A993,A993)=1)</f>
        <v>1</v>
      </c>
      <c r="R993">
        <f t="shared" si="31"/>
        <v>6.18</v>
      </c>
    </row>
    <row r="994" spans="1:18">
      <c r="A994" t="s">
        <v>5181</v>
      </c>
      <c r="B994" t="s">
        <v>5182</v>
      </c>
      <c r="C994" t="s">
        <v>3098</v>
      </c>
      <c r="D994" t="s">
        <v>3240</v>
      </c>
      <c r="E994" t="s">
        <v>3175</v>
      </c>
      <c r="F994" t="s">
        <v>3167</v>
      </c>
      <c r="G994" t="s">
        <v>1976</v>
      </c>
      <c r="H994" s="28"/>
      <c r="J994">
        <v>8</v>
      </c>
      <c r="K994" t="s">
        <v>3098</v>
      </c>
      <c r="L994" t="s">
        <v>3398</v>
      </c>
      <c r="M994" t="s">
        <v>3188</v>
      </c>
      <c r="O994" t="s">
        <v>3123</v>
      </c>
      <c r="P994">
        <f t="shared" si="30"/>
        <v>45141</v>
      </c>
      <c r="Q994">
        <f>--(COUNTIF($A$2:A994,A994)=1)</f>
        <v>1</v>
      </c>
      <c r="R994" t="str">
        <f t="shared" si="31"/>
        <v/>
      </c>
    </row>
    <row r="995" spans="1:18">
      <c r="A995" t="s">
        <v>5183</v>
      </c>
      <c r="B995" t="s">
        <v>699</v>
      </c>
      <c r="C995" t="s">
        <v>3098</v>
      </c>
      <c r="D995" t="s">
        <v>3200</v>
      </c>
      <c r="E995" t="s">
        <v>3194</v>
      </c>
      <c r="F995" t="s">
        <v>3167</v>
      </c>
      <c r="G995" t="s">
        <v>1622</v>
      </c>
      <c r="H995" s="28"/>
      <c r="J995">
        <v>72</v>
      </c>
      <c r="K995" t="s">
        <v>3098</v>
      </c>
      <c r="L995" t="s">
        <v>3354</v>
      </c>
      <c r="M995" t="s">
        <v>3207</v>
      </c>
      <c r="O995" t="s">
        <v>3189</v>
      </c>
      <c r="P995">
        <f t="shared" si="30"/>
        <v>45445</v>
      </c>
      <c r="Q995">
        <f>--(COUNTIF($A$2:A995,A995)=1)</f>
        <v>1</v>
      </c>
      <c r="R995" t="str">
        <f t="shared" si="31"/>
        <v/>
      </c>
    </row>
    <row r="996" spans="1:18">
      <c r="A996" t="s">
        <v>5184</v>
      </c>
      <c r="B996" t="s">
        <v>1570</v>
      </c>
      <c r="C996" t="s">
        <v>3098</v>
      </c>
      <c r="D996" t="s">
        <v>3165</v>
      </c>
      <c r="E996" t="s">
        <v>3175</v>
      </c>
      <c r="F996" t="s">
        <v>3167</v>
      </c>
      <c r="G996" t="s">
        <v>4289</v>
      </c>
      <c r="H996" s="28">
        <v>45705</v>
      </c>
      <c r="I996">
        <v>27.18</v>
      </c>
      <c r="J996">
        <v>8</v>
      </c>
      <c r="K996" t="s">
        <v>3123</v>
      </c>
      <c r="L996" t="s">
        <v>3318</v>
      </c>
      <c r="M996" t="s">
        <v>3177</v>
      </c>
      <c r="N996">
        <v>4.4000000000000004</v>
      </c>
      <c r="O996" t="s">
        <v>3123</v>
      </c>
      <c r="P996">
        <f t="shared" si="30"/>
        <v>45704</v>
      </c>
      <c r="Q996">
        <f>--(COUNTIF($A$2:A996,A996)=1)</f>
        <v>1</v>
      </c>
      <c r="R996">
        <f t="shared" si="31"/>
        <v>27.18</v>
      </c>
    </row>
    <row r="997" spans="1:18">
      <c r="A997" t="s">
        <v>5185</v>
      </c>
      <c r="B997" t="s">
        <v>4870</v>
      </c>
      <c r="C997" t="s">
        <v>3098</v>
      </c>
      <c r="D997" t="s">
        <v>3196</v>
      </c>
      <c r="E997" t="s">
        <v>3280</v>
      </c>
      <c r="F997" t="s">
        <v>3220</v>
      </c>
      <c r="G997" t="s">
        <v>5186</v>
      </c>
      <c r="H997" s="28">
        <v>44629</v>
      </c>
      <c r="I997">
        <v>13</v>
      </c>
      <c r="J997">
        <v>4</v>
      </c>
      <c r="K997" t="s">
        <v>3123</v>
      </c>
      <c r="L997" t="s">
        <v>3437</v>
      </c>
      <c r="M997" t="s">
        <v>3169</v>
      </c>
      <c r="O997" t="s">
        <v>3182</v>
      </c>
      <c r="P997">
        <f t="shared" si="30"/>
        <v>44629</v>
      </c>
      <c r="Q997">
        <f>--(COUNTIF($A$2:A997,A997)=1)</f>
        <v>1</v>
      </c>
      <c r="R997">
        <f t="shared" si="31"/>
        <v>13</v>
      </c>
    </row>
    <row r="998" spans="1:18">
      <c r="A998" t="s">
        <v>5187</v>
      </c>
      <c r="B998" t="s">
        <v>2939</v>
      </c>
      <c r="C998" t="s">
        <v>3098</v>
      </c>
      <c r="D998" t="s">
        <v>3237</v>
      </c>
      <c r="E998" t="s">
        <v>3166</v>
      </c>
      <c r="F998" t="s">
        <v>3167</v>
      </c>
      <c r="G998" t="s">
        <v>1566</v>
      </c>
      <c r="H998" s="28">
        <v>44671</v>
      </c>
      <c r="I998">
        <v>32.99</v>
      </c>
      <c r="J998">
        <v>24</v>
      </c>
      <c r="K998" t="s">
        <v>3123</v>
      </c>
      <c r="L998" t="s">
        <v>3302</v>
      </c>
      <c r="M998" t="s">
        <v>3202</v>
      </c>
      <c r="N998">
        <v>2.7</v>
      </c>
      <c r="O998" t="s">
        <v>3170</v>
      </c>
      <c r="P998">
        <f t="shared" si="30"/>
        <v>44670</v>
      </c>
      <c r="Q998">
        <f>--(COUNTIF($A$2:A998,A998)=1)</f>
        <v>1</v>
      </c>
      <c r="R998">
        <f t="shared" si="31"/>
        <v>32.99</v>
      </c>
    </row>
    <row r="999" spans="1:18">
      <c r="A999" t="s">
        <v>5188</v>
      </c>
      <c r="B999" t="s">
        <v>2507</v>
      </c>
      <c r="C999" t="s">
        <v>5095</v>
      </c>
      <c r="D999" t="s">
        <v>3251</v>
      </c>
      <c r="E999" t="s">
        <v>3194</v>
      </c>
      <c r="F999" t="s">
        <v>3167</v>
      </c>
      <c r="G999" t="s">
        <v>205</v>
      </c>
      <c r="H999" s="28">
        <v>45301</v>
      </c>
      <c r="I999">
        <v>80.239999999999995</v>
      </c>
      <c r="J999">
        <v>72</v>
      </c>
      <c r="K999" t="s">
        <v>3123</v>
      </c>
      <c r="L999" t="s">
        <v>3218</v>
      </c>
      <c r="M999" t="s">
        <v>3169</v>
      </c>
      <c r="N999">
        <v>4.0999999999999996</v>
      </c>
      <c r="O999" t="s">
        <v>3123</v>
      </c>
      <c r="P999">
        <f t="shared" si="30"/>
        <v>45298</v>
      </c>
      <c r="Q999">
        <f>--(COUNTIF($A$2:A999,A999)=1)</f>
        <v>1</v>
      </c>
      <c r="R999">
        <f t="shared" si="31"/>
        <v>80.239999999999995</v>
      </c>
    </row>
    <row r="1000" spans="1:18">
      <c r="A1000" t="s">
        <v>5189</v>
      </c>
      <c r="B1000" t="s">
        <v>2676</v>
      </c>
      <c r="C1000" t="s">
        <v>3098</v>
      </c>
      <c r="D1000" t="s">
        <v>3185</v>
      </c>
      <c r="E1000" t="s">
        <v>3166</v>
      </c>
      <c r="F1000" t="s">
        <v>3180</v>
      </c>
      <c r="G1000" t="s">
        <v>1267</v>
      </c>
      <c r="H1000" s="28"/>
      <c r="J1000">
        <v>24</v>
      </c>
      <c r="K1000" t="s">
        <v>3098</v>
      </c>
      <c r="L1000" t="s">
        <v>3218</v>
      </c>
      <c r="M1000" t="s">
        <v>3177</v>
      </c>
      <c r="O1000" t="s">
        <v>3123</v>
      </c>
      <c r="P1000">
        <f t="shared" si="30"/>
        <v>45619</v>
      </c>
      <c r="Q1000">
        <f>--(COUNTIF($A$2:A1000,A1000)=1)</f>
        <v>1</v>
      </c>
      <c r="R1000" t="str">
        <f t="shared" si="31"/>
        <v/>
      </c>
    </row>
    <row r="1001" spans="1:18">
      <c r="A1001" t="s">
        <v>5190</v>
      </c>
      <c r="B1001" t="s">
        <v>1911</v>
      </c>
      <c r="C1001" t="s">
        <v>3098</v>
      </c>
      <c r="D1001" t="s">
        <v>3240</v>
      </c>
      <c r="E1001" t="s">
        <v>3166</v>
      </c>
      <c r="F1001" t="s">
        <v>3167</v>
      </c>
      <c r="G1001" t="s">
        <v>2133</v>
      </c>
      <c r="H1001" s="28"/>
      <c r="J1001">
        <v>24</v>
      </c>
      <c r="K1001" t="s">
        <v>3098</v>
      </c>
      <c r="L1001" t="s">
        <v>3265</v>
      </c>
      <c r="M1001" t="s">
        <v>3207</v>
      </c>
      <c r="O1001" t="s">
        <v>3182</v>
      </c>
      <c r="P1001">
        <f t="shared" si="30"/>
        <v>45500</v>
      </c>
      <c r="Q1001">
        <f>--(COUNTIF($A$2:A1001,A1001)=1)</f>
        <v>1</v>
      </c>
      <c r="R1001" t="str">
        <f t="shared" si="31"/>
        <v/>
      </c>
    </row>
    <row r="1002" spans="1:18">
      <c r="A1002" t="s">
        <v>5191</v>
      </c>
      <c r="B1002" t="s">
        <v>3023</v>
      </c>
      <c r="C1002" t="s">
        <v>3098</v>
      </c>
      <c r="D1002" t="s">
        <v>3196</v>
      </c>
      <c r="E1002" t="s">
        <v>3175</v>
      </c>
      <c r="F1002" t="s">
        <v>3167</v>
      </c>
      <c r="G1002" t="s">
        <v>1726</v>
      </c>
      <c r="H1002" s="28">
        <v>45573</v>
      </c>
      <c r="I1002">
        <v>10.84</v>
      </c>
      <c r="J1002">
        <v>8</v>
      </c>
      <c r="K1002" t="s">
        <v>3123</v>
      </c>
      <c r="L1002" t="s">
        <v>3221</v>
      </c>
      <c r="M1002" t="s">
        <v>3169</v>
      </c>
      <c r="O1002" t="s">
        <v>3123</v>
      </c>
      <c r="P1002">
        <f t="shared" si="30"/>
        <v>45573</v>
      </c>
      <c r="Q1002">
        <f>--(COUNTIF($A$2:A1002,A1002)=1)</f>
        <v>1</v>
      </c>
      <c r="R1002">
        <f t="shared" si="31"/>
        <v>10.84</v>
      </c>
    </row>
    <row r="1003" spans="1:18">
      <c r="A1003" t="s">
        <v>5192</v>
      </c>
      <c r="B1003" t="s">
        <v>2814</v>
      </c>
      <c r="C1003" t="s">
        <v>3098</v>
      </c>
      <c r="D1003" t="s">
        <v>3251</v>
      </c>
      <c r="E1003" t="s">
        <v>3166</v>
      </c>
      <c r="F1003" t="s">
        <v>3167</v>
      </c>
      <c r="G1003" t="s">
        <v>2260</v>
      </c>
      <c r="H1003" s="28">
        <v>44567</v>
      </c>
      <c r="I1003">
        <v>6.06</v>
      </c>
      <c r="J1003">
        <v>24</v>
      </c>
      <c r="K1003" t="s">
        <v>3124</v>
      </c>
      <c r="L1003" t="s">
        <v>3216</v>
      </c>
      <c r="M1003" t="s">
        <v>3202</v>
      </c>
      <c r="O1003" t="s">
        <v>3260</v>
      </c>
      <c r="P1003">
        <f t="shared" si="30"/>
        <v>44567</v>
      </c>
      <c r="Q1003">
        <f>--(COUNTIF($A$2:A1003,A1003)=1)</f>
        <v>1</v>
      </c>
      <c r="R1003">
        <f t="shared" si="31"/>
        <v>6.06</v>
      </c>
    </row>
    <row r="1004" spans="1:18">
      <c r="A1004" t="s">
        <v>5193</v>
      </c>
      <c r="B1004" t="s">
        <v>3812</v>
      </c>
      <c r="C1004" t="s">
        <v>3098</v>
      </c>
      <c r="D1004" t="s">
        <v>3185</v>
      </c>
      <c r="E1004" t="s">
        <v>3194</v>
      </c>
      <c r="F1004" t="s">
        <v>3180</v>
      </c>
      <c r="G1004" t="s">
        <v>5194</v>
      </c>
      <c r="H1004" s="28"/>
      <c r="J1004">
        <v>72</v>
      </c>
      <c r="K1004" t="s">
        <v>3098</v>
      </c>
      <c r="L1004" t="s">
        <v>3176</v>
      </c>
      <c r="M1004" t="s">
        <v>3202</v>
      </c>
      <c r="O1004" t="s">
        <v>3123</v>
      </c>
      <c r="P1004">
        <f t="shared" si="30"/>
        <v>44865</v>
      </c>
      <c r="Q1004">
        <f>--(COUNTIF($A$2:A1004,A1004)=1)</f>
        <v>1</v>
      </c>
      <c r="R1004" t="str">
        <f t="shared" si="31"/>
        <v/>
      </c>
    </row>
    <row r="1005" spans="1:18">
      <c r="A1005" t="s">
        <v>5195</v>
      </c>
      <c r="B1005" t="s">
        <v>5196</v>
      </c>
      <c r="C1005" t="s">
        <v>3098</v>
      </c>
      <c r="D1005" t="s">
        <v>3200</v>
      </c>
      <c r="E1005" t="s">
        <v>3194</v>
      </c>
      <c r="F1005" t="s">
        <v>3167</v>
      </c>
      <c r="G1005" t="s">
        <v>4042</v>
      </c>
      <c r="H1005" s="28">
        <v>44627</v>
      </c>
      <c r="I1005">
        <v>10.48</v>
      </c>
      <c r="J1005">
        <v>72</v>
      </c>
      <c r="K1005" t="s">
        <v>3124</v>
      </c>
      <c r="L1005" t="s">
        <v>3098</v>
      </c>
      <c r="M1005" t="s">
        <v>3169</v>
      </c>
      <c r="O1005" t="s">
        <v>3182</v>
      </c>
      <c r="P1005">
        <f t="shared" si="30"/>
        <v>44627</v>
      </c>
      <c r="Q1005">
        <f>--(COUNTIF($A$2:A1005,A1005)=1)</f>
        <v>1</v>
      </c>
      <c r="R1005">
        <f t="shared" si="31"/>
        <v>10.48</v>
      </c>
    </row>
    <row r="1006" spans="1:18">
      <c r="A1006" t="s">
        <v>5197</v>
      </c>
      <c r="B1006" t="s">
        <v>1387</v>
      </c>
      <c r="C1006" t="s">
        <v>5198</v>
      </c>
      <c r="D1006" t="s">
        <v>3174</v>
      </c>
      <c r="E1006" t="s">
        <v>3166</v>
      </c>
      <c r="F1006" t="s">
        <v>3167</v>
      </c>
      <c r="G1006" t="s">
        <v>172</v>
      </c>
      <c r="H1006" s="28">
        <v>45534</v>
      </c>
      <c r="I1006">
        <v>78.72</v>
      </c>
      <c r="J1006">
        <v>24</v>
      </c>
      <c r="K1006" t="s">
        <v>3123</v>
      </c>
      <c r="L1006" t="s">
        <v>3098</v>
      </c>
      <c r="M1006" t="s">
        <v>3202</v>
      </c>
      <c r="N1006">
        <v>5</v>
      </c>
      <c r="O1006" t="s">
        <v>3189</v>
      </c>
      <c r="P1006">
        <f t="shared" si="30"/>
        <v>45531</v>
      </c>
      <c r="Q1006">
        <f>--(COUNTIF($A$2:A1006,A1006)=1)</f>
        <v>1</v>
      </c>
      <c r="R1006">
        <f t="shared" si="31"/>
        <v>78.72</v>
      </c>
    </row>
    <row r="1007" spans="1:18">
      <c r="A1007" t="s">
        <v>5199</v>
      </c>
      <c r="B1007" t="s">
        <v>5078</v>
      </c>
      <c r="C1007" t="s">
        <v>3098</v>
      </c>
      <c r="D1007" t="s">
        <v>3185</v>
      </c>
      <c r="E1007" t="s">
        <v>3175</v>
      </c>
      <c r="F1007" t="s">
        <v>3167</v>
      </c>
      <c r="G1007" t="s">
        <v>1976</v>
      </c>
      <c r="H1007" s="28">
        <v>45141</v>
      </c>
      <c r="I1007">
        <v>22.4</v>
      </c>
      <c r="J1007">
        <v>8</v>
      </c>
      <c r="K1007" t="s">
        <v>3123</v>
      </c>
      <c r="L1007" t="s">
        <v>3244</v>
      </c>
      <c r="M1007" t="s">
        <v>3169</v>
      </c>
      <c r="O1007" t="s">
        <v>3189</v>
      </c>
      <c r="P1007">
        <f t="shared" si="30"/>
        <v>45141</v>
      </c>
      <c r="Q1007">
        <f>--(COUNTIF($A$2:A1007,A1007)=1)</f>
        <v>1</v>
      </c>
      <c r="R1007">
        <f t="shared" si="31"/>
        <v>22.4</v>
      </c>
    </row>
    <row r="1008" spans="1:18">
      <c r="A1008" t="s">
        <v>5200</v>
      </c>
      <c r="B1008" t="s">
        <v>1750</v>
      </c>
      <c r="C1008" t="s">
        <v>5201</v>
      </c>
      <c r="D1008" t="s">
        <v>3240</v>
      </c>
      <c r="E1008" t="s">
        <v>3166</v>
      </c>
      <c r="F1008" t="s">
        <v>3167</v>
      </c>
      <c r="G1008" t="s">
        <v>1871</v>
      </c>
      <c r="H1008" s="28">
        <v>45081</v>
      </c>
      <c r="I1008">
        <v>28.13</v>
      </c>
      <c r="J1008">
        <v>24</v>
      </c>
      <c r="K1008" t="s">
        <v>3123</v>
      </c>
      <c r="L1008" t="s">
        <v>3307</v>
      </c>
      <c r="M1008" t="s">
        <v>3169</v>
      </c>
      <c r="N1008">
        <v>3.7</v>
      </c>
      <c r="O1008" t="s">
        <v>3189</v>
      </c>
      <c r="P1008">
        <f t="shared" si="30"/>
        <v>45080</v>
      </c>
      <c r="Q1008">
        <f>--(COUNTIF($A$2:A1008,A1008)=1)</f>
        <v>1</v>
      </c>
      <c r="R1008">
        <f t="shared" si="31"/>
        <v>28.13</v>
      </c>
    </row>
    <row r="1009" spans="1:18">
      <c r="A1009" t="s">
        <v>5202</v>
      </c>
      <c r="B1009" t="s">
        <v>2777</v>
      </c>
      <c r="C1009" t="s">
        <v>5203</v>
      </c>
      <c r="D1009" t="s">
        <v>3251</v>
      </c>
      <c r="E1009" t="s">
        <v>3166</v>
      </c>
      <c r="F1009" t="s">
        <v>3167</v>
      </c>
      <c r="G1009" t="s">
        <v>1768</v>
      </c>
      <c r="H1009" s="28"/>
      <c r="J1009">
        <v>24</v>
      </c>
      <c r="K1009" t="s">
        <v>3098</v>
      </c>
      <c r="L1009" t="s">
        <v>3281</v>
      </c>
      <c r="M1009" t="s">
        <v>3207</v>
      </c>
      <c r="O1009" t="s">
        <v>3182</v>
      </c>
      <c r="P1009">
        <f t="shared" si="30"/>
        <v>45202</v>
      </c>
      <c r="Q1009">
        <f>--(COUNTIF($A$2:A1009,A1009)=1)</f>
        <v>1</v>
      </c>
      <c r="R1009" t="str">
        <f t="shared" si="31"/>
        <v/>
      </c>
    </row>
    <row r="1010" spans="1:18">
      <c r="A1010" t="s">
        <v>5204</v>
      </c>
      <c r="B1010" t="s">
        <v>2786</v>
      </c>
      <c r="C1010" t="s">
        <v>5205</v>
      </c>
      <c r="D1010" t="s">
        <v>3240</v>
      </c>
      <c r="E1010" t="s">
        <v>3166</v>
      </c>
      <c r="F1010" t="s">
        <v>3167</v>
      </c>
      <c r="G1010" t="s">
        <v>1152</v>
      </c>
      <c r="H1010" s="28">
        <v>45380</v>
      </c>
      <c r="I1010">
        <v>24.37</v>
      </c>
      <c r="J1010">
        <v>24</v>
      </c>
      <c r="K1010" t="s">
        <v>3123</v>
      </c>
      <c r="L1010" t="s">
        <v>3098</v>
      </c>
      <c r="M1010" t="s">
        <v>3177</v>
      </c>
      <c r="N1010">
        <v>2.4</v>
      </c>
      <c r="O1010" t="s">
        <v>3189</v>
      </c>
      <c r="P1010">
        <f t="shared" si="30"/>
        <v>45379</v>
      </c>
      <c r="Q1010">
        <f>--(COUNTIF($A$2:A1010,A1010)=1)</f>
        <v>1</v>
      </c>
      <c r="R1010">
        <f t="shared" si="31"/>
        <v>24.37</v>
      </c>
    </row>
    <row r="1011" spans="1:18">
      <c r="A1011" t="s">
        <v>5206</v>
      </c>
      <c r="B1011" t="s">
        <v>2042</v>
      </c>
      <c r="C1011" t="s">
        <v>5207</v>
      </c>
      <c r="D1011" t="s">
        <v>3227</v>
      </c>
      <c r="E1011" t="s">
        <v>3175</v>
      </c>
      <c r="F1011" t="s">
        <v>3167</v>
      </c>
      <c r="G1011" t="s">
        <v>680</v>
      </c>
      <c r="H1011" s="28">
        <v>45200</v>
      </c>
      <c r="I1011">
        <v>17.23</v>
      </c>
      <c r="J1011">
        <v>8</v>
      </c>
      <c r="K1011" t="s">
        <v>3123</v>
      </c>
      <c r="L1011" t="s">
        <v>3351</v>
      </c>
      <c r="M1011" t="s">
        <v>3169</v>
      </c>
      <c r="O1011" t="s">
        <v>3189</v>
      </c>
      <c r="P1011">
        <f t="shared" si="30"/>
        <v>45200</v>
      </c>
      <c r="Q1011">
        <f>--(COUNTIF($A$2:A1011,A1011)=1)</f>
        <v>1</v>
      </c>
      <c r="R1011">
        <f t="shared" si="31"/>
        <v>17.23</v>
      </c>
    </row>
    <row r="1012" spans="1:18">
      <c r="A1012" t="s">
        <v>5208</v>
      </c>
      <c r="B1012" t="s">
        <v>5209</v>
      </c>
      <c r="C1012" t="s">
        <v>5210</v>
      </c>
      <c r="D1012" t="s">
        <v>3196</v>
      </c>
      <c r="E1012" t="s">
        <v>3194</v>
      </c>
      <c r="F1012" t="s">
        <v>3180</v>
      </c>
      <c r="G1012" t="s">
        <v>1106</v>
      </c>
      <c r="H1012" s="28"/>
      <c r="J1012">
        <v>72</v>
      </c>
      <c r="K1012" t="s">
        <v>3098</v>
      </c>
      <c r="L1012" t="s">
        <v>3187</v>
      </c>
      <c r="M1012" t="s">
        <v>3177</v>
      </c>
      <c r="O1012" t="s">
        <v>3213</v>
      </c>
      <c r="P1012">
        <f t="shared" si="30"/>
        <v>44759</v>
      </c>
      <c r="Q1012">
        <f>--(COUNTIF($A$2:A1012,A1012)=1)</f>
        <v>1</v>
      </c>
      <c r="R1012" t="str">
        <f t="shared" si="31"/>
        <v/>
      </c>
    </row>
    <row r="1013" spans="1:18">
      <c r="A1013" t="s">
        <v>5211</v>
      </c>
      <c r="B1013" t="s">
        <v>2567</v>
      </c>
      <c r="C1013" t="s">
        <v>3098</v>
      </c>
      <c r="D1013" t="s">
        <v>3237</v>
      </c>
      <c r="E1013" t="s">
        <v>3166</v>
      </c>
      <c r="F1013" t="s">
        <v>3167</v>
      </c>
      <c r="G1013" t="s">
        <v>571</v>
      </c>
      <c r="H1013" s="28">
        <v>44639</v>
      </c>
      <c r="I1013">
        <v>12.47</v>
      </c>
      <c r="J1013">
        <v>24</v>
      </c>
      <c r="K1013" t="s">
        <v>3124</v>
      </c>
      <c r="L1013" t="s">
        <v>3268</v>
      </c>
      <c r="M1013" t="s">
        <v>3169</v>
      </c>
      <c r="N1013">
        <v>4.8</v>
      </c>
      <c r="O1013" t="s">
        <v>3123</v>
      </c>
      <c r="P1013">
        <f t="shared" si="30"/>
        <v>44639</v>
      </c>
      <c r="Q1013">
        <f>--(COUNTIF($A$2:A1013,A1013)=1)</f>
        <v>1</v>
      </c>
      <c r="R1013">
        <f t="shared" si="31"/>
        <v>12.47</v>
      </c>
    </row>
    <row r="1014" spans="1:18">
      <c r="A1014" t="s">
        <v>5212</v>
      </c>
      <c r="B1014" t="s">
        <v>5213</v>
      </c>
      <c r="C1014" t="s">
        <v>3098</v>
      </c>
      <c r="D1014" t="s">
        <v>3174</v>
      </c>
      <c r="E1014" t="s">
        <v>3175</v>
      </c>
      <c r="F1014" t="s">
        <v>3167</v>
      </c>
      <c r="G1014" t="s">
        <v>2026</v>
      </c>
      <c r="H1014" s="28"/>
      <c r="J1014">
        <v>8</v>
      </c>
      <c r="K1014" t="s">
        <v>3098</v>
      </c>
      <c r="L1014" t="s">
        <v>3212</v>
      </c>
      <c r="M1014" t="s">
        <v>3202</v>
      </c>
      <c r="O1014" t="s">
        <v>3182</v>
      </c>
      <c r="P1014">
        <f t="shared" si="30"/>
        <v>45440</v>
      </c>
      <c r="Q1014">
        <f>--(COUNTIF($A$2:A1014,A1014)=1)</f>
        <v>1</v>
      </c>
      <c r="R1014" t="str">
        <f t="shared" si="31"/>
        <v/>
      </c>
    </row>
    <row r="1015" spans="1:18">
      <c r="A1015" t="s">
        <v>5214</v>
      </c>
      <c r="B1015" t="s">
        <v>3670</v>
      </c>
      <c r="C1015" t="s">
        <v>5215</v>
      </c>
      <c r="D1015" t="s">
        <v>3165</v>
      </c>
      <c r="E1015" t="s">
        <v>3194</v>
      </c>
      <c r="F1015" t="s">
        <v>3180</v>
      </c>
      <c r="G1015" t="s">
        <v>2475</v>
      </c>
      <c r="H1015" s="28"/>
      <c r="J1015">
        <v>72</v>
      </c>
      <c r="K1015" t="s">
        <v>3098</v>
      </c>
      <c r="L1015" t="s">
        <v>3206</v>
      </c>
      <c r="M1015" t="s">
        <v>3202</v>
      </c>
      <c r="O1015" t="s">
        <v>3182</v>
      </c>
      <c r="P1015">
        <f t="shared" si="30"/>
        <v>44745</v>
      </c>
      <c r="Q1015">
        <f>--(COUNTIF($A$2:A1015,A1015)=1)</f>
        <v>1</v>
      </c>
      <c r="R1015" t="str">
        <f t="shared" si="31"/>
        <v/>
      </c>
    </row>
    <row r="1016" spans="1:18">
      <c r="A1016" t="s">
        <v>5216</v>
      </c>
      <c r="B1016" t="s">
        <v>1771</v>
      </c>
      <c r="C1016" t="s">
        <v>3098</v>
      </c>
      <c r="D1016" t="s">
        <v>3200</v>
      </c>
      <c r="E1016" t="s">
        <v>3166</v>
      </c>
      <c r="F1016" t="s">
        <v>3228</v>
      </c>
      <c r="G1016" t="s">
        <v>1654</v>
      </c>
      <c r="H1016" s="28"/>
      <c r="J1016">
        <v>24</v>
      </c>
      <c r="K1016" t="s">
        <v>3098</v>
      </c>
      <c r="L1016" t="s">
        <v>3281</v>
      </c>
      <c r="M1016" t="s">
        <v>3202</v>
      </c>
      <c r="O1016" t="s">
        <v>3178</v>
      </c>
      <c r="P1016">
        <f t="shared" si="30"/>
        <v>44777</v>
      </c>
      <c r="Q1016">
        <f>--(COUNTIF($A$2:A1016,A1016)=1)</f>
        <v>1</v>
      </c>
      <c r="R1016" t="str">
        <f t="shared" si="31"/>
        <v/>
      </c>
    </row>
    <row r="1017" spans="1:18">
      <c r="A1017" t="s">
        <v>5217</v>
      </c>
      <c r="B1017" t="s">
        <v>1224</v>
      </c>
      <c r="C1017" t="s">
        <v>3098</v>
      </c>
      <c r="D1017" t="s">
        <v>3237</v>
      </c>
      <c r="E1017" t="s">
        <v>3175</v>
      </c>
      <c r="F1017" t="s">
        <v>3167</v>
      </c>
      <c r="G1017" t="s">
        <v>2123</v>
      </c>
      <c r="H1017" s="28">
        <v>45614</v>
      </c>
      <c r="I1017">
        <v>16.59</v>
      </c>
      <c r="J1017">
        <v>8</v>
      </c>
      <c r="K1017" t="s">
        <v>3123</v>
      </c>
      <c r="L1017" t="s">
        <v>3187</v>
      </c>
      <c r="M1017" t="s">
        <v>3188</v>
      </c>
      <c r="N1017">
        <v>1.3</v>
      </c>
      <c r="O1017" t="s">
        <v>3124</v>
      </c>
      <c r="P1017">
        <f t="shared" si="30"/>
        <v>45614</v>
      </c>
      <c r="Q1017">
        <f>--(COUNTIF($A$2:A1017,A1017)=1)</f>
        <v>1</v>
      </c>
      <c r="R1017">
        <f t="shared" si="31"/>
        <v>16.59</v>
      </c>
    </row>
    <row r="1018" spans="1:18">
      <c r="A1018" t="s">
        <v>5218</v>
      </c>
      <c r="B1018" t="s">
        <v>1214</v>
      </c>
      <c r="C1018" t="s">
        <v>5126</v>
      </c>
      <c r="D1018" t="s">
        <v>3237</v>
      </c>
      <c r="E1018" t="s">
        <v>3175</v>
      </c>
      <c r="F1018" t="s">
        <v>3167</v>
      </c>
      <c r="G1018" t="s">
        <v>613</v>
      </c>
      <c r="H1018" s="28">
        <v>45186</v>
      </c>
      <c r="I1018">
        <v>14.94</v>
      </c>
      <c r="J1018">
        <v>8</v>
      </c>
      <c r="K1018" t="s">
        <v>3123</v>
      </c>
      <c r="L1018" t="s">
        <v>3268</v>
      </c>
      <c r="M1018" t="s">
        <v>3207</v>
      </c>
      <c r="N1018">
        <v>1.3</v>
      </c>
      <c r="O1018" t="s">
        <v>3182</v>
      </c>
      <c r="P1018">
        <f t="shared" si="30"/>
        <v>45186</v>
      </c>
      <c r="Q1018">
        <f>--(COUNTIF($A$2:A1018,A1018)=1)</f>
        <v>1</v>
      </c>
      <c r="R1018">
        <f t="shared" si="31"/>
        <v>14.94</v>
      </c>
    </row>
    <row r="1019" spans="1:18">
      <c r="A1019" t="s">
        <v>5219</v>
      </c>
      <c r="B1019" t="s">
        <v>969</v>
      </c>
      <c r="C1019" t="s">
        <v>3098</v>
      </c>
      <c r="D1019" t="s">
        <v>3185</v>
      </c>
      <c r="E1019" t="s">
        <v>3175</v>
      </c>
      <c r="F1019" t="s">
        <v>3228</v>
      </c>
      <c r="G1019" t="s">
        <v>815</v>
      </c>
      <c r="H1019" s="28"/>
      <c r="J1019">
        <v>8</v>
      </c>
      <c r="K1019" t="s">
        <v>3098</v>
      </c>
      <c r="L1019" t="s">
        <v>3268</v>
      </c>
      <c r="M1019" t="s">
        <v>3207</v>
      </c>
      <c r="O1019" t="s">
        <v>3260</v>
      </c>
      <c r="P1019">
        <f t="shared" si="30"/>
        <v>45032</v>
      </c>
      <c r="Q1019">
        <f>--(COUNTIF($A$2:A1019,A1019)=1)</f>
        <v>1</v>
      </c>
      <c r="R1019" t="str">
        <f t="shared" si="31"/>
        <v/>
      </c>
    </row>
    <row r="1020" spans="1:18">
      <c r="A1020" t="s">
        <v>5220</v>
      </c>
      <c r="B1020" t="s">
        <v>4907</v>
      </c>
      <c r="C1020" t="s">
        <v>5221</v>
      </c>
      <c r="D1020" t="s">
        <v>3227</v>
      </c>
      <c r="E1020" t="s">
        <v>3166</v>
      </c>
      <c r="F1020" t="s">
        <v>3220</v>
      </c>
      <c r="G1020" t="s">
        <v>2263</v>
      </c>
      <c r="H1020" s="28">
        <v>44739</v>
      </c>
      <c r="I1020">
        <v>20.85</v>
      </c>
      <c r="J1020">
        <v>24</v>
      </c>
      <c r="K1020" t="s">
        <v>3124</v>
      </c>
      <c r="L1020" t="s">
        <v>3098</v>
      </c>
      <c r="M1020" t="s">
        <v>3169</v>
      </c>
      <c r="N1020">
        <v>4.3</v>
      </c>
      <c r="O1020" t="s">
        <v>3189</v>
      </c>
      <c r="P1020">
        <f t="shared" si="30"/>
        <v>44739</v>
      </c>
      <c r="Q1020">
        <f>--(COUNTIF($A$2:A1020,A1020)=1)</f>
        <v>1</v>
      </c>
      <c r="R1020">
        <f t="shared" si="31"/>
        <v>20.85</v>
      </c>
    </row>
    <row r="1021" spans="1:18">
      <c r="A1021" t="s">
        <v>5222</v>
      </c>
      <c r="B1021" t="s">
        <v>1481</v>
      </c>
      <c r="C1021" t="s">
        <v>3098</v>
      </c>
      <c r="D1021" t="s">
        <v>3251</v>
      </c>
      <c r="E1021" t="s">
        <v>3175</v>
      </c>
      <c r="F1021" t="s">
        <v>3167</v>
      </c>
      <c r="G1021" t="s">
        <v>1511</v>
      </c>
      <c r="H1021" s="28"/>
      <c r="J1021">
        <v>8</v>
      </c>
      <c r="K1021" t="s">
        <v>3098</v>
      </c>
      <c r="L1021" t="s">
        <v>3244</v>
      </c>
      <c r="M1021" t="s">
        <v>3169</v>
      </c>
      <c r="O1021" t="s">
        <v>3182</v>
      </c>
      <c r="P1021">
        <f t="shared" si="30"/>
        <v>45262</v>
      </c>
      <c r="Q1021">
        <f>--(COUNTIF($A$2:A1021,A1021)=1)</f>
        <v>1</v>
      </c>
      <c r="R1021" t="str">
        <f t="shared" si="31"/>
        <v/>
      </c>
    </row>
    <row r="1022" spans="1:18">
      <c r="A1022" t="s">
        <v>5223</v>
      </c>
      <c r="B1022" t="s">
        <v>5224</v>
      </c>
      <c r="C1022" t="s">
        <v>5225</v>
      </c>
      <c r="D1022" t="s">
        <v>3240</v>
      </c>
      <c r="E1022" t="s">
        <v>3166</v>
      </c>
      <c r="F1022" t="s">
        <v>3220</v>
      </c>
      <c r="G1022" t="s">
        <v>1778</v>
      </c>
      <c r="H1022" s="28">
        <v>45354</v>
      </c>
      <c r="I1022">
        <v>54.95</v>
      </c>
      <c r="J1022">
        <v>24</v>
      </c>
      <c r="K1022" t="s">
        <v>3123</v>
      </c>
      <c r="L1022" t="s">
        <v>3244</v>
      </c>
      <c r="M1022" t="s">
        <v>3169</v>
      </c>
      <c r="O1022" t="s">
        <v>3124</v>
      </c>
      <c r="P1022">
        <f t="shared" si="30"/>
        <v>45352</v>
      </c>
      <c r="Q1022">
        <f>--(COUNTIF($A$2:A1022,A1022)=1)</f>
        <v>1</v>
      </c>
      <c r="R1022">
        <f t="shared" si="31"/>
        <v>54.95</v>
      </c>
    </row>
    <row r="1023" spans="1:18">
      <c r="A1023" t="s">
        <v>5226</v>
      </c>
      <c r="B1023" t="s">
        <v>1926</v>
      </c>
      <c r="C1023" t="s">
        <v>3098</v>
      </c>
      <c r="D1023" t="s">
        <v>3165</v>
      </c>
      <c r="E1023" t="s">
        <v>3166</v>
      </c>
      <c r="F1023" t="s">
        <v>3167</v>
      </c>
      <c r="G1023" t="s">
        <v>1170</v>
      </c>
      <c r="H1023" s="28">
        <v>45225</v>
      </c>
      <c r="I1023">
        <v>48.03</v>
      </c>
      <c r="J1023">
        <v>24</v>
      </c>
      <c r="K1023" t="s">
        <v>3123</v>
      </c>
      <c r="L1023" t="s">
        <v>3225</v>
      </c>
      <c r="M1023" t="s">
        <v>3169</v>
      </c>
      <c r="N1023">
        <v>4.7</v>
      </c>
      <c r="O1023" t="s">
        <v>3189</v>
      </c>
      <c r="P1023">
        <f t="shared" si="30"/>
        <v>45223</v>
      </c>
      <c r="Q1023">
        <f>--(COUNTIF($A$2:A1023,A1023)=1)</f>
        <v>1</v>
      </c>
      <c r="R1023">
        <f t="shared" si="31"/>
        <v>48.03</v>
      </c>
    </row>
    <row r="1024" spans="1:18">
      <c r="A1024" t="s">
        <v>5227</v>
      </c>
      <c r="B1024" t="s">
        <v>5228</v>
      </c>
      <c r="C1024" t="s">
        <v>5229</v>
      </c>
      <c r="D1024" t="s">
        <v>3174</v>
      </c>
      <c r="E1024" t="s">
        <v>3194</v>
      </c>
      <c r="F1024" t="s">
        <v>3228</v>
      </c>
      <c r="G1024" t="s">
        <v>4544</v>
      </c>
      <c r="H1024" s="28"/>
      <c r="J1024">
        <v>72</v>
      </c>
      <c r="K1024" t="s">
        <v>3098</v>
      </c>
      <c r="L1024" t="s">
        <v>3198</v>
      </c>
      <c r="M1024" t="s">
        <v>3169</v>
      </c>
      <c r="O1024" t="s">
        <v>3170</v>
      </c>
      <c r="P1024">
        <f t="shared" si="30"/>
        <v>45563</v>
      </c>
      <c r="Q1024">
        <f>--(COUNTIF($A$2:A1024,A1024)=1)</f>
        <v>1</v>
      </c>
      <c r="R1024" t="str">
        <f t="shared" si="31"/>
        <v/>
      </c>
    </row>
    <row r="1025" spans="1:18">
      <c r="A1025" t="s">
        <v>5230</v>
      </c>
      <c r="B1025" t="s">
        <v>5231</v>
      </c>
      <c r="C1025" t="s">
        <v>3098</v>
      </c>
      <c r="D1025" t="s">
        <v>3185</v>
      </c>
      <c r="E1025" t="s">
        <v>3175</v>
      </c>
      <c r="F1025" t="s">
        <v>3167</v>
      </c>
      <c r="G1025" t="s">
        <v>2697</v>
      </c>
      <c r="H1025" s="28">
        <v>45103</v>
      </c>
      <c r="I1025">
        <v>10.9</v>
      </c>
      <c r="J1025">
        <v>8</v>
      </c>
      <c r="K1025" t="s">
        <v>3123</v>
      </c>
      <c r="L1025" t="s">
        <v>3206</v>
      </c>
      <c r="M1025" t="s">
        <v>3177</v>
      </c>
      <c r="O1025" t="s">
        <v>3182</v>
      </c>
      <c r="P1025">
        <f t="shared" si="30"/>
        <v>45103</v>
      </c>
      <c r="Q1025">
        <f>--(COUNTIF($A$2:A1025,A1025)=1)</f>
        <v>1</v>
      </c>
      <c r="R1025">
        <f t="shared" si="31"/>
        <v>10.9</v>
      </c>
    </row>
    <row r="1026" spans="1:18">
      <c r="A1026" t="s">
        <v>5232</v>
      </c>
      <c r="B1026" t="s">
        <v>3356</v>
      </c>
      <c r="C1026" t="s">
        <v>5233</v>
      </c>
      <c r="D1026" t="s">
        <v>3185</v>
      </c>
      <c r="E1026" t="s">
        <v>3166</v>
      </c>
      <c r="F1026" t="s">
        <v>3228</v>
      </c>
      <c r="G1026" t="s">
        <v>335</v>
      </c>
      <c r="H1026" s="28"/>
      <c r="J1026">
        <v>24</v>
      </c>
      <c r="K1026" t="s">
        <v>3098</v>
      </c>
      <c r="L1026" t="s">
        <v>3268</v>
      </c>
      <c r="M1026" t="s">
        <v>3207</v>
      </c>
      <c r="O1026" t="s">
        <v>3170</v>
      </c>
      <c r="P1026">
        <f t="shared" ref="P1026:P1089" si="32">IFERROR(DATEVALUE(G1026),IFERROR(DATE(RIGHT(G1026,4),MID(G1026,4,2),LEFT(G1026,2)),""))</f>
        <v>45048</v>
      </c>
      <c r="Q1026">
        <f>--(COUNTIF($A$2:A1026,A1026)=1)</f>
        <v>1</v>
      </c>
      <c r="R1026" t="str">
        <f t="shared" ref="R1026:R1089" si="33">IF(AND(Q1026=1,I1026&lt;&gt;"",ISNUMBER(I1026),I1026&gt;=0),I1026,"")</f>
        <v/>
      </c>
    </row>
    <row r="1027" spans="1:18">
      <c r="A1027" t="s">
        <v>5234</v>
      </c>
      <c r="B1027" t="s">
        <v>724</v>
      </c>
      <c r="C1027" t="s">
        <v>3098</v>
      </c>
      <c r="D1027" t="s">
        <v>3200</v>
      </c>
      <c r="E1027" t="s">
        <v>3175</v>
      </c>
      <c r="F1027" t="s">
        <v>3180</v>
      </c>
      <c r="G1027" t="s">
        <v>774</v>
      </c>
      <c r="H1027" s="28"/>
      <c r="J1027">
        <v>8</v>
      </c>
      <c r="K1027" t="s">
        <v>3098</v>
      </c>
      <c r="L1027" t="s">
        <v>3265</v>
      </c>
      <c r="M1027" t="s">
        <v>3169</v>
      </c>
      <c r="O1027" t="s">
        <v>3123</v>
      </c>
      <c r="P1027">
        <f t="shared" si="32"/>
        <v>45224</v>
      </c>
      <c r="Q1027">
        <f>--(COUNTIF($A$2:A1027,A1027)=1)</f>
        <v>1</v>
      </c>
      <c r="R1027" t="str">
        <f t="shared" si="33"/>
        <v/>
      </c>
    </row>
    <row r="1028" spans="1:18">
      <c r="A1028" t="s">
        <v>5235</v>
      </c>
      <c r="B1028" t="s">
        <v>2090</v>
      </c>
      <c r="C1028" t="s">
        <v>5236</v>
      </c>
      <c r="D1028" t="s">
        <v>3227</v>
      </c>
      <c r="E1028" t="s">
        <v>3166</v>
      </c>
      <c r="F1028" t="s">
        <v>3180</v>
      </c>
      <c r="G1028" t="s">
        <v>1187</v>
      </c>
      <c r="H1028" s="28"/>
      <c r="J1028">
        <v>24</v>
      </c>
      <c r="K1028" t="s">
        <v>3098</v>
      </c>
      <c r="L1028" t="s">
        <v>3231</v>
      </c>
      <c r="M1028" t="s">
        <v>3188</v>
      </c>
      <c r="O1028" t="s">
        <v>3182</v>
      </c>
      <c r="P1028">
        <f t="shared" si="32"/>
        <v>44581</v>
      </c>
      <c r="Q1028">
        <f>--(COUNTIF($A$2:A1028,A1028)=1)</f>
        <v>1</v>
      </c>
      <c r="R1028" t="str">
        <f t="shared" si="33"/>
        <v/>
      </c>
    </row>
    <row r="1029" spans="1:18">
      <c r="A1029" t="s">
        <v>5237</v>
      </c>
      <c r="B1029" t="s">
        <v>5238</v>
      </c>
      <c r="C1029" t="s">
        <v>3098</v>
      </c>
      <c r="D1029" t="s">
        <v>3240</v>
      </c>
      <c r="E1029" t="s">
        <v>3194</v>
      </c>
      <c r="F1029" t="s">
        <v>3167</v>
      </c>
      <c r="G1029" t="s">
        <v>1247</v>
      </c>
      <c r="H1029" s="28">
        <v>45110</v>
      </c>
      <c r="I1029">
        <v>246.34</v>
      </c>
      <c r="J1029">
        <v>72</v>
      </c>
      <c r="K1029" t="s">
        <v>3123</v>
      </c>
      <c r="L1029" t="s">
        <v>3302</v>
      </c>
      <c r="M1029" t="s">
        <v>3188</v>
      </c>
      <c r="N1029">
        <v>1.5</v>
      </c>
      <c r="O1029" t="s">
        <v>3170</v>
      </c>
      <c r="P1029">
        <f t="shared" si="32"/>
        <v>45100</v>
      </c>
      <c r="Q1029">
        <f>--(COUNTIF($A$2:A1029,A1029)=1)</f>
        <v>1</v>
      </c>
      <c r="R1029">
        <f t="shared" si="33"/>
        <v>246.34</v>
      </c>
    </row>
    <row r="1030" spans="1:18">
      <c r="A1030" t="s">
        <v>5239</v>
      </c>
      <c r="B1030" t="s">
        <v>1559</v>
      </c>
      <c r="C1030" t="s">
        <v>5240</v>
      </c>
      <c r="D1030" t="s">
        <v>3174</v>
      </c>
      <c r="E1030" t="s">
        <v>3280</v>
      </c>
      <c r="F1030" t="s">
        <v>3167</v>
      </c>
      <c r="G1030" t="s">
        <v>349</v>
      </c>
      <c r="H1030" s="28">
        <v>45010</v>
      </c>
      <c r="I1030">
        <v>12.75</v>
      </c>
      <c r="J1030">
        <v>4</v>
      </c>
      <c r="K1030" t="s">
        <v>3123</v>
      </c>
      <c r="L1030" t="s">
        <v>3225</v>
      </c>
      <c r="M1030" t="s">
        <v>3207</v>
      </c>
      <c r="N1030">
        <v>3.9</v>
      </c>
      <c r="O1030" t="s">
        <v>3123</v>
      </c>
      <c r="P1030">
        <f t="shared" si="32"/>
        <v>45010</v>
      </c>
      <c r="Q1030">
        <f>--(COUNTIF($A$2:A1030,A1030)=1)</f>
        <v>1</v>
      </c>
      <c r="R1030">
        <f t="shared" si="33"/>
        <v>12.75</v>
      </c>
    </row>
    <row r="1031" spans="1:18">
      <c r="A1031" t="s">
        <v>5241</v>
      </c>
      <c r="B1031" t="s">
        <v>837</v>
      </c>
      <c r="C1031" t="s">
        <v>5242</v>
      </c>
      <c r="D1031" t="s">
        <v>3240</v>
      </c>
      <c r="E1031" t="s">
        <v>3175</v>
      </c>
      <c r="F1031" t="s">
        <v>3167</v>
      </c>
      <c r="G1031" t="s">
        <v>4403</v>
      </c>
      <c r="H1031" s="28">
        <v>44779</v>
      </c>
      <c r="I1031">
        <v>13.75</v>
      </c>
      <c r="J1031">
        <v>8</v>
      </c>
      <c r="K1031" t="s">
        <v>3123</v>
      </c>
      <c r="L1031" t="s">
        <v>3201</v>
      </c>
      <c r="M1031" t="s">
        <v>3177</v>
      </c>
      <c r="N1031">
        <v>3.7</v>
      </c>
      <c r="O1031" t="s">
        <v>3124</v>
      </c>
      <c r="P1031">
        <f t="shared" si="32"/>
        <v>44779</v>
      </c>
      <c r="Q1031">
        <f>--(COUNTIF($A$2:A1031,A1031)=1)</f>
        <v>1</v>
      </c>
      <c r="R1031">
        <f t="shared" si="33"/>
        <v>13.75</v>
      </c>
    </row>
    <row r="1032" spans="1:18">
      <c r="A1032" t="s">
        <v>5243</v>
      </c>
      <c r="B1032" t="s">
        <v>4079</v>
      </c>
      <c r="C1032" t="s">
        <v>5244</v>
      </c>
      <c r="D1032" t="s">
        <v>3196</v>
      </c>
      <c r="E1032" t="s">
        <v>3194</v>
      </c>
      <c r="F1032" t="s">
        <v>3167</v>
      </c>
      <c r="G1032" t="s">
        <v>1611</v>
      </c>
      <c r="H1032" s="28">
        <v>45628</v>
      </c>
      <c r="I1032">
        <v>205.91</v>
      </c>
      <c r="J1032">
        <v>72</v>
      </c>
      <c r="K1032" t="s">
        <v>3123</v>
      </c>
      <c r="L1032" t="s">
        <v>3231</v>
      </c>
      <c r="M1032" t="s">
        <v>3188</v>
      </c>
      <c r="N1032">
        <v>1.6</v>
      </c>
      <c r="O1032" t="s">
        <v>3189</v>
      </c>
      <c r="P1032">
        <f t="shared" si="32"/>
        <v>45620</v>
      </c>
      <c r="Q1032">
        <f>--(COUNTIF($A$2:A1032,A1032)=1)</f>
        <v>1</v>
      </c>
      <c r="R1032">
        <f t="shared" si="33"/>
        <v>205.91</v>
      </c>
    </row>
    <row r="1033" spans="1:18">
      <c r="A1033" t="s">
        <v>5245</v>
      </c>
      <c r="B1033" t="s">
        <v>2800</v>
      </c>
      <c r="C1033" t="s">
        <v>5246</v>
      </c>
      <c r="D1033" t="s">
        <v>3196</v>
      </c>
      <c r="E1033" t="s">
        <v>3194</v>
      </c>
      <c r="F1033" t="s">
        <v>3180</v>
      </c>
      <c r="G1033" t="s">
        <v>5247</v>
      </c>
      <c r="H1033" s="28"/>
      <c r="J1033">
        <v>72</v>
      </c>
      <c r="K1033" t="s">
        <v>3098</v>
      </c>
      <c r="L1033" t="s">
        <v>3351</v>
      </c>
      <c r="M1033" t="s">
        <v>3207</v>
      </c>
      <c r="O1033" t="s">
        <v>3213</v>
      </c>
      <c r="P1033">
        <f t="shared" si="32"/>
        <v>45482</v>
      </c>
      <c r="Q1033">
        <f>--(COUNTIF($A$2:A1033,A1033)=1)</f>
        <v>1</v>
      </c>
      <c r="R1033" t="str">
        <f t="shared" si="33"/>
        <v/>
      </c>
    </row>
    <row r="1034" spans="1:18">
      <c r="A1034" t="s">
        <v>5248</v>
      </c>
      <c r="B1034" t="s">
        <v>5249</v>
      </c>
      <c r="C1034" t="s">
        <v>3098</v>
      </c>
      <c r="D1034" t="s">
        <v>3165</v>
      </c>
      <c r="E1034" t="s">
        <v>3175</v>
      </c>
      <c r="F1034" t="s">
        <v>3167</v>
      </c>
      <c r="G1034" t="s">
        <v>1152</v>
      </c>
      <c r="H1034" s="28">
        <v>45379</v>
      </c>
      <c r="I1034">
        <v>6.71</v>
      </c>
      <c r="J1034">
        <v>8</v>
      </c>
      <c r="K1034" t="s">
        <v>3124</v>
      </c>
      <c r="L1034" t="s">
        <v>3281</v>
      </c>
      <c r="M1034" t="s">
        <v>3188</v>
      </c>
      <c r="N1034">
        <v>2.5</v>
      </c>
      <c r="O1034" t="s">
        <v>3124</v>
      </c>
      <c r="P1034">
        <f t="shared" si="32"/>
        <v>45379</v>
      </c>
      <c r="Q1034">
        <f>--(COUNTIF($A$2:A1034,A1034)=1)</f>
        <v>1</v>
      </c>
      <c r="R1034">
        <f t="shared" si="33"/>
        <v>6.71</v>
      </c>
    </row>
    <row r="1035" spans="1:18">
      <c r="A1035" t="s">
        <v>5250</v>
      </c>
      <c r="B1035" t="s">
        <v>4952</v>
      </c>
      <c r="C1035" t="s">
        <v>3098</v>
      </c>
      <c r="D1035" t="s">
        <v>3185</v>
      </c>
      <c r="E1035" t="s">
        <v>3166</v>
      </c>
      <c r="F1035" t="s">
        <v>3228</v>
      </c>
      <c r="G1035" t="s">
        <v>372</v>
      </c>
      <c r="H1035" s="28"/>
      <c r="J1035">
        <v>24</v>
      </c>
      <c r="K1035" t="s">
        <v>3098</v>
      </c>
      <c r="L1035" t="s">
        <v>3398</v>
      </c>
      <c r="M1035" t="s">
        <v>3202</v>
      </c>
      <c r="O1035" t="s">
        <v>3182</v>
      </c>
      <c r="P1035">
        <f t="shared" si="32"/>
        <v>45142</v>
      </c>
      <c r="Q1035">
        <f>--(COUNTIF($A$2:A1035,A1035)=1)</f>
        <v>1</v>
      </c>
      <c r="R1035" t="str">
        <f t="shared" si="33"/>
        <v/>
      </c>
    </row>
    <row r="1036" spans="1:18">
      <c r="A1036" t="s">
        <v>5251</v>
      </c>
      <c r="B1036" t="s">
        <v>2499</v>
      </c>
      <c r="C1036" t="s">
        <v>3098</v>
      </c>
      <c r="D1036" t="s">
        <v>3185</v>
      </c>
      <c r="E1036" t="s">
        <v>3194</v>
      </c>
      <c r="F1036" t="s">
        <v>3167</v>
      </c>
      <c r="G1036" t="s">
        <v>2909</v>
      </c>
      <c r="H1036" s="28"/>
      <c r="J1036">
        <v>72</v>
      </c>
      <c r="K1036" t="s">
        <v>3098</v>
      </c>
      <c r="L1036" t="s">
        <v>3206</v>
      </c>
      <c r="M1036" t="s">
        <v>3202</v>
      </c>
      <c r="O1036" t="s">
        <v>3182</v>
      </c>
      <c r="P1036">
        <f t="shared" si="32"/>
        <v>45527</v>
      </c>
      <c r="Q1036">
        <f>--(COUNTIF($A$2:A1036,A1036)=1)</f>
        <v>1</v>
      </c>
      <c r="R1036" t="str">
        <f t="shared" si="33"/>
        <v/>
      </c>
    </row>
    <row r="1037" spans="1:18">
      <c r="A1037" t="s">
        <v>5252</v>
      </c>
      <c r="B1037" t="s">
        <v>2634</v>
      </c>
      <c r="C1037" t="s">
        <v>5253</v>
      </c>
      <c r="D1037" t="s">
        <v>3200</v>
      </c>
      <c r="E1037" t="s">
        <v>3175</v>
      </c>
      <c r="F1037" t="s">
        <v>3220</v>
      </c>
      <c r="G1037" t="s">
        <v>3580</v>
      </c>
      <c r="H1037" s="28">
        <v>45056</v>
      </c>
      <c r="I1037">
        <v>5.95</v>
      </c>
      <c r="J1037">
        <v>8</v>
      </c>
      <c r="K1037" t="s">
        <v>3124</v>
      </c>
      <c r="L1037" t="s">
        <v>3216</v>
      </c>
      <c r="M1037" t="s">
        <v>3177</v>
      </c>
      <c r="N1037">
        <v>4.4000000000000004</v>
      </c>
      <c r="O1037" t="s">
        <v>3189</v>
      </c>
      <c r="P1037">
        <f t="shared" si="32"/>
        <v>45056</v>
      </c>
      <c r="Q1037">
        <f>--(COUNTIF($A$2:A1037,A1037)=1)</f>
        <v>1</v>
      </c>
      <c r="R1037">
        <f t="shared" si="33"/>
        <v>5.95</v>
      </c>
    </row>
    <row r="1038" spans="1:18">
      <c r="A1038" t="s">
        <v>5254</v>
      </c>
      <c r="B1038" t="s">
        <v>529</v>
      </c>
      <c r="C1038" t="s">
        <v>5255</v>
      </c>
      <c r="D1038" t="s">
        <v>3165</v>
      </c>
      <c r="E1038" t="s">
        <v>3166</v>
      </c>
      <c r="F1038" t="s">
        <v>3167</v>
      </c>
      <c r="G1038" t="s">
        <v>1449</v>
      </c>
      <c r="H1038" s="28">
        <v>44978</v>
      </c>
      <c r="I1038">
        <v>56.69</v>
      </c>
      <c r="J1038">
        <v>24</v>
      </c>
      <c r="K1038" t="s">
        <v>3123</v>
      </c>
      <c r="L1038" t="s">
        <v>3206</v>
      </c>
      <c r="M1038" t="s">
        <v>3188</v>
      </c>
      <c r="O1038" t="s">
        <v>3170</v>
      </c>
      <c r="P1038">
        <f t="shared" si="32"/>
        <v>44976</v>
      </c>
      <c r="Q1038">
        <f>--(COUNTIF($A$2:A1038,A1038)=1)</f>
        <v>1</v>
      </c>
      <c r="R1038">
        <f t="shared" si="33"/>
        <v>56.69</v>
      </c>
    </row>
    <row r="1039" spans="1:18">
      <c r="A1039" t="s">
        <v>5256</v>
      </c>
      <c r="B1039" t="s">
        <v>5257</v>
      </c>
      <c r="C1039" t="s">
        <v>5258</v>
      </c>
      <c r="D1039" t="s">
        <v>3174</v>
      </c>
      <c r="E1039" t="s">
        <v>3194</v>
      </c>
      <c r="F1039" t="s">
        <v>3167</v>
      </c>
      <c r="G1039" t="s">
        <v>3338</v>
      </c>
      <c r="H1039" s="28">
        <v>44627</v>
      </c>
      <c r="I1039">
        <v>229.35</v>
      </c>
      <c r="J1039">
        <v>72</v>
      </c>
      <c r="K1039" t="s">
        <v>3123</v>
      </c>
      <c r="L1039" t="s">
        <v>3398</v>
      </c>
      <c r="M1039" t="s">
        <v>3188</v>
      </c>
      <c r="N1039">
        <v>4.3</v>
      </c>
      <c r="O1039" t="s">
        <v>3178</v>
      </c>
      <c r="P1039">
        <f t="shared" si="32"/>
        <v>44618</v>
      </c>
      <c r="Q1039">
        <f>--(COUNTIF($A$2:A1039,A1039)=1)</f>
        <v>1</v>
      </c>
      <c r="R1039">
        <f t="shared" si="33"/>
        <v>229.35</v>
      </c>
    </row>
    <row r="1040" spans="1:18">
      <c r="A1040" t="s">
        <v>5259</v>
      </c>
      <c r="B1040" t="s">
        <v>1320</v>
      </c>
      <c r="C1040" t="s">
        <v>5260</v>
      </c>
      <c r="D1040" t="s">
        <v>3174</v>
      </c>
      <c r="E1040" t="s">
        <v>3175</v>
      </c>
      <c r="F1040" t="s">
        <v>3167</v>
      </c>
      <c r="G1040" t="s">
        <v>1251</v>
      </c>
      <c r="H1040" s="28">
        <v>45633</v>
      </c>
      <c r="I1040">
        <v>4.3600000000000003</v>
      </c>
      <c r="J1040">
        <v>8</v>
      </c>
      <c r="K1040" t="s">
        <v>3124</v>
      </c>
      <c r="L1040" t="s">
        <v>3248</v>
      </c>
      <c r="M1040" t="s">
        <v>3207</v>
      </c>
      <c r="N1040">
        <v>2</v>
      </c>
      <c r="O1040" t="s">
        <v>3182</v>
      </c>
      <c r="P1040">
        <f t="shared" si="32"/>
        <v>45633</v>
      </c>
      <c r="Q1040">
        <f>--(COUNTIF($A$2:A1040,A1040)=1)</f>
        <v>1</v>
      </c>
      <c r="R1040">
        <f t="shared" si="33"/>
        <v>4.3600000000000003</v>
      </c>
    </row>
    <row r="1041" spans="1:18">
      <c r="A1041" t="s">
        <v>5261</v>
      </c>
      <c r="B1041" t="s">
        <v>5262</v>
      </c>
      <c r="C1041" t="s">
        <v>5263</v>
      </c>
      <c r="D1041" t="s">
        <v>3200</v>
      </c>
      <c r="E1041" t="s">
        <v>3166</v>
      </c>
      <c r="F1041" t="s">
        <v>3228</v>
      </c>
      <c r="G1041" t="s">
        <v>5264</v>
      </c>
      <c r="H1041" s="28"/>
      <c r="J1041">
        <v>24</v>
      </c>
      <c r="K1041" t="s">
        <v>3098</v>
      </c>
      <c r="L1041" t="s">
        <v>3281</v>
      </c>
      <c r="M1041" t="s">
        <v>3188</v>
      </c>
      <c r="O1041" t="s">
        <v>3123</v>
      </c>
      <c r="P1041">
        <f t="shared" si="32"/>
        <v>45268</v>
      </c>
      <c r="Q1041">
        <f>--(COUNTIF($A$2:A1041,A1041)=1)</f>
        <v>1</v>
      </c>
      <c r="R1041" t="str">
        <f t="shared" si="33"/>
        <v/>
      </c>
    </row>
    <row r="1042" spans="1:18">
      <c r="A1042" t="s">
        <v>5265</v>
      </c>
      <c r="B1042" t="s">
        <v>3441</v>
      </c>
      <c r="C1042" t="s">
        <v>3098</v>
      </c>
      <c r="D1042" t="s">
        <v>3174</v>
      </c>
      <c r="E1042" t="s">
        <v>3194</v>
      </c>
      <c r="F1042" t="s">
        <v>3220</v>
      </c>
      <c r="G1042" t="s">
        <v>3073</v>
      </c>
      <c r="H1042" s="28">
        <v>44662</v>
      </c>
      <c r="I1042">
        <v>192.03</v>
      </c>
      <c r="J1042">
        <v>72</v>
      </c>
      <c r="K1042" t="s">
        <v>3123</v>
      </c>
      <c r="L1042" t="s">
        <v>3268</v>
      </c>
      <c r="M1042" t="s">
        <v>3202</v>
      </c>
      <c r="O1042" t="s">
        <v>3178</v>
      </c>
      <c r="P1042">
        <f t="shared" si="32"/>
        <v>44654</v>
      </c>
      <c r="Q1042">
        <f>--(COUNTIF($A$2:A1042,A1042)=1)</f>
        <v>1</v>
      </c>
      <c r="R1042">
        <f t="shared" si="33"/>
        <v>192.03</v>
      </c>
    </row>
    <row r="1043" spans="1:18">
      <c r="A1043" t="s">
        <v>5266</v>
      </c>
      <c r="B1043" t="s">
        <v>3480</v>
      </c>
      <c r="C1043" t="s">
        <v>3098</v>
      </c>
      <c r="D1043" t="s">
        <v>3174</v>
      </c>
      <c r="E1043" t="s">
        <v>3175</v>
      </c>
      <c r="F1043" t="s">
        <v>3180</v>
      </c>
      <c r="G1043" t="s">
        <v>2221</v>
      </c>
      <c r="H1043" s="28"/>
      <c r="J1043">
        <v>8</v>
      </c>
      <c r="K1043" t="s">
        <v>3098</v>
      </c>
      <c r="L1043" t="s">
        <v>3354</v>
      </c>
      <c r="M1043" t="s">
        <v>3169</v>
      </c>
      <c r="O1043" t="s">
        <v>3182</v>
      </c>
      <c r="P1043">
        <f t="shared" si="32"/>
        <v>44943</v>
      </c>
      <c r="Q1043">
        <f>--(COUNTIF($A$2:A1043,A1043)=1)</f>
        <v>1</v>
      </c>
      <c r="R1043" t="str">
        <f t="shared" si="33"/>
        <v/>
      </c>
    </row>
    <row r="1044" spans="1:18">
      <c r="A1044" t="s">
        <v>5267</v>
      </c>
      <c r="B1044" t="s">
        <v>442</v>
      </c>
      <c r="C1044" t="s">
        <v>4942</v>
      </c>
      <c r="D1044" t="s">
        <v>3185</v>
      </c>
      <c r="E1044" t="s">
        <v>3194</v>
      </c>
      <c r="F1044" t="s">
        <v>3180</v>
      </c>
      <c r="G1044" t="s">
        <v>4751</v>
      </c>
      <c r="H1044" s="28"/>
      <c r="J1044">
        <v>72</v>
      </c>
      <c r="K1044" t="s">
        <v>3098</v>
      </c>
      <c r="L1044" t="s">
        <v>3201</v>
      </c>
      <c r="M1044" t="s">
        <v>3207</v>
      </c>
      <c r="O1044" t="s">
        <v>3213</v>
      </c>
      <c r="P1044">
        <f t="shared" si="32"/>
        <v>45715</v>
      </c>
      <c r="Q1044">
        <f>--(COUNTIF($A$2:A1044,A1044)=1)</f>
        <v>1</v>
      </c>
      <c r="R1044" t="str">
        <f t="shared" si="33"/>
        <v/>
      </c>
    </row>
    <row r="1045" spans="1:18">
      <c r="A1045" t="s">
        <v>5268</v>
      </c>
      <c r="B1045" t="s">
        <v>3732</v>
      </c>
      <c r="C1045" t="s">
        <v>3098</v>
      </c>
      <c r="D1045" t="s">
        <v>3240</v>
      </c>
      <c r="E1045" t="s">
        <v>3194</v>
      </c>
      <c r="F1045" t="s">
        <v>3220</v>
      </c>
      <c r="G1045" t="s">
        <v>5269</v>
      </c>
      <c r="H1045" s="28">
        <v>45016</v>
      </c>
      <c r="I1045">
        <v>219.96</v>
      </c>
      <c r="J1045">
        <v>72</v>
      </c>
      <c r="K1045" t="s">
        <v>3123</v>
      </c>
      <c r="L1045" t="s">
        <v>3098</v>
      </c>
      <c r="M1045" t="s">
        <v>3177</v>
      </c>
      <c r="O1045" t="s">
        <v>3178</v>
      </c>
      <c r="P1045">
        <f t="shared" si="32"/>
        <v>45007</v>
      </c>
      <c r="Q1045">
        <f>--(COUNTIF($A$2:A1045,A1045)=1)</f>
        <v>1</v>
      </c>
      <c r="R1045">
        <f t="shared" si="33"/>
        <v>219.96</v>
      </c>
    </row>
    <row r="1046" spans="1:18">
      <c r="A1046" t="s">
        <v>5270</v>
      </c>
      <c r="B1046" t="s">
        <v>5271</v>
      </c>
      <c r="C1046" t="s">
        <v>3098</v>
      </c>
      <c r="D1046" t="s">
        <v>3240</v>
      </c>
      <c r="E1046" t="s">
        <v>3166</v>
      </c>
      <c r="F1046" t="s">
        <v>3167</v>
      </c>
      <c r="G1046" t="s">
        <v>120</v>
      </c>
      <c r="H1046" s="28">
        <v>44771</v>
      </c>
      <c r="I1046">
        <v>62.41</v>
      </c>
      <c r="J1046">
        <v>24</v>
      </c>
      <c r="K1046" t="s">
        <v>3123</v>
      </c>
      <c r="L1046" t="s">
        <v>3281</v>
      </c>
      <c r="M1046" t="s">
        <v>3188</v>
      </c>
      <c r="O1046" t="s">
        <v>3189</v>
      </c>
      <c r="P1046">
        <f t="shared" si="32"/>
        <v>44769</v>
      </c>
      <c r="Q1046">
        <f>--(COUNTIF($A$2:A1046,A1046)=1)</f>
        <v>1</v>
      </c>
      <c r="R1046">
        <f t="shared" si="33"/>
        <v>62.41</v>
      </c>
    </row>
    <row r="1047" spans="1:18">
      <c r="A1047" t="s">
        <v>5272</v>
      </c>
      <c r="B1047" t="s">
        <v>1646</v>
      </c>
      <c r="C1047" t="s">
        <v>3098</v>
      </c>
      <c r="D1047" t="s">
        <v>3165</v>
      </c>
      <c r="E1047" t="s">
        <v>3194</v>
      </c>
      <c r="F1047" t="s">
        <v>3180</v>
      </c>
      <c r="G1047" t="s">
        <v>2754</v>
      </c>
      <c r="H1047" s="28"/>
      <c r="J1047">
        <v>72</v>
      </c>
      <c r="K1047" t="s">
        <v>3098</v>
      </c>
      <c r="L1047" t="s">
        <v>3281</v>
      </c>
      <c r="M1047" t="s">
        <v>3177</v>
      </c>
      <c r="O1047" t="s">
        <v>3124</v>
      </c>
      <c r="P1047">
        <f t="shared" si="32"/>
        <v>45664</v>
      </c>
      <c r="Q1047">
        <f>--(COUNTIF($A$2:A1047,A1047)=1)</f>
        <v>1</v>
      </c>
      <c r="R1047" t="str">
        <f t="shared" si="33"/>
        <v/>
      </c>
    </row>
    <row r="1048" spans="1:18">
      <c r="A1048" t="s">
        <v>5273</v>
      </c>
      <c r="B1048" t="s">
        <v>569</v>
      </c>
      <c r="C1048" t="s">
        <v>5274</v>
      </c>
      <c r="D1048" t="s">
        <v>3237</v>
      </c>
      <c r="E1048" t="s">
        <v>3280</v>
      </c>
      <c r="F1048" t="s">
        <v>3180</v>
      </c>
      <c r="G1048" t="s">
        <v>1449</v>
      </c>
      <c r="H1048" s="28"/>
      <c r="J1048">
        <v>4</v>
      </c>
      <c r="K1048" t="s">
        <v>3098</v>
      </c>
      <c r="L1048" t="s">
        <v>3244</v>
      </c>
      <c r="M1048" t="s">
        <v>3169</v>
      </c>
      <c r="O1048" t="s">
        <v>3170</v>
      </c>
      <c r="P1048">
        <f t="shared" si="32"/>
        <v>44976</v>
      </c>
      <c r="Q1048">
        <f>--(COUNTIF($A$2:A1048,A1048)=1)</f>
        <v>1</v>
      </c>
      <c r="R1048" t="str">
        <f t="shared" si="33"/>
        <v/>
      </c>
    </row>
    <row r="1049" spans="1:18">
      <c r="A1049" t="s">
        <v>5275</v>
      </c>
      <c r="B1049" t="s">
        <v>1162</v>
      </c>
      <c r="C1049" t="s">
        <v>5276</v>
      </c>
      <c r="D1049" t="s">
        <v>3227</v>
      </c>
      <c r="E1049" t="s">
        <v>3194</v>
      </c>
      <c r="F1049" t="s">
        <v>3167</v>
      </c>
      <c r="G1049" t="s">
        <v>581</v>
      </c>
      <c r="H1049" s="28">
        <v>44784</v>
      </c>
      <c r="I1049">
        <v>152.97999999999999</v>
      </c>
      <c r="J1049">
        <v>72</v>
      </c>
      <c r="K1049" t="s">
        <v>3123</v>
      </c>
      <c r="L1049" t="s">
        <v>3229</v>
      </c>
      <c r="M1049" t="s">
        <v>3177</v>
      </c>
      <c r="N1049">
        <v>3</v>
      </c>
      <c r="O1049" t="s">
        <v>3170</v>
      </c>
      <c r="P1049">
        <f t="shared" si="32"/>
        <v>44778</v>
      </c>
      <c r="Q1049">
        <f>--(COUNTIF($A$2:A1049,A1049)=1)</f>
        <v>1</v>
      </c>
      <c r="R1049">
        <f t="shared" si="33"/>
        <v>152.97999999999999</v>
      </c>
    </row>
    <row r="1050" spans="1:18">
      <c r="A1050" t="s">
        <v>5277</v>
      </c>
      <c r="B1050" t="s">
        <v>5014</v>
      </c>
      <c r="C1050" t="s">
        <v>5278</v>
      </c>
      <c r="D1050" t="s">
        <v>3196</v>
      </c>
      <c r="E1050" t="s">
        <v>3166</v>
      </c>
      <c r="F1050" t="s">
        <v>3220</v>
      </c>
      <c r="G1050" t="s">
        <v>2022</v>
      </c>
      <c r="H1050" s="28">
        <v>44813</v>
      </c>
      <c r="I1050">
        <v>10.93</v>
      </c>
      <c r="J1050">
        <v>24</v>
      </c>
      <c r="K1050" t="s">
        <v>3124</v>
      </c>
      <c r="L1050" t="s">
        <v>3192</v>
      </c>
      <c r="M1050" t="s">
        <v>3177</v>
      </c>
      <c r="O1050" t="s">
        <v>3124</v>
      </c>
      <c r="P1050">
        <f t="shared" si="32"/>
        <v>44813</v>
      </c>
      <c r="Q1050">
        <f>--(COUNTIF($A$2:A1050,A1050)=1)</f>
        <v>1</v>
      </c>
      <c r="R1050">
        <f t="shared" si="33"/>
        <v>10.93</v>
      </c>
    </row>
    <row r="1051" spans="1:18">
      <c r="A1051" t="s">
        <v>5279</v>
      </c>
      <c r="B1051" t="s">
        <v>5238</v>
      </c>
      <c r="C1051" t="s">
        <v>5280</v>
      </c>
      <c r="D1051" t="s">
        <v>3174</v>
      </c>
      <c r="E1051" t="s">
        <v>3166</v>
      </c>
      <c r="F1051" t="s">
        <v>3167</v>
      </c>
      <c r="G1051" t="s">
        <v>700</v>
      </c>
      <c r="H1051" s="28"/>
      <c r="J1051">
        <v>24</v>
      </c>
      <c r="K1051" t="s">
        <v>3098</v>
      </c>
      <c r="L1051" t="s">
        <v>3221</v>
      </c>
      <c r="M1051" t="s">
        <v>3202</v>
      </c>
      <c r="O1051" t="s">
        <v>3123</v>
      </c>
      <c r="P1051">
        <f t="shared" si="32"/>
        <v>44695</v>
      </c>
      <c r="Q1051">
        <f>--(COUNTIF($A$2:A1051,A1051)=1)</f>
        <v>1</v>
      </c>
      <c r="R1051" t="str">
        <f t="shared" si="33"/>
        <v/>
      </c>
    </row>
    <row r="1052" spans="1:18">
      <c r="A1052" t="s">
        <v>5281</v>
      </c>
      <c r="B1052" t="s">
        <v>2741</v>
      </c>
      <c r="C1052" t="s">
        <v>5282</v>
      </c>
      <c r="D1052" t="s">
        <v>3185</v>
      </c>
      <c r="E1052" t="s">
        <v>3194</v>
      </c>
      <c r="F1052" t="s">
        <v>3167</v>
      </c>
      <c r="G1052" t="s">
        <v>629</v>
      </c>
      <c r="H1052" s="28">
        <v>44781</v>
      </c>
      <c r="I1052">
        <v>206.55</v>
      </c>
      <c r="J1052">
        <v>72</v>
      </c>
      <c r="K1052" t="s">
        <v>3123</v>
      </c>
      <c r="L1052" t="s">
        <v>3198</v>
      </c>
      <c r="M1052" t="s">
        <v>3207</v>
      </c>
      <c r="N1052">
        <v>2</v>
      </c>
      <c r="O1052" t="s">
        <v>3124</v>
      </c>
      <c r="P1052">
        <f t="shared" si="32"/>
        <v>44773</v>
      </c>
      <c r="Q1052">
        <f>--(COUNTIF($A$2:A1052,A1052)=1)</f>
        <v>1</v>
      </c>
      <c r="R1052">
        <f t="shared" si="33"/>
        <v>206.55</v>
      </c>
    </row>
    <row r="1053" spans="1:18">
      <c r="A1053" t="s">
        <v>5283</v>
      </c>
      <c r="B1053" t="s">
        <v>5284</v>
      </c>
      <c r="C1053" t="s">
        <v>3098</v>
      </c>
      <c r="D1053" t="s">
        <v>3185</v>
      </c>
      <c r="E1053" t="s">
        <v>3194</v>
      </c>
      <c r="F1053" t="s">
        <v>3220</v>
      </c>
      <c r="G1053" t="s">
        <v>983</v>
      </c>
      <c r="H1053" s="28">
        <v>44807</v>
      </c>
      <c r="I1053">
        <v>65.42</v>
      </c>
      <c r="J1053">
        <v>72</v>
      </c>
      <c r="K1053" t="s">
        <v>3124</v>
      </c>
      <c r="L1053" t="s">
        <v>3271</v>
      </c>
      <c r="M1053" t="s">
        <v>3177</v>
      </c>
      <c r="N1053">
        <v>3.3</v>
      </c>
      <c r="O1053" t="s">
        <v>3182</v>
      </c>
      <c r="P1053">
        <f t="shared" si="32"/>
        <v>44805</v>
      </c>
      <c r="Q1053">
        <f>--(COUNTIF($A$2:A1053,A1053)=1)</f>
        <v>1</v>
      </c>
      <c r="R1053">
        <f t="shared" si="33"/>
        <v>65.42</v>
      </c>
    </row>
    <row r="1054" spans="1:18">
      <c r="A1054" t="s">
        <v>5285</v>
      </c>
      <c r="B1054" t="s">
        <v>2511</v>
      </c>
      <c r="C1054" t="s">
        <v>3098</v>
      </c>
      <c r="D1054" t="s">
        <v>3240</v>
      </c>
      <c r="E1054" t="s">
        <v>3175</v>
      </c>
      <c r="F1054" t="s">
        <v>3167</v>
      </c>
      <c r="G1054" t="s">
        <v>339</v>
      </c>
      <c r="H1054" s="28">
        <v>44988</v>
      </c>
      <c r="I1054">
        <v>6.79</v>
      </c>
      <c r="J1054">
        <v>8</v>
      </c>
      <c r="K1054" t="s">
        <v>3124</v>
      </c>
      <c r="L1054" t="s">
        <v>3354</v>
      </c>
      <c r="M1054" t="s">
        <v>3169</v>
      </c>
      <c r="O1054" t="s">
        <v>3124</v>
      </c>
      <c r="P1054">
        <f t="shared" si="32"/>
        <v>44988</v>
      </c>
      <c r="Q1054">
        <f>--(COUNTIF($A$2:A1054,A1054)=1)</f>
        <v>1</v>
      </c>
      <c r="R1054">
        <f t="shared" si="33"/>
        <v>6.79</v>
      </c>
    </row>
    <row r="1055" spans="1:18">
      <c r="A1055" t="s">
        <v>5286</v>
      </c>
      <c r="B1055" t="s">
        <v>2094</v>
      </c>
      <c r="C1055" t="s">
        <v>3768</v>
      </c>
      <c r="D1055" t="s">
        <v>3227</v>
      </c>
      <c r="E1055" t="s">
        <v>3166</v>
      </c>
      <c r="F1055" t="s">
        <v>3167</v>
      </c>
      <c r="G1055" t="s">
        <v>1412</v>
      </c>
      <c r="H1055" s="28">
        <v>44833</v>
      </c>
      <c r="I1055">
        <v>12.86</v>
      </c>
      <c r="J1055">
        <v>24</v>
      </c>
      <c r="K1055" t="s">
        <v>3124</v>
      </c>
      <c r="L1055" t="s">
        <v>3318</v>
      </c>
      <c r="M1055" t="s">
        <v>3207</v>
      </c>
      <c r="N1055">
        <v>3.4</v>
      </c>
      <c r="O1055" t="s">
        <v>3123</v>
      </c>
      <c r="P1055">
        <f t="shared" si="32"/>
        <v>44833</v>
      </c>
      <c r="Q1055">
        <f>--(COUNTIF($A$2:A1055,A1055)=1)</f>
        <v>1</v>
      </c>
      <c r="R1055">
        <f t="shared" si="33"/>
        <v>12.86</v>
      </c>
    </row>
    <row r="1056" spans="1:18">
      <c r="A1056" t="s">
        <v>5287</v>
      </c>
      <c r="B1056" t="s">
        <v>573</v>
      </c>
      <c r="C1056" t="s">
        <v>3098</v>
      </c>
      <c r="D1056" t="s">
        <v>3174</v>
      </c>
      <c r="E1056" t="s">
        <v>3166</v>
      </c>
      <c r="F1056" t="s">
        <v>3180</v>
      </c>
      <c r="G1056" t="s">
        <v>826</v>
      </c>
      <c r="H1056" s="28"/>
      <c r="J1056">
        <v>24</v>
      </c>
      <c r="K1056" t="s">
        <v>3098</v>
      </c>
      <c r="L1056" t="s">
        <v>3225</v>
      </c>
      <c r="M1056" t="s">
        <v>3188</v>
      </c>
      <c r="O1056" t="s">
        <v>3123</v>
      </c>
      <c r="P1056">
        <f t="shared" si="32"/>
        <v>45576</v>
      </c>
      <c r="Q1056">
        <f>--(COUNTIF($A$2:A1056,A1056)=1)</f>
        <v>1</v>
      </c>
      <c r="R1056" t="str">
        <f t="shared" si="33"/>
        <v/>
      </c>
    </row>
    <row r="1057" spans="1:18">
      <c r="A1057" t="s">
        <v>5288</v>
      </c>
      <c r="B1057" t="s">
        <v>2483</v>
      </c>
      <c r="C1057" t="s">
        <v>4921</v>
      </c>
      <c r="D1057" t="s">
        <v>3227</v>
      </c>
      <c r="E1057" t="s">
        <v>3194</v>
      </c>
      <c r="F1057" t="s">
        <v>3167</v>
      </c>
      <c r="G1057" t="s">
        <v>2298</v>
      </c>
      <c r="H1057" s="28">
        <v>45629</v>
      </c>
      <c r="I1057">
        <v>184.11</v>
      </c>
      <c r="J1057">
        <v>72</v>
      </c>
      <c r="K1057" t="s">
        <v>3123</v>
      </c>
      <c r="L1057" t="s">
        <v>3218</v>
      </c>
      <c r="M1057" t="s">
        <v>3188</v>
      </c>
      <c r="N1057">
        <v>2.2000000000000002</v>
      </c>
      <c r="O1057" t="s">
        <v>3260</v>
      </c>
      <c r="P1057">
        <f t="shared" si="32"/>
        <v>45622</v>
      </c>
      <c r="Q1057">
        <f>--(COUNTIF($A$2:A1057,A1057)=1)</f>
        <v>1</v>
      </c>
      <c r="R1057">
        <f t="shared" si="33"/>
        <v>184.11</v>
      </c>
    </row>
    <row r="1058" spans="1:18">
      <c r="A1058" t="s">
        <v>5289</v>
      </c>
      <c r="B1058" t="s">
        <v>5290</v>
      </c>
      <c r="C1058" t="s">
        <v>3098</v>
      </c>
      <c r="D1058" t="s">
        <v>3185</v>
      </c>
      <c r="E1058" t="s">
        <v>3166</v>
      </c>
      <c r="F1058" t="s">
        <v>3167</v>
      </c>
      <c r="G1058" t="s">
        <v>914</v>
      </c>
      <c r="H1058" s="28">
        <v>45111</v>
      </c>
      <c r="I1058">
        <v>45.2</v>
      </c>
      <c r="J1058">
        <v>24</v>
      </c>
      <c r="K1058" t="s">
        <v>3123</v>
      </c>
      <c r="L1058" t="s">
        <v>3216</v>
      </c>
      <c r="M1058" t="s">
        <v>3202</v>
      </c>
      <c r="N1058">
        <v>2.2999999999999998</v>
      </c>
      <c r="O1058" t="s">
        <v>3189</v>
      </c>
      <c r="P1058">
        <f t="shared" si="32"/>
        <v>45110</v>
      </c>
      <c r="Q1058">
        <f>--(COUNTIF($A$2:A1058,A1058)=1)</f>
        <v>1</v>
      </c>
      <c r="R1058">
        <f t="shared" si="33"/>
        <v>45.2</v>
      </c>
    </row>
    <row r="1059" spans="1:18">
      <c r="A1059" t="s">
        <v>5291</v>
      </c>
      <c r="B1059" t="s">
        <v>4143</v>
      </c>
      <c r="C1059" t="s">
        <v>5292</v>
      </c>
      <c r="D1059" t="s">
        <v>3240</v>
      </c>
      <c r="E1059" t="s">
        <v>3166</v>
      </c>
      <c r="F1059" t="s">
        <v>3167</v>
      </c>
      <c r="G1059" t="s">
        <v>5293</v>
      </c>
      <c r="H1059" s="28">
        <v>44951</v>
      </c>
      <c r="I1059">
        <v>29.34</v>
      </c>
      <c r="J1059">
        <v>24</v>
      </c>
      <c r="K1059" t="s">
        <v>3123</v>
      </c>
      <c r="L1059" t="s">
        <v>3225</v>
      </c>
      <c r="M1059" t="s">
        <v>3207</v>
      </c>
      <c r="O1059" t="s">
        <v>3189</v>
      </c>
      <c r="P1059">
        <f t="shared" si="32"/>
        <v>44950</v>
      </c>
      <c r="Q1059">
        <f>--(COUNTIF($A$2:A1059,A1059)=1)</f>
        <v>1</v>
      </c>
      <c r="R1059">
        <f t="shared" si="33"/>
        <v>29.34</v>
      </c>
    </row>
    <row r="1060" spans="1:18">
      <c r="A1060" t="s">
        <v>5294</v>
      </c>
      <c r="B1060" t="s">
        <v>5295</v>
      </c>
      <c r="C1060" t="s">
        <v>5296</v>
      </c>
      <c r="D1060" t="s">
        <v>3240</v>
      </c>
      <c r="E1060" t="s">
        <v>3280</v>
      </c>
      <c r="F1060" t="s">
        <v>3167</v>
      </c>
      <c r="G1060" t="s">
        <v>2727</v>
      </c>
      <c r="H1060" s="28">
        <v>45609</v>
      </c>
      <c r="I1060">
        <v>1.35</v>
      </c>
      <c r="J1060">
        <v>4</v>
      </c>
      <c r="K1060" t="s">
        <v>3124</v>
      </c>
      <c r="L1060" t="s">
        <v>3216</v>
      </c>
      <c r="M1060" t="s">
        <v>3207</v>
      </c>
      <c r="O1060" t="s">
        <v>3260</v>
      </c>
      <c r="P1060">
        <f t="shared" si="32"/>
        <v>45609</v>
      </c>
      <c r="Q1060">
        <f>--(COUNTIF($A$2:A1060,A1060)=1)</f>
        <v>1</v>
      </c>
      <c r="R1060">
        <f t="shared" si="33"/>
        <v>1.35</v>
      </c>
    </row>
    <row r="1061" spans="1:18">
      <c r="A1061" t="s">
        <v>5297</v>
      </c>
      <c r="B1061" t="s">
        <v>2640</v>
      </c>
      <c r="C1061" t="s">
        <v>5298</v>
      </c>
      <c r="D1061" t="s">
        <v>3185</v>
      </c>
      <c r="E1061" t="s">
        <v>3175</v>
      </c>
      <c r="F1061" t="s">
        <v>3220</v>
      </c>
      <c r="G1061" t="s">
        <v>3573</v>
      </c>
      <c r="H1061" s="28">
        <v>45227</v>
      </c>
      <c r="I1061">
        <v>23.81</v>
      </c>
      <c r="J1061">
        <v>8</v>
      </c>
      <c r="K1061" t="s">
        <v>3123</v>
      </c>
      <c r="L1061" t="s">
        <v>3354</v>
      </c>
      <c r="M1061" t="s">
        <v>3177</v>
      </c>
      <c r="N1061">
        <v>3.4</v>
      </c>
      <c r="O1061" t="s">
        <v>3182</v>
      </c>
      <c r="P1061">
        <f t="shared" si="32"/>
        <v>45227</v>
      </c>
      <c r="Q1061">
        <f>--(COUNTIF($A$2:A1061,A1061)=1)</f>
        <v>1</v>
      </c>
      <c r="R1061">
        <f t="shared" si="33"/>
        <v>23.81</v>
      </c>
    </row>
    <row r="1062" spans="1:18">
      <c r="A1062" t="s">
        <v>5299</v>
      </c>
      <c r="B1062" t="s">
        <v>2495</v>
      </c>
      <c r="C1062" t="s">
        <v>5300</v>
      </c>
      <c r="D1062" t="s">
        <v>3237</v>
      </c>
      <c r="E1062" t="s">
        <v>3166</v>
      </c>
      <c r="F1062" t="s">
        <v>3180</v>
      </c>
      <c r="G1062" t="s">
        <v>1118</v>
      </c>
      <c r="H1062" s="28"/>
      <c r="J1062">
        <v>24</v>
      </c>
      <c r="K1062" t="s">
        <v>3098</v>
      </c>
      <c r="L1062" t="s">
        <v>3216</v>
      </c>
      <c r="M1062" t="s">
        <v>3207</v>
      </c>
      <c r="O1062" t="s">
        <v>3123</v>
      </c>
      <c r="P1062">
        <f t="shared" si="32"/>
        <v>45087</v>
      </c>
      <c r="Q1062">
        <f>--(COUNTIF($A$2:A1062,A1062)=1)</f>
        <v>1</v>
      </c>
      <c r="R1062" t="str">
        <f t="shared" si="33"/>
        <v/>
      </c>
    </row>
    <row r="1063" spans="1:18">
      <c r="A1063" t="s">
        <v>5301</v>
      </c>
      <c r="B1063" t="s">
        <v>1777</v>
      </c>
      <c r="C1063" t="s">
        <v>5302</v>
      </c>
      <c r="D1063" t="s">
        <v>3200</v>
      </c>
      <c r="E1063" t="s">
        <v>3194</v>
      </c>
      <c r="F1063" t="s">
        <v>3180</v>
      </c>
      <c r="G1063" t="s">
        <v>361</v>
      </c>
      <c r="H1063" s="28"/>
      <c r="J1063">
        <v>72</v>
      </c>
      <c r="K1063" t="s">
        <v>3098</v>
      </c>
      <c r="L1063" t="s">
        <v>3216</v>
      </c>
      <c r="M1063" t="s">
        <v>3177</v>
      </c>
      <c r="O1063" t="s">
        <v>3189</v>
      </c>
      <c r="P1063">
        <f t="shared" si="32"/>
        <v>45292</v>
      </c>
      <c r="Q1063">
        <f>--(COUNTIF($A$2:A1063,A1063)=1)</f>
        <v>1</v>
      </c>
      <c r="R1063" t="str">
        <f t="shared" si="33"/>
        <v/>
      </c>
    </row>
    <row r="1064" spans="1:18">
      <c r="A1064" t="s">
        <v>5303</v>
      </c>
      <c r="B1064" t="s">
        <v>4138</v>
      </c>
      <c r="C1064" t="s">
        <v>5304</v>
      </c>
      <c r="D1064" t="s">
        <v>3251</v>
      </c>
      <c r="E1064" t="s">
        <v>3166</v>
      </c>
      <c r="F1064" t="s">
        <v>3167</v>
      </c>
      <c r="G1064" t="s">
        <v>5305</v>
      </c>
      <c r="H1064" s="28"/>
      <c r="J1064">
        <v>24</v>
      </c>
      <c r="K1064" t="s">
        <v>3098</v>
      </c>
      <c r="L1064" t="s">
        <v>3209</v>
      </c>
      <c r="M1064" t="s">
        <v>3169</v>
      </c>
      <c r="O1064" t="s">
        <v>3189</v>
      </c>
      <c r="P1064">
        <f t="shared" si="32"/>
        <v>44793</v>
      </c>
      <c r="Q1064">
        <f>--(COUNTIF($A$2:A1064,A1064)=1)</f>
        <v>1</v>
      </c>
      <c r="R1064" t="str">
        <f t="shared" si="33"/>
        <v/>
      </c>
    </row>
    <row r="1065" spans="1:18">
      <c r="A1065" t="s">
        <v>5306</v>
      </c>
      <c r="B1065" t="s">
        <v>1578</v>
      </c>
      <c r="C1065" t="s">
        <v>5307</v>
      </c>
      <c r="D1065" t="s">
        <v>3196</v>
      </c>
      <c r="E1065" t="s">
        <v>3194</v>
      </c>
      <c r="F1065" t="s">
        <v>3220</v>
      </c>
      <c r="G1065" t="s">
        <v>5308</v>
      </c>
      <c r="H1065" s="28">
        <v>44715</v>
      </c>
      <c r="I1065">
        <v>101.31</v>
      </c>
      <c r="J1065">
        <v>72</v>
      </c>
      <c r="K1065" t="s">
        <v>3123</v>
      </c>
      <c r="L1065" t="s">
        <v>3281</v>
      </c>
      <c r="M1065" t="s">
        <v>3169</v>
      </c>
      <c r="N1065">
        <v>1.2</v>
      </c>
      <c r="O1065" t="s">
        <v>3123</v>
      </c>
      <c r="P1065">
        <f t="shared" si="32"/>
        <v>44711</v>
      </c>
      <c r="Q1065">
        <f>--(COUNTIF($A$2:A1065,A1065)=1)</f>
        <v>1</v>
      </c>
      <c r="R1065">
        <f t="shared" si="33"/>
        <v>101.31</v>
      </c>
    </row>
    <row r="1066" spans="1:18">
      <c r="A1066" t="s">
        <v>5309</v>
      </c>
      <c r="B1066" t="s">
        <v>4926</v>
      </c>
      <c r="C1066" t="s">
        <v>3098</v>
      </c>
      <c r="D1066" t="s">
        <v>3185</v>
      </c>
      <c r="E1066" t="s">
        <v>3166</v>
      </c>
      <c r="F1066" t="s">
        <v>3167</v>
      </c>
      <c r="G1066" t="s">
        <v>1678</v>
      </c>
      <c r="H1066" s="28">
        <v>44622</v>
      </c>
      <c r="I1066">
        <v>21.88</v>
      </c>
      <c r="J1066">
        <v>24</v>
      </c>
      <c r="K1066" t="s">
        <v>3124</v>
      </c>
      <c r="L1066" t="s">
        <v>3307</v>
      </c>
      <c r="M1066" t="s">
        <v>3188</v>
      </c>
      <c r="O1066" t="s">
        <v>3178</v>
      </c>
      <c r="P1066">
        <f t="shared" si="32"/>
        <v>44622</v>
      </c>
      <c r="Q1066">
        <f>--(COUNTIF($A$2:A1066,A1066)=1)</f>
        <v>1</v>
      </c>
      <c r="R1066">
        <f t="shared" si="33"/>
        <v>21.88</v>
      </c>
    </row>
    <row r="1067" spans="1:18">
      <c r="A1067" t="s">
        <v>5310</v>
      </c>
      <c r="B1067" t="s">
        <v>3037</v>
      </c>
      <c r="C1067" t="s">
        <v>5311</v>
      </c>
      <c r="D1067" t="s">
        <v>3174</v>
      </c>
      <c r="E1067" t="s">
        <v>3175</v>
      </c>
      <c r="F1067" t="s">
        <v>3228</v>
      </c>
      <c r="G1067" t="s">
        <v>2816</v>
      </c>
      <c r="H1067" s="28"/>
      <c r="J1067">
        <v>8</v>
      </c>
      <c r="K1067" t="s">
        <v>3098</v>
      </c>
      <c r="L1067" t="s">
        <v>3218</v>
      </c>
      <c r="M1067" t="s">
        <v>3188</v>
      </c>
      <c r="O1067" t="s">
        <v>3170</v>
      </c>
      <c r="P1067">
        <f t="shared" si="32"/>
        <v>44726</v>
      </c>
      <c r="Q1067">
        <f>--(COUNTIF($A$2:A1067,A1067)=1)</f>
        <v>1</v>
      </c>
      <c r="R1067" t="str">
        <f t="shared" si="33"/>
        <v/>
      </c>
    </row>
    <row r="1068" spans="1:18">
      <c r="A1068" t="s">
        <v>5312</v>
      </c>
      <c r="B1068" t="s">
        <v>5213</v>
      </c>
      <c r="C1068" t="s">
        <v>3098</v>
      </c>
      <c r="D1068" t="s">
        <v>3174</v>
      </c>
      <c r="E1068" t="s">
        <v>3194</v>
      </c>
      <c r="F1068" t="s">
        <v>3167</v>
      </c>
      <c r="G1068" t="s">
        <v>1518</v>
      </c>
      <c r="H1068" s="28">
        <v>45220</v>
      </c>
      <c r="I1068">
        <v>-244.88</v>
      </c>
      <c r="J1068">
        <v>72</v>
      </c>
      <c r="K1068" t="s">
        <v>3124</v>
      </c>
      <c r="L1068" t="s">
        <v>3176</v>
      </c>
      <c r="M1068" t="s">
        <v>3188</v>
      </c>
      <c r="O1068" t="s">
        <v>3213</v>
      </c>
      <c r="P1068">
        <f t="shared" si="32"/>
        <v>45231</v>
      </c>
      <c r="Q1068">
        <f>--(COUNTIF($A$2:A1068,A1068)=1)</f>
        <v>1</v>
      </c>
      <c r="R1068" t="str">
        <f t="shared" si="33"/>
        <v/>
      </c>
    </row>
    <row r="1069" spans="1:18">
      <c r="A1069" t="s">
        <v>5313</v>
      </c>
      <c r="B1069" t="s">
        <v>3628</v>
      </c>
      <c r="C1069" t="s">
        <v>3098</v>
      </c>
      <c r="D1069" t="s">
        <v>3237</v>
      </c>
      <c r="E1069" t="s">
        <v>3166</v>
      </c>
      <c r="F1069" t="s">
        <v>3167</v>
      </c>
      <c r="G1069" t="s">
        <v>603</v>
      </c>
      <c r="H1069" s="28"/>
      <c r="J1069">
        <v>24</v>
      </c>
      <c r="K1069" t="s">
        <v>3098</v>
      </c>
      <c r="L1069" t="s">
        <v>3307</v>
      </c>
      <c r="M1069" t="s">
        <v>3169</v>
      </c>
      <c r="O1069" t="s">
        <v>3182</v>
      </c>
      <c r="P1069">
        <f t="shared" si="32"/>
        <v>45317</v>
      </c>
      <c r="Q1069">
        <f>--(COUNTIF($A$2:A1069,A1069)=1)</f>
        <v>1</v>
      </c>
      <c r="R1069" t="str">
        <f t="shared" si="33"/>
        <v/>
      </c>
    </row>
    <row r="1070" spans="1:18">
      <c r="A1070" t="s">
        <v>5314</v>
      </c>
      <c r="B1070" t="s">
        <v>239</v>
      </c>
      <c r="C1070" t="s">
        <v>4560</v>
      </c>
      <c r="D1070" t="s">
        <v>3200</v>
      </c>
      <c r="E1070" t="s">
        <v>3175</v>
      </c>
      <c r="F1070" t="s">
        <v>3228</v>
      </c>
      <c r="G1070" t="s">
        <v>5315</v>
      </c>
      <c r="H1070" s="28"/>
      <c r="J1070">
        <v>8</v>
      </c>
      <c r="K1070" t="s">
        <v>3098</v>
      </c>
      <c r="L1070" t="s">
        <v>3187</v>
      </c>
      <c r="M1070" t="s">
        <v>3207</v>
      </c>
      <c r="O1070" t="s">
        <v>3123</v>
      </c>
      <c r="P1070">
        <f t="shared" si="32"/>
        <v>44578</v>
      </c>
      <c r="Q1070">
        <f>--(COUNTIF($A$2:A1070,A1070)=1)</f>
        <v>1</v>
      </c>
      <c r="R1070" t="str">
        <f t="shared" si="33"/>
        <v/>
      </c>
    </row>
    <row r="1071" spans="1:18">
      <c r="A1071" t="s">
        <v>5316</v>
      </c>
      <c r="B1071" t="s">
        <v>5317</v>
      </c>
      <c r="C1071" t="s">
        <v>3098</v>
      </c>
      <c r="D1071" t="s">
        <v>3251</v>
      </c>
      <c r="E1071" t="s">
        <v>3194</v>
      </c>
      <c r="F1071" t="s">
        <v>3180</v>
      </c>
      <c r="G1071" t="s">
        <v>134</v>
      </c>
      <c r="H1071" s="28"/>
      <c r="J1071">
        <v>72</v>
      </c>
      <c r="K1071" t="s">
        <v>3098</v>
      </c>
      <c r="L1071" t="s">
        <v>3221</v>
      </c>
      <c r="M1071" t="s">
        <v>3177</v>
      </c>
      <c r="O1071" t="s">
        <v>3170</v>
      </c>
      <c r="P1071">
        <f t="shared" si="32"/>
        <v>45349</v>
      </c>
      <c r="Q1071">
        <f>--(COUNTIF($A$2:A1071,A1071)=1)</f>
        <v>1</v>
      </c>
      <c r="R1071" t="str">
        <f t="shared" si="33"/>
        <v/>
      </c>
    </row>
    <row r="1072" spans="1:18">
      <c r="A1072" t="s">
        <v>5318</v>
      </c>
      <c r="B1072" t="s">
        <v>5319</v>
      </c>
      <c r="C1072" t="s">
        <v>3098</v>
      </c>
      <c r="D1072" t="s">
        <v>3196</v>
      </c>
      <c r="E1072" t="s">
        <v>3194</v>
      </c>
      <c r="F1072" t="s">
        <v>3220</v>
      </c>
      <c r="G1072" t="s">
        <v>791</v>
      </c>
      <c r="H1072" s="28">
        <v>45218</v>
      </c>
      <c r="I1072">
        <v>167.09</v>
      </c>
      <c r="J1072">
        <v>72</v>
      </c>
      <c r="K1072" t="s">
        <v>3123</v>
      </c>
      <c r="L1072" t="s">
        <v>3168</v>
      </c>
      <c r="M1072" t="s">
        <v>3177</v>
      </c>
      <c r="O1072" t="s">
        <v>3124</v>
      </c>
      <c r="P1072">
        <f t="shared" si="32"/>
        <v>45212</v>
      </c>
      <c r="Q1072">
        <f>--(COUNTIF($A$2:A1072,A1072)=1)</f>
        <v>1</v>
      </c>
      <c r="R1072">
        <f t="shared" si="33"/>
        <v>167.09</v>
      </c>
    </row>
    <row r="1073" spans="1:18">
      <c r="A1073" t="s">
        <v>5320</v>
      </c>
      <c r="B1073" t="s">
        <v>5321</v>
      </c>
      <c r="C1073" t="s">
        <v>5322</v>
      </c>
      <c r="D1073" t="s">
        <v>3237</v>
      </c>
      <c r="E1073" t="s">
        <v>3166</v>
      </c>
      <c r="F1073" t="s">
        <v>3220</v>
      </c>
      <c r="G1073" t="s">
        <v>1016</v>
      </c>
      <c r="H1073" s="28">
        <v>45409</v>
      </c>
      <c r="I1073">
        <v>1.74</v>
      </c>
      <c r="J1073">
        <v>24</v>
      </c>
      <c r="K1073" t="s">
        <v>3124</v>
      </c>
      <c r="L1073" t="s">
        <v>3187</v>
      </c>
      <c r="M1073" t="s">
        <v>3207</v>
      </c>
      <c r="O1073" t="s">
        <v>3123</v>
      </c>
      <c r="P1073">
        <f t="shared" si="32"/>
        <v>45409</v>
      </c>
      <c r="Q1073">
        <f>--(COUNTIF($A$2:A1073,A1073)=1)</f>
        <v>1</v>
      </c>
      <c r="R1073">
        <f t="shared" si="33"/>
        <v>1.74</v>
      </c>
    </row>
    <row r="1074" spans="1:18">
      <c r="A1074" t="s">
        <v>5323</v>
      </c>
      <c r="B1074" t="s">
        <v>1350</v>
      </c>
      <c r="C1074" t="s">
        <v>3098</v>
      </c>
      <c r="D1074" t="s">
        <v>3251</v>
      </c>
      <c r="E1074" t="s">
        <v>3166</v>
      </c>
      <c r="F1074" t="s">
        <v>3220</v>
      </c>
      <c r="G1074" t="s">
        <v>527</v>
      </c>
      <c r="H1074" s="28">
        <v>45372</v>
      </c>
      <c r="I1074">
        <v>28.36</v>
      </c>
      <c r="J1074">
        <v>24</v>
      </c>
      <c r="K1074" t="s">
        <v>3123</v>
      </c>
      <c r="L1074" t="s">
        <v>3098</v>
      </c>
      <c r="M1074" t="s">
        <v>3188</v>
      </c>
      <c r="N1074">
        <v>3.6</v>
      </c>
      <c r="O1074" t="s">
        <v>3213</v>
      </c>
      <c r="P1074">
        <f t="shared" si="32"/>
        <v>45371</v>
      </c>
      <c r="Q1074">
        <f>--(COUNTIF($A$2:A1074,A1074)=1)</f>
        <v>1</v>
      </c>
      <c r="R1074">
        <f t="shared" si="33"/>
        <v>28.36</v>
      </c>
    </row>
    <row r="1075" spans="1:18">
      <c r="A1075" t="s">
        <v>5324</v>
      </c>
      <c r="B1075" t="s">
        <v>972</v>
      </c>
      <c r="C1075" t="s">
        <v>3098</v>
      </c>
      <c r="D1075" t="s">
        <v>3251</v>
      </c>
      <c r="E1075" t="s">
        <v>3166</v>
      </c>
      <c r="F1075" t="s">
        <v>3180</v>
      </c>
      <c r="G1075" t="s">
        <v>3490</v>
      </c>
      <c r="H1075" s="28"/>
      <c r="J1075">
        <v>24</v>
      </c>
      <c r="K1075" t="s">
        <v>3098</v>
      </c>
      <c r="L1075" t="s">
        <v>3351</v>
      </c>
      <c r="M1075" t="s">
        <v>3188</v>
      </c>
      <c r="O1075" t="s">
        <v>3170</v>
      </c>
      <c r="P1075">
        <f t="shared" si="32"/>
        <v>45536</v>
      </c>
      <c r="Q1075">
        <f>--(COUNTIF($A$2:A1075,A1075)=1)</f>
        <v>1</v>
      </c>
      <c r="R1075" t="str">
        <f t="shared" si="33"/>
        <v/>
      </c>
    </row>
    <row r="1076" spans="1:18">
      <c r="A1076" t="s">
        <v>5325</v>
      </c>
      <c r="B1076" t="s">
        <v>1549</v>
      </c>
      <c r="C1076" t="s">
        <v>4242</v>
      </c>
      <c r="D1076" t="s">
        <v>3185</v>
      </c>
      <c r="E1076" t="s">
        <v>3194</v>
      </c>
      <c r="F1076" t="s">
        <v>3167</v>
      </c>
      <c r="G1076" t="s">
        <v>742</v>
      </c>
      <c r="H1076" s="28">
        <v>45038</v>
      </c>
      <c r="I1076">
        <v>126.36</v>
      </c>
      <c r="J1076">
        <v>72</v>
      </c>
      <c r="K1076" t="s">
        <v>3123</v>
      </c>
      <c r="L1076" t="s">
        <v>3231</v>
      </c>
      <c r="M1076" t="s">
        <v>3188</v>
      </c>
      <c r="N1076">
        <v>2.9</v>
      </c>
      <c r="O1076" t="s">
        <v>3260</v>
      </c>
      <c r="P1076">
        <f t="shared" si="32"/>
        <v>45033</v>
      </c>
      <c r="Q1076">
        <f>--(COUNTIF($A$2:A1076,A1076)=1)</f>
        <v>1</v>
      </c>
      <c r="R1076">
        <f t="shared" si="33"/>
        <v>126.36</v>
      </c>
    </row>
    <row r="1077" spans="1:18">
      <c r="A1077" t="s">
        <v>5326</v>
      </c>
      <c r="B1077" t="s">
        <v>1026</v>
      </c>
      <c r="C1077" t="s">
        <v>5327</v>
      </c>
      <c r="D1077" t="s">
        <v>3165</v>
      </c>
      <c r="E1077" t="s">
        <v>3166</v>
      </c>
      <c r="F1077" t="s">
        <v>3180</v>
      </c>
      <c r="G1077" t="s">
        <v>780</v>
      </c>
      <c r="H1077" s="28"/>
      <c r="J1077">
        <v>24</v>
      </c>
      <c r="K1077" t="s">
        <v>3098</v>
      </c>
      <c r="L1077" t="s">
        <v>3271</v>
      </c>
      <c r="M1077" t="s">
        <v>3177</v>
      </c>
      <c r="O1077" t="s">
        <v>3189</v>
      </c>
      <c r="P1077">
        <f t="shared" si="32"/>
        <v>45408</v>
      </c>
      <c r="Q1077">
        <f>--(COUNTIF($A$2:A1077,A1077)=1)</f>
        <v>1</v>
      </c>
      <c r="R1077" t="str">
        <f t="shared" si="33"/>
        <v/>
      </c>
    </row>
    <row r="1078" spans="1:18">
      <c r="A1078" t="s">
        <v>5328</v>
      </c>
      <c r="B1078" t="s">
        <v>3386</v>
      </c>
      <c r="C1078" t="s">
        <v>3098</v>
      </c>
      <c r="D1078" t="s">
        <v>3165</v>
      </c>
      <c r="E1078" t="s">
        <v>3194</v>
      </c>
      <c r="F1078" t="s">
        <v>3220</v>
      </c>
      <c r="G1078" t="s">
        <v>439</v>
      </c>
      <c r="H1078" s="28"/>
      <c r="J1078">
        <v>72</v>
      </c>
      <c r="K1078" t="s">
        <v>3098</v>
      </c>
      <c r="L1078" t="s">
        <v>3098</v>
      </c>
      <c r="M1078" t="s">
        <v>3169</v>
      </c>
      <c r="O1078" t="s">
        <v>3182</v>
      </c>
      <c r="P1078">
        <f t="shared" si="32"/>
        <v>44803</v>
      </c>
      <c r="Q1078">
        <f>--(COUNTIF($A$2:A1078,A1078)=1)</f>
        <v>1</v>
      </c>
      <c r="R1078" t="str">
        <f t="shared" si="33"/>
        <v/>
      </c>
    </row>
    <row r="1079" spans="1:18">
      <c r="A1079" t="s">
        <v>5329</v>
      </c>
      <c r="B1079" t="s">
        <v>5330</v>
      </c>
      <c r="C1079" t="s">
        <v>5331</v>
      </c>
      <c r="D1079" t="s">
        <v>3174</v>
      </c>
      <c r="E1079" t="s">
        <v>3166</v>
      </c>
      <c r="F1079" t="s">
        <v>3167</v>
      </c>
      <c r="G1079" t="s">
        <v>1833</v>
      </c>
      <c r="H1079" s="28">
        <v>44611</v>
      </c>
      <c r="I1079">
        <v>0.52</v>
      </c>
      <c r="J1079">
        <v>24</v>
      </c>
      <c r="K1079" t="s">
        <v>3124</v>
      </c>
      <c r="L1079" t="s">
        <v>3398</v>
      </c>
      <c r="M1079" t="s">
        <v>3202</v>
      </c>
      <c r="N1079">
        <v>3.9</v>
      </c>
      <c r="O1079" t="s">
        <v>3260</v>
      </c>
      <c r="P1079">
        <f t="shared" si="32"/>
        <v>44611</v>
      </c>
      <c r="Q1079">
        <f>--(COUNTIF($A$2:A1079,A1079)=1)</f>
        <v>1</v>
      </c>
      <c r="R1079">
        <f t="shared" si="33"/>
        <v>0.52</v>
      </c>
    </row>
    <row r="1080" spans="1:18">
      <c r="A1080" t="s">
        <v>5332</v>
      </c>
      <c r="B1080" t="s">
        <v>4215</v>
      </c>
      <c r="C1080" t="s">
        <v>3098</v>
      </c>
      <c r="D1080" t="s">
        <v>3227</v>
      </c>
      <c r="E1080" t="s">
        <v>3166</v>
      </c>
      <c r="F1080" t="s">
        <v>3167</v>
      </c>
      <c r="G1080" t="s">
        <v>3578</v>
      </c>
      <c r="H1080" s="28">
        <v>45175</v>
      </c>
      <c r="I1080">
        <v>1.71</v>
      </c>
      <c r="J1080">
        <v>24</v>
      </c>
      <c r="K1080" t="s">
        <v>3124</v>
      </c>
      <c r="L1080" t="s">
        <v>3216</v>
      </c>
      <c r="M1080" t="s">
        <v>3169</v>
      </c>
      <c r="N1080">
        <v>4.7</v>
      </c>
      <c r="O1080" t="s">
        <v>3182</v>
      </c>
      <c r="P1080">
        <f t="shared" si="32"/>
        <v>45175</v>
      </c>
      <c r="Q1080">
        <f>--(COUNTIF($A$2:A1080,A1080)=1)</f>
        <v>1</v>
      </c>
      <c r="R1080">
        <f t="shared" si="33"/>
        <v>1.71</v>
      </c>
    </row>
    <row r="1081" spans="1:18">
      <c r="A1081" t="s">
        <v>5333</v>
      </c>
      <c r="B1081" t="s">
        <v>2075</v>
      </c>
      <c r="C1081" t="s">
        <v>3098</v>
      </c>
      <c r="D1081" t="s">
        <v>3200</v>
      </c>
      <c r="E1081" t="s">
        <v>3194</v>
      </c>
      <c r="F1081" t="s">
        <v>3180</v>
      </c>
      <c r="G1081" t="s">
        <v>703</v>
      </c>
      <c r="H1081" s="28"/>
      <c r="J1081">
        <v>72</v>
      </c>
      <c r="K1081" t="s">
        <v>3098</v>
      </c>
      <c r="L1081" t="s">
        <v>3212</v>
      </c>
      <c r="M1081" t="s">
        <v>3177</v>
      </c>
      <c r="O1081" t="s">
        <v>3170</v>
      </c>
      <c r="P1081">
        <f t="shared" si="32"/>
        <v>44815</v>
      </c>
      <c r="Q1081">
        <f>--(COUNTIF($A$2:A1081,A1081)=1)</f>
        <v>1</v>
      </c>
      <c r="R1081" t="str">
        <f t="shared" si="33"/>
        <v/>
      </c>
    </row>
    <row r="1082" spans="1:18">
      <c r="A1082" t="s">
        <v>5334</v>
      </c>
      <c r="B1082" t="s">
        <v>4296</v>
      </c>
      <c r="C1082" t="s">
        <v>3098</v>
      </c>
      <c r="D1082" t="s">
        <v>3251</v>
      </c>
      <c r="E1082" t="s">
        <v>3166</v>
      </c>
      <c r="F1082" t="s">
        <v>3220</v>
      </c>
      <c r="G1082" t="s">
        <v>931</v>
      </c>
      <c r="H1082" s="28">
        <v>45065</v>
      </c>
      <c r="I1082">
        <v>83.67</v>
      </c>
      <c r="J1082">
        <v>24</v>
      </c>
      <c r="K1082" t="s">
        <v>3123</v>
      </c>
      <c r="L1082" t="s">
        <v>3206</v>
      </c>
      <c r="M1082" t="s">
        <v>3169</v>
      </c>
      <c r="N1082">
        <v>2.1</v>
      </c>
      <c r="O1082" t="s">
        <v>3123</v>
      </c>
      <c r="P1082">
        <f t="shared" si="32"/>
        <v>45062</v>
      </c>
      <c r="Q1082">
        <f>--(COUNTIF($A$2:A1082,A1082)=1)</f>
        <v>1</v>
      </c>
      <c r="R1082">
        <f t="shared" si="33"/>
        <v>83.67</v>
      </c>
    </row>
    <row r="1083" spans="1:18">
      <c r="A1083" t="s">
        <v>5335</v>
      </c>
      <c r="B1083" t="s">
        <v>879</v>
      </c>
      <c r="C1083" t="s">
        <v>3098</v>
      </c>
      <c r="D1083" t="s">
        <v>3227</v>
      </c>
      <c r="E1083" t="s">
        <v>3280</v>
      </c>
      <c r="F1083" t="s">
        <v>3167</v>
      </c>
      <c r="G1083" t="s">
        <v>266</v>
      </c>
      <c r="H1083" s="28">
        <v>45136</v>
      </c>
      <c r="I1083">
        <v>4.3</v>
      </c>
      <c r="J1083">
        <v>4</v>
      </c>
      <c r="K1083" t="s">
        <v>3123</v>
      </c>
      <c r="L1083" t="s">
        <v>3176</v>
      </c>
      <c r="M1083" t="s">
        <v>3188</v>
      </c>
      <c r="N1083">
        <v>4.9000000000000004</v>
      </c>
      <c r="O1083" t="s">
        <v>3213</v>
      </c>
      <c r="P1083">
        <f t="shared" si="32"/>
        <v>45136</v>
      </c>
      <c r="Q1083">
        <f>--(COUNTIF($A$2:A1083,A1083)=1)</f>
        <v>1</v>
      </c>
      <c r="R1083">
        <f t="shared" si="33"/>
        <v>4.3</v>
      </c>
    </row>
    <row r="1084" spans="1:18">
      <c r="A1084" t="s">
        <v>5336</v>
      </c>
      <c r="B1084" t="s">
        <v>5337</v>
      </c>
      <c r="C1084" t="s">
        <v>5338</v>
      </c>
      <c r="D1084" t="s">
        <v>3174</v>
      </c>
      <c r="E1084" t="s">
        <v>3175</v>
      </c>
      <c r="F1084" t="s">
        <v>3167</v>
      </c>
      <c r="G1084" t="s">
        <v>2204</v>
      </c>
      <c r="H1084" s="28">
        <v>45564</v>
      </c>
      <c r="I1084">
        <v>8.17</v>
      </c>
      <c r="J1084">
        <v>8</v>
      </c>
      <c r="K1084" t="s">
        <v>3123</v>
      </c>
      <c r="L1084" t="s">
        <v>3209</v>
      </c>
      <c r="M1084" t="s">
        <v>3207</v>
      </c>
      <c r="N1084">
        <v>2.2000000000000002</v>
      </c>
      <c r="O1084" t="s">
        <v>3124</v>
      </c>
      <c r="P1084">
        <f t="shared" si="32"/>
        <v>45564</v>
      </c>
      <c r="Q1084">
        <f>--(COUNTIF($A$2:A1084,A1084)=1)</f>
        <v>1</v>
      </c>
      <c r="R1084">
        <f t="shared" si="33"/>
        <v>8.17</v>
      </c>
    </row>
    <row r="1085" spans="1:18">
      <c r="A1085" t="s">
        <v>5339</v>
      </c>
      <c r="B1085" t="s">
        <v>5340</v>
      </c>
      <c r="C1085" t="s">
        <v>3098</v>
      </c>
      <c r="D1085" t="s">
        <v>3237</v>
      </c>
      <c r="E1085" t="s">
        <v>3194</v>
      </c>
      <c r="F1085" t="s">
        <v>3180</v>
      </c>
      <c r="G1085" t="s">
        <v>5341</v>
      </c>
      <c r="H1085" s="28"/>
      <c r="J1085">
        <v>72</v>
      </c>
      <c r="K1085" t="s">
        <v>3098</v>
      </c>
      <c r="L1085" t="s">
        <v>3212</v>
      </c>
      <c r="M1085" t="s">
        <v>3207</v>
      </c>
      <c r="O1085" t="s">
        <v>3123</v>
      </c>
      <c r="P1085">
        <f t="shared" si="32"/>
        <v>44637</v>
      </c>
      <c r="Q1085">
        <f>--(COUNTIF($A$2:A1085,A1085)=1)</f>
        <v>1</v>
      </c>
      <c r="R1085" t="str">
        <f t="shared" si="33"/>
        <v/>
      </c>
    </row>
    <row r="1086" spans="1:18">
      <c r="A1086" t="s">
        <v>5342</v>
      </c>
      <c r="B1086" t="s">
        <v>415</v>
      </c>
      <c r="C1086" t="s">
        <v>3098</v>
      </c>
      <c r="D1086" t="s">
        <v>3165</v>
      </c>
      <c r="E1086" t="s">
        <v>3175</v>
      </c>
      <c r="F1086" t="s">
        <v>3167</v>
      </c>
      <c r="G1086" t="s">
        <v>5343</v>
      </c>
      <c r="H1086" s="28">
        <v>45195</v>
      </c>
      <c r="I1086">
        <v>10.31</v>
      </c>
      <c r="J1086">
        <v>8</v>
      </c>
      <c r="K1086" t="s">
        <v>3123</v>
      </c>
      <c r="L1086" t="s">
        <v>3192</v>
      </c>
      <c r="M1086" t="s">
        <v>3177</v>
      </c>
      <c r="N1086">
        <v>5</v>
      </c>
      <c r="O1086" t="s">
        <v>3213</v>
      </c>
      <c r="P1086">
        <f t="shared" si="32"/>
        <v>45195</v>
      </c>
      <c r="Q1086">
        <f>--(COUNTIF($A$2:A1086,A1086)=1)</f>
        <v>1</v>
      </c>
      <c r="R1086">
        <f t="shared" si="33"/>
        <v>10.31</v>
      </c>
    </row>
    <row r="1087" spans="1:18">
      <c r="A1087" t="s">
        <v>5344</v>
      </c>
      <c r="B1087" t="s">
        <v>3418</v>
      </c>
      <c r="C1087" t="s">
        <v>3098</v>
      </c>
      <c r="D1087" t="s">
        <v>3174</v>
      </c>
      <c r="E1087" t="s">
        <v>3194</v>
      </c>
      <c r="F1087" t="s">
        <v>3228</v>
      </c>
      <c r="G1087" t="s">
        <v>738</v>
      </c>
      <c r="H1087" s="28"/>
      <c r="J1087">
        <v>72</v>
      </c>
      <c r="K1087" t="s">
        <v>3098</v>
      </c>
      <c r="L1087" t="s">
        <v>3254</v>
      </c>
      <c r="M1087" t="s">
        <v>3207</v>
      </c>
      <c r="O1087" t="s">
        <v>3123</v>
      </c>
      <c r="P1087">
        <f t="shared" si="32"/>
        <v>45305</v>
      </c>
      <c r="Q1087">
        <f>--(COUNTIF($A$2:A1087,A1087)=1)</f>
        <v>1</v>
      </c>
      <c r="R1087" t="str">
        <f t="shared" si="33"/>
        <v/>
      </c>
    </row>
    <row r="1088" spans="1:18">
      <c r="A1088" t="s">
        <v>5345</v>
      </c>
      <c r="B1088" t="s">
        <v>514</v>
      </c>
      <c r="C1088" t="s">
        <v>3098</v>
      </c>
      <c r="D1088" t="s">
        <v>3174</v>
      </c>
      <c r="E1088" t="s">
        <v>3166</v>
      </c>
      <c r="F1088" t="s">
        <v>3167</v>
      </c>
      <c r="G1088" t="s">
        <v>5194</v>
      </c>
      <c r="H1088" s="28">
        <v>44866</v>
      </c>
      <c r="I1088">
        <v>40.47</v>
      </c>
      <c r="J1088">
        <v>24</v>
      </c>
      <c r="K1088" t="s">
        <v>3123</v>
      </c>
      <c r="L1088" t="s">
        <v>3176</v>
      </c>
      <c r="M1088" t="s">
        <v>3177</v>
      </c>
      <c r="N1088">
        <v>1.5</v>
      </c>
      <c r="O1088" t="s">
        <v>3178</v>
      </c>
      <c r="P1088">
        <f t="shared" si="32"/>
        <v>44865</v>
      </c>
      <c r="Q1088">
        <f>--(COUNTIF($A$2:A1088,A1088)=1)</f>
        <v>1</v>
      </c>
      <c r="R1088">
        <f t="shared" si="33"/>
        <v>40.47</v>
      </c>
    </row>
    <row r="1089" spans="1:18">
      <c r="A1089" t="s">
        <v>5346</v>
      </c>
      <c r="B1089" t="s">
        <v>4526</v>
      </c>
      <c r="C1089" t="s">
        <v>3098</v>
      </c>
      <c r="D1089" t="s">
        <v>3251</v>
      </c>
      <c r="E1089" t="s">
        <v>3166</v>
      </c>
      <c r="F1089" t="s">
        <v>3180</v>
      </c>
      <c r="G1089" t="s">
        <v>2685</v>
      </c>
      <c r="H1089" s="28"/>
      <c r="J1089">
        <v>24</v>
      </c>
      <c r="K1089" t="s">
        <v>3098</v>
      </c>
      <c r="L1089" t="s">
        <v>3198</v>
      </c>
      <c r="M1089" t="s">
        <v>3177</v>
      </c>
      <c r="O1089" t="s">
        <v>3170</v>
      </c>
      <c r="P1089">
        <f t="shared" si="32"/>
        <v>44732</v>
      </c>
      <c r="Q1089">
        <f>--(COUNTIF($A$2:A1089,A1089)=1)</f>
        <v>1</v>
      </c>
      <c r="R1089" t="str">
        <f t="shared" si="33"/>
        <v/>
      </c>
    </row>
    <row r="1090" spans="1:18">
      <c r="A1090" t="s">
        <v>5347</v>
      </c>
      <c r="B1090" t="s">
        <v>547</v>
      </c>
      <c r="C1090" t="s">
        <v>3098</v>
      </c>
      <c r="D1090" t="s">
        <v>3227</v>
      </c>
      <c r="E1090" t="s">
        <v>3166</v>
      </c>
      <c r="F1090" t="s">
        <v>3167</v>
      </c>
      <c r="G1090" t="s">
        <v>1229</v>
      </c>
      <c r="H1090" s="28">
        <v>45095</v>
      </c>
      <c r="I1090">
        <v>70.05</v>
      </c>
      <c r="J1090">
        <v>24</v>
      </c>
      <c r="K1090" t="s">
        <v>3123</v>
      </c>
      <c r="L1090" t="s">
        <v>3098</v>
      </c>
      <c r="M1090" t="s">
        <v>3188</v>
      </c>
      <c r="N1090">
        <v>3.3</v>
      </c>
      <c r="O1090" t="s">
        <v>3260</v>
      </c>
      <c r="P1090">
        <f t="shared" ref="P1090:P1153" si="34">IFERROR(DATEVALUE(G1090),IFERROR(DATE(RIGHT(G1090,4),MID(G1090,4,2),LEFT(G1090,2)),""))</f>
        <v>45093</v>
      </c>
      <c r="Q1090">
        <f>--(COUNTIF($A$2:A1090,A1090)=1)</f>
        <v>1</v>
      </c>
      <c r="R1090">
        <f t="shared" ref="R1090:R1153" si="35">IF(AND(Q1090=1,I1090&lt;&gt;"",ISNUMBER(I1090),I1090&gt;=0),I1090,"")</f>
        <v>70.05</v>
      </c>
    </row>
    <row r="1091" spans="1:18">
      <c r="A1091" t="s">
        <v>5348</v>
      </c>
      <c r="B1091" t="s">
        <v>1298</v>
      </c>
      <c r="C1091" t="s">
        <v>5349</v>
      </c>
      <c r="D1091" t="s">
        <v>3227</v>
      </c>
      <c r="E1091" t="s">
        <v>3194</v>
      </c>
      <c r="F1091" t="s">
        <v>3180</v>
      </c>
      <c r="G1091" t="s">
        <v>504</v>
      </c>
      <c r="H1091" s="28"/>
      <c r="J1091">
        <v>72</v>
      </c>
      <c r="K1091" t="s">
        <v>3098</v>
      </c>
      <c r="L1091" t="s">
        <v>3198</v>
      </c>
      <c r="M1091" t="s">
        <v>3188</v>
      </c>
      <c r="O1091" t="s">
        <v>3189</v>
      </c>
      <c r="P1091">
        <f t="shared" si="34"/>
        <v>45465</v>
      </c>
      <c r="Q1091">
        <f>--(COUNTIF($A$2:A1091,A1091)=1)</f>
        <v>1</v>
      </c>
      <c r="R1091" t="str">
        <f t="shared" si="35"/>
        <v/>
      </c>
    </row>
    <row r="1092" spans="1:18">
      <c r="A1092" t="s">
        <v>5350</v>
      </c>
      <c r="B1092" t="s">
        <v>374</v>
      </c>
      <c r="C1092" t="s">
        <v>5351</v>
      </c>
      <c r="D1092" t="s">
        <v>3251</v>
      </c>
      <c r="E1092" t="s">
        <v>3175</v>
      </c>
      <c r="F1092" t="s">
        <v>3167</v>
      </c>
      <c r="G1092" t="s">
        <v>773</v>
      </c>
      <c r="H1092" s="28">
        <v>45186</v>
      </c>
      <c r="I1092">
        <v>25.29</v>
      </c>
      <c r="J1092">
        <v>8</v>
      </c>
      <c r="K1092" t="s">
        <v>3123</v>
      </c>
      <c r="L1092" t="s">
        <v>3302</v>
      </c>
      <c r="M1092" t="s">
        <v>3169</v>
      </c>
      <c r="O1092" t="s">
        <v>3170</v>
      </c>
      <c r="P1092">
        <f t="shared" si="34"/>
        <v>45185</v>
      </c>
      <c r="Q1092">
        <f>--(COUNTIF($A$2:A1092,A1092)=1)</f>
        <v>1</v>
      </c>
      <c r="R1092">
        <f t="shared" si="35"/>
        <v>25.29</v>
      </c>
    </row>
    <row r="1093" spans="1:18">
      <c r="A1093" t="s">
        <v>5352</v>
      </c>
      <c r="B1093" t="s">
        <v>4854</v>
      </c>
      <c r="C1093" t="s">
        <v>5353</v>
      </c>
      <c r="D1093" t="s">
        <v>3200</v>
      </c>
      <c r="E1093" t="s">
        <v>3166</v>
      </c>
      <c r="F1093" t="s">
        <v>3228</v>
      </c>
      <c r="G1093" t="s">
        <v>368</v>
      </c>
      <c r="H1093" s="28"/>
      <c r="J1093">
        <v>24</v>
      </c>
      <c r="K1093" t="s">
        <v>3098</v>
      </c>
      <c r="L1093" t="s">
        <v>3168</v>
      </c>
      <c r="M1093" t="s">
        <v>3177</v>
      </c>
      <c r="O1093" t="s">
        <v>3170</v>
      </c>
      <c r="P1093">
        <f t="shared" si="34"/>
        <v>45485</v>
      </c>
      <c r="Q1093">
        <f>--(COUNTIF($A$2:A1093,A1093)=1)</f>
        <v>1</v>
      </c>
      <c r="R1093" t="str">
        <f t="shared" si="35"/>
        <v/>
      </c>
    </row>
    <row r="1094" spans="1:18">
      <c r="A1094" t="s">
        <v>5354</v>
      </c>
      <c r="B1094" t="s">
        <v>5355</v>
      </c>
      <c r="C1094" t="s">
        <v>3098</v>
      </c>
      <c r="D1094" t="s">
        <v>3251</v>
      </c>
      <c r="E1094" t="s">
        <v>3166</v>
      </c>
      <c r="F1094" t="s">
        <v>3167</v>
      </c>
      <c r="G1094" t="s">
        <v>2508</v>
      </c>
      <c r="H1094" s="28">
        <v>44932</v>
      </c>
      <c r="I1094">
        <v>63.14</v>
      </c>
      <c r="J1094">
        <v>24</v>
      </c>
      <c r="K1094" t="s">
        <v>3123</v>
      </c>
      <c r="L1094" t="s">
        <v>3302</v>
      </c>
      <c r="M1094" t="s">
        <v>3169</v>
      </c>
      <c r="N1094">
        <v>1.1000000000000001</v>
      </c>
      <c r="O1094" t="s">
        <v>3189</v>
      </c>
      <c r="P1094">
        <f t="shared" si="34"/>
        <v>44930</v>
      </c>
      <c r="Q1094">
        <f>--(COUNTIF($A$2:A1094,A1094)=1)</f>
        <v>1</v>
      </c>
      <c r="R1094">
        <f t="shared" si="35"/>
        <v>63.14</v>
      </c>
    </row>
    <row r="1095" spans="1:18">
      <c r="A1095" t="s">
        <v>5356</v>
      </c>
      <c r="B1095" t="s">
        <v>5357</v>
      </c>
      <c r="C1095" t="s">
        <v>3098</v>
      </c>
      <c r="D1095" t="s">
        <v>3174</v>
      </c>
      <c r="E1095" t="s">
        <v>3166</v>
      </c>
      <c r="F1095" t="s">
        <v>3167</v>
      </c>
      <c r="G1095" t="s">
        <v>598</v>
      </c>
      <c r="H1095" s="28">
        <v>45107</v>
      </c>
      <c r="I1095">
        <v>33.76</v>
      </c>
      <c r="J1095">
        <v>24</v>
      </c>
      <c r="K1095" t="s">
        <v>3123</v>
      </c>
      <c r="L1095" t="s">
        <v>3098</v>
      </c>
      <c r="M1095" t="s">
        <v>3207</v>
      </c>
      <c r="O1095" t="s">
        <v>3124</v>
      </c>
      <c r="P1095">
        <f t="shared" si="34"/>
        <v>45106</v>
      </c>
      <c r="Q1095">
        <f>--(COUNTIF($A$2:A1095,A1095)=1)</f>
        <v>1</v>
      </c>
      <c r="R1095">
        <f t="shared" si="35"/>
        <v>33.76</v>
      </c>
    </row>
    <row r="1096" spans="1:18">
      <c r="A1096" t="s">
        <v>5358</v>
      </c>
      <c r="B1096" t="s">
        <v>1494</v>
      </c>
      <c r="C1096" t="s">
        <v>3098</v>
      </c>
      <c r="D1096" t="s">
        <v>3227</v>
      </c>
      <c r="E1096" t="s">
        <v>3194</v>
      </c>
      <c r="F1096" t="s">
        <v>3167</v>
      </c>
      <c r="G1096" t="s">
        <v>5359</v>
      </c>
      <c r="H1096" s="28">
        <v>45128</v>
      </c>
      <c r="I1096">
        <v>158.88</v>
      </c>
      <c r="J1096">
        <v>72</v>
      </c>
      <c r="K1096" t="s">
        <v>3123</v>
      </c>
      <c r="L1096" t="s">
        <v>3187</v>
      </c>
      <c r="M1096" t="s">
        <v>3169</v>
      </c>
      <c r="N1096">
        <v>2.2000000000000002</v>
      </c>
      <c r="O1096" t="s">
        <v>3123</v>
      </c>
      <c r="P1096">
        <f t="shared" si="34"/>
        <v>45122</v>
      </c>
      <c r="Q1096">
        <f>--(COUNTIF($A$2:A1096,A1096)=1)</f>
        <v>1</v>
      </c>
      <c r="R1096">
        <f t="shared" si="35"/>
        <v>158.88</v>
      </c>
    </row>
    <row r="1097" spans="1:18">
      <c r="A1097" t="s">
        <v>5360</v>
      </c>
      <c r="B1097" t="s">
        <v>3211</v>
      </c>
      <c r="C1097" t="s">
        <v>3098</v>
      </c>
      <c r="D1097" t="s">
        <v>3165</v>
      </c>
      <c r="E1097" t="s">
        <v>3175</v>
      </c>
      <c r="F1097" t="s">
        <v>3167</v>
      </c>
      <c r="G1097" t="s">
        <v>1076</v>
      </c>
      <c r="H1097" s="28">
        <v>45153</v>
      </c>
      <c r="I1097">
        <v>21.29</v>
      </c>
      <c r="J1097">
        <v>8</v>
      </c>
      <c r="K1097" t="s">
        <v>3123</v>
      </c>
      <c r="L1097" t="s">
        <v>3307</v>
      </c>
      <c r="M1097" t="s">
        <v>3177</v>
      </c>
      <c r="N1097">
        <v>2.7</v>
      </c>
      <c r="O1097" t="s">
        <v>3178</v>
      </c>
      <c r="P1097">
        <f t="shared" si="34"/>
        <v>45153</v>
      </c>
      <c r="Q1097">
        <f>--(COUNTIF($A$2:A1097,A1097)=1)</f>
        <v>1</v>
      </c>
      <c r="R1097">
        <f t="shared" si="35"/>
        <v>21.29</v>
      </c>
    </row>
    <row r="1098" spans="1:18">
      <c r="A1098" t="s">
        <v>5361</v>
      </c>
      <c r="B1098" t="s">
        <v>2640</v>
      </c>
      <c r="C1098" t="s">
        <v>5362</v>
      </c>
      <c r="D1098" t="s">
        <v>3237</v>
      </c>
      <c r="E1098" t="s">
        <v>3175</v>
      </c>
      <c r="F1098" t="s">
        <v>3180</v>
      </c>
      <c r="G1098" t="s">
        <v>1429</v>
      </c>
      <c r="H1098" s="28"/>
      <c r="J1098">
        <v>8</v>
      </c>
      <c r="K1098" t="s">
        <v>3098</v>
      </c>
      <c r="L1098" t="s">
        <v>3231</v>
      </c>
      <c r="M1098" t="s">
        <v>3207</v>
      </c>
      <c r="O1098" t="s">
        <v>3260</v>
      </c>
      <c r="P1098">
        <f t="shared" si="34"/>
        <v>44970</v>
      </c>
      <c r="Q1098">
        <f>--(COUNTIF($A$2:A1098,A1098)=1)</f>
        <v>1</v>
      </c>
      <c r="R1098" t="str">
        <f t="shared" si="35"/>
        <v/>
      </c>
    </row>
    <row r="1099" spans="1:18">
      <c r="A1099" t="s">
        <v>5363</v>
      </c>
      <c r="B1099" t="s">
        <v>449</v>
      </c>
      <c r="C1099" t="s">
        <v>4858</v>
      </c>
      <c r="D1099" t="s">
        <v>3227</v>
      </c>
      <c r="E1099" t="s">
        <v>3194</v>
      </c>
      <c r="F1099" t="s">
        <v>3220</v>
      </c>
      <c r="G1099" t="s">
        <v>2277</v>
      </c>
      <c r="H1099" s="28">
        <v>44705</v>
      </c>
      <c r="I1099">
        <v>37.14</v>
      </c>
      <c r="J1099">
        <v>72</v>
      </c>
      <c r="K1099" t="s">
        <v>3124</v>
      </c>
      <c r="L1099" t="s">
        <v>3354</v>
      </c>
      <c r="M1099" t="s">
        <v>3202</v>
      </c>
      <c r="N1099">
        <v>1.9</v>
      </c>
      <c r="O1099" t="s">
        <v>3182</v>
      </c>
      <c r="P1099">
        <f t="shared" si="34"/>
        <v>44704</v>
      </c>
      <c r="Q1099">
        <f>--(COUNTIF($A$2:A1099,A1099)=1)</f>
        <v>1</v>
      </c>
      <c r="R1099">
        <f t="shared" si="35"/>
        <v>37.14</v>
      </c>
    </row>
    <row r="1100" spans="1:18">
      <c r="A1100" t="s">
        <v>5364</v>
      </c>
      <c r="B1100" t="s">
        <v>5365</v>
      </c>
      <c r="C1100" t="s">
        <v>3098</v>
      </c>
      <c r="D1100" t="s">
        <v>3185</v>
      </c>
      <c r="E1100" t="s">
        <v>3166</v>
      </c>
      <c r="F1100" t="s">
        <v>3167</v>
      </c>
      <c r="G1100" t="s">
        <v>4101</v>
      </c>
      <c r="H1100" s="28">
        <v>45617</v>
      </c>
      <c r="I1100">
        <v>59.18</v>
      </c>
      <c r="J1100">
        <v>24</v>
      </c>
      <c r="K1100" t="s">
        <v>3123</v>
      </c>
      <c r="L1100" t="s">
        <v>3244</v>
      </c>
      <c r="M1100" t="s">
        <v>3169</v>
      </c>
      <c r="O1100" t="s">
        <v>3260</v>
      </c>
      <c r="P1100">
        <f t="shared" si="34"/>
        <v>45615</v>
      </c>
      <c r="Q1100">
        <f>--(COUNTIF($A$2:A1100,A1100)=1)</f>
        <v>1</v>
      </c>
      <c r="R1100">
        <f t="shared" si="35"/>
        <v>59.18</v>
      </c>
    </row>
    <row r="1101" spans="1:18">
      <c r="A1101" t="s">
        <v>5366</v>
      </c>
      <c r="B1101" t="s">
        <v>5367</v>
      </c>
      <c r="C1101" t="s">
        <v>5368</v>
      </c>
      <c r="D1101" t="s">
        <v>3227</v>
      </c>
      <c r="E1101" t="s">
        <v>3166</v>
      </c>
      <c r="F1101" t="s">
        <v>3167</v>
      </c>
      <c r="G1101" t="s">
        <v>4567</v>
      </c>
      <c r="H1101" s="28">
        <v>45671</v>
      </c>
      <c r="I1101">
        <v>61.55</v>
      </c>
      <c r="J1101">
        <v>24</v>
      </c>
      <c r="K1101" t="s">
        <v>3123</v>
      </c>
      <c r="L1101" t="s">
        <v>3307</v>
      </c>
      <c r="M1101" t="s">
        <v>3188</v>
      </c>
      <c r="O1101" t="s">
        <v>3170</v>
      </c>
      <c r="P1101">
        <f t="shared" si="34"/>
        <v>45669</v>
      </c>
      <c r="Q1101">
        <f>--(COUNTIF($A$2:A1101,A1101)=1)</f>
        <v>1</v>
      </c>
      <c r="R1101">
        <f t="shared" si="35"/>
        <v>61.55</v>
      </c>
    </row>
    <row r="1102" spans="1:18">
      <c r="A1102" t="s">
        <v>5369</v>
      </c>
      <c r="B1102" t="s">
        <v>5330</v>
      </c>
      <c r="C1102" t="s">
        <v>3098</v>
      </c>
      <c r="D1102" t="s">
        <v>3251</v>
      </c>
      <c r="E1102" t="s">
        <v>3175</v>
      </c>
      <c r="F1102" t="s">
        <v>3167</v>
      </c>
      <c r="G1102" t="s">
        <v>5370</v>
      </c>
      <c r="H1102" s="28">
        <v>45654</v>
      </c>
      <c r="I1102">
        <v>7.57</v>
      </c>
      <c r="J1102">
        <v>8</v>
      </c>
      <c r="K1102" t="s">
        <v>3124</v>
      </c>
      <c r="L1102" t="s">
        <v>3229</v>
      </c>
      <c r="M1102" t="s">
        <v>3202</v>
      </c>
      <c r="O1102" t="s">
        <v>3213</v>
      </c>
      <c r="P1102">
        <f t="shared" si="34"/>
        <v>45654</v>
      </c>
      <c r="Q1102">
        <f>--(COUNTIF($A$2:A1102,A1102)=1)</f>
        <v>1</v>
      </c>
      <c r="R1102">
        <f t="shared" si="35"/>
        <v>7.57</v>
      </c>
    </row>
    <row r="1103" spans="1:18">
      <c r="A1103" t="s">
        <v>5371</v>
      </c>
      <c r="B1103" t="s">
        <v>289</v>
      </c>
      <c r="C1103" t="s">
        <v>5372</v>
      </c>
      <c r="D1103" t="s">
        <v>3251</v>
      </c>
      <c r="E1103" t="s">
        <v>3175</v>
      </c>
      <c r="F1103" t="s">
        <v>3220</v>
      </c>
      <c r="G1103" t="s">
        <v>5194</v>
      </c>
      <c r="H1103" s="28"/>
      <c r="J1103">
        <v>8</v>
      </c>
      <c r="K1103" t="s">
        <v>3098</v>
      </c>
      <c r="L1103" t="s">
        <v>3209</v>
      </c>
      <c r="M1103" t="s">
        <v>3207</v>
      </c>
      <c r="O1103" t="s">
        <v>3170</v>
      </c>
      <c r="P1103">
        <f t="shared" si="34"/>
        <v>44865</v>
      </c>
      <c r="Q1103">
        <f>--(COUNTIF($A$2:A1103,A1103)=1)</f>
        <v>1</v>
      </c>
      <c r="R1103" t="str">
        <f t="shared" si="35"/>
        <v/>
      </c>
    </row>
    <row r="1104" spans="1:18">
      <c r="A1104" t="s">
        <v>5373</v>
      </c>
      <c r="B1104" t="s">
        <v>5374</v>
      </c>
      <c r="C1104" t="s">
        <v>3098</v>
      </c>
      <c r="D1104" t="s">
        <v>3165</v>
      </c>
      <c r="E1104" t="s">
        <v>3166</v>
      </c>
      <c r="F1104" t="s">
        <v>3167</v>
      </c>
      <c r="G1104" t="s">
        <v>4173</v>
      </c>
      <c r="H1104" s="28">
        <v>45282</v>
      </c>
      <c r="I1104">
        <v>36.26</v>
      </c>
      <c r="J1104">
        <v>24</v>
      </c>
      <c r="K1104" t="s">
        <v>3123</v>
      </c>
      <c r="L1104" t="s">
        <v>3198</v>
      </c>
      <c r="M1104" t="s">
        <v>3169</v>
      </c>
      <c r="O1104" t="s">
        <v>3170</v>
      </c>
      <c r="P1104">
        <f t="shared" si="34"/>
        <v>45281</v>
      </c>
      <c r="Q1104">
        <f>--(COUNTIF($A$2:A1104,A1104)=1)</f>
        <v>1</v>
      </c>
      <c r="R1104">
        <f t="shared" si="35"/>
        <v>36.26</v>
      </c>
    </row>
    <row r="1105" spans="1:18">
      <c r="A1105" t="s">
        <v>5375</v>
      </c>
      <c r="B1105" t="s">
        <v>2075</v>
      </c>
      <c r="C1105" t="s">
        <v>3098</v>
      </c>
      <c r="D1105" t="s">
        <v>3237</v>
      </c>
      <c r="E1105" t="s">
        <v>3166</v>
      </c>
      <c r="F1105" t="s">
        <v>3180</v>
      </c>
      <c r="G1105" t="s">
        <v>92</v>
      </c>
      <c r="H1105" s="28"/>
      <c r="J1105">
        <v>24</v>
      </c>
      <c r="K1105" t="s">
        <v>3098</v>
      </c>
      <c r="L1105" t="s">
        <v>3218</v>
      </c>
      <c r="M1105" t="s">
        <v>3207</v>
      </c>
      <c r="O1105" t="s">
        <v>3178</v>
      </c>
      <c r="P1105">
        <f t="shared" si="34"/>
        <v>45356</v>
      </c>
      <c r="Q1105">
        <f>--(COUNTIF($A$2:A1105,A1105)=1)</f>
        <v>1</v>
      </c>
      <c r="R1105" t="str">
        <f t="shared" si="35"/>
        <v/>
      </c>
    </row>
    <row r="1106" spans="1:18">
      <c r="A1106" t="s">
        <v>5376</v>
      </c>
      <c r="B1106" t="s">
        <v>4036</v>
      </c>
      <c r="C1106" t="s">
        <v>3098</v>
      </c>
      <c r="D1106" t="s">
        <v>3237</v>
      </c>
      <c r="E1106" t="s">
        <v>3175</v>
      </c>
      <c r="F1106" t="s">
        <v>3167</v>
      </c>
      <c r="G1106" t="s">
        <v>5377</v>
      </c>
      <c r="H1106" s="28">
        <v>45202</v>
      </c>
      <c r="I1106">
        <v>16.170000000000002</v>
      </c>
      <c r="J1106">
        <v>8</v>
      </c>
      <c r="K1106" t="s">
        <v>3123</v>
      </c>
      <c r="L1106" t="s">
        <v>3221</v>
      </c>
      <c r="M1106" t="s">
        <v>3169</v>
      </c>
      <c r="O1106" t="s">
        <v>3189</v>
      </c>
      <c r="P1106">
        <f t="shared" si="34"/>
        <v>45202</v>
      </c>
      <c r="Q1106">
        <f>--(COUNTIF($A$2:A1106,A1106)=1)</f>
        <v>1</v>
      </c>
      <c r="R1106">
        <f t="shared" si="35"/>
        <v>16.170000000000002</v>
      </c>
    </row>
    <row r="1107" spans="1:18">
      <c r="A1107" t="s">
        <v>5378</v>
      </c>
      <c r="B1107" t="s">
        <v>445</v>
      </c>
      <c r="C1107" t="s">
        <v>3098</v>
      </c>
      <c r="D1107" t="s">
        <v>3185</v>
      </c>
      <c r="E1107" t="s">
        <v>3166</v>
      </c>
      <c r="F1107" t="s">
        <v>3167</v>
      </c>
      <c r="G1107" t="s">
        <v>5379</v>
      </c>
      <c r="H1107" s="28">
        <v>45195</v>
      </c>
      <c r="I1107">
        <v>24.49</v>
      </c>
      <c r="J1107">
        <v>24</v>
      </c>
      <c r="K1107" t="s">
        <v>3123</v>
      </c>
      <c r="L1107" t="s">
        <v>3098</v>
      </c>
      <c r="M1107" t="s">
        <v>3207</v>
      </c>
      <c r="N1107">
        <v>3.3</v>
      </c>
      <c r="O1107" t="s">
        <v>3170</v>
      </c>
      <c r="P1107">
        <f t="shared" si="34"/>
        <v>45194</v>
      </c>
      <c r="Q1107">
        <f>--(COUNTIF($A$2:A1107,A1107)=1)</f>
        <v>1</v>
      </c>
      <c r="R1107">
        <f t="shared" si="35"/>
        <v>24.49</v>
      </c>
    </row>
    <row r="1108" spans="1:18">
      <c r="A1108" t="s">
        <v>5380</v>
      </c>
      <c r="B1108" t="s">
        <v>2923</v>
      </c>
      <c r="C1108" t="s">
        <v>3098</v>
      </c>
      <c r="D1108" t="s">
        <v>3196</v>
      </c>
      <c r="E1108" t="s">
        <v>3166</v>
      </c>
      <c r="F1108" t="s">
        <v>3220</v>
      </c>
      <c r="G1108" t="s">
        <v>938</v>
      </c>
      <c r="H1108" s="28">
        <v>45226</v>
      </c>
      <c r="I1108">
        <v>36.159999999999997</v>
      </c>
      <c r="J1108">
        <v>24</v>
      </c>
      <c r="K1108" t="s">
        <v>3123</v>
      </c>
      <c r="L1108" t="s">
        <v>3168</v>
      </c>
      <c r="M1108" t="s">
        <v>3169</v>
      </c>
      <c r="N1108">
        <v>1.1000000000000001</v>
      </c>
      <c r="O1108" t="s">
        <v>3124</v>
      </c>
      <c r="P1108">
        <f t="shared" si="34"/>
        <v>45225</v>
      </c>
      <c r="Q1108">
        <f>--(COUNTIF($A$2:A1108,A1108)=1)</f>
        <v>1</v>
      </c>
      <c r="R1108">
        <f t="shared" si="35"/>
        <v>36.159999999999997</v>
      </c>
    </row>
    <row r="1109" spans="1:18">
      <c r="A1109" t="s">
        <v>5381</v>
      </c>
      <c r="B1109" t="s">
        <v>4983</v>
      </c>
      <c r="C1109" t="s">
        <v>5382</v>
      </c>
      <c r="D1109" t="s">
        <v>3196</v>
      </c>
      <c r="E1109" t="s">
        <v>3166</v>
      </c>
      <c r="F1109" t="s">
        <v>3167</v>
      </c>
      <c r="G1109" t="s">
        <v>536</v>
      </c>
      <c r="H1109" s="28">
        <v>45159</v>
      </c>
      <c r="I1109">
        <v>5.46</v>
      </c>
      <c r="J1109">
        <v>24</v>
      </c>
      <c r="K1109" t="s">
        <v>3124</v>
      </c>
      <c r="L1109" t="s">
        <v>3318</v>
      </c>
      <c r="M1109" t="s">
        <v>3169</v>
      </c>
      <c r="O1109" t="s">
        <v>3213</v>
      </c>
      <c r="P1109">
        <f t="shared" si="34"/>
        <v>45159</v>
      </c>
      <c r="Q1109">
        <f>--(COUNTIF($A$2:A1109,A1109)=1)</f>
        <v>1</v>
      </c>
      <c r="R1109">
        <f t="shared" si="35"/>
        <v>5.46</v>
      </c>
    </row>
    <row r="1110" spans="1:18">
      <c r="A1110" t="s">
        <v>5383</v>
      </c>
      <c r="B1110" t="s">
        <v>5384</v>
      </c>
      <c r="C1110" t="s">
        <v>5385</v>
      </c>
      <c r="D1110" t="s">
        <v>3185</v>
      </c>
      <c r="E1110" t="s">
        <v>3175</v>
      </c>
      <c r="F1110" t="s">
        <v>3228</v>
      </c>
      <c r="G1110" t="s">
        <v>1364</v>
      </c>
      <c r="H1110" s="28"/>
      <c r="J1110">
        <v>8</v>
      </c>
      <c r="K1110" t="s">
        <v>3098</v>
      </c>
      <c r="L1110" t="s">
        <v>3302</v>
      </c>
      <c r="M1110" t="s">
        <v>3177</v>
      </c>
      <c r="O1110" t="s">
        <v>3260</v>
      </c>
      <c r="P1110">
        <f t="shared" si="34"/>
        <v>45514</v>
      </c>
      <c r="Q1110">
        <f>--(COUNTIF($A$2:A1110,A1110)=1)</f>
        <v>1</v>
      </c>
      <c r="R1110" t="str">
        <f t="shared" si="35"/>
        <v/>
      </c>
    </row>
    <row r="1111" spans="1:18">
      <c r="A1111" t="s">
        <v>5386</v>
      </c>
      <c r="B1111" t="s">
        <v>4097</v>
      </c>
      <c r="C1111" t="s">
        <v>3098</v>
      </c>
      <c r="D1111" t="s">
        <v>3174</v>
      </c>
      <c r="E1111" t="s">
        <v>3166</v>
      </c>
      <c r="F1111" t="s">
        <v>3167</v>
      </c>
      <c r="G1111" t="s">
        <v>2314</v>
      </c>
      <c r="H1111" s="28">
        <v>45175</v>
      </c>
      <c r="I1111">
        <v>61.07</v>
      </c>
      <c r="J1111">
        <v>24</v>
      </c>
      <c r="K1111" t="s">
        <v>3123</v>
      </c>
      <c r="L1111" t="s">
        <v>3212</v>
      </c>
      <c r="M1111" t="s">
        <v>3207</v>
      </c>
      <c r="O1111" t="s">
        <v>3182</v>
      </c>
      <c r="P1111">
        <f t="shared" si="34"/>
        <v>45173</v>
      </c>
      <c r="Q1111">
        <f>--(COUNTIF($A$2:A1111,A1111)=1)</f>
        <v>1</v>
      </c>
      <c r="R1111">
        <f t="shared" si="35"/>
        <v>61.07</v>
      </c>
    </row>
    <row r="1112" spans="1:18">
      <c r="A1112" t="s">
        <v>5387</v>
      </c>
      <c r="B1112" t="s">
        <v>4362</v>
      </c>
      <c r="C1112" t="s">
        <v>3098</v>
      </c>
      <c r="D1112" t="s">
        <v>3227</v>
      </c>
      <c r="E1112" t="s">
        <v>3194</v>
      </c>
      <c r="F1112" t="s">
        <v>3167</v>
      </c>
      <c r="G1112" t="s">
        <v>1805</v>
      </c>
      <c r="H1112" s="28">
        <v>45532</v>
      </c>
      <c r="I1112">
        <v>216.3</v>
      </c>
      <c r="J1112">
        <v>72</v>
      </c>
      <c r="K1112" t="s">
        <v>3123</v>
      </c>
      <c r="L1112" t="s">
        <v>3318</v>
      </c>
      <c r="M1112" t="s">
        <v>3177</v>
      </c>
      <c r="N1112">
        <v>3.6</v>
      </c>
      <c r="O1112" t="s">
        <v>3189</v>
      </c>
      <c r="P1112">
        <f t="shared" si="34"/>
        <v>45523</v>
      </c>
      <c r="Q1112">
        <f>--(COUNTIF($A$2:A1112,A1112)=1)</f>
        <v>1</v>
      </c>
      <c r="R1112">
        <f t="shared" si="35"/>
        <v>216.3</v>
      </c>
    </row>
    <row r="1113" spans="1:18">
      <c r="A1113" t="s">
        <v>5388</v>
      </c>
      <c r="B1113" t="s">
        <v>174</v>
      </c>
      <c r="C1113" t="s">
        <v>3098</v>
      </c>
      <c r="D1113" t="s">
        <v>3251</v>
      </c>
      <c r="E1113" t="s">
        <v>3194</v>
      </c>
      <c r="F1113" t="s">
        <v>3228</v>
      </c>
      <c r="G1113" t="s">
        <v>1971</v>
      </c>
      <c r="H1113" s="28"/>
      <c r="J1113">
        <v>72</v>
      </c>
      <c r="K1113" t="s">
        <v>3098</v>
      </c>
      <c r="L1113" t="s">
        <v>3225</v>
      </c>
      <c r="M1113" t="s">
        <v>3177</v>
      </c>
      <c r="O1113" t="s">
        <v>3123</v>
      </c>
      <c r="P1113">
        <f t="shared" si="34"/>
        <v>45266</v>
      </c>
      <c r="Q1113">
        <f>--(COUNTIF($A$2:A1113,A1113)=1)</f>
        <v>1</v>
      </c>
      <c r="R1113" t="str">
        <f t="shared" si="35"/>
        <v/>
      </c>
    </row>
    <row r="1114" spans="1:18">
      <c r="A1114" t="s">
        <v>5389</v>
      </c>
      <c r="B1114" t="s">
        <v>4720</v>
      </c>
      <c r="C1114" t="s">
        <v>3098</v>
      </c>
      <c r="D1114" t="s">
        <v>3196</v>
      </c>
      <c r="E1114" t="s">
        <v>3175</v>
      </c>
      <c r="F1114" t="s">
        <v>3220</v>
      </c>
      <c r="G1114" t="s">
        <v>1942</v>
      </c>
      <c r="H1114" s="28">
        <v>45397</v>
      </c>
      <c r="I1114">
        <v>16.649999999999999</v>
      </c>
      <c r="J1114">
        <v>8</v>
      </c>
      <c r="K1114" t="s">
        <v>3123</v>
      </c>
      <c r="L1114" t="s">
        <v>3192</v>
      </c>
      <c r="M1114" t="s">
        <v>3207</v>
      </c>
      <c r="O1114" t="s">
        <v>3182</v>
      </c>
      <c r="P1114">
        <f t="shared" si="34"/>
        <v>45397</v>
      </c>
      <c r="Q1114">
        <f>--(COUNTIF($A$2:A1114,A1114)=1)</f>
        <v>1</v>
      </c>
      <c r="R1114">
        <f t="shared" si="35"/>
        <v>16.649999999999999</v>
      </c>
    </row>
    <row r="1115" spans="1:18">
      <c r="A1115" t="s">
        <v>5390</v>
      </c>
      <c r="B1115" t="s">
        <v>985</v>
      </c>
      <c r="C1115" t="s">
        <v>5391</v>
      </c>
      <c r="D1115" t="s">
        <v>3240</v>
      </c>
      <c r="E1115" t="s">
        <v>3194</v>
      </c>
      <c r="F1115" t="s">
        <v>3167</v>
      </c>
      <c r="G1115" t="s">
        <v>1514</v>
      </c>
      <c r="H1115" s="28">
        <v>45263</v>
      </c>
      <c r="I1115">
        <v>202.25</v>
      </c>
      <c r="J1115">
        <v>72</v>
      </c>
      <c r="K1115" t="s">
        <v>3123</v>
      </c>
      <c r="L1115" t="s">
        <v>3354</v>
      </c>
      <c r="M1115" t="s">
        <v>3177</v>
      </c>
      <c r="N1115">
        <v>1</v>
      </c>
      <c r="O1115" t="s">
        <v>3178</v>
      </c>
      <c r="P1115">
        <f t="shared" si="34"/>
        <v>45255</v>
      </c>
      <c r="Q1115">
        <f>--(COUNTIF($A$2:A1115,A1115)=1)</f>
        <v>1</v>
      </c>
      <c r="R1115">
        <f t="shared" si="35"/>
        <v>202.25</v>
      </c>
    </row>
    <row r="1116" spans="1:18">
      <c r="A1116" t="s">
        <v>5392</v>
      </c>
      <c r="B1116" t="s">
        <v>1282</v>
      </c>
      <c r="C1116" t="s">
        <v>5393</v>
      </c>
      <c r="D1116" t="s">
        <v>3174</v>
      </c>
      <c r="E1116" t="s">
        <v>3166</v>
      </c>
      <c r="F1116" t="s">
        <v>3167</v>
      </c>
      <c r="G1116" t="s">
        <v>4548</v>
      </c>
      <c r="H1116" s="28">
        <v>44836</v>
      </c>
      <c r="I1116">
        <v>59.07</v>
      </c>
      <c r="J1116">
        <v>24</v>
      </c>
      <c r="K1116" t="s">
        <v>3123</v>
      </c>
      <c r="L1116" t="s">
        <v>3271</v>
      </c>
      <c r="M1116" t="s">
        <v>3169</v>
      </c>
      <c r="N1116">
        <v>2</v>
      </c>
      <c r="O1116" t="s">
        <v>3213</v>
      </c>
      <c r="P1116">
        <f t="shared" si="34"/>
        <v>44834</v>
      </c>
      <c r="Q1116">
        <f>--(COUNTIF($A$2:A1116,A1116)=1)</f>
        <v>1</v>
      </c>
      <c r="R1116">
        <f t="shared" si="35"/>
        <v>59.07</v>
      </c>
    </row>
    <row r="1117" spans="1:18">
      <c r="A1117" t="s">
        <v>5394</v>
      </c>
      <c r="B1117" t="s">
        <v>1018</v>
      </c>
      <c r="C1117" t="s">
        <v>5395</v>
      </c>
      <c r="D1117" t="s">
        <v>3185</v>
      </c>
      <c r="E1117" t="s">
        <v>3194</v>
      </c>
      <c r="F1117" t="s">
        <v>3167</v>
      </c>
      <c r="G1117" t="s">
        <v>561</v>
      </c>
      <c r="H1117" s="28">
        <v>44826</v>
      </c>
      <c r="I1117">
        <v>177.81</v>
      </c>
      <c r="J1117">
        <v>72</v>
      </c>
      <c r="K1117" t="s">
        <v>3123</v>
      </c>
      <c r="L1117" t="s">
        <v>3221</v>
      </c>
      <c r="M1117" t="s">
        <v>3202</v>
      </c>
      <c r="N1117">
        <v>2.1</v>
      </c>
      <c r="O1117" t="s">
        <v>3170</v>
      </c>
      <c r="P1117">
        <f t="shared" si="34"/>
        <v>44819</v>
      </c>
      <c r="Q1117">
        <f>--(COUNTIF($A$2:A1117,A1117)=1)</f>
        <v>1</v>
      </c>
      <c r="R1117">
        <f t="shared" si="35"/>
        <v>177.81</v>
      </c>
    </row>
    <row r="1118" spans="1:18">
      <c r="A1118" t="s">
        <v>5396</v>
      </c>
      <c r="B1118" t="s">
        <v>5397</v>
      </c>
      <c r="C1118" t="s">
        <v>5398</v>
      </c>
      <c r="D1118" t="s">
        <v>3196</v>
      </c>
      <c r="E1118" t="s">
        <v>3166</v>
      </c>
      <c r="F1118" t="s">
        <v>3220</v>
      </c>
      <c r="G1118" t="s">
        <v>1335</v>
      </c>
      <c r="H1118" s="28">
        <v>45526</v>
      </c>
      <c r="I1118">
        <v>14.89</v>
      </c>
      <c r="J1118">
        <v>24</v>
      </c>
      <c r="K1118" t="s">
        <v>3124</v>
      </c>
      <c r="L1118" t="s">
        <v>3192</v>
      </c>
      <c r="M1118" t="s">
        <v>3177</v>
      </c>
      <c r="N1118">
        <v>3.3</v>
      </c>
      <c r="O1118" t="s">
        <v>3170</v>
      </c>
      <c r="P1118">
        <f t="shared" si="34"/>
        <v>45526</v>
      </c>
      <c r="Q1118">
        <f>--(COUNTIF($A$2:A1118,A1118)=1)</f>
        <v>1</v>
      </c>
      <c r="R1118">
        <f t="shared" si="35"/>
        <v>14.89</v>
      </c>
    </row>
    <row r="1119" spans="1:18">
      <c r="A1119" t="s">
        <v>5399</v>
      </c>
      <c r="B1119" t="s">
        <v>367</v>
      </c>
      <c r="C1119" t="s">
        <v>5400</v>
      </c>
      <c r="D1119" t="s">
        <v>3196</v>
      </c>
      <c r="E1119" t="s">
        <v>3166</v>
      </c>
      <c r="F1119" t="s">
        <v>3220</v>
      </c>
      <c r="G1119" t="s">
        <v>2774</v>
      </c>
      <c r="H1119" s="28">
        <v>45457</v>
      </c>
      <c r="I1119">
        <v>3.85</v>
      </c>
      <c r="J1119">
        <v>24</v>
      </c>
      <c r="K1119" t="s">
        <v>3124</v>
      </c>
      <c r="L1119" t="s">
        <v>3307</v>
      </c>
      <c r="M1119" t="s">
        <v>3207</v>
      </c>
      <c r="N1119">
        <v>3.5</v>
      </c>
      <c r="O1119" t="s">
        <v>3213</v>
      </c>
      <c r="P1119">
        <f t="shared" si="34"/>
        <v>45457</v>
      </c>
      <c r="Q1119">
        <f>--(COUNTIF($A$2:A1119,A1119)=1)</f>
        <v>1</v>
      </c>
      <c r="R1119">
        <f t="shared" si="35"/>
        <v>3.85</v>
      </c>
    </row>
    <row r="1120" spans="1:18">
      <c r="A1120" t="s">
        <v>5401</v>
      </c>
      <c r="B1120" t="s">
        <v>5402</v>
      </c>
      <c r="C1120" t="s">
        <v>3098</v>
      </c>
      <c r="D1120" t="s">
        <v>3200</v>
      </c>
      <c r="E1120" t="s">
        <v>3175</v>
      </c>
      <c r="F1120" t="s">
        <v>3167</v>
      </c>
      <c r="G1120" t="s">
        <v>887</v>
      </c>
      <c r="H1120" s="28">
        <v>45374</v>
      </c>
      <c r="I1120">
        <v>2.14</v>
      </c>
      <c r="J1120">
        <v>8</v>
      </c>
      <c r="K1120" t="s">
        <v>3124</v>
      </c>
      <c r="L1120" t="s">
        <v>3302</v>
      </c>
      <c r="M1120" t="s">
        <v>3202</v>
      </c>
      <c r="O1120" t="s">
        <v>3124</v>
      </c>
      <c r="P1120">
        <f t="shared" si="34"/>
        <v>45374</v>
      </c>
      <c r="Q1120">
        <f>--(COUNTIF($A$2:A1120,A1120)=1)</f>
        <v>1</v>
      </c>
      <c r="R1120">
        <f t="shared" si="35"/>
        <v>2.14</v>
      </c>
    </row>
    <row r="1121" spans="1:18">
      <c r="A1121" t="s">
        <v>5403</v>
      </c>
      <c r="B1121" t="s">
        <v>5404</v>
      </c>
      <c r="C1121" t="s">
        <v>5405</v>
      </c>
      <c r="D1121" t="s">
        <v>3196</v>
      </c>
      <c r="E1121" t="s">
        <v>3166</v>
      </c>
      <c r="F1121" t="s">
        <v>3228</v>
      </c>
      <c r="G1121" t="s">
        <v>2570</v>
      </c>
      <c r="H1121" s="28"/>
      <c r="J1121">
        <v>24</v>
      </c>
      <c r="K1121" t="s">
        <v>3098</v>
      </c>
      <c r="L1121" t="s">
        <v>3209</v>
      </c>
      <c r="M1121" t="s">
        <v>3188</v>
      </c>
      <c r="O1121" t="s">
        <v>3124</v>
      </c>
      <c r="P1121">
        <f t="shared" si="34"/>
        <v>45054</v>
      </c>
      <c r="Q1121">
        <f>--(COUNTIF($A$2:A1121,A1121)=1)</f>
        <v>1</v>
      </c>
      <c r="R1121" t="str">
        <f t="shared" si="35"/>
        <v/>
      </c>
    </row>
    <row r="1122" spans="1:18">
      <c r="A1122" t="s">
        <v>5406</v>
      </c>
      <c r="B1122" t="s">
        <v>1596</v>
      </c>
      <c r="C1122" t="s">
        <v>3098</v>
      </c>
      <c r="D1122" t="s">
        <v>3165</v>
      </c>
      <c r="E1122" t="s">
        <v>3166</v>
      </c>
      <c r="F1122" t="s">
        <v>3167</v>
      </c>
      <c r="G1122" t="s">
        <v>5407</v>
      </c>
      <c r="H1122" s="28">
        <v>45091</v>
      </c>
      <c r="I1122">
        <v>75.040000000000006</v>
      </c>
      <c r="J1122">
        <v>24</v>
      </c>
      <c r="K1122" t="s">
        <v>3123</v>
      </c>
      <c r="L1122" t="s">
        <v>3221</v>
      </c>
      <c r="M1122" t="s">
        <v>3177</v>
      </c>
      <c r="O1122" t="s">
        <v>3260</v>
      </c>
      <c r="P1122">
        <f t="shared" si="34"/>
        <v>45088</v>
      </c>
      <c r="Q1122">
        <f>--(COUNTIF($A$2:A1122,A1122)=1)</f>
        <v>1</v>
      </c>
      <c r="R1122">
        <f t="shared" si="35"/>
        <v>75.040000000000006</v>
      </c>
    </row>
    <row r="1123" spans="1:18">
      <c r="A1123" t="s">
        <v>5408</v>
      </c>
      <c r="B1123" t="s">
        <v>1367</v>
      </c>
      <c r="C1123" t="s">
        <v>5409</v>
      </c>
      <c r="D1123" t="s">
        <v>3240</v>
      </c>
      <c r="E1123" t="s">
        <v>3280</v>
      </c>
      <c r="F1123" t="s">
        <v>3228</v>
      </c>
      <c r="G1123" t="s">
        <v>598</v>
      </c>
      <c r="H1123" s="28"/>
      <c r="J1123">
        <v>4</v>
      </c>
      <c r="K1123" t="s">
        <v>3098</v>
      </c>
      <c r="L1123" t="s">
        <v>3281</v>
      </c>
      <c r="M1123" t="s">
        <v>3177</v>
      </c>
      <c r="O1123" t="s">
        <v>3189</v>
      </c>
      <c r="P1123">
        <f t="shared" si="34"/>
        <v>45106</v>
      </c>
      <c r="Q1123">
        <f>--(COUNTIF($A$2:A1123,A1123)=1)</f>
        <v>1</v>
      </c>
      <c r="R1123" t="str">
        <f t="shared" si="35"/>
        <v/>
      </c>
    </row>
    <row r="1124" spans="1:18">
      <c r="A1124" t="s">
        <v>5410</v>
      </c>
      <c r="B1124" t="s">
        <v>3014</v>
      </c>
      <c r="C1124" t="s">
        <v>3098</v>
      </c>
      <c r="D1124" t="s">
        <v>3165</v>
      </c>
      <c r="E1124" t="s">
        <v>3175</v>
      </c>
      <c r="F1124" t="s">
        <v>3220</v>
      </c>
      <c r="G1124" t="s">
        <v>5411</v>
      </c>
      <c r="H1124" s="28"/>
      <c r="J1124">
        <v>8</v>
      </c>
      <c r="K1124" t="s">
        <v>3098</v>
      </c>
      <c r="L1124" t="s">
        <v>3221</v>
      </c>
      <c r="M1124" t="s">
        <v>3188</v>
      </c>
      <c r="O1124" t="s">
        <v>3189</v>
      </c>
      <c r="P1124">
        <f t="shared" si="34"/>
        <v>45376</v>
      </c>
      <c r="Q1124">
        <f>--(COUNTIF($A$2:A1124,A1124)=1)</f>
        <v>1</v>
      </c>
      <c r="R1124" t="str">
        <f t="shared" si="35"/>
        <v/>
      </c>
    </row>
    <row r="1125" spans="1:18">
      <c r="A1125" t="s">
        <v>5412</v>
      </c>
      <c r="B1125" t="s">
        <v>764</v>
      </c>
      <c r="C1125" t="s">
        <v>3098</v>
      </c>
      <c r="D1125" t="s">
        <v>3185</v>
      </c>
      <c r="E1125" t="s">
        <v>3166</v>
      </c>
      <c r="F1125" t="s">
        <v>3180</v>
      </c>
      <c r="G1125" t="s">
        <v>1921</v>
      </c>
      <c r="H1125" s="28"/>
      <c r="J1125">
        <v>24</v>
      </c>
      <c r="K1125" t="s">
        <v>3098</v>
      </c>
      <c r="L1125" t="s">
        <v>3098</v>
      </c>
      <c r="M1125" t="s">
        <v>3177</v>
      </c>
      <c r="O1125" t="s">
        <v>3124</v>
      </c>
      <c r="P1125">
        <f t="shared" si="34"/>
        <v>44924</v>
      </c>
      <c r="Q1125">
        <f>--(COUNTIF($A$2:A1125,A1125)=1)</f>
        <v>1</v>
      </c>
      <c r="R1125" t="str">
        <f t="shared" si="35"/>
        <v/>
      </c>
    </row>
    <row r="1126" spans="1:18">
      <c r="A1126" t="s">
        <v>5413</v>
      </c>
      <c r="B1126" t="s">
        <v>5414</v>
      </c>
      <c r="C1126" t="s">
        <v>3098</v>
      </c>
      <c r="D1126" t="s">
        <v>3196</v>
      </c>
      <c r="E1126" t="s">
        <v>3194</v>
      </c>
      <c r="F1126" t="s">
        <v>3167</v>
      </c>
      <c r="G1126" t="s">
        <v>1061</v>
      </c>
      <c r="H1126" s="28">
        <v>45231</v>
      </c>
      <c r="I1126">
        <v>233.37</v>
      </c>
      <c r="J1126">
        <v>72</v>
      </c>
      <c r="K1126" t="s">
        <v>3123</v>
      </c>
      <c r="L1126" t="s">
        <v>3254</v>
      </c>
      <c r="M1126" t="s">
        <v>3177</v>
      </c>
      <c r="N1126">
        <v>1.1000000000000001</v>
      </c>
      <c r="O1126" t="s">
        <v>3170</v>
      </c>
      <c r="P1126">
        <f t="shared" si="34"/>
        <v>45222</v>
      </c>
      <c r="Q1126">
        <f>--(COUNTIF($A$2:A1126,A1126)=1)</f>
        <v>1</v>
      </c>
      <c r="R1126">
        <f t="shared" si="35"/>
        <v>233.37</v>
      </c>
    </row>
    <row r="1127" spans="1:18">
      <c r="A1127" t="s">
        <v>5415</v>
      </c>
      <c r="B1127" t="s">
        <v>3483</v>
      </c>
      <c r="C1127" t="s">
        <v>5416</v>
      </c>
      <c r="D1127" t="s">
        <v>3237</v>
      </c>
      <c r="E1127" t="s">
        <v>3166</v>
      </c>
      <c r="F1127" t="s">
        <v>3167</v>
      </c>
      <c r="G1127" t="s">
        <v>1444</v>
      </c>
      <c r="H1127" s="28">
        <v>45662</v>
      </c>
      <c r="I1127">
        <v>67.650000000000006</v>
      </c>
      <c r="J1127">
        <v>24</v>
      </c>
      <c r="K1127" t="s">
        <v>3123</v>
      </c>
      <c r="L1127" t="s">
        <v>3201</v>
      </c>
      <c r="M1127" t="s">
        <v>3169</v>
      </c>
      <c r="O1127" t="s">
        <v>3170</v>
      </c>
      <c r="P1127">
        <f t="shared" si="34"/>
        <v>45660</v>
      </c>
      <c r="Q1127">
        <f>--(COUNTIF($A$2:A1127,A1127)=1)</f>
        <v>1</v>
      </c>
      <c r="R1127">
        <f t="shared" si="35"/>
        <v>67.650000000000006</v>
      </c>
    </row>
    <row r="1128" spans="1:18">
      <c r="A1128" t="s">
        <v>5417</v>
      </c>
      <c r="B1128" t="s">
        <v>5418</v>
      </c>
      <c r="C1128" t="s">
        <v>3098</v>
      </c>
      <c r="D1128" t="s">
        <v>3165</v>
      </c>
      <c r="E1128" t="s">
        <v>3194</v>
      </c>
      <c r="F1128" t="s">
        <v>3167</v>
      </c>
      <c r="G1128" t="s">
        <v>5419</v>
      </c>
      <c r="H1128" s="28">
        <v>45484</v>
      </c>
      <c r="I1128">
        <v>84.36</v>
      </c>
      <c r="J1128">
        <v>72</v>
      </c>
      <c r="K1128" t="s">
        <v>3123</v>
      </c>
      <c r="L1128" t="s">
        <v>3201</v>
      </c>
      <c r="M1128" t="s">
        <v>3169</v>
      </c>
      <c r="N1128">
        <v>4.5</v>
      </c>
      <c r="O1128" t="s">
        <v>3170</v>
      </c>
      <c r="P1128">
        <f t="shared" si="34"/>
        <v>45481</v>
      </c>
      <c r="Q1128">
        <f>--(COUNTIF($A$2:A1128,A1128)=1)</f>
        <v>1</v>
      </c>
      <c r="R1128">
        <f t="shared" si="35"/>
        <v>84.36</v>
      </c>
    </row>
    <row r="1129" spans="1:18">
      <c r="A1129" t="s">
        <v>5420</v>
      </c>
      <c r="B1129" t="s">
        <v>1564</v>
      </c>
      <c r="C1129" t="s">
        <v>5421</v>
      </c>
      <c r="D1129" t="s">
        <v>3185</v>
      </c>
      <c r="E1129" t="s">
        <v>3175</v>
      </c>
      <c r="F1129" t="s">
        <v>3228</v>
      </c>
      <c r="G1129" t="s">
        <v>508</v>
      </c>
      <c r="H1129" s="28"/>
      <c r="J1129">
        <v>8</v>
      </c>
      <c r="K1129" t="s">
        <v>3098</v>
      </c>
      <c r="L1129" t="s">
        <v>3212</v>
      </c>
      <c r="M1129" t="s">
        <v>3188</v>
      </c>
      <c r="O1129" t="s">
        <v>3189</v>
      </c>
      <c r="P1129">
        <f t="shared" si="34"/>
        <v>44938</v>
      </c>
      <c r="Q1129">
        <f>--(COUNTIF($A$2:A1129,A1129)=1)</f>
        <v>1</v>
      </c>
      <c r="R1129" t="str">
        <f t="shared" si="35"/>
        <v/>
      </c>
    </row>
    <row r="1130" spans="1:18">
      <c r="A1130" t="s">
        <v>5422</v>
      </c>
      <c r="B1130" t="s">
        <v>5423</v>
      </c>
      <c r="C1130" t="s">
        <v>5424</v>
      </c>
      <c r="D1130" t="s">
        <v>3200</v>
      </c>
      <c r="E1130" t="s">
        <v>3166</v>
      </c>
      <c r="F1130" t="s">
        <v>3167</v>
      </c>
      <c r="G1130" t="s">
        <v>2284</v>
      </c>
      <c r="H1130" s="28"/>
      <c r="J1130">
        <v>24</v>
      </c>
      <c r="K1130" t="s">
        <v>3098</v>
      </c>
      <c r="L1130" t="s">
        <v>3265</v>
      </c>
      <c r="M1130" t="s">
        <v>3177</v>
      </c>
      <c r="O1130" t="s">
        <v>3260</v>
      </c>
      <c r="P1130">
        <f t="shared" si="34"/>
        <v>45438</v>
      </c>
      <c r="Q1130">
        <f>--(COUNTIF($A$2:A1130,A1130)=1)</f>
        <v>1</v>
      </c>
      <c r="R1130" t="str">
        <f t="shared" si="35"/>
        <v/>
      </c>
    </row>
    <row r="1131" spans="1:18">
      <c r="A1131" t="s">
        <v>5425</v>
      </c>
      <c r="B1131" t="s">
        <v>5003</v>
      </c>
      <c r="C1131" t="s">
        <v>3098</v>
      </c>
      <c r="D1131" t="s">
        <v>3185</v>
      </c>
      <c r="E1131" t="s">
        <v>3194</v>
      </c>
      <c r="F1131" t="s">
        <v>3167</v>
      </c>
      <c r="G1131" t="s">
        <v>4665</v>
      </c>
      <c r="H1131" s="28">
        <v>45654</v>
      </c>
      <c r="I1131">
        <v>42.36</v>
      </c>
      <c r="J1131">
        <v>72</v>
      </c>
      <c r="K1131" t="s">
        <v>3124</v>
      </c>
      <c r="L1131" t="s">
        <v>3192</v>
      </c>
      <c r="M1131" t="s">
        <v>3188</v>
      </c>
      <c r="N1131">
        <v>4.9000000000000004</v>
      </c>
      <c r="O1131" t="s">
        <v>3170</v>
      </c>
      <c r="P1131">
        <f t="shared" si="34"/>
        <v>45653</v>
      </c>
      <c r="Q1131">
        <f>--(COUNTIF($A$2:A1131,A1131)=1)</f>
        <v>1</v>
      </c>
      <c r="R1131">
        <f t="shared" si="35"/>
        <v>42.36</v>
      </c>
    </row>
    <row r="1132" spans="1:18">
      <c r="A1132" t="s">
        <v>5426</v>
      </c>
      <c r="B1132" t="s">
        <v>1573</v>
      </c>
      <c r="C1132" t="s">
        <v>5427</v>
      </c>
      <c r="D1132" t="s">
        <v>3237</v>
      </c>
      <c r="E1132" t="s">
        <v>3175</v>
      </c>
      <c r="F1132" t="s">
        <v>3167</v>
      </c>
      <c r="G1132" t="s">
        <v>558</v>
      </c>
      <c r="H1132" s="28">
        <v>45418</v>
      </c>
      <c r="I1132">
        <v>6.4</v>
      </c>
      <c r="J1132">
        <v>8</v>
      </c>
      <c r="K1132" t="s">
        <v>3124</v>
      </c>
      <c r="L1132" t="s">
        <v>3231</v>
      </c>
      <c r="M1132" t="s">
        <v>3202</v>
      </c>
      <c r="N1132">
        <v>4.9000000000000004</v>
      </c>
      <c r="O1132" t="s">
        <v>3123</v>
      </c>
      <c r="P1132">
        <f t="shared" si="34"/>
        <v>45418</v>
      </c>
      <c r="Q1132">
        <f>--(COUNTIF($A$2:A1132,A1132)=1)</f>
        <v>1</v>
      </c>
      <c r="R1132">
        <f t="shared" si="35"/>
        <v>6.4</v>
      </c>
    </row>
    <row r="1133" spans="1:18">
      <c r="A1133" t="s">
        <v>5428</v>
      </c>
      <c r="B1133" t="s">
        <v>3572</v>
      </c>
      <c r="C1133" t="s">
        <v>5429</v>
      </c>
      <c r="D1133" t="s">
        <v>3251</v>
      </c>
      <c r="E1133" t="s">
        <v>3166</v>
      </c>
      <c r="F1133" t="s">
        <v>3167</v>
      </c>
      <c r="G1133" t="s">
        <v>1308</v>
      </c>
      <c r="H1133" s="28">
        <v>45028</v>
      </c>
      <c r="I1133">
        <v>33.880000000000003</v>
      </c>
      <c r="J1133">
        <v>24</v>
      </c>
      <c r="K1133" t="s">
        <v>3123</v>
      </c>
      <c r="L1133" t="s">
        <v>3098</v>
      </c>
      <c r="M1133" t="s">
        <v>3177</v>
      </c>
      <c r="N1133">
        <v>3.4</v>
      </c>
      <c r="O1133" t="s">
        <v>3178</v>
      </c>
      <c r="P1133">
        <f t="shared" si="34"/>
        <v>45027</v>
      </c>
      <c r="Q1133">
        <f>--(COUNTIF($A$2:A1133,A1133)=1)</f>
        <v>1</v>
      </c>
      <c r="R1133">
        <f t="shared" si="35"/>
        <v>33.880000000000003</v>
      </c>
    </row>
    <row r="1134" spans="1:18">
      <c r="A1134" t="s">
        <v>5430</v>
      </c>
      <c r="B1134" t="s">
        <v>1244</v>
      </c>
      <c r="C1134" t="s">
        <v>5431</v>
      </c>
      <c r="D1134" t="s">
        <v>3227</v>
      </c>
      <c r="E1134" t="s">
        <v>3166</v>
      </c>
      <c r="F1134" t="s">
        <v>3167</v>
      </c>
      <c r="G1134" t="s">
        <v>1416</v>
      </c>
      <c r="H1134" s="28">
        <v>44916</v>
      </c>
      <c r="I1134">
        <v>57.24</v>
      </c>
      <c r="J1134">
        <v>24</v>
      </c>
      <c r="K1134" t="s">
        <v>3123</v>
      </c>
      <c r="L1134" t="s">
        <v>3229</v>
      </c>
      <c r="M1134" t="s">
        <v>3177</v>
      </c>
      <c r="O1134" t="s">
        <v>3123</v>
      </c>
      <c r="P1134">
        <f t="shared" si="34"/>
        <v>44914</v>
      </c>
      <c r="Q1134">
        <f>--(COUNTIF($A$2:A1134,A1134)=1)</f>
        <v>1</v>
      </c>
      <c r="R1134">
        <f t="shared" si="35"/>
        <v>57.24</v>
      </c>
    </row>
    <row r="1135" spans="1:18">
      <c r="A1135" t="s">
        <v>5432</v>
      </c>
      <c r="B1135" t="s">
        <v>2025</v>
      </c>
      <c r="C1135" t="s">
        <v>3098</v>
      </c>
      <c r="D1135" t="s">
        <v>3251</v>
      </c>
      <c r="E1135" t="s">
        <v>3194</v>
      </c>
      <c r="F1135" t="s">
        <v>3228</v>
      </c>
      <c r="G1135" t="s">
        <v>5433</v>
      </c>
      <c r="H1135" s="28"/>
      <c r="J1135">
        <v>72</v>
      </c>
      <c r="K1135" t="s">
        <v>3098</v>
      </c>
      <c r="L1135" t="s">
        <v>3225</v>
      </c>
      <c r="M1135" t="s">
        <v>3188</v>
      </c>
      <c r="O1135" t="s">
        <v>3182</v>
      </c>
      <c r="P1135">
        <f t="shared" si="34"/>
        <v>45290</v>
      </c>
      <c r="Q1135">
        <f>--(COUNTIF($A$2:A1135,A1135)=1)</f>
        <v>1</v>
      </c>
      <c r="R1135" t="str">
        <f t="shared" si="35"/>
        <v/>
      </c>
    </row>
    <row r="1136" spans="1:18">
      <c r="A1136" t="s">
        <v>5434</v>
      </c>
      <c r="B1136" t="s">
        <v>5435</v>
      </c>
      <c r="C1136" t="s">
        <v>5436</v>
      </c>
      <c r="D1136" t="s">
        <v>3227</v>
      </c>
      <c r="E1136" t="s">
        <v>3194</v>
      </c>
      <c r="F1136" t="s">
        <v>3167</v>
      </c>
      <c r="G1136" t="s">
        <v>2374</v>
      </c>
      <c r="H1136" s="28">
        <v>45483</v>
      </c>
      <c r="I1136">
        <v>20</v>
      </c>
      <c r="J1136">
        <v>72</v>
      </c>
      <c r="K1136" t="s">
        <v>3124</v>
      </c>
      <c r="L1136" t="s">
        <v>3218</v>
      </c>
      <c r="M1136" t="s">
        <v>3207</v>
      </c>
      <c r="N1136">
        <v>3.3</v>
      </c>
      <c r="O1136" t="s">
        <v>3189</v>
      </c>
      <c r="P1136">
        <f t="shared" si="34"/>
        <v>45483</v>
      </c>
      <c r="Q1136">
        <f>--(COUNTIF($A$2:A1136,A1136)=1)</f>
        <v>1</v>
      </c>
      <c r="R1136">
        <f t="shared" si="35"/>
        <v>20</v>
      </c>
    </row>
    <row r="1137" spans="1:18">
      <c r="A1137" t="s">
        <v>5437</v>
      </c>
      <c r="B1137" t="s">
        <v>5438</v>
      </c>
      <c r="C1137" t="s">
        <v>3098</v>
      </c>
      <c r="D1137" t="s">
        <v>3251</v>
      </c>
      <c r="E1137" t="s">
        <v>3166</v>
      </c>
      <c r="F1137" t="s">
        <v>3228</v>
      </c>
      <c r="G1137" t="s">
        <v>5439</v>
      </c>
      <c r="H1137" s="28"/>
      <c r="J1137">
        <v>24</v>
      </c>
      <c r="K1137" t="s">
        <v>3098</v>
      </c>
      <c r="L1137" t="s">
        <v>3221</v>
      </c>
      <c r="M1137" t="s">
        <v>3169</v>
      </c>
      <c r="O1137" t="s">
        <v>3170</v>
      </c>
      <c r="P1137">
        <f t="shared" si="34"/>
        <v>44645</v>
      </c>
      <c r="Q1137">
        <f>--(COUNTIF($A$2:A1137,A1137)=1)</f>
        <v>1</v>
      </c>
      <c r="R1137" t="str">
        <f t="shared" si="35"/>
        <v/>
      </c>
    </row>
    <row r="1138" spans="1:18">
      <c r="A1138" t="s">
        <v>5440</v>
      </c>
      <c r="B1138" t="s">
        <v>696</v>
      </c>
      <c r="C1138" t="s">
        <v>5441</v>
      </c>
      <c r="D1138" t="s">
        <v>3237</v>
      </c>
      <c r="E1138" t="s">
        <v>3166</v>
      </c>
      <c r="F1138" t="s">
        <v>3180</v>
      </c>
      <c r="G1138" t="s">
        <v>316</v>
      </c>
      <c r="H1138" s="28"/>
      <c r="J1138">
        <v>24</v>
      </c>
      <c r="K1138" t="s">
        <v>3098</v>
      </c>
      <c r="L1138" t="s">
        <v>3176</v>
      </c>
      <c r="M1138" t="s">
        <v>3188</v>
      </c>
      <c r="O1138" t="s">
        <v>3189</v>
      </c>
      <c r="P1138">
        <f t="shared" si="34"/>
        <v>44818</v>
      </c>
      <c r="Q1138">
        <f>--(COUNTIF($A$2:A1138,A1138)=1)</f>
        <v>1</v>
      </c>
      <c r="R1138" t="str">
        <f t="shared" si="35"/>
        <v/>
      </c>
    </row>
    <row r="1139" spans="1:18">
      <c r="A1139" t="s">
        <v>5442</v>
      </c>
      <c r="B1139" t="s">
        <v>3233</v>
      </c>
      <c r="C1139" t="s">
        <v>3098</v>
      </c>
      <c r="D1139" t="s">
        <v>3251</v>
      </c>
      <c r="E1139" t="s">
        <v>3175</v>
      </c>
      <c r="F1139" t="s">
        <v>3167</v>
      </c>
      <c r="G1139" t="s">
        <v>1511</v>
      </c>
      <c r="H1139" s="28">
        <v>45262</v>
      </c>
      <c r="I1139">
        <v>20.420000000000002</v>
      </c>
      <c r="J1139">
        <v>8</v>
      </c>
      <c r="K1139" t="s">
        <v>3123</v>
      </c>
      <c r="L1139" t="s">
        <v>3351</v>
      </c>
      <c r="M1139" t="s">
        <v>3188</v>
      </c>
      <c r="N1139">
        <v>2.5</v>
      </c>
      <c r="O1139" t="s">
        <v>3123</v>
      </c>
      <c r="P1139">
        <f t="shared" si="34"/>
        <v>45262</v>
      </c>
      <c r="Q1139">
        <f>--(COUNTIF($A$2:A1139,A1139)=1)</f>
        <v>1</v>
      </c>
      <c r="R1139">
        <f t="shared" si="35"/>
        <v>20.420000000000002</v>
      </c>
    </row>
    <row r="1140" spans="1:18">
      <c r="A1140" t="s">
        <v>5443</v>
      </c>
      <c r="B1140" t="s">
        <v>2760</v>
      </c>
      <c r="C1140" t="s">
        <v>5444</v>
      </c>
      <c r="D1140" t="s">
        <v>3200</v>
      </c>
      <c r="E1140" t="s">
        <v>3166</v>
      </c>
      <c r="F1140" t="s">
        <v>3220</v>
      </c>
      <c r="G1140" t="s">
        <v>920</v>
      </c>
      <c r="H1140" s="28">
        <v>45000</v>
      </c>
      <c r="I1140">
        <v>0.59</v>
      </c>
      <c r="J1140">
        <v>24</v>
      </c>
      <c r="K1140" t="s">
        <v>3124</v>
      </c>
      <c r="L1140" t="s">
        <v>3398</v>
      </c>
      <c r="M1140" t="s">
        <v>3202</v>
      </c>
      <c r="N1140">
        <v>3</v>
      </c>
      <c r="O1140" t="s">
        <v>3170</v>
      </c>
      <c r="P1140">
        <f t="shared" si="34"/>
        <v>45000</v>
      </c>
      <c r="Q1140">
        <f>--(COUNTIF($A$2:A1140,A1140)=1)</f>
        <v>1</v>
      </c>
      <c r="R1140">
        <f t="shared" si="35"/>
        <v>0.59</v>
      </c>
    </row>
    <row r="1141" spans="1:18">
      <c r="A1141" t="s">
        <v>5445</v>
      </c>
      <c r="B1141" t="s">
        <v>5446</v>
      </c>
      <c r="C1141" t="s">
        <v>3098</v>
      </c>
      <c r="D1141" t="s">
        <v>3240</v>
      </c>
      <c r="E1141" t="s">
        <v>3194</v>
      </c>
      <c r="F1141" t="s">
        <v>3167</v>
      </c>
      <c r="G1141" t="s">
        <v>911</v>
      </c>
      <c r="H1141" s="28">
        <v>45467</v>
      </c>
      <c r="I1141">
        <v>213.8</v>
      </c>
      <c r="J1141">
        <v>72</v>
      </c>
      <c r="K1141" t="s">
        <v>3123</v>
      </c>
      <c r="L1141" t="s">
        <v>3221</v>
      </c>
      <c r="M1141" t="s">
        <v>3188</v>
      </c>
      <c r="N1141">
        <v>3.4</v>
      </c>
      <c r="O1141" t="s">
        <v>3124</v>
      </c>
      <c r="P1141">
        <f t="shared" si="34"/>
        <v>45459</v>
      </c>
      <c r="Q1141">
        <f>--(COUNTIF($A$2:A1141,A1141)=1)</f>
        <v>1</v>
      </c>
      <c r="R1141">
        <f t="shared" si="35"/>
        <v>213.8</v>
      </c>
    </row>
    <row r="1142" spans="1:18">
      <c r="A1142" t="s">
        <v>5447</v>
      </c>
      <c r="B1142" t="s">
        <v>1578</v>
      </c>
      <c r="C1142" t="s">
        <v>3098</v>
      </c>
      <c r="D1142" t="s">
        <v>3227</v>
      </c>
      <c r="E1142" t="s">
        <v>3175</v>
      </c>
      <c r="F1142" t="s">
        <v>3228</v>
      </c>
      <c r="G1142" t="s">
        <v>2518</v>
      </c>
      <c r="H1142" s="28"/>
      <c r="J1142">
        <v>8</v>
      </c>
      <c r="K1142" t="s">
        <v>3098</v>
      </c>
      <c r="L1142" t="s">
        <v>3281</v>
      </c>
      <c r="M1142" t="s">
        <v>3202</v>
      </c>
      <c r="O1142" t="s">
        <v>3178</v>
      </c>
      <c r="P1142">
        <f t="shared" si="34"/>
        <v>45066</v>
      </c>
      <c r="Q1142">
        <f>--(COUNTIF($A$2:A1142,A1142)=1)</f>
        <v>1</v>
      </c>
      <c r="R1142" t="str">
        <f t="shared" si="35"/>
        <v/>
      </c>
    </row>
    <row r="1143" spans="1:18">
      <c r="A1143" t="s">
        <v>5448</v>
      </c>
      <c r="B1143" t="s">
        <v>5449</v>
      </c>
      <c r="C1143" t="s">
        <v>3098</v>
      </c>
      <c r="D1143" t="s">
        <v>3185</v>
      </c>
      <c r="E1143" t="s">
        <v>3194</v>
      </c>
      <c r="F1143" t="s">
        <v>3180</v>
      </c>
      <c r="G1143" t="s">
        <v>5411</v>
      </c>
      <c r="H1143" s="28"/>
      <c r="J1143">
        <v>72</v>
      </c>
      <c r="K1143" t="s">
        <v>3098</v>
      </c>
      <c r="L1143" t="s">
        <v>3181</v>
      </c>
      <c r="M1143" t="s">
        <v>3169</v>
      </c>
      <c r="O1143" t="s">
        <v>3170</v>
      </c>
      <c r="P1143">
        <f t="shared" si="34"/>
        <v>45376</v>
      </c>
      <c r="Q1143">
        <f>--(COUNTIF($A$2:A1143,A1143)=1)</f>
        <v>1</v>
      </c>
      <c r="R1143" t="str">
        <f t="shared" si="35"/>
        <v/>
      </c>
    </row>
    <row r="1144" spans="1:18">
      <c r="A1144" t="s">
        <v>5450</v>
      </c>
      <c r="B1144" t="s">
        <v>3784</v>
      </c>
      <c r="C1144" t="s">
        <v>5451</v>
      </c>
      <c r="D1144" t="s">
        <v>3185</v>
      </c>
      <c r="E1144" t="s">
        <v>3194</v>
      </c>
      <c r="F1144" t="s">
        <v>3167</v>
      </c>
      <c r="G1144" t="s">
        <v>4901</v>
      </c>
      <c r="H1144" s="28">
        <v>45149</v>
      </c>
      <c r="I1144">
        <v>248.14</v>
      </c>
      <c r="J1144">
        <v>72</v>
      </c>
      <c r="K1144" t="s">
        <v>3123</v>
      </c>
      <c r="L1144" t="s">
        <v>3201</v>
      </c>
      <c r="M1144" t="s">
        <v>3188</v>
      </c>
      <c r="N1144">
        <v>1.7</v>
      </c>
      <c r="O1144" t="s">
        <v>3260</v>
      </c>
      <c r="P1144">
        <f t="shared" si="34"/>
        <v>45139</v>
      </c>
      <c r="Q1144">
        <f>--(COUNTIF($A$2:A1144,A1144)=1)</f>
        <v>1</v>
      </c>
      <c r="R1144">
        <f t="shared" si="35"/>
        <v>248.14</v>
      </c>
    </row>
    <row r="1145" spans="1:18">
      <c r="A1145" t="s">
        <v>5452</v>
      </c>
      <c r="B1145" t="s">
        <v>207</v>
      </c>
      <c r="C1145" t="s">
        <v>3098</v>
      </c>
      <c r="D1145" t="s">
        <v>3196</v>
      </c>
      <c r="E1145" t="s">
        <v>3166</v>
      </c>
      <c r="F1145" t="s">
        <v>3167</v>
      </c>
      <c r="G1145" t="s">
        <v>1076</v>
      </c>
      <c r="H1145" s="28"/>
      <c r="J1145">
        <v>24</v>
      </c>
      <c r="K1145" t="s">
        <v>3098</v>
      </c>
      <c r="L1145" t="s">
        <v>3201</v>
      </c>
      <c r="M1145" t="s">
        <v>3207</v>
      </c>
      <c r="O1145" t="s">
        <v>3189</v>
      </c>
      <c r="P1145">
        <f t="shared" si="34"/>
        <v>45153</v>
      </c>
      <c r="Q1145">
        <f>--(COUNTIF($A$2:A1145,A1145)=1)</f>
        <v>1</v>
      </c>
      <c r="R1145" t="str">
        <f t="shared" si="35"/>
        <v/>
      </c>
    </row>
    <row r="1146" spans="1:18">
      <c r="A1146" t="s">
        <v>5453</v>
      </c>
      <c r="B1146" t="s">
        <v>4952</v>
      </c>
      <c r="C1146" t="s">
        <v>5454</v>
      </c>
      <c r="D1146" t="s">
        <v>3165</v>
      </c>
      <c r="E1146" t="s">
        <v>3166</v>
      </c>
      <c r="F1146" t="s">
        <v>3167</v>
      </c>
      <c r="G1146" t="s">
        <v>1865</v>
      </c>
      <c r="H1146" s="28">
        <v>44930</v>
      </c>
      <c r="I1146">
        <v>29.01</v>
      </c>
      <c r="J1146">
        <v>24</v>
      </c>
      <c r="K1146" t="s">
        <v>3123</v>
      </c>
      <c r="L1146" t="s">
        <v>3231</v>
      </c>
      <c r="M1146" t="s">
        <v>3188</v>
      </c>
      <c r="O1146" t="s">
        <v>3189</v>
      </c>
      <c r="P1146">
        <f t="shared" si="34"/>
        <v>44929</v>
      </c>
      <c r="Q1146">
        <f>--(COUNTIF($A$2:A1146,A1146)=1)</f>
        <v>1</v>
      </c>
      <c r="R1146">
        <f t="shared" si="35"/>
        <v>29.01</v>
      </c>
    </row>
    <row r="1147" spans="1:18">
      <c r="A1147" t="s">
        <v>5455</v>
      </c>
      <c r="B1147" t="s">
        <v>871</v>
      </c>
      <c r="C1147" t="s">
        <v>3098</v>
      </c>
      <c r="D1147" t="s">
        <v>3240</v>
      </c>
      <c r="E1147" t="s">
        <v>3280</v>
      </c>
      <c r="F1147" t="s">
        <v>3167</v>
      </c>
      <c r="G1147" t="s">
        <v>953</v>
      </c>
      <c r="H1147" s="28"/>
      <c r="J1147">
        <v>4</v>
      </c>
      <c r="K1147" t="s">
        <v>3098</v>
      </c>
      <c r="L1147" t="s">
        <v>3354</v>
      </c>
      <c r="M1147" t="s">
        <v>3188</v>
      </c>
      <c r="O1147" t="s">
        <v>3189</v>
      </c>
      <c r="P1147">
        <f t="shared" si="34"/>
        <v>45282</v>
      </c>
      <c r="Q1147">
        <f>--(COUNTIF($A$2:A1147,A1147)=1)</f>
        <v>1</v>
      </c>
      <c r="R1147" t="str">
        <f t="shared" si="35"/>
        <v/>
      </c>
    </row>
    <row r="1148" spans="1:18">
      <c r="A1148" t="s">
        <v>5456</v>
      </c>
      <c r="B1148" t="s">
        <v>495</v>
      </c>
      <c r="C1148" t="s">
        <v>3098</v>
      </c>
      <c r="D1148" t="s">
        <v>3165</v>
      </c>
      <c r="E1148" t="s">
        <v>3175</v>
      </c>
      <c r="F1148" t="s">
        <v>3180</v>
      </c>
      <c r="G1148" t="s">
        <v>2102</v>
      </c>
      <c r="H1148" s="28"/>
      <c r="J1148">
        <v>8</v>
      </c>
      <c r="K1148" t="s">
        <v>3098</v>
      </c>
      <c r="L1148" t="s">
        <v>3268</v>
      </c>
      <c r="M1148" t="s">
        <v>3188</v>
      </c>
      <c r="O1148" t="s">
        <v>3182</v>
      </c>
      <c r="P1148">
        <f t="shared" si="34"/>
        <v>44782</v>
      </c>
      <c r="Q1148">
        <f>--(COUNTIF($A$2:A1148,A1148)=1)</f>
        <v>1</v>
      </c>
      <c r="R1148" t="str">
        <f t="shared" si="35"/>
        <v/>
      </c>
    </row>
    <row r="1149" spans="1:18">
      <c r="A1149" t="s">
        <v>5457</v>
      </c>
      <c r="B1149" t="s">
        <v>2638</v>
      </c>
      <c r="C1149" t="s">
        <v>5458</v>
      </c>
      <c r="D1149" t="s">
        <v>3165</v>
      </c>
      <c r="E1149" t="s">
        <v>3166</v>
      </c>
      <c r="F1149" t="s">
        <v>3167</v>
      </c>
      <c r="G1149" t="s">
        <v>2709</v>
      </c>
      <c r="H1149" s="28"/>
      <c r="J1149">
        <v>24</v>
      </c>
      <c r="K1149" t="s">
        <v>3098</v>
      </c>
      <c r="L1149" t="s">
        <v>3212</v>
      </c>
      <c r="M1149" t="s">
        <v>3188</v>
      </c>
      <c r="O1149" t="s">
        <v>3260</v>
      </c>
      <c r="P1149">
        <f t="shared" si="34"/>
        <v>45346</v>
      </c>
      <c r="Q1149">
        <f>--(COUNTIF($A$2:A1149,A1149)=1)</f>
        <v>1</v>
      </c>
      <c r="R1149" t="str">
        <f t="shared" si="35"/>
        <v/>
      </c>
    </row>
    <row r="1150" spans="1:18">
      <c r="A1150" t="s">
        <v>5459</v>
      </c>
      <c r="B1150" t="s">
        <v>4803</v>
      </c>
      <c r="C1150" t="s">
        <v>3098</v>
      </c>
      <c r="D1150" t="s">
        <v>3174</v>
      </c>
      <c r="E1150" t="s">
        <v>3194</v>
      </c>
      <c r="F1150" t="s">
        <v>3180</v>
      </c>
      <c r="G1150" t="s">
        <v>2301</v>
      </c>
      <c r="H1150" s="28"/>
      <c r="J1150">
        <v>72</v>
      </c>
      <c r="K1150" t="s">
        <v>3098</v>
      </c>
      <c r="L1150" t="s">
        <v>3206</v>
      </c>
      <c r="M1150" t="s">
        <v>3202</v>
      </c>
      <c r="O1150" t="s">
        <v>3213</v>
      </c>
      <c r="P1150">
        <f t="shared" si="34"/>
        <v>45094</v>
      </c>
      <c r="Q1150">
        <f>--(COUNTIF($A$2:A1150,A1150)=1)</f>
        <v>1</v>
      </c>
      <c r="R1150" t="str">
        <f t="shared" si="35"/>
        <v/>
      </c>
    </row>
    <row r="1151" spans="1:18">
      <c r="A1151" t="s">
        <v>5460</v>
      </c>
      <c r="B1151" t="s">
        <v>5461</v>
      </c>
      <c r="C1151" t="s">
        <v>3098</v>
      </c>
      <c r="D1151" t="s">
        <v>3237</v>
      </c>
      <c r="E1151" t="s">
        <v>3194</v>
      </c>
      <c r="F1151" t="s">
        <v>3180</v>
      </c>
      <c r="G1151" t="s">
        <v>1061</v>
      </c>
      <c r="H1151" s="28"/>
      <c r="J1151">
        <v>72</v>
      </c>
      <c r="K1151" t="s">
        <v>3098</v>
      </c>
      <c r="L1151" t="s">
        <v>3218</v>
      </c>
      <c r="M1151" t="s">
        <v>3202</v>
      </c>
      <c r="O1151" t="s">
        <v>3213</v>
      </c>
      <c r="P1151">
        <f t="shared" si="34"/>
        <v>45222</v>
      </c>
      <c r="Q1151">
        <f>--(COUNTIF($A$2:A1151,A1151)=1)</f>
        <v>1</v>
      </c>
      <c r="R1151" t="str">
        <f t="shared" si="35"/>
        <v/>
      </c>
    </row>
    <row r="1152" spans="1:18">
      <c r="A1152" t="s">
        <v>5462</v>
      </c>
      <c r="B1152" t="s">
        <v>2630</v>
      </c>
      <c r="C1152" t="s">
        <v>5463</v>
      </c>
      <c r="D1152" t="s">
        <v>3227</v>
      </c>
      <c r="E1152" t="s">
        <v>3194</v>
      </c>
      <c r="F1152" t="s">
        <v>3180</v>
      </c>
      <c r="G1152" t="s">
        <v>228</v>
      </c>
      <c r="H1152" s="28"/>
      <c r="J1152">
        <v>72</v>
      </c>
      <c r="K1152" t="s">
        <v>3098</v>
      </c>
      <c r="L1152" t="s">
        <v>3265</v>
      </c>
      <c r="M1152" t="s">
        <v>3188</v>
      </c>
      <c r="O1152" t="s">
        <v>3189</v>
      </c>
      <c r="P1152">
        <f t="shared" si="34"/>
        <v>44607</v>
      </c>
      <c r="Q1152">
        <f>--(COUNTIF($A$2:A1152,A1152)=1)</f>
        <v>1</v>
      </c>
      <c r="R1152" t="str">
        <f t="shared" si="35"/>
        <v/>
      </c>
    </row>
    <row r="1153" spans="1:18">
      <c r="A1153" t="s">
        <v>5464</v>
      </c>
      <c r="B1153" t="s">
        <v>1578</v>
      </c>
      <c r="C1153" t="s">
        <v>3098</v>
      </c>
      <c r="D1153" t="s">
        <v>3227</v>
      </c>
      <c r="E1153" t="s">
        <v>3175</v>
      </c>
      <c r="F1153" t="s">
        <v>3167</v>
      </c>
      <c r="G1153" t="s">
        <v>1101</v>
      </c>
      <c r="H1153" s="28">
        <v>45013</v>
      </c>
      <c r="I1153">
        <v>18.190000000000001</v>
      </c>
      <c r="J1153">
        <v>8</v>
      </c>
      <c r="K1153" t="s">
        <v>3123</v>
      </c>
      <c r="L1153" t="s">
        <v>3354</v>
      </c>
      <c r="M1153" t="s">
        <v>3188</v>
      </c>
      <c r="N1153">
        <v>1.1000000000000001</v>
      </c>
      <c r="O1153" t="s">
        <v>3189</v>
      </c>
      <c r="P1153">
        <f t="shared" si="34"/>
        <v>45013</v>
      </c>
      <c r="Q1153">
        <f>--(COUNTIF($A$2:A1153,A1153)=1)</f>
        <v>1</v>
      </c>
      <c r="R1153">
        <f t="shared" si="35"/>
        <v>18.190000000000001</v>
      </c>
    </row>
    <row r="1154" spans="1:18">
      <c r="A1154" t="s">
        <v>5465</v>
      </c>
      <c r="B1154" t="s">
        <v>702</v>
      </c>
      <c r="C1154" t="s">
        <v>5466</v>
      </c>
      <c r="D1154" t="s">
        <v>3165</v>
      </c>
      <c r="E1154" t="s">
        <v>3166</v>
      </c>
      <c r="F1154" t="s">
        <v>3167</v>
      </c>
      <c r="G1154" t="s">
        <v>708</v>
      </c>
      <c r="H1154" s="28"/>
      <c r="J1154">
        <v>24</v>
      </c>
      <c r="K1154" t="s">
        <v>3098</v>
      </c>
      <c r="L1154" t="s">
        <v>3187</v>
      </c>
      <c r="M1154" t="s">
        <v>3202</v>
      </c>
      <c r="O1154" t="s">
        <v>3123</v>
      </c>
      <c r="P1154">
        <f t="shared" ref="P1154:P1217" si="36">IFERROR(DATEVALUE(G1154),IFERROR(DATE(RIGHT(G1154,4),MID(G1154,4,2),LEFT(G1154,2)),""))</f>
        <v>44665</v>
      </c>
      <c r="Q1154">
        <f>--(COUNTIF($A$2:A1154,A1154)=1)</f>
        <v>1</v>
      </c>
      <c r="R1154" t="str">
        <f t="shared" ref="R1154:R1217" si="37">IF(AND(Q1154=1,I1154&lt;&gt;"",ISNUMBER(I1154),I1154&gt;=0),I1154,"")</f>
        <v/>
      </c>
    </row>
    <row r="1155" spans="1:18">
      <c r="A1155" t="s">
        <v>5467</v>
      </c>
      <c r="B1155" t="s">
        <v>5468</v>
      </c>
      <c r="C1155" t="s">
        <v>3098</v>
      </c>
      <c r="D1155" t="s">
        <v>3185</v>
      </c>
      <c r="E1155" t="s">
        <v>3166</v>
      </c>
      <c r="F1155" t="s">
        <v>3167</v>
      </c>
      <c r="G1155" t="s">
        <v>396</v>
      </c>
      <c r="H1155" s="28">
        <v>44749</v>
      </c>
      <c r="I1155">
        <v>38.01</v>
      </c>
      <c r="J1155">
        <v>24</v>
      </c>
      <c r="K1155" t="s">
        <v>3123</v>
      </c>
      <c r="L1155" t="s">
        <v>3168</v>
      </c>
      <c r="M1155" t="s">
        <v>3188</v>
      </c>
      <c r="O1155" t="s">
        <v>3170</v>
      </c>
      <c r="P1155">
        <f t="shared" si="36"/>
        <v>44748</v>
      </c>
      <c r="Q1155">
        <f>--(COUNTIF($A$2:A1155,A1155)=1)</f>
        <v>1</v>
      </c>
      <c r="R1155">
        <f t="shared" si="37"/>
        <v>38.01</v>
      </c>
    </row>
    <row r="1156" spans="1:18">
      <c r="A1156" t="s">
        <v>5469</v>
      </c>
      <c r="B1156" t="s">
        <v>3430</v>
      </c>
      <c r="C1156" t="s">
        <v>3098</v>
      </c>
      <c r="D1156" t="s">
        <v>3200</v>
      </c>
      <c r="E1156" t="s">
        <v>3166</v>
      </c>
      <c r="F1156" t="s">
        <v>3167</v>
      </c>
      <c r="G1156" t="s">
        <v>977</v>
      </c>
      <c r="H1156" s="28">
        <v>45540</v>
      </c>
      <c r="I1156">
        <v>3.48</v>
      </c>
      <c r="J1156">
        <v>24</v>
      </c>
      <c r="K1156" t="s">
        <v>3124</v>
      </c>
      <c r="L1156" t="s">
        <v>3268</v>
      </c>
      <c r="M1156" t="s">
        <v>3202</v>
      </c>
      <c r="O1156" t="s">
        <v>3182</v>
      </c>
      <c r="P1156">
        <f t="shared" si="36"/>
        <v>45540</v>
      </c>
      <c r="Q1156">
        <f>--(COUNTIF($A$2:A1156,A1156)=1)</f>
        <v>1</v>
      </c>
      <c r="R1156">
        <f t="shared" si="37"/>
        <v>3.48</v>
      </c>
    </row>
    <row r="1157" spans="1:18">
      <c r="A1157" t="s">
        <v>5470</v>
      </c>
      <c r="B1157" t="s">
        <v>4445</v>
      </c>
      <c r="C1157" t="s">
        <v>3098</v>
      </c>
      <c r="D1157" t="s">
        <v>3196</v>
      </c>
      <c r="E1157" t="s">
        <v>3166</v>
      </c>
      <c r="F1157" t="s">
        <v>3167</v>
      </c>
      <c r="G1157" t="s">
        <v>163</v>
      </c>
      <c r="H1157" s="28">
        <v>44871</v>
      </c>
      <c r="I1157">
        <v>26.07</v>
      </c>
      <c r="J1157">
        <v>24</v>
      </c>
      <c r="K1157" t="s">
        <v>3123</v>
      </c>
      <c r="L1157" t="s">
        <v>3221</v>
      </c>
      <c r="M1157" t="s">
        <v>3202</v>
      </c>
      <c r="O1157" t="s">
        <v>3182</v>
      </c>
      <c r="P1157">
        <f t="shared" si="36"/>
        <v>44870</v>
      </c>
      <c r="Q1157">
        <f>--(COUNTIF($A$2:A1157,A1157)=1)</f>
        <v>1</v>
      </c>
      <c r="R1157">
        <f t="shared" si="37"/>
        <v>26.07</v>
      </c>
    </row>
    <row r="1158" spans="1:18">
      <c r="A1158" t="s">
        <v>5471</v>
      </c>
      <c r="B1158" t="s">
        <v>989</v>
      </c>
      <c r="C1158" t="s">
        <v>5472</v>
      </c>
      <c r="D1158" t="s">
        <v>3174</v>
      </c>
      <c r="E1158" t="s">
        <v>3166</v>
      </c>
      <c r="F1158" t="s">
        <v>3167</v>
      </c>
      <c r="G1158" t="s">
        <v>1036</v>
      </c>
      <c r="H1158" s="28">
        <v>45235</v>
      </c>
      <c r="I1158">
        <v>42.89</v>
      </c>
      <c r="J1158">
        <v>24</v>
      </c>
      <c r="K1158" t="s">
        <v>3123</v>
      </c>
      <c r="L1158" t="s">
        <v>3437</v>
      </c>
      <c r="M1158" t="s">
        <v>3207</v>
      </c>
      <c r="N1158">
        <v>1.5</v>
      </c>
      <c r="O1158" t="s">
        <v>3189</v>
      </c>
      <c r="P1158">
        <f t="shared" si="36"/>
        <v>45234</v>
      </c>
      <c r="Q1158">
        <f>--(COUNTIF($A$2:A1158,A1158)=1)</f>
        <v>1</v>
      </c>
      <c r="R1158">
        <f t="shared" si="37"/>
        <v>42.89</v>
      </c>
    </row>
    <row r="1159" spans="1:18">
      <c r="A1159" t="s">
        <v>5473</v>
      </c>
      <c r="B1159" t="s">
        <v>1557</v>
      </c>
      <c r="C1159" t="s">
        <v>5474</v>
      </c>
      <c r="D1159" t="s">
        <v>3237</v>
      </c>
      <c r="E1159" t="s">
        <v>3280</v>
      </c>
      <c r="F1159" t="s">
        <v>3167</v>
      </c>
      <c r="G1159" t="s">
        <v>2357</v>
      </c>
      <c r="H1159" s="28"/>
      <c r="J1159">
        <v>4</v>
      </c>
      <c r="K1159" t="s">
        <v>3098</v>
      </c>
      <c r="L1159" t="s">
        <v>3231</v>
      </c>
      <c r="M1159" t="s">
        <v>3202</v>
      </c>
      <c r="O1159" t="s">
        <v>3124</v>
      </c>
      <c r="P1159">
        <f t="shared" si="36"/>
        <v>45484</v>
      </c>
      <c r="Q1159">
        <f>--(COUNTIF($A$2:A1159,A1159)=1)</f>
        <v>1</v>
      </c>
      <c r="R1159" t="str">
        <f t="shared" si="37"/>
        <v/>
      </c>
    </row>
    <row r="1160" spans="1:18">
      <c r="A1160" t="s">
        <v>5475</v>
      </c>
      <c r="B1160" t="s">
        <v>2706</v>
      </c>
      <c r="C1160" t="s">
        <v>5476</v>
      </c>
      <c r="D1160" t="s">
        <v>3251</v>
      </c>
      <c r="E1160" t="s">
        <v>3280</v>
      </c>
      <c r="F1160" t="s">
        <v>3180</v>
      </c>
      <c r="G1160" t="s">
        <v>456</v>
      </c>
      <c r="H1160" s="28"/>
      <c r="J1160">
        <v>4</v>
      </c>
      <c r="K1160" t="s">
        <v>3098</v>
      </c>
      <c r="L1160" t="s">
        <v>3206</v>
      </c>
      <c r="M1160" t="s">
        <v>3188</v>
      </c>
      <c r="O1160" t="s">
        <v>3124</v>
      </c>
      <c r="P1160">
        <f t="shared" si="36"/>
        <v>44802</v>
      </c>
      <c r="Q1160">
        <f>--(COUNTIF($A$2:A1160,A1160)=1)</f>
        <v>1</v>
      </c>
      <c r="R1160" t="str">
        <f t="shared" si="37"/>
        <v/>
      </c>
    </row>
    <row r="1161" spans="1:18">
      <c r="A1161" t="s">
        <v>5477</v>
      </c>
      <c r="B1161" t="s">
        <v>5262</v>
      </c>
      <c r="C1161" t="s">
        <v>5478</v>
      </c>
      <c r="D1161" t="s">
        <v>3165</v>
      </c>
      <c r="E1161" t="s">
        <v>3166</v>
      </c>
      <c r="F1161" t="s">
        <v>3180</v>
      </c>
      <c r="G1161" t="s">
        <v>593</v>
      </c>
      <c r="H1161" s="28"/>
      <c r="J1161">
        <v>24</v>
      </c>
      <c r="K1161" t="s">
        <v>3098</v>
      </c>
      <c r="L1161" t="s">
        <v>3437</v>
      </c>
      <c r="M1161" t="s">
        <v>3169</v>
      </c>
      <c r="O1161" t="s">
        <v>3178</v>
      </c>
      <c r="P1161">
        <f t="shared" si="36"/>
        <v>45426</v>
      </c>
      <c r="Q1161">
        <f>--(COUNTIF($A$2:A1161,A1161)=1)</f>
        <v>1</v>
      </c>
      <c r="R1161" t="str">
        <f t="shared" si="37"/>
        <v/>
      </c>
    </row>
    <row r="1162" spans="1:18">
      <c r="A1162" t="s">
        <v>5479</v>
      </c>
      <c r="B1162" t="s">
        <v>1370</v>
      </c>
      <c r="C1162" t="s">
        <v>3098</v>
      </c>
      <c r="D1162" t="s">
        <v>3227</v>
      </c>
      <c r="E1162" t="s">
        <v>3194</v>
      </c>
      <c r="F1162" t="s">
        <v>3180</v>
      </c>
      <c r="G1162" t="s">
        <v>5114</v>
      </c>
      <c r="H1162" s="28"/>
      <c r="J1162">
        <v>72</v>
      </c>
      <c r="K1162" t="s">
        <v>3098</v>
      </c>
      <c r="L1162" t="s">
        <v>3307</v>
      </c>
      <c r="M1162" t="s">
        <v>3177</v>
      </c>
      <c r="O1162" t="s">
        <v>3170</v>
      </c>
      <c r="P1162">
        <f t="shared" si="36"/>
        <v>45075</v>
      </c>
      <c r="Q1162">
        <f>--(COUNTIF($A$2:A1162,A1162)=1)</f>
        <v>1</v>
      </c>
      <c r="R1162" t="str">
        <f t="shared" si="37"/>
        <v/>
      </c>
    </row>
    <row r="1163" spans="1:18">
      <c r="A1163" t="s">
        <v>5480</v>
      </c>
      <c r="B1163" t="s">
        <v>2626</v>
      </c>
      <c r="C1163" t="s">
        <v>5481</v>
      </c>
      <c r="D1163" t="s">
        <v>3237</v>
      </c>
      <c r="E1163" t="s">
        <v>3194</v>
      </c>
      <c r="F1163" t="s">
        <v>3180</v>
      </c>
      <c r="G1163" t="s">
        <v>1758</v>
      </c>
      <c r="H1163" s="28"/>
      <c r="J1163">
        <v>72</v>
      </c>
      <c r="K1163" t="s">
        <v>3098</v>
      </c>
      <c r="L1163" t="s">
        <v>3437</v>
      </c>
      <c r="M1163" t="s">
        <v>3207</v>
      </c>
      <c r="O1163" t="s">
        <v>3123</v>
      </c>
      <c r="P1163">
        <f t="shared" si="36"/>
        <v>44753</v>
      </c>
      <c r="Q1163">
        <f>--(COUNTIF($A$2:A1163,A1163)=1)</f>
        <v>1</v>
      </c>
      <c r="R1163" t="str">
        <f t="shared" si="37"/>
        <v/>
      </c>
    </row>
    <row r="1164" spans="1:18">
      <c r="A1164" t="s">
        <v>5482</v>
      </c>
      <c r="B1164" t="s">
        <v>952</v>
      </c>
      <c r="C1164" t="s">
        <v>5483</v>
      </c>
      <c r="D1164" t="s">
        <v>3200</v>
      </c>
      <c r="E1164" t="s">
        <v>3194</v>
      </c>
      <c r="F1164" t="s">
        <v>3167</v>
      </c>
      <c r="G1164" t="s">
        <v>1492</v>
      </c>
      <c r="H1164" s="28">
        <v>44651</v>
      </c>
      <c r="I1164">
        <v>20.170000000000002</v>
      </c>
      <c r="J1164">
        <v>72</v>
      </c>
      <c r="K1164" t="s">
        <v>3124</v>
      </c>
      <c r="L1164" t="s">
        <v>3206</v>
      </c>
      <c r="M1164" t="s">
        <v>3177</v>
      </c>
      <c r="N1164">
        <v>1.8</v>
      </c>
      <c r="O1164" t="s">
        <v>3123</v>
      </c>
      <c r="P1164">
        <f t="shared" si="36"/>
        <v>44651</v>
      </c>
      <c r="Q1164">
        <f>--(COUNTIF($A$2:A1164,A1164)=1)</f>
        <v>1</v>
      </c>
      <c r="R1164">
        <f t="shared" si="37"/>
        <v>20.170000000000002</v>
      </c>
    </row>
    <row r="1165" spans="1:18">
      <c r="A1165" t="s">
        <v>5484</v>
      </c>
      <c r="B1165" t="s">
        <v>5485</v>
      </c>
      <c r="C1165" t="s">
        <v>3098</v>
      </c>
      <c r="D1165" t="s">
        <v>3240</v>
      </c>
      <c r="E1165" t="s">
        <v>3166</v>
      </c>
      <c r="F1165" t="s">
        <v>3180</v>
      </c>
      <c r="G1165" t="s">
        <v>853</v>
      </c>
      <c r="H1165" s="28"/>
      <c r="J1165">
        <v>24</v>
      </c>
      <c r="K1165" t="s">
        <v>3098</v>
      </c>
      <c r="L1165" t="s">
        <v>3201</v>
      </c>
      <c r="M1165" t="s">
        <v>3202</v>
      </c>
      <c r="O1165" t="s">
        <v>3170</v>
      </c>
      <c r="P1165">
        <f t="shared" si="36"/>
        <v>44985</v>
      </c>
      <c r="Q1165">
        <f>--(COUNTIF($A$2:A1165,A1165)=1)</f>
        <v>1</v>
      </c>
      <c r="R1165" t="str">
        <f t="shared" si="37"/>
        <v/>
      </c>
    </row>
    <row r="1166" spans="1:18">
      <c r="A1166" t="s">
        <v>5486</v>
      </c>
      <c r="B1166" t="s">
        <v>265</v>
      </c>
      <c r="C1166" t="s">
        <v>3098</v>
      </c>
      <c r="D1166" t="s">
        <v>3174</v>
      </c>
      <c r="E1166" t="s">
        <v>3194</v>
      </c>
      <c r="F1166" t="s">
        <v>3228</v>
      </c>
      <c r="G1166" t="s">
        <v>209</v>
      </c>
      <c r="H1166" s="28"/>
      <c r="J1166">
        <v>72</v>
      </c>
      <c r="K1166" t="s">
        <v>3098</v>
      </c>
      <c r="L1166" t="s">
        <v>3354</v>
      </c>
      <c r="M1166" t="s">
        <v>3188</v>
      </c>
      <c r="O1166" t="s">
        <v>3182</v>
      </c>
      <c r="P1166">
        <f t="shared" si="36"/>
        <v>45069</v>
      </c>
      <c r="Q1166">
        <f>--(COUNTIF($A$2:A1166,A1166)=1)</f>
        <v>1</v>
      </c>
      <c r="R1166" t="str">
        <f t="shared" si="37"/>
        <v/>
      </c>
    </row>
    <row r="1167" spans="1:18">
      <c r="A1167" t="s">
        <v>5487</v>
      </c>
      <c r="B1167" t="s">
        <v>5290</v>
      </c>
      <c r="C1167" t="s">
        <v>3098</v>
      </c>
      <c r="D1167" t="s">
        <v>3200</v>
      </c>
      <c r="E1167" t="s">
        <v>3194</v>
      </c>
      <c r="F1167" t="s">
        <v>3167</v>
      </c>
      <c r="G1167" t="s">
        <v>2746</v>
      </c>
      <c r="H1167" s="28">
        <v>45041</v>
      </c>
      <c r="I1167">
        <v>16.53</v>
      </c>
      <c r="J1167">
        <v>72</v>
      </c>
      <c r="K1167" t="s">
        <v>3124</v>
      </c>
      <c r="L1167" t="s">
        <v>3265</v>
      </c>
      <c r="M1167" t="s">
        <v>3207</v>
      </c>
      <c r="N1167">
        <v>1.5</v>
      </c>
      <c r="O1167" t="s">
        <v>3189</v>
      </c>
      <c r="P1167">
        <f t="shared" si="36"/>
        <v>45041</v>
      </c>
      <c r="Q1167">
        <f>--(COUNTIF($A$2:A1167,A1167)=1)</f>
        <v>1</v>
      </c>
      <c r="R1167">
        <f t="shared" si="37"/>
        <v>16.53</v>
      </c>
    </row>
    <row r="1168" spans="1:18">
      <c r="A1168" t="s">
        <v>5488</v>
      </c>
      <c r="B1168" t="s">
        <v>326</v>
      </c>
      <c r="C1168" t="s">
        <v>5489</v>
      </c>
      <c r="D1168" t="s">
        <v>3237</v>
      </c>
      <c r="E1168" t="s">
        <v>3175</v>
      </c>
      <c r="F1168" t="s">
        <v>3228</v>
      </c>
      <c r="G1168" t="s">
        <v>1394</v>
      </c>
      <c r="H1168" s="28"/>
      <c r="J1168">
        <v>8</v>
      </c>
      <c r="K1168" t="s">
        <v>3098</v>
      </c>
      <c r="L1168" t="s">
        <v>3354</v>
      </c>
      <c r="M1168" t="s">
        <v>3202</v>
      </c>
      <c r="O1168" t="s">
        <v>3213</v>
      </c>
      <c r="P1168">
        <f t="shared" si="36"/>
        <v>45544</v>
      </c>
      <c r="Q1168">
        <f>--(COUNTIF($A$2:A1168,A1168)=1)</f>
        <v>1</v>
      </c>
      <c r="R1168" t="str">
        <f t="shared" si="37"/>
        <v/>
      </c>
    </row>
    <row r="1169" spans="1:18">
      <c r="A1169" t="s">
        <v>5490</v>
      </c>
      <c r="B1169" t="s">
        <v>2259</v>
      </c>
      <c r="C1169" t="s">
        <v>3098</v>
      </c>
      <c r="D1169" t="s">
        <v>3227</v>
      </c>
      <c r="E1169" t="s">
        <v>3194</v>
      </c>
      <c r="F1169" t="s">
        <v>3180</v>
      </c>
      <c r="G1169" t="s">
        <v>2240</v>
      </c>
      <c r="H1169" s="28"/>
      <c r="J1169">
        <v>72</v>
      </c>
      <c r="K1169" t="s">
        <v>3098</v>
      </c>
      <c r="L1169" t="s">
        <v>3192</v>
      </c>
      <c r="M1169" t="s">
        <v>3188</v>
      </c>
      <c r="O1169" t="s">
        <v>3260</v>
      </c>
      <c r="P1169">
        <f t="shared" si="36"/>
        <v>44620</v>
      </c>
      <c r="Q1169">
        <f>--(COUNTIF($A$2:A1169,A1169)=1)</f>
        <v>1</v>
      </c>
      <c r="R1169" t="str">
        <f t="shared" si="37"/>
        <v/>
      </c>
    </row>
    <row r="1170" spans="1:18">
      <c r="A1170" t="s">
        <v>5491</v>
      </c>
      <c r="B1170" t="s">
        <v>3858</v>
      </c>
      <c r="C1170" t="s">
        <v>5492</v>
      </c>
      <c r="D1170" t="s">
        <v>3227</v>
      </c>
      <c r="E1170" t="s">
        <v>3280</v>
      </c>
      <c r="F1170" t="s">
        <v>3228</v>
      </c>
      <c r="G1170" t="s">
        <v>1271</v>
      </c>
      <c r="H1170" s="28"/>
      <c r="J1170">
        <v>4</v>
      </c>
      <c r="K1170" t="s">
        <v>3098</v>
      </c>
      <c r="L1170" t="s">
        <v>3354</v>
      </c>
      <c r="M1170" t="s">
        <v>3177</v>
      </c>
      <c r="O1170" t="s">
        <v>3182</v>
      </c>
      <c r="P1170">
        <f t="shared" si="36"/>
        <v>45587</v>
      </c>
      <c r="Q1170">
        <f>--(COUNTIF($A$2:A1170,A1170)=1)</f>
        <v>1</v>
      </c>
      <c r="R1170" t="str">
        <f t="shared" si="37"/>
        <v/>
      </c>
    </row>
    <row r="1171" spans="1:18">
      <c r="A1171" t="s">
        <v>5493</v>
      </c>
      <c r="B1171" t="s">
        <v>1997</v>
      </c>
      <c r="C1171" t="s">
        <v>5494</v>
      </c>
      <c r="D1171" t="s">
        <v>3196</v>
      </c>
      <c r="E1171" t="s">
        <v>3194</v>
      </c>
      <c r="F1171" t="s">
        <v>3167</v>
      </c>
      <c r="G1171" t="s">
        <v>4104</v>
      </c>
      <c r="H1171" s="28"/>
      <c r="J1171">
        <v>72</v>
      </c>
      <c r="K1171" t="s">
        <v>3098</v>
      </c>
      <c r="L1171" t="s">
        <v>3268</v>
      </c>
      <c r="M1171" t="s">
        <v>3177</v>
      </c>
      <c r="O1171" t="s">
        <v>3170</v>
      </c>
      <c r="P1171">
        <f t="shared" si="36"/>
        <v>44705</v>
      </c>
      <c r="Q1171">
        <f>--(COUNTIF($A$2:A1171,A1171)=1)</f>
        <v>1</v>
      </c>
      <c r="R1171" t="str">
        <f t="shared" si="37"/>
        <v/>
      </c>
    </row>
    <row r="1172" spans="1:18">
      <c r="A1172" t="s">
        <v>5495</v>
      </c>
      <c r="B1172" t="s">
        <v>4926</v>
      </c>
      <c r="C1172" t="s">
        <v>4527</v>
      </c>
      <c r="D1172" t="s">
        <v>3200</v>
      </c>
      <c r="E1172" t="s">
        <v>3194</v>
      </c>
      <c r="F1172" t="s">
        <v>3228</v>
      </c>
      <c r="G1172" t="s">
        <v>978</v>
      </c>
      <c r="H1172" s="28"/>
      <c r="J1172">
        <v>72</v>
      </c>
      <c r="K1172" t="s">
        <v>3098</v>
      </c>
      <c r="L1172" t="s">
        <v>3098</v>
      </c>
      <c r="M1172" t="s">
        <v>3207</v>
      </c>
      <c r="O1172" t="s">
        <v>3178</v>
      </c>
      <c r="P1172">
        <f t="shared" si="36"/>
        <v>45617</v>
      </c>
      <c r="Q1172">
        <f>--(COUNTIF($A$2:A1172,A1172)=1)</f>
        <v>1</v>
      </c>
      <c r="R1172" t="str">
        <f t="shared" si="37"/>
        <v/>
      </c>
    </row>
    <row r="1173" spans="1:18">
      <c r="A1173" t="s">
        <v>5496</v>
      </c>
      <c r="B1173" t="s">
        <v>634</v>
      </c>
      <c r="C1173" t="s">
        <v>3098</v>
      </c>
      <c r="D1173" t="s">
        <v>3196</v>
      </c>
      <c r="E1173" t="s">
        <v>3166</v>
      </c>
      <c r="F1173" t="s">
        <v>3228</v>
      </c>
      <c r="G1173" t="s">
        <v>2756</v>
      </c>
      <c r="H1173" s="28"/>
      <c r="J1173">
        <v>24</v>
      </c>
      <c r="K1173" t="s">
        <v>3098</v>
      </c>
      <c r="L1173" t="s">
        <v>3248</v>
      </c>
      <c r="M1173" t="s">
        <v>3188</v>
      </c>
      <c r="O1173" t="s">
        <v>3189</v>
      </c>
      <c r="P1173">
        <f t="shared" si="36"/>
        <v>45467</v>
      </c>
      <c r="Q1173">
        <f>--(COUNTIF($A$2:A1173,A1173)=1)</f>
        <v>1</v>
      </c>
      <c r="R1173" t="str">
        <f t="shared" si="37"/>
        <v/>
      </c>
    </row>
    <row r="1174" spans="1:18">
      <c r="A1174" t="s">
        <v>5497</v>
      </c>
      <c r="B1174" t="s">
        <v>2880</v>
      </c>
      <c r="C1174" t="s">
        <v>5498</v>
      </c>
      <c r="D1174" t="s">
        <v>3240</v>
      </c>
      <c r="E1174" t="s">
        <v>3166</v>
      </c>
      <c r="F1174" t="s">
        <v>3180</v>
      </c>
      <c r="G1174" t="s">
        <v>5499</v>
      </c>
      <c r="H1174" s="28"/>
      <c r="J1174">
        <v>24</v>
      </c>
      <c r="K1174" t="s">
        <v>3098</v>
      </c>
      <c r="L1174" t="s">
        <v>3254</v>
      </c>
      <c r="M1174" t="s">
        <v>3177</v>
      </c>
      <c r="O1174" t="s">
        <v>3178</v>
      </c>
      <c r="P1174">
        <f t="shared" si="36"/>
        <v>45106</v>
      </c>
      <c r="Q1174">
        <f>--(COUNTIF($A$2:A1174,A1174)=1)</f>
        <v>1</v>
      </c>
      <c r="R1174" t="str">
        <f t="shared" si="37"/>
        <v/>
      </c>
    </row>
    <row r="1175" spans="1:18">
      <c r="A1175" t="s">
        <v>5500</v>
      </c>
      <c r="B1175" t="s">
        <v>1920</v>
      </c>
      <c r="C1175" t="s">
        <v>5501</v>
      </c>
      <c r="D1175" t="s">
        <v>3251</v>
      </c>
      <c r="E1175" t="s">
        <v>3280</v>
      </c>
      <c r="F1175" t="s">
        <v>3167</v>
      </c>
      <c r="G1175" t="s">
        <v>1262</v>
      </c>
      <c r="H1175" s="28">
        <v>45610</v>
      </c>
      <c r="I1175">
        <v>12.52</v>
      </c>
      <c r="J1175">
        <v>4</v>
      </c>
      <c r="K1175" t="s">
        <v>3123</v>
      </c>
      <c r="L1175" t="s">
        <v>3248</v>
      </c>
      <c r="M1175" t="s">
        <v>3177</v>
      </c>
      <c r="O1175" t="s">
        <v>3123</v>
      </c>
      <c r="P1175">
        <f t="shared" si="36"/>
        <v>45610</v>
      </c>
      <c r="Q1175">
        <f>--(COUNTIF($A$2:A1175,A1175)=1)</f>
        <v>1</v>
      </c>
      <c r="R1175">
        <f t="shared" si="37"/>
        <v>12.52</v>
      </c>
    </row>
    <row r="1176" spans="1:18">
      <c r="A1176" t="s">
        <v>5502</v>
      </c>
      <c r="B1176" t="s">
        <v>5503</v>
      </c>
      <c r="C1176" t="s">
        <v>3098</v>
      </c>
      <c r="D1176" t="s">
        <v>3165</v>
      </c>
      <c r="E1176" t="s">
        <v>3166</v>
      </c>
      <c r="F1176" t="s">
        <v>3167</v>
      </c>
      <c r="G1176" t="s">
        <v>1616</v>
      </c>
      <c r="H1176" s="28"/>
      <c r="J1176">
        <v>24</v>
      </c>
      <c r="K1176" t="s">
        <v>3098</v>
      </c>
      <c r="L1176" t="s">
        <v>3098</v>
      </c>
      <c r="M1176" t="s">
        <v>3202</v>
      </c>
      <c r="O1176" t="s">
        <v>3189</v>
      </c>
      <c r="P1176">
        <f t="shared" si="36"/>
        <v>45182</v>
      </c>
      <c r="Q1176">
        <f>--(COUNTIF($A$2:A1176,A1176)=1)</f>
        <v>1</v>
      </c>
      <c r="R1176" t="str">
        <f t="shared" si="37"/>
        <v/>
      </c>
    </row>
    <row r="1177" spans="1:18">
      <c r="A1177" t="s">
        <v>5504</v>
      </c>
      <c r="B1177" t="s">
        <v>4806</v>
      </c>
      <c r="C1177" t="s">
        <v>3098</v>
      </c>
      <c r="D1177" t="s">
        <v>3227</v>
      </c>
      <c r="E1177" t="s">
        <v>3280</v>
      </c>
      <c r="F1177" t="s">
        <v>3180</v>
      </c>
      <c r="G1177" t="s">
        <v>1388</v>
      </c>
      <c r="H1177" s="28"/>
      <c r="J1177">
        <v>4</v>
      </c>
      <c r="K1177" t="s">
        <v>3098</v>
      </c>
      <c r="L1177" t="s">
        <v>3268</v>
      </c>
      <c r="M1177" t="s">
        <v>3169</v>
      </c>
      <c r="O1177" t="s">
        <v>3189</v>
      </c>
      <c r="P1177">
        <f t="shared" si="36"/>
        <v>45180</v>
      </c>
      <c r="Q1177">
        <f>--(COUNTIF($A$2:A1177,A1177)=1)</f>
        <v>1</v>
      </c>
      <c r="R1177" t="str">
        <f t="shared" si="37"/>
        <v/>
      </c>
    </row>
    <row r="1178" spans="1:18">
      <c r="A1178" t="s">
        <v>5505</v>
      </c>
      <c r="B1178" t="s">
        <v>5506</v>
      </c>
      <c r="C1178" t="s">
        <v>3098</v>
      </c>
      <c r="D1178" t="s">
        <v>3165</v>
      </c>
      <c r="E1178" t="s">
        <v>3194</v>
      </c>
      <c r="F1178" t="s">
        <v>3167</v>
      </c>
      <c r="G1178" t="s">
        <v>3502</v>
      </c>
      <c r="H1178" s="28">
        <v>44607</v>
      </c>
      <c r="I1178">
        <v>76.02</v>
      </c>
      <c r="J1178">
        <v>72</v>
      </c>
      <c r="K1178" t="s">
        <v>3123</v>
      </c>
      <c r="L1178" t="s">
        <v>3225</v>
      </c>
      <c r="M1178" t="s">
        <v>3177</v>
      </c>
      <c r="O1178" t="s">
        <v>3170</v>
      </c>
      <c r="P1178">
        <f t="shared" si="36"/>
        <v>44604</v>
      </c>
      <c r="Q1178">
        <f>--(COUNTIF($A$2:A1178,A1178)=1)</f>
        <v>1</v>
      </c>
      <c r="R1178">
        <f t="shared" si="37"/>
        <v>76.02</v>
      </c>
    </row>
    <row r="1179" spans="1:18">
      <c r="A1179" t="s">
        <v>5507</v>
      </c>
      <c r="B1179" t="s">
        <v>495</v>
      </c>
      <c r="C1179" t="s">
        <v>3098</v>
      </c>
      <c r="D1179" t="s">
        <v>3174</v>
      </c>
      <c r="E1179" t="s">
        <v>3194</v>
      </c>
      <c r="F1179" t="s">
        <v>3167</v>
      </c>
      <c r="G1179" t="s">
        <v>1931</v>
      </c>
      <c r="H1179" s="28">
        <v>45231</v>
      </c>
      <c r="I1179">
        <v>27.47</v>
      </c>
      <c r="J1179">
        <v>72</v>
      </c>
      <c r="K1179" t="s">
        <v>3124</v>
      </c>
      <c r="L1179" t="s">
        <v>3302</v>
      </c>
      <c r="M1179" t="s">
        <v>3188</v>
      </c>
      <c r="N1179">
        <v>3.2</v>
      </c>
      <c r="O1179" t="s">
        <v>3123</v>
      </c>
      <c r="P1179">
        <f t="shared" si="36"/>
        <v>45230</v>
      </c>
      <c r="Q1179">
        <f>--(COUNTIF($A$2:A1179,A1179)=1)</f>
        <v>1</v>
      </c>
      <c r="R1179">
        <f t="shared" si="37"/>
        <v>27.47</v>
      </c>
    </row>
    <row r="1180" spans="1:18">
      <c r="A1180" t="s">
        <v>5508</v>
      </c>
      <c r="B1180" t="s">
        <v>3304</v>
      </c>
      <c r="C1180" t="s">
        <v>5509</v>
      </c>
      <c r="D1180" t="s">
        <v>3185</v>
      </c>
      <c r="E1180" t="s">
        <v>3175</v>
      </c>
      <c r="F1180" t="s">
        <v>3167</v>
      </c>
      <c r="G1180" t="s">
        <v>2221</v>
      </c>
      <c r="H1180" s="28"/>
      <c r="J1180">
        <v>8</v>
      </c>
      <c r="K1180" t="s">
        <v>3098</v>
      </c>
      <c r="L1180" t="s">
        <v>3244</v>
      </c>
      <c r="M1180" t="s">
        <v>3207</v>
      </c>
      <c r="O1180" t="s">
        <v>3123</v>
      </c>
      <c r="P1180">
        <f t="shared" si="36"/>
        <v>44943</v>
      </c>
      <c r="Q1180">
        <f>--(COUNTIF($A$2:A1180,A1180)=1)</f>
        <v>1</v>
      </c>
      <c r="R1180" t="str">
        <f t="shared" si="37"/>
        <v/>
      </c>
    </row>
    <row r="1181" spans="1:18">
      <c r="A1181" t="s">
        <v>5510</v>
      </c>
      <c r="B1181" t="s">
        <v>1546</v>
      </c>
      <c r="C1181" t="s">
        <v>5511</v>
      </c>
      <c r="D1181" t="s">
        <v>3237</v>
      </c>
      <c r="E1181" t="s">
        <v>3175</v>
      </c>
      <c r="F1181" t="s">
        <v>3167</v>
      </c>
      <c r="G1181" t="s">
        <v>661</v>
      </c>
      <c r="H1181" s="28">
        <v>44728</v>
      </c>
      <c r="I1181">
        <v>20.72</v>
      </c>
      <c r="J1181">
        <v>8</v>
      </c>
      <c r="K1181" t="s">
        <v>3123</v>
      </c>
      <c r="L1181" t="s">
        <v>3168</v>
      </c>
      <c r="M1181" t="s">
        <v>3207</v>
      </c>
      <c r="N1181">
        <v>3.8</v>
      </c>
      <c r="O1181" t="s">
        <v>3213</v>
      </c>
      <c r="P1181">
        <f t="shared" si="36"/>
        <v>44728</v>
      </c>
      <c r="Q1181">
        <f>--(COUNTIF($A$2:A1181,A1181)=1)</f>
        <v>1</v>
      </c>
      <c r="R1181">
        <f t="shared" si="37"/>
        <v>20.72</v>
      </c>
    </row>
    <row r="1182" spans="1:18">
      <c r="A1182" t="s">
        <v>5512</v>
      </c>
      <c r="B1182" t="s">
        <v>2283</v>
      </c>
      <c r="C1182" t="s">
        <v>3098</v>
      </c>
      <c r="D1182" t="s">
        <v>3251</v>
      </c>
      <c r="E1182" t="s">
        <v>3166</v>
      </c>
      <c r="F1182" t="s">
        <v>3228</v>
      </c>
      <c r="G1182" t="s">
        <v>263</v>
      </c>
      <c r="H1182" s="28"/>
      <c r="J1182">
        <v>24</v>
      </c>
      <c r="K1182" t="s">
        <v>3098</v>
      </c>
      <c r="L1182" t="s">
        <v>3437</v>
      </c>
      <c r="M1182" t="s">
        <v>3188</v>
      </c>
      <c r="O1182" t="s">
        <v>3189</v>
      </c>
      <c r="P1182">
        <f t="shared" si="36"/>
        <v>44884</v>
      </c>
      <c r="Q1182">
        <f>--(COUNTIF($A$2:A1182,A1182)=1)</f>
        <v>1</v>
      </c>
      <c r="R1182" t="str">
        <f t="shared" si="37"/>
        <v/>
      </c>
    </row>
    <row r="1183" spans="1:18">
      <c r="A1183" t="s">
        <v>5513</v>
      </c>
      <c r="B1183" t="s">
        <v>2630</v>
      </c>
      <c r="C1183" t="s">
        <v>3098</v>
      </c>
      <c r="D1183" t="s">
        <v>3174</v>
      </c>
      <c r="E1183" t="s">
        <v>3166</v>
      </c>
      <c r="F1183" t="s">
        <v>3220</v>
      </c>
      <c r="G1183" t="s">
        <v>1140</v>
      </c>
      <c r="H1183" s="28">
        <v>45389</v>
      </c>
      <c r="I1183">
        <v>25.55</v>
      </c>
      <c r="J1183">
        <v>24</v>
      </c>
      <c r="K1183" t="s">
        <v>3123</v>
      </c>
      <c r="L1183" t="s">
        <v>3221</v>
      </c>
      <c r="M1183" t="s">
        <v>3169</v>
      </c>
      <c r="N1183">
        <v>4.7</v>
      </c>
      <c r="O1183" t="s">
        <v>3213</v>
      </c>
      <c r="P1183">
        <f t="shared" si="36"/>
        <v>45388</v>
      </c>
      <c r="Q1183">
        <f>--(COUNTIF($A$2:A1183,A1183)=1)</f>
        <v>1</v>
      </c>
      <c r="R1183">
        <f t="shared" si="37"/>
        <v>25.55</v>
      </c>
    </row>
    <row r="1184" spans="1:18">
      <c r="A1184" t="s">
        <v>5514</v>
      </c>
      <c r="B1184" t="s">
        <v>5515</v>
      </c>
      <c r="C1184" t="s">
        <v>5516</v>
      </c>
      <c r="D1184" t="s">
        <v>3240</v>
      </c>
      <c r="E1184" t="s">
        <v>3194</v>
      </c>
      <c r="F1184" t="s">
        <v>3228</v>
      </c>
      <c r="G1184" t="s">
        <v>687</v>
      </c>
      <c r="H1184" s="28"/>
      <c r="J1184">
        <v>72</v>
      </c>
      <c r="K1184" t="s">
        <v>3098</v>
      </c>
      <c r="L1184" t="s">
        <v>3268</v>
      </c>
      <c r="M1184" t="s">
        <v>3202</v>
      </c>
      <c r="O1184" t="s">
        <v>3182</v>
      </c>
      <c r="P1184">
        <f t="shared" si="36"/>
        <v>45099</v>
      </c>
      <c r="Q1184">
        <f>--(COUNTIF($A$2:A1184,A1184)=1)</f>
        <v>1</v>
      </c>
      <c r="R1184" t="str">
        <f t="shared" si="37"/>
        <v/>
      </c>
    </row>
    <row r="1185" spans="1:18">
      <c r="A1185" t="s">
        <v>5517</v>
      </c>
      <c r="B1185" t="s">
        <v>4531</v>
      </c>
      <c r="C1185" t="s">
        <v>5518</v>
      </c>
      <c r="D1185" t="s">
        <v>3185</v>
      </c>
      <c r="E1185" t="s">
        <v>3166</v>
      </c>
      <c r="F1185" t="s">
        <v>3167</v>
      </c>
      <c r="G1185" t="s">
        <v>5519</v>
      </c>
      <c r="H1185" s="28">
        <v>45117</v>
      </c>
      <c r="I1185">
        <v>3.2</v>
      </c>
      <c r="J1185">
        <v>24</v>
      </c>
      <c r="K1185" t="s">
        <v>3124</v>
      </c>
      <c r="L1185" t="s">
        <v>3265</v>
      </c>
      <c r="M1185" t="s">
        <v>3177</v>
      </c>
      <c r="O1185" t="s">
        <v>3213</v>
      </c>
      <c r="P1185">
        <f t="shared" si="36"/>
        <v>45117</v>
      </c>
      <c r="Q1185">
        <f>--(COUNTIF($A$2:A1185,A1185)=1)</f>
        <v>1</v>
      </c>
      <c r="R1185">
        <f t="shared" si="37"/>
        <v>3.2</v>
      </c>
    </row>
    <row r="1186" spans="1:18">
      <c r="A1186" t="s">
        <v>5520</v>
      </c>
      <c r="B1186" t="s">
        <v>1396</v>
      </c>
      <c r="C1186" t="s">
        <v>3098</v>
      </c>
      <c r="D1186" t="s">
        <v>3200</v>
      </c>
      <c r="E1186" t="s">
        <v>3280</v>
      </c>
      <c r="F1186" t="s">
        <v>3228</v>
      </c>
      <c r="G1186" t="s">
        <v>864</v>
      </c>
      <c r="H1186" s="28"/>
      <c r="J1186">
        <v>4</v>
      </c>
      <c r="K1186" t="s">
        <v>3098</v>
      </c>
      <c r="L1186" t="s">
        <v>3216</v>
      </c>
      <c r="M1186" t="s">
        <v>3207</v>
      </c>
      <c r="O1186" t="s">
        <v>3213</v>
      </c>
      <c r="P1186">
        <f t="shared" si="36"/>
        <v>45303</v>
      </c>
      <c r="Q1186">
        <f>--(COUNTIF($A$2:A1186,A1186)=1)</f>
        <v>1</v>
      </c>
      <c r="R1186" t="str">
        <f t="shared" si="37"/>
        <v/>
      </c>
    </row>
    <row r="1187" spans="1:18">
      <c r="A1187" t="s">
        <v>5521</v>
      </c>
      <c r="B1187" t="s">
        <v>174</v>
      </c>
      <c r="C1187" t="s">
        <v>5522</v>
      </c>
      <c r="D1187" t="s">
        <v>3165</v>
      </c>
      <c r="E1187" t="s">
        <v>3194</v>
      </c>
      <c r="F1187" t="s">
        <v>3180</v>
      </c>
      <c r="G1187" t="s">
        <v>1921</v>
      </c>
      <c r="H1187" s="28"/>
      <c r="J1187">
        <v>72</v>
      </c>
      <c r="K1187" t="s">
        <v>3098</v>
      </c>
      <c r="L1187" t="s">
        <v>3437</v>
      </c>
      <c r="M1187" t="s">
        <v>3188</v>
      </c>
      <c r="O1187" t="s">
        <v>3123</v>
      </c>
      <c r="P1187">
        <f t="shared" si="36"/>
        <v>44924</v>
      </c>
      <c r="Q1187">
        <f>--(COUNTIF($A$2:A1187,A1187)=1)</f>
        <v>1</v>
      </c>
      <c r="R1187" t="str">
        <f t="shared" si="37"/>
        <v/>
      </c>
    </row>
    <row r="1188" spans="1:18">
      <c r="A1188" t="s">
        <v>5523</v>
      </c>
      <c r="B1188" t="s">
        <v>807</v>
      </c>
      <c r="C1188" t="s">
        <v>3098</v>
      </c>
      <c r="D1188" t="s">
        <v>3196</v>
      </c>
      <c r="E1188" t="s">
        <v>3175</v>
      </c>
      <c r="F1188" t="s">
        <v>3167</v>
      </c>
      <c r="G1188" t="s">
        <v>590</v>
      </c>
      <c r="H1188" s="28"/>
      <c r="J1188">
        <v>8</v>
      </c>
      <c r="K1188" t="s">
        <v>3098</v>
      </c>
      <c r="L1188" t="s">
        <v>3216</v>
      </c>
      <c r="M1188" t="s">
        <v>3169</v>
      </c>
      <c r="O1188" t="s">
        <v>3213</v>
      </c>
      <c r="P1188">
        <f t="shared" si="36"/>
        <v>45585</v>
      </c>
      <c r="Q1188">
        <f>--(COUNTIF($A$2:A1188,A1188)=1)</f>
        <v>1</v>
      </c>
      <c r="R1188" t="str">
        <f t="shared" si="37"/>
        <v/>
      </c>
    </row>
    <row r="1189" spans="1:18">
      <c r="A1189" t="s">
        <v>5524</v>
      </c>
      <c r="B1189" t="s">
        <v>3719</v>
      </c>
      <c r="C1189" t="s">
        <v>3098</v>
      </c>
      <c r="D1189" t="s">
        <v>3200</v>
      </c>
      <c r="E1189" t="s">
        <v>3166</v>
      </c>
      <c r="F1189" t="s">
        <v>3180</v>
      </c>
      <c r="G1189" t="s">
        <v>2464</v>
      </c>
      <c r="H1189" s="28"/>
      <c r="J1189">
        <v>24</v>
      </c>
      <c r="K1189" t="s">
        <v>3098</v>
      </c>
      <c r="L1189" t="s">
        <v>3248</v>
      </c>
      <c r="M1189" t="s">
        <v>3188</v>
      </c>
      <c r="O1189" t="s">
        <v>3170</v>
      </c>
      <c r="P1189">
        <f t="shared" si="36"/>
        <v>45238</v>
      </c>
      <c r="Q1189">
        <f>--(COUNTIF($A$2:A1189,A1189)=1)</f>
        <v>1</v>
      </c>
      <c r="R1189" t="str">
        <f t="shared" si="37"/>
        <v/>
      </c>
    </row>
    <row r="1190" spans="1:18">
      <c r="A1190" t="s">
        <v>5525</v>
      </c>
      <c r="B1190" t="s">
        <v>1381</v>
      </c>
      <c r="C1190" t="s">
        <v>5526</v>
      </c>
      <c r="D1190" t="s">
        <v>3200</v>
      </c>
      <c r="E1190" t="s">
        <v>3194</v>
      </c>
      <c r="F1190" t="s">
        <v>3180</v>
      </c>
      <c r="G1190" t="s">
        <v>450</v>
      </c>
      <c r="H1190" s="28"/>
      <c r="J1190">
        <v>72</v>
      </c>
      <c r="K1190" t="s">
        <v>3098</v>
      </c>
      <c r="L1190" t="s">
        <v>3216</v>
      </c>
      <c r="M1190" t="s">
        <v>3207</v>
      </c>
      <c r="O1190" t="s">
        <v>3213</v>
      </c>
      <c r="P1190">
        <f t="shared" si="36"/>
        <v>44856</v>
      </c>
      <c r="Q1190">
        <f>--(COUNTIF($A$2:A1190,A1190)=1)</f>
        <v>1</v>
      </c>
      <c r="R1190" t="str">
        <f t="shared" si="37"/>
        <v/>
      </c>
    </row>
    <row r="1191" spans="1:18">
      <c r="A1191" t="s">
        <v>5527</v>
      </c>
      <c r="B1191" t="s">
        <v>1926</v>
      </c>
      <c r="C1191" t="s">
        <v>5528</v>
      </c>
      <c r="D1191" t="s">
        <v>3185</v>
      </c>
      <c r="E1191" t="s">
        <v>3175</v>
      </c>
      <c r="F1191" t="s">
        <v>3220</v>
      </c>
      <c r="G1191" t="s">
        <v>177</v>
      </c>
      <c r="H1191" s="28">
        <v>45504</v>
      </c>
      <c r="I1191">
        <v>1.87</v>
      </c>
      <c r="J1191">
        <v>8</v>
      </c>
      <c r="K1191" t="s">
        <v>3124</v>
      </c>
      <c r="L1191" t="s">
        <v>3302</v>
      </c>
      <c r="M1191" t="s">
        <v>3177</v>
      </c>
      <c r="O1191" t="s">
        <v>3213</v>
      </c>
      <c r="P1191">
        <f t="shared" si="36"/>
        <v>45504</v>
      </c>
      <c r="Q1191">
        <f>--(COUNTIF($A$2:A1191,A1191)=1)</f>
        <v>1</v>
      </c>
      <c r="R1191">
        <f t="shared" si="37"/>
        <v>1.87</v>
      </c>
    </row>
    <row r="1192" spans="1:18">
      <c r="A1192" t="s">
        <v>5529</v>
      </c>
      <c r="B1192" t="s">
        <v>5530</v>
      </c>
      <c r="C1192" t="s">
        <v>3098</v>
      </c>
      <c r="D1192" t="s">
        <v>3165</v>
      </c>
      <c r="E1192" t="s">
        <v>3166</v>
      </c>
      <c r="F1192" t="s">
        <v>3228</v>
      </c>
      <c r="G1192" t="s">
        <v>978</v>
      </c>
      <c r="H1192" s="28"/>
      <c r="J1192">
        <v>24</v>
      </c>
      <c r="K1192" t="s">
        <v>3098</v>
      </c>
      <c r="L1192" t="s">
        <v>3098</v>
      </c>
      <c r="M1192" t="s">
        <v>3177</v>
      </c>
      <c r="O1192" t="s">
        <v>3189</v>
      </c>
      <c r="P1192">
        <f t="shared" si="36"/>
        <v>45617</v>
      </c>
      <c r="Q1192">
        <f>--(COUNTIF($A$2:A1192,A1192)=1)</f>
        <v>1</v>
      </c>
      <c r="R1192" t="str">
        <f t="shared" si="37"/>
        <v/>
      </c>
    </row>
    <row r="1193" spans="1:18">
      <c r="A1193" t="s">
        <v>5531</v>
      </c>
      <c r="B1193" t="s">
        <v>2525</v>
      </c>
      <c r="C1193" t="s">
        <v>3098</v>
      </c>
      <c r="D1193" t="s">
        <v>3185</v>
      </c>
      <c r="E1193" t="s">
        <v>3175</v>
      </c>
      <c r="F1193" t="s">
        <v>3167</v>
      </c>
      <c r="G1193" t="s">
        <v>1379</v>
      </c>
      <c r="H1193" s="28">
        <v>44905</v>
      </c>
      <c r="I1193">
        <v>3.41</v>
      </c>
      <c r="J1193">
        <v>8</v>
      </c>
      <c r="K1193" t="s">
        <v>3124</v>
      </c>
      <c r="L1193" t="s">
        <v>3354</v>
      </c>
      <c r="M1193" t="s">
        <v>3207</v>
      </c>
      <c r="N1193">
        <v>1.3</v>
      </c>
      <c r="O1193" t="s">
        <v>3123</v>
      </c>
      <c r="P1193">
        <f t="shared" si="36"/>
        <v>44905</v>
      </c>
      <c r="Q1193">
        <f>--(COUNTIF($A$2:A1193,A1193)=1)</f>
        <v>1</v>
      </c>
      <c r="R1193">
        <f t="shared" si="37"/>
        <v>3.41</v>
      </c>
    </row>
    <row r="1194" spans="1:18">
      <c r="A1194" t="s">
        <v>5532</v>
      </c>
      <c r="B1194" t="s">
        <v>5533</v>
      </c>
      <c r="C1194" t="s">
        <v>5534</v>
      </c>
      <c r="D1194" t="s">
        <v>3165</v>
      </c>
      <c r="E1194" t="s">
        <v>3194</v>
      </c>
      <c r="F1194" t="s">
        <v>3167</v>
      </c>
      <c r="G1194" t="s">
        <v>2548</v>
      </c>
      <c r="H1194" s="28">
        <v>45270</v>
      </c>
      <c r="I1194">
        <v>247</v>
      </c>
      <c r="J1194">
        <v>72</v>
      </c>
      <c r="K1194" t="s">
        <v>3123</v>
      </c>
      <c r="L1194" t="s">
        <v>3201</v>
      </c>
      <c r="M1194" t="s">
        <v>3169</v>
      </c>
      <c r="N1194">
        <v>3.2</v>
      </c>
      <c r="O1194" t="s">
        <v>3260</v>
      </c>
      <c r="P1194">
        <f t="shared" si="36"/>
        <v>45260</v>
      </c>
      <c r="Q1194">
        <f>--(COUNTIF($A$2:A1194,A1194)=1)</f>
        <v>1</v>
      </c>
      <c r="R1194">
        <f t="shared" si="37"/>
        <v>247</v>
      </c>
    </row>
    <row r="1195" spans="1:18">
      <c r="A1195" t="s">
        <v>5535</v>
      </c>
      <c r="B1195" t="s">
        <v>2274</v>
      </c>
      <c r="C1195" t="s">
        <v>3098</v>
      </c>
      <c r="D1195" t="s">
        <v>3200</v>
      </c>
      <c r="E1195" t="s">
        <v>3175</v>
      </c>
      <c r="F1195" t="s">
        <v>3167</v>
      </c>
      <c r="G1195" t="s">
        <v>1216</v>
      </c>
      <c r="H1195" s="28">
        <v>44935</v>
      </c>
      <c r="I1195">
        <v>20.91</v>
      </c>
      <c r="J1195">
        <v>8</v>
      </c>
      <c r="K1195" t="s">
        <v>3123</v>
      </c>
      <c r="L1195" t="s">
        <v>3351</v>
      </c>
      <c r="M1195" t="s">
        <v>3177</v>
      </c>
      <c r="N1195">
        <v>4.4000000000000004</v>
      </c>
      <c r="O1195" t="s">
        <v>3213</v>
      </c>
      <c r="P1195">
        <f t="shared" si="36"/>
        <v>44935</v>
      </c>
      <c r="Q1195">
        <f>--(COUNTIF($A$2:A1195,A1195)=1)</f>
        <v>1</v>
      </c>
      <c r="R1195">
        <f t="shared" si="37"/>
        <v>20.91</v>
      </c>
    </row>
    <row r="1196" spans="1:18">
      <c r="A1196" t="s">
        <v>5536</v>
      </c>
      <c r="B1196" t="s">
        <v>807</v>
      </c>
      <c r="C1196" t="s">
        <v>5537</v>
      </c>
      <c r="D1196" t="s">
        <v>3200</v>
      </c>
      <c r="E1196" t="s">
        <v>3166</v>
      </c>
      <c r="F1196" t="s">
        <v>3220</v>
      </c>
      <c r="G1196" t="s">
        <v>1604</v>
      </c>
      <c r="H1196" s="28">
        <v>44900</v>
      </c>
      <c r="I1196">
        <v>70.87</v>
      </c>
      <c r="J1196">
        <v>24</v>
      </c>
      <c r="K1196" t="s">
        <v>3123</v>
      </c>
      <c r="L1196" t="s">
        <v>3201</v>
      </c>
      <c r="M1196" t="s">
        <v>3188</v>
      </c>
      <c r="O1196" t="s">
        <v>3260</v>
      </c>
      <c r="P1196">
        <f t="shared" si="36"/>
        <v>44898</v>
      </c>
      <c r="Q1196">
        <f>--(COUNTIF($A$2:A1196,A1196)=1)</f>
        <v>1</v>
      </c>
      <c r="R1196">
        <f t="shared" si="37"/>
        <v>70.87</v>
      </c>
    </row>
    <row r="1197" spans="1:18">
      <c r="A1197" t="s">
        <v>5538</v>
      </c>
      <c r="B1197" t="s">
        <v>1583</v>
      </c>
      <c r="C1197" t="s">
        <v>3098</v>
      </c>
      <c r="D1197" t="s">
        <v>3227</v>
      </c>
      <c r="E1197" t="s">
        <v>3175</v>
      </c>
      <c r="F1197" t="s">
        <v>3167</v>
      </c>
      <c r="G1197" t="s">
        <v>2578</v>
      </c>
      <c r="H1197" s="28">
        <v>45064</v>
      </c>
      <c r="I1197">
        <v>18.78</v>
      </c>
      <c r="J1197">
        <v>8</v>
      </c>
      <c r="K1197" t="s">
        <v>3123</v>
      </c>
      <c r="L1197" t="s">
        <v>3351</v>
      </c>
      <c r="M1197" t="s">
        <v>3188</v>
      </c>
      <c r="N1197">
        <v>2.5</v>
      </c>
      <c r="O1197" t="s">
        <v>3124</v>
      </c>
      <c r="P1197">
        <f t="shared" si="36"/>
        <v>45064</v>
      </c>
      <c r="Q1197">
        <f>--(COUNTIF($A$2:A1197,A1197)=1)</f>
        <v>1</v>
      </c>
      <c r="R1197">
        <f t="shared" si="37"/>
        <v>18.78</v>
      </c>
    </row>
    <row r="1198" spans="1:18">
      <c r="A1198" t="s">
        <v>5539</v>
      </c>
      <c r="B1198" t="s">
        <v>928</v>
      </c>
      <c r="C1198" t="s">
        <v>3098</v>
      </c>
      <c r="D1198" t="s">
        <v>3237</v>
      </c>
      <c r="E1198" t="s">
        <v>3194</v>
      </c>
      <c r="F1198" t="s">
        <v>3180</v>
      </c>
      <c r="G1198" t="s">
        <v>5540</v>
      </c>
      <c r="H1198" s="28"/>
      <c r="J1198">
        <v>72</v>
      </c>
      <c r="K1198" t="s">
        <v>3098</v>
      </c>
      <c r="L1198" t="s">
        <v>3198</v>
      </c>
      <c r="M1198" t="s">
        <v>3169</v>
      </c>
      <c r="O1198" t="s">
        <v>3170</v>
      </c>
      <c r="P1198">
        <f t="shared" si="36"/>
        <v>45120</v>
      </c>
      <c r="Q1198">
        <f>--(COUNTIF($A$2:A1198,A1198)=1)</f>
        <v>1</v>
      </c>
      <c r="R1198" t="str">
        <f t="shared" si="37"/>
        <v/>
      </c>
    </row>
    <row r="1199" spans="1:18">
      <c r="A1199" t="s">
        <v>5541</v>
      </c>
      <c r="B1199" t="s">
        <v>5542</v>
      </c>
      <c r="C1199" t="s">
        <v>4596</v>
      </c>
      <c r="D1199" t="s">
        <v>3237</v>
      </c>
      <c r="E1199" t="s">
        <v>3175</v>
      </c>
      <c r="F1199" t="s">
        <v>3167</v>
      </c>
      <c r="G1199" t="s">
        <v>913</v>
      </c>
      <c r="H1199" s="28">
        <v>45078</v>
      </c>
      <c r="I1199">
        <v>4.22</v>
      </c>
      <c r="J1199">
        <v>8</v>
      </c>
      <c r="K1199" t="s">
        <v>3124</v>
      </c>
      <c r="L1199" t="s">
        <v>3307</v>
      </c>
      <c r="M1199" t="s">
        <v>3169</v>
      </c>
      <c r="N1199">
        <v>4.5999999999999996</v>
      </c>
      <c r="O1199" t="s">
        <v>3178</v>
      </c>
      <c r="P1199">
        <f t="shared" si="36"/>
        <v>45078</v>
      </c>
      <c r="Q1199">
        <f>--(COUNTIF($A$2:A1199,A1199)=1)</f>
        <v>1</v>
      </c>
      <c r="R1199">
        <f t="shared" si="37"/>
        <v>4.22</v>
      </c>
    </row>
    <row r="1200" spans="1:18">
      <c r="A1200" t="s">
        <v>5543</v>
      </c>
      <c r="B1200" t="s">
        <v>4539</v>
      </c>
      <c r="C1200" t="s">
        <v>3098</v>
      </c>
      <c r="D1200" t="s">
        <v>3251</v>
      </c>
      <c r="E1200" t="s">
        <v>3175</v>
      </c>
      <c r="F1200" t="s">
        <v>3167</v>
      </c>
      <c r="G1200" t="s">
        <v>2457</v>
      </c>
      <c r="H1200" s="28">
        <v>45416</v>
      </c>
      <c r="I1200">
        <v>13.32</v>
      </c>
      <c r="J1200">
        <v>8</v>
      </c>
      <c r="K1200" t="s">
        <v>3123</v>
      </c>
      <c r="L1200" t="s">
        <v>3351</v>
      </c>
      <c r="M1200" t="s">
        <v>3177</v>
      </c>
      <c r="O1200" t="s">
        <v>3189</v>
      </c>
      <c r="P1200">
        <f t="shared" si="36"/>
        <v>45416</v>
      </c>
      <c r="Q1200">
        <f>--(COUNTIF($A$2:A1200,A1200)=1)</f>
        <v>1</v>
      </c>
      <c r="R1200">
        <f t="shared" si="37"/>
        <v>13.32</v>
      </c>
    </row>
    <row r="1201" spans="1:18">
      <c r="A1201" t="s">
        <v>5544</v>
      </c>
      <c r="B1201" t="s">
        <v>5545</v>
      </c>
      <c r="C1201" t="s">
        <v>5546</v>
      </c>
      <c r="D1201" t="s">
        <v>3185</v>
      </c>
      <c r="E1201" t="s">
        <v>3194</v>
      </c>
      <c r="F1201" t="s">
        <v>3167</v>
      </c>
      <c r="G1201" t="s">
        <v>463</v>
      </c>
      <c r="H1201" s="28"/>
      <c r="J1201">
        <v>72</v>
      </c>
      <c r="K1201" t="s">
        <v>3098</v>
      </c>
      <c r="L1201" t="s">
        <v>3244</v>
      </c>
      <c r="M1201" t="s">
        <v>3177</v>
      </c>
      <c r="O1201" t="s">
        <v>3189</v>
      </c>
      <c r="P1201">
        <f t="shared" si="36"/>
        <v>45381</v>
      </c>
      <c r="Q1201">
        <f>--(COUNTIF($A$2:A1201,A1201)=1)</f>
        <v>1</v>
      </c>
      <c r="R1201" t="str">
        <f t="shared" si="37"/>
        <v/>
      </c>
    </row>
    <row r="1202" spans="1:18">
      <c r="A1202" t="s">
        <v>5547</v>
      </c>
      <c r="B1202" t="s">
        <v>5548</v>
      </c>
      <c r="C1202" t="s">
        <v>3098</v>
      </c>
      <c r="D1202" t="s">
        <v>3185</v>
      </c>
      <c r="E1202" t="s">
        <v>3166</v>
      </c>
      <c r="F1202" t="s">
        <v>3220</v>
      </c>
      <c r="G1202" t="s">
        <v>609</v>
      </c>
      <c r="H1202" s="28"/>
      <c r="J1202">
        <v>24</v>
      </c>
      <c r="K1202" t="s">
        <v>3098</v>
      </c>
      <c r="L1202" t="s">
        <v>3244</v>
      </c>
      <c r="M1202" t="s">
        <v>3169</v>
      </c>
      <c r="O1202" t="s">
        <v>3178</v>
      </c>
      <c r="P1202">
        <f t="shared" si="36"/>
        <v>45389</v>
      </c>
      <c r="Q1202">
        <f>--(COUNTIF($A$2:A1202,A1202)=1)</f>
        <v>1</v>
      </c>
      <c r="R1202" t="str">
        <f t="shared" si="37"/>
        <v/>
      </c>
    </row>
    <row r="1203" spans="1:18">
      <c r="A1203" t="s">
        <v>5549</v>
      </c>
      <c r="B1203" t="s">
        <v>2753</v>
      </c>
      <c r="C1203" t="s">
        <v>5550</v>
      </c>
      <c r="D1203" t="s">
        <v>3227</v>
      </c>
      <c r="E1203" t="s">
        <v>3166</v>
      </c>
      <c r="F1203" t="s">
        <v>3167</v>
      </c>
      <c r="G1203" t="s">
        <v>539</v>
      </c>
      <c r="H1203" s="28">
        <v>44580</v>
      </c>
      <c r="I1203">
        <v>44.27</v>
      </c>
      <c r="J1203">
        <v>24</v>
      </c>
      <c r="K1203" t="s">
        <v>3123</v>
      </c>
      <c r="L1203" t="s">
        <v>3307</v>
      </c>
      <c r="M1203" t="s">
        <v>3169</v>
      </c>
      <c r="N1203">
        <v>2.9</v>
      </c>
      <c r="O1203" t="s">
        <v>3124</v>
      </c>
      <c r="P1203">
        <f t="shared" si="36"/>
        <v>44579</v>
      </c>
      <c r="Q1203">
        <f>--(COUNTIF($A$2:A1203,A1203)=1)</f>
        <v>1</v>
      </c>
      <c r="R1203">
        <f t="shared" si="37"/>
        <v>44.27</v>
      </c>
    </row>
    <row r="1204" spans="1:18">
      <c r="A1204" t="s">
        <v>5551</v>
      </c>
      <c r="B1204" t="s">
        <v>1022</v>
      </c>
      <c r="C1204" t="s">
        <v>3098</v>
      </c>
      <c r="D1204" t="s">
        <v>3240</v>
      </c>
      <c r="E1204" t="s">
        <v>3194</v>
      </c>
      <c r="F1204" t="s">
        <v>3167</v>
      </c>
      <c r="G1204" t="s">
        <v>1329</v>
      </c>
      <c r="H1204" s="28">
        <v>45053</v>
      </c>
      <c r="I1204">
        <v>19.29</v>
      </c>
      <c r="J1204">
        <v>72</v>
      </c>
      <c r="K1204" t="s">
        <v>3124</v>
      </c>
      <c r="L1204" t="s">
        <v>3201</v>
      </c>
      <c r="M1204" t="s">
        <v>3202</v>
      </c>
      <c r="O1204" t="s">
        <v>3182</v>
      </c>
      <c r="P1204">
        <f t="shared" si="36"/>
        <v>45053</v>
      </c>
      <c r="Q1204">
        <f>--(COUNTIF($A$2:A1204,A1204)=1)</f>
        <v>1</v>
      </c>
      <c r="R1204">
        <f t="shared" si="37"/>
        <v>19.29</v>
      </c>
    </row>
    <row r="1205" spans="1:18">
      <c r="A1205" t="s">
        <v>5552</v>
      </c>
      <c r="B1205" t="s">
        <v>1026</v>
      </c>
      <c r="C1205" t="s">
        <v>3098</v>
      </c>
      <c r="D1205" t="s">
        <v>3165</v>
      </c>
      <c r="E1205" t="s">
        <v>3194</v>
      </c>
      <c r="F1205" t="s">
        <v>3180</v>
      </c>
      <c r="G1205" t="s">
        <v>96</v>
      </c>
      <c r="H1205" s="28"/>
      <c r="J1205">
        <v>72</v>
      </c>
      <c r="K1205" t="s">
        <v>3098</v>
      </c>
      <c r="L1205" t="s">
        <v>3271</v>
      </c>
      <c r="M1205" t="s">
        <v>3207</v>
      </c>
      <c r="O1205" t="s">
        <v>3189</v>
      </c>
      <c r="P1205">
        <f t="shared" si="36"/>
        <v>44734</v>
      </c>
      <c r="Q1205">
        <f>--(COUNTIF($A$2:A1205,A1205)=1)</f>
        <v>1</v>
      </c>
      <c r="R1205" t="str">
        <f t="shared" si="37"/>
        <v/>
      </c>
    </row>
    <row r="1206" spans="1:18">
      <c r="A1206" t="s">
        <v>5553</v>
      </c>
      <c r="B1206" t="s">
        <v>5554</v>
      </c>
      <c r="C1206" t="s">
        <v>3098</v>
      </c>
      <c r="D1206" t="s">
        <v>3165</v>
      </c>
      <c r="E1206" t="s">
        <v>3175</v>
      </c>
      <c r="F1206" t="s">
        <v>3167</v>
      </c>
      <c r="G1206" t="s">
        <v>3515</v>
      </c>
      <c r="H1206" s="28">
        <v>44814</v>
      </c>
      <c r="I1206">
        <v>18.079999999999998</v>
      </c>
      <c r="J1206">
        <v>8</v>
      </c>
      <c r="K1206" t="s">
        <v>3123</v>
      </c>
      <c r="L1206" t="s">
        <v>3206</v>
      </c>
      <c r="M1206" t="s">
        <v>3169</v>
      </c>
      <c r="N1206">
        <v>2.2999999999999998</v>
      </c>
      <c r="O1206" t="s">
        <v>3123</v>
      </c>
      <c r="P1206">
        <f t="shared" si="36"/>
        <v>44814</v>
      </c>
      <c r="Q1206">
        <f>--(COUNTIF($A$2:A1206,A1206)=1)</f>
        <v>1</v>
      </c>
      <c r="R1206">
        <f t="shared" si="37"/>
        <v>18.079999999999998</v>
      </c>
    </row>
    <row r="1207" spans="1:18">
      <c r="A1207" t="s">
        <v>5555</v>
      </c>
      <c r="B1207" t="s">
        <v>1693</v>
      </c>
      <c r="C1207" t="s">
        <v>5556</v>
      </c>
      <c r="D1207" t="s">
        <v>3200</v>
      </c>
      <c r="E1207" t="s">
        <v>3166</v>
      </c>
      <c r="F1207" t="s">
        <v>3167</v>
      </c>
      <c r="G1207" t="s">
        <v>5557</v>
      </c>
      <c r="H1207" s="28">
        <v>45455</v>
      </c>
      <c r="I1207">
        <v>75.13</v>
      </c>
      <c r="J1207">
        <v>24</v>
      </c>
      <c r="K1207" t="s">
        <v>3123</v>
      </c>
      <c r="L1207" t="s">
        <v>3271</v>
      </c>
      <c r="M1207" t="s">
        <v>3207</v>
      </c>
      <c r="N1207">
        <v>2.9</v>
      </c>
      <c r="O1207" t="s">
        <v>3170</v>
      </c>
      <c r="P1207">
        <f t="shared" si="36"/>
        <v>45452</v>
      </c>
      <c r="Q1207">
        <f>--(COUNTIF($A$2:A1207,A1207)=1)</f>
        <v>1</v>
      </c>
      <c r="R1207">
        <f t="shared" si="37"/>
        <v>75.13</v>
      </c>
    </row>
    <row r="1208" spans="1:18">
      <c r="A1208" t="s">
        <v>5558</v>
      </c>
      <c r="B1208" t="s">
        <v>563</v>
      </c>
      <c r="C1208" t="s">
        <v>3098</v>
      </c>
      <c r="D1208" t="s">
        <v>3196</v>
      </c>
      <c r="E1208" t="s">
        <v>3280</v>
      </c>
      <c r="F1208" t="s">
        <v>3167</v>
      </c>
      <c r="G1208" t="s">
        <v>114</v>
      </c>
      <c r="H1208" s="28">
        <v>45189</v>
      </c>
      <c r="I1208">
        <v>7.69</v>
      </c>
      <c r="J1208">
        <v>4</v>
      </c>
      <c r="K1208" t="s">
        <v>3123</v>
      </c>
      <c r="L1208" t="s">
        <v>3098</v>
      </c>
      <c r="M1208" t="s">
        <v>3207</v>
      </c>
      <c r="N1208">
        <v>2.9</v>
      </c>
      <c r="O1208" t="s">
        <v>3124</v>
      </c>
      <c r="P1208">
        <f t="shared" si="36"/>
        <v>45189</v>
      </c>
      <c r="Q1208">
        <f>--(COUNTIF($A$2:A1208,A1208)=1)</f>
        <v>1</v>
      </c>
      <c r="R1208">
        <f t="shared" si="37"/>
        <v>7.69</v>
      </c>
    </row>
    <row r="1209" spans="1:18">
      <c r="A1209" t="s">
        <v>5559</v>
      </c>
      <c r="B1209" t="s">
        <v>5418</v>
      </c>
      <c r="C1209" t="s">
        <v>5560</v>
      </c>
      <c r="D1209" t="s">
        <v>3240</v>
      </c>
      <c r="E1209" t="s">
        <v>3166</v>
      </c>
      <c r="F1209" t="s">
        <v>3228</v>
      </c>
      <c r="G1209" t="s">
        <v>1402</v>
      </c>
      <c r="H1209" s="28"/>
      <c r="J1209">
        <v>24</v>
      </c>
      <c r="K1209" t="s">
        <v>3098</v>
      </c>
      <c r="L1209" t="s">
        <v>3265</v>
      </c>
      <c r="M1209" t="s">
        <v>3169</v>
      </c>
      <c r="O1209" t="s">
        <v>3260</v>
      </c>
      <c r="P1209">
        <f t="shared" si="36"/>
        <v>45463</v>
      </c>
      <c r="Q1209">
        <f>--(COUNTIF($A$2:A1209,A1209)=1)</f>
        <v>1</v>
      </c>
      <c r="R1209" t="str">
        <f t="shared" si="37"/>
        <v/>
      </c>
    </row>
    <row r="1210" spans="1:18">
      <c r="A1210" t="s">
        <v>5561</v>
      </c>
      <c r="B1210" t="s">
        <v>4116</v>
      </c>
      <c r="C1210" t="s">
        <v>3098</v>
      </c>
      <c r="D1210" t="s">
        <v>3174</v>
      </c>
      <c r="E1210" t="s">
        <v>3194</v>
      </c>
      <c r="F1210" t="s">
        <v>3167</v>
      </c>
      <c r="G1210" t="s">
        <v>755</v>
      </c>
      <c r="H1210" s="28">
        <v>45023</v>
      </c>
      <c r="I1210">
        <v>238.58</v>
      </c>
      <c r="J1210">
        <v>72</v>
      </c>
      <c r="K1210" t="s">
        <v>3123</v>
      </c>
      <c r="L1210" t="s">
        <v>3209</v>
      </c>
      <c r="M1210" t="s">
        <v>3207</v>
      </c>
      <c r="O1210" t="s">
        <v>3189</v>
      </c>
      <c r="P1210">
        <f t="shared" si="36"/>
        <v>45014</v>
      </c>
      <c r="Q1210">
        <f>--(COUNTIF($A$2:A1210,A1210)=1)</f>
        <v>1</v>
      </c>
      <c r="R1210">
        <f t="shared" si="37"/>
        <v>238.58</v>
      </c>
    </row>
    <row r="1211" spans="1:18">
      <c r="A1211" t="s">
        <v>5562</v>
      </c>
      <c r="B1211" t="s">
        <v>948</v>
      </c>
      <c r="C1211" t="s">
        <v>3098</v>
      </c>
      <c r="D1211" t="s">
        <v>3251</v>
      </c>
      <c r="E1211" t="s">
        <v>3194</v>
      </c>
      <c r="F1211" t="s">
        <v>3167</v>
      </c>
      <c r="G1211" t="s">
        <v>375</v>
      </c>
      <c r="H1211" s="28">
        <v>44654</v>
      </c>
      <c r="I1211">
        <v>200.96</v>
      </c>
      <c r="J1211">
        <v>72</v>
      </c>
      <c r="K1211" t="s">
        <v>3123</v>
      </c>
      <c r="L1211" t="s">
        <v>3318</v>
      </c>
      <c r="M1211" t="s">
        <v>3202</v>
      </c>
      <c r="N1211">
        <v>4</v>
      </c>
      <c r="O1211" t="s">
        <v>3178</v>
      </c>
      <c r="P1211">
        <f t="shared" si="36"/>
        <v>44646</v>
      </c>
      <c r="Q1211">
        <f>--(COUNTIF($A$2:A1211,A1211)=1)</f>
        <v>1</v>
      </c>
      <c r="R1211">
        <f t="shared" si="37"/>
        <v>200.96</v>
      </c>
    </row>
    <row r="1212" spans="1:18">
      <c r="A1212" t="s">
        <v>5563</v>
      </c>
      <c r="B1212" t="s">
        <v>2672</v>
      </c>
      <c r="C1212" t="s">
        <v>5564</v>
      </c>
      <c r="D1212" t="s">
        <v>3165</v>
      </c>
      <c r="E1212" t="s">
        <v>3166</v>
      </c>
      <c r="F1212" t="s">
        <v>3167</v>
      </c>
      <c r="G1212" t="s">
        <v>2991</v>
      </c>
      <c r="H1212" s="28">
        <v>45155</v>
      </c>
      <c r="I1212">
        <v>37.81</v>
      </c>
      <c r="J1212">
        <v>24</v>
      </c>
      <c r="K1212" t="s">
        <v>3123</v>
      </c>
      <c r="L1212" t="s">
        <v>3218</v>
      </c>
      <c r="M1212" t="s">
        <v>3188</v>
      </c>
      <c r="N1212">
        <v>1.5</v>
      </c>
      <c r="O1212" t="s">
        <v>3124</v>
      </c>
      <c r="P1212">
        <f t="shared" si="36"/>
        <v>45154</v>
      </c>
      <c r="Q1212">
        <f>--(COUNTIF($A$2:A1212,A1212)=1)</f>
        <v>1</v>
      </c>
      <c r="R1212">
        <f t="shared" si="37"/>
        <v>37.81</v>
      </c>
    </row>
    <row r="1213" spans="1:18">
      <c r="A1213" t="s">
        <v>5565</v>
      </c>
      <c r="B1213" t="s">
        <v>3716</v>
      </c>
      <c r="C1213" t="s">
        <v>3098</v>
      </c>
      <c r="D1213" t="s">
        <v>3174</v>
      </c>
      <c r="E1213" t="s">
        <v>3166</v>
      </c>
      <c r="F1213" t="s">
        <v>3167</v>
      </c>
      <c r="G1213" t="s">
        <v>4528</v>
      </c>
      <c r="H1213" s="28">
        <v>44597</v>
      </c>
      <c r="I1213">
        <v>16.34</v>
      </c>
      <c r="J1213">
        <v>24</v>
      </c>
      <c r="K1213" t="s">
        <v>3124</v>
      </c>
      <c r="L1213" t="s">
        <v>3187</v>
      </c>
      <c r="M1213" t="s">
        <v>3207</v>
      </c>
      <c r="N1213">
        <v>4.3</v>
      </c>
      <c r="O1213" t="s">
        <v>3178</v>
      </c>
      <c r="P1213">
        <f t="shared" si="36"/>
        <v>44597</v>
      </c>
      <c r="Q1213">
        <f>--(COUNTIF($A$2:A1213,A1213)=1)</f>
        <v>1</v>
      </c>
      <c r="R1213">
        <f t="shared" si="37"/>
        <v>16.34</v>
      </c>
    </row>
    <row r="1214" spans="1:18">
      <c r="A1214" t="s">
        <v>5566</v>
      </c>
      <c r="B1214" t="s">
        <v>483</v>
      </c>
      <c r="C1214" t="s">
        <v>3098</v>
      </c>
      <c r="D1214" t="s">
        <v>3196</v>
      </c>
      <c r="E1214" t="s">
        <v>3166</v>
      </c>
      <c r="F1214" t="s">
        <v>3167</v>
      </c>
      <c r="G1214" t="s">
        <v>5567</v>
      </c>
      <c r="H1214" s="28">
        <v>45714</v>
      </c>
      <c r="I1214">
        <v>50.8</v>
      </c>
      <c r="J1214">
        <v>24</v>
      </c>
      <c r="K1214" t="s">
        <v>3123</v>
      </c>
      <c r="L1214" t="s">
        <v>3318</v>
      </c>
      <c r="M1214" t="s">
        <v>3202</v>
      </c>
      <c r="O1214" t="s">
        <v>3189</v>
      </c>
      <c r="P1214">
        <f t="shared" si="36"/>
        <v>45712</v>
      </c>
      <c r="Q1214">
        <f>--(COUNTIF($A$2:A1214,A1214)=1)</f>
        <v>1</v>
      </c>
      <c r="R1214">
        <f t="shared" si="37"/>
        <v>50.8</v>
      </c>
    </row>
    <row r="1215" spans="1:18">
      <c r="A1215" t="s">
        <v>5568</v>
      </c>
      <c r="B1215" t="s">
        <v>928</v>
      </c>
      <c r="C1215" t="s">
        <v>5569</v>
      </c>
      <c r="D1215" t="s">
        <v>3237</v>
      </c>
      <c r="E1215" t="s">
        <v>3166</v>
      </c>
      <c r="F1215" t="s">
        <v>3228</v>
      </c>
      <c r="G1215" t="s">
        <v>649</v>
      </c>
      <c r="H1215" s="28"/>
      <c r="J1215">
        <v>24</v>
      </c>
      <c r="K1215" t="s">
        <v>3098</v>
      </c>
      <c r="L1215" t="s">
        <v>3098</v>
      </c>
      <c r="M1215" t="s">
        <v>3188</v>
      </c>
      <c r="O1215" t="s">
        <v>3260</v>
      </c>
      <c r="P1215">
        <f t="shared" si="36"/>
        <v>45390</v>
      </c>
      <c r="Q1215">
        <f>--(COUNTIF($A$2:A1215,A1215)=1)</f>
        <v>1</v>
      </c>
      <c r="R1215" t="str">
        <f t="shared" si="37"/>
        <v/>
      </c>
    </row>
    <row r="1216" spans="1:18">
      <c r="A1216" t="s">
        <v>5570</v>
      </c>
      <c r="B1216" t="s">
        <v>5295</v>
      </c>
      <c r="C1216" t="s">
        <v>5571</v>
      </c>
      <c r="D1216" t="s">
        <v>3237</v>
      </c>
      <c r="E1216" t="s">
        <v>3175</v>
      </c>
      <c r="F1216" t="s">
        <v>3167</v>
      </c>
      <c r="G1216" t="s">
        <v>2858</v>
      </c>
      <c r="H1216" s="28">
        <v>44629</v>
      </c>
      <c r="I1216">
        <v>20.64</v>
      </c>
      <c r="J1216">
        <v>8</v>
      </c>
      <c r="K1216" t="s">
        <v>3123</v>
      </c>
      <c r="L1216" t="s">
        <v>3198</v>
      </c>
      <c r="M1216" t="s">
        <v>3207</v>
      </c>
      <c r="O1216" t="s">
        <v>3124</v>
      </c>
      <c r="P1216">
        <f t="shared" si="36"/>
        <v>44629</v>
      </c>
      <c r="Q1216">
        <f>--(COUNTIF($A$2:A1216,A1216)=1)</f>
        <v>1</v>
      </c>
      <c r="R1216">
        <f t="shared" si="37"/>
        <v>20.64</v>
      </c>
    </row>
    <row r="1217" spans="1:18">
      <c r="A1217" t="s">
        <v>5572</v>
      </c>
      <c r="B1217" t="s">
        <v>5091</v>
      </c>
      <c r="C1217" t="s">
        <v>3098</v>
      </c>
      <c r="D1217" t="s">
        <v>3227</v>
      </c>
      <c r="E1217" t="s">
        <v>3166</v>
      </c>
      <c r="F1217" t="s">
        <v>3167</v>
      </c>
      <c r="G1217" t="s">
        <v>1459</v>
      </c>
      <c r="H1217" s="28"/>
      <c r="J1217">
        <v>24</v>
      </c>
      <c r="K1217" t="s">
        <v>3098</v>
      </c>
      <c r="L1217" t="s">
        <v>3221</v>
      </c>
      <c r="M1217" t="s">
        <v>3177</v>
      </c>
      <c r="O1217" t="s">
        <v>3182</v>
      </c>
      <c r="P1217">
        <f t="shared" si="36"/>
        <v>45042</v>
      </c>
      <c r="Q1217">
        <f>--(COUNTIF($A$2:A1217,A1217)=1)</f>
        <v>1</v>
      </c>
      <c r="R1217" t="str">
        <f t="shared" si="37"/>
        <v/>
      </c>
    </row>
    <row r="1218" spans="1:18">
      <c r="A1218" t="s">
        <v>5573</v>
      </c>
      <c r="B1218" t="s">
        <v>2939</v>
      </c>
      <c r="C1218" t="s">
        <v>3098</v>
      </c>
      <c r="D1218" t="s">
        <v>3240</v>
      </c>
      <c r="E1218" t="s">
        <v>3194</v>
      </c>
      <c r="F1218" t="s">
        <v>3167</v>
      </c>
      <c r="G1218" t="s">
        <v>2491</v>
      </c>
      <c r="H1218" s="28">
        <v>44903</v>
      </c>
      <c r="I1218">
        <v>47.94</v>
      </c>
      <c r="J1218">
        <v>72</v>
      </c>
      <c r="K1218" t="s">
        <v>3124</v>
      </c>
      <c r="L1218" t="s">
        <v>3198</v>
      </c>
      <c r="M1218" t="s">
        <v>3177</v>
      </c>
      <c r="O1218" t="s">
        <v>3182</v>
      </c>
      <c r="P1218">
        <f t="shared" ref="P1218:P1281" si="38">IFERROR(DATEVALUE(G1218),IFERROR(DATE(RIGHT(G1218,4),MID(G1218,4,2),LEFT(G1218,2)),""))</f>
        <v>44902</v>
      </c>
      <c r="Q1218">
        <f>--(COUNTIF($A$2:A1218,A1218)=1)</f>
        <v>1</v>
      </c>
      <c r="R1218">
        <f t="shared" ref="R1218:R1281" si="39">IF(AND(Q1218=1,I1218&lt;&gt;"",ISNUMBER(I1218),I1218&gt;=0),I1218,"")</f>
        <v>47.94</v>
      </c>
    </row>
    <row r="1219" spans="1:18">
      <c r="A1219" t="s">
        <v>5574</v>
      </c>
      <c r="B1219" t="s">
        <v>1930</v>
      </c>
      <c r="C1219" t="s">
        <v>5575</v>
      </c>
      <c r="D1219" t="s">
        <v>3227</v>
      </c>
      <c r="E1219" t="s">
        <v>3194</v>
      </c>
      <c r="F1219" t="s">
        <v>3167</v>
      </c>
      <c r="G1219" t="s">
        <v>1778</v>
      </c>
      <c r="H1219" s="28">
        <v>45352</v>
      </c>
      <c r="I1219">
        <v>3.54</v>
      </c>
      <c r="J1219">
        <v>72</v>
      </c>
      <c r="K1219" t="s">
        <v>3124</v>
      </c>
      <c r="L1219" t="s">
        <v>3318</v>
      </c>
      <c r="M1219" t="s">
        <v>3202</v>
      </c>
      <c r="N1219">
        <v>4.8</v>
      </c>
      <c r="O1219" t="s">
        <v>3124</v>
      </c>
      <c r="P1219">
        <f t="shared" si="38"/>
        <v>45352</v>
      </c>
      <c r="Q1219">
        <f>--(COUNTIF($A$2:A1219,A1219)=1)</f>
        <v>1</v>
      </c>
      <c r="R1219">
        <f t="shared" si="39"/>
        <v>3.54</v>
      </c>
    </row>
    <row r="1220" spans="1:18">
      <c r="A1220" t="s">
        <v>5576</v>
      </c>
      <c r="B1220" t="s">
        <v>5577</v>
      </c>
      <c r="C1220" t="s">
        <v>5578</v>
      </c>
      <c r="D1220" t="s">
        <v>3174</v>
      </c>
      <c r="E1220" t="s">
        <v>3166</v>
      </c>
      <c r="F1220" t="s">
        <v>3220</v>
      </c>
      <c r="G1220" t="s">
        <v>130</v>
      </c>
      <c r="H1220" s="28">
        <v>45055</v>
      </c>
      <c r="I1220">
        <v>22.93</v>
      </c>
      <c r="J1220">
        <v>24</v>
      </c>
      <c r="K1220" t="s">
        <v>3124</v>
      </c>
      <c r="L1220" t="s">
        <v>3271</v>
      </c>
      <c r="M1220" t="s">
        <v>3202</v>
      </c>
      <c r="N1220">
        <v>3.3</v>
      </c>
      <c r="O1220" t="s">
        <v>3123</v>
      </c>
      <c r="P1220">
        <f t="shared" si="38"/>
        <v>45055</v>
      </c>
      <c r="Q1220">
        <f>--(COUNTIF($A$2:A1220,A1220)=1)</f>
        <v>1</v>
      </c>
      <c r="R1220">
        <f t="shared" si="39"/>
        <v>22.93</v>
      </c>
    </row>
    <row r="1221" spans="1:18">
      <c r="A1221" t="s">
        <v>5579</v>
      </c>
      <c r="B1221" t="s">
        <v>1513</v>
      </c>
      <c r="C1221" t="s">
        <v>3223</v>
      </c>
      <c r="D1221" t="s">
        <v>3237</v>
      </c>
      <c r="E1221" t="s">
        <v>3166</v>
      </c>
      <c r="F1221" t="s">
        <v>3220</v>
      </c>
      <c r="G1221" t="s">
        <v>3701</v>
      </c>
      <c r="H1221" s="28">
        <v>45583</v>
      </c>
      <c r="I1221">
        <v>73.17</v>
      </c>
      <c r="J1221">
        <v>24</v>
      </c>
      <c r="K1221" t="s">
        <v>3123</v>
      </c>
      <c r="L1221" t="s">
        <v>3192</v>
      </c>
      <c r="M1221" t="s">
        <v>3202</v>
      </c>
      <c r="N1221">
        <v>1.5</v>
      </c>
      <c r="O1221" t="s">
        <v>3213</v>
      </c>
      <c r="P1221">
        <f t="shared" si="38"/>
        <v>45580</v>
      </c>
      <c r="Q1221">
        <f>--(COUNTIF($A$2:A1221,A1221)=1)</f>
        <v>1</v>
      </c>
      <c r="R1221">
        <f t="shared" si="39"/>
        <v>73.17</v>
      </c>
    </row>
    <row r="1222" spans="1:18">
      <c r="A1222" t="s">
        <v>5580</v>
      </c>
      <c r="B1222" t="s">
        <v>5581</v>
      </c>
      <c r="C1222" t="s">
        <v>3098</v>
      </c>
      <c r="D1222" t="s">
        <v>3237</v>
      </c>
      <c r="E1222" t="s">
        <v>3166</v>
      </c>
      <c r="F1222" t="s">
        <v>3167</v>
      </c>
      <c r="G1222" t="s">
        <v>1566</v>
      </c>
      <c r="H1222" s="28">
        <v>44671</v>
      </c>
      <c r="I1222">
        <v>31.64</v>
      </c>
      <c r="J1222">
        <v>24</v>
      </c>
      <c r="K1222" t="s">
        <v>3123</v>
      </c>
      <c r="L1222" t="s">
        <v>3209</v>
      </c>
      <c r="M1222" t="s">
        <v>3169</v>
      </c>
      <c r="O1222" t="s">
        <v>3178</v>
      </c>
      <c r="P1222">
        <f t="shared" si="38"/>
        <v>44670</v>
      </c>
      <c r="Q1222">
        <f>--(COUNTIF($A$2:A1222,A1222)=1)</f>
        <v>1</v>
      </c>
      <c r="R1222">
        <f t="shared" si="39"/>
        <v>31.64</v>
      </c>
    </row>
    <row r="1223" spans="1:18">
      <c r="A1223" t="s">
        <v>5582</v>
      </c>
      <c r="B1223" t="s">
        <v>3344</v>
      </c>
      <c r="C1223" t="s">
        <v>5583</v>
      </c>
      <c r="D1223" t="s">
        <v>3227</v>
      </c>
      <c r="E1223" t="s">
        <v>3166</v>
      </c>
      <c r="F1223" t="s">
        <v>3228</v>
      </c>
      <c r="G1223" t="s">
        <v>774</v>
      </c>
      <c r="H1223" s="28"/>
      <c r="J1223">
        <v>24</v>
      </c>
      <c r="K1223" t="s">
        <v>3098</v>
      </c>
      <c r="L1223" t="s">
        <v>3318</v>
      </c>
      <c r="M1223" t="s">
        <v>3202</v>
      </c>
      <c r="O1223" t="s">
        <v>3178</v>
      </c>
      <c r="P1223">
        <f t="shared" si="38"/>
        <v>45224</v>
      </c>
      <c r="Q1223">
        <f>--(COUNTIF($A$2:A1223,A1223)=1)</f>
        <v>1</v>
      </c>
      <c r="R1223" t="str">
        <f t="shared" si="39"/>
        <v/>
      </c>
    </row>
    <row r="1224" spans="1:18">
      <c r="A1224" t="s">
        <v>5584</v>
      </c>
      <c r="B1224" t="s">
        <v>3492</v>
      </c>
      <c r="C1224" t="s">
        <v>5585</v>
      </c>
      <c r="D1224" t="s">
        <v>3196</v>
      </c>
      <c r="E1224" t="s">
        <v>3194</v>
      </c>
      <c r="F1224" t="s">
        <v>3167</v>
      </c>
      <c r="G1224" t="s">
        <v>1267</v>
      </c>
      <c r="H1224" s="28">
        <v>45619</v>
      </c>
      <c r="I1224">
        <v>13.26</v>
      </c>
      <c r="J1224">
        <v>72</v>
      </c>
      <c r="K1224" t="s">
        <v>3124</v>
      </c>
      <c r="L1224" t="s">
        <v>3268</v>
      </c>
      <c r="M1224" t="s">
        <v>3169</v>
      </c>
      <c r="N1224">
        <v>1.2</v>
      </c>
      <c r="O1224" t="s">
        <v>3170</v>
      </c>
      <c r="P1224">
        <f t="shared" si="38"/>
        <v>45619</v>
      </c>
      <c r="Q1224">
        <f>--(COUNTIF($A$2:A1224,A1224)=1)</f>
        <v>1</v>
      </c>
      <c r="R1224">
        <f t="shared" si="39"/>
        <v>13.26</v>
      </c>
    </row>
    <row r="1225" spans="1:18">
      <c r="A1225" t="s">
        <v>5586</v>
      </c>
      <c r="B1225" t="s">
        <v>5587</v>
      </c>
      <c r="C1225" t="s">
        <v>3098</v>
      </c>
      <c r="D1225" t="s">
        <v>3237</v>
      </c>
      <c r="E1225" t="s">
        <v>3194</v>
      </c>
      <c r="F1225" t="s">
        <v>3167</v>
      </c>
      <c r="G1225" t="s">
        <v>2982</v>
      </c>
      <c r="H1225" s="28">
        <v>44683</v>
      </c>
      <c r="I1225">
        <v>203.72</v>
      </c>
      <c r="J1225">
        <v>72</v>
      </c>
      <c r="K1225" t="s">
        <v>3123</v>
      </c>
      <c r="L1225" t="s">
        <v>3231</v>
      </c>
      <c r="M1225" t="s">
        <v>3202</v>
      </c>
      <c r="N1225">
        <v>4.5</v>
      </c>
      <c r="O1225" t="s">
        <v>3170</v>
      </c>
      <c r="P1225">
        <f t="shared" si="38"/>
        <v>44675</v>
      </c>
      <c r="Q1225">
        <f>--(COUNTIF($A$2:A1225,A1225)=1)</f>
        <v>1</v>
      </c>
      <c r="R1225">
        <f t="shared" si="39"/>
        <v>203.72</v>
      </c>
    </row>
    <row r="1226" spans="1:18">
      <c r="A1226" t="s">
        <v>5588</v>
      </c>
      <c r="B1226" t="s">
        <v>5057</v>
      </c>
      <c r="C1226" t="s">
        <v>5589</v>
      </c>
      <c r="D1226" t="s">
        <v>3227</v>
      </c>
      <c r="E1226" t="s">
        <v>3175</v>
      </c>
      <c r="F1226" t="s">
        <v>3167</v>
      </c>
      <c r="G1226" t="s">
        <v>2635</v>
      </c>
      <c r="H1226" s="28">
        <v>45150</v>
      </c>
      <c r="I1226">
        <v>27.02</v>
      </c>
      <c r="J1226">
        <v>8</v>
      </c>
      <c r="K1226" t="s">
        <v>3123</v>
      </c>
      <c r="L1226" t="s">
        <v>3187</v>
      </c>
      <c r="M1226" t="s">
        <v>3177</v>
      </c>
      <c r="O1226" t="s">
        <v>3123</v>
      </c>
      <c r="P1226">
        <f t="shared" si="38"/>
        <v>45149</v>
      </c>
      <c r="Q1226">
        <f>--(COUNTIF($A$2:A1226,A1226)=1)</f>
        <v>1</v>
      </c>
      <c r="R1226">
        <f t="shared" si="39"/>
        <v>27.02</v>
      </c>
    </row>
    <row r="1227" spans="1:18">
      <c r="A1227" t="s">
        <v>5590</v>
      </c>
      <c r="B1227" t="s">
        <v>1282</v>
      </c>
      <c r="C1227" t="s">
        <v>3098</v>
      </c>
      <c r="D1227" t="s">
        <v>3227</v>
      </c>
      <c r="E1227" t="s">
        <v>3166</v>
      </c>
      <c r="F1227" t="s">
        <v>3180</v>
      </c>
      <c r="G1227" t="s">
        <v>812</v>
      </c>
      <c r="H1227" s="28"/>
      <c r="J1227">
        <v>24</v>
      </c>
      <c r="K1227" t="s">
        <v>3098</v>
      </c>
      <c r="L1227" t="s">
        <v>3098</v>
      </c>
      <c r="M1227" t="s">
        <v>3207</v>
      </c>
      <c r="O1227" t="s">
        <v>3182</v>
      </c>
      <c r="P1227">
        <f t="shared" si="38"/>
        <v>45694</v>
      </c>
      <c r="Q1227">
        <f>--(COUNTIF($A$2:A1227,A1227)=1)</f>
        <v>1</v>
      </c>
      <c r="R1227" t="str">
        <f t="shared" si="39"/>
        <v/>
      </c>
    </row>
    <row r="1228" spans="1:18">
      <c r="A1228" t="s">
        <v>5591</v>
      </c>
      <c r="B1228" t="s">
        <v>5592</v>
      </c>
      <c r="C1228" t="s">
        <v>3098</v>
      </c>
      <c r="D1228" t="s">
        <v>3251</v>
      </c>
      <c r="E1228" t="s">
        <v>3194</v>
      </c>
      <c r="F1228" t="s">
        <v>3228</v>
      </c>
      <c r="G1228" t="s">
        <v>159</v>
      </c>
      <c r="H1228" s="28"/>
      <c r="J1228">
        <v>72</v>
      </c>
      <c r="K1228" t="s">
        <v>3098</v>
      </c>
      <c r="L1228" t="s">
        <v>3268</v>
      </c>
      <c r="M1228" t="s">
        <v>3202</v>
      </c>
      <c r="O1228" t="s">
        <v>3189</v>
      </c>
      <c r="P1228">
        <f t="shared" si="38"/>
        <v>45178</v>
      </c>
      <c r="Q1228">
        <f>--(COUNTIF($A$2:A1228,A1228)=1)</f>
        <v>1</v>
      </c>
      <c r="R1228" t="str">
        <f t="shared" si="39"/>
        <v/>
      </c>
    </row>
    <row r="1229" spans="1:18">
      <c r="A1229" t="s">
        <v>5593</v>
      </c>
      <c r="B1229" t="s">
        <v>1000</v>
      </c>
      <c r="C1229" t="s">
        <v>5594</v>
      </c>
      <c r="D1229" t="s">
        <v>3196</v>
      </c>
      <c r="E1229" t="s">
        <v>3166</v>
      </c>
      <c r="F1229" t="s">
        <v>3220</v>
      </c>
      <c r="G1229" t="s">
        <v>598</v>
      </c>
      <c r="H1229" s="28">
        <v>45109</v>
      </c>
      <c r="I1229">
        <v>75.14</v>
      </c>
      <c r="J1229">
        <v>24</v>
      </c>
      <c r="K1229" t="s">
        <v>3123</v>
      </c>
      <c r="L1229" t="s">
        <v>3206</v>
      </c>
      <c r="M1229" t="s">
        <v>3188</v>
      </c>
      <c r="N1229">
        <v>5</v>
      </c>
      <c r="O1229" t="s">
        <v>3124</v>
      </c>
      <c r="P1229">
        <f t="shared" si="38"/>
        <v>45106</v>
      </c>
      <c r="Q1229">
        <f>--(COUNTIF($A$2:A1229,A1229)=1)</f>
        <v>1</v>
      </c>
      <c r="R1229">
        <f t="shared" si="39"/>
        <v>75.14</v>
      </c>
    </row>
    <row r="1230" spans="1:18">
      <c r="A1230" t="s">
        <v>5595</v>
      </c>
      <c r="B1230" t="s">
        <v>2917</v>
      </c>
      <c r="C1230" t="s">
        <v>5596</v>
      </c>
      <c r="D1230" t="s">
        <v>3174</v>
      </c>
      <c r="E1230" t="s">
        <v>3175</v>
      </c>
      <c r="F1230" t="s">
        <v>3167</v>
      </c>
      <c r="G1230" t="s">
        <v>5597</v>
      </c>
      <c r="H1230" s="28">
        <v>44624</v>
      </c>
      <c r="I1230">
        <v>24.45</v>
      </c>
      <c r="J1230">
        <v>8</v>
      </c>
      <c r="K1230" t="s">
        <v>3123</v>
      </c>
      <c r="L1230" t="s">
        <v>3244</v>
      </c>
      <c r="M1230" t="s">
        <v>3177</v>
      </c>
      <c r="N1230">
        <v>3</v>
      </c>
      <c r="O1230" t="s">
        <v>3182</v>
      </c>
      <c r="P1230">
        <f t="shared" si="38"/>
        <v>44623</v>
      </c>
      <c r="Q1230">
        <f>--(COUNTIF($A$2:A1230,A1230)=1)</f>
        <v>1</v>
      </c>
      <c r="R1230">
        <f t="shared" si="39"/>
        <v>24.45</v>
      </c>
    </row>
    <row r="1231" spans="1:18">
      <c r="A1231" t="s">
        <v>5598</v>
      </c>
      <c r="B1231" t="s">
        <v>5321</v>
      </c>
      <c r="C1231" t="s">
        <v>3098</v>
      </c>
      <c r="D1231" t="s">
        <v>3200</v>
      </c>
      <c r="E1231" t="s">
        <v>3194</v>
      </c>
      <c r="F1231" t="s">
        <v>3167</v>
      </c>
      <c r="G1231" t="s">
        <v>5557</v>
      </c>
      <c r="H1231" s="28">
        <v>45454</v>
      </c>
      <c r="I1231">
        <v>54.62</v>
      </c>
      <c r="J1231">
        <v>72</v>
      </c>
      <c r="K1231" t="s">
        <v>3124</v>
      </c>
      <c r="L1231" t="s">
        <v>3307</v>
      </c>
      <c r="M1231" t="s">
        <v>3177</v>
      </c>
      <c r="N1231">
        <v>1.6</v>
      </c>
      <c r="O1231" t="s">
        <v>3189</v>
      </c>
      <c r="P1231">
        <f t="shared" si="38"/>
        <v>45452</v>
      </c>
      <c r="Q1231">
        <f>--(COUNTIF($A$2:A1231,A1231)=1)</f>
        <v>1</v>
      </c>
      <c r="R1231">
        <f t="shared" si="39"/>
        <v>54.62</v>
      </c>
    </row>
    <row r="1232" spans="1:18">
      <c r="A1232" t="s">
        <v>5599</v>
      </c>
      <c r="B1232" t="s">
        <v>553</v>
      </c>
      <c r="C1232" t="s">
        <v>3098</v>
      </c>
      <c r="D1232" t="s">
        <v>3240</v>
      </c>
      <c r="E1232" t="s">
        <v>3166</v>
      </c>
      <c r="F1232" t="s">
        <v>3167</v>
      </c>
      <c r="G1232" t="s">
        <v>1299</v>
      </c>
      <c r="H1232" s="28">
        <v>45024</v>
      </c>
      <c r="I1232">
        <v>7.22</v>
      </c>
      <c r="J1232">
        <v>24</v>
      </c>
      <c r="K1232" t="s">
        <v>3124</v>
      </c>
      <c r="L1232" t="s">
        <v>3265</v>
      </c>
      <c r="M1232" t="s">
        <v>3188</v>
      </c>
      <c r="O1232" t="s">
        <v>3123</v>
      </c>
      <c r="P1232">
        <f t="shared" si="38"/>
        <v>45024</v>
      </c>
      <c r="Q1232">
        <f>--(COUNTIF($A$2:A1232,A1232)=1)</f>
        <v>1</v>
      </c>
      <c r="R1232">
        <f t="shared" si="39"/>
        <v>7.22</v>
      </c>
    </row>
    <row r="1233" spans="1:18">
      <c r="A1233" t="s">
        <v>5600</v>
      </c>
      <c r="B1233" t="s">
        <v>2880</v>
      </c>
      <c r="C1233" t="s">
        <v>5601</v>
      </c>
      <c r="D1233" t="s">
        <v>3185</v>
      </c>
      <c r="E1233" t="s">
        <v>3166</v>
      </c>
      <c r="F1233" t="s">
        <v>3167</v>
      </c>
      <c r="G1233" t="s">
        <v>390</v>
      </c>
      <c r="H1233" s="28">
        <v>44882</v>
      </c>
      <c r="I1233">
        <v>63.24</v>
      </c>
      <c r="J1233">
        <v>24</v>
      </c>
      <c r="K1233" t="s">
        <v>3123</v>
      </c>
      <c r="L1233" t="s">
        <v>3244</v>
      </c>
      <c r="M1233" t="s">
        <v>3177</v>
      </c>
      <c r="N1233">
        <v>1.2</v>
      </c>
      <c r="O1233" t="s">
        <v>3260</v>
      </c>
      <c r="P1233">
        <f t="shared" si="38"/>
        <v>44880</v>
      </c>
      <c r="Q1233">
        <f>--(COUNTIF($A$2:A1233,A1233)=1)</f>
        <v>1</v>
      </c>
      <c r="R1233">
        <f t="shared" si="39"/>
        <v>63.24</v>
      </c>
    </row>
    <row r="1234" spans="1:18">
      <c r="A1234" t="s">
        <v>5602</v>
      </c>
      <c r="B1234" t="s">
        <v>2545</v>
      </c>
      <c r="C1234" t="s">
        <v>5603</v>
      </c>
      <c r="D1234" t="s">
        <v>3227</v>
      </c>
      <c r="E1234" t="s">
        <v>3166</v>
      </c>
      <c r="F1234" t="s">
        <v>3167</v>
      </c>
      <c r="G1234" t="s">
        <v>1967</v>
      </c>
      <c r="H1234" s="28">
        <v>44893</v>
      </c>
      <c r="I1234">
        <v>46.86</v>
      </c>
      <c r="J1234">
        <v>24</v>
      </c>
      <c r="K1234" t="s">
        <v>3123</v>
      </c>
      <c r="L1234" t="s">
        <v>3192</v>
      </c>
      <c r="M1234" t="s">
        <v>3207</v>
      </c>
      <c r="N1234">
        <v>2.2999999999999998</v>
      </c>
      <c r="O1234" t="s">
        <v>3260</v>
      </c>
      <c r="P1234">
        <f t="shared" si="38"/>
        <v>44892</v>
      </c>
      <c r="Q1234">
        <f>--(COUNTIF($A$2:A1234,A1234)=1)</f>
        <v>1</v>
      </c>
      <c r="R1234">
        <f t="shared" si="39"/>
        <v>46.86</v>
      </c>
    </row>
    <row r="1235" spans="1:18">
      <c r="A1235" t="s">
        <v>5604</v>
      </c>
      <c r="B1235" t="s">
        <v>2580</v>
      </c>
      <c r="C1235" t="s">
        <v>3098</v>
      </c>
      <c r="D1235" t="s">
        <v>3196</v>
      </c>
      <c r="E1235" t="s">
        <v>3166</v>
      </c>
      <c r="F1235" t="s">
        <v>3167</v>
      </c>
      <c r="G1235" t="s">
        <v>5605</v>
      </c>
      <c r="H1235" s="28">
        <v>44588</v>
      </c>
      <c r="I1235">
        <v>9.56</v>
      </c>
      <c r="J1235">
        <v>24</v>
      </c>
      <c r="K1235" t="s">
        <v>3124</v>
      </c>
      <c r="L1235" t="s">
        <v>3098</v>
      </c>
      <c r="M1235" t="s">
        <v>3177</v>
      </c>
      <c r="N1235">
        <v>3.8</v>
      </c>
      <c r="O1235" t="s">
        <v>3189</v>
      </c>
      <c r="P1235">
        <f t="shared" si="38"/>
        <v>44588</v>
      </c>
      <c r="Q1235">
        <f>--(COUNTIF($A$2:A1235,A1235)=1)</f>
        <v>1</v>
      </c>
      <c r="R1235">
        <f t="shared" si="39"/>
        <v>9.56</v>
      </c>
    </row>
    <row r="1236" spans="1:18">
      <c r="A1236" t="s">
        <v>5606</v>
      </c>
      <c r="B1236" t="s">
        <v>5607</v>
      </c>
      <c r="C1236" t="s">
        <v>5608</v>
      </c>
      <c r="D1236" t="s">
        <v>3251</v>
      </c>
      <c r="E1236" t="s">
        <v>3166</v>
      </c>
      <c r="F1236" t="s">
        <v>3167</v>
      </c>
      <c r="G1236" t="s">
        <v>2082</v>
      </c>
      <c r="H1236" s="28"/>
      <c r="J1236">
        <v>24</v>
      </c>
      <c r="K1236" t="s">
        <v>3098</v>
      </c>
      <c r="L1236" t="s">
        <v>3254</v>
      </c>
      <c r="M1236" t="s">
        <v>3207</v>
      </c>
      <c r="O1236" t="s">
        <v>3124</v>
      </c>
      <c r="P1236">
        <f t="shared" si="38"/>
        <v>45273</v>
      </c>
      <c r="Q1236">
        <f>--(COUNTIF($A$2:A1236,A1236)=1)</f>
        <v>1</v>
      </c>
      <c r="R1236" t="str">
        <f t="shared" si="39"/>
        <v/>
      </c>
    </row>
    <row r="1237" spans="1:18">
      <c r="A1237" t="s">
        <v>5609</v>
      </c>
      <c r="B1237" t="s">
        <v>5057</v>
      </c>
      <c r="C1237" t="s">
        <v>5610</v>
      </c>
      <c r="D1237" t="s">
        <v>3165</v>
      </c>
      <c r="E1237" t="s">
        <v>3194</v>
      </c>
      <c r="F1237" t="s">
        <v>3228</v>
      </c>
      <c r="G1237" t="s">
        <v>1195</v>
      </c>
      <c r="H1237" s="28"/>
      <c r="J1237">
        <v>72</v>
      </c>
      <c r="K1237" t="s">
        <v>3098</v>
      </c>
      <c r="L1237" t="s">
        <v>3307</v>
      </c>
      <c r="M1237" t="s">
        <v>3188</v>
      </c>
      <c r="O1237" t="s">
        <v>3189</v>
      </c>
      <c r="P1237">
        <f t="shared" si="38"/>
        <v>45398</v>
      </c>
      <c r="Q1237">
        <f>--(COUNTIF($A$2:A1237,A1237)=1)</f>
        <v>1</v>
      </c>
      <c r="R1237" t="str">
        <f t="shared" si="39"/>
        <v/>
      </c>
    </row>
    <row r="1238" spans="1:18">
      <c r="A1238" t="s">
        <v>5611</v>
      </c>
      <c r="B1238" t="s">
        <v>4826</v>
      </c>
      <c r="C1238" t="s">
        <v>5612</v>
      </c>
      <c r="D1238" t="s">
        <v>3227</v>
      </c>
      <c r="E1238" t="s">
        <v>3166</v>
      </c>
      <c r="F1238" t="s">
        <v>3180</v>
      </c>
      <c r="G1238" t="s">
        <v>1030</v>
      </c>
      <c r="H1238" s="28"/>
      <c r="J1238">
        <v>24</v>
      </c>
      <c r="K1238" t="s">
        <v>3098</v>
      </c>
      <c r="L1238" t="s">
        <v>3218</v>
      </c>
      <c r="M1238" t="s">
        <v>3177</v>
      </c>
      <c r="O1238" t="s">
        <v>3123</v>
      </c>
      <c r="P1238">
        <f t="shared" si="38"/>
        <v>45365</v>
      </c>
      <c r="Q1238">
        <f>--(COUNTIF($A$2:A1238,A1238)=1)</f>
        <v>1</v>
      </c>
      <c r="R1238" t="str">
        <f t="shared" si="39"/>
        <v/>
      </c>
    </row>
    <row r="1239" spans="1:18">
      <c r="A1239" t="s">
        <v>5613</v>
      </c>
      <c r="B1239" t="s">
        <v>4199</v>
      </c>
      <c r="C1239" t="s">
        <v>5614</v>
      </c>
      <c r="D1239" t="s">
        <v>3240</v>
      </c>
      <c r="E1239" t="s">
        <v>3194</v>
      </c>
      <c r="F1239" t="s">
        <v>3167</v>
      </c>
      <c r="G1239" t="s">
        <v>1958</v>
      </c>
      <c r="H1239" s="28">
        <v>44673</v>
      </c>
      <c r="I1239">
        <v>101.8</v>
      </c>
      <c r="J1239">
        <v>72</v>
      </c>
      <c r="K1239" t="s">
        <v>3123</v>
      </c>
      <c r="L1239" t="s">
        <v>3229</v>
      </c>
      <c r="M1239" t="s">
        <v>3177</v>
      </c>
      <c r="O1239" t="s">
        <v>3189</v>
      </c>
      <c r="P1239">
        <f t="shared" si="38"/>
        <v>44669</v>
      </c>
      <c r="Q1239">
        <f>--(COUNTIF($A$2:A1239,A1239)=1)</f>
        <v>1</v>
      </c>
      <c r="R1239">
        <f t="shared" si="39"/>
        <v>101.8</v>
      </c>
    </row>
    <row r="1240" spans="1:18">
      <c r="A1240" t="s">
        <v>5615</v>
      </c>
      <c r="B1240" t="s">
        <v>2274</v>
      </c>
      <c r="C1240" t="s">
        <v>5616</v>
      </c>
      <c r="D1240" t="s">
        <v>3200</v>
      </c>
      <c r="E1240" t="s">
        <v>3175</v>
      </c>
      <c r="F1240" t="s">
        <v>3167</v>
      </c>
      <c r="G1240" t="s">
        <v>4787</v>
      </c>
      <c r="H1240" s="28">
        <v>45598</v>
      </c>
      <c r="I1240">
        <v>17.989999999999998</v>
      </c>
      <c r="J1240">
        <v>8</v>
      </c>
      <c r="K1240" t="s">
        <v>3123</v>
      </c>
      <c r="L1240" t="s">
        <v>3216</v>
      </c>
      <c r="M1240" t="s">
        <v>3202</v>
      </c>
      <c r="N1240">
        <v>1.9</v>
      </c>
      <c r="O1240" t="s">
        <v>3213</v>
      </c>
      <c r="P1240">
        <f t="shared" si="38"/>
        <v>45598</v>
      </c>
      <c r="Q1240">
        <f>--(COUNTIF($A$2:A1240,A1240)=1)</f>
        <v>1</v>
      </c>
      <c r="R1240">
        <f t="shared" si="39"/>
        <v>17.989999999999998</v>
      </c>
    </row>
    <row r="1241" spans="1:18">
      <c r="A1241" t="s">
        <v>5617</v>
      </c>
      <c r="B1241" t="s">
        <v>5414</v>
      </c>
      <c r="C1241" t="s">
        <v>3098</v>
      </c>
      <c r="D1241" t="s">
        <v>3227</v>
      </c>
      <c r="E1241" t="s">
        <v>3175</v>
      </c>
      <c r="F1241" t="s">
        <v>3167</v>
      </c>
      <c r="G1241" t="s">
        <v>1760</v>
      </c>
      <c r="H1241" s="28">
        <v>45453</v>
      </c>
      <c r="I1241">
        <v>23.89</v>
      </c>
      <c r="J1241">
        <v>8</v>
      </c>
      <c r="K1241" t="s">
        <v>3123</v>
      </c>
      <c r="L1241" t="s">
        <v>3318</v>
      </c>
      <c r="M1241" t="s">
        <v>3177</v>
      </c>
      <c r="N1241">
        <v>4.3</v>
      </c>
      <c r="O1241" t="s">
        <v>3182</v>
      </c>
      <c r="P1241">
        <f t="shared" si="38"/>
        <v>45453</v>
      </c>
      <c r="Q1241">
        <f>--(COUNTIF($A$2:A1241,A1241)=1)</f>
        <v>1</v>
      </c>
      <c r="R1241">
        <f t="shared" si="39"/>
        <v>23.89</v>
      </c>
    </row>
    <row r="1242" spans="1:18">
      <c r="A1242" t="s">
        <v>5618</v>
      </c>
      <c r="B1242" t="s">
        <v>4415</v>
      </c>
      <c r="C1242" t="s">
        <v>3098</v>
      </c>
      <c r="D1242" t="s">
        <v>3237</v>
      </c>
      <c r="E1242" t="s">
        <v>3175</v>
      </c>
      <c r="F1242" t="s">
        <v>3180</v>
      </c>
      <c r="G1242" t="s">
        <v>5619</v>
      </c>
      <c r="H1242" s="28"/>
      <c r="J1242">
        <v>8</v>
      </c>
      <c r="K1242" t="s">
        <v>3098</v>
      </c>
      <c r="L1242" t="s">
        <v>3231</v>
      </c>
      <c r="M1242" t="s">
        <v>3188</v>
      </c>
      <c r="O1242" t="s">
        <v>3124</v>
      </c>
      <c r="P1242">
        <f t="shared" si="38"/>
        <v>44563</v>
      </c>
      <c r="Q1242">
        <f>--(COUNTIF($A$2:A1242,A1242)=1)</f>
        <v>1</v>
      </c>
      <c r="R1242" t="str">
        <f t="shared" si="39"/>
        <v/>
      </c>
    </row>
    <row r="1243" spans="1:18">
      <c r="A1243" t="s">
        <v>5620</v>
      </c>
      <c r="B1243" t="s">
        <v>5621</v>
      </c>
      <c r="C1243" t="s">
        <v>3098</v>
      </c>
      <c r="D1243" t="s">
        <v>3227</v>
      </c>
      <c r="E1243" t="s">
        <v>3280</v>
      </c>
      <c r="F1243" t="s">
        <v>3167</v>
      </c>
      <c r="G1243" t="s">
        <v>3270</v>
      </c>
      <c r="H1243" s="28"/>
      <c r="J1243">
        <v>4</v>
      </c>
      <c r="K1243" t="s">
        <v>3098</v>
      </c>
      <c r="L1243" t="s">
        <v>3192</v>
      </c>
      <c r="M1243" t="s">
        <v>3169</v>
      </c>
      <c r="O1243" t="s">
        <v>3170</v>
      </c>
      <c r="P1243">
        <f t="shared" si="38"/>
        <v>45122</v>
      </c>
      <c r="Q1243">
        <f>--(COUNTIF($A$2:A1243,A1243)=1)</f>
        <v>1</v>
      </c>
      <c r="R1243" t="str">
        <f t="shared" si="39"/>
        <v/>
      </c>
    </row>
    <row r="1244" spans="1:18">
      <c r="A1244" t="s">
        <v>5622</v>
      </c>
      <c r="B1244" t="s">
        <v>2478</v>
      </c>
      <c r="C1244" t="s">
        <v>3098</v>
      </c>
      <c r="D1244" t="s">
        <v>3196</v>
      </c>
      <c r="E1244" t="s">
        <v>3175</v>
      </c>
      <c r="F1244" t="s">
        <v>3180</v>
      </c>
      <c r="G1244" t="s">
        <v>1177</v>
      </c>
      <c r="H1244" s="28"/>
      <c r="J1244">
        <v>8</v>
      </c>
      <c r="K1244" t="s">
        <v>3098</v>
      </c>
      <c r="L1244" t="s">
        <v>3351</v>
      </c>
      <c r="M1244" t="s">
        <v>3169</v>
      </c>
      <c r="O1244" t="s">
        <v>3260</v>
      </c>
      <c r="P1244">
        <f t="shared" si="38"/>
        <v>45116</v>
      </c>
      <c r="Q1244">
        <f>--(COUNTIF($A$2:A1244,A1244)=1)</f>
        <v>1</v>
      </c>
      <c r="R1244" t="str">
        <f t="shared" si="39"/>
        <v/>
      </c>
    </row>
    <row r="1245" spans="1:18">
      <c r="A1245" t="s">
        <v>5623</v>
      </c>
      <c r="B1245" t="s">
        <v>5624</v>
      </c>
      <c r="C1245" t="s">
        <v>3098</v>
      </c>
      <c r="D1245" t="s">
        <v>3165</v>
      </c>
      <c r="E1245" t="s">
        <v>3166</v>
      </c>
      <c r="F1245" t="s">
        <v>3220</v>
      </c>
      <c r="G1245" t="s">
        <v>2732</v>
      </c>
      <c r="H1245" s="28"/>
      <c r="J1245">
        <v>24</v>
      </c>
      <c r="K1245" t="s">
        <v>3098</v>
      </c>
      <c r="L1245" t="s">
        <v>3254</v>
      </c>
      <c r="M1245" t="s">
        <v>3177</v>
      </c>
      <c r="O1245" t="s">
        <v>3189</v>
      </c>
      <c r="P1245">
        <f t="shared" si="38"/>
        <v>44784</v>
      </c>
      <c r="Q1245">
        <f>--(COUNTIF($A$2:A1245,A1245)=1)</f>
        <v>1</v>
      </c>
      <c r="R1245" t="str">
        <f t="shared" si="39"/>
        <v/>
      </c>
    </row>
    <row r="1246" spans="1:18">
      <c r="A1246" t="s">
        <v>5625</v>
      </c>
      <c r="B1246" t="s">
        <v>5626</v>
      </c>
      <c r="C1246" t="s">
        <v>5627</v>
      </c>
      <c r="D1246" t="s">
        <v>3196</v>
      </c>
      <c r="E1246" t="s">
        <v>3194</v>
      </c>
      <c r="F1246" t="s">
        <v>3220</v>
      </c>
      <c r="G1246" t="s">
        <v>609</v>
      </c>
      <c r="H1246" s="28"/>
      <c r="J1246">
        <v>72</v>
      </c>
      <c r="K1246" t="s">
        <v>3098</v>
      </c>
      <c r="L1246" t="s">
        <v>3181</v>
      </c>
      <c r="M1246" t="s">
        <v>3177</v>
      </c>
      <c r="O1246" t="s">
        <v>3189</v>
      </c>
      <c r="P1246">
        <f t="shared" si="38"/>
        <v>45389</v>
      </c>
      <c r="Q1246">
        <f>--(COUNTIF($A$2:A1246,A1246)=1)</f>
        <v>1</v>
      </c>
      <c r="R1246" t="str">
        <f t="shared" si="39"/>
        <v/>
      </c>
    </row>
    <row r="1247" spans="1:18">
      <c r="A1247" t="s">
        <v>5628</v>
      </c>
      <c r="B1247" t="s">
        <v>3348</v>
      </c>
      <c r="C1247" t="s">
        <v>5629</v>
      </c>
      <c r="D1247" t="s">
        <v>3165</v>
      </c>
      <c r="E1247" t="s">
        <v>3194</v>
      </c>
      <c r="F1247" t="s">
        <v>3220</v>
      </c>
      <c r="G1247" t="s">
        <v>302</v>
      </c>
      <c r="H1247" s="28">
        <v>45715</v>
      </c>
      <c r="I1247">
        <v>113.74</v>
      </c>
      <c r="J1247">
        <v>72</v>
      </c>
      <c r="K1247" t="s">
        <v>3123</v>
      </c>
      <c r="L1247" t="s">
        <v>3248</v>
      </c>
      <c r="M1247" t="s">
        <v>3169</v>
      </c>
      <c r="N1247">
        <v>1.1000000000000001</v>
      </c>
      <c r="O1247" t="s">
        <v>3123</v>
      </c>
      <c r="P1247">
        <f t="shared" si="38"/>
        <v>45711</v>
      </c>
      <c r="Q1247">
        <f>--(COUNTIF($A$2:A1247,A1247)=1)</f>
        <v>1</v>
      </c>
      <c r="R1247">
        <f t="shared" si="39"/>
        <v>113.74</v>
      </c>
    </row>
    <row r="1248" spans="1:18">
      <c r="A1248" t="s">
        <v>5630</v>
      </c>
      <c r="B1248" t="s">
        <v>2986</v>
      </c>
      <c r="C1248" t="s">
        <v>3098</v>
      </c>
      <c r="D1248" t="s">
        <v>3165</v>
      </c>
      <c r="E1248" t="s">
        <v>3166</v>
      </c>
      <c r="F1248" t="s">
        <v>3220</v>
      </c>
      <c r="G1248" t="s">
        <v>737</v>
      </c>
      <c r="H1248" s="28">
        <v>45245</v>
      </c>
      <c r="I1248">
        <v>52.2</v>
      </c>
      <c r="J1248">
        <v>24</v>
      </c>
      <c r="K1248" t="s">
        <v>3123</v>
      </c>
      <c r="L1248" t="s">
        <v>3248</v>
      </c>
      <c r="M1248" t="s">
        <v>3169</v>
      </c>
      <c r="N1248">
        <v>1.9</v>
      </c>
      <c r="O1248" t="s">
        <v>3260</v>
      </c>
      <c r="P1248">
        <f t="shared" si="38"/>
        <v>45243</v>
      </c>
      <c r="Q1248">
        <f>--(COUNTIF($A$2:A1248,A1248)=1)</f>
        <v>1</v>
      </c>
      <c r="R1248">
        <f t="shared" si="39"/>
        <v>52.2</v>
      </c>
    </row>
    <row r="1249" spans="1:18">
      <c r="A1249" t="s">
        <v>5631</v>
      </c>
      <c r="B1249" t="s">
        <v>5632</v>
      </c>
      <c r="C1249" t="s">
        <v>3098</v>
      </c>
      <c r="D1249" t="s">
        <v>3227</v>
      </c>
      <c r="E1249" t="s">
        <v>3194</v>
      </c>
      <c r="F1249" t="s">
        <v>3167</v>
      </c>
      <c r="G1249" t="s">
        <v>632</v>
      </c>
      <c r="H1249" s="28">
        <v>45583</v>
      </c>
      <c r="I1249">
        <v>215.85</v>
      </c>
      <c r="J1249">
        <v>72</v>
      </c>
      <c r="K1249" t="s">
        <v>3123</v>
      </c>
      <c r="L1249" t="s">
        <v>3354</v>
      </c>
      <c r="M1249" t="s">
        <v>3169</v>
      </c>
      <c r="N1249">
        <v>4.4000000000000004</v>
      </c>
      <c r="O1249" t="s">
        <v>3123</v>
      </c>
      <c r="P1249">
        <f t="shared" si="38"/>
        <v>45575</v>
      </c>
      <c r="Q1249">
        <f>--(COUNTIF($A$2:A1249,A1249)=1)</f>
        <v>1</v>
      </c>
      <c r="R1249">
        <f t="shared" si="39"/>
        <v>215.85</v>
      </c>
    </row>
    <row r="1250" spans="1:18">
      <c r="A1250" t="s">
        <v>5633</v>
      </c>
      <c r="B1250" t="s">
        <v>1819</v>
      </c>
      <c r="C1250" t="s">
        <v>5634</v>
      </c>
      <c r="D1250" t="s">
        <v>3251</v>
      </c>
      <c r="E1250" t="s">
        <v>3194</v>
      </c>
      <c r="F1250" t="s">
        <v>3167</v>
      </c>
      <c r="G1250" t="s">
        <v>2022</v>
      </c>
      <c r="H1250" s="28">
        <v>44819</v>
      </c>
      <c r="I1250">
        <v>158.84</v>
      </c>
      <c r="J1250">
        <v>72</v>
      </c>
      <c r="K1250" t="s">
        <v>3123</v>
      </c>
      <c r="L1250" t="s">
        <v>3351</v>
      </c>
      <c r="M1250" t="s">
        <v>3188</v>
      </c>
      <c r="O1250" t="s">
        <v>3182</v>
      </c>
      <c r="P1250">
        <f t="shared" si="38"/>
        <v>44813</v>
      </c>
      <c r="Q1250">
        <f>--(COUNTIF($A$2:A1250,A1250)=1)</f>
        <v>1</v>
      </c>
      <c r="R1250">
        <f t="shared" si="39"/>
        <v>158.84</v>
      </c>
    </row>
    <row r="1251" spans="1:18">
      <c r="A1251" t="s">
        <v>5635</v>
      </c>
      <c r="B1251" t="s">
        <v>4041</v>
      </c>
      <c r="C1251" t="s">
        <v>5636</v>
      </c>
      <c r="D1251" t="s">
        <v>3227</v>
      </c>
      <c r="E1251" t="s">
        <v>3194</v>
      </c>
      <c r="F1251" t="s">
        <v>3167</v>
      </c>
      <c r="G1251" t="s">
        <v>436</v>
      </c>
      <c r="H1251" s="28">
        <v>45262</v>
      </c>
      <c r="I1251">
        <v>125.05</v>
      </c>
      <c r="J1251">
        <v>72</v>
      </c>
      <c r="K1251" t="s">
        <v>3123</v>
      </c>
      <c r="L1251" t="s">
        <v>3098</v>
      </c>
      <c r="M1251" t="s">
        <v>3188</v>
      </c>
      <c r="O1251" t="s">
        <v>3124</v>
      </c>
      <c r="P1251">
        <f t="shared" si="38"/>
        <v>45257</v>
      </c>
      <c r="Q1251">
        <f>--(COUNTIF($A$2:A1251,A1251)=1)</f>
        <v>1</v>
      </c>
      <c r="R1251">
        <f t="shared" si="39"/>
        <v>125.05</v>
      </c>
    </row>
    <row r="1252" spans="1:18">
      <c r="A1252" t="s">
        <v>5637</v>
      </c>
      <c r="B1252" t="s">
        <v>5638</v>
      </c>
      <c r="C1252" t="s">
        <v>3098</v>
      </c>
      <c r="D1252" t="s">
        <v>3251</v>
      </c>
      <c r="E1252" t="s">
        <v>3175</v>
      </c>
      <c r="F1252" t="s">
        <v>3167</v>
      </c>
      <c r="G1252" t="s">
        <v>570</v>
      </c>
      <c r="H1252" s="28">
        <v>44575</v>
      </c>
      <c r="I1252">
        <v>14.42</v>
      </c>
      <c r="J1252">
        <v>8</v>
      </c>
      <c r="K1252" t="s">
        <v>3123</v>
      </c>
      <c r="L1252" t="s">
        <v>3192</v>
      </c>
      <c r="M1252" t="s">
        <v>3177</v>
      </c>
      <c r="O1252" t="s">
        <v>3260</v>
      </c>
      <c r="P1252">
        <f t="shared" si="38"/>
        <v>44575</v>
      </c>
      <c r="Q1252">
        <f>--(COUNTIF($A$2:A1252,A1252)=1)</f>
        <v>1</v>
      </c>
      <c r="R1252">
        <f t="shared" si="39"/>
        <v>14.42</v>
      </c>
    </row>
    <row r="1253" spans="1:18">
      <c r="A1253" t="s">
        <v>5639</v>
      </c>
      <c r="B1253" t="s">
        <v>315</v>
      </c>
      <c r="C1253" t="s">
        <v>5640</v>
      </c>
      <c r="D1253" t="s">
        <v>3185</v>
      </c>
      <c r="E1253" t="s">
        <v>3194</v>
      </c>
      <c r="F1253" t="s">
        <v>3167</v>
      </c>
      <c r="G1253" t="s">
        <v>1502</v>
      </c>
      <c r="H1253" s="28">
        <v>45014</v>
      </c>
      <c r="I1253">
        <v>212.97</v>
      </c>
      <c r="J1253">
        <v>72</v>
      </c>
      <c r="K1253" t="s">
        <v>3123</v>
      </c>
      <c r="L1253" t="s">
        <v>3187</v>
      </c>
      <c r="M1253" t="s">
        <v>3188</v>
      </c>
      <c r="N1253">
        <v>2.6</v>
      </c>
      <c r="O1253" t="s">
        <v>3170</v>
      </c>
      <c r="P1253">
        <f t="shared" si="38"/>
        <v>45006</v>
      </c>
      <c r="Q1253">
        <f>--(COUNTIF($A$2:A1253,A1253)=1)</f>
        <v>1</v>
      </c>
      <c r="R1253">
        <f t="shared" si="39"/>
        <v>212.97</v>
      </c>
    </row>
    <row r="1254" spans="1:18">
      <c r="A1254" t="s">
        <v>5641</v>
      </c>
      <c r="B1254" t="s">
        <v>3348</v>
      </c>
      <c r="C1254" t="s">
        <v>5642</v>
      </c>
      <c r="D1254" t="s">
        <v>3196</v>
      </c>
      <c r="E1254" t="s">
        <v>3194</v>
      </c>
      <c r="F1254" t="s">
        <v>3180</v>
      </c>
      <c r="G1254" t="s">
        <v>889</v>
      </c>
      <c r="H1254" s="28"/>
      <c r="J1254">
        <v>72</v>
      </c>
      <c r="K1254" t="s">
        <v>3098</v>
      </c>
      <c r="L1254" t="s">
        <v>3209</v>
      </c>
      <c r="M1254" t="s">
        <v>3169</v>
      </c>
      <c r="O1254" t="s">
        <v>3182</v>
      </c>
      <c r="P1254">
        <f t="shared" si="38"/>
        <v>45213</v>
      </c>
      <c r="Q1254">
        <f>--(COUNTIF($A$2:A1254,A1254)=1)</f>
        <v>1</v>
      </c>
      <c r="R1254" t="str">
        <f t="shared" si="39"/>
        <v/>
      </c>
    </row>
    <row r="1255" spans="1:18">
      <c r="A1255" t="s">
        <v>5643</v>
      </c>
      <c r="B1255" t="s">
        <v>4199</v>
      </c>
      <c r="C1255" t="s">
        <v>3098</v>
      </c>
      <c r="D1255" t="s">
        <v>3185</v>
      </c>
      <c r="E1255" t="s">
        <v>3166</v>
      </c>
      <c r="F1255" t="s">
        <v>3167</v>
      </c>
      <c r="G1255" t="s">
        <v>184</v>
      </c>
      <c r="H1255" s="28">
        <v>44973</v>
      </c>
      <c r="I1255">
        <v>6.88</v>
      </c>
      <c r="J1255">
        <v>24</v>
      </c>
      <c r="K1255" t="s">
        <v>3124</v>
      </c>
      <c r="L1255" t="s">
        <v>3302</v>
      </c>
      <c r="M1255" t="s">
        <v>3169</v>
      </c>
      <c r="N1255">
        <v>1.3</v>
      </c>
      <c r="O1255" t="s">
        <v>3170</v>
      </c>
      <c r="P1255">
        <f t="shared" si="38"/>
        <v>44973</v>
      </c>
      <c r="Q1255">
        <f>--(COUNTIF($A$2:A1255,A1255)=1)</f>
        <v>1</v>
      </c>
      <c r="R1255">
        <f t="shared" si="39"/>
        <v>6.88</v>
      </c>
    </row>
    <row r="1256" spans="1:18">
      <c r="A1256" t="s">
        <v>5644</v>
      </c>
      <c r="B1256" t="s">
        <v>1628</v>
      </c>
      <c r="C1256" t="s">
        <v>5645</v>
      </c>
      <c r="D1256" t="s">
        <v>3240</v>
      </c>
      <c r="E1256" t="s">
        <v>3166</v>
      </c>
      <c r="F1256" t="s">
        <v>3167</v>
      </c>
      <c r="G1256" t="s">
        <v>1318</v>
      </c>
      <c r="H1256" s="28">
        <v>44633</v>
      </c>
      <c r="I1256">
        <v>38.619999999999997</v>
      </c>
      <c r="J1256">
        <v>24</v>
      </c>
      <c r="K1256" t="s">
        <v>3123</v>
      </c>
      <c r="L1256" t="s">
        <v>3201</v>
      </c>
      <c r="M1256" t="s">
        <v>3177</v>
      </c>
      <c r="N1256">
        <v>3.4</v>
      </c>
      <c r="O1256" t="s">
        <v>3124</v>
      </c>
      <c r="P1256">
        <f t="shared" si="38"/>
        <v>44632</v>
      </c>
      <c r="Q1256">
        <f>--(COUNTIF($A$2:A1256,A1256)=1)</f>
        <v>1</v>
      </c>
      <c r="R1256">
        <f t="shared" si="39"/>
        <v>38.619999999999997</v>
      </c>
    </row>
    <row r="1257" spans="1:18">
      <c r="A1257" t="s">
        <v>5646</v>
      </c>
      <c r="B1257" t="s">
        <v>4251</v>
      </c>
      <c r="C1257" t="s">
        <v>3098</v>
      </c>
      <c r="D1257" t="s">
        <v>3165</v>
      </c>
      <c r="E1257" t="s">
        <v>3175</v>
      </c>
      <c r="F1257" t="s">
        <v>3228</v>
      </c>
      <c r="G1257" t="s">
        <v>5647</v>
      </c>
      <c r="H1257" s="28"/>
      <c r="J1257">
        <v>8</v>
      </c>
      <c r="K1257" t="s">
        <v>3098</v>
      </c>
      <c r="L1257" t="s">
        <v>3206</v>
      </c>
      <c r="M1257" t="s">
        <v>3188</v>
      </c>
      <c r="O1257" t="s">
        <v>3123</v>
      </c>
      <c r="P1257">
        <f t="shared" si="38"/>
        <v>45646</v>
      </c>
      <c r="Q1257">
        <f>--(COUNTIF($A$2:A1257,A1257)=1)</f>
        <v>1</v>
      </c>
      <c r="R1257" t="str">
        <f t="shared" si="39"/>
        <v/>
      </c>
    </row>
    <row r="1258" spans="1:18">
      <c r="A1258" t="s">
        <v>5648</v>
      </c>
      <c r="B1258" t="s">
        <v>761</v>
      </c>
      <c r="C1258" t="s">
        <v>5649</v>
      </c>
      <c r="D1258" t="s">
        <v>3227</v>
      </c>
      <c r="E1258" t="s">
        <v>3166</v>
      </c>
      <c r="F1258" t="s">
        <v>3167</v>
      </c>
      <c r="G1258" t="s">
        <v>4759</v>
      </c>
      <c r="H1258" s="28"/>
      <c r="J1258">
        <v>24</v>
      </c>
      <c r="K1258" t="s">
        <v>3098</v>
      </c>
      <c r="L1258" t="s">
        <v>3248</v>
      </c>
      <c r="M1258" t="s">
        <v>3177</v>
      </c>
      <c r="O1258" t="s">
        <v>3170</v>
      </c>
      <c r="P1258">
        <f t="shared" si="38"/>
        <v>45665</v>
      </c>
      <c r="Q1258">
        <f>--(COUNTIF($A$2:A1258,A1258)=1)</f>
        <v>1</v>
      </c>
      <c r="R1258" t="str">
        <f t="shared" si="39"/>
        <v/>
      </c>
    </row>
    <row r="1259" spans="1:18">
      <c r="A1259" t="s">
        <v>5650</v>
      </c>
      <c r="B1259" t="s">
        <v>1898</v>
      </c>
      <c r="C1259" t="s">
        <v>5651</v>
      </c>
      <c r="D1259" t="s">
        <v>3200</v>
      </c>
      <c r="E1259" t="s">
        <v>3166</v>
      </c>
      <c r="F1259" t="s">
        <v>3180</v>
      </c>
      <c r="G1259" t="s">
        <v>1976</v>
      </c>
      <c r="H1259" s="28"/>
      <c r="J1259">
        <v>24</v>
      </c>
      <c r="K1259" t="s">
        <v>3098</v>
      </c>
      <c r="L1259" t="s">
        <v>3181</v>
      </c>
      <c r="M1259" t="s">
        <v>3202</v>
      </c>
      <c r="O1259" t="s">
        <v>3178</v>
      </c>
      <c r="P1259">
        <f t="shared" si="38"/>
        <v>45141</v>
      </c>
      <c r="Q1259">
        <f>--(COUNTIF($A$2:A1259,A1259)=1)</f>
        <v>1</v>
      </c>
      <c r="R1259" t="str">
        <f t="shared" si="39"/>
        <v/>
      </c>
    </row>
    <row r="1260" spans="1:18">
      <c r="A1260" t="s">
        <v>5652</v>
      </c>
      <c r="B1260" t="s">
        <v>5653</v>
      </c>
      <c r="C1260" t="s">
        <v>5654</v>
      </c>
      <c r="D1260" t="s">
        <v>3227</v>
      </c>
      <c r="E1260" t="s">
        <v>3166</v>
      </c>
      <c r="F1260" t="s">
        <v>3180</v>
      </c>
      <c r="G1260" t="s">
        <v>648</v>
      </c>
      <c r="H1260" s="28"/>
      <c r="J1260">
        <v>24</v>
      </c>
      <c r="K1260" t="s">
        <v>3098</v>
      </c>
      <c r="L1260" t="s">
        <v>3281</v>
      </c>
      <c r="M1260" t="s">
        <v>3207</v>
      </c>
      <c r="O1260" t="s">
        <v>3213</v>
      </c>
      <c r="P1260">
        <f t="shared" si="38"/>
        <v>45332</v>
      </c>
      <c r="Q1260">
        <f>--(COUNTIF($A$2:A1260,A1260)=1)</f>
        <v>1</v>
      </c>
      <c r="R1260" t="str">
        <f t="shared" si="39"/>
        <v/>
      </c>
    </row>
    <row r="1261" spans="1:18">
      <c r="A1261" t="s">
        <v>5655</v>
      </c>
      <c r="B1261" t="s">
        <v>2431</v>
      </c>
      <c r="C1261" t="s">
        <v>3098</v>
      </c>
      <c r="D1261" t="s">
        <v>3185</v>
      </c>
      <c r="E1261" t="s">
        <v>3280</v>
      </c>
      <c r="F1261" t="s">
        <v>3167</v>
      </c>
      <c r="G1261" t="s">
        <v>396</v>
      </c>
      <c r="H1261" s="28">
        <v>44748</v>
      </c>
      <c r="I1261">
        <v>2.96</v>
      </c>
      <c r="J1261">
        <v>4</v>
      </c>
      <c r="K1261" t="s">
        <v>3124</v>
      </c>
      <c r="L1261" t="s">
        <v>3302</v>
      </c>
      <c r="M1261" t="s">
        <v>3169</v>
      </c>
      <c r="O1261" t="s">
        <v>3170</v>
      </c>
      <c r="P1261">
        <f t="shared" si="38"/>
        <v>44748</v>
      </c>
      <c r="Q1261">
        <f>--(COUNTIF($A$2:A1261,A1261)=1)</f>
        <v>1</v>
      </c>
      <c r="R1261">
        <f t="shared" si="39"/>
        <v>2.96</v>
      </c>
    </row>
    <row r="1262" spans="1:18">
      <c r="A1262" t="s">
        <v>5656</v>
      </c>
      <c r="B1262" t="s">
        <v>5657</v>
      </c>
      <c r="C1262" t="s">
        <v>5658</v>
      </c>
      <c r="D1262" t="s">
        <v>3165</v>
      </c>
      <c r="E1262" t="s">
        <v>3175</v>
      </c>
      <c r="F1262" t="s">
        <v>3167</v>
      </c>
      <c r="G1262" t="s">
        <v>1006</v>
      </c>
      <c r="H1262" s="28">
        <v>44809</v>
      </c>
      <c r="I1262">
        <v>4.9400000000000004</v>
      </c>
      <c r="J1262">
        <v>8</v>
      </c>
      <c r="K1262" t="s">
        <v>3124</v>
      </c>
      <c r="L1262" t="s">
        <v>3248</v>
      </c>
      <c r="M1262" t="s">
        <v>3188</v>
      </c>
      <c r="N1262">
        <v>2.2000000000000002</v>
      </c>
      <c r="O1262" t="s">
        <v>3124</v>
      </c>
      <c r="P1262">
        <f t="shared" si="38"/>
        <v>44809</v>
      </c>
      <c r="Q1262">
        <f>--(COUNTIF($A$2:A1262,A1262)=1)</f>
        <v>1</v>
      </c>
      <c r="R1262">
        <f t="shared" si="39"/>
        <v>4.9400000000000004</v>
      </c>
    </row>
    <row r="1263" spans="1:18">
      <c r="A1263" t="s">
        <v>5659</v>
      </c>
      <c r="B1263" t="s">
        <v>5660</v>
      </c>
      <c r="C1263" t="s">
        <v>3098</v>
      </c>
      <c r="D1263" t="s">
        <v>3174</v>
      </c>
      <c r="E1263" t="s">
        <v>3175</v>
      </c>
      <c r="F1263" t="s">
        <v>3167</v>
      </c>
      <c r="G1263" t="s">
        <v>5661</v>
      </c>
      <c r="H1263" s="28">
        <v>45216</v>
      </c>
      <c r="I1263">
        <v>9.16</v>
      </c>
      <c r="J1263">
        <v>8</v>
      </c>
      <c r="K1263" t="s">
        <v>3123</v>
      </c>
      <c r="L1263" t="s">
        <v>3265</v>
      </c>
      <c r="M1263" t="s">
        <v>3207</v>
      </c>
      <c r="O1263" t="s">
        <v>3124</v>
      </c>
      <c r="P1263">
        <f t="shared" si="38"/>
        <v>45216</v>
      </c>
      <c r="Q1263">
        <f>--(COUNTIF($A$2:A1263,A1263)=1)</f>
        <v>1</v>
      </c>
      <c r="R1263">
        <f t="shared" si="39"/>
        <v>9.16</v>
      </c>
    </row>
    <row r="1264" spans="1:18">
      <c r="A1264" t="s">
        <v>5662</v>
      </c>
      <c r="B1264" t="s">
        <v>2657</v>
      </c>
      <c r="C1264" t="s">
        <v>5663</v>
      </c>
      <c r="D1264" t="s">
        <v>3174</v>
      </c>
      <c r="E1264" t="s">
        <v>3166</v>
      </c>
      <c r="F1264" t="s">
        <v>3167</v>
      </c>
      <c r="G1264" t="s">
        <v>554</v>
      </c>
      <c r="H1264" s="28">
        <v>44905</v>
      </c>
      <c r="I1264">
        <v>60.17</v>
      </c>
      <c r="J1264">
        <v>24</v>
      </c>
      <c r="K1264" t="s">
        <v>3123</v>
      </c>
      <c r="L1264" t="s">
        <v>3244</v>
      </c>
      <c r="M1264" t="s">
        <v>3202</v>
      </c>
      <c r="O1264" t="s">
        <v>3182</v>
      </c>
      <c r="P1264">
        <f t="shared" si="38"/>
        <v>44903</v>
      </c>
      <c r="Q1264">
        <f>--(COUNTIF($A$2:A1264,A1264)=1)</f>
        <v>1</v>
      </c>
      <c r="R1264">
        <f t="shared" si="39"/>
        <v>60.17</v>
      </c>
    </row>
    <row r="1265" spans="1:18">
      <c r="A1265" t="s">
        <v>5664</v>
      </c>
      <c r="B1265" t="s">
        <v>634</v>
      </c>
      <c r="C1265" t="s">
        <v>3098</v>
      </c>
      <c r="D1265" t="s">
        <v>3174</v>
      </c>
      <c r="E1265" t="s">
        <v>3175</v>
      </c>
      <c r="F1265" t="s">
        <v>3180</v>
      </c>
      <c r="G1265" t="s">
        <v>4057</v>
      </c>
      <c r="H1265" s="28"/>
      <c r="J1265">
        <v>8</v>
      </c>
      <c r="K1265" t="s">
        <v>3098</v>
      </c>
      <c r="L1265" t="s">
        <v>3098</v>
      </c>
      <c r="M1265" t="s">
        <v>3169</v>
      </c>
      <c r="O1265" t="s">
        <v>3178</v>
      </c>
      <c r="P1265">
        <f t="shared" si="38"/>
        <v>44743</v>
      </c>
      <c r="Q1265">
        <f>--(COUNTIF($A$2:A1265,A1265)=1)</f>
        <v>1</v>
      </c>
      <c r="R1265" t="str">
        <f t="shared" si="39"/>
        <v/>
      </c>
    </row>
    <row r="1266" spans="1:18">
      <c r="A1266" t="s">
        <v>5665</v>
      </c>
      <c r="B1266" t="s">
        <v>4320</v>
      </c>
      <c r="C1266" t="s">
        <v>5666</v>
      </c>
      <c r="D1266" t="s">
        <v>3174</v>
      </c>
      <c r="E1266" t="s">
        <v>3194</v>
      </c>
      <c r="F1266" t="s">
        <v>3180</v>
      </c>
      <c r="G1266" t="s">
        <v>5667</v>
      </c>
      <c r="H1266" s="28"/>
      <c r="J1266">
        <v>72</v>
      </c>
      <c r="K1266" t="s">
        <v>3098</v>
      </c>
      <c r="L1266" t="s">
        <v>3265</v>
      </c>
      <c r="M1266" t="s">
        <v>3169</v>
      </c>
      <c r="O1266" t="s">
        <v>3178</v>
      </c>
      <c r="P1266">
        <f t="shared" si="38"/>
        <v>45170</v>
      </c>
      <c r="Q1266">
        <f>--(COUNTIF($A$2:A1266,A1266)=1)</f>
        <v>1</v>
      </c>
      <c r="R1266" t="str">
        <f t="shared" si="39"/>
        <v/>
      </c>
    </row>
    <row r="1267" spans="1:18">
      <c r="A1267" t="s">
        <v>5668</v>
      </c>
      <c r="B1267" t="s">
        <v>2919</v>
      </c>
      <c r="C1267" t="s">
        <v>3098</v>
      </c>
      <c r="D1267" t="s">
        <v>3227</v>
      </c>
      <c r="E1267" t="s">
        <v>3280</v>
      </c>
      <c r="F1267" t="s">
        <v>3180</v>
      </c>
      <c r="G1267" t="s">
        <v>4956</v>
      </c>
      <c r="H1267" s="28"/>
      <c r="J1267">
        <v>4</v>
      </c>
      <c r="K1267" t="s">
        <v>3098</v>
      </c>
      <c r="L1267" t="s">
        <v>3218</v>
      </c>
      <c r="M1267" t="s">
        <v>3177</v>
      </c>
      <c r="O1267" t="s">
        <v>3213</v>
      </c>
      <c r="P1267">
        <f t="shared" si="38"/>
        <v>44598</v>
      </c>
      <c r="Q1267">
        <f>--(COUNTIF($A$2:A1267,A1267)=1)</f>
        <v>1</v>
      </c>
      <c r="R1267" t="str">
        <f t="shared" si="39"/>
        <v/>
      </c>
    </row>
    <row r="1268" spans="1:18">
      <c r="A1268" t="s">
        <v>5669</v>
      </c>
      <c r="B1268" t="s">
        <v>452</v>
      </c>
      <c r="C1268" t="s">
        <v>5670</v>
      </c>
      <c r="D1268" t="s">
        <v>3174</v>
      </c>
      <c r="E1268" t="s">
        <v>3194</v>
      </c>
      <c r="F1268" t="s">
        <v>3167</v>
      </c>
      <c r="G1268" t="s">
        <v>4787</v>
      </c>
      <c r="H1268" s="28">
        <v>45607</v>
      </c>
      <c r="I1268">
        <v>216.35</v>
      </c>
      <c r="J1268">
        <v>72</v>
      </c>
      <c r="K1268" t="s">
        <v>3123</v>
      </c>
      <c r="L1268" t="s">
        <v>3229</v>
      </c>
      <c r="M1268" t="s">
        <v>3169</v>
      </c>
      <c r="O1268" t="s">
        <v>3182</v>
      </c>
      <c r="P1268">
        <f t="shared" si="38"/>
        <v>45598</v>
      </c>
      <c r="Q1268">
        <f>--(COUNTIF($A$2:A1268,A1268)=1)</f>
        <v>1</v>
      </c>
      <c r="R1268">
        <f t="shared" si="39"/>
        <v>216.35</v>
      </c>
    </row>
    <row r="1269" spans="1:18">
      <c r="A1269" t="s">
        <v>5671</v>
      </c>
      <c r="B1269" t="s">
        <v>2520</v>
      </c>
      <c r="C1269" t="s">
        <v>5672</v>
      </c>
      <c r="D1269" t="s">
        <v>3200</v>
      </c>
      <c r="E1269" t="s">
        <v>3175</v>
      </c>
      <c r="F1269" t="s">
        <v>3167</v>
      </c>
      <c r="G1269" t="s">
        <v>1678</v>
      </c>
      <c r="H1269" s="28">
        <v>44622</v>
      </c>
      <c r="I1269">
        <v>0.9</v>
      </c>
      <c r="J1269">
        <v>8</v>
      </c>
      <c r="K1269" t="s">
        <v>3124</v>
      </c>
      <c r="L1269" t="s">
        <v>3398</v>
      </c>
      <c r="M1269" t="s">
        <v>3188</v>
      </c>
      <c r="N1269">
        <v>4.3</v>
      </c>
      <c r="O1269" t="s">
        <v>3178</v>
      </c>
      <c r="P1269">
        <f t="shared" si="38"/>
        <v>44622</v>
      </c>
      <c r="Q1269">
        <f>--(COUNTIF($A$2:A1269,A1269)=1)</f>
        <v>1</v>
      </c>
      <c r="R1269">
        <f t="shared" si="39"/>
        <v>0.9</v>
      </c>
    </row>
    <row r="1270" spans="1:18">
      <c r="A1270" t="s">
        <v>5673</v>
      </c>
      <c r="B1270" t="s">
        <v>2094</v>
      </c>
      <c r="C1270" t="s">
        <v>3098</v>
      </c>
      <c r="D1270" t="s">
        <v>3227</v>
      </c>
      <c r="E1270" t="s">
        <v>3166</v>
      </c>
      <c r="F1270" t="s">
        <v>3228</v>
      </c>
      <c r="G1270" t="s">
        <v>1187</v>
      </c>
      <c r="H1270" s="28"/>
      <c r="J1270">
        <v>24</v>
      </c>
      <c r="K1270" t="s">
        <v>3098</v>
      </c>
      <c r="L1270" t="s">
        <v>3168</v>
      </c>
      <c r="M1270" t="s">
        <v>3202</v>
      </c>
      <c r="O1270" t="s">
        <v>3213</v>
      </c>
      <c r="P1270">
        <f t="shared" si="38"/>
        <v>44581</v>
      </c>
      <c r="Q1270">
        <f>--(COUNTIF($A$2:A1270,A1270)=1)</f>
        <v>1</v>
      </c>
      <c r="R1270" t="str">
        <f t="shared" si="39"/>
        <v/>
      </c>
    </row>
    <row r="1271" spans="1:18">
      <c r="A1271" t="s">
        <v>5674</v>
      </c>
      <c r="B1271" t="s">
        <v>2921</v>
      </c>
      <c r="C1271" t="s">
        <v>3098</v>
      </c>
      <c r="D1271" t="s">
        <v>3240</v>
      </c>
      <c r="E1271" t="s">
        <v>3175</v>
      </c>
      <c r="F1271" t="s">
        <v>3180</v>
      </c>
      <c r="G1271" t="s">
        <v>5675</v>
      </c>
      <c r="H1271" s="28"/>
      <c r="J1271">
        <v>8</v>
      </c>
      <c r="K1271" t="s">
        <v>3098</v>
      </c>
      <c r="L1271" t="s">
        <v>3268</v>
      </c>
      <c r="M1271" t="s">
        <v>3202</v>
      </c>
      <c r="O1271" t="s">
        <v>3182</v>
      </c>
      <c r="P1271">
        <f t="shared" si="38"/>
        <v>45320</v>
      </c>
      <c r="Q1271">
        <f>--(COUNTIF($A$2:A1271,A1271)=1)</f>
        <v>1</v>
      </c>
      <c r="R1271" t="str">
        <f t="shared" si="39"/>
        <v/>
      </c>
    </row>
    <row r="1272" spans="1:18">
      <c r="A1272" t="s">
        <v>5676</v>
      </c>
      <c r="B1272" t="s">
        <v>2060</v>
      </c>
      <c r="C1272" t="s">
        <v>4262</v>
      </c>
      <c r="D1272" t="s">
        <v>3165</v>
      </c>
      <c r="E1272" t="s">
        <v>3166</v>
      </c>
      <c r="F1272" t="s">
        <v>3220</v>
      </c>
      <c r="G1272" t="s">
        <v>3665</v>
      </c>
      <c r="H1272" s="28"/>
      <c r="J1272">
        <v>24</v>
      </c>
      <c r="K1272" t="s">
        <v>3098</v>
      </c>
      <c r="L1272" t="s">
        <v>3231</v>
      </c>
      <c r="M1272" t="s">
        <v>3169</v>
      </c>
      <c r="O1272" t="s">
        <v>3260</v>
      </c>
      <c r="P1272">
        <f t="shared" si="38"/>
        <v>44765</v>
      </c>
      <c r="Q1272">
        <f>--(COUNTIF($A$2:A1272,A1272)=1)</f>
        <v>1</v>
      </c>
      <c r="R1272" t="str">
        <f t="shared" si="39"/>
        <v/>
      </c>
    </row>
    <row r="1273" spans="1:18">
      <c r="A1273" t="s">
        <v>5677</v>
      </c>
      <c r="B1273" t="s">
        <v>3686</v>
      </c>
      <c r="C1273" t="s">
        <v>5678</v>
      </c>
      <c r="D1273" t="s">
        <v>3237</v>
      </c>
      <c r="E1273" t="s">
        <v>3194</v>
      </c>
      <c r="F1273" t="s">
        <v>3167</v>
      </c>
      <c r="G1273" t="s">
        <v>613</v>
      </c>
      <c r="H1273" s="28">
        <v>45191</v>
      </c>
      <c r="I1273">
        <v>142.68</v>
      </c>
      <c r="J1273">
        <v>72</v>
      </c>
      <c r="K1273" t="s">
        <v>3123</v>
      </c>
      <c r="L1273" t="s">
        <v>3437</v>
      </c>
      <c r="M1273" t="s">
        <v>3169</v>
      </c>
      <c r="N1273">
        <v>4.8</v>
      </c>
      <c r="O1273" t="s">
        <v>3213</v>
      </c>
      <c r="P1273">
        <f t="shared" si="38"/>
        <v>45186</v>
      </c>
      <c r="Q1273">
        <f>--(COUNTIF($A$2:A1273,A1273)=1)</f>
        <v>1</v>
      </c>
      <c r="R1273">
        <f t="shared" si="39"/>
        <v>142.68</v>
      </c>
    </row>
    <row r="1274" spans="1:18">
      <c r="A1274" t="s">
        <v>5679</v>
      </c>
      <c r="B1274" t="s">
        <v>2224</v>
      </c>
      <c r="C1274" t="s">
        <v>3098</v>
      </c>
      <c r="D1274" t="s">
        <v>3165</v>
      </c>
      <c r="E1274" t="s">
        <v>3194</v>
      </c>
      <c r="F1274" t="s">
        <v>3167</v>
      </c>
      <c r="G1274" t="s">
        <v>4249</v>
      </c>
      <c r="H1274" s="28">
        <v>45708</v>
      </c>
      <c r="I1274">
        <v>193.4</v>
      </c>
      <c r="J1274">
        <v>72</v>
      </c>
      <c r="K1274" t="s">
        <v>3123</v>
      </c>
      <c r="L1274" t="s">
        <v>3351</v>
      </c>
      <c r="M1274" t="s">
        <v>3177</v>
      </c>
      <c r="N1274">
        <v>3.5</v>
      </c>
      <c r="O1274" t="s">
        <v>3260</v>
      </c>
      <c r="P1274">
        <f t="shared" si="38"/>
        <v>45700</v>
      </c>
      <c r="Q1274">
        <f>--(COUNTIF($A$2:A1274,A1274)=1)</f>
        <v>1</v>
      </c>
      <c r="R1274">
        <f t="shared" si="39"/>
        <v>193.4</v>
      </c>
    </row>
    <row r="1275" spans="1:18">
      <c r="A1275" t="s">
        <v>5680</v>
      </c>
      <c r="B1275" t="s">
        <v>2589</v>
      </c>
      <c r="C1275" t="s">
        <v>5681</v>
      </c>
      <c r="D1275" t="s">
        <v>3200</v>
      </c>
      <c r="E1275" t="s">
        <v>3166</v>
      </c>
      <c r="F1275" t="s">
        <v>3228</v>
      </c>
      <c r="G1275" t="s">
        <v>1988</v>
      </c>
      <c r="H1275" s="28"/>
      <c r="J1275">
        <v>24</v>
      </c>
      <c r="K1275" t="s">
        <v>3098</v>
      </c>
      <c r="L1275" t="s">
        <v>3181</v>
      </c>
      <c r="M1275" t="s">
        <v>3169</v>
      </c>
      <c r="O1275" t="s">
        <v>3170</v>
      </c>
      <c r="P1275">
        <f t="shared" si="38"/>
        <v>44989</v>
      </c>
      <c r="Q1275">
        <f>--(COUNTIF($A$2:A1275,A1275)=1)</f>
        <v>1</v>
      </c>
      <c r="R1275" t="str">
        <f t="shared" si="39"/>
        <v/>
      </c>
    </row>
    <row r="1276" spans="1:18">
      <c r="A1276" t="s">
        <v>5682</v>
      </c>
      <c r="B1276" t="s">
        <v>2972</v>
      </c>
      <c r="C1276" t="s">
        <v>3098</v>
      </c>
      <c r="D1276" t="s">
        <v>3196</v>
      </c>
      <c r="E1276" t="s">
        <v>3194</v>
      </c>
      <c r="F1276" t="s">
        <v>3167</v>
      </c>
      <c r="G1276" t="s">
        <v>815</v>
      </c>
      <c r="H1276" s="28">
        <v>45038</v>
      </c>
      <c r="I1276">
        <v>148.93</v>
      </c>
      <c r="J1276">
        <v>72</v>
      </c>
      <c r="K1276" t="s">
        <v>3123</v>
      </c>
      <c r="L1276" t="s">
        <v>3244</v>
      </c>
      <c r="M1276" t="s">
        <v>3177</v>
      </c>
      <c r="N1276">
        <v>3.1</v>
      </c>
      <c r="O1276" t="s">
        <v>3124</v>
      </c>
      <c r="P1276">
        <f t="shared" si="38"/>
        <v>45032</v>
      </c>
      <c r="Q1276">
        <f>--(COUNTIF($A$2:A1276,A1276)=1)</f>
        <v>1</v>
      </c>
      <c r="R1276">
        <f t="shared" si="39"/>
        <v>148.93</v>
      </c>
    </row>
    <row r="1277" spans="1:18">
      <c r="A1277" t="s">
        <v>5683</v>
      </c>
      <c r="B1277" t="s">
        <v>3704</v>
      </c>
      <c r="C1277" t="s">
        <v>5684</v>
      </c>
      <c r="D1277" t="s">
        <v>3185</v>
      </c>
      <c r="E1277" t="s">
        <v>3175</v>
      </c>
      <c r="F1277" t="s">
        <v>3180</v>
      </c>
      <c r="G1277" t="s">
        <v>2002</v>
      </c>
      <c r="H1277" s="28"/>
      <c r="J1277">
        <v>8</v>
      </c>
      <c r="K1277" t="s">
        <v>3098</v>
      </c>
      <c r="L1277" t="s">
        <v>3209</v>
      </c>
      <c r="M1277" t="s">
        <v>3202</v>
      </c>
      <c r="O1277" t="s">
        <v>3170</v>
      </c>
      <c r="P1277">
        <f t="shared" si="38"/>
        <v>45218</v>
      </c>
      <c r="Q1277">
        <f>--(COUNTIF($A$2:A1277,A1277)=1)</f>
        <v>1</v>
      </c>
      <c r="R1277" t="str">
        <f t="shared" si="39"/>
        <v/>
      </c>
    </row>
    <row r="1278" spans="1:18">
      <c r="A1278" t="s">
        <v>5685</v>
      </c>
      <c r="B1278" t="s">
        <v>2495</v>
      </c>
      <c r="C1278" t="s">
        <v>3098</v>
      </c>
      <c r="D1278" t="s">
        <v>3174</v>
      </c>
      <c r="E1278" t="s">
        <v>3280</v>
      </c>
      <c r="F1278" t="s">
        <v>3167</v>
      </c>
      <c r="G1278" t="s">
        <v>1709</v>
      </c>
      <c r="H1278" s="28"/>
      <c r="J1278">
        <v>4</v>
      </c>
      <c r="K1278" t="s">
        <v>3098</v>
      </c>
      <c r="L1278" t="s">
        <v>3201</v>
      </c>
      <c r="M1278" t="s">
        <v>3169</v>
      </c>
      <c r="O1278" t="s">
        <v>3182</v>
      </c>
      <c r="P1278">
        <f t="shared" si="38"/>
        <v>44994</v>
      </c>
      <c r="Q1278">
        <f>--(COUNTIF($A$2:A1278,A1278)=1)</f>
        <v>1</v>
      </c>
      <c r="R1278" t="str">
        <f t="shared" si="39"/>
        <v/>
      </c>
    </row>
    <row r="1279" spans="1:18">
      <c r="A1279" t="s">
        <v>5686</v>
      </c>
      <c r="B1279" t="s">
        <v>2721</v>
      </c>
      <c r="C1279" t="s">
        <v>3098</v>
      </c>
      <c r="D1279" t="s">
        <v>3240</v>
      </c>
      <c r="E1279" t="s">
        <v>3166</v>
      </c>
      <c r="F1279" t="s">
        <v>3180</v>
      </c>
      <c r="G1279" t="s">
        <v>838</v>
      </c>
      <c r="H1279" s="28"/>
      <c r="J1279">
        <v>24</v>
      </c>
      <c r="K1279" t="s">
        <v>3098</v>
      </c>
      <c r="L1279" t="s">
        <v>3206</v>
      </c>
      <c r="M1279" t="s">
        <v>3177</v>
      </c>
      <c r="O1279" t="s">
        <v>3213</v>
      </c>
      <c r="P1279">
        <f t="shared" si="38"/>
        <v>45296</v>
      </c>
      <c r="Q1279">
        <f>--(COUNTIF($A$2:A1279,A1279)=1)</f>
        <v>1</v>
      </c>
      <c r="R1279" t="str">
        <f t="shared" si="39"/>
        <v/>
      </c>
    </row>
    <row r="1280" spans="1:18">
      <c r="A1280" t="s">
        <v>5687</v>
      </c>
      <c r="B1280" t="s">
        <v>4784</v>
      </c>
      <c r="C1280" t="s">
        <v>3098</v>
      </c>
      <c r="D1280" t="s">
        <v>3185</v>
      </c>
      <c r="E1280" t="s">
        <v>3175</v>
      </c>
      <c r="F1280" t="s">
        <v>3167</v>
      </c>
      <c r="G1280" t="s">
        <v>379</v>
      </c>
      <c r="H1280" s="28">
        <v>45462</v>
      </c>
      <c r="I1280">
        <v>18.82</v>
      </c>
      <c r="J1280">
        <v>8</v>
      </c>
      <c r="K1280" t="s">
        <v>3123</v>
      </c>
      <c r="L1280" t="s">
        <v>3218</v>
      </c>
      <c r="M1280" t="s">
        <v>3169</v>
      </c>
      <c r="O1280" t="s">
        <v>3170</v>
      </c>
      <c r="P1280">
        <f t="shared" si="38"/>
        <v>45462</v>
      </c>
      <c r="Q1280">
        <f>--(COUNTIF($A$2:A1280,A1280)=1)</f>
        <v>1</v>
      </c>
      <c r="R1280">
        <f t="shared" si="39"/>
        <v>18.82</v>
      </c>
    </row>
    <row r="1281" spans="1:18">
      <c r="A1281" t="s">
        <v>5688</v>
      </c>
      <c r="B1281" t="s">
        <v>5689</v>
      </c>
      <c r="C1281" t="s">
        <v>3098</v>
      </c>
      <c r="D1281" t="s">
        <v>3240</v>
      </c>
      <c r="E1281" t="s">
        <v>3166</v>
      </c>
      <c r="F1281" t="s">
        <v>3167</v>
      </c>
      <c r="G1281" t="s">
        <v>5690</v>
      </c>
      <c r="H1281" s="28">
        <v>45324</v>
      </c>
      <c r="I1281">
        <v>62.66</v>
      </c>
      <c r="J1281">
        <v>24</v>
      </c>
      <c r="K1281" t="s">
        <v>3123</v>
      </c>
      <c r="L1281" t="s">
        <v>3198</v>
      </c>
      <c r="M1281" t="s">
        <v>3177</v>
      </c>
      <c r="N1281">
        <v>2.6</v>
      </c>
      <c r="O1281" t="s">
        <v>3123</v>
      </c>
      <c r="P1281">
        <f t="shared" si="38"/>
        <v>45322</v>
      </c>
      <c r="Q1281">
        <f>--(COUNTIF($A$2:A1281,A1281)=1)</f>
        <v>1</v>
      </c>
      <c r="R1281">
        <f t="shared" si="39"/>
        <v>62.66</v>
      </c>
    </row>
    <row r="1282" spans="1:18">
      <c r="A1282" t="s">
        <v>5691</v>
      </c>
      <c r="B1282" t="s">
        <v>2713</v>
      </c>
      <c r="C1282" t="s">
        <v>5692</v>
      </c>
      <c r="D1282" t="s">
        <v>3174</v>
      </c>
      <c r="E1282" t="s">
        <v>3280</v>
      </c>
      <c r="F1282" t="s">
        <v>3167</v>
      </c>
      <c r="G1282" t="s">
        <v>5693</v>
      </c>
      <c r="H1282" s="28">
        <v>45656</v>
      </c>
      <c r="I1282">
        <v>2.38</v>
      </c>
      <c r="J1282">
        <v>4</v>
      </c>
      <c r="K1282" t="s">
        <v>3124</v>
      </c>
      <c r="L1282" t="s">
        <v>3248</v>
      </c>
      <c r="M1282" t="s">
        <v>3169</v>
      </c>
      <c r="O1282" t="s">
        <v>3178</v>
      </c>
      <c r="P1282">
        <f t="shared" ref="P1282:P1345" si="40">IFERROR(DATEVALUE(G1282),IFERROR(DATE(RIGHT(G1282,4),MID(G1282,4,2),LEFT(G1282,2)),""))</f>
        <v>45656</v>
      </c>
      <c r="Q1282">
        <f>--(COUNTIF($A$2:A1282,A1282)=1)</f>
        <v>1</v>
      </c>
      <c r="R1282">
        <f t="shared" ref="R1282:R1345" si="41">IF(AND(Q1282=1,I1282&lt;&gt;"",ISNUMBER(I1282),I1282&gt;=0),I1282,"")</f>
        <v>2.38</v>
      </c>
    </row>
    <row r="1283" spans="1:18">
      <c r="A1283" t="s">
        <v>5694</v>
      </c>
      <c r="B1283" t="s">
        <v>1791</v>
      </c>
      <c r="C1283" t="s">
        <v>5695</v>
      </c>
      <c r="D1283" t="s">
        <v>3185</v>
      </c>
      <c r="E1283" t="s">
        <v>3166</v>
      </c>
      <c r="F1283" t="s">
        <v>3220</v>
      </c>
      <c r="G1283" t="s">
        <v>1890</v>
      </c>
      <c r="H1283" s="28">
        <v>45216</v>
      </c>
      <c r="I1283">
        <v>24.71</v>
      </c>
      <c r="J1283">
        <v>24</v>
      </c>
      <c r="K1283" t="s">
        <v>3123</v>
      </c>
      <c r="L1283" t="s">
        <v>3302</v>
      </c>
      <c r="M1283" t="s">
        <v>3177</v>
      </c>
      <c r="N1283">
        <v>2</v>
      </c>
      <c r="O1283" t="s">
        <v>3189</v>
      </c>
      <c r="P1283">
        <f t="shared" si="40"/>
        <v>45215</v>
      </c>
      <c r="Q1283">
        <f>--(COUNTIF($A$2:A1283,A1283)=1)</f>
        <v>1</v>
      </c>
      <c r="R1283">
        <f t="shared" si="41"/>
        <v>24.71</v>
      </c>
    </row>
    <row r="1284" spans="1:18">
      <c r="A1284" t="s">
        <v>5696</v>
      </c>
      <c r="B1284" t="s">
        <v>2946</v>
      </c>
      <c r="C1284" t="s">
        <v>3098</v>
      </c>
      <c r="D1284" t="s">
        <v>3196</v>
      </c>
      <c r="E1284" t="s">
        <v>3175</v>
      </c>
      <c r="F1284" t="s">
        <v>3167</v>
      </c>
      <c r="G1284" t="s">
        <v>5697</v>
      </c>
      <c r="H1284" s="28">
        <v>45271</v>
      </c>
      <c r="I1284">
        <v>22.54</v>
      </c>
      <c r="J1284">
        <v>8</v>
      </c>
      <c r="K1284" t="s">
        <v>3123</v>
      </c>
      <c r="L1284" t="s">
        <v>3206</v>
      </c>
      <c r="M1284" t="s">
        <v>3207</v>
      </c>
      <c r="N1284">
        <v>3.7</v>
      </c>
      <c r="O1284" t="s">
        <v>3123</v>
      </c>
      <c r="P1284">
        <f t="shared" si="40"/>
        <v>45271</v>
      </c>
      <c r="Q1284">
        <f>--(COUNTIF($A$2:A1284,A1284)=1)</f>
        <v>1</v>
      </c>
      <c r="R1284">
        <f t="shared" si="41"/>
        <v>22.54</v>
      </c>
    </row>
    <row r="1285" spans="1:18">
      <c r="A1285" t="s">
        <v>5698</v>
      </c>
      <c r="B1285" t="s">
        <v>2025</v>
      </c>
      <c r="C1285" t="s">
        <v>5253</v>
      </c>
      <c r="D1285" t="s">
        <v>3165</v>
      </c>
      <c r="E1285" t="s">
        <v>3175</v>
      </c>
      <c r="F1285" t="s">
        <v>3167</v>
      </c>
      <c r="G1285" t="s">
        <v>2647</v>
      </c>
      <c r="H1285" s="28">
        <v>45480</v>
      </c>
      <c r="I1285">
        <v>17.27</v>
      </c>
      <c r="J1285">
        <v>8</v>
      </c>
      <c r="K1285" t="s">
        <v>3123</v>
      </c>
      <c r="L1285" t="s">
        <v>3181</v>
      </c>
      <c r="M1285" t="s">
        <v>3207</v>
      </c>
      <c r="O1285" t="s">
        <v>3182</v>
      </c>
      <c r="P1285">
        <f t="shared" si="40"/>
        <v>45480</v>
      </c>
      <c r="Q1285">
        <f>--(COUNTIF($A$2:A1285,A1285)=1)</f>
        <v>1</v>
      </c>
      <c r="R1285">
        <f t="shared" si="41"/>
        <v>17.27</v>
      </c>
    </row>
    <row r="1286" spans="1:18">
      <c r="A1286" t="s">
        <v>5699</v>
      </c>
      <c r="B1286" t="s">
        <v>2966</v>
      </c>
      <c r="C1286" t="s">
        <v>3098</v>
      </c>
      <c r="D1286" t="s">
        <v>3237</v>
      </c>
      <c r="E1286" t="s">
        <v>3175</v>
      </c>
      <c r="F1286" t="s">
        <v>3228</v>
      </c>
      <c r="G1286" t="s">
        <v>5700</v>
      </c>
      <c r="H1286" s="28"/>
      <c r="J1286">
        <v>8</v>
      </c>
      <c r="K1286" t="s">
        <v>3098</v>
      </c>
      <c r="L1286" t="s">
        <v>3268</v>
      </c>
      <c r="M1286" t="s">
        <v>3207</v>
      </c>
      <c r="O1286" t="s">
        <v>3182</v>
      </c>
      <c r="P1286">
        <f t="shared" si="40"/>
        <v>44652</v>
      </c>
      <c r="Q1286">
        <f>--(COUNTIF($A$2:A1286,A1286)=1)</f>
        <v>1</v>
      </c>
      <c r="R1286" t="str">
        <f t="shared" si="41"/>
        <v/>
      </c>
    </row>
    <row r="1287" spans="1:18">
      <c r="A1287" t="s">
        <v>5701</v>
      </c>
      <c r="B1287" t="s">
        <v>3561</v>
      </c>
      <c r="C1287" t="s">
        <v>5322</v>
      </c>
      <c r="D1287" t="s">
        <v>3196</v>
      </c>
      <c r="E1287" t="s">
        <v>3194</v>
      </c>
      <c r="F1287" t="s">
        <v>3167</v>
      </c>
      <c r="G1287" t="s">
        <v>1514</v>
      </c>
      <c r="H1287" s="28">
        <v>45264</v>
      </c>
      <c r="I1287">
        <v>238.67</v>
      </c>
      <c r="J1287">
        <v>72</v>
      </c>
      <c r="K1287" t="s">
        <v>3123</v>
      </c>
      <c r="L1287" t="s">
        <v>3198</v>
      </c>
      <c r="M1287" t="s">
        <v>3188</v>
      </c>
      <c r="N1287">
        <v>3.2</v>
      </c>
      <c r="O1287" t="s">
        <v>3170</v>
      </c>
      <c r="P1287">
        <f t="shared" si="40"/>
        <v>45255</v>
      </c>
      <c r="Q1287">
        <f>--(COUNTIF($A$2:A1287,A1287)=1)</f>
        <v>1</v>
      </c>
      <c r="R1287">
        <f t="shared" si="41"/>
        <v>238.67</v>
      </c>
    </row>
    <row r="1288" spans="1:18">
      <c r="A1288" t="s">
        <v>5702</v>
      </c>
      <c r="B1288" t="s">
        <v>2771</v>
      </c>
      <c r="C1288" t="s">
        <v>5703</v>
      </c>
      <c r="D1288" t="s">
        <v>3237</v>
      </c>
      <c r="E1288" t="s">
        <v>3194</v>
      </c>
      <c r="F1288" t="s">
        <v>3228</v>
      </c>
      <c r="G1288" t="s">
        <v>470</v>
      </c>
      <c r="H1288" s="28"/>
      <c r="J1288">
        <v>72</v>
      </c>
      <c r="K1288" t="s">
        <v>3098</v>
      </c>
      <c r="L1288" t="s">
        <v>3216</v>
      </c>
      <c r="M1288" t="s">
        <v>3188</v>
      </c>
      <c r="O1288" t="s">
        <v>3123</v>
      </c>
      <c r="P1288">
        <f t="shared" si="40"/>
        <v>44633</v>
      </c>
      <c r="Q1288">
        <f>--(COUNTIF($A$2:A1288,A1288)=1)</f>
        <v>1</v>
      </c>
      <c r="R1288" t="str">
        <f t="shared" si="41"/>
        <v/>
      </c>
    </row>
    <row r="1289" spans="1:18">
      <c r="A1289" t="s">
        <v>5704</v>
      </c>
      <c r="B1289" t="s">
        <v>2006</v>
      </c>
      <c r="C1289" t="s">
        <v>3098</v>
      </c>
      <c r="D1289" t="s">
        <v>3200</v>
      </c>
      <c r="E1289" t="s">
        <v>3194</v>
      </c>
      <c r="F1289" t="s">
        <v>3167</v>
      </c>
      <c r="G1289" t="s">
        <v>5705</v>
      </c>
      <c r="H1289" s="28">
        <v>45340</v>
      </c>
      <c r="I1289">
        <v>43.51</v>
      </c>
      <c r="J1289">
        <v>72</v>
      </c>
      <c r="K1289" t="s">
        <v>3124</v>
      </c>
      <c r="L1289" t="s">
        <v>3268</v>
      </c>
      <c r="M1289" t="s">
        <v>3169</v>
      </c>
      <c r="N1289">
        <v>3.5</v>
      </c>
      <c r="O1289" t="s">
        <v>3124</v>
      </c>
      <c r="P1289">
        <f t="shared" si="40"/>
        <v>45339</v>
      </c>
      <c r="Q1289">
        <f>--(COUNTIF($A$2:A1289,A1289)=1)</f>
        <v>1</v>
      </c>
      <c r="R1289">
        <f t="shared" si="41"/>
        <v>43.51</v>
      </c>
    </row>
    <row r="1290" spans="1:18">
      <c r="A1290" t="s">
        <v>5706</v>
      </c>
      <c r="B1290" t="s">
        <v>3511</v>
      </c>
      <c r="C1290" t="s">
        <v>5707</v>
      </c>
      <c r="D1290" t="s">
        <v>3200</v>
      </c>
      <c r="E1290" t="s">
        <v>3194</v>
      </c>
      <c r="F1290" t="s">
        <v>3167</v>
      </c>
      <c r="G1290" t="s">
        <v>1376</v>
      </c>
      <c r="H1290" s="28">
        <v>44968</v>
      </c>
      <c r="I1290">
        <v>105.11</v>
      </c>
      <c r="J1290">
        <v>72</v>
      </c>
      <c r="K1290" t="s">
        <v>3123</v>
      </c>
      <c r="L1290" t="s">
        <v>3281</v>
      </c>
      <c r="M1290" t="s">
        <v>3207</v>
      </c>
      <c r="N1290">
        <v>3.4</v>
      </c>
      <c r="O1290" t="s">
        <v>3182</v>
      </c>
      <c r="P1290">
        <f t="shared" si="40"/>
        <v>44964</v>
      </c>
      <c r="Q1290">
        <f>--(COUNTIF($A$2:A1290,A1290)=1)</f>
        <v>1</v>
      </c>
      <c r="R1290">
        <f t="shared" si="41"/>
        <v>105.11</v>
      </c>
    </row>
    <row r="1291" spans="1:18">
      <c r="A1291" t="s">
        <v>5708</v>
      </c>
      <c r="B1291" t="s">
        <v>1307</v>
      </c>
      <c r="C1291" t="s">
        <v>3098</v>
      </c>
      <c r="D1291" t="s">
        <v>3251</v>
      </c>
      <c r="E1291" t="s">
        <v>3175</v>
      </c>
      <c r="F1291" t="s">
        <v>3167</v>
      </c>
      <c r="G1291" t="s">
        <v>335</v>
      </c>
      <c r="H1291" s="28">
        <v>45048</v>
      </c>
      <c r="I1291">
        <v>1.25</v>
      </c>
      <c r="J1291">
        <v>8</v>
      </c>
      <c r="K1291" t="s">
        <v>3124</v>
      </c>
      <c r="L1291" t="s">
        <v>3181</v>
      </c>
      <c r="M1291" t="s">
        <v>3207</v>
      </c>
      <c r="N1291">
        <v>2.6</v>
      </c>
      <c r="O1291" t="s">
        <v>3189</v>
      </c>
      <c r="P1291">
        <f t="shared" si="40"/>
        <v>45048</v>
      </c>
      <c r="Q1291">
        <f>--(COUNTIF($A$2:A1291,A1291)=1)</f>
        <v>1</v>
      </c>
      <c r="R1291">
        <f t="shared" si="41"/>
        <v>1.25</v>
      </c>
    </row>
    <row r="1292" spans="1:18">
      <c r="A1292" t="s">
        <v>5709</v>
      </c>
      <c r="B1292" t="s">
        <v>5710</v>
      </c>
      <c r="C1292" t="s">
        <v>5711</v>
      </c>
      <c r="D1292" t="s">
        <v>3165</v>
      </c>
      <c r="E1292" t="s">
        <v>3280</v>
      </c>
      <c r="F1292" t="s">
        <v>3167</v>
      </c>
      <c r="G1292" t="s">
        <v>5712</v>
      </c>
      <c r="H1292" s="28">
        <v>45677</v>
      </c>
      <c r="I1292">
        <v>1.49</v>
      </c>
      <c r="J1292">
        <v>4</v>
      </c>
      <c r="K1292" t="s">
        <v>3124</v>
      </c>
      <c r="L1292" t="s">
        <v>3216</v>
      </c>
      <c r="M1292" t="s">
        <v>3177</v>
      </c>
      <c r="O1292" t="s">
        <v>3123</v>
      </c>
      <c r="P1292">
        <f t="shared" si="40"/>
        <v>45677</v>
      </c>
      <c r="Q1292">
        <f>--(COUNTIF($A$2:A1292,A1292)=1)</f>
        <v>1</v>
      </c>
      <c r="R1292">
        <f t="shared" si="41"/>
        <v>1.49</v>
      </c>
    </row>
    <row r="1293" spans="1:18">
      <c r="A1293" t="s">
        <v>5713</v>
      </c>
      <c r="B1293" t="s">
        <v>5714</v>
      </c>
      <c r="C1293" t="s">
        <v>5715</v>
      </c>
      <c r="D1293" t="s">
        <v>3196</v>
      </c>
      <c r="E1293" t="s">
        <v>3175</v>
      </c>
      <c r="F1293" t="s">
        <v>3167</v>
      </c>
      <c r="G1293" t="s">
        <v>1151</v>
      </c>
      <c r="H1293" s="28">
        <v>45319</v>
      </c>
      <c r="I1293">
        <v>26.81</v>
      </c>
      <c r="J1293">
        <v>8</v>
      </c>
      <c r="K1293" t="s">
        <v>3123</v>
      </c>
      <c r="L1293" t="s">
        <v>3229</v>
      </c>
      <c r="M1293" t="s">
        <v>3207</v>
      </c>
      <c r="N1293">
        <v>2.2000000000000002</v>
      </c>
      <c r="O1293" t="s">
        <v>3182</v>
      </c>
      <c r="P1293">
        <f t="shared" si="40"/>
        <v>45318</v>
      </c>
      <c r="Q1293">
        <f>--(COUNTIF($A$2:A1293,A1293)=1)</f>
        <v>1</v>
      </c>
      <c r="R1293">
        <f t="shared" si="41"/>
        <v>26.81</v>
      </c>
    </row>
    <row r="1294" spans="1:18">
      <c r="A1294" t="s">
        <v>5716</v>
      </c>
      <c r="B1294" t="s">
        <v>2708</v>
      </c>
      <c r="C1294" t="s">
        <v>3098</v>
      </c>
      <c r="D1294" t="s">
        <v>3196</v>
      </c>
      <c r="E1294" t="s">
        <v>3280</v>
      </c>
      <c r="F1294" t="s">
        <v>3167</v>
      </c>
      <c r="G1294" t="s">
        <v>609</v>
      </c>
      <c r="H1294" s="28">
        <v>45389</v>
      </c>
      <c r="I1294">
        <v>6.97</v>
      </c>
      <c r="J1294">
        <v>4</v>
      </c>
      <c r="K1294" t="s">
        <v>3123</v>
      </c>
      <c r="L1294" t="s">
        <v>3354</v>
      </c>
      <c r="M1294" t="s">
        <v>3202</v>
      </c>
      <c r="O1294" t="s">
        <v>3182</v>
      </c>
      <c r="P1294">
        <f t="shared" si="40"/>
        <v>45389</v>
      </c>
      <c r="Q1294">
        <f>--(COUNTIF($A$2:A1294,A1294)=1)</f>
        <v>1</v>
      </c>
      <c r="R1294">
        <f t="shared" si="41"/>
        <v>6.97</v>
      </c>
    </row>
    <row r="1295" spans="1:18">
      <c r="A1295" t="s">
        <v>5717</v>
      </c>
      <c r="B1295" t="s">
        <v>1948</v>
      </c>
      <c r="C1295" t="s">
        <v>5718</v>
      </c>
      <c r="D1295" t="s">
        <v>3165</v>
      </c>
      <c r="E1295" t="s">
        <v>3166</v>
      </c>
      <c r="F1295" t="s">
        <v>3220</v>
      </c>
      <c r="G1295" t="s">
        <v>767</v>
      </c>
      <c r="H1295" s="28">
        <v>45404</v>
      </c>
      <c r="I1295">
        <v>55.88</v>
      </c>
      <c r="J1295">
        <v>24</v>
      </c>
      <c r="K1295" t="s">
        <v>3123</v>
      </c>
      <c r="L1295" t="s">
        <v>3307</v>
      </c>
      <c r="M1295" t="s">
        <v>3207</v>
      </c>
      <c r="O1295" t="s">
        <v>3182</v>
      </c>
      <c r="P1295">
        <f t="shared" si="40"/>
        <v>45402</v>
      </c>
      <c r="Q1295">
        <f>--(COUNTIF($A$2:A1295,A1295)=1)</f>
        <v>1</v>
      </c>
      <c r="R1295">
        <f t="shared" si="41"/>
        <v>55.88</v>
      </c>
    </row>
    <row r="1296" spans="1:18">
      <c r="A1296" t="s">
        <v>5719</v>
      </c>
      <c r="B1296" t="s">
        <v>5720</v>
      </c>
      <c r="C1296" t="s">
        <v>5645</v>
      </c>
      <c r="D1296" t="s">
        <v>3240</v>
      </c>
      <c r="E1296" t="s">
        <v>3166</v>
      </c>
      <c r="F1296" t="s">
        <v>3220</v>
      </c>
      <c r="G1296" t="s">
        <v>5721</v>
      </c>
      <c r="H1296" s="28"/>
      <c r="J1296">
        <v>24</v>
      </c>
      <c r="K1296" t="s">
        <v>3098</v>
      </c>
      <c r="L1296" t="s">
        <v>3281</v>
      </c>
      <c r="M1296" t="s">
        <v>3169</v>
      </c>
      <c r="O1296" t="s">
        <v>3182</v>
      </c>
      <c r="P1296">
        <f t="shared" si="40"/>
        <v>45224</v>
      </c>
      <c r="Q1296">
        <f>--(COUNTIF($A$2:A1296,A1296)=1)</f>
        <v>1</v>
      </c>
      <c r="R1296" t="str">
        <f t="shared" si="41"/>
        <v/>
      </c>
    </row>
    <row r="1297" spans="1:18">
      <c r="A1297" t="s">
        <v>5722</v>
      </c>
      <c r="B1297" t="s">
        <v>5723</v>
      </c>
      <c r="C1297" t="s">
        <v>5724</v>
      </c>
      <c r="D1297" t="s">
        <v>3185</v>
      </c>
      <c r="E1297" t="s">
        <v>3166</v>
      </c>
      <c r="F1297" t="s">
        <v>3220</v>
      </c>
      <c r="G1297" t="s">
        <v>4751</v>
      </c>
      <c r="H1297" s="28"/>
      <c r="J1297">
        <v>24</v>
      </c>
      <c r="K1297" t="s">
        <v>3098</v>
      </c>
      <c r="L1297" t="s">
        <v>3225</v>
      </c>
      <c r="M1297" t="s">
        <v>3169</v>
      </c>
      <c r="O1297" t="s">
        <v>3213</v>
      </c>
      <c r="P1297">
        <f t="shared" si="40"/>
        <v>45715</v>
      </c>
      <c r="Q1297">
        <f>--(COUNTIF($A$2:A1297,A1297)=1)</f>
        <v>1</v>
      </c>
      <c r="R1297" t="str">
        <f t="shared" si="41"/>
        <v/>
      </c>
    </row>
    <row r="1298" spans="1:18">
      <c r="A1298" t="s">
        <v>5725</v>
      </c>
      <c r="B1298" t="s">
        <v>98</v>
      </c>
      <c r="C1298" t="s">
        <v>4721</v>
      </c>
      <c r="D1298" t="s">
        <v>3174</v>
      </c>
      <c r="E1298" t="s">
        <v>3175</v>
      </c>
      <c r="F1298" t="s">
        <v>3167</v>
      </c>
      <c r="G1298" t="s">
        <v>319</v>
      </c>
      <c r="H1298" s="28">
        <v>44664</v>
      </c>
      <c r="I1298">
        <v>16.98</v>
      </c>
      <c r="J1298">
        <v>8</v>
      </c>
      <c r="K1298" t="s">
        <v>3123</v>
      </c>
      <c r="L1298" t="s">
        <v>3192</v>
      </c>
      <c r="M1298" t="s">
        <v>3202</v>
      </c>
      <c r="N1298">
        <v>3</v>
      </c>
      <c r="O1298" t="s">
        <v>3182</v>
      </c>
      <c r="P1298">
        <f t="shared" si="40"/>
        <v>44664</v>
      </c>
      <c r="Q1298">
        <f>--(COUNTIF($A$2:A1298,A1298)=1)</f>
        <v>1</v>
      </c>
      <c r="R1298">
        <f t="shared" si="41"/>
        <v>16.98</v>
      </c>
    </row>
    <row r="1299" spans="1:18">
      <c r="A1299" t="s">
        <v>5726</v>
      </c>
      <c r="B1299" t="s">
        <v>5337</v>
      </c>
      <c r="C1299" t="s">
        <v>3098</v>
      </c>
      <c r="D1299" t="s">
        <v>3200</v>
      </c>
      <c r="E1299" t="s">
        <v>3166</v>
      </c>
      <c r="F1299" t="s">
        <v>3167</v>
      </c>
      <c r="G1299" t="s">
        <v>417</v>
      </c>
      <c r="H1299" s="28">
        <v>45686</v>
      </c>
      <c r="I1299">
        <v>49.81</v>
      </c>
      <c r="J1299">
        <v>24</v>
      </c>
      <c r="K1299" t="s">
        <v>3123</v>
      </c>
      <c r="L1299" t="s">
        <v>3248</v>
      </c>
      <c r="M1299" t="s">
        <v>3202</v>
      </c>
      <c r="N1299">
        <v>1</v>
      </c>
      <c r="O1299" t="s">
        <v>3124</v>
      </c>
      <c r="P1299">
        <f t="shared" si="40"/>
        <v>45684</v>
      </c>
      <c r="Q1299">
        <f>--(COUNTIF($A$2:A1299,A1299)=1)</f>
        <v>1</v>
      </c>
      <c r="R1299">
        <f t="shared" si="41"/>
        <v>49.81</v>
      </c>
    </row>
    <row r="1300" spans="1:18">
      <c r="A1300" t="s">
        <v>5727</v>
      </c>
      <c r="B1300" t="s">
        <v>2405</v>
      </c>
      <c r="C1300" t="s">
        <v>3098</v>
      </c>
      <c r="D1300" t="s">
        <v>3165</v>
      </c>
      <c r="E1300" t="s">
        <v>3280</v>
      </c>
      <c r="F1300" t="s">
        <v>3167</v>
      </c>
      <c r="G1300" t="s">
        <v>1109</v>
      </c>
      <c r="H1300" s="28">
        <v>45321</v>
      </c>
      <c r="I1300">
        <v>11.37</v>
      </c>
      <c r="J1300">
        <v>4</v>
      </c>
      <c r="K1300" t="s">
        <v>3123</v>
      </c>
      <c r="L1300" t="s">
        <v>3098</v>
      </c>
      <c r="M1300" t="s">
        <v>3207</v>
      </c>
      <c r="N1300">
        <v>1.2</v>
      </c>
      <c r="O1300" t="s">
        <v>3178</v>
      </c>
      <c r="P1300">
        <f t="shared" si="40"/>
        <v>45321</v>
      </c>
      <c r="Q1300">
        <f>--(COUNTIF($A$2:A1300,A1300)=1)</f>
        <v>1</v>
      </c>
      <c r="R1300">
        <f t="shared" si="41"/>
        <v>11.37</v>
      </c>
    </row>
    <row r="1301" spans="1:18">
      <c r="A1301" t="s">
        <v>5728</v>
      </c>
      <c r="B1301" t="s">
        <v>5729</v>
      </c>
      <c r="C1301" t="s">
        <v>3098</v>
      </c>
      <c r="D1301" t="s">
        <v>3196</v>
      </c>
      <c r="E1301" t="s">
        <v>3166</v>
      </c>
      <c r="F1301" t="s">
        <v>3228</v>
      </c>
      <c r="G1301" t="s">
        <v>1541</v>
      </c>
      <c r="H1301" s="28"/>
      <c r="J1301">
        <v>24</v>
      </c>
      <c r="K1301" t="s">
        <v>3098</v>
      </c>
      <c r="L1301" t="s">
        <v>3351</v>
      </c>
      <c r="M1301" t="s">
        <v>3202</v>
      </c>
      <c r="O1301" t="s">
        <v>3123</v>
      </c>
      <c r="P1301">
        <f t="shared" si="40"/>
        <v>45581</v>
      </c>
      <c r="Q1301">
        <f>--(COUNTIF($A$2:A1301,A1301)=1)</f>
        <v>1</v>
      </c>
      <c r="R1301" t="str">
        <f t="shared" si="41"/>
        <v/>
      </c>
    </row>
    <row r="1302" spans="1:18">
      <c r="A1302" t="s">
        <v>5730</v>
      </c>
      <c r="B1302" t="s">
        <v>1583</v>
      </c>
      <c r="C1302" t="s">
        <v>5731</v>
      </c>
      <c r="D1302" t="s">
        <v>3165</v>
      </c>
      <c r="E1302" t="s">
        <v>3166</v>
      </c>
      <c r="F1302" t="s">
        <v>3167</v>
      </c>
      <c r="G1302" t="s">
        <v>1874</v>
      </c>
      <c r="H1302" s="28">
        <v>44823</v>
      </c>
      <c r="I1302">
        <v>22.31</v>
      </c>
      <c r="J1302">
        <v>24</v>
      </c>
      <c r="K1302" t="s">
        <v>3124</v>
      </c>
      <c r="L1302" t="s">
        <v>3248</v>
      </c>
      <c r="M1302" t="s">
        <v>3188</v>
      </c>
      <c r="N1302">
        <v>4.5</v>
      </c>
      <c r="O1302" t="s">
        <v>3213</v>
      </c>
      <c r="P1302">
        <f t="shared" si="40"/>
        <v>44823</v>
      </c>
      <c r="Q1302">
        <f>--(COUNTIF($A$2:A1302,A1302)=1)</f>
        <v>1</v>
      </c>
      <c r="R1302">
        <f t="shared" si="41"/>
        <v>22.31</v>
      </c>
    </row>
    <row r="1303" spans="1:18">
      <c r="A1303" t="s">
        <v>5732</v>
      </c>
      <c r="B1303" t="s">
        <v>2721</v>
      </c>
      <c r="C1303" t="s">
        <v>5733</v>
      </c>
      <c r="D1303" t="s">
        <v>3237</v>
      </c>
      <c r="E1303" t="s">
        <v>3166</v>
      </c>
      <c r="F1303" t="s">
        <v>3220</v>
      </c>
      <c r="G1303" t="s">
        <v>5734</v>
      </c>
      <c r="H1303" s="28">
        <v>45519</v>
      </c>
      <c r="I1303">
        <v>55.56</v>
      </c>
      <c r="J1303">
        <v>24</v>
      </c>
      <c r="K1303" t="s">
        <v>3123</v>
      </c>
      <c r="L1303" t="s">
        <v>3221</v>
      </c>
      <c r="M1303" t="s">
        <v>3169</v>
      </c>
      <c r="N1303">
        <v>4</v>
      </c>
      <c r="O1303" t="s">
        <v>3123</v>
      </c>
      <c r="P1303">
        <f t="shared" si="40"/>
        <v>45517</v>
      </c>
      <c r="Q1303">
        <f>--(COUNTIF($A$2:A1303,A1303)=1)</f>
        <v>1</v>
      </c>
      <c r="R1303">
        <f t="shared" si="41"/>
        <v>55.56</v>
      </c>
    </row>
    <row r="1304" spans="1:18">
      <c r="A1304" t="s">
        <v>5735</v>
      </c>
      <c r="B1304" t="s">
        <v>3014</v>
      </c>
      <c r="C1304" t="s">
        <v>5736</v>
      </c>
      <c r="D1304" t="s">
        <v>3200</v>
      </c>
      <c r="E1304" t="s">
        <v>3166</v>
      </c>
      <c r="F1304" t="s">
        <v>3180</v>
      </c>
      <c r="G1304" t="s">
        <v>784</v>
      </c>
      <c r="H1304" s="28"/>
      <c r="J1304">
        <v>24</v>
      </c>
      <c r="K1304" t="s">
        <v>3098</v>
      </c>
      <c r="L1304" t="s">
        <v>3218</v>
      </c>
      <c r="M1304" t="s">
        <v>3188</v>
      </c>
      <c r="O1304" t="s">
        <v>3178</v>
      </c>
      <c r="P1304">
        <f t="shared" si="40"/>
        <v>45248</v>
      </c>
      <c r="Q1304">
        <f>--(COUNTIF($A$2:A1304,A1304)=1)</f>
        <v>1</v>
      </c>
      <c r="R1304" t="str">
        <f t="shared" si="41"/>
        <v/>
      </c>
    </row>
    <row r="1305" spans="1:18">
      <c r="A1305" t="s">
        <v>5737</v>
      </c>
      <c r="B1305" t="s">
        <v>5738</v>
      </c>
      <c r="C1305" t="s">
        <v>5739</v>
      </c>
      <c r="D1305" t="s">
        <v>3165</v>
      </c>
      <c r="E1305" t="s">
        <v>3175</v>
      </c>
      <c r="F1305" t="s">
        <v>3167</v>
      </c>
      <c r="G1305" t="s">
        <v>5740</v>
      </c>
      <c r="H1305" s="28"/>
      <c r="J1305">
        <v>8</v>
      </c>
      <c r="K1305" t="s">
        <v>3098</v>
      </c>
      <c r="L1305" t="s">
        <v>3218</v>
      </c>
      <c r="M1305" t="s">
        <v>3202</v>
      </c>
      <c r="O1305" t="s">
        <v>3182</v>
      </c>
      <c r="P1305">
        <f t="shared" si="40"/>
        <v>44859</v>
      </c>
      <c r="Q1305">
        <f>--(COUNTIF($A$2:A1305,A1305)=1)</f>
        <v>1</v>
      </c>
      <c r="R1305" t="str">
        <f t="shared" si="41"/>
        <v/>
      </c>
    </row>
    <row r="1306" spans="1:18">
      <c r="A1306" t="s">
        <v>5741</v>
      </c>
      <c r="B1306" t="s">
        <v>1139</v>
      </c>
      <c r="C1306" t="s">
        <v>3098</v>
      </c>
      <c r="D1306" t="s">
        <v>3200</v>
      </c>
      <c r="E1306" t="s">
        <v>3166</v>
      </c>
      <c r="F1306" t="s">
        <v>3167</v>
      </c>
      <c r="G1306" t="s">
        <v>2073</v>
      </c>
      <c r="H1306" s="28">
        <v>45599</v>
      </c>
      <c r="I1306">
        <v>14.84</v>
      </c>
      <c r="J1306">
        <v>24</v>
      </c>
      <c r="K1306" t="s">
        <v>3124</v>
      </c>
      <c r="L1306" t="s">
        <v>3254</v>
      </c>
      <c r="M1306" t="s">
        <v>3188</v>
      </c>
      <c r="N1306">
        <v>1.8</v>
      </c>
      <c r="O1306" t="s">
        <v>3260</v>
      </c>
      <c r="P1306">
        <f t="shared" si="40"/>
        <v>45599</v>
      </c>
      <c r="Q1306">
        <f>--(COUNTIF($A$2:A1306,A1306)=1)</f>
        <v>1</v>
      </c>
      <c r="R1306">
        <f t="shared" si="41"/>
        <v>14.84</v>
      </c>
    </row>
    <row r="1307" spans="1:18">
      <c r="A1307" t="s">
        <v>5742</v>
      </c>
      <c r="B1307" t="s">
        <v>4806</v>
      </c>
      <c r="C1307" t="s">
        <v>3098</v>
      </c>
      <c r="D1307" t="s">
        <v>3251</v>
      </c>
      <c r="E1307" t="s">
        <v>3166</v>
      </c>
      <c r="F1307" t="s">
        <v>3180</v>
      </c>
      <c r="G1307" t="s">
        <v>2551</v>
      </c>
      <c r="H1307" s="28"/>
      <c r="J1307">
        <v>24</v>
      </c>
      <c r="K1307" t="s">
        <v>3098</v>
      </c>
      <c r="L1307" t="s">
        <v>3176</v>
      </c>
      <c r="M1307" t="s">
        <v>3169</v>
      </c>
      <c r="O1307" t="s">
        <v>3170</v>
      </c>
      <c r="P1307">
        <f t="shared" si="40"/>
        <v>44624</v>
      </c>
      <c r="Q1307">
        <f>--(COUNTIF($A$2:A1307,A1307)=1)</f>
        <v>1</v>
      </c>
      <c r="R1307" t="str">
        <f t="shared" si="41"/>
        <v/>
      </c>
    </row>
    <row r="1308" spans="1:18">
      <c r="A1308" t="s">
        <v>5743</v>
      </c>
      <c r="B1308" t="s">
        <v>1066</v>
      </c>
      <c r="C1308" t="s">
        <v>3098</v>
      </c>
      <c r="D1308" t="s">
        <v>3240</v>
      </c>
      <c r="E1308" t="s">
        <v>3194</v>
      </c>
      <c r="F1308" t="s">
        <v>3167</v>
      </c>
      <c r="G1308" t="s">
        <v>4330</v>
      </c>
      <c r="H1308" s="28">
        <v>45112</v>
      </c>
      <c r="I1308">
        <v>243.37</v>
      </c>
      <c r="J1308">
        <v>72</v>
      </c>
      <c r="K1308" t="s">
        <v>3123</v>
      </c>
      <c r="L1308" t="s">
        <v>3351</v>
      </c>
      <c r="M1308" t="s">
        <v>3202</v>
      </c>
      <c r="O1308" t="s">
        <v>3189</v>
      </c>
      <c r="P1308">
        <f t="shared" si="40"/>
        <v>45102</v>
      </c>
      <c r="Q1308">
        <f>--(COUNTIF($A$2:A1308,A1308)=1)</f>
        <v>1</v>
      </c>
      <c r="R1308">
        <f t="shared" si="41"/>
        <v>243.37</v>
      </c>
    </row>
    <row r="1309" spans="1:18">
      <c r="A1309" t="s">
        <v>5744</v>
      </c>
      <c r="B1309" t="s">
        <v>733</v>
      </c>
      <c r="C1309" t="s">
        <v>5745</v>
      </c>
      <c r="D1309" t="s">
        <v>3200</v>
      </c>
      <c r="E1309" t="s">
        <v>3166</v>
      </c>
      <c r="F1309" t="s">
        <v>3180</v>
      </c>
      <c r="G1309" t="s">
        <v>4751</v>
      </c>
      <c r="H1309" s="28"/>
      <c r="J1309">
        <v>24</v>
      </c>
      <c r="K1309" t="s">
        <v>3098</v>
      </c>
      <c r="L1309" t="s">
        <v>3354</v>
      </c>
      <c r="M1309" t="s">
        <v>3169</v>
      </c>
      <c r="O1309" t="s">
        <v>3213</v>
      </c>
      <c r="P1309">
        <f t="shared" si="40"/>
        <v>45715</v>
      </c>
      <c r="Q1309">
        <f>--(COUNTIF($A$2:A1309,A1309)=1)</f>
        <v>1</v>
      </c>
      <c r="R1309" t="str">
        <f t="shared" si="41"/>
        <v/>
      </c>
    </row>
    <row r="1310" spans="1:18">
      <c r="A1310" t="s">
        <v>5746</v>
      </c>
      <c r="B1310" t="s">
        <v>150</v>
      </c>
      <c r="C1310" t="s">
        <v>3098</v>
      </c>
      <c r="D1310" t="s">
        <v>3200</v>
      </c>
      <c r="E1310" t="s">
        <v>3280</v>
      </c>
      <c r="F1310" t="s">
        <v>3167</v>
      </c>
      <c r="G1310" t="s">
        <v>1385</v>
      </c>
      <c r="H1310" s="28">
        <v>45401</v>
      </c>
      <c r="I1310">
        <v>11.9</v>
      </c>
      <c r="J1310">
        <v>4</v>
      </c>
      <c r="K1310" t="s">
        <v>3123</v>
      </c>
      <c r="L1310" t="s">
        <v>3176</v>
      </c>
      <c r="M1310" t="s">
        <v>3169</v>
      </c>
      <c r="N1310">
        <v>3.9</v>
      </c>
      <c r="O1310" t="s">
        <v>3123</v>
      </c>
      <c r="P1310">
        <f t="shared" si="40"/>
        <v>45401</v>
      </c>
      <c r="Q1310">
        <f>--(COUNTIF($A$2:A1310,A1310)=1)</f>
        <v>1</v>
      </c>
      <c r="R1310">
        <f t="shared" si="41"/>
        <v>11.9</v>
      </c>
    </row>
    <row r="1311" spans="1:18">
      <c r="A1311" t="s">
        <v>5747</v>
      </c>
      <c r="B1311" t="s">
        <v>3046</v>
      </c>
      <c r="C1311" t="s">
        <v>3098</v>
      </c>
      <c r="D1311" t="s">
        <v>3251</v>
      </c>
      <c r="E1311" t="s">
        <v>3166</v>
      </c>
      <c r="F1311" t="s">
        <v>3167</v>
      </c>
      <c r="G1311" t="s">
        <v>5748</v>
      </c>
      <c r="H1311" s="28">
        <v>44675</v>
      </c>
      <c r="I1311">
        <v>17.670000000000002</v>
      </c>
      <c r="J1311">
        <v>24</v>
      </c>
      <c r="K1311" t="s">
        <v>3124</v>
      </c>
      <c r="L1311" t="s">
        <v>3212</v>
      </c>
      <c r="M1311" t="s">
        <v>3177</v>
      </c>
      <c r="O1311" t="s">
        <v>3260</v>
      </c>
      <c r="P1311">
        <f t="shared" si="40"/>
        <v>44675</v>
      </c>
      <c r="Q1311">
        <f>--(COUNTIF($A$2:A1311,A1311)=1)</f>
        <v>1</v>
      </c>
      <c r="R1311">
        <f t="shared" si="41"/>
        <v>17.670000000000002</v>
      </c>
    </row>
    <row r="1312" spans="1:18">
      <c r="A1312" t="s">
        <v>5749</v>
      </c>
      <c r="B1312" t="s">
        <v>5011</v>
      </c>
      <c r="C1312" t="s">
        <v>5750</v>
      </c>
      <c r="D1312" t="s">
        <v>3240</v>
      </c>
      <c r="E1312" t="s">
        <v>3166</v>
      </c>
      <c r="F1312" t="s">
        <v>3167</v>
      </c>
      <c r="G1312" t="s">
        <v>954</v>
      </c>
      <c r="H1312" s="28">
        <v>45326</v>
      </c>
      <c r="I1312">
        <v>23.94</v>
      </c>
      <c r="J1312">
        <v>24</v>
      </c>
      <c r="K1312" t="s">
        <v>3124</v>
      </c>
      <c r="L1312" t="s">
        <v>3206</v>
      </c>
      <c r="M1312" t="s">
        <v>3188</v>
      </c>
      <c r="N1312">
        <v>1.1000000000000001</v>
      </c>
      <c r="O1312" t="s">
        <v>3178</v>
      </c>
      <c r="P1312">
        <f t="shared" si="40"/>
        <v>45326</v>
      </c>
      <c r="Q1312">
        <f>--(COUNTIF($A$2:A1312,A1312)=1)</f>
        <v>1</v>
      </c>
      <c r="R1312">
        <f t="shared" si="41"/>
        <v>23.94</v>
      </c>
    </row>
    <row r="1313" spans="1:18">
      <c r="A1313" t="s">
        <v>5751</v>
      </c>
      <c r="B1313" t="s">
        <v>3970</v>
      </c>
      <c r="C1313" t="s">
        <v>3098</v>
      </c>
      <c r="D1313" t="s">
        <v>3174</v>
      </c>
      <c r="E1313" t="s">
        <v>3166</v>
      </c>
      <c r="F1313" t="s">
        <v>3167</v>
      </c>
      <c r="G1313" t="s">
        <v>1529</v>
      </c>
      <c r="H1313" s="28"/>
      <c r="J1313">
        <v>24</v>
      </c>
      <c r="K1313" t="s">
        <v>3098</v>
      </c>
      <c r="L1313" t="s">
        <v>3398</v>
      </c>
      <c r="M1313" t="s">
        <v>3177</v>
      </c>
      <c r="O1313" t="s">
        <v>3182</v>
      </c>
      <c r="P1313">
        <f t="shared" si="40"/>
        <v>45071</v>
      </c>
      <c r="Q1313">
        <f>--(COUNTIF($A$2:A1313,A1313)=1)</f>
        <v>1</v>
      </c>
      <c r="R1313" t="str">
        <f t="shared" si="41"/>
        <v/>
      </c>
    </row>
    <row r="1314" spans="1:18">
      <c r="A1314" t="s">
        <v>5752</v>
      </c>
      <c r="B1314" t="s">
        <v>5753</v>
      </c>
      <c r="C1314" t="s">
        <v>3507</v>
      </c>
      <c r="D1314" t="s">
        <v>3237</v>
      </c>
      <c r="E1314" t="s">
        <v>3166</v>
      </c>
      <c r="F1314" t="s">
        <v>3180</v>
      </c>
      <c r="G1314" t="s">
        <v>680</v>
      </c>
      <c r="H1314" s="28"/>
      <c r="J1314">
        <v>24</v>
      </c>
      <c r="K1314" t="s">
        <v>3098</v>
      </c>
      <c r="L1314" t="s">
        <v>3229</v>
      </c>
      <c r="M1314" t="s">
        <v>3202</v>
      </c>
      <c r="O1314" t="s">
        <v>3170</v>
      </c>
      <c r="P1314">
        <f t="shared" si="40"/>
        <v>45200</v>
      </c>
      <c r="Q1314">
        <f>--(COUNTIF($A$2:A1314,A1314)=1)</f>
        <v>1</v>
      </c>
      <c r="R1314" t="str">
        <f t="shared" si="41"/>
        <v/>
      </c>
    </row>
    <row r="1315" spans="1:18">
      <c r="A1315" t="s">
        <v>5754</v>
      </c>
      <c r="B1315" t="s">
        <v>4467</v>
      </c>
      <c r="C1315" t="s">
        <v>3098</v>
      </c>
      <c r="D1315" t="s">
        <v>3251</v>
      </c>
      <c r="E1315" t="s">
        <v>3166</v>
      </c>
      <c r="F1315" t="s">
        <v>3167</v>
      </c>
      <c r="G1315" t="s">
        <v>2548</v>
      </c>
      <c r="H1315" s="28">
        <v>45260</v>
      </c>
      <c r="I1315">
        <v>3.48</v>
      </c>
      <c r="J1315">
        <v>24</v>
      </c>
      <c r="K1315" t="s">
        <v>3124</v>
      </c>
      <c r="L1315" t="s">
        <v>3225</v>
      </c>
      <c r="M1315" t="s">
        <v>3188</v>
      </c>
      <c r="O1315" t="s">
        <v>3189</v>
      </c>
      <c r="P1315">
        <f t="shared" si="40"/>
        <v>45260</v>
      </c>
      <c r="Q1315">
        <f>--(COUNTIF($A$2:A1315,A1315)=1)</f>
        <v>1</v>
      </c>
      <c r="R1315">
        <f t="shared" si="41"/>
        <v>3.48</v>
      </c>
    </row>
    <row r="1316" spans="1:18">
      <c r="A1316" t="s">
        <v>5755</v>
      </c>
      <c r="B1316" t="s">
        <v>3404</v>
      </c>
      <c r="C1316" t="s">
        <v>3098</v>
      </c>
      <c r="D1316" t="s">
        <v>3200</v>
      </c>
      <c r="E1316" t="s">
        <v>3166</v>
      </c>
      <c r="F1316" t="s">
        <v>3228</v>
      </c>
      <c r="G1316" t="s">
        <v>963</v>
      </c>
      <c r="H1316" s="28"/>
      <c r="J1316">
        <v>24</v>
      </c>
      <c r="K1316" t="s">
        <v>3098</v>
      </c>
      <c r="L1316" t="s">
        <v>3271</v>
      </c>
      <c r="M1316" t="s">
        <v>3202</v>
      </c>
      <c r="O1316" t="s">
        <v>3213</v>
      </c>
      <c r="P1316">
        <f t="shared" si="40"/>
        <v>45646</v>
      </c>
      <c r="Q1316">
        <f>--(COUNTIF($A$2:A1316,A1316)=1)</f>
        <v>1</v>
      </c>
      <c r="R1316" t="str">
        <f t="shared" si="41"/>
        <v/>
      </c>
    </row>
    <row r="1317" spans="1:18">
      <c r="A1317" t="s">
        <v>5756</v>
      </c>
      <c r="B1317" t="s">
        <v>5757</v>
      </c>
      <c r="C1317" t="s">
        <v>3098</v>
      </c>
      <c r="D1317" t="s">
        <v>3174</v>
      </c>
      <c r="E1317" t="s">
        <v>3175</v>
      </c>
      <c r="F1317" t="s">
        <v>3220</v>
      </c>
      <c r="G1317" t="s">
        <v>332</v>
      </c>
      <c r="H1317" s="28"/>
      <c r="J1317">
        <v>8</v>
      </c>
      <c r="K1317" t="s">
        <v>3098</v>
      </c>
      <c r="L1317" t="s">
        <v>3281</v>
      </c>
      <c r="M1317" t="s">
        <v>3177</v>
      </c>
      <c r="O1317" t="s">
        <v>3170</v>
      </c>
      <c r="P1317">
        <f t="shared" si="40"/>
        <v>45639</v>
      </c>
      <c r="Q1317">
        <f>--(COUNTIF($A$2:A1317,A1317)=1)</f>
        <v>1</v>
      </c>
      <c r="R1317" t="str">
        <f t="shared" si="41"/>
        <v/>
      </c>
    </row>
    <row r="1318" spans="1:18">
      <c r="A1318" t="s">
        <v>5758</v>
      </c>
      <c r="B1318" t="s">
        <v>4097</v>
      </c>
      <c r="C1318" t="s">
        <v>5759</v>
      </c>
      <c r="D1318" t="s">
        <v>3196</v>
      </c>
      <c r="E1318" t="s">
        <v>3194</v>
      </c>
      <c r="F1318" t="s">
        <v>3167</v>
      </c>
      <c r="G1318" t="s">
        <v>1938</v>
      </c>
      <c r="H1318" s="28"/>
      <c r="J1318">
        <v>72</v>
      </c>
      <c r="K1318" t="s">
        <v>3098</v>
      </c>
      <c r="L1318" t="s">
        <v>3254</v>
      </c>
      <c r="M1318" t="s">
        <v>3188</v>
      </c>
      <c r="O1318" t="s">
        <v>3123</v>
      </c>
      <c r="P1318">
        <f t="shared" si="40"/>
        <v>44691</v>
      </c>
      <c r="Q1318">
        <f>--(COUNTIF($A$2:A1318,A1318)=1)</f>
        <v>1</v>
      </c>
      <c r="R1318" t="str">
        <f t="shared" si="41"/>
        <v/>
      </c>
    </row>
    <row r="1319" spans="1:18">
      <c r="A1319" t="s">
        <v>5760</v>
      </c>
      <c r="B1319" t="s">
        <v>5761</v>
      </c>
      <c r="C1319" t="s">
        <v>5762</v>
      </c>
      <c r="D1319" t="s">
        <v>3165</v>
      </c>
      <c r="E1319" t="s">
        <v>3280</v>
      </c>
      <c r="F1319" t="s">
        <v>3167</v>
      </c>
      <c r="G1319" t="s">
        <v>2192</v>
      </c>
      <c r="H1319" s="28">
        <v>44950</v>
      </c>
      <c r="I1319">
        <v>5.85</v>
      </c>
      <c r="J1319">
        <v>4</v>
      </c>
      <c r="K1319" t="s">
        <v>3123</v>
      </c>
      <c r="L1319" t="s">
        <v>3187</v>
      </c>
      <c r="M1319" t="s">
        <v>3202</v>
      </c>
      <c r="N1319">
        <v>2.9</v>
      </c>
      <c r="O1319" t="s">
        <v>3123</v>
      </c>
      <c r="P1319">
        <f t="shared" si="40"/>
        <v>44950</v>
      </c>
      <c r="Q1319">
        <f>--(COUNTIF($A$2:A1319,A1319)=1)</f>
        <v>1</v>
      </c>
      <c r="R1319">
        <f t="shared" si="41"/>
        <v>5.85</v>
      </c>
    </row>
    <row r="1320" spans="1:18">
      <c r="A1320" t="s">
        <v>5763</v>
      </c>
      <c r="B1320" t="s">
        <v>5764</v>
      </c>
      <c r="C1320" t="s">
        <v>3098</v>
      </c>
      <c r="D1320" t="s">
        <v>3165</v>
      </c>
      <c r="E1320" t="s">
        <v>3194</v>
      </c>
      <c r="F1320" t="s">
        <v>3228</v>
      </c>
      <c r="G1320" t="s">
        <v>1355</v>
      </c>
      <c r="H1320" s="28"/>
      <c r="J1320">
        <v>72</v>
      </c>
      <c r="K1320" t="s">
        <v>3098</v>
      </c>
      <c r="L1320" t="s">
        <v>3307</v>
      </c>
      <c r="M1320" t="s">
        <v>3207</v>
      </c>
      <c r="O1320" t="s">
        <v>3189</v>
      </c>
      <c r="P1320">
        <f t="shared" si="40"/>
        <v>45331</v>
      </c>
      <c r="Q1320">
        <f>--(COUNTIF($A$2:A1320,A1320)=1)</f>
        <v>1</v>
      </c>
      <c r="R1320" t="str">
        <f t="shared" si="41"/>
        <v/>
      </c>
    </row>
    <row r="1321" spans="1:18">
      <c r="A1321" t="s">
        <v>5765</v>
      </c>
      <c r="B1321" t="s">
        <v>469</v>
      </c>
      <c r="C1321" t="s">
        <v>5766</v>
      </c>
      <c r="D1321" t="s">
        <v>3185</v>
      </c>
      <c r="E1321" t="s">
        <v>3280</v>
      </c>
      <c r="F1321" t="s">
        <v>3167</v>
      </c>
      <c r="G1321" t="s">
        <v>5767</v>
      </c>
      <c r="H1321" s="28">
        <v>44658</v>
      </c>
      <c r="I1321">
        <v>6.74</v>
      </c>
      <c r="J1321">
        <v>4</v>
      </c>
      <c r="K1321" t="s">
        <v>3123</v>
      </c>
      <c r="L1321" t="s">
        <v>3201</v>
      </c>
      <c r="M1321" t="s">
        <v>3202</v>
      </c>
      <c r="N1321">
        <v>3.1</v>
      </c>
      <c r="O1321" t="s">
        <v>3213</v>
      </c>
      <c r="P1321">
        <f t="shared" si="40"/>
        <v>44658</v>
      </c>
      <c r="Q1321">
        <f>--(COUNTIF($A$2:A1321,A1321)=1)</f>
        <v>1</v>
      </c>
      <c r="R1321">
        <f t="shared" si="41"/>
        <v>6.74</v>
      </c>
    </row>
    <row r="1322" spans="1:18">
      <c r="A1322" t="s">
        <v>5768</v>
      </c>
      <c r="B1322" t="s">
        <v>584</v>
      </c>
      <c r="C1322" t="s">
        <v>3098</v>
      </c>
      <c r="D1322" t="s">
        <v>3227</v>
      </c>
      <c r="E1322" t="s">
        <v>3194</v>
      </c>
      <c r="F1322" t="s">
        <v>3167</v>
      </c>
      <c r="G1322" t="s">
        <v>2450</v>
      </c>
      <c r="H1322" s="28">
        <v>45622</v>
      </c>
      <c r="I1322">
        <v>28.01</v>
      </c>
      <c r="J1322">
        <v>72</v>
      </c>
      <c r="K1322" t="s">
        <v>3124</v>
      </c>
      <c r="L1322" t="s">
        <v>3225</v>
      </c>
      <c r="M1322" t="s">
        <v>3188</v>
      </c>
      <c r="N1322">
        <v>4.0999999999999996</v>
      </c>
      <c r="O1322" t="s">
        <v>3182</v>
      </c>
      <c r="P1322">
        <f t="shared" si="40"/>
        <v>45621</v>
      </c>
      <c r="Q1322">
        <f>--(COUNTIF($A$2:A1322,A1322)=1)</f>
        <v>1</v>
      </c>
      <c r="R1322">
        <f t="shared" si="41"/>
        <v>28.01</v>
      </c>
    </row>
    <row r="1323" spans="1:18">
      <c r="A1323" t="s">
        <v>5769</v>
      </c>
      <c r="B1323" t="s">
        <v>389</v>
      </c>
      <c r="C1323" t="s">
        <v>5770</v>
      </c>
      <c r="D1323" t="s">
        <v>3185</v>
      </c>
      <c r="E1323" t="s">
        <v>3166</v>
      </c>
      <c r="F1323" t="s">
        <v>3167</v>
      </c>
      <c r="G1323" t="s">
        <v>5264</v>
      </c>
      <c r="H1323" s="28">
        <v>45269</v>
      </c>
      <c r="I1323">
        <v>41.62</v>
      </c>
      <c r="J1323">
        <v>24</v>
      </c>
      <c r="K1323" t="s">
        <v>3123</v>
      </c>
      <c r="L1323" t="s">
        <v>3248</v>
      </c>
      <c r="M1323" t="s">
        <v>3188</v>
      </c>
      <c r="N1323">
        <v>3.3</v>
      </c>
      <c r="O1323" t="s">
        <v>3170</v>
      </c>
      <c r="P1323">
        <f t="shared" si="40"/>
        <v>45268</v>
      </c>
      <c r="Q1323">
        <f>--(COUNTIF($A$2:A1323,A1323)=1)</f>
        <v>1</v>
      </c>
      <c r="R1323">
        <f t="shared" si="41"/>
        <v>41.62</v>
      </c>
    </row>
    <row r="1324" spans="1:18">
      <c r="A1324" t="s">
        <v>5771</v>
      </c>
      <c r="B1324" t="s">
        <v>495</v>
      </c>
      <c r="C1324" t="s">
        <v>5772</v>
      </c>
      <c r="D1324" t="s">
        <v>3237</v>
      </c>
      <c r="E1324" t="s">
        <v>3194</v>
      </c>
      <c r="F1324" t="s">
        <v>3167</v>
      </c>
      <c r="G1324" t="s">
        <v>935</v>
      </c>
      <c r="H1324" s="28">
        <v>44886</v>
      </c>
      <c r="I1324">
        <v>128.24</v>
      </c>
      <c r="J1324">
        <v>72</v>
      </c>
      <c r="K1324" t="s">
        <v>3123</v>
      </c>
      <c r="L1324" t="s">
        <v>3221</v>
      </c>
      <c r="M1324" t="s">
        <v>3169</v>
      </c>
      <c r="N1324">
        <v>1.2</v>
      </c>
      <c r="O1324" t="s">
        <v>3182</v>
      </c>
      <c r="P1324">
        <f t="shared" si="40"/>
        <v>44881</v>
      </c>
      <c r="Q1324">
        <f>--(COUNTIF($A$2:A1324,A1324)=1)</f>
        <v>1</v>
      </c>
      <c r="R1324">
        <f t="shared" si="41"/>
        <v>128.24</v>
      </c>
    </row>
    <row r="1325" spans="1:18">
      <c r="A1325" t="s">
        <v>5773</v>
      </c>
      <c r="B1325" t="s">
        <v>1594</v>
      </c>
      <c r="C1325" t="s">
        <v>5774</v>
      </c>
      <c r="D1325" t="s">
        <v>3200</v>
      </c>
      <c r="E1325" t="s">
        <v>3166</v>
      </c>
      <c r="F1325" t="s">
        <v>3167</v>
      </c>
      <c r="G1325" t="s">
        <v>3903</v>
      </c>
      <c r="H1325" s="28">
        <v>45003</v>
      </c>
      <c r="I1325">
        <v>71.64</v>
      </c>
      <c r="J1325">
        <v>24</v>
      </c>
      <c r="K1325" t="s">
        <v>3123</v>
      </c>
      <c r="L1325" t="s">
        <v>3221</v>
      </c>
      <c r="M1325" t="s">
        <v>3207</v>
      </c>
      <c r="N1325">
        <v>1.6</v>
      </c>
      <c r="O1325" t="s">
        <v>3170</v>
      </c>
      <c r="P1325">
        <f t="shared" si="40"/>
        <v>45001</v>
      </c>
      <c r="Q1325">
        <f>--(COUNTIF($A$2:A1325,A1325)=1)</f>
        <v>1</v>
      </c>
      <c r="R1325">
        <f t="shared" si="41"/>
        <v>71.64</v>
      </c>
    </row>
    <row r="1326" spans="1:18">
      <c r="A1326" t="s">
        <v>5775</v>
      </c>
      <c r="B1326" t="s">
        <v>2208</v>
      </c>
      <c r="C1326" t="s">
        <v>5776</v>
      </c>
      <c r="D1326" t="s">
        <v>3251</v>
      </c>
      <c r="E1326" t="s">
        <v>3166</v>
      </c>
      <c r="F1326" t="s">
        <v>3167</v>
      </c>
      <c r="G1326" t="s">
        <v>1783</v>
      </c>
      <c r="H1326" s="28">
        <v>44606</v>
      </c>
      <c r="I1326">
        <v>14.32</v>
      </c>
      <c r="J1326">
        <v>24</v>
      </c>
      <c r="K1326" t="s">
        <v>3124</v>
      </c>
      <c r="L1326" t="s">
        <v>3307</v>
      </c>
      <c r="M1326" t="s">
        <v>3207</v>
      </c>
      <c r="O1326" t="s">
        <v>3182</v>
      </c>
      <c r="P1326">
        <f t="shared" si="40"/>
        <v>44606</v>
      </c>
      <c r="Q1326">
        <f>--(COUNTIF($A$2:A1326,A1326)=1)</f>
        <v>1</v>
      </c>
      <c r="R1326">
        <f t="shared" si="41"/>
        <v>14.32</v>
      </c>
    </row>
    <row r="1327" spans="1:18">
      <c r="A1327" t="s">
        <v>5777</v>
      </c>
      <c r="B1327" t="s">
        <v>1440</v>
      </c>
      <c r="C1327" t="s">
        <v>5778</v>
      </c>
      <c r="D1327" t="s">
        <v>3185</v>
      </c>
      <c r="E1327" t="s">
        <v>3166</v>
      </c>
      <c r="F1327" t="s">
        <v>3167</v>
      </c>
      <c r="G1327" t="s">
        <v>1338</v>
      </c>
      <c r="H1327" s="28">
        <v>45605</v>
      </c>
      <c r="I1327">
        <v>69.69</v>
      </c>
      <c r="J1327">
        <v>24</v>
      </c>
      <c r="K1327" t="s">
        <v>3123</v>
      </c>
      <c r="L1327" t="s">
        <v>3244</v>
      </c>
      <c r="M1327" t="s">
        <v>3202</v>
      </c>
      <c r="N1327">
        <v>4.2</v>
      </c>
      <c r="O1327" t="s">
        <v>3213</v>
      </c>
      <c r="P1327">
        <f t="shared" si="40"/>
        <v>45603</v>
      </c>
      <c r="Q1327">
        <f>--(COUNTIF($A$2:A1327,A1327)=1)</f>
        <v>1</v>
      </c>
      <c r="R1327">
        <f t="shared" si="41"/>
        <v>69.69</v>
      </c>
    </row>
    <row r="1328" spans="1:18">
      <c r="A1328" t="s">
        <v>5779</v>
      </c>
      <c r="B1328" t="s">
        <v>2251</v>
      </c>
      <c r="C1328" t="s">
        <v>5780</v>
      </c>
      <c r="D1328" t="s">
        <v>3251</v>
      </c>
      <c r="E1328" t="s">
        <v>3175</v>
      </c>
      <c r="F1328" t="s">
        <v>3167</v>
      </c>
      <c r="G1328" t="s">
        <v>4572</v>
      </c>
      <c r="H1328" s="28">
        <v>44730</v>
      </c>
      <c r="I1328">
        <v>26.33</v>
      </c>
      <c r="J1328">
        <v>8</v>
      </c>
      <c r="K1328" t="s">
        <v>3123</v>
      </c>
      <c r="L1328" t="s">
        <v>3206</v>
      </c>
      <c r="M1328" t="s">
        <v>3188</v>
      </c>
      <c r="O1328" t="s">
        <v>3260</v>
      </c>
      <c r="P1328">
        <f t="shared" si="40"/>
        <v>44729</v>
      </c>
      <c r="Q1328">
        <f>--(COUNTIF($A$2:A1328,A1328)=1)</f>
        <v>1</v>
      </c>
      <c r="R1328">
        <f t="shared" si="41"/>
        <v>26.33</v>
      </c>
    </row>
    <row r="1329" spans="1:18">
      <c r="A1329" t="s">
        <v>5781</v>
      </c>
      <c r="B1329" t="s">
        <v>5782</v>
      </c>
      <c r="C1329" t="s">
        <v>5783</v>
      </c>
      <c r="D1329" t="s">
        <v>3227</v>
      </c>
      <c r="E1329" t="s">
        <v>3194</v>
      </c>
      <c r="F1329" t="s">
        <v>3220</v>
      </c>
      <c r="G1329" t="s">
        <v>1663</v>
      </c>
      <c r="H1329" s="28">
        <v>45657</v>
      </c>
      <c r="I1329">
        <v>129.37</v>
      </c>
      <c r="J1329">
        <v>72</v>
      </c>
      <c r="K1329" t="s">
        <v>3123</v>
      </c>
      <c r="L1329" t="s">
        <v>3307</v>
      </c>
      <c r="M1329" t="s">
        <v>3177</v>
      </c>
      <c r="N1329">
        <v>2.2000000000000002</v>
      </c>
      <c r="O1329" t="s">
        <v>3170</v>
      </c>
      <c r="P1329">
        <f t="shared" si="40"/>
        <v>45652</v>
      </c>
      <c r="Q1329">
        <f>--(COUNTIF($A$2:A1329,A1329)=1)</f>
        <v>1</v>
      </c>
      <c r="R1329">
        <f t="shared" si="41"/>
        <v>129.37</v>
      </c>
    </row>
    <row r="1330" spans="1:18">
      <c r="A1330" t="s">
        <v>5784</v>
      </c>
      <c r="B1330" t="s">
        <v>3246</v>
      </c>
      <c r="C1330" t="s">
        <v>5785</v>
      </c>
      <c r="D1330" t="s">
        <v>3200</v>
      </c>
      <c r="E1330" t="s">
        <v>3166</v>
      </c>
      <c r="F1330" t="s">
        <v>3167</v>
      </c>
      <c r="G1330" t="s">
        <v>5786</v>
      </c>
      <c r="H1330" s="28">
        <v>44667</v>
      </c>
      <c r="I1330">
        <v>25.59</v>
      </c>
      <c r="J1330">
        <v>24</v>
      </c>
      <c r="K1330" t="s">
        <v>3123</v>
      </c>
      <c r="L1330" t="s">
        <v>3192</v>
      </c>
      <c r="M1330" t="s">
        <v>3188</v>
      </c>
      <c r="N1330">
        <v>2.9</v>
      </c>
      <c r="O1330" t="s">
        <v>3178</v>
      </c>
      <c r="P1330">
        <f t="shared" si="40"/>
        <v>44666</v>
      </c>
      <c r="Q1330">
        <f>--(COUNTIF($A$2:A1330,A1330)=1)</f>
        <v>1</v>
      </c>
      <c r="R1330">
        <f t="shared" si="41"/>
        <v>25.59</v>
      </c>
    </row>
    <row r="1331" spans="1:18">
      <c r="A1331" t="s">
        <v>5787</v>
      </c>
      <c r="B1331" t="s">
        <v>2330</v>
      </c>
      <c r="C1331" t="s">
        <v>5788</v>
      </c>
      <c r="D1331" t="s">
        <v>3196</v>
      </c>
      <c r="E1331" t="s">
        <v>3166</v>
      </c>
      <c r="F1331" t="s">
        <v>3167</v>
      </c>
      <c r="G1331" t="s">
        <v>5269</v>
      </c>
      <c r="H1331" s="28">
        <v>45010</v>
      </c>
      <c r="I1331">
        <v>80.09</v>
      </c>
      <c r="J1331">
        <v>24</v>
      </c>
      <c r="K1331" t="s">
        <v>3123</v>
      </c>
      <c r="L1331" t="s">
        <v>3265</v>
      </c>
      <c r="M1331" t="s">
        <v>3207</v>
      </c>
      <c r="N1331">
        <v>3.4</v>
      </c>
      <c r="O1331" t="s">
        <v>3189</v>
      </c>
      <c r="P1331">
        <f t="shared" si="40"/>
        <v>45007</v>
      </c>
      <c r="Q1331">
        <f>--(COUNTIF($A$2:A1331,A1331)=1)</f>
        <v>1</v>
      </c>
      <c r="R1331">
        <f t="shared" si="41"/>
        <v>80.09</v>
      </c>
    </row>
    <row r="1332" spans="1:18">
      <c r="A1332" t="s">
        <v>5789</v>
      </c>
      <c r="B1332" t="s">
        <v>2777</v>
      </c>
      <c r="C1332" t="s">
        <v>5790</v>
      </c>
      <c r="D1332" t="s">
        <v>3185</v>
      </c>
      <c r="E1332" t="s">
        <v>3166</v>
      </c>
      <c r="F1332" t="s">
        <v>3167</v>
      </c>
      <c r="G1332" t="s">
        <v>2348</v>
      </c>
      <c r="H1332" s="28">
        <v>44787</v>
      </c>
      <c r="I1332">
        <v>31.83</v>
      </c>
      <c r="J1332">
        <v>24</v>
      </c>
      <c r="K1332" t="s">
        <v>3123</v>
      </c>
      <c r="L1332" t="s">
        <v>3187</v>
      </c>
      <c r="M1332" t="s">
        <v>3177</v>
      </c>
      <c r="N1332">
        <v>2</v>
      </c>
      <c r="O1332" t="s">
        <v>3123</v>
      </c>
      <c r="P1332">
        <f t="shared" si="40"/>
        <v>44786</v>
      </c>
      <c r="Q1332">
        <f>--(COUNTIF($A$2:A1332,A1332)=1)</f>
        <v>1</v>
      </c>
      <c r="R1332">
        <f t="shared" si="41"/>
        <v>31.83</v>
      </c>
    </row>
    <row r="1333" spans="1:18">
      <c r="A1333" t="s">
        <v>5791</v>
      </c>
      <c r="B1333" t="s">
        <v>3648</v>
      </c>
      <c r="C1333" t="s">
        <v>5792</v>
      </c>
      <c r="D1333" t="s">
        <v>3196</v>
      </c>
      <c r="E1333" t="s">
        <v>3194</v>
      </c>
      <c r="F1333" t="s">
        <v>3167</v>
      </c>
      <c r="G1333" t="s">
        <v>5793</v>
      </c>
      <c r="H1333" s="28">
        <v>45151</v>
      </c>
      <c r="I1333">
        <v>195</v>
      </c>
      <c r="J1333">
        <v>72</v>
      </c>
      <c r="K1333" t="s">
        <v>3123</v>
      </c>
      <c r="L1333" t="s">
        <v>3318</v>
      </c>
      <c r="M1333" t="s">
        <v>3202</v>
      </c>
      <c r="O1333" t="s">
        <v>3182</v>
      </c>
      <c r="P1333">
        <f t="shared" si="40"/>
        <v>45143</v>
      </c>
      <c r="Q1333">
        <f>--(COUNTIF($A$2:A1333,A1333)=1)</f>
        <v>1</v>
      </c>
      <c r="R1333">
        <f t="shared" si="41"/>
        <v>195</v>
      </c>
    </row>
    <row r="1334" spans="1:18">
      <c r="A1334" t="s">
        <v>5794</v>
      </c>
      <c r="B1334" t="s">
        <v>352</v>
      </c>
      <c r="C1334" t="s">
        <v>3098</v>
      </c>
      <c r="D1334" t="s">
        <v>3196</v>
      </c>
      <c r="E1334" t="s">
        <v>3166</v>
      </c>
      <c r="F1334" t="s">
        <v>3220</v>
      </c>
      <c r="G1334" t="s">
        <v>1890</v>
      </c>
      <c r="H1334" s="28">
        <v>45213</v>
      </c>
      <c r="I1334">
        <v>-24.53</v>
      </c>
      <c r="J1334">
        <v>24</v>
      </c>
      <c r="K1334" t="s">
        <v>3124</v>
      </c>
      <c r="L1334" t="s">
        <v>3302</v>
      </c>
      <c r="M1334" t="s">
        <v>3177</v>
      </c>
      <c r="O1334" t="s">
        <v>3213</v>
      </c>
      <c r="P1334">
        <f t="shared" si="40"/>
        <v>45215</v>
      </c>
      <c r="Q1334">
        <f>--(COUNTIF($A$2:A1334,A1334)=1)</f>
        <v>1</v>
      </c>
      <c r="R1334" t="str">
        <f t="shared" si="41"/>
        <v/>
      </c>
    </row>
    <row r="1335" spans="1:18">
      <c r="A1335" t="s">
        <v>5795</v>
      </c>
      <c r="B1335" t="s">
        <v>5796</v>
      </c>
      <c r="C1335" t="s">
        <v>3098</v>
      </c>
      <c r="D1335" t="s">
        <v>3237</v>
      </c>
      <c r="E1335" t="s">
        <v>3194</v>
      </c>
      <c r="F1335" t="s">
        <v>3180</v>
      </c>
      <c r="G1335" t="s">
        <v>2592</v>
      </c>
      <c r="H1335" s="28"/>
      <c r="J1335">
        <v>72</v>
      </c>
      <c r="K1335" t="s">
        <v>3098</v>
      </c>
      <c r="L1335" t="s">
        <v>3221</v>
      </c>
      <c r="M1335" t="s">
        <v>3202</v>
      </c>
      <c r="O1335" t="s">
        <v>3124</v>
      </c>
      <c r="P1335">
        <f t="shared" si="40"/>
        <v>44836</v>
      </c>
      <c r="Q1335">
        <f>--(COUNTIF($A$2:A1335,A1335)=1)</f>
        <v>1</v>
      </c>
      <c r="R1335" t="str">
        <f t="shared" si="41"/>
        <v/>
      </c>
    </row>
    <row r="1336" spans="1:18">
      <c r="A1336" t="s">
        <v>5797</v>
      </c>
      <c r="B1336" t="s">
        <v>5798</v>
      </c>
      <c r="C1336" t="s">
        <v>3098</v>
      </c>
      <c r="D1336" t="s">
        <v>3237</v>
      </c>
      <c r="E1336" t="s">
        <v>3194</v>
      </c>
      <c r="F1336" t="s">
        <v>3167</v>
      </c>
      <c r="G1336" t="s">
        <v>3317</v>
      </c>
      <c r="H1336" s="28">
        <v>45700</v>
      </c>
      <c r="I1336">
        <v>187.47</v>
      </c>
      <c r="J1336">
        <v>72</v>
      </c>
      <c r="K1336" t="s">
        <v>3123</v>
      </c>
      <c r="L1336" t="s">
        <v>3187</v>
      </c>
      <c r="M1336" t="s">
        <v>3188</v>
      </c>
      <c r="O1336" t="s">
        <v>3123</v>
      </c>
      <c r="P1336">
        <f t="shared" si="40"/>
        <v>45693</v>
      </c>
      <c r="Q1336">
        <f>--(COUNTIF($A$2:A1336,A1336)=1)</f>
        <v>1</v>
      </c>
      <c r="R1336">
        <f t="shared" si="41"/>
        <v>187.47</v>
      </c>
    </row>
    <row r="1337" spans="1:18">
      <c r="A1337" t="s">
        <v>5799</v>
      </c>
      <c r="B1337" t="s">
        <v>4602</v>
      </c>
      <c r="C1337" t="s">
        <v>3098</v>
      </c>
      <c r="D1337" t="s">
        <v>3251</v>
      </c>
      <c r="E1337" t="s">
        <v>3175</v>
      </c>
      <c r="F1337" t="s">
        <v>3167</v>
      </c>
      <c r="G1337" t="s">
        <v>1796</v>
      </c>
      <c r="H1337" s="28"/>
      <c r="J1337">
        <v>8</v>
      </c>
      <c r="K1337" t="s">
        <v>3098</v>
      </c>
      <c r="L1337" t="s">
        <v>3206</v>
      </c>
      <c r="M1337" t="s">
        <v>3188</v>
      </c>
      <c r="O1337" t="s">
        <v>3170</v>
      </c>
      <c r="P1337">
        <f t="shared" si="40"/>
        <v>44947</v>
      </c>
      <c r="Q1337">
        <f>--(COUNTIF($A$2:A1337,A1337)=1)</f>
        <v>1</v>
      </c>
      <c r="R1337" t="str">
        <f t="shared" si="41"/>
        <v/>
      </c>
    </row>
    <row r="1338" spans="1:18">
      <c r="A1338" t="s">
        <v>5800</v>
      </c>
      <c r="B1338" t="s">
        <v>4362</v>
      </c>
      <c r="C1338" t="s">
        <v>3098</v>
      </c>
      <c r="D1338" t="s">
        <v>3251</v>
      </c>
      <c r="E1338" t="s">
        <v>3166</v>
      </c>
      <c r="F1338" t="s">
        <v>3220</v>
      </c>
      <c r="G1338" t="s">
        <v>243</v>
      </c>
      <c r="H1338" s="28">
        <v>44947</v>
      </c>
      <c r="I1338">
        <v>75.959999999999994</v>
      </c>
      <c r="J1338">
        <v>24</v>
      </c>
      <c r="K1338" t="s">
        <v>3123</v>
      </c>
      <c r="L1338" t="s">
        <v>3221</v>
      </c>
      <c r="M1338" t="s">
        <v>3177</v>
      </c>
      <c r="N1338">
        <v>2.1</v>
      </c>
      <c r="O1338" t="s">
        <v>3170</v>
      </c>
      <c r="P1338">
        <f t="shared" si="40"/>
        <v>44944</v>
      </c>
      <c r="Q1338">
        <f>--(COUNTIF($A$2:A1338,A1338)=1)</f>
        <v>1</v>
      </c>
      <c r="R1338">
        <f t="shared" si="41"/>
        <v>75.959999999999994</v>
      </c>
    </row>
    <row r="1339" spans="1:18">
      <c r="A1339" t="s">
        <v>5801</v>
      </c>
      <c r="B1339" t="s">
        <v>5802</v>
      </c>
      <c r="C1339" t="s">
        <v>3098</v>
      </c>
      <c r="D1339" t="s">
        <v>3185</v>
      </c>
      <c r="E1339" t="s">
        <v>3175</v>
      </c>
      <c r="F1339" t="s">
        <v>3167</v>
      </c>
      <c r="G1339" t="s">
        <v>2048</v>
      </c>
      <c r="H1339" s="28">
        <v>44825</v>
      </c>
      <c r="I1339">
        <v>9.76</v>
      </c>
      <c r="J1339">
        <v>8</v>
      </c>
      <c r="K1339" t="s">
        <v>3123</v>
      </c>
      <c r="L1339" t="s">
        <v>3302</v>
      </c>
      <c r="M1339" t="s">
        <v>3207</v>
      </c>
      <c r="N1339">
        <v>3.3</v>
      </c>
      <c r="O1339" t="s">
        <v>3182</v>
      </c>
      <c r="P1339">
        <f t="shared" si="40"/>
        <v>44825</v>
      </c>
      <c r="Q1339">
        <f>--(COUNTIF($A$2:A1339,A1339)=1)</f>
        <v>1</v>
      </c>
      <c r="R1339">
        <f t="shared" si="41"/>
        <v>9.76</v>
      </c>
    </row>
    <row r="1340" spans="1:18">
      <c r="A1340" t="s">
        <v>5803</v>
      </c>
      <c r="B1340" t="s">
        <v>1961</v>
      </c>
      <c r="C1340" t="s">
        <v>3098</v>
      </c>
      <c r="D1340" t="s">
        <v>3196</v>
      </c>
      <c r="E1340" t="s">
        <v>3175</v>
      </c>
      <c r="F1340" t="s">
        <v>3220</v>
      </c>
      <c r="G1340" t="s">
        <v>2370</v>
      </c>
      <c r="H1340" s="28">
        <v>45567</v>
      </c>
      <c r="I1340">
        <v>15.04</v>
      </c>
      <c r="J1340">
        <v>8</v>
      </c>
      <c r="K1340" t="s">
        <v>3123</v>
      </c>
      <c r="L1340" t="s">
        <v>3307</v>
      </c>
      <c r="M1340" t="s">
        <v>3177</v>
      </c>
      <c r="N1340">
        <v>1.5</v>
      </c>
      <c r="O1340" t="s">
        <v>3213</v>
      </c>
      <c r="P1340">
        <f t="shared" si="40"/>
        <v>45567</v>
      </c>
      <c r="Q1340">
        <f>--(COUNTIF($A$2:A1340,A1340)=1)</f>
        <v>1</v>
      </c>
      <c r="R1340">
        <f t="shared" si="41"/>
        <v>15.04</v>
      </c>
    </row>
    <row r="1341" spans="1:18">
      <c r="A1341" t="s">
        <v>5804</v>
      </c>
      <c r="B1341" t="s">
        <v>462</v>
      </c>
      <c r="C1341" t="s">
        <v>3098</v>
      </c>
      <c r="D1341" t="s">
        <v>3227</v>
      </c>
      <c r="E1341" t="s">
        <v>3175</v>
      </c>
      <c r="F1341" t="s">
        <v>3220</v>
      </c>
      <c r="G1341" t="s">
        <v>5805</v>
      </c>
      <c r="H1341" s="28">
        <v>44593</v>
      </c>
      <c r="I1341">
        <v>2.06</v>
      </c>
      <c r="J1341">
        <v>8</v>
      </c>
      <c r="K1341" t="s">
        <v>3124</v>
      </c>
      <c r="L1341" t="s">
        <v>3192</v>
      </c>
      <c r="M1341" t="s">
        <v>3169</v>
      </c>
      <c r="N1341">
        <v>1.9</v>
      </c>
      <c r="O1341" t="s">
        <v>3123</v>
      </c>
      <c r="P1341">
        <f t="shared" si="40"/>
        <v>44593</v>
      </c>
      <c r="Q1341">
        <f>--(COUNTIF($A$2:A1341,A1341)=1)</f>
        <v>1</v>
      </c>
      <c r="R1341">
        <f t="shared" si="41"/>
        <v>2.06</v>
      </c>
    </row>
    <row r="1342" spans="1:18">
      <c r="A1342" t="s">
        <v>5806</v>
      </c>
      <c r="B1342" t="s">
        <v>2104</v>
      </c>
      <c r="C1342" t="s">
        <v>3098</v>
      </c>
      <c r="D1342" t="s">
        <v>3196</v>
      </c>
      <c r="E1342" t="s">
        <v>3166</v>
      </c>
      <c r="F1342" t="s">
        <v>3220</v>
      </c>
      <c r="G1342" t="s">
        <v>4889</v>
      </c>
      <c r="H1342" s="28">
        <v>45689</v>
      </c>
      <c r="I1342">
        <v>58.58</v>
      </c>
      <c r="J1342">
        <v>24</v>
      </c>
      <c r="K1342" t="s">
        <v>3123</v>
      </c>
      <c r="L1342" t="s">
        <v>3216</v>
      </c>
      <c r="M1342" t="s">
        <v>3207</v>
      </c>
      <c r="O1342" t="s">
        <v>3182</v>
      </c>
      <c r="P1342">
        <f t="shared" si="40"/>
        <v>45687</v>
      </c>
      <c r="Q1342">
        <f>--(COUNTIF($A$2:A1342,A1342)=1)</f>
        <v>1</v>
      </c>
      <c r="R1342">
        <f t="shared" si="41"/>
        <v>58.58</v>
      </c>
    </row>
    <row r="1343" spans="1:18">
      <c r="A1343" t="s">
        <v>5807</v>
      </c>
      <c r="B1343" t="s">
        <v>689</v>
      </c>
      <c r="C1343" t="s">
        <v>5808</v>
      </c>
      <c r="D1343" t="s">
        <v>3165</v>
      </c>
      <c r="E1343" t="s">
        <v>3166</v>
      </c>
      <c r="F1343" t="s">
        <v>3167</v>
      </c>
      <c r="G1343" t="s">
        <v>5809</v>
      </c>
      <c r="H1343" s="28">
        <v>44908</v>
      </c>
      <c r="I1343">
        <v>71.03</v>
      </c>
      <c r="J1343">
        <v>24</v>
      </c>
      <c r="K1343" t="s">
        <v>3123</v>
      </c>
      <c r="L1343" t="s">
        <v>3098</v>
      </c>
      <c r="M1343" t="s">
        <v>3177</v>
      </c>
      <c r="N1343">
        <v>3.1</v>
      </c>
      <c r="O1343" t="s">
        <v>3189</v>
      </c>
      <c r="P1343">
        <f t="shared" si="40"/>
        <v>44906</v>
      </c>
      <c r="Q1343">
        <f>--(COUNTIF($A$2:A1343,A1343)=1)</f>
        <v>1</v>
      </c>
      <c r="R1343">
        <f t="shared" si="41"/>
        <v>71.03</v>
      </c>
    </row>
    <row r="1344" spans="1:18">
      <c r="A1344" t="s">
        <v>5810</v>
      </c>
      <c r="B1344" t="s">
        <v>5134</v>
      </c>
      <c r="C1344" t="s">
        <v>5811</v>
      </c>
      <c r="D1344" t="s">
        <v>3251</v>
      </c>
      <c r="E1344" t="s">
        <v>3194</v>
      </c>
      <c r="F1344" t="s">
        <v>3180</v>
      </c>
      <c r="G1344" t="s">
        <v>1177</v>
      </c>
      <c r="H1344" s="28"/>
      <c r="J1344">
        <v>72</v>
      </c>
      <c r="K1344" t="s">
        <v>3098</v>
      </c>
      <c r="L1344" t="s">
        <v>3318</v>
      </c>
      <c r="M1344" t="s">
        <v>3188</v>
      </c>
      <c r="O1344" t="s">
        <v>3189</v>
      </c>
      <c r="P1344">
        <f t="shared" si="40"/>
        <v>45116</v>
      </c>
      <c r="Q1344">
        <f>--(COUNTIF($A$2:A1344,A1344)=1)</f>
        <v>1</v>
      </c>
      <c r="R1344" t="str">
        <f t="shared" si="41"/>
        <v/>
      </c>
    </row>
    <row r="1345" spans="1:18">
      <c r="A1345" t="s">
        <v>5812</v>
      </c>
      <c r="B1345" t="s">
        <v>2309</v>
      </c>
      <c r="C1345" t="s">
        <v>5813</v>
      </c>
      <c r="D1345" t="s">
        <v>3165</v>
      </c>
      <c r="E1345" t="s">
        <v>3166</v>
      </c>
      <c r="F1345" t="s">
        <v>3180</v>
      </c>
      <c r="G1345" t="s">
        <v>1038</v>
      </c>
      <c r="H1345" s="28"/>
      <c r="J1345">
        <v>24</v>
      </c>
      <c r="K1345" t="s">
        <v>3098</v>
      </c>
      <c r="L1345" t="s">
        <v>3225</v>
      </c>
      <c r="M1345" t="s">
        <v>3207</v>
      </c>
      <c r="O1345" t="s">
        <v>3189</v>
      </c>
      <c r="P1345">
        <f t="shared" si="40"/>
        <v>44762</v>
      </c>
      <c r="Q1345">
        <f>--(COUNTIF($A$2:A1345,A1345)=1)</f>
        <v>1</v>
      </c>
      <c r="R1345" t="str">
        <f t="shared" si="41"/>
        <v/>
      </c>
    </row>
    <row r="1346" spans="1:18">
      <c r="A1346" t="s">
        <v>5814</v>
      </c>
      <c r="B1346" t="s">
        <v>3584</v>
      </c>
      <c r="C1346" t="s">
        <v>3098</v>
      </c>
      <c r="D1346" t="s">
        <v>3185</v>
      </c>
      <c r="E1346" t="s">
        <v>3175</v>
      </c>
      <c r="F1346" t="s">
        <v>3167</v>
      </c>
      <c r="G1346" t="s">
        <v>3042</v>
      </c>
      <c r="H1346" s="28">
        <v>45216</v>
      </c>
      <c r="I1346">
        <v>2.9</v>
      </c>
      <c r="J1346">
        <v>8</v>
      </c>
      <c r="K1346" t="s">
        <v>3124</v>
      </c>
      <c r="L1346" t="s">
        <v>3212</v>
      </c>
      <c r="M1346" t="s">
        <v>3169</v>
      </c>
      <c r="N1346">
        <v>1.4</v>
      </c>
      <c r="O1346" t="s">
        <v>3260</v>
      </c>
      <c r="P1346">
        <f t="shared" ref="P1346:P1409" si="42">IFERROR(DATEVALUE(G1346),IFERROR(DATE(RIGHT(G1346,4),MID(G1346,4,2),LEFT(G1346,2)),""))</f>
        <v>45216</v>
      </c>
      <c r="Q1346">
        <f>--(COUNTIF($A$2:A1346,A1346)=1)</f>
        <v>1</v>
      </c>
      <c r="R1346">
        <f t="shared" ref="R1346:R1409" si="43">IF(AND(Q1346=1,I1346&lt;&gt;"",ISNUMBER(I1346),I1346&gt;=0),I1346,"")</f>
        <v>2.9</v>
      </c>
    </row>
    <row r="1347" spans="1:18">
      <c r="A1347" t="s">
        <v>5815</v>
      </c>
      <c r="B1347" t="s">
        <v>1725</v>
      </c>
      <c r="C1347" t="s">
        <v>5816</v>
      </c>
      <c r="D1347" t="s">
        <v>3240</v>
      </c>
      <c r="E1347" t="s">
        <v>3166</v>
      </c>
      <c r="F1347" t="s">
        <v>3167</v>
      </c>
      <c r="G1347" t="s">
        <v>1226</v>
      </c>
      <c r="H1347" s="28">
        <v>44641</v>
      </c>
      <c r="I1347">
        <v>10.58</v>
      </c>
      <c r="J1347">
        <v>24</v>
      </c>
      <c r="K1347" t="s">
        <v>3124</v>
      </c>
      <c r="L1347" t="s">
        <v>3244</v>
      </c>
      <c r="M1347" t="s">
        <v>3177</v>
      </c>
      <c r="N1347">
        <v>1.2</v>
      </c>
      <c r="O1347" t="s">
        <v>3123</v>
      </c>
      <c r="P1347">
        <f t="shared" si="42"/>
        <v>44641</v>
      </c>
      <c r="Q1347">
        <f>--(COUNTIF($A$2:A1347,A1347)=1)</f>
        <v>1</v>
      </c>
      <c r="R1347">
        <f t="shared" si="43"/>
        <v>10.58</v>
      </c>
    </row>
    <row r="1348" spans="1:18">
      <c r="A1348" t="s">
        <v>5817</v>
      </c>
      <c r="B1348" t="s">
        <v>4072</v>
      </c>
      <c r="C1348" t="s">
        <v>3098</v>
      </c>
      <c r="D1348" t="s">
        <v>3185</v>
      </c>
      <c r="E1348" t="s">
        <v>3194</v>
      </c>
      <c r="F1348" t="s">
        <v>3180</v>
      </c>
      <c r="G1348" t="s">
        <v>1824</v>
      </c>
      <c r="H1348" s="28"/>
      <c r="J1348">
        <v>72</v>
      </c>
      <c r="K1348" t="s">
        <v>3098</v>
      </c>
      <c r="L1348" t="s">
        <v>3192</v>
      </c>
      <c r="M1348" t="s">
        <v>3207</v>
      </c>
      <c r="O1348" t="s">
        <v>3189</v>
      </c>
      <c r="P1348">
        <f t="shared" si="42"/>
        <v>44742</v>
      </c>
      <c r="Q1348">
        <f>--(COUNTIF($A$2:A1348,A1348)=1)</f>
        <v>1</v>
      </c>
      <c r="R1348" t="str">
        <f t="shared" si="43"/>
        <v/>
      </c>
    </row>
    <row r="1349" spans="1:18">
      <c r="A1349" t="s">
        <v>5818</v>
      </c>
      <c r="B1349" t="s">
        <v>5819</v>
      </c>
      <c r="C1349" t="s">
        <v>3098</v>
      </c>
      <c r="D1349" t="s">
        <v>3165</v>
      </c>
      <c r="E1349" t="s">
        <v>3166</v>
      </c>
      <c r="F1349" t="s">
        <v>3167</v>
      </c>
      <c r="G1349" t="s">
        <v>5712</v>
      </c>
      <c r="H1349" s="28">
        <v>45678</v>
      </c>
      <c r="I1349">
        <v>43.48</v>
      </c>
      <c r="J1349">
        <v>24</v>
      </c>
      <c r="K1349" t="s">
        <v>3123</v>
      </c>
      <c r="L1349" t="s">
        <v>3187</v>
      </c>
      <c r="M1349" t="s">
        <v>3169</v>
      </c>
      <c r="O1349" t="s">
        <v>3182</v>
      </c>
      <c r="P1349">
        <f t="shared" si="42"/>
        <v>45677</v>
      </c>
      <c r="Q1349">
        <f>--(COUNTIF($A$2:A1349,A1349)=1)</f>
        <v>1</v>
      </c>
      <c r="R1349">
        <f t="shared" si="43"/>
        <v>43.48</v>
      </c>
    </row>
    <row r="1350" spans="1:18">
      <c r="A1350" t="s">
        <v>5820</v>
      </c>
      <c r="B1350" t="s">
        <v>1513</v>
      </c>
      <c r="C1350" t="s">
        <v>5821</v>
      </c>
      <c r="D1350" t="s">
        <v>3165</v>
      </c>
      <c r="E1350" t="s">
        <v>3166</v>
      </c>
      <c r="F1350" t="s">
        <v>3167</v>
      </c>
      <c r="G1350" t="s">
        <v>413</v>
      </c>
      <c r="H1350" s="28">
        <v>44947</v>
      </c>
      <c r="I1350">
        <v>36.31</v>
      </c>
      <c r="J1350">
        <v>24</v>
      </c>
      <c r="K1350" t="s">
        <v>3123</v>
      </c>
      <c r="L1350" t="s">
        <v>3229</v>
      </c>
      <c r="M1350" t="s">
        <v>3202</v>
      </c>
      <c r="N1350">
        <v>3.4</v>
      </c>
      <c r="O1350" t="s">
        <v>3260</v>
      </c>
      <c r="P1350">
        <f t="shared" si="42"/>
        <v>44946</v>
      </c>
      <c r="Q1350">
        <f>--(COUNTIF($A$2:A1350,A1350)=1)</f>
        <v>1</v>
      </c>
      <c r="R1350">
        <f t="shared" si="43"/>
        <v>36.31</v>
      </c>
    </row>
    <row r="1351" spans="1:18">
      <c r="A1351" t="s">
        <v>5822</v>
      </c>
      <c r="B1351" t="s">
        <v>4730</v>
      </c>
      <c r="C1351" t="s">
        <v>5451</v>
      </c>
      <c r="D1351" t="s">
        <v>3240</v>
      </c>
      <c r="E1351" t="s">
        <v>3175</v>
      </c>
      <c r="F1351" t="s">
        <v>3167</v>
      </c>
      <c r="G1351" t="s">
        <v>2381</v>
      </c>
      <c r="H1351" s="28">
        <v>45023</v>
      </c>
      <c r="I1351">
        <v>16.920000000000002</v>
      </c>
      <c r="J1351">
        <v>8</v>
      </c>
      <c r="K1351" t="s">
        <v>3123</v>
      </c>
      <c r="L1351" t="s">
        <v>3168</v>
      </c>
      <c r="M1351" t="s">
        <v>3188</v>
      </c>
      <c r="N1351">
        <v>4.4000000000000004</v>
      </c>
      <c r="O1351" t="s">
        <v>3260</v>
      </c>
      <c r="P1351">
        <f t="shared" si="42"/>
        <v>45023</v>
      </c>
      <c r="Q1351">
        <f>--(COUNTIF($A$2:A1351,A1351)=1)</f>
        <v>1</v>
      </c>
      <c r="R1351">
        <f t="shared" si="43"/>
        <v>16.920000000000002</v>
      </c>
    </row>
    <row r="1352" spans="1:18">
      <c r="A1352" t="s">
        <v>5823</v>
      </c>
      <c r="B1352" t="s">
        <v>1228</v>
      </c>
      <c r="C1352" t="s">
        <v>5601</v>
      </c>
      <c r="D1352" t="s">
        <v>3196</v>
      </c>
      <c r="E1352" t="s">
        <v>3194</v>
      </c>
      <c r="F1352" t="s">
        <v>3167</v>
      </c>
      <c r="G1352" t="s">
        <v>3748</v>
      </c>
      <c r="H1352" s="28">
        <v>44954</v>
      </c>
      <c r="I1352">
        <v>47.91</v>
      </c>
      <c r="J1352">
        <v>72</v>
      </c>
      <c r="K1352" t="s">
        <v>3124</v>
      </c>
      <c r="L1352" t="s">
        <v>3307</v>
      </c>
      <c r="M1352" t="s">
        <v>3188</v>
      </c>
      <c r="N1352">
        <v>1.3</v>
      </c>
      <c r="O1352" t="s">
        <v>3182</v>
      </c>
      <c r="P1352">
        <f t="shared" si="42"/>
        <v>44953</v>
      </c>
      <c r="Q1352">
        <f>--(COUNTIF($A$2:A1352,A1352)=1)</f>
        <v>1</v>
      </c>
      <c r="R1352">
        <f t="shared" si="43"/>
        <v>47.91</v>
      </c>
    </row>
    <row r="1353" spans="1:18">
      <c r="A1353" t="s">
        <v>5824</v>
      </c>
      <c r="B1353" t="s">
        <v>4320</v>
      </c>
      <c r="C1353" t="s">
        <v>3098</v>
      </c>
      <c r="D1353" t="s">
        <v>3200</v>
      </c>
      <c r="E1353" t="s">
        <v>3166</v>
      </c>
      <c r="F1353" t="s">
        <v>3167</v>
      </c>
      <c r="G1353" t="s">
        <v>5825</v>
      </c>
      <c r="H1353" s="28">
        <v>45013</v>
      </c>
      <c r="I1353">
        <v>39.96</v>
      </c>
      <c r="J1353">
        <v>24</v>
      </c>
      <c r="K1353" t="s">
        <v>3123</v>
      </c>
      <c r="L1353" t="s">
        <v>3192</v>
      </c>
      <c r="M1353" t="s">
        <v>3202</v>
      </c>
      <c r="N1353">
        <v>2.1</v>
      </c>
      <c r="O1353" t="s">
        <v>3123</v>
      </c>
      <c r="P1353">
        <f t="shared" si="42"/>
        <v>45012</v>
      </c>
      <c r="Q1353">
        <f>--(COUNTIF($A$2:A1353,A1353)=1)</f>
        <v>1</v>
      </c>
      <c r="R1353">
        <f t="shared" si="43"/>
        <v>39.96</v>
      </c>
    </row>
    <row r="1354" spans="1:18">
      <c r="A1354" t="s">
        <v>5826</v>
      </c>
      <c r="B1354" t="s">
        <v>2431</v>
      </c>
      <c r="C1354" t="s">
        <v>3098</v>
      </c>
      <c r="D1354" t="s">
        <v>3174</v>
      </c>
      <c r="E1354" t="s">
        <v>3194</v>
      </c>
      <c r="F1354" t="s">
        <v>3167</v>
      </c>
      <c r="G1354" t="s">
        <v>2539</v>
      </c>
      <c r="H1354" s="28">
        <v>44938</v>
      </c>
      <c r="I1354">
        <v>26.28</v>
      </c>
      <c r="J1354">
        <v>72</v>
      </c>
      <c r="K1354" t="s">
        <v>3124</v>
      </c>
      <c r="L1354" t="s">
        <v>3351</v>
      </c>
      <c r="M1354" t="s">
        <v>3169</v>
      </c>
      <c r="N1354">
        <v>1.6</v>
      </c>
      <c r="O1354" t="s">
        <v>3178</v>
      </c>
      <c r="P1354">
        <f t="shared" si="42"/>
        <v>44937</v>
      </c>
      <c r="Q1354">
        <f>--(COUNTIF($A$2:A1354,A1354)=1)</f>
        <v>1</v>
      </c>
      <c r="R1354">
        <f t="shared" si="43"/>
        <v>26.28</v>
      </c>
    </row>
    <row r="1355" spans="1:18">
      <c r="A1355" t="s">
        <v>5827</v>
      </c>
      <c r="B1355" t="s">
        <v>5030</v>
      </c>
      <c r="C1355" t="s">
        <v>3098</v>
      </c>
      <c r="D1355" t="s">
        <v>3240</v>
      </c>
      <c r="E1355" t="s">
        <v>3175</v>
      </c>
      <c r="F1355" t="s">
        <v>3220</v>
      </c>
      <c r="G1355" t="s">
        <v>1912</v>
      </c>
      <c r="H1355" s="28"/>
      <c r="J1355">
        <v>8</v>
      </c>
      <c r="K1355" t="s">
        <v>3098</v>
      </c>
      <c r="L1355" t="s">
        <v>3281</v>
      </c>
      <c r="M1355" t="s">
        <v>3188</v>
      </c>
      <c r="O1355" t="s">
        <v>3189</v>
      </c>
      <c r="P1355">
        <f t="shared" si="42"/>
        <v>45246</v>
      </c>
      <c r="Q1355">
        <f>--(COUNTIF($A$2:A1355,A1355)=1)</f>
        <v>1</v>
      </c>
      <c r="R1355" t="str">
        <f t="shared" si="43"/>
        <v/>
      </c>
    </row>
    <row r="1356" spans="1:18">
      <c r="A1356" t="s">
        <v>5828</v>
      </c>
      <c r="B1356" t="s">
        <v>3624</v>
      </c>
      <c r="C1356" t="s">
        <v>3098</v>
      </c>
      <c r="D1356" t="s">
        <v>3237</v>
      </c>
      <c r="E1356" t="s">
        <v>3166</v>
      </c>
      <c r="F1356" t="s">
        <v>3180</v>
      </c>
      <c r="G1356" t="s">
        <v>4901</v>
      </c>
      <c r="H1356" s="28"/>
      <c r="J1356">
        <v>24</v>
      </c>
      <c r="K1356" t="s">
        <v>3098</v>
      </c>
      <c r="L1356" t="s">
        <v>3244</v>
      </c>
      <c r="M1356" t="s">
        <v>3177</v>
      </c>
      <c r="O1356" t="s">
        <v>3182</v>
      </c>
      <c r="P1356">
        <f t="shared" si="42"/>
        <v>45139</v>
      </c>
      <c r="Q1356">
        <f>--(COUNTIF($A$2:A1356,A1356)=1)</f>
        <v>1</v>
      </c>
      <c r="R1356" t="str">
        <f t="shared" si="43"/>
        <v/>
      </c>
    </row>
    <row r="1357" spans="1:18">
      <c r="A1357" t="s">
        <v>5829</v>
      </c>
      <c r="B1357" t="s">
        <v>1570</v>
      </c>
      <c r="C1357" t="s">
        <v>3098</v>
      </c>
      <c r="D1357" t="s">
        <v>3251</v>
      </c>
      <c r="E1357" t="s">
        <v>3166</v>
      </c>
      <c r="F1357" t="s">
        <v>3220</v>
      </c>
      <c r="G1357" t="s">
        <v>5830</v>
      </c>
      <c r="H1357" s="28"/>
      <c r="J1357">
        <v>24</v>
      </c>
      <c r="K1357" t="s">
        <v>3098</v>
      </c>
      <c r="L1357" t="s">
        <v>3271</v>
      </c>
      <c r="M1357" t="s">
        <v>3202</v>
      </c>
      <c r="O1357" t="s">
        <v>3260</v>
      </c>
      <c r="P1357">
        <f t="shared" si="42"/>
        <v>44815</v>
      </c>
      <c r="Q1357">
        <f>--(COUNTIF($A$2:A1357,A1357)=1)</f>
        <v>1</v>
      </c>
      <c r="R1357" t="str">
        <f t="shared" si="43"/>
        <v/>
      </c>
    </row>
    <row r="1358" spans="1:18">
      <c r="A1358" t="s">
        <v>5831</v>
      </c>
      <c r="B1358" t="s">
        <v>1478</v>
      </c>
      <c r="C1358" t="s">
        <v>5832</v>
      </c>
      <c r="D1358" t="s">
        <v>3200</v>
      </c>
      <c r="E1358" t="s">
        <v>3194</v>
      </c>
      <c r="F1358" t="s">
        <v>3167</v>
      </c>
      <c r="G1358" t="s">
        <v>2151</v>
      </c>
      <c r="H1358" s="28">
        <v>45331</v>
      </c>
      <c r="I1358">
        <v>162.02000000000001</v>
      </c>
      <c r="J1358">
        <v>72</v>
      </c>
      <c r="K1358" t="s">
        <v>3123</v>
      </c>
      <c r="L1358" t="s">
        <v>3176</v>
      </c>
      <c r="M1358" t="s">
        <v>3207</v>
      </c>
      <c r="O1358" t="s">
        <v>3123</v>
      </c>
      <c r="P1358">
        <f t="shared" si="42"/>
        <v>45325</v>
      </c>
      <c r="Q1358">
        <f>--(COUNTIF($A$2:A1358,A1358)=1)</f>
        <v>1</v>
      </c>
      <c r="R1358">
        <f t="shared" si="43"/>
        <v>162.02000000000001</v>
      </c>
    </row>
    <row r="1359" spans="1:18">
      <c r="A1359" t="s">
        <v>5833</v>
      </c>
      <c r="B1359" t="s">
        <v>5091</v>
      </c>
      <c r="C1359" t="s">
        <v>3098</v>
      </c>
      <c r="D1359" t="s">
        <v>3227</v>
      </c>
      <c r="E1359" t="s">
        <v>3166</v>
      </c>
      <c r="F1359" t="s">
        <v>3180</v>
      </c>
      <c r="G1359" t="s">
        <v>471</v>
      </c>
      <c r="H1359" s="28"/>
      <c r="J1359">
        <v>24</v>
      </c>
      <c r="K1359" t="s">
        <v>3098</v>
      </c>
      <c r="L1359" t="s">
        <v>3221</v>
      </c>
      <c r="M1359" t="s">
        <v>3202</v>
      </c>
      <c r="O1359" t="s">
        <v>3260</v>
      </c>
      <c r="P1359">
        <f t="shared" si="42"/>
        <v>44712</v>
      </c>
      <c r="Q1359">
        <f>--(COUNTIF($A$2:A1359,A1359)=1)</f>
        <v>1</v>
      </c>
      <c r="R1359" t="str">
        <f t="shared" si="43"/>
        <v/>
      </c>
    </row>
    <row r="1360" spans="1:18">
      <c r="A1360" t="s">
        <v>5834</v>
      </c>
      <c r="B1360" t="s">
        <v>2383</v>
      </c>
      <c r="C1360" t="s">
        <v>5835</v>
      </c>
      <c r="D1360" t="s">
        <v>3200</v>
      </c>
      <c r="E1360" t="s">
        <v>3194</v>
      </c>
      <c r="F1360" t="s">
        <v>3167</v>
      </c>
      <c r="G1360" t="s">
        <v>5836</v>
      </c>
      <c r="H1360" s="28">
        <v>44964</v>
      </c>
      <c r="I1360">
        <v>137.59</v>
      </c>
      <c r="J1360">
        <v>72</v>
      </c>
      <c r="K1360" t="s">
        <v>3123</v>
      </c>
      <c r="L1360" t="s">
        <v>3248</v>
      </c>
      <c r="M1360" t="s">
        <v>3169</v>
      </c>
      <c r="N1360">
        <v>4.5999999999999996</v>
      </c>
      <c r="O1360" t="s">
        <v>3170</v>
      </c>
      <c r="P1360">
        <f t="shared" si="42"/>
        <v>44959</v>
      </c>
      <c r="Q1360">
        <f>--(COUNTIF($A$2:A1360,A1360)=1)</f>
        <v>1</v>
      </c>
      <c r="R1360">
        <f t="shared" si="43"/>
        <v>137.59</v>
      </c>
    </row>
    <row r="1361" spans="1:18">
      <c r="A1361" t="s">
        <v>5837</v>
      </c>
      <c r="B1361" t="s">
        <v>5033</v>
      </c>
      <c r="C1361" t="s">
        <v>3098</v>
      </c>
      <c r="D1361" t="s">
        <v>3174</v>
      </c>
      <c r="E1361" t="s">
        <v>3166</v>
      </c>
      <c r="F1361" t="s">
        <v>3167</v>
      </c>
      <c r="G1361" t="s">
        <v>106</v>
      </c>
      <c r="H1361" s="28">
        <v>44722</v>
      </c>
      <c r="I1361">
        <v>36.65</v>
      </c>
      <c r="J1361">
        <v>24</v>
      </c>
      <c r="K1361" t="s">
        <v>3123</v>
      </c>
      <c r="L1361" t="s">
        <v>3271</v>
      </c>
      <c r="M1361" t="s">
        <v>3188</v>
      </c>
      <c r="N1361">
        <v>3.5</v>
      </c>
      <c r="O1361" t="s">
        <v>3178</v>
      </c>
      <c r="P1361">
        <f t="shared" si="42"/>
        <v>44721</v>
      </c>
      <c r="Q1361">
        <f>--(COUNTIF($A$2:A1361,A1361)=1)</f>
        <v>1</v>
      </c>
      <c r="R1361">
        <f t="shared" si="43"/>
        <v>36.65</v>
      </c>
    </row>
    <row r="1362" spans="1:18">
      <c r="A1362" t="s">
        <v>5838</v>
      </c>
      <c r="B1362" t="s">
        <v>4592</v>
      </c>
      <c r="C1362" t="s">
        <v>5839</v>
      </c>
      <c r="D1362" t="s">
        <v>3165</v>
      </c>
      <c r="E1362" t="s">
        <v>3280</v>
      </c>
      <c r="F1362" t="s">
        <v>3167</v>
      </c>
      <c r="G1362" t="s">
        <v>718</v>
      </c>
      <c r="H1362" s="28">
        <v>45449</v>
      </c>
      <c r="I1362">
        <v>10.48</v>
      </c>
      <c r="J1362">
        <v>4</v>
      </c>
      <c r="K1362" t="s">
        <v>3123</v>
      </c>
      <c r="L1362" t="s">
        <v>3098</v>
      </c>
      <c r="M1362" t="s">
        <v>3188</v>
      </c>
      <c r="N1362">
        <v>3.4</v>
      </c>
      <c r="O1362" t="s">
        <v>3189</v>
      </c>
      <c r="P1362">
        <f t="shared" si="42"/>
        <v>45449</v>
      </c>
      <c r="Q1362">
        <f>--(COUNTIF($A$2:A1362,A1362)=1)</f>
        <v>1</v>
      </c>
      <c r="R1362">
        <f t="shared" si="43"/>
        <v>10.48</v>
      </c>
    </row>
    <row r="1363" spans="1:18">
      <c r="A1363" t="s">
        <v>5840</v>
      </c>
      <c r="B1363" t="s">
        <v>2969</v>
      </c>
      <c r="C1363" t="s">
        <v>5841</v>
      </c>
      <c r="D1363" t="s">
        <v>3240</v>
      </c>
      <c r="E1363" t="s">
        <v>3166</v>
      </c>
      <c r="F1363" t="s">
        <v>3167</v>
      </c>
      <c r="G1363" t="s">
        <v>5842</v>
      </c>
      <c r="H1363" s="28">
        <v>45701</v>
      </c>
      <c r="I1363">
        <v>22.96</v>
      </c>
      <c r="J1363">
        <v>24</v>
      </c>
      <c r="K1363" t="s">
        <v>3124</v>
      </c>
      <c r="L1363" t="s">
        <v>3351</v>
      </c>
      <c r="M1363" t="s">
        <v>3202</v>
      </c>
      <c r="N1363">
        <v>4.7</v>
      </c>
      <c r="O1363" t="s">
        <v>3170</v>
      </c>
      <c r="P1363">
        <f t="shared" si="42"/>
        <v>45701</v>
      </c>
      <c r="Q1363">
        <f>--(COUNTIF($A$2:A1363,A1363)=1)</f>
        <v>1</v>
      </c>
      <c r="R1363">
        <f t="shared" si="43"/>
        <v>22.96</v>
      </c>
    </row>
    <row r="1364" spans="1:18">
      <c r="A1364" t="s">
        <v>5843</v>
      </c>
      <c r="B1364" t="s">
        <v>1317</v>
      </c>
      <c r="C1364" t="s">
        <v>5844</v>
      </c>
      <c r="D1364" t="s">
        <v>3165</v>
      </c>
      <c r="E1364" t="s">
        <v>3194</v>
      </c>
      <c r="F1364" t="s">
        <v>3167</v>
      </c>
      <c r="G1364" t="s">
        <v>5845</v>
      </c>
      <c r="H1364" s="28">
        <v>45541</v>
      </c>
      <c r="I1364">
        <v>126.42</v>
      </c>
      <c r="J1364">
        <v>72</v>
      </c>
      <c r="K1364" t="s">
        <v>3123</v>
      </c>
      <c r="L1364" t="s">
        <v>3398</v>
      </c>
      <c r="M1364" t="s">
        <v>3188</v>
      </c>
      <c r="O1364" t="s">
        <v>3182</v>
      </c>
      <c r="P1364">
        <f t="shared" si="42"/>
        <v>45536</v>
      </c>
      <c r="Q1364">
        <f>--(COUNTIF($A$2:A1364,A1364)=1)</f>
        <v>1</v>
      </c>
      <c r="R1364">
        <f t="shared" si="43"/>
        <v>126.42</v>
      </c>
    </row>
    <row r="1365" spans="1:18">
      <c r="A1365" t="s">
        <v>5846</v>
      </c>
      <c r="B1365" t="s">
        <v>1060</v>
      </c>
      <c r="C1365" t="s">
        <v>5847</v>
      </c>
      <c r="D1365" t="s">
        <v>3200</v>
      </c>
      <c r="E1365" t="s">
        <v>3280</v>
      </c>
      <c r="F1365" t="s">
        <v>3167</v>
      </c>
      <c r="G1365" t="s">
        <v>1080</v>
      </c>
      <c r="H1365" s="28">
        <v>45172</v>
      </c>
      <c r="I1365">
        <v>6.82</v>
      </c>
      <c r="J1365">
        <v>4</v>
      </c>
      <c r="K1365" t="s">
        <v>3123</v>
      </c>
      <c r="L1365" t="s">
        <v>3307</v>
      </c>
      <c r="M1365" t="s">
        <v>3169</v>
      </c>
      <c r="N1365">
        <v>2.7</v>
      </c>
      <c r="O1365" t="s">
        <v>3189</v>
      </c>
      <c r="P1365">
        <f t="shared" si="42"/>
        <v>45172</v>
      </c>
      <c r="Q1365">
        <f>--(COUNTIF($A$2:A1365,A1365)=1)</f>
        <v>1</v>
      </c>
      <c r="R1365">
        <f t="shared" si="43"/>
        <v>6.82</v>
      </c>
    </row>
    <row r="1366" spans="1:18">
      <c r="A1366" t="s">
        <v>5848</v>
      </c>
      <c r="B1366" t="s">
        <v>5849</v>
      </c>
      <c r="C1366" t="s">
        <v>3098</v>
      </c>
      <c r="D1366" t="s">
        <v>3227</v>
      </c>
      <c r="E1366" t="s">
        <v>3194</v>
      </c>
      <c r="F1366" t="s">
        <v>3167</v>
      </c>
      <c r="G1366" t="s">
        <v>2562</v>
      </c>
      <c r="H1366" s="28">
        <v>45684</v>
      </c>
      <c r="I1366">
        <v>121.47</v>
      </c>
      <c r="J1366">
        <v>72</v>
      </c>
      <c r="K1366" t="s">
        <v>3123</v>
      </c>
      <c r="L1366" t="s">
        <v>3206</v>
      </c>
      <c r="M1366" t="s">
        <v>3207</v>
      </c>
      <c r="O1366" t="s">
        <v>3170</v>
      </c>
      <c r="P1366">
        <f t="shared" si="42"/>
        <v>45679</v>
      </c>
      <c r="Q1366">
        <f>--(COUNTIF($A$2:A1366,A1366)=1)</f>
        <v>1</v>
      </c>
      <c r="R1366">
        <f t="shared" si="43"/>
        <v>121.47</v>
      </c>
    </row>
    <row r="1367" spans="1:18">
      <c r="A1367" t="s">
        <v>5850</v>
      </c>
      <c r="B1367" t="s">
        <v>3584</v>
      </c>
      <c r="C1367" t="s">
        <v>3098</v>
      </c>
      <c r="D1367" t="s">
        <v>3196</v>
      </c>
      <c r="E1367" t="s">
        <v>3166</v>
      </c>
      <c r="F1367" t="s">
        <v>3167</v>
      </c>
      <c r="G1367" t="s">
        <v>5793</v>
      </c>
      <c r="H1367" s="28"/>
      <c r="J1367">
        <v>24</v>
      </c>
      <c r="K1367" t="s">
        <v>3098</v>
      </c>
      <c r="L1367" t="s">
        <v>3229</v>
      </c>
      <c r="M1367" t="s">
        <v>3202</v>
      </c>
      <c r="O1367" t="s">
        <v>3182</v>
      </c>
      <c r="P1367">
        <f t="shared" si="42"/>
        <v>45143</v>
      </c>
      <c r="Q1367">
        <f>--(COUNTIF($A$2:A1367,A1367)=1)</f>
        <v>1</v>
      </c>
      <c r="R1367" t="str">
        <f t="shared" si="43"/>
        <v/>
      </c>
    </row>
    <row r="1368" spans="1:18">
      <c r="A1368" t="s">
        <v>5851</v>
      </c>
      <c r="B1368" t="s">
        <v>4350</v>
      </c>
      <c r="C1368" t="s">
        <v>3098</v>
      </c>
      <c r="D1368" t="s">
        <v>3196</v>
      </c>
      <c r="E1368" t="s">
        <v>3166</v>
      </c>
      <c r="F1368" t="s">
        <v>3167</v>
      </c>
      <c r="G1368" t="s">
        <v>2514</v>
      </c>
      <c r="H1368" s="28">
        <v>45398</v>
      </c>
      <c r="I1368">
        <v>66.069999999999993</v>
      </c>
      <c r="J1368">
        <v>24</v>
      </c>
      <c r="K1368" t="s">
        <v>3123</v>
      </c>
      <c r="L1368" t="s">
        <v>3209</v>
      </c>
      <c r="M1368" t="s">
        <v>3188</v>
      </c>
      <c r="O1368" t="s">
        <v>3189</v>
      </c>
      <c r="P1368">
        <f t="shared" si="42"/>
        <v>45396</v>
      </c>
      <c r="Q1368">
        <f>--(COUNTIF($A$2:A1368,A1368)=1)</f>
        <v>1</v>
      </c>
      <c r="R1368">
        <f t="shared" si="43"/>
        <v>66.069999999999993</v>
      </c>
    </row>
    <row r="1369" spans="1:18">
      <c r="A1369" t="s">
        <v>5852</v>
      </c>
      <c r="B1369" t="s">
        <v>3541</v>
      </c>
      <c r="C1369" t="s">
        <v>3098</v>
      </c>
      <c r="D1369" t="s">
        <v>3200</v>
      </c>
      <c r="E1369" t="s">
        <v>3175</v>
      </c>
      <c r="F1369" t="s">
        <v>3167</v>
      </c>
      <c r="G1369" t="s">
        <v>2078</v>
      </c>
      <c r="H1369" s="28">
        <v>45530</v>
      </c>
      <c r="I1369">
        <v>16.8</v>
      </c>
      <c r="J1369">
        <v>8</v>
      </c>
      <c r="K1369" t="s">
        <v>3123</v>
      </c>
      <c r="L1369" t="s">
        <v>3098</v>
      </c>
      <c r="M1369" t="s">
        <v>3169</v>
      </c>
      <c r="N1369">
        <v>1.3</v>
      </c>
      <c r="O1369" t="s">
        <v>3170</v>
      </c>
      <c r="P1369">
        <f t="shared" si="42"/>
        <v>45530</v>
      </c>
      <c r="Q1369">
        <f>--(COUNTIF($A$2:A1369,A1369)=1)</f>
        <v>1</v>
      </c>
      <c r="R1369">
        <f t="shared" si="43"/>
        <v>16.8</v>
      </c>
    </row>
    <row r="1370" spans="1:18">
      <c r="A1370" t="s">
        <v>5853</v>
      </c>
      <c r="B1370" t="s">
        <v>5854</v>
      </c>
      <c r="C1370" t="s">
        <v>5855</v>
      </c>
      <c r="D1370" t="s">
        <v>3251</v>
      </c>
      <c r="E1370" t="s">
        <v>3175</v>
      </c>
      <c r="F1370" t="s">
        <v>3180</v>
      </c>
      <c r="G1370" t="s">
        <v>5081</v>
      </c>
      <c r="H1370" s="28"/>
      <c r="J1370">
        <v>8</v>
      </c>
      <c r="K1370" t="s">
        <v>3098</v>
      </c>
      <c r="L1370" t="s">
        <v>3225</v>
      </c>
      <c r="M1370" t="s">
        <v>3202</v>
      </c>
      <c r="O1370" t="s">
        <v>3189</v>
      </c>
      <c r="P1370">
        <f t="shared" si="42"/>
        <v>45520</v>
      </c>
      <c r="Q1370">
        <f>--(COUNTIF($A$2:A1370,A1370)=1)</f>
        <v>1</v>
      </c>
      <c r="R1370" t="str">
        <f t="shared" si="43"/>
        <v/>
      </c>
    </row>
    <row r="1371" spans="1:18">
      <c r="A1371" t="s">
        <v>5856</v>
      </c>
      <c r="B1371" t="s">
        <v>3567</v>
      </c>
      <c r="C1371" t="s">
        <v>5857</v>
      </c>
      <c r="D1371" t="s">
        <v>3196</v>
      </c>
      <c r="E1371" t="s">
        <v>3175</v>
      </c>
      <c r="F1371" t="s">
        <v>3167</v>
      </c>
      <c r="G1371" t="s">
        <v>1199</v>
      </c>
      <c r="H1371" s="28">
        <v>45115</v>
      </c>
      <c r="I1371">
        <v>7.96</v>
      </c>
      <c r="J1371">
        <v>8</v>
      </c>
      <c r="K1371" t="s">
        <v>3124</v>
      </c>
      <c r="L1371" t="s">
        <v>3248</v>
      </c>
      <c r="M1371" t="s">
        <v>3169</v>
      </c>
      <c r="O1371" t="s">
        <v>3182</v>
      </c>
      <c r="P1371">
        <f t="shared" si="42"/>
        <v>45115</v>
      </c>
      <c r="Q1371">
        <f>--(COUNTIF($A$2:A1371,A1371)=1)</f>
        <v>1</v>
      </c>
      <c r="R1371">
        <f t="shared" si="43"/>
        <v>7.96</v>
      </c>
    </row>
    <row r="1372" spans="1:18">
      <c r="A1372" t="s">
        <v>5858</v>
      </c>
      <c r="B1372" t="s">
        <v>4720</v>
      </c>
      <c r="C1372" t="s">
        <v>3098</v>
      </c>
      <c r="D1372" t="s">
        <v>3251</v>
      </c>
      <c r="E1372" t="s">
        <v>3194</v>
      </c>
      <c r="F1372" t="s">
        <v>3167</v>
      </c>
      <c r="G1372" t="s">
        <v>921</v>
      </c>
      <c r="H1372" s="28">
        <v>45060</v>
      </c>
      <c r="I1372">
        <v>94.01</v>
      </c>
      <c r="J1372">
        <v>72</v>
      </c>
      <c r="K1372" t="s">
        <v>3123</v>
      </c>
      <c r="L1372" t="s">
        <v>3206</v>
      </c>
      <c r="M1372" t="s">
        <v>3188</v>
      </c>
      <c r="O1372" t="s">
        <v>3189</v>
      </c>
      <c r="P1372">
        <f t="shared" si="42"/>
        <v>45057</v>
      </c>
      <c r="Q1372">
        <f>--(COUNTIF($A$2:A1372,A1372)=1)</f>
        <v>1</v>
      </c>
      <c r="R1372">
        <f t="shared" si="43"/>
        <v>94.01</v>
      </c>
    </row>
    <row r="1373" spans="1:18">
      <c r="A1373" t="s">
        <v>5859</v>
      </c>
      <c r="B1373" t="s">
        <v>5638</v>
      </c>
      <c r="C1373" t="s">
        <v>3098</v>
      </c>
      <c r="D1373" t="s">
        <v>3237</v>
      </c>
      <c r="E1373" t="s">
        <v>3280</v>
      </c>
      <c r="F1373" t="s">
        <v>3180</v>
      </c>
      <c r="G1373" t="s">
        <v>585</v>
      </c>
      <c r="H1373" s="28"/>
      <c r="J1373">
        <v>4</v>
      </c>
      <c r="K1373" t="s">
        <v>3098</v>
      </c>
      <c r="L1373" t="s">
        <v>3176</v>
      </c>
      <c r="M1373" t="s">
        <v>3177</v>
      </c>
      <c r="O1373" t="s">
        <v>3178</v>
      </c>
      <c r="P1373">
        <f t="shared" si="42"/>
        <v>45016</v>
      </c>
      <c r="Q1373">
        <f>--(COUNTIF($A$2:A1373,A1373)=1)</f>
        <v>1</v>
      </c>
      <c r="R1373" t="str">
        <f t="shared" si="43"/>
        <v/>
      </c>
    </row>
    <row r="1374" spans="1:18">
      <c r="A1374" t="s">
        <v>5860</v>
      </c>
      <c r="B1374" t="s">
        <v>5861</v>
      </c>
      <c r="C1374" t="s">
        <v>5862</v>
      </c>
      <c r="D1374" t="s">
        <v>3200</v>
      </c>
      <c r="E1374" t="s">
        <v>3166</v>
      </c>
      <c r="F1374" t="s">
        <v>3167</v>
      </c>
      <c r="G1374" t="s">
        <v>4665</v>
      </c>
      <c r="H1374" s="28">
        <v>45654</v>
      </c>
      <c r="I1374">
        <v>43.08</v>
      </c>
      <c r="J1374">
        <v>24</v>
      </c>
      <c r="K1374" t="s">
        <v>3123</v>
      </c>
      <c r="L1374" t="s">
        <v>3248</v>
      </c>
      <c r="M1374" t="s">
        <v>3169</v>
      </c>
      <c r="N1374">
        <v>4.4000000000000004</v>
      </c>
      <c r="O1374" t="s">
        <v>3182</v>
      </c>
      <c r="P1374">
        <f t="shared" si="42"/>
        <v>45653</v>
      </c>
      <c r="Q1374">
        <f>--(COUNTIF($A$2:A1374,A1374)=1)</f>
        <v>1</v>
      </c>
      <c r="R1374">
        <f t="shared" si="43"/>
        <v>43.08</v>
      </c>
    </row>
    <row r="1375" spans="1:18">
      <c r="A1375" t="s">
        <v>5863</v>
      </c>
      <c r="B1375" t="s">
        <v>1253</v>
      </c>
      <c r="C1375" t="s">
        <v>3098</v>
      </c>
      <c r="D1375" t="s">
        <v>3185</v>
      </c>
      <c r="E1375" t="s">
        <v>3280</v>
      </c>
      <c r="F1375" t="s">
        <v>3167</v>
      </c>
      <c r="G1375" t="s">
        <v>115</v>
      </c>
      <c r="H1375" s="28">
        <v>45249</v>
      </c>
      <c r="I1375">
        <v>2.0499999999999998</v>
      </c>
      <c r="J1375">
        <v>4</v>
      </c>
      <c r="K1375" t="s">
        <v>3124</v>
      </c>
      <c r="L1375" t="s">
        <v>3271</v>
      </c>
      <c r="M1375" t="s">
        <v>3177</v>
      </c>
      <c r="N1375">
        <v>2.5</v>
      </c>
      <c r="O1375" t="s">
        <v>3213</v>
      </c>
      <c r="P1375">
        <f t="shared" si="42"/>
        <v>45249</v>
      </c>
      <c r="Q1375">
        <f>--(COUNTIF($A$2:A1375,A1375)=1)</f>
        <v>1</v>
      </c>
      <c r="R1375">
        <f t="shared" si="43"/>
        <v>2.0499999999999998</v>
      </c>
    </row>
    <row r="1376" spans="1:18">
      <c r="A1376" t="s">
        <v>5864</v>
      </c>
      <c r="B1376" t="s">
        <v>5865</v>
      </c>
      <c r="C1376" t="s">
        <v>4642</v>
      </c>
      <c r="D1376" t="s">
        <v>3185</v>
      </c>
      <c r="E1376" t="s">
        <v>3194</v>
      </c>
      <c r="F1376" t="s">
        <v>3220</v>
      </c>
      <c r="G1376" t="s">
        <v>5866</v>
      </c>
      <c r="H1376" s="28">
        <v>45648</v>
      </c>
      <c r="I1376">
        <v>15.83</v>
      </c>
      <c r="J1376">
        <v>72</v>
      </c>
      <c r="K1376" t="s">
        <v>3124</v>
      </c>
      <c r="L1376" t="s">
        <v>3192</v>
      </c>
      <c r="M1376" t="s">
        <v>3202</v>
      </c>
      <c r="N1376">
        <v>1.1000000000000001</v>
      </c>
      <c r="O1376" t="s">
        <v>3182</v>
      </c>
      <c r="P1376">
        <f t="shared" si="42"/>
        <v>45648</v>
      </c>
      <c r="Q1376">
        <f>--(COUNTIF($A$2:A1376,A1376)=1)</f>
        <v>1</v>
      </c>
      <c r="R1376">
        <f t="shared" si="43"/>
        <v>15.83</v>
      </c>
    </row>
    <row r="1377" spans="1:18">
      <c r="A1377" t="s">
        <v>5867</v>
      </c>
      <c r="B1377" t="s">
        <v>2480</v>
      </c>
      <c r="C1377" t="s">
        <v>5868</v>
      </c>
      <c r="D1377" t="s">
        <v>3196</v>
      </c>
      <c r="E1377" t="s">
        <v>3194</v>
      </c>
      <c r="F1377" t="s">
        <v>3220</v>
      </c>
      <c r="G1377" t="s">
        <v>2364</v>
      </c>
      <c r="H1377" s="28">
        <v>44597</v>
      </c>
      <c r="I1377">
        <v>194.92</v>
      </c>
      <c r="J1377">
        <v>72</v>
      </c>
      <c r="K1377" t="s">
        <v>3123</v>
      </c>
      <c r="L1377" t="s">
        <v>3098</v>
      </c>
      <c r="M1377" t="s">
        <v>3169</v>
      </c>
      <c r="N1377">
        <v>1</v>
      </c>
      <c r="O1377" t="s">
        <v>3124</v>
      </c>
      <c r="P1377">
        <f t="shared" si="42"/>
        <v>44589</v>
      </c>
      <c r="Q1377">
        <f>--(COUNTIF($A$2:A1377,A1377)=1)</f>
        <v>1</v>
      </c>
      <c r="R1377">
        <f t="shared" si="43"/>
        <v>194.92</v>
      </c>
    </row>
    <row r="1378" spans="1:18">
      <c r="A1378" t="s">
        <v>5869</v>
      </c>
      <c r="B1378" t="s">
        <v>5870</v>
      </c>
      <c r="C1378" t="s">
        <v>3098</v>
      </c>
      <c r="D1378" t="s">
        <v>3185</v>
      </c>
      <c r="E1378" t="s">
        <v>3166</v>
      </c>
      <c r="F1378" t="s">
        <v>3167</v>
      </c>
      <c r="G1378" t="s">
        <v>92</v>
      </c>
      <c r="H1378" s="28">
        <v>45358</v>
      </c>
      <c r="I1378">
        <v>50.68</v>
      </c>
      <c r="J1378">
        <v>24</v>
      </c>
      <c r="K1378" t="s">
        <v>3123</v>
      </c>
      <c r="L1378" t="s">
        <v>3198</v>
      </c>
      <c r="M1378" t="s">
        <v>3177</v>
      </c>
      <c r="O1378" t="s">
        <v>3213</v>
      </c>
      <c r="P1378">
        <f t="shared" si="42"/>
        <v>45356</v>
      </c>
      <c r="Q1378">
        <f>--(COUNTIF($A$2:A1378,A1378)=1)</f>
        <v>1</v>
      </c>
      <c r="R1378">
        <f t="shared" si="43"/>
        <v>50.68</v>
      </c>
    </row>
    <row r="1379" spans="1:18">
      <c r="A1379" t="s">
        <v>5871</v>
      </c>
      <c r="B1379" t="s">
        <v>117</v>
      </c>
      <c r="C1379" t="s">
        <v>5872</v>
      </c>
      <c r="D1379" t="s">
        <v>3196</v>
      </c>
      <c r="E1379" t="s">
        <v>3194</v>
      </c>
      <c r="F1379" t="s">
        <v>3180</v>
      </c>
      <c r="G1379" t="s">
        <v>798</v>
      </c>
      <c r="H1379" s="28"/>
      <c r="J1379">
        <v>72</v>
      </c>
      <c r="K1379" t="s">
        <v>3098</v>
      </c>
      <c r="L1379" t="s">
        <v>3098</v>
      </c>
      <c r="M1379" t="s">
        <v>3169</v>
      </c>
      <c r="O1379" t="s">
        <v>3189</v>
      </c>
      <c r="P1379">
        <f t="shared" si="42"/>
        <v>44698</v>
      </c>
      <c r="Q1379">
        <f>--(COUNTIF($A$2:A1379,A1379)=1)</f>
        <v>1</v>
      </c>
      <c r="R1379" t="str">
        <f t="shared" si="43"/>
        <v/>
      </c>
    </row>
    <row r="1380" spans="1:18">
      <c r="A1380" t="s">
        <v>5873</v>
      </c>
      <c r="B1380" t="s">
        <v>352</v>
      </c>
      <c r="C1380" t="s">
        <v>5874</v>
      </c>
      <c r="D1380" t="s">
        <v>3185</v>
      </c>
      <c r="E1380" t="s">
        <v>3194</v>
      </c>
      <c r="F1380" t="s">
        <v>3180</v>
      </c>
      <c r="G1380" t="s">
        <v>2600</v>
      </c>
      <c r="H1380" s="28"/>
      <c r="J1380">
        <v>72</v>
      </c>
      <c r="K1380" t="s">
        <v>3098</v>
      </c>
      <c r="L1380" t="s">
        <v>3244</v>
      </c>
      <c r="M1380" t="s">
        <v>3207</v>
      </c>
      <c r="O1380" t="s">
        <v>3213</v>
      </c>
      <c r="P1380">
        <f t="shared" si="42"/>
        <v>45135</v>
      </c>
      <c r="Q1380">
        <f>--(COUNTIF($A$2:A1380,A1380)=1)</f>
        <v>1</v>
      </c>
      <c r="R1380" t="str">
        <f t="shared" si="43"/>
        <v/>
      </c>
    </row>
    <row r="1381" spans="1:18">
      <c r="A1381" t="s">
        <v>5875</v>
      </c>
      <c r="B1381" t="s">
        <v>3564</v>
      </c>
      <c r="C1381" t="s">
        <v>3098</v>
      </c>
      <c r="D1381" t="s">
        <v>3185</v>
      </c>
      <c r="E1381" t="s">
        <v>3175</v>
      </c>
      <c r="F1381" t="s">
        <v>3167</v>
      </c>
      <c r="G1381" t="s">
        <v>5705</v>
      </c>
      <c r="H1381" s="28">
        <v>45339</v>
      </c>
      <c r="I1381">
        <v>20.57</v>
      </c>
      <c r="J1381">
        <v>8</v>
      </c>
      <c r="K1381" t="s">
        <v>3123</v>
      </c>
      <c r="L1381" t="s">
        <v>3229</v>
      </c>
      <c r="M1381" t="s">
        <v>3202</v>
      </c>
      <c r="N1381">
        <v>4.8</v>
      </c>
      <c r="O1381" t="s">
        <v>3124</v>
      </c>
      <c r="P1381">
        <f t="shared" si="42"/>
        <v>45339</v>
      </c>
      <c r="Q1381">
        <f>--(COUNTIF($A$2:A1381,A1381)=1)</f>
        <v>1</v>
      </c>
      <c r="R1381">
        <f t="shared" si="43"/>
        <v>20.57</v>
      </c>
    </row>
    <row r="1382" spans="1:18">
      <c r="A1382" t="s">
        <v>5876</v>
      </c>
      <c r="B1382" t="s">
        <v>783</v>
      </c>
      <c r="C1382" t="s">
        <v>3098</v>
      </c>
      <c r="D1382" t="s">
        <v>3251</v>
      </c>
      <c r="E1382" t="s">
        <v>3194</v>
      </c>
      <c r="F1382" t="s">
        <v>3167</v>
      </c>
      <c r="G1382" t="s">
        <v>3869</v>
      </c>
      <c r="H1382" s="28">
        <v>45692</v>
      </c>
      <c r="I1382">
        <v>244.44</v>
      </c>
      <c r="J1382">
        <v>72</v>
      </c>
      <c r="K1382" t="s">
        <v>3123</v>
      </c>
      <c r="L1382" t="s">
        <v>3281</v>
      </c>
      <c r="M1382" t="s">
        <v>3202</v>
      </c>
      <c r="O1382" t="s">
        <v>3123</v>
      </c>
      <c r="P1382">
        <f t="shared" si="42"/>
        <v>45682</v>
      </c>
      <c r="Q1382">
        <f>--(COUNTIF($A$2:A1382,A1382)=1)</f>
        <v>1</v>
      </c>
      <c r="R1382">
        <f t="shared" si="43"/>
        <v>244.44</v>
      </c>
    </row>
    <row r="1383" spans="1:18">
      <c r="A1383" t="s">
        <v>5877</v>
      </c>
      <c r="B1383" t="s">
        <v>3641</v>
      </c>
      <c r="C1383" t="s">
        <v>3098</v>
      </c>
      <c r="D1383" t="s">
        <v>3174</v>
      </c>
      <c r="E1383" t="s">
        <v>3194</v>
      </c>
      <c r="F1383" t="s">
        <v>3167</v>
      </c>
      <c r="G1383" t="s">
        <v>773</v>
      </c>
      <c r="H1383" s="28">
        <v>45189</v>
      </c>
      <c r="I1383">
        <v>97.5</v>
      </c>
      <c r="J1383">
        <v>72</v>
      </c>
      <c r="K1383" t="s">
        <v>3123</v>
      </c>
      <c r="L1383" t="s">
        <v>3168</v>
      </c>
      <c r="M1383" t="s">
        <v>3188</v>
      </c>
      <c r="O1383" t="s">
        <v>3182</v>
      </c>
      <c r="P1383">
        <f t="shared" si="42"/>
        <v>45185</v>
      </c>
      <c r="Q1383">
        <f>--(COUNTIF($A$2:A1383,A1383)=1)</f>
        <v>1</v>
      </c>
      <c r="R1383">
        <f t="shared" si="43"/>
        <v>97.5</v>
      </c>
    </row>
    <row r="1384" spans="1:18">
      <c r="A1384" t="s">
        <v>5878</v>
      </c>
      <c r="B1384" t="s">
        <v>1179</v>
      </c>
      <c r="C1384" t="s">
        <v>5879</v>
      </c>
      <c r="D1384" t="s">
        <v>3185</v>
      </c>
      <c r="E1384" t="s">
        <v>3175</v>
      </c>
      <c r="F1384" t="s">
        <v>3167</v>
      </c>
      <c r="G1384" t="s">
        <v>1195</v>
      </c>
      <c r="H1384" s="28">
        <v>45398</v>
      </c>
      <c r="I1384">
        <v>15.09</v>
      </c>
      <c r="J1384">
        <v>8</v>
      </c>
      <c r="K1384" t="s">
        <v>3123</v>
      </c>
      <c r="L1384" t="s">
        <v>3218</v>
      </c>
      <c r="M1384" t="s">
        <v>3169</v>
      </c>
      <c r="O1384" t="s">
        <v>3178</v>
      </c>
      <c r="P1384">
        <f t="shared" si="42"/>
        <v>45398</v>
      </c>
      <c r="Q1384">
        <f>--(COUNTIF($A$2:A1384,A1384)=1)</f>
        <v>1</v>
      </c>
      <c r="R1384">
        <f t="shared" si="43"/>
        <v>15.09</v>
      </c>
    </row>
    <row r="1385" spans="1:18">
      <c r="A1385" t="s">
        <v>5880</v>
      </c>
      <c r="B1385" t="s">
        <v>2694</v>
      </c>
      <c r="C1385" t="s">
        <v>3098</v>
      </c>
      <c r="D1385" t="s">
        <v>3185</v>
      </c>
      <c r="E1385" t="s">
        <v>3175</v>
      </c>
      <c r="F1385" t="s">
        <v>3228</v>
      </c>
      <c r="G1385" t="s">
        <v>81</v>
      </c>
      <c r="H1385" s="28"/>
      <c r="J1385">
        <v>8</v>
      </c>
      <c r="K1385" t="s">
        <v>3098</v>
      </c>
      <c r="L1385" t="s">
        <v>3437</v>
      </c>
      <c r="M1385" t="s">
        <v>3202</v>
      </c>
      <c r="O1385" t="s">
        <v>3213</v>
      </c>
      <c r="P1385">
        <f t="shared" si="42"/>
        <v>45313</v>
      </c>
      <c r="Q1385">
        <f>--(COUNTIF($A$2:A1385,A1385)=1)</f>
        <v>1</v>
      </c>
      <c r="R1385" t="str">
        <f t="shared" si="43"/>
        <v/>
      </c>
    </row>
    <row r="1386" spans="1:18">
      <c r="A1386" t="s">
        <v>5881</v>
      </c>
      <c r="B1386" t="s">
        <v>3561</v>
      </c>
      <c r="C1386" t="s">
        <v>3098</v>
      </c>
      <c r="D1386" t="s">
        <v>3251</v>
      </c>
      <c r="E1386" t="s">
        <v>3166</v>
      </c>
      <c r="F1386" t="s">
        <v>3167</v>
      </c>
      <c r="G1386" t="s">
        <v>120</v>
      </c>
      <c r="H1386" s="28">
        <v>44771</v>
      </c>
      <c r="I1386">
        <v>51.33</v>
      </c>
      <c r="J1386">
        <v>24</v>
      </c>
      <c r="K1386" t="s">
        <v>3123</v>
      </c>
      <c r="L1386" t="s">
        <v>3201</v>
      </c>
      <c r="M1386" t="s">
        <v>3202</v>
      </c>
      <c r="N1386">
        <v>4.4000000000000004</v>
      </c>
      <c r="O1386" t="s">
        <v>3178</v>
      </c>
      <c r="P1386">
        <f t="shared" si="42"/>
        <v>44769</v>
      </c>
      <c r="Q1386">
        <f>--(COUNTIF($A$2:A1386,A1386)=1)</f>
        <v>1</v>
      </c>
      <c r="R1386">
        <f t="shared" si="43"/>
        <v>51.33</v>
      </c>
    </row>
    <row r="1387" spans="1:18">
      <c r="A1387" t="s">
        <v>5882</v>
      </c>
      <c r="B1387" t="s">
        <v>5883</v>
      </c>
      <c r="C1387" t="s">
        <v>3098</v>
      </c>
      <c r="D1387" t="s">
        <v>3200</v>
      </c>
      <c r="E1387" t="s">
        <v>3175</v>
      </c>
      <c r="F1387" t="s">
        <v>3167</v>
      </c>
      <c r="G1387" t="s">
        <v>4070</v>
      </c>
      <c r="H1387" s="28"/>
      <c r="J1387">
        <v>8</v>
      </c>
      <c r="K1387" t="s">
        <v>3098</v>
      </c>
      <c r="L1387" t="s">
        <v>3201</v>
      </c>
      <c r="M1387" t="s">
        <v>3169</v>
      </c>
      <c r="O1387" t="s">
        <v>3213</v>
      </c>
      <c r="P1387">
        <f t="shared" si="42"/>
        <v>44794</v>
      </c>
      <c r="Q1387">
        <f>--(COUNTIF($A$2:A1387,A1387)=1)</f>
        <v>1</v>
      </c>
      <c r="R1387" t="str">
        <f t="shared" si="43"/>
        <v/>
      </c>
    </row>
    <row r="1388" spans="1:18">
      <c r="A1388" t="s">
        <v>5884</v>
      </c>
      <c r="B1388" t="s">
        <v>2067</v>
      </c>
      <c r="C1388" t="s">
        <v>5885</v>
      </c>
      <c r="D1388" t="s">
        <v>3240</v>
      </c>
      <c r="E1388" t="s">
        <v>3280</v>
      </c>
      <c r="F1388" t="s">
        <v>3167</v>
      </c>
      <c r="G1388" t="s">
        <v>1261</v>
      </c>
      <c r="H1388" s="28">
        <v>45543</v>
      </c>
      <c r="I1388">
        <v>5.19</v>
      </c>
      <c r="J1388">
        <v>4</v>
      </c>
      <c r="K1388" t="s">
        <v>3123</v>
      </c>
      <c r="L1388" t="s">
        <v>3254</v>
      </c>
      <c r="M1388" t="s">
        <v>3177</v>
      </c>
      <c r="N1388">
        <v>3.4</v>
      </c>
      <c r="O1388" t="s">
        <v>3213</v>
      </c>
      <c r="P1388">
        <f t="shared" si="42"/>
        <v>45543</v>
      </c>
      <c r="Q1388">
        <f>--(COUNTIF($A$2:A1388,A1388)=1)</f>
        <v>1</v>
      </c>
      <c r="R1388">
        <f t="shared" si="43"/>
        <v>5.19</v>
      </c>
    </row>
    <row r="1389" spans="1:18">
      <c r="A1389" t="s">
        <v>5886</v>
      </c>
      <c r="B1389" t="s">
        <v>4192</v>
      </c>
      <c r="C1389" t="s">
        <v>3098</v>
      </c>
      <c r="D1389" t="s">
        <v>3196</v>
      </c>
      <c r="E1389" t="s">
        <v>3280</v>
      </c>
      <c r="F1389" t="s">
        <v>3167</v>
      </c>
      <c r="G1389" t="s">
        <v>3338</v>
      </c>
      <c r="H1389" s="28">
        <v>44618</v>
      </c>
      <c r="I1389">
        <v>12.97</v>
      </c>
      <c r="J1389">
        <v>4</v>
      </c>
      <c r="K1389" t="s">
        <v>3123</v>
      </c>
      <c r="L1389" t="s">
        <v>3168</v>
      </c>
      <c r="M1389" t="s">
        <v>3169</v>
      </c>
      <c r="N1389">
        <v>2.2999999999999998</v>
      </c>
      <c r="O1389" t="s">
        <v>3170</v>
      </c>
      <c r="P1389">
        <f t="shared" si="42"/>
        <v>44618</v>
      </c>
      <c r="Q1389">
        <f>--(COUNTIF($A$2:A1389,A1389)=1)</f>
        <v>1</v>
      </c>
      <c r="R1389">
        <f t="shared" si="43"/>
        <v>12.97</v>
      </c>
    </row>
    <row r="1390" spans="1:18">
      <c r="A1390" t="s">
        <v>5887</v>
      </c>
      <c r="B1390" t="s">
        <v>5321</v>
      </c>
      <c r="C1390" t="s">
        <v>5888</v>
      </c>
      <c r="D1390" t="s">
        <v>3240</v>
      </c>
      <c r="E1390" t="s">
        <v>3194</v>
      </c>
      <c r="F1390" t="s">
        <v>3167</v>
      </c>
      <c r="G1390" t="s">
        <v>266</v>
      </c>
      <c r="H1390" s="28">
        <v>45142</v>
      </c>
      <c r="I1390">
        <v>145.82</v>
      </c>
      <c r="J1390">
        <v>72</v>
      </c>
      <c r="K1390" t="s">
        <v>3123</v>
      </c>
      <c r="L1390" t="s">
        <v>3206</v>
      </c>
      <c r="M1390" t="s">
        <v>3169</v>
      </c>
      <c r="N1390">
        <v>2.7</v>
      </c>
      <c r="O1390" t="s">
        <v>3189</v>
      </c>
      <c r="P1390">
        <f t="shared" si="42"/>
        <v>45136</v>
      </c>
      <c r="Q1390">
        <f>--(COUNTIF($A$2:A1390,A1390)=1)</f>
        <v>1</v>
      </c>
      <c r="R1390">
        <f t="shared" si="43"/>
        <v>145.82</v>
      </c>
    </row>
    <row r="1391" spans="1:18">
      <c r="A1391" t="s">
        <v>5889</v>
      </c>
      <c r="B1391" t="s">
        <v>3624</v>
      </c>
      <c r="C1391" t="s">
        <v>5890</v>
      </c>
      <c r="D1391" t="s">
        <v>3165</v>
      </c>
      <c r="E1391" t="s">
        <v>3175</v>
      </c>
      <c r="F1391" t="s">
        <v>3180</v>
      </c>
      <c r="G1391" t="s">
        <v>5891</v>
      </c>
      <c r="H1391" s="28"/>
      <c r="J1391">
        <v>8</v>
      </c>
      <c r="K1391" t="s">
        <v>3098</v>
      </c>
      <c r="L1391" t="s">
        <v>3192</v>
      </c>
      <c r="M1391" t="s">
        <v>3177</v>
      </c>
      <c r="O1391" t="s">
        <v>3123</v>
      </c>
      <c r="P1391">
        <f t="shared" si="42"/>
        <v>44613</v>
      </c>
      <c r="Q1391">
        <f>--(COUNTIF($A$2:A1391,A1391)=1)</f>
        <v>1</v>
      </c>
      <c r="R1391" t="str">
        <f t="shared" si="43"/>
        <v/>
      </c>
    </row>
    <row r="1392" spans="1:18">
      <c r="A1392" t="s">
        <v>5892</v>
      </c>
      <c r="B1392" t="s">
        <v>5893</v>
      </c>
      <c r="C1392" t="s">
        <v>3098</v>
      </c>
      <c r="D1392" t="s">
        <v>3185</v>
      </c>
      <c r="E1392" t="s">
        <v>3194</v>
      </c>
      <c r="F1392" t="s">
        <v>3167</v>
      </c>
      <c r="G1392" t="s">
        <v>263</v>
      </c>
      <c r="H1392" s="28">
        <v>44887</v>
      </c>
      <c r="I1392">
        <v>89.71</v>
      </c>
      <c r="J1392">
        <v>72</v>
      </c>
      <c r="K1392" t="s">
        <v>3123</v>
      </c>
      <c r="L1392" t="s">
        <v>3212</v>
      </c>
      <c r="M1392" t="s">
        <v>3188</v>
      </c>
      <c r="N1392">
        <v>4.5</v>
      </c>
      <c r="O1392" t="s">
        <v>3182</v>
      </c>
      <c r="P1392">
        <f t="shared" si="42"/>
        <v>44884</v>
      </c>
      <c r="Q1392">
        <f>--(COUNTIF($A$2:A1392,A1392)=1)</f>
        <v>1</v>
      </c>
      <c r="R1392">
        <f t="shared" si="43"/>
        <v>89.71</v>
      </c>
    </row>
    <row r="1393" spans="1:18">
      <c r="A1393" t="s">
        <v>5894</v>
      </c>
      <c r="B1393" t="s">
        <v>3667</v>
      </c>
      <c r="C1393" t="s">
        <v>3098</v>
      </c>
      <c r="D1393" t="s">
        <v>3185</v>
      </c>
      <c r="E1393" t="s">
        <v>3194</v>
      </c>
      <c r="F1393" t="s">
        <v>3228</v>
      </c>
      <c r="G1393" t="s">
        <v>3350</v>
      </c>
      <c r="H1393" s="28"/>
      <c r="J1393">
        <v>72</v>
      </c>
      <c r="K1393" t="s">
        <v>3098</v>
      </c>
      <c r="L1393" t="s">
        <v>3244</v>
      </c>
      <c r="M1393" t="s">
        <v>3207</v>
      </c>
      <c r="O1393" t="s">
        <v>3182</v>
      </c>
      <c r="P1393">
        <f t="shared" si="42"/>
        <v>44979</v>
      </c>
      <c r="Q1393">
        <f>--(COUNTIF($A$2:A1393,A1393)=1)</f>
        <v>1</v>
      </c>
      <c r="R1393" t="str">
        <f t="shared" si="43"/>
        <v/>
      </c>
    </row>
    <row r="1394" spans="1:18">
      <c r="A1394" t="s">
        <v>5895</v>
      </c>
      <c r="B1394" t="s">
        <v>2833</v>
      </c>
      <c r="C1394" t="s">
        <v>3098</v>
      </c>
      <c r="D1394" t="s">
        <v>3251</v>
      </c>
      <c r="E1394" t="s">
        <v>3166</v>
      </c>
      <c r="F1394" t="s">
        <v>3167</v>
      </c>
      <c r="G1394" t="s">
        <v>1924</v>
      </c>
      <c r="H1394" s="28"/>
      <c r="J1394">
        <v>24</v>
      </c>
      <c r="K1394" t="s">
        <v>3098</v>
      </c>
      <c r="L1394" t="s">
        <v>3244</v>
      </c>
      <c r="M1394" t="s">
        <v>3169</v>
      </c>
      <c r="O1394" t="s">
        <v>3182</v>
      </c>
      <c r="P1394">
        <f t="shared" si="42"/>
        <v>45455</v>
      </c>
      <c r="Q1394">
        <f>--(COUNTIF($A$2:A1394,A1394)=1)</f>
        <v>1</v>
      </c>
      <c r="R1394" t="str">
        <f t="shared" si="43"/>
        <v/>
      </c>
    </row>
    <row r="1395" spans="1:18">
      <c r="A1395" t="s">
        <v>5896</v>
      </c>
      <c r="B1395" t="s">
        <v>3860</v>
      </c>
      <c r="C1395" t="s">
        <v>5897</v>
      </c>
      <c r="D1395" t="s">
        <v>3240</v>
      </c>
      <c r="E1395" t="s">
        <v>3175</v>
      </c>
      <c r="F1395" t="s">
        <v>3220</v>
      </c>
      <c r="G1395" t="s">
        <v>2065</v>
      </c>
      <c r="H1395" s="28">
        <v>45026</v>
      </c>
      <c r="I1395">
        <v>17.5</v>
      </c>
      <c r="J1395">
        <v>8</v>
      </c>
      <c r="K1395" t="s">
        <v>3123</v>
      </c>
      <c r="L1395" t="s">
        <v>3281</v>
      </c>
      <c r="M1395" t="s">
        <v>3169</v>
      </c>
      <c r="N1395">
        <v>1.9</v>
      </c>
      <c r="O1395" t="s">
        <v>3124</v>
      </c>
      <c r="P1395">
        <f t="shared" si="42"/>
        <v>45026</v>
      </c>
      <c r="Q1395">
        <f>--(COUNTIF($A$2:A1395,A1395)=1)</f>
        <v>1</v>
      </c>
      <c r="R1395">
        <f t="shared" si="43"/>
        <v>17.5</v>
      </c>
    </row>
    <row r="1396" spans="1:18">
      <c r="A1396" t="s">
        <v>5898</v>
      </c>
      <c r="B1396" t="s">
        <v>154</v>
      </c>
      <c r="C1396" t="s">
        <v>4516</v>
      </c>
      <c r="D1396" t="s">
        <v>3237</v>
      </c>
      <c r="E1396" t="s">
        <v>3280</v>
      </c>
      <c r="F1396" t="s">
        <v>3167</v>
      </c>
      <c r="G1396" t="s">
        <v>4556</v>
      </c>
      <c r="H1396" s="28"/>
      <c r="J1396">
        <v>4</v>
      </c>
      <c r="K1396" t="s">
        <v>3098</v>
      </c>
      <c r="L1396" t="s">
        <v>3181</v>
      </c>
      <c r="M1396" t="s">
        <v>3202</v>
      </c>
      <c r="O1396" t="s">
        <v>3189</v>
      </c>
      <c r="P1396">
        <f t="shared" si="42"/>
        <v>44690</v>
      </c>
      <c r="Q1396">
        <f>--(COUNTIF($A$2:A1396,A1396)=1)</f>
        <v>1</v>
      </c>
      <c r="R1396" t="str">
        <f t="shared" si="43"/>
        <v/>
      </c>
    </row>
    <row r="1397" spans="1:18">
      <c r="A1397" t="s">
        <v>5899</v>
      </c>
      <c r="B1397" t="s">
        <v>1596</v>
      </c>
      <c r="C1397" t="s">
        <v>5900</v>
      </c>
      <c r="D1397" t="s">
        <v>3196</v>
      </c>
      <c r="E1397" t="s">
        <v>3166</v>
      </c>
      <c r="F1397" t="s">
        <v>3167</v>
      </c>
      <c r="G1397" t="s">
        <v>2321</v>
      </c>
      <c r="H1397" s="28">
        <v>45165</v>
      </c>
      <c r="I1397">
        <v>39.130000000000003</v>
      </c>
      <c r="J1397">
        <v>24</v>
      </c>
      <c r="K1397" t="s">
        <v>3123</v>
      </c>
      <c r="L1397" t="s">
        <v>3265</v>
      </c>
      <c r="M1397" t="s">
        <v>3202</v>
      </c>
      <c r="O1397" t="s">
        <v>3213</v>
      </c>
      <c r="P1397">
        <f t="shared" si="42"/>
        <v>45164</v>
      </c>
      <c r="Q1397">
        <f>--(COUNTIF($A$2:A1397,A1397)=1)</f>
        <v>1</v>
      </c>
      <c r="R1397">
        <f t="shared" si="43"/>
        <v>39.130000000000003</v>
      </c>
    </row>
    <row r="1398" spans="1:18">
      <c r="A1398" t="s">
        <v>5901</v>
      </c>
      <c r="B1398" t="s">
        <v>1478</v>
      </c>
      <c r="C1398" t="s">
        <v>5902</v>
      </c>
      <c r="D1398" t="s">
        <v>3196</v>
      </c>
      <c r="E1398" t="s">
        <v>3166</v>
      </c>
      <c r="F1398" t="s">
        <v>3167</v>
      </c>
      <c r="G1398" t="s">
        <v>1459</v>
      </c>
      <c r="H1398" s="28"/>
      <c r="J1398">
        <v>24</v>
      </c>
      <c r="K1398" t="s">
        <v>3098</v>
      </c>
      <c r="L1398" t="s">
        <v>3281</v>
      </c>
      <c r="M1398" t="s">
        <v>3188</v>
      </c>
      <c r="O1398" t="s">
        <v>3182</v>
      </c>
      <c r="P1398">
        <f t="shared" si="42"/>
        <v>45042</v>
      </c>
      <c r="Q1398">
        <f>--(COUNTIF($A$2:A1398,A1398)=1)</f>
        <v>1</v>
      </c>
      <c r="R1398" t="str">
        <f t="shared" si="43"/>
        <v/>
      </c>
    </row>
    <row r="1399" spans="1:18">
      <c r="A1399" t="s">
        <v>5903</v>
      </c>
      <c r="B1399" t="s">
        <v>2064</v>
      </c>
      <c r="C1399" t="s">
        <v>3098</v>
      </c>
      <c r="D1399" t="s">
        <v>3237</v>
      </c>
      <c r="E1399" t="s">
        <v>3166</v>
      </c>
      <c r="F1399" t="s">
        <v>3167</v>
      </c>
      <c r="G1399" t="s">
        <v>2486</v>
      </c>
      <c r="H1399" s="28">
        <v>44803</v>
      </c>
      <c r="I1399">
        <v>64.56</v>
      </c>
      <c r="J1399">
        <v>24</v>
      </c>
      <c r="K1399" t="s">
        <v>3123</v>
      </c>
      <c r="L1399" t="s">
        <v>3218</v>
      </c>
      <c r="M1399" t="s">
        <v>3177</v>
      </c>
      <c r="N1399">
        <v>3.6</v>
      </c>
      <c r="O1399" t="s">
        <v>3260</v>
      </c>
      <c r="P1399">
        <f t="shared" si="42"/>
        <v>44801</v>
      </c>
      <c r="Q1399">
        <f>--(COUNTIF($A$2:A1399,A1399)=1)</f>
        <v>1</v>
      </c>
      <c r="R1399">
        <f t="shared" si="43"/>
        <v>64.56</v>
      </c>
    </row>
    <row r="1400" spans="1:18">
      <c r="A1400" t="s">
        <v>5904</v>
      </c>
      <c r="B1400" t="s">
        <v>5905</v>
      </c>
      <c r="C1400" t="s">
        <v>3098</v>
      </c>
      <c r="D1400" t="s">
        <v>3165</v>
      </c>
      <c r="E1400" t="s">
        <v>3166</v>
      </c>
      <c r="F1400" t="s">
        <v>3167</v>
      </c>
      <c r="G1400" t="s">
        <v>1921</v>
      </c>
      <c r="H1400" s="28">
        <v>44925</v>
      </c>
      <c r="I1400">
        <v>47.76</v>
      </c>
      <c r="J1400">
        <v>24</v>
      </c>
      <c r="K1400" t="s">
        <v>3123</v>
      </c>
      <c r="L1400" t="s">
        <v>3212</v>
      </c>
      <c r="M1400" t="s">
        <v>3207</v>
      </c>
      <c r="N1400">
        <v>2</v>
      </c>
      <c r="O1400" t="s">
        <v>3213</v>
      </c>
      <c r="P1400">
        <f t="shared" si="42"/>
        <v>44924</v>
      </c>
      <c r="Q1400">
        <f>--(COUNTIF($A$2:A1400,A1400)=1)</f>
        <v>1</v>
      </c>
      <c r="R1400">
        <f t="shared" si="43"/>
        <v>47.76</v>
      </c>
    </row>
    <row r="1401" spans="1:18">
      <c r="A1401" t="s">
        <v>5906</v>
      </c>
      <c r="B1401" t="s">
        <v>3790</v>
      </c>
      <c r="C1401" t="s">
        <v>5907</v>
      </c>
      <c r="D1401" t="s">
        <v>3185</v>
      </c>
      <c r="E1401" t="s">
        <v>3280</v>
      </c>
      <c r="F1401" t="s">
        <v>3228</v>
      </c>
      <c r="G1401" t="s">
        <v>139</v>
      </c>
      <c r="H1401" s="28"/>
      <c r="J1401">
        <v>4</v>
      </c>
      <c r="K1401" t="s">
        <v>3098</v>
      </c>
      <c r="L1401" t="s">
        <v>3271</v>
      </c>
      <c r="M1401" t="s">
        <v>3169</v>
      </c>
      <c r="O1401" t="s">
        <v>3123</v>
      </c>
      <c r="P1401">
        <f t="shared" si="42"/>
        <v>45448</v>
      </c>
      <c r="Q1401">
        <f>--(COUNTIF($A$2:A1401,A1401)=1)</f>
        <v>1</v>
      </c>
      <c r="R1401" t="str">
        <f t="shared" si="43"/>
        <v/>
      </c>
    </row>
    <row r="1402" spans="1:18">
      <c r="A1402" t="s">
        <v>5908</v>
      </c>
      <c r="B1402" t="s">
        <v>2919</v>
      </c>
      <c r="C1402" t="s">
        <v>5909</v>
      </c>
      <c r="D1402" t="s">
        <v>3174</v>
      </c>
      <c r="E1402" t="s">
        <v>3166</v>
      </c>
      <c r="F1402" t="s">
        <v>3167</v>
      </c>
      <c r="G1402" t="s">
        <v>2578</v>
      </c>
      <c r="H1402" s="28"/>
      <c r="J1402">
        <v>24</v>
      </c>
      <c r="K1402" t="s">
        <v>3098</v>
      </c>
      <c r="L1402" t="s">
        <v>3281</v>
      </c>
      <c r="M1402" t="s">
        <v>3202</v>
      </c>
      <c r="O1402" t="s">
        <v>3170</v>
      </c>
      <c r="P1402">
        <f t="shared" si="42"/>
        <v>45064</v>
      </c>
      <c r="Q1402">
        <f>--(COUNTIF($A$2:A1402,A1402)=1)</f>
        <v>1</v>
      </c>
      <c r="R1402" t="str">
        <f t="shared" si="43"/>
        <v/>
      </c>
    </row>
    <row r="1403" spans="1:18">
      <c r="A1403" t="s">
        <v>5910</v>
      </c>
      <c r="B1403" t="s">
        <v>462</v>
      </c>
      <c r="C1403" t="s">
        <v>5911</v>
      </c>
      <c r="D1403" t="s">
        <v>3174</v>
      </c>
      <c r="E1403" t="s">
        <v>3166</v>
      </c>
      <c r="F1403" t="s">
        <v>3167</v>
      </c>
      <c r="G1403" t="s">
        <v>1562</v>
      </c>
      <c r="H1403" s="28">
        <v>45125</v>
      </c>
      <c r="I1403">
        <v>12.8</v>
      </c>
      <c r="J1403">
        <v>24</v>
      </c>
      <c r="K1403" t="s">
        <v>3124</v>
      </c>
      <c r="L1403" t="s">
        <v>3398</v>
      </c>
      <c r="M1403" t="s">
        <v>3207</v>
      </c>
      <c r="O1403" t="s">
        <v>3182</v>
      </c>
      <c r="P1403">
        <f t="shared" si="42"/>
        <v>45125</v>
      </c>
      <c r="Q1403">
        <f>--(COUNTIF($A$2:A1403,A1403)=1)</f>
        <v>1</v>
      </c>
      <c r="R1403">
        <f t="shared" si="43"/>
        <v>12.8</v>
      </c>
    </row>
    <row r="1404" spans="1:18">
      <c r="A1404" t="s">
        <v>5912</v>
      </c>
      <c r="B1404" t="s">
        <v>1317</v>
      </c>
      <c r="C1404" t="s">
        <v>5913</v>
      </c>
      <c r="D1404" t="s">
        <v>3185</v>
      </c>
      <c r="E1404" t="s">
        <v>3194</v>
      </c>
      <c r="F1404" t="s">
        <v>3167</v>
      </c>
      <c r="G1404" t="s">
        <v>4556</v>
      </c>
      <c r="H1404" s="28">
        <v>44691</v>
      </c>
      <c r="I1404">
        <v>34.25</v>
      </c>
      <c r="J1404">
        <v>72</v>
      </c>
      <c r="K1404" t="s">
        <v>3124</v>
      </c>
      <c r="L1404" t="s">
        <v>3098</v>
      </c>
      <c r="M1404" t="s">
        <v>3188</v>
      </c>
      <c r="N1404">
        <v>3</v>
      </c>
      <c r="O1404" t="s">
        <v>3213</v>
      </c>
      <c r="P1404">
        <f t="shared" si="42"/>
        <v>44690</v>
      </c>
      <c r="Q1404">
        <f>--(COUNTIF($A$2:A1404,A1404)=1)</f>
        <v>1</v>
      </c>
      <c r="R1404">
        <f t="shared" si="43"/>
        <v>34.25</v>
      </c>
    </row>
    <row r="1405" spans="1:18">
      <c r="A1405" t="s">
        <v>5914</v>
      </c>
      <c r="B1405" t="s">
        <v>1218</v>
      </c>
      <c r="C1405" t="s">
        <v>3098</v>
      </c>
      <c r="D1405" t="s">
        <v>3200</v>
      </c>
      <c r="E1405" t="s">
        <v>3280</v>
      </c>
      <c r="F1405" t="s">
        <v>3228</v>
      </c>
      <c r="G1405" t="s">
        <v>4977</v>
      </c>
      <c r="H1405" s="28"/>
      <c r="J1405">
        <v>4</v>
      </c>
      <c r="K1405" t="s">
        <v>3098</v>
      </c>
      <c r="L1405" t="s">
        <v>3281</v>
      </c>
      <c r="M1405" t="s">
        <v>3177</v>
      </c>
      <c r="O1405" t="s">
        <v>3178</v>
      </c>
      <c r="P1405">
        <f t="shared" si="42"/>
        <v>44806</v>
      </c>
      <c r="Q1405">
        <f>--(COUNTIF($A$2:A1405,A1405)=1)</f>
        <v>1</v>
      </c>
      <c r="R1405" t="str">
        <f t="shared" si="43"/>
        <v/>
      </c>
    </row>
    <row r="1406" spans="1:18">
      <c r="A1406" t="s">
        <v>5915</v>
      </c>
      <c r="B1406" t="s">
        <v>423</v>
      </c>
      <c r="C1406" t="s">
        <v>3098</v>
      </c>
      <c r="D1406" t="s">
        <v>3174</v>
      </c>
      <c r="E1406" t="s">
        <v>3194</v>
      </c>
      <c r="F1406" t="s">
        <v>3167</v>
      </c>
      <c r="G1406" t="s">
        <v>5916</v>
      </c>
      <c r="H1406" s="28">
        <v>45676</v>
      </c>
      <c r="I1406">
        <v>162.38999999999999</v>
      </c>
      <c r="J1406">
        <v>72</v>
      </c>
      <c r="K1406" t="s">
        <v>3123</v>
      </c>
      <c r="L1406" t="s">
        <v>3254</v>
      </c>
      <c r="M1406" t="s">
        <v>3202</v>
      </c>
      <c r="N1406">
        <v>4.8</v>
      </c>
      <c r="O1406" t="s">
        <v>3182</v>
      </c>
      <c r="P1406">
        <f t="shared" si="42"/>
        <v>45670</v>
      </c>
      <c r="Q1406">
        <f>--(COUNTIF($A$2:A1406,A1406)=1)</f>
        <v>1</v>
      </c>
      <c r="R1406">
        <f t="shared" si="43"/>
        <v>162.38999999999999</v>
      </c>
    </row>
    <row r="1407" spans="1:18">
      <c r="A1407" t="s">
        <v>5917</v>
      </c>
      <c r="B1407" t="s">
        <v>5918</v>
      </c>
      <c r="C1407" t="s">
        <v>5919</v>
      </c>
      <c r="D1407" t="s">
        <v>3196</v>
      </c>
      <c r="E1407" t="s">
        <v>3194</v>
      </c>
      <c r="F1407" t="s">
        <v>3167</v>
      </c>
      <c r="G1407" t="s">
        <v>474</v>
      </c>
      <c r="H1407" s="28">
        <v>44751</v>
      </c>
      <c r="I1407">
        <v>65.5</v>
      </c>
      <c r="J1407">
        <v>72</v>
      </c>
      <c r="K1407" t="s">
        <v>3124</v>
      </c>
      <c r="L1407" t="s">
        <v>3168</v>
      </c>
      <c r="M1407" t="s">
        <v>3207</v>
      </c>
      <c r="N1407">
        <v>1.3</v>
      </c>
      <c r="O1407" t="s">
        <v>3123</v>
      </c>
      <c r="P1407">
        <f t="shared" si="42"/>
        <v>44749</v>
      </c>
      <c r="Q1407">
        <f>--(COUNTIF($A$2:A1407,A1407)=1)</f>
        <v>1</v>
      </c>
      <c r="R1407">
        <f t="shared" si="43"/>
        <v>65.5</v>
      </c>
    </row>
    <row r="1408" spans="1:18">
      <c r="A1408" t="s">
        <v>5920</v>
      </c>
      <c r="B1408" t="s">
        <v>2274</v>
      </c>
      <c r="C1408" t="s">
        <v>5921</v>
      </c>
      <c r="D1408" t="s">
        <v>3185</v>
      </c>
      <c r="E1408" t="s">
        <v>3166</v>
      </c>
      <c r="F1408" t="s">
        <v>3167</v>
      </c>
      <c r="G1408" t="s">
        <v>2514</v>
      </c>
      <c r="H1408" s="28"/>
      <c r="J1408">
        <v>24</v>
      </c>
      <c r="K1408" t="s">
        <v>3098</v>
      </c>
      <c r="L1408" t="s">
        <v>3307</v>
      </c>
      <c r="M1408" t="s">
        <v>3169</v>
      </c>
      <c r="O1408" t="s">
        <v>3170</v>
      </c>
      <c r="P1408">
        <f t="shared" si="42"/>
        <v>45396</v>
      </c>
      <c r="Q1408">
        <f>--(COUNTIF($A$2:A1408,A1408)=1)</f>
        <v>1</v>
      </c>
      <c r="R1408" t="str">
        <f t="shared" si="43"/>
        <v/>
      </c>
    </row>
    <row r="1409" spans="1:18">
      <c r="A1409" t="s">
        <v>5922</v>
      </c>
      <c r="B1409" t="s">
        <v>1742</v>
      </c>
      <c r="C1409" t="s">
        <v>3098</v>
      </c>
      <c r="D1409" t="s">
        <v>3165</v>
      </c>
      <c r="E1409" t="s">
        <v>3166</v>
      </c>
      <c r="F1409" t="s">
        <v>3228</v>
      </c>
      <c r="G1409" t="s">
        <v>683</v>
      </c>
      <c r="H1409" s="28"/>
      <c r="J1409">
        <v>24</v>
      </c>
      <c r="K1409" t="s">
        <v>3098</v>
      </c>
      <c r="L1409" t="s">
        <v>3229</v>
      </c>
      <c r="M1409" t="s">
        <v>3177</v>
      </c>
      <c r="O1409" t="s">
        <v>3189</v>
      </c>
      <c r="P1409">
        <f t="shared" si="42"/>
        <v>44752</v>
      </c>
      <c r="Q1409">
        <f>--(COUNTIF($A$2:A1409,A1409)=1)</f>
        <v>1</v>
      </c>
      <c r="R1409" t="str">
        <f t="shared" si="43"/>
        <v/>
      </c>
    </row>
    <row r="1410" spans="1:18">
      <c r="A1410" t="s">
        <v>5923</v>
      </c>
      <c r="B1410" t="s">
        <v>2359</v>
      </c>
      <c r="C1410" t="s">
        <v>3098</v>
      </c>
      <c r="D1410" t="s">
        <v>3237</v>
      </c>
      <c r="E1410" t="s">
        <v>3280</v>
      </c>
      <c r="F1410" t="s">
        <v>3180</v>
      </c>
      <c r="G1410" t="s">
        <v>4274</v>
      </c>
      <c r="H1410" s="28"/>
      <c r="J1410">
        <v>4</v>
      </c>
      <c r="K1410" t="s">
        <v>3098</v>
      </c>
      <c r="L1410" t="s">
        <v>3229</v>
      </c>
      <c r="M1410" t="s">
        <v>3169</v>
      </c>
      <c r="O1410" t="s">
        <v>3189</v>
      </c>
      <c r="P1410">
        <f t="shared" ref="P1410:P1473" si="44">IFERROR(DATEVALUE(G1410),IFERROR(DATE(RIGHT(G1410,4),MID(G1410,4,2),LEFT(G1410,2)),""))</f>
        <v>45671</v>
      </c>
      <c r="Q1410">
        <f>--(COUNTIF($A$2:A1410,A1410)=1)</f>
        <v>1</v>
      </c>
      <c r="R1410" t="str">
        <f t="shared" ref="R1410:R1473" si="45">IF(AND(Q1410=1,I1410&lt;&gt;"",ISNUMBER(I1410),I1410&gt;=0),I1410,"")</f>
        <v/>
      </c>
    </row>
    <row r="1411" spans="1:18">
      <c r="A1411" t="s">
        <v>5924</v>
      </c>
      <c r="B1411" t="s">
        <v>2809</v>
      </c>
      <c r="C1411" t="s">
        <v>5925</v>
      </c>
      <c r="D1411" t="s">
        <v>3165</v>
      </c>
      <c r="E1411" t="s">
        <v>3194</v>
      </c>
      <c r="F1411" t="s">
        <v>3167</v>
      </c>
      <c r="G1411" t="s">
        <v>301</v>
      </c>
      <c r="H1411" s="28">
        <v>45627</v>
      </c>
      <c r="I1411">
        <v>106.24</v>
      </c>
      <c r="J1411">
        <v>72</v>
      </c>
      <c r="K1411" t="s">
        <v>3123</v>
      </c>
      <c r="L1411" t="s">
        <v>3231</v>
      </c>
      <c r="M1411" t="s">
        <v>3202</v>
      </c>
      <c r="N1411">
        <v>3.2</v>
      </c>
      <c r="O1411" t="s">
        <v>3170</v>
      </c>
      <c r="P1411">
        <f t="shared" si="44"/>
        <v>45623</v>
      </c>
      <c r="Q1411">
        <f>--(COUNTIF($A$2:A1411,A1411)=1)</f>
        <v>1</v>
      </c>
      <c r="R1411">
        <f t="shared" si="45"/>
        <v>106.24</v>
      </c>
    </row>
    <row r="1412" spans="1:18">
      <c r="A1412" t="s">
        <v>5926</v>
      </c>
      <c r="B1412" t="s">
        <v>261</v>
      </c>
      <c r="C1412" t="s">
        <v>3098</v>
      </c>
      <c r="D1412" t="s">
        <v>3251</v>
      </c>
      <c r="E1412" t="s">
        <v>3175</v>
      </c>
      <c r="F1412" t="s">
        <v>3180</v>
      </c>
      <c r="G1412" t="s">
        <v>349</v>
      </c>
      <c r="H1412" s="28"/>
      <c r="J1412">
        <v>8</v>
      </c>
      <c r="K1412" t="s">
        <v>3098</v>
      </c>
      <c r="L1412" t="s">
        <v>3398</v>
      </c>
      <c r="M1412" t="s">
        <v>3207</v>
      </c>
      <c r="O1412" t="s">
        <v>3123</v>
      </c>
      <c r="P1412">
        <f t="shared" si="44"/>
        <v>45010</v>
      </c>
      <c r="Q1412">
        <f>--(COUNTIF($A$2:A1412,A1412)=1)</f>
        <v>1</v>
      </c>
      <c r="R1412" t="str">
        <f t="shared" si="45"/>
        <v/>
      </c>
    </row>
    <row r="1413" spans="1:18">
      <c r="A1413" t="s">
        <v>5927</v>
      </c>
      <c r="B1413" t="s">
        <v>728</v>
      </c>
      <c r="C1413" t="s">
        <v>5928</v>
      </c>
      <c r="D1413" t="s">
        <v>3227</v>
      </c>
      <c r="E1413" t="s">
        <v>3166</v>
      </c>
      <c r="F1413" t="s">
        <v>3228</v>
      </c>
      <c r="G1413" t="s">
        <v>734</v>
      </c>
      <c r="H1413" s="28"/>
      <c r="J1413">
        <v>24</v>
      </c>
      <c r="K1413" t="s">
        <v>3098</v>
      </c>
      <c r="L1413" t="s">
        <v>3302</v>
      </c>
      <c r="M1413" t="s">
        <v>3207</v>
      </c>
      <c r="O1413" t="s">
        <v>3123</v>
      </c>
      <c r="P1413">
        <f t="shared" si="44"/>
        <v>44780</v>
      </c>
      <c r="Q1413">
        <f>--(COUNTIF($A$2:A1413,A1413)=1)</f>
        <v>1</v>
      </c>
      <c r="R1413" t="str">
        <f t="shared" si="45"/>
        <v/>
      </c>
    </row>
    <row r="1414" spans="1:18">
      <c r="A1414" t="s">
        <v>5929</v>
      </c>
      <c r="B1414" t="s">
        <v>2323</v>
      </c>
      <c r="C1414" t="s">
        <v>5930</v>
      </c>
      <c r="D1414" t="s">
        <v>3165</v>
      </c>
      <c r="E1414" t="s">
        <v>3175</v>
      </c>
      <c r="F1414" t="s">
        <v>3167</v>
      </c>
      <c r="G1414" t="s">
        <v>1740</v>
      </c>
      <c r="H1414" s="28">
        <v>45059</v>
      </c>
      <c r="I1414">
        <v>2.4300000000000002</v>
      </c>
      <c r="J1414">
        <v>8</v>
      </c>
      <c r="K1414" t="s">
        <v>3124</v>
      </c>
      <c r="L1414" t="s">
        <v>3218</v>
      </c>
      <c r="M1414" t="s">
        <v>3188</v>
      </c>
      <c r="N1414">
        <v>1.8</v>
      </c>
      <c r="O1414" t="s">
        <v>3182</v>
      </c>
      <c r="P1414">
        <f t="shared" si="44"/>
        <v>45059</v>
      </c>
      <c r="Q1414">
        <f>--(COUNTIF($A$2:A1414,A1414)=1)</f>
        <v>1</v>
      </c>
      <c r="R1414">
        <f t="shared" si="45"/>
        <v>2.4300000000000002</v>
      </c>
    </row>
    <row r="1415" spans="1:18">
      <c r="A1415" t="s">
        <v>5931</v>
      </c>
      <c r="B1415" t="s">
        <v>5506</v>
      </c>
      <c r="C1415" t="s">
        <v>5932</v>
      </c>
      <c r="D1415" t="s">
        <v>3185</v>
      </c>
      <c r="E1415" t="s">
        <v>3175</v>
      </c>
      <c r="F1415" t="s">
        <v>3167</v>
      </c>
      <c r="G1415" t="s">
        <v>1783</v>
      </c>
      <c r="H1415" s="28">
        <v>44606</v>
      </c>
      <c r="I1415">
        <v>16.8</v>
      </c>
      <c r="J1415">
        <v>8</v>
      </c>
      <c r="K1415" t="s">
        <v>3123</v>
      </c>
      <c r="L1415" t="s">
        <v>3218</v>
      </c>
      <c r="M1415" t="s">
        <v>3169</v>
      </c>
      <c r="N1415">
        <v>4.4000000000000004</v>
      </c>
      <c r="O1415" t="s">
        <v>3170</v>
      </c>
      <c r="P1415">
        <f t="shared" si="44"/>
        <v>44606</v>
      </c>
      <c r="Q1415">
        <f>--(COUNTIF($A$2:A1415,A1415)=1)</f>
        <v>1</v>
      </c>
      <c r="R1415">
        <f t="shared" si="45"/>
        <v>16.8</v>
      </c>
    </row>
    <row r="1416" spans="1:18">
      <c r="A1416" t="s">
        <v>5933</v>
      </c>
      <c r="B1416" t="s">
        <v>5934</v>
      </c>
      <c r="C1416" t="s">
        <v>3098</v>
      </c>
      <c r="D1416" t="s">
        <v>3165</v>
      </c>
      <c r="E1416" t="s">
        <v>3194</v>
      </c>
      <c r="F1416" t="s">
        <v>3228</v>
      </c>
      <c r="G1416" t="s">
        <v>3408</v>
      </c>
      <c r="H1416" s="28"/>
      <c r="J1416">
        <v>72</v>
      </c>
      <c r="K1416" t="s">
        <v>3098</v>
      </c>
      <c r="L1416" t="s">
        <v>3281</v>
      </c>
      <c r="M1416" t="s">
        <v>3188</v>
      </c>
      <c r="O1416" t="s">
        <v>3189</v>
      </c>
      <c r="P1416">
        <f t="shared" si="44"/>
        <v>45678</v>
      </c>
      <c r="Q1416">
        <f>--(COUNTIF($A$2:A1416,A1416)=1)</f>
        <v>1</v>
      </c>
      <c r="R1416" t="str">
        <f t="shared" si="45"/>
        <v/>
      </c>
    </row>
    <row r="1417" spans="1:18">
      <c r="A1417" t="s">
        <v>5935</v>
      </c>
      <c r="B1417" t="s">
        <v>5414</v>
      </c>
      <c r="C1417" t="s">
        <v>5936</v>
      </c>
      <c r="D1417" t="s">
        <v>3196</v>
      </c>
      <c r="E1417" t="s">
        <v>3166</v>
      </c>
      <c r="F1417" t="s">
        <v>3167</v>
      </c>
      <c r="G1417" t="s">
        <v>336</v>
      </c>
      <c r="H1417" s="28">
        <v>45143</v>
      </c>
      <c r="I1417">
        <v>79.17</v>
      </c>
      <c r="J1417">
        <v>24</v>
      </c>
      <c r="K1417" t="s">
        <v>3123</v>
      </c>
      <c r="L1417" t="s">
        <v>3318</v>
      </c>
      <c r="M1417" t="s">
        <v>3202</v>
      </c>
      <c r="N1417">
        <v>2.2000000000000002</v>
      </c>
      <c r="O1417" t="s">
        <v>3189</v>
      </c>
      <c r="P1417">
        <f t="shared" si="44"/>
        <v>45140</v>
      </c>
      <c r="Q1417">
        <f>--(COUNTIF($A$2:A1417,A1417)=1)</f>
        <v>1</v>
      </c>
      <c r="R1417">
        <f t="shared" si="45"/>
        <v>79.17</v>
      </c>
    </row>
    <row r="1418" spans="1:18">
      <c r="A1418" t="s">
        <v>5937</v>
      </c>
      <c r="B1418" t="s">
        <v>5938</v>
      </c>
      <c r="C1418" t="s">
        <v>5939</v>
      </c>
      <c r="D1418" t="s">
        <v>3174</v>
      </c>
      <c r="E1418" t="s">
        <v>3166</v>
      </c>
      <c r="F1418" t="s">
        <v>3228</v>
      </c>
      <c r="G1418" t="s">
        <v>1838</v>
      </c>
      <c r="H1418" s="28"/>
      <c r="J1418">
        <v>24</v>
      </c>
      <c r="K1418" t="s">
        <v>3098</v>
      </c>
      <c r="L1418" t="s">
        <v>3176</v>
      </c>
      <c r="M1418" t="s">
        <v>3188</v>
      </c>
      <c r="O1418" t="s">
        <v>3213</v>
      </c>
      <c r="P1418">
        <f t="shared" si="44"/>
        <v>45428</v>
      </c>
      <c r="Q1418">
        <f>--(COUNTIF($A$2:A1418,A1418)=1)</f>
        <v>1</v>
      </c>
      <c r="R1418" t="str">
        <f t="shared" si="45"/>
        <v/>
      </c>
    </row>
    <row r="1419" spans="1:18">
      <c r="A1419" t="s">
        <v>5940</v>
      </c>
      <c r="B1419" t="s">
        <v>2896</v>
      </c>
      <c r="C1419" t="s">
        <v>5941</v>
      </c>
      <c r="D1419" t="s">
        <v>3174</v>
      </c>
      <c r="E1419" t="s">
        <v>3175</v>
      </c>
      <c r="F1419" t="s">
        <v>3228</v>
      </c>
      <c r="G1419" t="s">
        <v>861</v>
      </c>
      <c r="H1419" s="28"/>
      <c r="J1419">
        <v>8</v>
      </c>
      <c r="K1419" t="s">
        <v>3098</v>
      </c>
      <c r="L1419" t="s">
        <v>3268</v>
      </c>
      <c r="M1419" t="s">
        <v>3169</v>
      </c>
      <c r="O1419" t="s">
        <v>3124</v>
      </c>
      <c r="P1419">
        <f t="shared" si="44"/>
        <v>44995</v>
      </c>
      <c r="Q1419">
        <f>--(COUNTIF($A$2:A1419,A1419)=1)</f>
        <v>1</v>
      </c>
      <c r="R1419" t="str">
        <f t="shared" si="45"/>
        <v/>
      </c>
    </row>
    <row r="1420" spans="1:18">
      <c r="A1420" t="s">
        <v>5942</v>
      </c>
      <c r="B1420" t="s">
        <v>4079</v>
      </c>
      <c r="C1420" t="s">
        <v>3098</v>
      </c>
      <c r="D1420" t="s">
        <v>3251</v>
      </c>
      <c r="E1420" t="s">
        <v>3166</v>
      </c>
      <c r="F1420" t="s">
        <v>3167</v>
      </c>
      <c r="G1420" t="s">
        <v>1726</v>
      </c>
      <c r="H1420" s="28">
        <v>45576</v>
      </c>
      <c r="I1420">
        <v>74.92</v>
      </c>
      <c r="J1420">
        <v>24</v>
      </c>
      <c r="K1420" t="s">
        <v>3123</v>
      </c>
      <c r="L1420" t="s">
        <v>3218</v>
      </c>
      <c r="M1420" t="s">
        <v>3202</v>
      </c>
      <c r="N1420">
        <v>2.1</v>
      </c>
      <c r="O1420" t="s">
        <v>3260</v>
      </c>
      <c r="P1420">
        <f t="shared" si="44"/>
        <v>45573</v>
      </c>
      <c r="Q1420">
        <f>--(COUNTIF($A$2:A1420,A1420)=1)</f>
        <v>1</v>
      </c>
      <c r="R1420">
        <f t="shared" si="45"/>
        <v>74.92</v>
      </c>
    </row>
    <row r="1421" spans="1:18">
      <c r="A1421" t="s">
        <v>5943</v>
      </c>
      <c r="B1421" t="s">
        <v>3570</v>
      </c>
      <c r="C1421" t="s">
        <v>3098</v>
      </c>
      <c r="D1421" t="s">
        <v>3174</v>
      </c>
      <c r="E1421" t="s">
        <v>3280</v>
      </c>
      <c r="F1421" t="s">
        <v>3180</v>
      </c>
      <c r="G1421" t="s">
        <v>5944</v>
      </c>
      <c r="H1421" s="28"/>
      <c r="J1421">
        <v>4</v>
      </c>
      <c r="K1421" t="s">
        <v>3098</v>
      </c>
      <c r="L1421" t="s">
        <v>3218</v>
      </c>
      <c r="M1421" t="s">
        <v>3177</v>
      </c>
      <c r="O1421" t="s">
        <v>3124</v>
      </c>
      <c r="P1421">
        <f t="shared" si="44"/>
        <v>44777</v>
      </c>
      <c r="Q1421">
        <f>--(COUNTIF($A$2:A1421,A1421)=1)</f>
        <v>1</v>
      </c>
      <c r="R1421" t="str">
        <f t="shared" si="45"/>
        <v/>
      </c>
    </row>
    <row r="1422" spans="1:18">
      <c r="A1422" t="s">
        <v>5945</v>
      </c>
      <c r="B1422" t="s">
        <v>2158</v>
      </c>
      <c r="C1422" t="s">
        <v>5946</v>
      </c>
      <c r="D1422" t="s">
        <v>3240</v>
      </c>
      <c r="E1422" t="s">
        <v>3194</v>
      </c>
      <c r="F1422" t="s">
        <v>3167</v>
      </c>
      <c r="G1422" t="s">
        <v>4104</v>
      </c>
      <c r="H1422" s="28">
        <v>44708</v>
      </c>
      <c r="I1422">
        <v>81.8</v>
      </c>
      <c r="J1422">
        <v>72</v>
      </c>
      <c r="K1422" t="s">
        <v>3123</v>
      </c>
      <c r="L1422" t="s">
        <v>3302</v>
      </c>
      <c r="M1422" t="s">
        <v>3169</v>
      </c>
      <c r="N1422">
        <v>4.2</v>
      </c>
      <c r="O1422" t="s">
        <v>3170</v>
      </c>
      <c r="P1422">
        <f t="shared" si="44"/>
        <v>44705</v>
      </c>
      <c r="Q1422">
        <f>--(COUNTIF($A$2:A1422,A1422)=1)</f>
        <v>1</v>
      </c>
      <c r="R1422">
        <f t="shared" si="45"/>
        <v>81.8</v>
      </c>
    </row>
    <row r="1423" spans="1:18">
      <c r="A1423" t="s">
        <v>5947</v>
      </c>
      <c r="B1423" t="s">
        <v>1093</v>
      </c>
      <c r="C1423" t="s">
        <v>3098</v>
      </c>
      <c r="D1423" t="s">
        <v>3196</v>
      </c>
      <c r="E1423" t="s">
        <v>3194</v>
      </c>
      <c r="F1423" t="s">
        <v>3180</v>
      </c>
      <c r="G1423" t="s">
        <v>1194</v>
      </c>
      <c r="H1423" s="28"/>
      <c r="J1423">
        <v>72</v>
      </c>
      <c r="K1423" t="s">
        <v>3098</v>
      </c>
      <c r="L1423" t="s">
        <v>3244</v>
      </c>
      <c r="M1423" t="s">
        <v>3207</v>
      </c>
      <c r="O1423" t="s">
        <v>3123</v>
      </c>
      <c r="P1423">
        <f t="shared" si="44"/>
        <v>45347</v>
      </c>
      <c r="Q1423">
        <f>--(COUNTIF($A$2:A1423,A1423)=1)</f>
        <v>1</v>
      </c>
      <c r="R1423" t="str">
        <f t="shared" si="45"/>
        <v/>
      </c>
    </row>
    <row r="1424" spans="1:18">
      <c r="A1424" t="s">
        <v>5948</v>
      </c>
      <c r="B1424" t="s">
        <v>1596</v>
      </c>
      <c r="C1424" t="s">
        <v>3098</v>
      </c>
      <c r="D1424" t="s">
        <v>3165</v>
      </c>
      <c r="E1424" t="s">
        <v>3166</v>
      </c>
      <c r="F1424" t="s">
        <v>3180</v>
      </c>
      <c r="G1424" t="s">
        <v>5949</v>
      </c>
      <c r="H1424" s="28"/>
      <c r="J1424">
        <v>24</v>
      </c>
      <c r="K1424" t="s">
        <v>3098</v>
      </c>
      <c r="L1424" t="s">
        <v>3318</v>
      </c>
      <c r="M1424" t="s">
        <v>3188</v>
      </c>
      <c r="O1424" t="s">
        <v>3182</v>
      </c>
      <c r="P1424">
        <f t="shared" si="44"/>
        <v>45300</v>
      </c>
      <c r="Q1424">
        <f>--(COUNTIF($A$2:A1424,A1424)=1)</f>
        <v>1</v>
      </c>
      <c r="R1424" t="str">
        <f t="shared" si="45"/>
        <v/>
      </c>
    </row>
    <row r="1425" spans="1:18">
      <c r="A1425" t="s">
        <v>5950</v>
      </c>
      <c r="B1425" t="s">
        <v>1774</v>
      </c>
      <c r="C1425" t="s">
        <v>3098</v>
      </c>
      <c r="D1425" t="s">
        <v>3200</v>
      </c>
      <c r="E1425" t="s">
        <v>3175</v>
      </c>
      <c r="F1425" t="s">
        <v>3167</v>
      </c>
      <c r="G1425" t="s">
        <v>1616</v>
      </c>
      <c r="H1425" s="28">
        <v>45182</v>
      </c>
      <c r="I1425">
        <v>9.51</v>
      </c>
      <c r="J1425">
        <v>8</v>
      </c>
      <c r="K1425" t="s">
        <v>3123</v>
      </c>
      <c r="L1425" t="s">
        <v>3231</v>
      </c>
      <c r="M1425" t="s">
        <v>3169</v>
      </c>
      <c r="N1425">
        <v>1.3</v>
      </c>
      <c r="O1425" t="s">
        <v>3170</v>
      </c>
      <c r="P1425">
        <f t="shared" si="44"/>
        <v>45182</v>
      </c>
      <c r="Q1425">
        <f>--(COUNTIF($A$2:A1425,A1425)=1)</f>
        <v>1</v>
      </c>
      <c r="R1425">
        <f t="shared" si="45"/>
        <v>9.51</v>
      </c>
    </row>
    <row r="1426" spans="1:18">
      <c r="A1426" t="s">
        <v>5951</v>
      </c>
      <c r="B1426" t="s">
        <v>3483</v>
      </c>
      <c r="C1426" t="s">
        <v>5952</v>
      </c>
      <c r="D1426" t="s">
        <v>3251</v>
      </c>
      <c r="E1426" t="s">
        <v>3194</v>
      </c>
      <c r="F1426" t="s">
        <v>3180</v>
      </c>
      <c r="G1426" t="s">
        <v>1305</v>
      </c>
      <c r="H1426" s="28"/>
      <c r="J1426">
        <v>72</v>
      </c>
      <c r="K1426" t="s">
        <v>3098</v>
      </c>
      <c r="L1426" t="s">
        <v>3265</v>
      </c>
      <c r="M1426" t="s">
        <v>3169</v>
      </c>
      <c r="O1426" t="s">
        <v>3124</v>
      </c>
      <c r="P1426">
        <f t="shared" si="44"/>
        <v>45551</v>
      </c>
      <c r="Q1426">
        <f>--(COUNTIF($A$2:A1426,A1426)=1)</f>
        <v>1</v>
      </c>
      <c r="R1426" t="str">
        <f t="shared" si="45"/>
        <v/>
      </c>
    </row>
    <row r="1427" spans="1:18">
      <c r="A1427" t="s">
        <v>5953</v>
      </c>
      <c r="B1427" t="s">
        <v>4496</v>
      </c>
      <c r="C1427" t="s">
        <v>5954</v>
      </c>
      <c r="D1427" t="s">
        <v>3185</v>
      </c>
      <c r="E1427" t="s">
        <v>3166</v>
      </c>
      <c r="F1427" t="s">
        <v>3167</v>
      </c>
      <c r="G1427" t="s">
        <v>4173</v>
      </c>
      <c r="H1427" s="28">
        <v>45284</v>
      </c>
      <c r="I1427">
        <v>79.25</v>
      </c>
      <c r="J1427">
        <v>24</v>
      </c>
      <c r="K1427" t="s">
        <v>3123</v>
      </c>
      <c r="L1427" t="s">
        <v>3198</v>
      </c>
      <c r="M1427" t="s">
        <v>3202</v>
      </c>
      <c r="N1427">
        <v>3.2</v>
      </c>
      <c r="O1427" t="s">
        <v>3213</v>
      </c>
      <c r="P1427">
        <f t="shared" si="44"/>
        <v>45281</v>
      </c>
      <c r="Q1427">
        <f>--(COUNTIF($A$2:A1427,A1427)=1)</f>
        <v>1</v>
      </c>
      <c r="R1427">
        <f t="shared" si="45"/>
        <v>79.25</v>
      </c>
    </row>
    <row r="1428" spans="1:18">
      <c r="A1428" t="s">
        <v>5955</v>
      </c>
      <c r="B1428" t="s">
        <v>1767</v>
      </c>
      <c r="C1428" t="s">
        <v>3098</v>
      </c>
      <c r="D1428" t="s">
        <v>3174</v>
      </c>
      <c r="E1428" t="s">
        <v>3166</v>
      </c>
      <c r="F1428" t="s">
        <v>3167</v>
      </c>
      <c r="G1428" t="s">
        <v>2356</v>
      </c>
      <c r="H1428" s="28">
        <v>45438</v>
      </c>
      <c r="I1428">
        <v>78.510000000000005</v>
      </c>
      <c r="J1428">
        <v>24</v>
      </c>
      <c r="K1428" t="s">
        <v>3123</v>
      </c>
      <c r="L1428" t="s">
        <v>3181</v>
      </c>
      <c r="M1428" t="s">
        <v>3202</v>
      </c>
      <c r="N1428">
        <v>4.5</v>
      </c>
      <c r="O1428" t="s">
        <v>3123</v>
      </c>
      <c r="P1428">
        <f t="shared" si="44"/>
        <v>45435</v>
      </c>
      <c r="Q1428">
        <f>--(COUNTIF($A$2:A1428,A1428)=1)</f>
        <v>1</v>
      </c>
      <c r="R1428">
        <f t="shared" si="45"/>
        <v>78.510000000000005</v>
      </c>
    </row>
    <row r="1429" spans="1:18">
      <c r="A1429" t="s">
        <v>5956</v>
      </c>
      <c r="B1429" t="s">
        <v>5802</v>
      </c>
      <c r="C1429" t="s">
        <v>3098</v>
      </c>
      <c r="D1429" t="s">
        <v>3200</v>
      </c>
      <c r="E1429" t="s">
        <v>3166</v>
      </c>
      <c r="F1429" t="s">
        <v>3180</v>
      </c>
      <c r="G1429" t="s">
        <v>1444</v>
      </c>
      <c r="H1429" s="28"/>
      <c r="J1429">
        <v>24</v>
      </c>
      <c r="K1429" t="s">
        <v>3098</v>
      </c>
      <c r="L1429" t="s">
        <v>3281</v>
      </c>
      <c r="M1429" t="s">
        <v>3202</v>
      </c>
      <c r="O1429" t="s">
        <v>3189</v>
      </c>
      <c r="P1429">
        <f t="shared" si="44"/>
        <v>45660</v>
      </c>
      <c r="Q1429">
        <f>--(COUNTIF($A$2:A1429,A1429)=1)</f>
        <v>1</v>
      </c>
      <c r="R1429" t="str">
        <f t="shared" si="45"/>
        <v/>
      </c>
    </row>
    <row r="1430" spans="1:18">
      <c r="A1430" t="s">
        <v>5957</v>
      </c>
      <c r="B1430" t="s">
        <v>3066</v>
      </c>
      <c r="C1430" t="s">
        <v>4670</v>
      </c>
      <c r="D1430" t="s">
        <v>3174</v>
      </c>
      <c r="E1430" t="s">
        <v>3166</v>
      </c>
      <c r="F1430" t="s">
        <v>3167</v>
      </c>
      <c r="G1430" t="s">
        <v>1986</v>
      </c>
      <c r="H1430" s="28">
        <v>44758</v>
      </c>
      <c r="I1430">
        <v>36.93</v>
      </c>
      <c r="J1430">
        <v>24</v>
      </c>
      <c r="K1430" t="s">
        <v>3123</v>
      </c>
      <c r="L1430" t="s">
        <v>3254</v>
      </c>
      <c r="M1430" t="s">
        <v>3202</v>
      </c>
      <c r="O1430" t="s">
        <v>3170</v>
      </c>
      <c r="P1430">
        <f t="shared" si="44"/>
        <v>44757</v>
      </c>
      <c r="Q1430">
        <f>--(COUNTIF($A$2:A1430,A1430)=1)</f>
        <v>1</v>
      </c>
      <c r="R1430">
        <f t="shared" si="45"/>
        <v>36.93</v>
      </c>
    </row>
    <row r="1431" spans="1:18">
      <c r="A1431" t="s">
        <v>5958</v>
      </c>
      <c r="B1431" t="s">
        <v>3311</v>
      </c>
      <c r="C1431" t="s">
        <v>5959</v>
      </c>
      <c r="D1431" t="s">
        <v>3185</v>
      </c>
      <c r="E1431" t="s">
        <v>3194</v>
      </c>
      <c r="F1431" t="s">
        <v>3167</v>
      </c>
      <c r="G1431" t="s">
        <v>110</v>
      </c>
      <c r="H1431" s="28">
        <v>44942</v>
      </c>
      <c r="I1431">
        <v>243.39</v>
      </c>
      <c r="J1431">
        <v>72</v>
      </c>
      <c r="K1431" t="s">
        <v>3123</v>
      </c>
      <c r="L1431" t="s">
        <v>3398</v>
      </c>
      <c r="M1431" t="s">
        <v>3202</v>
      </c>
      <c r="N1431">
        <v>2.7</v>
      </c>
      <c r="O1431" t="s">
        <v>3189</v>
      </c>
      <c r="P1431">
        <f t="shared" si="44"/>
        <v>44932</v>
      </c>
      <c r="Q1431">
        <f>--(COUNTIF($A$2:A1431,A1431)=1)</f>
        <v>1</v>
      </c>
      <c r="R1431">
        <f t="shared" si="45"/>
        <v>243.39</v>
      </c>
    </row>
    <row r="1432" spans="1:18">
      <c r="A1432" t="s">
        <v>5960</v>
      </c>
      <c r="B1432" t="s">
        <v>3628</v>
      </c>
      <c r="C1432" t="s">
        <v>3098</v>
      </c>
      <c r="D1432" t="s">
        <v>3227</v>
      </c>
      <c r="E1432" t="s">
        <v>3175</v>
      </c>
      <c r="F1432" t="s">
        <v>3167</v>
      </c>
      <c r="G1432" t="s">
        <v>1077</v>
      </c>
      <c r="H1432" s="28">
        <v>45183</v>
      </c>
      <c r="I1432">
        <v>26.23</v>
      </c>
      <c r="J1432">
        <v>8</v>
      </c>
      <c r="K1432" t="s">
        <v>3123</v>
      </c>
      <c r="L1432" t="s">
        <v>3192</v>
      </c>
      <c r="M1432" t="s">
        <v>3188</v>
      </c>
      <c r="N1432">
        <v>2.8</v>
      </c>
      <c r="O1432" t="s">
        <v>3260</v>
      </c>
      <c r="P1432">
        <f t="shared" si="44"/>
        <v>45182</v>
      </c>
      <c r="Q1432">
        <f>--(COUNTIF($A$2:A1432,A1432)=1)</f>
        <v>1</v>
      </c>
      <c r="R1432">
        <f t="shared" si="45"/>
        <v>26.23</v>
      </c>
    </row>
    <row r="1433" spans="1:18">
      <c r="A1433" t="s">
        <v>5961</v>
      </c>
      <c r="B1433" t="s">
        <v>4097</v>
      </c>
      <c r="C1433" t="s">
        <v>3098</v>
      </c>
      <c r="D1433" t="s">
        <v>3237</v>
      </c>
      <c r="E1433" t="s">
        <v>3166</v>
      </c>
      <c r="F1433" t="s">
        <v>3228</v>
      </c>
      <c r="G1433" t="s">
        <v>255</v>
      </c>
      <c r="H1433" s="28"/>
      <c r="J1433">
        <v>24</v>
      </c>
      <c r="K1433" t="s">
        <v>3098</v>
      </c>
      <c r="L1433" t="s">
        <v>3098</v>
      </c>
      <c r="M1433" t="s">
        <v>3202</v>
      </c>
      <c r="O1433" t="s">
        <v>3213</v>
      </c>
      <c r="P1433">
        <f t="shared" si="44"/>
        <v>45579</v>
      </c>
      <c r="Q1433">
        <f>--(COUNTIF($A$2:A1433,A1433)=1)</f>
        <v>1</v>
      </c>
      <c r="R1433" t="str">
        <f t="shared" si="45"/>
        <v/>
      </c>
    </row>
    <row r="1434" spans="1:18">
      <c r="A1434" t="s">
        <v>5962</v>
      </c>
      <c r="B1434" t="s">
        <v>5963</v>
      </c>
      <c r="C1434" t="s">
        <v>3098</v>
      </c>
      <c r="D1434" t="s">
        <v>3237</v>
      </c>
      <c r="E1434" t="s">
        <v>3194</v>
      </c>
      <c r="F1434" t="s">
        <v>3180</v>
      </c>
      <c r="G1434" t="s">
        <v>690</v>
      </c>
      <c r="H1434" s="28"/>
      <c r="J1434">
        <v>72</v>
      </c>
      <c r="K1434" t="s">
        <v>3098</v>
      </c>
      <c r="L1434" t="s">
        <v>3216</v>
      </c>
      <c r="M1434" t="s">
        <v>3169</v>
      </c>
      <c r="O1434" t="s">
        <v>3123</v>
      </c>
      <c r="P1434">
        <f t="shared" si="44"/>
        <v>44572</v>
      </c>
      <c r="Q1434">
        <f>--(COUNTIF($A$2:A1434,A1434)=1)</f>
        <v>1</v>
      </c>
      <c r="R1434" t="str">
        <f t="shared" si="45"/>
        <v/>
      </c>
    </row>
    <row r="1435" spans="1:18">
      <c r="A1435" t="s">
        <v>5964</v>
      </c>
      <c r="B1435" t="s">
        <v>3796</v>
      </c>
      <c r="C1435" t="s">
        <v>5965</v>
      </c>
      <c r="D1435" t="s">
        <v>3174</v>
      </c>
      <c r="E1435" t="s">
        <v>3194</v>
      </c>
      <c r="F1435" t="s">
        <v>3167</v>
      </c>
      <c r="G1435" t="s">
        <v>852</v>
      </c>
      <c r="H1435" s="28">
        <v>44960</v>
      </c>
      <c r="I1435">
        <v>231.28</v>
      </c>
      <c r="J1435">
        <v>72</v>
      </c>
      <c r="K1435" t="s">
        <v>3123</v>
      </c>
      <c r="L1435" t="s">
        <v>3176</v>
      </c>
      <c r="M1435" t="s">
        <v>3207</v>
      </c>
      <c r="O1435" t="s">
        <v>3170</v>
      </c>
      <c r="P1435">
        <f t="shared" si="44"/>
        <v>44951</v>
      </c>
      <c r="Q1435">
        <f>--(COUNTIF($A$2:A1435,A1435)=1)</f>
        <v>1</v>
      </c>
      <c r="R1435">
        <f t="shared" si="45"/>
        <v>231.28</v>
      </c>
    </row>
    <row r="1436" spans="1:18">
      <c r="A1436" t="s">
        <v>5966</v>
      </c>
      <c r="B1436" t="s">
        <v>142</v>
      </c>
      <c r="C1436" t="s">
        <v>3098</v>
      </c>
      <c r="D1436" t="s">
        <v>3185</v>
      </c>
      <c r="E1436" t="s">
        <v>3166</v>
      </c>
      <c r="F1436" t="s">
        <v>3180</v>
      </c>
      <c r="G1436" t="s">
        <v>2685</v>
      </c>
      <c r="H1436" s="28"/>
      <c r="J1436">
        <v>24</v>
      </c>
      <c r="K1436" t="s">
        <v>3098</v>
      </c>
      <c r="L1436" t="s">
        <v>3398</v>
      </c>
      <c r="M1436" t="s">
        <v>3169</v>
      </c>
      <c r="O1436" t="s">
        <v>3178</v>
      </c>
      <c r="P1436">
        <f t="shared" si="44"/>
        <v>44732</v>
      </c>
      <c r="Q1436">
        <f>--(COUNTIF($A$2:A1436,A1436)=1)</f>
        <v>1</v>
      </c>
      <c r="R1436" t="str">
        <f t="shared" si="45"/>
        <v/>
      </c>
    </row>
    <row r="1437" spans="1:18">
      <c r="A1437" t="s">
        <v>5967</v>
      </c>
      <c r="B1437" t="s">
        <v>2914</v>
      </c>
      <c r="C1437" t="s">
        <v>3098</v>
      </c>
      <c r="D1437" t="s">
        <v>3196</v>
      </c>
      <c r="E1437" t="s">
        <v>3280</v>
      </c>
      <c r="F1437" t="s">
        <v>3167</v>
      </c>
      <c r="G1437" t="s">
        <v>869</v>
      </c>
      <c r="H1437" s="28">
        <v>44896</v>
      </c>
      <c r="I1437">
        <v>6.44</v>
      </c>
      <c r="J1437">
        <v>4</v>
      </c>
      <c r="K1437" t="s">
        <v>3123</v>
      </c>
      <c r="L1437" t="s">
        <v>3209</v>
      </c>
      <c r="M1437" t="s">
        <v>3188</v>
      </c>
      <c r="N1437">
        <v>2.2999999999999998</v>
      </c>
      <c r="O1437" t="s">
        <v>3213</v>
      </c>
      <c r="P1437">
        <f t="shared" si="44"/>
        <v>44896</v>
      </c>
      <c r="Q1437">
        <f>--(COUNTIF($A$2:A1437,A1437)=1)</f>
        <v>1</v>
      </c>
      <c r="R1437">
        <f t="shared" si="45"/>
        <v>6.44</v>
      </c>
    </row>
    <row r="1438" spans="1:18">
      <c r="A1438" t="s">
        <v>5968</v>
      </c>
      <c r="B1438" t="s">
        <v>3007</v>
      </c>
      <c r="C1438" t="s">
        <v>5969</v>
      </c>
      <c r="D1438" t="s">
        <v>3196</v>
      </c>
      <c r="E1438" t="s">
        <v>3194</v>
      </c>
      <c r="F1438" t="s">
        <v>3228</v>
      </c>
      <c r="G1438" t="s">
        <v>1518</v>
      </c>
      <c r="H1438" s="28"/>
      <c r="J1438">
        <v>72</v>
      </c>
      <c r="K1438" t="s">
        <v>3098</v>
      </c>
      <c r="L1438" t="s">
        <v>3225</v>
      </c>
      <c r="M1438" t="s">
        <v>3169</v>
      </c>
      <c r="O1438" t="s">
        <v>3182</v>
      </c>
      <c r="P1438">
        <f t="shared" si="44"/>
        <v>45231</v>
      </c>
      <c r="Q1438">
        <f>--(COUNTIF($A$2:A1438,A1438)=1)</f>
        <v>1</v>
      </c>
      <c r="R1438" t="str">
        <f t="shared" si="45"/>
        <v/>
      </c>
    </row>
    <row r="1439" spans="1:18">
      <c r="A1439" t="s">
        <v>5970</v>
      </c>
      <c r="B1439" t="s">
        <v>5798</v>
      </c>
      <c r="C1439" t="s">
        <v>4699</v>
      </c>
      <c r="D1439" t="s">
        <v>3200</v>
      </c>
      <c r="E1439" t="s">
        <v>3194</v>
      </c>
      <c r="F1439" t="s">
        <v>3180</v>
      </c>
      <c r="G1439" t="s">
        <v>1842</v>
      </c>
      <c r="H1439" s="28"/>
      <c r="J1439">
        <v>72</v>
      </c>
      <c r="K1439" t="s">
        <v>3098</v>
      </c>
      <c r="L1439" t="s">
        <v>3231</v>
      </c>
      <c r="M1439" t="s">
        <v>3207</v>
      </c>
      <c r="O1439" t="s">
        <v>3170</v>
      </c>
      <c r="P1439">
        <f t="shared" si="44"/>
        <v>45002</v>
      </c>
      <c r="Q1439">
        <f>--(COUNTIF($A$2:A1439,A1439)=1)</f>
        <v>1</v>
      </c>
      <c r="R1439" t="str">
        <f t="shared" si="45"/>
        <v/>
      </c>
    </row>
    <row r="1440" spans="1:18">
      <c r="A1440" t="s">
        <v>5971</v>
      </c>
      <c r="B1440" t="s">
        <v>510</v>
      </c>
      <c r="C1440" t="s">
        <v>3098</v>
      </c>
      <c r="D1440" t="s">
        <v>3165</v>
      </c>
      <c r="E1440" t="s">
        <v>3194</v>
      </c>
      <c r="F1440" t="s">
        <v>3180</v>
      </c>
      <c r="G1440" t="s">
        <v>579</v>
      </c>
      <c r="H1440" s="28"/>
      <c r="J1440">
        <v>72</v>
      </c>
      <c r="K1440" t="s">
        <v>3098</v>
      </c>
      <c r="L1440" t="s">
        <v>3206</v>
      </c>
      <c r="M1440" t="s">
        <v>3207</v>
      </c>
      <c r="O1440" t="s">
        <v>3170</v>
      </c>
      <c r="P1440">
        <f t="shared" si="44"/>
        <v>44879</v>
      </c>
      <c r="Q1440">
        <f>--(COUNTIF($A$2:A1440,A1440)=1)</f>
        <v>1</v>
      </c>
      <c r="R1440" t="str">
        <f t="shared" si="45"/>
        <v/>
      </c>
    </row>
    <row r="1441" spans="1:18">
      <c r="A1441" t="s">
        <v>5972</v>
      </c>
      <c r="B1441" t="s">
        <v>2676</v>
      </c>
      <c r="C1441" t="s">
        <v>3098</v>
      </c>
      <c r="D1441" t="s">
        <v>3237</v>
      </c>
      <c r="E1441" t="s">
        <v>3194</v>
      </c>
      <c r="F1441" t="s">
        <v>3180</v>
      </c>
      <c r="G1441" t="s">
        <v>2013</v>
      </c>
      <c r="H1441" s="28"/>
      <c r="J1441">
        <v>72</v>
      </c>
      <c r="K1441" t="s">
        <v>3098</v>
      </c>
      <c r="L1441" t="s">
        <v>3398</v>
      </c>
      <c r="M1441" t="s">
        <v>3207</v>
      </c>
      <c r="O1441" t="s">
        <v>3123</v>
      </c>
      <c r="P1441">
        <f t="shared" si="44"/>
        <v>45472</v>
      </c>
      <c r="Q1441">
        <f>--(COUNTIF($A$2:A1441,A1441)=1)</f>
        <v>1</v>
      </c>
      <c r="R1441" t="str">
        <f t="shared" si="45"/>
        <v/>
      </c>
    </row>
    <row r="1442" spans="1:18">
      <c r="A1442" t="s">
        <v>5973</v>
      </c>
      <c r="B1442" t="s">
        <v>5974</v>
      </c>
      <c r="C1442" t="s">
        <v>5975</v>
      </c>
      <c r="D1442" t="s">
        <v>3196</v>
      </c>
      <c r="E1442" t="s">
        <v>3194</v>
      </c>
      <c r="F1442" t="s">
        <v>3167</v>
      </c>
      <c r="G1442" t="s">
        <v>1036</v>
      </c>
      <c r="H1442" s="28">
        <v>45238</v>
      </c>
      <c r="I1442">
        <v>114.22</v>
      </c>
      <c r="J1442">
        <v>72</v>
      </c>
      <c r="K1442" t="s">
        <v>3123</v>
      </c>
      <c r="L1442" t="s">
        <v>3098</v>
      </c>
      <c r="M1442" t="s">
        <v>3202</v>
      </c>
      <c r="N1442">
        <v>1</v>
      </c>
      <c r="O1442" t="s">
        <v>3182</v>
      </c>
      <c r="P1442">
        <f t="shared" si="44"/>
        <v>45234</v>
      </c>
      <c r="Q1442">
        <f>--(COUNTIF($A$2:A1442,A1442)=1)</f>
        <v>1</v>
      </c>
      <c r="R1442">
        <f t="shared" si="45"/>
        <v>114.22</v>
      </c>
    </row>
    <row r="1443" spans="1:18">
      <c r="A1443" t="s">
        <v>5976</v>
      </c>
      <c r="B1443" t="s">
        <v>3978</v>
      </c>
      <c r="C1443" t="s">
        <v>5977</v>
      </c>
      <c r="D1443" t="s">
        <v>3185</v>
      </c>
      <c r="E1443" t="s">
        <v>3166</v>
      </c>
      <c r="F1443" t="s">
        <v>3167</v>
      </c>
      <c r="G1443" t="s">
        <v>2058</v>
      </c>
      <c r="H1443" s="28">
        <v>44762</v>
      </c>
      <c r="I1443">
        <v>24.56</v>
      </c>
      <c r="J1443">
        <v>24</v>
      </c>
      <c r="K1443" t="s">
        <v>3123</v>
      </c>
      <c r="L1443" t="s">
        <v>3307</v>
      </c>
      <c r="M1443" t="s">
        <v>3207</v>
      </c>
      <c r="N1443">
        <v>4.0999999999999996</v>
      </c>
      <c r="O1443" t="s">
        <v>3178</v>
      </c>
      <c r="P1443">
        <f t="shared" si="44"/>
        <v>44761</v>
      </c>
      <c r="Q1443">
        <f>--(COUNTIF($A$2:A1443,A1443)=1)</f>
        <v>1</v>
      </c>
      <c r="R1443">
        <f t="shared" si="45"/>
        <v>24.56</v>
      </c>
    </row>
    <row r="1444" spans="1:18">
      <c r="A1444" t="s">
        <v>5978</v>
      </c>
      <c r="B1444" t="s">
        <v>3017</v>
      </c>
      <c r="C1444" t="s">
        <v>5979</v>
      </c>
      <c r="D1444" t="s">
        <v>3251</v>
      </c>
      <c r="E1444" t="s">
        <v>3175</v>
      </c>
      <c r="F1444" t="s">
        <v>3180</v>
      </c>
      <c r="G1444" t="s">
        <v>860</v>
      </c>
      <c r="H1444" s="28"/>
      <c r="J1444">
        <v>8</v>
      </c>
      <c r="K1444" t="s">
        <v>3098</v>
      </c>
      <c r="L1444" t="s">
        <v>3307</v>
      </c>
      <c r="M1444" t="s">
        <v>3188</v>
      </c>
      <c r="O1444" t="s">
        <v>3123</v>
      </c>
      <c r="P1444">
        <f t="shared" si="44"/>
        <v>44922</v>
      </c>
      <c r="Q1444">
        <f>--(COUNTIF($A$2:A1444,A1444)=1)</f>
        <v>1</v>
      </c>
      <c r="R1444" t="str">
        <f t="shared" si="45"/>
        <v/>
      </c>
    </row>
    <row r="1445" spans="1:18">
      <c r="A1445" t="s">
        <v>5980</v>
      </c>
      <c r="B1445" t="s">
        <v>5981</v>
      </c>
      <c r="C1445" t="s">
        <v>3098</v>
      </c>
      <c r="D1445" t="s">
        <v>3200</v>
      </c>
      <c r="E1445" t="s">
        <v>3194</v>
      </c>
      <c r="F1445" t="s">
        <v>3167</v>
      </c>
      <c r="G1445" t="s">
        <v>992</v>
      </c>
      <c r="H1445" s="28">
        <v>44816</v>
      </c>
      <c r="I1445">
        <v>198.75</v>
      </c>
      <c r="J1445">
        <v>72</v>
      </c>
      <c r="K1445" t="s">
        <v>3123</v>
      </c>
      <c r="L1445" t="s">
        <v>3176</v>
      </c>
      <c r="M1445" t="s">
        <v>3188</v>
      </c>
      <c r="N1445">
        <v>4</v>
      </c>
      <c r="O1445" t="s">
        <v>3123</v>
      </c>
      <c r="P1445">
        <f t="shared" si="44"/>
        <v>44808</v>
      </c>
      <c r="Q1445">
        <f>--(COUNTIF($A$2:A1445,A1445)=1)</f>
        <v>1</v>
      </c>
      <c r="R1445">
        <f t="shared" si="45"/>
        <v>198.75</v>
      </c>
    </row>
    <row r="1446" spans="1:18">
      <c r="A1446" t="s">
        <v>5982</v>
      </c>
      <c r="B1446" t="s">
        <v>825</v>
      </c>
      <c r="C1446" t="s">
        <v>3098</v>
      </c>
      <c r="D1446" t="s">
        <v>3251</v>
      </c>
      <c r="E1446" t="s">
        <v>3194</v>
      </c>
      <c r="F1446" t="s">
        <v>3167</v>
      </c>
      <c r="G1446" t="s">
        <v>2655</v>
      </c>
      <c r="H1446" s="28">
        <v>44865</v>
      </c>
      <c r="I1446">
        <v>213.26</v>
      </c>
      <c r="J1446">
        <v>72</v>
      </c>
      <c r="K1446" t="s">
        <v>3123</v>
      </c>
      <c r="L1446" t="s">
        <v>3181</v>
      </c>
      <c r="M1446" t="s">
        <v>3207</v>
      </c>
      <c r="N1446">
        <v>3.4</v>
      </c>
      <c r="O1446" t="s">
        <v>3182</v>
      </c>
      <c r="P1446">
        <f t="shared" si="44"/>
        <v>44857</v>
      </c>
      <c r="Q1446">
        <f>--(COUNTIF($A$2:A1446,A1446)=1)</f>
        <v>1</v>
      </c>
      <c r="R1446">
        <f t="shared" si="45"/>
        <v>213.26</v>
      </c>
    </row>
    <row r="1447" spans="1:18">
      <c r="A1447" t="s">
        <v>5983</v>
      </c>
      <c r="B1447" t="s">
        <v>5984</v>
      </c>
      <c r="C1447" t="s">
        <v>3098</v>
      </c>
      <c r="D1447" t="s">
        <v>3240</v>
      </c>
      <c r="E1447" t="s">
        <v>3280</v>
      </c>
      <c r="F1447" t="s">
        <v>3180</v>
      </c>
      <c r="G1447" t="s">
        <v>1688</v>
      </c>
      <c r="H1447" s="28"/>
      <c r="J1447">
        <v>4</v>
      </c>
      <c r="K1447" t="s">
        <v>3098</v>
      </c>
      <c r="L1447" t="s">
        <v>3209</v>
      </c>
      <c r="M1447" t="s">
        <v>3169</v>
      </c>
      <c r="O1447" t="s">
        <v>3124</v>
      </c>
      <c r="P1447">
        <f t="shared" si="44"/>
        <v>45345</v>
      </c>
      <c r="Q1447">
        <f>--(COUNTIF($A$2:A1447,A1447)=1)</f>
        <v>1</v>
      </c>
      <c r="R1447" t="str">
        <f t="shared" si="45"/>
        <v/>
      </c>
    </row>
    <row r="1448" spans="1:18">
      <c r="A1448" t="s">
        <v>5985</v>
      </c>
      <c r="B1448" t="s">
        <v>311</v>
      </c>
      <c r="C1448" t="s">
        <v>5821</v>
      </c>
      <c r="D1448" t="s">
        <v>3251</v>
      </c>
      <c r="E1448" t="s">
        <v>3194</v>
      </c>
      <c r="F1448" t="s">
        <v>3167</v>
      </c>
      <c r="G1448" t="s">
        <v>1405</v>
      </c>
      <c r="H1448" s="28">
        <v>44688</v>
      </c>
      <c r="I1448">
        <v>112.73</v>
      </c>
      <c r="J1448">
        <v>72</v>
      </c>
      <c r="K1448" t="s">
        <v>3123</v>
      </c>
      <c r="L1448" t="s">
        <v>3351</v>
      </c>
      <c r="M1448" t="s">
        <v>3169</v>
      </c>
      <c r="N1448">
        <v>2.7</v>
      </c>
      <c r="O1448" t="s">
        <v>3170</v>
      </c>
      <c r="P1448">
        <f t="shared" si="44"/>
        <v>44684</v>
      </c>
      <c r="Q1448">
        <f>--(COUNTIF($A$2:A1448,A1448)=1)</f>
        <v>1</v>
      </c>
      <c r="R1448">
        <f t="shared" si="45"/>
        <v>112.73</v>
      </c>
    </row>
    <row r="1449" spans="1:18">
      <c r="A1449" t="s">
        <v>5986</v>
      </c>
      <c r="B1449" t="s">
        <v>3567</v>
      </c>
      <c r="C1449" t="s">
        <v>3098</v>
      </c>
      <c r="D1449" t="s">
        <v>3174</v>
      </c>
      <c r="E1449" t="s">
        <v>3280</v>
      </c>
      <c r="F1449" t="s">
        <v>3167</v>
      </c>
      <c r="G1449" t="s">
        <v>470</v>
      </c>
      <c r="H1449" s="28"/>
      <c r="J1449">
        <v>4</v>
      </c>
      <c r="K1449" t="s">
        <v>3098</v>
      </c>
      <c r="L1449" t="s">
        <v>3254</v>
      </c>
      <c r="M1449" t="s">
        <v>3169</v>
      </c>
      <c r="O1449" t="s">
        <v>3213</v>
      </c>
      <c r="P1449">
        <f t="shared" si="44"/>
        <v>44633</v>
      </c>
      <c r="Q1449">
        <f>--(COUNTIF($A$2:A1449,A1449)=1)</f>
        <v>1</v>
      </c>
      <c r="R1449" t="str">
        <f t="shared" si="45"/>
        <v/>
      </c>
    </row>
    <row r="1450" spans="1:18">
      <c r="A1450" t="s">
        <v>5987</v>
      </c>
      <c r="B1450" t="s">
        <v>3723</v>
      </c>
      <c r="C1450" t="s">
        <v>5988</v>
      </c>
      <c r="D1450" t="s">
        <v>3227</v>
      </c>
      <c r="E1450" t="s">
        <v>3175</v>
      </c>
      <c r="F1450" t="s">
        <v>3167</v>
      </c>
      <c r="G1450" t="s">
        <v>5989</v>
      </c>
      <c r="H1450" s="28">
        <v>45714</v>
      </c>
      <c r="I1450">
        <v>6.76</v>
      </c>
      <c r="J1450">
        <v>8</v>
      </c>
      <c r="K1450" t="s">
        <v>3124</v>
      </c>
      <c r="L1450" t="s">
        <v>3209</v>
      </c>
      <c r="M1450" t="s">
        <v>3188</v>
      </c>
      <c r="N1450">
        <v>3.9</v>
      </c>
      <c r="O1450" t="s">
        <v>3123</v>
      </c>
      <c r="P1450">
        <f t="shared" si="44"/>
        <v>45714</v>
      </c>
      <c r="Q1450">
        <f>--(COUNTIF($A$2:A1450,A1450)=1)</f>
        <v>1</v>
      </c>
      <c r="R1450">
        <f t="shared" si="45"/>
        <v>6.76</v>
      </c>
    </row>
    <row r="1451" spans="1:18">
      <c r="A1451" t="s">
        <v>5990</v>
      </c>
      <c r="B1451" t="s">
        <v>1437</v>
      </c>
      <c r="C1451" t="s">
        <v>5991</v>
      </c>
      <c r="D1451" t="s">
        <v>3165</v>
      </c>
      <c r="E1451" t="s">
        <v>3166</v>
      </c>
      <c r="F1451" t="s">
        <v>3167</v>
      </c>
      <c r="G1451" t="s">
        <v>2160</v>
      </c>
      <c r="H1451" s="28">
        <v>44889</v>
      </c>
      <c r="I1451">
        <v>20.96</v>
      </c>
      <c r="J1451">
        <v>24</v>
      </c>
      <c r="K1451" t="s">
        <v>3124</v>
      </c>
      <c r="L1451" t="s">
        <v>3176</v>
      </c>
      <c r="M1451" t="s">
        <v>3169</v>
      </c>
      <c r="N1451">
        <v>1.6</v>
      </c>
      <c r="O1451" t="s">
        <v>3170</v>
      </c>
      <c r="P1451">
        <f t="shared" si="44"/>
        <v>44889</v>
      </c>
      <c r="Q1451">
        <f>--(COUNTIF($A$2:A1451,A1451)=1)</f>
        <v>1</v>
      </c>
      <c r="R1451">
        <f t="shared" si="45"/>
        <v>20.96</v>
      </c>
    </row>
    <row r="1452" spans="1:18">
      <c r="A1452" t="s">
        <v>5992</v>
      </c>
      <c r="B1452" t="s">
        <v>5993</v>
      </c>
      <c r="C1452" t="s">
        <v>3098</v>
      </c>
      <c r="D1452" t="s">
        <v>3165</v>
      </c>
      <c r="E1452" t="s">
        <v>3194</v>
      </c>
      <c r="F1452" t="s">
        <v>3228</v>
      </c>
      <c r="G1452" t="s">
        <v>4187</v>
      </c>
      <c r="H1452" s="28"/>
      <c r="J1452">
        <v>72</v>
      </c>
      <c r="K1452" t="s">
        <v>3098</v>
      </c>
      <c r="L1452" t="s">
        <v>3351</v>
      </c>
      <c r="M1452" t="s">
        <v>3207</v>
      </c>
      <c r="O1452" t="s">
        <v>3170</v>
      </c>
      <c r="P1452">
        <f t="shared" si="44"/>
        <v>45697</v>
      </c>
      <c r="Q1452">
        <f>--(COUNTIF($A$2:A1452,A1452)=1)</f>
        <v>1</v>
      </c>
      <c r="R1452" t="str">
        <f t="shared" si="45"/>
        <v/>
      </c>
    </row>
    <row r="1453" spans="1:18">
      <c r="A1453" t="s">
        <v>5994</v>
      </c>
      <c r="B1453" t="s">
        <v>5782</v>
      </c>
      <c r="C1453" t="s">
        <v>5995</v>
      </c>
      <c r="D1453" t="s">
        <v>3185</v>
      </c>
      <c r="E1453" t="s">
        <v>3166</v>
      </c>
      <c r="F1453" t="s">
        <v>3180</v>
      </c>
      <c r="G1453" t="s">
        <v>578</v>
      </c>
      <c r="H1453" s="28"/>
      <c r="J1453">
        <v>24</v>
      </c>
      <c r="K1453" t="s">
        <v>3098</v>
      </c>
      <c r="L1453" t="s">
        <v>3181</v>
      </c>
      <c r="M1453" t="s">
        <v>3177</v>
      </c>
      <c r="O1453" t="s">
        <v>3124</v>
      </c>
      <c r="P1453">
        <f t="shared" si="44"/>
        <v>44845</v>
      </c>
      <c r="Q1453">
        <f>--(COUNTIF($A$2:A1453,A1453)=1)</f>
        <v>1</v>
      </c>
      <c r="R1453" t="str">
        <f t="shared" si="45"/>
        <v/>
      </c>
    </row>
    <row r="1454" spans="1:18">
      <c r="A1454" t="s">
        <v>5996</v>
      </c>
      <c r="B1454" t="s">
        <v>261</v>
      </c>
      <c r="C1454" t="s">
        <v>5997</v>
      </c>
      <c r="D1454" t="s">
        <v>3196</v>
      </c>
      <c r="E1454" t="s">
        <v>3166</v>
      </c>
      <c r="F1454" t="s">
        <v>3167</v>
      </c>
      <c r="G1454" t="s">
        <v>3053</v>
      </c>
      <c r="H1454" s="28">
        <v>45189</v>
      </c>
      <c r="I1454">
        <v>54.38</v>
      </c>
      <c r="J1454">
        <v>24</v>
      </c>
      <c r="K1454" t="s">
        <v>3123</v>
      </c>
      <c r="L1454" t="s">
        <v>3198</v>
      </c>
      <c r="M1454" t="s">
        <v>3188</v>
      </c>
      <c r="N1454">
        <v>4.3</v>
      </c>
      <c r="O1454" t="s">
        <v>3170</v>
      </c>
      <c r="P1454">
        <f t="shared" si="44"/>
        <v>45187</v>
      </c>
      <c r="Q1454">
        <f>--(COUNTIF($A$2:A1454,A1454)=1)</f>
        <v>1</v>
      </c>
      <c r="R1454">
        <f t="shared" si="45"/>
        <v>54.38</v>
      </c>
    </row>
    <row r="1455" spans="1:18">
      <c r="A1455" t="s">
        <v>5998</v>
      </c>
      <c r="B1455" t="s">
        <v>5592</v>
      </c>
      <c r="C1455" t="s">
        <v>3377</v>
      </c>
      <c r="D1455" t="s">
        <v>3165</v>
      </c>
      <c r="E1455" t="s">
        <v>3194</v>
      </c>
      <c r="F1455" t="s">
        <v>3167</v>
      </c>
      <c r="G1455" t="s">
        <v>758</v>
      </c>
      <c r="H1455" s="28">
        <v>45001</v>
      </c>
      <c r="I1455">
        <v>214.58</v>
      </c>
      <c r="J1455">
        <v>72</v>
      </c>
      <c r="K1455" t="s">
        <v>3123</v>
      </c>
      <c r="L1455" t="s">
        <v>3398</v>
      </c>
      <c r="M1455" t="s">
        <v>3169</v>
      </c>
      <c r="N1455">
        <v>3.5</v>
      </c>
      <c r="O1455" t="s">
        <v>3189</v>
      </c>
      <c r="P1455">
        <f t="shared" si="44"/>
        <v>44993</v>
      </c>
      <c r="Q1455">
        <f>--(COUNTIF($A$2:A1455,A1455)=1)</f>
        <v>1</v>
      </c>
      <c r="R1455">
        <f t="shared" si="45"/>
        <v>214.58</v>
      </c>
    </row>
    <row r="1456" spans="1:18">
      <c r="A1456" t="s">
        <v>5999</v>
      </c>
      <c r="B1456" t="s">
        <v>315</v>
      </c>
      <c r="C1456" t="s">
        <v>3098</v>
      </c>
      <c r="D1456" t="s">
        <v>3185</v>
      </c>
      <c r="E1456" t="s">
        <v>3280</v>
      </c>
      <c r="F1456" t="s">
        <v>3167</v>
      </c>
      <c r="G1456" t="s">
        <v>3442</v>
      </c>
      <c r="H1456" s="28">
        <v>44643</v>
      </c>
      <c r="I1456">
        <v>7.66</v>
      </c>
      <c r="J1456">
        <v>4</v>
      </c>
      <c r="K1456" t="s">
        <v>3123</v>
      </c>
      <c r="L1456" t="s">
        <v>3265</v>
      </c>
      <c r="M1456" t="s">
        <v>3202</v>
      </c>
      <c r="N1456">
        <v>3.9</v>
      </c>
      <c r="O1456" t="s">
        <v>3182</v>
      </c>
      <c r="P1456">
        <f t="shared" si="44"/>
        <v>44643</v>
      </c>
      <c r="Q1456">
        <f>--(COUNTIF($A$2:A1456,A1456)=1)</f>
        <v>1</v>
      </c>
      <c r="R1456">
        <f t="shared" si="45"/>
        <v>7.66</v>
      </c>
    </row>
    <row r="1457" spans="1:18">
      <c r="A1457" t="s">
        <v>6000</v>
      </c>
      <c r="B1457" t="s">
        <v>3046</v>
      </c>
      <c r="C1457" t="s">
        <v>6001</v>
      </c>
      <c r="D1457" t="s">
        <v>3227</v>
      </c>
      <c r="E1457" t="s">
        <v>3175</v>
      </c>
      <c r="F1457" t="s">
        <v>3220</v>
      </c>
      <c r="G1457" t="s">
        <v>1783</v>
      </c>
      <c r="H1457" s="28">
        <v>44607</v>
      </c>
      <c r="I1457">
        <v>26.1</v>
      </c>
      <c r="J1457">
        <v>8</v>
      </c>
      <c r="K1457" t="s">
        <v>3123</v>
      </c>
      <c r="L1457" t="s">
        <v>3268</v>
      </c>
      <c r="M1457" t="s">
        <v>3207</v>
      </c>
      <c r="N1457">
        <v>1.1000000000000001</v>
      </c>
      <c r="O1457" t="s">
        <v>3178</v>
      </c>
      <c r="P1457">
        <f t="shared" si="44"/>
        <v>44606</v>
      </c>
      <c r="Q1457">
        <f>--(COUNTIF($A$2:A1457,A1457)=1)</f>
        <v>1</v>
      </c>
      <c r="R1457">
        <f t="shared" si="45"/>
        <v>26.1</v>
      </c>
    </row>
    <row r="1458" spans="1:18">
      <c r="A1458" t="s">
        <v>6002</v>
      </c>
      <c r="B1458" t="s">
        <v>2323</v>
      </c>
      <c r="C1458" t="s">
        <v>5745</v>
      </c>
      <c r="D1458" t="s">
        <v>3227</v>
      </c>
      <c r="E1458" t="s">
        <v>3175</v>
      </c>
      <c r="F1458" t="s">
        <v>3167</v>
      </c>
      <c r="G1458" t="s">
        <v>5247</v>
      </c>
      <c r="H1458" s="28">
        <v>45482</v>
      </c>
      <c r="I1458">
        <v>17.100000000000001</v>
      </c>
      <c r="J1458">
        <v>8</v>
      </c>
      <c r="K1458" t="s">
        <v>3123</v>
      </c>
      <c r="L1458" t="s">
        <v>3229</v>
      </c>
      <c r="M1458" t="s">
        <v>3188</v>
      </c>
      <c r="N1458">
        <v>2.2999999999999998</v>
      </c>
      <c r="O1458" t="s">
        <v>3213</v>
      </c>
      <c r="P1458">
        <f t="shared" si="44"/>
        <v>45482</v>
      </c>
      <c r="Q1458">
        <f>--(COUNTIF($A$2:A1458,A1458)=1)</f>
        <v>1</v>
      </c>
      <c r="R1458">
        <f t="shared" si="45"/>
        <v>17.100000000000001</v>
      </c>
    </row>
    <row r="1459" spans="1:18">
      <c r="A1459" t="s">
        <v>6003</v>
      </c>
      <c r="B1459" t="s">
        <v>2661</v>
      </c>
      <c r="C1459" t="s">
        <v>6004</v>
      </c>
      <c r="D1459" t="s">
        <v>3165</v>
      </c>
      <c r="E1459" t="s">
        <v>3194</v>
      </c>
      <c r="F1459" t="s">
        <v>3228</v>
      </c>
      <c r="G1459" t="s">
        <v>177</v>
      </c>
      <c r="H1459" s="28"/>
      <c r="J1459">
        <v>72</v>
      </c>
      <c r="K1459" t="s">
        <v>3098</v>
      </c>
      <c r="L1459" t="s">
        <v>3225</v>
      </c>
      <c r="M1459" t="s">
        <v>3177</v>
      </c>
      <c r="O1459" t="s">
        <v>3189</v>
      </c>
      <c r="P1459">
        <f t="shared" si="44"/>
        <v>45504</v>
      </c>
      <c r="Q1459">
        <f>--(COUNTIF($A$2:A1459,A1459)=1)</f>
        <v>1</v>
      </c>
      <c r="R1459" t="str">
        <f t="shared" si="45"/>
        <v/>
      </c>
    </row>
    <row r="1460" spans="1:18">
      <c r="A1460" t="s">
        <v>6005</v>
      </c>
      <c r="B1460" t="s">
        <v>6006</v>
      </c>
      <c r="C1460" t="s">
        <v>4213</v>
      </c>
      <c r="D1460" t="s">
        <v>3240</v>
      </c>
      <c r="E1460" t="s">
        <v>3166</v>
      </c>
      <c r="F1460" t="s">
        <v>3167</v>
      </c>
      <c r="G1460" t="s">
        <v>1675</v>
      </c>
      <c r="H1460" s="28">
        <v>45595</v>
      </c>
      <c r="I1460">
        <v>51.23</v>
      </c>
      <c r="J1460">
        <v>24</v>
      </c>
      <c r="K1460" t="s">
        <v>3123</v>
      </c>
      <c r="L1460" t="s">
        <v>3254</v>
      </c>
      <c r="M1460" t="s">
        <v>3202</v>
      </c>
      <c r="N1460">
        <v>4.9000000000000004</v>
      </c>
      <c r="O1460" t="s">
        <v>3123</v>
      </c>
      <c r="P1460">
        <f t="shared" si="44"/>
        <v>45593</v>
      </c>
      <c r="Q1460">
        <f>--(COUNTIF($A$2:A1460,A1460)=1)</f>
        <v>1</v>
      </c>
      <c r="R1460">
        <f t="shared" si="45"/>
        <v>51.23</v>
      </c>
    </row>
    <row r="1461" spans="1:18">
      <c r="A1461" t="s">
        <v>6007</v>
      </c>
      <c r="B1461" t="s">
        <v>3304</v>
      </c>
      <c r="C1461" t="s">
        <v>3098</v>
      </c>
      <c r="D1461" t="s">
        <v>3200</v>
      </c>
      <c r="E1461" t="s">
        <v>3166</v>
      </c>
      <c r="F1461" t="s">
        <v>3167</v>
      </c>
      <c r="G1461" t="s">
        <v>1828</v>
      </c>
      <c r="H1461" s="28"/>
      <c r="J1461">
        <v>24</v>
      </c>
      <c r="K1461" t="s">
        <v>3098</v>
      </c>
      <c r="L1461" t="s">
        <v>3212</v>
      </c>
      <c r="M1461" t="s">
        <v>3177</v>
      </c>
      <c r="O1461" t="s">
        <v>3123</v>
      </c>
      <c r="P1461">
        <f t="shared" si="44"/>
        <v>44791</v>
      </c>
      <c r="Q1461">
        <f>--(COUNTIF($A$2:A1461,A1461)=1)</f>
        <v>1</v>
      </c>
      <c r="R1461" t="str">
        <f t="shared" si="45"/>
        <v/>
      </c>
    </row>
    <row r="1462" spans="1:18">
      <c r="A1462" t="s">
        <v>6008</v>
      </c>
      <c r="B1462" t="s">
        <v>2101</v>
      </c>
      <c r="C1462" t="s">
        <v>6009</v>
      </c>
      <c r="D1462" t="s">
        <v>3200</v>
      </c>
      <c r="E1462" t="s">
        <v>3175</v>
      </c>
      <c r="F1462" t="s">
        <v>3167</v>
      </c>
      <c r="G1462" t="s">
        <v>1355</v>
      </c>
      <c r="H1462" s="28">
        <v>45331</v>
      </c>
      <c r="I1462">
        <v>3.87</v>
      </c>
      <c r="J1462">
        <v>8</v>
      </c>
      <c r="K1462" t="s">
        <v>3124</v>
      </c>
      <c r="L1462" t="s">
        <v>3209</v>
      </c>
      <c r="M1462" t="s">
        <v>3169</v>
      </c>
      <c r="N1462">
        <v>3.8</v>
      </c>
      <c r="O1462" t="s">
        <v>3123</v>
      </c>
      <c r="P1462">
        <f t="shared" si="44"/>
        <v>45331</v>
      </c>
      <c r="Q1462">
        <f>--(COUNTIF($A$2:A1462,A1462)=1)</f>
        <v>1</v>
      </c>
      <c r="R1462">
        <f t="shared" si="45"/>
        <v>3.87</v>
      </c>
    </row>
    <row r="1463" spans="1:18">
      <c r="A1463" t="s">
        <v>6010</v>
      </c>
      <c r="B1463" t="s">
        <v>3836</v>
      </c>
      <c r="C1463" t="s">
        <v>6011</v>
      </c>
      <c r="D1463" t="s">
        <v>3227</v>
      </c>
      <c r="E1463" t="s">
        <v>3175</v>
      </c>
      <c r="F1463" t="s">
        <v>3228</v>
      </c>
      <c r="G1463" t="s">
        <v>5433</v>
      </c>
      <c r="H1463" s="28"/>
      <c r="J1463">
        <v>8</v>
      </c>
      <c r="K1463" t="s">
        <v>3098</v>
      </c>
      <c r="L1463" t="s">
        <v>3437</v>
      </c>
      <c r="M1463" t="s">
        <v>3202</v>
      </c>
      <c r="O1463" t="s">
        <v>3170</v>
      </c>
      <c r="P1463">
        <f t="shared" si="44"/>
        <v>45290</v>
      </c>
      <c r="Q1463">
        <f>--(COUNTIF($A$2:A1463,A1463)=1)</f>
        <v>1</v>
      </c>
      <c r="R1463" t="str">
        <f t="shared" si="45"/>
        <v/>
      </c>
    </row>
    <row r="1464" spans="1:18">
      <c r="A1464" t="s">
        <v>6012</v>
      </c>
      <c r="B1464" t="s">
        <v>6013</v>
      </c>
      <c r="C1464" t="s">
        <v>6014</v>
      </c>
      <c r="D1464" t="s">
        <v>3196</v>
      </c>
      <c r="E1464" t="s">
        <v>3175</v>
      </c>
      <c r="F1464" t="s">
        <v>3180</v>
      </c>
      <c r="G1464" t="s">
        <v>780</v>
      </c>
      <c r="H1464" s="28"/>
      <c r="J1464">
        <v>8</v>
      </c>
      <c r="K1464" t="s">
        <v>3098</v>
      </c>
      <c r="L1464" t="s">
        <v>3209</v>
      </c>
      <c r="M1464" t="s">
        <v>3188</v>
      </c>
      <c r="O1464" t="s">
        <v>3189</v>
      </c>
      <c r="P1464">
        <f t="shared" si="44"/>
        <v>45408</v>
      </c>
      <c r="Q1464">
        <f>--(COUNTIF($A$2:A1464,A1464)=1)</f>
        <v>1</v>
      </c>
      <c r="R1464" t="str">
        <f t="shared" si="45"/>
        <v/>
      </c>
    </row>
    <row r="1465" spans="1:18">
      <c r="A1465" t="s">
        <v>6015</v>
      </c>
      <c r="B1465" t="s">
        <v>5262</v>
      </c>
      <c r="C1465" t="s">
        <v>4736</v>
      </c>
      <c r="D1465" t="s">
        <v>3200</v>
      </c>
      <c r="E1465" t="s">
        <v>3166</v>
      </c>
      <c r="F1465" t="s">
        <v>3180</v>
      </c>
      <c r="G1465" t="s">
        <v>1351</v>
      </c>
      <c r="H1465" s="28"/>
      <c r="J1465">
        <v>24</v>
      </c>
      <c r="K1465" t="s">
        <v>3098</v>
      </c>
      <c r="L1465" t="s">
        <v>3098</v>
      </c>
      <c r="M1465" t="s">
        <v>3169</v>
      </c>
      <c r="O1465" t="s">
        <v>3189</v>
      </c>
      <c r="P1465">
        <f t="shared" si="44"/>
        <v>45342</v>
      </c>
      <c r="Q1465">
        <f>--(COUNTIF($A$2:A1465,A1465)=1)</f>
        <v>1</v>
      </c>
      <c r="R1465" t="str">
        <f t="shared" si="45"/>
        <v/>
      </c>
    </row>
    <row r="1466" spans="1:18">
      <c r="A1466" t="s">
        <v>6016</v>
      </c>
      <c r="B1466" t="s">
        <v>6017</v>
      </c>
      <c r="C1466" t="s">
        <v>3098</v>
      </c>
      <c r="D1466" t="s">
        <v>3237</v>
      </c>
      <c r="E1466" t="s">
        <v>3166</v>
      </c>
      <c r="F1466" t="s">
        <v>3167</v>
      </c>
      <c r="G1466" t="s">
        <v>225</v>
      </c>
      <c r="H1466" s="28">
        <v>45475</v>
      </c>
      <c r="I1466">
        <v>31.7</v>
      </c>
      <c r="J1466">
        <v>24</v>
      </c>
      <c r="K1466" t="s">
        <v>3123</v>
      </c>
      <c r="L1466" t="s">
        <v>3302</v>
      </c>
      <c r="M1466" t="s">
        <v>3177</v>
      </c>
      <c r="O1466" t="s">
        <v>3213</v>
      </c>
      <c r="P1466">
        <f t="shared" si="44"/>
        <v>45474</v>
      </c>
      <c r="Q1466">
        <f>--(COUNTIF($A$2:A1466,A1466)=1)</f>
        <v>1</v>
      </c>
      <c r="R1466">
        <f t="shared" si="45"/>
        <v>31.7</v>
      </c>
    </row>
    <row r="1467" spans="1:18">
      <c r="A1467" t="s">
        <v>6018</v>
      </c>
      <c r="B1467" t="s">
        <v>4017</v>
      </c>
      <c r="C1467" t="s">
        <v>6019</v>
      </c>
      <c r="D1467" t="s">
        <v>3251</v>
      </c>
      <c r="E1467" t="s">
        <v>3166</v>
      </c>
      <c r="F1467" t="s">
        <v>3180</v>
      </c>
      <c r="G1467" t="s">
        <v>4879</v>
      </c>
      <c r="H1467" s="28"/>
      <c r="J1467">
        <v>24</v>
      </c>
      <c r="K1467" t="s">
        <v>3098</v>
      </c>
      <c r="L1467" t="s">
        <v>3248</v>
      </c>
      <c r="M1467" t="s">
        <v>3202</v>
      </c>
      <c r="O1467" t="s">
        <v>3260</v>
      </c>
      <c r="P1467">
        <f t="shared" si="44"/>
        <v>44655</v>
      </c>
      <c r="Q1467">
        <f>--(COUNTIF($A$2:A1467,A1467)=1)</f>
        <v>1</v>
      </c>
      <c r="R1467" t="str">
        <f t="shared" si="45"/>
        <v/>
      </c>
    </row>
    <row r="1468" spans="1:18">
      <c r="A1468" t="s">
        <v>6020</v>
      </c>
      <c r="B1468" t="s">
        <v>2806</v>
      </c>
      <c r="C1468" t="s">
        <v>3098</v>
      </c>
      <c r="D1468" t="s">
        <v>3251</v>
      </c>
      <c r="E1468" t="s">
        <v>3280</v>
      </c>
      <c r="F1468" t="s">
        <v>3167</v>
      </c>
      <c r="G1468" t="s">
        <v>1607</v>
      </c>
      <c r="H1468" s="28">
        <v>45422</v>
      </c>
      <c r="I1468">
        <v>4.95</v>
      </c>
      <c r="J1468">
        <v>4</v>
      </c>
      <c r="K1468" t="s">
        <v>3123</v>
      </c>
      <c r="L1468" t="s">
        <v>3268</v>
      </c>
      <c r="M1468" t="s">
        <v>3169</v>
      </c>
      <c r="O1468" t="s">
        <v>3170</v>
      </c>
      <c r="P1468">
        <f t="shared" si="44"/>
        <v>45422</v>
      </c>
      <c r="Q1468">
        <f>--(COUNTIF($A$2:A1468,A1468)=1)</f>
        <v>1</v>
      </c>
      <c r="R1468">
        <f t="shared" si="45"/>
        <v>4.95</v>
      </c>
    </row>
    <row r="1469" spans="1:18">
      <c r="A1469" t="s">
        <v>6021</v>
      </c>
      <c r="B1469" t="s">
        <v>2763</v>
      </c>
      <c r="C1469" t="s">
        <v>4038</v>
      </c>
      <c r="D1469" t="s">
        <v>3200</v>
      </c>
      <c r="E1469" t="s">
        <v>3166</v>
      </c>
      <c r="F1469" t="s">
        <v>3228</v>
      </c>
      <c r="G1469" t="s">
        <v>4911</v>
      </c>
      <c r="H1469" s="28"/>
      <c r="J1469">
        <v>24</v>
      </c>
      <c r="K1469" t="s">
        <v>3098</v>
      </c>
      <c r="L1469" t="s">
        <v>3206</v>
      </c>
      <c r="M1469" t="s">
        <v>3169</v>
      </c>
      <c r="O1469" t="s">
        <v>3189</v>
      </c>
      <c r="P1469">
        <f t="shared" si="44"/>
        <v>44746</v>
      </c>
      <c r="Q1469">
        <f>--(COUNTIF($A$2:A1469,A1469)=1)</f>
        <v>1</v>
      </c>
      <c r="R1469" t="str">
        <f t="shared" si="45"/>
        <v/>
      </c>
    </row>
    <row r="1470" spans="1:18">
      <c r="A1470" t="s">
        <v>6022</v>
      </c>
      <c r="B1470" t="s">
        <v>6023</v>
      </c>
      <c r="C1470" t="s">
        <v>3098</v>
      </c>
      <c r="D1470" t="s">
        <v>3237</v>
      </c>
      <c r="E1470" t="s">
        <v>3194</v>
      </c>
      <c r="F1470" t="s">
        <v>3167</v>
      </c>
      <c r="G1470" t="s">
        <v>6024</v>
      </c>
      <c r="H1470" s="28"/>
      <c r="J1470">
        <v>72</v>
      </c>
      <c r="K1470" t="s">
        <v>3098</v>
      </c>
      <c r="L1470" t="s">
        <v>3206</v>
      </c>
      <c r="M1470" t="s">
        <v>3177</v>
      </c>
      <c r="O1470" t="s">
        <v>3182</v>
      </c>
      <c r="P1470">
        <f t="shared" si="44"/>
        <v>45583</v>
      </c>
      <c r="Q1470">
        <f>--(COUNTIF($A$2:A1470,A1470)=1)</f>
        <v>1</v>
      </c>
      <c r="R1470" t="str">
        <f t="shared" si="45"/>
        <v/>
      </c>
    </row>
    <row r="1471" spans="1:18">
      <c r="A1471" t="s">
        <v>6025</v>
      </c>
      <c r="B1471" t="s">
        <v>2837</v>
      </c>
      <c r="C1471" t="s">
        <v>3098</v>
      </c>
      <c r="D1471" t="s">
        <v>3227</v>
      </c>
      <c r="E1471" t="s">
        <v>3175</v>
      </c>
      <c r="F1471" t="s">
        <v>3167</v>
      </c>
      <c r="G1471" t="s">
        <v>5842</v>
      </c>
      <c r="H1471" s="28">
        <v>45701</v>
      </c>
      <c r="I1471">
        <v>6.86</v>
      </c>
      <c r="J1471">
        <v>8</v>
      </c>
      <c r="K1471" t="s">
        <v>3124</v>
      </c>
      <c r="L1471" t="s">
        <v>3212</v>
      </c>
      <c r="M1471" t="s">
        <v>3202</v>
      </c>
      <c r="N1471">
        <v>1.6</v>
      </c>
      <c r="O1471" t="s">
        <v>3260</v>
      </c>
      <c r="P1471">
        <f t="shared" si="44"/>
        <v>45701</v>
      </c>
      <c r="Q1471">
        <f>--(COUNTIF($A$2:A1471,A1471)=1)</f>
        <v>1</v>
      </c>
      <c r="R1471">
        <f t="shared" si="45"/>
        <v>6.86</v>
      </c>
    </row>
    <row r="1472" spans="1:18">
      <c r="A1472" t="s">
        <v>6026</v>
      </c>
      <c r="B1472" t="s">
        <v>6027</v>
      </c>
      <c r="C1472" t="s">
        <v>3098</v>
      </c>
      <c r="D1472" t="s">
        <v>3185</v>
      </c>
      <c r="E1472" t="s">
        <v>3280</v>
      </c>
      <c r="F1472" t="s">
        <v>3167</v>
      </c>
      <c r="G1472" t="s">
        <v>2612</v>
      </c>
      <c r="H1472" s="28">
        <v>45502</v>
      </c>
      <c r="I1472">
        <v>4.99</v>
      </c>
      <c r="J1472">
        <v>4</v>
      </c>
      <c r="K1472" t="s">
        <v>3123</v>
      </c>
      <c r="L1472" t="s">
        <v>3098</v>
      </c>
      <c r="M1472" t="s">
        <v>3202</v>
      </c>
      <c r="N1472">
        <v>1</v>
      </c>
      <c r="O1472" t="s">
        <v>3170</v>
      </c>
      <c r="P1472">
        <f t="shared" si="44"/>
        <v>45502</v>
      </c>
      <c r="Q1472">
        <f>--(COUNTIF($A$2:A1472,A1472)=1)</f>
        <v>1</v>
      </c>
      <c r="R1472">
        <f t="shared" si="45"/>
        <v>4.99</v>
      </c>
    </row>
    <row r="1473" spans="1:18">
      <c r="A1473" t="s">
        <v>6028</v>
      </c>
      <c r="B1473" t="s">
        <v>407</v>
      </c>
      <c r="C1473" t="s">
        <v>6029</v>
      </c>
      <c r="D1473" t="s">
        <v>3240</v>
      </c>
      <c r="E1473" t="s">
        <v>3175</v>
      </c>
      <c r="F1473" t="s">
        <v>3180</v>
      </c>
      <c r="G1473" t="s">
        <v>2518</v>
      </c>
      <c r="H1473" s="28"/>
      <c r="J1473">
        <v>8</v>
      </c>
      <c r="K1473" t="s">
        <v>3098</v>
      </c>
      <c r="L1473" t="s">
        <v>3351</v>
      </c>
      <c r="M1473" t="s">
        <v>3202</v>
      </c>
      <c r="O1473" t="s">
        <v>3124</v>
      </c>
      <c r="P1473">
        <f t="shared" si="44"/>
        <v>45066</v>
      </c>
      <c r="Q1473">
        <f>--(COUNTIF($A$2:A1473,A1473)=1)</f>
        <v>1</v>
      </c>
      <c r="R1473" t="str">
        <f t="shared" si="45"/>
        <v/>
      </c>
    </row>
    <row r="1474" spans="1:18">
      <c r="A1474" t="s">
        <v>6030</v>
      </c>
      <c r="B1474" t="s">
        <v>985</v>
      </c>
      <c r="C1474" t="s">
        <v>3098</v>
      </c>
      <c r="D1474" t="s">
        <v>3200</v>
      </c>
      <c r="E1474" t="s">
        <v>3166</v>
      </c>
      <c r="F1474" t="s">
        <v>3167</v>
      </c>
      <c r="G1474" t="s">
        <v>963</v>
      </c>
      <c r="H1474" s="28">
        <v>45648</v>
      </c>
      <c r="I1474">
        <v>70.25</v>
      </c>
      <c r="J1474">
        <v>24</v>
      </c>
      <c r="K1474" t="s">
        <v>3123</v>
      </c>
      <c r="L1474" t="s">
        <v>3221</v>
      </c>
      <c r="M1474" t="s">
        <v>3202</v>
      </c>
      <c r="O1474" t="s">
        <v>3260</v>
      </c>
      <c r="P1474">
        <f t="shared" ref="P1474:P1537" si="46">IFERROR(DATEVALUE(G1474),IFERROR(DATE(RIGHT(G1474,4),MID(G1474,4,2),LEFT(G1474,2)),""))</f>
        <v>45646</v>
      </c>
      <c r="Q1474">
        <f>--(COUNTIF($A$2:A1474,A1474)=1)</f>
        <v>1</v>
      </c>
      <c r="R1474">
        <f t="shared" ref="R1474:R1537" si="47">IF(AND(Q1474=1,I1474&lt;&gt;"",ISNUMBER(I1474),I1474&gt;=0),I1474,"")</f>
        <v>70.25</v>
      </c>
    </row>
    <row r="1475" spans="1:18">
      <c r="A1475" t="s">
        <v>6031</v>
      </c>
      <c r="B1475" t="s">
        <v>1415</v>
      </c>
      <c r="C1475" t="s">
        <v>6032</v>
      </c>
      <c r="D1475" t="s">
        <v>3227</v>
      </c>
      <c r="E1475" t="s">
        <v>3175</v>
      </c>
      <c r="F1475" t="s">
        <v>3167</v>
      </c>
      <c r="G1475" t="s">
        <v>1707</v>
      </c>
      <c r="H1475" s="28">
        <v>45306</v>
      </c>
      <c r="I1475">
        <v>7.92</v>
      </c>
      <c r="J1475">
        <v>8</v>
      </c>
      <c r="K1475" t="s">
        <v>3124</v>
      </c>
      <c r="L1475" t="s">
        <v>3225</v>
      </c>
      <c r="M1475" t="s">
        <v>3207</v>
      </c>
      <c r="N1475">
        <v>4.5999999999999996</v>
      </c>
      <c r="O1475" t="s">
        <v>3123</v>
      </c>
      <c r="P1475">
        <f t="shared" si="46"/>
        <v>45306</v>
      </c>
      <c r="Q1475">
        <f>--(COUNTIF($A$2:A1475,A1475)=1)</f>
        <v>1</v>
      </c>
      <c r="R1475">
        <f t="shared" si="47"/>
        <v>7.92</v>
      </c>
    </row>
    <row r="1476" spans="1:18">
      <c r="A1476" t="s">
        <v>6033</v>
      </c>
      <c r="B1476" t="s">
        <v>2796</v>
      </c>
      <c r="C1476" t="s">
        <v>6034</v>
      </c>
      <c r="D1476" t="s">
        <v>3185</v>
      </c>
      <c r="E1476" t="s">
        <v>3166</v>
      </c>
      <c r="F1476" t="s">
        <v>3220</v>
      </c>
      <c r="G1476" t="s">
        <v>6035</v>
      </c>
      <c r="H1476" s="28"/>
      <c r="J1476">
        <v>24</v>
      </c>
      <c r="K1476" t="s">
        <v>3098</v>
      </c>
      <c r="L1476" t="s">
        <v>3176</v>
      </c>
      <c r="M1476" t="s">
        <v>3177</v>
      </c>
      <c r="O1476" t="s">
        <v>3123</v>
      </c>
      <c r="P1476">
        <f t="shared" si="46"/>
        <v>45460</v>
      </c>
      <c r="Q1476">
        <f>--(COUNTIF($A$2:A1476,A1476)=1)</f>
        <v>1</v>
      </c>
      <c r="R1476" t="str">
        <f t="shared" si="47"/>
        <v/>
      </c>
    </row>
    <row r="1477" spans="1:18">
      <c r="A1477" t="s">
        <v>6036</v>
      </c>
      <c r="B1477" t="s">
        <v>6037</v>
      </c>
      <c r="C1477" t="s">
        <v>6038</v>
      </c>
      <c r="D1477" t="s">
        <v>3174</v>
      </c>
      <c r="E1477" t="s">
        <v>3166</v>
      </c>
      <c r="F1477" t="s">
        <v>3180</v>
      </c>
      <c r="G1477" t="s">
        <v>1625</v>
      </c>
      <c r="H1477" s="28"/>
      <c r="J1477">
        <v>24</v>
      </c>
      <c r="K1477" t="s">
        <v>3098</v>
      </c>
      <c r="L1477" t="s">
        <v>3254</v>
      </c>
      <c r="M1477" t="s">
        <v>3207</v>
      </c>
      <c r="O1477" t="s">
        <v>3124</v>
      </c>
      <c r="P1477">
        <f t="shared" si="46"/>
        <v>45161</v>
      </c>
      <c r="Q1477">
        <f>--(COUNTIF($A$2:A1477,A1477)=1)</f>
        <v>1</v>
      </c>
      <c r="R1477" t="str">
        <f t="shared" si="47"/>
        <v/>
      </c>
    </row>
    <row r="1478" spans="1:18">
      <c r="A1478" t="s">
        <v>6039</v>
      </c>
      <c r="B1478" t="s">
        <v>1701</v>
      </c>
      <c r="C1478" t="s">
        <v>3098</v>
      </c>
      <c r="D1478" t="s">
        <v>3200</v>
      </c>
      <c r="E1478" t="s">
        <v>3166</v>
      </c>
      <c r="F1478" t="s">
        <v>3167</v>
      </c>
      <c r="G1478" t="s">
        <v>680</v>
      </c>
      <c r="H1478" s="28">
        <v>45200</v>
      </c>
      <c r="I1478">
        <v>12.35</v>
      </c>
      <c r="J1478">
        <v>24</v>
      </c>
      <c r="K1478" t="s">
        <v>3124</v>
      </c>
      <c r="L1478" t="s">
        <v>3281</v>
      </c>
      <c r="M1478" t="s">
        <v>3207</v>
      </c>
      <c r="O1478" t="s">
        <v>3123</v>
      </c>
      <c r="P1478">
        <f t="shared" si="46"/>
        <v>45200</v>
      </c>
      <c r="Q1478">
        <f>--(COUNTIF($A$2:A1478,A1478)=1)</f>
        <v>1</v>
      </c>
      <c r="R1478">
        <f t="shared" si="47"/>
        <v>12.35</v>
      </c>
    </row>
    <row r="1479" spans="1:18">
      <c r="A1479" t="s">
        <v>6040</v>
      </c>
      <c r="B1479" t="s">
        <v>6041</v>
      </c>
      <c r="C1479" t="s">
        <v>3098</v>
      </c>
      <c r="D1479" t="s">
        <v>3240</v>
      </c>
      <c r="E1479" t="s">
        <v>3175</v>
      </c>
      <c r="F1479" t="s">
        <v>3180</v>
      </c>
      <c r="G1479" t="s">
        <v>6042</v>
      </c>
      <c r="H1479" s="28"/>
      <c r="J1479">
        <v>8</v>
      </c>
      <c r="K1479" t="s">
        <v>3098</v>
      </c>
      <c r="L1479" t="s">
        <v>3244</v>
      </c>
      <c r="M1479" t="s">
        <v>3207</v>
      </c>
      <c r="O1479" t="s">
        <v>3170</v>
      </c>
      <c r="P1479">
        <f t="shared" si="46"/>
        <v>45643</v>
      </c>
      <c r="Q1479">
        <f>--(COUNTIF($A$2:A1479,A1479)=1)</f>
        <v>1</v>
      </c>
      <c r="R1479" t="str">
        <f t="shared" si="47"/>
        <v/>
      </c>
    </row>
    <row r="1480" spans="1:18">
      <c r="A1480" t="s">
        <v>6043</v>
      </c>
      <c r="B1480" t="s">
        <v>2876</v>
      </c>
      <c r="C1480" t="s">
        <v>4203</v>
      </c>
      <c r="D1480" t="s">
        <v>3165</v>
      </c>
      <c r="E1480" t="s">
        <v>3175</v>
      </c>
      <c r="F1480" t="s">
        <v>3167</v>
      </c>
      <c r="G1480" t="s">
        <v>401</v>
      </c>
      <c r="H1480" s="28">
        <v>44800</v>
      </c>
      <c r="I1480">
        <v>23.35</v>
      </c>
      <c r="J1480">
        <v>8</v>
      </c>
      <c r="K1480" t="s">
        <v>3123</v>
      </c>
      <c r="L1480" t="s">
        <v>3244</v>
      </c>
      <c r="M1480" t="s">
        <v>3177</v>
      </c>
      <c r="N1480">
        <v>2.2999999999999998</v>
      </c>
      <c r="O1480" t="s">
        <v>3182</v>
      </c>
      <c r="P1480">
        <f t="shared" si="46"/>
        <v>44800</v>
      </c>
      <c r="Q1480">
        <f>--(COUNTIF($A$2:A1480,A1480)=1)</f>
        <v>1</v>
      </c>
      <c r="R1480">
        <f t="shared" si="47"/>
        <v>23.35</v>
      </c>
    </row>
    <row r="1481" spans="1:18">
      <c r="A1481" t="s">
        <v>6044</v>
      </c>
      <c r="B1481" t="s">
        <v>1948</v>
      </c>
      <c r="C1481" t="s">
        <v>3098</v>
      </c>
      <c r="D1481" t="s">
        <v>3165</v>
      </c>
      <c r="E1481" t="s">
        <v>3166</v>
      </c>
      <c r="F1481" t="s">
        <v>3167</v>
      </c>
      <c r="G1481" t="s">
        <v>2738</v>
      </c>
      <c r="H1481" s="28">
        <v>45547</v>
      </c>
      <c r="I1481">
        <v>28.59</v>
      </c>
      <c r="J1481">
        <v>24</v>
      </c>
      <c r="K1481" t="s">
        <v>3123</v>
      </c>
      <c r="L1481" t="s">
        <v>3281</v>
      </c>
      <c r="M1481" t="s">
        <v>3188</v>
      </c>
      <c r="O1481" t="s">
        <v>3182</v>
      </c>
      <c r="P1481">
        <f t="shared" si="46"/>
        <v>45546</v>
      </c>
      <c r="Q1481">
        <f>--(COUNTIF($A$2:A1481,A1481)=1)</f>
        <v>1</v>
      </c>
      <c r="R1481">
        <f t="shared" si="47"/>
        <v>28.59</v>
      </c>
    </row>
    <row r="1482" spans="1:18">
      <c r="A1482" t="s">
        <v>6045</v>
      </c>
      <c r="B1482" t="s">
        <v>928</v>
      </c>
      <c r="C1482" t="s">
        <v>6046</v>
      </c>
      <c r="D1482" t="s">
        <v>3196</v>
      </c>
      <c r="E1482" t="s">
        <v>3194</v>
      </c>
      <c r="F1482" t="s">
        <v>3167</v>
      </c>
      <c r="G1482" t="s">
        <v>6047</v>
      </c>
      <c r="H1482" s="28"/>
      <c r="J1482">
        <v>72</v>
      </c>
      <c r="K1482" t="s">
        <v>3098</v>
      </c>
      <c r="L1482" t="s">
        <v>3209</v>
      </c>
      <c r="M1482" t="s">
        <v>3188</v>
      </c>
      <c r="O1482" t="s">
        <v>3178</v>
      </c>
      <c r="P1482">
        <f t="shared" si="46"/>
        <v>45344</v>
      </c>
      <c r="Q1482">
        <f>--(COUNTIF($A$2:A1482,A1482)=1)</f>
        <v>1</v>
      </c>
      <c r="R1482" t="str">
        <f t="shared" si="47"/>
        <v/>
      </c>
    </row>
    <row r="1483" spans="1:18">
      <c r="A1483" t="s">
        <v>6048</v>
      </c>
      <c r="B1483" t="s">
        <v>452</v>
      </c>
      <c r="C1483" t="s">
        <v>3098</v>
      </c>
      <c r="D1483" t="s">
        <v>3237</v>
      </c>
      <c r="E1483" t="s">
        <v>3166</v>
      </c>
      <c r="F1483" t="s">
        <v>3228</v>
      </c>
      <c r="G1483" t="s">
        <v>2085</v>
      </c>
      <c r="H1483" s="28"/>
      <c r="J1483">
        <v>24</v>
      </c>
      <c r="K1483" t="s">
        <v>3098</v>
      </c>
      <c r="L1483" t="s">
        <v>3398</v>
      </c>
      <c r="M1483" t="s">
        <v>3169</v>
      </c>
      <c r="O1483" t="s">
        <v>3182</v>
      </c>
      <c r="P1483">
        <f t="shared" si="46"/>
        <v>45334</v>
      </c>
      <c r="Q1483">
        <f>--(COUNTIF($A$2:A1483,A1483)=1)</f>
        <v>1</v>
      </c>
      <c r="R1483" t="str">
        <f t="shared" si="47"/>
        <v/>
      </c>
    </row>
    <row r="1484" spans="1:18">
      <c r="A1484" t="s">
        <v>6049</v>
      </c>
      <c r="B1484" t="s">
        <v>3698</v>
      </c>
      <c r="C1484" t="s">
        <v>6050</v>
      </c>
      <c r="D1484" t="s">
        <v>3174</v>
      </c>
      <c r="E1484" t="s">
        <v>3166</v>
      </c>
      <c r="F1484" t="s">
        <v>3167</v>
      </c>
      <c r="G1484" t="s">
        <v>1339</v>
      </c>
      <c r="H1484" s="28">
        <v>45642</v>
      </c>
      <c r="I1484">
        <v>64.25</v>
      </c>
      <c r="J1484">
        <v>24</v>
      </c>
      <c r="K1484" t="s">
        <v>3123</v>
      </c>
      <c r="L1484" t="s">
        <v>3302</v>
      </c>
      <c r="M1484" t="s">
        <v>3188</v>
      </c>
      <c r="O1484" t="s">
        <v>3182</v>
      </c>
      <c r="P1484">
        <f t="shared" si="46"/>
        <v>45640</v>
      </c>
      <c r="Q1484">
        <f>--(COUNTIF($A$2:A1484,A1484)=1)</f>
        <v>1</v>
      </c>
      <c r="R1484">
        <f t="shared" si="47"/>
        <v>64.25</v>
      </c>
    </row>
    <row r="1485" spans="1:18">
      <c r="A1485" t="s">
        <v>6051</v>
      </c>
      <c r="B1485" t="s">
        <v>4846</v>
      </c>
      <c r="C1485" t="s">
        <v>6052</v>
      </c>
      <c r="D1485" t="s">
        <v>3165</v>
      </c>
      <c r="E1485" t="s">
        <v>3166</v>
      </c>
      <c r="F1485" t="s">
        <v>3180</v>
      </c>
      <c r="G1485" t="s">
        <v>77</v>
      </c>
      <c r="H1485" s="28"/>
      <c r="J1485">
        <v>24</v>
      </c>
      <c r="K1485" t="s">
        <v>3098</v>
      </c>
      <c r="L1485" t="s">
        <v>3351</v>
      </c>
      <c r="M1485" t="s">
        <v>3188</v>
      </c>
      <c r="O1485" t="s">
        <v>3123</v>
      </c>
      <c r="P1485">
        <f t="shared" si="46"/>
        <v>45510</v>
      </c>
      <c r="Q1485">
        <f>--(COUNTIF($A$2:A1485,A1485)=1)</f>
        <v>1</v>
      </c>
      <c r="R1485" t="str">
        <f t="shared" si="47"/>
        <v/>
      </c>
    </row>
    <row r="1486" spans="1:18">
      <c r="A1486" t="s">
        <v>6053</v>
      </c>
      <c r="B1486" t="s">
        <v>3320</v>
      </c>
      <c r="C1486" t="s">
        <v>3098</v>
      </c>
      <c r="D1486" t="s">
        <v>3196</v>
      </c>
      <c r="E1486" t="s">
        <v>3280</v>
      </c>
      <c r="F1486" t="s">
        <v>3180</v>
      </c>
      <c r="G1486" t="s">
        <v>1280</v>
      </c>
      <c r="H1486" s="28"/>
      <c r="J1486">
        <v>4</v>
      </c>
      <c r="K1486" t="s">
        <v>3098</v>
      </c>
      <c r="L1486" t="s">
        <v>3218</v>
      </c>
      <c r="M1486" t="s">
        <v>3177</v>
      </c>
      <c r="O1486" t="s">
        <v>3260</v>
      </c>
      <c r="P1486">
        <f t="shared" si="46"/>
        <v>45632</v>
      </c>
      <c r="Q1486">
        <f>--(COUNTIF($A$2:A1486,A1486)=1)</f>
        <v>1</v>
      </c>
      <c r="R1486" t="str">
        <f t="shared" si="47"/>
        <v/>
      </c>
    </row>
    <row r="1487" spans="1:18">
      <c r="A1487" t="s">
        <v>6054</v>
      </c>
      <c r="B1487" t="s">
        <v>909</v>
      </c>
      <c r="C1487" t="s">
        <v>6055</v>
      </c>
      <c r="D1487" t="s">
        <v>3227</v>
      </c>
      <c r="E1487" t="s">
        <v>3166</v>
      </c>
      <c r="F1487" t="s">
        <v>3167</v>
      </c>
      <c r="G1487" t="s">
        <v>2026</v>
      </c>
      <c r="H1487" s="28">
        <v>45441</v>
      </c>
      <c r="I1487">
        <v>40.590000000000003</v>
      </c>
      <c r="J1487">
        <v>24</v>
      </c>
      <c r="K1487" t="s">
        <v>3123</v>
      </c>
      <c r="L1487" t="s">
        <v>3248</v>
      </c>
      <c r="M1487" t="s">
        <v>3188</v>
      </c>
      <c r="N1487">
        <v>4.3</v>
      </c>
      <c r="O1487" t="s">
        <v>3213</v>
      </c>
      <c r="P1487">
        <f t="shared" si="46"/>
        <v>45440</v>
      </c>
      <c r="Q1487">
        <f>--(COUNTIF($A$2:A1487,A1487)=1)</f>
        <v>1</v>
      </c>
      <c r="R1487">
        <f t="shared" si="47"/>
        <v>40.590000000000003</v>
      </c>
    </row>
    <row r="1488" spans="1:18">
      <c r="A1488" t="s">
        <v>6056</v>
      </c>
      <c r="B1488" t="s">
        <v>5284</v>
      </c>
      <c r="C1488" t="s">
        <v>6057</v>
      </c>
      <c r="D1488" t="s">
        <v>3251</v>
      </c>
      <c r="E1488" t="s">
        <v>3175</v>
      </c>
      <c r="F1488" t="s">
        <v>3167</v>
      </c>
      <c r="G1488" t="s">
        <v>1242</v>
      </c>
      <c r="H1488" s="28">
        <v>45465</v>
      </c>
      <c r="I1488">
        <v>25.33</v>
      </c>
      <c r="J1488">
        <v>8</v>
      </c>
      <c r="K1488" t="s">
        <v>3123</v>
      </c>
      <c r="L1488" t="s">
        <v>3281</v>
      </c>
      <c r="M1488" t="s">
        <v>3169</v>
      </c>
      <c r="N1488">
        <v>4.7</v>
      </c>
      <c r="O1488" t="s">
        <v>3182</v>
      </c>
      <c r="P1488">
        <f t="shared" si="46"/>
        <v>45464</v>
      </c>
      <c r="Q1488">
        <f>--(COUNTIF($A$2:A1488,A1488)=1)</f>
        <v>1</v>
      </c>
      <c r="R1488">
        <f t="shared" si="47"/>
        <v>25.33</v>
      </c>
    </row>
    <row r="1489" spans="1:18">
      <c r="A1489" t="s">
        <v>6058</v>
      </c>
      <c r="B1489" t="s">
        <v>2638</v>
      </c>
      <c r="C1489" t="s">
        <v>3098</v>
      </c>
      <c r="D1489" t="s">
        <v>3240</v>
      </c>
      <c r="E1489" t="s">
        <v>3194</v>
      </c>
      <c r="F1489" t="s">
        <v>3220</v>
      </c>
      <c r="G1489" t="s">
        <v>4095</v>
      </c>
      <c r="H1489" s="28">
        <v>45293</v>
      </c>
      <c r="I1489">
        <v>157.09</v>
      </c>
      <c r="J1489">
        <v>72</v>
      </c>
      <c r="K1489" t="s">
        <v>3123</v>
      </c>
      <c r="L1489" t="s">
        <v>3181</v>
      </c>
      <c r="M1489" t="s">
        <v>3202</v>
      </c>
      <c r="O1489" t="s">
        <v>3170</v>
      </c>
      <c r="P1489">
        <f t="shared" si="46"/>
        <v>45287</v>
      </c>
      <c r="Q1489">
        <f>--(COUNTIF($A$2:A1489,A1489)=1)</f>
        <v>1</v>
      </c>
      <c r="R1489">
        <f t="shared" si="47"/>
        <v>157.09</v>
      </c>
    </row>
    <row r="1490" spans="1:18">
      <c r="A1490" t="s">
        <v>6059</v>
      </c>
      <c r="B1490" t="s">
        <v>6060</v>
      </c>
      <c r="C1490" t="s">
        <v>6061</v>
      </c>
      <c r="D1490" t="s">
        <v>3196</v>
      </c>
      <c r="E1490" t="s">
        <v>3194</v>
      </c>
      <c r="F1490" t="s">
        <v>3180</v>
      </c>
      <c r="G1490" t="s">
        <v>784</v>
      </c>
      <c r="H1490" s="28"/>
      <c r="J1490">
        <v>72</v>
      </c>
      <c r="K1490" t="s">
        <v>3098</v>
      </c>
      <c r="L1490" t="s">
        <v>3098</v>
      </c>
      <c r="M1490" t="s">
        <v>3207</v>
      </c>
      <c r="O1490" t="s">
        <v>3170</v>
      </c>
      <c r="P1490">
        <f t="shared" si="46"/>
        <v>45248</v>
      </c>
      <c r="Q1490">
        <f>--(COUNTIF($A$2:A1490,A1490)=1)</f>
        <v>1</v>
      </c>
      <c r="R1490" t="str">
        <f t="shared" si="47"/>
        <v/>
      </c>
    </row>
    <row r="1491" spans="1:18">
      <c r="A1491" t="s">
        <v>6062</v>
      </c>
      <c r="B1491" t="s">
        <v>6063</v>
      </c>
      <c r="C1491" t="s">
        <v>6064</v>
      </c>
      <c r="D1491" t="s">
        <v>3174</v>
      </c>
      <c r="E1491" t="s">
        <v>3166</v>
      </c>
      <c r="F1491" t="s">
        <v>3167</v>
      </c>
      <c r="G1491" t="s">
        <v>6065</v>
      </c>
      <c r="H1491" s="28">
        <v>45214</v>
      </c>
      <c r="I1491">
        <v>31.79</v>
      </c>
      <c r="J1491">
        <v>24</v>
      </c>
      <c r="K1491" t="s">
        <v>3123</v>
      </c>
      <c r="L1491" t="s">
        <v>3209</v>
      </c>
      <c r="M1491" t="s">
        <v>3188</v>
      </c>
      <c r="N1491">
        <v>4.9000000000000004</v>
      </c>
      <c r="O1491" t="s">
        <v>3178</v>
      </c>
      <c r="P1491">
        <f t="shared" si="46"/>
        <v>45213</v>
      </c>
      <c r="Q1491">
        <f>--(COUNTIF($A$2:A1491,A1491)=1)</f>
        <v>1</v>
      </c>
      <c r="R1491">
        <f t="shared" si="47"/>
        <v>31.79</v>
      </c>
    </row>
    <row r="1492" spans="1:18">
      <c r="A1492" t="s">
        <v>6066</v>
      </c>
      <c r="B1492" t="s">
        <v>1304</v>
      </c>
      <c r="C1492" t="s">
        <v>6067</v>
      </c>
      <c r="D1492" t="s">
        <v>3196</v>
      </c>
      <c r="E1492" t="s">
        <v>3194</v>
      </c>
      <c r="F1492" t="s">
        <v>3167</v>
      </c>
      <c r="G1492" t="s">
        <v>1016</v>
      </c>
      <c r="H1492" s="28">
        <v>45417</v>
      </c>
      <c r="I1492">
        <v>213.1</v>
      </c>
      <c r="J1492">
        <v>72</v>
      </c>
      <c r="K1492" t="s">
        <v>3123</v>
      </c>
      <c r="L1492" t="s">
        <v>3212</v>
      </c>
      <c r="M1492" t="s">
        <v>3207</v>
      </c>
      <c r="N1492">
        <v>4.2</v>
      </c>
      <c r="O1492" t="s">
        <v>3178</v>
      </c>
      <c r="P1492">
        <f t="shared" si="46"/>
        <v>45409</v>
      </c>
      <c r="Q1492">
        <f>--(COUNTIF($A$2:A1492,A1492)=1)</f>
        <v>1</v>
      </c>
      <c r="R1492">
        <f t="shared" si="47"/>
        <v>213.1</v>
      </c>
    </row>
    <row r="1493" spans="1:18">
      <c r="A1493" t="s">
        <v>6068</v>
      </c>
      <c r="B1493" t="s">
        <v>2734</v>
      </c>
      <c r="C1493" t="s">
        <v>6069</v>
      </c>
      <c r="D1493" t="s">
        <v>3200</v>
      </c>
      <c r="E1493" t="s">
        <v>3175</v>
      </c>
      <c r="F1493" t="s">
        <v>3220</v>
      </c>
      <c r="G1493" t="s">
        <v>474</v>
      </c>
      <c r="H1493" s="28">
        <v>44749</v>
      </c>
      <c r="I1493">
        <v>21.49</v>
      </c>
      <c r="J1493">
        <v>8</v>
      </c>
      <c r="K1493" t="s">
        <v>3123</v>
      </c>
      <c r="L1493" t="s">
        <v>3221</v>
      </c>
      <c r="M1493" t="s">
        <v>3207</v>
      </c>
      <c r="N1493">
        <v>2.2000000000000002</v>
      </c>
      <c r="O1493" t="s">
        <v>3189</v>
      </c>
      <c r="P1493">
        <f t="shared" si="46"/>
        <v>44749</v>
      </c>
      <c r="Q1493">
        <f>--(COUNTIF($A$2:A1493,A1493)=1)</f>
        <v>1</v>
      </c>
      <c r="R1493">
        <f t="shared" si="47"/>
        <v>21.49</v>
      </c>
    </row>
    <row r="1494" spans="1:18">
      <c r="A1494" t="s">
        <v>6070</v>
      </c>
      <c r="B1494" t="s">
        <v>6071</v>
      </c>
      <c r="C1494" t="s">
        <v>3098</v>
      </c>
      <c r="D1494" t="s">
        <v>3185</v>
      </c>
      <c r="E1494" t="s">
        <v>3194</v>
      </c>
      <c r="F1494" t="s">
        <v>3167</v>
      </c>
      <c r="G1494" t="s">
        <v>3548</v>
      </c>
      <c r="H1494" s="28">
        <v>45716</v>
      </c>
      <c r="I1494">
        <v>4.78</v>
      </c>
      <c r="J1494">
        <v>72</v>
      </c>
      <c r="K1494" t="s">
        <v>3124</v>
      </c>
      <c r="L1494" t="s">
        <v>3271</v>
      </c>
      <c r="M1494" t="s">
        <v>3207</v>
      </c>
      <c r="N1494">
        <v>3.8</v>
      </c>
      <c r="O1494" t="s">
        <v>3182</v>
      </c>
      <c r="P1494">
        <f t="shared" si="46"/>
        <v>45716</v>
      </c>
      <c r="Q1494">
        <f>--(COUNTIF($A$2:A1494,A1494)=1)</f>
        <v>1</v>
      </c>
      <c r="R1494">
        <f t="shared" si="47"/>
        <v>4.78</v>
      </c>
    </row>
    <row r="1495" spans="1:18">
      <c r="A1495" t="s">
        <v>6072</v>
      </c>
      <c r="B1495" t="s">
        <v>132</v>
      </c>
      <c r="C1495" t="s">
        <v>3098</v>
      </c>
      <c r="D1495" t="s">
        <v>3240</v>
      </c>
      <c r="E1495" t="s">
        <v>3175</v>
      </c>
      <c r="F1495" t="s">
        <v>3167</v>
      </c>
      <c r="G1495" t="s">
        <v>1931</v>
      </c>
      <c r="H1495" s="28">
        <v>45231</v>
      </c>
      <c r="I1495">
        <v>27.58</v>
      </c>
      <c r="J1495">
        <v>8</v>
      </c>
      <c r="K1495" t="s">
        <v>3123</v>
      </c>
      <c r="L1495" t="s">
        <v>3318</v>
      </c>
      <c r="M1495" t="s">
        <v>3207</v>
      </c>
      <c r="N1495">
        <v>2.5</v>
      </c>
      <c r="O1495" t="s">
        <v>3182</v>
      </c>
      <c r="P1495">
        <f t="shared" si="46"/>
        <v>45230</v>
      </c>
      <c r="Q1495">
        <f>--(COUNTIF($A$2:A1495,A1495)=1)</f>
        <v>1</v>
      </c>
      <c r="R1495">
        <f t="shared" si="47"/>
        <v>27.58</v>
      </c>
    </row>
    <row r="1496" spans="1:18">
      <c r="A1496" t="s">
        <v>6073</v>
      </c>
      <c r="B1496" t="s">
        <v>6074</v>
      </c>
      <c r="C1496" t="s">
        <v>6075</v>
      </c>
      <c r="D1496" t="s">
        <v>3196</v>
      </c>
      <c r="E1496" t="s">
        <v>3175</v>
      </c>
      <c r="F1496" t="s">
        <v>3167</v>
      </c>
      <c r="G1496" t="s">
        <v>632</v>
      </c>
      <c r="H1496" s="28">
        <v>45575</v>
      </c>
      <c r="I1496">
        <v>17.45</v>
      </c>
      <c r="J1496">
        <v>8</v>
      </c>
      <c r="K1496" t="s">
        <v>3123</v>
      </c>
      <c r="L1496" t="s">
        <v>3218</v>
      </c>
      <c r="M1496" t="s">
        <v>3169</v>
      </c>
      <c r="N1496">
        <v>2.2999999999999998</v>
      </c>
      <c r="O1496" t="s">
        <v>3124</v>
      </c>
      <c r="P1496">
        <f t="shared" si="46"/>
        <v>45575</v>
      </c>
      <c r="Q1496">
        <f>--(COUNTIF($A$2:A1496,A1496)=1)</f>
        <v>1</v>
      </c>
      <c r="R1496">
        <f t="shared" si="47"/>
        <v>17.45</v>
      </c>
    </row>
    <row r="1497" spans="1:18">
      <c r="A1497" t="s">
        <v>6076</v>
      </c>
      <c r="B1497" t="s">
        <v>1733</v>
      </c>
      <c r="C1497" t="s">
        <v>3098</v>
      </c>
      <c r="D1497" t="s">
        <v>3240</v>
      </c>
      <c r="E1497" t="s">
        <v>3175</v>
      </c>
      <c r="F1497" t="s">
        <v>3167</v>
      </c>
      <c r="G1497" t="s">
        <v>1486</v>
      </c>
      <c r="H1497" s="28">
        <v>44658</v>
      </c>
      <c r="I1497">
        <v>16.010000000000002</v>
      </c>
      <c r="J1497">
        <v>8</v>
      </c>
      <c r="K1497" t="s">
        <v>3123</v>
      </c>
      <c r="L1497" t="s">
        <v>3192</v>
      </c>
      <c r="M1497" t="s">
        <v>3188</v>
      </c>
      <c r="N1497">
        <v>3.4</v>
      </c>
      <c r="O1497" t="s">
        <v>3189</v>
      </c>
      <c r="P1497">
        <f t="shared" si="46"/>
        <v>44658</v>
      </c>
      <c r="Q1497">
        <f>--(COUNTIF($A$2:A1497,A1497)=1)</f>
        <v>1</v>
      </c>
      <c r="R1497">
        <f t="shared" si="47"/>
        <v>16.010000000000002</v>
      </c>
    </row>
    <row r="1498" spans="1:18">
      <c r="A1498" t="s">
        <v>6077</v>
      </c>
      <c r="B1498" t="s">
        <v>1534</v>
      </c>
      <c r="C1498" t="s">
        <v>5658</v>
      </c>
      <c r="D1498" t="s">
        <v>3237</v>
      </c>
      <c r="E1498" t="s">
        <v>3166</v>
      </c>
      <c r="F1498" t="s">
        <v>3180</v>
      </c>
      <c r="G1498" t="s">
        <v>3746</v>
      </c>
      <c r="H1498" s="28"/>
      <c r="J1498">
        <v>24</v>
      </c>
      <c r="K1498" t="s">
        <v>3098</v>
      </c>
      <c r="L1498" t="s">
        <v>3265</v>
      </c>
      <c r="M1498" t="s">
        <v>3202</v>
      </c>
      <c r="O1498" t="s">
        <v>3260</v>
      </c>
      <c r="P1498">
        <f t="shared" si="46"/>
        <v>45165</v>
      </c>
      <c r="Q1498">
        <f>--(COUNTIF($A$2:A1498,A1498)=1)</f>
        <v>1</v>
      </c>
      <c r="R1498" t="str">
        <f t="shared" si="47"/>
        <v/>
      </c>
    </row>
    <row r="1499" spans="1:18">
      <c r="A1499" t="s">
        <v>6078</v>
      </c>
      <c r="B1499" t="s">
        <v>5905</v>
      </c>
      <c r="C1499" t="s">
        <v>3098</v>
      </c>
      <c r="D1499" t="s">
        <v>3227</v>
      </c>
      <c r="E1499" t="s">
        <v>3194</v>
      </c>
      <c r="F1499" t="s">
        <v>3167</v>
      </c>
      <c r="G1499" t="s">
        <v>935</v>
      </c>
      <c r="H1499" s="28">
        <v>44882</v>
      </c>
      <c r="I1499">
        <v>28.18</v>
      </c>
      <c r="J1499">
        <v>72</v>
      </c>
      <c r="K1499" t="s">
        <v>3124</v>
      </c>
      <c r="L1499" t="s">
        <v>3254</v>
      </c>
      <c r="M1499" t="s">
        <v>3202</v>
      </c>
      <c r="N1499">
        <v>1.2</v>
      </c>
      <c r="O1499" t="s">
        <v>3170</v>
      </c>
      <c r="P1499">
        <f t="shared" si="46"/>
        <v>44881</v>
      </c>
      <c r="Q1499">
        <f>--(COUNTIF($A$2:A1499,A1499)=1)</f>
        <v>1</v>
      </c>
      <c r="R1499">
        <f t="shared" si="47"/>
        <v>28.18</v>
      </c>
    </row>
    <row r="1500" spans="1:18">
      <c r="A1500" t="s">
        <v>6079</v>
      </c>
      <c r="B1500" t="s">
        <v>1603</v>
      </c>
      <c r="C1500" t="s">
        <v>3098</v>
      </c>
      <c r="D1500" t="s">
        <v>3185</v>
      </c>
      <c r="E1500" t="s">
        <v>3166</v>
      </c>
      <c r="F1500" t="s">
        <v>3228</v>
      </c>
      <c r="G1500" t="s">
        <v>1015</v>
      </c>
      <c r="H1500" s="28"/>
      <c r="J1500">
        <v>24</v>
      </c>
      <c r="K1500" t="s">
        <v>3098</v>
      </c>
      <c r="L1500" t="s">
        <v>3212</v>
      </c>
      <c r="M1500" t="s">
        <v>3207</v>
      </c>
      <c r="O1500" t="s">
        <v>3123</v>
      </c>
      <c r="P1500">
        <f t="shared" si="46"/>
        <v>45353</v>
      </c>
      <c r="Q1500">
        <f>--(COUNTIF($A$2:A1500,A1500)=1)</f>
        <v>1</v>
      </c>
      <c r="R1500" t="str">
        <f t="shared" si="47"/>
        <v/>
      </c>
    </row>
    <row r="1501" spans="1:18">
      <c r="A1501" t="s">
        <v>6080</v>
      </c>
      <c r="B1501" t="s">
        <v>4975</v>
      </c>
      <c r="C1501" t="s">
        <v>3098</v>
      </c>
      <c r="D1501" t="s">
        <v>3185</v>
      </c>
      <c r="E1501" t="s">
        <v>3166</v>
      </c>
      <c r="F1501" t="s">
        <v>3220</v>
      </c>
      <c r="G1501" t="s">
        <v>1586</v>
      </c>
      <c r="H1501" s="28">
        <v>45472</v>
      </c>
      <c r="I1501">
        <v>24.54</v>
      </c>
      <c r="J1501">
        <v>24</v>
      </c>
      <c r="K1501" t="s">
        <v>3123</v>
      </c>
      <c r="L1501" t="s">
        <v>3281</v>
      </c>
      <c r="M1501" t="s">
        <v>3169</v>
      </c>
      <c r="N1501">
        <v>4.7</v>
      </c>
      <c r="O1501" t="s">
        <v>3182</v>
      </c>
      <c r="P1501">
        <f t="shared" si="46"/>
        <v>45471</v>
      </c>
      <c r="Q1501">
        <f>--(COUNTIF($A$2:A1501,A1501)=1)</f>
        <v>1</v>
      </c>
      <c r="R1501">
        <f t="shared" si="47"/>
        <v>24.54</v>
      </c>
    </row>
    <row r="1502" spans="1:18">
      <c r="A1502" t="s">
        <v>6081</v>
      </c>
      <c r="B1502" t="s">
        <v>3257</v>
      </c>
      <c r="C1502" t="s">
        <v>3098</v>
      </c>
      <c r="D1502" t="s">
        <v>3174</v>
      </c>
      <c r="E1502" t="s">
        <v>3194</v>
      </c>
      <c r="F1502" t="s">
        <v>3180</v>
      </c>
      <c r="G1502" t="s">
        <v>1604</v>
      </c>
      <c r="H1502" s="28"/>
      <c r="J1502">
        <v>72</v>
      </c>
      <c r="K1502" t="s">
        <v>3098</v>
      </c>
      <c r="L1502" t="s">
        <v>3201</v>
      </c>
      <c r="M1502" t="s">
        <v>3169</v>
      </c>
      <c r="O1502" t="s">
        <v>3170</v>
      </c>
      <c r="P1502">
        <f t="shared" si="46"/>
        <v>44898</v>
      </c>
      <c r="Q1502">
        <f>--(COUNTIF($A$2:A1502,A1502)=1)</f>
        <v>1</v>
      </c>
      <c r="R1502" t="str">
        <f t="shared" si="47"/>
        <v/>
      </c>
    </row>
    <row r="1503" spans="1:18">
      <c r="A1503" t="s">
        <v>6082</v>
      </c>
      <c r="B1503" t="s">
        <v>6083</v>
      </c>
      <c r="C1503" t="s">
        <v>6084</v>
      </c>
      <c r="D1503" t="s">
        <v>3200</v>
      </c>
      <c r="E1503" t="s">
        <v>3175</v>
      </c>
      <c r="F1503" t="s">
        <v>3167</v>
      </c>
      <c r="G1503" t="s">
        <v>512</v>
      </c>
      <c r="H1503" s="28">
        <v>44959</v>
      </c>
      <c r="I1503">
        <v>26.48</v>
      </c>
      <c r="J1503">
        <v>8</v>
      </c>
      <c r="K1503" t="s">
        <v>3123</v>
      </c>
      <c r="L1503" t="s">
        <v>3244</v>
      </c>
      <c r="M1503" t="s">
        <v>3188</v>
      </c>
      <c r="O1503" t="s">
        <v>3189</v>
      </c>
      <c r="P1503">
        <f t="shared" si="46"/>
        <v>44958</v>
      </c>
      <c r="Q1503">
        <f>--(COUNTIF($A$2:A1503,A1503)=1)</f>
        <v>1</v>
      </c>
      <c r="R1503">
        <f t="shared" si="47"/>
        <v>26.48</v>
      </c>
    </row>
    <row r="1504" spans="1:18">
      <c r="A1504" t="s">
        <v>6085</v>
      </c>
      <c r="B1504" t="s">
        <v>5120</v>
      </c>
      <c r="C1504" t="s">
        <v>3098</v>
      </c>
      <c r="D1504" t="s">
        <v>3185</v>
      </c>
      <c r="E1504" t="s">
        <v>3166</v>
      </c>
      <c r="F1504" t="s">
        <v>3180</v>
      </c>
      <c r="G1504" t="s">
        <v>2378</v>
      </c>
      <c r="H1504" s="28"/>
      <c r="J1504">
        <v>24</v>
      </c>
      <c r="K1504" t="s">
        <v>3098</v>
      </c>
      <c r="L1504" t="s">
        <v>3198</v>
      </c>
      <c r="M1504" t="s">
        <v>3207</v>
      </c>
      <c r="O1504" t="s">
        <v>3123</v>
      </c>
      <c r="P1504">
        <f t="shared" si="46"/>
        <v>45291</v>
      </c>
      <c r="Q1504">
        <f>--(COUNTIF($A$2:A1504,A1504)=1)</f>
        <v>1</v>
      </c>
      <c r="R1504" t="str">
        <f t="shared" si="47"/>
        <v/>
      </c>
    </row>
    <row r="1505" spans="1:18">
      <c r="A1505" t="s">
        <v>6086</v>
      </c>
      <c r="B1505" t="s">
        <v>754</v>
      </c>
      <c r="C1505" t="s">
        <v>6087</v>
      </c>
      <c r="D1505" t="s">
        <v>3165</v>
      </c>
      <c r="E1505" t="s">
        <v>3194</v>
      </c>
      <c r="F1505" t="s">
        <v>3180</v>
      </c>
      <c r="G1505" t="s">
        <v>1833</v>
      </c>
      <c r="H1505" s="28"/>
      <c r="J1505">
        <v>72</v>
      </c>
      <c r="K1505" t="s">
        <v>3098</v>
      </c>
      <c r="L1505" t="s">
        <v>3192</v>
      </c>
      <c r="M1505" t="s">
        <v>3202</v>
      </c>
      <c r="O1505" t="s">
        <v>3182</v>
      </c>
      <c r="P1505">
        <f t="shared" si="46"/>
        <v>44611</v>
      </c>
      <c r="Q1505">
        <f>--(COUNTIF($A$2:A1505,A1505)=1)</f>
        <v>1</v>
      </c>
      <c r="R1505" t="str">
        <f t="shared" si="47"/>
        <v/>
      </c>
    </row>
    <row r="1506" spans="1:18">
      <c r="A1506" t="s">
        <v>6088</v>
      </c>
      <c r="B1506" t="s">
        <v>3386</v>
      </c>
      <c r="C1506" t="s">
        <v>3098</v>
      </c>
      <c r="D1506" t="s">
        <v>3251</v>
      </c>
      <c r="E1506" t="s">
        <v>3194</v>
      </c>
      <c r="F1506" t="s">
        <v>3167</v>
      </c>
      <c r="G1506" t="s">
        <v>5705</v>
      </c>
      <c r="H1506" s="28"/>
      <c r="J1506">
        <v>72</v>
      </c>
      <c r="K1506" t="s">
        <v>3098</v>
      </c>
      <c r="L1506" t="s">
        <v>3212</v>
      </c>
      <c r="M1506" t="s">
        <v>3169</v>
      </c>
      <c r="O1506" t="s">
        <v>3124</v>
      </c>
      <c r="P1506">
        <f t="shared" si="46"/>
        <v>45339</v>
      </c>
      <c r="Q1506">
        <f>--(COUNTIF($A$2:A1506,A1506)=1)</f>
        <v>1</v>
      </c>
      <c r="R1506" t="str">
        <f t="shared" si="47"/>
        <v/>
      </c>
    </row>
    <row r="1507" spans="1:18">
      <c r="A1507" t="s">
        <v>6089</v>
      </c>
      <c r="B1507" t="s">
        <v>6090</v>
      </c>
      <c r="C1507" t="s">
        <v>6091</v>
      </c>
      <c r="D1507" t="s">
        <v>3200</v>
      </c>
      <c r="E1507" t="s">
        <v>3194</v>
      </c>
      <c r="F1507" t="s">
        <v>3220</v>
      </c>
      <c r="G1507" t="s">
        <v>2488</v>
      </c>
      <c r="H1507" s="28">
        <v>45177</v>
      </c>
      <c r="I1507">
        <v>95.74</v>
      </c>
      <c r="J1507">
        <v>72</v>
      </c>
      <c r="K1507" t="s">
        <v>3123</v>
      </c>
      <c r="L1507" t="s">
        <v>3302</v>
      </c>
      <c r="M1507" t="s">
        <v>3202</v>
      </c>
      <c r="O1507" t="s">
        <v>3189</v>
      </c>
      <c r="P1507">
        <f t="shared" si="46"/>
        <v>45174</v>
      </c>
      <c r="Q1507">
        <f>--(COUNTIF($A$2:A1507,A1507)=1)</f>
        <v>1</v>
      </c>
      <c r="R1507">
        <f t="shared" si="47"/>
        <v>95.74</v>
      </c>
    </row>
    <row r="1508" spans="1:18">
      <c r="A1508" t="s">
        <v>6092</v>
      </c>
      <c r="B1508" t="s">
        <v>686</v>
      </c>
      <c r="C1508" t="s">
        <v>3577</v>
      </c>
      <c r="D1508" t="s">
        <v>3251</v>
      </c>
      <c r="E1508" t="s">
        <v>3280</v>
      </c>
      <c r="F1508" t="s">
        <v>3167</v>
      </c>
      <c r="G1508" t="s">
        <v>1194</v>
      </c>
      <c r="H1508" s="28">
        <v>45347</v>
      </c>
      <c r="I1508">
        <v>4.38</v>
      </c>
      <c r="J1508">
        <v>4</v>
      </c>
      <c r="K1508" t="s">
        <v>3123</v>
      </c>
      <c r="L1508" t="s">
        <v>3248</v>
      </c>
      <c r="M1508" t="s">
        <v>3188</v>
      </c>
      <c r="O1508" t="s">
        <v>3170</v>
      </c>
      <c r="P1508">
        <f t="shared" si="46"/>
        <v>45347</v>
      </c>
      <c r="Q1508">
        <f>--(COUNTIF($A$2:A1508,A1508)=1)</f>
        <v>1</v>
      </c>
      <c r="R1508">
        <f t="shared" si="47"/>
        <v>4.38</v>
      </c>
    </row>
    <row r="1509" spans="1:18">
      <c r="A1509" t="s">
        <v>6093</v>
      </c>
      <c r="B1509" t="s">
        <v>2779</v>
      </c>
      <c r="C1509" t="s">
        <v>3098</v>
      </c>
      <c r="D1509" t="s">
        <v>3237</v>
      </c>
      <c r="E1509" t="s">
        <v>3194</v>
      </c>
      <c r="F1509" t="s">
        <v>3167</v>
      </c>
      <c r="G1509" t="s">
        <v>1080</v>
      </c>
      <c r="H1509" s="28">
        <v>45175</v>
      </c>
      <c r="I1509">
        <v>88.96</v>
      </c>
      <c r="J1509">
        <v>72</v>
      </c>
      <c r="K1509" t="s">
        <v>3123</v>
      </c>
      <c r="L1509" t="s">
        <v>3398</v>
      </c>
      <c r="M1509" t="s">
        <v>3188</v>
      </c>
      <c r="O1509" t="s">
        <v>3182</v>
      </c>
      <c r="P1509">
        <f t="shared" si="46"/>
        <v>45172</v>
      </c>
      <c r="Q1509">
        <f>--(COUNTIF($A$2:A1509,A1509)=1)</f>
        <v>1</v>
      </c>
      <c r="R1509">
        <f t="shared" si="47"/>
        <v>88.96</v>
      </c>
    </row>
    <row r="1510" spans="1:18">
      <c r="A1510" t="s">
        <v>6094</v>
      </c>
      <c r="B1510" t="s">
        <v>4701</v>
      </c>
      <c r="C1510" t="s">
        <v>3098</v>
      </c>
      <c r="D1510" t="s">
        <v>3185</v>
      </c>
      <c r="E1510" t="s">
        <v>3175</v>
      </c>
      <c r="F1510" t="s">
        <v>3167</v>
      </c>
      <c r="G1510" t="s">
        <v>998</v>
      </c>
      <c r="H1510" s="28"/>
      <c r="J1510">
        <v>8</v>
      </c>
      <c r="K1510" t="s">
        <v>3098</v>
      </c>
      <c r="L1510" t="s">
        <v>3268</v>
      </c>
      <c r="M1510" t="s">
        <v>3202</v>
      </c>
      <c r="O1510" t="s">
        <v>3189</v>
      </c>
      <c r="P1510">
        <f t="shared" si="46"/>
        <v>45605</v>
      </c>
      <c r="Q1510">
        <f>--(COUNTIF($A$2:A1510,A1510)=1)</f>
        <v>1</v>
      </c>
      <c r="R1510" t="str">
        <f t="shared" si="47"/>
        <v/>
      </c>
    </row>
    <row r="1511" spans="1:18">
      <c r="A1511" t="s">
        <v>6095</v>
      </c>
      <c r="B1511" t="s">
        <v>1830</v>
      </c>
      <c r="C1511" t="s">
        <v>3098</v>
      </c>
      <c r="D1511" t="s">
        <v>3174</v>
      </c>
      <c r="E1511" t="s">
        <v>3175</v>
      </c>
      <c r="F1511" t="s">
        <v>3167</v>
      </c>
      <c r="G1511" t="s">
        <v>5171</v>
      </c>
      <c r="H1511" s="28">
        <v>45699</v>
      </c>
      <c r="I1511">
        <v>4.13</v>
      </c>
      <c r="J1511">
        <v>8</v>
      </c>
      <c r="K1511" t="s">
        <v>3124</v>
      </c>
      <c r="L1511" t="s">
        <v>3201</v>
      </c>
      <c r="M1511" t="s">
        <v>3202</v>
      </c>
      <c r="N1511">
        <v>4.4000000000000004</v>
      </c>
      <c r="O1511" t="s">
        <v>3182</v>
      </c>
      <c r="P1511">
        <f t="shared" si="46"/>
        <v>45699</v>
      </c>
      <c r="Q1511">
        <f>--(COUNTIF($A$2:A1511,A1511)=1)</f>
        <v>1</v>
      </c>
      <c r="R1511">
        <f t="shared" si="47"/>
        <v>4.13</v>
      </c>
    </row>
    <row r="1512" spans="1:18">
      <c r="A1512" t="s">
        <v>6096</v>
      </c>
      <c r="B1512" t="s">
        <v>871</v>
      </c>
      <c r="C1512" t="s">
        <v>6097</v>
      </c>
      <c r="D1512" t="s">
        <v>3251</v>
      </c>
      <c r="E1512" t="s">
        <v>3166</v>
      </c>
      <c r="F1512" t="s">
        <v>3167</v>
      </c>
      <c r="G1512" t="s">
        <v>4911</v>
      </c>
      <c r="H1512" s="28">
        <v>44746</v>
      </c>
      <c r="I1512">
        <v>1.86</v>
      </c>
      <c r="J1512">
        <v>24</v>
      </c>
      <c r="K1512" t="s">
        <v>3124</v>
      </c>
      <c r="L1512" t="s">
        <v>3225</v>
      </c>
      <c r="M1512" t="s">
        <v>3177</v>
      </c>
      <c r="N1512">
        <v>2.5</v>
      </c>
      <c r="O1512" t="s">
        <v>3178</v>
      </c>
      <c r="P1512">
        <f t="shared" si="46"/>
        <v>44746</v>
      </c>
      <c r="Q1512">
        <f>--(COUNTIF($A$2:A1512,A1512)=1)</f>
        <v>1</v>
      </c>
      <c r="R1512">
        <f t="shared" si="47"/>
        <v>1.86</v>
      </c>
    </row>
    <row r="1513" spans="1:18">
      <c r="A1513" t="s">
        <v>6098</v>
      </c>
      <c r="B1513" t="s">
        <v>851</v>
      </c>
      <c r="C1513" t="s">
        <v>6099</v>
      </c>
      <c r="D1513" t="s">
        <v>3237</v>
      </c>
      <c r="E1513" t="s">
        <v>3166</v>
      </c>
      <c r="F1513" t="s">
        <v>3167</v>
      </c>
      <c r="G1513" t="s">
        <v>845</v>
      </c>
      <c r="H1513" s="28">
        <v>44927</v>
      </c>
      <c r="I1513">
        <v>31.57</v>
      </c>
      <c r="J1513">
        <v>24</v>
      </c>
      <c r="K1513" t="s">
        <v>3123</v>
      </c>
      <c r="L1513" t="s">
        <v>3318</v>
      </c>
      <c r="M1513" t="s">
        <v>3177</v>
      </c>
      <c r="N1513">
        <v>1.1000000000000001</v>
      </c>
      <c r="O1513" t="s">
        <v>3189</v>
      </c>
      <c r="P1513">
        <f t="shared" si="46"/>
        <v>44926</v>
      </c>
      <c r="Q1513">
        <f>--(COUNTIF($A$2:A1513,A1513)=1)</f>
        <v>1</v>
      </c>
      <c r="R1513">
        <f t="shared" si="47"/>
        <v>31.57</v>
      </c>
    </row>
    <row r="1514" spans="1:18">
      <c r="A1514" t="s">
        <v>6100</v>
      </c>
      <c r="B1514" t="s">
        <v>1393</v>
      </c>
      <c r="C1514" t="s">
        <v>3098</v>
      </c>
      <c r="D1514" t="s">
        <v>3196</v>
      </c>
      <c r="E1514" t="s">
        <v>3166</v>
      </c>
      <c r="F1514" t="s">
        <v>3167</v>
      </c>
      <c r="G1514" t="s">
        <v>1181</v>
      </c>
      <c r="H1514" s="28">
        <v>45585</v>
      </c>
      <c r="I1514">
        <v>46.69</v>
      </c>
      <c r="J1514">
        <v>24</v>
      </c>
      <c r="K1514" t="s">
        <v>3123</v>
      </c>
      <c r="L1514" t="s">
        <v>3218</v>
      </c>
      <c r="M1514" t="s">
        <v>3188</v>
      </c>
      <c r="N1514">
        <v>1.6</v>
      </c>
      <c r="O1514" t="s">
        <v>3182</v>
      </c>
      <c r="P1514">
        <f t="shared" si="46"/>
        <v>45584</v>
      </c>
      <c r="Q1514">
        <f>--(COUNTIF($A$2:A1514,A1514)=1)</f>
        <v>1</v>
      </c>
      <c r="R1514">
        <f t="shared" si="47"/>
        <v>46.69</v>
      </c>
    </row>
    <row r="1515" spans="1:18">
      <c r="A1515" t="s">
        <v>6101</v>
      </c>
      <c r="B1515" t="s">
        <v>6102</v>
      </c>
      <c r="C1515" t="s">
        <v>3098</v>
      </c>
      <c r="D1515" t="s">
        <v>3200</v>
      </c>
      <c r="E1515" t="s">
        <v>3166</v>
      </c>
      <c r="F1515" t="s">
        <v>3167</v>
      </c>
      <c r="G1515" t="s">
        <v>5793</v>
      </c>
      <c r="H1515" s="28">
        <v>45143</v>
      </c>
      <c r="I1515">
        <v>15.7</v>
      </c>
      <c r="J1515">
        <v>24</v>
      </c>
      <c r="K1515" t="s">
        <v>3124</v>
      </c>
      <c r="L1515" t="s">
        <v>3176</v>
      </c>
      <c r="M1515" t="s">
        <v>3188</v>
      </c>
      <c r="N1515">
        <v>4.3</v>
      </c>
      <c r="O1515" t="s">
        <v>3124</v>
      </c>
      <c r="P1515">
        <f t="shared" si="46"/>
        <v>45143</v>
      </c>
      <c r="Q1515">
        <f>--(COUNTIF($A$2:A1515,A1515)=1)</f>
        <v>1</v>
      </c>
      <c r="R1515">
        <f t="shared" si="47"/>
        <v>15.7</v>
      </c>
    </row>
    <row r="1516" spans="1:18">
      <c r="A1516" t="s">
        <v>6103</v>
      </c>
      <c r="B1516" t="s">
        <v>2502</v>
      </c>
      <c r="C1516" t="s">
        <v>5783</v>
      </c>
      <c r="D1516" t="s">
        <v>3251</v>
      </c>
      <c r="E1516" t="s">
        <v>3166</v>
      </c>
      <c r="F1516" t="s">
        <v>3167</v>
      </c>
      <c r="G1516" t="s">
        <v>1571</v>
      </c>
      <c r="H1516" s="28">
        <v>45581</v>
      </c>
      <c r="I1516">
        <v>78.849999999999994</v>
      </c>
      <c r="J1516">
        <v>24</v>
      </c>
      <c r="K1516" t="s">
        <v>3123</v>
      </c>
      <c r="L1516" t="s">
        <v>3318</v>
      </c>
      <c r="M1516" t="s">
        <v>3177</v>
      </c>
      <c r="N1516">
        <v>3.7</v>
      </c>
      <c r="O1516" t="s">
        <v>3123</v>
      </c>
      <c r="P1516">
        <f t="shared" si="46"/>
        <v>45578</v>
      </c>
      <c r="Q1516">
        <f>--(COUNTIF($A$2:A1516,A1516)=1)</f>
        <v>1</v>
      </c>
      <c r="R1516">
        <f t="shared" si="47"/>
        <v>78.849999999999994</v>
      </c>
    </row>
    <row r="1517" spans="1:18">
      <c r="A1517" t="s">
        <v>6104</v>
      </c>
      <c r="B1517" t="s">
        <v>6105</v>
      </c>
      <c r="C1517" t="s">
        <v>3098</v>
      </c>
      <c r="D1517" t="s">
        <v>3240</v>
      </c>
      <c r="E1517" t="s">
        <v>3166</v>
      </c>
      <c r="F1517" t="s">
        <v>3180</v>
      </c>
      <c r="G1517" t="s">
        <v>5705</v>
      </c>
      <c r="H1517" s="28"/>
      <c r="J1517">
        <v>24</v>
      </c>
      <c r="K1517" t="s">
        <v>3098</v>
      </c>
      <c r="L1517" t="s">
        <v>3248</v>
      </c>
      <c r="M1517" t="s">
        <v>3177</v>
      </c>
      <c r="O1517" t="s">
        <v>3123</v>
      </c>
      <c r="P1517">
        <f t="shared" si="46"/>
        <v>45339</v>
      </c>
      <c r="Q1517">
        <f>--(COUNTIF($A$2:A1517,A1517)=1)</f>
        <v>1</v>
      </c>
      <c r="R1517" t="str">
        <f t="shared" si="47"/>
        <v/>
      </c>
    </row>
    <row r="1518" spans="1:18">
      <c r="A1518" t="s">
        <v>6106</v>
      </c>
      <c r="B1518" t="s">
        <v>6107</v>
      </c>
      <c r="C1518" t="s">
        <v>3098</v>
      </c>
      <c r="D1518" t="s">
        <v>3165</v>
      </c>
      <c r="E1518" t="s">
        <v>3194</v>
      </c>
      <c r="F1518" t="s">
        <v>3180</v>
      </c>
      <c r="G1518" t="s">
        <v>467</v>
      </c>
      <c r="H1518" s="28"/>
      <c r="J1518">
        <v>72</v>
      </c>
      <c r="K1518" t="s">
        <v>3098</v>
      </c>
      <c r="L1518" t="s">
        <v>3229</v>
      </c>
      <c r="M1518" t="s">
        <v>3188</v>
      </c>
      <c r="O1518" t="s">
        <v>3189</v>
      </c>
      <c r="P1518">
        <f t="shared" si="46"/>
        <v>45423</v>
      </c>
      <c r="Q1518">
        <f>--(COUNTIF($A$2:A1518,A1518)=1)</f>
        <v>1</v>
      </c>
      <c r="R1518" t="str">
        <f t="shared" si="47"/>
        <v/>
      </c>
    </row>
    <row r="1519" spans="1:18">
      <c r="A1519" t="s">
        <v>6108</v>
      </c>
      <c r="B1519" t="s">
        <v>71</v>
      </c>
      <c r="C1519" t="s">
        <v>3098</v>
      </c>
      <c r="D1519" t="s">
        <v>3165</v>
      </c>
      <c r="E1519" t="s">
        <v>3166</v>
      </c>
      <c r="F1519" t="s">
        <v>3180</v>
      </c>
      <c r="G1519" t="s">
        <v>6109</v>
      </c>
      <c r="H1519" s="28"/>
      <c r="J1519">
        <v>24</v>
      </c>
      <c r="K1519" t="s">
        <v>3098</v>
      </c>
      <c r="L1519" t="s">
        <v>3201</v>
      </c>
      <c r="M1519" t="s">
        <v>3169</v>
      </c>
      <c r="O1519" t="s">
        <v>3123</v>
      </c>
      <c r="P1519">
        <f t="shared" si="46"/>
        <v>44611</v>
      </c>
      <c r="Q1519">
        <f>--(COUNTIF($A$2:A1519,A1519)=1)</f>
        <v>1</v>
      </c>
      <c r="R1519" t="str">
        <f t="shared" si="47"/>
        <v/>
      </c>
    </row>
    <row r="1520" spans="1:18">
      <c r="A1520" t="s">
        <v>6110</v>
      </c>
      <c r="B1520" t="s">
        <v>6111</v>
      </c>
      <c r="C1520" t="s">
        <v>3098</v>
      </c>
      <c r="D1520" t="s">
        <v>3227</v>
      </c>
      <c r="E1520" t="s">
        <v>3194</v>
      </c>
      <c r="F1520" t="s">
        <v>3220</v>
      </c>
      <c r="G1520" t="s">
        <v>5308</v>
      </c>
      <c r="H1520" s="28">
        <v>44716</v>
      </c>
      <c r="I1520">
        <v>140.83000000000001</v>
      </c>
      <c r="J1520">
        <v>72</v>
      </c>
      <c r="K1520" t="s">
        <v>3123</v>
      </c>
      <c r="L1520" t="s">
        <v>3098</v>
      </c>
      <c r="M1520" t="s">
        <v>3177</v>
      </c>
      <c r="N1520">
        <v>3.2</v>
      </c>
      <c r="O1520" t="s">
        <v>3123</v>
      </c>
      <c r="P1520">
        <f t="shared" si="46"/>
        <v>44711</v>
      </c>
      <c r="Q1520">
        <f>--(COUNTIF($A$2:A1520,A1520)=1)</f>
        <v>1</v>
      </c>
      <c r="R1520">
        <f t="shared" si="47"/>
        <v>140.83000000000001</v>
      </c>
    </row>
    <row r="1521" spans="1:18">
      <c r="A1521" t="s">
        <v>6112</v>
      </c>
      <c r="B1521" t="s">
        <v>2060</v>
      </c>
      <c r="C1521" t="s">
        <v>3098</v>
      </c>
      <c r="D1521" t="s">
        <v>3251</v>
      </c>
      <c r="E1521" t="s">
        <v>3194</v>
      </c>
      <c r="F1521" t="s">
        <v>3167</v>
      </c>
      <c r="G1521" t="s">
        <v>645</v>
      </c>
      <c r="H1521" s="28">
        <v>45196</v>
      </c>
      <c r="I1521">
        <v>11.47</v>
      </c>
      <c r="J1521">
        <v>72</v>
      </c>
      <c r="K1521" t="s">
        <v>3124</v>
      </c>
      <c r="L1521" t="s">
        <v>3318</v>
      </c>
      <c r="M1521" t="s">
        <v>3202</v>
      </c>
      <c r="O1521" t="s">
        <v>3182</v>
      </c>
      <c r="P1521">
        <f t="shared" si="46"/>
        <v>45196</v>
      </c>
      <c r="Q1521">
        <f>--(COUNTIF($A$2:A1521,A1521)=1)</f>
        <v>1</v>
      </c>
      <c r="R1521">
        <f t="shared" si="47"/>
        <v>11.47</v>
      </c>
    </row>
    <row r="1522" spans="1:18">
      <c r="A1522" t="s">
        <v>6113</v>
      </c>
      <c r="B1522" t="s">
        <v>3037</v>
      </c>
      <c r="C1522" t="s">
        <v>4971</v>
      </c>
      <c r="D1522" t="s">
        <v>3165</v>
      </c>
      <c r="E1522" t="s">
        <v>3166</v>
      </c>
      <c r="F1522" t="s">
        <v>3167</v>
      </c>
      <c r="G1522" t="s">
        <v>121</v>
      </c>
      <c r="H1522" s="28">
        <v>44825</v>
      </c>
      <c r="I1522">
        <v>73.13</v>
      </c>
      <c r="J1522">
        <v>24</v>
      </c>
      <c r="K1522" t="s">
        <v>3123</v>
      </c>
      <c r="L1522" t="s">
        <v>3181</v>
      </c>
      <c r="M1522" t="s">
        <v>3177</v>
      </c>
      <c r="O1522" t="s">
        <v>3170</v>
      </c>
      <c r="P1522">
        <f t="shared" si="46"/>
        <v>44822</v>
      </c>
      <c r="Q1522">
        <f>--(COUNTIF($A$2:A1522,A1522)=1)</f>
        <v>1</v>
      </c>
      <c r="R1522">
        <f t="shared" si="47"/>
        <v>73.13</v>
      </c>
    </row>
    <row r="1523" spans="1:18">
      <c r="A1523" t="s">
        <v>6114</v>
      </c>
      <c r="B1523" t="s">
        <v>2565</v>
      </c>
      <c r="C1523" t="s">
        <v>6115</v>
      </c>
      <c r="D1523" t="s">
        <v>3240</v>
      </c>
      <c r="E1523" t="s">
        <v>3175</v>
      </c>
      <c r="F1523" t="s">
        <v>3228</v>
      </c>
      <c r="G1523" t="s">
        <v>893</v>
      </c>
      <c r="H1523" s="28"/>
      <c r="J1523">
        <v>8</v>
      </c>
      <c r="K1523" t="s">
        <v>3098</v>
      </c>
      <c r="L1523" t="s">
        <v>3198</v>
      </c>
      <c r="M1523" t="s">
        <v>3202</v>
      </c>
      <c r="O1523" t="s">
        <v>3170</v>
      </c>
      <c r="P1523">
        <f t="shared" si="46"/>
        <v>44666</v>
      </c>
      <c r="Q1523">
        <f>--(COUNTIF($A$2:A1523,A1523)=1)</f>
        <v>1</v>
      </c>
      <c r="R1523" t="str">
        <f t="shared" si="47"/>
        <v/>
      </c>
    </row>
    <row r="1524" spans="1:18">
      <c r="A1524" t="s">
        <v>6116</v>
      </c>
      <c r="B1524" t="s">
        <v>1876</v>
      </c>
      <c r="C1524" t="s">
        <v>6117</v>
      </c>
      <c r="D1524" t="s">
        <v>3196</v>
      </c>
      <c r="E1524" t="s">
        <v>3175</v>
      </c>
      <c r="F1524" t="s">
        <v>3167</v>
      </c>
      <c r="G1524" t="s">
        <v>1029</v>
      </c>
      <c r="H1524" s="28">
        <v>45297</v>
      </c>
      <c r="I1524">
        <v>15.91</v>
      </c>
      <c r="J1524">
        <v>8</v>
      </c>
      <c r="K1524" t="s">
        <v>3123</v>
      </c>
      <c r="L1524" t="s">
        <v>3198</v>
      </c>
      <c r="M1524" t="s">
        <v>3169</v>
      </c>
      <c r="N1524">
        <v>2.2000000000000002</v>
      </c>
      <c r="O1524" t="s">
        <v>3123</v>
      </c>
      <c r="P1524">
        <f t="shared" si="46"/>
        <v>45297</v>
      </c>
      <c r="Q1524">
        <f>--(COUNTIF($A$2:A1524,A1524)=1)</f>
        <v>1</v>
      </c>
      <c r="R1524">
        <f t="shared" si="47"/>
        <v>15.91</v>
      </c>
    </row>
    <row r="1525" spans="1:18">
      <c r="A1525" t="s">
        <v>6118</v>
      </c>
      <c r="B1525" t="s">
        <v>6119</v>
      </c>
      <c r="C1525" t="s">
        <v>3098</v>
      </c>
      <c r="D1525" t="s">
        <v>3200</v>
      </c>
      <c r="E1525" t="s">
        <v>3166</v>
      </c>
      <c r="F1525" t="s">
        <v>3167</v>
      </c>
      <c r="G1525" t="s">
        <v>1081</v>
      </c>
      <c r="H1525" s="28">
        <v>45242</v>
      </c>
      <c r="I1525">
        <v>29.92</v>
      </c>
      <c r="J1525">
        <v>24</v>
      </c>
      <c r="K1525" t="s">
        <v>3123</v>
      </c>
      <c r="L1525" t="s">
        <v>3206</v>
      </c>
      <c r="M1525" t="s">
        <v>3207</v>
      </c>
      <c r="N1525">
        <v>3.8</v>
      </c>
      <c r="O1525" t="s">
        <v>3170</v>
      </c>
      <c r="P1525">
        <f t="shared" si="46"/>
        <v>45241</v>
      </c>
      <c r="Q1525">
        <f>--(COUNTIF($A$2:A1525,A1525)=1)</f>
        <v>1</v>
      </c>
      <c r="R1525">
        <f t="shared" si="47"/>
        <v>29.92</v>
      </c>
    </row>
    <row r="1526" spans="1:18">
      <c r="A1526" t="s">
        <v>6120</v>
      </c>
      <c r="B1526" t="s">
        <v>2919</v>
      </c>
      <c r="C1526" t="s">
        <v>6121</v>
      </c>
      <c r="D1526" t="s">
        <v>3165</v>
      </c>
      <c r="E1526" t="s">
        <v>3166</v>
      </c>
      <c r="F1526" t="s">
        <v>3167</v>
      </c>
      <c r="G1526" t="s">
        <v>6122</v>
      </c>
      <c r="H1526" s="28">
        <v>45536</v>
      </c>
      <c r="I1526">
        <v>26.32</v>
      </c>
      <c r="J1526">
        <v>24</v>
      </c>
      <c r="K1526" t="s">
        <v>3123</v>
      </c>
      <c r="L1526" t="s">
        <v>3098</v>
      </c>
      <c r="M1526" t="s">
        <v>3202</v>
      </c>
      <c r="O1526" t="s">
        <v>3189</v>
      </c>
      <c r="P1526">
        <f t="shared" si="46"/>
        <v>45535</v>
      </c>
      <c r="Q1526">
        <f>--(COUNTIF($A$2:A1526,A1526)=1)</f>
        <v>1</v>
      </c>
      <c r="R1526">
        <f t="shared" si="47"/>
        <v>26.32</v>
      </c>
    </row>
    <row r="1527" spans="1:18">
      <c r="A1527" t="s">
        <v>6123</v>
      </c>
      <c r="B1527" t="s">
        <v>3052</v>
      </c>
      <c r="C1527" t="s">
        <v>6124</v>
      </c>
      <c r="D1527" t="s">
        <v>3251</v>
      </c>
      <c r="E1527" t="s">
        <v>3166</v>
      </c>
      <c r="F1527" t="s">
        <v>3167</v>
      </c>
      <c r="G1527" t="s">
        <v>1933</v>
      </c>
      <c r="H1527" s="28"/>
      <c r="J1527">
        <v>24</v>
      </c>
      <c r="K1527" t="s">
        <v>3098</v>
      </c>
      <c r="L1527" t="s">
        <v>3218</v>
      </c>
      <c r="M1527" t="s">
        <v>3202</v>
      </c>
      <c r="O1527" t="s">
        <v>3213</v>
      </c>
      <c r="P1527">
        <f t="shared" si="46"/>
        <v>45119</v>
      </c>
      <c r="Q1527">
        <f>--(COUNTIF($A$2:A1527,A1527)=1)</f>
        <v>1</v>
      </c>
      <c r="R1527" t="str">
        <f t="shared" si="47"/>
        <v/>
      </c>
    </row>
    <row r="1528" spans="1:18">
      <c r="A1528" t="s">
        <v>6125</v>
      </c>
      <c r="B1528" t="s">
        <v>3062</v>
      </c>
      <c r="C1528" t="s">
        <v>3098</v>
      </c>
      <c r="D1528" t="s">
        <v>3174</v>
      </c>
      <c r="E1528" t="s">
        <v>3194</v>
      </c>
      <c r="F1528" t="s">
        <v>3167</v>
      </c>
      <c r="G1528" t="s">
        <v>217</v>
      </c>
      <c r="H1528" s="28">
        <v>45458</v>
      </c>
      <c r="I1528">
        <v>52.03</v>
      </c>
      <c r="J1528">
        <v>72</v>
      </c>
      <c r="K1528" t="s">
        <v>3124</v>
      </c>
      <c r="L1528" t="s">
        <v>3398</v>
      </c>
      <c r="M1528" t="s">
        <v>3169</v>
      </c>
      <c r="N1528">
        <v>2.1</v>
      </c>
      <c r="O1528" t="s">
        <v>3182</v>
      </c>
      <c r="P1528">
        <f t="shared" si="46"/>
        <v>45456</v>
      </c>
      <c r="Q1528">
        <f>--(COUNTIF($A$2:A1528,A1528)=1)</f>
        <v>1</v>
      </c>
      <c r="R1528">
        <f t="shared" si="47"/>
        <v>52.03</v>
      </c>
    </row>
    <row r="1529" spans="1:18">
      <c r="A1529" t="s">
        <v>6126</v>
      </c>
      <c r="B1529" t="s">
        <v>5238</v>
      </c>
      <c r="C1529" t="s">
        <v>3098</v>
      </c>
      <c r="D1529" t="s">
        <v>3185</v>
      </c>
      <c r="E1529" t="s">
        <v>3166</v>
      </c>
      <c r="F1529" t="s">
        <v>3167</v>
      </c>
      <c r="G1529" t="s">
        <v>5341</v>
      </c>
      <c r="H1529" s="28"/>
      <c r="J1529">
        <v>24</v>
      </c>
      <c r="K1529" t="s">
        <v>3098</v>
      </c>
      <c r="L1529" t="s">
        <v>3098</v>
      </c>
      <c r="M1529" t="s">
        <v>3202</v>
      </c>
      <c r="O1529" t="s">
        <v>3189</v>
      </c>
      <c r="P1529">
        <f t="shared" si="46"/>
        <v>44637</v>
      </c>
      <c r="Q1529">
        <f>--(COUNTIF($A$2:A1529,A1529)=1)</f>
        <v>1</v>
      </c>
      <c r="R1529" t="str">
        <f t="shared" si="47"/>
        <v/>
      </c>
    </row>
    <row r="1530" spans="1:18">
      <c r="A1530" t="s">
        <v>6127</v>
      </c>
      <c r="B1530" t="s">
        <v>1320</v>
      </c>
      <c r="C1530" t="s">
        <v>6128</v>
      </c>
      <c r="D1530" t="s">
        <v>3237</v>
      </c>
      <c r="E1530" t="s">
        <v>3175</v>
      </c>
      <c r="F1530" t="s">
        <v>3220</v>
      </c>
      <c r="G1530" t="s">
        <v>1159</v>
      </c>
      <c r="H1530" s="28">
        <v>45570</v>
      </c>
      <c r="I1530">
        <v>19.170000000000002</v>
      </c>
      <c r="J1530">
        <v>8</v>
      </c>
      <c r="K1530" t="s">
        <v>3123</v>
      </c>
      <c r="L1530" t="s">
        <v>3307</v>
      </c>
      <c r="M1530" t="s">
        <v>3207</v>
      </c>
      <c r="O1530" t="s">
        <v>3189</v>
      </c>
      <c r="P1530">
        <f t="shared" si="46"/>
        <v>45570</v>
      </c>
      <c r="Q1530">
        <f>--(COUNTIF($A$2:A1530,A1530)=1)</f>
        <v>1</v>
      </c>
      <c r="R1530">
        <f t="shared" si="47"/>
        <v>19.170000000000002</v>
      </c>
    </row>
    <row r="1531" spans="1:18">
      <c r="A1531" t="s">
        <v>6129</v>
      </c>
      <c r="B1531" t="s">
        <v>6130</v>
      </c>
      <c r="C1531" t="s">
        <v>3098</v>
      </c>
      <c r="D1531" t="s">
        <v>3174</v>
      </c>
      <c r="E1531" t="s">
        <v>3175</v>
      </c>
      <c r="F1531" t="s">
        <v>3167</v>
      </c>
      <c r="G1531" t="s">
        <v>1882</v>
      </c>
      <c r="H1531" s="28">
        <v>45425</v>
      </c>
      <c r="I1531">
        <v>22.81</v>
      </c>
      <c r="J1531">
        <v>8</v>
      </c>
      <c r="K1531" t="s">
        <v>3123</v>
      </c>
      <c r="L1531" t="s">
        <v>3437</v>
      </c>
      <c r="M1531" t="s">
        <v>3169</v>
      </c>
      <c r="N1531">
        <v>2.2999999999999998</v>
      </c>
      <c r="O1531" t="s">
        <v>3178</v>
      </c>
      <c r="P1531">
        <f t="shared" si="46"/>
        <v>45425</v>
      </c>
      <c r="Q1531">
        <f>--(COUNTIF($A$2:A1531,A1531)=1)</f>
        <v>1</v>
      </c>
      <c r="R1531">
        <f t="shared" si="47"/>
        <v>22.81</v>
      </c>
    </row>
    <row r="1532" spans="1:18">
      <c r="A1532" t="s">
        <v>6131</v>
      </c>
      <c r="B1532" t="s">
        <v>4821</v>
      </c>
      <c r="C1532" t="s">
        <v>6132</v>
      </c>
      <c r="D1532" t="s">
        <v>3185</v>
      </c>
      <c r="E1532" t="s">
        <v>3166</v>
      </c>
      <c r="F1532" t="s">
        <v>3180</v>
      </c>
      <c r="G1532" t="s">
        <v>2269</v>
      </c>
      <c r="H1532" s="28"/>
      <c r="J1532">
        <v>24</v>
      </c>
      <c r="K1532" t="s">
        <v>3098</v>
      </c>
      <c r="L1532" t="s">
        <v>3248</v>
      </c>
      <c r="M1532" t="s">
        <v>3207</v>
      </c>
      <c r="O1532" t="s">
        <v>3189</v>
      </c>
      <c r="P1532">
        <f t="shared" si="46"/>
        <v>45184</v>
      </c>
      <c r="Q1532">
        <f>--(COUNTIF($A$2:A1532,A1532)=1)</f>
        <v>1</v>
      </c>
      <c r="R1532" t="str">
        <f t="shared" si="47"/>
        <v/>
      </c>
    </row>
    <row r="1533" spans="1:18">
      <c r="A1533" t="s">
        <v>6133</v>
      </c>
      <c r="B1533" t="s">
        <v>6134</v>
      </c>
      <c r="C1533" t="s">
        <v>3098</v>
      </c>
      <c r="D1533" t="s">
        <v>3174</v>
      </c>
      <c r="E1533" t="s">
        <v>3280</v>
      </c>
      <c r="F1533" t="s">
        <v>3180</v>
      </c>
      <c r="G1533" t="s">
        <v>4660</v>
      </c>
      <c r="H1533" s="28"/>
      <c r="J1533">
        <v>4</v>
      </c>
      <c r="K1533" t="s">
        <v>3098</v>
      </c>
      <c r="L1533" t="s">
        <v>3307</v>
      </c>
      <c r="M1533" t="s">
        <v>3177</v>
      </c>
      <c r="O1533" t="s">
        <v>3170</v>
      </c>
      <c r="P1533">
        <f t="shared" si="46"/>
        <v>45400</v>
      </c>
      <c r="Q1533">
        <f>--(COUNTIF($A$2:A1533,A1533)=1)</f>
        <v>1</v>
      </c>
      <c r="R1533" t="str">
        <f t="shared" si="47"/>
        <v/>
      </c>
    </row>
    <row r="1534" spans="1:18">
      <c r="A1534" t="s">
        <v>6135</v>
      </c>
      <c r="B1534" t="s">
        <v>3737</v>
      </c>
      <c r="C1534" t="s">
        <v>6136</v>
      </c>
      <c r="D1534" t="s">
        <v>3240</v>
      </c>
      <c r="E1534" t="s">
        <v>3280</v>
      </c>
      <c r="F1534" t="s">
        <v>3167</v>
      </c>
      <c r="G1534" t="s">
        <v>6137</v>
      </c>
      <c r="H1534" s="28">
        <v>45341</v>
      </c>
      <c r="I1534">
        <v>3.79</v>
      </c>
      <c r="J1534">
        <v>4</v>
      </c>
      <c r="K1534" t="s">
        <v>3124</v>
      </c>
      <c r="L1534" t="s">
        <v>3244</v>
      </c>
      <c r="M1534" t="s">
        <v>3177</v>
      </c>
      <c r="O1534" t="s">
        <v>3170</v>
      </c>
      <c r="P1534">
        <f t="shared" si="46"/>
        <v>45341</v>
      </c>
      <c r="Q1534">
        <f>--(COUNTIF($A$2:A1534,A1534)=1)</f>
        <v>1</v>
      </c>
      <c r="R1534">
        <f t="shared" si="47"/>
        <v>3.79</v>
      </c>
    </row>
    <row r="1535" spans="1:18">
      <c r="A1535" t="s">
        <v>6138</v>
      </c>
      <c r="B1535" t="s">
        <v>693</v>
      </c>
      <c r="C1535" t="s">
        <v>3098</v>
      </c>
      <c r="D1535" t="s">
        <v>3251</v>
      </c>
      <c r="E1535" t="s">
        <v>3194</v>
      </c>
      <c r="F1535" t="s">
        <v>3167</v>
      </c>
      <c r="G1535" t="s">
        <v>4005</v>
      </c>
      <c r="H1535" s="28">
        <v>45013</v>
      </c>
      <c r="I1535">
        <v>105.09</v>
      </c>
      <c r="J1535">
        <v>72</v>
      </c>
      <c r="K1535" t="s">
        <v>3123</v>
      </c>
      <c r="L1535" t="s">
        <v>3437</v>
      </c>
      <c r="M1535" t="s">
        <v>3169</v>
      </c>
      <c r="N1535">
        <v>3</v>
      </c>
      <c r="O1535" t="s">
        <v>3213</v>
      </c>
      <c r="P1535">
        <f t="shared" si="46"/>
        <v>45009</v>
      </c>
      <c r="Q1535">
        <f>--(COUNTIF($A$2:A1535,A1535)=1)</f>
        <v>1</v>
      </c>
      <c r="R1535">
        <f t="shared" si="47"/>
        <v>105.09</v>
      </c>
    </row>
    <row r="1536" spans="1:18">
      <c r="A1536" t="s">
        <v>6139</v>
      </c>
      <c r="B1536" t="s">
        <v>1808</v>
      </c>
      <c r="C1536" t="s">
        <v>6140</v>
      </c>
      <c r="D1536" t="s">
        <v>3185</v>
      </c>
      <c r="E1536" t="s">
        <v>3194</v>
      </c>
      <c r="F1536" t="s">
        <v>3167</v>
      </c>
      <c r="G1536" t="s">
        <v>6141</v>
      </c>
      <c r="H1536" s="28"/>
      <c r="J1536">
        <v>72</v>
      </c>
      <c r="K1536" t="s">
        <v>3098</v>
      </c>
      <c r="L1536" t="s">
        <v>3271</v>
      </c>
      <c r="M1536" t="s">
        <v>3177</v>
      </c>
      <c r="O1536" t="s">
        <v>3170</v>
      </c>
      <c r="P1536">
        <f t="shared" si="46"/>
        <v>45687</v>
      </c>
      <c r="Q1536">
        <f>--(COUNTIF($A$2:A1536,A1536)=1)</f>
        <v>1</v>
      </c>
      <c r="R1536" t="str">
        <f t="shared" si="47"/>
        <v/>
      </c>
    </row>
    <row r="1537" spans="1:18">
      <c r="A1537" t="s">
        <v>6142</v>
      </c>
      <c r="B1537" t="s">
        <v>2831</v>
      </c>
      <c r="C1537" t="s">
        <v>3098</v>
      </c>
      <c r="D1537" t="s">
        <v>3251</v>
      </c>
      <c r="E1537" t="s">
        <v>3280</v>
      </c>
      <c r="F1537" t="s">
        <v>3167</v>
      </c>
      <c r="G1537" t="s">
        <v>571</v>
      </c>
      <c r="H1537" s="28">
        <v>44639</v>
      </c>
      <c r="I1537">
        <v>2.29</v>
      </c>
      <c r="J1537">
        <v>4</v>
      </c>
      <c r="K1537" t="s">
        <v>3124</v>
      </c>
      <c r="L1537" t="s">
        <v>3318</v>
      </c>
      <c r="M1537" t="s">
        <v>3202</v>
      </c>
      <c r="O1537" t="s">
        <v>3213</v>
      </c>
      <c r="P1537">
        <f t="shared" si="46"/>
        <v>44639</v>
      </c>
      <c r="Q1537">
        <f>--(COUNTIF($A$2:A1537,A1537)=1)</f>
        <v>1</v>
      </c>
      <c r="R1537">
        <f t="shared" si="47"/>
        <v>2.29</v>
      </c>
    </row>
    <row r="1538" spans="1:18">
      <c r="A1538" t="s">
        <v>6143</v>
      </c>
      <c r="B1538" t="s">
        <v>6144</v>
      </c>
      <c r="C1538" t="s">
        <v>3098</v>
      </c>
      <c r="D1538" t="s">
        <v>3227</v>
      </c>
      <c r="E1538" t="s">
        <v>3166</v>
      </c>
      <c r="F1538" t="s">
        <v>3167</v>
      </c>
      <c r="G1538" t="s">
        <v>938</v>
      </c>
      <c r="H1538" s="28">
        <v>45227</v>
      </c>
      <c r="I1538">
        <v>57.78</v>
      </c>
      <c r="J1538">
        <v>24</v>
      </c>
      <c r="K1538" t="s">
        <v>3123</v>
      </c>
      <c r="L1538" t="s">
        <v>3187</v>
      </c>
      <c r="M1538" t="s">
        <v>3202</v>
      </c>
      <c r="N1538">
        <v>4.7</v>
      </c>
      <c r="O1538" t="s">
        <v>3123</v>
      </c>
      <c r="P1538">
        <f t="shared" ref="P1538:P1601" si="48">IFERROR(DATEVALUE(G1538),IFERROR(DATE(RIGHT(G1538,4),MID(G1538,4,2),LEFT(G1538,2)),""))</f>
        <v>45225</v>
      </c>
      <c r="Q1538">
        <f>--(COUNTIF($A$2:A1538,A1538)=1)</f>
        <v>1</v>
      </c>
      <c r="R1538">
        <f t="shared" ref="R1538:R1601" si="49">IF(AND(Q1538=1,I1538&lt;&gt;"",ISNUMBER(I1538),I1538&gt;=0),I1538,"")</f>
        <v>57.78</v>
      </c>
    </row>
    <row r="1539" spans="1:18">
      <c r="A1539" t="s">
        <v>6145</v>
      </c>
      <c r="B1539" t="s">
        <v>1543</v>
      </c>
      <c r="C1539" t="s">
        <v>4193</v>
      </c>
      <c r="D1539" t="s">
        <v>3200</v>
      </c>
      <c r="E1539" t="s">
        <v>3166</v>
      </c>
      <c r="F1539" t="s">
        <v>3167</v>
      </c>
      <c r="G1539" t="s">
        <v>857</v>
      </c>
      <c r="H1539" s="28">
        <v>45617</v>
      </c>
      <c r="I1539">
        <v>26.25</v>
      </c>
      <c r="J1539">
        <v>24</v>
      </c>
      <c r="K1539" t="s">
        <v>3123</v>
      </c>
      <c r="L1539" t="s">
        <v>3201</v>
      </c>
      <c r="M1539" t="s">
        <v>3202</v>
      </c>
      <c r="N1539">
        <v>2.6</v>
      </c>
      <c r="O1539" t="s">
        <v>3189</v>
      </c>
      <c r="P1539">
        <f t="shared" si="48"/>
        <v>45616</v>
      </c>
      <c r="Q1539">
        <f>--(COUNTIF($A$2:A1539,A1539)=1)</f>
        <v>1</v>
      </c>
      <c r="R1539">
        <f t="shared" si="49"/>
        <v>26.25</v>
      </c>
    </row>
    <row r="1540" spans="1:18">
      <c r="A1540" t="s">
        <v>6146</v>
      </c>
      <c r="B1540" t="s">
        <v>1715</v>
      </c>
      <c r="C1540" t="s">
        <v>6147</v>
      </c>
      <c r="D1540" t="s">
        <v>3165</v>
      </c>
      <c r="E1540" t="s">
        <v>3175</v>
      </c>
      <c r="F1540" t="s">
        <v>3180</v>
      </c>
      <c r="G1540" t="s">
        <v>1838</v>
      </c>
      <c r="H1540" s="28"/>
      <c r="J1540">
        <v>8</v>
      </c>
      <c r="K1540" t="s">
        <v>3098</v>
      </c>
      <c r="L1540" t="s">
        <v>3206</v>
      </c>
      <c r="M1540" t="s">
        <v>3207</v>
      </c>
      <c r="O1540" t="s">
        <v>3124</v>
      </c>
      <c r="P1540">
        <f t="shared" si="48"/>
        <v>45428</v>
      </c>
      <c r="Q1540">
        <f>--(COUNTIF($A$2:A1540,A1540)=1)</f>
        <v>1</v>
      </c>
      <c r="R1540" t="str">
        <f t="shared" si="49"/>
        <v/>
      </c>
    </row>
    <row r="1541" spans="1:18">
      <c r="A1541" t="s">
        <v>6148</v>
      </c>
      <c r="B1541" t="s">
        <v>4033</v>
      </c>
      <c r="C1541" t="s">
        <v>6149</v>
      </c>
      <c r="D1541" t="s">
        <v>3200</v>
      </c>
      <c r="E1541" t="s">
        <v>3175</v>
      </c>
      <c r="F1541" t="s">
        <v>3220</v>
      </c>
      <c r="G1541" t="s">
        <v>676</v>
      </c>
      <c r="H1541" s="28">
        <v>45481</v>
      </c>
      <c r="I1541">
        <v>2.1</v>
      </c>
      <c r="J1541">
        <v>8</v>
      </c>
      <c r="K1541" t="s">
        <v>3124</v>
      </c>
      <c r="L1541" t="s">
        <v>3254</v>
      </c>
      <c r="M1541" t="s">
        <v>3169</v>
      </c>
      <c r="O1541" t="s">
        <v>3123</v>
      </c>
      <c r="P1541">
        <f t="shared" si="48"/>
        <v>45481</v>
      </c>
      <c r="Q1541">
        <f>--(COUNTIF($A$2:A1541,A1541)=1)</f>
        <v>1</v>
      </c>
      <c r="R1541">
        <f t="shared" si="49"/>
        <v>2.1</v>
      </c>
    </row>
    <row r="1542" spans="1:18">
      <c r="A1542" t="s">
        <v>6150</v>
      </c>
      <c r="B1542" t="s">
        <v>1926</v>
      </c>
      <c r="C1542" t="s">
        <v>6151</v>
      </c>
      <c r="D1542" t="s">
        <v>3227</v>
      </c>
      <c r="E1542" t="s">
        <v>3194</v>
      </c>
      <c r="F1542" t="s">
        <v>3167</v>
      </c>
      <c r="G1542" t="s">
        <v>335</v>
      </c>
      <c r="H1542" s="28">
        <v>45049</v>
      </c>
      <c r="I1542">
        <v>25.3</v>
      </c>
      <c r="J1542">
        <v>72</v>
      </c>
      <c r="K1542" t="s">
        <v>3124</v>
      </c>
      <c r="L1542" t="s">
        <v>3168</v>
      </c>
      <c r="M1542" t="s">
        <v>3202</v>
      </c>
      <c r="N1542">
        <v>2.9</v>
      </c>
      <c r="O1542" t="s">
        <v>3123</v>
      </c>
      <c r="P1542">
        <f t="shared" si="48"/>
        <v>45048</v>
      </c>
      <c r="Q1542">
        <f>--(COUNTIF($A$2:A1542,A1542)=1)</f>
        <v>1</v>
      </c>
      <c r="R1542">
        <f t="shared" si="49"/>
        <v>25.3</v>
      </c>
    </row>
    <row r="1543" spans="1:18">
      <c r="A1543" t="s">
        <v>6152</v>
      </c>
      <c r="B1543" t="s">
        <v>651</v>
      </c>
      <c r="C1543" t="s">
        <v>3098</v>
      </c>
      <c r="D1543" t="s">
        <v>3237</v>
      </c>
      <c r="E1543" t="s">
        <v>3166</v>
      </c>
      <c r="F1543" t="s">
        <v>3167</v>
      </c>
      <c r="G1543" t="s">
        <v>259</v>
      </c>
      <c r="H1543" s="28">
        <v>44875</v>
      </c>
      <c r="I1543">
        <v>81.83</v>
      </c>
      <c r="J1543">
        <v>24</v>
      </c>
      <c r="K1543" t="s">
        <v>3123</v>
      </c>
      <c r="L1543" t="s">
        <v>3198</v>
      </c>
      <c r="M1543" t="s">
        <v>3177</v>
      </c>
      <c r="O1543" t="s">
        <v>3170</v>
      </c>
      <c r="P1543">
        <f t="shared" si="48"/>
        <v>44872</v>
      </c>
      <c r="Q1543">
        <f>--(COUNTIF($A$2:A1543,A1543)=1)</f>
        <v>1</v>
      </c>
      <c r="R1543">
        <f t="shared" si="49"/>
        <v>81.83</v>
      </c>
    </row>
    <row r="1544" spans="1:18">
      <c r="A1544" t="s">
        <v>6153</v>
      </c>
      <c r="B1544" t="s">
        <v>1070</v>
      </c>
      <c r="C1544" t="s">
        <v>3098</v>
      </c>
      <c r="D1544" t="s">
        <v>3227</v>
      </c>
      <c r="E1544" t="s">
        <v>3166</v>
      </c>
      <c r="F1544" t="s">
        <v>3167</v>
      </c>
      <c r="G1544" t="s">
        <v>2240</v>
      </c>
      <c r="H1544" s="28">
        <v>44621</v>
      </c>
      <c r="I1544">
        <v>32.380000000000003</v>
      </c>
      <c r="J1544">
        <v>24</v>
      </c>
      <c r="K1544" t="s">
        <v>3123</v>
      </c>
      <c r="L1544" t="s">
        <v>3354</v>
      </c>
      <c r="M1544" t="s">
        <v>3177</v>
      </c>
      <c r="O1544" t="s">
        <v>3124</v>
      </c>
      <c r="P1544">
        <f t="shared" si="48"/>
        <v>44620</v>
      </c>
      <c r="Q1544">
        <f>--(COUNTIF($A$2:A1544,A1544)=1)</f>
        <v>1</v>
      </c>
      <c r="R1544">
        <f t="shared" si="49"/>
        <v>32.380000000000003</v>
      </c>
    </row>
    <row r="1545" spans="1:18">
      <c r="A1545" t="s">
        <v>6154</v>
      </c>
      <c r="B1545" t="s">
        <v>2502</v>
      </c>
      <c r="C1545" t="s">
        <v>3098</v>
      </c>
      <c r="D1545" t="s">
        <v>3196</v>
      </c>
      <c r="E1545" t="s">
        <v>3166</v>
      </c>
      <c r="F1545" t="s">
        <v>3167</v>
      </c>
      <c r="G1545" t="s">
        <v>622</v>
      </c>
      <c r="H1545" s="28">
        <v>45047</v>
      </c>
      <c r="I1545">
        <v>14.46</v>
      </c>
      <c r="J1545">
        <v>24</v>
      </c>
      <c r="K1545" t="s">
        <v>3124</v>
      </c>
      <c r="L1545" t="s">
        <v>3268</v>
      </c>
      <c r="M1545" t="s">
        <v>3202</v>
      </c>
      <c r="N1545">
        <v>4.5</v>
      </c>
      <c r="O1545" t="s">
        <v>3124</v>
      </c>
      <c r="P1545">
        <f t="shared" si="48"/>
        <v>45047</v>
      </c>
      <c r="Q1545">
        <f>--(COUNTIF($A$2:A1545,A1545)=1)</f>
        <v>1</v>
      </c>
      <c r="R1545">
        <f t="shared" si="49"/>
        <v>14.46</v>
      </c>
    </row>
    <row r="1546" spans="1:18">
      <c r="A1546" t="s">
        <v>6155</v>
      </c>
      <c r="B1546" t="s">
        <v>1525</v>
      </c>
      <c r="C1546" t="s">
        <v>6156</v>
      </c>
      <c r="D1546" t="s">
        <v>3200</v>
      </c>
      <c r="E1546" t="s">
        <v>3194</v>
      </c>
      <c r="F1546" t="s">
        <v>3167</v>
      </c>
      <c r="G1546" t="s">
        <v>376</v>
      </c>
      <c r="H1546" s="28">
        <v>44714</v>
      </c>
      <c r="I1546">
        <v>173.73</v>
      </c>
      <c r="J1546">
        <v>72</v>
      </c>
      <c r="K1546" t="s">
        <v>3123</v>
      </c>
      <c r="L1546" t="s">
        <v>3254</v>
      </c>
      <c r="M1546" t="s">
        <v>3188</v>
      </c>
      <c r="N1546">
        <v>3.9</v>
      </c>
      <c r="O1546" t="s">
        <v>3189</v>
      </c>
      <c r="P1546">
        <f t="shared" si="48"/>
        <v>44707</v>
      </c>
      <c r="Q1546">
        <f>--(COUNTIF($A$2:A1546,A1546)=1)</f>
        <v>1</v>
      </c>
      <c r="R1546">
        <f t="shared" si="49"/>
        <v>173.73</v>
      </c>
    </row>
    <row r="1547" spans="1:18">
      <c r="A1547" t="s">
        <v>6157</v>
      </c>
      <c r="B1547" t="s">
        <v>1086</v>
      </c>
      <c r="C1547" t="s">
        <v>6158</v>
      </c>
      <c r="D1547" t="s">
        <v>3240</v>
      </c>
      <c r="E1547" t="s">
        <v>3166</v>
      </c>
      <c r="F1547" t="s">
        <v>3167</v>
      </c>
      <c r="G1547" t="s">
        <v>2464</v>
      </c>
      <c r="H1547" s="28">
        <v>45238</v>
      </c>
      <c r="I1547">
        <v>4.7</v>
      </c>
      <c r="J1547">
        <v>24</v>
      </c>
      <c r="K1547" t="s">
        <v>3124</v>
      </c>
      <c r="L1547" t="s">
        <v>3225</v>
      </c>
      <c r="M1547" t="s">
        <v>3207</v>
      </c>
      <c r="N1547">
        <v>2.6</v>
      </c>
      <c r="O1547" t="s">
        <v>3182</v>
      </c>
      <c r="P1547">
        <f t="shared" si="48"/>
        <v>45238</v>
      </c>
      <c r="Q1547">
        <f>--(COUNTIF($A$2:A1547,A1547)=1)</f>
        <v>1</v>
      </c>
      <c r="R1547">
        <f t="shared" si="49"/>
        <v>4.7</v>
      </c>
    </row>
    <row r="1548" spans="1:18">
      <c r="A1548" t="s">
        <v>6159</v>
      </c>
      <c r="B1548" t="s">
        <v>6160</v>
      </c>
      <c r="C1548" t="s">
        <v>3098</v>
      </c>
      <c r="D1548" t="s">
        <v>3196</v>
      </c>
      <c r="E1548" t="s">
        <v>3194</v>
      </c>
      <c r="F1548" t="s">
        <v>3167</v>
      </c>
      <c r="G1548" t="s">
        <v>124</v>
      </c>
      <c r="H1548" s="28">
        <v>44882</v>
      </c>
      <c r="I1548">
        <v>202.17</v>
      </c>
      <c r="J1548">
        <v>72</v>
      </c>
      <c r="K1548" t="s">
        <v>3123</v>
      </c>
      <c r="L1548" t="s">
        <v>3271</v>
      </c>
      <c r="M1548" t="s">
        <v>3202</v>
      </c>
      <c r="N1548">
        <v>3.5</v>
      </c>
      <c r="O1548" t="s">
        <v>3123</v>
      </c>
      <c r="P1548">
        <f t="shared" si="48"/>
        <v>44874</v>
      </c>
      <c r="Q1548">
        <f>--(COUNTIF($A$2:A1548,A1548)=1)</f>
        <v>1</v>
      </c>
      <c r="R1548">
        <f t="shared" si="49"/>
        <v>202.17</v>
      </c>
    </row>
    <row r="1549" spans="1:18">
      <c r="A1549" t="s">
        <v>6161</v>
      </c>
      <c r="B1549" t="s">
        <v>1798</v>
      </c>
      <c r="C1549" t="s">
        <v>3098</v>
      </c>
      <c r="D1549" t="s">
        <v>3185</v>
      </c>
      <c r="E1549" t="s">
        <v>3166</v>
      </c>
      <c r="F1549" t="s">
        <v>3167</v>
      </c>
      <c r="G1549" t="s">
        <v>2766</v>
      </c>
      <c r="H1549" s="28"/>
      <c r="J1549">
        <v>24</v>
      </c>
      <c r="K1549" t="s">
        <v>3098</v>
      </c>
      <c r="L1549" t="s">
        <v>3248</v>
      </c>
      <c r="M1549" t="s">
        <v>3202</v>
      </c>
      <c r="O1549" t="s">
        <v>3260</v>
      </c>
      <c r="P1549">
        <f t="shared" si="48"/>
        <v>45129</v>
      </c>
      <c r="Q1549">
        <f>--(COUNTIF($A$2:A1549,A1549)=1)</f>
        <v>1</v>
      </c>
      <c r="R1549" t="str">
        <f t="shared" si="49"/>
        <v/>
      </c>
    </row>
    <row r="1550" spans="1:18">
      <c r="A1550" t="s">
        <v>6162</v>
      </c>
      <c r="B1550" t="s">
        <v>1440</v>
      </c>
      <c r="C1550" t="s">
        <v>6163</v>
      </c>
      <c r="D1550" t="s">
        <v>3185</v>
      </c>
      <c r="E1550" t="s">
        <v>3194</v>
      </c>
      <c r="F1550" t="s">
        <v>3167</v>
      </c>
      <c r="G1550" t="s">
        <v>2023</v>
      </c>
      <c r="H1550" s="28">
        <v>44870</v>
      </c>
      <c r="I1550">
        <v>24.65</v>
      </c>
      <c r="J1550">
        <v>72</v>
      </c>
      <c r="K1550" t="s">
        <v>3124</v>
      </c>
      <c r="L1550" t="s">
        <v>3212</v>
      </c>
      <c r="M1550" t="s">
        <v>3207</v>
      </c>
      <c r="N1550">
        <v>2</v>
      </c>
      <c r="O1550" t="s">
        <v>3124</v>
      </c>
      <c r="P1550">
        <f t="shared" si="48"/>
        <v>44869</v>
      </c>
      <c r="Q1550">
        <f>--(COUNTIF($A$2:A1550,A1550)=1)</f>
        <v>1</v>
      </c>
      <c r="R1550">
        <f t="shared" si="49"/>
        <v>24.65</v>
      </c>
    </row>
    <row r="1551" spans="1:18">
      <c r="A1551" t="s">
        <v>6164</v>
      </c>
      <c r="B1551" t="s">
        <v>6165</v>
      </c>
      <c r="C1551" t="s">
        <v>6166</v>
      </c>
      <c r="D1551" t="s">
        <v>3174</v>
      </c>
      <c r="E1551" t="s">
        <v>3166</v>
      </c>
      <c r="F1551" t="s">
        <v>3180</v>
      </c>
      <c r="G1551" t="s">
        <v>6167</v>
      </c>
      <c r="H1551" s="28"/>
      <c r="J1551">
        <v>24</v>
      </c>
      <c r="K1551" t="s">
        <v>3098</v>
      </c>
      <c r="L1551" t="s">
        <v>3192</v>
      </c>
      <c r="M1551" t="s">
        <v>3169</v>
      </c>
      <c r="O1551" t="s">
        <v>3182</v>
      </c>
      <c r="P1551">
        <f t="shared" si="48"/>
        <v>44776</v>
      </c>
      <c r="Q1551">
        <f>--(COUNTIF($A$2:A1551,A1551)=1)</f>
        <v>1</v>
      </c>
      <c r="R1551" t="str">
        <f t="shared" si="49"/>
        <v/>
      </c>
    </row>
    <row r="1552" spans="1:18">
      <c r="A1552" t="s">
        <v>6168</v>
      </c>
      <c r="B1552" t="s">
        <v>1840</v>
      </c>
      <c r="C1552" t="s">
        <v>6169</v>
      </c>
      <c r="D1552" t="s">
        <v>3196</v>
      </c>
      <c r="E1552" t="s">
        <v>3194</v>
      </c>
      <c r="F1552" t="s">
        <v>3220</v>
      </c>
      <c r="G1552" t="s">
        <v>6170</v>
      </c>
      <c r="H1552" s="28">
        <v>45049</v>
      </c>
      <c r="I1552">
        <v>139.96</v>
      </c>
      <c r="J1552">
        <v>72</v>
      </c>
      <c r="K1552" t="s">
        <v>3123</v>
      </c>
      <c r="L1552" t="s">
        <v>3176</v>
      </c>
      <c r="M1552" t="s">
        <v>3169</v>
      </c>
      <c r="N1552">
        <v>3.9</v>
      </c>
      <c r="O1552" t="s">
        <v>3182</v>
      </c>
      <c r="P1552">
        <f t="shared" si="48"/>
        <v>45044</v>
      </c>
      <c r="Q1552">
        <f>--(COUNTIF($A$2:A1552,A1552)=1)</f>
        <v>1</v>
      </c>
      <c r="R1552">
        <f t="shared" si="49"/>
        <v>139.96</v>
      </c>
    </row>
    <row r="1553" spans="1:18">
      <c r="A1553" t="s">
        <v>6171</v>
      </c>
      <c r="B1553" t="s">
        <v>1603</v>
      </c>
      <c r="C1553" t="s">
        <v>6172</v>
      </c>
      <c r="D1553" t="s">
        <v>3240</v>
      </c>
      <c r="E1553" t="s">
        <v>3194</v>
      </c>
      <c r="F1553" t="s">
        <v>3228</v>
      </c>
      <c r="G1553" t="s">
        <v>1723</v>
      </c>
      <c r="H1553" s="28"/>
      <c r="J1553">
        <v>72</v>
      </c>
      <c r="K1553" t="s">
        <v>3098</v>
      </c>
      <c r="L1553" t="s">
        <v>3318</v>
      </c>
      <c r="M1553" t="s">
        <v>3207</v>
      </c>
      <c r="O1553" t="s">
        <v>3170</v>
      </c>
      <c r="P1553">
        <f t="shared" si="48"/>
        <v>44619</v>
      </c>
      <c r="Q1553">
        <f>--(COUNTIF($A$2:A1553,A1553)=1)</f>
        <v>1</v>
      </c>
      <c r="R1553" t="str">
        <f t="shared" si="49"/>
        <v/>
      </c>
    </row>
    <row r="1554" spans="1:18">
      <c r="A1554" t="s">
        <v>6173</v>
      </c>
      <c r="B1554" t="s">
        <v>2703</v>
      </c>
      <c r="C1554" t="s">
        <v>3098</v>
      </c>
      <c r="D1554" t="s">
        <v>3196</v>
      </c>
      <c r="E1554" t="s">
        <v>3166</v>
      </c>
      <c r="F1554" t="s">
        <v>3167</v>
      </c>
      <c r="G1554" t="s">
        <v>1885</v>
      </c>
      <c r="H1554" s="28">
        <v>45625</v>
      </c>
      <c r="I1554">
        <v>46.96</v>
      </c>
      <c r="J1554">
        <v>24</v>
      </c>
      <c r="K1554" t="s">
        <v>3123</v>
      </c>
      <c r="L1554" t="s">
        <v>3229</v>
      </c>
      <c r="M1554" t="s">
        <v>3188</v>
      </c>
      <c r="N1554">
        <v>1.2</v>
      </c>
      <c r="O1554" t="s">
        <v>3170</v>
      </c>
      <c r="P1554">
        <f t="shared" si="48"/>
        <v>45624</v>
      </c>
      <c r="Q1554">
        <f>--(COUNTIF($A$2:A1554,A1554)=1)</f>
        <v>1</v>
      </c>
      <c r="R1554">
        <f t="shared" si="49"/>
        <v>46.96</v>
      </c>
    </row>
    <row r="1555" spans="1:18">
      <c r="A1555" t="s">
        <v>6174</v>
      </c>
      <c r="B1555" t="s">
        <v>4931</v>
      </c>
      <c r="C1555" t="s">
        <v>6175</v>
      </c>
      <c r="D1555" t="s">
        <v>3237</v>
      </c>
      <c r="E1555" t="s">
        <v>3166</v>
      </c>
      <c r="F1555" t="s">
        <v>3167</v>
      </c>
      <c r="G1555" t="s">
        <v>1061</v>
      </c>
      <c r="H1555" s="28">
        <v>45223</v>
      </c>
      <c r="I1555">
        <v>29.09</v>
      </c>
      <c r="J1555">
        <v>24</v>
      </c>
      <c r="K1555" t="s">
        <v>3123</v>
      </c>
      <c r="L1555" t="s">
        <v>3212</v>
      </c>
      <c r="M1555" t="s">
        <v>3188</v>
      </c>
      <c r="O1555" t="s">
        <v>3189</v>
      </c>
      <c r="P1555">
        <f t="shared" si="48"/>
        <v>45222</v>
      </c>
      <c r="Q1555">
        <f>--(COUNTIF($A$2:A1555,A1555)=1)</f>
        <v>1</v>
      </c>
      <c r="R1555">
        <f t="shared" si="49"/>
        <v>29.09</v>
      </c>
    </row>
    <row r="1556" spans="1:18">
      <c r="A1556" t="s">
        <v>6176</v>
      </c>
      <c r="B1556" t="s">
        <v>4050</v>
      </c>
      <c r="C1556" t="s">
        <v>6177</v>
      </c>
      <c r="D1556" t="s">
        <v>3200</v>
      </c>
      <c r="E1556" t="s">
        <v>3166</v>
      </c>
      <c r="F1556" t="s">
        <v>3167</v>
      </c>
      <c r="G1556" t="s">
        <v>6178</v>
      </c>
      <c r="H1556" s="28">
        <v>44718</v>
      </c>
      <c r="I1556">
        <v>34.590000000000003</v>
      </c>
      <c r="J1556">
        <v>24</v>
      </c>
      <c r="K1556" t="s">
        <v>3123</v>
      </c>
      <c r="L1556" t="s">
        <v>3229</v>
      </c>
      <c r="M1556" t="s">
        <v>3207</v>
      </c>
      <c r="N1556">
        <v>1.6</v>
      </c>
      <c r="O1556" t="s">
        <v>3170</v>
      </c>
      <c r="P1556">
        <f t="shared" si="48"/>
        <v>44717</v>
      </c>
      <c r="Q1556">
        <f>--(COUNTIF($A$2:A1556,A1556)=1)</f>
        <v>1</v>
      </c>
      <c r="R1556">
        <f t="shared" si="49"/>
        <v>34.590000000000003</v>
      </c>
    </row>
    <row r="1557" spans="1:18">
      <c r="A1557" t="s">
        <v>6179</v>
      </c>
      <c r="B1557" t="s">
        <v>1983</v>
      </c>
      <c r="C1557" t="s">
        <v>3098</v>
      </c>
      <c r="D1557" t="s">
        <v>3237</v>
      </c>
      <c r="E1557" t="s">
        <v>3175</v>
      </c>
      <c r="F1557" t="s">
        <v>3220</v>
      </c>
      <c r="G1557" t="s">
        <v>258</v>
      </c>
      <c r="H1557" s="28">
        <v>44821</v>
      </c>
      <c r="I1557">
        <v>23.92</v>
      </c>
      <c r="J1557">
        <v>8</v>
      </c>
      <c r="K1557" t="s">
        <v>3123</v>
      </c>
      <c r="L1557" t="s">
        <v>3206</v>
      </c>
      <c r="M1557" t="s">
        <v>3202</v>
      </c>
      <c r="N1557">
        <v>4.5999999999999996</v>
      </c>
      <c r="O1557" t="s">
        <v>3260</v>
      </c>
      <c r="P1557">
        <f t="shared" si="48"/>
        <v>44821</v>
      </c>
      <c r="Q1557">
        <f>--(COUNTIF($A$2:A1557,A1557)=1)</f>
        <v>1</v>
      </c>
      <c r="R1557">
        <f t="shared" si="49"/>
        <v>23.92</v>
      </c>
    </row>
    <row r="1558" spans="1:18">
      <c r="A1558" t="s">
        <v>6180</v>
      </c>
      <c r="B1558" t="s">
        <v>2974</v>
      </c>
      <c r="C1558" t="s">
        <v>3098</v>
      </c>
      <c r="D1558" t="s">
        <v>3227</v>
      </c>
      <c r="E1558" t="s">
        <v>3194</v>
      </c>
      <c r="F1558" t="s">
        <v>3167</v>
      </c>
      <c r="G1558" t="s">
        <v>6181</v>
      </c>
      <c r="H1558" s="28">
        <v>45111</v>
      </c>
      <c r="I1558">
        <v>78.25</v>
      </c>
      <c r="J1558">
        <v>72</v>
      </c>
      <c r="K1558" t="s">
        <v>3123</v>
      </c>
      <c r="L1558" t="s">
        <v>3187</v>
      </c>
      <c r="M1558" t="s">
        <v>3207</v>
      </c>
      <c r="O1558" t="s">
        <v>3124</v>
      </c>
      <c r="P1558">
        <f t="shared" si="48"/>
        <v>45108</v>
      </c>
      <c r="Q1558">
        <f>--(COUNTIF($A$2:A1558,A1558)=1)</f>
        <v>1</v>
      </c>
      <c r="R1558">
        <f t="shared" si="49"/>
        <v>78.25</v>
      </c>
    </row>
    <row r="1559" spans="1:18">
      <c r="A1559" t="s">
        <v>6182</v>
      </c>
      <c r="B1559" t="s">
        <v>2921</v>
      </c>
      <c r="C1559" t="s">
        <v>6183</v>
      </c>
      <c r="D1559" t="s">
        <v>3240</v>
      </c>
      <c r="E1559" t="s">
        <v>3194</v>
      </c>
      <c r="F1559" t="s">
        <v>3167</v>
      </c>
      <c r="G1559" t="s">
        <v>1276</v>
      </c>
      <c r="H1559" s="28">
        <v>44960</v>
      </c>
      <c r="I1559">
        <v>127.16</v>
      </c>
      <c r="J1559">
        <v>72</v>
      </c>
      <c r="K1559" t="s">
        <v>3123</v>
      </c>
      <c r="L1559" t="s">
        <v>3354</v>
      </c>
      <c r="M1559" t="s">
        <v>3169</v>
      </c>
      <c r="N1559">
        <v>2</v>
      </c>
      <c r="O1559" t="s">
        <v>3178</v>
      </c>
      <c r="P1559">
        <f t="shared" si="48"/>
        <v>44955</v>
      </c>
      <c r="Q1559">
        <f>--(COUNTIF($A$2:A1559,A1559)=1)</f>
        <v>1</v>
      </c>
      <c r="R1559">
        <f t="shared" si="49"/>
        <v>127.16</v>
      </c>
    </row>
    <row r="1560" spans="1:18">
      <c r="A1560" t="s">
        <v>6184</v>
      </c>
      <c r="B1560" t="s">
        <v>2355</v>
      </c>
      <c r="C1560" t="s">
        <v>3098</v>
      </c>
      <c r="D1560" t="s">
        <v>3227</v>
      </c>
      <c r="E1560" t="s">
        <v>3175</v>
      </c>
      <c r="F1560" t="s">
        <v>3167</v>
      </c>
      <c r="G1560" t="s">
        <v>536</v>
      </c>
      <c r="H1560" s="28">
        <v>45160</v>
      </c>
      <c r="I1560">
        <v>25.09</v>
      </c>
      <c r="J1560">
        <v>8</v>
      </c>
      <c r="K1560" t="s">
        <v>3123</v>
      </c>
      <c r="L1560" t="s">
        <v>3281</v>
      </c>
      <c r="M1560" t="s">
        <v>3202</v>
      </c>
      <c r="N1560">
        <v>1.3</v>
      </c>
      <c r="O1560" t="s">
        <v>3189</v>
      </c>
      <c r="P1560">
        <f t="shared" si="48"/>
        <v>45159</v>
      </c>
      <c r="Q1560">
        <f>--(COUNTIF($A$2:A1560,A1560)=1)</f>
        <v>1</v>
      </c>
      <c r="R1560">
        <f t="shared" si="49"/>
        <v>25.09</v>
      </c>
    </row>
    <row r="1561" spans="1:18">
      <c r="A1561" t="s">
        <v>6185</v>
      </c>
      <c r="B1561" t="s">
        <v>6186</v>
      </c>
      <c r="C1561" t="s">
        <v>3098</v>
      </c>
      <c r="D1561" t="s">
        <v>3200</v>
      </c>
      <c r="E1561" t="s">
        <v>3175</v>
      </c>
      <c r="F1561" t="s">
        <v>3167</v>
      </c>
      <c r="G1561" t="s">
        <v>4697</v>
      </c>
      <c r="H1561" s="28">
        <v>45362</v>
      </c>
      <c r="I1561">
        <v>2.2799999999999998</v>
      </c>
      <c r="J1561">
        <v>8</v>
      </c>
      <c r="K1561" t="s">
        <v>3124</v>
      </c>
      <c r="L1561" t="s">
        <v>3212</v>
      </c>
      <c r="M1561" t="s">
        <v>3188</v>
      </c>
      <c r="N1561">
        <v>2.2000000000000002</v>
      </c>
      <c r="O1561" t="s">
        <v>3182</v>
      </c>
      <c r="P1561">
        <f t="shared" si="48"/>
        <v>45362</v>
      </c>
      <c r="Q1561">
        <f>--(COUNTIF($A$2:A1561,A1561)=1)</f>
        <v>1</v>
      </c>
      <c r="R1561">
        <f t="shared" si="49"/>
        <v>2.2799999999999998</v>
      </c>
    </row>
    <row r="1562" spans="1:18">
      <c r="A1562" t="s">
        <v>6187</v>
      </c>
      <c r="B1562" t="s">
        <v>1596</v>
      </c>
      <c r="C1562" t="s">
        <v>6188</v>
      </c>
      <c r="D1562" t="s">
        <v>3185</v>
      </c>
      <c r="E1562" t="s">
        <v>3175</v>
      </c>
      <c r="F1562" t="s">
        <v>3180</v>
      </c>
      <c r="G1562" t="s">
        <v>2133</v>
      </c>
      <c r="H1562" s="28"/>
      <c r="J1562">
        <v>8</v>
      </c>
      <c r="K1562" t="s">
        <v>3098</v>
      </c>
      <c r="L1562" t="s">
        <v>3244</v>
      </c>
      <c r="M1562" t="s">
        <v>3169</v>
      </c>
      <c r="O1562" t="s">
        <v>3260</v>
      </c>
      <c r="P1562">
        <f t="shared" si="48"/>
        <v>45500</v>
      </c>
      <c r="Q1562">
        <f>--(COUNTIF($A$2:A1562,A1562)=1)</f>
        <v>1</v>
      </c>
      <c r="R1562" t="str">
        <f t="shared" si="49"/>
        <v/>
      </c>
    </row>
    <row r="1563" spans="1:18">
      <c r="A1563" t="s">
        <v>6189</v>
      </c>
      <c r="B1563" t="s">
        <v>1121</v>
      </c>
      <c r="C1563" t="s">
        <v>6190</v>
      </c>
      <c r="D1563" t="s">
        <v>3251</v>
      </c>
      <c r="E1563" t="s">
        <v>3166</v>
      </c>
      <c r="F1563" t="s">
        <v>3167</v>
      </c>
      <c r="G1563" t="s">
        <v>1544</v>
      </c>
      <c r="H1563" s="28">
        <v>45275</v>
      </c>
      <c r="I1563">
        <v>45.74</v>
      </c>
      <c r="J1563">
        <v>24</v>
      </c>
      <c r="K1563" t="s">
        <v>3123</v>
      </c>
      <c r="L1563" t="s">
        <v>3176</v>
      </c>
      <c r="M1563" t="s">
        <v>3207</v>
      </c>
      <c r="N1563">
        <v>4</v>
      </c>
      <c r="O1563" t="s">
        <v>3123</v>
      </c>
      <c r="P1563">
        <f t="shared" si="48"/>
        <v>45274</v>
      </c>
      <c r="Q1563">
        <f>--(COUNTIF($A$2:A1563,A1563)=1)</f>
        <v>1</v>
      </c>
      <c r="R1563">
        <f t="shared" si="49"/>
        <v>45.74</v>
      </c>
    </row>
    <row r="1564" spans="1:18">
      <c r="A1564" t="s">
        <v>6191</v>
      </c>
      <c r="B1564" t="s">
        <v>4553</v>
      </c>
      <c r="C1564" t="s">
        <v>3098</v>
      </c>
      <c r="D1564" t="s">
        <v>3227</v>
      </c>
      <c r="E1564" t="s">
        <v>3166</v>
      </c>
      <c r="F1564" t="s">
        <v>3180</v>
      </c>
      <c r="G1564" t="s">
        <v>2403</v>
      </c>
      <c r="H1564" s="28"/>
      <c r="J1564">
        <v>24</v>
      </c>
      <c r="K1564" t="s">
        <v>3098</v>
      </c>
      <c r="L1564" t="s">
        <v>3354</v>
      </c>
      <c r="M1564" t="s">
        <v>3207</v>
      </c>
      <c r="O1564" t="s">
        <v>3124</v>
      </c>
      <c r="P1564">
        <f t="shared" si="48"/>
        <v>45565</v>
      </c>
      <c r="Q1564">
        <f>--(COUNTIF($A$2:A1564,A1564)=1)</f>
        <v>1</v>
      </c>
      <c r="R1564" t="str">
        <f t="shared" si="49"/>
        <v/>
      </c>
    </row>
    <row r="1565" spans="1:18">
      <c r="A1565" t="s">
        <v>6192</v>
      </c>
      <c r="B1565" t="s">
        <v>1244</v>
      </c>
      <c r="C1565" t="s">
        <v>3768</v>
      </c>
      <c r="D1565" t="s">
        <v>3165</v>
      </c>
      <c r="E1565" t="s">
        <v>3175</v>
      </c>
      <c r="F1565" t="s">
        <v>3167</v>
      </c>
      <c r="G1565" t="s">
        <v>217</v>
      </c>
      <c r="H1565" s="28">
        <v>45456</v>
      </c>
      <c r="I1565">
        <v>2.09</v>
      </c>
      <c r="J1565">
        <v>8</v>
      </c>
      <c r="K1565" t="s">
        <v>3124</v>
      </c>
      <c r="L1565" t="s">
        <v>3254</v>
      </c>
      <c r="M1565" t="s">
        <v>3207</v>
      </c>
      <c r="N1565">
        <v>4.2</v>
      </c>
      <c r="O1565" t="s">
        <v>3170</v>
      </c>
      <c r="P1565">
        <f t="shared" si="48"/>
        <v>45456</v>
      </c>
      <c r="Q1565">
        <f>--(COUNTIF($A$2:A1565,A1565)=1)</f>
        <v>1</v>
      </c>
      <c r="R1565">
        <f t="shared" si="49"/>
        <v>2.09</v>
      </c>
    </row>
    <row r="1566" spans="1:18">
      <c r="A1566" t="s">
        <v>6193</v>
      </c>
      <c r="B1566" t="s">
        <v>1534</v>
      </c>
      <c r="C1566" t="s">
        <v>6194</v>
      </c>
      <c r="D1566" t="s">
        <v>3240</v>
      </c>
      <c r="E1566" t="s">
        <v>3166</v>
      </c>
      <c r="F1566" t="s">
        <v>3167</v>
      </c>
      <c r="G1566" t="s">
        <v>1074</v>
      </c>
      <c r="H1566" s="28">
        <v>45607</v>
      </c>
      <c r="I1566">
        <v>13.47</v>
      </c>
      <c r="J1566">
        <v>24</v>
      </c>
      <c r="K1566" t="s">
        <v>3124</v>
      </c>
      <c r="L1566" t="s">
        <v>3231</v>
      </c>
      <c r="M1566" t="s">
        <v>3202</v>
      </c>
      <c r="N1566">
        <v>2.2999999999999998</v>
      </c>
      <c r="O1566" t="s">
        <v>3123</v>
      </c>
      <c r="P1566">
        <f t="shared" si="48"/>
        <v>45607</v>
      </c>
      <c r="Q1566">
        <f>--(COUNTIF($A$2:A1566,A1566)=1)</f>
        <v>1</v>
      </c>
      <c r="R1566">
        <f t="shared" si="49"/>
        <v>13.47</v>
      </c>
    </row>
    <row r="1567" spans="1:18">
      <c r="A1567" t="s">
        <v>6195</v>
      </c>
      <c r="B1567" t="s">
        <v>6196</v>
      </c>
      <c r="C1567" t="s">
        <v>6197</v>
      </c>
      <c r="D1567" t="s">
        <v>3200</v>
      </c>
      <c r="E1567" t="s">
        <v>3166</v>
      </c>
      <c r="F1567" t="s">
        <v>3180</v>
      </c>
      <c r="G1567" t="s">
        <v>5114</v>
      </c>
      <c r="H1567" s="28"/>
      <c r="J1567">
        <v>24</v>
      </c>
      <c r="K1567" t="s">
        <v>3098</v>
      </c>
      <c r="L1567" t="s">
        <v>3268</v>
      </c>
      <c r="M1567" t="s">
        <v>3207</v>
      </c>
      <c r="O1567" t="s">
        <v>3178</v>
      </c>
      <c r="P1567">
        <f t="shared" si="48"/>
        <v>45075</v>
      </c>
      <c r="Q1567">
        <f>--(COUNTIF($A$2:A1567,A1567)=1)</f>
        <v>1</v>
      </c>
      <c r="R1567" t="str">
        <f t="shared" si="49"/>
        <v/>
      </c>
    </row>
    <row r="1568" spans="1:18">
      <c r="A1568" t="s">
        <v>6198</v>
      </c>
      <c r="B1568" t="s">
        <v>1590</v>
      </c>
      <c r="C1568" t="s">
        <v>3098</v>
      </c>
      <c r="D1568" t="s">
        <v>3251</v>
      </c>
      <c r="E1568" t="s">
        <v>3166</v>
      </c>
      <c r="F1568" t="s">
        <v>3220</v>
      </c>
      <c r="G1568" t="s">
        <v>1611</v>
      </c>
      <c r="H1568" s="28">
        <v>45620</v>
      </c>
      <c r="I1568">
        <v>5.64</v>
      </c>
      <c r="J1568">
        <v>24</v>
      </c>
      <c r="K1568" t="s">
        <v>3124</v>
      </c>
      <c r="L1568" t="s">
        <v>3216</v>
      </c>
      <c r="M1568" t="s">
        <v>3202</v>
      </c>
      <c r="O1568" t="s">
        <v>3124</v>
      </c>
      <c r="P1568">
        <f t="shared" si="48"/>
        <v>45620</v>
      </c>
      <c r="Q1568">
        <f>--(COUNTIF($A$2:A1568,A1568)=1)</f>
        <v>1</v>
      </c>
      <c r="R1568">
        <f t="shared" si="49"/>
        <v>5.64</v>
      </c>
    </row>
    <row r="1569" spans="1:18">
      <c r="A1569" t="s">
        <v>6199</v>
      </c>
      <c r="B1569" t="s">
        <v>4251</v>
      </c>
      <c r="C1569" t="s">
        <v>6200</v>
      </c>
      <c r="D1569" t="s">
        <v>3196</v>
      </c>
      <c r="E1569" t="s">
        <v>3166</v>
      </c>
      <c r="F1569" t="s">
        <v>3180</v>
      </c>
      <c r="G1569" t="s">
        <v>632</v>
      </c>
      <c r="H1569" s="28"/>
      <c r="J1569">
        <v>24</v>
      </c>
      <c r="K1569" t="s">
        <v>3098</v>
      </c>
      <c r="L1569" t="s">
        <v>3192</v>
      </c>
      <c r="M1569" t="s">
        <v>3177</v>
      </c>
      <c r="O1569" t="s">
        <v>3189</v>
      </c>
      <c r="P1569">
        <f t="shared" si="48"/>
        <v>45575</v>
      </c>
      <c r="Q1569">
        <f>--(COUNTIF($A$2:A1569,A1569)=1)</f>
        <v>1</v>
      </c>
      <c r="R1569" t="str">
        <f t="shared" si="49"/>
        <v/>
      </c>
    </row>
    <row r="1570" spans="1:18">
      <c r="A1570" t="s">
        <v>6201</v>
      </c>
      <c r="B1570" t="s">
        <v>4803</v>
      </c>
      <c r="C1570" t="s">
        <v>3098</v>
      </c>
      <c r="D1570" t="s">
        <v>3165</v>
      </c>
      <c r="E1570" t="s">
        <v>3166</v>
      </c>
      <c r="F1570" t="s">
        <v>3167</v>
      </c>
      <c r="G1570" t="s">
        <v>184</v>
      </c>
      <c r="H1570" s="28">
        <v>44974</v>
      </c>
      <c r="I1570">
        <v>28.59</v>
      </c>
      <c r="J1570">
        <v>24</v>
      </c>
      <c r="K1570" t="s">
        <v>3123</v>
      </c>
      <c r="L1570" t="s">
        <v>3318</v>
      </c>
      <c r="M1570" t="s">
        <v>3202</v>
      </c>
      <c r="O1570" t="s">
        <v>3124</v>
      </c>
      <c r="P1570">
        <f t="shared" si="48"/>
        <v>44973</v>
      </c>
      <c r="Q1570">
        <f>--(COUNTIF($A$2:A1570,A1570)=1)</f>
        <v>1</v>
      </c>
      <c r="R1570">
        <f t="shared" si="49"/>
        <v>28.59</v>
      </c>
    </row>
    <row r="1571" spans="1:18">
      <c r="A1571" t="s">
        <v>6202</v>
      </c>
      <c r="B1571" t="s">
        <v>1802</v>
      </c>
      <c r="C1571" t="s">
        <v>3098</v>
      </c>
      <c r="D1571" t="s">
        <v>3251</v>
      </c>
      <c r="E1571" t="s">
        <v>3194</v>
      </c>
      <c r="F1571" t="s">
        <v>3228</v>
      </c>
      <c r="G1571" t="s">
        <v>780</v>
      </c>
      <c r="H1571" s="28"/>
      <c r="J1571">
        <v>72</v>
      </c>
      <c r="K1571" t="s">
        <v>3098</v>
      </c>
      <c r="L1571" t="s">
        <v>3212</v>
      </c>
      <c r="M1571" t="s">
        <v>3202</v>
      </c>
      <c r="O1571" t="s">
        <v>3260</v>
      </c>
      <c r="P1571">
        <f t="shared" si="48"/>
        <v>45408</v>
      </c>
      <c r="Q1571">
        <f>--(COUNTIF($A$2:A1571,A1571)=1)</f>
        <v>1</v>
      </c>
      <c r="R1571" t="str">
        <f t="shared" si="49"/>
        <v/>
      </c>
    </row>
    <row r="1572" spans="1:18">
      <c r="A1572" t="s">
        <v>6203</v>
      </c>
      <c r="B1572" t="s">
        <v>2224</v>
      </c>
      <c r="C1572" t="s">
        <v>3098</v>
      </c>
      <c r="D1572" t="s">
        <v>3185</v>
      </c>
      <c r="E1572" t="s">
        <v>3194</v>
      </c>
      <c r="F1572" t="s">
        <v>3180</v>
      </c>
      <c r="G1572" t="s">
        <v>1962</v>
      </c>
      <c r="H1572" s="28"/>
      <c r="J1572">
        <v>72</v>
      </c>
      <c r="K1572" t="s">
        <v>3098</v>
      </c>
      <c r="L1572" t="s">
        <v>3354</v>
      </c>
      <c r="M1572" t="s">
        <v>3207</v>
      </c>
      <c r="O1572" t="s">
        <v>3182</v>
      </c>
      <c r="P1572">
        <f t="shared" si="48"/>
        <v>45263</v>
      </c>
      <c r="Q1572">
        <f>--(COUNTIF($A$2:A1572,A1572)=1)</f>
        <v>1</v>
      </c>
      <c r="R1572" t="str">
        <f t="shared" si="49"/>
        <v/>
      </c>
    </row>
    <row r="1573" spans="1:18">
      <c r="A1573" t="s">
        <v>6204</v>
      </c>
      <c r="B1573" t="s">
        <v>3450</v>
      </c>
      <c r="C1573" t="s">
        <v>6205</v>
      </c>
      <c r="D1573" t="s">
        <v>3185</v>
      </c>
      <c r="E1573" t="s">
        <v>3166</v>
      </c>
      <c r="F1573" t="s">
        <v>3228</v>
      </c>
      <c r="G1573" t="s">
        <v>1737</v>
      </c>
      <c r="H1573" s="28"/>
      <c r="J1573">
        <v>24</v>
      </c>
      <c r="K1573" t="s">
        <v>3098</v>
      </c>
      <c r="L1573" t="s">
        <v>3218</v>
      </c>
      <c r="M1573" t="s">
        <v>3188</v>
      </c>
      <c r="O1573" t="s">
        <v>3124</v>
      </c>
      <c r="P1573">
        <f t="shared" si="48"/>
        <v>45288</v>
      </c>
      <c r="Q1573">
        <f>--(COUNTIF($A$2:A1573,A1573)=1)</f>
        <v>1</v>
      </c>
      <c r="R1573" t="str">
        <f t="shared" si="49"/>
        <v/>
      </c>
    </row>
    <row r="1574" spans="1:18">
      <c r="A1574" t="s">
        <v>6206</v>
      </c>
      <c r="B1574" t="s">
        <v>4502</v>
      </c>
      <c r="C1574" t="s">
        <v>3098</v>
      </c>
      <c r="D1574" t="s">
        <v>3185</v>
      </c>
      <c r="E1574" t="s">
        <v>3175</v>
      </c>
      <c r="F1574" t="s">
        <v>3167</v>
      </c>
      <c r="G1574" t="s">
        <v>503</v>
      </c>
      <c r="H1574" s="28">
        <v>45383</v>
      </c>
      <c r="I1574">
        <v>8.5</v>
      </c>
      <c r="J1574">
        <v>8</v>
      </c>
      <c r="K1574" t="s">
        <v>3123</v>
      </c>
      <c r="L1574" t="s">
        <v>3212</v>
      </c>
      <c r="M1574" t="s">
        <v>3207</v>
      </c>
      <c r="N1574">
        <v>3.8</v>
      </c>
      <c r="O1574" t="s">
        <v>3182</v>
      </c>
      <c r="P1574">
        <f t="shared" si="48"/>
        <v>45383</v>
      </c>
      <c r="Q1574">
        <f>--(COUNTIF($A$2:A1574,A1574)=1)</f>
        <v>1</v>
      </c>
      <c r="R1574">
        <f t="shared" si="49"/>
        <v>8.5</v>
      </c>
    </row>
    <row r="1575" spans="1:18">
      <c r="A1575" t="s">
        <v>6207</v>
      </c>
      <c r="B1575" t="s">
        <v>6023</v>
      </c>
      <c r="C1575" t="s">
        <v>6208</v>
      </c>
      <c r="D1575" t="s">
        <v>3185</v>
      </c>
      <c r="E1575" t="s">
        <v>3166</v>
      </c>
      <c r="F1575" t="s">
        <v>3228</v>
      </c>
      <c r="G1575" t="s">
        <v>332</v>
      </c>
      <c r="H1575" s="28"/>
      <c r="J1575">
        <v>24</v>
      </c>
      <c r="K1575" t="s">
        <v>3098</v>
      </c>
      <c r="L1575" t="s">
        <v>3192</v>
      </c>
      <c r="M1575" t="s">
        <v>3177</v>
      </c>
      <c r="O1575" t="s">
        <v>3260</v>
      </c>
      <c r="P1575">
        <f t="shared" si="48"/>
        <v>45639</v>
      </c>
      <c r="Q1575">
        <f>--(COUNTIF($A$2:A1575,A1575)=1)</f>
        <v>1</v>
      </c>
      <c r="R1575" t="str">
        <f t="shared" si="49"/>
        <v/>
      </c>
    </row>
    <row r="1576" spans="1:18">
      <c r="A1576" t="s">
        <v>6209</v>
      </c>
      <c r="B1576" t="s">
        <v>2711</v>
      </c>
      <c r="C1576" t="s">
        <v>6210</v>
      </c>
      <c r="D1576" t="s">
        <v>3237</v>
      </c>
      <c r="E1576" t="s">
        <v>3166</v>
      </c>
      <c r="F1576" t="s">
        <v>3167</v>
      </c>
      <c r="G1576" t="s">
        <v>4759</v>
      </c>
      <c r="H1576" s="28">
        <v>45668</v>
      </c>
      <c r="I1576">
        <v>73.47</v>
      </c>
      <c r="J1576">
        <v>24</v>
      </c>
      <c r="K1576" t="s">
        <v>3123</v>
      </c>
      <c r="L1576" t="s">
        <v>3225</v>
      </c>
      <c r="M1576" t="s">
        <v>3177</v>
      </c>
      <c r="N1576">
        <v>4</v>
      </c>
      <c r="O1576" t="s">
        <v>3123</v>
      </c>
      <c r="P1576">
        <f t="shared" si="48"/>
        <v>45665</v>
      </c>
      <c r="Q1576">
        <f>--(COUNTIF($A$2:A1576,A1576)=1)</f>
        <v>1</v>
      </c>
      <c r="R1576">
        <f t="shared" si="49"/>
        <v>73.47</v>
      </c>
    </row>
    <row r="1577" spans="1:18">
      <c r="A1577" t="s">
        <v>6211</v>
      </c>
      <c r="B1577" t="s">
        <v>5011</v>
      </c>
      <c r="C1577" t="s">
        <v>5278</v>
      </c>
      <c r="D1577" t="s">
        <v>3237</v>
      </c>
      <c r="E1577" t="s">
        <v>3166</v>
      </c>
      <c r="F1577" t="s">
        <v>3228</v>
      </c>
      <c r="G1577" t="s">
        <v>1275</v>
      </c>
      <c r="H1577" s="28"/>
      <c r="J1577">
        <v>24</v>
      </c>
      <c r="K1577" t="s">
        <v>3098</v>
      </c>
      <c r="L1577" t="s">
        <v>3265</v>
      </c>
      <c r="M1577" t="s">
        <v>3188</v>
      </c>
      <c r="O1577" t="s">
        <v>3182</v>
      </c>
      <c r="P1577">
        <f t="shared" si="48"/>
        <v>44908</v>
      </c>
      <c r="Q1577">
        <f>--(COUNTIF($A$2:A1577,A1577)=1)</f>
        <v>1</v>
      </c>
      <c r="R1577" t="str">
        <f t="shared" si="49"/>
        <v/>
      </c>
    </row>
    <row r="1578" spans="1:18">
      <c r="A1578" t="s">
        <v>6212</v>
      </c>
      <c r="B1578" t="s">
        <v>1696</v>
      </c>
      <c r="C1578" t="s">
        <v>3098</v>
      </c>
      <c r="D1578" t="s">
        <v>3200</v>
      </c>
      <c r="E1578" t="s">
        <v>3175</v>
      </c>
      <c r="F1578" t="s">
        <v>3220</v>
      </c>
      <c r="G1578" t="s">
        <v>672</v>
      </c>
      <c r="H1578" s="28">
        <v>45058</v>
      </c>
      <c r="I1578">
        <v>2.77</v>
      </c>
      <c r="J1578">
        <v>8</v>
      </c>
      <c r="K1578" t="s">
        <v>3124</v>
      </c>
      <c r="L1578" t="s">
        <v>3192</v>
      </c>
      <c r="M1578" t="s">
        <v>3188</v>
      </c>
      <c r="N1578">
        <v>4.7</v>
      </c>
      <c r="O1578" t="s">
        <v>3123</v>
      </c>
      <c r="P1578">
        <f t="shared" si="48"/>
        <v>45058</v>
      </c>
      <c r="Q1578">
        <f>--(COUNTIF($A$2:A1578,A1578)=1)</f>
        <v>1</v>
      </c>
      <c r="R1578">
        <f t="shared" si="49"/>
        <v>2.77</v>
      </c>
    </row>
    <row r="1579" spans="1:18">
      <c r="A1579" t="s">
        <v>6213</v>
      </c>
      <c r="B1579" t="s">
        <v>573</v>
      </c>
      <c r="C1579" t="s">
        <v>6214</v>
      </c>
      <c r="D1579" t="s">
        <v>3174</v>
      </c>
      <c r="E1579" t="s">
        <v>3166</v>
      </c>
      <c r="F1579" t="s">
        <v>3167</v>
      </c>
      <c r="G1579" t="s">
        <v>3509</v>
      </c>
      <c r="H1579" s="28">
        <v>45127</v>
      </c>
      <c r="I1579">
        <v>45.97</v>
      </c>
      <c r="J1579">
        <v>24</v>
      </c>
      <c r="K1579" t="s">
        <v>3123</v>
      </c>
      <c r="L1579" t="s">
        <v>3268</v>
      </c>
      <c r="M1579" t="s">
        <v>3177</v>
      </c>
      <c r="N1579">
        <v>3.4</v>
      </c>
      <c r="O1579" t="s">
        <v>3123</v>
      </c>
      <c r="P1579">
        <f t="shared" si="48"/>
        <v>45126</v>
      </c>
      <c r="Q1579">
        <f>--(COUNTIF($A$2:A1579,A1579)=1)</f>
        <v>1</v>
      </c>
      <c r="R1579">
        <f t="shared" si="49"/>
        <v>45.97</v>
      </c>
    </row>
    <row r="1580" spans="1:18">
      <c r="A1580" t="s">
        <v>6215</v>
      </c>
      <c r="B1580" t="s">
        <v>1782</v>
      </c>
      <c r="C1580" t="s">
        <v>6216</v>
      </c>
      <c r="D1580" t="s">
        <v>3200</v>
      </c>
      <c r="E1580" t="s">
        <v>3194</v>
      </c>
      <c r="F1580" t="s">
        <v>3167</v>
      </c>
      <c r="G1580" t="s">
        <v>1694</v>
      </c>
      <c r="H1580" s="28">
        <v>45364</v>
      </c>
      <c r="I1580">
        <v>84.96</v>
      </c>
      <c r="J1580">
        <v>72</v>
      </c>
      <c r="K1580" t="s">
        <v>3123</v>
      </c>
      <c r="L1580" t="s">
        <v>3187</v>
      </c>
      <c r="M1580" t="s">
        <v>3169</v>
      </c>
      <c r="O1580" t="s">
        <v>3123</v>
      </c>
      <c r="P1580">
        <f t="shared" si="48"/>
        <v>45361</v>
      </c>
      <c r="Q1580">
        <f>--(COUNTIF($A$2:A1580,A1580)=1)</f>
        <v>1</v>
      </c>
      <c r="R1580">
        <f t="shared" si="49"/>
        <v>84.96</v>
      </c>
    </row>
    <row r="1581" spans="1:18">
      <c r="A1581" t="s">
        <v>6217</v>
      </c>
      <c r="B1581" t="s">
        <v>3017</v>
      </c>
      <c r="C1581" t="s">
        <v>5684</v>
      </c>
      <c r="D1581" t="s">
        <v>3240</v>
      </c>
      <c r="E1581" t="s">
        <v>3166</v>
      </c>
      <c r="F1581" t="s">
        <v>3167</v>
      </c>
      <c r="G1581" t="s">
        <v>1198</v>
      </c>
      <c r="H1581" s="28">
        <v>45044</v>
      </c>
      <c r="I1581">
        <v>23.89</v>
      </c>
      <c r="J1581">
        <v>24</v>
      </c>
      <c r="K1581" t="s">
        <v>3124</v>
      </c>
      <c r="L1581" t="s">
        <v>3244</v>
      </c>
      <c r="M1581" t="s">
        <v>3169</v>
      </c>
      <c r="N1581">
        <v>4.4000000000000004</v>
      </c>
      <c r="O1581" t="s">
        <v>3124</v>
      </c>
      <c r="P1581">
        <f t="shared" si="48"/>
        <v>45044</v>
      </c>
      <c r="Q1581">
        <f>--(COUNTIF($A$2:A1581,A1581)=1)</f>
        <v>1</v>
      </c>
      <c r="R1581">
        <f t="shared" si="49"/>
        <v>23.89</v>
      </c>
    </row>
    <row r="1582" spans="1:18">
      <c r="A1582" t="s">
        <v>6218</v>
      </c>
      <c r="B1582" t="s">
        <v>6219</v>
      </c>
      <c r="C1582" t="s">
        <v>3098</v>
      </c>
      <c r="D1582" t="s">
        <v>3237</v>
      </c>
      <c r="E1582" t="s">
        <v>3194</v>
      </c>
      <c r="F1582" t="s">
        <v>3167</v>
      </c>
      <c r="G1582" t="s">
        <v>2738</v>
      </c>
      <c r="H1582" s="28">
        <v>45547</v>
      </c>
      <c r="I1582">
        <v>29.3</v>
      </c>
      <c r="J1582">
        <v>72</v>
      </c>
      <c r="K1582" t="s">
        <v>3124</v>
      </c>
      <c r="L1582" t="s">
        <v>3268</v>
      </c>
      <c r="M1582" t="s">
        <v>3202</v>
      </c>
      <c r="N1582">
        <v>1.4</v>
      </c>
      <c r="O1582" t="s">
        <v>3189</v>
      </c>
      <c r="P1582">
        <f t="shared" si="48"/>
        <v>45546</v>
      </c>
      <c r="Q1582">
        <f>--(COUNTIF($A$2:A1582,A1582)=1)</f>
        <v>1</v>
      </c>
      <c r="R1582">
        <f t="shared" si="49"/>
        <v>29.3</v>
      </c>
    </row>
    <row r="1583" spans="1:18">
      <c r="A1583" t="s">
        <v>6220</v>
      </c>
      <c r="B1583" t="s">
        <v>98</v>
      </c>
      <c r="C1583" t="s">
        <v>3098</v>
      </c>
      <c r="D1583" t="s">
        <v>3165</v>
      </c>
      <c r="E1583" t="s">
        <v>3166</v>
      </c>
      <c r="F1583" t="s">
        <v>3228</v>
      </c>
      <c r="G1583" t="s">
        <v>2738</v>
      </c>
      <c r="H1583" s="28"/>
      <c r="J1583">
        <v>24</v>
      </c>
      <c r="K1583" t="s">
        <v>3098</v>
      </c>
      <c r="L1583" t="s">
        <v>3229</v>
      </c>
      <c r="M1583" t="s">
        <v>3188</v>
      </c>
      <c r="O1583" t="s">
        <v>3189</v>
      </c>
      <c r="P1583">
        <f t="shared" si="48"/>
        <v>45546</v>
      </c>
      <c r="Q1583">
        <f>--(COUNTIF($A$2:A1583,A1583)=1)</f>
        <v>1</v>
      </c>
      <c r="R1583" t="str">
        <f t="shared" si="49"/>
        <v/>
      </c>
    </row>
    <row r="1584" spans="1:18">
      <c r="A1584" t="s">
        <v>6221</v>
      </c>
      <c r="B1584" t="s">
        <v>1179</v>
      </c>
      <c r="C1584" t="s">
        <v>6222</v>
      </c>
      <c r="D1584" t="s">
        <v>3227</v>
      </c>
      <c r="E1584" t="s">
        <v>3166</v>
      </c>
      <c r="F1584" t="s">
        <v>3167</v>
      </c>
      <c r="G1584" t="s">
        <v>2403</v>
      </c>
      <c r="H1584" s="28"/>
      <c r="J1584">
        <v>24</v>
      </c>
      <c r="K1584" t="s">
        <v>3098</v>
      </c>
      <c r="L1584" t="s">
        <v>3268</v>
      </c>
      <c r="M1584" t="s">
        <v>3207</v>
      </c>
      <c r="O1584" t="s">
        <v>3170</v>
      </c>
      <c r="P1584">
        <f t="shared" si="48"/>
        <v>45565</v>
      </c>
      <c r="Q1584">
        <f>--(COUNTIF($A$2:A1584,A1584)=1)</f>
        <v>1</v>
      </c>
      <c r="R1584" t="str">
        <f t="shared" si="49"/>
        <v/>
      </c>
    </row>
    <row r="1585" spans="1:18">
      <c r="A1585" t="s">
        <v>6223</v>
      </c>
      <c r="B1585" t="s">
        <v>1494</v>
      </c>
      <c r="C1585" t="s">
        <v>6224</v>
      </c>
      <c r="D1585" t="s">
        <v>3165</v>
      </c>
      <c r="E1585" t="s">
        <v>3194</v>
      </c>
      <c r="F1585" t="s">
        <v>3180</v>
      </c>
      <c r="G1585" t="s">
        <v>2027</v>
      </c>
      <c r="H1585" s="28"/>
      <c r="J1585">
        <v>72</v>
      </c>
      <c r="K1585" t="s">
        <v>3098</v>
      </c>
      <c r="L1585" t="s">
        <v>3398</v>
      </c>
      <c r="M1585" t="s">
        <v>3202</v>
      </c>
      <c r="O1585" t="s">
        <v>3213</v>
      </c>
      <c r="P1585">
        <f t="shared" si="48"/>
        <v>45499</v>
      </c>
      <c r="Q1585">
        <f>--(COUNTIF($A$2:A1585,A1585)=1)</f>
        <v>1</v>
      </c>
      <c r="R1585" t="str">
        <f t="shared" si="49"/>
        <v/>
      </c>
    </row>
    <row r="1586" spans="1:18">
      <c r="A1586" t="s">
        <v>6225</v>
      </c>
      <c r="B1586" t="s">
        <v>934</v>
      </c>
      <c r="C1586" t="s">
        <v>6226</v>
      </c>
      <c r="D1586" t="s">
        <v>3240</v>
      </c>
      <c r="E1586" t="s">
        <v>3166</v>
      </c>
      <c r="F1586" t="s">
        <v>3180</v>
      </c>
      <c r="G1586" t="s">
        <v>251</v>
      </c>
      <c r="H1586" s="28"/>
      <c r="J1586">
        <v>24</v>
      </c>
      <c r="K1586" t="s">
        <v>3098</v>
      </c>
      <c r="L1586" t="s">
        <v>3216</v>
      </c>
      <c r="M1586" t="s">
        <v>3202</v>
      </c>
      <c r="O1586" t="s">
        <v>3213</v>
      </c>
      <c r="P1586">
        <f t="shared" si="48"/>
        <v>44848</v>
      </c>
      <c r="Q1586">
        <f>--(COUNTIF($A$2:A1586,A1586)=1)</f>
        <v>1</v>
      </c>
      <c r="R1586" t="str">
        <f t="shared" si="49"/>
        <v/>
      </c>
    </row>
    <row r="1587" spans="1:18">
      <c r="A1587" t="s">
        <v>6227</v>
      </c>
      <c r="B1587" t="s">
        <v>2499</v>
      </c>
      <c r="C1587" t="s">
        <v>3098</v>
      </c>
      <c r="D1587" t="s">
        <v>3200</v>
      </c>
      <c r="E1587" t="s">
        <v>3175</v>
      </c>
      <c r="F1587" t="s">
        <v>3167</v>
      </c>
      <c r="G1587" t="s">
        <v>1518</v>
      </c>
      <c r="H1587" s="28">
        <v>45231</v>
      </c>
      <c r="I1587">
        <v>6.1</v>
      </c>
      <c r="J1587">
        <v>8</v>
      </c>
      <c r="K1587" t="s">
        <v>3124</v>
      </c>
      <c r="L1587" t="s">
        <v>3181</v>
      </c>
      <c r="M1587" t="s">
        <v>3202</v>
      </c>
      <c r="N1587">
        <v>1.1000000000000001</v>
      </c>
      <c r="O1587" t="s">
        <v>3170</v>
      </c>
      <c r="P1587">
        <f t="shared" si="48"/>
        <v>45231</v>
      </c>
      <c r="Q1587">
        <f>--(COUNTIF($A$2:A1587,A1587)=1)</f>
        <v>1</v>
      </c>
      <c r="R1587">
        <f t="shared" si="49"/>
        <v>6.1</v>
      </c>
    </row>
    <row r="1588" spans="1:18">
      <c r="A1588" t="s">
        <v>6228</v>
      </c>
      <c r="B1588" t="s">
        <v>6229</v>
      </c>
      <c r="C1588" t="s">
        <v>6230</v>
      </c>
      <c r="D1588" t="s">
        <v>3174</v>
      </c>
      <c r="E1588" t="s">
        <v>3175</v>
      </c>
      <c r="F1588" t="s">
        <v>3167</v>
      </c>
      <c r="G1588" t="s">
        <v>6231</v>
      </c>
      <c r="H1588" s="28">
        <v>45392</v>
      </c>
      <c r="I1588">
        <v>4.76</v>
      </c>
      <c r="J1588">
        <v>8</v>
      </c>
      <c r="K1588" t="s">
        <v>3124</v>
      </c>
      <c r="L1588" t="s">
        <v>3318</v>
      </c>
      <c r="M1588" t="s">
        <v>3177</v>
      </c>
      <c r="N1588">
        <v>4.3</v>
      </c>
      <c r="O1588" t="s">
        <v>3189</v>
      </c>
      <c r="P1588">
        <f t="shared" si="48"/>
        <v>45392</v>
      </c>
      <c r="Q1588">
        <f>--(COUNTIF($A$2:A1588,A1588)=1)</f>
        <v>1</v>
      </c>
      <c r="R1588">
        <f t="shared" si="49"/>
        <v>4.76</v>
      </c>
    </row>
    <row r="1589" spans="1:18">
      <c r="A1589" t="s">
        <v>6232</v>
      </c>
      <c r="B1589" t="s">
        <v>6130</v>
      </c>
      <c r="C1589" t="s">
        <v>6233</v>
      </c>
      <c r="D1589" t="s">
        <v>3237</v>
      </c>
      <c r="E1589" t="s">
        <v>3166</v>
      </c>
      <c r="F1589" t="s">
        <v>3180</v>
      </c>
      <c r="G1589" t="s">
        <v>2570</v>
      </c>
      <c r="H1589" s="28"/>
      <c r="J1589">
        <v>24</v>
      </c>
      <c r="K1589" t="s">
        <v>3098</v>
      </c>
      <c r="L1589" t="s">
        <v>3221</v>
      </c>
      <c r="M1589" t="s">
        <v>3177</v>
      </c>
      <c r="O1589" t="s">
        <v>3123</v>
      </c>
      <c r="P1589">
        <f t="shared" si="48"/>
        <v>45054</v>
      </c>
      <c r="Q1589">
        <f>--(COUNTIF($A$2:A1589,A1589)=1)</f>
        <v>1</v>
      </c>
      <c r="R1589" t="str">
        <f t="shared" si="49"/>
        <v/>
      </c>
    </row>
    <row r="1590" spans="1:18">
      <c r="A1590" t="s">
        <v>6234</v>
      </c>
      <c r="B1590" t="s">
        <v>5006</v>
      </c>
      <c r="C1590" t="s">
        <v>3098</v>
      </c>
      <c r="D1590" t="s">
        <v>3185</v>
      </c>
      <c r="E1590" t="s">
        <v>3166</v>
      </c>
      <c r="F1590" t="s">
        <v>3180</v>
      </c>
      <c r="G1590" t="s">
        <v>6235</v>
      </c>
      <c r="H1590" s="28"/>
      <c r="J1590">
        <v>24</v>
      </c>
      <c r="K1590" t="s">
        <v>3098</v>
      </c>
      <c r="L1590" t="s">
        <v>3271</v>
      </c>
      <c r="M1590" t="s">
        <v>3202</v>
      </c>
      <c r="O1590" t="s">
        <v>3123</v>
      </c>
      <c r="P1590">
        <f t="shared" si="48"/>
        <v>44992</v>
      </c>
      <c r="Q1590">
        <f>--(COUNTIF($A$2:A1590,A1590)=1)</f>
        <v>1</v>
      </c>
      <c r="R1590" t="str">
        <f t="shared" si="49"/>
        <v/>
      </c>
    </row>
    <row r="1591" spans="1:18">
      <c r="A1591" t="s">
        <v>6236</v>
      </c>
      <c r="B1591" t="s">
        <v>2555</v>
      </c>
      <c r="C1591" t="s">
        <v>3098</v>
      </c>
      <c r="D1591" t="s">
        <v>3185</v>
      </c>
      <c r="E1591" t="s">
        <v>3166</v>
      </c>
      <c r="F1591" t="s">
        <v>3167</v>
      </c>
      <c r="G1591" t="s">
        <v>6237</v>
      </c>
      <c r="H1591" s="28"/>
      <c r="J1591">
        <v>24</v>
      </c>
      <c r="K1591" t="s">
        <v>3098</v>
      </c>
      <c r="L1591" t="s">
        <v>3225</v>
      </c>
      <c r="M1591" t="s">
        <v>3202</v>
      </c>
      <c r="O1591" t="s">
        <v>3189</v>
      </c>
      <c r="P1591">
        <f t="shared" si="48"/>
        <v>45309</v>
      </c>
      <c r="Q1591">
        <f>--(COUNTIF($A$2:A1591,A1591)=1)</f>
        <v>1</v>
      </c>
      <c r="R1591" t="str">
        <f t="shared" si="49"/>
        <v/>
      </c>
    </row>
    <row r="1592" spans="1:18">
      <c r="A1592" t="s">
        <v>6238</v>
      </c>
      <c r="B1592" t="s">
        <v>462</v>
      </c>
      <c r="C1592" t="s">
        <v>3098</v>
      </c>
      <c r="D1592" t="s">
        <v>3240</v>
      </c>
      <c r="E1592" t="s">
        <v>3280</v>
      </c>
      <c r="F1592" t="s">
        <v>3180</v>
      </c>
      <c r="G1592" t="s">
        <v>1130</v>
      </c>
      <c r="H1592" s="28"/>
      <c r="J1592">
        <v>4</v>
      </c>
      <c r="K1592" t="s">
        <v>3098</v>
      </c>
      <c r="L1592" t="s">
        <v>3176</v>
      </c>
      <c r="M1592" t="s">
        <v>3188</v>
      </c>
      <c r="O1592" t="s">
        <v>3178</v>
      </c>
      <c r="P1592">
        <f t="shared" si="48"/>
        <v>44653</v>
      </c>
      <c r="Q1592">
        <f>--(COUNTIF($A$2:A1592,A1592)=1)</f>
        <v>1</v>
      </c>
      <c r="R1592" t="str">
        <f t="shared" si="49"/>
        <v/>
      </c>
    </row>
    <row r="1593" spans="1:18">
      <c r="A1593" t="s">
        <v>6239</v>
      </c>
      <c r="B1593" t="s">
        <v>326</v>
      </c>
      <c r="C1593" t="s">
        <v>6240</v>
      </c>
      <c r="D1593" t="s">
        <v>3185</v>
      </c>
      <c r="E1593" t="s">
        <v>3194</v>
      </c>
      <c r="F1593" t="s">
        <v>3180</v>
      </c>
      <c r="G1593" t="s">
        <v>2464</v>
      </c>
      <c r="H1593" s="28"/>
      <c r="J1593">
        <v>72</v>
      </c>
      <c r="K1593" t="s">
        <v>3098</v>
      </c>
      <c r="L1593" t="s">
        <v>3248</v>
      </c>
      <c r="M1593" t="s">
        <v>3188</v>
      </c>
      <c r="O1593" t="s">
        <v>3213</v>
      </c>
      <c r="P1593">
        <f t="shared" si="48"/>
        <v>45238</v>
      </c>
      <c r="Q1593">
        <f>--(COUNTIF($A$2:A1593,A1593)=1)</f>
        <v>1</v>
      </c>
      <c r="R1593" t="str">
        <f t="shared" si="49"/>
        <v/>
      </c>
    </row>
    <row r="1594" spans="1:18">
      <c r="A1594" t="s">
        <v>6241</v>
      </c>
      <c r="B1594" t="s">
        <v>4192</v>
      </c>
      <c r="C1594" t="s">
        <v>3098</v>
      </c>
      <c r="D1594" t="s">
        <v>3227</v>
      </c>
      <c r="E1594" t="s">
        <v>3166</v>
      </c>
      <c r="F1594" t="s">
        <v>3167</v>
      </c>
      <c r="G1594" t="s">
        <v>738</v>
      </c>
      <c r="H1594" s="28">
        <v>45308</v>
      </c>
      <c r="I1594">
        <v>81.36</v>
      </c>
      <c r="J1594">
        <v>24</v>
      </c>
      <c r="K1594" t="s">
        <v>3123</v>
      </c>
      <c r="L1594" t="s">
        <v>3198</v>
      </c>
      <c r="M1594" t="s">
        <v>3177</v>
      </c>
      <c r="O1594" t="s">
        <v>3170</v>
      </c>
      <c r="P1594">
        <f t="shared" si="48"/>
        <v>45305</v>
      </c>
      <c r="Q1594">
        <f>--(COUNTIF($A$2:A1594,A1594)=1)</f>
        <v>1</v>
      </c>
      <c r="R1594">
        <f t="shared" si="49"/>
        <v>81.36</v>
      </c>
    </row>
    <row r="1595" spans="1:18">
      <c r="A1595" t="s">
        <v>6242</v>
      </c>
      <c r="B1595" t="s">
        <v>6243</v>
      </c>
      <c r="C1595" t="s">
        <v>3098</v>
      </c>
      <c r="D1595" t="s">
        <v>3200</v>
      </c>
      <c r="E1595" t="s">
        <v>3194</v>
      </c>
      <c r="F1595" t="s">
        <v>3180</v>
      </c>
      <c r="G1595" t="s">
        <v>6244</v>
      </c>
      <c r="H1595" s="28"/>
      <c r="J1595">
        <v>72</v>
      </c>
      <c r="K1595" t="s">
        <v>3098</v>
      </c>
      <c r="L1595" t="s">
        <v>3351</v>
      </c>
      <c r="M1595" t="s">
        <v>3202</v>
      </c>
      <c r="O1595" t="s">
        <v>3260</v>
      </c>
      <c r="P1595">
        <f t="shared" si="48"/>
        <v>44737</v>
      </c>
      <c r="Q1595">
        <f>--(COUNTIF($A$2:A1595,A1595)=1)</f>
        <v>1</v>
      </c>
      <c r="R1595" t="str">
        <f t="shared" si="49"/>
        <v/>
      </c>
    </row>
    <row r="1596" spans="1:18">
      <c r="A1596" t="s">
        <v>6245</v>
      </c>
      <c r="B1596" t="s">
        <v>6246</v>
      </c>
      <c r="C1596" t="s">
        <v>3098</v>
      </c>
      <c r="D1596" t="s">
        <v>3165</v>
      </c>
      <c r="E1596" t="s">
        <v>3194</v>
      </c>
      <c r="F1596" t="s">
        <v>3167</v>
      </c>
      <c r="G1596" t="s">
        <v>2133</v>
      </c>
      <c r="H1596" s="28">
        <v>45503</v>
      </c>
      <c r="I1596">
        <v>75.44</v>
      </c>
      <c r="J1596">
        <v>72</v>
      </c>
      <c r="K1596" t="s">
        <v>3123</v>
      </c>
      <c r="L1596" t="s">
        <v>3281</v>
      </c>
      <c r="M1596" t="s">
        <v>3177</v>
      </c>
      <c r="N1596">
        <v>4.8</v>
      </c>
      <c r="O1596" t="s">
        <v>3213</v>
      </c>
      <c r="P1596">
        <f t="shared" si="48"/>
        <v>45500</v>
      </c>
      <c r="Q1596">
        <f>--(COUNTIF($A$2:A1596,A1596)=1)</f>
        <v>1</v>
      </c>
      <c r="R1596">
        <f t="shared" si="49"/>
        <v>75.44</v>
      </c>
    </row>
    <row r="1597" spans="1:18">
      <c r="A1597" t="s">
        <v>6247</v>
      </c>
      <c r="B1597" t="s">
        <v>4794</v>
      </c>
      <c r="C1597" t="s">
        <v>6248</v>
      </c>
      <c r="D1597" t="s">
        <v>3165</v>
      </c>
      <c r="E1597" t="s">
        <v>3166</v>
      </c>
      <c r="F1597" t="s">
        <v>3167</v>
      </c>
      <c r="G1597" t="s">
        <v>2356</v>
      </c>
      <c r="H1597" s="28"/>
      <c r="J1597">
        <v>24</v>
      </c>
      <c r="K1597" t="s">
        <v>3098</v>
      </c>
      <c r="L1597" t="s">
        <v>3354</v>
      </c>
      <c r="M1597" t="s">
        <v>3169</v>
      </c>
      <c r="O1597" t="s">
        <v>3260</v>
      </c>
      <c r="P1597">
        <f t="shared" si="48"/>
        <v>45435</v>
      </c>
      <c r="Q1597">
        <f>--(COUNTIF($A$2:A1597,A1597)=1)</f>
        <v>1</v>
      </c>
      <c r="R1597" t="str">
        <f t="shared" si="49"/>
        <v/>
      </c>
    </row>
    <row r="1598" spans="1:18">
      <c r="A1598" t="s">
        <v>6249</v>
      </c>
      <c r="B1598" t="s">
        <v>4934</v>
      </c>
      <c r="C1598" t="s">
        <v>6250</v>
      </c>
      <c r="D1598" t="s">
        <v>3227</v>
      </c>
      <c r="E1598" t="s">
        <v>3194</v>
      </c>
      <c r="F1598" t="s">
        <v>3220</v>
      </c>
      <c r="G1598" t="s">
        <v>1565</v>
      </c>
      <c r="H1598" s="28">
        <v>44631</v>
      </c>
      <c r="I1598">
        <v>42.5</v>
      </c>
      <c r="J1598">
        <v>72</v>
      </c>
      <c r="K1598" t="s">
        <v>3124</v>
      </c>
      <c r="L1598" t="s">
        <v>3212</v>
      </c>
      <c r="M1598" t="s">
        <v>3202</v>
      </c>
      <c r="N1598">
        <v>4.4000000000000004</v>
      </c>
      <c r="O1598" t="s">
        <v>3124</v>
      </c>
      <c r="P1598">
        <f t="shared" si="48"/>
        <v>44630</v>
      </c>
      <c r="Q1598">
        <f>--(COUNTIF($A$2:A1598,A1598)=1)</f>
        <v>1</v>
      </c>
      <c r="R1598">
        <f t="shared" si="49"/>
        <v>42.5</v>
      </c>
    </row>
    <row r="1599" spans="1:18">
      <c r="A1599" t="s">
        <v>6251</v>
      </c>
      <c r="B1599" t="s">
        <v>6252</v>
      </c>
      <c r="C1599" t="s">
        <v>6253</v>
      </c>
      <c r="D1599" t="s">
        <v>3174</v>
      </c>
      <c r="E1599" t="s">
        <v>3175</v>
      </c>
      <c r="F1599" t="s">
        <v>3180</v>
      </c>
      <c r="G1599" t="s">
        <v>6254</v>
      </c>
      <c r="H1599" s="28"/>
      <c r="J1599">
        <v>8</v>
      </c>
      <c r="K1599" t="s">
        <v>3098</v>
      </c>
      <c r="L1599" t="s">
        <v>3176</v>
      </c>
      <c r="M1599" t="s">
        <v>3188</v>
      </c>
      <c r="O1599" t="s">
        <v>3189</v>
      </c>
      <c r="P1599">
        <f t="shared" si="48"/>
        <v>44910</v>
      </c>
      <c r="Q1599">
        <f>--(COUNTIF($A$2:A1599,A1599)=1)</f>
        <v>1</v>
      </c>
      <c r="R1599" t="str">
        <f t="shared" si="49"/>
        <v/>
      </c>
    </row>
    <row r="1600" spans="1:18">
      <c r="A1600" t="s">
        <v>6255</v>
      </c>
      <c r="B1600" t="s">
        <v>1350</v>
      </c>
      <c r="C1600" t="s">
        <v>5939</v>
      </c>
      <c r="D1600" t="s">
        <v>3196</v>
      </c>
      <c r="E1600" t="s">
        <v>3166</v>
      </c>
      <c r="F1600" t="s">
        <v>3167</v>
      </c>
      <c r="G1600" t="s">
        <v>6256</v>
      </c>
      <c r="H1600" s="28">
        <v>44967</v>
      </c>
      <c r="I1600">
        <v>37.43</v>
      </c>
      <c r="J1600">
        <v>24</v>
      </c>
      <c r="K1600" t="s">
        <v>3123</v>
      </c>
      <c r="L1600" t="s">
        <v>3268</v>
      </c>
      <c r="M1600" t="s">
        <v>3188</v>
      </c>
      <c r="N1600">
        <v>4.5</v>
      </c>
      <c r="O1600" t="s">
        <v>3189</v>
      </c>
      <c r="P1600">
        <f t="shared" si="48"/>
        <v>44966</v>
      </c>
      <c r="Q1600">
        <f>--(COUNTIF($A$2:A1600,A1600)=1)</f>
        <v>1</v>
      </c>
      <c r="R1600">
        <f t="shared" si="49"/>
        <v>37.43</v>
      </c>
    </row>
    <row r="1601" spans="1:18">
      <c r="A1601" t="s">
        <v>6257</v>
      </c>
      <c r="B1601" t="s">
        <v>3344</v>
      </c>
      <c r="C1601" t="s">
        <v>3098</v>
      </c>
      <c r="D1601" t="s">
        <v>3185</v>
      </c>
      <c r="E1601" t="s">
        <v>3166</v>
      </c>
      <c r="F1601" t="s">
        <v>3228</v>
      </c>
      <c r="G1601" t="s">
        <v>480</v>
      </c>
      <c r="H1601" s="28"/>
      <c r="J1601">
        <v>24</v>
      </c>
      <c r="K1601" t="s">
        <v>3098</v>
      </c>
      <c r="L1601" t="s">
        <v>3318</v>
      </c>
      <c r="M1601" t="s">
        <v>3188</v>
      </c>
      <c r="O1601" t="s">
        <v>3189</v>
      </c>
      <c r="P1601">
        <f t="shared" si="48"/>
        <v>45497</v>
      </c>
      <c r="Q1601">
        <f>--(COUNTIF($A$2:A1601,A1601)=1)</f>
        <v>1</v>
      </c>
      <c r="R1601" t="str">
        <f t="shared" si="49"/>
        <v/>
      </c>
    </row>
    <row r="1602" spans="1:18">
      <c r="A1602" t="s">
        <v>6258</v>
      </c>
      <c r="B1602" t="s">
        <v>2202</v>
      </c>
      <c r="C1602" t="s">
        <v>3098</v>
      </c>
      <c r="D1602" t="s">
        <v>3165</v>
      </c>
      <c r="E1602" t="s">
        <v>3194</v>
      </c>
      <c r="F1602" t="s">
        <v>3167</v>
      </c>
      <c r="G1602" t="s">
        <v>6259</v>
      </c>
      <c r="H1602" s="28">
        <v>45023</v>
      </c>
      <c r="I1602">
        <v>137.81</v>
      </c>
      <c r="J1602">
        <v>72</v>
      </c>
      <c r="K1602" t="s">
        <v>3123</v>
      </c>
      <c r="L1602" t="s">
        <v>3218</v>
      </c>
      <c r="M1602" t="s">
        <v>3177</v>
      </c>
      <c r="N1602">
        <v>4.4000000000000004</v>
      </c>
      <c r="O1602" t="s">
        <v>3189</v>
      </c>
      <c r="P1602">
        <f t="shared" ref="P1602:P1665" si="50">IFERROR(DATEVALUE(G1602),IFERROR(DATE(RIGHT(G1602,4),MID(G1602,4,2),LEFT(G1602,2)),""))</f>
        <v>45018</v>
      </c>
      <c r="Q1602">
        <f>--(COUNTIF($A$2:A1602,A1602)=1)</f>
        <v>1</v>
      </c>
      <c r="R1602">
        <f t="shared" ref="R1602:R1665" si="51">IF(AND(Q1602=1,I1602&lt;&gt;"",ISNUMBER(I1602),I1602&gt;=0),I1602,"")</f>
        <v>137.81</v>
      </c>
    </row>
    <row r="1603" spans="1:18">
      <c r="A1603" t="s">
        <v>6260</v>
      </c>
      <c r="B1603" t="s">
        <v>4025</v>
      </c>
      <c r="C1603" t="s">
        <v>3098</v>
      </c>
      <c r="D1603" t="s">
        <v>3200</v>
      </c>
      <c r="E1603" t="s">
        <v>3166</v>
      </c>
      <c r="F1603" t="s">
        <v>3167</v>
      </c>
      <c r="G1603" t="s">
        <v>197</v>
      </c>
      <c r="H1603" s="28">
        <v>44926</v>
      </c>
      <c r="I1603">
        <v>79.349999999999994</v>
      </c>
      <c r="J1603">
        <v>24</v>
      </c>
      <c r="K1603" t="s">
        <v>3123</v>
      </c>
      <c r="L1603" t="s">
        <v>3187</v>
      </c>
      <c r="M1603" t="s">
        <v>3177</v>
      </c>
      <c r="N1603">
        <v>3.7</v>
      </c>
      <c r="O1603" t="s">
        <v>3260</v>
      </c>
      <c r="P1603">
        <f t="shared" si="50"/>
        <v>44923</v>
      </c>
      <c r="Q1603">
        <f>--(COUNTIF($A$2:A1603,A1603)=1)</f>
        <v>1</v>
      </c>
      <c r="R1603">
        <f t="shared" si="51"/>
        <v>79.349999999999994</v>
      </c>
    </row>
    <row r="1604" spans="1:18">
      <c r="A1604" t="s">
        <v>6261</v>
      </c>
      <c r="B1604" t="s">
        <v>1201</v>
      </c>
      <c r="C1604" t="s">
        <v>3098</v>
      </c>
      <c r="D1604" t="s">
        <v>3196</v>
      </c>
      <c r="E1604" t="s">
        <v>3194</v>
      </c>
      <c r="F1604" t="s">
        <v>3167</v>
      </c>
      <c r="G1604" t="s">
        <v>6262</v>
      </c>
      <c r="H1604" s="28"/>
      <c r="J1604">
        <v>72</v>
      </c>
      <c r="K1604" t="s">
        <v>3098</v>
      </c>
      <c r="L1604" t="s">
        <v>3351</v>
      </c>
      <c r="M1604" t="s">
        <v>3202</v>
      </c>
      <c r="O1604" t="s">
        <v>3123</v>
      </c>
      <c r="P1604">
        <f t="shared" si="50"/>
        <v>44728</v>
      </c>
      <c r="Q1604">
        <f>--(COUNTIF($A$2:A1604,A1604)=1)</f>
        <v>1</v>
      </c>
      <c r="R1604" t="str">
        <f t="shared" si="51"/>
        <v/>
      </c>
    </row>
    <row r="1605" spans="1:18">
      <c r="A1605" t="s">
        <v>6263</v>
      </c>
      <c r="B1605" t="s">
        <v>6090</v>
      </c>
      <c r="C1605" t="s">
        <v>6264</v>
      </c>
      <c r="D1605" t="s">
        <v>3237</v>
      </c>
      <c r="E1605" t="s">
        <v>3175</v>
      </c>
      <c r="F1605" t="s">
        <v>3167</v>
      </c>
      <c r="G1605" t="s">
        <v>263</v>
      </c>
      <c r="H1605" s="28">
        <v>44884</v>
      </c>
      <c r="I1605">
        <v>1.94</v>
      </c>
      <c r="J1605">
        <v>8</v>
      </c>
      <c r="K1605" t="s">
        <v>3124</v>
      </c>
      <c r="L1605" t="s">
        <v>3098</v>
      </c>
      <c r="M1605" t="s">
        <v>3202</v>
      </c>
      <c r="N1605">
        <v>1.7</v>
      </c>
      <c r="O1605" t="s">
        <v>3260</v>
      </c>
      <c r="P1605">
        <f t="shared" si="50"/>
        <v>44884</v>
      </c>
      <c r="Q1605">
        <f>--(COUNTIF($A$2:A1605,A1605)=1)</f>
        <v>1</v>
      </c>
      <c r="R1605">
        <f t="shared" si="51"/>
        <v>1.94</v>
      </c>
    </row>
    <row r="1606" spans="1:18">
      <c r="A1606" t="s">
        <v>6265</v>
      </c>
      <c r="B1606" t="s">
        <v>6041</v>
      </c>
      <c r="C1606" t="s">
        <v>3098</v>
      </c>
      <c r="D1606" t="s">
        <v>3237</v>
      </c>
      <c r="E1606" t="s">
        <v>3166</v>
      </c>
      <c r="F1606" t="s">
        <v>3167</v>
      </c>
      <c r="G1606" t="s">
        <v>155</v>
      </c>
      <c r="H1606" s="28">
        <v>45437</v>
      </c>
      <c r="I1606">
        <v>6.12</v>
      </c>
      <c r="J1606">
        <v>24</v>
      </c>
      <c r="K1606" t="s">
        <v>3124</v>
      </c>
      <c r="L1606" t="s">
        <v>3221</v>
      </c>
      <c r="M1606" t="s">
        <v>3177</v>
      </c>
      <c r="N1606">
        <v>2.5</v>
      </c>
      <c r="O1606" t="s">
        <v>3123</v>
      </c>
      <c r="P1606">
        <f t="shared" si="50"/>
        <v>45437</v>
      </c>
      <c r="Q1606">
        <f>--(COUNTIF($A$2:A1606,A1606)=1)</f>
        <v>1</v>
      </c>
      <c r="R1606">
        <f t="shared" si="51"/>
        <v>6.12</v>
      </c>
    </row>
    <row r="1607" spans="1:18">
      <c r="A1607" t="s">
        <v>6266</v>
      </c>
      <c r="B1607" t="s">
        <v>2525</v>
      </c>
      <c r="C1607" t="s">
        <v>6267</v>
      </c>
      <c r="D1607" t="s">
        <v>3240</v>
      </c>
      <c r="E1607" t="s">
        <v>3166</v>
      </c>
      <c r="F1607" t="s">
        <v>3167</v>
      </c>
      <c r="G1607" t="s">
        <v>3761</v>
      </c>
      <c r="H1607" s="28">
        <v>44643</v>
      </c>
      <c r="I1607">
        <v>79.03</v>
      </c>
      <c r="J1607">
        <v>24</v>
      </c>
      <c r="K1607" t="s">
        <v>3123</v>
      </c>
      <c r="L1607" t="s">
        <v>3231</v>
      </c>
      <c r="M1607" t="s">
        <v>3177</v>
      </c>
      <c r="O1607" t="s">
        <v>3170</v>
      </c>
      <c r="P1607">
        <f t="shared" si="50"/>
        <v>44640</v>
      </c>
      <c r="Q1607">
        <f>--(COUNTIF($A$2:A1607,A1607)=1)</f>
        <v>1</v>
      </c>
      <c r="R1607">
        <f t="shared" si="51"/>
        <v>79.03</v>
      </c>
    </row>
    <row r="1608" spans="1:18">
      <c r="A1608" t="s">
        <v>6268</v>
      </c>
      <c r="B1608" t="s">
        <v>2857</v>
      </c>
      <c r="C1608" t="s">
        <v>6269</v>
      </c>
      <c r="D1608" t="s">
        <v>3240</v>
      </c>
      <c r="E1608" t="s">
        <v>3175</v>
      </c>
      <c r="F1608" t="s">
        <v>3228</v>
      </c>
      <c r="G1608" t="s">
        <v>1486</v>
      </c>
      <c r="H1608" s="28"/>
      <c r="J1608">
        <v>8</v>
      </c>
      <c r="K1608" t="s">
        <v>3098</v>
      </c>
      <c r="L1608" t="s">
        <v>3221</v>
      </c>
      <c r="M1608" t="s">
        <v>3177</v>
      </c>
      <c r="O1608" t="s">
        <v>3124</v>
      </c>
      <c r="P1608">
        <f t="shared" si="50"/>
        <v>44658</v>
      </c>
      <c r="Q1608">
        <f>--(COUNTIF($A$2:A1608,A1608)=1)</f>
        <v>1</v>
      </c>
      <c r="R1608" t="str">
        <f t="shared" si="51"/>
        <v/>
      </c>
    </row>
    <row r="1609" spans="1:18">
      <c r="A1609" t="s">
        <v>6270</v>
      </c>
      <c r="B1609" t="s">
        <v>3620</v>
      </c>
      <c r="C1609" t="s">
        <v>3098</v>
      </c>
      <c r="D1609" t="s">
        <v>3165</v>
      </c>
      <c r="E1609" t="s">
        <v>3166</v>
      </c>
      <c r="F1609" t="s">
        <v>3180</v>
      </c>
      <c r="G1609" t="s">
        <v>6271</v>
      </c>
      <c r="H1609" s="28"/>
      <c r="J1609">
        <v>24</v>
      </c>
      <c r="K1609" t="s">
        <v>3098</v>
      </c>
      <c r="L1609" t="s">
        <v>3168</v>
      </c>
      <c r="M1609" t="s">
        <v>3169</v>
      </c>
      <c r="O1609" t="s">
        <v>3178</v>
      </c>
      <c r="P1609">
        <f t="shared" si="50"/>
        <v>44740</v>
      </c>
      <c r="Q1609">
        <f>--(COUNTIF($A$2:A1609,A1609)=1)</f>
        <v>1</v>
      </c>
      <c r="R1609" t="str">
        <f t="shared" si="51"/>
        <v/>
      </c>
    </row>
    <row r="1610" spans="1:18">
      <c r="A1610" t="s">
        <v>6272</v>
      </c>
      <c r="B1610" t="s">
        <v>1165</v>
      </c>
      <c r="C1610" t="s">
        <v>3098</v>
      </c>
      <c r="D1610" t="s">
        <v>3174</v>
      </c>
      <c r="E1610" t="s">
        <v>3166</v>
      </c>
      <c r="F1610" t="s">
        <v>3228</v>
      </c>
      <c r="G1610" t="s">
        <v>625</v>
      </c>
      <c r="H1610" s="28"/>
      <c r="J1610">
        <v>24</v>
      </c>
      <c r="K1610" t="s">
        <v>3098</v>
      </c>
      <c r="L1610" t="s">
        <v>3354</v>
      </c>
      <c r="M1610" t="s">
        <v>3188</v>
      </c>
      <c r="O1610" t="s">
        <v>3178</v>
      </c>
      <c r="P1610">
        <f t="shared" si="50"/>
        <v>45590</v>
      </c>
      <c r="Q1610">
        <f>--(COUNTIF($A$2:A1610,A1610)=1)</f>
        <v>1</v>
      </c>
      <c r="R1610" t="str">
        <f t="shared" si="51"/>
        <v/>
      </c>
    </row>
    <row r="1611" spans="1:18">
      <c r="A1611" t="s">
        <v>6273</v>
      </c>
      <c r="B1611" t="s">
        <v>5321</v>
      </c>
      <c r="C1611" t="s">
        <v>3098</v>
      </c>
      <c r="D1611" t="s">
        <v>3227</v>
      </c>
      <c r="E1611" t="s">
        <v>3166</v>
      </c>
      <c r="F1611" t="s">
        <v>3180</v>
      </c>
      <c r="G1611" t="s">
        <v>5081</v>
      </c>
      <c r="H1611" s="28"/>
      <c r="J1611">
        <v>24</v>
      </c>
      <c r="K1611" t="s">
        <v>3098</v>
      </c>
      <c r="L1611" t="s">
        <v>3231</v>
      </c>
      <c r="M1611" t="s">
        <v>3188</v>
      </c>
      <c r="O1611" t="s">
        <v>3123</v>
      </c>
      <c r="P1611">
        <f t="shared" si="50"/>
        <v>45520</v>
      </c>
      <c r="Q1611">
        <f>--(COUNTIF($A$2:A1611,A1611)=1)</f>
        <v>1</v>
      </c>
      <c r="R1611" t="str">
        <f t="shared" si="51"/>
        <v/>
      </c>
    </row>
    <row r="1612" spans="1:18">
      <c r="A1612" t="s">
        <v>6274</v>
      </c>
      <c r="B1612" t="s">
        <v>4302</v>
      </c>
      <c r="C1612" t="s">
        <v>6275</v>
      </c>
      <c r="D1612" t="s">
        <v>3174</v>
      </c>
      <c r="E1612" t="s">
        <v>3194</v>
      </c>
      <c r="F1612" t="s">
        <v>3228</v>
      </c>
      <c r="G1612" t="s">
        <v>2840</v>
      </c>
      <c r="H1612" s="28"/>
      <c r="J1612">
        <v>72</v>
      </c>
      <c r="K1612" t="s">
        <v>3098</v>
      </c>
      <c r="L1612" t="s">
        <v>3098</v>
      </c>
      <c r="M1612" t="s">
        <v>3169</v>
      </c>
      <c r="O1612" t="s">
        <v>3189</v>
      </c>
      <c r="P1612">
        <f t="shared" si="50"/>
        <v>44674</v>
      </c>
      <c r="Q1612">
        <f>--(COUNTIF($A$2:A1612,A1612)=1)</f>
        <v>1</v>
      </c>
      <c r="R1612" t="str">
        <f t="shared" si="51"/>
        <v/>
      </c>
    </row>
    <row r="1613" spans="1:18">
      <c r="A1613" t="s">
        <v>6276</v>
      </c>
      <c r="B1613" t="s">
        <v>4582</v>
      </c>
      <c r="C1613" t="s">
        <v>5670</v>
      </c>
      <c r="D1613" t="s">
        <v>3251</v>
      </c>
      <c r="E1613" t="s">
        <v>3175</v>
      </c>
      <c r="F1613" t="s">
        <v>3180</v>
      </c>
      <c r="G1613" t="s">
        <v>383</v>
      </c>
      <c r="H1613" s="28"/>
      <c r="J1613">
        <v>8</v>
      </c>
      <c r="K1613" t="s">
        <v>3098</v>
      </c>
      <c r="L1613" t="s">
        <v>3229</v>
      </c>
      <c r="M1613" t="s">
        <v>3169</v>
      </c>
      <c r="O1613" t="s">
        <v>3182</v>
      </c>
      <c r="P1613">
        <f t="shared" si="50"/>
        <v>45668</v>
      </c>
      <c r="Q1613">
        <f>--(COUNTIF($A$2:A1613,A1613)=1)</f>
        <v>1</v>
      </c>
      <c r="R1613" t="str">
        <f t="shared" si="51"/>
        <v/>
      </c>
    </row>
    <row r="1614" spans="1:18">
      <c r="A1614" t="s">
        <v>6277</v>
      </c>
      <c r="B1614" t="s">
        <v>5365</v>
      </c>
      <c r="C1614" t="s">
        <v>6278</v>
      </c>
      <c r="D1614" t="s">
        <v>3165</v>
      </c>
      <c r="E1614" t="s">
        <v>3280</v>
      </c>
      <c r="F1614" t="s">
        <v>3167</v>
      </c>
      <c r="G1614" t="s">
        <v>1511</v>
      </c>
      <c r="H1614" s="28">
        <v>45262</v>
      </c>
      <c r="I1614">
        <v>10.92</v>
      </c>
      <c r="J1614">
        <v>4</v>
      </c>
      <c r="K1614" t="s">
        <v>3123</v>
      </c>
      <c r="L1614" t="s">
        <v>3354</v>
      </c>
      <c r="M1614" t="s">
        <v>3188</v>
      </c>
      <c r="N1614">
        <v>4</v>
      </c>
      <c r="O1614" t="s">
        <v>3170</v>
      </c>
      <c r="P1614">
        <f t="shared" si="50"/>
        <v>45262</v>
      </c>
      <c r="Q1614">
        <f>--(COUNTIF($A$2:A1614,A1614)=1)</f>
        <v>1</v>
      </c>
      <c r="R1614">
        <f t="shared" si="51"/>
        <v>10.92</v>
      </c>
    </row>
    <row r="1615" spans="1:18">
      <c r="A1615" t="s">
        <v>6279</v>
      </c>
      <c r="B1615" t="s">
        <v>4081</v>
      </c>
      <c r="C1615" t="s">
        <v>6280</v>
      </c>
      <c r="D1615" t="s">
        <v>3227</v>
      </c>
      <c r="E1615" t="s">
        <v>3194</v>
      </c>
      <c r="F1615" t="s">
        <v>3220</v>
      </c>
      <c r="G1615" t="s">
        <v>364</v>
      </c>
      <c r="H1615" s="28">
        <v>44669</v>
      </c>
      <c r="I1615">
        <v>64.31</v>
      </c>
      <c r="J1615">
        <v>72</v>
      </c>
      <c r="K1615" t="s">
        <v>3124</v>
      </c>
      <c r="L1615" t="s">
        <v>3229</v>
      </c>
      <c r="M1615" t="s">
        <v>3169</v>
      </c>
      <c r="N1615">
        <v>3</v>
      </c>
      <c r="O1615" t="s">
        <v>3124</v>
      </c>
      <c r="P1615">
        <f t="shared" si="50"/>
        <v>44667</v>
      </c>
      <c r="Q1615">
        <f>--(COUNTIF($A$2:A1615,A1615)=1)</f>
        <v>1</v>
      </c>
      <c r="R1615">
        <f t="shared" si="51"/>
        <v>64.31</v>
      </c>
    </row>
    <row r="1616" spans="1:18">
      <c r="A1616" t="s">
        <v>6281</v>
      </c>
      <c r="B1616" t="s">
        <v>5078</v>
      </c>
      <c r="C1616" t="s">
        <v>3098</v>
      </c>
      <c r="D1616" t="s">
        <v>3185</v>
      </c>
      <c r="E1616" t="s">
        <v>3166</v>
      </c>
      <c r="F1616" t="s">
        <v>3167</v>
      </c>
      <c r="G1616" t="s">
        <v>707</v>
      </c>
      <c r="H1616" s="28">
        <v>44589</v>
      </c>
      <c r="I1616">
        <v>29.48</v>
      </c>
      <c r="J1616">
        <v>24</v>
      </c>
      <c r="K1616" t="s">
        <v>3123</v>
      </c>
      <c r="L1616" t="s">
        <v>3351</v>
      </c>
      <c r="M1616" t="s">
        <v>3177</v>
      </c>
      <c r="O1616" t="s">
        <v>3189</v>
      </c>
      <c r="P1616">
        <f t="shared" si="50"/>
        <v>44588</v>
      </c>
      <c r="Q1616">
        <f>--(COUNTIF($A$2:A1616,A1616)=1)</f>
        <v>1</v>
      </c>
      <c r="R1616">
        <f t="shared" si="51"/>
        <v>29.48</v>
      </c>
    </row>
    <row r="1617" spans="1:18">
      <c r="A1617" t="s">
        <v>6282</v>
      </c>
      <c r="B1617" t="s">
        <v>6283</v>
      </c>
      <c r="C1617" t="s">
        <v>4500</v>
      </c>
      <c r="D1617" t="s">
        <v>3240</v>
      </c>
      <c r="E1617" t="s">
        <v>3280</v>
      </c>
      <c r="F1617" t="s">
        <v>3167</v>
      </c>
      <c r="G1617" t="s">
        <v>4572</v>
      </c>
      <c r="H1617" s="28">
        <v>44729</v>
      </c>
      <c r="I1617">
        <v>10.210000000000001</v>
      </c>
      <c r="J1617">
        <v>4</v>
      </c>
      <c r="K1617" t="s">
        <v>3123</v>
      </c>
      <c r="L1617" t="s">
        <v>3271</v>
      </c>
      <c r="M1617" t="s">
        <v>3202</v>
      </c>
      <c r="N1617">
        <v>1.4</v>
      </c>
      <c r="O1617" t="s">
        <v>3182</v>
      </c>
      <c r="P1617">
        <f t="shared" si="50"/>
        <v>44729</v>
      </c>
      <c r="Q1617">
        <f>--(COUNTIF($A$2:A1617,A1617)=1)</f>
        <v>1</v>
      </c>
      <c r="R1617">
        <f t="shared" si="51"/>
        <v>10.210000000000001</v>
      </c>
    </row>
    <row r="1618" spans="1:18">
      <c r="A1618" t="s">
        <v>6284</v>
      </c>
      <c r="B1618" t="s">
        <v>6285</v>
      </c>
      <c r="C1618" t="s">
        <v>6286</v>
      </c>
      <c r="D1618" t="s">
        <v>3185</v>
      </c>
      <c r="E1618" t="s">
        <v>3166</v>
      </c>
      <c r="F1618" t="s">
        <v>3228</v>
      </c>
      <c r="G1618" t="s">
        <v>2204</v>
      </c>
      <c r="H1618" s="28"/>
      <c r="J1618">
        <v>24</v>
      </c>
      <c r="K1618" t="s">
        <v>3098</v>
      </c>
      <c r="L1618" t="s">
        <v>3398</v>
      </c>
      <c r="M1618" t="s">
        <v>3188</v>
      </c>
      <c r="O1618" t="s">
        <v>3124</v>
      </c>
      <c r="P1618">
        <f t="shared" si="50"/>
        <v>45564</v>
      </c>
      <c r="Q1618">
        <f>--(COUNTIF($A$2:A1618,A1618)=1)</f>
        <v>1</v>
      </c>
      <c r="R1618" t="str">
        <f t="shared" si="51"/>
        <v/>
      </c>
    </row>
    <row r="1619" spans="1:18">
      <c r="A1619" t="s">
        <v>6287</v>
      </c>
      <c r="B1619" t="s">
        <v>3572</v>
      </c>
      <c r="C1619" t="s">
        <v>3098</v>
      </c>
      <c r="D1619" t="s">
        <v>3227</v>
      </c>
      <c r="E1619" t="s">
        <v>3166</v>
      </c>
      <c r="F1619" t="s">
        <v>3180</v>
      </c>
      <c r="G1619" t="s">
        <v>1221</v>
      </c>
      <c r="H1619" s="28"/>
      <c r="J1619">
        <v>24</v>
      </c>
      <c r="K1619" t="s">
        <v>3098</v>
      </c>
      <c r="L1619" t="s">
        <v>3168</v>
      </c>
      <c r="M1619" t="s">
        <v>3188</v>
      </c>
      <c r="O1619" t="s">
        <v>3170</v>
      </c>
      <c r="P1619">
        <f t="shared" si="50"/>
        <v>45109</v>
      </c>
      <c r="Q1619">
        <f>--(COUNTIF($A$2:A1619,A1619)=1)</f>
        <v>1</v>
      </c>
      <c r="R1619" t="str">
        <f t="shared" si="51"/>
        <v/>
      </c>
    </row>
    <row r="1620" spans="1:18">
      <c r="A1620" t="s">
        <v>6288</v>
      </c>
      <c r="B1620" t="s">
        <v>3233</v>
      </c>
      <c r="C1620" t="s">
        <v>3098</v>
      </c>
      <c r="D1620" t="s">
        <v>3227</v>
      </c>
      <c r="E1620" t="s">
        <v>3166</v>
      </c>
      <c r="F1620" t="s">
        <v>3167</v>
      </c>
      <c r="G1620" t="s">
        <v>1644</v>
      </c>
      <c r="H1620" s="28"/>
      <c r="J1620">
        <v>24</v>
      </c>
      <c r="K1620" t="s">
        <v>3098</v>
      </c>
      <c r="L1620" t="s">
        <v>3212</v>
      </c>
      <c r="M1620" t="s">
        <v>3177</v>
      </c>
      <c r="O1620" t="s">
        <v>3213</v>
      </c>
      <c r="P1620">
        <f t="shared" si="50"/>
        <v>44917</v>
      </c>
      <c r="Q1620">
        <f>--(COUNTIF($A$2:A1620,A1620)=1)</f>
        <v>1</v>
      </c>
      <c r="R1620" t="str">
        <f t="shared" si="51"/>
        <v/>
      </c>
    </row>
    <row r="1621" spans="1:18">
      <c r="A1621" t="s">
        <v>6289</v>
      </c>
      <c r="B1621" t="s">
        <v>6290</v>
      </c>
      <c r="C1621" t="s">
        <v>3098</v>
      </c>
      <c r="D1621" t="s">
        <v>3174</v>
      </c>
      <c r="E1621" t="s">
        <v>3166</v>
      </c>
      <c r="F1621" t="s">
        <v>3167</v>
      </c>
      <c r="G1621" t="s">
        <v>2002</v>
      </c>
      <c r="H1621" s="28">
        <v>45221</v>
      </c>
      <c r="I1621">
        <v>80.67</v>
      </c>
      <c r="J1621">
        <v>24</v>
      </c>
      <c r="K1621" t="s">
        <v>3123</v>
      </c>
      <c r="L1621" t="s">
        <v>3192</v>
      </c>
      <c r="M1621" t="s">
        <v>3202</v>
      </c>
      <c r="O1621" t="s">
        <v>3189</v>
      </c>
      <c r="P1621">
        <f t="shared" si="50"/>
        <v>45218</v>
      </c>
      <c r="Q1621">
        <f>--(COUNTIF($A$2:A1621,A1621)=1)</f>
        <v>1</v>
      </c>
      <c r="R1621">
        <f t="shared" si="51"/>
        <v>80.67</v>
      </c>
    </row>
    <row r="1622" spans="1:18">
      <c r="A1622" t="s">
        <v>6291</v>
      </c>
      <c r="B1622" t="s">
        <v>644</v>
      </c>
      <c r="C1622" t="s">
        <v>3098</v>
      </c>
      <c r="D1622" t="s">
        <v>3251</v>
      </c>
      <c r="E1622" t="s">
        <v>3175</v>
      </c>
      <c r="F1622" t="s">
        <v>3167</v>
      </c>
      <c r="G1622" t="s">
        <v>1579</v>
      </c>
      <c r="H1622" s="28">
        <v>45336</v>
      </c>
      <c r="I1622">
        <v>21.23</v>
      </c>
      <c r="J1622">
        <v>8</v>
      </c>
      <c r="K1622" t="s">
        <v>3123</v>
      </c>
      <c r="L1622" t="s">
        <v>3307</v>
      </c>
      <c r="M1622" t="s">
        <v>3207</v>
      </c>
      <c r="O1622" t="s">
        <v>3123</v>
      </c>
      <c r="P1622">
        <f t="shared" si="50"/>
        <v>45336</v>
      </c>
      <c r="Q1622">
        <f>--(COUNTIF($A$2:A1622,A1622)=1)</f>
        <v>1</v>
      </c>
      <c r="R1622">
        <f t="shared" si="51"/>
        <v>21.23</v>
      </c>
    </row>
    <row r="1623" spans="1:18">
      <c r="A1623" t="s">
        <v>6292</v>
      </c>
      <c r="B1623" t="s">
        <v>5404</v>
      </c>
      <c r="C1623" t="s">
        <v>6293</v>
      </c>
      <c r="D1623" t="s">
        <v>3185</v>
      </c>
      <c r="E1623" t="s">
        <v>3175</v>
      </c>
      <c r="F1623" t="s">
        <v>3180</v>
      </c>
      <c r="G1623" t="s">
        <v>1397</v>
      </c>
      <c r="H1623" s="28"/>
      <c r="J1623">
        <v>8</v>
      </c>
      <c r="K1623" t="s">
        <v>3098</v>
      </c>
      <c r="L1623" t="s">
        <v>3218</v>
      </c>
      <c r="M1623" t="s">
        <v>3169</v>
      </c>
      <c r="O1623" t="s">
        <v>3124</v>
      </c>
      <c r="P1623">
        <f t="shared" si="50"/>
        <v>45285</v>
      </c>
      <c r="Q1623">
        <f>--(COUNTIF($A$2:A1623,A1623)=1)</f>
        <v>1</v>
      </c>
      <c r="R1623" t="str">
        <f t="shared" si="51"/>
        <v/>
      </c>
    </row>
    <row r="1624" spans="1:18">
      <c r="A1624" t="s">
        <v>6294</v>
      </c>
      <c r="B1624" t="s">
        <v>2576</v>
      </c>
      <c r="C1624" t="s">
        <v>6295</v>
      </c>
      <c r="D1624" t="s">
        <v>3196</v>
      </c>
      <c r="E1624" t="s">
        <v>3175</v>
      </c>
      <c r="F1624" t="s">
        <v>3167</v>
      </c>
      <c r="G1624" t="s">
        <v>987</v>
      </c>
      <c r="H1624" s="28">
        <v>45582</v>
      </c>
      <c r="I1624">
        <v>22.22</v>
      </c>
      <c r="J1624">
        <v>8</v>
      </c>
      <c r="K1624" t="s">
        <v>3123</v>
      </c>
      <c r="L1624" t="s">
        <v>3281</v>
      </c>
      <c r="M1624" t="s">
        <v>3188</v>
      </c>
      <c r="N1624">
        <v>2.1</v>
      </c>
      <c r="O1624" t="s">
        <v>3170</v>
      </c>
      <c r="P1624">
        <f t="shared" si="50"/>
        <v>45582</v>
      </c>
      <c r="Q1624">
        <f>--(COUNTIF($A$2:A1624,A1624)=1)</f>
        <v>1</v>
      </c>
      <c r="R1624">
        <f t="shared" si="51"/>
        <v>22.22</v>
      </c>
    </row>
    <row r="1625" spans="1:18">
      <c r="A1625" t="s">
        <v>6296</v>
      </c>
      <c r="B1625" t="s">
        <v>2626</v>
      </c>
      <c r="C1625" t="s">
        <v>6297</v>
      </c>
      <c r="D1625" t="s">
        <v>3240</v>
      </c>
      <c r="E1625" t="s">
        <v>3280</v>
      </c>
      <c r="F1625" t="s">
        <v>3167</v>
      </c>
      <c r="G1625" t="s">
        <v>6298</v>
      </c>
      <c r="H1625" s="28">
        <v>45270</v>
      </c>
      <c r="I1625">
        <v>5.21</v>
      </c>
      <c r="J1625">
        <v>4</v>
      </c>
      <c r="K1625" t="s">
        <v>3123</v>
      </c>
      <c r="L1625" t="s">
        <v>3354</v>
      </c>
      <c r="M1625" t="s">
        <v>3177</v>
      </c>
      <c r="N1625">
        <v>2</v>
      </c>
      <c r="O1625" t="s">
        <v>3182</v>
      </c>
      <c r="P1625">
        <f t="shared" si="50"/>
        <v>45270</v>
      </c>
      <c r="Q1625">
        <f>--(COUNTIF($A$2:A1625,A1625)=1)</f>
        <v>1</v>
      </c>
      <c r="R1625">
        <f t="shared" si="51"/>
        <v>5.21</v>
      </c>
    </row>
    <row r="1626" spans="1:18">
      <c r="A1626" t="s">
        <v>6299</v>
      </c>
      <c r="B1626" t="s">
        <v>2669</v>
      </c>
      <c r="C1626" t="s">
        <v>3098</v>
      </c>
      <c r="D1626" t="s">
        <v>3165</v>
      </c>
      <c r="E1626" t="s">
        <v>3175</v>
      </c>
      <c r="F1626" t="s">
        <v>3167</v>
      </c>
      <c r="G1626" t="s">
        <v>3878</v>
      </c>
      <c r="H1626" s="28">
        <v>44587</v>
      </c>
      <c r="I1626">
        <v>12.01</v>
      </c>
      <c r="J1626">
        <v>8</v>
      </c>
      <c r="K1626" t="s">
        <v>3123</v>
      </c>
      <c r="L1626" t="s">
        <v>3268</v>
      </c>
      <c r="M1626" t="s">
        <v>3202</v>
      </c>
      <c r="O1626" t="s">
        <v>3170</v>
      </c>
      <c r="P1626">
        <f t="shared" si="50"/>
        <v>44587</v>
      </c>
      <c r="Q1626">
        <f>--(COUNTIF($A$2:A1626,A1626)=1)</f>
        <v>1</v>
      </c>
      <c r="R1626">
        <f t="shared" si="51"/>
        <v>12.01</v>
      </c>
    </row>
    <row r="1627" spans="1:18">
      <c r="A1627" t="s">
        <v>6300</v>
      </c>
      <c r="B1627" t="s">
        <v>879</v>
      </c>
      <c r="C1627" t="s">
        <v>6301</v>
      </c>
      <c r="D1627" t="s">
        <v>3165</v>
      </c>
      <c r="E1627" t="s">
        <v>3194</v>
      </c>
      <c r="F1627" t="s">
        <v>3180</v>
      </c>
      <c r="G1627" t="s">
        <v>145</v>
      </c>
      <c r="H1627" s="28"/>
      <c r="J1627">
        <v>72</v>
      </c>
      <c r="K1627" t="s">
        <v>3098</v>
      </c>
      <c r="L1627" t="s">
        <v>3318</v>
      </c>
      <c r="M1627" t="s">
        <v>3177</v>
      </c>
      <c r="O1627" t="s">
        <v>3123</v>
      </c>
      <c r="P1627">
        <f t="shared" si="50"/>
        <v>44682</v>
      </c>
      <c r="Q1627">
        <f>--(COUNTIF($A$2:A1627,A1627)=1)</f>
        <v>1</v>
      </c>
      <c r="R1627" t="str">
        <f t="shared" si="51"/>
        <v/>
      </c>
    </row>
    <row r="1628" spans="1:18">
      <c r="A1628" t="s">
        <v>6302</v>
      </c>
      <c r="B1628" t="s">
        <v>1165</v>
      </c>
      <c r="C1628" t="s">
        <v>3098</v>
      </c>
      <c r="D1628" t="s">
        <v>3196</v>
      </c>
      <c r="E1628" t="s">
        <v>3194</v>
      </c>
      <c r="F1628" t="s">
        <v>3167</v>
      </c>
      <c r="G1628" t="s">
        <v>3050</v>
      </c>
      <c r="H1628" s="28">
        <v>44685</v>
      </c>
      <c r="I1628">
        <v>208.48</v>
      </c>
      <c r="J1628">
        <v>72</v>
      </c>
      <c r="K1628" t="s">
        <v>3123</v>
      </c>
      <c r="L1628" t="s">
        <v>3265</v>
      </c>
      <c r="M1628" t="s">
        <v>3169</v>
      </c>
      <c r="N1628">
        <v>4</v>
      </c>
      <c r="O1628" t="s">
        <v>3123</v>
      </c>
      <c r="P1628">
        <f t="shared" si="50"/>
        <v>44677</v>
      </c>
      <c r="Q1628">
        <f>--(COUNTIF($A$2:A1628,A1628)=1)</f>
        <v>1</v>
      </c>
      <c r="R1628">
        <f t="shared" si="51"/>
        <v>208.48</v>
      </c>
    </row>
    <row r="1629" spans="1:18">
      <c r="A1629" t="s">
        <v>6303</v>
      </c>
      <c r="B1629" t="s">
        <v>5461</v>
      </c>
      <c r="C1629" t="s">
        <v>6304</v>
      </c>
      <c r="D1629" t="s">
        <v>3240</v>
      </c>
      <c r="E1629" t="s">
        <v>3280</v>
      </c>
      <c r="F1629" t="s">
        <v>3167</v>
      </c>
      <c r="G1629" t="s">
        <v>4660</v>
      </c>
      <c r="H1629" s="28">
        <v>45400</v>
      </c>
      <c r="I1629">
        <v>8.4600000000000009</v>
      </c>
      <c r="J1629">
        <v>4</v>
      </c>
      <c r="K1629" t="s">
        <v>3123</v>
      </c>
      <c r="L1629" t="s">
        <v>3221</v>
      </c>
      <c r="M1629" t="s">
        <v>3188</v>
      </c>
      <c r="O1629" t="s">
        <v>3178</v>
      </c>
      <c r="P1629">
        <f t="shared" si="50"/>
        <v>45400</v>
      </c>
      <c r="Q1629">
        <f>--(COUNTIF($A$2:A1629,A1629)=1)</f>
        <v>1</v>
      </c>
      <c r="R1629">
        <f t="shared" si="51"/>
        <v>8.4600000000000009</v>
      </c>
    </row>
    <row r="1630" spans="1:18">
      <c r="A1630" t="s">
        <v>6305</v>
      </c>
      <c r="B1630" t="s">
        <v>6306</v>
      </c>
      <c r="C1630" t="s">
        <v>3098</v>
      </c>
      <c r="D1630" t="s">
        <v>3196</v>
      </c>
      <c r="E1630" t="s">
        <v>3175</v>
      </c>
      <c r="F1630" t="s">
        <v>3220</v>
      </c>
      <c r="G1630" t="s">
        <v>1385</v>
      </c>
      <c r="H1630" s="28">
        <v>45401</v>
      </c>
      <c r="I1630">
        <v>23.36</v>
      </c>
      <c r="J1630">
        <v>8</v>
      </c>
      <c r="K1630" t="s">
        <v>3123</v>
      </c>
      <c r="L1630" t="s">
        <v>3229</v>
      </c>
      <c r="M1630" t="s">
        <v>3188</v>
      </c>
      <c r="N1630">
        <v>2.5</v>
      </c>
      <c r="O1630" t="s">
        <v>3260</v>
      </c>
      <c r="P1630">
        <f t="shared" si="50"/>
        <v>45401</v>
      </c>
      <c r="Q1630">
        <f>--(COUNTIF($A$2:A1630,A1630)=1)</f>
        <v>1</v>
      </c>
      <c r="R1630">
        <f t="shared" si="51"/>
        <v>23.36</v>
      </c>
    </row>
    <row r="1631" spans="1:18">
      <c r="A1631" t="s">
        <v>6307</v>
      </c>
      <c r="B1631" t="s">
        <v>6308</v>
      </c>
      <c r="C1631" t="s">
        <v>3098</v>
      </c>
      <c r="D1631" t="s">
        <v>3165</v>
      </c>
      <c r="E1631" t="s">
        <v>3166</v>
      </c>
      <c r="F1631" t="s">
        <v>3228</v>
      </c>
      <c r="G1631" t="s">
        <v>2871</v>
      </c>
      <c r="H1631" s="28"/>
      <c r="J1631">
        <v>24</v>
      </c>
      <c r="K1631" t="s">
        <v>3098</v>
      </c>
      <c r="L1631" t="s">
        <v>3168</v>
      </c>
      <c r="M1631" t="s">
        <v>3207</v>
      </c>
      <c r="O1631" t="s">
        <v>3124</v>
      </c>
      <c r="P1631">
        <f t="shared" si="50"/>
        <v>44727</v>
      </c>
      <c r="Q1631">
        <f>--(COUNTIF($A$2:A1631,A1631)=1)</f>
        <v>1</v>
      </c>
      <c r="R1631" t="str">
        <f t="shared" si="51"/>
        <v/>
      </c>
    </row>
    <row r="1632" spans="1:18">
      <c r="A1632" t="s">
        <v>6309</v>
      </c>
      <c r="B1632" t="s">
        <v>3934</v>
      </c>
      <c r="C1632" t="s">
        <v>3098</v>
      </c>
      <c r="D1632" t="s">
        <v>3237</v>
      </c>
      <c r="E1632" t="s">
        <v>3166</v>
      </c>
      <c r="F1632" t="s">
        <v>3228</v>
      </c>
      <c r="G1632" t="s">
        <v>2522</v>
      </c>
      <c r="H1632" s="28"/>
      <c r="J1632">
        <v>24</v>
      </c>
      <c r="K1632" t="s">
        <v>3098</v>
      </c>
      <c r="L1632" t="s">
        <v>3398</v>
      </c>
      <c r="M1632" t="s">
        <v>3188</v>
      </c>
      <c r="O1632" t="s">
        <v>3178</v>
      </c>
      <c r="P1632">
        <f t="shared" si="50"/>
        <v>44919</v>
      </c>
      <c r="Q1632">
        <f>--(COUNTIF($A$2:A1632,A1632)=1)</f>
        <v>1</v>
      </c>
      <c r="R1632" t="str">
        <f t="shared" si="51"/>
        <v/>
      </c>
    </row>
    <row r="1633" spans="1:18">
      <c r="A1633" t="s">
        <v>6310</v>
      </c>
      <c r="B1633" t="s">
        <v>2531</v>
      </c>
      <c r="C1633" t="s">
        <v>3098</v>
      </c>
      <c r="D1633" t="s">
        <v>3237</v>
      </c>
      <c r="E1633" t="s">
        <v>3280</v>
      </c>
      <c r="F1633" t="s">
        <v>3167</v>
      </c>
      <c r="G1633" t="s">
        <v>1647</v>
      </c>
      <c r="H1633" s="28"/>
      <c r="J1633">
        <v>4</v>
      </c>
      <c r="K1633" t="s">
        <v>3098</v>
      </c>
      <c r="L1633" t="s">
        <v>3248</v>
      </c>
      <c r="M1633" t="s">
        <v>3207</v>
      </c>
      <c r="O1633" t="s">
        <v>3189</v>
      </c>
      <c r="P1633">
        <f t="shared" si="50"/>
        <v>45525</v>
      </c>
      <c r="Q1633">
        <f>--(COUNTIF($A$2:A1633,A1633)=1)</f>
        <v>1</v>
      </c>
      <c r="R1633" t="str">
        <f t="shared" si="51"/>
        <v/>
      </c>
    </row>
    <row r="1634" spans="1:18">
      <c r="A1634" t="s">
        <v>6311</v>
      </c>
      <c r="B1634" t="s">
        <v>1747</v>
      </c>
      <c r="C1634" t="s">
        <v>3098</v>
      </c>
      <c r="D1634" t="s">
        <v>3251</v>
      </c>
      <c r="E1634" t="s">
        <v>3194</v>
      </c>
      <c r="F1634" t="s">
        <v>3180</v>
      </c>
      <c r="G1634" t="s">
        <v>2757</v>
      </c>
      <c r="H1634" s="28"/>
      <c r="J1634">
        <v>72</v>
      </c>
      <c r="K1634" t="s">
        <v>3098</v>
      </c>
      <c r="L1634" t="s">
        <v>3098</v>
      </c>
      <c r="M1634" t="s">
        <v>3207</v>
      </c>
      <c r="O1634" t="s">
        <v>3123</v>
      </c>
      <c r="P1634">
        <f t="shared" si="50"/>
        <v>45553</v>
      </c>
      <c r="Q1634">
        <f>--(COUNTIF($A$2:A1634,A1634)=1)</f>
        <v>1</v>
      </c>
      <c r="R1634" t="str">
        <f t="shared" si="51"/>
        <v/>
      </c>
    </row>
    <row r="1635" spans="1:18">
      <c r="A1635" t="s">
        <v>6312</v>
      </c>
      <c r="B1635" t="s">
        <v>1214</v>
      </c>
      <c r="C1635" t="s">
        <v>3098</v>
      </c>
      <c r="D1635" t="s">
        <v>3227</v>
      </c>
      <c r="E1635" t="s">
        <v>3194</v>
      </c>
      <c r="F1635" t="s">
        <v>3180</v>
      </c>
      <c r="G1635" t="s">
        <v>1156</v>
      </c>
      <c r="H1635" s="28"/>
      <c r="J1635">
        <v>72</v>
      </c>
      <c r="K1635" t="s">
        <v>3098</v>
      </c>
      <c r="L1635" t="s">
        <v>3098</v>
      </c>
      <c r="M1635" t="s">
        <v>3202</v>
      </c>
      <c r="O1635" t="s">
        <v>3213</v>
      </c>
      <c r="P1635">
        <f t="shared" si="50"/>
        <v>44816</v>
      </c>
      <c r="Q1635">
        <f>--(COUNTIF($A$2:A1635,A1635)=1)</f>
        <v>1</v>
      </c>
      <c r="R1635" t="str">
        <f t="shared" si="51"/>
        <v/>
      </c>
    </row>
    <row r="1636" spans="1:18">
      <c r="A1636" t="s">
        <v>6313</v>
      </c>
      <c r="B1636" t="s">
        <v>4613</v>
      </c>
      <c r="C1636" t="s">
        <v>6314</v>
      </c>
      <c r="D1636" t="s">
        <v>3200</v>
      </c>
      <c r="E1636" t="s">
        <v>3194</v>
      </c>
      <c r="F1636" t="s">
        <v>3167</v>
      </c>
      <c r="G1636" t="s">
        <v>759</v>
      </c>
      <c r="H1636" s="28">
        <v>45031</v>
      </c>
      <c r="I1636">
        <v>62.14</v>
      </c>
      <c r="J1636">
        <v>72</v>
      </c>
      <c r="K1636" t="s">
        <v>3124</v>
      </c>
      <c r="L1636" t="s">
        <v>3398</v>
      </c>
      <c r="M1636" t="s">
        <v>3177</v>
      </c>
      <c r="N1636">
        <v>2.7</v>
      </c>
      <c r="O1636" t="s">
        <v>3189</v>
      </c>
      <c r="P1636">
        <f t="shared" si="50"/>
        <v>45029</v>
      </c>
      <c r="Q1636">
        <f>--(COUNTIF($A$2:A1636,A1636)=1)</f>
        <v>1</v>
      </c>
      <c r="R1636">
        <f t="shared" si="51"/>
        <v>62.14</v>
      </c>
    </row>
    <row r="1637" spans="1:18">
      <c r="A1637" t="s">
        <v>6315</v>
      </c>
      <c r="B1637" t="s">
        <v>203</v>
      </c>
      <c r="C1637" t="s">
        <v>6316</v>
      </c>
      <c r="D1637" t="s">
        <v>3251</v>
      </c>
      <c r="E1637" t="s">
        <v>3194</v>
      </c>
      <c r="F1637" t="s">
        <v>3180</v>
      </c>
      <c r="G1637" t="s">
        <v>3309</v>
      </c>
      <c r="H1637" s="28"/>
      <c r="J1637">
        <v>72</v>
      </c>
      <c r="K1637" t="s">
        <v>3098</v>
      </c>
      <c r="L1637" t="s">
        <v>3192</v>
      </c>
      <c r="M1637" t="s">
        <v>3202</v>
      </c>
      <c r="O1637" t="s">
        <v>3123</v>
      </c>
      <c r="P1637">
        <f t="shared" si="50"/>
        <v>45511</v>
      </c>
      <c r="Q1637">
        <f>--(COUNTIF($A$2:A1637,A1637)=1)</f>
        <v>1</v>
      </c>
      <c r="R1637" t="str">
        <f t="shared" si="51"/>
        <v/>
      </c>
    </row>
    <row r="1638" spans="1:18">
      <c r="A1638" t="s">
        <v>6317</v>
      </c>
      <c r="B1638" t="s">
        <v>2527</v>
      </c>
      <c r="C1638" t="s">
        <v>3461</v>
      </c>
      <c r="D1638" t="s">
        <v>3237</v>
      </c>
      <c r="E1638" t="s">
        <v>3175</v>
      </c>
      <c r="F1638" t="s">
        <v>3167</v>
      </c>
      <c r="G1638" t="s">
        <v>981</v>
      </c>
      <c r="H1638" s="28">
        <v>45444</v>
      </c>
      <c r="I1638">
        <v>5.88</v>
      </c>
      <c r="J1638">
        <v>8</v>
      </c>
      <c r="K1638" t="s">
        <v>3124</v>
      </c>
      <c r="L1638" t="s">
        <v>3098</v>
      </c>
      <c r="M1638" t="s">
        <v>3169</v>
      </c>
      <c r="N1638">
        <v>4.2</v>
      </c>
      <c r="O1638" t="s">
        <v>3182</v>
      </c>
      <c r="P1638">
        <f t="shared" si="50"/>
        <v>45444</v>
      </c>
      <c r="Q1638">
        <f>--(COUNTIF($A$2:A1638,A1638)=1)</f>
        <v>1</v>
      </c>
      <c r="R1638">
        <f t="shared" si="51"/>
        <v>5.88</v>
      </c>
    </row>
    <row r="1639" spans="1:18">
      <c r="A1639" t="s">
        <v>6318</v>
      </c>
      <c r="B1639" t="s">
        <v>592</v>
      </c>
      <c r="C1639" t="s">
        <v>3098</v>
      </c>
      <c r="D1639" t="s">
        <v>3237</v>
      </c>
      <c r="E1639" t="s">
        <v>3166</v>
      </c>
      <c r="F1639" t="s">
        <v>3167</v>
      </c>
      <c r="G1639" t="s">
        <v>2269</v>
      </c>
      <c r="H1639" s="28">
        <v>45185</v>
      </c>
      <c r="I1639">
        <v>34.380000000000003</v>
      </c>
      <c r="J1639">
        <v>24</v>
      </c>
      <c r="K1639" t="s">
        <v>3123</v>
      </c>
      <c r="L1639" t="s">
        <v>3098</v>
      </c>
      <c r="M1639" t="s">
        <v>3188</v>
      </c>
      <c r="N1639">
        <v>3.3</v>
      </c>
      <c r="O1639" t="s">
        <v>3189</v>
      </c>
      <c r="P1639">
        <f t="shared" si="50"/>
        <v>45184</v>
      </c>
      <c r="Q1639">
        <f>--(COUNTIF($A$2:A1639,A1639)=1)</f>
        <v>1</v>
      </c>
      <c r="R1639">
        <f t="shared" si="51"/>
        <v>34.380000000000003</v>
      </c>
    </row>
    <row r="1640" spans="1:18">
      <c r="A1640" t="s">
        <v>6319</v>
      </c>
      <c r="B1640" t="s">
        <v>1179</v>
      </c>
      <c r="C1640" t="s">
        <v>3098</v>
      </c>
      <c r="D1640" t="s">
        <v>3200</v>
      </c>
      <c r="E1640" t="s">
        <v>3175</v>
      </c>
      <c r="F1640" t="s">
        <v>3220</v>
      </c>
      <c r="G1640" t="s">
        <v>2002</v>
      </c>
      <c r="H1640" s="28">
        <v>45218</v>
      </c>
      <c r="I1640">
        <v>7.73</v>
      </c>
      <c r="J1640">
        <v>8</v>
      </c>
      <c r="K1640" t="s">
        <v>3124</v>
      </c>
      <c r="L1640" t="s">
        <v>3398</v>
      </c>
      <c r="M1640" t="s">
        <v>3169</v>
      </c>
      <c r="N1640">
        <v>3.2</v>
      </c>
      <c r="O1640" t="s">
        <v>3170</v>
      </c>
      <c r="P1640">
        <f t="shared" si="50"/>
        <v>45218</v>
      </c>
      <c r="Q1640">
        <f>--(COUNTIF($A$2:A1640,A1640)=1)</f>
        <v>1</v>
      </c>
      <c r="R1640">
        <f t="shared" si="51"/>
        <v>7.73</v>
      </c>
    </row>
    <row r="1641" spans="1:18">
      <c r="A1641" t="s">
        <v>6320</v>
      </c>
      <c r="B1641" t="s">
        <v>6321</v>
      </c>
      <c r="C1641" t="s">
        <v>3098</v>
      </c>
      <c r="D1641" t="s">
        <v>3227</v>
      </c>
      <c r="E1641" t="s">
        <v>3166</v>
      </c>
      <c r="F1641" t="s">
        <v>3228</v>
      </c>
      <c r="G1641" t="s">
        <v>2304</v>
      </c>
      <c r="H1641" s="28"/>
      <c r="J1641">
        <v>24</v>
      </c>
      <c r="K1641" t="s">
        <v>3098</v>
      </c>
      <c r="L1641" t="s">
        <v>3354</v>
      </c>
      <c r="M1641" t="s">
        <v>3188</v>
      </c>
      <c r="O1641" t="s">
        <v>3170</v>
      </c>
      <c r="P1641">
        <f t="shared" si="50"/>
        <v>45061</v>
      </c>
      <c r="Q1641">
        <f>--(COUNTIF($A$2:A1641,A1641)=1)</f>
        <v>1</v>
      </c>
      <c r="R1641" t="str">
        <f t="shared" si="51"/>
        <v/>
      </c>
    </row>
    <row r="1642" spans="1:18">
      <c r="A1642" t="s">
        <v>6322</v>
      </c>
      <c r="B1642" t="s">
        <v>2827</v>
      </c>
      <c r="C1642" t="s">
        <v>3098</v>
      </c>
      <c r="D1642" t="s">
        <v>3251</v>
      </c>
      <c r="E1642" t="s">
        <v>3166</v>
      </c>
      <c r="F1642" t="s">
        <v>3167</v>
      </c>
      <c r="G1642" t="s">
        <v>1102</v>
      </c>
      <c r="H1642" s="28">
        <v>45084</v>
      </c>
      <c r="I1642">
        <v>47.82</v>
      </c>
      <c r="J1642">
        <v>24</v>
      </c>
      <c r="K1642" t="s">
        <v>3123</v>
      </c>
      <c r="L1642" t="s">
        <v>3265</v>
      </c>
      <c r="M1642" t="s">
        <v>3202</v>
      </c>
      <c r="N1642">
        <v>2.2000000000000002</v>
      </c>
      <c r="O1642" t="s">
        <v>3178</v>
      </c>
      <c r="P1642">
        <f t="shared" si="50"/>
        <v>45083</v>
      </c>
      <c r="Q1642">
        <f>--(COUNTIF($A$2:A1642,A1642)=1)</f>
        <v>1</v>
      </c>
      <c r="R1642">
        <f t="shared" si="51"/>
        <v>47.82</v>
      </c>
    </row>
    <row r="1643" spans="1:18">
      <c r="A1643" t="s">
        <v>6323</v>
      </c>
      <c r="B1643" t="s">
        <v>6324</v>
      </c>
      <c r="C1643" t="s">
        <v>6325</v>
      </c>
      <c r="D1643" t="s">
        <v>3165</v>
      </c>
      <c r="E1643" t="s">
        <v>3175</v>
      </c>
      <c r="F1643" t="s">
        <v>3167</v>
      </c>
      <c r="G1643" t="s">
        <v>2823</v>
      </c>
      <c r="H1643" s="28">
        <v>45354</v>
      </c>
      <c r="I1643">
        <v>21.62</v>
      </c>
      <c r="J1643">
        <v>8</v>
      </c>
      <c r="K1643" t="s">
        <v>3123</v>
      </c>
      <c r="L1643" t="s">
        <v>3318</v>
      </c>
      <c r="M1643" t="s">
        <v>3207</v>
      </c>
      <c r="N1643">
        <v>4.2</v>
      </c>
      <c r="O1643" t="s">
        <v>3170</v>
      </c>
      <c r="P1643">
        <f t="shared" si="50"/>
        <v>45354</v>
      </c>
      <c r="Q1643">
        <f>--(COUNTIF($A$2:A1643,A1643)=1)</f>
        <v>1</v>
      </c>
      <c r="R1643">
        <f t="shared" si="51"/>
        <v>21.62</v>
      </c>
    </row>
    <row r="1644" spans="1:18">
      <c r="A1644" t="s">
        <v>6326</v>
      </c>
      <c r="B1644" t="s">
        <v>1359</v>
      </c>
      <c r="C1644" t="s">
        <v>6327</v>
      </c>
      <c r="D1644" t="s">
        <v>3227</v>
      </c>
      <c r="E1644" t="s">
        <v>3166</v>
      </c>
      <c r="F1644" t="s">
        <v>3220</v>
      </c>
      <c r="G1644" t="s">
        <v>1326</v>
      </c>
      <c r="H1644" s="28">
        <v>45104</v>
      </c>
      <c r="I1644">
        <v>21.97</v>
      </c>
      <c r="J1644">
        <v>24</v>
      </c>
      <c r="K1644" t="s">
        <v>3124</v>
      </c>
      <c r="L1644" t="s">
        <v>3216</v>
      </c>
      <c r="M1644" t="s">
        <v>3169</v>
      </c>
      <c r="O1644" t="s">
        <v>3123</v>
      </c>
      <c r="P1644">
        <f t="shared" si="50"/>
        <v>45104</v>
      </c>
      <c r="Q1644">
        <f>--(COUNTIF($A$2:A1644,A1644)=1)</f>
        <v>1</v>
      </c>
      <c r="R1644">
        <f t="shared" si="51"/>
        <v>21.97</v>
      </c>
    </row>
    <row r="1645" spans="1:18">
      <c r="A1645" t="s">
        <v>6328</v>
      </c>
      <c r="B1645" t="s">
        <v>1411</v>
      </c>
      <c r="C1645" t="s">
        <v>3098</v>
      </c>
      <c r="D1645" t="s">
        <v>3200</v>
      </c>
      <c r="E1645" t="s">
        <v>3175</v>
      </c>
      <c r="F1645" t="s">
        <v>3220</v>
      </c>
      <c r="G1645" t="s">
        <v>2040</v>
      </c>
      <c r="H1645" s="28">
        <v>45327</v>
      </c>
      <c r="I1645">
        <v>12.57</v>
      </c>
      <c r="J1645">
        <v>8</v>
      </c>
      <c r="K1645" t="s">
        <v>3123</v>
      </c>
      <c r="L1645" t="s">
        <v>3221</v>
      </c>
      <c r="M1645" t="s">
        <v>3169</v>
      </c>
      <c r="N1645">
        <v>1.4</v>
      </c>
      <c r="O1645" t="s">
        <v>3189</v>
      </c>
      <c r="P1645">
        <f t="shared" si="50"/>
        <v>45327</v>
      </c>
      <c r="Q1645">
        <f>--(COUNTIF($A$2:A1645,A1645)=1)</f>
        <v>1</v>
      </c>
      <c r="R1645">
        <f t="shared" si="51"/>
        <v>12.57</v>
      </c>
    </row>
    <row r="1646" spans="1:18">
      <c r="A1646" t="s">
        <v>6329</v>
      </c>
      <c r="B1646" t="s">
        <v>6330</v>
      </c>
      <c r="C1646" t="s">
        <v>3098</v>
      </c>
      <c r="D1646" t="s">
        <v>3196</v>
      </c>
      <c r="E1646" t="s">
        <v>3194</v>
      </c>
      <c r="F1646" t="s">
        <v>3167</v>
      </c>
      <c r="G1646" t="s">
        <v>897</v>
      </c>
      <c r="H1646" s="28">
        <v>44794</v>
      </c>
      <c r="I1646">
        <v>39.97</v>
      </c>
      <c r="J1646">
        <v>72</v>
      </c>
      <c r="K1646" t="s">
        <v>3124</v>
      </c>
      <c r="L1646" t="s">
        <v>3268</v>
      </c>
      <c r="M1646" t="s">
        <v>3207</v>
      </c>
      <c r="N1646">
        <v>1.4</v>
      </c>
      <c r="O1646" t="s">
        <v>3123</v>
      </c>
      <c r="P1646">
        <f t="shared" si="50"/>
        <v>44793</v>
      </c>
      <c r="Q1646">
        <f>--(COUNTIF($A$2:A1646,A1646)=1)</f>
        <v>1</v>
      </c>
      <c r="R1646">
        <f t="shared" si="51"/>
        <v>39.97</v>
      </c>
    </row>
    <row r="1647" spans="1:18">
      <c r="A1647" t="s">
        <v>6331</v>
      </c>
      <c r="B1647" t="s">
        <v>6332</v>
      </c>
      <c r="C1647" t="s">
        <v>3098</v>
      </c>
      <c r="D1647" t="s">
        <v>3200</v>
      </c>
      <c r="E1647" t="s">
        <v>3280</v>
      </c>
      <c r="F1647" t="s">
        <v>3167</v>
      </c>
      <c r="G1647" t="s">
        <v>1908</v>
      </c>
      <c r="H1647" s="28">
        <v>44741</v>
      </c>
      <c r="I1647">
        <v>10.96</v>
      </c>
      <c r="J1647">
        <v>4</v>
      </c>
      <c r="K1647" t="s">
        <v>3123</v>
      </c>
      <c r="L1647" t="s">
        <v>3181</v>
      </c>
      <c r="M1647" t="s">
        <v>3202</v>
      </c>
      <c r="N1647">
        <v>4.3</v>
      </c>
      <c r="O1647" t="s">
        <v>3260</v>
      </c>
      <c r="P1647">
        <f t="shared" si="50"/>
        <v>44741</v>
      </c>
      <c r="Q1647">
        <f>--(COUNTIF($A$2:A1647,A1647)=1)</f>
        <v>1</v>
      </c>
      <c r="R1647">
        <f t="shared" si="51"/>
        <v>10.96</v>
      </c>
    </row>
    <row r="1648" spans="1:18">
      <c r="A1648" t="s">
        <v>6333</v>
      </c>
      <c r="B1648" t="s">
        <v>2283</v>
      </c>
      <c r="C1648" t="s">
        <v>6334</v>
      </c>
      <c r="D1648" t="s">
        <v>3174</v>
      </c>
      <c r="E1648" t="s">
        <v>3175</v>
      </c>
      <c r="F1648" t="s">
        <v>3180</v>
      </c>
      <c r="G1648" t="s">
        <v>3419</v>
      </c>
      <c r="H1648" s="28"/>
      <c r="J1648">
        <v>8</v>
      </c>
      <c r="K1648" t="s">
        <v>3098</v>
      </c>
      <c r="L1648" t="s">
        <v>3218</v>
      </c>
      <c r="M1648" t="s">
        <v>3188</v>
      </c>
      <c r="O1648" t="s">
        <v>3189</v>
      </c>
      <c r="P1648">
        <f t="shared" si="50"/>
        <v>45638</v>
      </c>
      <c r="Q1648">
        <f>--(COUNTIF($A$2:A1648,A1648)=1)</f>
        <v>1</v>
      </c>
      <c r="R1648" t="str">
        <f t="shared" si="51"/>
        <v/>
      </c>
    </row>
    <row r="1649" spans="1:18">
      <c r="A1649" t="s">
        <v>6335</v>
      </c>
      <c r="B1649" t="s">
        <v>385</v>
      </c>
      <c r="C1649" t="s">
        <v>3098</v>
      </c>
      <c r="D1649" t="s">
        <v>3200</v>
      </c>
      <c r="E1649" t="s">
        <v>3166</v>
      </c>
      <c r="F1649" t="s">
        <v>3167</v>
      </c>
      <c r="G1649" t="s">
        <v>2199</v>
      </c>
      <c r="H1649" s="28">
        <v>45334</v>
      </c>
      <c r="I1649">
        <v>41.92</v>
      </c>
      <c r="J1649">
        <v>24</v>
      </c>
      <c r="K1649" t="s">
        <v>3123</v>
      </c>
      <c r="L1649" t="s">
        <v>3229</v>
      </c>
      <c r="M1649" t="s">
        <v>3169</v>
      </c>
      <c r="N1649">
        <v>1.7</v>
      </c>
      <c r="O1649" t="s">
        <v>3170</v>
      </c>
      <c r="P1649">
        <f t="shared" si="50"/>
        <v>45333</v>
      </c>
      <c r="Q1649">
        <f>--(COUNTIF($A$2:A1649,A1649)=1)</f>
        <v>1</v>
      </c>
      <c r="R1649">
        <f t="shared" si="51"/>
        <v>41.92</v>
      </c>
    </row>
    <row r="1650" spans="1:18">
      <c r="A1650" t="s">
        <v>6336</v>
      </c>
      <c r="B1650" t="s">
        <v>807</v>
      </c>
      <c r="C1650" t="s">
        <v>6337</v>
      </c>
      <c r="D1650" t="s">
        <v>3165</v>
      </c>
      <c r="E1650" t="s">
        <v>3166</v>
      </c>
      <c r="F1650" t="s">
        <v>3167</v>
      </c>
      <c r="G1650" t="s">
        <v>2926</v>
      </c>
      <c r="H1650" s="28">
        <v>45597</v>
      </c>
      <c r="I1650">
        <v>23.19</v>
      </c>
      <c r="J1650">
        <v>24</v>
      </c>
      <c r="K1650" t="s">
        <v>3124</v>
      </c>
      <c r="L1650" t="s">
        <v>3176</v>
      </c>
      <c r="M1650" t="s">
        <v>3177</v>
      </c>
      <c r="O1650" t="s">
        <v>3170</v>
      </c>
      <c r="P1650">
        <f t="shared" si="50"/>
        <v>45597</v>
      </c>
      <c r="Q1650">
        <f>--(COUNTIF($A$2:A1650,A1650)=1)</f>
        <v>1</v>
      </c>
      <c r="R1650">
        <f t="shared" si="51"/>
        <v>23.19</v>
      </c>
    </row>
    <row r="1651" spans="1:18">
      <c r="A1651" t="s">
        <v>6338</v>
      </c>
      <c r="B1651" t="s">
        <v>1207</v>
      </c>
      <c r="C1651" t="s">
        <v>3098</v>
      </c>
      <c r="D1651" t="s">
        <v>3196</v>
      </c>
      <c r="E1651" t="s">
        <v>3166</v>
      </c>
      <c r="F1651" t="s">
        <v>3228</v>
      </c>
      <c r="G1651" t="s">
        <v>1106</v>
      </c>
      <c r="H1651" s="28"/>
      <c r="J1651">
        <v>24</v>
      </c>
      <c r="K1651" t="s">
        <v>3098</v>
      </c>
      <c r="L1651" t="s">
        <v>3209</v>
      </c>
      <c r="M1651" t="s">
        <v>3177</v>
      </c>
      <c r="O1651" t="s">
        <v>3170</v>
      </c>
      <c r="P1651">
        <f t="shared" si="50"/>
        <v>44759</v>
      </c>
      <c r="Q1651">
        <f>--(COUNTIF($A$2:A1651,A1651)=1)</f>
        <v>1</v>
      </c>
      <c r="R1651" t="str">
        <f t="shared" si="51"/>
        <v/>
      </c>
    </row>
    <row r="1652" spans="1:18">
      <c r="A1652" t="s">
        <v>6339</v>
      </c>
      <c r="B1652" t="s">
        <v>5384</v>
      </c>
      <c r="C1652" t="s">
        <v>6340</v>
      </c>
      <c r="D1652" t="s">
        <v>3240</v>
      </c>
      <c r="E1652" t="s">
        <v>3166</v>
      </c>
      <c r="F1652" t="s">
        <v>3180</v>
      </c>
      <c r="G1652" t="s">
        <v>6341</v>
      </c>
      <c r="H1652" s="28"/>
      <c r="J1652">
        <v>24</v>
      </c>
      <c r="K1652" t="s">
        <v>3098</v>
      </c>
      <c r="L1652" t="s">
        <v>3268</v>
      </c>
      <c r="M1652" t="s">
        <v>3169</v>
      </c>
      <c r="O1652" t="s">
        <v>3124</v>
      </c>
      <c r="P1652">
        <f t="shared" si="50"/>
        <v>45705</v>
      </c>
      <c r="Q1652">
        <f>--(COUNTIF($A$2:A1652,A1652)=1)</f>
        <v>1</v>
      </c>
      <c r="R1652" t="str">
        <f t="shared" si="51"/>
        <v/>
      </c>
    </row>
    <row r="1653" spans="1:18">
      <c r="A1653" t="s">
        <v>6342</v>
      </c>
      <c r="B1653" t="s">
        <v>4460</v>
      </c>
      <c r="C1653" t="s">
        <v>3098</v>
      </c>
      <c r="D1653" t="s">
        <v>3165</v>
      </c>
      <c r="E1653" t="s">
        <v>3194</v>
      </c>
      <c r="F1653" t="s">
        <v>3180</v>
      </c>
      <c r="G1653" t="s">
        <v>864</v>
      </c>
      <c r="H1653" s="28"/>
      <c r="J1653">
        <v>72</v>
      </c>
      <c r="K1653" t="s">
        <v>3098</v>
      </c>
      <c r="L1653" t="s">
        <v>3218</v>
      </c>
      <c r="M1653" t="s">
        <v>3188</v>
      </c>
      <c r="O1653" t="s">
        <v>3189</v>
      </c>
      <c r="P1653">
        <f t="shared" si="50"/>
        <v>45303</v>
      </c>
      <c r="Q1653">
        <f>--(COUNTIF($A$2:A1653,A1653)=1)</f>
        <v>1</v>
      </c>
      <c r="R1653" t="str">
        <f t="shared" si="51"/>
        <v/>
      </c>
    </row>
    <row r="1654" spans="1:18">
      <c r="A1654" t="s">
        <v>6343</v>
      </c>
      <c r="B1654" t="s">
        <v>2771</v>
      </c>
      <c r="C1654" t="s">
        <v>3098</v>
      </c>
      <c r="D1654" t="s">
        <v>3237</v>
      </c>
      <c r="E1654" t="s">
        <v>3166</v>
      </c>
      <c r="F1654" t="s">
        <v>3167</v>
      </c>
      <c r="G1654" t="s">
        <v>185</v>
      </c>
      <c r="H1654" s="28">
        <v>45048</v>
      </c>
      <c r="I1654">
        <v>63.2</v>
      </c>
      <c r="J1654">
        <v>24</v>
      </c>
      <c r="K1654" t="s">
        <v>3123</v>
      </c>
      <c r="L1654" t="s">
        <v>3198</v>
      </c>
      <c r="M1654" t="s">
        <v>3169</v>
      </c>
      <c r="O1654" t="s">
        <v>3170</v>
      </c>
      <c r="P1654">
        <f t="shared" si="50"/>
        <v>45046</v>
      </c>
      <c r="Q1654">
        <f>--(COUNTIF($A$2:A1654,A1654)=1)</f>
        <v>1</v>
      </c>
      <c r="R1654">
        <f t="shared" si="51"/>
        <v>63.2</v>
      </c>
    </row>
    <row r="1655" spans="1:18">
      <c r="A1655" t="s">
        <v>6344</v>
      </c>
      <c r="B1655" t="s">
        <v>469</v>
      </c>
      <c r="C1655" t="s">
        <v>6210</v>
      </c>
      <c r="D1655" t="s">
        <v>3174</v>
      </c>
      <c r="E1655" t="s">
        <v>3194</v>
      </c>
      <c r="F1655" t="s">
        <v>3228</v>
      </c>
      <c r="G1655" t="s">
        <v>4330</v>
      </c>
      <c r="H1655" s="28"/>
      <c r="J1655">
        <v>72</v>
      </c>
      <c r="K1655" t="s">
        <v>3098</v>
      </c>
      <c r="L1655" t="s">
        <v>3244</v>
      </c>
      <c r="M1655" t="s">
        <v>3169</v>
      </c>
      <c r="O1655" t="s">
        <v>3182</v>
      </c>
      <c r="P1655">
        <f t="shared" si="50"/>
        <v>45102</v>
      </c>
      <c r="Q1655">
        <f>--(COUNTIF($A$2:A1655,A1655)=1)</f>
        <v>1</v>
      </c>
      <c r="R1655" t="str">
        <f t="shared" si="51"/>
        <v/>
      </c>
    </row>
    <row r="1656" spans="1:18">
      <c r="A1656" t="s">
        <v>6345</v>
      </c>
      <c r="B1656" t="s">
        <v>4863</v>
      </c>
      <c r="C1656" t="s">
        <v>6346</v>
      </c>
      <c r="D1656" t="s">
        <v>3227</v>
      </c>
      <c r="E1656" t="s">
        <v>3175</v>
      </c>
      <c r="F1656" t="s">
        <v>3228</v>
      </c>
      <c r="G1656" t="s">
        <v>873</v>
      </c>
      <c r="H1656" s="28"/>
      <c r="J1656">
        <v>8</v>
      </c>
      <c r="K1656" t="s">
        <v>3098</v>
      </c>
      <c r="L1656" t="s">
        <v>3354</v>
      </c>
      <c r="M1656" t="s">
        <v>3202</v>
      </c>
      <c r="O1656" t="s">
        <v>3170</v>
      </c>
      <c r="P1656">
        <f t="shared" si="50"/>
        <v>45419</v>
      </c>
      <c r="Q1656">
        <f>--(COUNTIF($A$2:A1656,A1656)=1)</f>
        <v>1</v>
      </c>
      <c r="R1656" t="str">
        <f t="shared" si="51"/>
        <v/>
      </c>
    </row>
    <row r="1657" spans="1:18">
      <c r="A1657" t="s">
        <v>6347</v>
      </c>
      <c r="B1657" t="s">
        <v>6348</v>
      </c>
      <c r="C1657" t="s">
        <v>6349</v>
      </c>
      <c r="D1657" t="s">
        <v>3200</v>
      </c>
      <c r="E1657" t="s">
        <v>3175</v>
      </c>
      <c r="F1657" t="s">
        <v>3180</v>
      </c>
      <c r="G1657" t="s">
        <v>4039</v>
      </c>
      <c r="H1657" s="28"/>
      <c r="J1657">
        <v>8</v>
      </c>
      <c r="K1657" t="s">
        <v>3098</v>
      </c>
      <c r="L1657" t="s">
        <v>3265</v>
      </c>
      <c r="M1657" t="s">
        <v>3207</v>
      </c>
      <c r="O1657" t="s">
        <v>3182</v>
      </c>
      <c r="P1657">
        <f t="shared" si="50"/>
        <v>44676</v>
      </c>
      <c r="Q1657">
        <f>--(COUNTIF($A$2:A1657,A1657)=1)</f>
        <v>1</v>
      </c>
      <c r="R1657" t="str">
        <f t="shared" si="51"/>
        <v/>
      </c>
    </row>
    <row r="1658" spans="1:18">
      <c r="A1658" t="s">
        <v>6350</v>
      </c>
      <c r="B1658" t="s">
        <v>2449</v>
      </c>
      <c r="C1658" t="s">
        <v>3098</v>
      </c>
      <c r="D1658" t="s">
        <v>3174</v>
      </c>
      <c r="E1658" t="s">
        <v>3166</v>
      </c>
      <c r="F1658" t="s">
        <v>3167</v>
      </c>
      <c r="G1658" t="s">
        <v>5269</v>
      </c>
      <c r="H1658" s="28">
        <v>45008</v>
      </c>
      <c r="I1658">
        <v>30.97</v>
      </c>
      <c r="J1658">
        <v>24</v>
      </c>
      <c r="K1658" t="s">
        <v>3123</v>
      </c>
      <c r="L1658" t="s">
        <v>3209</v>
      </c>
      <c r="M1658" t="s">
        <v>3177</v>
      </c>
      <c r="N1658">
        <v>1.3</v>
      </c>
      <c r="O1658" t="s">
        <v>3182</v>
      </c>
      <c r="P1658">
        <f t="shared" si="50"/>
        <v>45007</v>
      </c>
      <c r="Q1658">
        <f>--(COUNTIF($A$2:A1658,A1658)=1)</f>
        <v>1</v>
      </c>
      <c r="R1658">
        <f t="shared" si="51"/>
        <v>30.97</v>
      </c>
    </row>
    <row r="1659" spans="1:18">
      <c r="A1659" t="s">
        <v>6351</v>
      </c>
      <c r="B1659" t="s">
        <v>2323</v>
      </c>
      <c r="C1659" t="s">
        <v>6352</v>
      </c>
      <c r="D1659" t="s">
        <v>3251</v>
      </c>
      <c r="E1659" t="s">
        <v>3166</v>
      </c>
      <c r="F1659" t="s">
        <v>3167</v>
      </c>
      <c r="G1659" t="s">
        <v>2508</v>
      </c>
      <c r="H1659" s="28">
        <v>44932</v>
      </c>
      <c r="I1659">
        <v>59.43</v>
      </c>
      <c r="J1659">
        <v>24</v>
      </c>
      <c r="K1659" t="s">
        <v>3123</v>
      </c>
      <c r="L1659" t="s">
        <v>3265</v>
      </c>
      <c r="M1659" t="s">
        <v>3207</v>
      </c>
      <c r="O1659" t="s">
        <v>3213</v>
      </c>
      <c r="P1659">
        <f t="shared" si="50"/>
        <v>44930</v>
      </c>
      <c r="Q1659">
        <f>--(COUNTIF($A$2:A1659,A1659)=1)</f>
        <v>1</v>
      </c>
      <c r="R1659">
        <f t="shared" si="51"/>
        <v>59.43</v>
      </c>
    </row>
    <row r="1660" spans="1:18">
      <c r="A1660" t="s">
        <v>6353</v>
      </c>
      <c r="B1660" t="s">
        <v>104</v>
      </c>
      <c r="C1660" t="s">
        <v>3098</v>
      </c>
      <c r="D1660" t="s">
        <v>3200</v>
      </c>
      <c r="E1660" t="s">
        <v>3166</v>
      </c>
      <c r="F1660" t="s">
        <v>3167</v>
      </c>
      <c r="G1660" t="s">
        <v>106</v>
      </c>
      <c r="H1660" s="28">
        <v>44722</v>
      </c>
      <c r="I1660">
        <v>41.63</v>
      </c>
      <c r="J1660">
        <v>24</v>
      </c>
      <c r="K1660" t="s">
        <v>3123</v>
      </c>
      <c r="L1660" t="s">
        <v>3098</v>
      </c>
      <c r="M1660" t="s">
        <v>3169</v>
      </c>
      <c r="N1660">
        <v>3.3</v>
      </c>
      <c r="O1660" t="s">
        <v>3213</v>
      </c>
      <c r="P1660">
        <f t="shared" si="50"/>
        <v>44721</v>
      </c>
      <c r="Q1660">
        <f>--(COUNTIF($A$2:A1660,A1660)=1)</f>
        <v>1</v>
      </c>
      <c r="R1660">
        <f t="shared" si="51"/>
        <v>41.63</v>
      </c>
    </row>
    <row r="1661" spans="1:18">
      <c r="A1661" t="s">
        <v>6354</v>
      </c>
      <c r="B1661" t="s">
        <v>3492</v>
      </c>
      <c r="C1661" t="s">
        <v>6355</v>
      </c>
      <c r="D1661" t="s">
        <v>3196</v>
      </c>
      <c r="E1661" t="s">
        <v>3166</v>
      </c>
      <c r="F1661" t="s">
        <v>3220</v>
      </c>
      <c r="G1661" t="s">
        <v>1938</v>
      </c>
      <c r="H1661" s="28">
        <v>44691</v>
      </c>
      <c r="I1661">
        <v>3.78</v>
      </c>
      <c r="J1661">
        <v>24</v>
      </c>
      <c r="K1661" t="s">
        <v>3124</v>
      </c>
      <c r="L1661" t="s">
        <v>3098</v>
      </c>
      <c r="M1661" t="s">
        <v>3188</v>
      </c>
      <c r="N1661">
        <v>1.2</v>
      </c>
      <c r="O1661" t="s">
        <v>3124</v>
      </c>
      <c r="P1661">
        <f t="shared" si="50"/>
        <v>44691</v>
      </c>
      <c r="Q1661">
        <f>--(COUNTIF($A$2:A1661,A1661)=1)</f>
        <v>1</v>
      </c>
      <c r="R1661">
        <f t="shared" si="51"/>
        <v>3.78</v>
      </c>
    </row>
    <row r="1662" spans="1:18">
      <c r="A1662" t="s">
        <v>6356</v>
      </c>
      <c r="B1662" t="s">
        <v>6357</v>
      </c>
      <c r="C1662" t="s">
        <v>6358</v>
      </c>
      <c r="D1662" t="s">
        <v>3196</v>
      </c>
      <c r="E1662" t="s">
        <v>3194</v>
      </c>
      <c r="F1662" t="s">
        <v>3228</v>
      </c>
      <c r="G1662" t="s">
        <v>6359</v>
      </c>
      <c r="H1662" s="28"/>
      <c r="J1662">
        <v>72</v>
      </c>
      <c r="K1662" t="s">
        <v>3098</v>
      </c>
      <c r="L1662" t="s">
        <v>3212</v>
      </c>
      <c r="M1662" t="s">
        <v>3188</v>
      </c>
      <c r="O1662" t="s">
        <v>3178</v>
      </c>
      <c r="P1662">
        <f t="shared" si="50"/>
        <v>45675</v>
      </c>
      <c r="Q1662">
        <f>--(COUNTIF($A$2:A1662,A1662)=1)</f>
        <v>1</v>
      </c>
      <c r="R1662" t="str">
        <f t="shared" si="51"/>
        <v/>
      </c>
    </row>
    <row r="1663" spans="1:18">
      <c r="A1663" t="s">
        <v>6360</v>
      </c>
      <c r="B1663" t="s">
        <v>442</v>
      </c>
      <c r="C1663" t="s">
        <v>3098</v>
      </c>
      <c r="D1663" t="s">
        <v>3196</v>
      </c>
      <c r="E1663" t="s">
        <v>3166</v>
      </c>
      <c r="F1663" t="s">
        <v>3180</v>
      </c>
      <c r="G1663" t="s">
        <v>1654</v>
      </c>
      <c r="H1663" s="28"/>
      <c r="J1663">
        <v>24</v>
      </c>
      <c r="K1663" t="s">
        <v>3098</v>
      </c>
      <c r="L1663" t="s">
        <v>3181</v>
      </c>
      <c r="M1663" t="s">
        <v>3169</v>
      </c>
      <c r="O1663" t="s">
        <v>3170</v>
      </c>
      <c r="P1663">
        <f t="shared" si="50"/>
        <v>44777</v>
      </c>
      <c r="Q1663">
        <f>--(COUNTIF($A$2:A1663,A1663)=1)</f>
        <v>1</v>
      </c>
      <c r="R1663" t="str">
        <f t="shared" si="51"/>
        <v/>
      </c>
    </row>
    <row r="1664" spans="1:18">
      <c r="A1664" t="s">
        <v>6361</v>
      </c>
      <c r="B1664" t="s">
        <v>3454</v>
      </c>
      <c r="C1664" t="s">
        <v>6362</v>
      </c>
      <c r="D1664" t="s">
        <v>3185</v>
      </c>
      <c r="E1664" t="s">
        <v>3166</v>
      </c>
      <c r="F1664" t="s">
        <v>3167</v>
      </c>
      <c r="G1664" t="s">
        <v>5269</v>
      </c>
      <c r="H1664" s="28">
        <v>45007</v>
      </c>
      <c r="I1664">
        <v>3.27</v>
      </c>
      <c r="J1664">
        <v>24</v>
      </c>
      <c r="K1664" t="s">
        <v>3124</v>
      </c>
      <c r="L1664" t="s">
        <v>3181</v>
      </c>
      <c r="M1664" t="s">
        <v>3188</v>
      </c>
      <c r="O1664" t="s">
        <v>3123</v>
      </c>
      <c r="P1664">
        <f t="shared" si="50"/>
        <v>45007</v>
      </c>
      <c r="Q1664">
        <f>--(COUNTIF($A$2:A1664,A1664)=1)</f>
        <v>1</v>
      </c>
      <c r="R1664">
        <f t="shared" si="51"/>
        <v>3.27</v>
      </c>
    </row>
    <row r="1665" spans="1:18">
      <c r="A1665" t="s">
        <v>6363</v>
      </c>
      <c r="B1665" t="s">
        <v>634</v>
      </c>
      <c r="C1665" t="s">
        <v>3098</v>
      </c>
      <c r="D1665" t="s">
        <v>3174</v>
      </c>
      <c r="E1665" t="s">
        <v>3166</v>
      </c>
      <c r="F1665" t="s">
        <v>3180</v>
      </c>
      <c r="G1665" t="s">
        <v>6364</v>
      </c>
      <c r="H1665" s="28"/>
      <c r="J1665">
        <v>24</v>
      </c>
      <c r="K1665" t="s">
        <v>3098</v>
      </c>
      <c r="L1665" t="s">
        <v>3351</v>
      </c>
      <c r="M1665" t="s">
        <v>3177</v>
      </c>
      <c r="O1665" t="s">
        <v>3182</v>
      </c>
      <c r="P1665">
        <f t="shared" si="50"/>
        <v>45244</v>
      </c>
      <c r="Q1665">
        <f>--(COUNTIF($A$2:A1665,A1665)=1)</f>
        <v>1</v>
      </c>
      <c r="R1665" t="str">
        <f t="shared" si="51"/>
        <v/>
      </c>
    </row>
    <row r="1666" spans="1:18">
      <c r="A1666" t="s">
        <v>6365</v>
      </c>
      <c r="B1666" t="s">
        <v>6366</v>
      </c>
      <c r="C1666" t="s">
        <v>6367</v>
      </c>
      <c r="D1666" t="s">
        <v>3200</v>
      </c>
      <c r="E1666" t="s">
        <v>3166</v>
      </c>
      <c r="F1666" t="s">
        <v>3167</v>
      </c>
      <c r="G1666" t="s">
        <v>606</v>
      </c>
      <c r="H1666" s="28">
        <v>45325</v>
      </c>
      <c r="I1666">
        <v>55.4</v>
      </c>
      <c r="J1666">
        <v>24</v>
      </c>
      <c r="K1666" t="s">
        <v>3123</v>
      </c>
      <c r="L1666" t="s">
        <v>3281</v>
      </c>
      <c r="M1666" t="s">
        <v>3177</v>
      </c>
      <c r="O1666" t="s">
        <v>3260</v>
      </c>
      <c r="P1666">
        <f t="shared" ref="P1666:P1729" si="52">IFERROR(DATEVALUE(G1666),IFERROR(DATE(RIGHT(G1666,4),MID(G1666,4,2),LEFT(G1666,2)),""))</f>
        <v>45323</v>
      </c>
      <c r="Q1666">
        <f>--(COUNTIF($A$2:A1666,A1666)=1)</f>
        <v>1</v>
      </c>
      <c r="R1666">
        <f t="shared" ref="R1666:R1729" si="53">IF(AND(Q1666=1,I1666&lt;&gt;"",ISNUMBER(I1666),I1666&gt;=0),I1666,"")</f>
        <v>55.4</v>
      </c>
    </row>
    <row r="1667" spans="1:18">
      <c r="A1667" t="s">
        <v>6368</v>
      </c>
      <c r="B1667" t="s">
        <v>6369</v>
      </c>
      <c r="C1667" t="s">
        <v>6370</v>
      </c>
      <c r="D1667" t="s">
        <v>3165</v>
      </c>
      <c r="E1667" t="s">
        <v>3166</v>
      </c>
      <c r="F1667" t="s">
        <v>3167</v>
      </c>
      <c r="G1667" t="s">
        <v>1667</v>
      </c>
      <c r="H1667" s="28"/>
      <c r="J1667">
        <v>24</v>
      </c>
      <c r="K1667" t="s">
        <v>3098</v>
      </c>
      <c r="L1667" t="s">
        <v>3398</v>
      </c>
      <c r="M1667" t="s">
        <v>3202</v>
      </c>
      <c r="O1667" t="s">
        <v>3123</v>
      </c>
      <c r="P1667">
        <f t="shared" si="52"/>
        <v>45532</v>
      </c>
      <c r="Q1667">
        <f>--(COUNTIF($A$2:A1667,A1667)=1)</f>
        <v>1</v>
      </c>
      <c r="R1667" t="str">
        <f t="shared" si="53"/>
        <v/>
      </c>
    </row>
    <row r="1668" spans="1:18">
      <c r="A1668" t="s">
        <v>6371</v>
      </c>
      <c r="B1668" t="s">
        <v>4302</v>
      </c>
      <c r="C1668" t="s">
        <v>6372</v>
      </c>
      <c r="D1668" t="s">
        <v>3237</v>
      </c>
      <c r="E1668" t="s">
        <v>3194</v>
      </c>
      <c r="F1668" t="s">
        <v>3167</v>
      </c>
      <c r="G1668" t="s">
        <v>56</v>
      </c>
      <c r="H1668" s="28">
        <v>44703</v>
      </c>
      <c r="I1668">
        <v>175.27</v>
      </c>
      <c r="J1668">
        <v>72</v>
      </c>
      <c r="K1668" t="s">
        <v>3123</v>
      </c>
      <c r="L1668" t="s">
        <v>3318</v>
      </c>
      <c r="M1668" t="s">
        <v>3188</v>
      </c>
      <c r="O1668" t="s">
        <v>3123</v>
      </c>
      <c r="P1668">
        <f t="shared" si="52"/>
        <v>44696</v>
      </c>
      <c r="Q1668">
        <f>--(COUNTIF($A$2:A1668,A1668)=1)</f>
        <v>1</v>
      </c>
      <c r="R1668">
        <f t="shared" si="53"/>
        <v>175.27</v>
      </c>
    </row>
    <row r="1669" spans="1:18">
      <c r="A1669" t="s">
        <v>6373</v>
      </c>
      <c r="B1669" t="s">
        <v>4502</v>
      </c>
      <c r="C1669" t="s">
        <v>6374</v>
      </c>
      <c r="D1669" t="s">
        <v>3240</v>
      </c>
      <c r="E1669" t="s">
        <v>3166</v>
      </c>
      <c r="F1669" t="s">
        <v>3167</v>
      </c>
      <c r="G1669" t="s">
        <v>6375</v>
      </c>
      <c r="H1669" s="28"/>
      <c r="J1669">
        <v>24</v>
      </c>
      <c r="K1669" t="s">
        <v>3098</v>
      </c>
      <c r="L1669" t="s">
        <v>3351</v>
      </c>
      <c r="M1669" t="s">
        <v>3169</v>
      </c>
      <c r="O1669" t="s">
        <v>3213</v>
      </c>
      <c r="P1669">
        <f t="shared" si="52"/>
        <v>44583</v>
      </c>
      <c r="Q1669">
        <f>--(COUNTIF($A$2:A1669,A1669)=1)</f>
        <v>1</v>
      </c>
      <c r="R1669" t="str">
        <f t="shared" si="53"/>
        <v/>
      </c>
    </row>
    <row r="1670" spans="1:18">
      <c r="A1670" t="s">
        <v>6376</v>
      </c>
      <c r="B1670" t="s">
        <v>928</v>
      </c>
      <c r="C1670" t="s">
        <v>6377</v>
      </c>
      <c r="D1670" t="s">
        <v>3251</v>
      </c>
      <c r="E1670" t="s">
        <v>3194</v>
      </c>
      <c r="F1670" t="s">
        <v>3167</v>
      </c>
      <c r="G1670" t="s">
        <v>864</v>
      </c>
      <c r="H1670" s="28">
        <v>45305</v>
      </c>
      <c r="I1670">
        <v>51.93</v>
      </c>
      <c r="J1670">
        <v>72</v>
      </c>
      <c r="K1670" t="s">
        <v>3124</v>
      </c>
      <c r="L1670" t="s">
        <v>3254</v>
      </c>
      <c r="M1670" t="s">
        <v>3177</v>
      </c>
      <c r="N1670">
        <v>2.4</v>
      </c>
      <c r="O1670" t="s">
        <v>3182</v>
      </c>
      <c r="P1670">
        <f t="shared" si="52"/>
        <v>45303</v>
      </c>
      <c r="Q1670">
        <f>--(COUNTIF($A$2:A1670,A1670)=1)</f>
        <v>1</v>
      </c>
      <c r="R1670">
        <f t="shared" si="53"/>
        <v>51.93</v>
      </c>
    </row>
    <row r="1671" spans="1:18">
      <c r="A1671" t="s">
        <v>6378</v>
      </c>
      <c r="B1671" t="s">
        <v>3239</v>
      </c>
      <c r="C1671" t="s">
        <v>6379</v>
      </c>
      <c r="D1671" t="s">
        <v>3165</v>
      </c>
      <c r="E1671" t="s">
        <v>3166</v>
      </c>
      <c r="F1671" t="s">
        <v>3180</v>
      </c>
      <c r="G1671" t="s">
        <v>346</v>
      </c>
      <c r="H1671" s="28"/>
      <c r="J1671">
        <v>24</v>
      </c>
      <c r="K1671" t="s">
        <v>3098</v>
      </c>
      <c r="L1671" t="s">
        <v>3176</v>
      </c>
      <c r="M1671" t="s">
        <v>3188</v>
      </c>
      <c r="O1671" t="s">
        <v>3189</v>
      </c>
      <c r="P1671">
        <f t="shared" si="52"/>
        <v>44972</v>
      </c>
      <c r="Q1671">
        <f>--(COUNTIF($A$2:A1671,A1671)=1)</f>
        <v>1</v>
      </c>
      <c r="R1671" t="str">
        <f t="shared" si="53"/>
        <v/>
      </c>
    </row>
    <row r="1672" spans="1:18">
      <c r="A1672" t="s">
        <v>6380</v>
      </c>
      <c r="B1672" t="s">
        <v>1478</v>
      </c>
      <c r="C1672" t="s">
        <v>6381</v>
      </c>
      <c r="D1672" t="s">
        <v>3227</v>
      </c>
      <c r="E1672" t="s">
        <v>3166</v>
      </c>
      <c r="F1672" t="s">
        <v>3167</v>
      </c>
      <c r="G1672" t="s">
        <v>148</v>
      </c>
      <c r="H1672" s="28">
        <v>44851</v>
      </c>
      <c r="I1672">
        <v>60.78</v>
      </c>
      <c r="J1672">
        <v>24</v>
      </c>
      <c r="K1672" t="s">
        <v>3123</v>
      </c>
      <c r="L1672" t="s">
        <v>3307</v>
      </c>
      <c r="M1672" t="s">
        <v>3177</v>
      </c>
      <c r="O1672" t="s">
        <v>3182</v>
      </c>
      <c r="P1672">
        <f t="shared" si="52"/>
        <v>44849</v>
      </c>
      <c r="Q1672">
        <f>--(COUNTIF($A$2:A1672,A1672)=1)</f>
        <v>1</v>
      </c>
      <c r="R1672">
        <f t="shared" si="53"/>
        <v>60.78</v>
      </c>
    </row>
    <row r="1673" spans="1:18">
      <c r="A1673" t="s">
        <v>6382</v>
      </c>
      <c r="B1673" t="s">
        <v>6383</v>
      </c>
      <c r="C1673" t="s">
        <v>3173</v>
      </c>
      <c r="D1673" t="s">
        <v>3227</v>
      </c>
      <c r="E1673" t="s">
        <v>3166</v>
      </c>
      <c r="F1673" t="s">
        <v>3167</v>
      </c>
      <c r="G1673" t="s">
        <v>1029</v>
      </c>
      <c r="H1673" s="28">
        <v>45297</v>
      </c>
      <c r="I1673">
        <v>23.85</v>
      </c>
      <c r="J1673">
        <v>24</v>
      </c>
      <c r="K1673" t="s">
        <v>3124</v>
      </c>
      <c r="L1673" t="s">
        <v>3307</v>
      </c>
      <c r="M1673" t="s">
        <v>3202</v>
      </c>
      <c r="N1673">
        <v>2</v>
      </c>
      <c r="O1673" t="s">
        <v>3124</v>
      </c>
      <c r="P1673">
        <f t="shared" si="52"/>
        <v>45297</v>
      </c>
      <c r="Q1673">
        <f>--(COUNTIF($A$2:A1673,A1673)=1)</f>
        <v>1</v>
      </c>
      <c r="R1673">
        <f t="shared" si="53"/>
        <v>23.85</v>
      </c>
    </row>
    <row r="1674" spans="1:18">
      <c r="A1674" t="s">
        <v>6384</v>
      </c>
      <c r="B1674" t="s">
        <v>965</v>
      </c>
      <c r="C1674" t="s">
        <v>3098</v>
      </c>
      <c r="D1674" t="s">
        <v>3196</v>
      </c>
      <c r="E1674" t="s">
        <v>3194</v>
      </c>
      <c r="F1674" t="s">
        <v>3180</v>
      </c>
      <c r="G1674" t="s">
        <v>6385</v>
      </c>
      <c r="H1674" s="28"/>
      <c r="J1674">
        <v>72</v>
      </c>
      <c r="K1674" t="s">
        <v>3098</v>
      </c>
      <c r="L1674" t="s">
        <v>3198</v>
      </c>
      <c r="M1674" t="s">
        <v>3202</v>
      </c>
      <c r="O1674" t="s">
        <v>3182</v>
      </c>
      <c r="P1674">
        <f t="shared" si="52"/>
        <v>45673</v>
      </c>
      <c r="Q1674">
        <f>--(COUNTIF($A$2:A1674,A1674)=1)</f>
        <v>1</v>
      </c>
      <c r="R1674" t="str">
        <f t="shared" si="53"/>
        <v/>
      </c>
    </row>
    <row r="1675" spans="1:18">
      <c r="A1675" t="s">
        <v>6386</v>
      </c>
      <c r="B1675" t="s">
        <v>2296</v>
      </c>
      <c r="C1675" t="s">
        <v>3098</v>
      </c>
      <c r="D1675" t="s">
        <v>3227</v>
      </c>
      <c r="E1675" t="s">
        <v>3166</v>
      </c>
      <c r="F1675" t="s">
        <v>3180</v>
      </c>
      <c r="G1675" t="s">
        <v>714</v>
      </c>
      <c r="H1675" s="28"/>
      <c r="J1675">
        <v>24</v>
      </c>
      <c r="K1675" t="s">
        <v>3098</v>
      </c>
      <c r="L1675" t="s">
        <v>3231</v>
      </c>
      <c r="M1675" t="s">
        <v>3188</v>
      </c>
      <c r="O1675" t="s">
        <v>3189</v>
      </c>
      <c r="P1675">
        <f t="shared" si="52"/>
        <v>44566</v>
      </c>
      <c r="Q1675">
        <f>--(COUNTIF($A$2:A1675,A1675)=1)</f>
        <v>1</v>
      </c>
      <c r="R1675" t="str">
        <f t="shared" si="53"/>
        <v/>
      </c>
    </row>
    <row r="1676" spans="1:18">
      <c r="A1676" t="s">
        <v>6387</v>
      </c>
      <c r="B1676" t="s">
        <v>1592</v>
      </c>
      <c r="C1676" t="s">
        <v>3098</v>
      </c>
      <c r="D1676" t="s">
        <v>3196</v>
      </c>
      <c r="E1676" t="s">
        <v>3166</v>
      </c>
      <c r="F1676" t="s">
        <v>3167</v>
      </c>
      <c r="G1676" t="s">
        <v>2599</v>
      </c>
      <c r="H1676" s="28">
        <v>45063</v>
      </c>
      <c r="I1676">
        <v>67.569999999999993</v>
      </c>
      <c r="J1676">
        <v>24</v>
      </c>
      <c r="K1676" t="s">
        <v>3123</v>
      </c>
      <c r="L1676" t="s">
        <v>3231</v>
      </c>
      <c r="M1676" t="s">
        <v>3188</v>
      </c>
      <c r="N1676">
        <v>1.5</v>
      </c>
      <c r="O1676" t="s">
        <v>3124</v>
      </c>
      <c r="P1676">
        <f t="shared" si="52"/>
        <v>45061</v>
      </c>
      <c r="Q1676">
        <f>--(COUNTIF($A$2:A1676,A1676)=1)</f>
        <v>1</v>
      </c>
      <c r="R1676">
        <f t="shared" si="53"/>
        <v>67.569999999999993</v>
      </c>
    </row>
    <row r="1677" spans="1:18">
      <c r="A1677" t="s">
        <v>6388</v>
      </c>
      <c r="B1677" t="s">
        <v>4800</v>
      </c>
      <c r="C1677" t="s">
        <v>3098</v>
      </c>
      <c r="D1677" t="s">
        <v>3251</v>
      </c>
      <c r="E1677" t="s">
        <v>3194</v>
      </c>
      <c r="F1677" t="s">
        <v>3167</v>
      </c>
      <c r="G1677" t="s">
        <v>1447</v>
      </c>
      <c r="H1677" s="28">
        <v>45412</v>
      </c>
      <c r="I1677">
        <v>250.36</v>
      </c>
      <c r="J1677">
        <v>72</v>
      </c>
      <c r="K1677" t="s">
        <v>3123</v>
      </c>
      <c r="L1677" t="s">
        <v>3265</v>
      </c>
      <c r="M1677" t="s">
        <v>3188</v>
      </c>
      <c r="O1677" t="s">
        <v>3170</v>
      </c>
      <c r="P1677">
        <f t="shared" si="52"/>
        <v>45402</v>
      </c>
      <c r="Q1677">
        <f>--(COUNTIF($A$2:A1677,A1677)=1)</f>
        <v>1</v>
      </c>
      <c r="R1677">
        <f t="shared" si="53"/>
        <v>250.36</v>
      </c>
    </row>
    <row r="1678" spans="1:18">
      <c r="A1678" t="s">
        <v>6389</v>
      </c>
      <c r="B1678" t="s">
        <v>2520</v>
      </c>
      <c r="C1678" t="s">
        <v>6390</v>
      </c>
      <c r="D1678" t="s">
        <v>3227</v>
      </c>
      <c r="E1678" t="s">
        <v>3175</v>
      </c>
      <c r="F1678" t="s">
        <v>3167</v>
      </c>
      <c r="G1678" t="s">
        <v>81</v>
      </c>
      <c r="H1678" s="28">
        <v>45313</v>
      </c>
      <c r="I1678">
        <v>11.31</v>
      </c>
      <c r="J1678">
        <v>8</v>
      </c>
      <c r="K1678" t="s">
        <v>3123</v>
      </c>
      <c r="L1678" t="s">
        <v>3225</v>
      </c>
      <c r="M1678" t="s">
        <v>3177</v>
      </c>
      <c r="N1678">
        <v>1.5</v>
      </c>
      <c r="O1678" t="s">
        <v>3124</v>
      </c>
      <c r="P1678">
        <f t="shared" si="52"/>
        <v>45313</v>
      </c>
      <c r="Q1678">
        <f>--(COUNTIF($A$2:A1678,A1678)=1)</f>
        <v>1</v>
      </c>
      <c r="R1678">
        <f t="shared" si="53"/>
        <v>11.31</v>
      </c>
    </row>
    <row r="1679" spans="1:18">
      <c r="A1679" t="s">
        <v>6391</v>
      </c>
      <c r="B1679" t="s">
        <v>1497</v>
      </c>
      <c r="C1679" t="s">
        <v>3098</v>
      </c>
      <c r="D1679" t="s">
        <v>3227</v>
      </c>
      <c r="E1679" t="s">
        <v>3175</v>
      </c>
      <c r="F1679" t="s">
        <v>3167</v>
      </c>
      <c r="G1679" t="s">
        <v>2768</v>
      </c>
      <c r="H1679" s="28">
        <v>45440</v>
      </c>
      <c r="I1679">
        <v>24.31</v>
      </c>
      <c r="J1679">
        <v>8</v>
      </c>
      <c r="K1679" t="s">
        <v>3123</v>
      </c>
      <c r="L1679" t="s">
        <v>3281</v>
      </c>
      <c r="M1679" t="s">
        <v>3202</v>
      </c>
      <c r="O1679" t="s">
        <v>3123</v>
      </c>
      <c r="P1679">
        <f t="shared" si="52"/>
        <v>45439</v>
      </c>
      <c r="Q1679">
        <f>--(COUNTIF($A$2:A1679,A1679)=1)</f>
        <v>1</v>
      </c>
      <c r="R1679">
        <f t="shared" si="53"/>
        <v>24.31</v>
      </c>
    </row>
    <row r="1680" spans="1:18">
      <c r="A1680" t="s">
        <v>6392</v>
      </c>
      <c r="B1680" t="s">
        <v>2669</v>
      </c>
      <c r="C1680" t="s">
        <v>5556</v>
      </c>
      <c r="D1680" t="s">
        <v>3185</v>
      </c>
      <c r="E1680" t="s">
        <v>3166</v>
      </c>
      <c r="F1680" t="s">
        <v>3167</v>
      </c>
      <c r="G1680" t="s">
        <v>1679</v>
      </c>
      <c r="H1680" s="28">
        <v>44694</v>
      </c>
      <c r="I1680">
        <v>2.2799999999999998</v>
      </c>
      <c r="J1680">
        <v>24</v>
      </c>
      <c r="K1680" t="s">
        <v>3124</v>
      </c>
      <c r="L1680" t="s">
        <v>3268</v>
      </c>
      <c r="M1680" t="s">
        <v>3169</v>
      </c>
      <c r="N1680">
        <v>2.2000000000000002</v>
      </c>
      <c r="O1680" t="s">
        <v>3182</v>
      </c>
      <c r="P1680">
        <f t="shared" si="52"/>
        <v>44694</v>
      </c>
      <c r="Q1680">
        <f>--(COUNTIF($A$2:A1680,A1680)=1)</f>
        <v>1</v>
      </c>
      <c r="R1680">
        <f t="shared" si="53"/>
        <v>2.2799999999999998</v>
      </c>
    </row>
    <row r="1681" spans="1:18">
      <c r="A1681" t="s">
        <v>6393</v>
      </c>
      <c r="B1681" t="s">
        <v>1534</v>
      </c>
      <c r="C1681" t="s">
        <v>6394</v>
      </c>
      <c r="D1681" t="s">
        <v>3174</v>
      </c>
      <c r="E1681" t="s">
        <v>3166</v>
      </c>
      <c r="F1681" t="s">
        <v>3167</v>
      </c>
      <c r="G1681" t="s">
        <v>2113</v>
      </c>
      <c r="H1681" s="28">
        <v>45637</v>
      </c>
      <c r="I1681">
        <v>31.13</v>
      </c>
      <c r="J1681">
        <v>24</v>
      </c>
      <c r="K1681" t="s">
        <v>3123</v>
      </c>
      <c r="L1681" t="s">
        <v>3098</v>
      </c>
      <c r="M1681" t="s">
        <v>3188</v>
      </c>
      <c r="N1681">
        <v>1.6</v>
      </c>
      <c r="O1681" t="s">
        <v>3124</v>
      </c>
      <c r="P1681">
        <f t="shared" si="52"/>
        <v>45636</v>
      </c>
      <c r="Q1681">
        <f>--(COUNTIF($A$2:A1681,A1681)=1)</f>
        <v>1</v>
      </c>
      <c r="R1681">
        <f t="shared" si="53"/>
        <v>31.13</v>
      </c>
    </row>
    <row r="1682" spans="1:18">
      <c r="A1682" t="s">
        <v>6395</v>
      </c>
      <c r="B1682" t="s">
        <v>2144</v>
      </c>
      <c r="C1682" t="s">
        <v>6396</v>
      </c>
      <c r="D1682" t="s">
        <v>3251</v>
      </c>
      <c r="E1682" t="s">
        <v>3194</v>
      </c>
      <c r="F1682" t="s">
        <v>3228</v>
      </c>
      <c r="G1682" t="s">
        <v>2577</v>
      </c>
      <c r="H1682" s="28"/>
      <c r="J1682">
        <v>72</v>
      </c>
      <c r="K1682" t="s">
        <v>3098</v>
      </c>
      <c r="L1682" t="s">
        <v>3212</v>
      </c>
      <c r="M1682" t="s">
        <v>3169</v>
      </c>
      <c r="O1682" t="s">
        <v>3178</v>
      </c>
      <c r="P1682">
        <f t="shared" si="52"/>
        <v>44991</v>
      </c>
      <c r="Q1682">
        <f>--(COUNTIF($A$2:A1682,A1682)=1)</f>
        <v>1</v>
      </c>
      <c r="R1682" t="str">
        <f t="shared" si="53"/>
        <v/>
      </c>
    </row>
    <row r="1683" spans="1:18">
      <c r="A1683" t="s">
        <v>6397</v>
      </c>
      <c r="B1683" t="s">
        <v>2316</v>
      </c>
      <c r="C1683" t="s">
        <v>3098</v>
      </c>
      <c r="D1683" t="s">
        <v>3200</v>
      </c>
      <c r="E1683" t="s">
        <v>3194</v>
      </c>
      <c r="F1683" t="s">
        <v>3180</v>
      </c>
      <c r="G1683" t="s">
        <v>134</v>
      </c>
      <c r="H1683" s="28"/>
      <c r="J1683">
        <v>72</v>
      </c>
      <c r="K1683" t="s">
        <v>3098</v>
      </c>
      <c r="L1683" t="s">
        <v>3271</v>
      </c>
      <c r="M1683" t="s">
        <v>3169</v>
      </c>
      <c r="O1683" t="s">
        <v>3189</v>
      </c>
      <c r="P1683">
        <f t="shared" si="52"/>
        <v>45349</v>
      </c>
      <c r="Q1683">
        <f>--(COUNTIF($A$2:A1683,A1683)=1)</f>
        <v>1</v>
      </c>
      <c r="R1683" t="str">
        <f t="shared" si="53"/>
        <v/>
      </c>
    </row>
    <row r="1684" spans="1:18">
      <c r="A1684" t="s">
        <v>6398</v>
      </c>
      <c r="B1684" t="s">
        <v>3306</v>
      </c>
      <c r="C1684" t="s">
        <v>6399</v>
      </c>
      <c r="D1684" t="s">
        <v>3174</v>
      </c>
      <c r="E1684" t="s">
        <v>3166</v>
      </c>
      <c r="F1684" t="s">
        <v>3180</v>
      </c>
      <c r="G1684" t="s">
        <v>172</v>
      </c>
      <c r="H1684" s="28"/>
      <c r="J1684">
        <v>24</v>
      </c>
      <c r="K1684" t="s">
        <v>3098</v>
      </c>
      <c r="L1684" t="s">
        <v>3098</v>
      </c>
      <c r="M1684" t="s">
        <v>3202</v>
      </c>
      <c r="O1684" t="s">
        <v>3189</v>
      </c>
      <c r="P1684">
        <f t="shared" si="52"/>
        <v>45531</v>
      </c>
      <c r="Q1684">
        <f>--(COUNTIF($A$2:A1684,A1684)=1)</f>
        <v>1</v>
      </c>
      <c r="R1684" t="str">
        <f t="shared" si="53"/>
        <v/>
      </c>
    </row>
    <row r="1685" spans="1:18">
      <c r="A1685" t="s">
        <v>6400</v>
      </c>
      <c r="B1685" t="s">
        <v>875</v>
      </c>
      <c r="C1685" t="s">
        <v>3098</v>
      </c>
      <c r="D1685" t="s">
        <v>3237</v>
      </c>
      <c r="E1685" t="s">
        <v>3280</v>
      </c>
      <c r="F1685" t="s">
        <v>3167</v>
      </c>
      <c r="G1685" t="s">
        <v>2858</v>
      </c>
      <c r="H1685" s="28"/>
      <c r="J1685">
        <v>4</v>
      </c>
      <c r="K1685" t="s">
        <v>3098</v>
      </c>
      <c r="L1685" t="s">
        <v>3098</v>
      </c>
      <c r="M1685" t="s">
        <v>3207</v>
      </c>
      <c r="O1685" t="s">
        <v>3182</v>
      </c>
      <c r="P1685">
        <f t="shared" si="52"/>
        <v>44629</v>
      </c>
      <c r="Q1685">
        <f>--(COUNTIF($A$2:A1685,A1685)=1)</f>
        <v>1</v>
      </c>
      <c r="R1685" t="str">
        <f t="shared" si="53"/>
        <v/>
      </c>
    </row>
    <row r="1686" spans="1:18">
      <c r="A1686" t="s">
        <v>6401</v>
      </c>
      <c r="B1686" t="s">
        <v>4025</v>
      </c>
      <c r="C1686" t="s">
        <v>3098</v>
      </c>
      <c r="D1686" t="s">
        <v>3237</v>
      </c>
      <c r="E1686" t="s">
        <v>3175</v>
      </c>
      <c r="F1686" t="s">
        <v>3220</v>
      </c>
      <c r="G1686" t="s">
        <v>507</v>
      </c>
      <c r="H1686" s="28">
        <v>44850</v>
      </c>
      <c r="I1686">
        <v>16.32</v>
      </c>
      <c r="J1686">
        <v>8</v>
      </c>
      <c r="K1686" t="s">
        <v>3123</v>
      </c>
      <c r="L1686" t="s">
        <v>3307</v>
      </c>
      <c r="M1686" t="s">
        <v>3177</v>
      </c>
      <c r="N1686">
        <v>2.7</v>
      </c>
      <c r="O1686" t="s">
        <v>3260</v>
      </c>
      <c r="P1686">
        <f t="shared" si="52"/>
        <v>44850</v>
      </c>
      <c r="Q1686">
        <f>--(COUNTIF($A$2:A1686,A1686)=1)</f>
        <v>1</v>
      </c>
      <c r="R1686">
        <f t="shared" si="53"/>
        <v>16.32</v>
      </c>
    </row>
    <row r="1687" spans="1:18">
      <c r="A1687" t="s">
        <v>6402</v>
      </c>
      <c r="B1687" t="s">
        <v>569</v>
      </c>
      <c r="C1687" t="s">
        <v>4614</v>
      </c>
      <c r="D1687" t="s">
        <v>3237</v>
      </c>
      <c r="E1687" t="s">
        <v>3194</v>
      </c>
      <c r="F1687" t="s">
        <v>3220</v>
      </c>
      <c r="G1687" t="s">
        <v>1895</v>
      </c>
      <c r="H1687" s="28">
        <v>44939</v>
      </c>
      <c r="I1687">
        <v>8.76</v>
      </c>
      <c r="J1687">
        <v>72</v>
      </c>
      <c r="K1687" t="s">
        <v>3124</v>
      </c>
      <c r="L1687" t="s">
        <v>3254</v>
      </c>
      <c r="M1687" t="s">
        <v>3207</v>
      </c>
      <c r="N1687">
        <v>3.7</v>
      </c>
      <c r="O1687" t="s">
        <v>3178</v>
      </c>
      <c r="P1687">
        <f t="shared" si="52"/>
        <v>44939</v>
      </c>
      <c r="Q1687">
        <f>--(COUNTIF($A$2:A1687,A1687)=1)</f>
        <v>1</v>
      </c>
      <c r="R1687">
        <f t="shared" si="53"/>
        <v>8.76</v>
      </c>
    </row>
    <row r="1688" spans="1:18">
      <c r="A1688" t="s">
        <v>6403</v>
      </c>
      <c r="B1688" t="s">
        <v>1197</v>
      </c>
      <c r="C1688" t="s">
        <v>6404</v>
      </c>
      <c r="D1688" t="s">
        <v>3200</v>
      </c>
      <c r="E1688" t="s">
        <v>3175</v>
      </c>
      <c r="F1688" t="s">
        <v>3228</v>
      </c>
      <c r="G1688" t="s">
        <v>2037</v>
      </c>
      <c r="H1688" s="28"/>
      <c r="J1688">
        <v>8</v>
      </c>
      <c r="K1688" t="s">
        <v>3098</v>
      </c>
      <c r="L1688" t="s">
        <v>3351</v>
      </c>
      <c r="M1688" t="s">
        <v>3202</v>
      </c>
      <c r="O1688" t="s">
        <v>3189</v>
      </c>
      <c r="P1688">
        <f t="shared" si="52"/>
        <v>45541</v>
      </c>
      <c r="Q1688">
        <f>--(COUNTIF($A$2:A1688,A1688)=1)</f>
        <v>1</v>
      </c>
      <c r="R1688" t="str">
        <f t="shared" si="53"/>
        <v/>
      </c>
    </row>
    <row r="1689" spans="1:18">
      <c r="A1689" t="s">
        <v>6405</v>
      </c>
      <c r="B1689" t="s">
        <v>356</v>
      </c>
      <c r="C1689" t="s">
        <v>6406</v>
      </c>
      <c r="D1689" t="s">
        <v>3185</v>
      </c>
      <c r="E1689" t="s">
        <v>3194</v>
      </c>
      <c r="F1689" t="s">
        <v>3167</v>
      </c>
      <c r="G1689" t="s">
        <v>488</v>
      </c>
      <c r="H1689" s="28">
        <v>44577</v>
      </c>
      <c r="I1689">
        <v>111.09</v>
      </c>
      <c r="J1689">
        <v>72</v>
      </c>
      <c r="K1689" t="s">
        <v>3123</v>
      </c>
      <c r="L1689" t="s">
        <v>3398</v>
      </c>
      <c r="M1689" t="s">
        <v>3169</v>
      </c>
      <c r="O1689" t="s">
        <v>3170</v>
      </c>
      <c r="P1689">
        <f t="shared" si="52"/>
        <v>44573</v>
      </c>
      <c r="Q1689">
        <f>--(COUNTIF($A$2:A1689,A1689)=1)</f>
        <v>1</v>
      </c>
      <c r="R1689">
        <f t="shared" si="53"/>
        <v>111.09</v>
      </c>
    </row>
    <row r="1690" spans="1:18">
      <c r="A1690" t="s">
        <v>6407</v>
      </c>
      <c r="B1690" t="s">
        <v>6408</v>
      </c>
      <c r="C1690" t="s">
        <v>6409</v>
      </c>
      <c r="D1690" t="s">
        <v>3200</v>
      </c>
      <c r="E1690" t="s">
        <v>3166</v>
      </c>
      <c r="F1690" t="s">
        <v>3220</v>
      </c>
      <c r="G1690" t="s">
        <v>5825</v>
      </c>
      <c r="H1690" s="28">
        <v>45012</v>
      </c>
      <c r="I1690">
        <v>9.85</v>
      </c>
      <c r="J1690">
        <v>24</v>
      </c>
      <c r="K1690" t="s">
        <v>3124</v>
      </c>
      <c r="L1690" t="s">
        <v>3244</v>
      </c>
      <c r="M1690" t="s">
        <v>3177</v>
      </c>
      <c r="N1690">
        <v>1.3</v>
      </c>
      <c r="O1690" t="s">
        <v>3123</v>
      </c>
      <c r="P1690">
        <f t="shared" si="52"/>
        <v>45012</v>
      </c>
      <c r="Q1690">
        <f>--(COUNTIF($A$2:A1690,A1690)=1)</f>
        <v>1</v>
      </c>
      <c r="R1690">
        <f t="shared" si="53"/>
        <v>9.85</v>
      </c>
    </row>
    <row r="1691" spans="1:18">
      <c r="A1691" t="s">
        <v>6410</v>
      </c>
      <c r="B1691" t="s">
        <v>123</v>
      </c>
      <c r="C1691" t="s">
        <v>3098</v>
      </c>
      <c r="D1691" t="s">
        <v>3227</v>
      </c>
      <c r="E1691" t="s">
        <v>3194</v>
      </c>
      <c r="F1691" t="s">
        <v>3228</v>
      </c>
      <c r="G1691" t="s">
        <v>1789</v>
      </c>
      <c r="H1691" s="28"/>
      <c r="J1691">
        <v>72</v>
      </c>
      <c r="K1691" t="s">
        <v>3098</v>
      </c>
      <c r="L1691" t="s">
        <v>3351</v>
      </c>
      <c r="M1691" t="s">
        <v>3188</v>
      </c>
      <c r="O1691" t="s">
        <v>3123</v>
      </c>
      <c r="P1691">
        <f t="shared" si="52"/>
        <v>45065</v>
      </c>
      <c r="Q1691">
        <f>--(COUNTIF($A$2:A1691,A1691)=1)</f>
        <v>1</v>
      </c>
      <c r="R1691" t="str">
        <f t="shared" si="53"/>
        <v/>
      </c>
    </row>
    <row r="1692" spans="1:18">
      <c r="A1692" t="s">
        <v>6411</v>
      </c>
      <c r="B1692" t="s">
        <v>4047</v>
      </c>
      <c r="C1692" t="s">
        <v>3098</v>
      </c>
      <c r="D1692" t="s">
        <v>3240</v>
      </c>
      <c r="E1692" t="s">
        <v>3194</v>
      </c>
      <c r="F1692" t="s">
        <v>3167</v>
      </c>
      <c r="G1692" t="s">
        <v>2284</v>
      </c>
      <c r="H1692" s="28"/>
      <c r="J1692">
        <v>72</v>
      </c>
      <c r="K1692" t="s">
        <v>3098</v>
      </c>
      <c r="L1692" t="s">
        <v>3398</v>
      </c>
      <c r="M1692" t="s">
        <v>3207</v>
      </c>
      <c r="O1692" t="s">
        <v>3170</v>
      </c>
      <c r="P1692">
        <f t="shared" si="52"/>
        <v>45438</v>
      </c>
      <c r="Q1692">
        <f>--(COUNTIF($A$2:A1692,A1692)=1)</f>
        <v>1</v>
      </c>
      <c r="R1692" t="str">
        <f t="shared" si="53"/>
        <v/>
      </c>
    </row>
    <row r="1693" spans="1:18">
      <c r="A1693" t="s">
        <v>6412</v>
      </c>
      <c r="B1693" t="s">
        <v>5374</v>
      </c>
      <c r="C1693" t="s">
        <v>3098</v>
      </c>
      <c r="D1693" t="s">
        <v>3240</v>
      </c>
      <c r="E1693" t="s">
        <v>3175</v>
      </c>
      <c r="F1693" t="s">
        <v>3167</v>
      </c>
      <c r="G1693" t="s">
        <v>2488</v>
      </c>
      <c r="H1693" s="28">
        <v>45175</v>
      </c>
      <c r="I1693">
        <v>25.17</v>
      </c>
      <c r="J1693">
        <v>8</v>
      </c>
      <c r="K1693" t="s">
        <v>3123</v>
      </c>
      <c r="L1693" t="s">
        <v>3318</v>
      </c>
      <c r="M1693" t="s">
        <v>3169</v>
      </c>
      <c r="N1693">
        <v>2</v>
      </c>
      <c r="O1693" t="s">
        <v>3189</v>
      </c>
      <c r="P1693">
        <f t="shared" si="52"/>
        <v>45174</v>
      </c>
      <c r="Q1693">
        <f>--(COUNTIF($A$2:A1693,A1693)=1)</f>
        <v>1</v>
      </c>
      <c r="R1693">
        <f t="shared" si="53"/>
        <v>25.17</v>
      </c>
    </row>
    <row r="1694" spans="1:18">
      <c r="A1694" t="s">
        <v>6413</v>
      </c>
      <c r="B1694" t="s">
        <v>4025</v>
      </c>
      <c r="C1694" t="s">
        <v>3098</v>
      </c>
      <c r="D1694" t="s">
        <v>3196</v>
      </c>
      <c r="E1694" t="s">
        <v>3166</v>
      </c>
      <c r="F1694" t="s">
        <v>3167</v>
      </c>
      <c r="G1694" t="s">
        <v>6414</v>
      </c>
      <c r="H1694" s="28">
        <v>44988</v>
      </c>
      <c r="I1694">
        <v>49.7</v>
      </c>
      <c r="J1694">
        <v>24</v>
      </c>
      <c r="K1694" t="s">
        <v>3123</v>
      </c>
      <c r="L1694" t="s">
        <v>3271</v>
      </c>
      <c r="M1694" t="s">
        <v>3169</v>
      </c>
      <c r="N1694">
        <v>2.9</v>
      </c>
      <c r="O1694" t="s">
        <v>3189</v>
      </c>
      <c r="P1694">
        <f t="shared" si="52"/>
        <v>44986</v>
      </c>
      <c r="Q1694">
        <f>--(COUNTIF($A$2:A1694,A1694)=1)</f>
        <v>1</v>
      </c>
      <c r="R1694">
        <f t="shared" si="53"/>
        <v>49.7</v>
      </c>
    </row>
    <row r="1695" spans="1:18">
      <c r="A1695" t="s">
        <v>6415</v>
      </c>
      <c r="B1695" t="s">
        <v>3239</v>
      </c>
      <c r="C1695" t="s">
        <v>6416</v>
      </c>
      <c r="D1695" t="s">
        <v>3174</v>
      </c>
      <c r="E1695" t="s">
        <v>3166</v>
      </c>
      <c r="F1695" t="s">
        <v>3220</v>
      </c>
      <c r="G1695" t="s">
        <v>3024</v>
      </c>
      <c r="H1695" s="28"/>
      <c r="J1695">
        <v>24</v>
      </c>
      <c r="K1695" t="s">
        <v>3098</v>
      </c>
      <c r="L1695" t="s">
        <v>3244</v>
      </c>
      <c r="M1695" t="s">
        <v>3188</v>
      </c>
      <c r="O1695" t="s">
        <v>3182</v>
      </c>
      <c r="P1695">
        <f t="shared" si="52"/>
        <v>44820</v>
      </c>
      <c r="Q1695">
        <f>--(COUNTIF($A$2:A1695,A1695)=1)</f>
        <v>1</v>
      </c>
      <c r="R1695" t="str">
        <f t="shared" si="53"/>
        <v/>
      </c>
    </row>
    <row r="1696" spans="1:18">
      <c r="A1696" t="s">
        <v>6417</v>
      </c>
      <c r="B1696" t="s">
        <v>2369</v>
      </c>
      <c r="C1696" t="s">
        <v>6418</v>
      </c>
      <c r="D1696" t="s">
        <v>3227</v>
      </c>
      <c r="E1696" t="s">
        <v>3175</v>
      </c>
      <c r="F1696" t="s">
        <v>3220</v>
      </c>
      <c r="G1696" t="s">
        <v>5264</v>
      </c>
      <c r="H1696" s="28">
        <v>45268</v>
      </c>
      <c r="I1696">
        <v>13.61</v>
      </c>
      <c r="J1696">
        <v>8</v>
      </c>
      <c r="K1696" t="s">
        <v>3123</v>
      </c>
      <c r="L1696" t="s">
        <v>3437</v>
      </c>
      <c r="M1696" t="s">
        <v>3169</v>
      </c>
      <c r="N1696">
        <v>4.8</v>
      </c>
      <c r="O1696" t="s">
        <v>3123</v>
      </c>
      <c r="P1696">
        <f t="shared" si="52"/>
        <v>45268</v>
      </c>
      <c r="Q1696">
        <f>--(COUNTIF($A$2:A1696,A1696)=1)</f>
        <v>1</v>
      </c>
      <c r="R1696">
        <f t="shared" si="53"/>
        <v>13.61</v>
      </c>
    </row>
    <row r="1697" spans="1:18">
      <c r="A1697" t="s">
        <v>6419</v>
      </c>
      <c r="B1697" t="s">
        <v>3782</v>
      </c>
      <c r="C1697" t="s">
        <v>3098</v>
      </c>
      <c r="D1697" t="s">
        <v>3227</v>
      </c>
      <c r="E1697" t="s">
        <v>3175</v>
      </c>
      <c r="F1697" t="s">
        <v>3180</v>
      </c>
      <c r="G1697" t="s">
        <v>1135</v>
      </c>
      <c r="H1697" s="28"/>
      <c r="J1697">
        <v>8</v>
      </c>
      <c r="K1697" t="s">
        <v>3098</v>
      </c>
      <c r="L1697" t="s">
        <v>3098</v>
      </c>
      <c r="M1697" t="s">
        <v>3177</v>
      </c>
      <c r="O1697" t="s">
        <v>3170</v>
      </c>
      <c r="P1697">
        <f t="shared" si="52"/>
        <v>44901</v>
      </c>
      <c r="Q1697">
        <f>--(COUNTIF($A$2:A1697,A1697)=1)</f>
        <v>1</v>
      </c>
      <c r="R1697" t="str">
        <f t="shared" si="53"/>
        <v/>
      </c>
    </row>
    <row r="1698" spans="1:18">
      <c r="A1698" t="s">
        <v>6420</v>
      </c>
      <c r="B1698" t="s">
        <v>5545</v>
      </c>
      <c r="C1698" t="s">
        <v>3098</v>
      </c>
      <c r="D1698" t="s">
        <v>3185</v>
      </c>
      <c r="E1698" t="s">
        <v>3166</v>
      </c>
      <c r="F1698" t="s">
        <v>3167</v>
      </c>
      <c r="G1698" t="s">
        <v>4057</v>
      </c>
      <c r="H1698" s="28"/>
      <c r="J1698">
        <v>24</v>
      </c>
      <c r="K1698" t="s">
        <v>3098</v>
      </c>
      <c r="L1698" t="s">
        <v>3398</v>
      </c>
      <c r="M1698" t="s">
        <v>3169</v>
      </c>
      <c r="O1698" t="s">
        <v>3182</v>
      </c>
      <c r="P1698">
        <f t="shared" si="52"/>
        <v>44743</v>
      </c>
      <c r="Q1698">
        <f>--(COUNTIF($A$2:A1698,A1698)=1)</f>
        <v>1</v>
      </c>
      <c r="R1698" t="str">
        <f t="shared" si="53"/>
        <v/>
      </c>
    </row>
    <row r="1699" spans="1:18">
      <c r="A1699" t="s">
        <v>6421</v>
      </c>
      <c r="B1699" t="s">
        <v>1400</v>
      </c>
      <c r="C1699" t="s">
        <v>6422</v>
      </c>
      <c r="D1699" t="s">
        <v>3185</v>
      </c>
      <c r="E1699" t="s">
        <v>3166</v>
      </c>
      <c r="F1699" t="s">
        <v>3167</v>
      </c>
      <c r="G1699" t="s">
        <v>6423</v>
      </c>
      <c r="H1699" s="28">
        <v>45251</v>
      </c>
      <c r="I1699">
        <v>36.08</v>
      </c>
      <c r="J1699">
        <v>24</v>
      </c>
      <c r="K1699" t="s">
        <v>3123</v>
      </c>
      <c r="L1699" t="s">
        <v>3168</v>
      </c>
      <c r="M1699" t="s">
        <v>3207</v>
      </c>
      <c r="O1699" t="s">
        <v>3170</v>
      </c>
      <c r="P1699">
        <f t="shared" si="52"/>
        <v>45250</v>
      </c>
      <c r="Q1699">
        <f>--(COUNTIF($A$2:A1699,A1699)=1)</f>
        <v>1</v>
      </c>
      <c r="R1699">
        <f t="shared" si="53"/>
        <v>36.08</v>
      </c>
    </row>
    <row r="1700" spans="1:18">
      <c r="A1700" t="s">
        <v>6424</v>
      </c>
      <c r="B1700" t="s">
        <v>4320</v>
      </c>
      <c r="C1700" t="s">
        <v>3098</v>
      </c>
      <c r="D1700" t="s">
        <v>3196</v>
      </c>
      <c r="E1700" t="s">
        <v>3175</v>
      </c>
      <c r="F1700" t="s">
        <v>3167</v>
      </c>
      <c r="G1700" t="s">
        <v>571</v>
      </c>
      <c r="H1700" s="28">
        <v>44640</v>
      </c>
      <c r="I1700">
        <v>24.16</v>
      </c>
      <c r="J1700">
        <v>8</v>
      </c>
      <c r="K1700" t="s">
        <v>3123</v>
      </c>
      <c r="L1700" t="s">
        <v>3248</v>
      </c>
      <c r="M1700" t="s">
        <v>3202</v>
      </c>
      <c r="N1700">
        <v>1.2</v>
      </c>
      <c r="O1700" t="s">
        <v>3189</v>
      </c>
      <c r="P1700">
        <f t="shared" si="52"/>
        <v>44639</v>
      </c>
      <c r="Q1700">
        <f>--(COUNTIF($A$2:A1700,A1700)=1)</f>
        <v>1</v>
      </c>
      <c r="R1700">
        <f t="shared" si="53"/>
        <v>24.16</v>
      </c>
    </row>
    <row r="1701" spans="1:18">
      <c r="A1701" t="s">
        <v>6425</v>
      </c>
      <c r="B1701" t="s">
        <v>3790</v>
      </c>
      <c r="C1701" t="s">
        <v>3098</v>
      </c>
      <c r="D1701" t="s">
        <v>3200</v>
      </c>
      <c r="E1701" t="s">
        <v>3280</v>
      </c>
      <c r="F1701" t="s">
        <v>3167</v>
      </c>
      <c r="G1701" t="s">
        <v>931</v>
      </c>
      <c r="H1701" s="28">
        <v>45062</v>
      </c>
      <c r="I1701">
        <v>9.91</v>
      </c>
      <c r="J1701">
        <v>4</v>
      </c>
      <c r="K1701" t="s">
        <v>3123</v>
      </c>
      <c r="L1701" t="s">
        <v>3201</v>
      </c>
      <c r="M1701" t="s">
        <v>3169</v>
      </c>
      <c r="O1701" t="s">
        <v>3189</v>
      </c>
      <c r="P1701">
        <f t="shared" si="52"/>
        <v>45062</v>
      </c>
      <c r="Q1701">
        <f>--(COUNTIF($A$2:A1701,A1701)=1)</f>
        <v>1</v>
      </c>
      <c r="R1701">
        <f t="shared" si="53"/>
        <v>9.91</v>
      </c>
    </row>
    <row r="1702" spans="1:18">
      <c r="A1702" t="s">
        <v>6426</v>
      </c>
      <c r="B1702" t="s">
        <v>2272</v>
      </c>
      <c r="C1702" t="s">
        <v>3098</v>
      </c>
      <c r="D1702" t="s">
        <v>3227</v>
      </c>
      <c r="E1702" t="s">
        <v>3175</v>
      </c>
      <c r="F1702" t="s">
        <v>3180</v>
      </c>
      <c r="G1702" t="s">
        <v>4177</v>
      </c>
      <c r="H1702" s="28"/>
      <c r="J1702">
        <v>8</v>
      </c>
      <c r="K1702" t="s">
        <v>3098</v>
      </c>
      <c r="L1702" t="s">
        <v>3254</v>
      </c>
      <c r="M1702" t="s">
        <v>3207</v>
      </c>
      <c r="O1702" t="s">
        <v>3170</v>
      </c>
      <c r="P1702">
        <f t="shared" si="52"/>
        <v>44616</v>
      </c>
      <c r="Q1702">
        <f>--(COUNTIF($A$2:A1702,A1702)=1)</f>
        <v>1</v>
      </c>
      <c r="R1702" t="str">
        <f t="shared" si="53"/>
        <v/>
      </c>
    </row>
    <row r="1703" spans="1:18">
      <c r="A1703" t="s">
        <v>6427</v>
      </c>
      <c r="B1703" t="s">
        <v>1992</v>
      </c>
      <c r="C1703" t="s">
        <v>6428</v>
      </c>
      <c r="D1703" t="s">
        <v>3185</v>
      </c>
      <c r="E1703" t="s">
        <v>3166</v>
      </c>
      <c r="F1703" t="s">
        <v>3180</v>
      </c>
      <c r="G1703" t="s">
        <v>2982</v>
      </c>
      <c r="H1703" s="28"/>
      <c r="J1703">
        <v>24</v>
      </c>
      <c r="K1703" t="s">
        <v>3098</v>
      </c>
      <c r="L1703" t="s">
        <v>3244</v>
      </c>
      <c r="M1703" t="s">
        <v>3207</v>
      </c>
      <c r="O1703" t="s">
        <v>3260</v>
      </c>
      <c r="P1703">
        <f t="shared" si="52"/>
        <v>44675</v>
      </c>
      <c r="Q1703">
        <f>--(COUNTIF($A$2:A1703,A1703)=1)</f>
        <v>1</v>
      </c>
      <c r="R1703" t="str">
        <f t="shared" si="53"/>
        <v/>
      </c>
    </row>
    <row r="1704" spans="1:18">
      <c r="A1704" t="s">
        <v>6429</v>
      </c>
      <c r="B1704" t="s">
        <v>2253</v>
      </c>
      <c r="C1704" t="s">
        <v>3098</v>
      </c>
      <c r="D1704" t="s">
        <v>3196</v>
      </c>
      <c r="E1704" t="s">
        <v>3175</v>
      </c>
      <c r="F1704" t="s">
        <v>3167</v>
      </c>
      <c r="G1704" t="s">
        <v>1229</v>
      </c>
      <c r="H1704" s="28"/>
      <c r="J1704">
        <v>8</v>
      </c>
      <c r="K1704" t="s">
        <v>3098</v>
      </c>
      <c r="L1704" t="s">
        <v>3225</v>
      </c>
      <c r="M1704" t="s">
        <v>3177</v>
      </c>
      <c r="O1704" t="s">
        <v>3123</v>
      </c>
      <c r="P1704">
        <f t="shared" si="52"/>
        <v>45093</v>
      </c>
      <c r="Q1704">
        <f>--(COUNTIF($A$2:A1704,A1704)=1)</f>
        <v>1</v>
      </c>
      <c r="R1704" t="str">
        <f t="shared" si="53"/>
        <v/>
      </c>
    </row>
    <row r="1705" spans="1:18">
      <c r="A1705" t="s">
        <v>6430</v>
      </c>
      <c r="B1705" t="s">
        <v>2649</v>
      </c>
      <c r="C1705" t="s">
        <v>6370</v>
      </c>
      <c r="D1705" t="s">
        <v>3240</v>
      </c>
      <c r="E1705" t="s">
        <v>3166</v>
      </c>
      <c r="F1705" t="s">
        <v>3167</v>
      </c>
      <c r="G1705" t="s">
        <v>2027</v>
      </c>
      <c r="H1705" s="28"/>
      <c r="J1705">
        <v>24</v>
      </c>
      <c r="K1705" t="s">
        <v>3098</v>
      </c>
      <c r="L1705" t="s">
        <v>3098</v>
      </c>
      <c r="M1705" t="s">
        <v>3202</v>
      </c>
      <c r="O1705" t="s">
        <v>3123</v>
      </c>
      <c r="P1705">
        <f t="shared" si="52"/>
        <v>45499</v>
      </c>
      <c r="Q1705">
        <f>--(COUNTIF($A$2:A1705,A1705)=1)</f>
        <v>1</v>
      </c>
      <c r="R1705" t="str">
        <f t="shared" si="53"/>
        <v/>
      </c>
    </row>
    <row r="1706" spans="1:18">
      <c r="A1706" t="s">
        <v>6431</v>
      </c>
      <c r="B1706" t="s">
        <v>5271</v>
      </c>
      <c r="C1706" t="s">
        <v>6432</v>
      </c>
      <c r="D1706" t="s">
        <v>3227</v>
      </c>
      <c r="E1706" t="s">
        <v>3280</v>
      </c>
      <c r="F1706" t="s">
        <v>3220</v>
      </c>
      <c r="G1706" t="s">
        <v>295</v>
      </c>
      <c r="H1706" s="28">
        <v>45195</v>
      </c>
      <c r="I1706">
        <v>0.97</v>
      </c>
      <c r="J1706">
        <v>4</v>
      </c>
      <c r="K1706" t="s">
        <v>3124</v>
      </c>
      <c r="L1706" t="s">
        <v>3216</v>
      </c>
      <c r="M1706" t="s">
        <v>3177</v>
      </c>
      <c r="N1706">
        <v>1.9</v>
      </c>
      <c r="O1706" t="s">
        <v>3260</v>
      </c>
      <c r="P1706">
        <f t="shared" si="52"/>
        <v>45195</v>
      </c>
      <c r="Q1706">
        <f>--(COUNTIF($A$2:A1706,A1706)=1)</f>
        <v>1</v>
      </c>
      <c r="R1706">
        <f t="shared" si="53"/>
        <v>0.97</v>
      </c>
    </row>
    <row r="1707" spans="1:18">
      <c r="A1707" t="s">
        <v>6433</v>
      </c>
      <c r="B1707" t="s">
        <v>2238</v>
      </c>
      <c r="C1707" t="s">
        <v>6434</v>
      </c>
      <c r="D1707" t="s">
        <v>3227</v>
      </c>
      <c r="E1707" t="s">
        <v>3175</v>
      </c>
      <c r="F1707" t="s">
        <v>3167</v>
      </c>
      <c r="G1707" t="s">
        <v>6435</v>
      </c>
      <c r="H1707" s="28">
        <v>45470</v>
      </c>
      <c r="I1707">
        <v>11.98</v>
      </c>
      <c r="J1707">
        <v>8</v>
      </c>
      <c r="K1707" t="s">
        <v>3123</v>
      </c>
      <c r="L1707" t="s">
        <v>3265</v>
      </c>
      <c r="M1707" t="s">
        <v>3207</v>
      </c>
      <c r="N1707">
        <v>1.6</v>
      </c>
      <c r="O1707" t="s">
        <v>3170</v>
      </c>
      <c r="P1707">
        <f t="shared" si="52"/>
        <v>45470</v>
      </c>
      <c r="Q1707">
        <f>--(COUNTIF($A$2:A1707,A1707)=1)</f>
        <v>1</v>
      </c>
      <c r="R1707">
        <f t="shared" si="53"/>
        <v>11.98</v>
      </c>
    </row>
    <row r="1708" spans="1:18">
      <c r="A1708" t="s">
        <v>6436</v>
      </c>
      <c r="B1708" t="s">
        <v>3974</v>
      </c>
      <c r="C1708" t="s">
        <v>3098</v>
      </c>
      <c r="D1708" t="s">
        <v>3237</v>
      </c>
      <c r="E1708" t="s">
        <v>3166</v>
      </c>
      <c r="F1708" t="s">
        <v>3220</v>
      </c>
      <c r="G1708" t="s">
        <v>346</v>
      </c>
      <c r="H1708" s="28">
        <v>44972</v>
      </c>
      <c r="I1708">
        <v>15.8</v>
      </c>
      <c r="J1708">
        <v>24</v>
      </c>
      <c r="K1708" t="s">
        <v>3124</v>
      </c>
      <c r="L1708" t="s">
        <v>3098</v>
      </c>
      <c r="M1708" t="s">
        <v>3169</v>
      </c>
      <c r="N1708">
        <v>3.4</v>
      </c>
      <c r="O1708" t="s">
        <v>3178</v>
      </c>
      <c r="P1708">
        <f t="shared" si="52"/>
        <v>44972</v>
      </c>
      <c r="Q1708">
        <f>--(COUNTIF($A$2:A1708,A1708)=1)</f>
        <v>1</v>
      </c>
      <c r="R1708">
        <f t="shared" si="53"/>
        <v>15.8</v>
      </c>
    </row>
    <row r="1709" spans="1:18">
      <c r="A1709" t="s">
        <v>6437</v>
      </c>
      <c r="B1709" t="s">
        <v>1235</v>
      </c>
      <c r="C1709" t="s">
        <v>3098</v>
      </c>
      <c r="D1709" t="s">
        <v>3165</v>
      </c>
      <c r="E1709" t="s">
        <v>3175</v>
      </c>
      <c r="F1709" t="s">
        <v>3167</v>
      </c>
      <c r="G1709" t="s">
        <v>1329</v>
      </c>
      <c r="H1709" s="28">
        <v>45053</v>
      </c>
      <c r="I1709">
        <v>22.83</v>
      </c>
      <c r="J1709">
        <v>8</v>
      </c>
      <c r="K1709" t="s">
        <v>3123</v>
      </c>
      <c r="L1709" t="s">
        <v>3265</v>
      </c>
      <c r="M1709" t="s">
        <v>3188</v>
      </c>
      <c r="N1709">
        <v>4.7</v>
      </c>
      <c r="O1709" t="s">
        <v>3182</v>
      </c>
      <c r="P1709">
        <f t="shared" si="52"/>
        <v>45053</v>
      </c>
      <c r="Q1709">
        <f>--(COUNTIF($A$2:A1709,A1709)=1)</f>
        <v>1</v>
      </c>
      <c r="R1709">
        <f t="shared" si="53"/>
        <v>22.83</v>
      </c>
    </row>
    <row r="1710" spans="1:18">
      <c r="A1710" t="s">
        <v>6438</v>
      </c>
      <c r="B1710" t="s">
        <v>6439</v>
      </c>
      <c r="C1710" t="s">
        <v>3098</v>
      </c>
      <c r="D1710" t="s">
        <v>3251</v>
      </c>
      <c r="E1710" t="s">
        <v>3194</v>
      </c>
      <c r="F1710" t="s">
        <v>3167</v>
      </c>
      <c r="G1710" t="s">
        <v>799</v>
      </c>
      <c r="H1710" s="28">
        <v>44755</v>
      </c>
      <c r="I1710">
        <v>7.15</v>
      </c>
      <c r="J1710">
        <v>72</v>
      </c>
      <c r="K1710" t="s">
        <v>3124</v>
      </c>
      <c r="L1710" t="s">
        <v>3168</v>
      </c>
      <c r="M1710" t="s">
        <v>3188</v>
      </c>
      <c r="N1710">
        <v>1.1000000000000001</v>
      </c>
      <c r="O1710" t="s">
        <v>3182</v>
      </c>
      <c r="P1710">
        <f t="shared" si="52"/>
        <v>44755</v>
      </c>
      <c r="Q1710">
        <f>--(COUNTIF($A$2:A1710,A1710)=1)</f>
        <v>1</v>
      </c>
      <c r="R1710">
        <f t="shared" si="53"/>
        <v>7.15</v>
      </c>
    </row>
    <row r="1711" spans="1:18">
      <c r="A1711" t="s">
        <v>6440</v>
      </c>
      <c r="B1711" t="s">
        <v>2525</v>
      </c>
      <c r="C1711" t="s">
        <v>3098</v>
      </c>
      <c r="D1711" t="s">
        <v>3237</v>
      </c>
      <c r="E1711" t="s">
        <v>3194</v>
      </c>
      <c r="F1711" t="s">
        <v>3167</v>
      </c>
      <c r="G1711" t="s">
        <v>2374</v>
      </c>
      <c r="H1711" s="28">
        <v>45493</v>
      </c>
      <c r="I1711">
        <v>241.36</v>
      </c>
      <c r="J1711">
        <v>72</v>
      </c>
      <c r="K1711" t="s">
        <v>3123</v>
      </c>
      <c r="L1711" t="s">
        <v>3268</v>
      </c>
      <c r="M1711" t="s">
        <v>3188</v>
      </c>
      <c r="N1711">
        <v>2.6</v>
      </c>
      <c r="O1711" t="s">
        <v>3178</v>
      </c>
      <c r="P1711">
        <f t="shared" si="52"/>
        <v>45483</v>
      </c>
      <c r="Q1711">
        <f>--(COUNTIF($A$2:A1711,A1711)=1)</f>
        <v>1</v>
      </c>
      <c r="R1711">
        <f t="shared" si="53"/>
        <v>241.36</v>
      </c>
    </row>
    <row r="1712" spans="1:18">
      <c r="A1712" t="s">
        <v>6441</v>
      </c>
      <c r="B1712" t="s">
        <v>191</v>
      </c>
      <c r="C1712" t="s">
        <v>3098</v>
      </c>
      <c r="D1712" t="s">
        <v>3200</v>
      </c>
      <c r="E1712" t="s">
        <v>3175</v>
      </c>
      <c r="F1712" t="s">
        <v>3167</v>
      </c>
      <c r="G1712" t="s">
        <v>827</v>
      </c>
      <c r="H1712" s="28">
        <v>45644</v>
      </c>
      <c r="I1712">
        <v>3.24</v>
      </c>
      <c r="J1712">
        <v>8</v>
      </c>
      <c r="K1712" t="s">
        <v>3124</v>
      </c>
      <c r="L1712" t="s">
        <v>3254</v>
      </c>
      <c r="M1712" t="s">
        <v>3202</v>
      </c>
      <c r="N1712">
        <v>3.2</v>
      </c>
      <c r="O1712" t="s">
        <v>3260</v>
      </c>
      <c r="P1712">
        <f t="shared" si="52"/>
        <v>45644</v>
      </c>
      <c r="Q1712">
        <f>--(COUNTIF($A$2:A1712,A1712)=1)</f>
        <v>1</v>
      </c>
      <c r="R1712">
        <f t="shared" si="53"/>
        <v>3.24</v>
      </c>
    </row>
    <row r="1713" spans="1:18">
      <c r="A1713" t="s">
        <v>6442</v>
      </c>
      <c r="B1713" t="s">
        <v>1926</v>
      </c>
      <c r="C1713" t="s">
        <v>3098</v>
      </c>
      <c r="D1713" t="s">
        <v>3200</v>
      </c>
      <c r="E1713" t="s">
        <v>3194</v>
      </c>
      <c r="F1713" t="s">
        <v>3167</v>
      </c>
      <c r="G1713" t="s">
        <v>680</v>
      </c>
      <c r="H1713" s="28">
        <v>45204</v>
      </c>
      <c r="I1713">
        <v>99.63</v>
      </c>
      <c r="J1713">
        <v>72</v>
      </c>
      <c r="K1713" t="s">
        <v>3123</v>
      </c>
      <c r="L1713" t="s">
        <v>3225</v>
      </c>
      <c r="M1713" t="s">
        <v>3207</v>
      </c>
      <c r="O1713" t="s">
        <v>3170</v>
      </c>
      <c r="P1713">
        <f t="shared" si="52"/>
        <v>45200</v>
      </c>
      <c r="Q1713">
        <f>--(COUNTIF($A$2:A1713,A1713)=1)</f>
        <v>1</v>
      </c>
      <c r="R1713">
        <f t="shared" si="53"/>
        <v>99.63</v>
      </c>
    </row>
    <row r="1714" spans="1:18">
      <c r="A1714" t="s">
        <v>6443</v>
      </c>
      <c r="B1714" t="s">
        <v>2706</v>
      </c>
      <c r="C1714" t="s">
        <v>3098</v>
      </c>
      <c r="D1714" t="s">
        <v>3237</v>
      </c>
      <c r="E1714" t="s">
        <v>3166</v>
      </c>
      <c r="F1714" t="s">
        <v>3180</v>
      </c>
      <c r="G1714" t="s">
        <v>648</v>
      </c>
      <c r="H1714" s="28"/>
      <c r="J1714">
        <v>24</v>
      </c>
      <c r="K1714" t="s">
        <v>3098</v>
      </c>
      <c r="L1714" t="s">
        <v>3354</v>
      </c>
      <c r="M1714" t="s">
        <v>3207</v>
      </c>
      <c r="O1714" t="s">
        <v>3123</v>
      </c>
      <c r="P1714">
        <f t="shared" si="52"/>
        <v>45332</v>
      </c>
      <c r="Q1714">
        <f>--(COUNTIF($A$2:A1714,A1714)=1)</f>
        <v>1</v>
      </c>
      <c r="R1714" t="str">
        <f t="shared" si="53"/>
        <v/>
      </c>
    </row>
    <row r="1715" spans="1:18">
      <c r="A1715" t="s">
        <v>6444</v>
      </c>
      <c r="B1715" t="s">
        <v>1451</v>
      </c>
      <c r="C1715" t="s">
        <v>3098</v>
      </c>
      <c r="D1715" t="s">
        <v>3174</v>
      </c>
      <c r="E1715" t="s">
        <v>3166</v>
      </c>
      <c r="F1715" t="s">
        <v>3167</v>
      </c>
      <c r="G1715" t="s">
        <v>873</v>
      </c>
      <c r="H1715" s="28">
        <v>45421</v>
      </c>
      <c r="I1715">
        <v>65.98</v>
      </c>
      <c r="J1715">
        <v>24</v>
      </c>
      <c r="K1715" t="s">
        <v>3123</v>
      </c>
      <c r="L1715" t="s">
        <v>3302</v>
      </c>
      <c r="M1715" t="s">
        <v>3169</v>
      </c>
      <c r="N1715">
        <v>1</v>
      </c>
      <c r="O1715" t="s">
        <v>3260</v>
      </c>
      <c r="P1715">
        <f t="shared" si="52"/>
        <v>45419</v>
      </c>
      <c r="Q1715">
        <f>--(COUNTIF($A$2:A1715,A1715)=1)</f>
        <v>1</v>
      </c>
      <c r="R1715">
        <f t="shared" si="53"/>
        <v>65.98</v>
      </c>
    </row>
    <row r="1716" spans="1:18">
      <c r="A1716" t="s">
        <v>6445</v>
      </c>
      <c r="B1716" t="s">
        <v>6446</v>
      </c>
      <c r="C1716" t="s">
        <v>3098</v>
      </c>
      <c r="D1716" t="s">
        <v>3227</v>
      </c>
      <c r="E1716" t="s">
        <v>3194</v>
      </c>
      <c r="F1716" t="s">
        <v>3167</v>
      </c>
      <c r="G1716" t="s">
        <v>1351</v>
      </c>
      <c r="H1716" s="28">
        <v>45344</v>
      </c>
      <c r="I1716">
        <v>58.09</v>
      </c>
      <c r="J1716">
        <v>72</v>
      </c>
      <c r="K1716" t="s">
        <v>3124</v>
      </c>
      <c r="L1716" t="s">
        <v>3168</v>
      </c>
      <c r="M1716" t="s">
        <v>3202</v>
      </c>
      <c r="N1716">
        <v>2.4</v>
      </c>
      <c r="O1716" t="s">
        <v>3123</v>
      </c>
      <c r="P1716">
        <f t="shared" si="52"/>
        <v>45342</v>
      </c>
      <c r="Q1716">
        <f>--(COUNTIF($A$2:A1716,A1716)=1)</f>
        <v>1</v>
      </c>
      <c r="R1716">
        <f t="shared" si="53"/>
        <v>58.09</v>
      </c>
    </row>
    <row r="1717" spans="1:18">
      <c r="A1717" t="s">
        <v>6447</v>
      </c>
      <c r="B1717" t="s">
        <v>6448</v>
      </c>
      <c r="C1717" t="s">
        <v>6449</v>
      </c>
      <c r="D1717" t="s">
        <v>3165</v>
      </c>
      <c r="E1717" t="s">
        <v>3280</v>
      </c>
      <c r="F1717" t="s">
        <v>3167</v>
      </c>
      <c r="G1717" t="s">
        <v>2176</v>
      </c>
      <c r="H1717" s="28">
        <v>44715</v>
      </c>
      <c r="I1717">
        <v>5.13</v>
      </c>
      <c r="J1717">
        <v>4</v>
      </c>
      <c r="K1717" t="s">
        <v>3123</v>
      </c>
      <c r="L1717" t="s">
        <v>3225</v>
      </c>
      <c r="M1717" t="s">
        <v>3177</v>
      </c>
      <c r="N1717">
        <v>5</v>
      </c>
      <c r="O1717" t="s">
        <v>3123</v>
      </c>
      <c r="P1717">
        <f t="shared" si="52"/>
        <v>44715</v>
      </c>
      <c r="Q1717">
        <f>--(COUNTIF($A$2:A1717,A1717)=1)</f>
        <v>1</v>
      </c>
      <c r="R1717">
        <f t="shared" si="53"/>
        <v>5.13</v>
      </c>
    </row>
    <row r="1718" spans="1:18">
      <c r="A1718" t="s">
        <v>6450</v>
      </c>
      <c r="B1718" t="s">
        <v>6013</v>
      </c>
      <c r="C1718" t="s">
        <v>6451</v>
      </c>
      <c r="D1718" t="s">
        <v>3174</v>
      </c>
      <c r="E1718" t="s">
        <v>3194</v>
      </c>
      <c r="F1718" t="s">
        <v>3167</v>
      </c>
      <c r="G1718" t="s">
        <v>1663</v>
      </c>
      <c r="H1718" s="28">
        <v>45661</v>
      </c>
      <c r="I1718">
        <v>232.66</v>
      </c>
      <c r="J1718">
        <v>72</v>
      </c>
      <c r="K1718" t="s">
        <v>3123</v>
      </c>
      <c r="L1718" t="s">
        <v>3271</v>
      </c>
      <c r="M1718" t="s">
        <v>3177</v>
      </c>
      <c r="N1718">
        <v>3.4</v>
      </c>
      <c r="O1718" t="s">
        <v>3170</v>
      </c>
      <c r="P1718">
        <f t="shared" si="52"/>
        <v>45652</v>
      </c>
      <c r="Q1718">
        <f>--(COUNTIF($A$2:A1718,A1718)=1)</f>
        <v>1</v>
      </c>
      <c r="R1718">
        <f t="shared" si="53"/>
        <v>232.66</v>
      </c>
    </row>
    <row r="1719" spans="1:18">
      <c r="A1719" t="s">
        <v>6452</v>
      </c>
      <c r="B1719" t="s">
        <v>4081</v>
      </c>
      <c r="C1719" t="s">
        <v>4819</v>
      </c>
      <c r="D1719" t="s">
        <v>3200</v>
      </c>
      <c r="E1719" t="s">
        <v>3166</v>
      </c>
      <c r="F1719" t="s">
        <v>3167</v>
      </c>
      <c r="G1719" t="s">
        <v>2658</v>
      </c>
      <c r="H1719" s="28">
        <v>45358</v>
      </c>
      <c r="I1719">
        <v>18.34</v>
      </c>
      <c r="J1719">
        <v>24</v>
      </c>
      <c r="K1719" t="s">
        <v>3124</v>
      </c>
      <c r="L1719" t="s">
        <v>3271</v>
      </c>
      <c r="M1719" t="s">
        <v>3177</v>
      </c>
      <c r="N1719">
        <v>4.4000000000000004</v>
      </c>
      <c r="O1719" t="s">
        <v>3260</v>
      </c>
      <c r="P1719">
        <f t="shared" si="52"/>
        <v>45358</v>
      </c>
      <c r="Q1719">
        <f>--(COUNTIF($A$2:A1719,A1719)=1)</f>
        <v>1</v>
      </c>
      <c r="R1719">
        <f t="shared" si="53"/>
        <v>18.34</v>
      </c>
    </row>
    <row r="1720" spans="1:18">
      <c r="A1720" t="s">
        <v>6453</v>
      </c>
      <c r="B1720" t="s">
        <v>2493</v>
      </c>
      <c r="C1720" t="s">
        <v>6454</v>
      </c>
      <c r="D1720" t="s">
        <v>3196</v>
      </c>
      <c r="E1720" t="s">
        <v>3166</v>
      </c>
      <c r="F1720" t="s">
        <v>3167</v>
      </c>
      <c r="G1720" t="s">
        <v>6455</v>
      </c>
      <c r="H1720" s="28">
        <v>45511</v>
      </c>
      <c r="I1720">
        <v>74.59</v>
      </c>
      <c r="J1720">
        <v>24</v>
      </c>
      <c r="K1720" t="s">
        <v>3123</v>
      </c>
      <c r="L1720" t="s">
        <v>3212</v>
      </c>
      <c r="M1720" t="s">
        <v>3169</v>
      </c>
      <c r="N1720">
        <v>4.9000000000000004</v>
      </c>
      <c r="O1720" t="s">
        <v>3170</v>
      </c>
      <c r="P1720">
        <f t="shared" si="52"/>
        <v>45508</v>
      </c>
      <c r="Q1720">
        <f>--(COUNTIF($A$2:A1720,A1720)=1)</f>
        <v>1</v>
      </c>
      <c r="R1720">
        <f t="shared" si="53"/>
        <v>74.59</v>
      </c>
    </row>
    <row r="1721" spans="1:18">
      <c r="A1721" t="s">
        <v>6456</v>
      </c>
      <c r="B1721" t="s">
        <v>1822</v>
      </c>
      <c r="C1721" t="s">
        <v>3098</v>
      </c>
      <c r="D1721" t="s">
        <v>3200</v>
      </c>
      <c r="E1721" t="s">
        <v>3194</v>
      </c>
      <c r="F1721" t="s">
        <v>3228</v>
      </c>
      <c r="G1721" t="s">
        <v>2746</v>
      </c>
      <c r="H1721" s="28"/>
      <c r="J1721">
        <v>72</v>
      </c>
      <c r="K1721" t="s">
        <v>3098</v>
      </c>
      <c r="L1721" t="s">
        <v>3302</v>
      </c>
      <c r="M1721" t="s">
        <v>3188</v>
      </c>
      <c r="O1721" t="s">
        <v>3123</v>
      </c>
      <c r="P1721">
        <f t="shared" si="52"/>
        <v>45041</v>
      </c>
      <c r="Q1721">
        <f>--(COUNTIF($A$2:A1721,A1721)=1)</f>
        <v>1</v>
      </c>
      <c r="R1721" t="str">
        <f t="shared" si="53"/>
        <v/>
      </c>
    </row>
    <row r="1722" spans="1:18">
      <c r="A1722" t="s">
        <v>6457</v>
      </c>
      <c r="B1722" t="s">
        <v>655</v>
      </c>
      <c r="C1722" t="s">
        <v>6458</v>
      </c>
      <c r="D1722" t="s">
        <v>3227</v>
      </c>
      <c r="E1722" t="s">
        <v>3166</v>
      </c>
      <c r="F1722" t="s">
        <v>3220</v>
      </c>
      <c r="G1722" t="s">
        <v>2486</v>
      </c>
      <c r="H1722" s="28">
        <v>44801</v>
      </c>
      <c r="I1722">
        <v>0.92</v>
      </c>
      <c r="J1722">
        <v>24</v>
      </c>
      <c r="K1722" t="s">
        <v>3124</v>
      </c>
      <c r="L1722" t="s">
        <v>3225</v>
      </c>
      <c r="M1722" t="s">
        <v>3202</v>
      </c>
      <c r="N1722">
        <v>2</v>
      </c>
      <c r="O1722" t="s">
        <v>3124</v>
      </c>
      <c r="P1722">
        <f t="shared" si="52"/>
        <v>44801</v>
      </c>
      <c r="Q1722">
        <f>--(COUNTIF($A$2:A1722,A1722)=1)</f>
        <v>1</v>
      </c>
      <c r="R1722">
        <f t="shared" si="53"/>
        <v>0.92</v>
      </c>
    </row>
    <row r="1723" spans="1:18">
      <c r="A1723" t="s">
        <v>6459</v>
      </c>
      <c r="B1723" t="s">
        <v>1864</v>
      </c>
      <c r="C1723" t="s">
        <v>3098</v>
      </c>
      <c r="D1723" t="s">
        <v>3165</v>
      </c>
      <c r="E1723" t="s">
        <v>3280</v>
      </c>
      <c r="F1723" t="s">
        <v>3167</v>
      </c>
      <c r="G1723" t="s">
        <v>653</v>
      </c>
      <c r="H1723" s="28">
        <v>45197</v>
      </c>
      <c r="I1723">
        <v>12.6</v>
      </c>
      <c r="J1723">
        <v>4</v>
      </c>
      <c r="K1723" t="s">
        <v>3123</v>
      </c>
      <c r="L1723" t="s">
        <v>3098</v>
      </c>
      <c r="M1723" t="s">
        <v>3169</v>
      </c>
      <c r="N1723">
        <v>4.0999999999999996</v>
      </c>
      <c r="O1723" t="s">
        <v>3260</v>
      </c>
      <c r="P1723">
        <f t="shared" si="52"/>
        <v>45197</v>
      </c>
      <c r="Q1723">
        <f>--(COUNTIF($A$2:A1723,A1723)=1)</f>
        <v>1</v>
      </c>
      <c r="R1723">
        <f t="shared" si="53"/>
        <v>12.6</v>
      </c>
    </row>
    <row r="1724" spans="1:18">
      <c r="A1724" t="s">
        <v>6460</v>
      </c>
      <c r="B1724" t="s">
        <v>937</v>
      </c>
      <c r="C1724" t="s">
        <v>6064</v>
      </c>
      <c r="D1724" t="s">
        <v>3237</v>
      </c>
      <c r="E1724" t="s">
        <v>3194</v>
      </c>
      <c r="F1724" t="s">
        <v>3167</v>
      </c>
      <c r="G1724" t="s">
        <v>353</v>
      </c>
      <c r="H1724" s="28">
        <v>45278</v>
      </c>
      <c r="I1724">
        <v>148.13999999999999</v>
      </c>
      <c r="J1724">
        <v>72</v>
      </c>
      <c r="K1724" t="s">
        <v>3123</v>
      </c>
      <c r="L1724" t="s">
        <v>3354</v>
      </c>
      <c r="M1724" t="s">
        <v>3202</v>
      </c>
      <c r="N1724">
        <v>3.9</v>
      </c>
      <c r="O1724" t="s">
        <v>3170</v>
      </c>
      <c r="P1724">
        <f t="shared" si="52"/>
        <v>45272</v>
      </c>
      <c r="Q1724">
        <f>--(COUNTIF($A$2:A1724,A1724)=1)</f>
        <v>1</v>
      </c>
      <c r="R1724">
        <f t="shared" si="53"/>
        <v>148.13999999999999</v>
      </c>
    </row>
    <row r="1725" spans="1:18">
      <c r="A1725" t="s">
        <v>6461</v>
      </c>
      <c r="B1725" t="s">
        <v>2115</v>
      </c>
      <c r="C1725" t="s">
        <v>3098</v>
      </c>
      <c r="D1725" t="s">
        <v>3200</v>
      </c>
      <c r="E1725" t="s">
        <v>3175</v>
      </c>
      <c r="F1725" t="s">
        <v>3167</v>
      </c>
      <c r="G1725" t="s">
        <v>1061</v>
      </c>
      <c r="H1725" s="28"/>
      <c r="J1725">
        <v>8</v>
      </c>
      <c r="K1725" t="s">
        <v>3098</v>
      </c>
      <c r="L1725" t="s">
        <v>3318</v>
      </c>
      <c r="M1725" t="s">
        <v>3169</v>
      </c>
      <c r="O1725" t="s">
        <v>3123</v>
      </c>
      <c r="P1725">
        <f t="shared" si="52"/>
        <v>45222</v>
      </c>
      <c r="Q1725">
        <f>--(COUNTIF($A$2:A1725,A1725)=1)</f>
        <v>1</v>
      </c>
      <c r="R1725" t="str">
        <f t="shared" si="53"/>
        <v/>
      </c>
    </row>
    <row r="1726" spans="1:18">
      <c r="A1726" t="s">
        <v>6462</v>
      </c>
      <c r="B1726" t="s">
        <v>1853</v>
      </c>
      <c r="C1726" t="s">
        <v>3098</v>
      </c>
      <c r="D1726" t="s">
        <v>3240</v>
      </c>
      <c r="E1726" t="s">
        <v>3166</v>
      </c>
      <c r="F1726" t="s">
        <v>3180</v>
      </c>
      <c r="G1726" t="s">
        <v>316</v>
      </c>
      <c r="H1726" s="28"/>
      <c r="J1726">
        <v>24</v>
      </c>
      <c r="K1726" t="s">
        <v>3098</v>
      </c>
      <c r="L1726" t="s">
        <v>3221</v>
      </c>
      <c r="M1726" t="s">
        <v>3169</v>
      </c>
      <c r="O1726" t="s">
        <v>3123</v>
      </c>
      <c r="P1726">
        <f t="shared" si="52"/>
        <v>44818</v>
      </c>
      <c r="Q1726">
        <f>--(COUNTIF($A$2:A1726,A1726)=1)</f>
        <v>1</v>
      </c>
      <c r="R1726" t="str">
        <f t="shared" si="53"/>
        <v/>
      </c>
    </row>
    <row r="1727" spans="1:18">
      <c r="A1727" t="s">
        <v>6463</v>
      </c>
      <c r="B1727" t="s">
        <v>2383</v>
      </c>
      <c r="C1727" t="s">
        <v>6464</v>
      </c>
      <c r="D1727" t="s">
        <v>3165</v>
      </c>
      <c r="E1727" t="s">
        <v>3166</v>
      </c>
      <c r="F1727" t="s">
        <v>3220</v>
      </c>
      <c r="G1727" t="s">
        <v>1219</v>
      </c>
      <c r="H1727" s="28">
        <v>45420</v>
      </c>
      <c r="I1727">
        <v>0.84</v>
      </c>
      <c r="J1727">
        <v>24</v>
      </c>
      <c r="K1727" t="s">
        <v>3124</v>
      </c>
      <c r="L1727" t="s">
        <v>3216</v>
      </c>
      <c r="M1727" t="s">
        <v>3188</v>
      </c>
      <c r="O1727" t="s">
        <v>3213</v>
      </c>
      <c r="P1727">
        <f t="shared" si="52"/>
        <v>45420</v>
      </c>
      <c r="Q1727">
        <f>--(COUNTIF($A$2:A1727,A1727)=1)</f>
        <v>1</v>
      </c>
      <c r="R1727">
        <f t="shared" si="53"/>
        <v>0.84</v>
      </c>
    </row>
    <row r="1728" spans="1:18">
      <c r="A1728" t="s">
        <v>6465</v>
      </c>
      <c r="B1728" t="s">
        <v>6102</v>
      </c>
      <c r="C1728" t="s">
        <v>3098</v>
      </c>
      <c r="D1728" t="s">
        <v>3185</v>
      </c>
      <c r="E1728" t="s">
        <v>3166</v>
      </c>
      <c r="F1728" t="s">
        <v>3220</v>
      </c>
      <c r="G1728" t="s">
        <v>1586</v>
      </c>
      <c r="H1728" s="28">
        <v>45472</v>
      </c>
      <c r="I1728">
        <v>30.47</v>
      </c>
      <c r="J1728">
        <v>24</v>
      </c>
      <c r="K1728" t="s">
        <v>3123</v>
      </c>
      <c r="L1728" t="s">
        <v>3244</v>
      </c>
      <c r="M1728" t="s">
        <v>3207</v>
      </c>
      <c r="N1728">
        <v>2</v>
      </c>
      <c r="O1728" t="s">
        <v>3260</v>
      </c>
      <c r="P1728">
        <f t="shared" si="52"/>
        <v>45471</v>
      </c>
      <c r="Q1728">
        <f>--(COUNTIF($A$2:A1728,A1728)=1)</f>
        <v>1</v>
      </c>
      <c r="R1728">
        <f t="shared" si="53"/>
        <v>30.47</v>
      </c>
    </row>
    <row r="1729" spans="1:18">
      <c r="A1729" t="s">
        <v>6466</v>
      </c>
      <c r="B1729" t="s">
        <v>1911</v>
      </c>
      <c r="C1729" t="s">
        <v>6467</v>
      </c>
      <c r="D1729" t="s">
        <v>3227</v>
      </c>
      <c r="E1729" t="s">
        <v>3175</v>
      </c>
      <c r="F1729" t="s">
        <v>3180</v>
      </c>
      <c r="G1729" t="s">
        <v>551</v>
      </c>
      <c r="H1729" s="28"/>
      <c r="J1729">
        <v>8</v>
      </c>
      <c r="K1729" t="s">
        <v>3098</v>
      </c>
      <c r="L1729" t="s">
        <v>3254</v>
      </c>
      <c r="M1729" t="s">
        <v>3177</v>
      </c>
      <c r="O1729" t="s">
        <v>3170</v>
      </c>
      <c r="P1729">
        <f t="shared" si="52"/>
        <v>45450</v>
      </c>
      <c r="Q1729">
        <f>--(COUNTIF($A$2:A1729,A1729)=1)</f>
        <v>1</v>
      </c>
      <c r="R1729" t="str">
        <f t="shared" si="53"/>
        <v/>
      </c>
    </row>
    <row r="1730" spans="1:18">
      <c r="A1730" t="s">
        <v>6468</v>
      </c>
      <c r="B1730" t="s">
        <v>1636</v>
      </c>
      <c r="C1730" t="s">
        <v>3098</v>
      </c>
      <c r="D1730" t="s">
        <v>3251</v>
      </c>
      <c r="E1730" t="s">
        <v>3194</v>
      </c>
      <c r="F1730" t="s">
        <v>3180</v>
      </c>
      <c r="G1730" t="s">
        <v>4708</v>
      </c>
      <c r="H1730" s="28"/>
      <c r="J1730">
        <v>72</v>
      </c>
      <c r="K1730" t="s">
        <v>3098</v>
      </c>
      <c r="L1730" t="s">
        <v>3098</v>
      </c>
      <c r="M1730" t="s">
        <v>3188</v>
      </c>
      <c r="O1730" t="s">
        <v>3170</v>
      </c>
      <c r="P1730">
        <f t="shared" ref="P1730:P1793" si="54">IFERROR(DATEVALUE(G1730),IFERROR(DATE(RIGHT(G1730,4),MID(G1730,4,2),LEFT(G1730,2)),""))</f>
        <v>45556</v>
      </c>
      <c r="Q1730">
        <f>--(COUNTIF($A$2:A1730,A1730)=1)</f>
        <v>1</v>
      </c>
      <c r="R1730" t="str">
        <f t="shared" ref="R1730:R1793" si="55">IF(AND(Q1730=1,I1730&lt;&gt;"",ISNUMBER(I1730),I1730&gt;=0),I1730,"")</f>
        <v/>
      </c>
    </row>
    <row r="1731" spans="1:18">
      <c r="A1731" t="s">
        <v>6469</v>
      </c>
      <c r="B1731" t="s">
        <v>3967</v>
      </c>
      <c r="C1731" t="s">
        <v>3098</v>
      </c>
      <c r="D1731" t="s">
        <v>3251</v>
      </c>
      <c r="E1731" t="s">
        <v>3166</v>
      </c>
      <c r="F1731" t="s">
        <v>3228</v>
      </c>
      <c r="G1731" t="s">
        <v>1789</v>
      </c>
      <c r="H1731" s="28"/>
      <c r="J1731">
        <v>24</v>
      </c>
      <c r="K1731" t="s">
        <v>3098</v>
      </c>
      <c r="L1731" t="s">
        <v>3225</v>
      </c>
      <c r="M1731" t="s">
        <v>3169</v>
      </c>
      <c r="O1731" t="s">
        <v>3182</v>
      </c>
      <c r="P1731">
        <f t="shared" si="54"/>
        <v>45065</v>
      </c>
      <c r="Q1731">
        <f>--(COUNTIF($A$2:A1731,A1731)=1)</f>
        <v>1</v>
      </c>
      <c r="R1731" t="str">
        <f t="shared" si="55"/>
        <v/>
      </c>
    </row>
    <row r="1732" spans="1:18">
      <c r="A1732" t="s">
        <v>6470</v>
      </c>
      <c r="B1732" t="s">
        <v>6471</v>
      </c>
      <c r="C1732" t="s">
        <v>3098</v>
      </c>
      <c r="D1732" t="s">
        <v>3251</v>
      </c>
      <c r="E1732" t="s">
        <v>3166</v>
      </c>
      <c r="F1732" t="s">
        <v>3180</v>
      </c>
      <c r="G1732" t="s">
        <v>6472</v>
      </c>
      <c r="H1732" s="28"/>
      <c r="J1732">
        <v>24</v>
      </c>
      <c r="K1732" t="s">
        <v>3098</v>
      </c>
      <c r="L1732" t="s">
        <v>3229</v>
      </c>
      <c r="M1732" t="s">
        <v>3169</v>
      </c>
      <c r="O1732" t="s">
        <v>3123</v>
      </c>
      <c r="P1732">
        <f t="shared" si="54"/>
        <v>45211</v>
      </c>
      <c r="Q1732">
        <f>--(COUNTIF($A$2:A1732,A1732)=1)</f>
        <v>1</v>
      </c>
      <c r="R1732" t="str">
        <f t="shared" si="55"/>
        <v/>
      </c>
    </row>
    <row r="1733" spans="1:18">
      <c r="A1733" t="s">
        <v>6473</v>
      </c>
      <c r="B1733" t="s">
        <v>3439</v>
      </c>
      <c r="C1733" t="s">
        <v>6474</v>
      </c>
      <c r="D1733" t="s">
        <v>3174</v>
      </c>
      <c r="E1733" t="s">
        <v>3194</v>
      </c>
      <c r="F1733" t="s">
        <v>3167</v>
      </c>
      <c r="G1733" t="s">
        <v>954</v>
      </c>
      <c r="H1733" s="28">
        <v>45332</v>
      </c>
      <c r="I1733">
        <v>157.34</v>
      </c>
      <c r="J1733">
        <v>72</v>
      </c>
      <c r="K1733" t="s">
        <v>3123</v>
      </c>
      <c r="L1733" t="s">
        <v>3206</v>
      </c>
      <c r="M1733" t="s">
        <v>3188</v>
      </c>
      <c r="N1733">
        <v>3.7</v>
      </c>
      <c r="O1733" t="s">
        <v>3170</v>
      </c>
      <c r="P1733">
        <f t="shared" si="54"/>
        <v>45326</v>
      </c>
      <c r="Q1733">
        <f>--(COUNTIF($A$2:A1733,A1733)=1)</f>
        <v>1</v>
      </c>
      <c r="R1733">
        <f t="shared" si="55"/>
        <v>157.34</v>
      </c>
    </row>
    <row r="1734" spans="1:18">
      <c r="A1734" t="s">
        <v>6475</v>
      </c>
      <c r="B1734" t="s">
        <v>367</v>
      </c>
      <c r="C1734" t="s">
        <v>3098</v>
      </c>
      <c r="D1734" t="s">
        <v>3200</v>
      </c>
      <c r="E1734" t="s">
        <v>3166</v>
      </c>
      <c r="F1734" t="s">
        <v>3167</v>
      </c>
      <c r="G1734" t="s">
        <v>2717</v>
      </c>
      <c r="H1734" s="28">
        <v>45658</v>
      </c>
      <c r="I1734">
        <v>31.84</v>
      </c>
      <c r="J1734">
        <v>24</v>
      </c>
      <c r="K1734" t="s">
        <v>3123</v>
      </c>
      <c r="L1734" t="s">
        <v>3176</v>
      </c>
      <c r="M1734" t="s">
        <v>3169</v>
      </c>
      <c r="O1734" t="s">
        <v>3123</v>
      </c>
      <c r="P1734">
        <f t="shared" si="54"/>
        <v>45657</v>
      </c>
      <c r="Q1734">
        <f>--(COUNTIF($A$2:A1734,A1734)=1)</f>
        <v>1</v>
      </c>
      <c r="R1734">
        <f t="shared" si="55"/>
        <v>31.84</v>
      </c>
    </row>
    <row r="1735" spans="1:18">
      <c r="A1735" t="s">
        <v>6476</v>
      </c>
      <c r="B1735" t="s">
        <v>407</v>
      </c>
      <c r="C1735" t="s">
        <v>5242</v>
      </c>
      <c r="D1735" t="s">
        <v>3196</v>
      </c>
      <c r="E1735" t="s">
        <v>3175</v>
      </c>
      <c r="F1735" t="s">
        <v>3180</v>
      </c>
      <c r="G1735" t="s">
        <v>1672</v>
      </c>
      <c r="H1735" s="28"/>
      <c r="J1735">
        <v>8</v>
      </c>
      <c r="K1735" t="s">
        <v>3098</v>
      </c>
      <c r="L1735" t="s">
        <v>3216</v>
      </c>
      <c r="M1735" t="s">
        <v>3188</v>
      </c>
      <c r="O1735" t="s">
        <v>3182</v>
      </c>
      <c r="P1735">
        <f t="shared" si="54"/>
        <v>45558</v>
      </c>
      <c r="Q1735">
        <f>--(COUNTIF($A$2:A1735,A1735)=1)</f>
        <v>1</v>
      </c>
      <c r="R1735" t="str">
        <f t="shared" si="55"/>
        <v/>
      </c>
    </row>
    <row r="1736" spans="1:18">
      <c r="A1736" t="s">
        <v>6477</v>
      </c>
      <c r="B1736" t="s">
        <v>4473</v>
      </c>
      <c r="C1736" t="s">
        <v>3098</v>
      </c>
      <c r="D1736" t="s">
        <v>3185</v>
      </c>
      <c r="E1736" t="s">
        <v>3166</v>
      </c>
      <c r="F1736" t="s">
        <v>3167</v>
      </c>
      <c r="G1736" t="s">
        <v>1324</v>
      </c>
      <c r="H1736" s="28">
        <v>45317</v>
      </c>
      <c r="I1736">
        <v>25.77</v>
      </c>
      <c r="J1736">
        <v>24</v>
      </c>
      <c r="K1736" t="s">
        <v>3123</v>
      </c>
      <c r="L1736" t="s">
        <v>3181</v>
      </c>
      <c r="M1736" t="s">
        <v>3177</v>
      </c>
      <c r="N1736">
        <v>2.1</v>
      </c>
      <c r="O1736" t="s">
        <v>3178</v>
      </c>
      <c r="P1736">
        <f t="shared" si="54"/>
        <v>45316</v>
      </c>
      <c r="Q1736">
        <f>--(COUNTIF($A$2:A1736,A1736)=1)</f>
        <v>1</v>
      </c>
      <c r="R1736">
        <f t="shared" si="55"/>
        <v>25.77</v>
      </c>
    </row>
    <row r="1737" spans="1:18">
      <c r="A1737" t="s">
        <v>6478</v>
      </c>
      <c r="B1737" t="s">
        <v>2441</v>
      </c>
      <c r="C1737" t="s">
        <v>3098</v>
      </c>
      <c r="D1737" t="s">
        <v>3251</v>
      </c>
      <c r="E1737" t="s">
        <v>3194</v>
      </c>
      <c r="F1737" t="s">
        <v>3167</v>
      </c>
      <c r="G1737" t="s">
        <v>152</v>
      </c>
      <c r="H1737" s="28"/>
      <c r="J1737">
        <v>72</v>
      </c>
      <c r="K1737" t="s">
        <v>3098</v>
      </c>
      <c r="L1737" t="s">
        <v>3187</v>
      </c>
      <c r="M1737" t="s">
        <v>3169</v>
      </c>
      <c r="O1737" t="s">
        <v>3170</v>
      </c>
      <c r="P1737">
        <f t="shared" si="54"/>
        <v>45337</v>
      </c>
      <c r="Q1737">
        <f>--(COUNTIF($A$2:A1737,A1737)=1)</f>
        <v>1</v>
      </c>
      <c r="R1737" t="str">
        <f t="shared" si="55"/>
        <v/>
      </c>
    </row>
    <row r="1738" spans="1:18">
      <c r="A1738" t="s">
        <v>6479</v>
      </c>
      <c r="B1738" t="s">
        <v>1238</v>
      </c>
      <c r="C1738" t="s">
        <v>3421</v>
      </c>
      <c r="D1738" t="s">
        <v>3237</v>
      </c>
      <c r="E1738" t="s">
        <v>3166</v>
      </c>
      <c r="F1738" t="s">
        <v>3167</v>
      </c>
      <c r="G1738" t="s">
        <v>3580</v>
      </c>
      <c r="H1738" s="28"/>
      <c r="J1738">
        <v>24</v>
      </c>
      <c r="K1738" t="s">
        <v>3098</v>
      </c>
      <c r="L1738" t="s">
        <v>3098</v>
      </c>
      <c r="M1738" t="s">
        <v>3202</v>
      </c>
      <c r="O1738" t="s">
        <v>3124</v>
      </c>
      <c r="P1738">
        <f t="shared" si="54"/>
        <v>45056</v>
      </c>
      <c r="Q1738">
        <f>--(COUNTIF($A$2:A1738,A1738)=1)</f>
        <v>1</v>
      </c>
      <c r="R1738" t="str">
        <f t="shared" si="55"/>
        <v/>
      </c>
    </row>
    <row r="1739" spans="1:18">
      <c r="A1739" t="s">
        <v>6480</v>
      </c>
      <c r="B1739" t="s">
        <v>6408</v>
      </c>
      <c r="C1739" t="s">
        <v>6481</v>
      </c>
      <c r="D1739" t="s">
        <v>3227</v>
      </c>
      <c r="E1739" t="s">
        <v>3175</v>
      </c>
      <c r="F1739" t="s">
        <v>3180</v>
      </c>
      <c r="G1739" t="s">
        <v>1310</v>
      </c>
      <c r="H1739" s="28"/>
      <c r="J1739">
        <v>8</v>
      </c>
      <c r="K1739" t="s">
        <v>3098</v>
      </c>
      <c r="L1739" t="s">
        <v>3181</v>
      </c>
      <c r="M1739" t="s">
        <v>3177</v>
      </c>
      <c r="O1739" t="s">
        <v>3123</v>
      </c>
      <c r="P1739">
        <f t="shared" si="54"/>
        <v>45382</v>
      </c>
      <c r="Q1739">
        <f>--(COUNTIF($A$2:A1739,A1739)=1)</f>
        <v>1</v>
      </c>
      <c r="R1739" t="str">
        <f t="shared" si="55"/>
        <v/>
      </c>
    </row>
    <row r="1740" spans="1:18">
      <c r="A1740" t="s">
        <v>6482</v>
      </c>
      <c r="B1740" t="s">
        <v>3860</v>
      </c>
      <c r="C1740" t="s">
        <v>6483</v>
      </c>
      <c r="D1740" t="s">
        <v>3240</v>
      </c>
      <c r="E1740" t="s">
        <v>3166</v>
      </c>
      <c r="F1740" t="s">
        <v>3167</v>
      </c>
      <c r="G1740" t="s">
        <v>1033</v>
      </c>
      <c r="H1740" s="28">
        <v>44993</v>
      </c>
      <c r="I1740">
        <v>39.18</v>
      </c>
      <c r="J1740">
        <v>24</v>
      </c>
      <c r="K1740" t="s">
        <v>3123</v>
      </c>
      <c r="L1740" t="s">
        <v>3198</v>
      </c>
      <c r="M1740" t="s">
        <v>3169</v>
      </c>
      <c r="N1740">
        <v>4.5</v>
      </c>
      <c r="O1740" t="s">
        <v>3178</v>
      </c>
      <c r="P1740">
        <f t="shared" si="54"/>
        <v>44992</v>
      </c>
      <c r="Q1740">
        <f>--(COUNTIF($A$2:A1740,A1740)=1)</f>
        <v>1</v>
      </c>
      <c r="R1740">
        <f t="shared" si="55"/>
        <v>39.18</v>
      </c>
    </row>
    <row r="1741" spans="1:18">
      <c r="A1741" t="s">
        <v>6484</v>
      </c>
      <c r="B1741" t="s">
        <v>431</v>
      </c>
      <c r="C1741" t="s">
        <v>6485</v>
      </c>
      <c r="D1741" t="s">
        <v>3237</v>
      </c>
      <c r="E1741" t="s">
        <v>3166</v>
      </c>
      <c r="F1741" t="s">
        <v>3167</v>
      </c>
      <c r="G1741" t="s">
        <v>5433</v>
      </c>
      <c r="H1741" s="28">
        <v>45293</v>
      </c>
      <c r="I1741">
        <v>80.739999999999995</v>
      </c>
      <c r="J1741">
        <v>24</v>
      </c>
      <c r="K1741" t="s">
        <v>3123</v>
      </c>
      <c r="L1741" t="s">
        <v>3318</v>
      </c>
      <c r="M1741" t="s">
        <v>3202</v>
      </c>
      <c r="N1741">
        <v>3.7</v>
      </c>
      <c r="O1741" t="s">
        <v>3260</v>
      </c>
      <c r="P1741">
        <f t="shared" si="54"/>
        <v>45290</v>
      </c>
      <c r="Q1741">
        <f>--(COUNTIF($A$2:A1741,A1741)=1)</f>
        <v>1</v>
      </c>
      <c r="R1741">
        <f t="shared" si="55"/>
        <v>80.739999999999995</v>
      </c>
    </row>
    <row r="1742" spans="1:18">
      <c r="A1742" t="s">
        <v>6486</v>
      </c>
      <c r="B1742" t="s">
        <v>6487</v>
      </c>
      <c r="C1742" t="s">
        <v>6488</v>
      </c>
      <c r="D1742" t="s">
        <v>3240</v>
      </c>
      <c r="E1742" t="s">
        <v>3166</v>
      </c>
      <c r="F1742" t="s">
        <v>3167</v>
      </c>
      <c r="G1742" t="s">
        <v>5171</v>
      </c>
      <c r="H1742" s="28">
        <v>45702</v>
      </c>
      <c r="I1742">
        <v>82.16</v>
      </c>
      <c r="J1742">
        <v>24</v>
      </c>
      <c r="K1742" t="s">
        <v>3123</v>
      </c>
      <c r="L1742" t="s">
        <v>3307</v>
      </c>
      <c r="M1742" t="s">
        <v>3177</v>
      </c>
      <c r="N1742">
        <v>2</v>
      </c>
      <c r="O1742" t="s">
        <v>3182</v>
      </c>
      <c r="P1742">
        <f t="shared" si="54"/>
        <v>45699</v>
      </c>
      <c r="Q1742">
        <f>--(COUNTIF($A$2:A1742,A1742)=1)</f>
        <v>1</v>
      </c>
      <c r="R1742">
        <f t="shared" si="55"/>
        <v>82.16</v>
      </c>
    </row>
    <row r="1743" spans="1:18">
      <c r="A1743" t="s">
        <v>6489</v>
      </c>
      <c r="B1743" t="s">
        <v>2140</v>
      </c>
      <c r="C1743" t="s">
        <v>6490</v>
      </c>
      <c r="D1743" t="s">
        <v>3174</v>
      </c>
      <c r="E1743" t="s">
        <v>3175</v>
      </c>
      <c r="F1743" t="s">
        <v>3220</v>
      </c>
      <c r="G1743" t="s">
        <v>601</v>
      </c>
      <c r="H1743" s="28">
        <v>45555</v>
      </c>
      <c r="I1743">
        <v>17.22</v>
      </c>
      <c r="J1743">
        <v>8</v>
      </c>
      <c r="K1743" t="s">
        <v>3123</v>
      </c>
      <c r="L1743" t="s">
        <v>3271</v>
      </c>
      <c r="M1743" t="s">
        <v>3188</v>
      </c>
      <c r="N1743">
        <v>3.2</v>
      </c>
      <c r="O1743" t="s">
        <v>3170</v>
      </c>
      <c r="P1743">
        <f t="shared" si="54"/>
        <v>45555</v>
      </c>
      <c r="Q1743">
        <f>--(COUNTIF($A$2:A1743,A1743)=1)</f>
        <v>1</v>
      </c>
      <c r="R1743">
        <f t="shared" si="55"/>
        <v>17.22</v>
      </c>
    </row>
    <row r="1744" spans="1:18">
      <c r="A1744" t="s">
        <v>6491</v>
      </c>
      <c r="B1744" t="s">
        <v>2330</v>
      </c>
      <c r="C1744" t="s">
        <v>4924</v>
      </c>
      <c r="D1744" t="s">
        <v>3185</v>
      </c>
      <c r="E1744" t="s">
        <v>3175</v>
      </c>
      <c r="F1744" t="s">
        <v>3167</v>
      </c>
      <c r="G1744" t="s">
        <v>726</v>
      </c>
      <c r="H1744" s="28"/>
      <c r="J1744">
        <v>8</v>
      </c>
      <c r="K1744" t="s">
        <v>3098</v>
      </c>
      <c r="L1744" t="s">
        <v>3307</v>
      </c>
      <c r="M1744" t="s">
        <v>3169</v>
      </c>
      <c r="O1744" t="s">
        <v>3182</v>
      </c>
      <c r="P1744">
        <f t="shared" si="54"/>
        <v>45235</v>
      </c>
      <c r="Q1744">
        <f>--(COUNTIF($A$2:A1744,A1744)=1)</f>
        <v>1</v>
      </c>
      <c r="R1744" t="str">
        <f t="shared" si="55"/>
        <v/>
      </c>
    </row>
    <row r="1745" spans="1:18">
      <c r="A1745" t="s">
        <v>6492</v>
      </c>
      <c r="B1745" t="s">
        <v>341</v>
      </c>
      <c r="C1745" t="s">
        <v>6493</v>
      </c>
      <c r="D1745" t="s">
        <v>3227</v>
      </c>
      <c r="E1745" t="s">
        <v>3166</v>
      </c>
      <c r="F1745" t="s">
        <v>3167</v>
      </c>
      <c r="G1745" t="s">
        <v>4042</v>
      </c>
      <c r="H1745" s="28">
        <v>44628</v>
      </c>
      <c r="I1745">
        <v>42.42</v>
      </c>
      <c r="J1745">
        <v>24</v>
      </c>
      <c r="K1745" t="s">
        <v>3123</v>
      </c>
      <c r="L1745" t="s">
        <v>3216</v>
      </c>
      <c r="M1745" t="s">
        <v>3188</v>
      </c>
      <c r="N1745">
        <v>1.5</v>
      </c>
      <c r="O1745" t="s">
        <v>3124</v>
      </c>
      <c r="P1745">
        <f t="shared" si="54"/>
        <v>44627</v>
      </c>
      <c r="Q1745">
        <f>--(COUNTIF($A$2:A1745,A1745)=1)</f>
        <v>1</v>
      </c>
      <c r="R1745">
        <f t="shared" si="55"/>
        <v>42.42</v>
      </c>
    </row>
    <row r="1746" spans="1:18">
      <c r="A1746" t="s">
        <v>6494</v>
      </c>
      <c r="B1746" t="s">
        <v>6495</v>
      </c>
      <c r="C1746" t="s">
        <v>3098</v>
      </c>
      <c r="D1746" t="s">
        <v>3174</v>
      </c>
      <c r="E1746" t="s">
        <v>3166</v>
      </c>
      <c r="F1746" t="s">
        <v>3167</v>
      </c>
      <c r="G1746" t="s">
        <v>470</v>
      </c>
      <c r="H1746" s="28">
        <v>44634</v>
      </c>
      <c r="I1746">
        <v>35.840000000000003</v>
      </c>
      <c r="J1746">
        <v>24</v>
      </c>
      <c r="K1746" t="s">
        <v>3123</v>
      </c>
      <c r="L1746" t="s">
        <v>3216</v>
      </c>
      <c r="M1746" t="s">
        <v>3188</v>
      </c>
      <c r="N1746">
        <v>1.3</v>
      </c>
      <c r="O1746" t="s">
        <v>3123</v>
      </c>
      <c r="P1746">
        <f t="shared" si="54"/>
        <v>44633</v>
      </c>
      <c r="Q1746">
        <f>--(COUNTIF($A$2:A1746,A1746)=1)</f>
        <v>1</v>
      </c>
      <c r="R1746">
        <f t="shared" si="55"/>
        <v>35.840000000000003</v>
      </c>
    </row>
    <row r="1747" spans="1:18">
      <c r="A1747" t="s">
        <v>6496</v>
      </c>
      <c r="B1747" t="s">
        <v>6497</v>
      </c>
      <c r="C1747" t="s">
        <v>3098</v>
      </c>
      <c r="D1747" t="s">
        <v>3165</v>
      </c>
      <c r="E1747" t="s">
        <v>3175</v>
      </c>
      <c r="F1747" t="s">
        <v>3167</v>
      </c>
      <c r="G1747" t="s">
        <v>237</v>
      </c>
      <c r="H1747" s="28">
        <v>45490</v>
      </c>
      <c r="I1747">
        <v>12.23</v>
      </c>
      <c r="J1747">
        <v>8</v>
      </c>
      <c r="K1747" t="s">
        <v>3123</v>
      </c>
      <c r="L1747" t="s">
        <v>3198</v>
      </c>
      <c r="M1747" t="s">
        <v>3207</v>
      </c>
      <c r="N1747">
        <v>2.7</v>
      </c>
      <c r="O1747" t="s">
        <v>3178</v>
      </c>
      <c r="P1747">
        <f t="shared" si="54"/>
        <v>45490</v>
      </c>
      <c r="Q1747">
        <f>--(COUNTIF($A$2:A1747,A1747)=1)</f>
        <v>1</v>
      </c>
      <c r="R1747">
        <f t="shared" si="55"/>
        <v>12.23</v>
      </c>
    </row>
    <row r="1748" spans="1:18">
      <c r="A1748" t="s">
        <v>6498</v>
      </c>
      <c r="B1748" t="s">
        <v>4400</v>
      </c>
      <c r="C1748" t="s">
        <v>6499</v>
      </c>
      <c r="D1748" t="s">
        <v>3165</v>
      </c>
      <c r="E1748" t="s">
        <v>3166</v>
      </c>
      <c r="F1748" t="s">
        <v>3180</v>
      </c>
      <c r="G1748" t="s">
        <v>914</v>
      </c>
      <c r="H1748" s="28"/>
      <c r="J1748">
        <v>24</v>
      </c>
      <c r="K1748" t="s">
        <v>3098</v>
      </c>
      <c r="L1748" t="s">
        <v>3231</v>
      </c>
      <c r="M1748" t="s">
        <v>3202</v>
      </c>
      <c r="O1748" t="s">
        <v>3189</v>
      </c>
      <c r="P1748">
        <f t="shared" si="54"/>
        <v>45110</v>
      </c>
      <c r="Q1748">
        <f>--(COUNTIF($A$2:A1748,A1748)=1)</f>
        <v>1</v>
      </c>
      <c r="R1748" t="str">
        <f t="shared" si="55"/>
        <v/>
      </c>
    </row>
    <row r="1749" spans="1:18">
      <c r="A1749" t="s">
        <v>6500</v>
      </c>
      <c r="B1749" t="s">
        <v>5854</v>
      </c>
      <c r="C1749" t="s">
        <v>3098</v>
      </c>
      <c r="D1749" t="s">
        <v>3174</v>
      </c>
      <c r="E1749" t="s">
        <v>3175</v>
      </c>
      <c r="F1749" t="s">
        <v>3167</v>
      </c>
      <c r="G1749" t="s">
        <v>613</v>
      </c>
      <c r="H1749" s="28">
        <v>45186</v>
      </c>
      <c r="I1749">
        <v>10.41</v>
      </c>
      <c r="J1749">
        <v>8</v>
      </c>
      <c r="K1749" t="s">
        <v>3123</v>
      </c>
      <c r="L1749" t="s">
        <v>3212</v>
      </c>
      <c r="M1749" t="s">
        <v>3207</v>
      </c>
      <c r="O1749" t="s">
        <v>3189</v>
      </c>
      <c r="P1749">
        <f t="shared" si="54"/>
        <v>45186</v>
      </c>
      <c r="Q1749">
        <f>--(COUNTIF($A$2:A1749,A1749)=1)</f>
        <v>1</v>
      </c>
      <c r="R1749">
        <f t="shared" si="55"/>
        <v>10.41</v>
      </c>
    </row>
    <row r="1750" spans="1:18">
      <c r="A1750" t="s">
        <v>6501</v>
      </c>
      <c r="B1750" t="s">
        <v>389</v>
      </c>
      <c r="C1750" t="s">
        <v>3098</v>
      </c>
      <c r="D1750" t="s">
        <v>3240</v>
      </c>
      <c r="E1750" t="s">
        <v>3166</v>
      </c>
      <c r="F1750" t="s">
        <v>3167</v>
      </c>
      <c r="G1750" t="s">
        <v>1519</v>
      </c>
      <c r="H1750" s="28">
        <v>45296</v>
      </c>
      <c r="I1750">
        <v>71.349999999999994</v>
      </c>
      <c r="J1750">
        <v>24</v>
      </c>
      <c r="K1750" t="s">
        <v>3123</v>
      </c>
      <c r="L1750" t="s">
        <v>3307</v>
      </c>
      <c r="M1750" t="s">
        <v>3177</v>
      </c>
      <c r="O1750" t="s">
        <v>3182</v>
      </c>
      <c r="P1750">
        <f t="shared" si="54"/>
        <v>45294</v>
      </c>
      <c r="Q1750">
        <f>--(COUNTIF($A$2:A1750,A1750)=1)</f>
        <v>1</v>
      </c>
      <c r="R1750">
        <f t="shared" si="55"/>
        <v>71.349999999999994</v>
      </c>
    </row>
    <row r="1751" spans="1:18">
      <c r="A1751" t="s">
        <v>6502</v>
      </c>
      <c r="B1751" t="s">
        <v>6013</v>
      </c>
      <c r="C1751" t="s">
        <v>4292</v>
      </c>
      <c r="D1751" t="s">
        <v>3237</v>
      </c>
      <c r="E1751" t="s">
        <v>3175</v>
      </c>
      <c r="F1751" t="s">
        <v>3180</v>
      </c>
      <c r="G1751" t="s">
        <v>2048</v>
      </c>
      <c r="H1751" s="28"/>
      <c r="J1751">
        <v>8</v>
      </c>
      <c r="K1751" t="s">
        <v>3098</v>
      </c>
      <c r="L1751" t="s">
        <v>3098</v>
      </c>
      <c r="M1751" t="s">
        <v>3207</v>
      </c>
      <c r="O1751" t="s">
        <v>3260</v>
      </c>
      <c r="P1751">
        <f t="shared" si="54"/>
        <v>44825</v>
      </c>
      <c r="Q1751">
        <f>--(COUNTIF($A$2:A1751,A1751)=1)</f>
        <v>1</v>
      </c>
      <c r="R1751" t="str">
        <f t="shared" si="55"/>
        <v/>
      </c>
    </row>
    <row r="1752" spans="1:18">
      <c r="A1752" t="s">
        <v>6503</v>
      </c>
      <c r="B1752" t="s">
        <v>761</v>
      </c>
      <c r="C1752" t="s">
        <v>3098</v>
      </c>
      <c r="D1752" t="s">
        <v>3237</v>
      </c>
      <c r="E1752" t="s">
        <v>3166</v>
      </c>
      <c r="F1752" t="s">
        <v>3167</v>
      </c>
      <c r="G1752" t="s">
        <v>1419</v>
      </c>
      <c r="H1752" s="28">
        <v>45015</v>
      </c>
      <c r="I1752">
        <v>21.8</v>
      </c>
      <c r="J1752">
        <v>24</v>
      </c>
      <c r="K1752" t="s">
        <v>3124</v>
      </c>
      <c r="L1752" t="s">
        <v>3206</v>
      </c>
      <c r="M1752" t="s">
        <v>3188</v>
      </c>
      <c r="O1752" t="s">
        <v>3189</v>
      </c>
      <c r="P1752">
        <f t="shared" si="54"/>
        <v>45015</v>
      </c>
      <c r="Q1752">
        <f>--(COUNTIF($A$2:A1752,A1752)=1)</f>
        <v>1</v>
      </c>
      <c r="R1752">
        <f t="shared" si="55"/>
        <v>21.8</v>
      </c>
    </row>
    <row r="1753" spans="1:18">
      <c r="A1753" t="s">
        <v>6504</v>
      </c>
      <c r="B1753" t="s">
        <v>6505</v>
      </c>
      <c r="C1753" t="s">
        <v>6506</v>
      </c>
      <c r="D1753" t="s">
        <v>3196</v>
      </c>
      <c r="E1753" t="s">
        <v>3166</v>
      </c>
      <c r="F1753" t="s">
        <v>3180</v>
      </c>
      <c r="G1753" t="s">
        <v>331</v>
      </c>
      <c r="H1753" s="28"/>
      <c r="J1753">
        <v>24</v>
      </c>
      <c r="K1753" t="s">
        <v>3098</v>
      </c>
      <c r="L1753" t="s">
        <v>3187</v>
      </c>
      <c r="M1753" t="s">
        <v>3202</v>
      </c>
      <c r="O1753" t="s">
        <v>3178</v>
      </c>
      <c r="P1753">
        <f t="shared" si="54"/>
        <v>45568</v>
      </c>
      <c r="Q1753">
        <f>--(COUNTIF($A$2:A1753,A1753)=1)</f>
        <v>1</v>
      </c>
      <c r="R1753" t="str">
        <f t="shared" si="55"/>
        <v/>
      </c>
    </row>
    <row r="1754" spans="1:18">
      <c r="A1754" t="s">
        <v>6507</v>
      </c>
      <c r="B1754" t="s">
        <v>395</v>
      </c>
      <c r="C1754" t="s">
        <v>3098</v>
      </c>
      <c r="D1754" t="s">
        <v>3240</v>
      </c>
      <c r="E1754" t="s">
        <v>3166</v>
      </c>
      <c r="F1754" t="s">
        <v>3220</v>
      </c>
      <c r="G1754" t="s">
        <v>313</v>
      </c>
      <c r="H1754" s="28">
        <v>44877</v>
      </c>
      <c r="I1754">
        <v>23.61</v>
      </c>
      <c r="J1754">
        <v>24</v>
      </c>
      <c r="K1754" t="s">
        <v>3124</v>
      </c>
      <c r="L1754" t="s">
        <v>3302</v>
      </c>
      <c r="M1754" t="s">
        <v>3202</v>
      </c>
      <c r="O1754" t="s">
        <v>3260</v>
      </c>
      <c r="P1754">
        <f t="shared" si="54"/>
        <v>44877</v>
      </c>
      <c r="Q1754">
        <f>--(COUNTIF($A$2:A1754,A1754)=1)</f>
        <v>1</v>
      </c>
      <c r="R1754">
        <f t="shared" si="55"/>
        <v>23.61</v>
      </c>
    </row>
    <row r="1755" spans="1:18">
      <c r="A1755" t="s">
        <v>6508</v>
      </c>
      <c r="B1755" t="s">
        <v>1767</v>
      </c>
      <c r="C1755" t="s">
        <v>3098</v>
      </c>
      <c r="D1755" t="s">
        <v>3174</v>
      </c>
      <c r="E1755" t="s">
        <v>3280</v>
      </c>
      <c r="F1755" t="s">
        <v>3228</v>
      </c>
      <c r="G1755" t="s">
        <v>5178</v>
      </c>
      <c r="H1755" s="28"/>
      <c r="J1755">
        <v>4</v>
      </c>
      <c r="K1755" t="s">
        <v>3098</v>
      </c>
      <c r="L1755" t="s">
        <v>3244</v>
      </c>
      <c r="M1755" t="s">
        <v>3188</v>
      </c>
      <c r="O1755" t="s">
        <v>3170</v>
      </c>
      <c r="P1755">
        <f t="shared" si="54"/>
        <v>45698</v>
      </c>
      <c r="Q1755">
        <f>--(COUNTIF($A$2:A1755,A1755)=1)</f>
        <v>1</v>
      </c>
      <c r="R1755" t="str">
        <f t="shared" si="55"/>
        <v/>
      </c>
    </row>
    <row r="1756" spans="1:18">
      <c r="A1756" t="s">
        <v>6509</v>
      </c>
      <c r="B1756" t="s">
        <v>4170</v>
      </c>
      <c r="C1756" t="s">
        <v>6510</v>
      </c>
      <c r="D1756" t="s">
        <v>3196</v>
      </c>
      <c r="E1756" t="s">
        <v>3166</v>
      </c>
      <c r="F1756" t="s">
        <v>3180</v>
      </c>
      <c r="G1756" t="s">
        <v>1842</v>
      </c>
      <c r="H1756" s="28"/>
      <c r="J1756">
        <v>24</v>
      </c>
      <c r="K1756" t="s">
        <v>3098</v>
      </c>
      <c r="L1756" t="s">
        <v>3098</v>
      </c>
      <c r="M1756" t="s">
        <v>3188</v>
      </c>
      <c r="O1756" t="s">
        <v>3182</v>
      </c>
      <c r="P1756">
        <f t="shared" si="54"/>
        <v>45002</v>
      </c>
      <c r="Q1756">
        <f>--(COUNTIF($A$2:A1756,A1756)=1)</f>
        <v>1</v>
      </c>
      <c r="R1756" t="str">
        <f t="shared" si="55"/>
        <v/>
      </c>
    </row>
    <row r="1757" spans="1:18">
      <c r="A1757" t="s">
        <v>6511</v>
      </c>
      <c r="B1757" t="s">
        <v>2194</v>
      </c>
      <c r="C1757" t="s">
        <v>6512</v>
      </c>
      <c r="D1757" t="s">
        <v>3196</v>
      </c>
      <c r="E1757" t="s">
        <v>3166</v>
      </c>
      <c r="F1757" t="s">
        <v>3167</v>
      </c>
      <c r="G1757" t="s">
        <v>1682</v>
      </c>
      <c r="H1757" s="28">
        <v>45568</v>
      </c>
      <c r="I1757">
        <v>52.29</v>
      </c>
      <c r="J1757">
        <v>24</v>
      </c>
      <c r="K1757" t="s">
        <v>3123</v>
      </c>
      <c r="L1757" t="s">
        <v>3307</v>
      </c>
      <c r="M1757" t="s">
        <v>3169</v>
      </c>
      <c r="O1757" t="s">
        <v>3189</v>
      </c>
      <c r="P1757">
        <f t="shared" si="54"/>
        <v>45566</v>
      </c>
      <c r="Q1757">
        <f>--(COUNTIF($A$2:A1757,A1757)=1)</f>
        <v>1</v>
      </c>
      <c r="R1757">
        <f t="shared" si="55"/>
        <v>52.29</v>
      </c>
    </row>
    <row r="1758" spans="1:18">
      <c r="A1758" t="s">
        <v>6513</v>
      </c>
      <c r="B1758" t="s">
        <v>950</v>
      </c>
      <c r="C1758" t="s">
        <v>6514</v>
      </c>
      <c r="D1758" t="s">
        <v>3174</v>
      </c>
      <c r="E1758" t="s">
        <v>3166</v>
      </c>
      <c r="F1758" t="s">
        <v>3167</v>
      </c>
      <c r="G1758" t="s">
        <v>3659</v>
      </c>
      <c r="H1758" s="28">
        <v>45188</v>
      </c>
      <c r="I1758">
        <v>11.62</v>
      </c>
      <c r="J1758">
        <v>24</v>
      </c>
      <c r="K1758" t="s">
        <v>3124</v>
      </c>
      <c r="L1758" t="s">
        <v>3212</v>
      </c>
      <c r="M1758" t="s">
        <v>3207</v>
      </c>
      <c r="N1758">
        <v>4.3</v>
      </c>
      <c r="O1758" t="s">
        <v>3123</v>
      </c>
      <c r="P1758">
        <f t="shared" si="54"/>
        <v>45188</v>
      </c>
      <c r="Q1758">
        <f>--(COUNTIF($A$2:A1758,A1758)=1)</f>
        <v>1</v>
      </c>
      <c r="R1758">
        <f t="shared" si="55"/>
        <v>11.62</v>
      </c>
    </row>
    <row r="1759" spans="1:18">
      <c r="A1759" t="s">
        <v>6515</v>
      </c>
      <c r="B1759" t="s">
        <v>4887</v>
      </c>
      <c r="C1759" t="s">
        <v>3098</v>
      </c>
      <c r="D1759" t="s">
        <v>3227</v>
      </c>
      <c r="E1759" t="s">
        <v>3166</v>
      </c>
      <c r="F1759" t="s">
        <v>3167</v>
      </c>
      <c r="G1759" t="s">
        <v>575</v>
      </c>
      <c r="H1759" s="28">
        <v>45206</v>
      </c>
      <c r="I1759">
        <v>57.38</v>
      </c>
      <c r="J1759">
        <v>24</v>
      </c>
      <c r="K1759" t="s">
        <v>3123</v>
      </c>
      <c r="L1759" t="s">
        <v>3216</v>
      </c>
      <c r="M1759" t="s">
        <v>3169</v>
      </c>
      <c r="N1759">
        <v>2.6</v>
      </c>
      <c r="O1759" t="s">
        <v>3123</v>
      </c>
      <c r="P1759">
        <f t="shared" si="54"/>
        <v>45204</v>
      </c>
      <c r="Q1759">
        <f>--(COUNTIF($A$2:A1759,A1759)=1)</f>
        <v>1</v>
      </c>
      <c r="R1759">
        <f t="shared" si="55"/>
        <v>57.38</v>
      </c>
    </row>
    <row r="1760" spans="1:18">
      <c r="A1760" t="s">
        <v>6516</v>
      </c>
      <c r="B1760" t="s">
        <v>3812</v>
      </c>
      <c r="C1760" t="s">
        <v>6517</v>
      </c>
      <c r="D1760" t="s">
        <v>3174</v>
      </c>
      <c r="E1760" t="s">
        <v>3166</v>
      </c>
      <c r="F1760" t="s">
        <v>3220</v>
      </c>
      <c r="G1760" t="s">
        <v>838</v>
      </c>
      <c r="H1760" s="28">
        <v>45297</v>
      </c>
      <c r="I1760">
        <v>27.95</v>
      </c>
      <c r="J1760">
        <v>24</v>
      </c>
      <c r="K1760" t="s">
        <v>3123</v>
      </c>
      <c r="L1760" t="s">
        <v>3398</v>
      </c>
      <c r="M1760" t="s">
        <v>3207</v>
      </c>
      <c r="N1760">
        <v>3.3</v>
      </c>
      <c r="O1760" t="s">
        <v>3260</v>
      </c>
      <c r="P1760">
        <f t="shared" si="54"/>
        <v>45296</v>
      </c>
      <c r="Q1760">
        <f>--(COUNTIF($A$2:A1760,A1760)=1)</f>
        <v>1</v>
      </c>
      <c r="R1760">
        <f t="shared" si="55"/>
        <v>27.95</v>
      </c>
    </row>
    <row r="1761" spans="1:18">
      <c r="A1761" t="s">
        <v>6518</v>
      </c>
      <c r="B1761" t="s">
        <v>1782</v>
      </c>
      <c r="C1761" t="s">
        <v>3098</v>
      </c>
      <c r="D1761" t="s">
        <v>3237</v>
      </c>
      <c r="E1761" t="s">
        <v>3280</v>
      </c>
      <c r="F1761" t="s">
        <v>3167</v>
      </c>
      <c r="G1761" t="s">
        <v>3509</v>
      </c>
      <c r="H1761" s="28">
        <v>45126</v>
      </c>
      <c r="I1761">
        <v>9.07</v>
      </c>
      <c r="J1761">
        <v>4</v>
      </c>
      <c r="K1761" t="s">
        <v>3123</v>
      </c>
      <c r="L1761" t="s">
        <v>3212</v>
      </c>
      <c r="M1761" t="s">
        <v>3188</v>
      </c>
      <c r="N1761">
        <v>2.2000000000000002</v>
      </c>
      <c r="O1761" t="s">
        <v>3123</v>
      </c>
      <c r="P1761">
        <f t="shared" si="54"/>
        <v>45126</v>
      </c>
      <c r="Q1761">
        <f>--(COUNTIF($A$2:A1761,A1761)=1)</f>
        <v>1</v>
      </c>
      <c r="R1761">
        <f t="shared" si="55"/>
        <v>9.07</v>
      </c>
    </row>
    <row r="1762" spans="1:18">
      <c r="A1762" t="s">
        <v>6519</v>
      </c>
      <c r="B1762" t="s">
        <v>348</v>
      </c>
      <c r="C1762" t="s">
        <v>6520</v>
      </c>
      <c r="D1762" t="s">
        <v>3251</v>
      </c>
      <c r="E1762" t="s">
        <v>3194</v>
      </c>
      <c r="F1762" t="s">
        <v>3180</v>
      </c>
      <c r="G1762" t="s">
        <v>3761</v>
      </c>
      <c r="H1762" s="28"/>
      <c r="J1762">
        <v>72</v>
      </c>
      <c r="K1762" t="s">
        <v>3098</v>
      </c>
      <c r="L1762" t="s">
        <v>3351</v>
      </c>
      <c r="M1762" t="s">
        <v>3188</v>
      </c>
      <c r="O1762" t="s">
        <v>3123</v>
      </c>
      <c r="P1762">
        <f t="shared" si="54"/>
        <v>44640</v>
      </c>
      <c r="Q1762">
        <f>--(COUNTIF($A$2:A1762,A1762)=1)</f>
        <v>1</v>
      </c>
      <c r="R1762" t="str">
        <f t="shared" si="55"/>
        <v/>
      </c>
    </row>
    <row r="1763" spans="1:18">
      <c r="A1763" t="s">
        <v>6521</v>
      </c>
      <c r="B1763" t="s">
        <v>2567</v>
      </c>
      <c r="C1763" t="s">
        <v>6474</v>
      </c>
      <c r="D1763" t="s">
        <v>3200</v>
      </c>
      <c r="E1763" t="s">
        <v>3175</v>
      </c>
      <c r="F1763" t="s">
        <v>3167</v>
      </c>
      <c r="G1763" t="s">
        <v>244</v>
      </c>
      <c r="H1763" s="28">
        <v>45003</v>
      </c>
      <c r="I1763">
        <v>19.61</v>
      </c>
      <c r="J1763">
        <v>8</v>
      </c>
      <c r="K1763" t="s">
        <v>3123</v>
      </c>
      <c r="L1763" t="s">
        <v>3218</v>
      </c>
      <c r="M1763" t="s">
        <v>3207</v>
      </c>
      <c r="N1763">
        <v>1.5</v>
      </c>
      <c r="O1763" t="s">
        <v>3123</v>
      </c>
      <c r="P1763">
        <f t="shared" si="54"/>
        <v>45003</v>
      </c>
      <c r="Q1763">
        <f>--(COUNTIF($A$2:A1763,A1763)=1)</f>
        <v>1</v>
      </c>
      <c r="R1763">
        <f t="shared" si="55"/>
        <v>19.61</v>
      </c>
    </row>
    <row r="1764" spans="1:18">
      <c r="A1764" t="s">
        <v>6522</v>
      </c>
      <c r="B1764" t="s">
        <v>6523</v>
      </c>
      <c r="C1764" t="s">
        <v>6524</v>
      </c>
      <c r="D1764" t="s">
        <v>3185</v>
      </c>
      <c r="E1764" t="s">
        <v>3166</v>
      </c>
      <c r="F1764" t="s">
        <v>3167</v>
      </c>
      <c r="G1764" t="s">
        <v>6525</v>
      </c>
      <c r="H1764" s="28">
        <v>45635</v>
      </c>
      <c r="I1764">
        <v>19.29</v>
      </c>
      <c r="J1764">
        <v>24</v>
      </c>
      <c r="K1764" t="s">
        <v>3124</v>
      </c>
      <c r="L1764" t="s">
        <v>3098</v>
      </c>
      <c r="M1764" t="s">
        <v>3188</v>
      </c>
      <c r="N1764">
        <v>3.3</v>
      </c>
      <c r="O1764" t="s">
        <v>3189</v>
      </c>
      <c r="P1764">
        <f t="shared" si="54"/>
        <v>45635</v>
      </c>
      <c r="Q1764">
        <f>--(COUNTIF($A$2:A1764,A1764)=1)</f>
        <v>1</v>
      </c>
      <c r="R1764">
        <f t="shared" si="55"/>
        <v>19.29</v>
      </c>
    </row>
    <row r="1765" spans="1:18">
      <c r="A1765" t="s">
        <v>6526</v>
      </c>
      <c r="B1765" t="s">
        <v>2283</v>
      </c>
      <c r="C1765" t="s">
        <v>4532</v>
      </c>
      <c r="D1765" t="s">
        <v>3174</v>
      </c>
      <c r="E1765" t="s">
        <v>3166</v>
      </c>
      <c r="F1765" t="s">
        <v>3220</v>
      </c>
      <c r="G1765" t="s">
        <v>6527</v>
      </c>
      <c r="H1765" s="28">
        <v>45607</v>
      </c>
      <c r="I1765">
        <v>76.19</v>
      </c>
      <c r="J1765">
        <v>24</v>
      </c>
      <c r="K1765" t="s">
        <v>3123</v>
      </c>
      <c r="L1765" t="s">
        <v>3225</v>
      </c>
      <c r="M1765" t="s">
        <v>3169</v>
      </c>
      <c r="N1765">
        <v>3.3</v>
      </c>
      <c r="O1765" t="s">
        <v>3123</v>
      </c>
      <c r="P1765">
        <f t="shared" si="54"/>
        <v>45604</v>
      </c>
      <c r="Q1765">
        <f>--(COUNTIF($A$2:A1765,A1765)=1)</f>
        <v>1</v>
      </c>
      <c r="R1765">
        <f t="shared" si="55"/>
        <v>76.19</v>
      </c>
    </row>
    <row r="1766" spans="1:18">
      <c r="A1766" t="s">
        <v>6528</v>
      </c>
      <c r="B1766" t="s">
        <v>2408</v>
      </c>
      <c r="C1766" t="s">
        <v>6529</v>
      </c>
      <c r="D1766" t="s">
        <v>3227</v>
      </c>
      <c r="E1766" t="s">
        <v>3194</v>
      </c>
      <c r="F1766" t="s">
        <v>3167</v>
      </c>
      <c r="G1766" t="s">
        <v>1663</v>
      </c>
      <c r="H1766" s="28"/>
      <c r="J1766">
        <v>72</v>
      </c>
      <c r="K1766" t="s">
        <v>3098</v>
      </c>
      <c r="L1766" t="s">
        <v>3231</v>
      </c>
      <c r="M1766" t="s">
        <v>3207</v>
      </c>
      <c r="O1766" t="s">
        <v>3123</v>
      </c>
      <c r="P1766">
        <f t="shared" si="54"/>
        <v>45652</v>
      </c>
      <c r="Q1766">
        <f>--(COUNTIF($A$2:A1766,A1766)=1)</f>
        <v>1</v>
      </c>
      <c r="R1766" t="str">
        <f t="shared" si="55"/>
        <v/>
      </c>
    </row>
    <row r="1767" spans="1:18">
      <c r="A1767" t="s">
        <v>6530</v>
      </c>
      <c r="B1767" t="s">
        <v>1100</v>
      </c>
      <c r="C1767" t="s">
        <v>3098</v>
      </c>
      <c r="D1767" t="s">
        <v>3174</v>
      </c>
      <c r="E1767" t="s">
        <v>3166</v>
      </c>
      <c r="F1767" t="s">
        <v>3167</v>
      </c>
      <c r="G1767" t="s">
        <v>2113</v>
      </c>
      <c r="H1767" s="28">
        <v>45636</v>
      </c>
      <c r="I1767">
        <v>3.21</v>
      </c>
      <c r="J1767">
        <v>24</v>
      </c>
      <c r="K1767" t="s">
        <v>3124</v>
      </c>
      <c r="L1767" t="s">
        <v>3225</v>
      </c>
      <c r="M1767" t="s">
        <v>3177</v>
      </c>
      <c r="N1767">
        <v>4.7</v>
      </c>
      <c r="O1767" t="s">
        <v>3170</v>
      </c>
      <c r="P1767">
        <f t="shared" si="54"/>
        <v>45636</v>
      </c>
      <c r="Q1767">
        <f>--(COUNTIF($A$2:A1767,A1767)=1)</f>
        <v>1</v>
      </c>
      <c r="R1767">
        <f t="shared" si="55"/>
        <v>3.21</v>
      </c>
    </row>
    <row r="1768" spans="1:18">
      <c r="A1768" t="s">
        <v>6531</v>
      </c>
      <c r="B1768" t="s">
        <v>6532</v>
      </c>
      <c r="C1768" t="s">
        <v>6533</v>
      </c>
      <c r="D1768" t="s">
        <v>3165</v>
      </c>
      <c r="E1768" t="s">
        <v>3166</v>
      </c>
      <c r="F1768" t="s">
        <v>3180</v>
      </c>
      <c r="G1768" t="s">
        <v>586</v>
      </c>
      <c r="H1768" s="28"/>
      <c r="J1768">
        <v>24</v>
      </c>
      <c r="K1768" t="s">
        <v>3098</v>
      </c>
      <c r="L1768" t="s">
        <v>3248</v>
      </c>
      <c r="M1768" t="s">
        <v>3188</v>
      </c>
      <c r="O1768" t="s">
        <v>3182</v>
      </c>
      <c r="P1768">
        <f t="shared" si="54"/>
        <v>45052</v>
      </c>
      <c r="Q1768">
        <f>--(COUNTIF($A$2:A1768,A1768)=1)</f>
        <v>1</v>
      </c>
      <c r="R1768" t="str">
        <f t="shared" si="55"/>
        <v/>
      </c>
    </row>
    <row r="1769" spans="1:18">
      <c r="A1769" t="s">
        <v>6534</v>
      </c>
      <c r="B1769" t="s">
        <v>389</v>
      </c>
      <c r="C1769" t="s">
        <v>6535</v>
      </c>
      <c r="D1769" t="s">
        <v>3240</v>
      </c>
      <c r="E1769" t="s">
        <v>3175</v>
      </c>
      <c r="F1769" t="s">
        <v>3167</v>
      </c>
      <c r="G1769" t="s">
        <v>1326</v>
      </c>
      <c r="H1769" s="28"/>
      <c r="J1769">
        <v>8</v>
      </c>
      <c r="K1769" t="s">
        <v>3098</v>
      </c>
      <c r="L1769" t="s">
        <v>3176</v>
      </c>
      <c r="M1769" t="s">
        <v>3169</v>
      </c>
      <c r="O1769" t="s">
        <v>3170</v>
      </c>
      <c r="P1769">
        <f t="shared" si="54"/>
        <v>45104</v>
      </c>
      <c r="Q1769">
        <f>--(COUNTIF($A$2:A1769,A1769)=1)</f>
        <v>1</v>
      </c>
      <c r="R1769" t="str">
        <f t="shared" si="55"/>
        <v/>
      </c>
    </row>
    <row r="1770" spans="1:18">
      <c r="A1770" t="s">
        <v>6536</v>
      </c>
      <c r="B1770" t="s">
        <v>1606</v>
      </c>
      <c r="C1770" t="s">
        <v>3098</v>
      </c>
      <c r="D1770" t="s">
        <v>3251</v>
      </c>
      <c r="E1770" t="s">
        <v>3194</v>
      </c>
      <c r="F1770" t="s">
        <v>3220</v>
      </c>
      <c r="G1770" t="s">
        <v>1081</v>
      </c>
      <c r="H1770" s="28">
        <v>45241</v>
      </c>
      <c r="I1770">
        <v>18.25</v>
      </c>
      <c r="J1770">
        <v>72</v>
      </c>
      <c r="K1770" t="s">
        <v>3124</v>
      </c>
      <c r="L1770" t="s">
        <v>3302</v>
      </c>
      <c r="M1770" t="s">
        <v>3169</v>
      </c>
      <c r="O1770" t="s">
        <v>3182</v>
      </c>
      <c r="P1770">
        <f t="shared" si="54"/>
        <v>45241</v>
      </c>
      <c r="Q1770">
        <f>--(COUNTIF($A$2:A1770,A1770)=1)</f>
        <v>1</v>
      </c>
      <c r="R1770">
        <f t="shared" si="55"/>
        <v>18.25</v>
      </c>
    </row>
    <row r="1771" spans="1:18">
      <c r="A1771" t="s">
        <v>6537</v>
      </c>
      <c r="B1771" t="s">
        <v>6538</v>
      </c>
      <c r="C1771" t="s">
        <v>3098</v>
      </c>
      <c r="D1771" t="s">
        <v>3165</v>
      </c>
      <c r="E1771" t="s">
        <v>3194</v>
      </c>
      <c r="F1771" t="s">
        <v>3167</v>
      </c>
      <c r="G1771" t="s">
        <v>3797</v>
      </c>
      <c r="H1771" s="28">
        <v>45105</v>
      </c>
      <c r="I1771">
        <v>114.92</v>
      </c>
      <c r="J1771">
        <v>72</v>
      </c>
      <c r="K1771" t="s">
        <v>3123</v>
      </c>
      <c r="L1771" t="s">
        <v>3351</v>
      </c>
      <c r="M1771" t="s">
        <v>3169</v>
      </c>
      <c r="O1771" t="s">
        <v>3178</v>
      </c>
      <c r="P1771">
        <f t="shared" si="54"/>
        <v>45101</v>
      </c>
      <c r="Q1771">
        <f>--(COUNTIF($A$2:A1771,A1771)=1)</f>
        <v>1</v>
      </c>
      <c r="R1771">
        <f t="shared" si="55"/>
        <v>114.92</v>
      </c>
    </row>
    <row r="1772" spans="1:18">
      <c r="A1772" t="s">
        <v>6539</v>
      </c>
      <c r="B1772" t="s">
        <v>5271</v>
      </c>
      <c r="C1772" t="s">
        <v>3098</v>
      </c>
      <c r="D1772" t="s">
        <v>3174</v>
      </c>
      <c r="E1772" t="s">
        <v>3166</v>
      </c>
      <c r="F1772" t="s">
        <v>3167</v>
      </c>
      <c r="G1772" t="s">
        <v>1064</v>
      </c>
      <c r="H1772" s="28">
        <v>44963</v>
      </c>
      <c r="I1772">
        <v>83.3</v>
      </c>
      <c r="J1772">
        <v>24</v>
      </c>
      <c r="K1772" t="s">
        <v>3123</v>
      </c>
      <c r="L1772" t="s">
        <v>3265</v>
      </c>
      <c r="M1772" t="s">
        <v>3169</v>
      </c>
      <c r="O1772" t="s">
        <v>3189</v>
      </c>
      <c r="P1772">
        <f t="shared" si="54"/>
        <v>44960</v>
      </c>
      <c r="Q1772">
        <f>--(COUNTIF($A$2:A1772,A1772)=1)</f>
        <v>1</v>
      </c>
      <c r="R1772">
        <f t="shared" si="55"/>
        <v>83.3</v>
      </c>
    </row>
    <row r="1773" spans="1:18">
      <c r="A1773" t="s">
        <v>6540</v>
      </c>
      <c r="B1773" t="s">
        <v>4435</v>
      </c>
      <c r="C1773" t="s">
        <v>6541</v>
      </c>
      <c r="D1773" t="s">
        <v>3240</v>
      </c>
      <c r="E1773" t="s">
        <v>3280</v>
      </c>
      <c r="F1773" t="s">
        <v>3167</v>
      </c>
      <c r="G1773" t="s">
        <v>379</v>
      </c>
      <c r="H1773" s="28">
        <v>45462</v>
      </c>
      <c r="I1773">
        <v>5.7</v>
      </c>
      <c r="J1773">
        <v>4</v>
      </c>
      <c r="K1773" t="s">
        <v>3123</v>
      </c>
      <c r="L1773" t="s">
        <v>3098</v>
      </c>
      <c r="M1773" t="s">
        <v>3207</v>
      </c>
      <c r="N1773">
        <v>2.5</v>
      </c>
      <c r="O1773" t="s">
        <v>3170</v>
      </c>
      <c r="P1773">
        <f t="shared" si="54"/>
        <v>45462</v>
      </c>
      <c r="Q1773">
        <f>--(COUNTIF($A$2:A1773,A1773)=1)</f>
        <v>1</v>
      </c>
      <c r="R1773">
        <f t="shared" si="55"/>
        <v>5.7</v>
      </c>
    </row>
    <row r="1774" spans="1:18">
      <c r="A1774" t="s">
        <v>6542</v>
      </c>
      <c r="B1774" t="s">
        <v>3564</v>
      </c>
      <c r="C1774" t="s">
        <v>5522</v>
      </c>
      <c r="D1774" t="s">
        <v>3196</v>
      </c>
      <c r="E1774" t="s">
        <v>3175</v>
      </c>
      <c r="F1774" t="s">
        <v>3167</v>
      </c>
      <c r="G1774" t="s">
        <v>2667</v>
      </c>
      <c r="H1774" s="28">
        <v>45098</v>
      </c>
      <c r="I1774">
        <v>3.83</v>
      </c>
      <c r="J1774">
        <v>8</v>
      </c>
      <c r="K1774" t="s">
        <v>3124</v>
      </c>
      <c r="L1774" t="s">
        <v>3307</v>
      </c>
      <c r="M1774" t="s">
        <v>3177</v>
      </c>
      <c r="O1774" t="s">
        <v>3182</v>
      </c>
      <c r="P1774">
        <f t="shared" si="54"/>
        <v>45098</v>
      </c>
      <c r="Q1774">
        <f>--(COUNTIF($A$2:A1774,A1774)=1)</f>
        <v>1</v>
      </c>
      <c r="R1774">
        <f t="shared" si="55"/>
        <v>3.83</v>
      </c>
    </row>
    <row r="1775" spans="1:18">
      <c r="A1775" t="s">
        <v>6543</v>
      </c>
      <c r="B1775" t="s">
        <v>6544</v>
      </c>
      <c r="C1775" t="s">
        <v>3098</v>
      </c>
      <c r="D1775" t="s">
        <v>3240</v>
      </c>
      <c r="E1775" t="s">
        <v>3166</v>
      </c>
      <c r="F1775" t="s">
        <v>3228</v>
      </c>
      <c r="G1775" t="s">
        <v>2802</v>
      </c>
      <c r="H1775" s="28"/>
      <c r="J1775">
        <v>24</v>
      </c>
      <c r="K1775" t="s">
        <v>3098</v>
      </c>
      <c r="L1775" t="s">
        <v>3187</v>
      </c>
      <c r="M1775" t="s">
        <v>3202</v>
      </c>
      <c r="O1775" t="s">
        <v>3123</v>
      </c>
      <c r="P1775">
        <f t="shared" si="54"/>
        <v>44956</v>
      </c>
      <c r="Q1775">
        <f>--(COUNTIF($A$2:A1775,A1775)=1)</f>
        <v>1</v>
      </c>
      <c r="R1775" t="str">
        <f t="shared" si="55"/>
        <v/>
      </c>
    </row>
    <row r="1776" spans="1:18">
      <c r="A1776" t="s">
        <v>6545</v>
      </c>
      <c r="B1776" t="s">
        <v>6186</v>
      </c>
      <c r="C1776" t="s">
        <v>6546</v>
      </c>
      <c r="D1776" t="s">
        <v>3251</v>
      </c>
      <c r="E1776" t="s">
        <v>3166</v>
      </c>
      <c r="F1776" t="s">
        <v>3228</v>
      </c>
      <c r="G1776" t="s">
        <v>876</v>
      </c>
      <c r="H1776" s="28"/>
      <c r="J1776">
        <v>24</v>
      </c>
      <c r="K1776" t="s">
        <v>3098</v>
      </c>
      <c r="L1776" t="s">
        <v>3198</v>
      </c>
      <c r="M1776" t="s">
        <v>3188</v>
      </c>
      <c r="O1776" t="s">
        <v>3170</v>
      </c>
      <c r="P1776">
        <f t="shared" si="54"/>
        <v>45327</v>
      </c>
      <c r="Q1776">
        <f>--(COUNTIF($A$2:A1776,A1776)=1)</f>
        <v>1</v>
      </c>
      <c r="R1776" t="str">
        <f t="shared" si="55"/>
        <v/>
      </c>
    </row>
    <row r="1777" spans="1:18">
      <c r="A1777" t="s">
        <v>6547</v>
      </c>
      <c r="B1777" t="s">
        <v>3790</v>
      </c>
      <c r="C1777" t="s">
        <v>3098</v>
      </c>
      <c r="D1777" t="s">
        <v>3174</v>
      </c>
      <c r="E1777" t="s">
        <v>3280</v>
      </c>
      <c r="F1777" t="s">
        <v>3228</v>
      </c>
      <c r="G1777" t="s">
        <v>1259</v>
      </c>
      <c r="H1777" s="28"/>
      <c r="J1777">
        <v>4</v>
      </c>
      <c r="K1777" t="s">
        <v>3098</v>
      </c>
      <c r="L1777" t="s">
        <v>3281</v>
      </c>
      <c r="M1777" t="s">
        <v>3202</v>
      </c>
      <c r="O1777" t="s">
        <v>3189</v>
      </c>
      <c r="P1777">
        <f t="shared" si="54"/>
        <v>44861</v>
      </c>
      <c r="Q1777">
        <f>--(COUNTIF($A$2:A1777,A1777)=1)</f>
        <v>1</v>
      </c>
      <c r="R1777" t="str">
        <f t="shared" si="55"/>
        <v/>
      </c>
    </row>
    <row r="1778" spans="1:18">
      <c r="A1778" t="s">
        <v>6548</v>
      </c>
      <c r="B1778" t="s">
        <v>2389</v>
      </c>
      <c r="C1778" t="s">
        <v>3098</v>
      </c>
      <c r="D1778" t="s">
        <v>3200</v>
      </c>
      <c r="E1778" t="s">
        <v>3194</v>
      </c>
      <c r="F1778" t="s">
        <v>3167</v>
      </c>
      <c r="G1778" t="s">
        <v>416</v>
      </c>
      <c r="H1778" s="28">
        <v>45606</v>
      </c>
      <c r="I1778">
        <v>165.79</v>
      </c>
      <c r="J1778">
        <v>72</v>
      </c>
      <c r="K1778" t="s">
        <v>3123</v>
      </c>
      <c r="L1778" t="s">
        <v>3318</v>
      </c>
      <c r="M1778" t="s">
        <v>3177</v>
      </c>
      <c r="N1778">
        <v>2.9</v>
      </c>
      <c r="O1778" t="s">
        <v>3124</v>
      </c>
      <c r="P1778">
        <f t="shared" si="54"/>
        <v>45600</v>
      </c>
      <c r="Q1778">
        <f>--(COUNTIF($A$2:A1778,A1778)=1)</f>
        <v>1</v>
      </c>
      <c r="R1778">
        <f t="shared" si="55"/>
        <v>165.79</v>
      </c>
    </row>
    <row r="1779" spans="1:18">
      <c r="A1779" t="s">
        <v>6549</v>
      </c>
      <c r="B1779" t="s">
        <v>1063</v>
      </c>
      <c r="C1779" t="s">
        <v>3098</v>
      </c>
      <c r="D1779" t="s">
        <v>3240</v>
      </c>
      <c r="E1779" t="s">
        <v>3175</v>
      </c>
      <c r="F1779" t="s">
        <v>3167</v>
      </c>
      <c r="G1779" t="s">
        <v>129</v>
      </c>
      <c r="H1779" s="28">
        <v>44987</v>
      </c>
      <c r="I1779">
        <v>22.02</v>
      </c>
      <c r="J1779">
        <v>8</v>
      </c>
      <c r="K1779" t="s">
        <v>3123</v>
      </c>
      <c r="L1779" t="s">
        <v>3271</v>
      </c>
      <c r="M1779" t="s">
        <v>3188</v>
      </c>
      <c r="N1779">
        <v>4.5999999999999996</v>
      </c>
      <c r="O1779" t="s">
        <v>3182</v>
      </c>
      <c r="P1779">
        <f t="shared" si="54"/>
        <v>44987</v>
      </c>
      <c r="Q1779">
        <f>--(COUNTIF($A$2:A1779,A1779)=1)</f>
        <v>1</v>
      </c>
      <c r="R1779">
        <f t="shared" si="55"/>
        <v>22.02</v>
      </c>
    </row>
    <row r="1780" spans="1:18">
      <c r="A1780" t="s">
        <v>6550</v>
      </c>
      <c r="B1780" t="s">
        <v>2923</v>
      </c>
      <c r="C1780" t="s">
        <v>6551</v>
      </c>
      <c r="D1780" t="s">
        <v>3200</v>
      </c>
      <c r="E1780" t="s">
        <v>3166</v>
      </c>
      <c r="F1780" t="s">
        <v>3167</v>
      </c>
      <c r="G1780" t="s">
        <v>228</v>
      </c>
      <c r="H1780" s="28">
        <v>44608</v>
      </c>
      <c r="I1780">
        <v>36.6</v>
      </c>
      <c r="J1780">
        <v>24</v>
      </c>
      <c r="K1780" t="s">
        <v>3123</v>
      </c>
      <c r="L1780" t="s">
        <v>3265</v>
      </c>
      <c r="M1780" t="s">
        <v>3188</v>
      </c>
      <c r="O1780" t="s">
        <v>3170</v>
      </c>
      <c r="P1780">
        <f t="shared" si="54"/>
        <v>44607</v>
      </c>
      <c r="Q1780">
        <f>--(COUNTIF($A$2:A1780,A1780)=1)</f>
        <v>1</v>
      </c>
      <c r="R1780">
        <f t="shared" si="55"/>
        <v>36.6</v>
      </c>
    </row>
    <row r="1781" spans="1:18">
      <c r="A1781" t="s">
        <v>6552</v>
      </c>
      <c r="B1781" t="s">
        <v>1253</v>
      </c>
      <c r="C1781" t="s">
        <v>3098</v>
      </c>
      <c r="D1781" t="s">
        <v>3240</v>
      </c>
      <c r="E1781" t="s">
        <v>3175</v>
      </c>
      <c r="F1781" t="s">
        <v>3167</v>
      </c>
      <c r="G1781" t="s">
        <v>1225</v>
      </c>
      <c r="H1781" s="28">
        <v>44596</v>
      </c>
      <c r="I1781">
        <v>26.28</v>
      </c>
      <c r="J1781">
        <v>8</v>
      </c>
      <c r="K1781" t="s">
        <v>3123</v>
      </c>
      <c r="L1781" t="s">
        <v>3351</v>
      </c>
      <c r="M1781" t="s">
        <v>3207</v>
      </c>
      <c r="N1781">
        <v>3.3</v>
      </c>
      <c r="O1781" t="s">
        <v>3182</v>
      </c>
      <c r="P1781">
        <f t="shared" si="54"/>
        <v>44595</v>
      </c>
      <c r="Q1781">
        <f>--(COUNTIF($A$2:A1781,A1781)=1)</f>
        <v>1</v>
      </c>
      <c r="R1781">
        <f t="shared" si="55"/>
        <v>26.28</v>
      </c>
    </row>
    <row r="1782" spans="1:18">
      <c r="A1782" t="s">
        <v>6553</v>
      </c>
      <c r="B1782" t="s">
        <v>6060</v>
      </c>
      <c r="C1782" t="s">
        <v>3098</v>
      </c>
      <c r="D1782" t="s">
        <v>3196</v>
      </c>
      <c r="E1782" t="s">
        <v>3166</v>
      </c>
      <c r="F1782" t="s">
        <v>3220</v>
      </c>
      <c r="G1782" t="s">
        <v>1352</v>
      </c>
      <c r="H1782" s="28">
        <v>45396</v>
      </c>
      <c r="I1782">
        <v>82.11</v>
      </c>
      <c r="J1782">
        <v>24</v>
      </c>
      <c r="K1782" t="s">
        <v>3123</v>
      </c>
      <c r="L1782" t="s">
        <v>3225</v>
      </c>
      <c r="M1782" t="s">
        <v>3207</v>
      </c>
      <c r="N1782">
        <v>2.9</v>
      </c>
      <c r="O1782" t="s">
        <v>3189</v>
      </c>
      <c r="P1782">
        <f t="shared" si="54"/>
        <v>45393</v>
      </c>
      <c r="Q1782">
        <f>--(COUNTIF($A$2:A1782,A1782)=1)</f>
        <v>1</v>
      </c>
      <c r="R1782">
        <f t="shared" si="55"/>
        <v>82.11</v>
      </c>
    </row>
    <row r="1783" spans="1:18">
      <c r="A1783" t="s">
        <v>6554</v>
      </c>
      <c r="B1783" t="s">
        <v>1753</v>
      </c>
      <c r="C1783" t="s">
        <v>3711</v>
      </c>
      <c r="D1783" t="s">
        <v>3227</v>
      </c>
      <c r="E1783" t="s">
        <v>3194</v>
      </c>
      <c r="F1783" t="s">
        <v>3167</v>
      </c>
      <c r="G1783" t="s">
        <v>4449</v>
      </c>
      <c r="H1783" s="28">
        <v>44918</v>
      </c>
      <c r="I1783">
        <v>136.4</v>
      </c>
      <c r="J1783">
        <v>72</v>
      </c>
      <c r="K1783" t="s">
        <v>3123</v>
      </c>
      <c r="L1783" t="s">
        <v>3271</v>
      </c>
      <c r="M1783" t="s">
        <v>3202</v>
      </c>
      <c r="N1783">
        <v>1.3</v>
      </c>
      <c r="O1783" t="s">
        <v>3178</v>
      </c>
      <c r="P1783">
        <f t="shared" si="54"/>
        <v>44913</v>
      </c>
      <c r="Q1783">
        <f>--(COUNTIF($A$2:A1783,A1783)=1)</f>
        <v>1</v>
      </c>
      <c r="R1783">
        <f t="shared" si="55"/>
        <v>136.4</v>
      </c>
    </row>
    <row r="1784" spans="1:18">
      <c r="A1784" t="s">
        <v>6555</v>
      </c>
      <c r="B1784" t="s">
        <v>6556</v>
      </c>
      <c r="C1784" t="s">
        <v>5429</v>
      </c>
      <c r="D1784" t="s">
        <v>3227</v>
      </c>
      <c r="E1784" t="s">
        <v>3175</v>
      </c>
      <c r="F1784" t="s">
        <v>3180</v>
      </c>
      <c r="G1784" t="s">
        <v>1140</v>
      </c>
      <c r="H1784" s="28"/>
      <c r="J1784">
        <v>8</v>
      </c>
      <c r="K1784" t="s">
        <v>3098</v>
      </c>
      <c r="L1784" t="s">
        <v>3098</v>
      </c>
      <c r="M1784" t="s">
        <v>3207</v>
      </c>
      <c r="O1784" t="s">
        <v>3123</v>
      </c>
      <c r="P1784">
        <f t="shared" si="54"/>
        <v>45388</v>
      </c>
      <c r="Q1784">
        <f>--(COUNTIF($A$2:A1784,A1784)=1)</f>
        <v>1</v>
      </c>
      <c r="R1784" t="str">
        <f t="shared" si="55"/>
        <v/>
      </c>
    </row>
    <row r="1785" spans="1:18">
      <c r="A1785" t="s">
        <v>6557</v>
      </c>
      <c r="B1785" t="s">
        <v>3588</v>
      </c>
      <c r="C1785" t="s">
        <v>3098</v>
      </c>
      <c r="D1785" t="s">
        <v>3240</v>
      </c>
      <c r="E1785" t="s">
        <v>3194</v>
      </c>
      <c r="F1785" t="s">
        <v>3220</v>
      </c>
      <c r="G1785" t="s">
        <v>1181</v>
      </c>
      <c r="H1785" s="28"/>
      <c r="J1785">
        <v>72</v>
      </c>
      <c r="K1785" t="s">
        <v>3098</v>
      </c>
      <c r="L1785" t="s">
        <v>3192</v>
      </c>
      <c r="M1785" t="s">
        <v>3202</v>
      </c>
      <c r="O1785" t="s">
        <v>3170</v>
      </c>
      <c r="P1785">
        <f t="shared" si="54"/>
        <v>45584</v>
      </c>
      <c r="Q1785">
        <f>--(COUNTIF($A$2:A1785,A1785)=1)</f>
        <v>1</v>
      </c>
      <c r="R1785" t="str">
        <f t="shared" si="55"/>
        <v/>
      </c>
    </row>
    <row r="1786" spans="1:18">
      <c r="A1786" t="s">
        <v>6558</v>
      </c>
      <c r="B1786" t="s">
        <v>6559</v>
      </c>
      <c r="C1786" t="s">
        <v>3098</v>
      </c>
      <c r="D1786" t="s">
        <v>3251</v>
      </c>
      <c r="E1786" t="s">
        <v>3166</v>
      </c>
      <c r="F1786" t="s">
        <v>3220</v>
      </c>
      <c r="G1786" t="s">
        <v>2644</v>
      </c>
      <c r="H1786" s="28">
        <v>45258</v>
      </c>
      <c r="I1786">
        <v>23</v>
      </c>
      <c r="J1786">
        <v>24</v>
      </c>
      <c r="K1786" t="s">
        <v>3124</v>
      </c>
      <c r="L1786" t="s">
        <v>3218</v>
      </c>
      <c r="M1786" t="s">
        <v>3169</v>
      </c>
      <c r="N1786">
        <v>2.6</v>
      </c>
      <c r="O1786" t="s">
        <v>3182</v>
      </c>
      <c r="P1786">
        <f t="shared" si="54"/>
        <v>45258</v>
      </c>
      <c r="Q1786">
        <f>--(COUNTIF($A$2:A1786,A1786)=1)</f>
        <v>1</v>
      </c>
      <c r="R1786">
        <f t="shared" si="55"/>
        <v>23</v>
      </c>
    </row>
    <row r="1787" spans="1:18">
      <c r="A1787" t="s">
        <v>6560</v>
      </c>
      <c r="B1787" t="s">
        <v>1846</v>
      </c>
      <c r="C1787" t="s">
        <v>3098</v>
      </c>
      <c r="D1787" t="s">
        <v>3240</v>
      </c>
      <c r="E1787" t="s">
        <v>3166</v>
      </c>
      <c r="F1787" t="s">
        <v>3167</v>
      </c>
      <c r="G1787" t="s">
        <v>386</v>
      </c>
      <c r="H1787" s="28">
        <v>45169</v>
      </c>
      <c r="I1787">
        <v>52.52</v>
      </c>
      <c r="J1787">
        <v>24</v>
      </c>
      <c r="K1787" t="s">
        <v>3123</v>
      </c>
      <c r="L1787" t="s">
        <v>3192</v>
      </c>
      <c r="M1787" t="s">
        <v>3188</v>
      </c>
      <c r="N1787">
        <v>1.4</v>
      </c>
      <c r="O1787" t="s">
        <v>3213</v>
      </c>
      <c r="P1787">
        <f t="shared" si="54"/>
        <v>45167</v>
      </c>
      <c r="Q1787">
        <f>--(COUNTIF($A$2:A1787,A1787)=1)</f>
        <v>1</v>
      </c>
      <c r="R1787">
        <f t="shared" si="55"/>
        <v>52.52</v>
      </c>
    </row>
    <row r="1788" spans="1:18">
      <c r="A1788" t="s">
        <v>6561</v>
      </c>
      <c r="B1788" t="s">
        <v>2721</v>
      </c>
      <c r="C1788" t="s">
        <v>6562</v>
      </c>
      <c r="D1788" t="s">
        <v>3174</v>
      </c>
      <c r="E1788" t="s">
        <v>3166</v>
      </c>
      <c r="F1788" t="s">
        <v>3167</v>
      </c>
      <c r="G1788" t="s">
        <v>1115</v>
      </c>
      <c r="H1788" s="28"/>
      <c r="J1788">
        <v>24</v>
      </c>
      <c r="K1788" t="s">
        <v>3098</v>
      </c>
      <c r="L1788" t="s">
        <v>3209</v>
      </c>
      <c r="M1788" t="s">
        <v>3169</v>
      </c>
      <c r="O1788" t="s">
        <v>3189</v>
      </c>
      <c r="P1788">
        <f t="shared" si="54"/>
        <v>45601</v>
      </c>
      <c r="Q1788">
        <f>--(COUNTIF($A$2:A1788,A1788)=1)</f>
        <v>1</v>
      </c>
      <c r="R1788" t="str">
        <f t="shared" si="55"/>
        <v/>
      </c>
    </row>
    <row r="1789" spans="1:18">
      <c r="A1789" t="s">
        <v>6563</v>
      </c>
      <c r="B1789" t="s">
        <v>4397</v>
      </c>
      <c r="C1789" t="s">
        <v>3098</v>
      </c>
      <c r="D1789" t="s">
        <v>3240</v>
      </c>
      <c r="E1789" t="s">
        <v>3166</v>
      </c>
      <c r="F1789" t="s">
        <v>3167</v>
      </c>
      <c r="G1789" t="s">
        <v>3029</v>
      </c>
      <c r="H1789" s="28">
        <v>44603</v>
      </c>
      <c r="I1789">
        <v>44.67</v>
      </c>
      <c r="J1789">
        <v>24</v>
      </c>
      <c r="K1789" t="s">
        <v>3123</v>
      </c>
      <c r="L1789" t="s">
        <v>3187</v>
      </c>
      <c r="M1789" t="s">
        <v>3177</v>
      </c>
      <c r="N1789">
        <v>3</v>
      </c>
      <c r="O1789" t="s">
        <v>3124</v>
      </c>
      <c r="P1789">
        <f t="shared" si="54"/>
        <v>44602</v>
      </c>
      <c r="Q1789">
        <f>--(COUNTIF($A$2:A1789,A1789)=1)</f>
        <v>1</v>
      </c>
      <c r="R1789">
        <f t="shared" si="55"/>
        <v>44.67</v>
      </c>
    </row>
    <row r="1790" spans="1:18">
      <c r="A1790" t="s">
        <v>6564</v>
      </c>
      <c r="B1790" t="s">
        <v>6246</v>
      </c>
      <c r="C1790" t="s">
        <v>6565</v>
      </c>
      <c r="D1790" t="s">
        <v>3240</v>
      </c>
      <c r="E1790" t="s">
        <v>3166</v>
      </c>
      <c r="F1790" t="s">
        <v>3167</v>
      </c>
      <c r="G1790" t="s">
        <v>390</v>
      </c>
      <c r="H1790" s="28"/>
      <c r="J1790">
        <v>24</v>
      </c>
      <c r="K1790" t="s">
        <v>3098</v>
      </c>
      <c r="L1790" t="s">
        <v>3098</v>
      </c>
      <c r="M1790" t="s">
        <v>3188</v>
      </c>
      <c r="O1790" t="s">
        <v>3124</v>
      </c>
      <c r="P1790">
        <f t="shared" si="54"/>
        <v>44880</v>
      </c>
      <c r="Q1790">
        <f>--(COUNTIF($A$2:A1790,A1790)=1)</f>
        <v>1</v>
      </c>
      <c r="R1790" t="str">
        <f t="shared" si="55"/>
        <v/>
      </c>
    </row>
    <row r="1791" spans="1:18">
      <c r="A1791" t="s">
        <v>6566</v>
      </c>
      <c r="B1791" t="s">
        <v>3967</v>
      </c>
      <c r="C1791" t="s">
        <v>3098</v>
      </c>
      <c r="D1791" t="s">
        <v>3227</v>
      </c>
      <c r="E1791" t="s">
        <v>3175</v>
      </c>
      <c r="F1791" t="s">
        <v>3228</v>
      </c>
      <c r="G1791" t="s">
        <v>4289</v>
      </c>
      <c r="H1791" s="28"/>
      <c r="J1791">
        <v>8</v>
      </c>
      <c r="K1791" t="s">
        <v>3098</v>
      </c>
      <c r="L1791" t="s">
        <v>3098</v>
      </c>
      <c r="M1791" t="s">
        <v>3177</v>
      </c>
      <c r="O1791" t="s">
        <v>3182</v>
      </c>
      <c r="P1791">
        <f t="shared" si="54"/>
        <v>45704</v>
      </c>
      <c r="Q1791">
        <f>--(COUNTIF($A$2:A1791,A1791)=1)</f>
        <v>1</v>
      </c>
      <c r="R1791" t="str">
        <f t="shared" si="55"/>
        <v/>
      </c>
    </row>
    <row r="1792" spans="1:18">
      <c r="A1792" t="s">
        <v>6567</v>
      </c>
      <c r="B1792" t="s">
        <v>4794</v>
      </c>
      <c r="C1792" t="s">
        <v>3098</v>
      </c>
      <c r="D1792" t="s">
        <v>3185</v>
      </c>
      <c r="E1792" t="s">
        <v>3194</v>
      </c>
      <c r="F1792" t="s">
        <v>3220</v>
      </c>
      <c r="G1792" t="s">
        <v>6568</v>
      </c>
      <c r="H1792" s="28">
        <v>44778</v>
      </c>
      <c r="I1792">
        <v>191.99</v>
      </c>
      <c r="J1792">
        <v>72</v>
      </c>
      <c r="K1792" t="s">
        <v>3123</v>
      </c>
      <c r="L1792" t="s">
        <v>3229</v>
      </c>
      <c r="M1792" t="s">
        <v>3207</v>
      </c>
      <c r="N1792">
        <v>1.3</v>
      </c>
      <c r="O1792" t="s">
        <v>3123</v>
      </c>
      <c r="P1792">
        <f t="shared" si="54"/>
        <v>44771</v>
      </c>
      <c r="Q1792">
        <f>--(COUNTIF($A$2:A1792,A1792)=1)</f>
        <v>1</v>
      </c>
      <c r="R1792">
        <f t="shared" si="55"/>
        <v>191.99</v>
      </c>
    </row>
    <row r="1793" spans="1:18">
      <c r="A1793" t="s">
        <v>6569</v>
      </c>
      <c r="B1793" t="s">
        <v>2309</v>
      </c>
      <c r="C1793" t="s">
        <v>3098</v>
      </c>
      <c r="D1793" t="s">
        <v>3240</v>
      </c>
      <c r="E1793" t="s">
        <v>3175</v>
      </c>
      <c r="F1793" t="s">
        <v>3180</v>
      </c>
      <c r="G1793" t="s">
        <v>1879</v>
      </c>
      <c r="H1793" s="28"/>
      <c r="J1793">
        <v>8</v>
      </c>
      <c r="K1793" t="s">
        <v>3098</v>
      </c>
      <c r="L1793" t="s">
        <v>3212</v>
      </c>
      <c r="M1793" t="s">
        <v>3169</v>
      </c>
      <c r="O1793" t="s">
        <v>3260</v>
      </c>
      <c r="P1793">
        <f t="shared" si="54"/>
        <v>45081</v>
      </c>
      <c r="Q1793">
        <f>--(COUNTIF($A$2:A1793,A1793)=1)</f>
        <v>1</v>
      </c>
      <c r="R1793" t="str">
        <f t="shared" si="55"/>
        <v/>
      </c>
    </row>
    <row r="1794" spans="1:18">
      <c r="A1794" t="s">
        <v>6570</v>
      </c>
      <c r="B1794" t="s">
        <v>1739</v>
      </c>
      <c r="C1794" t="s">
        <v>6571</v>
      </c>
      <c r="D1794" t="s">
        <v>3196</v>
      </c>
      <c r="E1794" t="s">
        <v>3166</v>
      </c>
      <c r="F1794" t="s">
        <v>3167</v>
      </c>
      <c r="G1794" t="s">
        <v>1974</v>
      </c>
      <c r="H1794" s="28">
        <v>45392</v>
      </c>
      <c r="I1794">
        <v>41.37</v>
      </c>
      <c r="J1794">
        <v>24</v>
      </c>
      <c r="K1794" t="s">
        <v>3123</v>
      </c>
      <c r="L1794" t="s">
        <v>3229</v>
      </c>
      <c r="M1794" t="s">
        <v>3169</v>
      </c>
      <c r="O1794" t="s">
        <v>3123</v>
      </c>
      <c r="P1794">
        <f t="shared" ref="P1794:P1857" si="56">IFERROR(DATEVALUE(G1794),IFERROR(DATE(RIGHT(G1794,4),MID(G1794,4,2),LEFT(G1794,2)),""))</f>
        <v>45391</v>
      </c>
      <c r="Q1794">
        <f>--(COUNTIF($A$2:A1794,A1794)=1)</f>
        <v>1</v>
      </c>
      <c r="R1794">
        <f t="shared" ref="R1794:R1857" si="57">IF(AND(Q1794=1,I1794&lt;&gt;"",ISNUMBER(I1794),I1794&gt;=0),I1794,"")</f>
        <v>41.37</v>
      </c>
    </row>
    <row r="1795" spans="1:18">
      <c r="A1795" t="s">
        <v>6572</v>
      </c>
      <c r="B1795" t="s">
        <v>3046</v>
      </c>
      <c r="C1795" t="s">
        <v>3098</v>
      </c>
      <c r="D1795" t="s">
        <v>3185</v>
      </c>
      <c r="E1795" t="s">
        <v>3175</v>
      </c>
      <c r="F1795" t="s">
        <v>3167</v>
      </c>
      <c r="G1795" t="s">
        <v>653</v>
      </c>
      <c r="H1795" s="28">
        <v>45197</v>
      </c>
      <c r="I1795">
        <v>0.6</v>
      </c>
      <c r="J1795">
        <v>8</v>
      </c>
      <c r="K1795" t="s">
        <v>3124</v>
      </c>
      <c r="L1795" t="s">
        <v>3318</v>
      </c>
      <c r="M1795" t="s">
        <v>3169</v>
      </c>
      <c r="O1795" t="s">
        <v>3170</v>
      </c>
      <c r="P1795">
        <f t="shared" si="56"/>
        <v>45197</v>
      </c>
      <c r="Q1795">
        <f>--(COUNTIF($A$2:A1795,A1795)=1)</f>
        <v>1</v>
      </c>
      <c r="R1795">
        <f t="shared" si="57"/>
        <v>0.6</v>
      </c>
    </row>
    <row r="1796" spans="1:18">
      <c r="A1796" t="s">
        <v>6573</v>
      </c>
      <c r="B1796" t="s">
        <v>1706</v>
      </c>
      <c r="C1796" t="s">
        <v>6574</v>
      </c>
      <c r="D1796" t="s">
        <v>3200</v>
      </c>
      <c r="E1796" t="s">
        <v>3194</v>
      </c>
      <c r="F1796" t="s">
        <v>3167</v>
      </c>
      <c r="G1796" t="s">
        <v>124</v>
      </c>
      <c r="H1796" s="28"/>
      <c r="J1796">
        <v>72</v>
      </c>
      <c r="K1796" t="s">
        <v>3098</v>
      </c>
      <c r="L1796" t="s">
        <v>3398</v>
      </c>
      <c r="M1796" t="s">
        <v>3202</v>
      </c>
      <c r="O1796" t="s">
        <v>3213</v>
      </c>
      <c r="P1796">
        <f t="shared" si="56"/>
        <v>44874</v>
      </c>
      <c r="Q1796">
        <f>--(COUNTIF($A$2:A1796,A1796)=1)</f>
        <v>1</v>
      </c>
      <c r="R1796" t="str">
        <f t="shared" si="57"/>
        <v/>
      </c>
    </row>
    <row r="1797" spans="1:18">
      <c r="A1797" t="s">
        <v>6575</v>
      </c>
      <c r="B1797" t="s">
        <v>663</v>
      </c>
      <c r="C1797" t="s">
        <v>6576</v>
      </c>
      <c r="D1797" t="s">
        <v>3251</v>
      </c>
      <c r="E1797" t="s">
        <v>3194</v>
      </c>
      <c r="F1797" t="s">
        <v>3167</v>
      </c>
      <c r="G1797" t="s">
        <v>1248</v>
      </c>
      <c r="H1797" s="28">
        <v>45147</v>
      </c>
      <c r="I1797">
        <v>249.86</v>
      </c>
      <c r="J1797">
        <v>72</v>
      </c>
      <c r="K1797" t="s">
        <v>3123</v>
      </c>
      <c r="L1797" t="s">
        <v>3271</v>
      </c>
      <c r="M1797" t="s">
        <v>3202</v>
      </c>
      <c r="N1797">
        <v>3</v>
      </c>
      <c r="O1797" t="s">
        <v>3213</v>
      </c>
      <c r="P1797">
        <f t="shared" si="56"/>
        <v>45137</v>
      </c>
      <c r="Q1797">
        <f>--(COUNTIF($A$2:A1797,A1797)=1)</f>
        <v>1</v>
      </c>
      <c r="R1797">
        <f t="shared" si="57"/>
        <v>249.86</v>
      </c>
    </row>
    <row r="1798" spans="1:18">
      <c r="A1798" t="s">
        <v>6577</v>
      </c>
      <c r="B1798" t="s">
        <v>2421</v>
      </c>
      <c r="C1798" t="s">
        <v>6578</v>
      </c>
      <c r="D1798" t="s">
        <v>3185</v>
      </c>
      <c r="E1798" t="s">
        <v>3280</v>
      </c>
      <c r="F1798" t="s">
        <v>3167</v>
      </c>
      <c r="G1798" t="s">
        <v>668</v>
      </c>
      <c r="H1798" s="28">
        <v>44975</v>
      </c>
      <c r="I1798">
        <v>1.4</v>
      </c>
      <c r="J1798">
        <v>4</v>
      </c>
      <c r="K1798" t="s">
        <v>3124</v>
      </c>
      <c r="L1798" t="s">
        <v>3302</v>
      </c>
      <c r="M1798" t="s">
        <v>3188</v>
      </c>
      <c r="O1798" t="s">
        <v>3123</v>
      </c>
      <c r="P1798">
        <f t="shared" si="56"/>
        <v>44975</v>
      </c>
      <c r="Q1798">
        <f>--(COUNTIF($A$2:A1798,A1798)=1)</f>
        <v>1</v>
      </c>
      <c r="R1798">
        <f t="shared" si="57"/>
        <v>1.4</v>
      </c>
    </row>
    <row r="1799" spans="1:18">
      <c r="A1799" t="s">
        <v>6579</v>
      </c>
      <c r="B1799" t="s">
        <v>776</v>
      </c>
      <c r="C1799" t="s">
        <v>3098</v>
      </c>
      <c r="D1799" t="s">
        <v>3227</v>
      </c>
      <c r="E1799" t="s">
        <v>3175</v>
      </c>
      <c r="F1799" t="s">
        <v>3167</v>
      </c>
      <c r="G1799" t="s">
        <v>429</v>
      </c>
      <c r="H1799" s="28"/>
      <c r="J1799">
        <v>8</v>
      </c>
      <c r="K1799" t="s">
        <v>3098</v>
      </c>
      <c r="L1799" t="s">
        <v>3248</v>
      </c>
      <c r="M1799" t="s">
        <v>3207</v>
      </c>
      <c r="O1799" t="s">
        <v>3182</v>
      </c>
      <c r="P1799">
        <f t="shared" si="56"/>
        <v>45220</v>
      </c>
      <c r="Q1799">
        <f>--(COUNTIF($A$2:A1799,A1799)=1)</f>
        <v>1</v>
      </c>
      <c r="R1799" t="str">
        <f t="shared" si="57"/>
        <v/>
      </c>
    </row>
    <row r="1800" spans="1:18">
      <c r="A1800" t="s">
        <v>6580</v>
      </c>
      <c r="B1800" t="s">
        <v>6581</v>
      </c>
      <c r="C1800" t="s">
        <v>6582</v>
      </c>
      <c r="D1800" t="s">
        <v>3185</v>
      </c>
      <c r="E1800" t="s">
        <v>3175</v>
      </c>
      <c r="F1800" t="s">
        <v>3180</v>
      </c>
      <c r="G1800" t="s">
        <v>758</v>
      </c>
      <c r="H1800" s="28"/>
      <c r="J1800">
        <v>8</v>
      </c>
      <c r="K1800" t="s">
        <v>3098</v>
      </c>
      <c r="L1800" t="s">
        <v>3318</v>
      </c>
      <c r="M1800" t="s">
        <v>3202</v>
      </c>
      <c r="O1800" t="s">
        <v>3182</v>
      </c>
      <c r="P1800">
        <f t="shared" si="56"/>
        <v>44993</v>
      </c>
      <c r="Q1800">
        <f>--(COUNTIF($A$2:A1800,A1800)=1)</f>
        <v>1</v>
      </c>
      <c r="R1800" t="str">
        <f t="shared" si="57"/>
        <v/>
      </c>
    </row>
    <row r="1801" spans="1:18">
      <c r="A1801" t="s">
        <v>6583</v>
      </c>
      <c r="B1801" t="s">
        <v>4891</v>
      </c>
      <c r="C1801" t="s">
        <v>6584</v>
      </c>
      <c r="D1801" t="s">
        <v>3165</v>
      </c>
      <c r="E1801" t="s">
        <v>3166</v>
      </c>
      <c r="F1801" t="s">
        <v>3220</v>
      </c>
      <c r="G1801" t="s">
        <v>1335</v>
      </c>
      <c r="H1801" s="28">
        <v>45527</v>
      </c>
      <c r="I1801">
        <v>37.28</v>
      </c>
      <c r="J1801">
        <v>24</v>
      </c>
      <c r="K1801" t="s">
        <v>3123</v>
      </c>
      <c r="L1801" t="s">
        <v>3229</v>
      </c>
      <c r="M1801" t="s">
        <v>3169</v>
      </c>
      <c r="O1801" t="s">
        <v>3178</v>
      </c>
      <c r="P1801">
        <f t="shared" si="56"/>
        <v>45526</v>
      </c>
      <c r="Q1801">
        <f>--(COUNTIF($A$2:A1801,A1801)=1)</f>
        <v>1</v>
      </c>
      <c r="R1801">
        <f t="shared" si="57"/>
        <v>37.28</v>
      </c>
    </row>
    <row r="1802" spans="1:18">
      <c r="A1802" t="s">
        <v>6585</v>
      </c>
      <c r="B1802" t="s">
        <v>4926</v>
      </c>
      <c r="C1802" t="s">
        <v>3098</v>
      </c>
      <c r="D1802" t="s">
        <v>3227</v>
      </c>
      <c r="E1802" t="s">
        <v>3166</v>
      </c>
      <c r="F1802" t="s">
        <v>3167</v>
      </c>
      <c r="G1802" t="s">
        <v>2289</v>
      </c>
      <c r="H1802" s="28">
        <v>44990</v>
      </c>
      <c r="I1802">
        <v>21.15</v>
      </c>
      <c r="J1802">
        <v>24</v>
      </c>
      <c r="K1802" t="s">
        <v>3124</v>
      </c>
      <c r="L1802" t="s">
        <v>3281</v>
      </c>
      <c r="M1802" t="s">
        <v>3169</v>
      </c>
      <c r="O1802" t="s">
        <v>3123</v>
      </c>
      <c r="P1802">
        <f t="shared" si="56"/>
        <v>44990</v>
      </c>
      <c r="Q1802">
        <f>--(COUNTIF($A$2:A1802,A1802)=1)</f>
        <v>1</v>
      </c>
      <c r="R1802">
        <f t="shared" si="57"/>
        <v>21.15</v>
      </c>
    </row>
    <row r="1803" spans="1:18">
      <c r="A1803" t="s">
        <v>6586</v>
      </c>
      <c r="B1803" t="s">
        <v>3949</v>
      </c>
      <c r="C1803" t="s">
        <v>3098</v>
      </c>
      <c r="D1803" t="s">
        <v>3251</v>
      </c>
      <c r="E1803" t="s">
        <v>3166</v>
      </c>
      <c r="F1803" t="s">
        <v>3167</v>
      </c>
      <c r="G1803" t="s">
        <v>6587</v>
      </c>
      <c r="H1803" s="28">
        <v>44565</v>
      </c>
      <c r="I1803">
        <v>35.99</v>
      </c>
      <c r="J1803">
        <v>24</v>
      </c>
      <c r="K1803" t="s">
        <v>3123</v>
      </c>
      <c r="L1803" t="s">
        <v>3265</v>
      </c>
      <c r="M1803" t="s">
        <v>3169</v>
      </c>
      <c r="O1803" t="s">
        <v>3170</v>
      </c>
      <c r="P1803">
        <f t="shared" si="56"/>
        <v>44564</v>
      </c>
      <c r="Q1803">
        <f>--(COUNTIF($A$2:A1803,A1803)=1)</f>
        <v>1</v>
      </c>
      <c r="R1803">
        <f t="shared" si="57"/>
        <v>35.99</v>
      </c>
    </row>
    <row r="1804" spans="1:18">
      <c r="A1804" t="s">
        <v>6588</v>
      </c>
      <c r="B1804" t="s">
        <v>3732</v>
      </c>
      <c r="C1804" t="s">
        <v>3098</v>
      </c>
      <c r="D1804" t="s">
        <v>3251</v>
      </c>
      <c r="E1804" t="s">
        <v>3280</v>
      </c>
      <c r="F1804" t="s">
        <v>3167</v>
      </c>
      <c r="G1804" t="s">
        <v>1039</v>
      </c>
      <c r="H1804" s="28">
        <v>44844</v>
      </c>
      <c r="I1804">
        <v>8</v>
      </c>
      <c r="J1804">
        <v>4</v>
      </c>
      <c r="K1804" t="s">
        <v>3123</v>
      </c>
      <c r="L1804" t="s">
        <v>3201</v>
      </c>
      <c r="M1804" t="s">
        <v>3188</v>
      </c>
      <c r="N1804">
        <v>2.9</v>
      </c>
      <c r="O1804" t="s">
        <v>3124</v>
      </c>
      <c r="P1804">
        <f t="shared" si="56"/>
        <v>44844</v>
      </c>
      <c r="Q1804">
        <f>--(COUNTIF($A$2:A1804,A1804)=1)</f>
        <v>1</v>
      </c>
      <c r="R1804">
        <f t="shared" si="57"/>
        <v>8</v>
      </c>
    </row>
    <row r="1805" spans="1:18">
      <c r="A1805" t="s">
        <v>6589</v>
      </c>
      <c r="B1805" t="s">
        <v>5049</v>
      </c>
      <c r="C1805" t="s">
        <v>6590</v>
      </c>
      <c r="D1805" t="s">
        <v>3251</v>
      </c>
      <c r="E1805" t="s">
        <v>3166</v>
      </c>
      <c r="F1805" t="s">
        <v>3167</v>
      </c>
      <c r="G1805" t="s">
        <v>2270</v>
      </c>
      <c r="H1805" s="28"/>
      <c r="J1805">
        <v>24</v>
      </c>
      <c r="K1805" t="s">
        <v>3098</v>
      </c>
      <c r="L1805" t="s">
        <v>3351</v>
      </c>
      <c r="M1805" t="s">
        <v>3188</v>
      </c>
      <c r="O1805" t="s">
        <v>3178</v>
      </c>
      <c r="P1805">
        <f t="shared" si="56"/>
        <v>45236</v>
      </c>
      <c r="Q1805">
        <f>--(COUNTIF($A$2:A1805,A1805)=1)</f>
        <v>1</v>
      </c>
      <c r="R1805" t="str">
        <f t="shared" si="57"/>
        <v/>
      </c>
    </row>
    <row r="1806" spans="1:18">
      <c r="A1806" t="s">
        <v>6591</v>
      </c>
      <c r="B1806" t="s">
        <v>1334</v>
      </c>
      <c r="C1806" t="s">
        <v>3098</v>
      </c>
      <c r="D1806" t="s">
        <v>3185</v>
      </c>
      <c r="E1806" t="s">
        <v>3175</v>
      </c>
      <c r="F1806" t="s">
        <v>3167</v>
      </c>
      <c r="G1806" t="s">
        <v>653</v>
      </c>
      <c r="H1806" s="28">
        <v>45197</v>
      </c>
      <c r="I1806">
        <v>19.25</v>
      </c>
      <c r="J1806">
        <v>8</v>
      </c>
      <c r="K1806" t="s">
        <v>3123</v>
      </c>
      <c r="L1806" t="s">
        <v>3271</v>
      </c>
      <c r="M1806" t="s">
        <v>3207</v>
      </c>
      <c r="N1806">
        <v>4.9000000000000004</v>
      </c>
      <c r="O1806" t="s">
        <v>3213</v>
      </c>
      <c r="P1806">
        <f t="shared" si="56"/>
        <v>45197</v>
      </c>
      <c r="Q1806">
        <f>--(COUNTIF($A$2:A1806,A1806)=1)</f>
        <v>1</v>
      </c>
      <c r="R1806">
        <f t="shared" si="57"/>
        <v>19.25</v>
      </c>
    </row>
    <row r="1807" spans="1:18">
      <c r="A1807" t="s">
        <v>6592</v>
      </c>
      <c r="B1807" t="s">
        <v>4083</v>
      </c>
      <c r="C1807" t="s">
        <v>3098</v>
      </c>
      <c r="D1807" t="s">
        <v>3165</v>
      </c>
      <c r="E1807" t="s">
        <v>3175</v>
      </c>
      <c r="F1807" t="s">
        <v>3167</v>
      </c>
      <c r="G1807" t="s">
        <v>106</v>
      </c>
      <c r="H1807" s="28">
        <v>44721</v>
      </c>
      <c r="I1807">
        <v>6.56</v>
      </c>
      <c r="J1807">
        <v>8</v>
      </c>
      <c r="K1807" t="s">
        <v>3124</v>
      </c>
      <c r="L1807" t="s">
        <v>3098</v>
      </c>
      <c r="M1807" t="s">
        <v>3207</v>
      </c>
      <c r="N1807">
        <v>4.8</v>
      </c>
      <c r="O1807" t="s">
        <v>3170</v>
      </c>
      <c r="P1807">
        <f t="shared" si="56"/>
        <v>44721</v>
      </c>
      <c r="Q1807">
        <f>--(COUNTIF($A$2:A1807,A1807)=1)</f>
        <v>1</v>
      </c>
      <c r="R1807">
        <f t="shared" si="57"/>
        <v>6.56</v>
      </c>
    </row>
    <row r="1808" spans="1:18">
      <c r="A1808" t="s">
        <v>6593</v>
      </c>
      <c r="B1808" t="s">
        <v>6594</v>
      </c>
      <c r="C1808" t="s">
        <v>6595</v>
      </c>
      <c r="D1808" t="s">
        <v>3200</v>
      </c>
      <c r="E1808" t="s">
        <v>3194</v>
      </c>
      <c r="F1808" t="s">
        <v>3180</v>
      </c>
      <c r="G1808" t="s">
        <v>1004</v>
      </c>
      <c r="H1808" s="28"/>
      <c r="J1808">
        <v>72</v>
      </c>
      <c r="K1808" t="s">
        <v>3098</v>
      </c>
      <c r="L1808" t="s">
        <v>3437</v>
      </c>
      <c r="M1808" t="s">
        <v>3177</v>
      </c>
      <c r="O1808" t="s">
        <v>3182</v>
      </c>
      <c r="P1808">
        <f t="shared" si="56"/>
        <v>45516</v>
      </c>
      <c r="Q1808">
        <f>--(COUNTIF($A$2:A1808,A1808)=1)</f>
        <v>1</v>
      </c>
      <c r="R1808" t="str">
        <f t="shared" si="57"/>
        <v/>
      </c>
    </row>
    <row r="1809" spans="1:18">
      <c r="A1809" t="s">
        <v>6596</v>
      </c>
      <c r="B1809" t="s">
        <v>769</v>
      </c>
      <c r="C1809" t="s">
        <v>3098</v>
      </c>
      <c r="D1809" t="s">
        <v>3174</v>
      </c>
      <c r="E1809" t="s">
        <v>3166</v>
      </c>
      <c r="F1809" t="s">
        <v>3167</v>
      </c>
      <c r="G1809" t="s">
        <v>2403</v>
      </c>
      <c r="H1809" s="28"/>
      <c r="J1809">
        <v>24</v>
      </c>
      <c r="K1809" t="s">
        <v>3098</v>
      </c>
      <c r="L1809" t="s">
        <v>3168</v>
      </c>
      <c r="M1809" t="s">
        <v>3188</v>
      </c>
      <c r="O1809" t="s">
        <v>3124</v>
      </c>
      <c r="P1809">
        <f t="shared" si="56"/>
        <v>45565</v>
      </c>
      <c r="Q1809">
        <f>--(COUNTIF($A$2:A1809,A1809)=1)</f>
        <v>1</v>
      </c>
      <c r="R1809" t="str">
        <f t="shared" si="57"/>
        <v/>
      </c>
    </row>
    <row r="1810" spans="1:18">
      <c r="A1810" t="s">
        <v>6597</v>
      </c>
      <c r="B1810" t="s">
        <v>6598</v>
      </c>
      <c r="C1810" t="s">
        <v>5362</v>
      </c>
      <c r="D1810" t="s">
        <v>3185</v>
      </c>
      <c r="E1810" t="s">
        <v>3166</v>
      </c>
      <c r="F1810" t="s">
        <v>3167</v>
      </c>
      <c r="G1810" t="s">
        <v>1865</v>
      </c>
      <c r="H1810" s="28"/>
      <c r="J1810">
        <v>24</v>
      </c>
      <c r="K1810" t="s">
        <v>3098</v>
      </c>
      <c r="L1810" t="s">
        <v>3187</v>
      </c>
      <c r="M1810" t="s">
        <v>3169</v>
      </c>
      <c r="O1810" t="s">
        <v>3170</v>
      </c>
      <c r="P1810">
        <f t="shared" si="56"/>
        <v>44929</v>
      </c>
      <c r="Q1810">
        <f>--(COUNTIF($A$2:A1810,A1810)=1)</f>
        <v>1</v>
      </c>
      <c r="R1810" t="str">
        <f t="shared" si="57"/>
        <v/>
      </c>
    </row>
    <row r="1811" spans="1:18">
      <c r="A1811" t="s">
        <v>6599</v>
      </c>
      <c r="B1811" t="s">
        <v>3716</v>
      </c>
      <c r="C1811" t="s">
        <v>3098</v>
      </c>
      <c r="D1811" t="s">
        <v>3200</v>
      </c>
      <c r="E1811" t="s">
        <v>3194</v>
      </c>
      <c r="F1811" t="s">
        <v>3167</v>
      </c>
      <c r="G1811" t="s">
        <v>6600</v>
      </c>
      <c r="H1811" s="28">
        <v>44938</v>
      </c>
      <c r="I1811">
        <v>116.89</v>
      </c>
      <c r="J1811">
        <v>72</v>
      </c>
      <c r="K1811" t="s">
        <v>3123</v>
      </c>
      <c r="L1811" t="s">
        <v>3318</v>
      </c>
      <c r="M1811" t="s">
        <v>3177</v>
      </c>
      <c r="O1811" t="s">
        <v>3189</v>
      </c>
      <c r="P1811">
        <f t="shared" si="56"/>
        <v>44934</v>
      </c>
      <c r="Q1811">
        <f>--(COUNTIF($A$2:A1811,A1811)=1)</f>
        <v>1</v>
      </c>
      <c r="R1811">
        <f t="shared" si="57"/>
        <v>116.89</v>
      </c>
    </row>
    <row r="1812" spans="1:18">
      <c r="A1812" t="s">
        <v>6601</v>
      </c>
      <c r="B1812" t="s">
        <v>6538</v>
      </c>
      <c r="C1812" t="s">
        <v>6602</v>
      </c>
      <c r="D1812" t="s">
        <v>3200</v>
      </c>
      <c r="E1812" t="s">
        <v>3194</v>
      </c>
      <c r="F1812" t="s">
        <v>3167</v>
      </c>
      <c r="G1812" t="s">
        <v>5315</v>
      </c>
      <c r="H1812" s="28"/>
      <c r="J1812">
        <v>72</v>
      </c>
      <c r="K1812" t="s">
        <v>3098</v>
      </c>
      <c r="L1812" t="s">
        <v>3209</v>
      </c>
      <c r="M1812" t="s">
        <v>3188</v>
      </c>
      <c r="O1812" t="s">
        <v>3123</v>
      </c>
      <c r="P1812">
        <f t="shared" si="56"/>
        <v>44578</v>
      </c>
      <c r="Q1812">
        <f>--(COUNTIF($A$2:A1812,A1812)=1)</f>
        <v>1</v>
      </c>
      <c r="R1812" t="str">
        <f t="shared" si="57"/>
        <v/>
      </c>
    </row>
    <row r="1813" spans="1:18">
      <c r="A1813" t="s">
        <v>6603</v>
      </c>
      <c r="B1813" t="s">
        <v>1652</v>
      </c>
      <c r="C1813" t="s">
        <v>4721</v>
      </c>
      <c r="D1813" t="s">
        <v>3200</v>
      </c>
      <c r="E1813" t="s">
        <v>3194</v>
      </c>
      <c r="F1813" t="s">
        <v>3220</v>
      </c>
      <c r="G1813" t="s">
        <v>1676</v>
      </c>
      <c r="H1813" s="28"/>
      <c r="J1813">
        <v>72</v>
      </c>
      <c r="K1813" t="s">
        <v>3098</v>
      </c>
      <c r="L1813" t="s">
        <v>3206</v>
      </c>
      <c r="M1813" t="s">
        <v>3169</v>
      </c>
      <c r="O1813" t="s">
        <v>3182</v>
      </c>
      <c r="P1813">
        <f t="shared" si="56"/>
        <v>45685</v>
      </c>
      <c r="Q1813">
        <f>--(COUNTIF($A$2:A1813,A1813)=1)</f>
        <v>1</v>
      </c>
      <c r="R1813" t="str">
        <f t="shared" si="57"/>
        <v/>
      </c>
    </row>
    <row r="1814" spans="1:18">
      <c r="A1814" t="s">
        <v>6604</v>
      </c>
      <c r="B1814" t="s">
        <v>6605</v>
      </c>
      <c r="C1814" t="s">
        <v>3098</v>
      </c>
      <c r="D1814" t="s">
        <v>3237</v>
      </c>
      <c r="E1814" t="s">
        <v>3194</v>
      </c>
      <c r="F1814" t="s">
        <v>3180</v>
      </c>
      <c r="G1814" t="s">
        <v>429</v>
      </c>
      <c r="H1814" s="28"/>
      <c r="J1814">
        <v>72</v>
      </c>
      <c r="K1814" t="s">
        <v>3098</v>
      </c>
      <c r="L1814" t="s">
        <v>3212</v>
      </c>
      <c r="M1814" t="s">
        <v>3188</v>
      </c>
      <c r="O1814" t="s">
        <v>3260</v>
      </c>
      <c r="P1814">
        <f t="shared" si="56"/>
        <v>45220</v>
      </c>
      <c r="Q1814">
        <f>--(COUNTIF($A$2:A1814,A1814)=1)</f>
        <v>1</v>
      </c>
      <c r="R1814" t="str">
        <f t="shared" si="57"/>
        <v/>
      </c>
    </row>
    <row r="1815" spans="1:18">
      <c r="A1815" t="s">
        <v>6606</v>
      </c>
      <c r="B1815" t="s">
        <v>3594</v>
      </c>
      <c r="C1815" t="s">
        <v>3098</v>
      </c>
      <c r="D1815" t="s">
        <v>3174</v>
      </c>
      <c r="E1815" t="s">
        <v>3166</v>
      </c>
      <c r="F1815" t="s">
        <v>3167</v>
      </c>
      <c r="G1815" t="s">
        <v>6607</v>
      </c>
      <c r="H1815" s="28">
        <v>45380</v>
      </c>
      <c r="I1815">
        <v>6.55</v>
      </c>
      <c r="J1815">
        <v>24</v>
      </c>
      <c r="K1815" t="s">
        <v>3124</v>
      </c>
      <c r="L1815" t="s">
        <v>3221</v>
      </c>
      <c r="M1815" t="s">
        <v>3202</v>
      </c>
      <c r="N1815">
        <v>4.0999999999999996</v>
      </c>
      <c r="O1815" t="s">
        <v>3123</v>
      </c>
      <c r="P1815">
        <f t="shared" si="56"/>
        <v>45380</v>
      </c>
      <c r="Q1815">
        <f>--(COUNTIF($A$2:A1815,A1815)=1)</f>
        <v>1</v>
      </c>
      <c r="R1815">
        <f t="shared" si="57"/>
        <v>6.55</v>
      </c>
    </row>
    <row r="1816" spans="1:18">
      <c r="A1816" t="s">
        <v>6608</v>
      </c>
      <c r="B1816" t="s">
        <v>6111</v>
      </c>
      <c r="C1816" t="s">
        <v>6541</v>
      </c>
      <c r="D1816" t="s">
        <v>3185</v>
      </c>
      <c r="E1816" t="s">
        <v>3194</v>
      </c>
      <c r="F1816" t="s">
        <v>3167</v>
      </c>
      <c r="G1816" t="s">
        <v>1699</v>
      </c>
      <c r="H1816" s="28">
        <v>45017</v>
      </c>
      <c r="I1816">
        <v>2.46</v>
      </c>
      <c r="J1816">
        <v>72</v>
      </c>
      <c r="K1816" t="s">
        <v>3124</v>
      </c>
      <c r="L1816" t="s">
        <v>3244</v>
      </c>
      <c r="M1816" t="s">
        <v>3202</v>
      </c>
      <c r="O1816" t="s">
        <v>3260</v>
      </c>
      <c r="P1816">
        <f t="shared" si="56"/>
        <v>45017</v>
      </c>
      <c r="Q1816">
        <f>--(COUNTIF($A$2:A1816,A1816)=1)</f>
        <v>1</v>
      </c>
      <c r="R1816">
        <f t="shared" si="57"/>
        <v>2.46</v>
      </c>
    </row>
    <row r="1817" spans="1:18">
      <c r="A1817" t="s">
        <v>6609</v>
      </c>
      <c r="B1817" t="s">
        <v>4350</v>
      </c>
      <c r="C1817" t="s">
        <v>6610</v>
      </c>
      <c r="D1817" t="s">
        <v>3227</v>
      </c>
      <c r="E1817" t="s">
        <v>3166</v>
      </c>
      <c r="F1817" t="s">
        <v>3167</v>
      </c>
      <c r="G1817" t="s">
        <v>273</v>
      </c>
      <c r="H1817" s="28">
        <v>45461</v>
      </c>
      <c r="I1817">
        <v>8.69</v>
      </c>
      <c r="J1817">
        <v>24</v>
      </c>
      <c r="K1817" t="s">
        <v>3124</v>
      </c>
      <c r="L1817" t="s">
        <v>3098</v>
      </c>
      <c r="M1817" t="s">
        <v>3202</v>
      </c>
      <c r="N1817">
        <v>4.2</v>
      </c>
      <c r="O1817" t="s">
        <v>3182</v>
      </c>
      <c r="P1817">
        <f t="shared" si="56"/>
        <v>45461</v>
      </c>
      <c r="Q1817">
        <f>--(COUNTIF($A$2:A1817,A1817)=1)</f>
        <v>1</v>
      </c>
      <c r="R1817">
        <f t="shared" si="57"/>
        <v>8.69</v>
      </c>
    </row>
    <row r="1818" spans="1:18">
      <c r="A1818" t="s">
        <v>6611</v>
      </c>
      <c r="B1818" t="s">
        <v>6612</v>
      </c>
      <c r="C1818" t="s">
        <v>6613</v>
      </c>
      <c r="D1818" t="s">
        <v>3200</v>
      </c>
      <c r="E1818" t="s">
        <v>3175</v>
      </c>
      <c r="F1818" t="s">
        <v>3167</v>
      </c>
      <c r="G1818" t="s">
        <v>1151</v>
      </c>
      <c r="H1818" s="28">
        <v>45318</v>
      </c>
      <c r="I1818">
        <v>20.78</v>
      </c>
      <c r="J1818">
        <v>8</v>
      </c>
      <c r="K1818" t="s">
        <v>3123</v>
      </c>
      <c r="L1818" t="s">
        <v>3231</v>
      </c>
      <c r="M1818" t="s">
        <v>3202</v>
      </c>
      <c r="N1818">
        <v>4.3</v>
      </c>
      <c r="O1818" t="s">
        <v>3182</v>
      </c>
      <c r="P1818">
        <f t="shared" si="56"/>
        <v>45318</v>
      </c>
      <c r="Q1818">
        <f>--(COUNTIF($A$2:A1818,A1818)=1)</f>
        <v>1</v>
      </c>
      <c r="R1818">
        <f t="shared" si="57"/>
        <v>20.78</v>
      </c>
    </row>
    <row r="1819" spans="1:18">
      <c r="A1819" t="s">
        <v>6614</v>
      </c>
      <c r="B1819" t="s">
        <v>937</v>
      </c>
      <c r="C1819" t="s">
        <v>6615</v>
      </c>
      <c r="D1819" t="s">
        <v>3196</v>
      </c>
      <c r="E1819" t="s">
        <v>3194</v>
      </c>
      <c r="F1819" t="s">
        <v>3167</v>
      </c>
      <c r="G1819" t="s">
        <v>163</v>
      </c>
      <c r="H1819" s="28">
        <v>44875</v>
      </c>
      <c r="I1819">
        <v>143.52000000000001</v>
      </c>
      <c r="J1819">
        <v>72</v>
      </c>
      <c r="K1819" t="s">
        <v>3123</v>
      </c>
      <c r="L1819" t="s">
        <v>3231</v>
      </c>
      <c r="M1819" t="s">
        <v>3169</v>
      </c>
      <c r="O1819" t="s">
        <v>3123</v>
      </c>
      <c r="P1819">
        <f t="shared" si="56"/>
        <v>44870</v>
      </c>
      <c r="Q1819">
        <f>--(COUNTIF($A$2:A1819,A1819)=1)</f>
        <v>1</v>
      </c>
      <c r="R1819">
        <f t="shared" si="57"/>
        <v>143.52000000000001</v>
      </c>
    </row>
    <row r="1820" spans="1:18">
      <c r="A1820" t="s">
        <v>6616</v>
      </c>
      <c r="B1820" t="s">
        <v>2545</v>
      </c>
      <c r="C1820" t="s">
        <v>3098</v>
      </c>
      <c r="D1820" t="s">
        <v>3174</v>
      </c>
      <c r="E1820" t="s">
        <v>3194</v>
      </c>
      <c r="F1820" t="s">
        <v>3167</v>
      </c>
      <c r="G1820" t="s">
        <v>5315</v>
      </c>
      <c r="H1820" s="28">
        <v>44585</v>
      </c>
      <c r="I1820">
        <v>176.61</v>
      </c>
      <c r="J1820">
        <v>72</v>
      </c>
      <c r="K1820" t="s">
        <v>3123</v>
      </c>
      <c r="L1820" t="s">
        <v>3244</v>
      </c>
      <c r="M1820" t="s">
        <v>3169</v>
      </c>
      <c r="N1820">
        <v>2.6</v>
      </c>
      <c r="O1820" t="s">
        <v>3189</v>
      </c>
      <c r="P1820">
        <f t="shared" si="56"/>
        <v>44578</v>
      </c>
      <c r="Q1820">
        <f>--(COUNTIF($A$2:A1820,A1820)=1)</f>
        <v>1</v>
      </c>
      <c r="R1820">
        <f t="shared" si="57"/>
        <v>176.61</v>
      </c>
    </row>
    <row r="1821" spans="1:18">
      <c r="A1821" t="s">
        <v>6617</v>
      </c>
      <c r="B1821" t="s">
        <v>1576</v>
      </c>
      <c r="C1821" t="s">
        <v>6618</v>
      </c>
      <c r="D1821" t="s">
        <v>3227</v>
      </c>
      <c r="E1821" t="s">
        <v>3166</v>
      </c>
      <c r="F1821" t="s">
        <v>3167</v>
      </c>
      <c r="G1821" t="s">
        <v>1547</v>
      </c>
      <c r="H1821" s="28">
        <v>45000</v>
      </c>
      <c r="I1821">
        <v>57.77</v>
      </c>
      <c r="J1821">
        <v>24</v>
      </c>
      <c r="K1821" t="s">
        <v>3123</v>
      </c>
      <c r="L1821" t="s">
        <v>3201</v>
      </c>
      <c r="M1821" t="s">
        <v>3188</v>
      </c>
      <c r="O1821" t="s">
        <v>3123</v>
      </c>
      <c r="P1821">
        <f t="shared" si="56"/>
        <v>44998</v>
      </c>
      <c r="Q1821">
        <f>--(COUNTIF($A$2:A1821,A1821)=1)</f>
        <v>1</v>
      </c>
      <c r="R1821">
        <f t="shared" si="57"/>
        <v>57.77</v>
      </c>
    </row>
    <row r="1822" spans="1:18">
      <c r="A1822" t="s">
        <v>6619</v>
      </c>
      <c r="B1822" t="s">
        <v>3723</v>
      </c>
      <c r="C1822" t="s">
        <v>3098</v>
      </c>
      <c r="D1822" t="s">
        <v>3196</v>
      </c>
      <c r="E1822" t="s">
        <v>3166</v>
      </c>
      <c r="F1822" t="s">
        <v>3167</v>
      </c>
      <c r="G1822" t="s">
        <v>1160</v>
      </c>
      <c r="H1822" s="28">
        <v>45605</v>
      </c>
      <c r="I1822">
        <v>36.08</v>
      </c>
      <c r="J1822">
        <v>24</v>
      </c>
      <c r="K1822" t="s">
        <v>3123</v>
      </c>
      <c r="L1822" t="s">
        <v>3351</v>
      </c>
      <c r="M1822" t="s">
        <v>3169</v>
      </c>
      <c r="N1822">
        <v>3.5</v>
      </c>
      <c r="O1822" t="s">
        <v>3213</v>
      </c>
      <c r="P1822">
        <f t="shared" si="56"/>
        <v>45604</v>
      </c>
      <c r="Q1822">
        <f>--(COUNTIF($A$2:A1822,A1822)=1)</f>
        <v>1</v>
      </c>
      <c r="R1822">
        <f t="shared" si="57"/>
        <v>36.08</v>
      </c>
    </row>
    <row r="1823" spans="1:18">
      <c r="A1823" t="s">
        <v>6620</v>
      </c>
      <c r="B1823" t="s">
        <v>1844</v>
      </c>
      <c r="C1823" t="s">
        <v>3098</v>
      </c>
      <c r="D1823" t="s">
        <v>3185</v>
      </c>
      <c r="E1823" t="s">
        <v>3194</v>
      </c>
      <c r="F1823" t="s">
        <v>3167</v>
      </c>
      <c r="G1823" t="s">
        <v>852</v>
      </c>
      <c r="H1823" s="28">
        <v>44952</v>
      </c>
      <c r="I1823">
        <v>28.63</v>
      </c>
      <c r="J1823">
        <v>72</v>
      </c>
      <c r="K1823" t="s">
        <v>3124</v>
      </c>
      <c r="L1823" t="s">
        <v>3268</v>
      </c>
      <c r="M1823" t="s">
        <v>3202</v>
      </c>
      <c r="N1823">
        <v>1.6</v>
      </c>
      <c r="O1823" t="s">
        <v>3170</v>
      </c>
      <c r="P1823">
        <f t="shared" si="56"/>
        <v>44951</v>
      </c>
      <c r="Q1823">
        <f>--(COUNTIF($A$2:A1823,A1823)=1)</f>
        <v>1</v>
      </c>
      <c r="R1823">
        <f t="shared" si="57"/>
        <v>28.63</v>
      </c>
    </row>
    <row r="1824" spans="1:18">
      <c r="A1824" t="s">
        <v>6621</v>
      </c>
      <c r="B1824" t="s">
        <v>3888</v>
      </c>
      <c r="C1824" t="s">
        <v>6622</v>
      </c>
      <c r="D1824" t="s">
        <v>3165</v>
      </c>
      <c r="E1824" t="s">
        <v>3194</v>
      </c>
      <c r="F1824" t="s">
        <v>3167</v>
      </c>
      <c r="G1824" t="s">
        <v>6623</v>
      </c>
      <c r="H1824" s="28">
        <v>44593</v>
      </c>
      <c r="I1824">
        <v>168.34</v>
      </c>
      <c r="J1824">
        <v>72</v>
      </c>
      <c r="K1824" t="s">
        <v>3123</v>
      </c>
      <c r="L1824" t="s">
        <v>3351</v>
      </c>
      <c r="M1824" t="s">
        <v>3188</v>
      </c>
      <c r="N1824">
        <v>1.3</v>
      </c>
      <c r="O1824" t="s">
        <v>3182</v>
      </c>
      <c r="P1824">
        <f t="shared" si="56"/>
        <v>44586</v>
      </c>
      <c r="Q1824">
        <f>--(COUNTIF($A$2:A1824,A1824)=1)</f>
        <v>1</v>
      </c>
      <c r="R1824">
        <f t="shared" si="57"/>
        <v>168.34</v>
      </c>
    </row>
    <row r="1825" spans="1:18">
      <c r="A1825" t="s">
        <v>6624</v>
      </c>
      <c r="B1825" t="s">
        <v>3396</v>
      </c>
      <c r="C1825" t="s">
        <v>3098</v>
      </c>
      <c r="D1825" t="s">
        <v>3237</v>
      </c>
      <c r="E1825" t="s">
        <v>3166</v>
      </c>
      <c r="F1825" t="s">
        <v>3167</v>
      </c>
      <c r="G1825" t="s">
        <v>3665</v>
      </c>
      <c r="H1825" s="28">
        <v>44765</v>
      </c>
      <c r="I1825">
        <v>20.420000000000002</v>
      </c>
      <c r="J1825">
        <v>24</v>
      </c>
      <c r="K1825" t="s">
        <v>3124</v>
      </c>
      <c r="L1825" t="s">
        <v>3221</v>
      </c>
      <c r="M1825" t="s">
        <v>3207</v>
      </c>
      <c r="N1825">
        <v>2.2000000000000002</v>
      </c>
      <c r="O1825" t="s">
        <v>3123</v>
      </c>
      <c r="P1825">
        <f t="shared" si="56"/>
        <v>44765</v>
      </c>
      <c r="Q1825">
        <f>--(COUNTIF($A$2:A1825,A1825)=1)</f>
        <v>1</v>
      </c>
      <c r="R1825">
        <f t="shared" si="57"/>
        <v>20.420000000000002</v>
      </c>
    </row>
    <row r="1826" spans="1:18">
      <c r="A1826" t="s">
        <v>6625</v>
      </c>
      <c r="B1826" t="s">
        <v>535</v>
      </c>
      <c r="C1826" t="s">
        <v>3098</v>
      </c>
      <c r="D1826" t="s">
        <v>3165</v>
      </c>
      <c r="E1826" t="s">
        <v>3194</v>
      </c>
      <c r="F1826" t="s">
        <v>3167</v>
      </c>
      <c r="G1826" t="s">
        <v>1205</v>
      </c>
      <c r="H1826" s="28">
        <v>45690</v>
      </c>
      <c r="I1826">
        <v>117.21</v>
      </c>
      <c r="J1826">
        <v>72</v>
      </c>
      <c r="K1826" t="s">
        <v>3123</v>
      </c>
      <c r="L1826" t="s">
        <v>3098</v>
      </c>
      <c r="M1826" t="s">
        <v>3207</v>
      </c>
      <c r="O1826" t="s">
        <v>3170</v>
      </c>
      <c r="P1826">
        <f t="shared" si="56"/>
        <v>45686</v>
      </c>
      <c r="Q1826">
        <f>--(COUNTIF($A$2:A1826,A1826)=1)</f>
        <v>1</v>
      </c>
      <c r="R1826">
        <f t="shared" si="57"/>
        <v>117.21</v>
      </c>
    </row>
    <row r="1827" spans="1:18">
      <c r="A1827" t="s">
        <v>6626</v>
      </c>
      <c r="B1827" t="s">
        <v>1186</v>
      </c>
      <c r="C1827" t="s">
        <v>3098</v>
      </c>
      <c r="D1827" t="s">
        <v>3227</v>
      </c>
      <c r="E1827" t="s">
        <v>3194</v>
      </c>
      <c r="F1827" t="s">
        <v>3220</v>
      </c>
      <c r="G1827" t="s">
        <v>3955</v>
      </c>
      <c r="H1827" s="28">
        <v>44834</v>
      </c>
      <c r="I1827">
        <v>116.67</v>
      </c>
      <c r="J1827">
        <v>72</v>
      </c>
      <c r="K1827" t="s">
        <v>3123</v>
      </c>
      <c r="L1827" t="s">
        <v>3198</v>
      </c>
      <c r="M1827" t="s">
        <v>3207</v>
      </c>
      <c r="N1827">
        <v>3.8</v>
      </c>
      <c r="O1827" t="s">
        <v>3213</v>
      </c>
      <c r="P1827">
        <f t="shared" si="56"/>
        <v>44830</v>
      </c>
      <c r="Q1827">
        <f>--(COUNTIF($A$2:A1827,A1827)=1)</f>
        <v>1</v>
      </c>
      <c r="R1827">
        <f t="shared" si="57"/>
        <v>116.67</v>
      </c>
    </row>
    <row r="1828" spans="1:18">
      <c r="A1828" t="s">
        <v>6627</v>
      </c>
      <c r="B1828" t="s">
        <v>811</v>
      </c>
      <c r="C1828" t="s">
        <v>6628</v>
      </c>
      <c r="D1828" t="s">
        <v>3196</v>
      </c>
      <c r="E1828" t="s">
        <v>3166</v>
      </c>
      <c r="F1828" t="s">
        <v>3167</v>
      </c>
      <c r="G1828" t="s">
        <v>3028</v>
      </c>
      <c r="H1828" s="28">
        <v>44568</v>
      </c>
      <c r="I1828">
        <v>76.739999999999995</v>
      </c>
      <c r="J1828">
        <v>24</v>
      </c>
      <c r="K1828" t="s">
        <v>3123</v>
      </c>
      <c r="L1828" t="s">
        <v>3354</v>
      </c>
      <c r="M1828" t="s">
        <v>3188</v>
      </c>
      <c r="O1828" t="s">
        <v>3189</v>
      </c>
      <c r="P1828">
        <f t="shared" si="56"/>
        <v>44565</v>
      </c>
      <c r="Q1828">
        <f>--(COUNTIF($A$2:A1828,A1828)=1)</f>
        <v>1</v>
      </c>
      <c r="R1828">
        <f t="shared" si="57"/>
        <v>76.739999999999995</v>
      </c>
    </row>
    <row r="1829" spans="1:18">
      <c r="A1829" t="s">
        <v>6629</v>
      </c>
      <c r="B1829" t="s">
        <v>6630</v>
      </c>
      <c r="C1829" t="s">
        <v>6631</v>
      </c>
      <c r="D1829" t="s">
        <v>3200</v>
      </c>
      <c r="E1829" t="s">
        <v>3166</v>
      </c>
      <c r="F1829" t="s">
        <v>3167</v>
      </c>
      <c r="G1829" t="s">
        <v>1728</v>
      </c>
      <c r="H1829" s="28">
        <v>45410</v>
      </c>
      <c r="I1829">
        <v>11.22</v>
      </c>
      <c r="J1829">
        <v>24</v>
      </c>
      <c r="K1829" t="s">
        <v>3124</v>
      </c>
      <c r="L1829" t="s">
        <v>3248</v>
      </c>
      <c r="M1829" t="s">
        <v>3169</v>
      </c>
      <c r="N1829">
        <v>2.2999999999999998</v>
      </c>
      <c r="O1829" t="s">
        <v>3178</v>
      </c>
      <c r="P1829">
        <f t="shared" si="56"/>
        <v>45410</v>
      </c>
      <c r="Q1829">
        <f>--(COUNTIF($A$2:A1829,A1829)=1)</f>
        <v>1</v>
      </c>
      <c r="R1829">
        <f t="shared" si="57"/>
        <v>11.22</v>
      </c>
    </row>
    <row r="1830" spans="1:18">
      <c r="A1830" t="s">
        <v>6632</v>
      </c>
      <c r="B1830" t="s">
        <v>1681</v>
      </c>
      <c r="C1830" t="s">
        <v>6633</v>
      </c>
      <c r="D1830" t="s">
        <v>3196</v>
      </c>
      <c r="E1830" t="s">
        <v>3175</v>
      </c>
      <c r="F1830" t="s">
        <v>3167</v>
      </c>
      <c r="G1830" t="s">
        <v>6634</v>
      </c>
      <c r="H1830" s="28"/>
      <c r="J1830">
        <v>8</v>
      </c>
      <c r="K1830" t="s">
        <v>3098</v>
      </c>
      <c r="L1830" t="s">
        <v>3254</v>
      </c>
      <c r="M1830" t="s">
        <v>3169</v>
      </c>
      <c r="O1830" t="s">
        <v>3123</v>
      </c>
      <c r="P1830">
        <f t="shared" si="56"/>
        <v>45409</v>
      </c>
      <c r="Q1830">
        <f>--(COUNTIF($A$2:A1830,A1830)=1)</f>
        <v>1</v>
      </c>
      <c r="R1830" t="str">
        <f t="shared" si="57"/>
        <v/>
      </c>
    </row>
    <row r="1831" spans="1:18">
      <c r="A1831" t="s">
        <v>6635</v>
      </c>
      <c r="B1831" t="s">
        <v>1458</v>
      </c>
      <c r="C1831" t="s">
        <v>6240</v>
      </c>
      <c r="D1831" t="s">
        <v>3200</v>
      </c>
      <c r="E1831" t="s">
        <v>3175</v>
      </c>
      <c r="F1831" t="s">
        <v>3167</v>
      </c>
      <c r="G1831" t="s">
        <v>6636</v>
      </c>
      <c r="H1831" s="28">
        <v>44701</v>
      </c>
      <c r="I1831">
        <v>14.51</v>
      </c>
      <c r="J1831">
        <v>8</v>
      </c>
      <c r="K1831" t="s">
        <v>3123</v>
      </c>
      <c r="L1831" t="s">
        <v>3192</v>
      </c>
      <c r="M1831" t="s">
        <v>3202</v>
      </c>
      <c r="N1831">
        <v>2.6</v>
      </c>
      <c r="O1831" t="s">
        <v>3123</v>
      </c>
      <c r="P1831">
        <f t="shared" si="56"/>
        <v>44701</v>
      </c>
      <c r="Q1831">
        <f>--(COUNTIF($A$2:A1831,A1831)=1)</f>
        <v>1</v>
      </c>
      <c r="R1831">
        <f t="shared" si="57"/>
        <v>14.51</v>
      </c>
    </row>
    <row r="1832" spans="1:18">
      <c r="A1832" t="s">
        <v>6637</v>
      </c>
      <c r="B1832" t="s">
        <v>4296</v>
      </c>
      <c r="C1832" t="s">
        <v>3098</v>
      </c>
      <c r="D1832" t="s">
        <v>3251</v>
      </c>
      <c r="E1832" t="s">
        <v>3175</v>
      </c>
      <c r="F1832" t="s">
        <v>3228</v>
      </c>
      <c r="G1832" t="s">
        <v>590</v>
      </c>
      <c r="H1832" s="28"/>
      <c r="J1832">
        <v>8</v>
      </c>
      <c r="K1832" t="s">
        <v>3098</v>
      </c>
      <c r="L1832" t="s">
        <v>3187</v>
      </c>
      <c r="M1832" t="s">
        <v>3188</v>
      </c>
      <c r="O1832" t="s">
        <v>3123</v>
      </c>
      <c r="P1832">
        <f t="shared" si="56"/>
        <v>45585</v>
      </c>
      <c r="Q1832">
        <f>--(COUNTIF($A$2:A1832,A1832)=1)</f>
        <v>1</v>
      </c>
      <c r="R1832" t="str">
        <f t="shared" si="57"/>
        <v/>
      </c>
    </row>
    <row r="1833" spans="1:18">
      <c r="A1833" t="s">
        <v>6638</v>
      </c>
      <c r="B1833" t="s">
        <v>1494</v>
      </c>
      <c r="C1833" t="s">
        <v>3098</v>
      </c>
      <c r="D1833" t="s">
        <v>3174</v>
      </c>
      <c r="E1833" t="s">
        <v>3166</v>
      </c>
      <c r="F1833" t="s">
        <v>3167</v>
      </c>
      <c r="G1833" t="s">
        <v>2457</v>
      </c>
      <c r="H1833" s="28"/>
      <c r="J1833">
        <v>24</v>
      </c>
      <c r="K1833" t="s">
        <v>3098</v>
      </c>
      <c r="L1833" t="s">
        <v>3268</v>
      </c>
      <c r="M1833" t="s">
        <v>3207</v>
      </c>
      <c r="O1833" t="s">
        <v>3260</v>
      </c>
      <c r="P1833">
        <f t="shared" si="56"/>
        <v>45416</v>
      </c>
      <c r="Q1833">
        <f>--(COUNTIF($A$2:A1833,A1833)=1)</f>
        <v>1</v>
      </c>
      <c r="R1833" t="str">
        <f t="shared" si="57"/>
        <v/>
      </c>
    </row>
    <row r="1834" spans="1:18">
      <c r="A1834" t="s">
        <v>6639</v>
      </c>
      <c r="B1834" t="s">
        <v>2490</v>
      </c>
      <c r="C1834" t="s">
        <v>3098</v>
      </c>
      <c r="D1834" t="s">
        <v>3185</v>
      </c>
      <c r="E1834" t="s">
        <v>3194</v>
      </c>
      <c r="F1834" t="s">
        <v>3167</v>
      </c>
      <c r="G1834" t="s">
        <v>232</v>
      </c>
      <c r="H1834" s="28"/>
      <c r="J1834">
        <v>72</v>
      </c>
      <c r="K1834" t="s">
        <v>3098</v>
      </c>
      <c r="L1834" t="s">
        <v>3201</v>
      </c>
      <c r="M1834" t="s">
        <v>3202</v>
      </c>
      <c r="O1834" t="s">
        <v>3213</v>
      </c>
      <c r="P1834">
        <f t="shared" si="56"/>
        <v>45488</v>
      </c>
      <c r="Q1834">
        <f>--(COUNTIF($A$2:A1834,A1834)=1)</f>
        <v>1</v>
      </c>
      <c r="R1834" t="str">
        <f t="shared" si="57"/>
        <v/>
      </c>
    </row>
    <row r="1835" spans="1:18">
      <c r="A1835" t="s">
        <v>6640</v>
      </c>
      <c r="B1835" t="s">
        <v>6641</v>
      </c>
      <c r="C1835" t="s">
        <v>3098</v>
      </c>
      <c r="D1835" t="s">
        <v>3196</v>
      </c>
      <c r="E1835" t="s">
        <v>3194</v>
      </c>
      <c r="F1835" t="s">
        <v>3167</v>
      </c>
      <c r="G1835" t="s">
        <v>6642</v>
      </c>
      <c r="H1835" s="28">
        <v>44581</v>
      </c>
      <c r="I1835">
        <v>47.27</v>
      </c>
      <c r="J1835">
        <v>72</v>
      </c>
      <c r="K1835" t="s">
        <v>3124</v>
      </c>
      <c r="L1835" t="s">
        <v>3281</v>
      </c>
      <c r="M1835" t="s">
        <v>3177</v>
      </c>
      <c r="O1835" t="s">
        <v>3182</v>
      </c>
      <c r="P1835">
        <f t="shared" si="56"/>
        <v>44580</v>
      </c>
      <c r="Q1835">
        <f>--(COUNTIF($A$2:A1835,A1835)=1)</f>
        <v>1</v>
      </c>
      <c r="R1835">
        <f t="shared" si="57"/>
        <v>47.27</v>
      </c>
    </row>
    <row r="1836" spans="1:18">
      <c r="A1836" t="s">
        <v>6643</v>
      </c>
      <c r="B1836" t="s">
        <v>525</v>
      </c>
      <c r="C1836" t="s">
        <v>6644</v>
      </c>
      <c r="D1836" t="s">
        <v>3200</v>
      </c>
      <c r="E1836" t="s">
        <v>3166</v>
      </c>
      <c r="F1836" t="s">
        <v>3180</v>
      </c>
      <c r="G1836" t="s">
        <v>536</v>
      </c>
      <c r="H1836" s="28"/>
      <c r="J1836">
        <v>24</v>
      </c>
      <c r="K1836" t="s">
        <v>3098</v>
      </c>
      <c r="L1836" t="s">
        <v>3176</v>
      </c>
      <c r="M1836" t="s">
        <v>3169</v>
      </c>
      <c r="O1836" t="s">
        <v>3178</v>
      </c>
      <c r="P1836">
        <f t="shared" si="56"/>
        <v>45159</v>
      </c>
      <c r="Q1836">
        <f>--(COUNTIF($A$2:A1836,A1836)=1)</f>
        <v>1</v>
      </c>
      <c r="R1836" t="str">
        <f t="shared" si="57"/>
        <v/>
      </c>
    </row>
    <row r="1837" spans="1:18">
      <c r="A1837" t="s">
        <v>6645</v>
      </c>
      <c r="B1837" t="s">
        <v>6283</v>
      </c>
      <c r="C1837" t="s">
        <v>6646</v>
      </c>
      <c r="D1837" t="s">
        <v>3200</v>
      </c>
      <c r="E1837" t="s">
        <v>3175</v>
      </c>
      <c r="F1837" t="s">
        <v>3167</v>
      </c>
      <c r="G1837" t="s">
        <v>1772</v>
      </c>
      <c r="H1837" s="28">
        <v>44571</v>
      </c>
      <c r="I1837">
        <v>3.32</v>
      </c>
      <c r="J1837">
        <v>8</v>
      </c>
      <c r="K1837" t="s">
        <v>3124</v>
      </c>
      <c r="L1837" t="s">
        <v>3265</v>
      </c>
      <c r="M1837" t="s">
        <v>3202</v>
      </c>
      <c r="O1837" t="s">
        <v>3170</v>
      </c>
      <c r="P1837">
        <f t="shared" si="56"/>
        <v>44571</v>
      </c>
      <c r="Q1837">
        <f>--(COUNTIF($A$2:A1837,A1837)=1)</f>
        <v>1</v>
      </c>
      <c r="R1837">
        <f t="shared" si="57"/>
        <v>3.32</v>
      </c>
    </row>
    <row r="1838" spans="1:18">
      <c r="A1838" t="s">
        <v>6647</v>
      </c>
      <c r="B1838" t="s">
        <v>2288</v>
      </c>
      <c r="C1838" t="s">
        <v>6648</v>
      </c>
      <c r="D1838" t="s">
        <v>3227</v>
      </c>
      <c r="E1838" t="s">
        <v>3166</v>
      </c>
      <c r="F1838" t="s">
        <v>3167</v>
      </c>
      <c r="G1838" t="s">
        <v>1096</v>
      </c>
      <c r="H1838" s="28"/>
      <c r="J1838">
        <v>24</v>
      </c>
      <c r="K1838" t="s">
        <v>3098</v>
      </c>
      <c r="L1838" t="s">
        <v>3176</v>
      </c>
      <c r="M1838" t="s">
        <v>3169</v>
      </c>
      <c r="O1838" t="s">
        <v>3260</v>
      </c>
      <c r="P1838">
        <f t="shared" si="56"/>
        <v>44751</v>
      </c>
      <c r="Q1838">
        <f>--(COUNTIF($A$2:A1838,A1838)=1)</f>
        <v>1</v>
      </c>
      <c r="R1838" t="str">
        <f t="shared" si="57"/>
        <v/>
      </c>
    </row>
    <row r="1839" spans="1:18">
      <c r="A1839" t="s">
        <v>6649</v>
      </c>
      <c r="B1839" t="s">
        <v>363</v>
      </c>
      <c r="C1839" t="s">
        <v>3098</v>
      </c>
      <c r="D1839" t="s">
        <v>3165</v>
      </c>
      <c r="E1839" t="s">
        <v>3194</v>
      </c>
      <c r="F1839" t="s">
        <v>3180</v>
      </c>
      <c r="G1839" t="s">
        <v>679</v>
      </c>
      <c r="H1839" s="28"/>
      <c r="J1839">
        <v>72</v>
      </c>
      <c r="K1839" t="s">
        <v>3098</v>
      </c>
      <c r="L1839" t="s">
        <v>3307</v>
      </c>
      <c r="M1839" t="s">
        <v>3207</v>
      </c>
      <c r="O1839" t="s">
        <v>3260</v>
      </c>
      <c r="P1839">
        <f t="shared" si="56"/>
        <v>45113</v>
      </c>
      <c r="Q1839">
        <f>--(COUNTIF($A$2:A1839,A1839)=1)</f>
        <v>1</v>
      </c>
      <c r="R1839" t="str">
        <f t="shared" si="57"/>
        <v/>
      </c>
    </row>
    <row r="1840" spans="1:18">
      <c r="A1840" t="s">
        <v>6650</v>
      </c>
      <c r="B1840" t="s">
        <v>2796</v>
      </c>
      <c r="C1840" t="s">
        <v>6651</v>
      </c>
      <c r="D1840" t="s">
        <v>3185</v>
      </c>
      <c r="E1840" t="s">
        <v>3166</v>
      </c>
      <c r="F1840" t="s">
        <v>3167</v>
      </c>
      <c r="G1840" t="s">
        <v>496</v>
      </c>
      <c r="H1840" s="28">
        <v>45031</v>
      </c>
      <c r="I1840">
        <v>42.26</v>
      </c>
      <c r="J1840">
        <v>24</v>
      </c>
      <c r="K1840" t="s">
        <v>3123</v>
      </c>
      <c r="L1840" t="s">
        <v>3218</v>
      </c>
      <c r="M1840" t="s">
        <v>3202</v>
      </c>
      <c r="N1840">
        <v>3.6</v>
      </c>
      <c r="O1840" t="s">
        <v>3123</v>
      </c>
      <c r="P1840">
        <f t="shared" si="56"/>
        <v>45030</v>
      </c>
      <c r="Q1840">
        <f>--(COUNTIF($A$2:A1840,A1840)=1)</f>
        <v>1</v>
      </c>
      <c r="R1840">
        <f t="shared" si="57"/>
        <v>42.26</v>
      </c>
    </row>
    <row r="1841" spans="1:18">
      <c r="A1841" t="s">
        <v>6652</v>
      </c>
      <c r="B1841" t="s">
        <v>1464</v>
      </c>
      <c r="C1841" t="s">
        <v>3098</v>
      </c>
      <c r="D1841" t="s">
        <v>3165</v>
      </c>
      <c r="E1841" t="s">
        <v>3280</v>
      </c>
      <c r="F1841" t="s">
        <v>3180</v>
      </c>
      <c r="G1841" t="s">
        <v>1225</v>
      </c>
      <c r="H1841" s="28"/>
      <c r="J1841">
        <v>4</v>
      </c>
      <c r="K1841" t="s">
        <v>3098</v>
      </c>
      <c r="L1841" t="s">
        <v>3168</v>
      </c>
      <c r="M1841" t="s">
        <v>3207</v>
      </c>
      <c r="O1841" t="s">
        <v>3189</v>
      </c>
      <c r="P1841">
        <f t="shared" si="56"/>
        <v>44595</v>
      </c>
      <c r="Q1841">
        <f>--(COUNTIF($A$2:A1841,A1841)=1)</f>
        <v>1</v>
      </c>
      <c r="R1841" t="str">
        <f t="shared" si="57"/>
        <v/>
      </c>
    </row>
    <row r="1842" spans="1:18">
      <c r="A1842" t="s">
        <v>6653</v>
      </c>
      <c r="B1842" t="s">
        <v>2565</v>
      </c>
      <c r="C1842" t="s">
        <v>6654</v>
      </c>
      <c r="D1842" t="s">
        <v>3165</v>
      </c>
      <c r="E1842" t="s">
        <v>3175</v>
      </c>
      <c r="F1842" t="s">
        <v>3180</v>
      </c>
      <c r="G1842" t="s">
        <v>2429</v>
      </c>
      <c r="H1842" s="28"/>
      <c r="J1842">
        <v>8</v>
      </c>
      <c r="K1842" t="s">
        <v>3098</v>
      </c>
      <c r="L1842" t="s">
        <v>3209</v>
      </c>
      <c r="M1842" t="s">
        <v>3169</v>
      </c>
      <c r="O1842" t="s">
        <v>3170</v>
      </c>
      <c r="P1842">
        <f t="shared" si="56"/>
        <v>44724</v>
      </c>
      <c r="Q1842">
        <f>--(COUNTIF($A$2:A1842,A1842)=1)</f>
        <v>1</v>
      </c>
      <c r="R1842" t="str">
        <f t="shared" si="57"/>
        <v/>
      </c>
    </row>
    <row r="1843" spans="1:18">
      <c r="A1843" t="s">
        <v>6655</v>
      </c>
      <c r="B1843" t="s">
        <v>5819</v>
      </c>
      <c r="C1843" t="s">
        <v>6656</v>
      </c>
      <c r="D1843" t="s">
        <v>3240</v>
      </c>
      <c r="E1843" t="s">
        <v>3194</v>
      </c>
      <c r="F1843" t="s">
        <v>3220</v>
      </c>
      <c r="G1843" t="s">
        <v>1046</v>
      </c>
      <c r="H1843" s="28">
        <v>44991</v>
      </c>
      <c r="I1843">
        <v>240.3</v>
      </c>
      <c r="J1843">
        <v>72</v>
      </c>
      <c r="K1843" t="s">
        <v>3123</v>
      </c>
      <c r="L1843" t="s">
        <v>3221</v>
      </c>
      <c r="M1843" t="s">
        <v>3202</v>
      </c>
      <c r="N1843">
        <v>4.7</v>
      </c>
      <c r="O1843" t="s">
        <v>3124</v>
      </c>
      <c r="P1843">
        <f t="shared" si="56"/>
        <v>44981</v>
      </c>
      <c r="Q1843">
        <f>--(COUNTIF($A$2:A1843,A1843)=1)</f>
        <v>1</v>
      </c>
      <c r="R1843">
        <f t="shared" si="57"/>
        <v>240.3</v>
      </c>
    </row>
    <row r="1844" spans="1:18">
      <c r="A1844" t="s">
        <v>6657</v>
      </c>
      <c r="B1844" t="s">
        <v>3765</v>
      </c>
      <c r="C1844" t="s">
        <v>3098</v>
      </c>
      <c r="D1844" t="s">
        <v>3196</v>
      </c>
      <c r="E1844" t="s">
        <v>3280</v>
      </c>
      <c r="F1844" t="s">
        <v>3167</v>
      </c>
      <c r="G1844" t="s">
        <v>425</v>
      </c>
      <c r="H1844" s="28">
        <v>44847</v>
      </c>
      <c r="I1844">
        <v>13.32</v>
      </c>
      <c r="J1844">
        <v>4</v>
      </c>
      <c r="K1844" t="s">
        <v>3123</v>
      </c>
      <c r="L1844" t="s">
        <v>3307</v>
      </c>
      <c r="M1844" t="s">
        <v>3188</v>
      </c>
      <c r="O1844" t="s">
        <v>3189</v>
      </c>
      <c r="P1844">
        <f t="shared" si="56"/>
        <v>44847</v>
      </c>
      <c r="Q1844">
        <f>--(COUNTIF($A$2:A1844,A1844)=1)</f>
        <v>1</v>
      </c>
      <c r="R1844">
        <f t="shared" si="57"/>
        <v>13.32</v>
      </c>
    </row>
    <row r="1845" spans="1:18">
      <c r="A1845" t="s">
        <v>6658</v>
      </c>
      <c r="B1845" t="s">
        <v>3342</v>
      </c>
      <c r="C1845" t="s">
        <v>6659</v>
      </c>
      <c r="D1845" t="s">
        <v>3196</v>
      </c>
      <c r="E1845" t="s">
        <v>3175</v>
      </c>
      <c r="F1845" t="s">
        <v>3220</v>
      </c>
      <c r="G1845" t="s">
        <v>77</v>
      </c>
      <c r="H1845" s="28">
        <v>45510</v>
      </c>
      <c r="I1845">
        <v>8.64</v>
      </c>
      <c r="J1845">
        <v>8</v>
      </c>
      <c r="K1845" t="s">
        <v>3123</v>
      </c>
      <c r="L1845" t="s">
        <v>3098</v>
      </c>
      <c r="M1845" t="s">
        <v>3188</v>
      </c>
      <c r="O1845" t="s">
        <v>3189</v>
      </c>
      <c r="P1845">
        <f t="shared" si="56"/>
        <v>45510</v>
      </c>
      <c r="Q1845">
        <f>--(COUNTIF($A$2:A1845,A1845)=1)</f>
        <v>1</v>
      </c>
      <c r="R1845">
        <f t="shared" si="57"/>
        <v>8.64</v>
      </c>
    </row>
    <row r="1846" spans="1:18">
      <c r="A1846" t="s">
        <v>6660</v>
      </c>
      <c r="B1846" t="s">
        <v>1557</v>
      </c>
      <c r="C1846" t="s">
        <v>6661</v>
      </c>
      <c r="D1846" t="s">
        <v>3185</v>
      </c>
      <c r="E1846" t="s">
        <v>3166</v>
      </c>
      <c r="F1846" t="s">
        <v>3220</v>
      </c>
      <c r="G1846" t="s">
        <v>523</v>
      </c>
      <c r="H1846" s="28">
        <v>45372</v>
      </c>
      <c r="I1846">
        <v>13.07</v>
      </c>
      <c r="J1846">
        <v>24</v>
      </c>
      <c r="K1846" t="s">
        <v>3124</v>
      </c>
      <c r="L1846" t="s">
        <v>3248</v>
      </c>
      <c r="M1846" t="s">
        <v>3169</v>
      </c>
      <c r="O1846" t="s">
        <v>3182</v>
      </c>
      <c r="P1846">
        <f t="shared" si="56"/>
        <v>45372</v>
      </c>
      <c r="Q1846">
        <f>--(COUNTIF($A$2:A1846,A1846)=1)</f>
        <v>1</v>
      </c>
      <c r="R1846">
        <f t="shared" si="57"/>
        <v>13.07</v>
      </c>
    </row>
    <row r="1847" spans="1:18">
      <c r="A1847" t="s">
        <v>6662</v>
      </c>
      <c r="B1847" t="s">
        <v>1819</v>
      </c>
      <c r="C1847" t="s">
        <v>3098</v>
      </c>
      <c r="D1847" t="s">
        <v>3185</v>
      </c>
      <c r="E1847" t="s">
        <v>3194</v>
      </c>
      <c r="F1847" t="s">
        <v>3180</v>
      </c>
      <c r="G1847" t="s">
        <v>3241</v>
      </c>
      <c r="H1847" s="28"/>
      <c r="J1847">
        <v>72</v>
      </c>
      <c r="K1847" t="s">
        <v>3098</v>
      </c>
      <c r="L1847" t="s">
        <v>3221</v>
      </c>
      <c r="M1847" t="s">
        <v>3202</v>
      </c>
      <c r="O1847" t="s">
        <v>3189</v>
      </c>
      <c r="P1847">
        <f t="shared" si="56"/>
        <v>45194</v>
      </c>
      <c r="Q1847">
        <f>--(COUNTIF($A$2:A1847,A1847)=1)</f>
        <v>1</v>
      </c>
      <c r="R1847" t="str">
        <f t="shared" si="57"/>
        <v/>
      </c>
    </row>
    <row r="1848" spans="1:18">
      <c r="A1848" t="s">
        <v>6663</v>
      </c>
      <c r="B1848" t="s">
        <v>4900</v>
      </c>
      <c r="C1848" t="s">
        <v>6664</v>
      </c>
      <c r="D1848" t="s">
        <v>3174</v>
      </c>
      <c r="E1848" t="s">
        <v>3175</v>
      </c>
      <c r="F1848" t="s">
        <v>3180</v>
      </c>
      <c r="G1848" t="s">
        <v>309</v>
      </c>
      <c r="H1848" s="28"/>
      <c r="J1848">
        <v>8</v>
      </c>
      <c r="K1848" t="s">
        <v>3098</v>
      </c>
      <c r="L1848" t="s">
        <v>3271</v>
      </c>
      <c r="M1848" t="s">
        <v>3202</v>
      </c>
      <c r="O1848" t="s">
        <v>3178</v>
      </c>
      <c r="P1848">
        <f t="shared" si="56"/>
        <v>45158</v>
      </c>
      <c r="Q1848">
        <f>--(COUNTIF($A$2:A1848,A1848)=1)</f>
        <v>1</v>
      </c>
      <c r="R1848" t="str">
        <f t="shared" si="57"/>
        <v/>
      </c>
    </row>
    <row r="1849" spans="1:18">
      <c r="A1849" t="s">
        <v>6665</v>
      </c>
      <c r="B1849" t="s">
        <v>6666</v>
      </c>
      <c r="C1849" t="s">
        <v>3098</v>
      </c>
      <c r="D1849" t="s">
        <v>3196</v>
      </c>
      <c r="E1849" t="s">
        <v>3280</v>
      </c>
      <c r="F1849" t="s">
        <v>3167</v>
      </c>
      <c r="G1849" t="s">
        <v>5081</v>
      </c>
      <c r="H1849" s="28">
        <v>45520</v>
      </c>
      <c r="I1849">
        <v>13.33</v>
      </c>
      <c r="J1849">
        <v>4</v>
      </c>
      <c r="K1849" t="s">
        <v>3123</v>
      </c>
      <c r="L1849" t="s">
        <v>3268</v>
      </c>
      <c r="M1849" t="s">
        <v>3188</v>
      </c>
      <c r="O1849" t="s">
        <v>3123</v>
      </c>
      <c r="P1849">
        <f t="shared" si="56"/>
        <v>45520</v>
      </c>
      <c r="Q1849">
        <f>--(COUNTIF($A$2:A1849,A1849)=1)</f>
        <v>1</v>
      </c>
      <c r="R1849">
        <f t="shared" si="57"/>
        <v>13.33</v>
      </c>
    </row>
    <row r="1850" spans="1:18">
      <c r="A1850" t="s">
        <v>6667</v>
      </c>
      <c r="B1850" t="s">
        <v>5592</v>
      </c>
      <c r="C1850" t="s">
        <v>6668</v>
      </c>
      <c r="D1850" t="s">
        <v>3240</v>
      </c>
      <c r="E1850" t="s">
        <v>3280</v>
      </c>
      <c r="F1850" t="s">
        <v>3167</v>
      </c>
      <c r="G1850" t="s">
        <v>1672</v>
      </c>
      <c r="H1850" s="28">
        <v>45558</v>
      </c>
      <c r="I1850">
        <v>12.52</v>
      </c>
      <c r="J1850">
        <v>4</v>
      </c>
      <c r="K1850" t="s">
        <v>3123</v>
      </c>
      <c r="L1850" t="s">
        <v>3206</v>
      </c>
      <c r="M1850" t="s">
        <v>3188</v>
      </c>
      <c r="N1850">
        <v>1.6</v>
      </c>
      <c r="O1850" t="s">
        <v>3178</v>
      </c>
      <c r="P1850">
        <f t="shared" si="56"/>
        <v>45558</v>
      </c>
      <c r="Q1850">
        <f>--(COUNTIF($A$2:A1850,A1850)=1)</f>
        <v>1</v>
      </c>
      <c r="R1850">
        <f t="shared" si="57"/>
        <v>12.52</v>
      </c>
    </row>
    <row r="1851" spans="1:18">
      <c r="A1851" t="s">
        <v>6669</v>
      </c>
      <c r="B1851" t="s">
        <v>2253</v>
      </c>
      <c r="C1851" t="s">
        <v>6670</v>
      </c>
      <c r="D1851" t="s">
        <v>3200</v>
      </c>
      <c r="E1851" t="s">
        <v>3194</v>
      </c>
      <c r="F1851" t="s">
        <v>3228</v>
      </c>
      <c r="G1851" t="s">
        <v>522</v>
      </c>
      <c r="H1851" s="28"/>
      <c r="J1851">
        <v>72</v>
      </c>
      <c r="K1851" t="s">
        <v>3098</v>
      </c>
      <c r="L1851" t="s">
        <v>3181</v>
      </c>
      <c r="M1851" t="s">
        <v>3169</v>
      </c>
      <c r="O1851" t="s">
        <v>3170</v>
      </c>
      <c r="P1851">
        <f t="shared" si="56"/>
        <v>45308</v>
      </c>
      <c r="Q1851">
        <f>--(COUNTIF($A$2:A1851,A1851)=1)</f>
        <v>1</v>
      </c>
      <c r="R1851" t="str">
        <f t="shared" si="57"/>
        <v/>
      </c>
    </row>
    <row r="1852" spans="1:18">
      <c r="A1852" t="s">
        <v>6671</v>
      </c>
      <c r="B1852" t="s">
        <v>1935</v>
      </c>
      <c r="C1852" t="s">
        <v>6672</v>
      </c>
      <c r="D1852" t="s">
        <v>3174</v>
      </c>
      <c r="E1852" t="s">
        <v>3175</v>
      </c>
      <c r="F1852" t="s">
        <v>3167</v>
      </c>
      <c r="G1852" t="s">
        <v>835</v>
      </c>
      <c r="H1852" s="28">
        <v>44963</v>
      </c>
      <c r="I1852">
        <v>23.53</v>
      </c>
      <c r="J1852">
        <v>8</v>
      </c>
      <c r="K1852" t="s">
        <v>3123</v>
      </c>
      <c r="L1852" t="s">
        <v>3318</v>
      </c>
      <c r="M1852" t="s">
        <v>3207</v>
      </c>
      <c r="N1852">
        <v>3.1</v>
      </c>
      <c r="O1852" t="s">
        <v>3178</v>
      </c>
      <c r="P1852">
        <f t="shared" si="56"/>
        <v>44963</v>
      </c>
      <c r="Q1852">
        <f>--(COUNTIF($A$2:A1852,A1852)=1)</f>
        <v>1</v>
      </c>
      <c r="R1852">
        <f t="shared" si="57"/>
        <v>23.53</v>
      </c>
    </row>
    <row r="1853" spans="1:18">
      <c r="A1853" t="s">
        <v>6673</v>
      </c>
      <c r="B1853" t="s">
        <v>1494</v>
      </c>
      <c r="C1853" t="s">
        <v>3098</v>
      </c>
      <c r="D1853" t="s">
        <v>3251</v>
      </c>
      <c r="E1853" t="s">
        <v>3194</v>
      </c>
      <c r="F1853" t="s">
        <v>3167</v>
      </c>
      <c r="G1853" t="s">
        <v>386</v>
      </c>
      <c r="H1853" s="28">
        <v>45169</v>
      </c>
      <c r="I1853">
        <v>63.57</v>
      </c>
      <c r="J1853">
        <v>72</v>
      </c>
      <c r="K1853" t="s">
        <v>3124</v>
      </c>
      <c r="L1853" t="s">
        <v>3318</v>
      </c>
      <c r="M1853" t="s">
        <v>3188</v>
      </c>
      <c r="N1853">
        <v>3.8</v>
      </c>
      <c r="O1853" t="s">
        <v>3182</v>
      </c>
      <c r="P1853">
        <f t="shared" si="56"/>
        <v>45167</v>
      </c>
      <c r="Q1853">
        <f>--(COUNTIF($A$2:A1853,A1853)=1)</f>
        <v>1</v>
      </c>
      <c r="R1853">
        <f t="shared" si="57"/>
        <v>63.57</v>
      </c>
    </row>
    <row r="1854" spans="1:18">
      <c r="A1854" t="s">
        <v>6674</v>
      </c>
      <c r="B1854" t="s">
        <v>5180</v>
      </c>
      <c r="C1854" t="s">
        <v>3098</v>
      </c>
      <c r="D1854" t="s">
        <v>3200</v>
      </c>
      <c r="E1854" t="s">
        <v>3175</v>
      </c>
      <c r="F1854" t="s">
        <v>3180</v>
      </c>
      <c r="G1854" t="s">
        <v>1682</v>
      </c>
      <c r="H1854" s="28"/>
      <c r="J1854">
        <v>8</v>
      </c>
      <c r="K1854" t="s">
        <v>3098</v>
      </c>
      <c r="L1854" t="s">
        <v>3354</v>
      </c>
      <c r="M1854" t="s">
        <v>3207</v>
      </c>
      <c r="O1854" t="s">
        <v>3178</v>
      </c>
      <c r="P1854">
        <f t="shared" si="56"/>
        <v>45566</v>
      </c>
      <c r="Q1854">
        <f>--(COUNTIF($A$2:A1854,A1854)=1)</f>
        <v>1</v>
      </c>
      <c r="R1854" t="str">
        <f t="shared" si="57"/>
        <v/>
      </c>
    </row>
    <row r="1855" spans="1:18">
      <c r="A1855" t="s">
        <v>6675</v>
      </c>
      <c r="B1855" t="s">
        <v>3337</v>
      </c>
      <c r="C1855" t="s">
        <v>3098</v>
      </c>
      <c r="D1855" t="s">
        <v>3251</v>
      </c>
      <c r="E1855" t="s">
        <v>3166</v>
      </c>
      <c r="F1855" t="s">
        <v>3167</v>
      </c>
      <c r="G1855" t="s">
        <v>1783</v>
      </c>
      <c r="H1855" s="28">
        <v>44609</v>
      </c>
      <c r="I1855">
        <v>78.09</v>
      </c>
      <c r="J1855">
        <v>24</v>
      </c>
      <c r="K1855" t="s">
        <v>3123</v>
      </c>
      <c r="L1855" t="s">
        <v>3231</v>
      </c>
      <c r="M1855" t="s">
        <v>3202</v>
      </c>
      <c r="N1855">
        <v>1.3</v>
      </c>
      <c r="O1855" t="s">
        <v>3260</v>
      </c>
      <c r="P1855">
        <f t="shared" si="56"/>
        <v>44606</v>
      </c>
      <c r="Q1855">
        <f>--(COUNTIF($A$2:A1855,A1855)=1)</f>
        <v>1</v>
      </c>
      <c r="R1855">
        <f t="shared" si="57"/>
        <v>78.09</v>
      </c>
    </row>
    <row r="1856" spans="1:18">
      <c r="A1856" t="s">
        <v>6676</v>
      </c>
      <c r="B1856" t="s">
        <v>5104</v>
      </c>
      <c r="C1856" t="s">
        <v>6677</v>
      </c>
      <c r="D1856" t="s">
        <v>3185</v>
      </c>
      <c r="E1856" t="s">
        <v>3166</v>
      </c>
      <c r="F1856" t="s">
        <v>3180</v>
      </c>
      <c r="G1856" t="s">
        <v>1511</v>
      </c>
      <c r="H1856" s="28"/>
      <c r="J1856">
        <v>24</v>
      </c>
      <c r="K1856" t="s">
        <v>3098</v>
      </c>
      <c r="L1856" t="s">
        <v>3216</v>
      </c>
      <c r="M1856" t="s">
        <v>3169</v>
      </c>
      <c r="O1856" t="s">
        <v>3189</v>
      </c>
      <c r="P1856">
        <f t="shared" si="56"/>
        <v>45262</v>
      </c>
      <c r="Q1856">
        <f>--(COUNTIF($A$2:A1856,A1856)=1)</f>
        <v>1</v>
      </c>
      <c r="R1856" t="str">
        <f t="shared" si="57"/>
        <v/>
      </c>
    </row>
    <row r="1857" spans="1:18">
      <c r="A1857" t="s">
        <v>6678</v>
      </c>
      <c r="B1857" t="s">
        <v>2394</v>
      </c>
      <c r="C1857" t="s">
        <v>6679</v>
      </c>
      <c r="D1857" t="s">
        <v>3251</v>
      </c>
      <c r="E1857" t="s">
        <v>3194</v>
      </c>
      <c r="F1857" t="s">
        <v>3180</v>
      </c>
      <c r="G1857" t="s">
        <v>1833</v>
      </c>
      <c r="H1857" s="28"/>
      <c r="J1857">
        <v>72</v>
      </c>
      <c r="K1857" t="s">
        <v>3098</v>
      </c>
      <c r="L1857" t="s">
        <v>3212</v>
      </c>
      <c r="M1857" t="s">
        <v>3207</v>
      </c>
      <c r="O1857" t="s">
        <v>3123</v>
      </c>
      <c r="P1857">
        <f t="shared" si="56"/>
        <v>44611</v>
      </c>
      <c r="Q1857">
        <f>--(COUNTIF($A$2:A1857,A1857)=1)</f>
        <v>1</v>
      </c>
      <c r="R1857" t="str">
        <f t="shared" si="57"/>
        <v/>
      </c>
    </row>
    <row r="1858" spans="1:18">
      <c r="A1858" t="s">
        <v>6680</v>
      </c>
      <c r="B1858" t="s">
        <v>3812</v>
      </c>
      <c r="C1858" t="s">
        <v>6681</v>
      </c>
      <c r="D1858" t="s">
        <v>3200</v>
      </c>
      <c r="E1858" t="s">
        <v>3194</v>
      </c>
      <c r="F1858" t="s">
        <v>3167</v>
      </c>
      <c r="G1858" t="s">
        <v>953</v>
      </c>
      <c r="H1858" s="28">
        <v>45291</v>
      </c>
      <c r="I1858">
        <v>222.72</v>
      </c>
      <c r="J1858">
        <v>72</v>
      </c>
      <c r="K1858" t="s">
        <v>3123</v>
      </c>
      <c r="L1858" t="s">
        <v>3225</v>
      </c>
      <c r="M1858" t="s">
        <v>3169</v>
      </c>
      <c r="N1858">
        <v>4.9000000000000004</v>
      </c>
      <c r="O1858" t="s">
        <v>3182</v>
      </c>
      <c r="P1858">
        <f t="shared" ref="P1858:P1921" si="58">IFERROR(DATEVALUE(G1858),IFERROR(DATE(RIGHT(G1858,4),MID(G1858,4,2),LEFT(G1858,2)),""))</f>
        <v>45282</v>
      </c>
      <c r="Q1858">
        <f>--(COUNTIF($A$2:A1858,A1858)=1)</f>
        <v>1</v>
      </c>
      <c r="R1858">
        <f t="shared" ref="R1858:R1921" si="59">IF(AND(Q1858=1,I1858&lt;&gt;"",ISNUMBER(I1858),I1858&gt;=0),I1858,"")</f>
        <v>222.72</v>
      </c>
    </row>
    <row r="1859" spans="1:18">
      <c r="A1859" t="s">
        <v>6682</v>
      </c>
      <c r="B1859" t="s">
        <v>84</v>
      </c>
      <c r="C1859" t="s">
        <v>3098</v>
      </c>
      <c r="D1859" t="s">
        <v>3200</v>
      </c>
      <c r="E1859" t="s">
        <v>3166</v>
      </c>
      <c r="F1859" t="s">
        <v>3220</v>
      </c>
      <c r="G1859" t="s">
        <v>1514</v>
      </c>
      <c r="H1859" s="28">
        <v>45256</v>
      </c>
      <c r="I1859">
        <v>40.78</v>
      </c>
      <c r="J1859">
        <v>24</v>
      </c>
      <c r="K1859" t="s">
        <v>3123</v>
      </c>
      <c r="L1859" t="s">
        <v>3437</v>
      </c>
      <c r="M1859" t="s">
        <v>3177</v>
      </c>
      <c r="N1859">
        <v>2.5</v>
      </c>
      <c r="O1859" t="s">
        <v>3124</v>
      </c>
      <c r="P1859">
        <f t="shared" si="58"/>
        <v>45255</v>
      </c>
      <c r="Q1859">
        <f>--(COUNTIF($A$2:A1859,A1859)=1)</f>
        <v>1</v>
      </c>
      <c r="R1859">
        <f t="shared" si="59"/>
        <v>40.78</v>
      </c>
    </row>
    <row r="1860" spans="1:18">
      <c r="A1860" t="s">
        <v>6683</v>
      </c>
      <c r="B1860" t="s">
        <v>2763</v>
      </c>
      <c r="C1860" t="s">
        <v>3098</v>
      </c>
      <c r="D1860" t="s">
        <v>3200</v>
      </c>
      <c r="E1860" t="s">
        <v>3194</v>
      </c>
      <c r="F1860" t="s">
        <v>3167</v>
      </c>
      <c r="G1860" t="s">
        <v>6684</v>
      </c>
      <c r="H1860" s="28">
        <v>45259</v>
      </c>
      <c r="I1860">
        <v>197.29</v>
      </c>
      <c r="J1860">
        <v>72</v>
      </c>
      <c r="K1860" t="s">
        <v>3123</v>
      </c>
      <c r="L1860" t="s">
        <v>3244</v>
      </c>
      <c r="M1860" t="s">
        <v>3169</v>
      </c>
      <c r="N1860">
        <v>4.7</v>
      </c>
      <c r="O1860" t="s">
        <v>3182</v>
      </c>
      <c r="P1860">
        <f t="shared" si="58"/>
        <v>45251</v>
      </c>
      <c r="Q1860">
        <f>--(COUNTIF($A$2:A1860,A1860)=1)</f>
        <v>1</v>
      </c>
      <c r="R1860">
        <f t="shared" si="59"/>
        <v>197.29</v>
      </c>
    </row>
    <row r="1861" spans="1:18">
      <c r="A1861" t="s">
        <v>6685</v>
      </c>
      <c r="B1861" t="s">
        <v>3727</v>
      </c>
      <c r="C1861" t="s">
        <v>3098</v>
      </c>
      <c r="D1861" t="s">
        <v>3185</v>
      </c>
      <c r="E1861" t="s">
        <v>3194</v>
      </c>
      <c r="F1861" t="s">
        <v>3228</v>
      </c>
      <c r="G1861" t="s">
        <v>1601</v>
      </c>
      <c r="H1861" s="28"/>
      <c r="J1861">
        <v>72</v>
      </c>
      <c r="K1861" t="s">
        <v>3098</v>
      </c>
      <c r="L1861" t="s">
        <v>3168</v>
      </c>
      <c r="M1861" t="s">
        <v>3202</v>
      </c>
      <c r="O1861" t="s">
        <v>3178</v>
      </c>
      <c r="P1861">
        <f t="shared" si="58"/>
        <v>44949</v>
      </c>
      <c r="Q1861">
        <f>--(COUNTIF($A$2:A1861,A1861)=1)</f>
        <v>1</v>
      </c>
      <c r="R1861" t="str">
        <f t="shared" si="59"/>
        <v/>
      </c>
    </row>
    <row r="1862" spans="1:18">
      <c r="A1862" t="s">
        <v>6686</v>
      </c>
      <c r="B1862" t="s">
        <v>1583</v>
      </c>
      <c r="C1862" t="s">
        <v>6464</v>
      </c>
      <c r="D1862" t="s">
        <v>3200</v>
      </c>
      <c r="E1862" t="s">
        <v>3175</v>
      </c>
      <c r="F1862" t="s">
        <v>3220</v>
      </c>
      <c r="G1862" t="s">
        <v>1229</v>
      </c>
      <c r="H1862" s="28"/>
      <c r="J1862">
        <v>8</v>
      </c>
      <c r="K1862" t="s">
        <v>3098</v>
      </c>
      <c r="L1862" t="s">
        <v>3218</v>
      </c>
      <c r="M1862" t="s">
        <v>3169</v>
      </c>
      <c r="O1862" t="s">
        <v>3123</v>
      </c>
      <c r="P1862">
        <f t="shared" si="58"/>
        <v>45093</v>
      </c>
      <c r="Q1862">
        <f>--(COUNTIF($A$2:A1862,A1862)=1)</f>
        <v>1</v>
      </c>
      <c r="R1862" t="str">
        <f t="shared" si="59"/>
        <v/>
      </c>
    </row>
    <row r="1863" spans="1:18">
      <c r="A1863" t="s">
        <v>6687</v>
      </c>
      <c r="B1863" t="s">
        <v>1786</v>
      </c>
      <c r="C1863" t="s">
        <v>3446</v>
      </c>
      <c r="D1863" t="s">
        <v>3251</v>
      </c>
      <c r="E1863" t="s">
        <v>3166</v>
      </c>
      <c r="F1863" t="s">
        <v>3167</v>
      </c>
      <c r="G1863" t="s">
        <v>140</v>
      </c>
      <c r="H1863" s="28">
        <v>45503</v>
      </c>
      <c r="I1863">
        <v>59.56</v>
      </c>
      <c r="J1863">
        <v>24</v>
      </c>
      <c r="K1863" t="s">
        <v>3123</v>
      </c>
      <c r="L1863" t="s">
        <v>3176</v>
      </c>
      <c r="M1863" t="s">
        <v>3202</v>
      </c>
      <c r="N1863">
        <v>4.0999999999999996</v>
      </c>
      <c r="O1863" t="s">
        <v>3123</v>
      </c>
      <c r="P1863">
        <f t="shared" si="58"/>
        <v>45501</v>
      </c>
      <c r="Q1863">
        <f>--(COUNTIF($A$2:A1863,A1863)=1)</f>
        <v>1</v>
      </c>
      <c r="R1863">
        <f t="shared" si="59"/>
        <v>59.56</v>
      </c>
    </row>
    <row r="1864" spans="1:18">
      <c r="A1864" t="s">
        <v>6688</v>
      </c>
      <c r="B1864" t="s">
        <v>1424</v>
      </c>
      <c r="C1864" t="s">
        <v>3098</v>
      </c>
      <c r="D1864" t="s">
        <v>3227</v>
      </c>
      <c r="E1864" t="s">
        <v>3194</v>
      </c>
      <c r="F1864" t="s">
        <v>3167</v>
      </c>
      <c r="G1864" t="s">
        <v>475</v>
      </c>
      <c r="H1864" s="28">
        <v>44831</v>
      </c>
      <c r="I1864">
        <v>69.27</v>
      </c>
      <c r="J1864">
        <v>72</v>
      </c>
      <c r="K1864" t="s">
        <v>3124</v>
      </c>
      <c r="L1864" t="s">
        <v>3181</v>
      </c>
      <c r="M1864" t="s">
        <v>3207</v>
      </c>
      <c r="N1864">
        <v>4.0999999999999996</v>
      </c>
      <c r="O1864" t="s">
        <v>3170</v>
      </c>
      <c r="P1864">
        <f t="shared" si="58"/>
        <v>44829</v>
      </c>
      <c r="Q1864">
        <f>--(COUNTIF($A$2:A1864,A1864)=1)</f>
        <v>1</v>
      </c>
      <c r="R1864">
        <f t="shared" si="59"/>
        <v>69.27</v>
      </c>
    </row>
    <row r="1865" spans="1:18">
      <c r="A1865" t="s">
        <v>6689</v>
      </c>
      <c r="B1865" t="s">
        <v>2842</v>
      </c>
      <c r="C1865" t="s">
        <v>6690</v>
      </c>
      <c r="D1865" t="s">
        <v>3240</v>
      </c>
      <c r="E1865" t="s">
        <v>3166</v>
      </c>
      <c r="F1865" t="s">
        <v>3180</v>
      </c>
      <c r="G1865" t="s">
        <v>2570</v>
      </c>
      <c r="H1865" s="28"/>
      <c r="J1865">
        <v>24</v>
      </c>
      <c r="K1865" t="s">
        <v>3098</v>
      </c>
      <c r="L1865" t="s">
        <v>3437</v>
      </c>
      <c r="M1865" t="s">
        <v>3207</v>
      </c>
      <c r="O1865" t="s">
        <v>3170</v>
      </c>
      <c r="P1865">
        <f t="shared" si="58"/>
        <v>45054</v>
      </c>
      <c r="Q1865">
        <f>--(COUNTIF($A$2:A1865,A1865)=1)</f>
        <v>1</v>
      </c>
      <c r="R1865" t="str">
        <f t="shared" si="59"/>
        <v/>
      </c>
    </row>
    <row r="1866" spans="1:18">
      <c r="A1866" t="s">
        <v>6691</v>
      </c>
      <c r="B1866" t="s">
        <v>2405</v>
      </c>
      <c r="C1866" t="s">
        <v>3098</v>
      </c>
      <c r="D1866" t="s">
        <v>3200</v>
      </c>
      <c r="E1866" t="s">
        <v>3166</v>
      </c>
      <c r="F1866" t="s">
        <v>3167</v>
      </c>
      <c r="G1866" t="s">
        <v>3995</v>
      </c>
      <c r="H1866" s="28">
        <v>44572</v>
      </c>
      <c r="I1866">
        <v>73.12</v>
      </c>
      <c r="J1866">
        <v>24</v>
      </c>
      <c r="K1866" t="s">
        <v>3123</v>
      </c>
      <c r="L1866" t="s">
        <v>3181</v>
      </c>
      <c r="M1866" t="s">
        <v>3188</v>
      </c>
      <c r="N1866">
        <v>2.1</v>
      </c>
      <c r="O1866" t="s">
        <v>3170</v>
      </c>
      <c r="P1866">
        <f t="shared" si="58"/>
        <v>44569</v>
      </c>
      <c r="Q1866">
        <f>--(COUNTIF($A$2:A1866,A1866)=1)</f>
        <v>1</v>
      </c>
      <c r="R1866">
        <f t="shared" si="59"/>
        <v>73.12</v>
      </c>
    </row>
    <row r="1867" spans="1:18">
      <c r="A1867" t="s">
        <v>6692</v>
      </c>
      <c r="B1867" t="s">
        <v>318</v>
      </c>
      <c r="C1867" t="s">
        <v>6693</v>
      </c>
      <c r="D1867" t="s">
        <v>3200</v>
      </c>
      <c r="E1867" t="s">
        <v>3194</v>
      </c>
      <c r="F1867" t="s">
        <v>3220</v>
      </c>
      <c r="G1867" t="s">
        <v>904</v>
      </c>
      <c r="H1867" s="28">
        <v>45543</v>
      </c>
      <c r="I1867">
        <v>199.28</v>
      </c>
      <c r="J1867">
        <v>72</v>
      </c>
      <c r="K1867" t="s">
        <v>3123</v>
      </c>
      <c r="L1867" t="s">
        <v>3281</v>
      </c>
      <c r="M1867" t="s">
        <v>3169</v>
      </c>
      <c r="N1867">
        <v>3.9</v>
      </c>
      <c r="O1867" t="s">
        <v>3182</v>
      </c>
      <c r="P1867">
        <f t="shared" si="58"/>
        <v>45535</v>
      </c>
      <c r="Q1867">
        <f>--(COUNTIF($A$2:A1867,A1867)=1)</f>
        <v>1</v>
      </c>
      <c r="R1867">
        <f t="shared" si="59"/>
        <v>199.28</v>
      </c>
    </row>
    <row r="1868" spans="1:18">
      <c r="A1868" t="s">
        <v>6694</v>
      </c>
      <c r="B1868" t="s">
        <v>5057</v>
      </c>
      <c r="C1868" t="s">
        <v>4175</v>
      </c>
      <c r="D1868" t="s">
        <v>3185</v>
      </c>
      <c r="E1868" t="s">
        <v>3194</v>
      </c>
      <c r="F1868" t="s">
        <v>3220</v>
      </c>
      <c r="G1868" t="s">
        <v>478</v>
      </c>
      <c r="H1868" s="28">
        <v>45351</v>
      </c>
      <c r="I1868">
        <v>5.27</v>
      </c>
      <c r="J1868">
        <v>72</v>
      </c>
      <c r="K1868" t="s">
        <v>3124</v>
      </c>
      <c r="L1868" t="s">
        <v>3231</v>
      </c>
      <c r="M1868" t="s">
        <v>3169</v>
      </c>
      <c r="N1868">
        <v>1.7</v>
      </c>
      <c r="O1868" t="s">
        <v>3178</v>
      </c>
      <c r="P1868">
        <f t="shared" si="58"/>
        <v>45351</v>
      </c>
      <c r="Q1868">
        <f>--(COUNTIF($A$2:A1868,A1868)=1)</f>
        <v>1</v>
      </c>
      <c r="R1868">
        <f t="shared" si="59"/>
        <v>5.27</v>
      </c>
    </row>
    <row r="1869" spans="1:18">
      <c r="A1869" t="s">
        <v>6695</v>
      </c>
      <c r="B1869" t="s">
        <v>2006</v>
      </c>
      <c r="C1869" t="s">
        <v>6696</v>
      </c>
      <c r="D1869" t="s">
        <v>3237</v>
      </c>
      <c r="E1869" t="s">
        <v>3166</v>
      </c>
      <c r="F1869" t="s">
        <v>3167</v>
      </c>
      <c r="G1869" t="s">
        <v>2182</v>
      </c>
      <c r="H1869" s="28">
        <v>45313</v>
      </c>
      <c r="I1869">
        <v>75.540000000000006</v>
      </c>
      <c r="J1869">
        <v>24</v>
      </c>
      <c r="K1869" t="s">
        <v>3123</v>
      </c>
      <c r="L1869" t="s">
        <v>3098</v>
      </c>
      <c r="M1869" t="s">
        <v>3207</v>
      </c>
      <c r="N1869">
        <v>2.8</v>
      </c>
      <c r="O1869" t="s">
        <v>3170</v>
      </c>
      <c r="P1869">
        <f t="shared" si="58"/>
        <v>45310</v>
      </c>
      <c r="Q1869">
        <f>--(COUNTIF($A$2:A1869,A1869)=1)</f>
        <v>1</v>
      </c>
      <c r="R1869">
        <f t="shared" si="59"/>
        <v>75.540000000000006</v>
      </c>
    </row>
    <row r="1870" spans="1:18">
      <c r="A1870" t="s">
        <v>6697</v>
      </c>
      <c r="B1870" t="s">
        <v>6698</v>
      </c>
      <c r="C1870" t="s">
        <v>6699</v>
      </c>
      <c r="D1870" t="s">
        <v>3227</v>
      </c>
      <c r="E1870" t="s">
        <v>3175</v>
      </c>
      <c r="F1870" t="s">
        <v>3167</v>
      </c>
      <c r="G1870" t="s">
        <v>1962</v>
      </c>
      <c r="H1870" s="28">
        <v>45263</v>
      </c>
      <c r="I1870">
        <v>7.32</v>
      </c>
      <c r="J1870">
        <v>8</v>
      </c>
      <c r="K1870" t="s">
        <v>3124</v>
      </c>
      <c r="L1870" t="s">
        <v>3268</v>
      </c>
      <c r="M1870" t="s">
        <v>3169</v>
      </c>
      <c r="O1870" t="s">
        <v>3189</v>
      </c>
      <c r="P1870">
        <f t="shared" si="58"/>
        <v>45263</v>
      </c>
      <c r="Q1870">
        <f>--(COUNTIF($A$2:A1870,A1870)=1)</f>
        <v>1</v>
      </c>
      <c r="R1870">
        <f t="shared" si="59"/>
        <v>7.32</v>
      </c>
    </row>
    <row r="1871" spans="1:18">
      <c r="A1871" t="s">
        <v>6700</v>
      </c>
      <c r="B1871" t="s">
        <v>2064</v>
      </c>
      <c r="C1871" t="s">
        <v>6701</v>
      </c>
      <c r="D1871" t="s">
        <v>3240</v>
      </c>
      <c r="E1871" t="s">
        <v>3175</v>
      </c>
      <c r="F1871" t="s">
        <v>3180</v>
      </c>
      <c r="G1871" t="s">
        <v>233</v>
      </c>
      <c r="H1871" s="28"/>
      <c r="J1871">
        <v>8</v>
      </c>
      <c r="K1871" t="s">
        <v>3098</v>
      </c>
      <c r="L1871" t="s">
        <v>3181</v>
      </c>
      <c r="M1871" t="s">
        <v>3207</v>
      </c>
      <c r="O1871" t="s">
        <v>3213</v>
      </c>
      <c r="P1871">
        <f t="shared" si="58"/>
        <v>45547</v>
      </c>
      <c r="Q1871">
        <f>--(COUNTIF($A$2:A1871,A1871)=1)</f>
        <v>1</v>
      </c>
      <c r="R1871" t="str">
        <f t="shared" si="59"/>
        <v/>
      </c>
    </row>
    <row r="1872" spans="1:18">
      <c r="A1872" t="s">
        <v>6702</v>
      </c>
      <c r="B1872" t="s">
        <v>449</v>
      </c>
      <c r="C1872" t="s">
        <v>6703</v>
      </c>
      <c r="D1872" t="s">
        <v>3185</v>
      </c>
      <c r="E1872" t="s">
        <v>3166</v>
      </c>
      <c r="F1872" t="s">
        <v>3180</v>
      </c>
      <c r="G1872" t="s">
        <v>6704</v>
      </c>
      <c r="H1872" s="28"/>
      <c r="J1872">
        <v>24</v>
      </c>
      <c r="K1872" t="s">
        <v>3098</v>
      </c>
      <c r="L1872" t="s">
        <v>3231</v>
      </c>
      <c r="M1872" t="s">
        <v>3169</v>
      </c>
      <c r="O1872" t="s">
        <v>3123</v>
      </c>
      <c r="P1872">
        <f t="shared" si="58"/>
        <v>44960</v>
      </c>
      <c r="Q1872">
        <f>--(COUNTIF($A$2:A1872,A1872)=1)</f>
        <v>1</v>
      </c>
      <c r="R1872" t="str">
        <f t="shared" si="59"/>
        <v/>
      </c>
    </row>
    <row r="1873" spans="1:18">
      <c r="A1873" t="s">
        <v>6705</v>
      </c>
      <c r="B1873" t="s">
        <v>2355</v>
      </c>
      <c r="C1873" t="s">
        <v>3098</v>
      </c>
      <c r="D1873" t="s">
        <v>3174</v>
      </c>
      <c r="E1873" t="s">
        <v>3175</v>
      </c>
      <c r="F1873" t="s">
        <v>3167</v>
      </c>
      <c r="G1873" t="s">
        <v>1125</v>
      </c>
      <c r="H1873" s="28">
        <v>44838</v>
      </c>
      <c r="I1873">
        <v>8.65</v>
      </c>
      <c r="J1873">
        <v>8</v>
      </c>
      <c r="K1873" t="s">
        <v>3123</v>
      </c>
      <c r="L1873" t="s">
        <v>3268</v>
      </c>
      <c r="M1873" t="s">
        <v>3207</v>
      </c>
      <c r="N1873">
        <v>4.8</v>
      </c>
      <c r="O1873" t="s">
        <v>3123</v>
      </c>
      <c r="P1873">
        <f t="shared" si="58"/>
        <v>44838</v>
      </c>
      <c r="Q1873">
        <f>--(COUNTIF($A$2:A1873,A1873)=1)</f>
        <v>1</v>
      </c>
      <c r="R1873">
        <f t="shared" si="59"/>
        <v>8.65</v>
      </c>
    </row>
    <row r="1874" spans="1:18">
      <c r="A1874" t="s">
        <v>6706</v>
      </c>
      <c r="B1874" t="s">
        <v>381</v>
      </c>
      <c r="C1874" t="s">
        <v>6707</v>
      </c>
      <c r="D1874" t="s">
        <v>3251</v>
      </c>
      <c r="E1874" t="s">
        <v>3166</v>
      </c>
      <c r="F1874" t="s">
        <v>3167</v>
      </c>
      <c r="G1874" t="s">
        <v>4856</v>
      </c>
      <c r="H1874" s="28">
        <v>45704</v>
      </c>
      <c r="I1874">
        <v>43.32</v>
      </c>
      <c r="J1874">
        <v>24</v>
      </c>
      <c r="K1874" t="s">
        <v>3123</v>
      </c>
      <c r="L1874" t="s">
        <v>3098</v>
      </c>
      <c r="M1874" t="s">
        <v>3169</v>
      </c>
      <c r="N1874">
        <v>4.8</v>
      </c>
      <c r="O1874" t="s">
        <v>3213</v>
      </c>
      <c r="P1874">
        <f t="shared" si="58"/>
        <v>45703</v>
      </c>
      <c r="Q1874">
        <f>--(COUNTIF($A$2:A1874,A1874)=1)</f>
        <v>1</v>
      </c>
      <c r="R1874">
        <f t="shared" si="59"/>
        <v>43.32</v>
      </c>
    </row>
    <row r="1875" spans="1:18">
      <c r="A1875" t="s">
        <v>6708</v>
      </c>
      <c r="B1875" t="s">
        <v>137</v>
      </c>
      <c r="C1875" t="s">
        <v>5233</v>
      </c>
      <c r="D1875" t="s">
        <v>3185</v>
      </c>
      <c r="E1875" t="s">
        <v>3166</v>
      </c>
      <c r="F1875" t="s">
        <v>3167</v>
      </c>
      <c r="G1875" t="s">
        <v>946</v>
      </c>
      <c r="H1875" s="28">
        <v>45456</v>
      </c>
      <c r="I1875">
        <v>60.44</v>
      </c>
      <c r="J1875">
        <v>24</v>
      </c>
      <c r="K1875" t="s">
        <v>3123</v>
      </c>
      <c r="L1875" t="s">
        <v>3212</v>
      </c>
      <c r="M1875" t="s">
        <v>3177</v>
      </c>
      <c r="N1875">
        <v>3.6</v>
      </c>
      <c r="O1875" t="s">
        <v>3123</v>
      </c>
      <c r="P1875">
        <f t="shared" si="58"/>
        <v>45454</v>
      </c>
      <c r="Q1875">
        <f>--(COUNTIF($A$2:A1875,A1875)=1)</f>
        <v>1</v>
      </c>
      <c r="R1875">
        <f t="shared" si="59"/>
        <v>60.44</v>
      </c>
    </row>
    <row r="1876" spans="1:18">
      <c r="A1876" t="s">
        <v>6709</v>
      </c>
      <c r="B1876" t="s">
        <v>1594</v>
      </c>
      <c r="C1876" t="s">
        <v>3098</v>
      </c>
      <c r="D1876" t="s">
        <v>3174</v>
      </c>
      <c r="E1876" t="s">
        <v>3175</v>
      </c>
      <c r="F1876" t="s">
        <v>3167</v>
      </c>
      <c r="G1876" t="s">
        <v>721</v>
      </c>
      <c r="H1876" s="28">
        <v>44709</v>
      </c>
      <c r="I1876">
        <v>13.35</v>
      </c>
      <c r="J1876">
        <v>8</v>
      </c>
      <c r="K1876" t="s">
        <v>3123</v>
      </c>
      <c r="L1876" t="s">
        <v>3307</v>
      </c>
      <c r="M1876" t="s">
        <v>3207</v>
      </c>
      <c r="N1876">
        <v>4.0999999999999996</v>
      </c>
      <c r="O1876" t="s">
        <v>3182</v>
      </c>
      <c r="P1876">
        <f t="shared" si="58"/>
        <v>44709</v>
      </c>
      <c r="Q1876">
        <f>--(COUNTIF($A$2:A1876,A1876)=1)</f>
        <v>1</v>
      </c>
      <c r="R1876">
        <f t="shared" si="59"/>
        <v>13.35</v>
      </c>
    </row>
    <row r="1877" spans="1:18">
      <c r="A1877" t="s">
        <v>6710</v>
      </c>
      <c r="B1877" t="s">
        <v>3413</v>
      </c>
      <c r="C1877" t="s">
        <v>6711</v>
      </c>
      <c r="D1877" t="s">
        <v>3165</v>
      </c>
      <c r="E1877" t="s">
        <v>3175</v>
      </c>
      <c r="F1877" t="s">
        <v>3167</v>
      </c>
      <c r="G1877" t="s">
        <v>1699</v>
      </c>
      <c r="H1877" s="28"/>
      <c r="J1877">
        <v>8</v>
      </c>
      <c r="K1877" t="s">
        <v>3098</v>
      </c>
      <c r="L1877" t="s">
        <v>3254</v>
      </c>
      <c r="M1877" t="s">
        <v>3177</v>
      </c>
      <c r="O1877" t="s">
        <v>3182</v>
      </c>
      <c r="P1877">
        <f t="shared" si="58"/>
        <v>45017</v>
      </c>
      <c r="Q1877">
        <f>--(COUNTIF($A$2:A1877,A1877)=1)</f>
        <v>1</v>
      </c>
      <c r="R1877" t="str">
        <f t="shared" si="59"/>
        <v/>
      </c>
    </row>
    <row r="1878" spans="1:18">
      <c r="A1878" t="s">
        <v>6712</v>
      </c>
      <c r="B1878" t="s">
        <v>6713</v>
      </c>
      <c r="C1878" t="s">
        <v>3676</v>
      </c>
      <c r="D1878" t="s">
        <v>3196</v>
      </c>
      <c r="E1878" t="s">
        <v>3175</v>
      </c>
      <c r="F1878" t="s">
        <v>3228</v>
      </c>
      <c r="G1878" t="s">
        <v>1438</v>
      </c>
      <c r="H1878" s="28"/>
      <c r="J1878">
        <v>8</v>
      </c>
      <c r="K1878" t="s">
        <v>3098</v>
      </c>
      <c r="L1878" t="s">
        <v>3201</v>
      </c>
      <c r="M1878" t="s">
        <v>3169</v>
      </c>
      <c r="O1878" t="s">
        <v>3189</v>
      </c>
      <c r="P1878">
        <f t="shared" si="58"/>
        <v>45134</v>
      </c>
      <c r="Q1878">
        <f>--(COUNTIF($A$2:A1878,A1878)=1)</f>
        <v>1</v>
      </c>
      <c r="R1878" t="str">
        <f t="shared" si="59"/>
        <v/>
      </c>
    </row>
    <row r="1879" spans="1:18">
      <c r="A1879" t="s">
        <v>6714</v>
      </c>
      <c r="B1879" t="s">
        <v>1278</v>
      </c>
      <c r="C1879" t="s">
        <v>6715</v>
      </c>
      <c r="D1879" t="s">
        <v>3240</v>
      </c>
      <c r="E1879" t="s">
        <v>3166</v>
      </c>
      <c r="F1879" t="s">
        <v>3167</v>
      </c>
      <c r="G1879" t="s">
        <v>3322</v>
      </c>
      <c r="H1879" s="28">
        <v>44987</v>
      </c>
      <c r="I1879">
        <v>25.3</v>
      </c>
      <c r="J1879">
        <v>24</v>
      </c>
      <c r="K1879" t="s">
        <v>3123</v>
      </c>
      <c r="L1879" t="s">
        <v>3206</v>
      </c>
      <c r="M1879" t="s">
        <v>3202</v>
      </c>
      <c r="N1879">
        <v>2</v>
      </c>
      <c r="O1879" t="s">
        <v>3182</v>
      </c>
      <c r="P1879">
        <f t="shared" si="58"/>
        <v>44986</v>
      </c>
      <c r="Q1879">
        <f>--(COUNTIF($A$2:A1879,A1879)=1)</f>
        <v>1</v>
      </c>
      <c r="R1879">
        <f t="shared" si="59"/>
        <v>25.3</v>
      </c>
    </row>
    <row r="1880" spans="1:18">
      <c r="A1880" t="s">
        <v>6716</v>
      </c>
      <c r="B1880" t="s">
        <v>6229</v>
      </c>
      <c r="C1880" t="s">
        <v>3098</v>
      </c>
      <c r="D1880" t="s">
        <v>3240</v>
      </c>
      <c r="E1880" t="s">
        <v>3280</v>
      </c>
      <c r="F1880" t="s">
        <v>3167</v>
      </c>
      <c r="G1880" t="s">
        <v>2714</v>
      </c>
      <c r="H1880" s="28">
        <v>45542</v>
      </c>
      <c r="I1880">
        <v>6.86</v>
      </c>
      <c r="J1880">
        <v>4</v>
      </c>
      <c r="K1880" t="s">
        <v>3123</v>
      </c>
      <c r="L1880" t="s">
        <v>3229</v>
      </c>
      <c r="M1880" t="s">
        <v>3169</v>
      </c>
      <c r="N1880">
        <v>1.8</v>
      </c>
      <c r="O1880" t="s">
        <v>3170</v>
      </c>
      <c r="P1880">
        <f t="shared" si="58"/>
        <v>45542</v>
      </c>
      <c r="Q1880">
        <f>--(COUNTIF($A$2:A1880,A1880)=1)</f>
        <v>1</v>
      </c>
      <c r="R1880">
        <f t="shared" si="59"/>
        <v>6.86</v>
      </c>
    </row>
    <row r="1881" spans="1:18">
      <c r="A1881" t="s">
        <v>6717</v>
      </c>
      <c r="B1881" t="s">
        <v>4730</v>
      </c>
      <c r="C1881" t="s">
        <v>3098</v>
      </c>
      <c r="D1881" t="s">
        <v>3237</v>
      </c>
      <c r="E1881" t="s">
        <v>3166</v>
      </c>
      <c r="F1881" t="s">
        <v>3180</v>
      </c>
      <c r="G1881" t="s">
        <v>6718</v>
      </c>
      <c r="H1881" s="28"/>
      <c r="J1881">
        <v>24</v>
      </c>
      <c r="K1881" t="s">
        <v>3098</v>
      </c>
      <c r="L1881" t="s">
        <v>3302</v>
      </c>
      <c r="M1881" t="s">
        <v>3207</v>
      </c>
      <c r="O1881" t="s">
        <v>3123</v>
      </c>
      <c r="P1881">
        <f t="shared" si="58"/>
        <v>45192</v>
      </c>
      <c r="Q1881">
        <f>--(COUNTIF($A$2:A1881,A1881)=1)</f>
        <v>1</v>
      </c>
      <c r="R1881" t="str">
        <f t="shared" si="59"/>
        <v/>
      </c>
    </row>
    <row r="1882" spans="1:18">
      <c r="A1882" t="s">
        <v>6719</v>
      </c>
      <c r="B1882" t="s">
        <v>1121</v>
      </c>
      <c r="C1882" t="s">
        <v>3098</v>
      </c>
      <c r="D1882" t="s">
        <v>3174</v>
      </c>
      <c r="E1882" t="s">
        <v>3175</v>
      </c>
      <c r="F1882" t="s">
        <v>3167</v>
      </c>
      <c r="G1882" t="s">
        <v>2298</v>
      </c>
      <c r="H1882" s="28">
        <v>45622</v>
      </c>
      <c r="I1882">
        <v>7.76</v>
      </c>
      <c r="J1882">
        <v>8</v>
      </c>
      <c r="K1882" t="s">
        <v>3124</v>
      </c>
      <c r="L1882" t="s">
        <v>3192</v>
      </c>
      <c r="M1882" t="s">
        <v>3188</v>
      </c>
      <c r="N1882">
        <v>3.1</v>
      </c>
      <c r="O1882" t="s">
        <v>3124</v>
      </c>
      <c r="P1882">
        <f t="shared" si="58"/>
        <v>45622</v>
      </c>
      <c r="Q1882">
        <f>--(COUNTIF($A$2:A1882,A1882)=1)</f>
        <v>1</v>
      </c>
      <c r="R1882">
        <f t="shared" si="59"/>
        <v>7.76</v>
      </c>
    </row>
    <row r="1883" spans="1:18">
      <c r="A1883" t="s">
        <v>6720</v>
      </c>
      <c r="B1883" t="s">
        <v>2259</v>
      </c>
      <c r="C1883" t="s">
        <v>6721</v>
      </c>
      <c r="D1883" t="s">
        <v>3174</v>
      </c>
      <c r="E1883" t="s">
        <v>3175</v>
      </c>
      <c r="F1883" t="s">
        <v>3167</v>
      </c>
      <c r="G1883" t="s">
        <v>1838</v>
      </c>
      <c r="H1883" s="28">
        <v>45427</v>
      </c>
      <c r="I1883">
        <v>-10.28</v>
      </c>
      <c r="J1883">
        <v>8</v>
      </c>
      <c r="K1883" t="s">
        <v>3124</v>
      </c>
      <c r="L1883" t="s">
        <v>3181</v>
      </c>
      <c r="M1883" t="s">
        <v>3188</v>
      </c>
      <c r="N1883">
        <v>1</v>
      </c>
      <c r="O1883" t="s">
        <v>3170</v>
      </c>
      <c r="P1883">
        <f t="shared" si="58"/>
        <v>45428</v>
      </c>
      <c r="Q1883">
        <f>--(COUNTIF($A$2:A1883,A1883)=1)</f>
        <v>1</v>
      </c>
      <c r="R1883" t="str">
        <f t="shared" si="59"/>
        <v/>
      </c>
    </row>
    <row r="1884" spans="1:18">
      <c r="A1884" t="s">
        <v>6722</v>
      </c>
      <c r="B1884" t="s">
        <v>1914</v>
      </c>
      <c r="C1884" t="s">
        <v>3098</v>
      </c>
      <c r="D1884" t="s">
        <v>3185</v>
      </c>
      <c r="E1884" t="s">
        <v>3166</v>
      </c>
      <c r="F1884" t="s">
        <v>3180</v>
      </c>
      <c r="G1884" t="s">
        <v>1262</v>
      </c>
      <c r="H1884" s="28"/>
      <c r="J1884">
        <v>24</v>
      </c>
      <c r="K1884" t="s">
        <v>3098</v>
      </c>
      <c r="L1884" t="s">
        <v>3302</v>
      </c>
      <c r="M1884" t="s">
        <v>3207</v>
      </c>
      <c r="O1884" t="s">
        <v>3213</v>
      </c>
      <c r="P1884">
        <f t="shared" si="58"/>
        <v>45610</v>
      </c>
      <c r="Q1884">
        <f>--(COUNTIF($A$2:A1884,A1884)=1)</f>
        <v>1</v>
      </c>
      <c r="R1884" t="str">
        <f t="shared" si="59"/>
        <v/>
      </c>
    </row>
    <row r="1885" spans="1:18">
      <c r="A1885" t="s">
        <v>6723</v>
      </c>
      <c r="B1885" t="s">
        <v>3396</v>
      </c>
      <c r="C1885" t="s">
        <v>3098</v>
      </c>
      <c r="D1885" t="s">
        <v>3251</v>
      </c>
      <c r="E1885" t="s">
        <v>3175</v>
      </c>
      <c r="F1885" t="s">
        <v>3220</v>
      </c>
      <c r="G1885" t="s">
        <v>2891</v>
      </c>
      <c r="H1885" s="28">
        <v>45183</v>
      </c>
      <c r="I1885">
        <v>4.54</v>
      </c>
      <c r="J1885">
        <v>8</v>
      </c>
      <c r="K1885" t="s">
        <v>3124</v>
      </c>
      <c r="L1885" t="s">
        <v>3351</v>
      </c>
      <c r="M1885" t="s">
        <v>3188</v>
      </c>
      <c r="N1885">
        <v>1.7</v>
      </c>
      <c r="O1885" t="s">
        <v>3182</v>
      </c>
      <c r="P1885">
        <f t="shared" si="58"/>
        <v>45183</v>
      </c>
      <c r="Q1885">
        <f>--(COUNTIF($A$2:A1885,A1885)=1)</f>
        <v>1</v>
      </c>
      <c r="R1885">
        <f t="shared" si="59"/>
        <v>4.54</v>
      </c>
    </row>
    <row r="1886" spans="1:18">
      <c r="A1886" t="s">
        <v>6724</v>
      </c>
      <c r="B1886" t="s">
        <v>4025</v>
      </c>
      <c r="C1886" t="s">
        <v>6725</v>
      </c>
      <c r="D1886" t="s">
        <v>3185</v>
      </c>
      <c r="E1886" t="s">
        <v>3166</v>
      </c>
      <c r="F1886" t="s">
        <v>3180</v>
      </c>
      <c r="G1886" t="s">
        <v>2289</v>
      </c>
      <c r="H1886" s="28"/>
      <c r="J1886">
        <v>24</v>
      </c>
      <c r="K1886" t="s">
        <v>3098</v>
      </c>
      <c r="L1886" t="s">
        <v>3168</v>
      </c>
      <c r="M1886" t="s">
        <v>3169</v>
      </c>
      <c r="O1886" t="s">
        <v>3178</v>
      </c>
      <c r="P1886">
        <f t="shared" si="58"/>
        <v>44990</v>
      </c>
      <c r="Q1886">
        <f>--(COUNTIF($A$2:A1886,A1886)=1)</f>
        <v>1</v>
      </c>
      <c r="R1886" t="str">
        <f t="shared" si="59"/>
        <v/>
      </c>
    </row>
    <row r="1887" spans="1:18">
      <c r="A1887" t="s">
        <v>6726</v>
      </c>
      <c r="B1887" t="s">
        <v>150</v>
      </c>
      <c r="C1887" t="s">
        <v>6727</v>
      </c>
      <c r="D1887" t="s">
        <v>3227</v>
      </c>
      <c r="E1887" t="s">
        <v>3194</v>
      </c>
      <c r="F1887" t="s">
        <v>3167</v>
      </c>
      <c r="G1887" t="s">
        <v>3539</v>
      </c>
      <c r="H1887" s="28"/>
      <c r="J1887">
        <v>72</v>
      </c>
      <c r="K1887" t="s">
        <v>3098</v>
      </c>
      <c r="L1887" t="s">
        <v>3307</v>
      </c>
      <c r="M1887" t="s">
        <v>3188</v>
      </c>
      <c r="O1887" t="s">
        <v>3124</v>
      </c>
      <c r="P1887">
        <f t="shared" si="58"/>
        <v>44592</v>
      </c>
      <c r="Q1887">
        <f>--(COUNTIF($A$2:A1887,A1887)=1)</f>
        <v>1</v>
      </c>
      <c r="R1887" t="str">
        <f t="shared" si="59"/>
        <v/>
      </c>
    </row>
    <row r="1888" spans="1:18">
      <c r="A1888" t="s">
        <v>6728</v>
      </c>
      <c r="B1888" t="s">
        <v>1624</v>
      </c>
      <c r="C1888" t="s">
        <v>6729</v>
      </c>
      <c r="D1888" t="s">
        <v>3227</v>
      </c>
      <c r="E1888" t="s">
        <v>3166</v>
      </c>
      <c r="F1888" t="s">
        <v>3180</v>
      </c>
      <c r="G1888" t="s">
        <v>2378</v>
      </c>
      <c r="H1888" s="28"/>
      <c r="J1888">
        <v>24</v>
      </c>
      <c r="K1888" t="s">
        <v>3098</v>
      </c>
      <c r="L1888" t="s">
        <v>3198</v>
      </c>
      <c r="M1888" t="s">
        <v>3177</v>
      </c>
      <c r="O1888" t="s">
        <v>3123</v>
      </c>
      <c r="P1888">
        <f t="shared" si="58"/>
        <v>45291</v>
      </c>
      <c r="Q1888">
        <f>--(COUNTIF($A$2:A1888,A1888)=1)</f>
        <v>1</v>
      </c>
      <c r="R1888" t="str">
        <f t="shared" si="59"/>
        <v/>
      </c>
    </row>
    <row r="1889" spans="1:18">
      <c r="A1889" t="s">
        <v>6730</v>
      </c>
      <c r="B1889" t="s">
        <v>5449</v>
      </c>
      <c r="C1889" t="s">
        <v>6731</v>
      </c>
      <c r="D1889" t="s">
        <v>3237</v>
      </c>
      <c r="E1889" t="s">
        <v>3194</v>
      </c>
      <c r="F1889" t="s">
        <v>3180</v>
      </c>
      <c r="G1889" t="s">
        <v>2738</v>
      </c>
      <c r="H1889" s="28"/>
      <c r="J1889">
        <v>72</v>
      </c>
      <c r="K1889" t="s">
        <v>3098</v>
      </c>
      <c r="L1889" t="s">
        <v>3209</v>
      </c>
      <c r="M1889" t="s">
        <v>3207</v>
      </c>
      <c r="O1889" t="s">
        <v>3189</v>
      </c>
      <c r="P1889">
        <f t="shared" si="58"/>
        <v>45546</v>
      </c>
      <c r="Q1889">
        <f>--(COUNTIF($A$2:A1889,A1889)=1)</f>
        <v>1</v>
      </c>
      <c r="R1889" t="str">
        <f t="shared" si="59"/>
        <v/>
      </c>
    </row>
    <row r="1890" spans="1:18">
      <c r="A1890" t="s">
        <v>6732</v>
      </c>
      <c r="B1890" t="s">
        <v>2202</v>
      </c>
      <c r="C1890" t="s">
        <v>6733</v>
      </c>
      <c r="D1890" t="s">
        <v>3174</v>
      </c>
      <c r="E1890" t="s">
        <v>3194</v>
      </c>
      <c r="F1890" t="s">
        <v>3167</v>
      </c>
      <c r="G1890" t="s">
        <v>679</v>
      </c>
      <c r="H1890" s="28">
        <v>45120</v>
      </c>
      <c r="I1890">
        <v>172.04</v>
      </c>
      <c r="J1890">
        <v>72</v>
      </c>
      <c r="K1890" t="s">
        <v>3123</v>
      </c>
      <c r="L1890" t="s">
        <v>3098</v>
      </c>
      <c r="M1890" t="s">
        <v>3188</v>
      </c>
      <c r="O1890" t="s">
        <v>3170</v>
      </c>
      <c r="P1890">
        <f t="shared" si="58"/>
        <v>45113</v>
      </c>
      <c r="Q1890">
        <f>--(COUNTIF($A$2:A1890,A1890)=1)</f>
        <v>1</v>
      </c>
      <c r="R1890">
        <f t="shared" si="59"/>
        <v>172.04</v>
      </c>
    </row>
    <row r="1891" spans="1:18">
      <c r="A1891" t="s">
        <v>6734</v>
      </c>
      <c r="B1891" t="s">
        <v>2251</v>
      </c>
      <c r="C1891" t="s">
        <v>3098</v>
      </c>
      <c r="D1891" t="s">
        <v>3200</v>
      </c>
      <c r="E1891" t="s">
        <v>3166</v>
      </c>
      <c r="F1891" t="s">
        <v>3167</v>
      </c>
      <c r="G1891" t="s">
        <v>777</v>
      </c>
      <c r="H1891" s="28">
        <v>45454</v>
      </c>
      <c r="I1891">
        <v>81.36</v>
      </c>
      <c r="J1891">
        <v>24</v>
      </c>
      <c r="K1891" t="s">
        <v>3123</v>
      </c>
      <c r="L1891" t="s">
        <v>3437</v>
      </c>
      <c r="M1891" t="s">
        <v>3169</v>
      </c>
      <c r="N1891">
        <v>2.5</v>
      </c>
      <c r="O1891" t="s">
        <v>3124</v>
      </c>
      <c r="P1891">
        <f t="shared" si="58"/>
        <v>45451</v>
      </c>
      <c r="Q1891">
        <f>--(COUNTIF($A$2:A1891,A1891)=1)</f>
        <v>1</v>
      </c>
      <c r="R1891">
        <f t="shared" si="59"/>
        <v>81.36</v>
      </c>
    </row>
    <row r="1892" spans="1:18">
      <c r="A1892" t="s">
        <v>6735</v>
      </c>
      <c r="B1892" t="s">
        <v>6736</v>
      </c>
      <c r="C1892" t="s">
        <v>3098</v>
      </c>
      <c r="D1892" t="s">
        <v>3237</v>
      </c>
      <c r="E1892" t="s">
        <v>3194</v>
      </c>
      <c r="F1892" t="s">
        <v>3167</v>
      </c>
      <c r="G1892" t="s">
        <v>2553</v>
      </c>
      <c r="H1892" s="28">
        <v>45099</v>
      </c>
      <c r="I1892">
        <v>67.17</v>
      </c>
      <c r="J1892">
        <v>72</v>
      </c>
      <c r="K1892" t="s">
        <v>3124</v>
      </c>
      <c r="L1892" t="s">
        <v>3281</v>
      </c>
      <c r="M1892" t="s">
        <v>3207</v>
      </c>
      <c r="N1892">
        <v>3</v>
      </c>
      <c r="O1892" t="s">
        <v>3124</v>
      </c>
      <c r="P1892">
        <f t="shared" si="58"/>
        <v>45097</v>
      </c>
      <c r="Q1892">
        <f>--(COUNTIF($A$2:A1892,A1892)=1)</f>
        <v>1</v>
      </c>
      <c r="R1892">
        <f t="shared" si="59"/>
        <v>67.17</v>
      </c>
    </row>
    <row r="1893" spans="1:18">
      <c r="A1893" t="s">
        <v>6737</v>
      </c>
      <c r="B1893" t="s">
        <v>4333</v>
      </c>
      <c r="C1893" t="s">
        <v>6738</v>
      </c>
      <c r="D1893" t="s">
        <v>3240</v>
      </c>
      <c r="E1893" t="s">
        <v>3166</v>
      </c>
      <c r="F1893" t="s">
        <v>3167</v>
      </c>
      <c r="G1893" t="s">
        <v>1933</v>
      </c>
      <c r="H1893" s="28"/>
      <c r="J1893">
        <v>24</v>
      </c>
      <c r="K1893" t="s">
        <v>3098</v>
      </c>
      <c r="L1893" t="s">
        <v>3248</v>
      </c>
      <c r="M1893" t="s">
        <v>3207</v>
      </c>
      <c r="O1893" t="s">
        <v>3178</v>
      </c>
      <c r="P1893">
        <f t="shared" si="58"/>
        <v>45119</v>
      </c>
      <c r="Q1893">
        <f>--(COUNTIF($A$2:A1893,A1893)=1)</f>
        <v>1</v>
      </c>
      <c r="R1893" t="str">
        <f t="shared" si="59"/>
        <v/>
      </c>
    </row>
    <row r="1894" spans="1:18">
      <c r="A1894" t="s">
        <v>6739</v>
      </c>
      <c r="B1894" t="s">
        <v>6130</v>
      </c>
      <c r="C1894" t="s">
        <v>3098</v>
      </c>
      <c r="D1894" t="s">
        <v>3240</v>
      </c>
      <c r="E1894" t="s">
        <v>3280</v>
      </c>
      <c r="F1894" t="s">
        <v>3167</v>
      </c>
      <c r="G1894" t="s">
        <v>6740</v>
      </c>
      <c r="H1894" s="28">
        <v>44633</v>
      </c>
      <c r="I1894">
        <v>9.3800000000000008</v>
      </c>
      <c r="J1894">
        <v>4</v>
      </c>
      <c r="K1894" t="s">
        <v>3123</v>
      </c>
      <c r="L1894" t="s">
        <v>3265</v>
      </c>
      <c r="M1894" t="s">
        <v>3207</v>
      </c>
      <c r="N1894">
        <v>4.7</v>
      </c>
      <c r="O1894" t="s">
        <v>3182</v>
      </c>
      <c r="P1894">
        <f t="shared" si="58"/>
        <v>44633</v>
      </c>
      <c r="Q1894">
        <f>--(COUNTIF($A$2:A1894,A1894)=1)</f>
        <v>1</v>
      </c>
      <c r="R1894">
        <f t="shared" si="59"/>
        <v>9.3800000000000008</v>
      </c>
    </row>
    <row r="1895" spans="1:18">
      <c r="A1895" t="s">
        <v>6741</v>
      </c>
      <c r="B1895" t="s">
        <v>628</v>
      </c>
      <c r="C1895" t="s">
        <v>3098</v>
      </c>
      <c r="D1895" t="s">
        <v>3185</v>
      </c>
      <c r="E1895" t="s">
        <v>3166</v>
      </c>
      <c r="F1895" t="s">
        <v>3167</v>
      </c>
      <c r="G1895" t="s">
        <v>755</v>
      </c>
      <c r="H1895" s="28">
        <v>45016</v>
      </c>
      <c r="I1895">
        <v>65.94</v>
      </c>
      <c r="J1895">
        <v>24</v>
      </c>
      <c r="K1895" t="s">
        <v>3123</v>
      </c>
      <c r="L1895" t="s">
        <v>3212</v>
      </c>
      <c r="M1895" t="s">
        <v>3202</v>
      </c>
      <c r="N1895">
        <v>3</v>
      </c>
      <c r="O1895" t="s">
        <v>3124</v>
      </c>
      <c r="P1895">
        <f t="shared" si="58"/>
        <v>45014</v>
      </c>
      <c r="Q1895">
        <f>--(COUNTIF($A$2:A1895,A1895)=1)</f>
        <v>1</v>
      </c>
      <c r="R1895">
        <f t="shared" si="59"/>
        <v>65.94</v>
      </c>
    </row>
    <row r="1896" spans="1:18">
      <c r="A1896" t="s">
        <v>6742</v>
      </c>
      <c r="B1896" t="s">
        <v>4664</v>
      </c>
      <c r="C1896" t="s">
        <v>3098</v>
      </c>
      <c r="D1896" t="s">
        <v>3196</v>
      </c>
      <c r="E1896" t="s">
        <v>3166</v>
      </c>
      <c r="F1896" t="s">
        <v>3180</v>
      </c>
      <c r="G1896" t="s">
        <v>1778</v>
      </c>
      <c r="H1896" s="28"/>
      <c r="J1896">
        <v>24</v>
      </c>
      <c r="K1896" t="s">
        <v>3098</v>
      </c>
      <c r="L1896" t="s">
        <v>3437</v>
      </c>
      <c r="M1896" t="s">
        <v>3177</v>
      </c>
      <c r="O1896" t="s">
        <v>3123</v>
      </c>
      <c r="P1896">
        <f t="shared" si="58"/>
        <v>45352</v>
      </c>
      <c r="Q1896">
        <f>--(COUNTIF($A$2:A1896,A1896)=1)</f>
        <v>1</v>
      </c>
      <c r="R1896" t="str">
        <f t="shared" si="59"/>
        <v/>
      </c>
    </row>
    <row r="1897" spans="1:18">
      <c r="A1897" t="s">
        <v>6743</v>
      </c>
      <c r="B1897" t="s">
        <v>5284</v>
      </c>
      <c r="C1897" t="s">
        <v>6744</v>
      </c>
      <c r="D1897" t="s">
        <v>3185</v>
      </c>
      <c r="E1897" t="s">
        <v>3166</v>
      </c>
      <c r="F1897" t="s">
        <v>3167</v>
      </c>
      <c r="G1897" t="s">
        <v>4751</v>
      </c>
      <c r="H1897" s="28">
        <v>45717</v>
      </c>
      <c r="I1897">
        <v>57.63</v>
      </c>
      <c r="J1897">
        <v>24</v>
      </c>
      <c r="K1897" t="s">
        <v>3123</v>
      </c>
      <c r="L1897" t="s">
        <v>3216</v>
      </c>
      <c r="M1897" t="s">
        <v>3188</v>
      </c>
      <c r="N1897">
        <v>3.4</v>
      </c>
      <c r="O1897" t="s">
        <v>3189</v>
      </c>
      <c r="P1897">
        <f t="shared" si="58"/>
        <v>45715</v>
      </c>
      <c r="Q1897">
        <f>--(COUNTIF($A$2:A1897,A1897)=1)</f>
        <v>1</v>
      </c>
      <c r="R1897">
        <f t="shared" si="59"/>
        <v>57.63</v>
      </c>
    </row>
    <row r="1898" spans="1:18">
      <c r="A1898" t="s">
        <v>6745</v>
      </c>
      <c r="B1898" t="s">
        <v>389</v>
      </c>
      <c r="C1898" t="s">
        <v>3098</v>
      </c>
      <c r="D1898" t="s">
        <v>3237</v>
      </c>
      <c r="E1898" t="s">
        <v>3166</v>
      </c>
      <c r="F1898" t="s">
        <v>3180</v>
      </c>
      <c r="G1898" t="s">
        <v>163</v>
      </c>
      <c r="H1898" s="28"/>
      <c r="J1898">
        <v>24</v>
      </c>
      <c r="K1898" t="s">
        <v>3098</v>
      </c>
      <c r="L1898" t="s">
        <v>3192</v>
      </c>
      <c r="M1898" t="s">
        <v>3202</v>
      </c>
      <c r="O1898" t="s">
        <v>3123</v>
      </c>
      <c r="P1898">
        <f t="shared" si="58"/>
        <v>44870</v>
      </c>
      <c r="Q1898">
        <f>--(COUNTIF($A$2:A1898,A1898)=1)</f>
        <v>1</v>
      </c>
      <c r="R1898" t="str">
        <f t="shared" si="59"/>
        <v/>
      </c>
    </row>
    <row r="1899" spans="1:18">
      <c r="A1899" t="s">
        <v>6746</v>
      </c>
      <c r="B1899" t="s">
        <v>4445</v>
      </c>
      <c r="C1899" t="s">
        <v>6747</v>
      </c>
      <c r="D1899" t="s">
        <v>3227</v>
      </c>
      <c r="E1899" t="s">
        <v>3166</v>
      </c>
      <c r="F1899" t="s">
        <v>3228</v>
      </c>
      <c r="G1899" t="s">
        <v>1292</v>
      </c>
      <c r="H1899" s="28"/>
      <c r="J1899">
        <v>24</v>
      </c>
      <c r="K1899" t="s">
        <v>3098</v>
      </c>
      <c r="L1899" t="s">
        <v>3187</v>
      </c>
      <c r="M1899" t="s">
        <v>3169</v>
      </c>
      <c r="O1899" t="s">
        <v>3170</v>
      </c>
      <c r="P1899">
        <f t="shared" si="58"/>
        <v>45264</v>
      </c>
      <c r="Q1899">
        <f>--(COUNTIF($A$2:A1899,A1899)=1)</f>
        <v>1</v>
      </c>
      <c r="R1899" t="str">
        <f t="shared" si="59"/>
        <v/>
      </c>
    </row>
    <row r="1900" spans="1:18">
      <c r="A1900" t="s">
        <v>6748</v>
      </c>
      <c r="B1900" t="s">
        <v>4397</v>
      </c>
      <c r="C1900" t="s">
        <v>6749</v>
      </c>
      <c r="D1900" t="s">
        <v>3174</v>
      </c>
      <c r="E1900" t="s">
        <v>3175</v>
      </c>
      <c r="F1900" t="s">
        <v>3180</v>
      </c>
      <c r="G1900" t="s">
        <v>1933</v>
      </c>
      <c r="H1900" s="28"/>
      <c r="J1900">
        <v>8</v>
      </c>
      <c r="K1900" t="s">
        <v>3098</v>
      </c>
      <c r="L1900" t="s">
        <v>3271</v>
      </c>
      <c r="M1900" t="s">
        <v>3177</v>
      </c>
      <c r="O1900" t="s">
        <v>3124</v>
      </c>
      <c r="P1900">
        <f t="shared" si="58"/>
        <v>45119</v>
      </c>
      <c r="Q1900">
        <f>--(COUNTIF($A$2:A1900,A1900)=1)</f>
        <v>1</v>
      </c>
      <c r="R1900" t="str">
        <f t="shared" si="59"/>
        <v/>
      </c>
    </row>
    <row r="1901" spans="1:18">
      <c r="A1901" t="s">
        <v>6750</v>
      </c>
      <c r="B1901" t="s">
        <v>50</v>
      </c>
      <c r="C1901" t="s">
        <v>6751</v>
      </c>
      <c r="D1901" t="s">
        <v>3165</v>
      </c>
      <c r="E1901" t="s">
        <v>3194</v>
      </c>
      <c r="F1901" t="s">
        <v>3167</v>
      </c>
      <c r="G1901" t="s">
        <v>1039</v>
      </c>
      <c r="H1901" s="28"/>
      <c r="J1901">
        <v>72</v>
      </c>
      <c r="K1901" t="s">
        <v>3098</v>
      </c>
      <c r="L1901" t="s">
        <v>3206</v>
      </c>
      <c r="M1901" t="s">
        <v>3177</v>
      </c>
      <c r="O1901" t="s">
        <v>3182</v>
      </c>
      <c r="P1901">
        <f t="shared" si="58"/>
        <v>44844</v>
      </c>
      <c r="Q1901">
        <f>--(COUNTIF($A$2:A1901,A1901)=1)</f>
        <v>1</v>
      </c>
      <c r="R1901" t="str">
        <f t="shared" si="59"/>
        <v/>
      </c>
    </row>
    <row r="1902" spans="1:18">
      <c r="A1902" t="s">
        <v>6752</v>
      </c>
      <c r="B1902" t="s">
        <v>3949</v>
      </c>
      <c r="C1902" t="s">
        <v>6753</v>
      </c>
      <c r="D1902" t="s">
        <v>3227</v>
      </c>
      <c r="E1902" t="s">
        <v>3166</v>
      </c>
      <c r="F1902" t="s">
        <v>3167</v>
      </c>
      <c r="G1902" t="s">
        <v>368</v>
      </c>
      <c r="H1902" s="28">
        <v>45485</v>
      </c>
      <c r="I1902">
        <v>2.0699999999999998</v>
      </c>
      <c r="J1902">
        <v>24</v>
      </c>
      <c r="K1902" t="s">
        <v>3124</v>
      </c>
      <c r="L1902" t="s">
        <v>3229</v>
      </c>
      <c r="M1902" t="s">
        <v>3188</v>
      </c>
      <c r="N1902">
        <v>5</v>
      </c>
      <c r="O1902" t="s">
        <v>3182</v>
      </c>
      <c r="P1902">
        <f t="shared" si="58"/>
        <v>45485</v>
      </c>
      <c r="Q1902">
        <f>--(COUNTIF($A$2:A1902,A1902)=1)</f>
        <v>1</v>
      </c>
      <c r="R1902">
        <f t="shared" si="59"/>
        <v>2.0699999999999998</v>
      </c>
    </row>
    <row r="1903" spans="1:18">
      <c r="A1903" t="s">
        <v>6754</v>
      </c>
      <c r="B1903" t="s">
        <v>3605</v>
      </c>
      <c r="C1903" t="s">
        <v>6755</v>
      </c>
      <c r="D1903" t="s">
        <v>3196</v>
      </c>
      <c r="E1903" t="s">
        <v>3166</v>
      </c>
      <c r="F1903" t="s">
        <v>3220</v>
      </c>
      <c r="G1903" t="s">
        <v>1679</v>
      </c>
      <c r="H1903" s="28">
        <v>44697</v>
      </c>
      <c r="I1903">
        <v>76.790000000000006</v>
      </c>
      <c r="J1903">
        <v>24</v>
      </c>
      <c r="K1903" t="s">
        <v>3123</v>
      </c>
      <c r="L1903" t="s">
        <v>3201</v>
      </c>
      <c r="M1903" t="s">
        <v>3169</v>
      </c>
      <c r="N1903">
        <v>1.3</v>
      </c>
      <c r="O1903" t="s">
        <v>3189</v>
      </c>
      <c r="P1903">
        <f t="shared" si="58"/>
        <v>44694</v>
      </c>
      <c r="Q1903">
        <f>--(COUNTIF($A$2:A1903,A1903)=1)</f>
        <v>1</v>
      </c>
      <c r="R1903">
        <f t="shared" si="59"/>
        <v>76.790000000000006</v>
      </c>
    </row>
    <row r="1904" spans="1:18">
      <c r="A1904" t="s">
        <v>6756</v>
      </c>
      <c r="B1904" t="s">
        <v>3477</v>
      </c>
      <c r="C1904" t="s">
        <v>4203</v>
      </c>
      <c r="D1904" t="s">
        <v>3200</v>
      </c>
      <c r="E1904" t="s">
        <v>3166</v>
      </c>
      <c r="F1904" t="s">
        <v>3220</v>
      </c>
      <c r="G1904" t="s">
        <v>1979</v>
      </c>
      <c r="H1904" s="28">
        <v>44914</v>
      </c>
      <c r="I1904">
        <v>35.68</v>
      </c>
      <c r="J1904">
        <v>24</v>
      </c>
      <c r="K1904" t="s">
        <v>3123</v>
      </c>
      <c r="L1904" t="s">
        <v>3244</v>
      </c>
      <c r="M1904" t="s">
        <v>3169</v>
      </c>
      <c r="N1904">
        <v>4.5</v>
      </c>
      <c r="O1904" t="s">
        <v>3189</v>
      </c>
      <c r="P1904">
        <f t="shared" si="58"/>
        <v>44913</v>
      </c>
      <c r="Q1904">
        <f>--(COUNTIF($A$2:A1904,A1904)=1)</f>
        <v>1</v>
      </c>
      <c r="R1904">
        <f t="shared" si="59"/>
        <v>35.68</v>
      </c>
    </row>
    <row r="1905" spans="1:18">
      <c r="A1905" t="s">
        <v>6757</v>
      </c>
      <c r="B1905" t="s">
        <v>4616</v>
      </c>
      <c r="C1905" t="s">
        <v>6758</v>
      </c>
      <c r="D1905" t="s">
        <v>3237</v>
      </c>
      <c r="E1905" t="s">
        <v>3194</v>
      </c>
      <c r="F1905" t="s">
        <v>3180</v>
      </c>
      <c r="G1905" t="s">
        <v>1053</v>
      </c>
      <c r="H1905" s="28"/>
      <c r="J1905">
        <v>72</v>
      </c>
      <c r="K1905" t="s">
        <v>3098</v>
      </c>
      <c r="L1905" t="s">
        <v>3271</v>
      </c>
      <c r="M1905" t="s">
        <v>3188</v>
      </c>
      <c r="O1905" t="s">
        <v>3189</v>
      </c>
      <c r="P1905">
        <f t="shared" si="58"/>
        <v>44730</v>
      </c>
      <c r="Q1905">
        <f>--(COUNTIF($A$2:A1905,A1905)=1)</f>
        <v>1</v>
      </c>
      <c r="R1905" t="str">
        <f t="shared" si="59"/>
        <v/>
      </c>
    </row>
    <row r="1906" spans="1:18">
      <c r="A1906" t="s">
        <v>6759</v>
      </c>
      <c r="B1906" t="s">
        <v>5624</v>
      </c>
      <c r="C1906" t="s">
        <v>6760</v>
      </c>
      <c r="D1906" t="s">
        <v>3196</v>
      </c>
      <c r="E1906" t="s">
        <v>3175</v>
      </c>
      <c r="F1906" t="s">
        <v>3167</v>
      </c>
      <c r="G1906" t="s">
        <v>6359</v>
      </c>
      <c r="H1906" s="28">
        <v>45675</v>
      </c>
      <c r="I1906">
        <v>2.89</v>
      </c>
      <c r="J1906">
        <v>8</v>
      </c>
      <c r="K1906" t="s">
        <v>3124</v>
      </c>
      <c r="L1906" t="s">
        <v>3229</v>
      </c>
      <c r="M1906" t="s">
        <v>3169</v>
      </c>
      <c r="O1906" t="s">
        <v>3123</v>
      </c>
      <c r="P1906">
        <f t="shared" si="58"/>
        <v>45675</v>
      </c>
      <c r="Q1906">
        <f>--(COUNTIF($A$2:A1906,A1906)=1)</f>
        <v>1</v>
      </c>
      <c r="R1906">
        <f t="shared" si="59"/>
        <v>2.89</v>
      </c>
    </row>
    <row r="1907" spans="1:18">
      <c r="A1907" t="s">
        <v>6761</v>
      </c>
      <c r="B1907" t="s">
        <v>3014</v>
      </c>
      <c r="C1907" t="s">
        <v>6762</v>
      </c>
      <c r="D1907" t="s">
        <v>3227</v>
      </c>
      <c r="E1907" t="s">
        <v>3166</v>
      </c>
      <c r="F1907" t="s">
        <v>3228</v>
      </c>
      <c r="G1907" t="s">
        <v>1743</v>
      </c>
      <c r="H1907" s="28"/>
      <c r="J1907">
        <v>24</v>
      </c>
      <c r="K1907" t="s">
        <v>3098</v>
      </c>
      <c r="L1907" t="s">
        <v>3398</v>
      </c>
      <c r="M1907" t="s">
        <v>3177</v>
      </c>
      <c r="O1907" t="s">
        <v>3178</v>
      </c>
      <c r="P1907">
        <f t="shared" si="58"/>
        <v>44590</v>
      </c>
      <c r="Q1907">
        <f>--(COUNTIF($A$2:A1907,A1907)=1)</f>
        <v>1</v>
      </c>
      <c r="R1907" t="str">
        <f t="shared" si="59"/>
        <v/>
      </c>
    </row>
    <row r="1908" spans="1:18">
      <c r="A1908" t="s">
        <v>6763</v>
      </c>
      <c r="B1908" t="s">
        <v>2194</v>
      </c>
      <c r="C1908" t="s">
        <v>3098</v>
      </c>
      <c r="D1908" t="s">
        <v>3240</v>
      </c>
      <c r="E1908" t="s">
        <v>3166</v>
      </c>
      <c r="F1908" t="s">
        <v>3228</v>
      </c>
      <c r="G1908" t="s">
        <v>3589</v>
      </c>
      <c r="H1908" s="28"/>
      <c r="J1908">
        <v>24</v>
      </c>
      <c r="K1908" t="s">
        <v>3098</v>
      </c>
      <c r="L1908" t="s">
        <v>3225</v>
      </c>
      <c r="M1908" t="s">
        <v>3207</v>
      </c>
      <c r="O1908" t="s">
        <v>3189</v>
      </c>
      <c r="P1908">
        <f t="shared" si="58"/>
        <v>45307</v>
      </c>
      <c r="Q1908">
        <f>--(COUNTIF($A$2:A1908,A1908)=1)</f>
        <v>1</v>
      </c>
      <c r="R1908" t="str">
        <f t="shared" si="59"/>
        <v/>
      </c>
    </row>
    <row r="1909" spans="1:18">
      <c r="A1909" t="s">
        <v>6764</v>
      </c>
      <c r="B1909" t="s">
        <v>2814</v>
      </c>
      <c r="C1909" t="s">
        <v>3098</v>
      </c>
      <c r="D1909" t="s">
        <v>3185</v>
      </c>
      <c r="E1909" t="s">
        <v>3175</v>
      </c>
      <c r="F1909" t="s">
        <v>3220</v>
      </c>
      <c r="G1909" t="s">
        <v>77</v>
      </c>
      <c r="H1909" s="28"/>
      <c r="J1909">
        <v>8</v>
      </c>
      <c r="K1909" t="s">
        <v>3098</v>
      </c>
      <c r="L1909" t="s">
        <v>3176</v>
      </c>
      <c r="M1909" t="s">
        <v>3207</v>
      </c>
      <c r="O1909" t="s">
        <v>3178</v>
      </c>
      <c r="P1909">
        <f t="shared" si="58"/>
        <v>45510</v>
      </c>
      <c r="Q1909">
        <f>--(COUNTIF($A$2:A1909,A1909)=1)</f>
        <v>1</v>
      </c>
      <c r="R1909" t="str">
        <f t="shared" si="59"/>
        <v/>
      </c>
    </row>
    <row r="1910" spans="1:18">
      <c r="A1910" t="s">
        <v>6765</v>
      </c>
      <c r="B1910" t="s">
        <v>109</v>
      </c>
      <c r="C1910" t="s">
        <v>3098</v>
      </c>
      <c r="D1910" t="s">
        <v>3251</v>
      </c>
      <c r="E1910" t="s">
        <v>3175</v>
      </c>
      <c r="F1910" t="s">
        <v>3167</v>
      </c>
      <c r="G1910" t="s">
        <v>799</v>
      </c>
      <c r="H1910" s="28">
        <v>44755</v>
      </c>
      <c r="I1910">
        <v>3</v>
      </c>
      <c r="J1910">
        <v>8</v>
      </c>
      <c r="K1910" t="s">
        <v>3124</v>
      </c>
      <c r="L1910" t="s">
        <v>3229</v>
      </c>
      <c r="M1910" t="s">
        <v>3188</v>
      </c>
      <c r="O1910" t="s">
        <v>3260</v>
      </c>
      <c r="P1910">
        <f t="shared" si="58"/>
        <v>44755</v>
      </c>
      <c r="Q1910">
        <f>--(COUNTIF($A$2:A1910,A1910)=1)</f>
        <v>1</v>
      </c>
      <c r="R1910">
        <f t="shared" si="59"/>
        <v>3</v>
      </c>
    </row>
    <row r="1911" spans="1:18">
      <c r="A1911" t="s">
        <v>6766</v>
      </c>
      <c r="B1911" t="s">
        <v>3898</v>
      </c>
      <c r="C1911" t="s">
        <v>6767</v>
      </c>
      <c r="D1911" t="s">
        <v>3185</v>
      </c>
      <c r="E1911" t="s">
        <v>3175</v>
      </c>
      <c r="F1911" t="s">
        <v>3228</v>
      </c>
      <c r="G1911" t="s">
        <v>1042</v>
      </c>
      <c r="H1911" s="28"/>
      <c r="J1911">
        <v>8</v>
      </c>
      <c r="K1911" t="s">
        <v>3098</v>
      </c>
      <c r="L1911" t="s">
        <v>3221</v>
      </c>
      <c r="M1911" t="s">
        <v>3169</v>
      </c>
      <c r="O1911" t="s">
        <v>3213</v>
      </c>
      <c r="P1911">
        <f t="shared" si="58"/>
        <v>45088</v>
      </c>
      <c r="Q1911">
        <f>--(COUNTIF($A$2:A1911,A1911)=1)</f>
        <v>1</v>
      </c>
      <c r="R1911" t="str">
        <f t="shared" si="59"/>
        <v/>
      </c>
    </row>
    <row r="1912" spans="1:18">
      <c r="A1912" t="s">
        <v>6768</v>
      </c>
      <c r="B1912" t="s">
        <v>6769</v>
      </c>
      <c r="C1912" t="s">
        <v>6770</v>
      </c>
      <c r="D1912" t="s">
        <v>3240</v>
      </c>
      <c r="E1912" t="s">
        <v>3194</v>
      </c>
      <c r="F1912" t="s">
        <v>3167</v>
      </c>
      <c r="G1912" t="s">
        <v>2335</v>
      </c>
      <c r="H1912" s="28"/>
      <c r="J1912">
        <v>72</v>
      </c>
      <c r="K1912" t="s">
        <v>3098</v>
      </c>
      <c r="L1912" t="s">
        <v>3176</v>
      </c>
      <c r="M1912" t="s">
        <v>3188</v>
      </c>
      <c r="O1912" t="s">
        <v>3213</v>
      </c>
      <c r="P1912">
        <f t="shared" si="58"/>
        <v>44887</v>
      </c>
      <c r="Q1912">
        <f>--(COUNTIF($A$2:A1912,A1912)=1)</f>
        <v>1</v>
      </c>
      <c r="R1912" t="str">
        <f t="shared" si="59"/>
        <v/>
      </c>
    </row>
    <row r="1913" spans="1:18">
      <c r="A1913" t="s">
        <v>6771</v>
      </c>
      <c r="B1913" t="s">
        <v>5653</v>
      </c>
      <c r="C1913" t="s">
        <v>6772</v>
      </c>
      <c r="D1913" t="s">
        <v>3251</v>
      </c>
      <c r="E1913" t="s">
        <v>3166</v>
      </c>
      <c r="F1913" t="s">
        <v>3167</v>
      </c>
      <c r="G1913" t="s">
        <v>55</v>
      </c>
      <c r="H1913" s="28">
        <v>44661</v>
      </c>
      <c r="I1913">
        <v>3.01</v>
      </c>
      <c r="J1913">
        <v>24</v>
      </c>
      <c r="K1913" t="s">
        <v>3124</v>
      </c>
      <c r="L1913" t="s">
        <v>3231</v>
      </c>
      <c r="M1913" t="s">
        <v>3202</v>
      </c>
      <c r="N1913">
        <v>3.9</v>
      </c>
      <c r="O1913" t="s">
        <v>3123</v>
      </c>
      <c r="P1913">
        <f t="shared" si="58"/>
        <v>44661</v>
      </c>
      <c r="Q1913">
        <f>--(COUNTIF($A$2:A1913,A1913)=1)</f>
        <v>1</v>
      </c>
      <c r="R1913">
        <f t="shared" si="59"/>
        <v>3.01</v>
      </c>
    </row>
    <row r="1914" spans="1:18">
      <c r="A1914" t="s">
        <v>6773</v>
      </c>
      <c r="B1914" t="s">
        <v>733</v>
      </c>
      <c r="C1914" t="s">
        <v>3098</v>
      </c>
      <c r="D1914" t="s">
        <v>3174</v>
      </c>
      <c r="E1914" t="s">
        <v>3194</v>
      </c>
      <c r="F1914" t="s">
        <v>3167</v>
      </c>
      <c r="G1914" t="s">
        <v>4893</v>
      </c>
      <c r="H1914" s="28">
        <v>45666</v>
      </c>
      <c r="I1914">
        <v>17.25</v>
      </c>
      <c r="J1914">
        <v>72</v>
      </c>
      <c r="K1914" t="s">
        <v>3124</v>
      </c>
      <c r="L1914" t="s">
        <v>3437</v>
      </c>
      <c r="M1914" t="s">
        <v>3169</v>
      </c>
      <c r="N1914">
        <v>3.8</v>
      </c>
      <c r="O1914" t="s">
        <v>3182</v>
      </c>
      <c r="P1914">
        <f t="shared" si="58"/>
        <v>45666</v>
      </c>
      <c r="Q1914">
        <f>--(COUNTIF($A$2:A1914,A1914)=1)</f>
        <v>1</v>
      </c>
      <c r="R1914">
        <f t="shared" si="59"/>
        <v>17.25</v>
      </c>
    </row>
    <row r="1915" spans="1:18">
      <c r="A1915" t="s">
        <v>6774</v>
      </c>
      <c r="B1915" t="s">
        <v>6775</v>
      </c>
      <c r="C1915" t="s">
        <v>6776</v>
      </c>
      <c r="D1915" t="s">
        <v>3227</v>
      </c>
      <c r="E1915" t="s">
        <v>3175</v>
      </c>
      <c r="F1915" t="s">
        <v>3167</v>
      </c>
      <c r="G1915" t="s">
        <v>2883</v>
      </c>
      <c r="H1915" s="28">
        <v>45480</v>
      </c>
      <c r="I1915">
        <v>24.75</v>
      </c>
      <c r="J1915">
        <v>8</v>
      </c>
      <c r="K1915" t="s">
        <v>3123</v>
      </c>
      <c r="L1915" t="s">
        <v>3229</v>
      </c>
      <c r="M1915" t="s">
        <v>3207</v>
      </c>
      <c r="N1915">
        <v>2.8</v>
      </c>
      <c r="O1915" t="s">
        <v>3189</v>
      </c>
      <c r="P1915">
        <f t="shared" si="58"/>
        <v>45479</v>
      </c>
      <c r="Q1915">
        <f>--(COUNTIF($A$2:A1915,A1915)=1)</f>
        <v>1</v>
      </c>
      <c r="R1915">
        <f t="shared" si="59"/>
        <v>24.75</v>
      </c>
    </row>
    <row r="1916" spans="1:18">
      <c r="A1916" t="s">
        <v>6777</v>
      </c>
      <c r="B1916" t="s">
        <v>5423</v>
      </c>
      <c r="C1916" t="s">
        <v>6778</v>
      </c>
      <c r="D1916" t="s">
        <v>3165</v>
      </c>
      <c r="E1916" t="s">
        <v>3194</v>
      </c>
      <c r="F1916" t="s">
        <v>3167</v>
      </c>
      <c r="G1916" t="s">
        <v>3539</v>
      </c>
      <c r="H1916" s="28">
        <v>44594</v>
      </c>
      <c r="I1916">
        <v>62.2</v>
      </c>
      <c r="J1916">
        <v>72</v>
      </c>
      <c r="K1916" t="s">
        <v>3124</v>
      </c>
      <c r="L1916" t="s">
        <v>3098</v>
      </c>
      <c r="M1916" t="s">
        <v>3207</v>
      </c>
      <c r="N1916">
        <v>4.4000000000000004</v>
      </c>
      <c r="O1916" t="s">
        <v>3178</v>
      </c>
      <c r="P1916">
        <f t="shared" si="58"/>
        <v>44592</v>
      </c>
      <c r="Q1916">
        <f>--(COUNTIF($A$2:A1916,A1916)=1)</f>
        <v>1</v>
      </c>
      <c r="R1916">
        <f t="shared" si="59"/>
        <v>62.2</v>
      </c>
    </row>
    <row r="1917" spans="1:18">
      <c r="A1917" t="s">
        <v>6779</v>
      </c>
      <c r="B1917" t="s">
        <v>239</v>
      </c>
      <c r="C1917" t="s">
        <v>6780</v>
      </c>
      <c r="D1917" t="s">
        <v>3227</v>
      </c>
      <c r="E1917" t="s">
        <v>3175</v>
      </c>
      <c r="F1917" t="s">
        <v>3167</v>
      </c>
      <c r="G1917" t="s">
        <v>963</v>
      </c>
      <c r="H1917" s="28">
        <v>45647</v>
      </c>
      <c r="I1917">
        <v>24.78</v>
      </c>
      <c r="J1917">
        <v>8</v>
      </c>
      <c r="K1917" t="s">
        <v>3123</v>
      </c>
      <c r="L1917" t="s">
        <v>3307</v>
      </c>
      <c r="M1917" t="s">
        <v>3202</v>
      </c>
      <c r="O1917" t="s">
        <v>3123</v>
      </c>
      <c r="P1917">
        <f t="shared" si="58"/>
        <v>45646</v>
      </c>
      <c r="Q1917">
        <f>--(COUNTIF($A$2:A1917,A1917)=1)</f>
        <v>1</v>
      </c>
      <c r="R1917">
        <f t="shared" si="59"/>
        <v>24.78</v>
      </c>
    </row>
    <row r="1918" spans="1:18">
      <c r="A1918" t="s">
        <v>6781</v>
      </c>
      <c r="B1918" t="s">
        <v>2944</v>
      </c>
      <c r="C1918" t="s">
        <v>3098</v>
      </c>
      <c r="D1918" t="s">
        <v>3174</v>
      </c>
      <c r="E1918" t="s">
        <v>3194</v>
      </c>
      <c r="F1918" t="s">
        <v>3167</v>
      </c>
      <c r="G1918" t="s">
        <v>6782</v>
      </c>
      <c r="H1918" s="28">
        <v>45141</v>
      </c>
      <c r="I1918">
        <v>96.42</v>
      </c>
      <c r="J1918">
        <v>72</v>
      </c>
      <c r="K1918" t="s">
        <v>3123</v>
      </c>
      <c r="L1918" t="s">
        <v>3221</v>
      </c>
      <c r="M1918" t="s">
        <v>3188</v>
      </c>
      <c r="N1918">
        <v>2.9</v>
      </c>
      <c r="O1918" t="s">
        <v>3182</v>
      </c>
      <c r="P1918">
        <f t="shared" si="58"/>
        <v>45137</v>
      </c>
      <c r="Q1918">
        <f>--(COUNTIF($A$2:A1918,A1918)=1)</f>
        <v>1</v>
      </c>
      <c r="R1918">
        <f t="shared" si="59"/>
        <v>96.42</v>
      </c>
    </row>
    <row r="1919" spans="1:18">
      <c r="A1919" t="s">
        <v>6783</v>
      </c>
      <c r="B1919" t="s">
        <v>6784</v>
      </c>
      <c r="C1919" t="s">
        <v>3098</v>
      </c>
      <c r="D1919" t="s">
        <v>3240</v>
      </c>
      <c r="E1919" t="s">
        <v>3166</v>
      </c>
      <c r="F1919" t="s">
        <v>3167</v>
      </c>
      <c r="G1919" t="s">
        <v>2998</v>
      </c>
      <c r="H1919" s="28">
        <v>44640</v>
      </c>
      <c r="I1919">
        <v>12.77</v>
      </c>
      <c r="J1919">
        <v>24</v>
      </c>
      <c r="K1919" t="s">
        <v>3124</v>
      </c>
      <c r="L1919" t="s">
        <v>3098</v>
      </c>
      <c r="M1919" t="s">
        <v>3188</v>
      </c>
      <c r="N1919">
        <v>4.5999999999999996</v>
      </c>
      <c r="O1919" t="s">
        <v>3213</v>
      </c>
      <c r="P1919">
        <f t="shared" si="58"/>
        <v>44640</v>
      </c>
      <c r="Q1919">
        <f>--(COUNTIF($A$2:A1919,A1919)=1)</f>
        <v>1</v>
      </c>
      <c r="R1919">
        <f t="shared" si="59"/>
        <v>12.77</v>
      </c>
    </row>
    <row r="1920" spans="1:18">
      <c r="A1920" t="s">
        <v>6785</v>
      </c>
      <c r="B1920" t="s">
        <v>2598</v>
      </c>
      <c r="C1920" t="s">
        <v>6786</v>
      </c>
      <c r="D1920" t="s">
        <v>3200</v>
      </c>
      <c r="E1920" t="s">
        <v>3166</v>
      </c>
      <c r="F1920" t="s">
        <v>3167</v>
      </c>
      <c r="G1920" t="s">
        <v>826</v>
      </c>
      <c r="H1920" s="28">
        <v>45577</v>
      </c>
      <c r="I1920">
        <v>42.42</v>
      </c>
      <c r="J1920">
        <v>24</v>
      </c>
      <c r="K1920" t="s">
        <v>3123</v>
      </c>
      <c r="L1920" t="s">
        <v>3212</v>
      </c>
      <c r="M1920" t="s">
        <v>3169</v>
      </c>
      <c r="N1920">
        <v>1.3</v>
      </c>
      <c r="O1920" t="s">
        <v>3182</v>
      </c>
      <c r="P1920">
        <f t="shared" si="58"/>
        <v>45576</v>
      </c>
      <c r="Q1920">
        <f>--(COUNTIF($A$2:A1920,A1920)=1)</f>
        <v>1</v>
      </c>
      <c r="R1920">
        <f t="shared" si="59"/>
        <v>42.42</v>
      </c>
    </row>
    <row r="1921" spans="1:18">
      <c r="A1921" t="s">
        <v>6787</v>
      </c>
      <c r="B1921" t="s">
        <v>4022</v>
      </c>
      <c r="C1921" t="s">
        <v>3098</v>
      </c>
      <c r="D1921" t="s">
        <v>3165</v>
      </c>
      <c r="E1921" t="s">
        <v>3166</v>
      </c>
      <c r="F1921" t="s">
        <v>3167</v>
      </c>
      <c r="G1921" t="s">
        <v>2768</v>
      </c>
      <c r="H1921" s="28">
        <v>45441</v>
      </c>
      <c r="I1921">
        <v>66.5</v>
      </c>
      <c r="J1921">
        <v>24</v>
      </c>
      <c r="K1921" t="s">
        <v>3123</v>
      </c>
      <c r="L1921" t="s">
        <v>3216</v>
      </c>
      <c r="M1921" t="s">
        <v>3188</v>
      </c>
      <c r="O1921" t="s">
        <v>3189</v>
      </c>
      <c r="P1921">
        <f t="shared" si="58"/>
        <v>45439</v>
      </c>
      <c r="Q1921">
        <f>--(COUNTIF($A$2:A1921,A1921)=1)</f>
        <v>1</v>
      </c>
      <c r="R1921">
        <f t="shared" si="59"/>
        <v>66.5</v>
      </c>
    </row>
    <row r="1922" spans="1:18">
      <c r="A1922" t="s">
        <v>6788</v>
      </c>
      <c r="B1922" t="s">
        <v>2936</v>
      </c>
      <c r="C1922" t="s">
        <v>4216</v>
      </c>
      <c r="D1922" t="s">
        <v>3251</v>
      </c>
      <c r="E1922" t="s">
        <v>3166</v>
      </c>
      <c r="F1922" t="s">
        <v>3167</v>
      </c>
      <c r="G1922" t="s">
        <v>4207</v>
      </c>
      <c r="H1922" s="28">
        <v>45523</v>
      </c>
      <c r="I1922">
        <v>67.72</v>
      </c>
      <c r="J1922">
        <v>24</v>
      </c>
      <c r="K1922" t="s">
        <v>3123</v>
      </c>
      <c r="L1922" t="s">
        <v>3244</v>
      </c>
      <c r="M1922" t="s">
        <v>3169</v>
      </c>
      <c r="N1922">
        <v>2.5</v>
      </c>
      <c r="O1922" t="s">
        <v>3170</v>
      </c>
      <c r="P1922">
        <f t="shared" ref="P1922:P1985" si="60">IFERROR(DATEVALUE(G1922),IFERROR(DATE(RIGHT(G1922,4),MID(G1922,4,2),LEFT(G1922,2)),""))</f>
        <v>45521</v>
      </c>
      <c r="Q1922">
        <f>--(COUNTIF($A$2:A1922,A1922)=1)</f>
        <v>1</v>
      </c>
      <c r="R1922">
        <f t="shared" ref="R1922:R1985" si="61">IF(AND(Q1922=1,I1922&lt;&gt;"",ISNUMBER(I1922),I1922&gt;=0),I1922,"")</f>
        <v>67.72</v>
      </c>
    </row>
    <row r="1923" spans="1:18">
      <c r="A1923" t="s">
        <v>6789</v>
      </c>
      <c r="B1923" t="s">
        <v>2279</v>
      </c>
      <c r="C1923" t="s">
        <v>6790</v>
      </c>
      <c r="D1923" t="s">
        <v>3196</v>
      </c>
      <c r="E1923" t="s">
        <v>3194</v>
      </c>
      <c r="F1923" t="s">
        <v>3167</v>
      </c>
      <c r="G1923" t="s">
        <v>1222</v>
      </c>
      <c r="H1923" s="28">
        <v>45145</v>
      </c>
      <c r="I1923">
        <v>21.71</v>
      </c>
      <c r="J1923">
        <v>72</v>
      </c>
      <c r="K1923" t="s">
        <v>3124</v>
      </c>
      <c r="L1923" t="s">
        <v>3206</v>
      </c>
      <c r="M1923" t="s">
        <v>3169</v>
      </c>
      <c r="N1923">
        <v>4.3</v>
      </c>
      <c r="O1923" t="s">
        <v>3182</v>
      </c>
      <c r="P1923">
        <f t="shared" si="60"/>
        <v>45145</v>
      </c>
      <c r="Q1923">
        <f>--(COUNTIF($A$2:A1923,A1923)=1)</f>
        <v>1</v>
      </c>
      <c r="R1923">
        <f t="shared" si="61"/>
        <v>21.71</v>
      </c>
    </row>
    <row r="1924" spans="1:18">
      <c r="A1924" t="s">
        <v>6791</v>
      </c>
      <c r="B1924" t="s">
        <v>6792</v>
      </c>
      <c r="C1924" t="s">
        <v>6793</v>
      </c>
      <c r="D1924" t="s">
        <v>3165</v>
      </c>
      <c r="E1924" t="s">
        <v>3166</v>
      </c>
      <c r="F1924" t="s">
        <v>3167</v>
      </c>
      <c r="G1924" t="s">
        <v>2709</v>
      </c>
      <c r="H1924" s="28">
        <v>45346</v>
      </c>
      <c r="I1924">
        <v>22.94</v>
      </c>
      <c r="J1924">
        <v>24</v>
      </c>
      <c r="K1924" t="s">
        <v>3124</v>
      </c>
      <c r="L1924" t="s">
        <v>3225</v>
      </c>
      <c r="M1924" t="s">
        <v>3202</v>
      </c>
      <c r="O1924" t="s">
        <v>3182</v>
      </c>
      <c r="P1924">
        <f t="shared" si="60"/>
        <v>45346</v>
      </c>
      <c r="Q1924">
        <f>--(COUNTIF($A$2:A1924,A1924)=1)</f>
        <v>1</v>
      </c>
      <c r="R1924">
        <f t="shared" si="61"/>
        <v>22.94</v>
      </c>
    </row>
    <row r="1925" spans="1:18">
      <c r="A1925" t="s">
        <v>6794</v>
      </c>
      <c r="B1925" t="s">
        <v>3960</v>
      </c>
      <c r="C1925" t="s">
        <v>6795</v>
      </c>
      <c r="D1925" t="s">
        <v>3227</v>
      </c>
      <c r="E1925" t="s">
        <v>3166</v>
      </c>
      <c r="F1925" t="s">
        <v>3167</v>
      </c>
      <c r="G1925" t="s">
        <v>6796</v>
      </c>
      <c r="H1925" s="28">
        <v>45394</v>
      </c>
      <c r="I1925">
        <v>24.81</v>
      </c>
      <c r="J1925">
        <v>24</v>
      </c>
      <c r="K1925" t="s">
        <v>3123</v>
      </c>
      <c r="L1925" t="s">
        <v>3231</v>
      </c>
      <c r="M1925" t="s">
        <v>3202</v>
      </c>
      <c r="N1925">
        <v>4.5999999999999996</v>
      </c>
      <c r="O1925" t="s">
        <v>3178</v>
      </c>
      <c r="P1925">
        <f t="shared" si="60"/>
        <v>45393</v>
      </c>
      <c r="Q1925">
        <f>--(COUNTIF($A$2:A1925,A1925)=1)</f>
        <v>1</v>
      </c>
      <c r="R1925">
        <f t="shared" si="61"/>
        <v>24.81</v>
      </c>
    </row>
    <row r="1926" spans="1:18">
      <c r="A1926" t="s">
        <v>6797</v>
      </c>
      <c r="B1926" t="s">
        <v>2101</v>
      </c>
      <c r="C1926" t="s">
        <v>3098</v>
      </c>
      <c r="D1926" t="s">
        <v>3196</v>
      </c>
      <c r="E1926" t="s">
        <v>3194</v>
      </c>
      <c r="F1926" t="s">
        <v>3167</v>
      </c>
      <c r="G1926" t="s">
        <v>2199</v>
      </c>
      <c r="H1926" s="28">
        <v>45339</v>
      </c>
      <c r="I1926">
        <v>148.18</v>
      </c>
      <c r="J1926">
        <v>72</v>
      </c>
      <c r="K1926" t="s">
        <v>3123</v>
      </c>
      <c r="L1926" t="s">
        <v>3437</v>
      </c>
      <c r="M1926" t="s">
        <v>3188</v>
      </c>
      <c r="N1926">
        <v>2.4</v>
      </c>
      <c r="O1926" t="s">
        <v>3189</v>
      </c>
      <c r="P1926">
        <f t="shared" si="60"/>
        <v>45333</v>
      </c>
      <c r="Q1926">
        <f>--(COUNTIF($A$2:A1926,A1926)=1)</f>
        <v>1</v>
      </c>
      <c r="R1926">
        <f t="shared" si="61"/>
        <v>148.18</v>
      </c>
    </row>
    <row r="1927" spans="1:18">
      <c r="A1927" t="s">
        <v>6798</v>
      </c>
      <c r="B1927" t="s">
        <v>127</v>
      </c>
      <c r="C1927" t="s">
        <v>6628</v>
      </c>
      <c r="D1927" t="s">
        <v>3240</v>
      </c>
      <c r="E1927" t="s">
        <v>3194</v>
      </c>
      <c r="F1927" t="s">
        <v>3180</v>
      </c>
      <c r="G1927" t="s">
        <v>3884</v>
      </c>
      <c r="H1927" s="28"/>
      <c r="J1927">
        <v>72</v>
      </c>
      <c r="K1927" t="s">
        <v>3098</v>
      </c>
      <c r="L1927" t="s">
        <v>3271</v>
      </c>
      <c r="M1927" t="s">
        <v>3169</v>
      </c>
      <c r="O1927" t="s">
        <v>3182</v>
      </c>
      <c r="P1927">
        <f t="shared" si="60"/>
        <v>44831</v>
      </c>
      <c r="Q1927">
        <f>--(COUNTIF($A$2:A1927,A1927)=1)</f>
        <v>1</v>
      </c>
      <c r="R1927" t="str">
        <f t="shared" si="61"/>
        <v/>
      </c>
    </row>
    <row r="1928" spans="1:18">
      <c r="A1928" t="s">
        <v>6799</v>
      </c>
      <c r="B1928" t="s">
        <v>4514</v>
      </c>
      <c r="C1928" t="s">
        <v>6800</v>
      </c>
      <c r="D1928" t="s">
        <v>3200</v>
      </c>
      <c r="E1928" t="s">
        <v>3166</v>
      </c>
      <c r="F1928" t="s">
        <v>3180</v>
      </c>
      <c r="G1928" t="s">
        <v>324</v>
      </c>
      <c r="H1928" s="28"/>
      <c r="J1928">
        <v>24</v>
      </c>
      <c r="K1928" t="s">
        <v>3098</v>
      </c>
      <c r="L1928" t="s">
        <v>3281</v>
      </c>
      <c r="M1928" t="s">
        <v>3202</v>
      </c>
      <c r="O1928" t="s">
        <v>3260</v>
      </c>
      <c r="P1928">
        <f t="shared" si="60"/>
        <v>44668</v>
      </c>
      <c r="Q1928">
        <f>--(COUNTIF($A$2:A1928,A1928)=1)</f>
        <v>1</v>
      </c>
      <c r="R1928" t="str">
        <f t="shared" si="61"/>
        <v/>
      </c>
    </row>
    <row r="1929" spans="1:18">
      <c r="A1929" t="s">
        <v>6801</v>
      </c>
      <c r="B1929" t="s">
        <v>1992</v>
      </c>
      <c r="C1929" t="s">
        <v>3098</v>
      </c>
      <c r="D1929" t="s">
        <v>3185</v>
      </c>
      <c r="E1929" t="s">
        <v>3175</v>
      </c>
      <c r="F1929" t="s">
        <v>3167</v>
      </c>
      <c r="G1929" t="s">
        <v>6181</v>
      </c>
      <c r="H1929" s="28"/>
      <c r="J1929">
        <v>8</v>
      </c>
      <c r="K1929" t="s">
        <v>3098</v>
      </c>
      <c r="L1929" t="s">
        <v>3218</v>
      </c>
      <c r="M1929" t="s">
        <v>3188</v>
      </c>
      <c r="O1929" t="s">
        <v>3189</v>
      </c>
      <c r="P1929">
        <f t="shared" si="60"/>
        <v>45108</v>
      </c>
      <c r="Q1929">
        <f>--(COUNTIF($A$2:A1929,A1929)=1)</f>
        <v>1</v>
      </c>
      <c r="R1929" t="str">
        <f t="shared" si="61"/>
        <v/>
      </c>
    </row>
    <row r="1930" spans="1:18">
      <c r="A1930" t="s">
        <v>6802</v>
      </c>
      <c r="B1930" t="s">
        <v>6803</v>
      </c>
      <c r="C1930" t="s">
        <v>3098</v>
      </c>
      <c r="D1930" t="s">
        <v>3240</v>
      </c>
      <c r="E1930" t="s">
        <v>3175</v>
      </c>
      <c r="F1930" t="s">
        <v>3220</v>
      </c>
      <c r="G1930" t="s">
        <v>6804</v>
      </c>
      <c r="H1930" s="28">
        <v>44631</v>
      </c>
      <c r="I1930">
        <v>18.37</v>
      </c>
      <c r="J1930">
        <v>8</v>
      </c>
      <c r="K1930" t="s">
        <v>3123</v>
      </c>
      <c r="L1930" t="s">
        <v>3398</v>
      </c>
      <c r="M1930" t="s">
        <v>3202</v>
      </c>
      <c r="N1930">
        <v>2.1</v>
      </c>
      <c r="O1930" t="s">
        <v>3123</v>
      </c>
      <c r="P1930">
        <f t="shared" si="60"/>
        <v>44631</v>
      </c>
      <c r="Q1930">
        <f>--(COUNTIF($A$2:A1930,A1930)=1)</f>
        <v>1</v>
      </c>
      <c r="R1930">
        <f t="shared" si="61"/>
        <v>18.37</v>
      </c>
    </row>
    <row r="1931" spans="1:18">
      <c r="A1931" t="s">
        <v>6805</v>
      </c>
      <c r="B1931" t="s">
        <v>6806</v>
      </c>
      <c r="C1931" t="s">
        <v>6807</v>
      </c>
      <c r="D1931" t="s">
        <v>3174</v>
      </c>
      <c r="E1931" t="s">
        <v>3166</v>
      </c>
      <c r="F1931" t="s">
        <v>3220</v>
      </c>
      <c r="G1931" t="s">
        <v>1814</v>
      </c>
      <c r="H1931" s="28">
        <v>45368</v>
      </c>
      <c r="I1931">
        <v>14.28</v>
      </c>
      <c r="J1931">
        <v>24</v>
      </c>
      <c r="K1931" t="s">
        <v>3124</v>
      </c>
      <c r="L1931" t="s">
        <v>3216</v>
      </c>
      <c r="M1931" t="s">
        <v>3177</v>
      </c>
      <c r="N1931">
        <v>2.2000000000000002</v>
      </c>
      <c r="O1931" t="s">
        <v>3123</v>
      </c>
      <c r="P1931">
        <f t="shared" si="60"/>
        <v>45368</v>
      </c>
      <c r="Q1931">
        <f>--(COUNTIF($A$2:A1931,A1931)=1)</f>
        <v>1</v>
      </c>
      <c r="R1931">
        <f t="shared" si="61"/>
        <v>14.28</v>
      </c>
    </row>
    <row r="1932" spans="1:18">
      <c r="A1932" t="s">
        <v>6808</v>
      </c>
      <c r="B1932" t="s">
        <v>1614</v>
      </c>
      <c r="C1932" t="s">
        <v>3098</v>
      </c>
      <c r="D1932" t="s">
        <v>3165</v>
      </c>
      <c r="E1932" t="s">
        <v>3175</v>
      </c>
      <c r="F1932" t="s">
        <v>3220</v>
      </c>
      <c r="G1932" t="s">
        <v>2725</v>
      </c>
      <c r="H1932" s="28"/>
      <c r="J1932">
        <v>8</v>
      </c>
      <c r="K1932" t="s">
        <v>3098</v>
      </c>
      <c r="L1932" t="s">
        <v>3187</v>
      </c>
      <c r="M1932" t="s">
        <v>3188</v>
      </c>
      <c r="O1932" t="s">
        <v>3124</v>
      </c>
      <c r="P1932">
        <f t="shared" si="60"/>
        <v>45436</v>
      </c>
      <c r="Q1932">
        <f>--(COUNTIF($A$2:A1932,A1932)=1)</f>
        <v>1</v>
      </c>
      <c r="R1932" t="str">
        <f t="shared" si="61"/>
        <v/>
      </c>
    </row>
    <row r="1933" spans="1:18">
      <c r="A1933" t="s">
        <v>6809</v>
      </c>
      <c r="B1933" t="s">
        <v>6810</v>
      </c>
      <c r="C1933" t="s">
        <v>6811</v>
      </c>
      <c r="D1933" t="s">
        <v>3185</v>
      </c>
      <c r="E1933" t="s">
        <v>3280</v>
      </c>
      <c r="F1933" t="s">
        <v>3180</v>
      </c>
      <c r="G1933" t="s">
        <v>3044</v>
      </c>
      <c r="H1933" s="28"/>
      <c r="J1933">
        <v>4</v>
      </c>
      <c r="K1933" t="s">
        <v>3098</v>
      </c>
      <c r="L1933" t="s">
        <v>3198</v>
      </c>
      <c r="M1933" t="s">
        <v>3177</v>
      </c>
      <c r="O1933" t="s">
        <v>3182</v>
      </c>
      <c r="P1933">
        <f t="shared" si="60"/>
        <v>45208</v>
      </c>
      <c r="Q1933">
        <f>--(COUNTIF($A$2:A1933,A1933)=1)</f>
        <v>1</v>
      </c>
      <c r="R1933" t="str">
        <f t="shared" si="61"/>
        <v/>
      </c>
    </row>
    <row r="1934" spans="1:18">
      <c r="A1934" t="s">
        <v>6812</v>
      </c>
      <c r="B1934" t="s">
        <v>608</v>
      </c>
      <c r="C1934" t="s">
        <v>6813</v>
      </c>
      <c r="D1934" t="s">
        <v>3240</v>
      </c>
      <c r="E1934" t="s">
        <v>3166</v>
      </c>
      <c r="F1934" t="s">
        <v>3167</v>
      </c>
      <c r="G1934" t="s">
        <v>1198</v>
      </c>
      <c r="H1934" s="28">
        <v>45044</v>
      </c>
      <c r="I1934">
        <v>19.34</v>
      </c>
      <c r="J1934">
        <v>24</v>
      </c>
      <c r="K1934" t="s">
        <v>3124</v>
      </c>
      <c r="L1934" t="s">
        <v>3225</v>
      </c>
      <c r="M1934" t="s">
        <v>3207</v>
      </c>
      <c r="O1934" t="s">
        <v>3189</v>
      </c>
      <c r="P1934">
        <f t="shared" si="60"/>
        <v>45044</v>
      </c>
      <c r="Q1934">
        <f>--(COUNTIF($A$2:A1934,A1934)=1)</f>
        <v>1</v>
      </c>
      <c r="R1934">
        <f t="shared" si="61"/>
        <v>19.34</v>
      </c>
    </row>
    <row r="1935" spans="1:18">
      <c r="A1935" t="s">
        <v>6814</v>
      </c>
      <c r="B1935" t="s">
        <v>2796</v>
      </c>
      <c r="C1935" t="s">
        <v>6815</v>
      </c>
      <c r="D1935" t="s">
        <v>3165</v>
      </c>
      <c r="E1935" t="s">
        <v>3166</v>
      </c>
      <c r="F1935" t="s">
        <v>3167</v>
      </c>
      <c r="G1935" t="s">
        <v>3008</v>
      </c>
      <c r="H1935" s="28">
        <v>45194</v>
      </c>
      <c r="I1935">
        <v>55.41</v>
      </c>
      <c r="J1935">
        <v>24</v>
      </c>
      <c r="K1935" t="s">
        <v>3123</v>
      </c>
      <c r="L1935" t="s">
        <v>3181</v>
      </c>
      <c r="M1935" t="s">
        <v>3169</v>
      </c>
      <c r="N1935">
        <v>3.4</v>
      </c>
      <c r="O1935" t="s">
        <v>3189</v>
      </c>
      <c r="P1935">
        <f t="shared" si="60"/>
        <v>45192</v>
      </c>
      <c r="Q1935">
        <f>--(COUNTIF($A$2:A1935,A1935)=1)</f>
        <v>1</v>
      </c>
      <c r="R1935">
        <f t="shared" si="61"/>
        <v>55.41</v>
      </c>
    </row>
    <row r="1936" spans="1:18">
      <c r="A1936" t="s">
        <v>6816</v>
      </c>
      <c r="B1936" t="s">
        <v>1983</v>
      </c>
      <c r="C1936" t="s">
        <v>3098</v>
      </c>
      <c r="D1936" t="s">
        <v>3237</v>
      </c>
      <c r="E1936" t="s">
        <v>3166</v>
      </c>
      <c r="F1936" t="s">
        <v>3167</v>
      </c>
      <c r="G1936" t="s">
        <v>1352</v>
      </c>
      <c r="H1936" s="28"/>
      <c r="J1936">
        <v>24</v>
      </c>
      <c r="K1936" t="s">
        <v>3098</v>
      </c>
      <c r="L1936" t="s">
        <v>3318</v>
      </c>
      <c r="M1936" t="s">
        <v>3188</v>
      </c>
      <c r="O1936" t="s">
        <v>3182</v>
      </c>
      <c r="P1936">
        <f t="shared" si="60"/>
        <v>45393</v>
      </c>
      <c r="Q1936">
        <f>--(COUNTIF($A$2:A1936,A1936)=1)</f>
        <v>1</v>
      </c>
      <c r="R1936" t="str">
        <f t="shared" si="61"/>
        <v/>
      </c>
    </row>
    <row r="1937" spans="1:18">
      <c r="A1937" t="s">
        <v>6817</v>
      </c>
      <c r="B1937" t="s">
        <v>98</v>
      </c>
      <c r="C1937" t="s">
        <v>3098</v>
      </c>
      <c r="D1937" t="s">
        <v>3165</v>
      </c>
      <c r="E1937" t="s">
        <v>3175</v>
      </c>
      <c r="F1937" t="s">
        <v>3220</v>
      </c>
      <c r="G1937" t="s">
        <v>6818</v>
      </c>
      <c r="H1937" s="28">
        <v>45692</v>
      </c>
      <c r="I1937">
        <v>1.32</v>
      </c>
      <c r="J1937">
        <v>8</v>
      </c>
      <c r="K1937" t="s">
        <v>3124</v>
      </c>
      <c r="L1937" t="s">
        <v>3209</v>
      </c>
      <c r="M1937" t="s">
        <v>3207</v>
      </c>
      <c r="N1937">
        <v>4.5</v>
      </c>
      <c r="O1937" t="s">
        <v>3123</v>
      </c>
      <c r="P1937">
        <f t="shared" si="60"/>
        <v>45692</v>
      </c>
      <c r="Q1937">
        <f>--(COUNTIF($A$2:A1937,A1937)=1)</f>
        <v>1</v>
      </c>
      <c r="R1937">
        <f t="shared" si="61"/>
        <v>1.32</v>
      </c>
    </row>
    <row r="1938" spans="1:18">
      <c r="A1938" t="s">
        <v>6819</v>
      </c>
      <c r="B1938" t="s">
        <v>2075</v>
      </c>
      <c r="C1938" t="s">
        <v>6055</v>
      </c>
      <c r="D1938" t="s">
        <v>3200</v>
      </c>
      <c r="E1938" t="s">
        <v>3166</v>
      </c>
      <c r="F1938" t="s">
        <v>3220</v>
      </c>
      <c r="G1938" t="s">
        <v>1023</v>
      </c>
      <c r="H1938" s="28">
        <v>44701</v>
      </c>
      <c r="I1938">
        <v>16.29</v>
      </c>
      <c r="J1938">
        <v>24</v>
      </c>
      <c r="K1938" t="s">
        <v>3124</v>
      </c>
      <c r="L1938" t="s">
        <v>3244</v>
      </c>
      <c r="M1938" t="s">
        <v>3177</v>
      </c>
      <c r="N1938">
        <v>4.5999999999999996</v>
      </c>
      <c r="O1938" t="s">
        <v>3189</v>
      </c>
      <c r="P1938">
        <f t="shared" si="60"/>
        <v>44701</v>
      </c>
      <c r="Q1938">
        <f>--(COUNTIF($A$2:A1938,A1938)=1)</f>
        <v>1</v>
      </c>
      <c r="R1938">
        <f t="shared" si="61"/>
        <v>16.29</v>
      </c>
    </row>
    <row r="1939" spans="1:18">
      <c r="A1939" t="s">
        <v>6820</v>
      </c>
      <c r="B1939" t="s">
        <v>3521</v>
      </c>
      <c r="C1939" t="s">
        <v>3098</v>
      </c>
      <c r="D1939" t="s">
        <v>3196</v>
      </c>
      <c r="E1939" t="s">
        <v>3194</v>
      </c>
      <c r="F1939" t="s">
        <v>3220</v>
      </c>
      <c r="G1939" t="s">
        <v>1272</v>
      </c>
      <c r="H1939" s="28"/>
      <c r="J1939">
        <v>72</v>
      </c>
      <c r="K1939" t="s">
        <v>3098</v>
      </c>
      <c r="L1939" t="s">
        <v>3229</v>
      </c>
      <c r="M1939" t="s">
        <v>3202</v>
      </c>
      <c r="O1939" t="s">
        <v>3123</v>
      </c>
      <c r="P1939">
        <f t="shared" si="60"/>
        <v>45650</v>
      </c>
      <c r="Q1939">
        <f>--(COUNTIF($A$2:A1939,A1939)=1)</f>
        <v>1</v>
      </c>
      <c r="R1939" t="str">
        <f t="shared" si="61"/>
        <v/>
      </c>
    </row>
    <row r="1940" spans="1:18">
      <c r="A1940" t="s">
        <v>6821</v>
      </c>
      <c r="B1940" t="s">
        <v>1742</v>
      </c>
      <c r="C1940" t="s">
        <v>3098</v>
      </c>
      <c r="D1940" t="s">
        <v>3165</v>
      </c>
      <c r="E1940" t="s">
        <v>3166</v>
      </c>
      <c r="F1940" t="s">
        <v>3167</v>
      </c>
      <c r="G1940" t="s">
        <v>87</v>
      </c>
      <c r="H1940" s="28">
        <v>45412</v>
      </c>
      <c r="I1940">
        <v>10.35</v>
      </c>
      <c r="J1940">
        <v>24</v>
      </c>
      <c r="K1940" t="s">
        <v>3124</v>
      </c>
      <c r="L1940" t="s">
        <v>3212</v>
      </c>
      <c r="M1940" t="s">
        <v>3202</v>
      </c>
      <c r="N1940">
        <v>4.5</v>
      </c>
      <c r="O1940" t="s">
        <v>3178</v>
      </c>
      <c r="P1940">
        <f t="shared" si="60"/>
        <v>45412</v>
      </c>
      <c r="Q1940">
        <f>--(COUNTIF($A$2:A1940,A1940)=1)</f>
        <v>1</v>
      </c>
      <c r="R1940">
        <f t="shared" si="61"/>
        <v>10.35</v>
      </c>
    </row>
    <row r="1941" spans="1:18">
      <c r="A1941" t="s">
        <v>6822</v>
      </c>
      <c r="B1941" t="s">
        <v>4435</v>
      </c>
      <c r="C1941" t="s">
        <v>6149</v>
      </c>
      <c r="D1941" t="s">
        <v>3227</v>
      </c>
      <c r="E1941" t="s">
        <v>3166</v>
      </c>
      <c r="F1941" t="s">
        <v>3167</v>
      </c>
      <c r="G1941" t="s">
        <v>2543</v>
      </c>
      <c r="H1941" s="28">
        <v>44784</v>
      </c>
      <c r="I1941">
        <v>48.08</v>
      </c>
      <c r="J1941">
        <v>24</v>
      </c>
      <c r="K1941" t="s">
        <v>3123</v>
      </c>
      <c r="L1941" t="s">
        <v>3265</v>
      </c>
      <c r="M1941" t="s">
        <v>3188</v>
      </c>
      <c r="N1941">
        <v>4</v>
      </c>
      <c r="O1941" t="s">
        <v>3124</v>
      </c>
      <c r="P1941">
        <f t="shared" si="60"/>
        <v>44782</v>
      </c>
      <c r="Q1941">
        <f>--(COUNTIF($A$2:A1941,A1941)=1)</f>
        <v>1</v>
      </c>
      <c r="R1941">
        <f t="shared" si="61"/>
        <v>48.08</v>
      </c>
    </row>
    <row r="1942" spans="1:18">
      <c r="A1942" t="s">
        <v>6823</v>
      </c>
      <c r="B1942" t="s">
        <v>2495</v>
      </c>
      <c r="C1942" t="s">
        <v>6824</v>
      </c>
      <c r="D1942" t="s">
        <v>3227</v>
      </c>
      <c r="E1942" t="s">
        <v>3175</v>
      </c>
      <c r="F1942" t="s">
        <v>3220</v>
      </c>
      <c r="G1942" t="s">
        <v>664</v>
      </c>
      <c r="H1942" s="28">
        <v>44933</v>
      </c>
      <c r="I1942">
        <v>21.07</v>
      </c>
      <c r="J1942">
        <v>8</v>
      </c>
      <c r="K1942" t="s">
        <v>3123</v>
      </c>
      <c r="L1942" t="s">
        <v>3098</v>
      </c>
      <c r="M1942" t="s">
        <v>3188</v>
      </c>
      <c r="N1942">
        <v>1</v>
      </c>
      <c r="O1942" t="s">
        <v>3170</v>
      </c>
      <c r="P1942">
        <f t="shared" si="60"/>
        <v>44933</v>
      </c>
      <c r="Q1942">
        <f>--(COUNTIF($A$2:A1942,A1942)=1)</f>
        <v>1</v>
      </c>
      <c r="R1942">
        <f t="shared" si="61"/>
        <v>21.07</v>
      </c>
    </row>
    <row r="1943" spans="1:18">
      <c r="A1943" t="s">
        <v>6825</v>
      </c>
      <c r="B1943" t="s">
        <v>4320</v>
      </c>
      <c r="C1943" t="s">
        <v>3098</v>
      </c>
      <c r="D1943" t="s">
        <v>3200</v>
      </c>
      <c r="E1943" t="s">
        <v>3194</v>
      </c>
      <c r="F1943" t="s">
        <v>3228</v>
      </c>
      <c r="G1943" t="s">
        <v>436</v>
      </c>
      <c r="H1943" s="28"/>
      <c r="J1943">
        <v>72</v>
      </c>
      <c r="K1943" t="s">
        <v>3098</v>
      </c>
      <c r="L1943" t="s">
        <v>3225</v>
      </c>
      <c r="M1943" t="s">
        <v>3188</v>
      </c>
      <c r="O1943" t="s">
        <v>3182</v>
      </c>
      <c r="P1943">
        <f t="shared" si="60"/>
        <v>45257</v>
      </c>
      <c r="Q1943">
        <f>--(COUNTIF($A$2:A1943,A1943)=1)</f>
        <v>1</v>
      </c>
      <c r="R1943" t="str">
        <f t="shared" si="61"/>
        <v/>
      </c>
    </row>
    <row r="1944" spans="1:18">
      <c r="A1944" t="s">
        <v>6826</v>
      </c>
      <c r="B1944" t="s">
        <v>415</v>
      </c>
      <c r="C1944" t="s">
        <v>3098</v>
      </c>
      <c r="D1944" t="s">
        <v>3237</v>
      </c>
      <c r="E1944" t="s">
        <v>3175</v>
      </c>
      <c r="F1944" t="s">
        <v>3220</v>
      </c>
      <c r="G1944" t="s">
        <v>668</v>
      </c>
      <c r="H1944" s="28">
        <v>44975</v>
      </c>
      <c r="I1944">
        <v>23.24</v>
      </c>
      <c r="J1944">
        <v>8</v>
      </c>
      <c r="K1944" t="s">
        <v>3123</v>
      </c>
      <c r="L1944" t="s">
        <v>3168</v>
      </c>
      <c r="M1944" t="s">
        <v>3188</v>
      </c>
      <c r="O1944" t="s">
        <v>3178</v>
      </c>
      <c r="P1944">
        <f t="shared" si="60"/>
        <v>44975</v>
      </c>
      <c r="Q1944">
        <f>--(COUNTIF($A$2:A1944,A1944)=1)</f>
        <v>1</v>
      </c>
      <c r="R1944">
        <f t="shared" si="61"/>
        <v>23.24</v>
      </c>
    </row>
    <row r="1945" spans="1:18">
      <c r="A1945" t="s">
        <v>6827</v>
      </c>
      <c r="B1945" t="s">
        <v>5757</v>
      </c>
      <c r="C1945" t="s">
        <v>3098</v>
      </c>
      <c r="D1945" t="s">
        <v>3240</v>
      </c>
      <c r="E1945" t="s">
        <v>3166</v>
      </c>
      <c r="F1945" t="s">
        <v>3167</v>
      </c>
      <c r="G1945" t="s">
        <v>1053</v>
      </c>
      <c r="H1945" s="28">
        <v>44730</v>
      </c>
      <c r="I1945">
        <v>16.309999999999999</v>
      </c>
      <c r="J1945">
        <v>24</v>
      </c>
      <c r="K1945" t="s">
        <v>3124</v>
      </c>
      <c r="L1945" t="s">
        <v>3176</v>
      </c>
      <c r="M1945" t="s">
        <v>3202</v>
      </c>
      <c r="O1945" t="s">
        <v>3123</v>
      </c>
      <c r="P1945">
        <f t="shared" si="60"/>
        <v>44730</v>
      </c>
      <c r="Q1945">
        <f>--(COUNTIF($A$2:A1945,A1945)=1)</f>
        <v>1</v>
      </c>
      <c r="R1945">
        <f t="shared" si="61"/>
        <v>16.309999999999999</v>
      </c>
    </row>
    <row r="1946" spans="1:18">
      <c r="A1946" t="s">
        <v>6828</v>
      </c>
      <c r="B1946" t="s">
        <v>3686</v>
      </c>
      <c r="C1946" t="s">
        <v>3098</v>
      </c>
      <c r="D1946" t="s">
        <v>3200</v>
      </c>
      <c r="E1946" t="s">
        <v>3194</v>
      </c>
      <c r="F1946" t="s">
        <v>3167</v>
      </c>
      <c r="G1946" t="s">
        <v>1449</v>
      </c>
      <c r="H1946" s="28">
        <v>44982</v>
      </c>
      <c r="I1946">
        <v>162.62</v>
      </c>
      <c r="J1946">
        <v>72</v>
      </c>
      <c r="K1946" t="s">
        <v>3123</v>
      </c>
      <c r="L1946" t="s">
        <v>3398</v>
      </c>
      <c r="M1946" t="s">
        <v>3202</v>
      </c>
      <c r="O1946" t="s">
        <v>3182</v>
      </c>
      <c r="P1946">
        <f t="shared" si="60"/>
        <v>44976</v>
      </c>
      <c r="Q1946">
        <f>--(COUNTIF($A$2:A1946,A1946)=1)</f>
        <v>1</v>
      </c>
      <c r="R1946">
        <f t="shared" si="61"/>
        <v>162.62</v>
      </c>
    </row>
    <row r="1947" spans="1:18">
      <c r="A1947" t="s">
        <v>6829</v>
      </c>
      <c r="B1947" t="s">
        <v>4963</v>
      </c>
      <c r="C1947" t="s">
        <v>6830</v>
      </c>
      <c r="D1947" t="s">
        <v>3240</v>
      </c>
      <c r="E1947" t="s">
        <v>3175</v>
      </c>
      <c r="F1947" t="s">
        <v>3180</v>
      </c>
      <c r="G1947" t="s">
        <v>2509</v>
      </c>
      <c r="H1947" s="28"/>
      <c r="J1947">
        <v>8</v>
      </c>
      <c r="K1947" t="s">
        <v>3098</v>
      </c>
      <c r="L1947" t="s">
        <v>3216</v>
      </c>
      <c r="M1947" t="s">
        <v>3202</v>
      </c>
      <c r="O1947" t="s">
        <v>3170</v>
      </c>
      <c r="P1947">
        <f t="shared" si="60"/>
        <v>45011</v>
      </c>
      <c r="Q1947">
        <f>--(COUNTIF($A$2:A1947,A1947)=1)</f>
        <v>1</v>
      </c>
      <c r="R1947" t="str">
        <f t="shared" si="61"/>
        <v/>
      </c>
    </row>
    <row r="1948" spans="1:18">
      <c r="A1948" t="s">
        <v>6831</v>
      </c>
      <c r="B1948" t="s">
        <v>6023</v>
      </c>
      <c r="C1948" t="s">
        <v>3098</v>
      </c>
      <c r="D1948" t="s">
        <v>3240</v>
      </c>
      <c r="E1948" t="s">
        <v>3194</v>
      </c>
      <c r="F1948" t="s">
        <v>3167</v>
      </c>
      <c r="G1948" t="s">
        <v>932</v>
      </c>
      <c r="H1948" s="28">
        <v>45127</v>
      </c>
      <c r="I1948">
        <v>94.16</v>
      </c>
      <c r="J1948">
        <v>72</v>
      </c>
      <c r="K1948" t="s">
        <v>3123</v>
      </c>
      <c r="L1948" t="s">
        <v>3225</v>
      </c>
      <c r="M1948" t="s">
        <v>3207</v>
      </c>
      <c r="O1948" t="s">
        <v>3260</v>
      </c>
      <c r="P1948">
        <f t="shared" si="60"/>
        <v>45124</v>
      </c>
      <c r="Q1948">
        <f>--(COUNTIF($A$2:A1948,A1948)=1)</f>
        <v>1</v>
      </c>
      <c r="R1948">
        <f t="shared" si="61"/>
        <v>94.16</v>
      </c>
    </row>
    <row r="1949" spans="1:18">
      <c r="A1949" t="s">
        <v>6832</v>
      </c>
      <c r="B1949" t="s">
        <v>1193</v>
      </c>
      <c r="C1949" t="s">
        <v>6833</v>
      </c>
      <c r="D1949" t="s">
        <v>3165</v>
      </c>
      <c r="E1949" t="s">
        <v>3166</v>
      </c>
      <c r="F1949" t="s">
        <v>3167</v>
      </c>
      <c r="G1949" t="s">
        <v>921</v>
      </c>
      <c r="H1949" s="28">
        <v>45058</v>
      </c>
      <c r="I1949">
        <v>28.35</v>
      </c>
      <c r="J1949">
        <v>24</v>
      </c>
      <c r="K1949" t="s">
        <v>3123</v>
      </c>
      <c r="L1949" t="s">
        <v>3229</v>
      </c>
      <c r="M1949" t="s">
        <v>3169</v>
      </c>
      <c r="N1949">
        <v>2.7</v>
      </c>
      <c r="O1949" t="s">
        <v>3123</v>
      </c>
      <c r="P1949">
        <f t="shared" si="60"/>
        <v>45057</v>
      </c>
      <c r="Q1949">
        <f>--(COUNTIF($A$2:A1949,A1949)=1)</f>
        <v>1</v>
      </c>
      <c r="R1949">
        <f t="shared" si="61"/>
        <v>28.35</v>
      </c>
    </row>
    <row r="1950" spans="1:18">
      <c r="A1950" t="s">
        <v>6834</v>
      </c>
      <c r="B1950" t="s">
        <v>3246</v>
      </c>
      <c r="C1950" t="s">
        <v>3098</v>
      </c>
      <c r="D1950" t="s">
        <v>3200</v>
      </c>
      <c r="E1950" t="s">
        <v>3175</v>
      </c>
      <c r="F1950" t="s">
        <v>3167</v>
      </c>
      <c r="G1950" t="s">
        <v>4268</v>
      </c>
      <c r="H1950" s="28">
        <v>45112</v>
      </c>
      <c r="I1950">
        <v>24.55</v>
      </c>
      <c r="J1950">
        <v>8</v>
      </c>
      <c r="K1950" t="s">
        <v>3123</v>
      </c>
      <c r="L1950" t="s">
        <v>3265</v>
      </c>
      <c r="M1950" t="s">
        <v>3207</v>
      </c>
      <c r="O1950" t="s">
        <v>3213</v>
      </c>
      <c r="P1950">
        <f t="shared" si="60"/>
        <v>45111</v>
      </c>
      <c r="Q1950">
        <f>--(COUNTIF($A$2:A1950,A1950)=1)</f>
        <v>1</v>
      </c>
      <c r="R1950">
        <f t="shared" si="61"/>
        <v>24.55</v>
      </c>
    </row>
    <row r="1951" spans="1:18">
      <c r="A1951" t="s">
        <v>6835</v>
      </c>
      <c r="B1951" t="s">
        <v>2994</v>
      </c>
      <c r="C1951" t="s">
        <v>6836</v>
      </c>
      <c r="D1951" t="s">
        <v>3237</v>
      </c>
      <c r="E1951" t="s">
        <v>3166</v>
      </c>
      <c r="F1951" t="s">
        <v>3167</v>
      </c>
      <c r="G1951" t="s">
        <v>649</v>
      </c>
      <c r="H1951" s="28">
        <v>45391</v>
      </c>
      <c r="I1951">
        <v>38.53</v>
      </c>
      <c r="J1951">
        <v>24</v>
      </c>
      <c r="K1951" t="s">
        <v>3123</v>
      </c>
      <c r="L1951" t="s">
        <v>3437</v>
      </c>
      <c r="M1951" t="s">
        <v>3177</v>
      </c>
      <c r="N1951">
        <v>4.7</v>
      </c>
      <c r="O1951" t="s">
        <v>3182</v>
      </c>
      <c r="P1951">
        <f t="shared" si="60"/>
        <v>45390</v>
      </c>
      <c r="Q1951">
        <f>--(COUNTIF($A$2:A1951,A1951)=1)</f>
        <v>1</v>
      </c>
      <c r="R1951">
        <f t="shared" si="61"/>
        <v>38.53</v>
      </c>
    </row>
    <row r="1952" spans="1:18">
      <c r="A1952" t="s">
        <v>6837</v>
      </c>
      <c r="B1952" t="s">
        <v>3698</v>
      </c>
      <c r="C1952" t="s">
        <v>4532</v>
      </c>
      <c r="D1952" t="s">
        <v>3240</v>
      </c>
      <c r="E1952" t="s">
        <v>3280</v>
      </c>
      <c r="F1952" t="s">
        <v>3180</v>
      </c>
      <c r="G1952" t="s">
        <v>446</v>
      </c>
      <c r="H1952" s="28"/>
      <c r="J1952">
        <v>4</v>
      </c>
      <c r="K1952" t="s">
        <v>3098</v>
      </c>
      <c r="L1952" t="s">
        <v>3244</v>
      </c>
      <c r="M1952" t="s">
        <v>3177</v>
      </c>
      <c r="O1952" t="s">
        <v>3123</v>
      </c>
      <c r="P1952">
        <f t="shared" si="60"/>
        <v>44735</v>
      </c>
      <c r="Q1952">
        <f>--(COUNTIF($A$2:A1952,A1952)=1)</f>
        <v>1</v>
      </c>
      <c r="R1952" t="str">
        <f t="shared" si="61"/>
        <v/>
      </c>
    </row>
    <row r="1953" spans="1:18">
      <c r="A1953" t="s">
        <v>6838</v>
      </c>
      <c r="B1953" t="s">
        <v>6839</v>
      </c>
      <c r="C1953" t="s">
        <v>6840</v>
      </c>
      <c r="D1953" t="s">
        <v>3227</v>
      </c>
      <c r="E1953" t="s">
        <v>3194</v>
      </c>
      <c r="F1953" t="s">
        <v>3180</v>
      </c>
      <c r="G1953" t="s">
        <v>3813</v>
      </c>
      <c r="H1953" s="28"/>
      <c r="J1953">
        <v>72</v>
      </c>
      <c r="K1953" t="s">
        <v>3098</v>
      </c>
      <c r="L1953" t="s">
        <v>3221</v>
      </c>
      <c r="M1953" t="s">
        <v>3207</v>
      </c>
      <c r="O1953" t="s">
        <v>3170</v>
      </c>
      <c r="P1953">
        <f t="shared" si="60"/>
        <v>44969</v>
      </c>
      <c r="Q1953">
        <f>--(COUNTIF($A$2:A1953,A1953)=1)</f>
        <v>1</v>
      </c>
      <c r="R1953" t="str">
        <f t="shared" si="61"/>
        <v/>
      </c>
    </row>
    <row r="1954" spans="1:18">
      <c r="A1954" t="s">
        <v>6841</v>
      </c>
      <c r="B1954" t="s">
        <v>3299</v>
      </c>
      <c r="C1954" t="s">
        <v>3098</v>
      </c>
      <c r="D1954" t="s">
        <v>3227</v>
      </c>
      <c r="E1954" t="s">
        <v>3166</v>
      </c>
      <c r="F1954" t="s">
        <v>3180</v>
      </c>
      <c r="G1954" t="s">
        <v>6842</v>
      </c>
      <c r="H1954" s="28"/>
      <c r="J1954">
        <v>24</v>
      </c>
      <c r="K1954" t="s">
        <v>3098</v>
      </c>
      <c r="L1954" t="s">
        <v>3187</v>
      </c>
      <c r="M1954" t="s">
        <v>3207</v>
      </c>
      <c r="O1954" t="s">
        <v>3170</v>
      </c>
      <c r="P1954">
        <f t="shared" si="60"/>
        <v>44760</v>
      </c>
      <c r="Q1954">
        <f>--(COUNTIF($A$2:A1954,A1954)=1)</f>
        <v>1</v>
      </c>
      <c r="R1954" t="str">
        <f t="shared" si="61"/>
        <v/>
      </c>
    </row>
    <row r="1955" spans="1:18">
      <c r="A1955" t="s">
        <v>6843</v>
      </c>
      <c r="B1955" t="s">
        <v>2272</v>
      </c>
      <c r="C1955" t="s">
        <v>3098</v>
      </c>
      <c r="D1955" t="s">
        <v>3185</v>
      </c>
      <c r="E1955" t="s">
        <v>3175</v>
      </c>
      <c r="F1955" t="s">
        <v>3228</v>
      </c>
      <c r="G1955" t="s">
        <v>3350</v>
      </c>
      <c r="H1955" s="28"/>
      <c r="J1955">
        <v>8</v>
      </c>
      <c r="K1955" t="s">
        <v>3098</v>
      </c>
      <c r="L1955" t="s">
        <v>3218</v>
      </c>
      <c r="M1955" t="s">
        <v>3188</v>
      </c>
      <c r="O1955" t="s">
        <v>3213</v>
      </c>
      <c r="P1955">
        <f t="shared" si="60"/>
        <v>44979</v>
      </c>
      <c r="Q1955">
        <f>--(COUNTIF($A$2:A1955,A1955)=1)</f>
        <v>1</v>
      </c>
      <c r="R1955" t="str">
        <f t="shared" si="61"/>
        <v/>
      </c>
    </row>
    <row r="1956" spans="1:18">
      <c r="A1956" t="s">
        <v>6844</v>
      </c>
      <c r="B1956" t="s">
        <v>269</v>
      </c>
      <c r="C1956" t="s">
        <v>3098</v>
      </c>
      <c r="D1956" t="s">
        <v>3251</v>
      </c>
      <c r="E1956" t="s">
        <v>3194</v>
      </c>
      <c r="F1956" t="s">
        <v>3180</v>
      </c>
      <c r="G1956" t="s">
        <v>1039</v>
      </c>
      <c r="H1956" s="28"/>
      <c r="J1956">
        <v>72</v>
      </c>
      <c r="K1956" t="s">
        <v>3098</v>
      </c>
      <c r="L1956" t="s">
        <v>3268</v>
      </c>
      <c r="M1956" t="s">
        <v>3169</v>
      </c>
      <c r="O1956" t="s">
        <v>3182</v>
      </c>
      <c r="P1956">
        <f t="shared" si="60"/>
        <v>44844</v>
      </c>
      <c r="Q1956">
        <f>--(COUNTIF($A$2:A1956,A1956)=1)</f>
        <v>1</v>
      </c>
      <c r="R1956" t="str">
        <f t="shared" si="61"/>
        <v/>
      </c>
    </row>
    <row r="1957" spans="1:18">
      <c r="A1957" t="s">
        <v>6845</v>
      </c>
      <c r="B1957" t="s">
        <v>517</v>
      </c>
      <c r="C1957" t="s">
        <v>3098</v>
      </c>
      <c r="D1957" t="s">
        <v>3237</v>
      </c>
      <c r="E1957" t="s">
        <v>3280</v>
      </c>
      <c r="F1957" t="s">
        <v>3167</v>
      </c>
      <c r="G1957" t="s">
        <v>1639</v>
      </c>
      <c r="H1957" s="28">
        <v>45226</v>
      </c>
      <c r="I1957">
        <v>6.42</v>
      </c>
      <c r="J1957">
        <v>4</v>
      </c>
      <c r="K1957" t="s">
        <v>3123</v>
      </c>
      <c r="L1957" t="s">
        <v>3281</v>
      </c>
      <c r="M1957" t="s">
        <v>3169</v>
      </c>
      <c r="O1957" t="s">
        <v>3123</v>
      </c>
      <c r="P1957">
        <f t="shared" si="60"/>
        <v>45226</v>
      </c>
      <c r="Q1957">
        <f>--(COUNTIF($A$2:A1957,A1957)=1)</f>
        <v>1</v>
      </c>
      <c r="R1957">
        <f t="shared" si="61"/>
        <v>6.42</v>
      </c>
    </row>
    <row r="1958" spans="1:18">
      <c r="A1958" t="s">
        <v>6846</v>
      </c>
      <c r="B1958" t="s">
        <v>6847</v>
      </c>
      <c r="C1958" t="s">
        <v>3098</v>
      </c>
      <c r="D1958" t="s">
        <v>3174</v>
      </c>
      <c r="E1958" t="s">
        <v>3194</v>
      </c>
      <c r="F1958" t="s">
        <v>3180</v>
      </c>
      <c r="G1958" t="s">
        <v>1275</v>
      </c>
      <c r="H1958" s="28"/>
      <c r="J1958">
        <v>72</v>
      </c>
      <c r="K1958" t="s">
        <v>3098</v>
      </c>
      <c r="L1958" t="s">
        <v>3307</v>
      </c>
      <c r="M1958" t="s">
        <v>3177</v>
      </c>
      <c r="O1958" t="s">
        <v>3189</v>
      </c>
      <c r="P1958">
        <f t="shared" si="60"/>
        <v>44908</v>
      </c>
      <c r="Q1958">
        <f>--(COUNTIF($A$2:A1958,A1958)=1)</f>
        <v>1</v>
      </c>
      <c r="R1958" t="str">
        <f t="shared" si="61"/>
        <v/>
      </c>
    </row>
    <row r="1959" spans="1:18">
      <c r="A1959" t="s">
        <v>6848</v>
      </c>
      <c r="B1959" t="s">
        <v>6849</v>
      </c>
      <c r="C1959" t="s">
        <v>6850</v>
      </c>
      <c r="D1959" t="s">
        <v>3251</v>
      </c>
      <c r="E1959" t="s">
        <v>3194</v>
      </c>
      <c r="F1959" t="s">
        <v>3220</v>
      </c>
      <c r="G1959" t="s">
        <v>205</v>
      </c>
      <c r="H1959" s="28">
        <v>45307</v>
      </c>
      <c r="I1959">
        <v>238.87</v>
      </c>
      <c r="J1959">
        <v>72</v>
      </c>
      <c r="K1959" t="s">
        <v>3123</v>
      </c>
      <c r="L1959" t="s">
        <v>3248</v>
      </c>
      <c r="M1959" t="s">
        <v>3169</v>
      </c>
      <c r="N1959">
        <v>1.8</v>
      </c>
      <c r="O1959" t="s">
        <v>3123</v>
      </c>
      <c r="P1959">
        <f t="shared" si="60"/>
        <v>45298</v>
      </c>
      <c r="Q1959">
        <f>--(COUNTIF($A$2:A1959,A1959)=1)</f>
        <v>1</v>
      </c>
      <c r="R1959">
        <f t="shared" si="61"/>
        <v>238.87</v>
      </c>
    </row>
    <row r="1960" spans="1:18">
      <c r="A1960" t="s">
        <v>6851</v>
      </c>
      <c r="B1960" t="s">
        <v>219</v>
      </c>
      <c r="C1960" t="s">
        <v>5280</v>
      </c>
      <c r="D1960" t="s">
        <v>3240</v>
      </c>
      <c r="E1960" t="s">
        <v>3175</v>
      </c>
      <c r="F1960" t="s">
        <v>3167</v>
      </c>
      <c r="G1960" t="s">
        <v>632</v>
      </c>
      <c r="H1960" s="28">
        <v>45575</v>
      </c>
      <c r="I1960">
        <v>21.07</v>
      </c>
      <c r="J1960">
        <v>8</v>
      </c>
      <c r="K1960" t="s">
        <v>3123</v>
      </c>
      <c r="L1960" t="s">
        <v>3216</v>
      </c>
      <c r="M1960" t="s">
        <v>3188</v>
      </c>
      <c r="O1960" t="s">
        <v>3178</v>
      </c>
      <c r="P1960">
        <f t="shared" si="60"/>
        <v>45575</v>
      </c>
      <c r="Q1960">
        <f>--(COUNTIF($A$2:A1960,A1960)=1)</f>
        <v>1</v>
      </c>
      <c r="R1960">
        <f t="shared" si="61"/>
        <v>21.07</v>
      </c>
    </row>
    <row r="1961" spans="1:18">
      <c r="A1961" t="s">
        <v>6852</v>
      </c>
      <c r="B1961" t="s">
        <v>242</v>
      </c>
      <c r="C1961" t="s">
        <v>6853</v>
      </c>
      <c r="D1961" t="s">
        <v>3200</v>
      </c>
      <c r="E1961" t="s">
        <v>3166</v>
      </c>
      <c r="F1961" t="s">
        <v>3228</v>
      </c>
      <c r="G1961" t="s">
        <v>1921</v>
      </c>
      <c r="H1961" s="28"/>
      <c r="J1961">
        <v>24</v>
      </c>
      <c r="K1961" t="s">
        <v>3098</v>
      </c>
      <c r="L1961" t="s">
        <v>3168</v>
      </c>
      <c r="M1961" t="s">
        <v>3169</v>
      </c>
      <c r="O1961" t="s">
        <v>3170</v>
      </c>
      <c r="P1961">
        <f t="shared" si="60"/>
        <v>44924</v>
      </c>
      <c r="Q1961">
        <f>--(COUNTIF($A$2:A1961,A1961)=1)</f>
        <v>1</v>
      </c>
      <c r="R1961" t="str">
        <f t="shared" si="61"/>
        <v/>
      </c>
    </row>
    <row r="1962" spans="1:18">
      <c r="A1962" t="s">
        <v>6854</v>
      </c>
      <c r="B1962" t="s">
        <v>2092</v>
      </c>
      <c r="C1962" t="s">
        <v>6855</v>
      </c>
      <c r="D1962" t="s">
        <v>3200</v>
      </c>
      <c r="E1962" t="s">
        <v>3194</v>
      </c>
      <c r="F1962" t="s">
        <v>3167</v>
      </c>
      <c r="G1962" t="s">
        <v>1140</v>
      </c>
      <c r="H1962" s="28"/>
      <c r="J1962">
        <v>72</v>
      </c>
      <c r="K1962" t="s">
        <v>3098</v>
      </c>
      <c r="L1962" t="s">
        <v>3248</v>
      </c>
      <c r="M1962" t="s">
        <v>3188</v>
      </c>
      <c r="O1962" t="s">
        <v>3260</v>
      </c>
      <c r="P1962">
        <f t="shared" si="60"/>
        <v>45388</v>
      </c>
      <c r="Q1962">
        <f>--(COUNTIF($A$2:A1962,A1962)=1)</f>
        <v>1</v>
      </c>
      <c r="R1962" t="str">
        <f t="shared" si="61"/>
        <v/>
      </c>
    </row>
    <row r="1963" spans="1:18">
      <c r="A1963" t="s">
        <v>6856</v>
      </c>
      <c r="B1963" t="s">
        <v>1719</v>
      </c>
      <c r="C1963" t="s">
        <v>3098</v>
      </c>
      <c r="D1963" t="s">
        <v>3200</v>
      </c>
      <c r="E1963" t="s">
        <v>3194</v>
      </c>
      <c r="F1963" t="s">
        <v>3220</v>
      </c>
      <c r="G1963" t="s">
        <v>4070</v>
      </c>
      <c r="H1963" s="28">
        <v>44799</v>
      </c>
      <c r="I1963">
        <v>143.38</v>
      </c>
      <c r="J1963">
        <v>72</v>
      </c>
      <c r="K1963" t="s">
        <v>3123</v>
      </c>
      <c r="L1963" t="s">
        <v>3098</v>
      </c>
      <c r="M1963" t="s">
        <v>3207</v>
      </c>
      <c r="N1963">
        <v>2.4</v>
      </c>
      <c r="O1963" t="s">
        <v>3178</v>
      </c>
      <c r="P1963">
        <f t="shared" si="60"/>
        <v>44794</v>
      </c>
      <c r="Q1963">
        <f>--(COUNTIF($A$2:A1963,A1963)=1)</f>
        <v>1</v>
      </c>
      <c r="R1963">
        <f t="shared" si="61"/>
        <v>143.38</v>
      </c>
    </row>
    <row r="1964" spans="1:18">
      <c r="A1964" t="s">
        <v>6857</v>
      </c>
      <c r="B1964" t="s">
        <v>2896</v>
      </c>
      <c r="C1964" t="s">
        <v>6858</v>
      </c>
      <c r="D1964" t="s">
        <v>3165</v>
      </c>
      <c r="E1964" t="s">
        <v>3166</v>
      </c>
      <c r="F1964" t="s">
        <v>3180</v>
      </c>
      <c r="G1964" t="s">
        <v>2145</v>
      </c>
      <c r="H1964" s="28"/>
      <c r="J1964">
        <v>24</v>
      </c>
      <c r="K1964" t="s">
        <v>3098</v>
      </c>
      <c r="L1964" t="s">
        <v>3254</v>
      </c>
      <c r="M1964" t="s">
        <v>3207</v>
      </c>
      <c r="O1964" t="s">
        <v>3123</v>
      </c>
      <c r="P1964">
        <f t="shared" si="60"/>
        <v>44905</v>
      </c>
      <c r="Q1964">
        <f>--(COUNTIF($A$2:A1964,A1964)=1)</f>
        <v>1</v>
      </c>
      <c r="R1964" t="str">
        <f t="shared" si="61"/>
        <v/>
      </c>
    </row>
    <row r="1965" spans="1:18">
      <c r="A1965" t="s">
        <v>6859</v>
      </c>
      <c r="B1965" t="s">
        <v>487</v>
      </c>
      <c r="C1965" t="s">
        <v>3098</v>
      </c>
      <c r="D1965" t="s">
        <v>3185</v>
      </c>
      <c r="E1965" t="s">
        <v>3194</v>
      </c>
      <c r="F1965" t="s">
        <v>3167</v>
      </c>
      <c r="G1965" t="s">
        <v>1894</v>
      </c>
      <c r="H1965" s="28"/>
      <c r="J1965">
        <v>72</v>
      </c>
      <c r="K1965" t="s">
        <v>3098</v>
      </c>
      <c r="L1965" t="s">
        <v>3318</v>
      </c>
      <c r="M1965" t="s">
        <v>3188</v>
      </c>
      <c r="O1965" t="s">
        <v>3124</v>
      </c>
      <c r="P1965">
        <f t="shared" si="60"/>
        <v>44864</v>
      </c>
      <c r="Q1965">
        <f>--(COUNTIF($A$2:A1965,A1965)=1)</f>
        <v>1</v>
      </c>
      <c r="R1965" t="str">
        <f t="shared" si="61"/>
        <v/>
      </c>
    </row>
    <row r="1966" spans="1:18">
      <c r="A1966" t="s">
        <v>6860</v>
      </c>
      <c r="B1966" t="s">
        <v>2184</v>
      </c>
      <c r="C1966" t="s">
        <v>3832</v>
      </c>
      <c r="D1966" t="s">
        <v>3237</v>
      </c>
      <c r="E1966" t="s">
        <v>3166</v>
      </c>
      <c r="F1966" t="s">
        <v>3167</v>
      </c>
      <c r="G1966" t="s">
        <v>1173</v>
      </c>
      <c r="H1966" s="28">
        <v>45146</v>
      </c>
      <c r="I1966">
        <v>75.11</v>
      </c>
      <c r="J1966">
        <v>24</v>
      </c>
      <c r="K1966" t="s">
        <v>3123</v>
      </c>
      <c r="L1966" t="s">
        <v>3181</v>
      </c>
      <c r="M1966" t="s">
        <v>3207</v>
      </c>
      <c r="N1966">
        <v>1.1000000000000001</v>
      </c>
      <c r="O1966" t="s">
        <v>3123</v>
      </c>
      <c r="P1966">
        <f t="shared" si="60"/>
        <v>45143</v>
      </c>
      <c r="Q1966">
        <f>--(COUNTIF($A$2:A1966,A1966)=1)</f>
        <v>1</v>
      </c>
      <c r="R1966">
        <f t="shared" si="61"/>
        <v>75.11</v>
      </c>
    </row>
    <row r="1967" spans="1:18">
      <c r="A1967" t="s">
        <v>6861</v>
      </c>
      <c r="B1967" t="s">
        <v>641</v>
      </c>
      <c r="C1967" t="s">
        <v>3098</v>
      </c>
      <c r="D1967" t="s">
        <v>3200</v>
      </c>
      <c r="E1967" t="s">
        <v>3166</v>
      </c>
      <c r="F1967" t="s">
        <v>3228</v>
      </c>
      <c r="G1967" t="s">
        <v>2030</v>
      </c>
      <c r="H1967" s="28"/>
      <c r="J1967">
        <v>24</v>
      </c>
      <c r="K1967" t="s">
        <v>3098</v>
      </c>
      <c r="L1967" t="s">
        <v>3176</v>
      </c>
      <c r="M1967" t="s">
        <v>3207</v>
      </c>
      <c r="O1967" t="s">
        <v>3189</v>
      </c>
      <c r="P1967">
        <f t="shared" si="60"/>
        <v>45314</v>
      </c>
      <c r="Q1967">
        <f>--(COUNTIF($A$2:A1967,A1967)=1)</f>
        <v>1</v>
      </c>
      <c r="R1967" t="str">
        <f t="shared" si="61"/>
        <v/>
      </c>
    </row>
    <row r="1968" spans="1:18">
      <c r="A1968" t="s">
        <v>6862</v>
      </c>
      <c r="B1968" t="s">
        <v>6863</v>
      </c>
      <c r="C1968" t="s">
        <v>3098</v>
      </c>
      <c r="D1968" t="s">
        <v>3174</v>
      </c>
      <c r="E1968" t="s">
        <v>3166</v>
      </c>
      <c r="F1968" t="s">
        <v>3228</v>
      </c>
      <c r="G1968" t="s">
        <v>2864</v>
      </c>
      <c r="H1968" s="28"/>
      <c r="J1968">
        <v>24</v>
      </c>
      <c r="K1968" t="s">
        <v>3098</v>
      </c>
      <c r="L1968" t="s">
        <v>3254</v>
      </c>
      <c r="M1968" t="s">
        <v>3188</v>
      </c>
      <c r="O1968" t="s">
        <v>3170</v>
      </c>
      <c r="P1968">
        <f t="shared" si="60"/>
        <v>45128</v>
      </c>
      <c r="Q1968">
        <f>--(COUNTIF($A$2:A1968,A1968)=1)</f>
        <v>1</v>
      </c>
      <c r="R1968" t="str">
        <f t="shared" si="61"/>
        <v/>
      </c>
    </row>
    <row r="1969" spans="1:18">
      <c r="A1969" t="s">
        <v>6864</v>
      </c>
      <c r="B1969" t="s">
        <v>3628</v>
      </c>
      <c r="C1969" t="s">
        <v>3098</v>
      </c>
      <c r="D1969" t="s">
        <v>3240</v>
      </c>
      <c r="E1969" t="s">
        <v>3194</v>
      </c>
      <c r="F1969" t="s">
        <v>3167</v>
      </c>
      <c r="G1969" t="s">
        <v>2409</v>
      </c>
      <c r="H1969" s="28"/>
      <c r="J1969">
        <v>72</v>
      </c>
      <c r="K1969" t="s">
        <v>3098</v>
      </c>
      <c r="L1969" t="s">
        <v>3265</v>
      </c>
      <c r="M1969" t="s">
        <v>3202</v>
      </c>
      <c r="O1969" t="s">
        <v>3260</v>
      </c>
      <c r="P1969">
        <f t="shared" si="60"/>
        <v>45513</v>
      </c>
      <c r="Q1969">
        <f>--(COUNTIF($A$2:A1969,A1969)=1)</f>
        <v>1</v>
      </c>
      <c r="R1969" t="str">
        <f t="shared" si="61"/>
        <v/>
      </c>
    </row>
    <row r="1970" spans="1:18">
      <c r="A1970" t="s">
        <v>6865</v>
      </c>
      <c r="B1970" t="s">
        <v>1114</v>
      </c>
      <c r="C1970" t="s">
        <v>6866</v>
      </c>
      <c r="D1970" t="s">
        <v>3251</v>
      </c>
      <c r="E1970" t="s">
        <v>3280</v>
      </c>
      <c r="F1970" t="s">
        <v>3228</v>
      </c>
      <c r="G1970" t="s">
        <v>852</v>
      </c>
      <c r="H1970" s="28"/>
      <c r="J1970">
        <v>4</v>
      </c>
      <c r="K1970" t="s">
        <v>3098</v>
      </c>
      <c r="L1970" t="s">
        <v>3201</v>
      </c>
      <c r="M1970" t="s">
        <v>3169</v>
      </c>
      <c r="O1970" t="s">
        <v>3124</v>
      </c>
      <c r="P1970">
        <f t="shared" si="60"/>
        <v>44951</v>
      </c>
      <c r="Q1970">
        <f>--(COUNTIF($A$2:A1970,A1970)=1)</f>
        <v>1</v>
      </c>
      <c r="R1970" t="str">
        <f t="shared" si="61"/>
        <v/>
      </c>
    </row>
    <row r="1971" spans="1:18">
      <c r="A1971" t="s">
        <v>6867</v>
      </c>
      <c r="B1971" t="s">
        <v>937</v>
      </c>
      <c r="C1971" t="s">
        <v>6868</v>
      </c>
      <c r="D1971" t="s">
        <v>3227</v>
      </c>
      <c r="E1971" t="s">
        <v>3194</v>
      </c>
      <c r="F1971" t="s">
        <v>3167</v>
      </c>
      <c r="G1971" t="s">
        <v>456</v>
      </c>
      <c r="H1971" s="28">
        <v>44806</v>
      </c>
      <c r="I1971">
        <v>99.5</v>
      </c>
      <c r="J1971">
        <v>72</v>
      </c>
      <c r="K1971" t="s">
        <v>3123</v>
      </c>
      <c r="L1971" t="s">
        <v>3206</v>
      </c>
      <c r="M1971" t="s">
        <v>3177</v>
      </c>
      <c r="O1971" t="s">
        <v>3170</v>
      </c>
      <c r="P1971">
        <f t="shared" si="60"/>
        <v>44802</v>
      </c>
      <c r="Q1971">
        <f>--(COUNTIF($A$2:A1971,A1971)=1)</f>
        <v>1</v>
      </c>
      <c r="R1971">
        <f t="shared" si="61"/>
        <v>99.5</v>
      </c>
    </row>
    <row r="1972" spans="1:18">
      <c r="A1972" t="s">
        <v>6869</v>
      </c>
      <c r="B1972" t="s">
        <v>1158</v>
      </c>
      <c r="C1972" t="s">
        <v>6870</v>
      </c>
      <c r="D1972" t="s">
        <v>3240</v>
      </c>
      <c r="E1972" t="s">
        <v>3166</v>
      </c>
      <c r="F1972" t="s">
        <v>3220</v>
      </c>
      <c r="G1972" t="s">
        <v>3031</v>
      </c>
      <c r="H1972" s="28">
        <v>45553</v>
      </c>
      <c r="I1972">
        <v>41.82</v>
      </c>
      <c r="J1972">
        <v>24</v>
      </c>
      <c r="K1972" t="s">
        <v>3123</v>
      </c>
      <c r="L1972" t="s">
        <v>3268</v>
      </c>
      <c r="M1972" t="s">
        <v>3188</v>
      </c>
      <c r="N1972">
        <v>4</v>
      </c>
      <c r="O1972" t="s">
        <v>3189</v>
      </c>
      <c r="P1972">
        <f t="shared" si="60"/>
        <v>45552</v>
      </c>
      <c r="Q1972">
        <f>--(COUNTIF($A$2:A1972,A1972)=1)</f>
        <v>1</v>
      </c>
      <c r="R1972">
        <f t="shared" si="61"/>
        <v>41.82</v>
      </c>
    </row>
    <row r="1973" spans="1:18">
      <c r="A1973" t="s">
        <v>6871</v>
      </c>
      <c r="B1973" t="s">
        <v>1966</v>
      </c>
      <c r="C1973" t="s">
        <v>6872</v>
      </c>
      <c r="D1973" t="s">
        <v>3174</v>
      </c>
      <c r="E1973" t="s">
        <v>3194</v>
      </c>
      <c r="F1973" t="s">
        <v>3167</v>
      </c>
      <c r="G1973" t="s">
        <v>6385</v>
      </c>
      <c r="H1973" s="28"/>
      <c r="J1973">
        <v>72</v>
      </c>
      <c r="K1973" t="s">
        <v>3098</v>
      </c>
      <c r="L1973" t="s">
        <v>3206</v>
      </c>
      <c r="M1973" t="s">
        <v>3177</v>
      </c>
      <c r="O1973" t="s">
        <v>3213</v>
      </c>
      <c r="P1973">
        <f t="shared" si="60"/>
        <v>45673</v>
      </c>
      <c r="Q1973">
        <f>--(COUNTIF($A$2:A1973,A1973)=1)</f>
        <v>1</v>
      </c>
      <c r="R1973" t="str">
        <f t="shared" si="61"/>
        <v/>
      </c>
    </row>
    <row r="1974" spans="1:18">
      <c r="A1974" t="s">
        <v>6873</v>
      </c>
      <c r="B1974" t="s">
        <v>6874</v>
      </c>
      <c r="C1974" t="s">
        <v>5393</v>
      </c>
      <c r="D1974" t="s">
        <v>3227</v>
      </c>
      <c r="E1974" t="s">
        <v>3166</v>
      </c>
      <c r="F1974" t="s">
        <v>3167</v>
      </c>
      <c r="G1974" t="s">
        <v>4249</v>
      </c>
      <c r="H1974" s="28">
        <v>45702</v>
      </c>
      <c r="I1974">
        <v>53.4</v>
      </c>
      <c r="J1974">
        <v>24</v>
      </c>
      <c r="K1974" t="s">
        <v>3123</v>
      </c>
      <c r="L1974" t="s">
        <v>3229</v>
      </c>
      <c r="M1974" t="s">
        <v>3188</v>
      </c>
      <c r="N1974">
        <v>2.8</v>
      </c>
      <c r="O1974" t="s">
        <v>3170</v>
      </c>
      <c r="P1974">
        <f t="shared" si="60"/>
        <v>45700</v>
      </c>
      <c r="Q1974">
        <f>--(COUNTIF($A$2:A1974,A1974)=1)</f>
        <v>1</v>
      </c>
      <c r="R1974">
        <f t="shared" si="61"/>
        <v>53.4</v>
      </c>
    </row>
    <row r="1975" spans="1:18">
      <c r="A1975" t="s">
        <v>6875</v>
      </c>
      <c r="B1975" t="s">
        <v>4613</v>
      </c>
      <c r="C1975" t="s">
        <v>6876</v>
      </c>
      <c r="D1975" t="s">
        <v>3165</v>
      </c>
      <c r="E1975" t="s">
        <v>3175</v>
      </c>
      <c r="F1975" t="s">
        <v>3220</v>
      </c>
      <c r="G1975" t="s">
        <v>4665</v>
      </c>
      <c r="H1975" s="28">
        <v>45653</v>
      </c>
      <c r="I1975">
        <v>4.13</v>
      </c>
      <c r="J1975">
        <v>8</v>
      </c>
      <c r="K1975" t="s">
        <v>3124</v>
      </c>
      <c r="L1975" t="s">
        <v>3209</v>
      </c>
      <c r="M1975" t="s">
        <v>3188</v>
      </c>
      <c r="N1975">
        <v>4</v>
      </c>
      <c r="O1975" t="s">
        <v>3170</v>
      </c>
      <c r="P1975">
        <f t="shared" si="60"/>
        <v>45653</v>
      </c>
      <c r="Q1975">
        <f>--(COUNTIF($A$2:A1975,A1975)=1)</f>
        <v>1</v>
      </c>
      <c r="R1975">
        <f t="shared" si="61"/>
        <v>4.13</v>
      </c>
    </row>
    <row r="1976" spans="1:18">
      <c r="A1976" t="s">
        <v>6877</v>
      </c>
      <c r="B1976" t="s">
        <v>2398</v>
      </c>
      <c r="C1976" t="s">
        <v>3098</v>
      </c>
      <c r="D1976" t="s">
        <v>3165</v>
      </c>
      <c r="E1976" t="s">
        <v>3175</v>
      </c>
      <c r="F1976" t="s">
        <v>3167</v>
      </c>
      <c r="G1976" t="s">
        <v>845</v>
      </c>
      <c r="H1976" s="28">
        <v>44927</v>
      </c>
      <c r="I1976">
        <v>24.88</v>
      </c>
      <c r="J1976">
        <v>8</v>
      </c>
      <c r="K1976" t="s">
        <v>3123</v>
      </c>
      <c r="L1976" t="s">
        <v>3209</v>
      </c>
      <c r="M1976" t="s">
        <v>3177</v>
      </c>
      <c r="N1976">
        <v>4.0999999999999996</v>
      </c>
      <c r="O1976" t="s">
        <v>3170</v>
      </c>
      <c r="P1976">
        <f t="shared" si="60"/>
        <v>44926</v>
      </c>
      <c r="Q1976">
        <f>--(COUNTIF($A$2:A1976,A1976)=1)</f>
        <v>1</v>
      </c>
      <c r="R1976">
        <f t="shared" si="61"/>
        <v>24.88</v>
      </c>
    </row>
    <row r="1977" spans="1:18">
      <c r="A1977" t="s">
        <v>6878</v>
      </c>
      <c r="B1977" t="s">
        <v>6879</v>
      </c>
      <c r="C1977" t="s">
        <v>3098</v>
      </c>
      <c r="D1977" t="s">
        <v>3237</v>
      </c>
      <c r="E1977" t="s">
        <v>3194</v>
      </c>
      <c r="F1977" t="s">
        <v>3167</v>
      </c>
      <c r="G1977" t="s">
        <v>5411</v>
      </c>
      <c r="H1977" s="28">
        <v>45386</v>
      </c>
      <c r="I1977">
        <v>243.32</v>
      </c>
      <c r="J1977">
        <v>72</v>
      </c>
      <c r="K1977" t="s">
        <v>3123</v>
      </c>
      <c r="L1977" t="s">
        <v>3281</v>
      </c>
      <c r="M1977" t="s">
        <v>3188</v>
      </c>
      <c r="N1977">
        <v>4.8</v>
      </c>
      <c r="O1977" t="s">
        <v>3124</v>
      </c>
      <c r="P1977">
        <f t="shared" si="60"/>
        <v>45376</v>
      </c>
      <c r="Q1977">
        <f>--(COUNTIF($A$2:A1977,A1977)=1)</f>
        <v>1</v>
      </c>
      <c r="R1977">
        <f t="shared" si="61"/>
        <v>243.32</v>
      </c>
    </row>
    <row r="1978" spans="1:18">
      <c r="A1978" t="s">
        <v>6880</v>
      </c>
      <c r="B1978" t="s">
        <v>804</v>
      </c>
      <c r="C1978" t="s">
        <v>6881</v>
      </c>
      <c r="D1978" t="s">
        <v>3237</v>
      </c>
      <c r="E1978" t="s">
        <v>3166</v>
      </c>
      <c r="F1978" t="s">
        <v>3167</v>
      </c>
      <c r="G1978" t="s">
        <v>973</v>
      </c>
      <c r="H1978" s="28">
        <v>44773</v>
      </c>
      <c r="I1978">
        <v>45.99</v>
      </c>
      <c r="J1978">
        <v>24</v>
      </c>
      <c r="K1978" t="s">
        <v>3123</v>
      </c>
      <c r="L1978" t="s">
        <v>3302</v>
      </c>
      <c r="M1978" t="s">
        <v>3177</v>
      </c>
      <c r="N1978">
        <v>4.9000000000000004</v>
      </c>
      <c r="O1978" t="s">
        <v>3213</v>
      </c>
      <c r="P1978">
        <f t="shared" si="60"/>
        <v>44772</v>
      </c>
      <c r="Q1978">
        <f>--(COUNTIF($A$2:A1978,A1978)=1)</f>
        <v>1</v>
      </c>
      <c r="R1978">
        <f t="shared" si="61"/>
        <v>45.99</v>
      </c>
    </row>
    <row r="1979" spans="1:18">
      <c r="A1979" t="s">
        <v>6882</v>
      </c>
      <c r="B1979" t="s">
        <v>786</v>
      </c>
      <c r="C1979" t="s">
        <v>3098</v>
      </c>
      <c r="D1979" t="s">
        <v>3237</v>
      </c>
      <c r="E1979" t="s">
        <v>3194</v>
      </c>
      <c r="F1979" t="s">
        <v>3167</v>
      </c>
      <c r="G1979" t="s">
        <v>1656</v>
      </c>
      <c r="H1979" s="28">
        <v>45358</v>
      </c>
      <c r="I1979">
        <v>27.91</v>
      </c>
      <c r="J1979">
        <v>72</v>
      </c>
      <c r="K1979" t="s">
        <v>3124</v>
      </c>
      <c r="L1979" t="s">
        <v>3281</v>
      </c>
      <c r="M1979" t="s">
        <v>3169</v>
      </c>
      <c r="N1979">
        <v>3</v>
      </c>
      <c r="O1979" t="s">
        <v>3170</v>
      </c>
      <c r="P1979">
        <f t="shared" si="60"/>
        <v>45357</v>
      </c>
      <c r="Q1979">
        <f>--(COUNTIF($A$2:A1979,A1979)=1)</f>
        <v>1</v>
      </c>
      <c r="R1979">
        <f t="shared" si="61"/>
        <v>27.91</v>
      </c>
    </row>
    <row r="1980" spans="1:18">
      <c r="A1980" t="s">
        <v>6883</v>
      </c>
      <c r="B1980" t="s">
        <v>3997</v>
      </c>
      <c r="C1980" t="s">
        <v>6884</v>
      </c>
      <c r="D1980" t="s">
        <v>3200</v>
      </c>
      <c r="E1980" t="s">
        <v>3166</v>
      </c>
      <c r="F1980" t="s">
        <v>3167</v>
      </c>
      <c r="G1980" t="s">
        <v>2118</v>
      </c>
      <c r="H1980" s="28">
        <v>44765</v>
      </c>
      <c r="I1980">
        <v>49.47</v>
      </c>
      <c r="J1980">
        <v>24</v>
      </c>
      <c r="K1980" t="s">
        <v>3123</v>
      </c>
      <c r="L1980" t="s">
        <v>3212</v>
      </c>
      <c r="M1980" t="s">
        <v>3207</v>
      </c>
      <c r="N1980">
        <v>2.4</v>
      </c>
      <c r="O1980" t="s">
        <v>3178</v>
      </c>
      <c r="P1980">
        <f t="shared" si="60"/>
        <v>44763</v>
      </c>
      <c r="Q1980">
        <f>--(COUNTIF($A$2:A1980,A1980)=1)</f>
        <v>1</v>
      </c>
      <c r="R1980">
        <f t="shared" si="61"/>
        <v>49.47</v>
      </c>
    </row>
    <row r="1981" spans="1:18">
      <c r="A1981" t="s">
        <v>6885</v>
      </c>
      <c r="B1981" t="s">
        <v>1771</v>
      </c>
      <c r="C1981" t="s">
        <v>3098</v>
      </c>
      <c r="D1981" t="s">
        <v>3165</v>
      </c>
      <c r="E1981" t="s">
        <v>3175</v>
      </c>
      <c r="F1981" t="s">
        <v>3167</v>
      </c>
      <c r="G1981" t="s">
        <v>2754</v>
      </c>
      <c r="H1981" s="28"/>
      <c r="J1981">
        <v>8</v>
      </c>
      <c r="K1981" t="s">
        <v>3098</v>
      </c>
      <c r="L1981" t="s">
        <v>3271</v>
      </c>
      <c r="M1981" t="s">
        <v>3207</v>
      </c>
      <c r="O1981" t="s">
        <v>3182</v>
      </c>
      <c r="P1981">
        <f t="shared" si="60"/>
        <v>45664</v>
      </c>
      <c r="Q1981">
        <f>--(COUNTIF($A$2:A1981,A1981)=1)</f>
        <v>1</v>
      </c>
      <c r="R1981" t="str">
        <f t="shared" si="61"/>
        <v/>
      </c>
    </row>
    <row r="1982" spans="1:18">
      <c r="A1982" t="s">
        <v>6886</v>
      </c>
      <c r="B1982" t="s">
        <v>6887</v>
      </c>
      <c r="C1982" t="s">
        <v>6888</v>
      </c>
      <c r="D1982" t="s">
        <v>3227</v>
      </c>
      <c r="E1982" t="s">
        <v>3166</v>
      </c>
      <c r="F1982" t="s">
        <v>3167</v>
      </c>
      <c r="G1982" t="s">
        <v>4274</v>
      </c>
      <c r="H1982" s="28">
        <v>45672</v>
      </c>
      <c r="I1982">
        <v>42.34</v>
      </c>
      <c r="J1982">
        <v>24</v>
      </c>
      <c r="K1982" t="s">
        <v>3123</v>
      </c>
      <c r="L1982" t="s">
        <v>3229</v>
      </c>
      <c r="M1982" t="s">
        <v>3207</v>
      </c>
      <c r="N1982">
        <v>1.5</v>
      </c>
      <c r="O1982" t="s">
        <v>3213</v>
      </c>
      <c r="P1982">
        <f t="shared" si="60"/>
        <v>45671</v>
      </c>
      <c r="Q1982">
        <f>--(COUNTIF($A$2:A1982,A1982)=1)</f>
        <v>1</v>
      </c>
      <c r="R1982">
        <f t="shared" si="61"/>
        <v>42.34</v>
      </c>
    </row>
    <row r="1983" spans="1:18">
      <c r="A1983" t="s">
        <v>6889</v>
      </c>
      <c r="B1983" t="s">
        <v>1193</v>
      </c>
      <c r="C1983" t="s">
        <v>3098</v>
      </c>
      <c r="D1983" t="s">
        <v>3196</v>
      </c>
      <c r="E1983" t="s">
        <v>3166</v>
      </c>
      <c r="F1983" t="s">
        <v>3167</v>
      </c>
      <c r="G1983" t="s">
        <v>1101</v>
      </c>
      <c r="H1983" s="28">
        <v>45016</v>
      </c>
      <c r="I1983">
        <v>82.07</v>
      </c>
      <c r="J1983">
        <v>24</v>
      </c>
      <c r="K1983" t="s">
        <v>3123</v>
      </c>
      <c r="L1983" t="s">
        <v>3168</v>
      </c>
      <c r="M1983" t="s">
        <v>3202</v>
      </c>
      <c r="N1983">
        <v>3.7</v>
      </c>
      <c r="O1983" t="s">
        <v>3170</v>
      </c>
      <c r="P1983">
        <f t="shared" si="60"/>
        <v>45013</v>
      </c>
      <c r="Q1983">
        <f>--(COUNTIF($A$2:A1983,A1983)=1)</f>
        <v>1</v>
      </c>
      <c r="R1983">
        <f t="shared" si="61"/>
        <v>82.07</v>
      </c>
    </row>
    <row r="1984" spans="1:18">
      <c r="A1984" t="s">
        <v>6890</v>
      </c>
      <c r="B1984" t="s">
        <v>3877</v>
      </c>
      <c r="C1984" t="s">
        <v>5997</v>
      </c>
      <c r="D1984" t="s">
        <v>3200</v>
      </c>
      <c r="E1984" t="s">
        <v>3166</v>
      </c>
      <c r="F1984" t="s">
        <v>3228</v>
      </c>
      <c r="G1984" t="s">
        <v>2043</v>
      </c>
      <c r="H1984" s="28"/>
      <c r="J1984">
        <v>24</v>
      </c>
      <c r="K1984" t="s">
        <v>3098</v>
      </c>
      <c r="L1984" t="s">
        <v>3098</v>
      </c>
      <c r="M1984" t="s">
        <v>3202</v>
      </c>
      <c r="O1984" t="s">
        <v>3178</v>
      </c>
      <c r="P1984">
        <f t="shared" si="60"/>
        <v>44967</v>
      </c>
      <c r="Q1984">
        <f>--(COUNTIF($A$2:A1984,A1984)=1)</f>
        <v>1</v>
      </c>
      <c r="R1984" t="str">
        <f t="shared" si="61"/>
        <v/>
      </c>
    </row>
    <row r="1985" spans="1:18">
      <c r="A1985" t="s">
        <v>6891</v>
      </c>
      <c r="B1985" t="s">
        <v>6892</v>
      </c>
      <c r="C1985" t="s">
        <v>6893</v>
      </c>
      <c r="D1985" t="s">
        <v>3174</v>
      </c>
      <c r="E1985" t="s">
        <v>3166</v>
      </c>
      <c r="F1985" t="s">
        <v>3167</v>
      </c>
      <c r="G1985" t="s">
        <v>2105</v>
      </c>
      <c r="H1985" s="28">
        <v>44998</v>
      </c>
      <c r="I1985">
        <v>70.48</v>
      </c>
      <c r="J1985">
        <v>24</v>
      </c>
      <c r="K1985" t="s">
        <v>3123</v>
      </c>
      <c r="L1985" t="s">
        <v>3201</v>
      </c>
      <c r="M1985" t="s">
        <v>3188</v>
      </c>
      <c r="N1985">
        <v>4.4000000000000004</v>
      </c>
      <c r="O1985" t="s">
        <v>3124</v>
      </c>
      <c r="P1985">
        <f t="shared" si="60"/>
        <v>44996</v>
      </c>
      <c r="Q1985">
        <f>--(COUNTIF($A$2:A1985,A1985)=1)</f>
        <v>1</v>
      </c>
      <c r="R1985">
        <f t="shared" si="61"/>
        <v>70.48</v>
      </c>
    </row>
    <row r="1986" spans="1:18">
      <c r="A1986" t="s">
        <v>6894</v>
      </c>
      <c r="B1986" t="s">
        <v>6895</v>
      </c>
      <c r="C1986" t="s">
        <v>3098</v>
      </c>
      <c r="D1986" t="s">
        <v>3251</v>
      </c>
      <c r="E1986" t="s">
        <v>3194</v>
      </c>
      <c r="F1986" t="s">
        <v>3220</v>
      </c>
      <c r="G1986" t="s">
        <v>721</v>
      </c>
      <c r="H1986" s="28">
        <v>44718</v>
      </c>
      <c r="I1986">
        <v>231.75</v>
      </c>
      <c r="J1986">
        <v>72</v>
      </c>
      <c r="K1986" t="s">
        <v>3123</v>
      </c>
      <c r="L1986" t="s">
        <v>3354</v>
      </c>
      <c r="M1986" t="s">
        <v>3177</v>
      </c>
      <c r="O1986" t="s">
        <v>3178</v>
      </c>
      <c r="P1986">
        <f t="shared" ref="P1986:P2049" si="62">IFERROR(DATEVALUE(G1986),IFERROR(DATE(RIGHT(G1986,4),MID(G1986,4,2),LEFT(G1986,2)),""))</f>
        <v>44709</v>
      </c>
      <c r="Q1986">
        <f>--(COUNTIF($A$2:A1986,A1986)=1)</f>
        <v>1</v>
      </c>
      <c r="R1986">
        <f t="shared" ref="R1986:R2049" si="63">IF(AND(Q1986=1,I1986&lt;&gt;"",ISNUMBER(I1986),I1986&gt;=0),I1986,"")</f>
        <v>231.75</v>
      </c>
    </row>
    <row r="1987" spans="1:18">
      <c r="A1987" t="s">
        <v>6896</v>
      </c>
      <c r="B1987" t="s">
        <v>4248</v>
      </c>
      <c r="C1987" t="s">
        <v>3098</v>
      </c>
      <c r="D1987" t="s">
        <v>3237</v>
      </c>
      <c r="E1987" t="s">
        <v>3166</v>
      </c>
      <c r="F1987" t="s">
        <v>3220</v>
      </c>
      <c r="G1987" t="s">
        <v>4070</v>
      </c>
      <c r="H1987" s="28">
        <v>44794</v>
      </c>
      <c r="I1987">
        <v>5.69</v>
      </c>
      <c r="J1987">
        <v>24</v>
      </c>
      <c r="K1987" t="s">
        <v>3124</v>
      </c>
      <c r="L1987" t="s">
        <v>3318</v>
      </c>
      <c r="M1987" t="s">
        <v>3207</v>
      </c>
      <c r="O1987" t="s">
        <v>3124</v>
      </c>
      <c r="P1987">
        <f t="shared" si="62"/>
        <v>44794</v>
      </c>
      <c r="Q1987">
        <f>--(COUNTIF($A$2:A1987,A1987)=1)</f>
        <v>1</v>
      </c>
      <c r="R1987">
        <f t="shared" si="63"/>
        <v>5.69</v>
      </c>
    </row>
    <row r="1988" spans="1:18">
      <c r="A1988" t="s">
        <v>6897</v>
      </c>
      <c r="B1988" t="s">
        <v>1214</v>
      </c>
      <c r="C1988" t="s">
        <v>6898</v>
      </c>
      <c r="D1988" t="s">
        <v>3196</v>
      </c>
      <c r="E1988" t="s">
        <v>3166</v>
      </c>
      <c r="F1988" t="s">
        <v>3167</v>
      </c>
      <c r="G1988" t="s">
        <v>1291</v>
      </c>
      <c r="H1988" s="28">
        <v>45191</v>
      </c>
      <c r="I1988">
        <v>6</v>
      </c>
      <c r="J1988">
        <v>24</v>
      </c>
      <c r="K1988" t="s">
        <v>3124</v>
      </c>
      <c r="L1988" t="s">
        <v>3181</v>
      </c>
      <c r="M1988" t="s">
        <v>3177</v>
      </c>
      <c r="N1988">
        <v>3.7</v>
      </c>
      <c r="O1988" t="s">
        <v>3189</v>
      </c>
      <c r="P1988">
        <f t="shared" si="62"/>
        <v>45191</v>
      </c>
      <c r="Q1988">
        <f>--(COUNTIF($A$2:A1988,A1988)=1)</f>
        <v>1</v>
      </c>
      <c r="R1988">
        <f t="shared" si="63"/>
        <v>6</v>
      </c>
    </row>
    <row r="1989" spans="1:18">
      <c r="A1989" t="s">
        <v>6899</v>
      </c>
      <c r="B1989" t="s">
        <v>4613</v>
      </c>
      <c r="C1989" t="s">
        <v>6900</v>
      </c>
      <c r="D1989" t="s">
        <v>3227</v>
      </c>
      <c r="E1989" t="s">
        <v>3166</v>
      </c>
      <c r="F1989" t="s">
        <v>3167</v>
      </c>
      <c r="G1989" t="s">
        <v>3853</v>
      </c>
      <c r="H1989" s="28">
        <v>44769</v>
      </c>
      <c r="I1989">
        <v>74.11</v>
      </c>
      <c r="J1989">
        <v>24</v>
      </c>
      <c r="K1989" t="s">
        <v>3123</v>
      </c>
      <c r="L1989" t="s">
        <v>3248</v>
      </c>
      <c r="M1989" t="s">
        <v>3188</v>
      </c>
      <c r="O1989" t="s">
        <v>3182</v>
      </c>
      <c r="P1989">
        <f t="shared" si="62"/>
        <v>44766</v>
      </c>
      <c r="Q1989">
        <f>--(COUNTIF($A$2:A1989,A1989)=1)</f>
        <v>1</v>
      </c>
      <c r="R1989">
        <f t="shared" si="63"/>
        <v>74.11</v>
      </c>
    </row>
    <row r="1990" spans="1:18">
      <c r="A1990" t="s">
        <v>6901</v>
      </c>
      <c r="B1990" t="s">
        <v>6902</v>
      </c>
      <c r="C1990" t="s">
        <v>3098</v>
      </c>
      <c r="D1990" t="s">
        <v>3174</v>
      </c>
      <c r="E1990" t="s">
        <v>3175</v>
      </c>
      <c r="F1990" t="s">
        <v>3220</v>
      </c>
      <c r="G1990" t="s">
        <v>668</v>
      </c>
      <c r="H1990" s="28">
        <v>44975</v>
      </c>
      <c r="I1990">
        <v>0.65</v>
      </c>
      <c r="J1990">
        <v>8</v>
      </c>
      <c r="K1990" t="s">
        <v>3124</v>
      </c>
      <c r="L1990" t="s">
        <v>3212</v>
      </c>
      <c r="M1990" t="s">
        <v>3188</v>
      </c>
      <c r="N1990">
        <v>4.5999999999999996</v>
      </c>
      <c r="O1990" t="s">
        <v>3213</v>
      </c>
      <c r="P1990">
        <f t="shared" si="62"/>
        <v>44975</v>
      </c>
      <c r="Q1990">
        <f>--(COUNTIF($A$2:A1990,A1990)=1)</f>
        <v>1</v>
      </c>
      <c r="R1990">
        <f t="shared" si="63"/>
        <v>0.65</v>
      </c>
    </row>
    <row r="1991" spans="1:18">
      <c r="A1991" t="s">
        <v>6903</v>
      </c>
      <c r="B1991" t="s">
        <v>4800</v>
      </c>
      <c r="C1991" t="s">
        <v>6904</v>
      </c>
      <c r="D1991" t="s">
        <v>3174</v>
      </c>
      <c r="E1991" t="s">
        <v>3175</v>
      </c>
      <c r="F1991" t="s">
        <v>3220</v>
      </c>
      <c r="G1991" t="s">
        <v>726</v>
      </c>
      <c r="H1991" s="28"/>
      <c r="J1991">
        <v>8</v>
      </c>
      <c r="K1991" t="s">
        <v>3098</v>
      </c>
      <c r="L1991" t="s">
        <v>3176</v>
      </c>
      <c r="M1991" t="s">
        <v>3202</v>
      </c>
      <c r="O1991" t="s">
        <v>3189</v>
      </c>
      <c r="P1991">
        <f t="shared" si="62"/>
        <v>45235</v>
      </c>
      <c r="Q1991">
        <f>--(COUNTIF($A$2:A1991,A1991)=1)</f>
        <v>1</v>
      </c>
      <c r="R1991" t="str">
        <f t="shared" si="63"/>
        <v/>
      </c>
    </row>
    <row r="1992" spans="1:18">
      <c r="A1992" t="s">
        <v>6905</v>
      </c>
      <c r="B1992" t="s">
        <v>6906</v>
      </c>
      <c r="C1992" t="s">
        <v>3098</v>
      </c>
      <c r="D1992" t="s">
        <v>3240</v>
      </c>
      <c r="E1992" t="s">
        <v>3280</v>
      </c>
      <c r="F1992" t="s">
        <v>3180</v>
      </c>
      <c r="G1992" t="s">
        <v>2655</v>
      </c>
      <c r="H1992" s="28"/>
      <c r="J1992">
        <v>4</v>
      </c>
      <c r="K1992" t="s">
        <v>3098</v>
      </c>
      <c r="L1992" t="s">
        <v>3307</v>
      </c>
      <c r="M1992" t="s">
        <v>3207</v>
      </c>
      <c r="O1992" t="s">
        <v>3170</v>
      </c>
      <c r="P1992">
        <f t="shared" si="62"/>
        <v>44857</v>
      </c>
      <c r="Q1992">
        <f>--(COUNTIF($A$2:A1992,A1992)=1)</f>
        <v>1</v>
      </c>
      <c r="R1992" t="str">
        <f t="shared" si="63"/>
        <v/>
      </c>
    </row>
    <row r="1993" spans="1:18">
      <c r="A1993" t="s">
        <v>6907</v>
      </c>
      <c r="B1993" t="s">
        <v>334</v>
      </c>
      <c r="C1993" t="s">
        <v>6908</v>
      </c>
      <c r="D1993" t="s">
        <v>3251</v>
      </c>
      <c r="E1993" t="s">
        <v>3194</v>
      </c>
      <c r="F1993" t="s">
        <v>3180</v>
      </c>
      <c r="G1993" t="s">
        <v>522</v>
      </c>
      <c r="H1993" s="28"/>
      <c r="J1993">
        <v>72</v>
      </c>
      <c r="K1993" t="s">
        <v>3098</v>
      </c>
      <c r="L1993" t="s">
        <v>3318</v>
      </c>
      <c r="M1993" t="s">
        <v>3202</v>
      </c>
      <c r="O1993" t="s">
        <v>3189</v>
      </c>
      <c r="P1993">
        <f t="shared" si="62"/>
        <v>45308</v>
      </c>
      <c r="Q1993">
        <f>--(COUNTIF($A$2:A1993,A1993)=1)</f>
        <v>1</v>
      </c>
      <c r="R1993" t="str">
        <f t="shared" si="63"/>
        <v/>
      </c>
    </row>
    <row r="1994" spans="1:18">
      <c r="A1994" t="s">
        <v>6909</v>
      </c>
      <c r="B1994" t="s">
        <v>2067</v>
      </c>
      <c r="C1994" t="s">
        <v>3098</v>
      </c>
      <c r="D1994" t="s">
        <v>3196</v>
      </c>
      <c r="E1994" t="s">
        <v>3194</v>
      </c>
      <c r="F1994" t="s">
        <v>3167</v>
      </c>
      <c r="G1994" t="s">
        <v>6910</v>
      </c>
      <c r="H1994" s="28">
        <v>45567</v>
      </c>
      <c r="I1994">
        <v>190.15</v>
      </c>
      <c r="J1994">
        <v>72</v>
      </c>
      <c r="K1994" t="s">
        <v>3123</v>
      </c>
      <c r="L1994" t="s">
        <v>3231</v>
      </c>
      <c r="M1994" t="s">
        <v>3188</v>
      </c>
      <c r="N1994">
        <v>1.1000000000000001</v>
      </c>
      <c r="O1994" t="s">
        <v>3170</v>
      </c>
      <c r="P1994">
        <f t="shared" si="62"/>
        <v>45560</v>
      </c>
      <c r="Q1994">
        <f>--(COUNTIF($A$2:A1994,A1994)=1)</f>
        <v>1</v>
      </c>
      <c r="R1994">
        <f t="shared" si="63"/>
        <v>190.15</v>
      </c>
    </row>
    <row r="1995" spans="1:18">
      <c r="A1995" t="s">
        <v>6911</v>
      </c>
      <c r="B1995" t="s">
        <v>5143</v>
      </c>
      <c r="C1995" t="s">
        <v>6912</v>
      </c>
      <c r="D1995" t="s">
        <v>3227</v>
      </c>
      <c r="E1995" t="s">
        <v>3166</v>
      </c>
      <c r="F1995" t="s">
        <v>3220</v>
      </c>
      <c r="G1995" t="s">
        <v>657</v>
      </c>
      <c r="H1995" s="28">
        <v>44871</v>
      </c>
      <c r="I1995">
        <v>22.05</v>
      </c>
      <c r="J1995">
        <v>24</v>
      </c>
      <c r="K1995" t="s">
        <v>3124</v>
      </c>
      <c r="L1995" t="s">
        <v>3221</v>
      </c>
      <c r="M1995" t="s">
        <v>3202</v>
      </c>
      <c r="N1995">
        <v>1.2</v>
      </c>
      <c r="O1995" t="s">
        <v>3178</v>
      </c>
      <c r="P1995">
        <f t="shared" si="62"/>
        <v>44871</v>
      </c>
      <c r="Q1995">
        <f>--(COUNTIF($A$2:A1995,A1995)=1)</f>
        <v>1</v>
      </c>
      <c r="R1995">
        <f t="shared" si="63"/>
        <v>22.05</v>
      </c>
    </row>
    <row r="1996" spans="1:18">
      <c r="A1996" t="s">
        <v>6913</v>
      </c>
      <c r="B1996" t="s">
        <v>2421</v>
      </c>
      <c r="C1996" t="s">
        <v>6914</v>
      </c>
      <c r="D1996" t="s">
        <v>3185</v>
      </c>
      <c r="E1996" t="s">
        <v>3166</v>
      </c>
      <c r="F1996" t="s">
        <v>3167</v>
      </c>
      <c r="G1996" t="s">
        <v>1912</v>
      </c>
      <c r="H1996" s="28"/>
      <c r="J1996">
        <v>24</v>
      </c>
      <c r="K1996" t="s">
        <v>3098</v>
      </c>
      <c r="L1996" t="s">
        <v>3181</v>
      </c>
      <c r="M1996" t="s">
        <v>3169</v>
      </c>
      <c r="O1996" t="s">
        <v>3189</v>
      </c>
      <c r="P1996">
        <f t="shared" si="62"/>
        <v>45246</v>
      </c>
      <c r="Q1996">
        <f>--(COUNTIF($A$2:A1996,A1996)=1)</f>
        <v>1</v>
      </c>
      <c r="R1996" t="str">
        <f t="shared" si="63"/>
        <v/>
      </c>
    </row>
    <row r="1997" spans="1:18">
      <c r="A1997" t="s">
        <v>6915</v>
      </c>
      <c r="B1997" t="s">
        <v>2520</v>
      </c>
      <c r="C1997" t="s">
        <v>6916</v>
      </c>
      <c r="D1997" t="s">
        <v>3174</v>
      </c>
      <c r="E1997" t="s">
        <v>3175</v>
      </c>
      <c r="F1997" t="s">
        <v>3228</v>
      </c>
      <c r="G1997" t="s">
        <v>2156</v>
      </c>
      <c r="H1997" s="28"/>
      <c r="J1997">
        <v>8</v>
      </c>
      <c r="K1997" t="s">
        <v>3098</v>
      </c>
      <c r="L1997" t="s">
        <v>3168</v>
      </c>
      <c r="M1997" t="s">
        <v>3177</v>
      </c>
      <c r="O1997" t="s">
        <v>3189</v>
      </c>
      <c r="P1997">
        <f t="shared" si="62"/>
        <v>44703</v>
      </c>
      <c r="Q1997">
        <f>--(COUNTIF($A$2:A1997,A1997)=1)</f>
        <v>1</v>
      </c>
      <c r="R1997" t="str">
        <f t="shared" si="63"/>
        <v/>
      </c>
    </row>
    <row r="1998" spans="1:18">
      <c r="A1998" t="s">
        <v>6917</v>
      </c>
      <c r="B1998" t="s">
        <v>1822</v>
      </c>
      <c r="C1998" t="s">
        <v>3098</v>
      </c>
      <c r="D1998" t="s">
        <v>3185</v>
      </c>
      <c r="E1998" t="s">
        <v>3166</v>
      </c>
      <c r="F1998" t="s">
        <v>3167</v>
      </c>
      <c r="G1998" t="s">
        <v>171</v>
      </c>
      <c r="H1998" s="28">
        <v>45474</v>
      </c>
      <c r="I1998">
        <v>26.5</v>
      </c>
      <c r="J1998">
        <v>24</v>
      </c>
      <c r="K1998" t="s">
        <v>3123</v>
      </c>
      <c r="L1998" t="s">
        <v>3098</v>
      </c>
      <c r="M1998" t="s">
        <v>3177</v>
      </c>
      <c r="O1998" t="s">
        <v>3213</v>
      </c>
      <c r="P1998">
        <f t="shared" si="62"/>
        <v>45473</v>
      </c>
      <c r="Q1998">
        <f>--(COUNTIF($A$2:A1998,A1998)=1)</f>
        <v>1</v>
      </c>
      <c r="R1998">
        <f t="shared" si="63"/>
        <v>26.5</v>
      </c>
    </row>
    <row r="1999" spans="1:18">
      <c r="A1999" t="s">
        <v>6918</v>
      </c>
      <c r="B1999" t="s">
        <v>4863</v>
      </c>
      <c r="C1999" t="s">
        <v>6919</v>
      </c>
      <c r="D1999" t="s">
        <v>3227</v>
      </c>
      <c r="E1999" t="s">
        <v>3194</v>
      </c>
      <c r="F1999" t="s">
        <v>3167</v>
      </c>
      <c r="G1999" t="s">
        <v>436</v>
      </c>
      <c r="H1999" s="28">
        <v>45267</v>
      </c>
      <c r="I1999">
        <v>243.1</v>
      </c>
      <c r="J1999">
        <v>72</v>
      </c>
      <c r="K1999" t="s">
        <v>3123</v>
      </c>
      <c r="L1999" t="s">
        <v>3201</v>
      </c>
      <c r="M1999" t="s">
        <v>3169</v>
      </c>
      <c r="N1999">
        <v>4.7</v>
      </c>
      <c r="O1999" t="s">
        <v>3189</v>
      </c>
      <c r="P1999">
        <f t="shared" si="62"/>
        <v>45257</v>
      </c>
      <c r="Q1999">
        <f>--(COUNTIF($A$2:A1999,A1999)=1)</f>
        <v>1</v>
      </c>
      <c r="R1999">
        <f t="shared" si="63"/>
        <v>243.1</v>
      </c>
    </row>
    <row r="2000" spans="1:18">
      <c r="A2000" t="s">
        <v>6920</v>
      </c>
      <c r="B2000" t="s">
        <v>6921</v>
      </c>
      <c r="C2000" t="s">
        <v>6922</v>
      </c>
      <c r="D2000" t="s">
        <v>3240</v>
      </c>
      <c r="E2000" t="s">
        <v>3166</v>
      </c>
      <c r="F2000" t="s">
        <v>3167</v>
      </c>
      <c r="G2000" t="s">
        <v>428</v>
      </c>
      <c r="H2000" s="28"/>
      <c r="J2000">
        <v>24</v>
      </c>
      <c r="K2000" t="s">
        <v>3098</v>
      </c>
      <c r="L2000" t="s">
        <v>3216</v>
      </c>
      <c r="M2000" t="s">
        <v>3207</v>
      </c>
      <c r="O2000" t="s">
        <v>3123</v>
      </c>
      <c r="P2000">
        <f t="shared" si="62"/>
        <v>45132</v>
      </c>
      <c r="Q2000">
        <f>--(COUNTIF($A$2:A2000,A2000)=1)</f>
        <v>1</v>
      </c>
      <c r="R2000" t="str">
        <f t="shared" si="63"/>
        <v/>
      </c>
    </row>
    <row r="2001" spans="1:18">
      <c r="A2001" t="s">
        <v>6923</v>
      </c>
      <c r="B2001" t="s">
        <v>403</v>
      </c>
      <c r="C2001" t="s">
        <v>3098</v>
      </c>
      <c r="D2001" t="s">
        <v>3174</v>
      </c>
      <c r="E2001" t="s">
        <v>3175</v>
      </c>
      <c r="F2001" t="s">
        <v>3220</v>
      </c>
      <c r="G2001" t="s">
        <v>4548</v>
      </c>
      <c r="H2001" s="28">
        <v>44835</v>
      </c>
      <c r="I2001">
        <v>25.79</v>
      </c>
      <c r="J2001">
        <v>8</v>
      </c>
      <c r="K2001" t="s">
        <v>3123</v>
      </c>
      <c r="L2001" t="s">
        <v>3176</v>
      </c>
      <c r="M2001" t="s">
        <v>3177</v>
      </c>
      <c r="O2001" t="s">
        <v>3124</v>
      </c>
      <c r="P2001">
        <f t="shared" si="62"/>
        <v>44834</v>
      </c>
      <c r="Q2001">
        <f>--(COUNTIF($A$2:A2001,A2001)=1)</f>
        <v>1</v>
      </c>
      <c r="R2001">
        <f t="shared" si="63"/>
        <v>25.79</v>
      </c>
    </row>
    <row r="2002" spans="1:18">
      <c r="A2002" t="s">
        <v>6924</v>
      </c>
      <c r="B2002" t="s">
        <v>2438</v>
      </c>
      <c r="C2002" t="s">
        <v>6925</v>
      </c>
      <c r="D2002" t="s">
        <v>3196</v>
      </c>
      <c r="E2002" t="s">
        <v>3194</v>
      </c>
      <c r="F2002" t="s">
        <v>3167</v>
      </c>
      <c r="G2002" t="s">
        <v>2118</v>
      </c>
      <c r="H2002" s="28">
        <v>44767</v>
      </c>
      <c r="I2002">
        <v>106.75</v>
      </c>
      <c r="J2002">
        <v>72</v>
      </c>
      <c r="K2002" t="s">
        <v>3123</v>
      </c>
      <c r="L2002" t="s">
        <v>3216</v>
      </c>
      <c r="M2002" t="s">
        <v>3169</v>
      </c>
      <c r="N2002">
        <v>1.4</v>
      </c>
      <c r="O2002" t="s">
        <v>3189</v>
      </c>
      <c r="P2002">
        <f t="shared" si="62"/>
        <v>44763</v>
      </c>
      <c r="Q2002">
        <f>--(COUNTIF($A$2:A2002,A2002)=1)</f>
        <v>1</v>
      </c>
      <c r="R2002">
        <f t="shared" si="63"/>
        <v>106.75</v>
      </c>
    </row>
    <row r="2003" spans="1:18">
      <c r="A2003" t="s">
        <v>6926</v>
      </c>
      <c r="B2003" t="s">
        <v>5402</v>
      </c>
      <c r="C2003" t="s">
        <v>6927</v>
      </c>
      <c r="D2003" t="s">
        <v>3165</v>
      </c>
      <c r="E2003" t="s">
        <v>3194</v>
      </c>
      <c r="F2003" t="s">
        <v>3167</v>
      </c>
      <c r="G2003" t="s">
        <v>861</v>
      </c>
      <c r="H2003" s="28">
        <v>45004</v>
      </c>
      <c r="I2003">
        <v>236.33</v>
      </c>
      <c r="J2003">
        <v>72</v>
      </c>
      <c r="K2003" t="s">
        <v>3123</v>
      </c>
      <c r="L2003" t="s">
        <v>3248</v>
      </c>
      <c r="M2003" t="s">
        <v>3202</v>
      </c>
      <c r="N2003">
        <v>2.6</v>
      </c>
      <c r="O2003" t="s">
        <v>3123</v>
      </c>
      <c r="P2003">
        <f t="shared" si="62"/>
        <v>44995</v>
      </c>
      <c r="Q2003">
        <f>--(COUNTIF($A$2:A2003,A2003)=1)</f>
        <v>1</v>
      </c>
      <c r="R2003">
        <f t="shared" si="63"/>
        <v>236.33</v>
      </c>
    </row>
    <row r="2004" spans="1:18">
      <c r="A2004" t="s">
        <v>6928</v>
      </c>
      <c r="B2004" t="s">
        <v>3257</v>
      </c>
      <c r="C2004" t="s">
        <v>6929</v>
      </c>
      <c r="D2004" t="s">
        <v>3227</v>
      </c>
      <c r="E2004" t="s">
        <v>3166</v>
      </c>
      <c r="F2004" t="s">
        <v>3167</v>
      </c>
      <c r="G2004" t="s">
        <v>6385</v>
      </c>
      <c r="H2004" s="28"/>
      <c r="J2004">
        <v>24</v>
      </c>
      <c r="K2004" t="s">
        <v>3098</v>
      </c>
      <c r="L2004" t="s">
        <v>3318</v>
      </c>
      <c r="M2004" t="s">
        <v>3169</v>
      </c>
      <c r="O2004" t="s">
        <v>3213</v>
      </c>
      <c r="P2004">
        <f t="shared" si="62"/>
        <v>45673</v>
      </c>
      <c r="Q2004">
        <f>--(COUNTIF($A$2:A2004,A2004)=1)</f>
        <v>1</v>
      </c>
      <c r="R2004" t="str">
        <f t="shared" si="63"/>
        <v/>
      </c>
    </row>
    <row r="2005" spans="1:18">
      <c r="A2005" t="s">
        <v>6930</v>
      </c>
      <c r="B2005" t="s">
        <v>2806</v>
      </c>
      <c r="C2005" t="s">
        <v>5304</v>
      </c>
      <c r="D2005" t="s">
        <v>3251</v>
      </c>
      <c r="E2005" t="s">
        <v>3280</v>
      </c>
      <c r="F2005" t="s">
        <v>3220</v>
      </c>
      <c r="G2005" t="s">
        <v>6931</v>
      </c>
      <c r="H2005" s="28"/>
      <c r="J2005">
        <v>4</v>
      </c>
      <c r="K2005" t="s">
        <v>3098</v>
      </c>
      <c r="L2005" t="s">
        <v>3354</v>
      </c>
      <c r="M2005" t="s">
        <v>3169</v>
      </c>
      <c r="O2005" t="s">
        <v>3189</v>
      </c>
      <c r="P2005">
        <f t="shared" si="62"/>
        <v>45214</v>
      </c>
      <c r="Q2005">
        <f>--(COUNTIF($A$2:A2005,A2005)=1)</f>
        <v>1</v>
      </c>
      <c r="R2005" t="str">
        <f t="shared" si="63"/>
        <v/>
      </c>
    </row>
    <row r="2006" spans="1:18">
      <c r="A2006" t="s">
        <v>6932</v>
      </c>
      <c r="B2006" t="s">
        <v>5542</v>
      </c>
      <c r="C2006" t="s">
        <v>6850</v>
      </c>
      <c r="D2006" t="s">
        <v>3196</v>
      </c>
      <c r="E2006" t="s">
        <v>3166</v>
      </c>
      <c r="F2006" t="s">
        <v>3180</v>
      </c>
      <c r="G2006" t="s">
        <v>3946</v>
      </c>
      <c r="H2006" s="28"/>
      <c r="J2006">
        <v>24</v>
      </c>
      <c r="K2006" t="s">
        <v>3098</v>
      </c>
      <c r="L2006" t="s">
        <v>3198</v>
      </c>
      <c r="M2006" t="s">
        <v>3188</v>
      </c>
      <c r="O2006" t="s">
        <v>3170</v>
      </c>
      <c r="P2006">
        <f t="shared" si="62"/>
        <v>45556</v>
      </c>
      <c r="Q2006">
        <f>--(COUNTIF($A$2:A2006,A2006)=1)</f>
        <v>1</v>
      </c>
      <c r="R2006" t="str">
        <f t="shared" si="63"/>
        <v/>
      </c>
    </row>
    <row r="2007" spans="1:18">
      <c r="A2007" t="s">
        <v>6933</v>
      </c>
      <c r="B2007" t="s">
        <v>2245</v>
      </c>
      <c r="C2007" t="s">
        <v>6934</v>
      </c>
      <c r="D2007" t="s">
        <v>3227</v>
      </c>
      <c r="E2007" t="s">
        <v>3175</v>
      </c>
      <c r="F2007" t="s">
        <v>3167</v>
      </c>
      <c r="G2007" t="s">
        <v>567</v>
      </c>
      <c r="H2007" s="28">
        <v>45370</v>
      </c>
      <c r="I2007">
        <v>10.54</v>
      </c>
      <c r="J2007">
        <v>8</v>
      </c>
      <c r="K2007" t="s">
        <v>3123</v>
      </c>
      <c r="L2007" t="s">
        <v>3244</v>
      </c>
      <c r="M2007" t="s">
        <v>3169</v>
      </c>
      <c r="O2007" t="s">
        <v>3178</v>
      </c>
      <c r="P2007">
        <f t="shared" si="62"/>
        <v>45370</v>
      </c>
      <c r="Q2007">
        <f>--(COUNTIF($A$2:A2007,A2007)=1)</f>
        <v>1</v>
      </c>
      <c r="R2007">
        <f t="shared" si="63"/>
        <v>10.54</v>
      </c>
    </row>
    <row r="2008" spans="1:18">
      <c r="A2008" t="s">
        <v>6935</v>
      </c>
      <c r="B2008" t="s">
        <v>6936</v>
      </c>
      <c r="C2008" t="s">
        <v>3098</v>
      </c>
      <c r="D2008" t="s">
        <v>3251</v>
      </c>
      <c r="E2008" t="s">
        <v>3280</v>
      </c>
      <c r="F2008" t="s">
        <v>3167</v>
      </c>
      <c r="G2008" t="s">
        <v>2577</v>
      </c>
      <c r="H2008" s="28">
        <v>44991</v>
      </c>
      <c r="I2008">
        <v>0.75</v>
      </c>
      <c r="J2008">
        <v>4</v>
      </c>
      <c r="K2008" t="s">
        <v>3124</v>
      </c>
      <c r="L2008" t="s">
        <v>3209</v>
      </c>
      <c r="M2008" t="s">
        <v>3202</v>
      </c>
      <c r="N2008">
        <v>3.5</v>
      </c>
      <c r="O2008" t="s">
        <v>3189</v>
      </c>
      <c r="P2008">
        <f t="shared" si="62"/>
        <v>44991</v>
      </c>
      <c r="Q2008">
        <f>--(COUNTIF($A$2:A2008,A2008)=1)</f>
        <v>1</v>
      </c>
      <c r="R2008">
        <f t="shared" si="63"/>
        <v>0.75</v>
      </c>
    </row>
    <row r="2009" spans="1:18">
      <c r="A2009" t="s">
        <v>6937</v>
      </c>
      <c r="B2009" t="s">
        <v>919</v>
      </c>
      <c r="C2009" t="s">
        <v>6938</v>
      </c>
      <c r="D2009" t="s">
        <v>3174</v>
      </c>
      <c r="E2009" t="s">
        <v>3166</v>
      </c>
      <c r="F2009" t="s">
        <v>3228</v>
      </c>
      <c r="G2009" t="s">
        <v>1482</v>
      </c>
      <c r="H2009" s="28"/>
      <c r="J2009">
        <v>24</v>
      </c>
      <c r="K2009" t="s">
        <v>3098</v>
      </c>
      <c r="L2009" t="s">
        <v>3231</v>
      </c>
      <c r="M2009" t="s">
        <v>3207</v>
      </c>
      <c r="O2009" t="s">
        <v>3170</v>
      </c>
      <c r="P2009">
        <f t="shared" si="62"/>
        <v>45596</v>
      </c>
      <c r="Q2009">
        <f>--(COUNTIF($A$2:A2009,A2009)=1)</f>
        <v>1</v>
      </c>
      <c r="R2009" t="str">
        <f t="shared" si="63"/>
        <v/>
      </c>
    </row>
    <row r="2010" spans="1:18">
      <c r="A2010" t="s">
        <v>6939</v>
      </c>
      <c r="B2010" t="s">
        <v>2053</v>
      </c>
      <c r="C2010" t="s">
        <v>6940</v>
      </c>
      <c r="D2010" t="s">
        <v>3200</v>
      </c>
      <c r="E2010" t="s">
        <v>3166</v>
      </c>
      <c r="F2010" t="s">
        <v>3180</v>
      </c>
      <c r="G2010" t="s">
        <v>409</v>
      </c>
      <c r="H2010" s="28"/>
      <c r="J2010">
        <v>24</v>
      </c>
      <c r="K2010" t="s">
        <v>3098</v>
      </c>
      <c r="L2010" t="s">
        <v>3198</v>
      </c>
      <c r="M2010" t="s">
        <v>3207</v>
      </c>
      <c r="O2010" t="s">
        <v>3189</v>
      </c>
      <c r="P2010">
        <f t="shared" si="62"/>
        <v>45019</v>
      </c>
      <c r="Q2010">
        <f>--(COUNTIF($A$2:A2010,A2010)=1)</f>
        <v>1</v>
      </c>
      <c r="R2010" t="str">
        <f t="shared" si="63"/>
        <v/>
      </c>
    </row>
    <row r="2011" spans="1:18">
      <c r="A2011" t="s">
        <v>6941</v>
      </c>
      <c r="B2011" t="s">
        <v>3541</v>
      </c>
      <c r="C2011" t="s">
        <v>3098</v>
      </c>
      <c r="D2011" t="s">
        <v>3240</v>
      </c>
      <c r="E2011" t="s">
        <v>3166</v>
      </c>
      <c r="F2011" t="s">
        <v>3228</v>
      </c>
      <c r="G2011" t="s">
        <v>1275</v>
      </c>
      <c r="H2011" s="28"/>
      <c r="J2011">
        <v>24</v>
      </c>
      <c r="K2011" t="s">
        <v>3098</v>
      </c>
      <c r="L2011" t="s">
        <v>3209</v>
      </c>
      <c r="M2011" t="s">
        <v>3188</v>
      </c>
      <c r="O2011" t="s">
        <v>3123</v>
      </c>
      <c r="P2011">
        <f t="shared" si="62"/>
        <v>44908</v>
      </c>
      <c r="Q2011">
        <f>--(COUNTIF($A$2:A2011,A2011)=1)</f>
        <v>1</v>
      </c>
      <c r="R2011" t="str">
        <f t="shared" si="63"/>
        <v/>
      </c>
    </row>
    <row r="2012" spans="1:18">
      <c r="A2012" t="s">
        <v>6942</v>
      </c>
      <c r="B2012" t="s">
        <v>1717</v>
      </c>
      <c r="C2012" t="s">
        <v>6943</v>
      </c>
      <c r="D2012" t="s">
        <v>3237</v>
      </c>
      <c r="E2012" t="s">
        <v>3166</v>
      </c>
      <c r="F2012" t="s">
        <v>3180</v>
      </c>
      <c r="G2012" t="s">
        <v>361</v>
      </c>
      <c r="H2012" s="28"/>
      <c r="J2012">
        <v>24</v>
      </c>
      <c r="K2012" t="s">
        <v>3098</v>
      </c>
      <c r="L2012" t="s">
        <v>3209</v>
      </c>
      <c r="M2012" t="s">
        <v>3177</v>
      </c>
      <c r="O2012" t="s">
        <v>3123</v>
      </c>
      <c r="P2012">
        <f t="shared" si="62"/>
        <v>45292</v>
      </c>
      <c r="Q2012">
        <f>--(COUNTIF($A$2:A2012,A2012)=1)</f>
        <v>1</v>
      </c>
      <c r="R2012" t="str">
        <f t="shared" si="63"/>
        <v/>
      </c>
    </row>
    <row r="2013" spans="1:18">
      <c r="A2013" t="s">
        <v>6944</v>
      </c>
      <c r="B2013" t="s">
        <v>5461</v>
      </c>
      <c r="C2013" t="s">
        <v>6945</v>
      </c>
      <c r="D2013" t="s">
        <v>3237</v>
      </c>
      <c r="E2013" t="s">
        <v>3166</v>
      </c>
      <c r="F2013" t="s">
        <v>3167</v>
      </c>
      <c r="G2013" t="s">
        <v>3322</v>
      </c>
      <c r="H2013" s="28">
        <v>44987</v>
      </c>
      <c r="I2013">
        <v>26.8</v>
      </c>
      <c r="J2013">
        <v>24</v>
      </c>
      <c r="K2013" t="s">
        <v>3123</v>
      </c>
      <c r="L2013" t="s">
        <v>3221</v>
      </c>
      <c r="M2013" t="s">
        <v>3207</v>
      </c>
      <c r="N2013">
        <v>4.8</v>
      </c>
      <c r="O2013" t="s">
        <v>3213</v>
      </c>
      <c r="P2013">
        <f t="shared" si="62"/>
        <v>44986</v>
      </c>
      <c r="Q2013">
        <f>--(COUNTIF($A$2:A2013,A2013)=1)</f>
        <v>1</v>
      </c>
      <c r="R2013">
        <f t="shared" si="63"/>
        <v>26.8</v>
      </c>
    </row>
    <row r="2014" spans="1:18">
      <c r="A2014" t="s">
        <v>6946</v>
      </c>
      <c r="B2014" t="s">
        <v>5905</v>
      </c>
      <c r="C2014" t="s">
        <v>3098</v>
      </c>
      <c r="D2014" t="s">
        <v>3240</v>
      </c>
      <c r="E2014" t="s">
        <v>3175</v>
      </c>
      <c r="F2014" t="s">
        <v>3167</v>
      </c>
      <c r="G2014" t="s">
        <v>3001</v>
      </c>
      <c r="H2014" s="28">
        <v>44957</v>
      </c>
      <c r="I2014">
        <v>6.65</v>
      </c>
      <c r="J2014">
        <v>8</v>
      </c>
      <c r="K2014" t="s">
        <v>3124</v>
      </c>
      <c r="L2014" t="s">
        <v>3206</v>
      </c>
      <c r="M2014" t="s">
        <v>3188</v>
      </c>
      <c r="N2014">
        <v>3.2</v>
      </c>
      <c r="O2014" t="s">
        <v>3123</v>
      </c>
      <c r="P2014">
        <f t="shared" si="62"/>
        <v>44957</v>
      </c>
      <c r="Q2014">
        <f>--(COUNTIF($A$2:A2014,A2014)=1)</f>
        <v>1</v>
      </c>
      <c r="R2014">
        <f t="shared" si="63"/>
        <v>6.65</v>
      </c>
    </row>
    <row r="2015" spans="1:18">
      <c r="A2015" t="s">
        <v>6947</v>
      </c>
      <c r="B2015" t="s">
        <v>2919</v>
      </c>
      <c r="C2015" t="s">
        <v>3954</v>
      </c>
      <c r="D2015" t="s">
        <v>3237</v>
      </c>
      <c r="E2015" t="s">
        <v>3194</v>
      </c>
      <c r="F2015" t="s">
        <v>3167</v>
      </c>
      <c r="G2015" t="s">
        <v>6948</v>
      </c>
      <c r="H2015" s="28">
        <v>45291</v>
      </c>
      <c r="I2015">
        <v>88.26</v>
      </c>
      <c r="J2015">
        <v>72</v>
      </c>
      <c r="K2015" t="s">
        <v>3123</v>
      </c>
      <c r="L2015" t="s">
        <v>3209</v>
      </c>
      <c r="M2015" t="s">
        <v>3207</v>
      </c>
      <c r="N2015">
        <v>4.5</v>
      </c>
      <c r="O2015" t="s">
        <v>3124</v>
      </c>
      <c r="P2015">
        <f t="shared" si="62"/>
        <v>45288</v>
      </c>
      <c r="Q2015">
        <f>--(COUNTIF($A$2:A2015,A2015)=1)</f>
        <v>1</v>
      </c>
      <c r="R2015">
        <f t="shared" si="63"/>
        <v>88.26</v>
      </c>
    </row>
    <row r="2016" spans="1:18">
      <c r="A2016" t="s">
        <v>6949</v>
      </c>
      <c r="B2016" t="s">
        <v>3250</v>
      </c>
      <c r="C2016" t="s">
        <v>3098</v>
      </c>
      <c r="D2016" t="s">
        <v>3165</v>
      </c>
      <c r="E2016" t="s">
        <v>3194</v>
      </c>
      <c r="F2016" t="s">
        <v>3167</v>
      </c>
      <c r="G2016" t="s">
        <v>3797</v>
      </c>
      <c r="H2016" s="28">
        <v>45108</v>
      </c>
      <c r="I2016">
        <v>168.77</v>
      </c>
      <c r="J2016">
        <v>72</v>
      </c>
      <c r="K2016" t="s">
        <v>3123</v>
      </c>
      <c r="L2016" t="s">
        <v>3216</v>
      </c>
      <c r="M2016" t="s">
        <v>3202</v>
      </c>
      <c r="O2016" t="s">
        <v>3123</v>
      </c>
      <c r="P2016">
        <f t="shared" si="62"/>
        <v>45101</v>
      </c>
      <c r="Q2016">
        <f>--(COUNTIF($A$2:A2016,A2016)=1)</f>
        <v>1</v>
      </c>
      <c r="R2016">
        <f t="shared" si="63"/>
        <v>168.77</v>
      </c>
    </row>
    <row r="2017" spans="1:18">
      <c r="A2017" t="s">
        <v>6950</v>
      </c>
      <c r="B2017" t="s">
        <v>1313</v>
      </c>
      <c r="C2017" t="s">
        <v>6951</v>
      </c>
      <c r="D2017" t="s">
        <v>3185</v>
      </c>
      <c r="E2017" t="s">
        <v>3166</v>
      </c>
      <c r="F2017" t="s">
        <v>3180</v>
      </c>
      <c r="G2017" t="s">
        <v>1506</v>
      </c>
      <c r="H2017" s="28"/>
      <c r="J2017">
        <v>24</v>
      </c>
      <c r="K2017" t="s">
        <v>3098</v>
      </c>
      <c r="L2017" t="s">
        <v>3225</v>
      </c>
      <c r="M2017" t="s">
        <v>3177</v>
      </c>
      <c r="O2017" t="s">
        <v>3123</v>
      </c>
      <c r="P2017">
        <f t="shared" si="62"/>
        <v>44680</v>
      </c>
      <c r="Q2017">
        <f>--(COUNTIF($A$2:A2017,A2017)=1)</f>
        <v>1</v>
      </c>
      <c r="R2017" t="str">
        <f t="shared" si="63"/>
        <v/>
      </c>
    </row>
    <row r="2018" spans="1:18">
      <c r="A2018" t="s">
        <v>6952</v>
      </c>
      <c r="B2018" t="s">
        <v>5753</v>
      </c>
      <c r="C2018" t="s">
        <v>3098</v>
      </c>
      <c r="D2018" t="s">
        <v>3165</v>
      </c>
      <c r="E2018" t="s">
        <v>3194</v>
      </c>
      <c r="F2018" t="s">
        <v>3167</v>
      </c>
      <c r="G2018" t="s">
        <v>463</v>
      </c>
      <c r="H2018" s="28">
        <v>45388</v>
      </c>
      <c r="I2018">
        <v>183.43</v>
      </c>
      <c r="J2018">
        <v>72</v>
      </c>
      <c r="K2018" t="s">
        <v>3123</v>
      </c>
      <c r="L2018" t="s">
        <v>3168</v>
      </c>
      <c r="M2018" t="s">
        <v>3169</v>
      </c>
      <c r="O2018" t="s">
        <v>3170</v>
      </c>
      <c r="P2018">
        <f t="shared" si="62"/>
        <v>45381</v>
      </c>
      <c r="Q2018">
        <f>--(COUNTIF($A$2:A2018,A2018)=1)</f>
        <v>1</v>
      </c>
      <c r="R2018">
        <f t="shared" si="63"/>
        <v>183.43</v>
      </c>
    </row>
    <row r="2019" spans="1:18">
      <c r="A2019" t="s">
        <v>6953</v>
      </c>
      <c r="B2019" t="s">
        <v>6954</v>
      </c>
      <c r="C2019" t="s">
        <v>6955</v>
      </c>
      <c r="D2019" t="s">
        <v>3165</v>
      </c>
      <c r="E2019" t="s">
        <v>3194</v>
      </c>
      <c r="F2019" t="s">
        <v>3167</v>
      </c>
      <c r="G2019" t="s">
        <v>306</v>
      </c>
      <c r="H2019" s="28"/>
      <c r="J2019">
        <v>72</v>
      </c>
      <c r="K2019" t="s">
        <v>3098</v>
      </c>
      <c r="L2019" t="s">
        <v>3351</v>
      </c>
      <c r="M2019" t="s">
        <v>3207</v>
      </c>
      <c r="O2019" t="s">
        <v>3170</v>
      </c>
      <c r="P2019">
        <f t="shared" si="62"/>
        <v>45253</v>
      </c>
      <c r="Q2019">
        <f>--(COUNTIF($A$2:A2019,A2019)=1)</f>
        <v>1</v>
      </c>
      <c r="R2019" t="str">
        <f t="shared" si="63"/>
        <v/>
      </c>
    </row>
    <row r="2020" spans="1:18">
      <c r="A2020" t="s">
        <v>6956</v>
      </c>
      <c r="B2020" t="s">
        <v>6957</v>
      </c>
      <c r="C2020" t="s">
        <v>3098</v>
      </c>
      <c r="D2020" t="s">
        <v>3174</v>
      </c>
      <c r="E2020" t="s">
        <v>3175</v>
      </c>
      <c r="F2020" t="s">
        <v>3180</v>
      </c>
      <c r="G2020" t="s">
        <v>703</v>
      </c>
      <c r="H2020" s="28"/>
      <c r="J2020">
        <v>8</v>
      </c>
      <c r="K2020" t="s">
        <v>3098</v>
      </c>
      <c r="L2020" t="s">
        <v>3198</v>
      </c>
      <c r="M2020" t="s">
        <v>3188</v>
      </c>
      <c r="O2020" t="s">
        <v>3260</v>
      </c>
      <c r="P2020">
        <f t="shared" si="62"/>
        <v>44815</v>
      </c>
      <c r="Q2020">
        <f>--(COUNTIF($A$2:A2020,A2020)=1)</f>
        <v>1</v>
      </c>
      <c r="R2020" t="str">
        <f t="shared" si="63"/>
        <v/>
      </c>
    </row>
    <row r="2021" spans="1:18">
      <c r="A2021" t="s">
        <v>6958</v>
      </c>
      <c r="B2021" t="s">
        <v>3693</v>
      </c>
      <c r="C2021" t="s">
        <v>3098</v>
      </c>
      <c r="D2021" t="s">
        <v>3174</v>
      </c>
      <c r="E2021" t="s">
        <v>3166</v>
      </c>
      <c r="F2021" t="s">
        <v>3180</v>
      </c>
      <c r="G2021" t="s">
        <v>480</v>
      </c>
      <c r="H2021" s="28"/>
      <c r="J2021">
        <v>24</v>
      </c>
      <c r="K2021" t="s">
        <v>3098</v>
      </c>
      <c r="L2021" t="s">
        <v>3198</v>
      </c>
      <c r="M2021" t="s">
        <v>3169</v>
      </c>
      <c r="O2021" t="s">
        <v>3260</v>
      </c>
      <c r="P2021">
        <f t="shared" si="62"/>
        <v>45497</v>
      </c>
      <c r="Q2021">
        <f>--(COUNTIF($A$2:A2021,A2021)=1)</f>
        <v>1</v>
      </c>
      <c r="R2021" t="str">
        <f t="shared" si="63"/>
        <v/>
      </c>
    </row>
    <row r="2022" spans="1:18">
      <c r="A2022" t="s">
        <v>6959</v>
      </c>
      <c r="B2022" t="s">
        <v>4750</v>
      </c>
      <c r="C2022" t="s">
        <v>6960</v>
      </c>
      <c r="D2022" t="s">
        <v>3200</v>
      </c>
      <c r="E2022" t="s">
        <v>3194</v>
      </c>
      <c r="F2022" t="s">
        <v>3167</v>
      </c>
      <c r="G2022" t="s">
        <v>1723</v>
      </c>
      <c r="H2022" s="28">
        <v>44624</v>
      </c>
      <c r="I2022">
        <v>136.88</v>
      </c>
      <c r="J2022">
        <v>72</v>
      </c>
      <c r="K2022" t="s">
        <v>3123</v>
      </c>
      <c r="L2022" t="s">
        <v>3098</v>
      </c>
      <c r="M2022" t="s">
        <v>3177</v>
      </c>
      <c r="N2022">
        <v>4.8</v>
      </c>
      <c r="O2022" t="s">
        <v>3178</v>
      </c>
      <c r="P2022">
        <f t="shared" si="62"/>
        <v>44619</v>
      </c>
      <c r="Q2022">
        <f>--(COUNTIF($A$2:A2022,A2022)=1)</f>
        <v>1</v>
      </c>
      <c r="R2022">
        <f t="shared" si="63"/>
        <v>136.88</v>
      </c>
    </row>
    <row r="2023" spans="1:18">
      <c r="A2023" t="s">
        <v>6961</v>
      </c>
      <c r="B2023" t="s">
        <v>6839</v>
      </c>
      <c r="C2023" t="s">
        <v>3098</v>
      </c>
      <c r="D2023" t="s">
        <v>3200</v>
      </c>
      <c r="E2023" t="s">
        <v>3166</v>
      </c>
      <c r="F2023" t="s">
        <v>3167</v>
      </c>
      <c r="G2023" t="s">
        <v>1902</v>
      </c>
      <c r="H2023" s="28">
        <v>44715</v>
      </c>
      <c r="I2023">
        <v>52</v>
      </c>
      <c r="J2023">
        <v>24</v>
      </c>
      <c r="K2023" t="s">
        <v>3123</v>
      </c>
      <c r="L2023" t="s">
        <v>3201</v>
      </c>
      <c r="M2023" t="s">
        <v>3207</v>
      </c>
      <c r="N2023">
        <v>3.1</v>
      </c>
      <c r="O2023" t="s">
        <v>3170</v>
      </c>
      <c r="P2023">
        <f t="shared" si="62"/>
        <v>44713</v>
      </c>
      <c r="Q2023">
        <f>--(COUNTIF($A$2:A2023,A2023)=1)</f>
        <v>1</v>
      </c>
      <c r="R2023">
        <f t="shared" si="63"/>
        <v>52</v>
      </c>
    </row>
    <row r="2024" spans="1:18">
      <c r="A2024" t="s">
        <v>6962</v>
      </c>
      <c r="B2024" t="s">
        <v>4368</v>
      </c>
      <c r="C2024" t="s">
        <v>6963</v>
      </c>
      <c r="D2024" t="s">
        <v>3185</v>
      </c>
      <c r="E2024" t="s">
        <v>3166</v>
      </c>
      <c r="F2024" t="s">
        <v>3167</v>
      </c>
      <c r="G2024" t="s">
        <v>527</v>
      </c>
      <c r="H2024" s="28">
        <v>45373</v>
      </c>
      <c r="I2024">
        <v>64.900000000000006</v>
      </c>
      <c r="J2024">
        <v>24</v>
      </c>
      <c r="K2024" t="s">
        <v>3123</v>
      </c>
      <c r="L2024" t="s">
        <v>3201</v>
      </c>
      <c r="M2024" t="s">
        <v>3169</v>
      </c>
      <c r="N2024">
        <v>4.5</v>
      </c>
      <c r="O2024" t="s">
        <v>3178</v>
      </c>
      <c r="P2024">
        <f t="shared" si="62"/>
        <v>45371</v>
      </c>
      <c r="Q2024">
        <f>--(COUNTIF($A$2:A2024,A2024)=1)</f>
        <v>1</v>
      </c>
      <c r="R2024">
        <f t="shared" si="63"/>
        <v>64.900000000000006</v>
      </c>
    </row>
    <row r="2025" spans="1:18">
      <c r="A2025" t="s">
        <v>6964</v>
      </c>
      <c r="B2025" t="s">
        <v>5714</v>
      </c>
      <c r="C2025" t="s">
        <v>3098</v>
      </c>
      <c r="D2025" t="s">
        <v>3200</v>
      </c>
      <c r="E2025" t="s">
        <v>3194</v>
      </c>
      <c r="F2025" t="s">
        <v>3228</v>
      </c>
      <c r="G2025" t="s">
        <v>1942</v>
      </c>
      <c r="H2025" s="28"/>
      <c r="J2025">
        <v>72</v>
      </c>
      <c r="K2025" t="s">
        <v>3098</v>
      </c>
      <c r="L2025" t="s">
        <v>3198</v>
      </c>
      <c r="M2025" t="s">
        <v>3202</v>
      </c>
      <c r="O2025" t="s">
        <v>3178</v>
      </c>
      <c r="P2025">
        <f t="shared" si="62"/>
        <v>45397</v>
      </c>
      <c r="Q2025">
        <f>--(COUNTIF($A$2:A2025,A2025)=1)</f>
        <v>1</v>
      </c>
      <c r="R2025" t="str">
        <f t="shared" si="63"/>
        <v/>
      </c>
    </row>
    <row r="2026" spans="1:18">
      <c r="A2026" t="s">
        <v>6965</v>
      </c>
      <c r="B2026" t="s">
        <v>651</v>
      </c>
      <c r="C2026" t="s">
        <v>6644</v>
      </c>
      <c r="D2026" t="s">
        <v>3185</v>
      </c>
      <c r="E2026" t="s">
        <v>3166</v>
      </c>
      <c r="F2026" t="s">
        <v>3167</v>
      </c>
      <c r="G2026" t="s">
        <v>1673</v>
      </c>
      <c r="H2026" s="28">
        <v>45642</v>
      </c>
      <c r="I2026">
        <v>37.51</v>
      </c>
      <c r="J2026">
        <v>24</v>
      </c>
      <c r="K2026" t="s">
        <v>3123</v>
      </c>
      <c r="L2026" t="s">
        <v>3302</v>
      </c>
      <c r="M2026" t="s">
        <v>3188</v>
      </c>
      <c r="N2026">
        <v>2.9</v>
      </c>
      <c r="O2026" t="s">
        <v>3182</v>
      </c>
      <c r="P2026">
        <f t="shared" si="62"/>
        <v>45641</v>
      </c>
      <c r="Q2026">
        <f>--(COUNTIF($A$2:A2026,A2026)=1)</f>
        <v>1</v>
      </c>
      <c r="R2026">
        <f t="shared" si="63"/>
        <v>37.51</v>
      </c>
    </row>
    <row r="2027" spans="1:18">
      <c r="A2027" t="s">
        <v>6966</v>
      </c>
      <c r="B2027" t="s">
        <v>2077</v>
      </c>
      <c r="C2027" t="s">
        <v>3098</v>
      </c>
      <c r="D2027" t="s">
        <v>3185</v>
      </c>
      <c r="E2027" t="s">
        <v>3194</v>
      </c>
      <c r="F2027" t="s">
        <v>3167</v>
      </c>
      <c r="G2027" t="s">
        <v>5315</v>
      </c>
      <c r="H2027" s="28">
        <v>44579</v>
      </c>
      <c r="I2027">
        <v>35.65</v>
      </c>
      <c r="J2027">
        <v>72</v>
      </c>
      <c r="K2027" t="s">
        <v>3124</v>
      </c>
      <c r="L2027" t="s">
        <v>3168</v>
      </c>
      <c r="M2027" t="s">
        <v>3188</v>
      </c>
      <c r="O2027" t="s">
        <v>3123</v>
      </c>
      <c r="P2027">
        <f t="shared" si="62"/>
        <v>44578</v>
      </c>
      <c r="Q2027">
        <f>--(COUNTIF($A$2:A2027,A2027)=1)</f>
        <v>1</v>
      </c>
      <c r="R2027">
        <f t="shared" si="63"/>
        <v>35.65</v>
      </c>
    </row>
    <row r="2028" spans="1:18">
      <c r="A2028" t="s">
        <v>6967</v>
      </c>
      <c r="B2028" t="s">
        <v>1348</v>
      </c>
      <c r="C2028" t="s">
        <v>3098</v>
      </c>
      <c r="D2028" t="s">
        <v>3196</v>
      </c>
      <c r="E2028" t="s">
        <v>3166</v>
      </c>
      <c r="F2028" t="s">
        <v>3167</v>
      </c>
      <c r="G2028" t="s">
        <v>95</v>
      </c>
      <c r="H2028" s="28">
        <v>44676</v>
      </c>
      <c r="I2028">
        <v>79.400000000000006</v>
      </c>
      <c r="J2028">
        <v>24</v>
      </c>
      <c r="K2028" t="s">
        <v>3123</v>
      </c>
      <c r="L2028" t="s">
        <v>3244</v>
      </c>
      <c r="M2028" t="s">
        <v>3169</v>
      </c>
      <c r="O2028" t="s">
        <v>3213</v>
      </c>
      <c r="P2028">
        <f t="shared" si="62"/>
        <v>44673</v>
      </c>
      <c r="Q2028">
        <f>--(COUNTIF($A$2:A2028,A2028)=1)</f>
        <v>1</v>
      </c>
      <c r="R2028">
        <f t="shared" si="63"/>
        <v>79.400000000000006</v>
      </c>
    </row>
    <row r="2029" spans="1:18">
      <c r="A2029" t="s">
        <v>6968</v>
      </c>
      <c r="B2029" t="s">
        <v>195</v>
      </c>
      <c r="C2029" t="s">
        <v>6969</v>
      </c>
      <c r="D2029" t="s">
        <v>3200</v>
      </c>
      <c r="E2029" t="s">
        <v>3166</v>
      </c>
      <c r="F2029" t="s">
        <v>3167</v>
      </c>
      <c r="G2029" t="s">
        <v>1908</v>
      </c>
      <c r="H2029" s="28">
        <v>44743</v>
      </c>
      <c r="I2029">
        <v>68.45</v>
      </c>
      <c r="J2029">
        <v>24</v>
      </c>
      <c r="K2029" t="s">
        <v>3123</v>
      </c>
      <c r="L2029" t="s">
        <v>3201</v>
      </c>
      <c r="M2029" t="s">
        <v>3177</v>
      </c>
      <c r="N2029">
        <v>4.5999999999999996</v>
      </c>
      <c r="O2029" t="s">
        <v>3213</v>
      </c>
      <c r="P2029">
        <f t="shared" si="62"/>
        <v>44741</v>
      </c>
      <c r="Q2029">
        <f>--(COUNTIF($A$2:A2029,A2029)=1)</f>
        <v>1</v>
      </c>
      <c r="R2029">
        <f t="shared" si="63"/>
        <v>68.45</v>
      </c>
    </row>
    <row r="2030" spans="1:18">
      <c r="A2030" t="s">
        <v>6970</v>
      </c>
      <c r="B2030" t="s">
        <v>3383</v>
      </c>
      <c r="C2030" t="s">
        <v>3098</v>
      </c>
      <c r="D2030" t="s">
        <v>3227</v>
      </c>
      <c r="E2030" t="s">
        <v>3175</v>
      </c>
      <c r="F2030" t="s">
        <v>3167</v>
      </c>
      <c r="G2030" t="s">
        <v>6971</v>
      </c>
      <c r="H2030" s="28"/>
      <c r="J2030">
        <v>8</v>
      </c>
      <c r="K2030" t="s">
        <v>3098</v>
      </c>
      <c r="L2030" t="s">
        <v>3351</v>
      </c>
      <c r="M2030" t="s">
        <v>3177</v>
      </c>
      <c r="O2030" t="s">
        <v>3182</v>
      </c>
      <c r="P2030">
        <f t="shared" si="62"/>
        <v>45681</v>
      </c>
      <c r="Q2030">
        <f>--(COUNTIF($A$2:A2030,A2030)=1)</f>
        <v>1</v>
      </c>
      <c r="R2030" t="str">
        <f t="shared" si="63"/>
        <v/>
      </c>
    </row>
    <row r="2031" spans="1:18">
      <c r="A2031" t="s">
        <v>6972</v>
      </c>
      <c r="B2031" t="s">
        <v>3886</v>
      </c>
      <c r="C2031" t="s">
        <v>6973</v>
      </c>
      <c r="D2031" t="s">
        <v>3227</v>
      </c>
      <c r="E2031" t="s">
        <v>3166</v>
      </c>
      <c r="F2031" t="s">
        <v>3180</v>
      </c>
      <c r="G2031" t="s">
        <v>1155</v>
      </c>
      <c r="H2031" s="28"/>
      <c r="J2031">
        <v>24</v>
      </c>
      <c r="K2031" t="s">
        <v>3098</v>
      </c>
      <c r="L2031" t="s">
        <v>3225</v>
      </c>
      <c r="M2031" t="s">
        <v>3202</v>
      </c>
      <c r="O2031" t="s">
        <v>3170</v>
      </c>
      <c r="P2031">
        <f t="shared" si="62"/>
        <v>44744</v>
      </c>
      <c r="Q2031">
        <f>--(COUNTIF($A$2:A2031,A2031)=1)</f>
        <v>1</v>
      </c>
      <c r="R2031" t="str">
        <f t="shared" si="63"/>
        <v/>
      </c>
    </row>
    <row r="2032" spans="1:18">
      <c r="A2032" t="s">
        <v>6974</v>
      </c>
      <c r="B2032" t="s">
        <v>6975</v>
      </c>
      <c r="C2032" t="s">
        <v>6976</v>
      </c>
      <c r="D2032" t="s">
        <v>3196</v>
      </c>
      <c r="E2032" t="s">
        <v>3175</v>
      </c>
      <c r="F2032" t="s">
        <v>3180</v>
      </c>
      <c r="G2032" t="s">
        <v>91</v>
      </c>
      <c r="H2032" s="28"/>
      <c r="J2032">
        <v>8</v>
      </c>
      <c r="K2032" t="s">
        <v>3098</v>
      </c>
      <c r="L2032" t="s">
        <v>3201</v>
      </c>
      <c r="M2032" t="s">
        <v>3169</v>
      </c>
      <c r="O2032" t="s">
        <v>3213</v>
      </c>
      <c r="P2032">
        <f t="shared" si="62"/>
        <v>45278</v>
      </c>
      <c r="Q2032">
        <f>--(COUNTIF($A$2:A2032,A2032)=1)</f>
        <v>1</v>
      </c>
      <c r="R2032" t="str">
        <f t="shared" si="63"/>
        <v/>
      </c>
    </row>
    <row r="2033" spans="1:18">
      <c r="A2033" t="s">
        <v>6977</v>
      </c>
      <c r="B2033" t="s">
        <v>6252</v>
      </c>
      <c r="C2033" t="s">
        <v>3098</v>
      </c>
      <c r="D2033" t="s">
        <v>3251</v>
      </c>
      <c r="E2033" t="s">
        <v>3175</v>
      </c>
      <c r="F2033" t="s">
        <v>3167</v>
      </c>
      <c r="G2033" t="s">
        <v>1441</v>
      </c>
      <c r="H2033" s="28">
        <v>44725</v>
      </c>
      <c r="I2033">
        <v>22.81</v>
      </c>
      <c r="J2033">
        <v>8</v>
      </c>
      <c r="K2033" t="s">
        <v>3123</v>
      </c>
      <c r="L2033" t="s">
        <v>3307</v>
      </c>
      <c r="M2033" t="s">
        <v>3177</v>
      </c>
      <c r="N2033">
        <v>1.8</v>
      </c>
      <c r="O2033" t="s">
        <v>3124</v>
      </c>
      <c r="P2033">
        <f t="shared" si="62"/>
        <v>44725</v>
      </c>
      <c r="Q2033">
        <f>--(COUNTIF($A$2:A2033,A2033)=1)</f>
        <v>1</v>
      </c>
      <c r="R2033">
        <f t="shared" si="63"/>
        <v>22.81</v>
      </c>
    </row>
    <row r="2034" spans="1:18">
      <c r="A2034" t="s">
        <v>6978</v>
      </c>
      <c r="B2034" t="s">
        <v>1246</v>
      </c>
      <c r="C2034" t="s">
        <v>6979</v>
      </c>
      <c r="D2034" t="s">
        <v>3227</v>
      </c>
      <c r="E2034" t="s">
        <v>3194</v>
      </c>
      <c r="F2034" t="s">
        <v>3220</v>
      </c>
      <c r="G2034" t="s">
        <v>1384</v>
      </c>
      <c r="H2034" s="28">
        <v>45347</v>
      </c>
      <c r="I2034">
        <v>249.48</v>
      </c>
      <c r="J2034">
        <v>72</v>
      </c>
      <c r="K2034" t="s">
        <v>3123</v>
      </c>
      <c r="L2034" t="s">
        <v>3351</v>
      </c>
      <c r="M2034" t="s">
        <v>3207</v>
      </c>
      <c r="N2034">
        <v>4.9000000000000004</v>
      </c>
      <c r="O2034" t="s">
        <v>3182</v>
      </c>
      <c r="P2034">
        <f t="shared" si="62"/>
        <v>45337</v>
      </c>
      <c r="Q2034">
        <f>--(COUNTIF($A$2:A2034,A2034)=1)</f>
        <v>1</v>
      </c>
      <c r="R2034">
        <f t="shared" si="63"/>
        <v>249.48</v>
      </c>
    </row>
    <row r="2035" spans="1:18">
      <c r="A2035" t="s">
        <v>6980</v>
      </c>
      <c r="B2035" t="s">
        <v>2842</v>
      </c>
      <c r="C2035" t="s">
        <v>3098</v>
      </c>
      <c r="D2035" t="s">
        <v>3200</v>
      </c>
      <c r="E2035" t="s">
        <v>3194</v>
      </c>
      <c r="F2035" t="s">
        <v>3167</v>
      </c>
      <c r="G2035" t="s">
        <v>4658</v>
      </c>
      <c r="H2035" s="28">
        <v>45113</v>
      </c>
      <c r="I2035">
        <v>210.63</v>
      </c>
      <c r="J2035">
        <v>72</v>
      </c>
      <c r="K2035" t="s">
        <v>3123</v>
      </c>
      <c r="L2035" t="s">
        <v>3271</v>
      </c>
      <c r="M2035" t="s">
        <v>3207</v>
      </c>
      <c r="N2035">
        <v>4.4000000000000004</v>
      </c>
      <c r="O2035" t="s">
        <v>3182</v>
      </c>
      <c r="P2035">
        <f t="shared" si="62"/>
        <v>45105</v>
      </c>
      <c r="Q2035">
        <f>--(COUNTIF($A$2:A2035,A2035)=1)</f>
        <v>1</v>
      </c>
      <c r="R2035">
        <f t="shared" si="63"/>
        <v>210.63</v>
      </c>
    </row>
    <row r="2036" spans="1:18">
      <c r="A2036" t="s">
        <v>6981</v>
      </c>
      <c r="B2036" t="s">
        <v>5782</v>
      </c>
      <c r="C2036" t="s">
        <v>6982</v>
      </c>
      <c r="D2036" t="s">
        <v>3251</v>
      </c>
      <c r="E2036" t="s">
        <v>3194</v>
      </c>
      <c r="F2036" t="s">
        <v>3228</v>
      </c>
      <c r="G2036" t="s">
        <v>2199</v>
      </c>
      <c r="H2036" s="28"/>
      <c r="J2036">
        <v>72</v>
      </c>
      <c r="K2036" t="s">
        <v>3098</v>
      </c>
      <c r="L2036" t="s">
        <v>3192</v>
      </c>
      <c r="M2036" t="s">
        <v>3202</v>
      </c>
      <c r="O2036" t="s">
        <v>3170</v>
      </c>
      <c r="P2036">
        <f t="shared" si="62"/>
        <v>45333</v>
      </c>
      <c r="Q2036">
        <f>--(COUNTIF($A$2:A2036,A2036)=1)</f>
        <v>1</v>
      </c>
      <c r="R2036" t="str">
        <f t="shared" si="63"/>
        <v/>
      </c>
    </row>
    <row r="2037" spans="1:18">
      <c r="A2037" t="s">
        <v>6983</v>
      </c>
      <c r="B2037" t="s">
        <v>1557</v>
      </c>
      <c r="C2037" t="s">
        <v>3098</v>
      </c>
      <c r="D2037" t="s">
        <v>3237</v>
      </c>
      <c r="E2037" t="s">
        <v>3194</v>
      </c>
      <c r="F2037" t="s">
        <v>3167</v>
      </c>
      <c r="G2037" t="s">
        <v>2299</v>
      </c>
      <c r="H2037" s="28">
        <v>45657</v>
      </c>
      <c r="I2037">
        <v>75.38</v>
      </c>
      <c r="J2037">
        <v>72</v>
      </c>
      <c r="K2037" t="s">
        <v>3123</v>
      </c>
      <c r="L2037" t="s">
        <v>3354</v>
      </c>
      <c r="M2037" t="s">
        <v>3188</v>
      </c>
      <c r="N2037">
        <v>4.5</v>
      </c>
      <c r="O2037" t="s">
        <v>3213</v>
      </c>
      <c r="P2037">
        <f t="shared" si="62"/>
        <v>45654</v>
      </c>
      <c r="Q2037">
        <f>--(COUNTIF($A$2:A2037,A2037)=1)</f>
        <v>1</v>
      </c>
      <c r="R2037">
        <f t="shared" si="63"/>
        <v>75.38</v>
      </c>
    </row>
    <row r="2038" spans="1:18">
      <c r="A2038" t="s">
        <v>6984</v>
      </c>
      <c r="B2038" t="s">
        <v>6985</v>
      </c>
      <c r="C2038" t="s">
        <v>3098</v>
      </c>
      <c r="D2038" t="s">
        <v>3196</v>
      </c>
      <c r="E2038" t="s">
        <v>3175</v>
      </c>
      <c r="F2038" t="s">
        <v>3167</v>
      </c>
      <c r="G2038" t="s">
        <v>1009</v>
      </c>
      <c r="H2038" s="28">
        <v>45645</v>
      </c>
      <c r="I2038">
        <v>22.15</v>
      </c>
      <c r="J2038">
        <v>8</v>
      </c>
      <c r="K2038" t="s">
        <v>3123</v>
      </c>
      <c r="L2038" t="s">
        <v>3318</v>
      </c>
      <c r="M2038" t="s">
        <v>3177</v>
      </c>
      <c r="O2038" t="s">
        <v>3189</v>
      </c>
      <c r="P2038">
        <f t="shared" si="62"/>
        <v>45645</v>
      </c>
      <c r="Q2038">
        <f>--(COUNTIF($A$2:A2038,A2038)=1)</f>
        <v>1</v>
      </c>
      <c r="R2038">
        <f t="shared" si="63"/>
        <v>22.15</v>
      </c>
    </row>
    <row r="2039" spans="1:18">
      <c r="A2039" t="s">
        <v>6986</v>
      </c>
      <c r="B2039" t="s">
        <v>4574</v>
      </c>
      <c r="C2039" t="s">
        <v>3098</v>
      </c>
      <c r="D2039" t="s">
        <v>3185</v>
      </c>
      <c r="E2039" t="s">
        <v>3166</v>
      </c>
      <c r="F2039" t="s">
        <v>3167</v>
      </c>
      <c r="G2039" t="s">
        <v>1177</v>
      </c>
      <c r="H2039" s="28">
        <v>45116</v>
      </c>
      <c r="I2039">
        <v>11.52</v>
      </c>
      <c r="J2039">
        <v>24</v>
      </c>
      <c r="K2039" t="s">
        <v>3124</v>
      </c>
      <c r="L2039" t="s">
        <v>3201</v>
      </c>
      <c r="M2039" t="s">
        <v>3207</v>
      </c>
      <c r="O2039" t="s">
        <v>3213</v>
      </c>
      <c r="P2039">
        <f t="shared" si="62"/>
        <v>45116</v>
      </c>
      <c r="Q2039">
        <f>--(COUNTIF($A$2:A2039,A2039)=1)</f>
        <v>1</v>
      </c>
      <c r="R2039">
        <f t="shared" si="63"/>
        <v>11.52</v>
      </c>
    </row>
    <row r="2040" spans="1:18">
      <c r="A2040" t="s">
        <v>6987</v>
      </c>
      <c r="B2040" t="s">
        <v>2786</v>
      </c>
      <c r="C2040" t="s">
        <v>6988</v>
      </c>
      <c r="D2040" t="s">
        <v>3196</v>
      </c>
      <c r="E2040" t="s">
        <v>3175</v>
      </c>
      <c r="F2040" t="s">
        <v>3167</v>
      </c>
      <c r="G2040" t="s">
        <v>1879</v>
      </c>
      <c r="H2040" s="28">
        <v>45082</v>
      </c>
      <c r="I2040">
        <v>26.19</v>
      </c>
      <c r="J2040">
        <v>8</v>
      </c>
      <c r="K2040" t="s">
        <v>3123</v>
      </c>
      <c r="L2040" t="s">
        <v>3318</v>
      </c>
      <c r="M2040" t="s">
        <v>3202</v>
      </c>
      <c r="N2040">
        <v>2</v>
      </c>
      <c r="O2040" t="s">
        <v>3189</v>
      </c>
      <c r="P2040">
        <f t="shared" si="62"/>
        <v>45081</v>
      </c>
      <c r="Q2040">
        <f>--(COUNTIF($A$2:A2040,A2040)=1)</f>
        <v>1</v>
      </c>
      <c r="R2040">
        <f t="shared" si="63"/>
        <v>26.19</v>
      </c>
    </row>
    <row r="2041" spans="1:18">
      <c r="A2041" t="s">
        <v>6989</v>
      </c>
      <c r="B2041" t="s">
        <v>2966</v>
      </c>
      <c r="C2041" t="s">
        <v>3098</v>
      </c>
      <c r="D2041" t="s">
        <v>3174</v>
      </c>
      <c r="E2041" t="s">
        <v>3194</v>
      </c>
      <c r="F2041" t="s">
        <v>3180</v>
      </c>
      <c r="G2041" t="s">
        <v>2335</v>
      </c>
      <c r="H2041" s="28"/>
      <c r="J2041">
        <v>72</v>
      </c>
      <c r="K2041" t="s">
        <v>3098</v>
      </c>
      <c r="L2041" t="s">
        <v>3302</v>
      </c>
      <c r="M2041" t="s">
        <v>3207</v>
      </c>
      <c r="O2041" t="s">
        <v>3189</v>
      </c>
      <c r="P2041">
        <f t="shared" si="62"/>
        <v>44887</v>
      </c>
      <c r="Q2041">
        <f>--(COUNTIF($A$2:A2041,A2041)=1)</f>
        <v>1</v>
      </c>
      <c r="R2041" t="str">
        <f t="shared" si="63"/>
        <v/>
      </c>
    </row>
    <row r="2042" spans="1:18">
      <c r="A2042" t="s">
        <v>6990</v>
      </c>
      <c r="B2042" t="s">
        <v>1485</v>
      </c>
      <c r="C2042" t="s">
        <v>3098</v>
      </c>
      <c r="D2042" t="s">
        <v>3196</v>
      </c>
      <c r="E2042" t="s">
        <v>3280</v>
      </c>
      <c r="F2042" t="s">
        <v>3228</v>
      </c>
      <c r="G2042" t="s">
        <v>2883</v>
      </c>
      <c r="H2042" s="28"/>
      <c r="J2042">
        <v>4</v>
      </c>
      <c r="K2042" t="s">
        <v>3098</v>
      </c>
      <c r="L2042" t="s">
        <v>3229</v>
      </c>
      <c r="M2042" t="s">
        <v>3207</v>
      </c>
      <c r="O2042" t="s">
        <v>3182</v>
      </c>
      <c r="P2042">
        <f t="shared" si="62"/>
        <v>45479</v>
      </c>
      <c r="Q2042">
        <f>--(COUNTIF($A$2:A2042,A2042)=1)</f>
        <v>1</v>
      </c>
      <c r="R2042" t="str">
        <f t="shared" si="63"/>
        <v/>
      </c>
    </row>
    <row r="2043" spans="1:18">
      <c r="A2043" t="s">
        <v>6991</v>
      </c>
      <c r="B2043" t="s">
        <v>6992</v>
      </c>
      <c r="C2043" t="s">
        <v>3098</v>
      </c>
      <c r="D2043" t="s">
        <v>3185</v>
      </c>
      <c r="E2043" t="s">
        <v>3175</v>
      </c>
      <c r="F2043" t="s">
        <v>3167</v>
      </c>
      <c r="G2043" t="s">
        <v>3925</v>
      </c>
      <c r="H2043" s="28">
        <v>44585</v>
      </c>
      <c r="I2043">
        <v>8.11</v>
      </c>
      <c r="J2043">
        <v>8</v>
      </c>
      <c r="K2043" t="s">
        <v>3123</v>
      </c>
      <c r="L2043" t="s">
        <v>3209</v>
      </c>
      <c r="M2043" t="s">
        <v>3169</v>
      </c>
      <c r="N2043">
        <v>3.7</v>
      </c>
      <c r="O2043" t="s">
        <v>3260</v>
      </c>
      <c r="P2043">
        <f t="shared" si="62"/>
        <v>44585</v>
      </c>
      <c r="Q2043">
        <f>--(COUNTIF($A$2:A2043,A2043)=1)</f>
        <v>1</v>
      </c>
      <c r="R2043">
        <f t="shared" si="63"/>
        <v>8.11</v>
      </c>
    </row>
    <row r="2044" spans="1:18">
      <c r="A2044" t="s">
        <v>6993</v>
      </c>
      <c r="B2044" t="s">
        <v>1350</v>
      </c>
      <c r="C2044" t="s">
        <v>6994</v>
      </c>
      <c r="D2044" t="s">
        <v>3196</v>
      </c>
      <c r="E2044" t="s">
        <v>3175</v>
      </c>
      <c r="F2044" t="s">
        <v>3167</v>
      </c>
      <c r="G2044" t="s">
        <v>2987</v>
      </c>
      <c r="H2044" s="28"/>
      <c r="J2044">
        <v>8</v>
      </c>
      <c r="K2044" t="s">
        <v>3098</v>
      </c>
      <c r="L2044" t="s">
        <v>3271</v>
      </c>
      <c r="M2044" t="s">
        <v>3207</v>
      </c>
      <c r="O2044" t="s">
        <v>3178</v>
      </c>
      <c r="P2044">
        <f t="shared" si="62"/>
        <v>44722</v>
      </c>
      <c r="Q2044">
        <f>--(COUNTIF($A$2:A2044,A2044)=1)</f>
        <v>1</v>
      </c>
      <c r="R2044" t="str">
        <f t="shared" si="63"/>
        <v/>
      </c>
    </row>
    <row r="2045" spans="1:18">
      <c r="A2045" t="s">
        <v>6995</v>
      </c>
      <c r="B2045" t="s">
        <v>6996</v>
      </c>
      <c r="C2045" t="s">
        <v>3098</v>
      </c>
      <c r="D2045" t="s">
        <v>3174</v>
      </c>
      <c r="E2045" t="s">
        <v>3194</v>
      </c>
      <c r="F2045" t="s">
        <v>3167</v>
      </c>
      <c r="G2045" t="s">
        <v>2102</v>
      </c>
      <c r="H2045" s="28">
        <v>44782</v>
      </c>
      <c r="I2045">
        <v>7.85</v>
      </c>
      <c r="J2045">
        <v>72</v>
      </c>
      <c r="K2045" t="s">
        <v>3124</v>
      </c>
      <c r="L2045" t="s">
        <v>3168</v>
      </c>
      <c r="M2045" t="s">
        <v>3188</v>
      </c>
      <c r="O2045" t="s">
        <v>3182</v>
      </c>
      <c r="P2045">
        <f t="shared" si="62"/>
        <v>44782</v>
      </c>
      <c r="Q2045">
        <f>--(COUNTIF($A$2:A2045,A2045)=1)</f>
        <v>1</v>
      </c>
      <c r="R2045">
        <f t="shared" si="63"/>
        <v>7.85</v>
      </c>
    </row>
    <row r="2046" spans="1:18">
      <c r="A2046" t="s">
        <v>6997</v>
      </c>
      <c r="B2046" t="s">
        <v>1715</v>
      </c>
      <c r="C2046" t="s">
        <v>6998</v>
      </c>
      <c r="D2046" t="s">
        <v>3185</v>
      </c>
      <c r="E2046" t="s">
        <v>3175</v>
      </c>
      <c r="F2046" t="s">
        <v>3228</v>
      </c>
      <c r="G2046" t="s">
        <v>2199</v>
      </c>
      <c r="H2046" s="28"/>
      <c r="J2046">
        <v>8</v>
      </c>
      <c r="K2046" t="s">
        <v>3098</v>
      </c>
      <c r="L2046" t="s">
        <v>3229</v>
      </c>
      <c r="M2046" t="s">
        <v>3177</v>
      </c>
      <c r="O2046" t="s">
        <v>3123</v>
      </c>
      <c r="P2046">
        <f t="shared" si="62"/>
        <v>45333</v>
      </c>
      <c r="Q2046">
        <f>--(COUNTIF($A$2:A2046,A2046)=1)</f>
        <v>1</v>
      </c>
      <c r="R2046" t="str">
        <f t="shared" si="63"/>
        <v/>
      </c>
    </row>
    <row r="2047" spans="1:18">
      <c r="A2047" t="s">
        <v>6999</v>
      </c>
      <c r="B2047" t="s">
        <v>666</v>
      </c>
      <c r="C2047" t="s">
        <v>3098</v>
      </c>
      <c r="D2047" t="s">
        <v>3196</v>
      </c>
      <c r="E2047" t="s">
        <v>3166</v>
      </c>
      <c r="F2047" t="s">
        <v>3167</v>
      </c>
      <c r="G2047" t="s">
        <v>180</v>
      </c>
      <c r="H2047" s="28">
        <v>44678</v>
      </c>
      <c r="I2047">
        <v>14.26</v>
      </c>
      <c r="J2047">
        <v>24</v>
      </c>
      <c r="K2047" t="s">
        <v>3124</v>
      </c>
      <c r="L2047" t="s">
        <v>3098</v>
      </c>
      <c r="M2047" t="s">
        <v>3169</v>
      </c>
      <c r="N2047">
        <v>2.1</v>
      </c>
      <c r="O2047" t="s">
        <v>3182</v>
      </c>
      <c r="P2047">
        <f t="shared" si="62"/>
        <v>44678</v>
      </c>
      <c r="Q2047">
        <f>--(COUNTIF($A$2:A2047,A2047)=1)</f>
        <v>1</v>
      </c>
      <c r="R2047">
        <f t="shared" si="63"/>
        <v>14.26</v>
      </c>
    </row>
    <row r="2048" spans="1:18">
      <c r="A2048" t="s">
        <v>7000</v>
      </c>
      <c r="B2048" t="s">
        <v>2296</v>
      </c>
      <c r="C2048" t="s">
        <v>7001</v>
      </c>
      <c r="D2048" t="s">
        <v>3237</v>
      </c>
      <c r="E2048" t="s">
        <v>3175</v>
      </c>
      <c r="F2048" t="s">
        <v>3228</v>
      </c>
      <c r="G2048" t="s">
        <v>717</v>
      </c>
      <c r="H2048" s="28"/>
      <c r="J2048">
        <v>8</v>
      </c>
      <c r="K2048" t="s">
        <v>3098</v>
      </c>
      <c r="L2048" t="s">
        <v>3354</v>
      </c>
      <c r="M2048" t="s">
        <v>3202</v>
      </c>
      <c r="O2048" t="s">
        <v>3178</v>
      </c>
      <c r="P2048">
        <f t="shared" si="62"/>
        <v>45360</v>
      </c>
      <c r="Q2048">
        <f>--(COUNTIF($A$2:A2048,A2048)=1)</f>
        <v>1</v>
      </c>
      <c r="R2048" t="str">
        <f t="shared" si="63"/>
        <v/>
      </c>
    </row>
    <row r="2049" spans="1:18">
      <c r="A2049" t="s">
        <v>7002</v>
      </c>
      <c r="B2049" t="s">
        <v>757</v>
      </c>
      <c r="C2049" t="s">
        <v>3098</v>
      </c>
      <c r="D2049" t="s">
        <v>3185</v>
      </c>
      <c r="E2049" t="s">
        <v>3194</v>
      </c>
      <c r="F2049" t="s">
        <v>3167</v>
      </c>
      <c r="G2049" t="s">
        <v>992</v>
      </c>
      <c r="H2049" s="28">
        <v>44815</v>
      </c>
      <c r="I2049">
        <v>182.03</v>
      </c>
      <c r="J2049">
        <v>72</v>
      </c>
      <c r="K2049" t="s">
        <v>3123</v>
      </c>
      <c r="L2049" t="s">
        <v>3268</v>
      </c>
      <c r="M2049" t="s">
        <v>3188</v>
      </c>
      <c r="O2049" t="s">
        <v>3182</v>
      </c>
      <c r="P2049">
        <f t="shared" si="62"/>
        <v>44808</v>
      </c>
      <c r="Q2049">
        <f>--(COUNTIF($A$2:A2049,A2049)=1)</f>
        <v>1</v>
      </c>
      <c r="R2049">
        <f t="shared" si="63"/>
        <v>182.03</v>
      </c>
    </row>
    <row r="2050" spans="1:18">
      <c r="A2050" t="s">
        <v>7003</v>
      </c>
      <c r="B2050" t="s">
        <v>5033</v>
      </c>
      <c r="C2050" t="s">
        <v>3098</v>
      </c>
      <c r="D2050" t="s">
        <v>3174</v>
      </c>
      <c r="E2050" t="s">
        <v>3194</v>
      </c>
      <c r="F2050" t="s">
        <v>3167</v>
      </c>
      <c r="G2050" t="s">
        <v>1743</v>
      </c>
      <c r="H2050" s="28">
        <v>44593</v>
      </c>
      <c r="I2050">
        <v>86.42</v>
      </c>
      <c r="J2050">
        <v>72</v>
      </c>
      <c r="K2050" t="s">
        <v>3123</v>
      </c>
      <c r="L2050" t="s">
        <v>3318</v>
      </c>
      <c r="M2050" t="s">
        <v>3177</v>
      </c>
      <c r="N2050">
        <v>3.8</v>
      </c>
      <c r="O2050" t="s">
        <v>3170</v>
      </c>
      <c r="P2050">
        <f t="shared" ref="P2050:P2113" si="64">IFERROR(DATEVALUE(G2050),IFERROR(DATE(RIGHT(G2050,4),MID(G2050,4,2),LEFT(G2050,2)),""))</f>
        <v>44590</v>
      </c>
      <c r="Q2050">
        <f>--(COUNTIF($A$2:A2050,A2050)=1)</f>
        <v>1</v>
      </c>
      <c r="R2050">
        <f t="shared" ref="R2050:R2113" si="65">IF(AND(Q2050=1,I2050&lt;&gt;"",ISNUMBER(I2050),I2050&gt;=0),I2050,"")</f>
        <v>86.42</v>
      </c>
    </row>
    <row r="2051" spans="1:18">
      <c r="A2051" t="s">
        <v>7004</v>
      </c>
      <c r="B2051" t="s">
        <v>2860</v>
      </c>
      <c r="C2051" t="s">
        <v>7005</v>
      </c>
      <c r="D2051" t="s">
        <v>3240</v>
      </c>
      <c r="E2051" t="s">
        <v>3166</v>
      </c>
      <c r="F2051" t="s">
        <v>3228</v>
      </c>
      <c r="G2051" t="s">
        <v>7006</v>
      </c>
      <c r="H2051" s="28"/>
      <c r="J2051">
        <v>24</v>
      </c>
      <c r="K2051" t="s">
        <v>3098</v>
      </c>
      <c r="L2051" t="s">
        <v>3271</v>
      </c>
      <c r="M2051" t="s">
        <v>3169</v>
      </c>
      <c r="O2051" t="s">
        <v>3189</v>
      </c>
      <c r="P2051">
        <f t="shared" si="64"/>
        <v>44814</v>
      </c>
      <c r="Q2051">
        <f>--(COUNTIF($A$2:A2051,A2051)=1)</f>
        <v>1</v>
      </c>
      <c r="R2051" t="str">
        <f t="shared" si="65"/>
        <v/>
      </c>
    </row>
    <row r="2052" spans="1:18">
      <c r="A2052" t="s">
        <v>7007</v>
      </c>
      <c r="B2052" t="s">
        <v>6556</v>
      </c>
      <c r="C2052" t="s">
        <v>3098</v>
      </c>
      <c r="D2052" t="s">
        <v>3165</v>
      </c>
      <c r="E2052" t="s">
        <v>3166</v>
      </c>
      <c r="F2052" t="s">
        <v>3167</v>
      </c>
      <c r="G2052" t="s">
        <v>839</v>
      </c>
      <c r="H2052" s="28"/>
      <c r="J2052">
        <v>24</v>
      </c>
      <c r="K2052" t="s">
        <v>3098</v>
      </c>
      <c r="L2052" t="s">
        <v>3218</v>
      </c>
      <c r="M2052" t="s">
        <v>3177</v>
      </c>
      <c r="O2052" t="s">
        <v>3260</v>
      </c>
      <c r="P2052">
        <f t="shared" si="64"/>
        <v>45343</v>
      </c>
      <c r="Q2052">
        <f>--(COUNTIF($A$2:A2052,A2052)=1)</f>
        <v>1</v>
      </c>
      <c r="R2052" t="str">
        <f t="shared" si="65"/>
        <v/>
      </c>
    </row>
    <row r="2053" spans="1:18">
      <c r="A2053" t="s">
        <v>7008</v>
      </c>
      <c r="B2053" t="s">
        <v>1549</v>
      </c>
      <c r="C2053" t="s">
        <v>7009</v>
      </c>
      <c r="D2053" t="s">
        <v>3240</v>
      </c>
      <c r="E2053" t="s">
        <v>3194</v>
      </c>
      <c r="F2053" t="s">
        <v>3220</v>
      </c>
      <c r="G2053" t="s">
        <v>7010</v>
      </c>
      <c r="H2053" s="28">
        <v>45109</v>
      </c>
      <c r="I2053">
        <v>58.22</v>
      </c>
      <c r="J2053">
        <v>72</v>
      </c>
      <c r="K2053" t="s">
        <v>3124</v>
      </c>
      <c r="L2053" t="s">
        <v>3206</v>
      </c>
      <c r="M2053" t="s">
        <v>3177</v>
      </c>
      <c r="O2053" t="s">
        <v>3182</v>
      </c>
      <c r="P2053">
        <f t="shared" si="64"/>
        <v>45107</v>
      </c>
      <c r="Q2053">
        <f>--(COUNTIF($A$2:A2053,A2053)=1)</f>
        <v>1</v>
      </c>
      <c r="R2053">
        <f t="shared" si="65"/>
        <v>58.22</v>
      </c>
    </row>
    <row r="2054" spans="1:18">
      <c r="A2054" t="s">
        <v>7011</v>
      </c>
      <c r="B2054" t="s">
        <v>4975</v>
      </c>
      <c r="C2054" t="s">
        <v>3098</v>
      </c>
      <c r="D2054" t="s">
        <v>3174</v>
      </c>
      <c r="E2054" t="s">
        <v>3166</v>
      </c>
      <c r="F2054" t="s">
        <v>3167</v>
      </c>
      <c r="G2054" t="s">
        <v>3847</v>
      </c>
      <c r="H2054" s="28"/>
      <c r="J2054">
        <v>24</v>
      </c>
      <c r="K2054" t="s">
        <v>3098</v>
      </c>
      <c r="L2054" t="s">
        <v>3098</v>
      </c>
      <c r="M2054" t="s">
        <v>3169</v>
      </c>
      <c r="O2054" t="s">
        <v>3189</v>
      </c>
      <c r="P2054">
        <f t="shared" si="64"/>
        <v>44783</v>
      </c>
      <c r="Q2054">
        <f>--(COUNTIF($A$2:A2054,A2054)=1)</f>
        <v>1</v>
      </c>
      <c r="R2054" t="str">
        <f t="shared" si="65"/>
        <v/>
      </c>
    </row>
    <row r="2055" spans="1:18">
      <c r="A2055" t="s">
        <v>7012</v>
      </c>
      <c r="B2055" t="s">
        <v>1546</v>
      </c>
      <c r="C2055" t="s">
        <v>7013</v>
      </c>
      <c r="D2055" t="s">
        <v>3174</v>
      </c>
      <c r="E2055" t="s">
        <v>3166</v>
      </c>
      <c r="F2055" t="s">
        <v>3180</v>
      </c>
      <c r="G2055" t="s">
        <v>831</v>
      </c>
      <c r="H2055" s="28"/>
      <c r="J2055">
        <v>24</v>
      </c>
      <c r="K2055" t="s">
        <v>3098</v>
      </c>
      <c r="L2055" t="s">
        <v>3168</v>
      </c>
      <c r="M2055" t="s">
        <v>3177</v>
      </c>
      <c r="O2055" t="s">
        <v>3182</v>
      </c>
      <c r="P2055">
        <f t="shared" si="64"/>
        <v>44842</v>
      </c>
      <c r="Q2055">
        <f>--(COUNTIF($A$2:A2055,A2055)=1)</f>
        <v>1</v>
      </c>
      <c r="R2055" t="str">
        <f t="shared" si="65"/>
        <v/>
      </c>
    </row>
    <row r="2056" spans="1:18">
      <c r="A2056" t="s">
        <v>7014</v>
      </c>
      <c r="B2056" t="s">
        <v>1211</v>
      </c>
      <c r="C2056" t="s">
        <v>3098</v>
      </c>
      <c r="D2056" t="s">
        <v>3227</v>
      </c>
      <c r="E2056" t="s">
        <v>3166</v>
      </c>
      <c r="F2056" t="s">
        <v>3180</v>
      </c>
      <c r="G2056" t="s">
        <v>1073</v>
      </c>
      <c r="H2056" s="28"/>
      <c r="J2056">
        <v>24</v>
      </c>
      <c r="K2056" t="s">
        <v>3098</v>
      </c>
      <c r="L2056" t="s">
        <v>3176</v>
      </c>
      <c r="M2056" t="s">
        <v>3177</v>
      </c>
      <c r="O2056" t="s">
        <v>3182</v>
      </c>
      <c r="P2056">
        <f t="shared" si="64"/>
        <v>45571</v>
      </c>
      <c r="Q2056">
        <f>--(COUNTIF($A$2:A2056,A2056)=1)</f>
        <v>1</v>
      </c>
      <c r="R2056" t="str">
        <f t="shared" si="65"/>
        <v/>
      </c>
    </row>
    <row r="2057" spans="1:18">
      <c r="A2057" t="s">
        <v>7015</v>
      </c>
      <c r="B2057" t="s">
        <v>7016</v>
      </c>
      <c r="C2057" t="s">
        <v>3098</v>
      </c>
      <c r="D2057" t="s">
        <v>3185</v>
      </c>
      <c r="E2057" t="s">
        <v>3175</v>
      </c>
      <c r="F2057" t="s">
        <v>3180</v>
      </c>
      <c r="G2057" t="s">
        <v>1979</v>
      </c>
      <c r="H2057" s="28"/>
      <c r="J2057">
        <v>8</v>
      </c>
      <c r="K2057" t="s">
        <v>3098</v>
      </c>
      <c r="L2057" t="s">
        <v>3198</v>
      </c>
      <c r="M2057" t="s">
        <v>3169</v>
      </c>
      <c r="O2057" t="s">
        <v>3213</v>
      </c>
      <c r="P2057">
        <f t="shared" si="64"/>
        <v>44913</v>
      </c>
      <c r="Q2057">
        <f>--(COUNTIF($A$2:A2057,A2057)=1)</f>
        <v>1</v>
      </c>
      <c r="R2057" t="str">
        <f t="shared" si="65"/>
        <v/>
      </c>
    </row>
    <row r="2058" spans="1:18">
      <c r="A2058" t="s">
        <v>7017</v>
      </c>
      <c r="B2058" t="s">
        <v>5059</v>
      </c>
      <c r="C2058" t="s">
        <v>3098</v>
      </c>
      <c r="D2058" t="s">
        <v>3237</v>
      </c>
      <c r="E2058" t="s">
        <v>3194</v>
      </c>
      <c r="F2058" t="s">
        <v>3167</v>
      </c>
      <c r="G2058" t="s">
        <v>167</v>
      </c>
      <c r="H2058" s="28"/>
      <c r="J2058">
        <v>72</v>
      </c>
      <c r="K2058" t="s">
        <v>3098</v>
      </c>
      <c r="L2058" t="s">
        <v>3268</v>
      </c>
      <c r="M2058" t="s">
        <v>3169</v>
      </c>
      <c r="O2058" t="s">
        <v>3189</v>
      </c>
      <c r="P2058">
        <f t="shared" si="64"/>
        <v>44610</v>
      </c>
      <c r="Q2058">
        <f>--(COUNTIF($A$2:A2058,A2058)=1)</f>
        <v>1</v>
      </c>
      <c r="R2058" t="str">
        <f t="shared" si="65"/>
        <v/>
      </c>
    </row>
    <row r="2059" spans="1:18">
      <c r="A2059" t="s">
        <v>7018</v>
      </c>
      <c r="B2059" t="s">
        <v>1525</v>
      </c>
      <c r="C2059" t="s">
        <v>7019</v>
      </c>
      <c r="D2059" t="s">
        <v>3251</v>
      </c>
      <c r="E2059" t="s">
        <v>3175</v>
      </c>
      <c r="F2059" t="s">
        <v>3228</v>
      </c>
      <c r="G2059" t="s">
        <v>437</v>
      </c>
      <c r="H2059" s="28"/>
      <c r="J2059">
        <v>8</v>
      </c>
      <c r="K2059" t="s">
        <v>3098</v>
      </c>
      <c r="L2059" t="s">
        <v>3168</v>
      </c>
      <c r="M2059" t="s">
        <v>3202</v>
      </c>
      <c r="O2059" t="s">
        <v>3189</v>
      </c>
      <c r="P2059">
        <f t="shared" si="64"/>
        <v>45293</v>
      </c>
      <c r="Q2059">
        <f>--(COUNTIF($A$2:A2059,A2059)=1)</f>
        <v>1</v>
      </c>
      <c r="R2059" t="str">
        <f t="shared" si="65"/>
        <v/>
      </c>
    </row>
    <row r="2060" spans="1:18">
      <c r="A2060" t="s">
        <v>7020</v>
      </c>
      <c r="B2060" t="s">
        <v>1363</v>
      </c>
      <c r="C2060" t="s">
        <v>3098</v>
      </c>
      <c r="D2060" t="s">
        <v>3240</v>
      </c>
      <c r="E2060" t="s">
        <v>3194</v>
      </c>
      <c r="F2060" t="s">
        <v>3220</v>
      </c>
      <c r="G2060" t="s">
        <v>2768</v>
      </c>
      <c r="H2060" s="28">
        <v>45443</v>
      </c>
      <c r="I2060">
        <v>105.76</v>
      </c>
      <c r="J2060">
        <v>72</v>
      </c>
      <c r="K2060" t="s">
        <v>3123</v>
      </c>
      <c r="L2060" t="s">
        <v>3098</v>
      </c>
      <c r="M2060" t="s">
        <v>3169</v>
      </c>
      <c r="N2060">
        <v>1.7</v>
      </c>
      <c r="O2060" t="s">
        <v>3170</v>
      </c>
      <c r="P2060">
        <f t="shared" si="64"/>
        <v>45439</v>
      </c>
      <c r="Q2060">
        <f>--(COUNTIF($A$2:A2060,A2060)=1)</f>
        <v>1</v>
      </c>
      <c r="R2060">
        <f t="shared" si="65"/>
        <v>105.76</v>
      </c>
    </row>
    <row r="2061" spans="1:18">
      <c r="A2061" t="s">
        <v>7021</v>
      </c>
      <c r="B2061" t="s">
        <v>2969</v>
      </c>
      <c r="C2061" t="s">
        <v>7022</v>
      </c>
      <c r="D2061" t="s">
        <v>3227</v>
      </c>
      <c r="E2061" t="s">
        <v>3194</v>
      </c>
      <c r="F2061" t="s">
        <v>3180</v>
      </c>
      <c r="G2061" t="s">
        <v>1152</v>
      </c>
      <c r="H2061" s="28"/>
      <c r="J2061">
        <v>72</v>
      </c>
      <c r="K2061" t="s">
        <v>3098</v>
      </c>
      <c r="L2061" t="s">
        <v>3187</v>
      </c>
      <c r="M2061" t="s">
        <v>3177</v>
      </c>
      <c r="O2061" t="s">
        <v>3182</v>
      </c>
      <c r="P2061">
        <f t="shared" si="64"/>
        <v>45379</v>
      </c>
      <c r="Q2061">
        <f>--(COUNTIF($A$2:A2061,A2061)=1)</f>
        <v>1</v>
      </c>
      <c r="R2061" t="str">
        <f t="shared" si="65"/>
        <v/>
      </c>
    </row>
    <row r="2062" spans="1:18">
      <c r="A2062" t="s">
        <v>7023</v>
      </c>
      <c r="B2062" t="s">
        <v>4053</v>
      </c>
      <c r="C2062" t="s">
        <v>7024</v>
      </c>
      <c r="D2062" t="s">
        <v>3196</v>
      </c>
      <c r="E2062" t="s">
        <v>3194</v>
      </c>
      <c r="F2062" t="s">
        <v>3228</v>
      </c>
      <c r="G2062" t="s">
        <v>3847</v>
      </c>
      <c r="H2062" s="28"/>
      <c r="J2062">
        <v>72</v>
      </c>
      <c r="K2062" t="s">
        <v>3098</v>
      </c>
      <c r="L2062" t="s">
        <v>3098</v>
      </c>
      <c r="M2062" t="s">
        <v>3202</v>
      </c>
      <c r="O2062" t="s">
        <v>3178</v>
      </c>
      <c r="P2062">
        <f t="shared" si="64"/>
        <v>44783</v>
      </c>
      <c r="Q2062">
        <f>--(COUNTIF($A$2:A2062,A2062)=1)</f>
        <v>1</v>
      </c>
      <c r="R2062" t="str">
        <f t="shared" si="65"/>
        <v/>
      </c>
    </row>
    <row r="2063" spans="1:18">
      <c r="A2063" t="s">
        <v>7025</v>
      </c>
      <c r="B2063" t="s">
        <v>3620</v>
      </c>
      <c r="C2063" t="s">
        <v>3098</v>
      </c>
      <c r="D2063" t="s">
        <v>3174</v>
      </c>
      <c r="E2063" t="s">
        <v>3280</v>
      </c>
      <c r="F2063" t="s">
        <v>3167</v>
      </c>
      <c r="G2063" t="s">
        <v>3033</v>
      </c>
      <c r="H2063" s="28">
        <v>45177</v>
      </c>
      <c r="I2063">
        <v>6.38</v>
      </c>
      <c r="J2063">
        <v>4</v>
      </c>
      <c r="K2063" t="s">
        <v>3123</v>
      </c>
      <c r="L2063" t="s">
        <v>3206</v>
      </c>
      <c r="M2063" t="s">
        <v>3207</v>
      </c>
      <c r="O2063" t="s">
        <v>3182</v>
      </c>
      <c r="P2063">
        <f t="shared" si="64"/>
        <v>45177</v>
      </c>
      <c r="Q2063">
        <f>--(COUNTIF($A$2:A2063,A2063)=1)</f>
        <v>1</v>
      </c>
      <c r="R2063">
        <f t="shared" si="65"/>
        <v>6.38</v>
      </c>
    </row>
    <row r="2064" spans="1:18">
      <c r="A2064" t="s">
        <v>7026</v>
      </c>
      <c r="B2064" t="s">
        <v>50</v>
      </c>
      <c r="C2064" t="s">
        <v>3098</v>
      </c>
      <c r="D2064" t="s">
        <v>3174</v>
      </c>
      <c r="E2064" t="s">
        <v>3280</v>
      </c>
      <c r="F2064" t="s">
        <v>3167</v>
      </c>
      <c r="G2064" t="s">
        <v>155</v>
      </c>
      <c r="H2064" s="28">
        <v>45437</v>
      </c>
      <c r="I2064">
        <v>2.23</v>
      </c>
      <c r="J2064">
        <v>4</v>
      </c>
      <c r="K2064" t="s">
        <v>3124</v>
      </c>
      <c r="L2064" t="s">
        <v>3307</v>
      </c>
      <c r="M2064" t="s">
        <v>3202</v>
      </c>
      <c r="N2064">
        <v>4.5</v>
      </c>
      <c r="O2064" t="s">
        <v>3123</v>
      </c>
      <c r="P2064">
        <f t="shared" si="64"/>
        <v>45437</v>
      </c>
      <c r="Q2064">
        <f>--(COUNTIF($A$2:A2064,A2064)=1)</f>
        <v>1</v>
      </c>
      <c r="R2064">
        <f t="shared" si="65"/>
        <v>2.23</v>
      </c>
    </row>
    <row r="2065" spans="1:18">
      <c r="A2065" t="s">
        <v>7027</v>
      </c>
      <c r="B2065" t="s">
        <v>2936</v>
      </c>
      <c r="C2065" t="s">
        <v>3098</v>
      </c>
      <c r="D2065" t="s">
        <v>3251</v>
      </c>
      <c r="E2065" t="s">
        <v>3280</v>
      </c>
      <c r="F2065" t="s">
        <v>3167</v>
      </c>
      <c r="G2065" t="s">
        <v>3326</v>
      </c>
      <c r="H2065" s="28">
        <v>44617</v>
      </c>
      <c r="I2065">
        <v>11.66</v>
      </c>
      <c r="J2065">
        <v>4</v>
      </c>
      <c r="K2065" t="s">
        <v>3123</v>
      </c>
      <c r="L2065" t="s">
        <v>3437</v>
      </c>
      <c r="M2065" t="s">
        <v>3188</v>
      </c>
      <c r="N2065">
        <v>4.3</v>
      </c>
      <c r="O2065" t="s">
        <v>3170</v>
      </c>
      <c r="P2065">
        <f t="shared" si="64"/>
        <v>44617</v>
      </c>
      <c r="Q2065">
        <f>--(COUNTIF($A$2:A2065,A2065)=1)</f>
        <v>1</v>
      </c>
      <c r="R2065">
        <f t="shared" si="65"/>
        <v>11.66</v>
      </c>
    </row>
    <row r="2066" spans="1:18">
      <c r="A2066" t="s">
        <v>7028</v>
      </c>
      <c r="B2066" t="s">
        <v>4741</v>
      </c>
      <c r="C2066" t="s">
        <v>3098</v>
      </c>
      <c r="D2066" t="s">
        <v>3174</v>
      </c>
      <c r="E2066" t="s">
        <v>3194</v>
      </c>
      <c r="F2066" t="s">
        <v>3180</v>
      </c>
      <c r="G2066" t="s">
        <v>1584</v>
      </c>
      <c r="H2066" s="28"/>
      <c r="J2066">
        <v>72</v>
      </c>
      <c r="K2066" t="s">
        <v>3098</v>
      </c>
      <c r="L2066" t="s">
        <v>3218</v>
      </c>
      <c r="M2066" t="s">
        <v>3202</v>
      </c>
      <c r="O2066" t="s">
        <v>3123</v>
      </c>
      <c r="P2066">
        <f t="shared" si="64"/>
        <v>45144</v>
      </c>
      <c r="Q2066">
        <f>--(COUNTIF($A$2:A2066,A2066)=1)</f>
        <v>1</v>
      </c>
      <c r="R2066" t="str">
        <f t="shared" si="65"/>
        <v/>
      </c>
    </row>
    <row r="2067" spans="1:18">
      <c r="A2067" t="s">
        <v>7029</v>
      </c>
      <c r="B2067" t="s">
        <v>3778</v>
      </c>
      <c r="C2067" t="s">
        <v>7030</v>
      </c>
      <c r="D2067" t="s">
        <v>3185</v>
      </c>
      <c r="E2067" t="s">
        <v>3175</v>
      </c>
      <c r="F2067" t="s">
        <v>3167</v>
      </c>
      <c r="G2067" t="s">
        <v>1338</v>
      </c>
      <c r="H2067" s="28">
        <v>45604</v>
      </c>
      <c r="I2067">
        <v>25.87</v>
      </c>
      <c r="J2067">
        <v>8</v>
      </c>
      <c r="K2067" t="s">
        <v>3123</v>
      </c>
      <c r="L2067" t="s">
        <v>3181</v>
      </c>
      <c r="M2067" t="s">
        <v>3177</v>
      </c>
      <c r="N2067">
        <v>3.3</v>
      </c>
      <c r="O2067" t="s">
        <v>3123</v>
      </c>
      <c r="P2067">
        <f t="shared" si="64"/>
        <v>45603</v>
      </c>
      <c r="Q2067">
        <f>--(COUNTIF($A$2:A2067,A2067)=1)</f>
        <v>1</v>
      </c>
      <c r="R2067">
        <f t="shared" si="65"/>
        <v>25.87</v>
      </c>
    </row>
    <row r="2068" spans="1:18">
      <c r="A2068" t="s">
        <v>7031</v>
      </c>
      <c r="B2068" t="s">
        <v>514</v>
      </c>
      <c r="C2068" t="s">
        <v>3098</v>
      </c>
      <c r="D2068" t="s">
        <v>3251</v>
      </c>
      <c r="E2068" t="s">
        <v>3175</v>
      </c>
      <c r="F2068" t="s">
        <v>3167</v>
      </c>
      <c r="G2068" t="s">
        <v>1125</v>
      </c>
      <c r="H2068" s="28">
        <v>44839</v>
      </c>
      <c r="I2068">
        <v>27.27</v>
      </c>
      <c r="J2068">
        <v>8</v>
      </c>
      <c r="K2068" t="s">
        <v>3123</v>
      </c>
      <c r="L2068" t="s">
        <v>3216</v>
      </c>
      <c r="M2068" t="s">
        <v>3188</v>
      </c>
      <c r="N2068">
        <v>3.5</v>
      </c>
      <c r="O2068" t="s">
        <v>3182</v>
      </c>
      <c r="P2068">
        <f t="shared" si="64"/>
        <v>44838</v>
      </c>
      <c r="Q2068">
        <f>--(COUNTIF($A$2:A2068,A2068)=1)</f>
        <v>1</v>
      </c>
      <c r="R2068">
        <f t="shared" si="65"/>
        <v>27.27</v>
      </c>
    </row>
    <row r="2069" spans="1:18">
      <c r="A2069" t="s">
        <v>7032</v>
      </c>
      <c r="B2069" t="s">
        <v>1985</v>
      </c>
      <c r="C2069" t="s">
        <v>7033</v>
      </c>
      <c r="D2069" t="s">
        <v>3196</v>
      </c>
      <c r="E2069" t="s">
        <v>3175</v>
      </c>
      <c r="F2069" t="s">
        <v>3167</v>
      </c>
      <c r="G2069" t="s">
        <v>1483</v>
      </c>
      <c r="H2069" s="28">
        <v>45660</v>
      </c>
      <c r="I2069">
        <v>26.19</v>
      </c>
      <c r="J2069">
        <v>8</v>
      </c>
      <c r="K2069" t="s">
        <v>3123</v>
      </c>
      <c r="L2069" t="s">
        <v>3229</v>
      </c>
      <c r="M2069" t="s">
        <v>3177</v>
      </c>
      <c r="N2069">
        <v>4</v>
      </c>
      <c r="O2069" t="s">
        <v>3189</v>
      </c>
      <c r="P2069">
        <f t="shared" si="64"/>
        <v>45659</v>
      </c>
      <c r="Q2069">
        <f>--(COUNTIF($A$2:A2069,A2069)=1)</f>
        <v>1</v>
      </c>
      <c r="R2069">
        <f t="shared" si="65"/>
        <v>26.19</v>
      </c>
    </row>
    <row r="2070" spans="1:18">
      <c r="A2070" t="s">
        <v>7034</v>
      </c>
      <c r="B2070" t="s">
        <v>415</v>
      </c>
      <c r="C2070" t="s">
        <v>3098</v>
      </c>
      <c r="D2070" t="s">
        <v>3240</v>
      </c>
      <c r="E2070" t="s">
        <v>3166</v>
      </c>
      <c r="F2070" t="s">
        <v>3167</v>
      </c>
      <c r="G2070" t="s">
        <v>3650</v>
      </c>
      <c r="H2070" s="28">
        <v>44856</v>
      </c>
      <c r="I2070">
        <v>27.44</v>
      </c>
      <c r="J2070">
        <v>24</v>
      </c>
      <c r="K2070" t="s">
        <v>3123</v>
      </c>
      <c r="L2070" t="s">
        <v>3098</v>
      </c>
      <c r="M2070" t="s">
        <v>3177</v>
      </c>
      <c r="O2070" t="s">
        <v>3124</v>
      </c>
      <c r="P2070">
        <f t="shared" si="64"/>
        <v>44855</v>
      </c>
      <c r="Q2070">
        <f>--(COUNTIF($A$2:A2070,A2070)=1)</f>
        <v>1</v>
      </c>
      <c r="R2070">
        <f t="shared" si="65"/>
        <v>27.44</v>
      </c>
    </row>
    <row r="2071" spans="1:18">
      <c r="A2071" t="s">
        <v>7035</v>
      </c>
      <c r="B2071" t="s">
        <v>5621</v>
      </c>
      <c r="C2071" t="s">
        <v>3098</v>
      </c>
      <c r="D2071" t="s">
        <v>3200</v>
      </c>
      <c r="E2071" t="s">
        <v>3166</v>
      </c>
      <c r="F2071" t="s">
        <v>3167</v>
      </c>
      <c r="G2071" t="s">
        <v>220</v>
      </c>
      <c r="H2071" s="28"/>
      <c r="J2071">
        <v>24</v>
      </c>
      <c r="K2071" t="s">
        <v>3098</v>
      </c>
      <c r="L2071" t="s">
        <v>3229</v>
      </c>
      <c r="M2071" t="s">
        <v>3202</v>
      </c>
      <c r="O2071" t="s">
        <v>3260</v>
      </c>
      <c r="P2071">
        <f t="shared" si="64"/>
        <v>45155</v>
      </c>
      <c r="Q2071">
        <f>--(COUNTIF($A$2:A2071,A2071)=1)</f>
        <v>1</v>
      </c>
      <c r="R2071" t="str">
        <f t="shared" si="65"/>
        <v/>
      </c>
    </row>
    <row r="2072" spans="1:18">
      <c r="A2072" t="s">
        <v>7036</v>
      </c>
      <c r="B2072" t="s">
        <v>1431</v>
      </c>
      <c r="C2072" t="s">
        <v>3098</v>
      </c>
      <c r="D2072" t="s">
        <v>3165</v>
      </c>
      <c r="E2072" t="s">
        <v>3166</v>
      </c>
      <c r="F2072" t="s">
        <v>3167</v>
      </c>
      <c r="G2072" t="s">
        <v>2665</v>
      </c>
      <c r="H2072" s="28">
        <v>44628</v>
      </c>
      <c r="I2072">
        <v>60.45</v>
      </c>
      <c r="J2072">
        <v>24</v>
      </c>
      <c r="K2072" t="s">
        <v>3123</v>
      </c>
      <c r="L2072" t="s">
        <v>3216</v>
      </c>
      <c r="M2072" t="s">
        <v>3177</v>
      </c>
      <c r="N2072">
        <v>1.9</v>
      </c>
      <c r="O2072" t="s">
        <v>3178</v>
      </c>
      <c r="P2072">
        <f t="shared" si="64"/>
        <v>44626</v>
      </c>
      <c r="Q2072">
        <f>--(COUNTIF($A$2:A2072,A2072)=1)</f>
        <v>1</v>
      </c>
      <c r="R2072">
        <f t="shared" si="65"/>
        <v>60.45</v>
      </c>
    </row>
    <row r="2073" spans="1:18">
      <c r="A2073" t="s">
        <v>7037</v>
      </c>
      <c r="B2073" t="s">
        <v>6784</v>
      </c>
      <c r="C2073" t="s">
        <v>7038</v>
      </c>
      <c r="D2073" t="s">
        <v>3196</v>
      </c>
      <c r="E2073" t="s">
        <v>3166</v>
      </c>
      <c r="F2073" t="s">
        <v>3167</v>
      </c>
      <c r="G2073" t="s">
        <v>7039</v>
      </c>
      <c r="H2073" s="28">
        <v>45185</v>
      </c>
      <c r="I2073">
        <v>41.15</v>
      </c>
      <c r="J2073">
        <v>24</v>
      </c>
      <c r="K2073" t="s">
        <v>3123</v>
      </c>
      <c r="L2073" t="s">
        <v>3176</v>
      </c>
      <c r="M2073" t="s">
        <v>3169</v>
      </c>
      <c r="N2073">
        <v>1.4</v>
      </c>
      <c r="O2073" t="s">
        <v>3123</v>
      </c>
      <c r="P2073">
        <f t="shared" si="64"/>
        <v>45184</v>
      </c>
      <c r="Q2073">
        <f>--(COUNTIF($A$2:A2073,A2073)=1)</f>
        <v>1</v>
      </c>
      <c r="R2073">
        <f t="shared" si="65"/>
        <v>41.15</v>
      </c>
    </row>
    <row r="2074" spans="1:18">
      <c r="A2074" t="s">
        <v>7040</v>
      </c>
      <c r="B2074" t="s">
        <v>4215</v>
      </c>
      <c r="C2074" t="s">
        <v>7041</v>
      </c>
      <c r="D2074" t="s">
        <v>3185</v>
      </c>
      <c r="E2074" t="s">
        <v>3194</v>
      </c>
      <c r="F2074" t="s">
        <v>3167</v>
      </c>
      <c r="G2074" t="s">
        <v>802</v>
      </c>
      <c r="H2074" s="28">
        <v>45282</v>
      </c>
      <c r="I2074">
        <v>56.48</v>
      </c>
      <c r="J2074">
        <v>72</v>
      </c>
      <c r="K2074" t="s">
        <v>3124</v>
      </c>
      <c r="L2074" t="s">
        <v>3302</v>
      </c>
      <c r="M2074" t="s">
        <v>3169</v>
      </c>
      <c r="O2074" t="s">
        <v>3182</v>
      </c>
      <c r="P2074">
        <f t="shared" si="64"/>
        <v>45280</v>
      </c>
      <c r="Q2074">
        <f>--(COUNTIF($A$2:A2074,A2074)=1)</f>
        <v>1</v>
      </c>
      <c r="R2074">
        <f t="shared" si="65"/>
        <v>56.48</v>
      </c>
    </row>
    <row r="2075" spans="1:18">
      <c r="A2075" t="s">
        <v>7042</v>
      </c>
      <c r="B2075" t="s">
        <v>1914</v>
      </c>
      <c r="C2075" t="s">
        <v>7043</v>
      </c>
      <c r="D2075" t="s">
        <v>3227</v>
      </c>
      <c r="E2075" t="s">
        <v>3166</v>
      </c>
      <c r="F2075" t="s">
        <v>3228</v>
      </c>
      <c r="G2075" t="s">
        <v>3752</v>
      </c>
      <c r="H2075" s="28"/>
      <c r="J2075">
        <v>24</v>
      </c>
      <c r="K2075" t="s">
        <v>3098</v>
      </c>
      <c r="L2075" t="s">
        <v>3225</v>
      </c>
      <c r="M2075" t="s">
        <v>3207</v>
      </c>
      <c r="O2075" t="s">
        <v>3213</v>
      </c>
      <c r="P2075">
        <f t="shared" si="64"/>
        <v>45629</v>
      </c>
      <c r="Q2075">
        <f>--(COUNTIF($A$2:A2075,A2075)=1)</f>
        <v>1</v>
      </c>
      <c r="R2075" t="str">
        <f t="shared" si="65"/>
        <v/>
      </c>
    </row>
    <row r="2076" spans="1:18">
      <c r="A2076" t="s">
        <v>7044</v>
      </c>
      <c r="B2076" t="s">
        <v>304</v>
      </c>
      <c r="C2076" t="s">
        <v>3098</v>
      </c>
      <c r="D2076" t="s">
        <v>3196</v>
      </c>
      <c r="E2076" t="s">
        <v>3175</v>
      </c>
      <c r="F2076" t="s">
        <v>3180</v>
      </c>
      <c r="G2076" t="s">
        <v>2395</v>
      </c>
      <c r="H2076" s="28"/>
      <c r="J2076">
        <v>8</v>
      </c>
      <c r="K2076" t="s">
        <v>3098</v>
      </c>
      <c r="L2076" t="s">
        <v>3098</v>
      </c>
      <c r="M2076" t="s">
        <v>3188</v>
      </c>
      <c r="O2076" t="s">
        <v>3182</v>
      </c>
      <c r="P2076">
        <f t="shared" si="64"/>
        <v>44799</v>
      </c>
      <c r="Q2076">
        <f>--(COUNTIF($A$2:A2076,A2076)=1)</f>
        <v>1</v>
      </c>
      <c r="R2076" t="str">
        <f t="shared" si="65"/>
        <v/>
      </c>
    </row>
    <row r="2077" spans="1:18">
      <c r="A2077" t="s">
        <v>7045</v>
      </c>
      <c r="B2077" t="s">
        <v>1072</v>
      </c>
      <c r="C2077" t="s">
        <v>3098</v>
      </c>
      <c r="D2077" t="s">
        <v>3174</v>
      </c>
      <c r="E2077" t="s">
        <v>3166</v>
      </c>
      <c r="F2077" t="s">
        <v>3167</v>
      </c>
      <c r="G2077" t="s">
        <v>2043</v>
      </c>
      <c r="H2077" s="28">
        <v>44965</v>
      </c>
      <c r="I2077">
        <v>-40.380000000000003</v>
      </c>
      <c r="J2077">
        <v>24</v>
      </c>
      <c r="K2077" t="s">
        <v>3124</v>
      </c>
      <c r="L2077" t="s">
        <v>3231</v>
      </c>
      <c r="M2077" t="s">
        <v>3188</v>
      </c>
      <c r="N2077">
        <v>1.4</v>
      </c>
      <c r="O2077" t="s">
        <v>3260</v>
      </c>
      <c r="P2077">
        <f t="shared" si="64"/>
        <v>44967</v>
      </c>
      <c r="Q2077">
        <f>--(COUNTIF($A$2:A2077,A2077)=1)</f>
        <v>1</v>
      </c>
      <c r="R2077" t="str">
        <f t="shared" si="65"/>
        <v/>
      </c>
    </row>
    <row r="2078" spans="1:18">
      <c r="A2078" t="s">
        <v>7046</v>
      </c>
      <c r="B2078" t="s">
        <v>3997</v>
      </c>
      <c r="C2078" t="s">
        <v>7047</v>
      </c>
      <c r="D2078" t="s">
        <v>3200</v>
      </c>
      <c r="E2078" t="s">
        <v>3194</v>
      </c>
      <c r="F2078" t="s">
        <v>3167</v>
      </c>
      <c r="G2078" t="s">
        <v>2095</v>
      </c>
      <c r="H2078" s="28">
        <v>45079</v>
      </c>
      <c r="I2078">
        <v>90.36</v>
      </c>
      <c r="J2078">
        <v>72</v>
      </c>
      <c r="K2078" t="s">
        <v>3123</v>
      </c>
      <c r="L2078" t="s">
        <v>3218</v>
      </c>
      <c r="M2078" t="s">
        <v>3207</v>
      </c>
      <c r="N2078">
        <v>3.9</v>
      </c>
      <c r="O2078" t="s">
        <v>3123</v>
      </c>
      <c r="P2078">
        <f t="shared" si="64"/>
        <v>45076</v>
      </c>
      <c r="Q2078">
        <f>--(COUNTIF($A$2:A2078,A2078)=1)</f>
        <v>1</v>
      </c>
      <c r="R2078">
        <f t="shared" si="65"/>
        <v>90.36</v>
      </c>
    </row>
    <row r="2079" spans="1:18">
      <c r="A2079" t="s">
        <v>7048</v>
      </c>
      <c r="B2079" t="s">
        <v>2373</v>
      </c>
      <c r="C2079" t="s">
        <v>3098</v>
      </c>
      <c r="D2079" t="s">
        <v>3196</v>
      </c>
      <c r="E2079" t="s">
        <v>3194</v>
      </c>
      <c r="F2079" t="s">
        <v>3167</v>
      </c>
      <c r="G2079" t="s">
        <v>2099</v>
      </c>
      <c r="H2079" s="28">
        <v>45369</v>
      </c>
      <c r="I2079">
        <v>140.33000000000001</v>
      </c>
      <c r="J2079">
        <v>72</v>
      </c>
      <c r="K2079" t="s">
        <v>3123</v>
      </c>
      <c r="L2079" t="s">
        <v>3212</v>
      </c>
      <c r="M2079" t="s">
        <v>3169</v>
      </c>
      <c r="N2079">
        <v>2.2999999999999998</v>
      </c>
      <c r="O2079" t="s">
        <v>3189</v>
      </c>
      <c r="P2079">
        <f t="shared" si="64"/>
        <v>45364</v>
      </c>
      <c r="Q2079">
        <f>--(COUNTIF($A$2:A2079,A2079)=1)</f>
        <v>1</v>
      </c>
      <c r="R2079">
        <f t="shared" si="65"/>
        <v>140.33000000000001</v>
      </c>
    </row>
    <row r="2080" spans="1:18">
      <c r="A2080" t="s">
        <v>7049</v>
      </c>
      <c r="B2080" t="s">
        <v>3723</v>
      </c>
      <c r="C2080" t="s">
        <v>7050</v>
      </c>
      <c r="D2080" t="s">
        <v>3237</v>
      </c>
      <c r="E2080" t="s">
        <v>3166</v>
      </c>
      <c r="F2080" t="s">
        <v>3167</v>
      </c>
      <c r="G2080" t="s">
        <v>1090</v>
      </c>
      <c r="H2080" s="28">
        <v>45534</v>
      </c>
      <c r="I2080">
        <v>29.86</v>
      </c>
      <c r="J2080">
        <v>24</v>
      </c>
      <c r="K2080" t="s">
        <v>3123</v>
      </c>
      <c r="L2080" t="s">
        <v>3221</v>
      </c>
      <c r="M2080" t="s">
        <v>3177</v>
      </c>
      <c r="N2080">
        <v>3.6</v>
      </c>
      <c r="O2080" t="s">
        <v>3124</v>
      </c>
      <c r="P2080">
        <f t="shared" si="64"/>
        <v>45533</v>
      </c>
      <c r="Q2080">
        <f>--(COUNTIF($A$2:A2080,A2080)=1)</f>
        <v>1</v>
      </c>
      <c r="R2080">
        <f t="shared" si="65"/>
        <v>29.86</v>
      </c>
    </row>
    <row r="2081" spans="1:18">
      <c r="A2081" t="s">
        <v>7051</v>
      </c>
      <c r="B2081" t="s">
        <v>3624</v>
      </c>
      <c r="C2081" t="s">
        <v>7052</v>
      </c>
      <c r="D2081" t="s">
        <v>3165</v>
      </c>
      <c r="E2081" t="s">
        <v>3166</v>
      </c>
      <c r="F2081" t="s">
        <v>3228</v>
      </c>
      <c r="G2081" t="s">
        <v>1183</v>
      </c>
      <c r="H2081" s="28"/>
      <c r="J2081">
        <v>24</v>
      </c>
      <c r="K2081" t="s">
        <v>3098</v>
      </c>
      <c r="L2081" t="s">
        <v>3265</v>
      </c>
      <c r="M2081" t="s">
        <v>3188</v>
      </c>
      <c r="O2081" t="s">
        <v>3170</v>
      </c>
      <c r="P2081">
        <f t="shared" si="64"/>
        <v>44843</v>
      </c>
      <c r="Q2081">
        <f>--(COUNTIF($A$2:A2081,A2081)=1)</f>
        <v>1</v>
      </c>
      <c r="R2081" t="str">
        <f t="shared" si="65"/>
        <v/>
      </c>
    </row>
    <row r="2082" spans="1:18">
      <c r="A2082" t="s">
        <v>7053</v>
      </c>
      <c r="B2082" t="s">
        <v>1415</v>
      </c>
      <c r="C2082" t="s">
        <v>3098</v>
      </c>
      <c r="D2082" t="s">
        <v>3196</v>
      </c>
      <c r="E2082" t="s">
        <v>3175</v>
      </c>
      <c r="F2082" t="s">
        <v>3167</v>
      </c>
      <c r="G2082" t="s">
        <v>69</v>
      </c>
      <c r="H2082" s="28">
        <v>44925</v>
      </c>
      <c r="I2082">
        <v>0.57999999999999996</v>
      </c>
      <c r="J2082">
        <v>8</v>
      </c>
      <c r="K2082" t="s">
        <v>3124</v>
      </c>
      <c r="L2082" t="s">
        <v>3176</v>
      </c>
      <c r="M2082" t="s">
        <v>3177</v>
      </c>
      <c r="N2082">
        <v>2.2000000000000002</v>
      </c>
      <c r="O2082" t="s">
        <v>3170</v>
      </c>
      <c r="P2082">
        <f t="shared" si="64"/>
        <v>44925</v>
      </c>
      <c r="Q2082">
        <f>--(COUNTIF($A$2:A2082,A2082)=1)</f>
        <v>1</v>
      </c>
      <c r="R2082">
        <f t="shared" si="65"/>
        <v>0.57999999999999996</v>
      </c>
    </row>
    <row r="2083" spans="1:18">
      <c r="A2083" t="s">
        <v>7054</v>
      </c>
      <c r="B2083" t="s">
        <v>4958</v>
      </c>
      <c r="C2083" t="s">
        <v>7055</v>
      </c>
      <c r="D2083" t="s">
        <v>3251</v>
      </c>
      <c r="E2083" t="s">
        <v>3166</v>
      </c>
      <c r="F2083" t="s">
        <v>3167</v>
      </c>
      <c r="G2083" t="s">
        <v>240</v>
      </c>
      <c r="H2083" s="28">
        <v>44614</v>
      </c>
      <c r="I2083">
        <v>70.47</v>
      </c>
      <c r="J2083">
        <v>24</v>
      </c>
      <c r="K2083" t="s">
        <v>3123</v>
      </c>
      <c r="L2083" t="s">
        <v>3398</v>
      </c>
      <c r="M2083" t="s">
        <v>3207</v>
      </c>
      <c r="O2083" t="s">
        <v>3170</v>
      </c>
      <c r="P2083">
        <f t="shared" si="64"/>
        <v>44612</v>
      </c>
      <c r="Q2083">
        <f>--(COUNTIF($A$2:A2083,A2083)=1)</f>
        <v>1</v>
      </c>
      <c r="R2083">
        <f t="shared" si="65"/>
        <v>70.47</v>
      </c>
    </row>
    <row r="2084" spans="1:18">
      <c r="A2084" t="s">
        <v>7056</v>
      </c>
      <c r="B2084" t="s">
        <v>7057</v>
      </c>
      <c r="C2084" t="s">
        <v>7058</v>
      </c>
      <c r="D2084" t="s">
        <v>3237</v>
      </c>
      <c r="E2084" t="s">
        <v>3280</v>
      </c>
      <c r="F2084" t="s">
        <v>3167</v>
      </c>
      <c r="G2084" t="s">
        <v>2475</v>
      </c>
      <c r="H2084" s="28">
        <v>44745</v>
      </c>
      <c r="I2084">
        <v>6.33</v>
      </c>
      <c r="J2084">
        <v>4</v>
      </c>
      <c r="K2084" t="s">
        <v>3123</v>
      </c>
      <c r="L2084" t="s">
        <v>3265</v>
      </c>
      <c r="M2084" t="s">
        <v>3169</v>
      </c>
      <c r="N2084">
        <v>2.5</v>
      </c>
      <c r="O2084" t="s">
        <v>3178</v>
      </c>
      <c r="P2084">
        <f t="shared" si="64"/>
        <v>44745</v>
      </c>
      <c r="Q2084">
        <f>--(COUNTIF($A$2:A2084,A2084)=1)</f>
        <v>1</v>
      </c>
      <c r="R2084">
        <f t="shared" si="65"/>
        <v>6.33</v>
      </c>
    </row>
    <row r="2085" spans="1:18">
      <c r="A2085" t="s">
        <v>7059</v>
      </c>
      <c r="B2085" t="s">
        <v>3401</v>
      </c>
      <c r="C2085" t="s">
        <v>7060</v>
      </c>
      <c r="D2085" t="s">
        <v>3200</v>
      </c>
      <c r="E2085" t="s">
        <v>3166</v>
      </c>
      <c r="F2085" t="s">
        <v>3167</v>
      </c>
      <c r="G2085" t="s">
        <v>1183</v>
      </c>
      <c r="H2085" s="28">
        <v>44843</v>
      </c>
      <c r="I2085">
        <v>4.76</v>
      </c>
      <c r="J2085">
        <v>24</v>
      </c>
      <c r="K2085" t="s">
        <v>3124</v>
      </c>
      <c r="L2085" t="s">
        <v>3398</v>
      </c>
      <c r="M2085" t="s">
        <v>3188</v>
      </c>
      <c r="N2085">
        <v>3.7</v>
      </c>
      <c r="O2085" t="s">
        <v>3170</v>
      </c>
      <c r="P2085">
        <f t="shared" si="64"/>
        <v>44843</v>
      </c>
      <c r="Q2085">
        <f>--(COUNTIF($A$2:A2085,A2085)=1)</f>
        <v>1</v>
      </c>
      <c r="R2085">
        <f t="shared" si="65"/>
        <v>4.76</v>
      </c>
    </row>
    <row r="2086" spans="1:18">
      <c r="A2086" t="s">
        <v>7061</v>
      </c>
      <c r="B2086" t="s">
        <v>4406</v>
      </c>
      <c r="C2086" t="s">
        <v>7062</v>
      </c>
      <c r="D2086" t="s">
        <v>3200</v>
      </c>
      <c r="E2086" t="s">
        <v>3166</v>
      </c>
      <c r="F2086" t="s">
        <v>3167</v>
      </c>
      <c r="G2086" t="s">
        <v>3955</v>
      </c>
      <c r="H2086" s="28">
        <v>44832</v>
      </c>
      <c r="I2086">
        <v>54.05</v>
      </c>
      <c r="J2086">
        <v>24</v>
      </c>
      <c r="K2086" t="s">
        <v>3123</v>
      </c>
      <c r="L2086" t="s">
        <v>3398</v>
      </c>
      <c r="M2086" t="s">
        <v>3188</v>
      </c>
      <c r="N2086">
        <v>2.6</v>
      </c>
      <c r="O2086" t="s">
        <v>3124</v>
      </c>
      <c r="P2086">
        <f t="shared" si="64"/>
        <v>44830</v>
      </c>
      <c r="Q2086">
        <f>--(COUNTIF($A$2:A2086,A2086)=1)</f>
        <v>1</v>
      </c>
      <c r="R2086">
        <f t="shared" si="65"/>
        <v>54.05</v>
      </c>
    </row>
    <row r="2087" spans="1:18">
      <c r="A2087" t="s">
        <v>7063</v>
      </c>
      <c r="B2087" t="s">
        <v>5515</v>
      </c>
      <c r="C2087" t="s">
        <v>7064</v>
      </c>
      <c r="D2087" t="s">
        <v>3237</v>
      </c>
      <c r="E2087" t="s">
        <v>3166</v>
      </c>
      <c r="F2087" t="s">
        <v>3167</v>
      </c>
      <c r="G2087" t="s">
        <v>1033</v>
      </c>
      <c r="H2087" s="28">
        <v>44992</v>
      </c>
      <c r="I2087">
        <v>8.8000000000000007</v>
      </c>
      <c r="J2087">
        <v>24</v>
      </c>
      <c r="K2087" t="s">
        <v>3124</v>
      </c>
      <c r="L2087" t="s">
        <v>3302</v>
      </c>
      <c r="M2087" t="s">
        <v>3177</v>
      </c>
      <c r="O2087" t="s">
        <v>3182</v>
      </c>
      <c r="P2087">
        <f t="shared" si="64"/>
        <v>44992</v>
      </c>
      <c r="Q2087">
        <f>--(COUNTIF($A$2:A2087,A2087)=1)</f>
        <v>1</v>
      </c>
      <c r="R2087">
        <f t="shared" si="65"/>
        <v>8.8000000000000007</v>
      </c>
    </row>
    <row r="2088" spans="1:18">
      <c r="A2088" t="s">
        <v>7065</v>
      </c>
      <c r="B2088" t="s">
        <v>1730</v>
      </c>
      <c r="C2088" t="s">
        <v>3098</v>
      </c>
      <c r="D2088" t="s">
        <v>3200</v>
      </c>
      <c r="E2088" t="s">
        <v>3175</v>
      </c>
      <c r="F2088" t="s">
        <v>3167</v>
      </c>
      <c r="G2088" t="s">
        <v>3462</v>
      </c>
      <c r="H2088" s="28">
        <v>45714</v>
      </c>
      <c r="I2088">
        <v>24.42</v>
      </c>
      <c r="J2088">
        <v>8</v>
      </c>
      <c r="K2088" t="s">
        <v>3123</v>
      </c>
      <c r="L2088" t="s">
        <v>3268</v>
      </c>
      <c r="M2088" t="s">
        <v>3207</v>
      </c>
      <c r="N2088">
        <v>1.3</v>
      </c>
      <c r="O2088" t="s">
        <v>3213</v>
      </c>
      <c r="P2088">
        <f t="shared" si="64"/>
        <v>45713</v>
      </c>
      <c r="Q2088">
        <f>--(COUNTIF($A$2:A2088,A2088)=1)</f>
        <v>1</v>
      </c>
      <c r="R2088">
        <f t="shared" si="65"/>
        <v>24.42</v>
      </c>
    </row>
    <row r="2089" spans="1:18">
      <c r="A2089" t="s">
        <v>7066</v>
      </c>
      <c r="B2089" t="s">
        <v>3279</v>
      </c>
      <c r="C2089" t="s">
        <v>3098</v>
      </c>
      <c r="D2089" t="s">
        <v>3185</v>
      </c>
      <c r="E2089" t="s">
        <v>3175</v>
      </c>
      <c r="F2089" t="s">
        <v>3167</v>
      </c>
      <c r="G2089" t="s">
        <v>450</v>
      </c>
      <c r="H2089" s="28">
        <v>44856</v>
      </c>
      <c r="I2089">
        <v>3.88</v>
      </c>
      <c r="J2089">
        <v>8</v>
      </c>
      <c r="K2089" t="s">
        <v>3124</v>
      </c>
      <c r="L2089" t="s">
        <v>3187</v>
      </c>
      <c r="M2089" t="s">
        <v>3177</v>
      </c>
      <c r="N2089">
        <v>1.9</v>
      </c>
      <c r="O2089" t="s">
        <v>3123</v>
      </c>
      <c r="P2089">
        <f t="shared" si="64"/>
        <v>44856</v>
      </c>
      <c r="Q2089">
        <f>--(COUNTIF($A$2:A2089,A2089)=1)</f>
        <v>1</v>
      </c>
      <c r="R2089">
        <f t="shared" si="65"/>
        <v>3.88</v>
      </c>
    </row>
    <row r="2090" spans="1:18">
      <c r="A2090" t="s">
        <v>7067</v>
      </c>
      <c r="B2090" t="s">
        <v>1717</v>
      </c>
      <c r="C2090" t="s">
        <v>3098</v>
      </c>
      <c r="D2090" t="s">
        <v>3237</v>
      </c>
      <c r="E2090" t="s">
        <v>3194</v>
      </c>
      <c r="F2090" t="s">
        <v>3167</v>
      </c>
      <c r="G2090" t="s">
        <v>6375</v>
      </c>
      <c r="H2090" s="28">
        <v>44590</v>
      </c>
      <c r="I2090">
        <v>169.88</v>
      </c>
      <c r="J2090">
        <v>72</v>
      </c>
      <c r="K2090" t="s">
        <v>3123</v>
      </c>
      <c r="L2090" t="s">
        <v>3176</v>
      </c>
      <c r="M2090" t="s">
        <v>3202</v>
      </c>
      <c r="N2090">
        <v>2.5</v>
      </c>
      <c r="O2090" t="s">
        <v>3182</v>
      </c>
      <c r="P2090">
        <f t="shared" si="64"/>
        <v>44583</v>
      </c>
      <c r="Q2090">
        <f>--(COUNTIF($A$2:A2090,A2090)=1)</f>
        <v>1</v>
      </c>
      <c r="R2090">
        <f t="shared" si="65"/>
        <v>169.88</v>
      </c>
    </row>
    <row r="2091" spans="1:18">
      <c r="A2091" t="s">
        <v>7068</v>
      </c>
      <c r="B2091" t="s">
        <v>634</v>
      </c>
      <c r="C2091" t="s">
        <v>3098</v>
      </c>
      <c r="D2091" t="s">
        <v>3174</v>
      </c>
      <c r="E2091" t="s">
        <v>3175</v>
      </c>
      <c r="F2091" t="s">
        <v>3220</v>
      </c>
      <c r="G2091" t="s">
        <v>4977</v>
      </c>
      <c r="H2091" s="28">
        <v>44806</v>
      </c>
      <c r="I2091">
        <v>1.79</v>
      </c>
      <c r="J2091">
        <v>8</v>
      </c>
      <c r="K2091" t="s">
        <v>3124</v>
      </c>
      <c r="L2091" t="s">
        <v>3187</v>
      </c>
      <c r="M2091" t="s">
        <v>3202</v>
      </c>
      <c r="N2091">
        <v>4.5999999999999996</v>
      </c>
      <c r="O2091" t="s">
        <v>3260</v>
      </c>
      <c r="P2091">
        <f t="shared" si="64"/>
        <v>44806</v>
      </c>
      <c r="Q2091">
        <f>--(COUNTIF($A$2:A2091,A2091)=1)</f>
        <v>1</v>
      </c>
      <c r="R2091">
        <f t="shared" si="65"/>
        <v>1.79</v>
      </c>
    </row>
    <row r="2092" spans="1:18">
      <c r="A2092" t="s">
        <v>7069</v>
      </c>
      <c r="B2092" t="s">
        <v>3693</v>
      </c>
      <c r="C2092" t="s">
        <v>7070</v>
      </c>
      <c r="D2092" t="s">
        <v>3174</v>
      </c>
      <c r="E2092" t="s">
        <v>3194</v>
      </c>
      <c r="F2092" t="s">
        <v>3228</v>
      </c>
      <c r="G2092" t="s">
        <v>1160</v>
      </c>
      <c r="H2092" s="28"/>
      <c r="J2092">
        <v>72</v>
      </c>
      <c r="K2092" t="s">
        <v>3098</v>
      </c>
      <c r="L2092" t="s">
        <v>3198</v>
      </c>
      <c r="M2092" t="s">
        <v>3169</v>
      </c>
      <c r="O2092" t="s">
        <v>3213</v>
      </c>
      <c r="P2092">
        <f t="shared" si="64"/>
        <v>45604</v>
      </c>
      <c r="Q2092">
        <f>--(COUNTIF($A$2:A2092,A2092)=1)</f>
        <v>1</v>
      </c>
      <c r="R2092" t="str">
        <f t="shared" si="65"/>
        <v/>
      </c>
    </row>
    <row r="2093" spans="1:18">
      <c r="A2093" t="s">
        <v>7071</v>
      </c>
      <c r="B2093" t="s">
        <v>174</v>
      </c>
      <c r="C2093" t="s">
        <v>3098</v>
      </c>
      <c r="D2093" t="s">
        <v>3185</v>
      </c>
      <c r="E2093" t="s">
        <v>3194</v>
      </c>
      <c r="F2093" t="s">
        <v>3167</v>
      </c>
      <c r="G2093" t="s">
        <v>2370</v>
      </c>
      <c r="H2093" s="28"/>
      <c r="J2093">
        <v>72</v>
      </c>
      <c r="K2093" t="s">
        <v>3098</v>
      </c>
      <c r="L2093" t="s">
        <v>3254</v>
      </c>
      <c r="M2093" t="s">
        <v>3207</v>
      </c>
      <c r="O2093" t="s">
        <v>3123</v>
      </c>
      <c r="P2093">
        <f t="shared" si="64"/>
        <v>45567</v>
      </c>
      <c r="Q2093">
        <f>--(COUNTIF($A$2:A2093,A2093)=1)</f>
        <v>1</v>
      </c>
      <c r="R2093" t="str">
        <f t="shared" si="65"/>
        <v/>
      </c>
    </row>
    <row r="2094" spans="1:18">
      <c r="A2094" t="s">
        <v>7072</v>
      </c>
      <c r="B2094" t="s">
        <v>2198</v>
      </c>
      <c r="C2094" t="s">
        <v>7073</v>
      </c>
      <c r="D2094" t="s">
        <v>3200</v>
      </c>
      <c r="E2094" t="s">
        <v>3166</v>
      </c>
      <c r="F2094" t="s">
        <v>3167</v>
      </c>
      <c r="G2094" t="s">
        <v>625</v>
      </c>
      <c r="H2094" s="28">
        <v>45593</v>
      </c>
      <c r="I2094">
        <v>83.64</v>
      </c>
      <c r="J2094">
        <v>24</v>
      </c>
      <c r="K2094" t="s">
        <v>3123</v>
      </c>
      <c r="L2094" t="s">
        <v>3206</v>
      </c>
      <c r="M2094" t="s">
        <v>3202</v>
      </c>
      <c r="O2094" t="s">
        <v>3123</v>
      </c>
      <c r="P2094">
        <f t="shared" si="64"/>
        <v>45590</v>
      </c>
      <c r="Q2094">
        <f>--(COUNTIF($A$2:A2094,A2094)=1)</f>
        <v>1</v>
      </c>
      <c r="R2094">
        <f t="shared" si="65"/>
        <v>83.64</v>
      </c>
    </row>
    <row r="2095" spans="1:18">
      <c r="A2095" t="s">
        <v>7074</v>
      </c>
      <c r="B2095" t="s">
        <v>6698</v>
      </c>
      <c r="C2095" t="s">
        <v>7075</v>
      </c>
      <c r="D2095" t="s">
        <v>3196</v>
      </c>
      <c r="E2095" t="s">
        <v>3166</v>
      </c>
      <c r="F2095" t="s">
        <v>3228</v>
      </c>
      <c r="G2095" t="s">
        <v>221</v>
      </c>
      <c r="H2095" s="28"/>
      <c r="J2095">
        <v>24</v>
      </c>
      <c r="K2095" t="s">
        <v>3098</v>
      </c>
      <c r="L2095" t="s">
        <v>3271</v>
      </c>
      <c r="M2095" t="s">
        <v>3202</v>
      </c>
      <c r="O2095" t="s">
        <v>3189</v>
      </c>
      <c r="P2095">
        <f t="shared" si="64"/>
        <v>45233</v>
      </c>
      <c r="Q2095">
        <f>--(COUNTIF($A$2:A2095,A2095)=1)</f>
        <v>1</v>
      </c>
      <c r="R2095" t="str">
        <f t="shared" si="65"/>
        <v/>
      </c>
    </row>
    <row r="2096" spans="1:18">
      <c r="A2096" t="s">
        <v>7076</v>
      </c>
      <c r="B2096" t="s">
        <v>7077</v>
      </c>
      <c r="C2096" t="s">
        <v>3098</v>
      </c>
      <c r="D2096" t="s">
        <v>3174</v>
      </c>
      <c r="E2096" t="s">
        <v>3166</v>
      </c>
      <c r="F2096" t="s">
        <v>3167</v>
      </c>
      <c r="G2096" t="s">
        <v>1364</v>
      </c>
      <c r="H2096" s="28">
        <v>45516</v>
      </c>
      <c r="I2096">
        <v>66.62</v>
      </c>
      <c r="J2096">
        <v>24</v>
      </c>
      <c r="K2096" t="s">
        <v>3123</v>
      </c>
      <c r="L2096" t="s">
        <v>3437</v>
      </c>
      <c r="M2096" t="s">
        <v>3207</v>
      </c>
      <c r="N2096">
        <v>3.3</v>
      </c>
      <c r="O2096" t="s">
        <v>3189</v>
      </c>
      <c r="P2096">
        <f t="shared" si="64"/>
        <v>45514</v>
      </c>
      <c r="Q2096">
        <f>--(COUNTIF($A$2:A2096,A2096)=1)</f>
        <v>1</v>
      </c>
      <c r="R2096">
        <f t="shared" si="65"/>
        <v>66.62</v>
      </c>
    </row>
    <row r="2097" spans="1:18">
      <c r="A2097" t="s">
        <v>7078</v>
      </c>
      <c r="B2097" t="s">
        <v>6605</v>
      </c>
      <c r="C2097" t="s">
        <v>3098</v>
      </c>
      <c r="D2097" t="s">
        <v>3251</v>
      </c>
      <c r="E2097" t="s">
        <v>3175</v>
      </c>
      <c r="F2097" t="s">
        <v>3167</v>
      </c>
      <c r="G2097" t="s">
        <v>172</v>
      </c>
      <c r="H2097" s="28">
        <v>45532</v>
      </c>
      <c r="I2097">
        <v>26.47</v>
      </c>
      <c r="J2097">
        <v>8</v>
      </c>
      <c r="K2097" t="s">
        <v>3123</v>
      </c>
      <c r="L2097" t="s">
        <v>3218</v>
      </c>
      <c r="M2097" t="s">
        <v>3177</v>
      </c>
      <c r="N2097">
        <v>1.5</v>
      </c>
      <c r="O2097" t="s">
        <v>3213</v>
      </c>
      <c r="P2097">
        <f t="shared" si="64"/>
        <v>45531</v>
      </c>
      <c r="Q2097">
        <f>--(COUNTIF($A$2:A2097,A2097)=1)</f>
        <v>1</v>
      </c>
      <c r="R2097">
        <f t="shared" si="65"/>
        <v>26.47</v>
      </c>
    </row>
    <row r="2098" spans="1:18">
      <c r="A2098" t="s">
        <v>7079</v>
      </c>
      <c r="B2098" t="s">
        <v>6321</v>
      </c>
      <c r="C2098" t="s">
        <v>3098</v>
      </c>
      <c r="D2098" t="s">
        <v>3200</v>
      </c>
      <c r="E2098" t="s">
        <v>3194</v>
      </c>
      <c r="F2098" t="s">
        <v>3167</v>
      </c>
      <c r="G2098" t="s">
        <v>254</v>
      </c>
      <c r="H2098" s="28">
        <v>45495</v>
      </c>
      <c r="I2098">
        <v>195.93</v>
      </c>
      <c r="J2098">
        <v>72</v>
      </c>
      <c r="K2098" t="s">
        <v>3123</v>
      </c>
      <c r="L2098" t="s">
        <v>3209</v>
      </c>
      <c r="M2098" t="s">
        <v>3177</v>
      </c>
      <c r="N2098">
        <v>2.2999999999999998</v>
      </c>
      <c r="O2098" t="s">
        <v>3123</v>
      </c>
      <c r="P2098">
        <f t="shared" si="64"/>
        <v>45487</v>
      </c>
      <c r="Q2098">
        <f>--(COUNTIF($A$2:A2098,A2098)=1)</f>
        <v>1</v>
      </c>
      <c r="R2098">
        <f t="shared" si="65"/>
        <v>195.93</v>
      </c>
    </row>
    <row r="2099" spans="1:18">
      <c r="A2099" t="s">
        <v>7080</v>
      </c>
      <c r="B2099" t="s">
        <v>2238</v>
      </c>
      <c r="C2099" t="s">
        <v>3098</v>
      </c>
      <c r="D2099" t="s">
        <v>3200</v>
      </c>
      <c r="E2099" t="s">
        <v>3166</v>
      </c>
      <c r="F2099" t="s">
        <v>3167</v>
      </c>
      <c r="G2099" t="s">
        <v>731</v>
      </c>
      <c r="H2099" s="28">
        <v>45430</v>
      </c>
      <c r="I2099">
        <v>81.099999999999994</v>
      </c>
      <c r="J2099">
        <v>24</v>
      </c>
      <c r="K2099" t="s">
        <v>3123</v>
      </c>
      <c r="L2099" t="s">
        <v>3198</v>
      </c>
      <c r="M2099" t="s">
        <v>3188</v>
      </c>
      <c r="N2099">
        <v>3.5</v>
      </c>
      <c r="O2099" t="s">
        <v>3178</v>
      </c>
      <c r="P2099">
        <f t="shared" si="64"/>
        <v>45427</v>
      </c>
      <c r="Q2099">
        <f>--(COUNTIF($A$2:A2099,A2099)=1)</f>
        <v>1</v>
      </c>
      <c r="R2099">
        <f t="shared" si="65"/>
        <v>81.099999999999994</v>
      </c>
    </row>
    <row r="2100" spans="1:18">
      <c r="A2100" t="s">
        <v>7081</v>
      </c>
      <c r="B2100" t="s">
        <v>4803</v>
      </c>
      <c r="C2100" t="s">
        <v>3098</v>
      </c>
      <c r="D2100" t="s">
        <v>3227</v>
      </c>
      <c r="E2100" t="s">
        <v>3175</v>
      </c>
      <c r="F2100" t="s">
        <v>3180</v>
      </c>
      <c r="G2100" t="s">
        <v>3224</v>
      </c>
      <c r="H2100" s="28"/>
      <c r="J2100">
        <v>8</v>
      </c>
      <c r="K2100" t="s">
        <v>3098</v>
      </c>
      <c r="L2100" t="s">
        <v>3176</v>
      </c>
      <c r="M2100" t="s">
        <v>3169</v>
      </c>
      <c r="O2100" t="s">
        <v>3123</v>
      </c>
      <c r="P2100">
        <f t="shared" si="64"/>
        <v>45710</v>
      </c>
      <c r="Q2100">
        <f>--(COUNTIF($A$2:A2100,A2100)=1)</f>
        <v>1</v>
      </c>
      <c r="R2100" t="str">
        <f t="shared" si="65"/>
        <v/>
      </c>
    </row>
    <row r="2101" spans="1:18">
      <c r="A2101" t="s">
        <v>7082</v>
      </c>
      <c r="B2101" t="s">
        <v>7083</v>
      </c>
      <c r="C2101" t="s">
        <v>3098</v>
      </c>
      <c r="D2101" t="s">
        <v>3227</v>
      </c>
      <c r="E2101" t="s">
        <v>3194</v>
      </c>
      <c r="F2101" t="s">
        <v>3180</v>
      </c>
      <c r="G2101" t="s">
        <v>125</v>
      </c>
      <c r="H2101" s="28"/>
      <c r="J2101">
        <v>72</v>
      </c>
      <c r="K2101" t="s">
        <v>3098</v>
      </c>
      <c r="L2101" t="s">
        <v>3229</v>
      </c>
      <c r="M2101" t="s">
        <v>3188</v>
      </c>
      <c r="O2101" t="s">
        <v>3189</v>
      </c>
      <c r="P2101">
        <f t="shared" si="64"/>
        <v>44912</v>
      </c>
      <c r="Q2101">
        <f>--(COUNTIF($A$2:A2101,A2101)=1)</f>
        <v>1</v>
      </c>
      <c r="R2101" t="str">
        <f t="shared" si="65"/>
        <v/>
      </c>
    </row>
    <row r="2102" spans="1:18">
      <c r="A2102" t="s">
        <v>7084</v>
      </c>
      <c r="B2102" t="s">
        <v>6037</v>
      </c>
      <c r="C2102" t="s">
        <v>3098</v>
      </c>
      <c r="D2102" t="s">
        <v>3237</v>
      </c>
      <c r="E2102" t="s">
        <v>3166</v>
      </c>
      <c r="F2102" t="s">
        <v>3167</v>
      </c>
      <c r="G2102" t="s">
        <v>3197</v>
      </c>
      <c r="H2102" s="28"/>
      <c r="J2102">
        <v>24</v>
      </c>
      <c r="K2102" t="s">
        <v>3098</v>
      </c>
      <c r="L2102" t="s">
        <v>3098</v>
      </c>
      <c r="M2102" t="s">
        <v>3188</v>
      </c>
      <c r="O2102" t="s">
        <v>3123</v>
      </c>
      <c r="P2102">
        <f t="shared" si="64"/>
        <v>45649</v>
      </c>
      <c r="Q2102">
        <f>--(COUNTIF($A$2:A2102,A2102)=1)</f>
        <v>1</v>
      </c>
      <c r="R2102" t="str">
        <f t="shared" si="65"/>
        <v/>
      </c>
    </row>
    <row r="2103" spans="1:18">
      <c r="A2103" t="s">
        <v>7085</v>
      </c>
      <c r="B2103" t="s">
        <v>5070</v>
      </c>
      <c r="C2103" t="s">
        <v>7086</v>
      </c>
      <c r="D2103" t="s">
        <v>3185</v>
      </c>
      <c r="E2103" t="s">
        <v>3175</v>
      </c>
      <c r="F2103" t="s">
        <v>3180</v>
      </c>
      <c r="G2103" t="s">
        <v>1248</v>
      </c>
      <c r="H2103" s="28"/>
      <c r="J2103">
        <v>8</v>
      </c>
      <c r="K2103" t="s">
        <v>3098</v>
      </c>
      <c r="L2103" t="s">
        <v>3398</v>
      </c>
      <c r="M2103" t="s">
        <v>3188</v>
      </c>
      <c r="O2103" t="s">
        <v>3123</v>
      </c>
      <c r="P2103">
        <f t="shared" si="64"/>
        <v>45137</v>
      </c>
      <c r="Q2103">
        <f>--(COUNTIF($A$2:A2103,A2103)=1)</f>
        <v>1</v>
      </c>
      <c r="R2103" t="str">
        <f t="shared" si="65"/>
        <v/>
      </c>
    </row>
    <row r="2104" spans="1:18">
      <c r="A2104" t="s">
        <v>7087</v>
      </c>
      <c r="B2104" t="s">
        <v>4047</v>
      </c>
      <c r="C2104" t="s">
        <v>7088</v>
      </c>
      <c r="D2104" t="s">
        <v>3174</v>
      </c>
      <c r="E2104" t="s">
        <v>3166</v>
      </c>
      <c r="F2104" t="s">
        <v>3220</v>
      </c>
      <c r="G2104" t="s">
        <v>4249</v>
      </c>
      <c r="H2104" s="28">
        <v>45702</v>
      </c>
      <c r="I2104">
        <v>49.69</v>
      </c>
      <c r="J2104">
        <v>24</v>
      </c>
      <c r="K2104" t="s">
        <v>3123</v>
      </c>
      <c r="L2104" t="s">
        <v>3244</v>
      </c>
      <c r="M2104" t="s">
        <v>3177</v>
      </c>
      <c r="N2104">
        <v>4.5</v>
      </c>
      <c r="O2104" t="s">
        <v>3260</v>
      </c>
      <c r="P2104">
        <f t="shared" si="64"/>
        <v>45700</v>
      </c>
      <c r="Q2104">
        <f>--(COUNTIF($A$2:A2104,A2104)=1)</f>
        <v>1</v>
      </c>
      <c r="R2104">
        <f t="shared" si="65"/>
        <v>49.69</v>
      </c>
    </row>
    <row r="2105" spans="1:18">
      <c r="A2105" t="s">
        <v>7089</v>
      </c>
      <c r="B2105" t="s">
        <v>2771</v>
      </c>
      <c r="C2105" t="s">
        <v>3098</v>
      </c>
      <c r="D2105" t="s">
        <v>3200</v>
      </c>
      <c r="E2105" t="s">
        <v>3194</v>
      </c>
      <c r="F2105" t="s">
        <v>3167</v>
      </c>
      <c r="G2105" t="s">
        <v>7090</v>
      </c>
      <c r="H2105" s="28">
        <v>44615</v>
      </c>
      <c r="I2105">
        <v>157.38999999999999</v>
      </c>
      <c r="J2105">
        <v>72</v>
      </c>
      <c r="K2105" t="s">
        <v>3123</v>
      </c>
      <c r="L2105" t="s">
        <v>3187</v>
      </c>
      <c r="M2105" t="s">
        <v>3202</v>
      </c>
      <c r="N2105">
        <v>3.4</v>
      </c>
      <c r="O2105" t="s">
        <v>3124</v>
      </c>
      <c r="P2105">
        <f t="shared" si="64"/>
        <v>44609</v>
      </c>
      <c r="Q2105">
        <f>--(COUNTIF($A$2:A2105,A2105)=1)</f>
        <v>1</v>
      </c>
      <c r="R2105">
        <f t="shared" si="65"/>
        <v>157.38999999999999</v>
      </c>
    </row>
    <row r="2106" spans="1:18">
      <c r="A2106" t="s">
        <v>7091</v>
      </c>
      <c r="B2106" t="s">
        <v>1235</v>
      </c>
      <c r="C2106" t="s">
        <v>3098</v>
      </c>
      <c r="D2106" t="s">
        <v>3185</v>
      </c>
      <c r="E2106" t="s">
        <v>3194</v>
      </c>
      <c r="F2106" t="s">
        <v>3167</v>
      </c>
      <c r="G2106" t="s">
        <v>1308</v>
      </c>
      <c r="H2106" s="28">
        <v>45030</v>
      </c>
      <c r="I2106">
        <v>88.66</v>
      </c>
      <c r="J2106">
        <v>72</v>
      </c>
      <c r="K2106" t="s">
        <v>3123</v>
      </c>
      <c r="L2106" t="s">
        <v>3221</v>
      </c>
      <c r="M2106" t="s">
        <v>3169</v>
      </c>
      <c r="O2106" t="s">
        <v>3189</v>
      </c>
      <c r="P2106">
        <f t="shared" si="64"/>
        <v>45027</v>
      </c>
      <c r="Q2106">
        <f>--(COUNTIF($A$2:A2106,A2106)=1)</f>
        <v>1</v>
      </c>
      <c r="R2106">
        <f t="shared" si="65"/>
        <v>88.66</v>
      </c>
    </row>
    <row r="2107" spans="1:18">
      <c r="A2107" t="s">
        <v>7092</v>
      </c>
      <c r="B2107" t="s">
        <v>3759</v>
      </c>
      <c r="C2107" t="s">
        <v>3098</v>
      </c>
      <c r="D2107" t="s">
        <v>3227</v>
      </c>
      <c r="E2107" t="s">
        <v>3166</v>
      </c>
      <c r="F2107" t="s">
        <v>3220</v>
      </c>
      <c r="G2107" t="s">
        <v>346</v>
      </c>
      <c r="H2107" s="28">
        <v>44974</v>
      </c>
      <c r="I2107">
        <v>69.569999999999993</v>
      </c>
      <c r="J2107">
        <v>24</v>
      </c>
      <c r="K2107" t="s">
        <v>3123</v>
      </c>
      <c r="L2107" t="s">
        <v>3398</v>
      </c>
      <c r="M2107" t="s">
        <v>3207</v>
      </c>
      <c r="O2107" t="s">
        <v>3178</v>
      </c>
      <c r="P2107">
        <f t="shared" si="64"/>
        <v>44972</v>
      </c>
      <c r="Q2107">
        <f>--(COUNTIF($A$2:A2107,A2107)=1)</f>
        <v>1</v>
      </c>
      <c r="R2107">
        <f t="shared" si="65"/>
        <v>69.569999999999993</v>
      </c>
    </row>
    <row r="2108" spans="1:18">
      <c r="A2108" t="s">
        <v>7093</v>
      </c>
      <c r="B2108" t="s">
        <v>3369</v>
      </c>
      <c r="C2108" t="s">
        <v>7094</v>
      </c>
      <c r="D2108" t="s">
        <v>3185</v>
      </c>
      <c r="E2108" t="s">
        <v>3166</v>
      </c>
      <c r="F2108" t="s">
        <v>3167</v>
      </c>
      <c r="G2108" t="s">
        <v>2269</v>
      </c>
      <c r="H2108" s="28">
        <v>45185</v>
      </c>
      <c r="I2108">
        <v>37.409999999999997</v>
      </c>
      <c r="J2108">
        <v>24</v>
      </c>
      <c r="K2108" t="s">
        <v>3123</v>
      </c>
      <c r="L2108" t="s">
        <v>3248</v>
      </c>
      <c r="M2108" t="s">
        <v>3169</v>
      </c>
      <c r="N2108">
        <v>4.4000000000000004</v>
      </c>
      <c r="O2108" t="s">
        <v>3260</v>
      </c>
      <c r="P2108">
        <f t="shared" si="64"/>
        <v>45184</v>
      </c>
      <c r="Q2108">
        <f>--(COUNTIF($A$2:A2108,A2108)=1)</f>
        <v>1</v>
      </c>
      <c r="R2108">
        <f t="shared" si="65"/>
        <v>37.409999999999997</v>
      </c>
    </row>
    <row r="2109" spans="1:18">
      <c r="A2109" t="s">
        <v>7095</v>
      </c>
      <c r="B2109" t="s">
        <v>2249</v>
      </c>
      <c r="C2109" t="s">
        <v>7096</v>
      </c>
      <c r="D2109" t="s">
        <v>3174</v>
      </c>
      <c r="E2109" t="s">
        <v>3194</v>
      </c>
      <c r="F2109" t="s">
        <v>3220</v>
      </c>
      <c r="G2109" t="s">
        <v>110</v>
      </c>
      <c r="H2109" s="28">
        <v>44941</v>
      </c>
      <c r="I2109">
        <v>221.97</v>
      </c>
      <c r="J2109">
        <v>72</v>
      </c>
      <c r="K2109" t="s">
        <v>3123</v>
      </c>
      <c r="L2109" t="s">
        <v>3318</v>
      </c>
      <c r="M2109" t="s">
        <v>3177</v>
      </c>
      <c r="N2109">
        <v>2.1</v>
      </c>
      <c r="O2109" t="s">
        <v>3182</v>
      </c>
      <c r="P2109">
        <f t="shared" si="64"/>
        <v>44932</v>
      </c>
      <c r="Q2109">
        <f>--(COUNTIF($A$2:A2109,A2109)=1)</f>
        <v>1</v>
      </c>
      <c r="R2109">
        <f t="shared" si="65"/>
        <v>221.97</v>
      </c>
    </row>
    <row r="2110" spans="1:18">
      <c r="A2110" t="s">
        <v>7097</v>
      </c>
      <c r="B2110" t="s">
        <v>2279</v>
      </c>
      <c r="C2110" t="s">
        <v>3098</v>
      </c>
      <c r="D2110" t="s">
        <v>3240</v>
      </c>
      <c r="E2110" t="s">
        <v>3166</v>
      </c>
      <c r="F2110" t="s">
        <v>3180</v>
      </c>
      <c r="G2110" t="s">
        <v>2716</v>
      </c>
      <c r="H2110" s="28"/>
      <c r="J2110">
        <v>24</v>
      </c>
      <c r="K2110" t="s">
        <v>3098</v>
      </c>
      <c r="L2110" t="s">
        <v>3231</v>
      </c>
      <c r="M2110" t="s">
        <v>3207</v>
      </c>
      <c r="O2110" t="s">
        <v>3124</v>
      </c>
      <c r="P2110">
        <f t="shared" si="64"/>
        <v>45591</v>
      </c>
      <c r="Q2110">
        <f>--(COUNTIF($A$2:A2110,A2110)=1)</f>
        <v>1</v>
      </c>
      <c r="R2110" t="str">
        <f t="shared" si="65"/>
        <v/>
      </c>
    </row>
    <row r="2111" spans="1:18">
      <c r="A2111" t="s">
        <v>7098</v>
      </c>
      <c r="B2111" t="s">
        <v>4866</v>
      </c>
      <c r="C2111" t="s">
        <v>3098</v>
      </c>
      <c r="D2111" t="s">
        <v>3251</v>
      </c>
      <c r="E2111" t="s">
        <v>3166</v>
      </c>
      <c r="F2111" t="s">
        <v>3228</v>
      </c>
      <c r="G2111" t="s">
        <v>7099</v>
      </c>
      <c r="H2111" s="28"/>
      <c r="J2111">
        <v>24</v>
      </c>
      <c r="K2111" t="s">
        <v>3098</v>
      </c>
      <c r="L2111" t="s">
        <v>3221</v>
      </c>
      <c r="M2111" t="s">
        <v>3169</v>
      </c>
      <c r="O2111" t="s">
        <v>3189</v>
      </c>
      <c r="P2111">
        <f t="shared" si="64"/>
        <v>45157</v>
      </c>
      <c r="Q2111">
        <f>--(COUNTIF($A$2:A2111,A2111)=1)</f>
        <v>1</v>
      </c>
      <c r="R2111" t="str">
        <f t="shared" si="65"/>
        <v/>
      </c>
    </row>
    <row r="2112" spans="1:18">
      <c r="A2112" t="s">
        <v>7100</v>
      </c>
      <c r="B2112" t="s">
        <v>573</v>
      </c>
      <c r="C2112" t="s">
        <v>7101</v>
      </c>
      <c r="D2112" t="s">
        <v>3200</v>
      </c>
      <c r="E2112" t="s">
        <v>3166</v>
      </c>
      <c r="F2112" t="s">
        <v>3167</v>
      </c>
      <c r="G2112" t="s">
        <v>7102</v>
      </c>
      <c r="H2112" s="28">
        <v>45038</v>
      </c>
      <c r="I2112">
        <v>58.17</v>
      </c>
      <c r="J2112">
        <v>24</v>
      </c>
      <c r="K2112" t="s">
        <v>3123</v>
      </c>
      <c r="L2112" t="s">
        <v>3271</v>
      </c>
      <c r="M2112" t="s">
        <v>3207</v>
      </c>
      <c r="O2112" t="s">
        <v>3123</v>
      </c>
      <c r="P2112">
        <f t="shared" si="64"/>
        <v>45036</v>
      </c>
      <c r="Q2112">
        <f>--(COUNTIF($A$2:A2112,A2112)=1)</f>
        <v>1</v>
      </c>
      <c r="R2112">
        <f t="shared" si="65"/>
        <v>58.17</v>
      </c>
    </row>
    <row r="2113" spans="1:18">
      <c r="A2113" t="s">
        <v>7103</v>
      </c>
      <c r="B2113" t="s">
        <v>7104</v>
      </c>
      <c r="C2113" t="s">
        <v>7105</v>
      </c>
      <c r="D2113" t="s">
        <v>3185</v>
      </c>
      <c r="E2113" t="s">
        <v>3194</v>
      </c>
      <c r="F2113" t="s">
        <v>3167</v>
      </c>
      <c r="G2113" t="s">
        <v>1616</v>
      </c>
      <c r="H2113" s="28">
        <v>45188</v>
      </c>
      <c r="I2113">
        <v>162.97999999999999</v>
      </c>
      <c r="J2113">
        <v>72</v>
      </c>
      <c r="K2113" t="s">
        <v>3123</v>
      </c>
      <c r="L2113" t="s">
        <v>3198</v>
      </c>
      <c r="M2113" t="s">
        <v>3202</v>
      </c>
      <c r="N2113">
        <v>3.3</v>
      </c>
      <c r="O2113" t="s">
        <v>3123</v>
      </c>
      <c r="P2113">
        <f t="shared" si="64"/>
        <v>45182</v>
      </c>
      <c r="Q2113">
        <f>--(COUNTIF($A$2:A2113,A2113)=1)</f>
        <v>1</v>
      </c>
      <c r="R2113">
        <f t="shared" si="65"/>
        <v>162.97999999999999</v>
      </c>
    </row>
    <row r="2114" spans="1:18">
      <c r="A2114" t="s">
        <v>7106</v>
      </c>
      <c r="B2114" t="s">
        <v>3233</v>
      </c>
      <c r="C2114" t="s">
        <v>3098</v>
      </c>
      <c r="D2114" t="s">
        <v>3240</v>
      </c>
      <c r="E2114" t="s">
        <v>3175</v>
      </c>
      <c r="F2114" t="s">
        <v>3180</v>
      </c>
      <c r="G2114" t="s">
        <v>1360</v>
      </c>
      <c r="H2114" s="28"/>
      <c r="J2114">
        <v>8</v>
      </c>
      <c r="K2114" t="s">
        <v>3098</v>
      </c>
      <c r="L2114" t="s">
        <v>3265</v>
      </c>
      <c r="M2114" t="s">
        <v>3188</v>
      </c>
      <c r="O2114" t="s">
        <v>3213</v>
      </c>
      <c r="P2114">
        <f t="shared" ref="P2114:P2177" si="66">IFERROR(DATEVALUE(G2114),IFERROR(DATE(RIGHT(G2114,4),MID(G2114,4,2),LEFT(G2114,2)),""))</f>
        <v>44899</v>
      </c>
      <c r="Q2114">
        <f>--(COUNTIF($A$2:A2114,A2114)=1)</f>
        <v>1</v>
      </c>
      <c r="R2114" t="str">
        <f t="shared" ref="R2114:R2177" si="67">IF(AND(Q2114=1,I2114&lt;&gt;"",ISNUMBER(I2114),I2114&gt;=0),I2114,"")</f>
        <v/>
      </c>
    </row>
    <row r="2115" spans="1:18">
      <c r="A2115" t="s">
        <v>7107</v>
      </c>
      <c r="B2115" t="s">
        <v>3812</v>
      </c>
      <c r="C2115" t="s">
        <v>3098</v>
      </c>
      <c r="D2115" t="s">
        <v>3240</v>
      </c>
      <c r="E2115" t="s">
        <v>3175</v>
      </c>
      <c r="F2115" t="s">
        <v>3220</v>
      </c>
      <c r="G2115" t="s">
        <v>931</v>
      </c>
      <c r="H2115" s="28">
        <v>45063</v>
      </c>
      <c r="I2115">
        <v>24.02</v>
      </c>
      <c r="J2115">
        <v>8</v>
      </c>
      <c r="K2115" t="s">
        <v>3123</v>
      </c>
      <c r="L2115" t="s">
        <v>3216</v>
      </c>
      <c r="M2115" t="s">
        <v>3169</v>
      </c>
      <c r="N2115">
        <v>4.2</v>
      </c>
      <c r="O2115" t="s">
        <v>3170</v>
      </c>
      <c r="P2115">
        <f t="shared" si="66"/>
        <v>45062</v>
      </c>
      <c r="Q2115">
        <f>--(COUNTIF($A$2:A2115,A2115)=1)</f>
        <v>1</v>
      </c>
      <c r="R2115">
        <f t="shared" si="67"/>
        <v>24.02</v>
      </c>
    </row>
    <row r="2116" spans="1:18">
      <c r="A2116" t="s">
        <v>7108</v>
      </c>
      <c r="B2116" t="s">
        <v>7109</v>
      </c>
      <c r="C2116" t="s">
        <v>7110</v>
      </c>
      <c r="D2116" t="s">
        <v>3227</v>
      </c>
      <c r="E2116" t="s">
        <v>3166</v>
      </c>
      <c r="F2116" t="s">
        <v>3167</v>
      </c>
      <c r="G2116" t="s">
        <v>6472</v>
      </c>
      <c r="H2116" s="28">
        <v>45212</v>
      </c>
      <c r="I2116">
        <v>36.479999999999997</v>
      </c>
      <c r="J2116">
        <v>24</v>
      </c>
      <c r="K2116" t="s">
        <v>3123</v>
      </c>
      <c r="L2116" t="s">
        <v>3192</v>
      </c>
      <c r="M2116" t="s">
        <v>3169</v>
      </c>
      <c r="N2116">
        <v>2.2999999999999998</v>
      </c>
      <c r="O2116" t="s">
        <v>3170</v>
      </c>
      <c r="P2116">
        <f t="shared" si="66"/>
        <v>45211</v>
      </c>
      <c r="Q2116">
        <f>--(COUNTIF($A$2:A2116,A2116)=1)</f>
        <v>1</v>
      </c>
      <c r="R2116">
        <f t="shared" si="67"/>
        <v>36.479999999999997</v>
      </c>
    </row>
    <row r="2117" spans="1:18">
      <c r="A2117" t="s">
        <v>7111</v>
      </c>
      <c r="B2117" t="s">
        <v>187</v>
      </c>
      <c r="C2117" t="s">
        <v>7112</v>
      </c>
      <c r="D2117" t="s">
        <v>3196</v>
      </c>
      <c r="E2117" t="s">
        <v>3280</v>
      </c>
      <c r="F2117" t="s">
        <v>3167</v>
      </c>
      <c r="G2117" t="s">
        <v>306</v>
      </c>
      <c r="H2117" s="28"/>
      <c r="J2117">
        <v>4</v>
      </c>
      <c r="K2117" t="s">
        <v>3098</v>
      </c>
      <c r="L2117" t="s">
        <v>3229</v>
      </c>
      <c r="M2117" t="s">
        <v>3188</v>
      </c>
      <c r="O2117" t="s">
        <v>3182</v>
      </c>
      <c r="P2117">
        <f t="shared" si="66"/>
        <v>45253</v>
      </c>
      <c r="Q2117">
        <f>--(COUNTIF($A$2:A2117,A2117)=1)</f>
        <v>1</v>
      </c>
      <c r="R2117" t="str">
        <f t="shared" si="67"/>
        <v/>
      </c>
    </row>
    <row r="2118" spans="1:18">
      <c r="A2118" t="s">
        <v>7113</v>
      </c>
      <c r="B2118" t="s">
        <v>7114</v>
      </c>
      <c r="C2118" t="s">
        <v>7115</v>
      </c>
      <c r="D2118" t="s">
        <v>3174</v>
      </c>
      <c r="E2118" t="s">
        <v>3166</v>
      </c>
      <c r="F2118" t="s">
        <v>3167</v>
      </c>
      <c r="G2118" t="s">
        <v>3847</v>
      </c>
      <c r="H2118" s="28">
        <v>44786</v>
      </c>
      <c r="I2118">
        <v>83.85</v>
      </c>
      <c r="J2118">
        <v>24</v>
      </c>
      <c r="K2118" t="s">
        <v>3123</v>
      </c>
      <c r="L2118" t="s">
        <v>3244</v>
      </c>
      <c r="M2118" t="s">
        <v>3207</v>
      </c>
      <c r="N2118">
        <v>2.7</v>
      </c>
      <c r="O2118" t="s">
        <v>3213</v>
      </c>
      <c r="P2118">
        <f t="shared" si="66"/>
        <v>44783</v>
      </c>
      <c r="Q2118">
        <f>--(COUNTIF($A$2:A2118,A2118)=1)</f>
        <v>1</v>
      </c>
      <c r="R2118">
        <f t="shared" si="67"/>
        <v>83.85</v>
      </c>
    </row>
    <row r="2119" spans="1:18">
      <c r="A2119" t="s">
        <v>7116</v>
      </c>
      <c r="B2119" t="s">
        <v>1846</v>
      </c>
      <c r="C2119" t="s">
        <v>3098</v>
      </c>
      <c r="D2119" t="s">
        <v>3251</v>
      </c>
      <c r="E2119" t="s">
        <v>3166</v>
      </c>
      <c r="F2119" t="s">
        <v>3167</v>
      </c>
      <c r="G2119" t="s">
        <v>2729</v>
      </c>
      <c r="H2119" s="28">
        <v>45052</v>
      </c>
      <c r="I2119">
        <v>76.680000000000007</v>
      </c>
      <c r="J2119">
        <v>24</v>
      </c>
      <c r="K2119" t="s">
        <v>3123</v>
      </c>
      <c r="L2119" t="s">
        <v>3206</v>
      </c>
      <c r="M2119" t="s">
        <v>3202</v>
      </c>
      <c r="N2119">
        <v>4.8</v>
      </c>
      <c r="O2119" t="s">
        <v>3182</v>
      </c>
      <c r="P2119">
        <f t="shared" si="66"/>
        <v>45049</v>
      </c>
      <c r="Q2119">
        <f>--(COUNTIF($A$2:A2119,A2119)=1)</f>
        <v>1</v>
      </c>
      <c r="R2119">
        <f t="shared" si="67"/>
        <v>76.680000000000007</v>
      </c>
    </row>
    <row r="2120" spans="1:18">
      <c r="A2120" t="s">
        <v>7117</v>
      </c>
      <c r="B2120" t="s">
        <v>2411</v>
      </c>
      <c r="C2120" t="s">
        <v>7118</v>
      </c>
      <c r="D2120" t="s">
        <v>3240</v>
      </c>
      <c r="E2120" t="s">
        <v>3166</v>
      </c>
      <c r="F2120" t="s">
        <v>3167</v>
      </c>
      <c r="G2120" t="s">
        <v>160</v>
      </c>
      <c r="H2120" s="28">
        <v>45239</v>
      </c>
      <c r="I2120">
        <v>20.22</v>
      </c>
      <c r="J2120">
        <v>24</v>
      </c>
      <c r="K2120" t="s">
        <v>3124</v>
      </c>
      <c r="L2120" t="s">
        <v>3192</v>
      </c>
      <c r="M2120" t="s">
        <v>3177</v>
      </c>
      <c r="N2120">
        <v>3.1</v>
      </c>
      <c r="O2120" t="s">
        <v>3123</v>
      </c>
      <c r="P2120">
        <f t="shared" si="66"/>
        <v>45239</v>
      </c>
      <c r="Q2120">
        <f>--(COUNTIF($A$2:A2120,A2120)=1)</f>
        <v>1</v>
      </c>
      <c r="R2120">
        <f t="shared" si="67"/>
        <v>20.22</v>
      </c>
    </row>
    <row r="2121" spans="1:18">
      <c r="A2121" t="s">
        <v>7119</v>
      </c>
      <c r="B2121" t="s">
        <v>2070</v>
      </c>
      <c r="C2121" t="s">
        <v>6230</v>
      </c>
      <c r="D2121" t="s">
        <v>3174</v>
      </c>
      <c r="E2121" t="s">
        <v>3194</v>
      </c>
      <c r="F2121" t="s">
        <v>3167</v>
      </c>
      <c r="G2121" t="s">
        <v>3509</v>
      </c>
      <c r="H2121" s="28">
        <v>45133</v>
      </c>
      <c r="I2121">
        <v>169.39</v>
      </c>
      <c r="J2121">
        <v>72</v>
      </c>
      <c r="K2121" t="s">
        <v>3123</v>
      </c>
      <c r="L2121" t="s">
        <v>3221</v>
      </c>
      <c r="M2121" t="s">
        <v>3202</v>
      </c>
      <c r="O2121" t="s">
        <v>3189</v>
      </c>
      <c r="P2121">
        <f t="shared" si="66"/>
        <v>45126</v>
      </c>
      <c r="Q2121">
        <f>--(COUNTIF($A$2:A2121,A2121)=1)</f>
        <v>1</v>
      </c>
      <c r="R2121">
        <f t="shared" si="67"/>
        <v>169.39</v>
      </c>
    </row>
    <row r="2122" spans="1:18">
      <c r="A2122" t="s">
        <v>7120</v>
      </c>
      <c r="B2122" t="s">
        <v>1819</v>
      </c>
      <c r="C2122" t="s">
        <v>3098</v>
      </c>
      <c r="D2122" t="s">
        <v>3227</v>
      </c>
      <c r="E2122" t="s">
        <v>3166</v>
      </c>
      <c r="F2122" t="s">
        <v>3180</v>
      </c>
      <c r="G2122" t="s">
        <v>7121</v>
      </c>
      <c r="H2122" s="28"/>
      <c r="J2122">
        <v>24</v>
      </c>
      <c r="K2122" t="s">
        <v>3098</v>
      </c>
      <c r="L2122" t="s">
        <v>3265</v>
      </c>
      <c r="M2122" t="s">
        <v>3177</v>
      </c>
      <c r="O2122" t="s">
        <v>3170</v>
      </c>
      <c r="P2122">
        <f t="shared" si="66"/>
        <v>44944</v>
      </c>
      <c r="Q2122">
        <f>--(COUNTIF($A$2:A2122,A2122)=1)</f>
        <v>1</v>
      </c>
      <c r="R2122" t="str">
        <f t="shared" si="67"/>
        <v/>
      </c>
    </row>
    <row r="2123" spans="1:18">
      <c r="A2123" t="s">
        <v>7122</v>
      </c>
      <c r="B2123" t="s">
        <v>4140</v>
      </c>
      <c r="C2123" t="s">
        <v>3098</v>
      </c>
      <c r="D2123" t="s">
        <v>3174</v>
      </c>
      <c r="E2123" t="s">
        <v>3166</v>
      </c>
      <c r="F2123" t="s">
        <v>3167</v>
      </c>
      <c r="G2123" t="s">
        <v>101</v>
      </c>
      <c r="H2123" s="28">
        <v>44771</v>
      </c>
      <c r="I2123">
        <v>42.28</v>
      </c>
      <c r="J2123">
        <v>24</v>
      </c>
      <c r="K2123" t="s">
        <v>3123</v>
      </c>
      <c r="L2123" t="s">
        <v>3212</v>
      </c>
      <c r="M2123" t="s">
        <v>3188</v>
      </c>
      <c r="N2123">
        <v>4.2</v>
      </c>
      <c r="O2123" t="s">
        <v>3260</v>
      </c>
      <c r="P2123">
        <f t="shared" si="66"/>
        <v>44770</v>
      </c>
      <c r="Q2123">
        <f>--(COUNTIF($A$2:A2123,A2123)=1)</f>
        <v>1</v>
      </c>
      <c r="R2123">
        <f t="shared" si="67"/>
        <v>42.28</v>
      </c>
    </row>
    <row r="2124" spans="1:18">
      <c r="A2124" t="s">
        <v>7123</v>
      </c>
      <c r="B2124" t="s">
        <v>1999</v>
      </c>
      <c r="C2124" t="s">
        <v>3098</v>
      </c>
      <c r="D2124" t="s">
        <v>3237</v>
      </c>
      <c r="E2124" t="s">
        <v>3175</v>
      </c>
      <c r="F2124" t="s">
        <v>3180</v>
      </c>
      <c r="G2124" t="s">
        <v>3224</v>
      </c>
      <c r="H2124" s="28"/>
      <c r="J2124">
        <v>8</v>
      </c>
      <c r="K2124" t="s">
        <v>3098</v>
      </c>
      <c r="L2124" t="s">
        <v>3221</v>
      </c>
      <c r="M2124" t="s">
        <v>3188</v>
      </c>
      <c r="O2124" t="s">
        <v>3170</v>
      </c>
      <c r="P2124">
        <f t="shared" si="66"/>
        <v>45710</v>
      </c>
      <c r="Q2124">
        <f>--(COUNTIF($A$2:A2124,A2124)=1)</f>
        <v>1</v>
      </c>
      <c r="R2124" t="str">
        <f t="shared" si="67"/>
        <v/>
      </c>
    </row>
    <row r="2125" spans="1:18">
      <c r="A2125" t="s">
        <v>7124</v>
      </c>
      <c r="B2125" t="s">
        <v>1802</v>
      </c>
      <c r="C2125" t="s">
        <v>7125</v>
      </c>
      <c r="D2125" t="s">
        <v>3237</v>
      </c>
      <c r="E2125" t="s">
        <v>3166</v>
      </c>
      <c r="F2125" t="s">
        <v>3167</v>
      </c>
      <c r="G2125" t="s">
        <v>2357</v>
      </c>
      <c r="H2125" s="28">
        <v>45486</v>
      </c>
      <c r="I2125">
        <v>59.24</v>
      </c>
      <c r="J2125">
        <v>24</v>
      </c>
      <c r="K2125" t="s">
        <v>3123</v>
      </c>
      <c r="L2125" t="s">
        <v>3098</v>
      </c>
      <c r="M2125" t="s">
        <v>3177</v>
      </c>
      <c r="N2125">
        <v>4.3</v>
      </c>
      <c r="O2125" t="s">
        <v>3260</v>
      </c>
      <c r="P2125">
        <f t="shared" si="66"/>
        <v>45484</v>
      </c>
      <c r="Q2125">
        <f>--(COUNTIF($A$2:A2125,A2125)=1)</f>
        <v>1</v>
      </c>
      <c r="R2125">
        <f t="shared" si="67"/>
        <v>59.24</v>
      </c>
    </row>
    <row r="2126" spans="1:18">
      <c r="A2126" t="s">
        <v>7126</v>
      </c>
      <c r="B2126" t="s">
        <v>2944</v>
      </c>
      <c r="C2126" t="s">
        <v>3098</v>
      </c>
      <c r="D2126" t="s">
        <v>3237</v>
      </c>
      <c r="E2126" t="s">
        <v>3166</v>
      </c>
      <c r="F2126" t="s">
        <v>3228</v>
      </c>
      <c r="G2126" t="s">
        <v>2744</v>
      </c>
      <c r="H2126" s="28"/>
      <c r="J2126">
        <v>24</v>
      </c>
      <c r="K2126" t="s">
        <v>3098</v>
      </c>
      <c r="L2126" t="s">
        <v>3098</v>
      </c>
      <c r="M2126" t="s">
        <v>3202</v>
      </c>
      <c r="O2126" t="s">
        <v>3123</v>
      </c>
      <c r="P2126">
        <f t="shared" si="66"/>
        <v>44714</v>
      </c>
      <c r="Q2126">
        <f>--(COUNTIF($A$2:A2126,A2126)=1)</f>
        <v>1</v>
      </c>
      <c r="R2126" t="str">
        <f t="shared" si="67"/>
        <v/>
      </c>
    </row>
    <row r="2127" spans="1:18">
      <c r="A2127" t="s">
        <v>7127</v>
      </c>
      <c r="B2127" t="s">
        <v>2831</v>
      </c>
      <c r="C2127" t="s">
        <v>5151</v>
      </c>
      <c r="D2127" t="s">
        <v>3196</v>
      </c>
      <c r="E2127" t="s">
        <v>3175</v>
      </c>
      <c r="F2127" t="s">
        <v>3167</v>
      </c>
      <c r="G2127" t="s">
        <v>7128</v>
      </c>
      <c r="H2127" s="28">
        <v>45621</v>
      </c>
      <c r="I2127">
        <v>24.33</v>
      </c>
      <c r="J2127">
        <v>8</v>
      </c>
      <c r="K2127" t="s">
        <v>3123</v>
      </c>
      <c r="L2127" t="s">
        <v>3192</v>
      </c>
      <c r="M2127" t="s">
        <v>3177</v>
      </c>
      <c r="N2127">
        <v>2</v>
      </c>
      <c r="O2127" t="s">
        <v>3123</v>
      </c>
      <c r="P2127">
        <f t="shared" si="66"/>
        <v>45620</v>
      </c>
      <c r="Q2127">
        <f>--(COUNTIF($A$2:A2127,A2127)=1)</f>
        <v>1</v>
      </c>
      <c r="R2127">
        <f t="shared" si="67"/>
        <v>24.33</v>
      </c>
    </row>
    <row r="2128" spans="1:18">
      <c r="A2128" t="s">
        <v>7129</v>
      </c>
      <c r="B2128" t="s">
        <v>1771</v>
      </c>
      <c r="C2128" t="s">
        <v>3098</v>
      </c>
      <c r="D2128" t="s">
        <v>3185</v>
      </c>
      <c r="E2128" t="s">
        <v>3166</v>
      </c>
      <c r="F2128" t="s">
        <v>3220</v>
      </c>
      <c r="G2128" t="s">
        <v>1763</v>
      </c>
      <c r="H2128" s="28"/>
      <c r="J2128">
        <v>24</v>
      </c>
      <c r="K2128" t="s">
        <v>3098</v>
      </c>
      <c r="L2128" t="s">
        <v>3268</v>
      </c>
      <c r="M2128" t="s">
        <v>3177</v>
      </c>
      <c r="O2128" t="s">
        <v>3123</v>
      </c>
      <c r="P2128">
        <f t="shared" si="66"/>
        <v>45414</v>
      </c>
      <c r="Q2128">
        <f>--(COUNTIF($A$2:A2128,A2128)=1)</f>
        <v>1</v>
      </c>
      <c r="R2128" t="str">
        <f t="shared" si="67"/>
        <v/>
      </c>
    </row>
    <row r="2129" spans="1:18">
      <c r="A2129" t="s">
        <v>7130</v>
      </c>
      <c r="B2129" t="s">
        <v>2657</v>
      </c>
      <c r="C2129" t="s">
        <v>7131</v>
      </c>
      <c r="D2129" t="s">
        <v>3251</v>
      </c>
      <c r="E2129" t="s">
        <v>3175</v>
      </c>
      <c r="F2129" t="s">
        <v>3180</v>
      </c>
      <c r="G2129" t="s">
        <v>3448</v>
      </c>
      <c r="H2129" s="28"/>
      <c r="J2129">
        <v>8</v>
      </c>
      <c r="K2129" t="s">
        <v>3098</v>
      </c>
      <c r="L2129" t="s">
        <v>3176</v>
      </c>
      <c r="M2129" t="s">
        <v>3169</v>
      </c>
      <c r="O2129" t="s">
        <v>3260</v>
      </c>
      <c r="P2129">
        <f t="shared" si="66"/>
        <v>44584</v>
      </c>
      <c r="Q2129">
        <f>--(COUNTIF($A$2:A2129,A2129)=1)</f>
        <v>1</v>
      </c>
      <c r="R2129" t="str">
        <f t="shared" si="67"/>
        <v/>
      </c>
    </row>
    <row r="2130" spans="1:18">
      <c r="A2130" t="s">
        <v>7132</v>
      </c>
      <c r="B2130" t="s">
        <v>797</v>
      </c>
      <c r="C2130" t="s">
        <v>6672</v>
      </c>
      <c r="D2130" t="s">
        <v>3240</v>
      </c>
      <c r="E2130" t="s">
        <v>3166</v>
      </c>
      <c r="F2130" t="s">
        <v>3167</v>
      </c>
      <c r="G2130" t="s">
        <v>3059</v>
      </c>
      <c r="H2130" s="28">
        <v>45163</v>
      </c>
      <c r="I2130">
        <v>41.18</v>
      </c>
      <c r="J2130">
        <v>24</v>
      </c>
      <c r="K2130" t="s">
        <v>3123</v>
      </c>
      <c r="L2130" t="s">
        <v>3229</v>
      </c>
      <c r="M2130" t="s">
        <v>3207</v>
      </c>
      <c r="O2130" t="s">
        <v>3182</v>
      </c>
      <c r="P2130">
        <f t="shared" si="66"/>
        <v>45162</v>
      </c>
      <c r="Q2130">
        <f>--(COUNTIF($A$2:A2130,A2130)=1)</f>
        <v>1</v>
      </c>
      <c r="R2130">
        <f t="shared" si="67"/>
        <v>41.18</v>
      </c>
    </row>
    <row r="2131" spans="1:18">
      <c r="A2131" t="s">
        <v>7133</v>
      </c>
      <c r="B2131" t="s">
        <v>2502</v>
      </c>
      <c r="C2131" t="s">
        <v>3098</v>
      </c>
      <c r="D2131" t="s">
        <v>3200</v>
      </c>
      <c r="E2131" t="s">
        <v>3175</v>
      </c>
      <c r="F2131" t="s">
        <v>3167</v>
      </c>
      <c r="G2131" t="s">
        <v>1758</v>
      </c>
      <c r="H2131" s="28">
        <v>44753</v>
      </c>
      <c r="I2131">
        <v>9.64</v>
      </c>
      <c r="J2131">
        <v>8</v>
      </c>
      <c r="K2131" t="s">
        <v>3123</v>
      </c>
      <c r="L2131" t="s">
        <v>3254</v>
      </c>
      <c r="M2131" t="s">
        <v>3188</v>
      </c>
      <c r="N2131">
        <v>2.9</v>
      </c>
      <c r="O2131" t="s">
        <v>3178</v>
      </c>
      <c r="P2131">
        <f t="shared" si="66"/>
        <v>44753</v>
      </c>
      <c r="Q2131">
        <f>--(COUNTIF($A$2:A2131,A2131)=1)</f>
        <v>1</v>
      </c>
      <c r="R2131">
        <f t="shared" si="67"/>
        <v>9.64</v>
      </c>
    </row>
    <row r="2132" spans="1:18">
      <c r="A2132" t="s">
        <v>7134</v>
      </c>
      <c r="B2132" t="s">
        <v>2699</v>
      </c>
      <c r="C2132" t="s">
        <v>7135</v>
      </c>
      <c r="D2132" t="s">
        <v>3251</v>
      </c>
      <c r="E2132" t="s">
        <v>3166</v>
      </c>
      <c r="F2132" t="s">
        <v>3167</v>
      </c>
      <c r="G2132" t="s">
        <v>2556</v>
      </c>
      <c r="H2132" s="28">
        <v>45047</v>
      </c>
      <c r="I2132">
        <v>36.119999999999997</v>
      </c>
      <c r="J2132">
        <v>24</v>
      </c>
      <c r="K2132" t="s">
        <v>3123</v>
      </c>
      <c r="L2132" t="s">
        <v>3351</v>
      </c>
      <c r="M2132" t="s">
        <v>3177</v>
      </c>
      <c r="N2132">
        <v>1.9</v>
      </c>
      <c r="O2132" t="s">
        <v>3123</v>
      </c>
      <c r="P2132">
        <f t="shared" si="66"/>
        <v>45046</v>
      </c>
      <c r="Q2132">
        <f>--(COUNTIF($A$2:A2132,A2132)=1)</f>
        <v>1</v>
      </c>
      <c r="R2132">
        <f t="shared" si="67"/>
        <v>36.119999999999997</v>
      </c>
    </row>
    <row r="2133" spans="1:18">
      <c r="A2133" t="s">
        <v>7136</v>
      </c>
      <c r="B2133" t="s">
        <v>2917</v>
      </c>
      <c r="C2133" t="s">
        <v>3098</v>
      </c>
      <c r="D2133" t="s">
        <v>3165</v>
      </c>
      <c r="E2133" t="s">
        <v>3175</v>
      </c>
      <c r="F2133" t="s">
        <v>3167</v>
      </c>
      <c r="G2133" t="s">
        <v>387</v>
      </c>
      <c r="H2133" s="28">
        <v>45256</v>
      </c>
      <c r="I2133">
        <v>21.99</v>
      </c>
      <c r="J2133">
        <v>8</v>
      </c>
      <c r="K2133" t="s">
        <v>3123</v>
      </c>
      <c r="L2133" t="s">
        <v>3098</v>
      </c>
      <c r="M2133" t="s">
        <v>3188</v>
      </c>
      <c r="N2133">
        <v>3.7</v>
      </c>
      <c r="O2133" t="s">
        <v>3170</v>
      </c>
      <c r="P2133">
        <f t="shared" si="66"/>
        <v>45256</v>
      </c>
      <c r="Q2133">
        <f>--(COUNTIF($A$2:A2133,A2133)=1)</f>
        <v>1</v>
      </c>
      <c r="R2133">
        <f t="shared" si="67"/>
        <v>21.99</v>
      </c>
    </row>
    <row r="2134" spans="1:18">
      <c r="A2134" t="s">
        <v>7137</v>
      </c>
      <c r="B2134" t="s">
        <v>7138</v>
      </c>
      <c r="C2134" t="s">
        <v>7139</v>
      </c>
      <c r="D2134" t="s">
        <v>3240</v>
      </c>
      <c r="E2134" t="s">
        <v>3194</v>
      </c>
      <c r="F2134" t="s">
        <v>3167</v>
      </c>
      <c r="G2134" t="s">
        <v>714</v>
      </c>
      <c r="H2134" s="28">
        <v>44571</v>
      </c>
      <c r="I2134">
        <v>124.05</v>
      </c>
      <c r="J2134">
        <v>72</v>
      </c>
      <c r="K2134" t="s">
        <v>3123</v>
      </c>
      <c r="L2134" t="s">
        <v>3098</v>
      </c>
      <c r="M2134" t="s">
        <v>3177</v>
      </c>
      <c r="O2134" t="s">
        <v>3170</v>
      </c>
      <c r="P2134">
        <f t="shared" si="66"/>
        <v>44566</v>
      </c>
      <c r="Q2134">
        <f>--(COUNTIF($A$2:A2134,A2134)=1)</f>
        <v>1</v>
      </c>
      <c r="R2134">
        <f t="shared" si="67"/>
        <v>124.05</v>
      </c>
    </row>
    <row r="2135" spans="1:18">
      <c r="A2135" t="s">
        <v>7140</v>
      </c>
      <c r="B2135" t="s">
        <v>5355</v>
      </c>
      <c r="C2135" t="s">
        <v>3098</v>
      </c>
      <c r="D2135" t="s">
        <v>3200</v>
      </c>
      <c r="E2135" t="s">
        <v>3166</v>
      </c>
      <c r="F2135" t="s">
        <v>3180</v>
      </c>
      <c r="G2135" t="s">
        <v>3738</v>
      </c>
      <c r="H2135" s="28"/>
      <c r="J2135">
        <v>24</v>
      </c>
      <c r="K2135" t="s">
        <v>3098</v>
      </c>
      <c r="L2135" t="s">
        <v>3271</v>
      </c>
      <c r="M2135" t="s">
        <v>3202</v>
      </c>
      <c r="O2135" t="s">
        <v>3260</v>
      </c>
      <c r="P2135">
        <f t="shared" si="66"/>
        <v>45114</v>
      </c>
      <c r="Q2135">
        <f>--(COUNTIF($A$2:A2135,A2135)=1)</f>
        <v>1</v>
      </c>
      <c r="R2135" t="str">
        <f t="shared" si="67"/>
        <v/>
      </c>
    </row>
    <row r="2136" spans="1:18">
      <c r="A2136" t="s">
        <v>7141</v>
      </c>
      <c r="B2136" t="s">
        <v>2077</v>
      </c>
      <c r="C2136" t="s">
        <v>7142</v>
      </c>
      <c r="D2136" t="s">
        <v>3200</v>
      </c>
      <c r="E2136" t="s">
        <v>3166</v>
      </c>
      <c r="F2136" t="s">
        <v>3228</v>
      </c>
      <c r="G2136" t="s">
        <v>1673</v>
      </c>
      <c r="H2136" s="28"/>
      <c r="J2136">
        <v>24</v>
      </c>
      <c r="K2136" t="s">
        <v>3098</v>
      </c>
      <c r="L2136" t="s">
        <v>3268</v>
      </c>
      <c r="M2136" t="s">
        <v>3207</v>
      </c>
      <c r="O2136" t="s">
        <v>3189</v>
      </c>
      <c r="P2136">
        <f t="shared" si="66"/>
        <v>45641</v>
      </c>
      <c r="Q2136">
        <f>--(COUNTIF($A$2:A2136,A2136)=1)</f>
        <v>1</v>
      </c>
      <c r="R2136" t="str">
        <f t="shared" si="67"/>
        <v/>
      </c>
    </row>
    <row r="2137" spans="1:18">
      <c r="A2137" t="s">
        <v>7143</v>
      </c>
      <c r="B2137" t="s">
        <v>3250</v>
      </c>
      <c r="C2137" t="s">
        <v>3234</v>
      </c>
      <c r="D2137" t="s">
        <v>3196</v>
      </c>
      <c r="E2137" t="s">
        <v>3194</v>
      </c>
      <c r="F2137" t="s">
        <v>3220</v>
      </c>
      <c r="G2137" t="s">
        <v>6600</v>
      </c>
      <c r="H2137" s="28">
        <v>44939</v>
      </c>
      <c r="I2137">
        <v>121.53</v>
      </c>
      <c r="J2137">
        <v>72</v>
      </c>
      <c r="K2137" t="s">
        <v>3123</v>
      </c>
      <c r="L2137" t="s">
        <v>3216</v>
      </c>
      <c r="M2137" t="s">
        <v>3202</v>
      </c>
      <c r="N2137">
        <v>4.9000000000000004</v>
      </c>
      <c r="O2137" t="s">
        <v>3123</v>
      </c>
      <c r="P2137">
        <f t="shared" si="66"/>
        <v>44934</v>
      </c>
      <c r="Q2137">
        <f>--(COUNTIF($A$2:A2137,A2137)=1)</f>
        <v>1</v>
      </c>
      <c r="R2137">
        <f t="shared" si="67"/>
        <v>121.53</v>
      </c>
    </row>
    <row r="2138" spans="1:18">
      <c r="A2138" t="s">
        <v>7144</v>
      </c>
      <c r="B2138" t="s">
        <v>2741</v>
      </c>
      <c r="C2138" t="s">
        <v>3098</v>
      </c>
      <c r="D2138" t="s">
        <v>3196</v>
      </c>
      <c r="E2138" t="s">
        <v>3175</v>
      </c>
      <c r="F2138" t="s">
        <v>3167</v>
      </c>
      <c r="G2138" t="s">
        <v>2260</v>
      </c>
      <c r="H2138" s="28">
        <v>44567</v>
      </c>
      <c r="I2138">
        <v>20.25</v>
      </c>
      <c r="J2138">
        <v>8</v>
      </c>
      <c r="K2138" t="s">
        <v>3123</v>
      </c>
      <c r="L2138" t="s">
        <v>3398</v>
      </c>
      <c r="M2138" t="s">
        <v>3177</v>
      </c>
      <c r="N2138">
        <v>4.0999999999999996</v>
      </c>
      <c r="O2138" t="s">
        <v>3178</v>
      </c>
      <c r="P2138">
        <f t="shared" si="66"/>
        <v>44567</v>
      </c>
      <c r="Q2138">
        <f>--(COUNTIF($A$2:A2138,A2138)=1)</f>
        <v>1</v>
      </c>
      <c r="R2138">
        <f t="shared" si="67"/>
        <v>20.25</v>
      </c>
    </row>
    <row r="2139" spans="1:18">
      <c r="A2139" t="s">
        <v>7145</v>
      </c>
      <c r="B2139" t="s">
        <v>5485</v>
      </c>
      <c r="C2139" t="s">
        <v>3098</v>
      </c>
      <c r="D2139" t="s">
        <v>3185</v>
      </c>
      <c r="E2139" t="s">
        <v>3175</v>
      </c>
      <c r="F2139" t="s">
        <v>3180</v>
      </c>
      <c r="G2139" t="s">
        <v>1376</v>
      </c>
      <c r="H2139" s="28"/>
      <c r="J2139">
        <v>8</v>
      </c>
      <c r="K2139" t="s">
        <v>3098</v>
      </c>
      <c r="L2139" t="s">
        <v>3307</v>
      </c>
      <c r="M2139" t="s">
        <v>3177</v>
      </c>
      <c r="O2139" t="s">
        <v>3189</v>
      </c>
      <c r="P2139">
        <f t="shared" si="66"/>
        <v>44964</v>
      </c>
      <c r="Q2139">
        <f>--(COUNTIF($A$2:A2139,A2139)=1)</f>
        <v>1</v>
      </c>
      <c r="R2139" t="str">
        <f t="shared" si="67"/>
        <v/>
      </c>
    </row>
    <row r="2140" spans="1:18">
      <c r="A2140" t="s">
        <v>7146</v>
      </c>
      <c r="B2140" t="s">
        <v>1201</v>
      </c>
      <c r="C2140" t="s">
        <v>6194</v>
      </c>
      <c r="D2140" t="s">
        <v>3200</v>
      </c>
      <c r="E2140" t="s">
        <v>3166</v>
      </c>
      <c r="F2140" t="s">
        <v>3180</v>
      </c>
      <c r="G2140" t="s">
        <v>4889</v>
      </c>
      <c r="H2140" s="28"/>
      <c r="J2140">
        <v>24</v>
      </c>
      <c r="K2140" t="s">
        <v>3098</v>
      </c>
      <c r="L2140" t="s">
        <v>3098</v>
      </c>
      <c r="M2140" t="s">
        <v>3177</v>
      </c>
      <c r="O2140" t="s">
        <v>3170</v>
      </c>
      <c r="P2140">
        <f t="shared" si="66"/>
        <v>45687</v>
      </c>
      <c r="Q2140">
        <f>--(COUNTIF($A$2:A2140,A2140)=1)</f>
        <v>1</v>
      </c>
      <c r="R2140" t="str">
        <f t="shared" si="67"/>
        <v/>
      </c>
    </row>
    <row r="2141" spans="1:18">
      <c r="A2141" t="s">
        <v>7147</v>
      </c>
      <c r="B2141" t="s">
        <v>2507</v>
      </c>
      <c r="C2141" t="s">
        <v>4209</v>
      </c>
      <c r="D2141" t="s">
        <v>3237</v>
      </c>
      <c r="E2141" t="s">
        <v>3166</v>
      </c>
      <c r="F2141" t="s">
        <v>3180</v>
      </c>
      <c r="G2141" t="s">
        <v>4042</v>
      </c>
      <c r="H2141" s="28"/>
      <c r="J2141">
        <v>24</v>
      </c>
      <c r="K2141" t="s">
        <v>3098</v>
      </c>
      <c r="L2141" t="s">
        <v>3398</v>
      </c>
      <c r="M2141" t="s">
        <v>3177</v>
      </c>
      <c r="O2141" t="s">
        <v>3123</v>
      </c>
      <c r="P2141">
        <f t="shared" si="66"/>
        <v>44627</v>
      </c>
      <c r="Q2141">
        <f>--(COUNTIF($A$2:A2141,A2141)=1)</f>
        <v>1</v>
      </c>
      <c r="R2141" t="str">
        <f t="shared" si="67"/>
        <v/>
      </c>
    </row>
    <row r="2142" spans="1:18">
      <c r="A2142" t="s">
        <v>7148</v>
      </c>
      <c r="B2142" t="s">
        <v>980</v>
      </c>
      <c r="C2142" t="s">
        <v>7149</v>
      </c>
      <c r="D2142" t="s">
        <v>3240</v>
      </c>
      <c r="E2142" t="s">
        <v>3166</v>
      </c>
      <c r="F2142" t="s">
        <v>3180</v>
      </c>
      <c r="G2142" t="s">
        <v>6971</v>
      </c>
      <c r="H2142" s="28"/>
      <c r="J2142">
        <v>24</v>
      </c>
      <c r="K2142" t="s">
        <v>3098</v>
      </c>
      <c r="L2142" t="s">
        <v>3271</v>
      </c>
      <c r="M2142" t="s">
        <v>3207</v>
      </c>
      <c r="O2142" t="s">
        <v>3260</v>
      </c>
      <c r="P2142">
        <f t="shared" si="66"/>
        <v>45681</v>
      </c>
      <c r="Q2142">
        <f>--(COUNTIF($A$2:A2142,A2142)=1)</f>
        <v>1</v>
      </c>
      <c r="R2142" t="str">
        <f t="shared" si="67"/>
        <v/>
      </c>
    </row>
    <row r="2143" spans="1:18">
      <c r="A2143" t="s">
        <v>7150</v>
      </c>
      <c r="B2143" t="s">
        <v>7151</v>
      </c>
      <c r="C2143" t="s">
        <v>3098</v>
      </c>
      <c r="D2143" t="s">
        <v>3196</v>
      </c>
      <c r="E2143" t="s">
        <v>3194</v>
      </c>
      <c r="F2143" t="s">
        <v>3220</v>
      </c>
      <c r="G2143" t="s">
        <v>614</v>
      </c>
      <c r="H2143" s="28">
        <v>45246</v>
      </c>
      <c r="I2143">
        <v>117.68</v>
      </c>
      <c r="J2143">
        <v>72</v>
      </c>
      <c r="K2143" t="s">
        <v>3123</v>
      </c>
      <c r="L2143" t="s">
        <v>3318</v>
      </c>
      <c r="M2143" t="s">
        <v>3169</v>
      </c>
      <c r="O2143" t="s">
        <v>3182</v>
      </c>
      <c r="P2143">
        <f t="shared" si="66"/>
        <v>45242</v>
      </c>
      <c r="Q2143">
        <f>--(COUNTIF($A$2:A2143,A2143)=1)</f>
        <v>1</v>
      </c>
      <c r="R2143">
        <f t="shared" si="67"/>
        <v>117.68</v>
      </c>
    </row>
    <row r="2144" spans="1:18">
      <c r="A2144" t="s">
        <v>7152</v>
      </c>
      <c r="B2144" t="s">
        <v>7153</v>
      </c>
      <c r="C2144" t="s">
        <v>7154</v>
      </c>
      <c r="D2144" t="s">
        <v>3251</v>
      </c>
      <c r="E2144" t="s">
        <v>3166</v>
      </c>
      <c r="F2144" t="s">
        <v>3167</v>
      </c>
      <c r="G2144" t="s">
        <v>2450</v>
      </c>
      <c r="H2144" s="28">
        <v>45623</v>
      </c>
      <c r="I2144">
        <v>55.42</v>
      </c>
      <c r="J2144">
        <v>24</v>
      </c>
      <c r="K2144" t="s">
        <v>3123</v>
      </c>
      <c r="L2144" t="s">
        <v>3248</v>
      </c>
      <c r="M2144" t="s">
        <v>3169</v>
      </c>
      <c r="N2144">
        <v>3.1</v>
      </c>
      <c r="O2144" t="s">
        <v>3170</v>
      </c>
      <c r="P2144">
        <f t="shared" si="66"/>
        <v>45621</v>
      </c>
      <c r="Q2144">
        <f>--(COUNTIF($A$2:A2144,A2144)=1)</f>
        <v>1</v>
      </c>
      <c r="R2144">
        <f t="shared" si="67"/>
        <v>55.42</v>
      </c>
    </row>
    <row r="2145" spans="1:18">
      <c r="A2145" t="s">
        <v>7155</v>
      </c>
      <c r="B2145" t="s">
        <v>6013</v>
      </c>
      <c r="C2145" t="s">
        <v>3098</v>
      </c>
      <c r="D2145" t="s">
        <v>3196</v>
      </c>
      <c r="E2145" t="s">
        <v>3166</v>
      </c>
      <c r="F2145" t="s">
        <v>3167</v>
      </c>
      <c r="G2145" t="s">
        <v>81</v>
      </c>
      <c r="H2145" s="28"/>
      <c r="J2145">
        <v>24</v>
      </c>
      <c r="K2145" t="s">
        <v>3098</v>
      </c>
      <c r="L2145" t="s">
        <v>3212</v>
      </c>
      <c r="M2145" t="s">
        <v>3188</v>
      </c>
      <c r="O2145" t="s">
        <v>3170</v>
      </c>
      <c r="P2145">
        <f t="shared" si="66"/>
        <v>45313</v>
      </c>
      <c r="Q2145">
        <f>--(COUNTIF($A$2:A2145,A2145)=1)</f>
        <v>1</v>
      </c>
      <c r="R2145" t="str">
        <f t="shared" si="67"/>
        <v/>
      </c>
    </row>
    <row r="2146" spans="1:18">
      <c r="A2146" t="s">
        <v>7156</v>
      </c>
      <c r="B2146" t="s">
        <v>5414</v>
      </c>
      <c r="C2146" t="s">
        <v>3098</v>
      </c>
      <c r="D2146" t="s">
        <v>3196</v>
      </c>
      <c r="E2146" t="s">
        <v>3166</v>
      </c>
      <c r="F2146" t="s">
        <v>3180</v>
      </c>
      <c r="G2146" t="s">
        <v>140</v>
      </c>
      <c r="H2146" s="28"/>
      <c r="J2146">
        <v>24</v>
      </c>
      <c r="K2146" t="s">
        <v>3098</v>
      </c>
      <c r="L2146" t="s">
        <v>3281</v>
      </c>
      <c r="M2146" t="s">
        <v>3169</v>
      </c>
      <c r="O2146" t="s">
        <v>3123</v>
      </c>
      <c r="P2146">
        <f t="shared" si="66"/>
        <v>45501</v>
      </c>
      <c r="Q2146">
        <f>--(COUNTIF($A$2:A2146,A2146)=1)</f>
        <v>1</v>
      </c>
      <c r="R2146" t="str">
        <f t="shared" si="67"/>
        <v/>
      </c>
    </row>
    <row r="2147" spans="1:18">
      <c r="A2147" t="s">
        <v>7157</v>
      </c>
      <c r="B2147" t="s">
        <v>4499</v>
      </c>
      <c r="C2147" t="s">
        <v>7158</v>
      </c>
      <c r="D2147" t="s">
        <v>3227</v>
      </c>
      <c r="E2147" t="s">
        <v>3194</v>
      </c>
      <c r="F2147" t="s">
        <v>3167</v>
      </c>
      <c r="G2147" t="s">
        <v>914</v>
      </c>
      <c r="H2147" s="28">
        <v>45111</v>
      </c>
      <c r="I2147">
        <v>24.59</v>
      </c>
      <c r="J2147">
        <v>72</v>
      </c>
      <c r="K2147" t="s">
        <v>3124</v>
      </c>
      <c r="L2147" t="s">
        <v>3244</v>
      </c>
      <c r="M2147" t="s">
        <v>3207</v>
      </c>
      <c r="O2147" t="s">
        <v>3182</v>
      </c>
      <c r="P2147">
        <f t="shared" si="66"/>
        <v>45110</v>
      </c>
      <c r="Q2147">
        <f>--(COUNTIF($A$2:A2147,A2147)=1)</f>
        <v>1</v>
      </c>
      <c r="R2147">
        <f t="shared" si="67"/>
        <v>24.59</v>
      </c>
    </row>
    <row r="2148" spans="1:18">
      <c r="A2148" t="s">
        <v>7159</v>
      </c>
      <c r="B2148" t="s">
        <v>2158</v>
      </c>
      <c r="C2148" t="s">
        <v>7160</v>
      </c>
      <c r="D2148" t="s">
        <v>3174</v>
      </c>
      <c r="E2148" t="s">
        <v>3175</v>
      </c>
      <c r="F2148" t="s">
        <v>3167</v>
      </c>
      <c r="G2148" t="s">
        <v>3813</v>
      </c>
      <c r="H2148" s="28">
        <v>44969</v>
      </c>
      <c r="I2148">
        <v>13.63</v>
      </c>
      <c r="J2148">
        <v>8</v>
      </c>
      <c r="K2148" t="s">
        <v>3123</v>
      </c>
      <c r="L2148" t="s">
        <v>3168</v>
      </c>
      <c r="M2148" t="s">
        <v>3202</v>
      </c>
      <c r="O2148" t="s">
        <v>3189</v>
      </c>
      <c r="P2148">
        <f t="shared" si="66"/>
        <v>44969</v>
      </c>
      <c r="Q2148">
        <f>--(COUNTIF($A$2:A2148,A2148)=1)</f>
        <v>1</v>
      </c>
      <c r="R2148">
        <f t="shared" si="67"/>
        <v>13.63</v>
      </c>
    </row>
    <row r="2149" spans="1:18">
      <c r="A2149" t="s">
        <v>7161</v>
      </c>
      <c r="B2149" t="s">
        <v>2591</v>
      </c>
      <c r="C2149" t="s">
        <v>7162</v>
      </c>
      <c r="D2149" t="s">
        <v>3251</v>
      </c>
      <c r="E2149" t="s">
        <v>3194</v>
      </c>
      <c r="F2149" t="s">
        <v>3167</v>
      </c>
      <c r="G2149" t="s">
        <v>1006</v>
      </c>
      <c r="H2149" s="28">
        <v>44814</v>
      </c>
      <c r="I2149">
        <v>124.02</v>
      </c>
      <c r="J2149">
        <v>72</v>
      </c>
      <c r="K2149" t="s">
        <v>3123</v>
      </c>
      <c r="L2149" t="s">
        <v>3307</v>
      </c>
      <c r="M2149" t="s">
        <v>3169</v>
      </c>
      <c r="N2149">
        <v>1.3</v>
      </c>
      <c r="O2149" t="s">
        <v>3182</v>
      </c>
      <c r="P2149">
        <f t="shared" si="66"/>
        <v>44809</v>
      </c>
      <c r="Q2149">
        <f>--(COUNTIF($A$2:A2149,A2149)=1)</f>
        <v>1</v>
      </c>
      <c r="R2149">
        <f t="shared" si="67"/>
        <v>124.02</v>
      </c>
    </row>
    <row r="2150" spans="1:18">
      <c r="A2150" t="s">
        <v>7163</v>
      </c>
      <c r="B2150" t="s">
        <v>7164</v>
      </c>
      <c r="C2150" t="s">
        <v>7165</v>
      </c>
      <c r="D2150" t="s">
        <v>3227</v>
      </c>
      <c r="E2150" t="s">
        <v>3175</v>
      </c>
      <c r="F2150" t="s">
        <v>3167</v>
      </c>
      <c r="G2150" t="s">
        <v>518</v>
      </c>
      <c r="H2150" s="28">
        <v>44897</v>
      </c>
      <c r="I2150">
        <v>10.92</v>
      </c>
      <c r="J2150">
        <v>8</v>
      </c>
      <c r="K2150" t="s">
        <v>3123</v>
      </c>
      <c r="L2150" t="s">
        <v>3192</v>
      </c>
      <c r="M2150" t="s">
        <v>3207</v>
      </c>
      <c r="N2150">
        <v>4.7</v>
      </c>
      <c r="O2150" t="s">
        <v>3182</v>
      </c>
      <c r="P2150">
        <f t="shared" si="66"/>
        <v>44897</v>
      </c>
      <c r="Q2150">
        <f>--(COUNTIF($A$2:A2150,A2150)=1)</f>
        <v>1</v>
      </c>
      <c r="R2150">
        <f t="shared" si="67"/>
        <v>10.92</v>
      </c>
    </row>
    <row r="2151" spans="1:18">
      <c r="A2151" t="s">
        <v>7166</v>
      </c>
      <c r="B2151" t="s">
        <v>2184</v>
      </c>
      <c r="C2151" t="s">
        <v>6813</v>
      </c>
      <c r="D2151" t="s">
        <v>3237</v>
      </c>
      <c r="E2151" t="s">
        <v>3175</v>
      </c>
      <c r="F2151" t="s">
        <v>3167</v>
      </c>
      <c r="G2151" t="s">
        <v>1758</v>
      </c>
      <c r="H2151" s="28">
        <v>44753</v>
      </c>
      <c r="I2151">
        <v>23.12</v>
      </c>
      <c r="J2151">
        <v>8</v>
      </c>
      <c r="K2151" t="s">
        <v>3123</v>
      </c>
      <c r="L2151" t="s">
        <v>3168</v>
      </c>
      <c r="M2151" t="s">
        <v>3177</v>
      </c>
      <c r="N2151">
        <v>2.6</v>
      </c>
      <c r="O2151" t="s">
        <v>3213</v>
      </c>
      <c r="P2151">
        <f t="shared" si="66"/>
        <v>44753</v>
      </c>
      <c r="Q2151">
        <f>--(COUNTIF($A$2:A2151,A2151)=1)</f>
        <v>1</v>
      </c>
      <c r="R2151">
        <f t="shared" si="67"/>
        <v>23.12</v>
      </c>
    </row>
    <row r="2152" spans="1:18">
      <c r="A2152" t="s">
        <v>7167</v>
      </c>
      <c r="B2152" t="s">
        <v>5238</v>
      </c>
      <c r="C2152" t="s">
        <v>3098</v>
      </c>
      <c r="D2152" t="s">
        <v>3196</v>
      </c>
      <c r="E2152" t="s">
        <v>3175</v>
      </c>
      <c r="F2152" t="s">
        <v>3167</v>
      </c>
      <c r="G2152" t="s">
        <v>5916</v>
      </c>
      <c r="H2152" s="28">
        <v>45670</v>
      </c>
      <c r="I2152">
        <v>3.36</v>
      </c>
      <c r="J2152">
        <v>8</v>
      </c>
      <c r="K2152" t="s">
        <v>3124</v>
      </c>
      <c r="L2152" t="s">
        <v>3351</v>
      </c>
      <c r="M2152" t="s">
        <v>3207</v>
      </c>
      <c r="N2152">
        <v>4.8</v>
      </c>
      <c r="O2152" t="s">
        <v>3213</v>
      </c>
      <c r="P2152">
        <f t="shared" si="66"/>
        <v>45670</v>
      </c>
      <c r="Q2152">
        <f>--(COUNTIF($A$2:A2152,A2152)=1)</f>
        <v>1</v>
      </c>
      <c r="R2152">
        <f t="shared" si="67"/>
        <v>3.36</v>
      </c>
    </row>
    <row r="2153" spans="1:18">
      <c r="A2153" t="s">
        <v>7168</v>
      </c>
      <c r="B2153" t="s">
        <v>794</v>
      </c>
      <c r="C2153" t="s">
        <v>3098</v>
      </c>
      <c r="D2153" t="s">
        <v>3196</v>
      </c>
      <c r="E2153" t="s">
        <v>3175</v>
      </c>
      <c r="F2153" t="s">
        <v>3180</v>
      </c>
      <c r="G2153" t="s">
        <v>2532</v>
      </c>
      <c r="H2153" s="28"/>
      <c r="J2153">
        <v>8</v>
      </c>
      <c r="K2153" t="s">
        <v>3098</v>
      </c>
      <c r="L2153" t="s">
        <v>3271</v>
      </c>
      <c r="M2153" t="s">
        <v>3207</v>
      </c>
      <c r="O2153" t="s">
        <v>3189</v>
      </c>
      <c r="P2153">
        <f t="shared" si="66"/>
        <v>44638</v>
      </c>
      <c r="Q2153">
        <f>--(COUNTIF($A$2:A2153,A2153)=1)</f>
        <v>1</v>
      </c>
      <c r="R2153" t="str">
        <f t="shared" si="67"/>
        <v/>
      </c>
    </row>
    <row r="2154" spans="1:18">
      <c r="A2154" t="s">
        <v>7169</v>
      </c>
      <c r="B2154" t="s">
        <v>972</v>
      </c>
      <c r="C2154" t="s">
        <v>7170</v>
      </c>
      <c r="D2154" t="s">
        <v>3196</v>
      </c>
      <c r="E2154" t="s">
        <v>3194</v>
      </c>
      <c r="F2154" t="s">
        <v>3167</v>
      </c>
      <c r="G2154" t="s">
        <v>3663</v>
      </c>
      <c r="H2154" s="28">
        <v>45558</v>
      </c>
      <c r="I2154">
        <v>218.13</v>
      </c>
      <c r="J2154">
        <v>72</v>
      </c>
      <c r="K2154" t="s">
        <v>3123</v>
      </c>
      <c r="L2154" t="s">
        <v>3265</v>
      </c>
      <c r="M2154" t="s">
        <v>3207</v>
      </c>
      <c r="O2154" t="s">
        <v>3170</v>
      </c>
      <c r="P2154">
        <f t="shared" si="66"/>
        <v>45549</v>
      </c>
      <c r="Q2154">
        <f>--(COUNTIF($A$2:A2154,A2154)=1)</f>
        <v>1</v>
      </c>
      <c r="R2154">
        <f t="shared" si="67"/>
        <v>218.13</v>
      </c>
    </row>
    <row r="2155" spans="1:18">
      <c r="A2155" t="s">
        <v>7171</v>
      </c>
      <c r="B2155" t="s">
        <v>5757</v>
      </c>
      <c r="C2155" t="s">
        <v>7172</v>
      </c>
      <c r="D2155" t="s">
        <v>3196</v>
      </c>
      <c r="E2155" t="s">
        <v>3166</v>
      </c>
      <c r="F2155" t="s">
        <v>3180</v>
      </c>
      <c r="G2155" t="s">
        <v>992</v>
      </c>
      <c r="H2155" s="28"/>
      <c r="J2155">
        <v>24</v>
      </c>
      <c r="K2155" t="s">
        <v>3098</v>
      </c>
      <c r="L2155" t="s">
        <v>3098</v>
      </c>
      <c r="M2155" t="s">
        <v>3188</v>
      </c>
      <c r="O2155" t="s">
        <v>3123</v>
      </c>
      <c r="P2155">
        <f t="shared" si="66"/>
        <v>44808</v>
      </c>
      <c r="Q2155">
        <f>--(COUNTIF($A$2:A2155,A2155)=1)</f>
        <v>1</v>
      </c>
      <c r="R2155" t="str">
        <f t="shared" si="67"/>
        <v/>
      </c>
    </row>
    <row r="2156" spans="1:18">
      <c r="A2156" t="s">
        <v>7173</v>
      </c>
      <c r="B2156" t="s">
        <v>6144</v>
      </c>
      <c r="C2156" t="s">
        <v>3164</v>
      </c>
      <c r="D2156" t="s">
        <v>3185</v>
      </c>
      <c r="E2156" t="s">
        <v>3175</v>
      </c>
      <c r="F2156" t="s">
        <v>3167</v>
      </c>
      <c r="G2156" t="s">
        <v>7174</v>
      </c>
      <c r="H2156" s="28">
        <v>45364</v>
      </c>
      <c r="I2156">
        <v>22.48</v>
      </c>
      <c r="J2156">
        <v>8</v>
      </c>
      <c r="K2156" t="s">
        <v>3123</v>
      </c>
      <c r="L2156" t="s">
        <v>3168</v>
      </c>
      <c r="M2156" t="s">
        <v>3188</v>
      </c>
      <c r="N2156">
        <v>3.5</v>
      </c>
      <c r="O2156" t="s">
        <v>3189</v>
      </c>
      <c r="P2156">
        <f t="shared" si="66"/>
        <v>45364</v>
      </c>
      <c r="Q2156">
        <f>--(COUNTIF($A$2:A2156,A2156)=1)</f>
        <v>1</v>
      </c>
      <c r="R2156">
        <f t="shared" si="67"/>
        <v>22.48</v>
      </c>
    </row>
    <row r="2157" spans="1:18">
      <c r="A2157" t="s">
        <v>7175</v>
      </c>
      <c r="B2157" t="s">
        <v>6810</v>
      </c>
      <c r="C2157" t="s">
        <v>3098</v>
      </c>
      <c r="D2157" t="s">
        <v>3185</v>
      </c>
      <c r="E2157" t="s">
        <v>3175</v>
      </c>
      <c r="F2157" t="s">
        <v>3167</v>
      </c>
      <c r="G2157" t="s">
        <v>2162</v>
      </c>
      <c r="H2157" s="28">
        <v>44570</v>
      </c>
      <c r="I2157">
        <v>19.690000000000001</v>
      </c>
      <c r="J2157">
        <v>8</v>
      </c>
      <c r="K2157" t="s">
        <v>3123</v>
      </c>
      <c r="L2157" t="s">
        <v>3098</v>
      </c>
      <c r="M2157" t="s">
        <v>3188</v>
      </c>
      <c r="N2157">
        <v>4.9000000000000004</v>
      </c>
      <c r="O2157" t="s">
        <v>3124</v>
      </c>
      <c r="P2157">
        <f t="shared" si="66"/>
        <v>44570</v>
      </c>
      <c r="Q2157">
        <f>--(COUNTIF($A$2:A2157,A2157)=1)</f>
        <v>1</v>
      </c>
      <c r="R2157">
        <f t="shared" si="67"/>
        <v>19.690000000000001</v>
      </c>
    </row>
    <row r="2158" spans="1:18">
      <c r="A2158" t="s">
        <v>7176</v>
      </c>
      <c r="B2158" t="s">
        <v>2242</v>
      </c>
      <c r="C2158" t="s">
        <v>3098</v>
      </c>
      <c r="D2158" t="s">
        <v>3237</v>
      </c>
      <c r="E2158" t="s">
        <v>3166</v>
      </c>
      <c r="F2158" t="s">
        <v>3220</v>
      </c>
      <c r="G2158" t="s">
        <v>852</v>
      </c>
      <c r="H2158" s="28">
        <v>44952</v>
      </c>
      <c r="I2158">
        <v>44.6</v>
      </c>
      <c r="J2158">
        <v>24</v>
      </c>
      <c r="K2158" t="s">
        <v>3123</v>
      </c>
      <c r="L2158" t="s">
        <v>3212</v>
      </c>
      <c r="M2158" t="s">
        <v>3207</v>
      </c>
      <c r="N2158">
        <v>3</v>
      </c>
      <c r="O2158" t="s">
        <v>3123</v>
      </c>
      <c r="P2158">
        <f t="shared" si="66"/>
        <v>44951</v>
      </c>
      <c r="Q2158">
        <f>--(COUNTIF($A$2:A2158,A2158)=1)</f>
        <v>1</v>
      </c>
      <c r="R2158">
        <f t="shared" si="67"/>
        <v>44.6</v>
      </c>
    </row>
    <row r="2159" spans="1:18">
      <c r="A2159" t="s">
        <v>7177</v>
      </c>
      <c r="B2159" t="s">
        <v>1636</v>
      </c>
      <c r="C2159" t="s">
        <v>4692</v>
      </c>
      <c r="D2159" t="s">
        <v>3165</v>
      </c>
      <c r="E2159" t="s">
        <v>3166</v>
      </c>
      <c r="F2159" t="s">
        <v>3167</v>
      </c>
      <c r="G2159" t="s">
        <v>3309</v>
      </c>
      <c r="H2159" s="28">
        <v>45512</v>
      </c>
      <c r="I2159">
        <v>26.87</v>
      </c>
      <c r="J2159">
        <v>24</v>
      </c>
      <c r="K2159" t="s">
        <v>3123</v>
      </c>
      <c r="L2159" t="s">
        <v>3281</v>
      </c>
      <c r="M2159" t="s">
        <v>3207</v>
      </c>
      <c r="O2159" t="s">
        <v>3123</v>
      </c>
      <c r="P2159">
        <f t="shared" si="66"/>
        <v>45511</v>
      </c>
      <c r="Q2159">
        <f>--(COUNTIF($A$2:A2159,A2159)=1)</f>
        <v>1</v>
      </c>
      <c r="R2159">
        <f t="shared" si="67"/>
        <v>26.87</v>
      </c>
    </row>
    <row r="2160" spans="1:18">
      <c r="A2160" t="s">
        <v>7178</v>
      </c>
      <c r="B2160" t="s">
        <v>3052</v>
      </c>
      <c r="C2160" t="s">
        <v>7179</v>
      </c>
      <c r="D2160" t="s">
        <v>3185</v>
      </c>
      <c r="E2160" t="s">
        <v>3194</v>
      </c>
      <c r="F2160" t="s">
        <v>3228</v>
      </c>
      <c r="G2160" t="s">
        <v>1156</v>
      </c>
      <c r="H2160" s="28"/>
      <c r="J2160">
        <v>72</v>
      </c>
      <c r="K2160" t="s">
        <v>3098</v>
      </c>
      <c r="L2160" t="s">
        <v>3351</v>
      </c>
      <c r="M2160" t="s">
        <v>3177</v>
      </c>
      <c r="O2160" t="s">
        <v>3182</v>
      </c>
      <c r="P2160">
        <f t="shared" si="66"/>
        <v>44816</v>
      </c>
      <c r="Q2160">
        <f>--(COUNTIF($A$2:A2160,A2160)=1)</f>
        <v>1</v>
      </c>
      <c r="R2160" t="str">
        <f t="shared" si="67"/>
        <v/>
      </c>
    </row>
    <row r="2161" spans="1:18">
      <c r="A2161" t="s">
        <v>7180</v>
      </c>
      <c r="B2161" t="s">
        <v>1313</v>
      </c>
      <c r="C2161" t="s">
        <v>3098</v>
      </c>
      <c r="D2161" t="s">
        <v>3196</v>
      </c>
      <c r="E2161" t="s">
        <v>3175</v>
      </c>
      <c r="F2161" t="s">
        <v>3180</v>
      </c>
      <c r="G2161" t="s">
        <v>1279</v>
      </c>
      <c r="H2161" s="28"/>
      <c r="J2161">
        <v>8</v>
      </c>
      <c r="K2161" t="s">
        <v>3098</v>
      </c>
      <c r="L2161" t="s">
        <v>3244</v>
      </c>
      <c r="M2161" t="s">
        <v>3188</v>
      </c>
      <c r="O2161" t="s">
        <v>3189</v>
      </c>
      <c r="P2161">
        <f t="shared" si="66"/>
        <v>45572</v>
      </c>
      <c r="Q2161">
        <f>--(COUNTIF($A$2:A2161,A2161)=1)</f>
        <v>1</v>
      </c>
      <c r="R2161" t="str">
        <f t="shared" si="67"/>
        <v/>
      </c>
    </row>
    <row r="2162" spans="1:18">
      <c r="A2162" t="s">
        <v>7181</v>
      </c>
      <c r="B2162" t="s">
        <v>2077</v>
      </c>
      <c r="C2162" t="s">
        <v>6681</v>
      </c>
      <c r="D2162" t="s">
        <v>3165</v>
      </c>
      <c r="E2162" t="s">
        <v>3175</v>
      </c>
      <c r="F2162" t="s">
        <v>3220</v>
      </c>
      <c r="G2162" t="s">
        <v>1268</v>
      </c>
      <c r="H2162" s="28">
        <v>45655</v>
      </c>
      <c r="I2162">
        <v>3.15</v>
      </c>
      <c r="J2162">
        <v>8</v>
      </c>
      <c r="K2162" t="s">
        <v>3124</v>
      </c>
      <c r="L2162" t="s">
        <v>3271</v>
      </c>
      <c r="M2162" t="s">
        <v>3188</v>
      </c>
      <c r="O2162" t="s">
        <v>3123</v>
      </c>
      <c r="P2162">
        <f t="shared" si="66"/>
        <v>45655</v>
      </c>
      <c r="Q2162">
        <f>--(COUNTIF($A$2:A2162,A2162)=1)</f>
        <v>1</v>
      </c>
      <c r="R2162">
        <f t="shared" si="67"/>
        <v>3.15</v>
      </c>
    </row>
    <row r="2163" spans="1:18">
      <c r="A2163" t="s">
        <v>7182</v>
      </c>
      <c r="B2163" t="s">
        <v>1750</v>
      </c>
      <c r="C2163" t="s">
        <v>3098</v>
      </c>
      <c r="D2163" t="s">
        <v>3185</v>
      </c>
      <c r="E2163" t="s">
        <v>3166</v>
      </c>
      <c r="F2163" t="s">
        <v>3167</v>
      </c>
      <c r="G2163" t="s">
        <v>240</v>
      </c>
      <c r="H2163" s="28">
        <v>44612</v>
      </c>
      <c r="I2163">
        <v>13.2</v>
      </c>
      <c r="J2163">
        <v>24</v>
      </c>
      <c r="K2163" t="s">
        <v>3124</v>
      </c>
      <c r="L2163" t="s">
        <v>3201</v>
      </c>
      <c r="M2163" t="s">
        <v>3177</v>
      </c>
      <c r="N2163">
        <v>4.8</v>
      </c>
      <c r="O2163" t="s">
        <v>3182</v>
      </c>
      <c r="P2163">
        <f t="shared" si="66"/>
        <v>44612</v>
      </c>
      <c r="Q2163">
        <f>--(COUNTIF($A$2:A2163,A2163)=1)</f>
        <v>1</v>
      </c>
      <c r="R2163">
        <f t="shared" si="67"/>
        <v>13.2</v>
      </c>
    </row>
    <row r="2164" spans="1:18">
      <c r="A2164" t="s">
        <v>7183</v>
      </c>
      <c r="B2164" t="s">
        <v>7114</v>
      </c>
      <c r="C2164" t="s">
        <v>7184</v>
      </c>
      <c r="D2164" t="s">
        <v>3227</v>
      </c>
      <c r="E2164" t="s">
        <v>3194</v>
      </c>
      <c r="F2164" t="s">
        <v>3167</v>
      </c>
      <c r="G2164" t="s">
        <v>5341</v>
      </c>
      <c r="H2164" s="28">
        <v>44641</v>
      </c>
      <c r="I2164">
        <v>119.77</v>
      </c>
      <c r="J2164">
        <v>72</v>
      </c>
      <c r="K2164" t="s">
        <v>3123</v>
      </c>
      <c r="L2164" t="s">
        <v>3206</v>
      </c>
      <c r="M2164" t="s">
        <v>3177</v>
      </c>
      <c r="O2164" t="s">
        <v>3170</v>
      </c>
      <c r="P2164">
        <f t="shared" si="66"/>
        <v>44637</v>
      </c>
      <c r="Q2164">
        <f>--(COUNTIF($A$2:A2164,A2164)=1)</f>
        <v>1</v>
      </c>
      <c r="R2164">
        <f t="shared" si="67"/>
        <v>119.77</v>
      </c>
    </row>
    <row r="2165" spans="1:18">
      <c r="A2165" t="s">
        <v>7185</v>
      </c>
      <c r="B2165" t="s">
        <v>158</v>
      </c>
      <c r="C2165" t="s">
        <v>7186</v>
      </c>
      <c r="D2165" t="s">
        <v>3174</v>
      </c>
      <c r="E2165" t="s">
        <v>3194</v>
      </c>
      <c r="F2165" t="s">
        <v>3167</v>
      </c>
      <c r="G2165" t="s">
        <v>886</v>
      </c>
      <c r="H2165" s="28">
        <v>45340</v>
      </c>
      <c r="I2165">
        <v>6.92</v>
      </c>
      <c r="J2165">
        <v>72</v>
      </c>
      <c r="K2165" t="s">
        <v>3124</v>
      </c>
      <c r="L2165" t="s">
        <v>3181</v>
      </c>
      <c r="M2165" t="s">
        <v>3169</v>
      </c>
      <c r="O2165" t="s">
        <v>3260</v>
      </c>
      <c r="P2165">
        <f t="shared" si="66"/>
        <v>45340</v>
      </c>
      <c r="Q2165">
        <f>--(COUNTIF($A$2:A2165,A2165)=1)</f>
        <v>1</v>
      </c>
      <c r="R2165">
        <f t="shared" si="67"/>
        <v>6.92</v>
      </c>
    </row>
    <row r="2166" spans="1:18">
      <c r="A2166" t="s">
        <v>7187</v>
      </c>
      <c r="B2166" t="s">
        <v>1370</v>
      </c>
      <c r="C2166" t="s">
        <v>3098</v>
      </c>
      <c r="D2166" t="s">
        <v>3227</v>
      </c>
      <c r="E2166" t="s">
        <v>3166</v>
      </c>
      <c r="F2166" t="s">
        <v>3167</v>
      </c>
      <c r="G2166" t="s">
        <v>561</v>
      </c>
      <c r="H2166" s="28">
        <v>44822</v>
      </c>
      <c r="I2166">
        <v>73.989999999999995</v>
      </c>
      <c r="J2166">
        <v>24</v>
      </c>
      <c r="K2166" t="s">
        <v>3123</v>
      </c>
      <c r="L2166" t="s">
        <v>3354</v>
      </c>
      <c r="M2166" t="s">
        <v>3169</v>
      </c>
      <c r="N2166">
        <v>1.6</v>
      </c>
      <c r="O2166" t="s">
        <v>3189</v>
      </c>
      <c r="P2166">
        <f t="shared" si="66"/>
        <v>44819</v>
      </c>
      <c r="Q2166">
        <f>--(COUNTIF($A$2:A2166,A2166)=1)</f>
        <v>1</v>
      </c>
      <c r="R2166">
        <f t="shared" si="67"/>
        <v>73.989999999999995</v>
      </c>
    </row>
    <row r="2167" spans="1:18">
      <c r="A2167" t="s">
        <v>7188</v>
      </c>
      <c r="B2167" t="s">
        <v>4611</v>
      </c>
      <c r="C2167" t="s">
        <v>3098</v>
      </c>
      <c r="D2167" t="s">
        <v>3196</v>
      </c>
      <c r="E2167" t="s">
        <v>3166</v>
      </c>
      <c r="F2167" t="s">
        <v>3167</v>
      </c>
      <c r="G2167" t="s">
        <v>1314</v>
      </c>
      <c r="H2167" s="28"/>
      <c r="J2167">
        <v>24</v>
      </c>
      <c r="K2167" t="s">
        <v>3098</v>
      </c>
      <c r="L2167" t="s">
        <v>3229</v>
      </c>
      <c r="M2167" t="s">
        <v>3188</v>
      </c>
      <c r="O2167" t="s">
        <v>3182</v>
      </c>
      <c r="P2167">
        <f t="shared" si="66"/>
        <v>44893</v>
      </c>
      <c r="Q2167">
        <f>--(COUNTIF($A$2:A2167,A2167)=1)</f>
        <v>1</v>
      </c>
      <c r="R2167" t="str">
        <f t="shared" si="67"/>
        <v/>
      </c>
    </row>
    <row r="2168" spans="1:18">
      <c r="A2168" t="s">
        <v>7189</v>
      </c>
      <c r="B2168" t="s">
        <v>5657</v>
      </c>
      <c r="C2168" t="s">
        <v>3098</v>
      </c>
      <c r="D2168" t="s">
        <v>3251</v>
      </c>
      <c r="E2168" t="s">
        <v>3194</v>
      </c>
      <c r="F2168" t="s">
        <v>3220</v>
      </c>
      <c r="G2168" t="s">
        <v>808</v>
      </c>
      <c r="H2168" s="28">
        <v>45065</v>
      </c>
      <c r="I2168">
        <v>71.16</v>
      </c>
      <c r="J2168">
        <v>72</v>
      </c>
      <c r="K2168" t="s">
        <v>3124</v>
      </c>
      <c r="L2168" t="s">
        <v>3218</v>
      </c>
      <c r="M2168" t="s">
        <v>3207</v>
      </c>
      <c r="N2168">
        <v>1.1000000000000001</v>
      </c>
      <c r="O2168" t="s">
        <v>3189</v>
      </c>
      <c r="P2168">
        <f t="shared" si="66"/>
        <v>45063</v>
      </c>
      <c r="Q2168">
        <f>--(COUNTIF($A$2:A2168,A2168)=1)</f>
        <v>1</v>
      </c>
      <c r="R2168">
        <f t="shared" si="67"/>
        <v>71.16</v>
      </c>
    </row>
    <row r="2169" spans="1:18">
      <c r="A2169" t="s">
        <v>7190</v>
      </c>
      <c r="B2169" t="s">
        <v>2042</v>
      </c>
      <c r="C2169" t="s">
        <v>7191</v>
      </c>
      <c r="D2169" t="s">
        <v>3196</v>
      </c>
      <c r="E2169" t="s">
        <v>3194</v>
      </c>
      <c r="F2169" t="s">
        <v>3167</v>
      </c>
      <c r="G2169" t="s">
        <v>2847</v>
      </c>
      <c r="H2169" s="28">
        <v>44885</v>
      </c>
      <c r="I2169">
        <v>171.67</v>
      </c>
      <c r="J2169">
        <v>72</v>
      </c>
      <c r="K2169" t="s">
        <v>3123</v>
      </c>
      <c r="L2169" t="s">
        <v>3302</v>
      </c>
      <c r="M2169" t="s">
        <v>3188</v>
      </c>
      <c r="O2169" t="s">
        <v>3123</v>
      </c>
      <c r="P2169">
        <f t="shared" si="66"/>
        <v>44878</v>
      </c>
      <c r="Q2169">
        <f>--(COUNTIF($A$2:A2169,A2169)=1)</f>
        <v>1</v>
      </c>
      <c r="R2169">
        <f t="shared" si="67"/>
        <v>171.67</v>
      </c>
    </row>
    <row r="2170" spans="1:18">
      <c r="A2170" t="s">
        <v>7192</v>
      </c>
      <c r="B2170" t="s">
        <v>573</v>
      </c>
      <c r="C2170" t="s">
        <v>3098</v>
      </c>
      <c r="D2170" t="s">
        <v>3196</v>
      </c>
      <c r="E2170" t="s">
        <v>3175</v>
      </c>
      <c r="F2170" t="s">
        <v>3167</v>
      </c>
      <c r="G2170" t="s">
        <v>393</v>
      </c>
      <c r="H2170" s="28">
        <v>44660</v>
      </c>
      <c r="I2170">
        <v>5.54</v>
      </c>
      <c r="J2170">
        <v>8</v>
      </c>
      <c r="K2170" t="s">
        <v>3124</v>
      </c>
      <c r="L2170" t="s">
        <v>3192</v>
      </c>
      <c r="M2170" t="s">
        <v>3207</v>
      </c>
      <c r="N2170">
        <v>2.6</v>
      </c>
      <c r="O2170" t="s">
        <v>3170</v>
      </c>
      <c r="P2170">
        <f t="shared" si="66"/>
        <v>44660</v>
      </c>
      <c r="Q2170">
        <f>--(COUNTIF($A$2:A2170,A2170)=1)</f>
        <v>1</v>
      </c>
      <c r="R2170">
        <f t="shared" si="67"/>
        <v>5.54</v>
      </c>
    </row>
    <row r="2171" spans="1:18">
      <c r="A2171" t="s">
        <v>7193</v>
      </c>
      <c r="B2171" t="s">
        <v>4887</v>
      </c>
      <c r="C2171" t="s">
        <v>7194</v>
      </c>
      <c r="D2171" t="s">
        <v>3200</v>
      </c>
      <c r="E2171" t="s">
        <v>3194</v>
      </c>
      <c r="F2171" t="s">
        <v>3167</v>
      </c>
      <c r="G2171" t="s">
        <v>2364</v>
      </c>
      <c r="H2171" s="28"/>
      <c r="J2171">
        <v>72</v>
      </c>
      <c r="K2171" t="s">
        <v>3098</v>
      </c>
      <c r="L2171" t="s">
        <v>3229</v>
      </c>
      <c r="M2171" t="s">
        <v>3169</v>
      </c>
      <c r="O2171" t="s">
        <v>3124</v>
      </c>
      <c r="P2171">
        <f t="shared" si="66"/>
        <v>44589</v>
      </c>
      <c r="Q2171">
        <f>--(COUNTIF($A$2:A2171,A2171)=1)</f>
        <v>1</v>
      </c>
      <c r="R2171" t="str">
        <f t="shared" si="67"/>
        <v/>
      </c>
    </row>
    <row r="2172" spans="1:18">
      <c r="A2172" t="s">
        <v>7195</v>
      </c>
      <c r="B2172" t="s">
        <v>4050</v>
      </c>
      <c r="C2172" t="s">
        <v>3098</v>
      </c>
      <c r="D2172" t="s">
        <v>3227</v>
      </c>
      <c r="E2172" t="s">
        <v>3166</v>
      </c>
      <c r="F2172" t="s">
        <v>3167</v>
      </c>
      <c r="G2172" t="s">
        <v>2659</v>
      </c>
      <c r="H2172" s="28">
        <v>45445</v>
      </c>
      <c r="I2172">
        <v>68.010000000000005</v>
      </c>
      <c r="J2172">
        <v>24</v>
      </c>
      <c r="K2172" t="s">
        <v>3123</v>
      </c>
      <c r="L2172" t="s">
        <v>3225</v>
      </c>
      <c r="M2172" t="s">
        <v>3177</v>
      </c>
      <c r="N2172">
        <v>2.2000000000000002</v>
      </c>
      <c r="O2172" t="s">
        <v>3189</v>
      </c>
      <c r="P2172">
        <f t="shared" si="66"/>
        <v>45443</v>
      </c>
      <c r="Q2172">
        <f>--(COUNTIF($A$2:A2172,A2172)=1)</f>
        <v>1</v>
      </c>
      <c r="R2172">
        <f t="shared" si="67"/>
        <v>68.010000000000005</v>
      </c>
    </row>
    <row r="2173" spans="1:18">
      <c r="A2173" t="s">
        <v>7196</v>
      </c>
      <c r="B2173" t="s">
        <v>3492</v>
      </c>
      <c r="C2173" t="s">
        <v>7197</v>
      </c>
      <c r="D2173" t="s">
        <v>3240</v>
      </c>
      <c r="E2173" t="s">
        <v>3166</v>
      </c>
      <c r="F2173" t="s">
        <v>3180</v>
      </c>
      <c r="G2173" t="s">
        <v>784</v>
      </c>
      <c r="H2173" s="28"/>
      <c r="J2173">
        <v>24</v>
      </c>
      <c r="K2173" t="s">
        <v>3098</v>
      </c>
      <c r="L2173" t="s">
        <v>3351</v>
      </c>
      <c r="M2173" t="s">
        <v>3169</v>
      </c>
      <c r="O2173" t="s">
        <v>3260</v>
      </c>
      <c r="P2173">
        <f t="shared" si="66"/>
        <v>45248</v>
      </c>
      <c r="Q2173">
        <f>--(COUNTIF($A$2:A2173,A2173)=1)</f>
        <v>1</v>
      </c>
      <c r="R2173" t="str">
        <f t="shared" si="67"/>
        <v/>
      </c>
    </row>
    <row r="2174" spans="1:18">
      <c r="A2174" t="s">
        <v>7198</v>
      </c>
      <c r="B2174" t="s">
        <v>3806</v>
      </c>
      <c r="C2174" t="s">
        <v>7199</v>
      </c>
      <c r="D2174" t="s">
        <v>3165</v>
      </c>
      <c r="E2174" t="s">
        <v>3166</v>
      </c>
      <c r="F2174" t="s">
        <v>3180</v>
      </c>
      <c r="G2174" t="s">
        <v>856</v>
      </c>
      <c r="H2174" s="28"/>
      <c r="J2174">
        <v>24</v>
      </c>
      <c r="K2174" t="s">
        <v>3098</v>
      </c>
      <c r="L2174" t="s">
        <v>3181</v>
      </c>
      <c r="M2174" t="s">
        <v>3177</v>
      </c>
      <c r="O2174" t="s">
        <v>3123</v>
      </c>
      <c r="P2174">
        <f t="shared" si="66"/>
        <v>45574</v>
      </c>
      <c r="Q2174">
        <f>--(COUNTIF($A$2:A2174,A2174)=1)</f>
        <v>1</v>
      </c>
      <c r="R2174" t="str">
        <f t="shared" si="67"/>
        <v/>
      </c>
    </row>
    <row r="2175" spans="1:18">
      <c r="A2175" t="s">
        <v>7200</v>
      </c>
      <c r="B2175" t="s">
        <v>395</v>
      </c>
      <c r="C2175" t="s">
        <v>3098</v>
      </c>
      <c r="D2175" t="s">
        <v>3165</v>
      </c>
      <c r="E2175" t="s">
        <v>3194</v>
      </c>
      <c r="F2175" t="s">
        <v>3180</v>
      </c>
      <c r="G2175" t="s">
        <v>2651</v>
      </c>
      <c r="H2175" s="28"/>
      <c r="J2175">
        <v>72</v>
      </c>
      <c r="K2175" t="s">
        <v>3098</v>
      </c>
      <c r="L2175" t="s">
        <v>3231</v>
      </c>
      <c r="M2175" t="s">
        <v>3177</v>
      </c>
      <c r="O2175" t="s">
        <v>3178</v>
      </c>
      <c r="P2175">
        <f t="shared" si="66"/>
        <v>45020</v>
      </c>
      <c r="Q2175">
        <f>--(COUNTIF($A$2:A2175,A2175)=1)</f>
        <v>1</v>
      </c>
      <c r="R2175" t="str">
        <f t="shared" si="67"/>
        <v/>
      </c>
    </row>
    <row r="2176" spans="1:18">
      <c r="A2176" t="s">
        <v>7201</v>
      </c>
      <c r="B2176" t="s">
        <v>203</v>
      </c>
      <c r="C2176" t="s">
        <v>7202</v>
      </c>
      <c r="D2176" t="s">
        <v>3185</v>
      </c>
      <c r="E2176" t="s">
        <v>3175</v>
      </c>
      <c r="F2176" t="s">
        <v>3228</v>
      </c>
      <c r="G2176" t="s">
        <v>777</v>
      </c>
      <c r="H2176" s="28"/>
      <c r="J2176">
        <v>8</v>
      </c>
      <c r="K2176" t="s">
        <v>3098</v>
      </c>
      <c r="L2176" t="s">
        <v>3168</v>
      </c>
      <c r="M2176" t="s">
        <v>3202</v>
      </c>
      <c r="O2176" t="s">
        <v>3123</v>
      </c>
      <c r="P2176">
        <f t="shared" si="66"/>
        <v>45451</v>
      </c>
      <c r="Q2176">
        <f>--(COUNTIF($A$2:A2176,A2176)=1)</f>
        <v>1</v>
      </c>
      <c r="R2176" t="str">
        <f t="shared" si="67"/>
        <v/>
      </c>
    </row>
    <row r="2177" spans="1:18">
      <c r="A2177" t="s">
        <v>7203</v>
      </c>
      <c r="B2177" t="s">
        <v>3594</v>
      </c>
      <c r="C2177" t="s">
        <v>3098</v>
      </c>
      <c r="D2177" t="s">
        <v>3165</v>
      </c>
      <c r="E2177" t="s">
        <v>3175</v>
      </c>
      <c r="F2177" t="s">
        <v>3167</v>
      </c>
      <c r="G2177" t="s">
        <v>2176</v>
      </c>
      <c r="H2177" s="28">
        <v>44715</v>
      </c>
      <c r="I2177">
        <v>15.41</v>
      </c>
      <c r="J2177">
        <v>8</v>
      </c>
      <c r="K2177" t="s">
        <v>3123</v>
      </c>
      <c r="L2177" t="s">
        <v>3192</v>
      </c>
      <c r="M2177" t="s">
        <v>3177</v>
      </c>
      <c r="O2177" t="s">
        <v>3182</v>
      </c>
      <c r="P2177">
        <f t="shared" si="66"/>
        <v>44715</v>
      </c>
      <c r="Q2177">
        <f>--(COUNTIF($A$2:A2177,A2177)=1)</f>
        <v>1</v>
      </c>
      <c r="R2177">
        <f t="shared" si="67"/>
        <v>15.41</v>
      </c>
    </row>
    <row r="2178" spans="1:18">
      <c r="A2178" t="s">
        <v>7204</v>
      </c>
      <c r="B2178" t="s">
        <v>2796</v>
      </c>
      <c r="C2178" t="s">
        <v>3098</v>
      </c>
      <c r="D2178" t="s">
        <v>3240</v>
      </c>
      <c r="E2178" t="s">
        <v>3166</v>
      </c>
      <c r="F2178" t="s">
        <v>3180</v>
      </c>
      <c r="G2178" t="s">
        <v>5053</v>
      </c>
      <c r="H2178" s="28"/>
      <c r="J2178">
        <v>24</v>
      </c>
      <c r="K2178" t="s">
        <v>3098</v>
      </c>
      <c r="L2178" t="s">
        <v>3265</v>
      </c>
      <c r="M2178" t="s">
        <v>3207</v>
      </c>
      <c r="O2178" t="s">
        <v>3182</v>
      </c>
      <c r="P2178">
        <f t="shared" ref="P2178:P2241" si="68">IFERROR(DATEVALUE(G2178),IFERROR(DATE(RIGHT(G2178,4),MID(G2178,4,2),LEFT(G2178,2)),""))</f>
        <v>44631</v>
      </c>
      <c r="Q2178">
        <f>--(COUNTIF($A$2:A2178,A2178)=1)</f>
        <v>1</v>
      </c>
      <c r="R2178" t="str">
        <f t="shared" ref="R2178:R2241" si="69">IF(AND(Q2178=1,I2178&lt;&gt;"",ISNUMBER(I2178),I2178&gt;=0),I2178,"")</f>
        <v/>
      </c>
    </row>
    <row r="2179" spans="1:18">
      <c r="A2179" t="s">
        <v>7205</v>
      </c>
      <c r="B2179" t="s">
        <v>7206</v>
      </c>
      <c r="C2179" t="s">
        <v>3098</v>
      </c>
      <c r="D2179" t="s">
        <v>3240</v>
      </c>
      <c r="E2179" t="s">
        <v>3175</v>
      </c>
      <c r="F2179" t="s">
        <v>3167</v>
      </c>
      <c r="G2179" t="s">
        <v>503</v>
      </c>
      <c r="H2179" s="28">
        <v>45383</v>
      </c>
      <c r="I2179">
        <v>21.58</v>
      </c>
      <c r="J2179">
        <v>8</v>
      </c>
      <c r="K2179" t="s">
        <v>3123</v>
      </c>
      <c r="L2179" t="s">
        <v>3398</v>
      </c>
      <c r="M2179" t="s">
        <v>3207</v>
      </c>
      <c r="O2179" t="s">
        <v>3189</v>
      </c>
      <c r="P2179">
        <f t="shared" si="68"/>
        <v>45383</v>
      </c>
      <c r="Q2179">
        <f>--(COUNTIF($A$2:A2179,A2179)=1)</f>
        <v>1</v>
      </c>
      <c r="R2179">
        <f t="shared" si="69"/>
        <v>21.58</v>
      </c>
    </row>
    <row r="2180" spans="1:18">
      <c r="A2180" t="s">
        <v>7207</v>
      </c>
      <c r="B2180" t="s">
        <v>4283</v>
      </c>
      <c r="C2180" t="s">
        <v>3098</v>
      </c>
      <c r="D2180" t="s">
        <v>3196</v>
      </c>
      <c r="E2180" t="s">
        <v>3194</v>
      </c>
      <c r="F2180" t="s">
        <v>3228</v>
      </c>
      <c r="G2180" t="s">
        <v>1335</v>
      </c>
      <c r="H2180" s="28"/>
      <c r="J2180">
        <v>72</v>
      </c>
      <c r="K2180" t="s">
        <v>3098</v>
      </c>
      <c r="L2180" t="s">
        <v>3206</v>
      </c>
      <c r="M2180" t="s">
        <v>3188</v>
      </c>
      <c r="O2180" t="s">
        <v>3189</v>
      </c>
      <c r="P2180">
        <f t="shared" si="68"/>
        <v>45526</v>
      </c>
      <c r="Q2180">
        <f>--(COUNTIF($A$2:A2180,A2180)=1)</f>
        <v>1</v>
      </c>
      <c r="R2180" t="str">
        <f t="shared" si="69"/>
        <v/>
      </c>
    </row>
    <row r="2181" spans="1:18">
      <c r="A2181" t="s">
        <v>7208</v>
      </c>
      <c r="B2181" t="s">
        <v>7209</v>
      </c>
      <c r="C2181" t="s">
        <v>7210</v>
      </c>
      <c r="D2181" t="s">
        <v>3165</v>
      </c>
      <c r="E2181" t="s">
        <v>3166</v>
      </c>
      <c r="F2181" t="s">
        <v>3167</v>
      </c>
      <c r="G2181" t="s">
        <v>987</v>
      </c>
      <c r="H2181" s="28">
        <v>45585</v>
      </c>
      <c r="I2181">
        <v>74.959999999999994</v>
      </c>
      <c r="J2181">
        <v>24</v>
      </c>
      <c r="K2181" t="s">
        <v>3123</v>
      </c>
      <c r="L2181" t="s">
        <v>3265</v>
      </c>
      <c r="M2181" t="s">
        <v>3169</v>
      </c>
      <c r="O2181" t="s">
        <v>3123</v>
      </c>
      <c r="P2181">
        <f t="shared" si="68"/>
        <v>45582</v>
      </c>
      <c r="Q2181">
        <f>--(COUNTIF($A$2:A2181,A2181)=1)</f>
        <v>1</v>
      </c>
      <c r="R2181">
        <f t="shared" si="69"/>
        <v>74.959999999999994</v>
      </c>
    </row>
    <row r="2182" spans="1:18">
      <c r="A2182" t="s">
        <v>7211</v>
      </c>
      <c r="B2182" t="s">
        <v>1592</v>
      </c>
      <c r="C2182" t="s">
        <v>5429</v>
      </c>
      <c r="D2182" t="s">
        <v>3240</v>
      </c>
      <c r="E2182" t="s">
        <v>3194</v>
      </c>
      <c r="F2182" t="s">
        <v>3167</v>
      </c>
      <c r="G2182" t="s">
        <v>7212</v>
      </c>
      <c r="H2182" s="28">
        <v>44933</v>
      </c>
      <c r="I2182">
        <v>235.31</v>
      </c>
      <c r="J2182">
        <v>72</v>
      </c>
      <c r="K2182" t="s">
        <v>3123</v>
      </c>
      <c r="L2182" t="s">
        <v>3209</v>
      </c>
      <c r="M2182" t="s">
        <v>3169</v>
      </c>
      <c r="N2182">
        <v>3.6</v>
      </c>
      <c r="O2182" t="s">
        <v>3123</v>
      </c>
      <c r="P2182">
        <f t="shared" si="68"/>
        <v>44924</v>
      </c>
      <c r="Q2182">
        <f>--(COUNTIF($A$2:A2182,A2182)=1)</f>
        <v>1</v>
      </c>
      <c r="R2182">
        <f t="shared" si="69"/>
        <v>235.31</v>
      </c>
    </row>
    <row r="2183" spans="1:18">
      <c r="A2183" t="s">
        <v>7213</v>
      </c>
      <c r="B2183" t="s">
        <v>3454</v>
      </c>
      <c r="C2183" t="s">
        <v>3098</v>
      </c>
      <c r="D2183" t="s">
        <v>3227</v>
      </c>
      <c r="E2183" t="s">
        <v>3194</v>
      </c>
      <c r="F2183" t="s">
        <v>3167</v>
      </c>
      <c r="G2183" t="s">
        <v>2562</v>
      </c>
      <c r="H2183" s="28"/>
      <c r="J2183">
        <v>72</v>
      </c>
      <c r="K2183" t="s">
        <v>3098</v>
      </c>
      <c r="L2183" t="s">
        <v>3437</v>
      </c>
      <c r="M2183" t="s">
        <v>3169</v>
      </c>
      <c r="O2183" t="s">
        <v>3189</v>
      </c>
      <c r="P2183">
        <f t="shared" si="68"/>
        <v>45679</v>
      </c>
      <c r="Q2183">
        <f>--(COUNTIF($A$2:A2183,A2183)=1)</f>
        <v>1</v>
      </c>
      <c r="R2183" t="str">
        <f t="shared" si="69"/>
        <v/>
      </c>
    </row>
    <row r="2184" spans="1:18">
      <c r="A2184" t="s">
        <v>7214</v>
      </c>
      <c r="B2184" t="s">
        <v>1771</v>
      </c>
      <c r="C2184" t="s">
        <v>3098</v>
      </c>
      <c r="D2184" t="s">
        <v>3200</v>
      </c>
      <c r="E2184" t="s">
        <v>3175</v>
      </c>
      <c r="F2184" t="s">
        <v>3220</v>
      </c>
      <c r="G2184" t="s">
        <v>221</v>
      </c>
      <c r="H2184" s="28">
        <v>45233</v>
      </c>
      <c r="I2184">
        <v>5.5</v>
      </c>
      <c r="J2184">
        <v>8</v>
      </c>
      <c r="K2184" t="s">
        <v>3124</v>
      </c>
      <c r="L2184" t="s">
        <v>3098</v>
      </c>
      <c r="M2184" t="s">
        <v>3177</v>
      </c>
      <c r="O2184" t="s">
        <v>3260</v>
      </c>
      <c r="P2184">
        <f t="shared" si="68"/>
        <v>45233</v>
      </c>
      <c r="Q2184">
        <f>--(COUNTIF($A$2:A2184,A2184)=1)</f>
        <v>1</v>
      </c>
      <c r="R2184">
        <f t="shared" si="69"/>
        <v>5.5</v>
      </c>
    </row>
    <row r="2185" spans="1:18">
      <c r="A2185" t="s">
        <v>7215</v>
      </c>
      <c r="B2185" t="s">
        <v>1930</v>
      </c>
      <c r="C2185" t="s">
        <v>3098</v>
      </c>
      <c r="D2185" t="s">
        <v>3237</v>
      </c>
      <c r="E2185" t="s">
        <v>3175</v>
      </c>
      <c r="F2185" t="s">
        <v>3167</v>
      </c>
      <c r="G2185" t="s">
        <v>96</v>
      </c>
      <c r="H2185" s="28">
        <v>44734</v>
      </c>
      <c r="I2185">
        <v>2.12</v>
      </c>
      <c r="J2185">
        <v>8</v>
      </c>
      <c r="K2185" t="s">
        <v>3124</v>
      </c>
      <c r="L2185" t="s">
        <v>3302</v>
      </c>
      <c r="M2185" t="s">
        <v>3202</v>
      </c>
      <c r="N2185">
        <v>2.8</v>
      </c>
      <c r="O2185" t="s">
        <v>3213</v>
      </c>
      <c r="P2185">
        <f t="shared" si="68"/>
        <v>44734</v>
      </c>
      <c r="Q2185">
        <f>--(COUNTIF($A$2:A2185,A2185)=1)</f>
        <v>1</v>
      </c>
      <c r="R2185">
        <f t="shared" si="69"/>
        <v>2.12</v>
      </c>
    </row>
    <row r="2186" spans="1:18">
      <c r="A2186" t="s">
        <v>7216</v>
      </c>
      <c r="B2186" t="s">
        <v>1415</v>
      </c>
      <c r="C2186" t="s">
        <v>3098</v>
      </c>
      <c r="D2186" t="s">
        <v>3185</v>
      </c>
      <c r="E2186" t="s">
        <v>3166</v>
      </c>
      <c r="F2186" t="s">
        <v>3228</v>
      </c>
      <c r="G2186" t="s">
        <v>232</v>
      </c>
      <c r="H2186" s="28"/>
      <c r="J2186">
        <v>24</v>
      </c>
      <c r="K2186" t="s">
        <v>3098</v>
      </c>
      <c r="L2186" t="s">
        <v>3198</v>
      </c>
      <c r="M2186" t="s">
        <v>3177</v>
      </c>
      <c r="O2186" t="s">
        <v>3170</v>
      </c>
      <c r="P2186">
        <f t="shared" si="68"/>
        <v>45488</v>
      </c>
      <c r="Q2186">
        <f>--(COUNTIF($A$2:A2186,A2186)=1)</f>
        <v>1</v>
      </c>
      <c r="R2186" t="str">
        <f t="shared" si="69"/>
        <v/>
      </c>
    </row>
    <row r="2187" spans="1:18">
      <c r="A2187" t="s">
        <v>7217</v>
      </c>
      <c r="B2187" t="s">
        <v>899</v>
      </c>
      <c r="C2187" t="s">
        <v>7218</v>
      </c>
      <c r="D2187" t="s">
        <v>3185</v>
      </c>
      <c r="E2187" t="s">
        <v>3166</v>
      </c>
      <c r="F2187" t="s">
        <v>3167</v>
      </c>
      <c r="G2187" t="s">
        <v>2670</v>
      </c>
      <c r="H2187" s="28">
        <v>45363</v>
      </c>
      <c r="I2187">
        <v>45.29</v>
      </c>
      <c r="J2187">
        <v>24</v>
      </c>
      <c r="K2187" t="s">
        <v>3123</v>
      </c>
      <c r="L2187" t="s">
        <v>3351</v>
      </c>
      <c r="M2187" t="s">
        <v>3169</v>
      </c>
      <c r="O2187" t="s">
        <v>3260</v>
      </c>
      <c r="P2187">
        <f t="shared" si="68"/>
        <v>45362</v>
      </c>
      <c r="Q2187">
        <f>--(COUNTIF($A$2:A2187,A2187)=1)</f>
        <v>1</v>
      </c>
      <c r="R2187">
        <f t="shared" si="69"/>
        <v>45.29</v>
      </c>
    </row>
    <row r="2188" spans="1:18">
      <c r="A2188" t="s">
        <v>7219</v>
      </c>
      <c r="B2188" t="s">
        <v>2291</v>
      </c>
      <c r="C2188" t="s">
        <v>3098</v>
      </c>
      <c r="D2188" t="s">
        <v>3240</v>
      </c>
      <c r="E2188" t="s">
        <v>3166</v>
      </c>
      <c r="F2188" t="s">
        <v>3167</v>
      </c>
      <c r="G2188" t="s">
        <v>3663</v>
      </c>
      <c r="H2188" s="28"/>
      <c r="J2188">
        <v>24</v>
      </c>
      <c r="K2188" t="s">
        <v>3098</v>
      </c>
      <c r="L2188" t="s">
        <v>3225</v>
      </c>
      <c r="M2188" t="s">
        <v>3169</v>
      </c>
      <c r="O2188" t="s">
        <v>3124</v>
      </c>
      <c r="P2188">
        <f t="shared" si="68"/>
        <v>45549</v>
      </c>
      <c r="Q2188">
        <f>--(COUNTIF($A$2:A2188,A2188)=1)</f>
        <v>1</v>
      </c>
      <c r="R2188" t="str">
        <f t="shared" si="69"/>
        <v/>
      </c>
    </row>
    <row r="2189" spans="1:18">
      <c r="A2189" t="s">
        <v>7220</v>
      </c>
      <c r="B2189" t="s">
        <v>395</v>
      </c>
      <c r="C2189" t="s">
        <v>3098</v>
      </c>
      <c r="D2189" t="s">
        <v>3237</v>
      </c>
      <c r="E2189" t="s">
        <v>3175</v>
      </c>
      <c r="F2189" t="s">
        <v>3180</v>
      </c>
      <c r="G2189" t="s">
        <v>1176</v>
      </c>
      <c r="H2189" s="28"/>
      <c r="J2189">
        <v>8</v>
      </c>
      <c r="K2189" t="s">
        <v>3098</v>
      </c>
      <c r="L2189" t="s">
        <v>3206</v>
      </c>
      <c r="M2189" t="s">
        <v>3202</v>
      </c>
      <c r="O2189" t="s">
        <v>3170</v>
      </c>
      <c r="P2189">
        <f t="shared" si="68"/>
        <v>45072</v>
      </c>
      <c r="Q2189">
        <f>--(COUNTIF($A$2:A2189,A2189)=1)</f>
        <v>1</v>
      </c>
      <c r="R2189" t="str">
        <f t="shared" si="69"/>
        <v/>
      </c>
    </row>
    <row r="2190" spans="1:18">
      <c r="A2190" t="s">
        <v>7221</v>
      </c>
      <c r="B2190" t="s">
        <v>3500</v>
      </c>
      <c r="C2190" t="s">
        <v>5282</v>
      </c>
      <c r="D2190" t="s">
        <v>3174</v>
      </c>
      <c r="E2190" t="s">
        <v>3166</v>
      </c>
      <c r="F2190" t="s">
        <v>3167</v>
      </c>
      <c r="G2190" t="s">
        <v>1205</v>
      </c>
      <c r="H2190" s="28"/>
      <c r="J2190">
        <v>24</v>
      </c>
      <c r="K2190" t="s">
        <v>3098</v>
      </c>
      <c r="L2190" t="s">
        <v>3198</v>
      </c>
      <c r="M2190" t="s">
        <v>3177</v>
      </c>
      <c r="O2190" t="s">
        <v>3124</v>
      </c>
      <c r="P2190">
        <f t="shared" si="68"/>
        <v>45686</v>
      </c>
      <c r="Q2190">
        <f>--(COUNTIF($A$2:A2190,A2190)=1)</f>
        <v>1</v>
      </c>
      <c r="R2190" t="str">
        <f t="shared" si="69"/>
        <v/>
      </c>
    </row>
    <row r="2191" spans="1:18">
      <c r="A2191" t="s">
        <v>7222</v>
      </c>
      <c r="B2191" t="s">
        <v>7223</v>
      </c>
      <c r="C2191" t="s">
        <v>5816</v>
      </c>
      <c r="D2191" t="s">
        <v>3196</v>
      </c>
      <c r="E2191" t="s">
        <v>3175</v>
      </c>
      <c r="F2191" t="s">
        <v>3167</v>
      </c>
      <c r="G2191" t="s">
        <v>1502</v>
      </c>
      <c r="H2191" s="28">
        <v>45006</v>
      </c>
      <c r="I2191">
        <v>22.2</v>
      </c>
      <c r="J2191">
        <v>8</v>
      </c>
      <c r="K2191" t="s">
        <v>3123</v>
      </c>
      <c r="L2191" t="s">
        <v>3302</v>
      </c>
      <c r="M2191" t="s">
        <v>3188</v>
      </c>
      <c r="N2191">
        <v>3.5</v>
      </c>
      <c r="O2191" t="s">
        <v>3182</v>
      </c>
      <c r="P2191">
        <f t="shared" si="68"/>
        <v>45006</v>
      </c>
      <c r="Q2191">
        <f>--(COUNTIF($A$2:A2191,A2191)=1)</f>
        <v>1</v>
      </c>
      <c r="R2191">
        <f t="shared" si="69"/>
        <v>22.2</v>
      </c>
    </row>
    <row r="2192" spans="1:18">
      <c r="A2192" t="s">
        <v>7224</v>
      </c>
      <c r="B2192" t="s">
        <v>2507</v>
      </c>
      <c r="C2192" t="s">
        <v>3098</v>
      </c>
      <c r="D2192" t="s">
        <v>3200</v>
      </c>
      <c r="E2192" t="s">
        <v>3166</v>
      </c>
      <c r="F2192" t="s">
        <v>3220</v>
      </c>
      <c r="G2192" t="s">
        <v>903</v>
      </c>
      <c r="H2192" s="28">
        <v>45497</v>
      </c>
      <c r="I2192">
        <v>67.62</v>
      </c>
      <c r="J2192">
        <v>24</v>
      </c>
      <c r="K2192" t="s">
        <v>3123</v>
      </c>
      <c r="L2192" t="s">
        <v>3271</v>
      </c>
      <c r="M2192" t="s">
        <v>3207</v>
      </c>
      <c r="N2192">
        <v>2.2000000000000002</v>
      </c>
      <c r="O2192" t="s">
        <v>3182</v>
      </c>
      <c r="P2192">
        <f t="shared" si="68"/>
        <v>45495</v>
      </c>
      <c r="Q2192">
        <f>--(COUNTIF($A$2:A2192,A2192)=1)</f>
        <v>1</v>
      </c>
      <c r="R2192">
        <f t="shared" si="69"/>
        <v>67.62</v>
      </c>
    </row>
    <row r="2193" spans="1:18">
      <c r="A2193" t="s">
        <v>7225</v>
      </c>
      <c r="B2193" t="s">
        <v>6775</v>
      </c>
      <c r="C2193" t="s">
        <v>7226</v>
      </c>
      <c r="D2193" t="s">
        <v>3185</v>
      </c>
      <c r="E2193" t="s">
        <v>3175</v>
      </c>
      <c r="F2193" t="s">
        <v>3167</v>
      </c>
      <c r="G2193" t="s">
        <v>1352</v>
      </c>
      <c r="H2193" s="28">
        <v>45393</v>
      </c>
      <c r="I2193">
        <v>9.07</v>
      </c>
      <c r="J2193">
        <v>8</v>
      </c>
      <c r="K2193" t="s">
        <v>3123</v>
      </c>
      <c r="L2193" t="s">
        <v>3254</v>
      </c>
      <c r="M2193" t="s">
        <v>3207</v>
      </c>
      <c r="N2193">
        <v>2</v>
      </c>
      <c r="O2193" t="s">
        <v>3189</v>
      </c>
      <c r="P2193">
        <f t="shared" si="68"/>
        <v>45393</v>
      </c>
      <c r="Q2193">
        <f>--(COUNTIF($A$2:A2193,A2193)=1)</f>
        <v>1</v>
      </c>
      <c r="R2193">
        <f t="shared" si="69"/>
        <v>9.07</v>
      </c>
    </row>
    <row r="2194" spans="1:18">
      <c r="A2194" t="s">
        <v>7227</v>
      </c>
      <c r="B2194" t="s">
        <v>1244</v>
      </c>
      <c r="C2194" t="s">
        <v>7228</v>
      </c>
      <c r="D2194" t="s">
        <v>3165</v>
      </c>
      <c r="E2194" t="s">
        <v>3175</v>
      </c>
      <c r="F2194" t="s">
        <v>3167</v>
      </c>
      <c r="G2194" t="s">
        <v>770</v>
      </c>
      <c r="H2194" s="28">
        <v>45630</v>
      </c>
      <c r="I2194">
        <v>13.7</v>
      </c>
      <c r="J2194">
        <v>8</v>
      </c>
      <c r="K2194" t="s">
        <v>3123</v>
      </c>
      <c r="L2194" t="s">
        <v>3206</v>
      </c>
      <c r="M2194" t="s">
        <v>3188</v>
      </c>
      <c r="N2194">
        <v>2</v>
      </c>
      <c r="O2194" t="s">
        <v>3123</v>
      </c>
      <c r="P2194">
        <f t="shared" si="68"/>
        <v>45630</v>
      </c>
      <c r="Q2194">
        <f>--(COUNTIF($A$2:A2194,A2194)=1)</f>
        <v>1</v>
      </c>
      <c r="R2194">
        <f t="shared" si="69"/>
        <v>13.7</v>
      </c>
    </row>
    <row r="2195" spans="1:18">
      <c r="A2195" t="s">
        <v>7229</v>
      </c>
      <c r="B2195" t="s">
        <v>5049</v>
      </c>
      <c r="C2195" t="s">
        <v>7230</v>
      </c>
      <c r="D2195" t="s">
        <v>3227</v>
      </c>
      <c r="E2195" t="s">
        <v>3175</v>
      </c>
      <c r="F2195" t="s">
        <v>3167</v>
      </c>
      <c r="G2195" t="s">
        <v>81</v>
      </c>
      <c r="H2195" s="28">
        <v>45313</v>
      </c>
      <c r="I2195">
        <v>21.46</v>
      </c>
      <c r="J2195">
        <v>8</v>
      </c>
      <c r="K2195" t="s">
        <v>3123</v>
      </c>
      <c r="L2195" t="s">
        <v>3254</v>
      </c>
      <c r="M2195" t="s">
        <v>3202</v>
      </c>
      <c r="O2195" t="s">
        <v>3124</v>
      </c>
      <c r="P2195">
        <f t="shared" si="68"/>
        <v>45313</v>
      </c>
      <c r="Q2195">
        <f>--(COUNTIF($A$2:A2195,A2195)=1)</f>
        <v>1</v>
      </c>
      <c r="R2195">
        <f t="shared" si="69"/>
        <v>21.46</v>
      </c>
    </row>
    <row r="2196" spans="1:18">
      <c r="A2196" t="s">
        <v>7231</v>
      </c>
      <c r="B2196" t="s">
        <v>7232</v>
      </c>
      <c r="C2196" t="s">
        <v>4381</v>
      </c>
      <c r="D2196" t="s">
        <v>3237</v>
      </c>
      <c r="E2196" t="s">
        <v>3194</v>
      </c>
      <c r="F2196" t="s">
        <v>3228</v>
      </c>
      <c r="G2196" t="s">
        <v>2599</v>
      </c>
      <c r="H2196" s="28"/>
      <c r="J2196">
        <v>72</v>
      </c>
      <c r="K2196" t="s">
        <v>3098</v>
      </c>
      <c r="L2196" t="s">
        <v>3254</v>
      </c>
      <c r="M2196" t="s">
        <v>3202</v>
      </c>
      <c r="O2196" t="s">
        <v>3213</v>
      </c>
      <c r="P2196">
        <f t="shared" si="68"/>
        <v>45061</v>
      </c>
      <c r="Q2196">
        <f>--(COUNTIF($A$2:A2196,A2196)=1)</f>
        <v>1</v>
      </c>
      <c r="R2196" t="str">
        <f t="shared" si="69"/>
        <v/>
      </c>
    </row>
    <row r="2197" spans="1:18">
      <c r="A2197" t="s">
        <v>7233</v>
      </c>
      <c r="B2197" t="s">
        <v>7164</v>
      </c>
      <c r="C2197" t="s">
        <v>3098</v>
      </c>
      <c r="D2197" t="s">
        <v>3196</v>
      </c>
      <c r="E2197" t="s">
        <v>3166</v>
      </c>
      <c r="F2197" t="s">
        <v>3167</v>
      </c>
      <c r="G2197" t="s">
        <v>694</v>
      </c>
      <c r="H2197" s="28">
        <v>44963</v>
      </c>
      <c r="I2197">
        <v>60.84</v>
      </c>
      <c r="J2197">
        <v>24</v>
      </c>
      <c r="K2197" t="s">
        <v>3123</v>
      </c>
      <c r="L2197" t="s">
        <v>3281</v>
      </c>
      <c r="M2197" t="s">
        <v>3169</v>
      </c>
      <c r="N2197">
        <v>2.2000000000000002</v>
      </c>
      <c r="O2197" t="s">
        <v>3182</v>
      </c>
      <c r="P2197">
        <f t="shared" si="68"/>
        <v>44961</v>
      </c>
      <c r="Q2197">
        <f>--(COUNTIF($A$2:A2197,A2197)=1)</f>
        <v>1</v>
      </c>
      <c r="R2197">
        <f t="shared" si="69"/>
        <v>60.84</v>
      </c>
    </row>
    <row r="2198" spans="1:18">
      <c r="A2198" t="s">
        <v>7234</v>
      </c>
      <c r="B2198" t="s">
        <v>1546</v>
      </c>
      <c r="C2198" t="s">
        <v>3098</v>
      </c>
      <c r="D2198" t="s">
        <v>3165</v>
      </c>
      <c r="E2198" t="s">
        <v>3194</v>
      </c>
      <c r="F2198" t="s">
        <v>3167</v>
      </c>
      <c r="G2198" t="s">
        <v>1566</v>
      </c>
      <c r="H2198" s="28">
        <v>44673</v>
      </c>
      <c r="I2198">
        <v>74.569999999999993</v>
      </c>
      <c r="J2198">
        <v>72</v>
      </c>
      <c r="K2198" t="s">
        <v>3123</v>
      </c>
      <c r="L2198" t="s">
        <v>3181</v>
      </c>
      <c r="M2198" t="s">
        <v>3169</v>
      </c>
      <c r="N2198">
        <v>4.2</v>
      </c>
      <c r="O2198" t="s">
        <v>3178</v>
      </c>
      <c r="P2198">
        <f t="shared" si="68"/>
        <v>44670</v>
      </c>
      <c r="Q2198">
        <f>--(COUNTIF($A$2:A2198,A2198)=1)</f>
        <v>1</v>
      </c>
      <c r="R2198">
        <f t="shared" si="69"/>
        <v>74.569999999999993</v>
      </c>
    </row>
    <row r="2199" spans="1:18">
      <c r="A2199" t="s">
        <v>7235</v>
      </c>
      <c r="B2199" t="s">
        <v>1211</v>
      </c>
      <c r="C2199" t="s">
        <v>7236</v>
      </c>
      <c r="D2199" t="s">
        <v>3237</v>
      </c>
      <c r="E2199" t="s">
        <v>3166</v>
      </c>
      <c r="F2199" t="s">
        <v>3167</v>
      </c>
      <c r="G2199" t="s">
        <v>4528</v>
      </c>
      <c r="H2199" s="28">
        <v>44599</v>
      </c>
      <c r="I2199">
        <v>59.62</v>
      </c>
      <c r="J2199">
        <v>24</v>
      </c>
      <c r="K2199" t="s">
        <v>3123</v>
      </c>
      <c r="L2199" t="s">
        <v>3221</v>
      </c>
      <c r="M2199" t="s">
        <v>3169</v>
      </c>
      <c r="O2199" t="s">
        <v>3123</v>
      </c>
      <c r="P2199">
        <f t="shared" si="68"/>
        <v>44597</v>
      </c>
      <c r="Q2199">
        <f>--(COUNTIF($A$2:A2199,A2199)=1)</f>
        <v>1</v>
      </c>
      <c r="R2199">
        <f t="shared" si="69"/>
        <v>59.62</v>
      </c>
    </row>
    <row r="2200" spans="1:18">
      <c r="A2200" t="s">
        <v>7237</v>
      </c>
      <c r="B2200" t="s">
        <v>1893</v>
      </c>
      <c r="C2200" t="s">
        <v>7238</v>
      </c>
      <c r="D2200" t="s">
        <v>3174</v>
      </c>
      <c r="E2200" t="s">
        <v>3194</v>
      </c>
      <c r="F2200" t="s">
        <v>3167</v>
      </c>
      <c r="G2200" t="s">
        <v>4179</v>
      </c>
      <c r="H2200" s="28">
        <v>45556</v>
      </c>
      <c r="I2200">
        <v>164.02</v>
      </c>
      <c r="J2200">
        <v>72</v>
      </c>
      <c r="K2200" t="s">
        <v>3123</v>
      </c>
      <c r="L2200" t="s">
        <v>3201</v>
      </c>
      <c r="M2200" t="s">
        <v>3202</v>
      </c>
      <c r="N2200">
        <v>4.8</v>
      </c>
      <c r="O2200" t="s">
        <v>3178</v>
      </c>
      <c r="P2200">
        <f t="shared" si="68"/>
        <v>45550</v>
      </c>
      <c r="Q2200">
        <f>--(COUNTIF($A$2:A2200,A2200)=1)</f>
        <v>1</v>
      </c>
      <c r="R2200">
        <f t="shared" si="69"/>
        <v>164.02</v>
      </c>
    </row>
    <row r="2201" spans="1:18">
      <c r="A2201" t="s">
        <v>7239</v>
      </c>
      <c r="B2201" t="s">
        <v>3532</v>
      </c>
      <c r="C2201" t="s">
        <v>3098</v>
      </c>
      <c r="D2201" t="s">
        <v>3227</v>
      </c>
      <c r="E2201" t="s">
        <v>3175</v>
      </c>
      <c r="F2201" t="s">
        <v>3167</v>
      </c>
      <c r="G2201" t="s">
        <v>148</v>
      </c>
      <c r="H2201" s="28"/>
      <c r="J2201">
        <v>8</v>
      </c>
      <c r="K2201" t="s">
        <v>3098</v>
      </c>
      <c r="L2201" t="s">
        <v>3181</v>
      </c>
      <c r="M2201" t="s">
        <v>3188</v>
      </c>
      <c r="O2201" t="s">
        <v>3124</v>
      </c>
      <c r="P2201">
        <f t="shared" si="68"/>
        <v>44849</v>
      </c>
      <c r="Q2201">
        <f>--(COUNTIF($A$2:A2201,A2201)=1)</f>
        <v>1</v>
      </c>
      <c r="R2201" t="str">
        <f t="shared" si="69"/>
        <v/>
      </c>
    </row>
    <row r="2202" spans="1:18">
      <c r="A2202" t="s">
        <v>7240</v>
      </c>
      <c r="B2202" t="s">
        <v>7241</v>
      </c>
      <c r="C2202" t="s">
        <v>7242</v>
      </c>
      <c r="D2202" t="s">
        <v>3240</v>
      </c>
      <c r="E2202" t="s">
        <v>3280</v>
      </c>
      <c r="F2202" t="s">
        <v>3167</v>
      </c>
      <c r="G2202" t="s">
        <v>1180</v>
      </c>
      <c r="H2202" s="28">
        <v>45538</v>
      </c>
      <c r="I2202">
        <v>8.6</v>
      </c>
      <c r="J2202">
        <v>4</v>
      </c>
      <c r="K2202" t="s">
        <v>3123</v>
      </c>
      <c r="L2202" t="s">
        <v>3206</v>
      </c>
      <c r="M2202" t="s">
        <v>3188</v>
      </c>
      <c r="N2202">
        <v>2</v>
      </c>
      <c r="O2202" t="s">
        <v>3170</v>
      </c>
      <c r="P2202">
        <f t="shared" si="68"/>
        <v>45538</v>
      </c>
      <c r="Q2202">
        <f>--(COUNTIF($A$2:A2202,A2202)=1)</f>
        <v>1</v>
      </c>
      <c r="R2202">
        <f t="shared" si="69"/>
        <v>8.6</v>
      </c>
    </row>
    <row r="2203" spans="1:18">
      <c r="A2203" t="s">
        <v>7243</v>
      </c>
      <c r="B2203" t="s">
        <v>419</v>
      </c>
      <c r="C2203" t="s">
        <v>3098</v>
      </c>
      <c r="D2203" t="s">
        <v>3174</v>
      </c>
      <c r="E2203" t="s">
        <v>3280</v>
      </c>
      <c r="F2203" t="s">
        <v>3167</v>
      </c>
      <c r="G2203" t="s">
        <v>1259</v>
      </c>
      <c r="H2203" s="28">
        <v>44861</v>
      </c>
      <c r="I2203">
        <v>10.5</v>
      </c>
      <c r="J2203">
        <v>4</v>
      </c>
      <c r="K2203" t="s">
        <v>3123</v>
      </c>
      <c r="L2203" t="s">
        <v>3398</v>
      </c>
      <c r="M2203" t="s">
        <v>3188</v>
      </c>
      <c r="N2203">
        <v>2.9</v>
      </c>
      <c r="O2203" t="s">
        <v>3170</v>
      </c>
      <c r="P2203">
        <f t="shared" si="68"/>
        <v>44861</v>
      </c>
      <c r="Q2203">
        <f>--(COUNTIF($A$2:A2203,A2203)=1)</f>
        <v>1</v>
      </c>
      <c r="R2203">
        <f t="shared" si="69"/>
        <v>10.5</v>
      </c>
    </row>
    <row r="2204" spans="1:18">
      <c r="A2204" t="s">
        <v>7244</v>
      </c>
      <c r="B2204" t="s">
        <v>2771</v>
      </c>
      <c r="C2204" t="s">
        <v>3098</v>
      </c>
      <c r="D2204" t="s">
        <v>3185</v>
      </c>
      <c r="E2204" t="s">
        <v>3280</v>
      </c>
      <c r="F2204" t="s">
        <v>3220</v>
      </c>
      <c r="G2204" t="s">
        <v>2108</v>
      </c>
      <c r="H2204" s="28">
        <v>45392</v>
      </c>
      <c r="I2204">
        <v>2.6</v>
      </c>
      <c r="J2204">
        <v>4</v>
      </c>
      <c r="K2204" t="s">
        <v>3124</v>
      </c>
      <c r="L2204" t="s">
        <v>3254</v>
      </c>
      <c r="M2204" t="s">
        <v>3202</v>
      </c>
      <c r="O2204" t="s">
        <v>3178</v>
      </c>
      <c r="P2204">
        <f t="shared" si="68"/>
        <v>45392</v>
      </c>
      <c r="Q2204">
        <f>--(COUNTIF($A$2:A2204,A2204)=1)</f>
        <v>1</v>
      </c>
      <c r="R2204">
        <f t="shared" si="69"/>
        <v>2.6</v>
      </c>
    </row>
    <row r="2205" spans="1:18">
      <c r="A2205" t="s">
        <v>7245</v>
      </c>
      <c r="B2205" t="s">
        <v>1086</v>
      </c>
      <c r="C2205" t="s">
        <v>3098</v>
      </c>
      <c r="D2205" t="s">
        <v>3174</v>
      </c>
      <c r="E2205" t="s">
        <v>3175</v>
      </c>
      <c r="F2205" t="s">
        <v>3180</v>
      </c>
      <c r="G2205" t="s">
        <v>1236</v>
      </c>
      <c r="H2205" s="28"/>
      <c r="J2205">
        <v>8</v>
      </c>
      <c r="K2205" t="s">
        <v>3098</v>
      </c>
      <c r="L2205" t="s">
        <v>3268</v>
      </c>
      <c r="M2205" t="s">
        <v>3202</v>
      </c>
      <c r="O2205" t="s">
        <v>3124</v>
      </c>
      <c r="P2205">
        <f t="shared" si="68"/>
        <v>44642</v>
      </c>
      <c r="Q2205">
        <f>--(COUNTIF($A$2:A2205,A2205)=1)</f>
        <v>1</v>
      </c>
      <c r="R2205" t="str">
        <f t="shared" si="69"/>
        <v/>
      </c>
    </row>
    <row r="2206" spans="1:18">
      <c r="A2206" t="s">
        <v>7246</v>
      </c>
      <c r="B2206" t="s">
        <v>2039</v>
      </c>
      <c r="C2206" t="s">
        <v>7247</v>
      </c>
      <c r="D2206" t="s">
        <v>3185</v>
      </c>
      <c r="E2206" t="s">
        <v>3175</v>
      </c>
      <c r="F2206" t="s">
        <v>3180</v>
      </c>
      <c r="G2206" t="s">
        <v>2113</v>
      </c>
      <c r="H2206" s="28"/>
      <c r="J2206">
        <v>8</v>
      </c>
      <c r="K2206" t="s">
        <v>3098</v>
      </c>
      <c r="L2206" t="s">
        <v>3206</v>
      </c>
      <c r="M2206" t="s">
        <v>3177</v>
      </c>
      <c r="O2206" t="s">
        <v>3189</v>
      </c>
      <c r="P2206">
        <f t="shared" si="68"/>
        <v>45636</v>
      </c>
      <c r="Q2206">
        <f>--(COUNTIF($A$2:A2206,A2206)=1)</f>
        <v>1</v>
      </c>
      <c r="R2206" t="str">
        <f t="shared" si="69"/>
        <v/>
      </c>
    </row>
    <row r="2207" spans="1:18">
      <c r="A2207" t="s">
        <v>7248</v>
      </c>
      <c r="B2207" t="s">
        <v>6556</v>
      </c>
      <c r="C2207" t="s">
        <v>7249</v>
      </c>
      <c r="D2207" t="s">
        <v>3240</v>
      </c>
      <c r="E2207" t="s">
        <v>3166</v>
      </c>
      <c r="F2207" t="s">
        <v>3228</v>
      </c>
      <c r="G2207" t="s">
        <v>301</v>
      </c>
      <c r="H2207" s="28"/>
      <c r="J2207">
        <v>24</v>
      </c>
      <c r="K2207" t="s">
        <v>3098</v>
      </c>
      <c r="L2207" t="s">
        <v>3206</v>
      </c>
      <c r="M2207" t="s">
        <v>3177</v>
      </c>
      <c r="O2207" t="s">
        <v>3124</v>
      </c>
      <c r="P2207">
        <f t="shared" si="68"/>
        <v>45623</v>
      </c>
      <c r="Q2207">
        <f>--(COUNTIF($A$2:A2207,A2207)=1)</f>
        <v>1</v>
      </c>
      <c r="R2207" t="str">
        <f t="shared" si="69"/>
        <v/>
      </c>
    </row>
    <row r="2208" spans="1:18">
      <c r="A2208" t="s">
        <v>7250</v>
      </c>
      <c r="B2208" t="s">
        <v>2931</v>
      </c>
      <c r="C2208" t="s">
        <v>5501</v>
      </c>
      <c r="D2208" t="s">
        <v>3251</v>
      </c>
      <c r="E2208" t="s">
        <v>3166</v>
      </c>
      <c r="F2208" t="s">
        <v>3167</v>
      </c>
      <c r="G2208" t="s">
        <v>649</v>
      </c>
      <c r="H2208" s="28">
        <v>45390</v>
      </c>
      <c r="I2208">
        <v>11.45</v>
      </c>
      <c r="J2208">
        <v>24</v>
      </c>
      <c r="K2208" t="s">
        <v>3124</v>
      </c>
      <c r="L2208" t="s">
        <v>3098</v>
      </c>
      <c r="M2208" t="s">
        <v>3188</v>
      </c>
      <c r="N2208">
        <v>4.4000000000000004</v>
      </c>
      <c r="O2208" t="s">
        <v>3182</v>
      </c>
      <c r="P2208">
        <f t="shared" si="68"/>
        <v>45390</v>
      </c>
      <c r="Q2208">
        <f>--(COUNTIF($A$2:A2208,A2208)=1)</f>
        <v>1</v>
      </c>
      <c r="R2208">
        <f t="shared" si="69"/>
        <v>11.45</v>
      </c>
    </row>
    <row r="2209" spans="1:18">
      <c r="A2209" t="s">
        <v>7251</v>
      </c>
      <c r="B2209" t="s">
        <v>4215</v>
      </c>
      <c r="C2209" t="s">
        <v>3098</v>
      </c>
      <c r="D2209" t="s">
        <v>3227</v>
      </c>
      <c r="E2209" t="s">
        <v>3166</v>
      </c>
      <c r="F2209" t="s">
        <v>3167</v>
      </c>
      <c r="G2209" t="s">
        <v>1195</v>
      </c>
      <c r="H2209" s="28">
        <v>45400</v>
      </c>
      <c r="I2209">
        <v>49.13</v>
      </c>
      <c r="J2209">
        <v>24</v>
      </c>
      <c r="K2209" t="s">
        <v>3123</v>
      </c>
      <c r="L2209" t="s">
        <v>3398</v>
      </c>
      <c r="M2209" t="s">
        <v>3207</v>
      </c>
      <c r="N2209">
        <v>3.8</v>
      </c>
      <c r="O2209" t="s">
        <v>3213</v>
      </c>
      <c r="P2209">
        <f t="shared" si="68"/>
        <v>45398</v>
      </c>
      <c r="Q2209">
        <f>--(COUNTIF($A$2:A2209,A2209)=1)</f>
        <v>1</v>
      </c>
      <c r="R2209">
        <f t="shared" si="69"/>
        <v>49.13</v>
      </c>
    </row>
    <row r="2210" spans="1:18">
      <c r="A2210" t="s">
        <v>7252</v>
      </c>
      <c r="B2210" t="s">
        <v>4143</v>
      </c>
      <c r="C2210" t="s">
        <v>3098</v>
      </c>
      <c r="D2210" t="s">
        <v>3251</v>
      </c>
      <c r="E2210" t="s">
        <v>3280</v>
      </c>
      <c r="F2210" t="s">
        <v>3180</v>
      </c>
      <c r="G2210" t="s">
        <v>3033</v>
      </c>
      <c r="H2210" s="28"/>
      <c r="J2210">
        <v>4</v>
      </c>
      <c r="K2210" t="s">
        <v>3098</v>
      </c>
      <c r="L2210" t="s">
        <v>3271</v>
      </c>
      <c r="M2210" t="s">
        <v>3177</v>
      </c>
      <c r="O2210" t="s">
        <v>3182</v>
      </c>
      <c r="P2210">
        <f t="shared" si="68"/>
        <v>45177</v>
      </c>
      <c r="Q2210">
        <f>--(COUNTIF($A$2:A2210,A2210)=1)</f>
        <v>1</v>
      </c>
      <c r="R2210" t="str">
        <f t="shared" si="69"/>
        <v/>
      </c>
    </row>
    <row r="2211" spans="1:18">
      <c r="A2211" t="s">
        <v>7253</v>
      </c>
      <c r="B2211" t="s">
        <v>7254</v>
      </c>
      <c r="C2211" t="s">
        <v>7255</v>
      </c>
      <c r="D2211" t="s">
        <v>3165</v>
      </c>
      <c r="E2211" t="s">
        <v>3194</v>
      </c>
      <c r="F2211" t="s">
        <v>3228</v>
      </c>
      <c r="G2211" t="s">
        <v>7256</v>
      </c>
      <c r="H2211" s="28"/>
      <c r="J2211">
        <v>72</v>
      </c>
      <c r="K2211" t="s">
        <v>3098</v>
      </c>
      <c r="L2211" t="s">
        <v>3098</v>
      </c>
      <c r="M2211" t="s">
        <v>3202</v>
      </c>
      <c r="O2211" t="s">
        <v>3123</v>
      </c>
      <c r="P2211">
        <f t="shared" si="68"/>
        <v>45335</v>
      </c>
      <c r="Q2211">
        <f>--(COUNTIF($A$2:A2211,A2211)=1)</f>
        <v>1</v>
      </c>
      <c r="R2211" t="str">
        <f t="shared" si="69"/>
        <v/>
      </c>
    </row>
    <row r="2212" spans="1:18">
      <c r="A2212" t="s">
        <v>7257</v>
      </c>
      <c r="B2212" t="s">
        <v>7232</v>
      </c>
      <c r="C2212" t="s">
        <v>7258</v>
      </c>
      <c r="D2212" t="s">
        <v>3165</v>
      </c>
      <c r="E2212" t="s">
        <v>3175</v>
      </c>
      <c r="F2212" t="s">
        <v>3180</v>
      </c>
      <c r="G2212" t="s">
        <v>91</v>
      </c>
      <c r="H2212" s="28"/>
      <c r="J2212">
        <v>8</v>
      </c>
      <c r="K2212" t="s">
        <v>3098</v>
      </c>
      <c r="L2212" t="s">
        <v>3268</v>
      </c>
      <c r="M2212" t="s">
        <v>3177</v>
      </c>
      <c r="O2212" t="s">
        <v>3213</v>
      </c>
      <c r="P2212">
        <f t="shared" si="68"/>
        <v>45278</v>
      </c>
      <c r="Q2212">
        <f>--(COUNTIF($A$2:A2212,A2212)=1)</f>
        <v>1</v>
      </c>
      <c r="R2212" t="str">
        <f t="shared" si="69"/>
        <v/>
      </c>
    </row>
    <row r="2213" spans="1:18">
      <c r="A2213" t="s">
        <v>7259</v>
      </c>
      <c r="B2213" t="s">
        <v>5757</v>
      </c>
      <c r="C2213" t="s">
        <v>7260</v>
      </c>
      <c r="D2213" t="s">
        <v>3237</v>
      </c>
      <c r="E2213" t="s">
        <v>3280</v>
      </c>
      <c r="F2213" t="s">
        <v>3167</v>
      </c>
      <c r="G2213" t="s">
        <v>1084</v>
      </c>
      <c r="H2213" s="28">
        <v>44672</v>
      </c>
      <c r="I2213">
        <v>5.86</v>
      </c>
      <c r="J2213">
        <v>4</v>
      </c>
      <c r="K2213" t="s">
        <v>3123</v>
      </c>
      <c r="L2213" t="s">
        <v>3181</v>
      </c>
      <c r="M2213" t="s">
        <v>3202</v>
      </c>
      <c r="O2213" t="s">
        <v>3178</v>
      </c>
      <c r="P2213">
        <f t="shared" si="68"/>
        <v>44672</v>
      </c>
      <c r="Q2213">
        <f>--(COUNTIF($A$2:A2213,A2213)=1)</f>
        <v>1</v>
      </c>
      <c r="R2213">
        <f t="shared" si="69"/>
        <v>5.86</v>
      </c>
    </row>
    <row r="2214" spans="1:18">
      <c r="A2214" t="s">
        <v>7261</v>
      </c>
      <c r="B2214" t="s">
        <v>2630</v>
      </c>
      <c r="C2214" t="s">
        <v>3098</v>
      </c>
      <c r="D2214" t="s">
        <v>3240</v>
      </c>
      <c r="E2214" t="s">
        <v>3194</v>
      </c>
      <c r="F2214" t="s">
        <v>3167</v>
      </c>
      <c r="G2214" t="s">
        <v>1541</v>
      </c>
      <c r="H2214" s="28">
        <v>45583</v>
      </c>
      <c r="I2214">
        <v>54.15</v>
      </c>
      <c r="J2214">
        <v>72</v>
      </c>
      <c r="K2214" t="s">
        <v>3124</v>
      </c>
      <c r="L2214" t="s">
        <v>3187</v>
      </c>
      <c r="M2214" t="s">
        <v>3177</v>
      </c>
      <c r="N2214">
        <v>3.2</v>
      </c>
      <c r="O2214" t="s">
        <v>3189</v>
      </c>
      <c r="P2214">
        <f t="shared" si="68"/>
        <v>45581</v>
      </c>
      <c r="Q2214">
        <f>--(COUNTIF($A$2:A2214,A2214)=1)</f>
        <v>1</v>
      </c>
      <c r="R2214">
        <f t="shared" si="69"/>
        <v>54.15</v>
      </c>
    </row>
    <row r="2215" spans="1:18">
      <c r="A2215" t="s">
        <v>7262</v>
      </c>
      <c r="B2215" t="s">
        <v>6487</v>
      </c>
      <c r="C2215" t="s">
        <v>3098</v>
      </c>
      <c r="D2215" t="s">
        <v>3240</v>
      </c>
      <c r="E2215" t="s">
        <v>3166</v>
      </c>
      <c r="F2215" t="s">
        <v>3167</v>
      </c>
      <c r="G2215" t="s">
        <v>1296</v>
      </c>
      <c r="H2215" s="28">
        <v>44965</v>
      </c>
      <c r="I2215">
        <v>4.62</v>
      </c>
      <c r="J2215">
        <v>24</v>
      </c>
      <c r="K2215" t="s">
        <v>3124</v>
      </c>
      <c r="L2215" t="s">
        <v>3209</v>
      </c>
      <c r="M2215" t="s">
        <v>3169</v>
      </c>
      <c r="O2215" t="s">
        <v>3170</v>
      </c>
      <c r="P2215">
        <f t="shared" si="68"/>
        <v>44965</v>
      </c>
      <c r="Q2215">
        <f>--(COUNTIF($A$2:A2215,A2215)=1)</f>
        <v>1</v>
      </c>
      <c r="R2215">
        <f t="shared" si="69"/>
        <v>4.62</v>
      </c>
    </row>
    <row r="2216" spans="1:18">
      <c r="A2216" t="s">
        <v>7263</v>
      </c>
      <c r="B2216" t="s">
        <v>2857</v>
      </c>
      <c r="C2216" t="s">
        <v>6711</v>
      </c>
      <c r="D2216" t="s">
        <v>3185</v>
      </c>
      <c r="E2216" t="s">
        <v>3166</v>
      </c>
      <c r="F2216" t="s">
        <v>3180</v>
      </c>
      <c r="G2216" t="s">
        <v>1607</v>
      </c>
      <c r="H2216" s="28"/>
      <c r="J2216">
        <v>24</v>
      </c>
      <c r="K2216" t="s">
        <v>3098</v>
      </c>
      <c r="L2216" t="s">
        <v>3192</v>
      </c>
      <c r="M2216" t="s">
        <v>3169</v>
      </c>
      <c r="O2216" t="s">
        <v>3178</v>
      </c>
      <c r="P2216">
        <f t="shared" si="68"/>
        <v>45422</v>
      </c>
      <c r="Q2216">
        <f>--(COUNTIF($A$2:A2216,A2216)=1)</f>
        <v>1</v>
      </c>
      <c r="R2216" t="str">
        <f t="shared" si="69"/>
        <v/>
      </c>
    </row>
    <row r="2217" spans="1:18">
      <c r="A2217" t="s">
        <v>7264</v>
      </c>
      <c r="B2217" t="s">
        <v>3831</v>
      </c>
      <c r="C2217" t="s">
        <v>7265</v>
      </c>
      <c r="D2217" t="s">
        <v>3237</v>
      </c>
      <c r="E2217" t="s">
        <v>3194</v>
      </c>
      <c r="F2217" t="s">
        <v>3228</v>
      </c>
      <c r="G2217" t="s">
        <v>2054</v>
      </c>
      <c r="H2217" s="28"/>
      <c r="J2217">
        <v>72</v>
      </c>
      <c r="K2217" t="s">
        <v>3098</v>
      </c>
      <c r="L2217" t="s">
        <v>3198</v>
      </c>
      <c r="M2217" t="s">
        <v>3202</v>
      </c>
      <c r="O2217" t="s">
        <v>3260</v>
      </c>
      <c r="P2217">
        <f t="shared" si="68"/>
        <v>45131</v>
      </c>
      <c r="Q2217">
        <f>--(COUNTIF($A$2:A2217,A2217)=1)</f>
        <v>1</v>
      </c>
      <c r="R2217" t="str">
        <f t="shared" si="69"/>
        <v/>
      </c>
    </row>
    <row r="2218" spans="1:18">
      <c r="A2218" t="s">
        <v>7266</v>
      </c>
      <c r="B2218" t="s">
        <v>318</v>
      </c>
      <c r="C2218" t="s">
        <v>3098</v>
      </c>
      <c r="D2218" t="s">
        <v>3200</v>
      </c>
      <c r="E2218" t="s">
        <v>3166</v>
      </c>
      <c r="F2218" t="s">
        <v>3180</v>
      </c>
      <c r="G2218" t="s">
        <v>645</v>
      </c>
      <c r="H2218" s="28"/>
      <c r="J2218">
        <v>24</v>
      </c>
      <c r="K2218" t="s">
        <v>3098</v>
      </c>
      <c r="L2218" t="s">
        <v>3225</v>
      </c>
      <c r="M2218" t="s">
        <v>3177</v>
      </c>
      <c r="O2218" t="s">
        <v>3213</v>
      </c>
      <c r="P2218">
        <f t="shared" si="68"/>
        <v>45196</v>
      </c>
      <c r="Q2218">
        <f>--(COUNTIF($A$2:A2218,A2218)=1)</f>
        <v>1</v>
      </c>
      <c r="R2218" t="str">
        <f t="shared" si="69"/>
        <v/>
      </c>
    </row>
    <row r="2219" spans="1:18">
      <c r="A2219" t="s">
        <v>7267</v>
      </c>
      <c r="B2219" t="s">
        <v>2006</v>
      </c>
      <c r="C2219" t="s">
        <v>3098</v>
      </c>
      <c r="D2219" t="s">
        <v>3200</v>
      </c>
      <c r="E2219" t="s">
        <v>3166</v>
      </c>
      <c r="F2219" t="s">
        <v>3167</v>
      </c>
      <c r="G2219" t="s">
        <v>977</v>
      </c>
      <c r="H2219" s="28">
        <v>45541</v>
      </c>
      <c r="I2219">
        <v>34.46</v>
      </c>
      <c r="J2219">
        <v>24</v>
      </c>
      <c r="K2219" t="s">
        <v>3123</v>
      </c>
      <c r="L2219" t="s">
        <v>3307</v>
      </c>
      <c r="M2219" t="s">
        <v>3207</v>
      </c>
      <c r="O2219" t="s">
        <v>3124</v>
      </c>
      <c r="P2219">
        <f t="shared" si="68"/>
        <v>45540</v>
      </c>
      <c r="Q2219">
        <f>--(COUNTIF($A$2:A2219,A2219)=1)</f>
        <v>1</v>
      </c>
      <c r="R2219">
        <f t="shared" si="69"/>
        <v>34.46</v>
      </c>
    </row>
    <row r="2220" spans="1:18">
      <c r="A2220" t="s">
        <v>7268</v>
      </c>
      <c r="B2220" t="s">
        <v>276</v>
      </c>
      <c r="C2220" t="s">
        <v>6800</v>
      </c>
      <c r="D2220" t="s">
        <v>3251</v>
      </c>
      <c r="E2220" t="s">
        <v>3175</v>
      </c>
      <c r="F2220" t="s">
        <v>3167</v>
      </c>
      <c r="G2220" t="s">
        <v>7269</v>
      </c>
      <c r="H2220" s="28">
        <v>44799</v>
      </c>
      <c r="I2220">
        <v>2.8</v>
      </c>
      <c r="J2220">
        <v>8</v>
      </c>
      <c r="K2220" t="s">
        <v>3124</v>
      </c>
      <c r="L2220" t="s">
        <v>3201</v>
      </c>
      <c r="M2220" t="s">
        <v>3202</v>
      </c>
      <c r="O2220" t="s">
        <v>3189</v>
      </c>
      <c r="P2220">
        <f t="shared" si="68"/>
        <v>44799</v>
      </c>
      <c r="Q2220">
        <f>--(COUNTIF($A$2:A2220,A2220)=1)</f>
        <v>1</v>
      </c>
      <c r="R2220">
        <f t="shared" si="69"/>
        <v>2.8</v>
      </c>
    </row>
    <row r="2221" spans="1:18">
      <c r="A2221" t="s">
        <v>7270</v>
      </c>
      <c r="B2221" t="s">
        <v>7271</v>
      </c>
      <c r="C2221" t="s">
        <v>7272</v>
      </c>
      <c r="D2221" t="s">
        <v>3165</v>
      </c>
      <c r="E2221" t="s">
        <v>3166</v>
      </c>
      <c r="F2221" t="s">
        <v>3180</v>
      </c>
      <c r="G2221" t="s">
        <v>7273</v>
      </c>
      <c r="H2221" s="28"/>
      <c r="J2221">
        <v>24</v>
      </c>
      <c r="K2221" t="s">
        <v>3098</v>
      </c>
      <c r="L2221" t="s">
        <v>3198</v>
      </c>
      <c r="M2221" t="s">
        <v>3207</v>
      </c>
      <c r="O2221" t="s">
        <v>3260</v>
      </c>
      <c r="P2221">
        <f t="shared" si="68"/>
        <v>45417</v>
      </c>
      <c r="Q2221">
        <f>--(COUNTIF($A$2:A2221,A2221)=1)</f>
        <v>1</v>
      </c>
      <c r="R2221" t="str">
        <f t="shared" si="69"/>
        <v/>
      </c>
    </row>
    <row r="2222" spans="1:18">
      <c r="A2222" t="s">
        <v>7274</v>
      </c>
      <c r="B2222" t="s">
        <v>338</v>
      </c>
      <c r="C2222" t="s">
        <v>3098</v>
      </c>
      <c r="D2222" t="s">
        <v>3251</v>
      </c>
      <c r="E2222" t="s">
        <v>3194</v>
      </c>
      <c r="F2222" t="s">
        <v>3167</v>
      </c>
      <c r="G2222" t="s">
        <v>243</v>
      </c>
      <c r="H2222" s="28">
        <v>44950</v>
      </c>
      <c r="I2222">
        <v>154.25</v>
      </c>
      <c r="J2222">
        <v>72</v>
      </c>
      <c r="K2222" t="s">
        <v>3123</v>
      </c>
      <c r="L2222" t="s">
        <v>3168</v>
      </c>
      <c r="M2222" t="s">
        <v>3202</v>
      </c>
      <c r="N2222">
        <v>3.8</v>
      </c>
      <c r="O2222" t="s">
        <v>3189</v>
      </c>
      <c r="P2222">
        <f t="shared" si="68"/>
        <v>44944</v>
      </c>
      <c r="Q2222">
        <f>--(COUNTIF($A$2:A2222,A2222)=1)</f>
        <v>1</v>
      </c>
      <c r="R2222">
        <f t="shared" si="69"/>
        <v>154.25</v>
      </c>
    </row>
    <row r="2223" spans="1:18">
      <c r="A2223" t="s">
        <v>7275</v>
      </c>
      <c r="B2223" t="s">
        <v>2122</v>
      </c>
      <c r="C2223" t="s">
        <v>7276</v>
      </c>
      <c r="D2223" t="s">
        <v>3200</v>
      </c>
      <c r="E2223" t="s">
        <v>3166</v>
      </c>
      <c r="F2223" t="s">
        <v>3167</v>
      </c>
      <c r="G2223" t="s">
        <v>852</v>
      </c>
      <c r="H2223" s="28">
        <v>44953</v>
      </c>
      <c r="I2223">
        <v>52.55</v>
      </c>
      <c r="J2223">
        <v>24</v>
      </c>
      <c r="K2223" t="s">
        <v>3123</v>
      </c>
      <c r="L2223" t="s">
        <v>3192</v>
      </c>
      <c r="M2223" t="s">
        <v>3169</v>
      </c>
      <c r="N2223">
        <v>4.9000000000000004</v>
      </c>
      <c r="O2223" t="s">
        <v>3182</v>
      </c>
      <c r="P2223">
        <f t="shared" si="68"/>
        <v>44951</v>
      </c>
      <c r="Q2223">
        <f>--(COUNTIF($A$2:A2223,A2223)=1)</f>
        <v>1</v>
      </c>
      <c r="R2223">
        <f t="shared" si="69"/>
        <v>52.55</v>
      </c>
    </row>
    <row r="2224" spans="1:18">
      <c r="A2224" t="s">
        <v>7277</v>
      </c>
      <c r="B2224" t="s">
        <v>3413</v>
      </c>
      <c r="C2224" t="s">
        <v>3098</v>
      </c>
      <c r="D2224" t="s">
        <v>3251</v>
      </c>
      <c r="E2224" t="s">
        <v>3194</v>
      </c>
      <c r="F2224" t="s">
        <v>3228</v>
      </c>
      <c r="G2224" t="s">
        <v>1262</v>
      </c>
      <c r="H2224" s="28"/>
      <c r="J2224">
        <v>72</v>
      </c>
      <c r="K2224" t="s">
        <v>3098</v>
      </c>
      <c r="L2224" t="s">
        <v>3229</v>
      </c>
      <c r="M2224" t="s">
        <v>3202</v>
      </c>
      <c r="O2224" t="s">
        <v>3170</v>
      </c>
      <c r="P2224">
        <f t="shared" si="68"/>
        <v>45610</v>
      </c>
      <c r="Q2224">
        <f>--(COUNTIF($A$2:A2224,A2224)=1)</f>
        <v>1</v>
      </c>
      <c r="R2224" t="str">
        <f t="shared" si="69"/>
        <v/>
      </c>
    </row>
    <row r="2225" spans="1:18">
      <c r="A2225" t="s">
        <v>7278</v>
      </c>
      <c r="B2225" t="s">
        <v>7279</v>
      </c>
      <c r="C2225" t="s">
        <v>3098</v>
      </c>
      <c r="D2225" t="s">
        <v>3200</v>
      </c>
      <c r="E2225" t="s">
        <v>3280</v>
      </c>
      <c r="F2225" t="s">
        <v>3220</v>
      </c>
      <c r="G2225" t="s">
        <v>1871</v>
      </c>
      <c r="H2225" s="28">
        <v>45080</v>
      </c>
      <c r="I2225">
        <v>13.13</v>
      </c>
      <c r="J2225">
        <v>4</v>
      </c>
      <c r="K2225" t="s">
        <v>3123</v>
      </c>
      <c r="L2225" t="s">
        <v>3098</v>
      </c>
      <c r="M2225" t="s">
        <v>3207</v>
      </c>
      <c r="O2225" t="s">
        <v>3124</v>
      </c>
      <c r="P2225">
        <f t="shared" si="68"/>
        <v>45080</v>
      </c>
      <c r="Q2225">
        <f>--(COUNTIF($A$2:A2225,A2225)=1)</f>
        <v>1</v>
      </c>
      <c r="R2225">
        <f t="shared" si="69"/>
        <v>13.13</v>
      </c>
    </row>
    <row r="2226" spans="1:18">
      <c r="A2226" t="s">
        <v>7280</v>
      </c>
      <c r="B2226" t="s">
        <v>1816</v>
      </c>
      <c r="C2226" t="s">
        <v>7281</v>
      </c>
      <c r="D2226" t="s">
        <v>3165</v>
      </c>
      <c r="E2226" t="s">
        <v>3166</v>
      </c>
      <c r="F2226" t="s">
        <v>3167</v>
      </c>
      <c r="G2226" t="s">
        <v>1943</v>
      </c>
      <c r="H2226" s="28">
        <v>45471</v>
      </c>
      <c r="I2226">
        <v>50.87</v>
      </c>
      <c r="J2226">
        <v>24</v>
      </c>
      <c r="K2226" t="s">
        <v>3123</v>
      </c>
      <c r="L2226" t="s">
        <v>3098</v>
      </c>
      <c r="M2226" t="s">
        <v>3188</v>
      </c>
      <c r="N2226">
        <v>1.3</v>
      </c>
      <c r="O2226" t="s">
        <v>3260</v>
      </c>
      <c r="P2226">
        <f t="shared" si="68"/>
        <v>45469</v>
      </c>
      <c r="Q2226">
        <f>--(COUNTIF($A$2:A2226,A2226)=1)</f>
        <v>1</v>
      </c>
      <c r="R2226">
        <f t="shared" si="69"/>
        <v>50.87</v>
      </c>
    </row>
    <row r="2227" spans="1:18">
      <c r="A2227" t="s">
        <v>7282</v>
      </c>
      <c r="B2227" t="s">
        <v>5295</v>
      </c>
      <c r="C2227" t="s">
        <v>3098</v>
      </c>
      <c r="D2227" t="s">
        <v>3240</v>
      </c>
      <c r="E2227" t="s">
        <v>3166</v>
      </c>
      <c r="F2227" t="s">
        <v>3220</v>
      </c>
      <c r="G2227" t="s">
        <v>2587</v>
      </c>
      <c r="H2227" s="28"/>
      <c r="J2227">
        <v>24</v>
      </c>
      <c r="K2227" t="s">
        <v>3098</v>
      </c>
      <c r="L2227" t="s">
        <v>3206</v>
      </c>
      <c r="M2227" t="s">
        <v>3202</v>
      </c>
      <c r="O2227" t="s">
        <v>3170</v>
      </c>
      <c r="P2227">
        <f t="shared" si="68"/>
        <v>45373</v>
      </c>
      <c r="Q2227">
        <f>--(COUNTIF($A$2:A2227,A2227)=1)</f>
        <v>1</v>
      </c>
      <c r="R2227" t="str">
        <f t="shared" si="69"/>
        <v/>
      </c>
    </row>
    <row r="2228" spans="1:18">
      <c r="A2228" t="s">
        <v>7283</v>
      </c>
      <c r="B2228" t="s">
        <v>6630</v>
      </c>
      <c r="C2228" t="s">
        <v>3098</v>
      </c>
      <c r="D2228" t="s">
        <v>3237</v>
      </c>
      <c r="E2228" t="s">
        <v>3175</v>
      </c>
      <c r="F2228" t="s">
        <v>3180</v>
      </c>
      <c r="G2228" t="s">
        <v>2924</v>
      </c>
      <c r="H2228" s="28"/>
      <c r="J2228">
        <v>8</v>
      </c>
      <c r="K2228" t="s">
        <v>3098</v>
      </c>
      <c r="L2228" t="s">
        <v>3307</v>
      </c>
      <c r="M2228" t="s">
        <v>3188</v>
      </c>
      <c r="O2228" t="s">
        <v>3213</v>
      </c>
      <c r="P2228">
        <f t="shared" si="68"/>
        <v>44952</v>
      </c>
      <c r="Q2228">
        <f>--(COUNTIF($A$2:A2228,A2228)=1)</f>
        <v>1</v>
      </c>
      <c r="R2228" t="str">
        <f t="shared" si="69"/>
        <v/>
      </c>
    </row>
    <row r="2229" spans="1:18">
      <c r="A2229" t="s">
        <v>7284</v>
      </c>
      <c r="B2229" t="s">
        <v>4114</v>
      </c>
      <c r="C2229" t="s">
        <v>3098</v>
      </c>
      <c r="D2229" t="s">
        <v>3237</v>
      </c>
      <c r="E2229" t="s">
        <v>3194</v>
      </c>
      <c r="F2229" t="s">
        <v>3167</v>
      </c>
      <c r="G2229" t="s">
        <v>1305</v>
      </c>
      <c r="H2229" s="28">
        <v>45552</v>
      </c>
      <c r="I2229">
        <v>33</v>
      </c>
      <c r="J2229">
        <v>72</v>
      </c>
      <c r="K2229" t="s">
        <v>3124</v>
      </c>
      <c r="L2229" t="s">
        <v>3302</v>
      </c>
      <c r="M2229" t="s">
        <v>3202</v>
      </c>
      <c r="N2229">
        <v>3</v>
      </c>
      <c r="O2229" t="s">
        <v>3189</v>
      </c>
      <c r="P2229">
        <f t="shared" si="68"/>
        <v>45551</v>
      </c>
      <c r="Q2229">
        <f>--(COUNTIF($A$2:A2229,A2229)=1)</f>
        <v>1</v>
      </c>
      <c r="R2229">
        <f t="shared" si="69"/>
        <v>33</v>
      </c>
    </row>
    <row r="2230" spans="1:18">
      <c r="A2230" t="s">
        <v>7285</v>
      </c>
      <c r="B2230" t="s">
        <v>5404</v>
      </c>
      <c r="C2230" t="s">
        <v>5711</v>
      </c>
      <c r="D2230" t="s">
        <v>3251</v>
      </c>
      <c r="E2230" t="s">
        <v>3194</v>
      </c>
      <c r="F2230" t="s">
        <v>3220</v>
      </c>
      <c r="G2230" t="s">
        <v>1579</v>
      </c>
      <c r="H2230" s="28">
        <v>45337</v>
      </c>
      <c r="I2230">
        <v>26.87</v>
      </c>
      <c r="J2230">
        <v>72</v>
      </c>
      <c r="K2230" t="s">
        <v>3124</v>
      </c>
      <c r="L2230" t="s">
        <v>3351</v>
      </c>
      <c r="M2230" t="s">
        <v>3169</v>
      </c>
      <c r="N2230">
        <v>2.6</v>
      </c>
      <c r="O2230" t="s">
        <v>3123</v>
      </c>
      <c r="P2230">
        <f t="shared" si="68"/>
        <v>45336</v>
      </c>
      <c r="Q2230">
        <f>--(COUNTIF($A$2:A2230,A2230)=1)</f>
        <v>1</v>
      </c>
      <c r="R2230">
        <f t="shared" si="69"/>
        <v>26.87</v>
      </c>
    </row>
    <row r="2231" spans="1:18">
      <c r="A2231" t="s">
        <v>7286</v>
      </c>
      <c r="B2231" t="s">
        <v>2053</v>
      </c>
      <c r="C2231" t="s">
        <v>3098</v>
      </c>
      <c r="D2231" t="s">
        <v>3196</v>
      </c>
      <c r="E2231" t="s">
        <v>3175</v>
      </c>
      <c r="F2231" t="s">
        <v>3167</v>
      </c>
      <c r="G2231" t="s">
        <v>224</v>
      </c>
      <c r="H2231" s="28">
        <v>45386</v>
      </c>
      <c r="I2231">
        <v>27.08</v>
      </c>
      <c r="J2231">
        <v>8</v>
      </c>
      <c r="K2231" t="s">
        <v>3123</v>
      </c>
      <c r="L2231" t="s">
        <v>3254</v>
      </c>
      <c r="M2231" t="s">
        <v>3177</v>
      </c>
      <c r="N2231">
        <v>2.5</v>
      </c>
      <c r="O2231" t="s">
        <v>3182</v>
      </c>
      <c r="P2231">
        <f t="shared" si="68"/>
        <v>45385</v>
      </c>
      <c r="Q2231">
        <f>--(COUNTIF($A$2:A2231,A2231)=1)</f>
        <v>1</v>
      </c>
      <c r="R2231">
        <f t="shared" si="69"/>
        <v>27.08</v>
      </c>
    </row>
    <row r="2232" spans="1:18">
      <c r="A2232" t="s">
        <v>7287</v>
      </c>
      <c r="B2232" t="s">
        <v>3480</v>
      </c>
      <c r="C2232" t="s">
        <v>3098</v>
      </c>
      <c r="D2232" t="s">
        <v>3185</v>
      </c>
      <c r="E2232" t="s">
        <v>3166</v>
      </c>
      <c r="F2232" t="s">
        <v>3167</v>
      </c>
      <c r="G2232" t="s">
        <v>2902</v>
      </c>
      <c r="H2232" s="28"/>
      <c r="J2232">
        <v>24</v>
      </c>
      <c r="K2232" t="s">
        <v>3098</v>
      </c>
      <c r="L2232" t="s">
        <v>3354</v>
      </c>
      <c r="M2232" t="s">
        <v>3169</v>
      </c>
      <c r="O2232" t="s">
        <v>3170</v>
      </c>
      <c r="P2232">
        <f t="shared" si="68"/>
        <v>44576</v>
      </c>
      <c r="Q2232">
        <f>--(COUNTIF($A$2:A2232,A2232)=1)</f>
        <v>1</v>
      </c>
      <c r="R2232" t="str">
        <f t="shared" si="69"/>
        <v/>
      </c>
    </row>
    <row r="2233" spans="1:18">
      <c r="A2233" t="s">
        <v>7288</v>
      </c>
      <c r="B2233" t="s">
        <v>2669</v>
      </c>
      <c r="C2233" t="s">
        <v>3098</v>
      </c>
      <c r="D2233" t="s">
        <v>3185</v>
      </c>
      <c r="E2233" t="s">
        <v>3166</v>
      </c>
      <c r="F2233" t="s">
        <v>3167</v>
      </c>
      <c r="G2233" t="s">
        <v>2133</v>
      </c>
      <c r="H2233" s="28"/>
      <c r="J2233">
        <v>24</v>
      </c>
      <c r="K2233" t="s">
        <v>3098</v>
      </c>
      <c r="L2233" t="s">
        <v>3212</v>
      </c>
      <c r="M2233" t="s">
        <v>3207</v>
      </c>
      <c r="O2233" t="s">
        <v>3182</v>
      </c>
      <c r="P2233">
        <f t="shared" si="68"/>
        <v>45500</v>
      </c>
      <c r="Q2233">
        <f>--(COUNTIF($A$2:A2233,A2233)=1)</f>
        <v>1</v>
      </c>
      <c r="R2233" t="str">
        <f t="shared" si="69"/>
        <v/>
      </c>
    </row>
    <row r="2234" spans="1:18">
      <c r="A2234" t="s">
        <v>7289</v>
      </c>
      <c r="B2234" t="s">
        <v>1370</v>
      </c>
      <c r="C2234" t="s">
        <v>7290</v>
      </c>
      <c r="D2234" t="s">
        <v>3165</v>
      </c>
      <c r="E2234" t="s">
        <v>3194</v>
      </c>
      <c r="F2234" t="s">
        <v>3228</v>
      </c>
      <c r="G2234" t="s">
        <v>3752</v>
      </c>
      <c r="H2234" s="28"/>
      <c r="J2234">
        <v>72</v>
      </c>
      <c r="K2234" t="s">
        <v>3098</v>
      </c>
      <c r="L2234" t="s">
        <v>3218</v>
      </c>
      <c r="M2234" t="s">
        <v>3207</v>
      </c>
      <c r="O2234" t="s">
        <v>3123</v>
      </c>
      <c r="P2234">
        <f t="shared" si="68"/>
        <v>45629</v>
      </c>
      <c r="Q2234">
        <f>--(COUNTIF($A$2:A2234,A2234)=1)</f>
        <v>1</v>
      </c>
      <c r="R2234" t="str">
        <f t="shared" si="69"/>
        <v/>
      </c>
    </row>
    <row r="2235" spans="1:18">
      <c r="A2235" t="s">
        <v>7291</v>
      </c>
      <c r="B2235" t="s">
        <v>1431</v>
      </c>
      <c r="C2235" t="s">
        <v>3098</v>
      </c>
      <c r="D2235" t="s">
        <v>3196</v>
      </c>
      <c r="E2235" t="s">
        <v>3194</v>
      </c>
      <c r="F2235" t="s">
        <v>3180</v>
      </c>
      <c r="G2235" t="s">
        <v>2401</v>
      </c>
      <c r="H2235" s="28"/>
      <c r="J2235">
        <v>72</v>
      </c>
      <c r="K2235" t="s">
        <v>3098</v>
      </c>
      <c r="L2235" t="s">
        <v>3231</v>
      </c>
      <c r="M2235" t="s">
        <v>3177</v>
      </c>
      <c r="O2235" t="s">
        <v>3170</v>
      </c>
      <c r="P2235">
        <f t="shared" si="68"/>
        <v>45512</v>
      </c>
      <c r="Q2235">
        <f>--(COUNTIF($A$2:A2235,A2235)=1)</f>
        <v>1</v>
      </c>
      <c r="R2235" t="str">
        <f t="shared" si="69"/>
        <v/>
      </c>
    </row>
    <row r="2236" spans="1:18">
      <c r="A2236" t="s">
        <v>7292</v>
      </c>
      <c r="B2236" t="s">
        <v>281</v>
      </c>
      <c r="C2236" t="s">
        <v>7293</v>
      </c>
      <c r="D2236" t="s">
        <v>3196</v>
      </c>
      <c r="E2236" t="s">
        <v>3166</v>
      </c>
      <c r="F2236" t="s">
        <v>3167</v>
      </c>
      <c r="G2236" t="s">
        <v>432</v>
      </c>
      <c r="H2236" s="28">
        <v>45467</v>
      </c>
      <c r="I2236">
        <v>34.549999999999997</v>
      </c>
      <c r="J2236">
        <v>24</v>
      </c>
      <c r="K2236" t="s">
        <v>3123</v>
      </c>
      <c r="L2236" t="s">
        <v>3181</v>
      </c>
      <c r="M2236" t="s">
        <v>3188</v>
      </c>
      <c r="N2236">
        <v>4.4000000000000004</v>
      </c>
      <c r="O2236" t="s">
        <v>3124</v>
      </c>
      <c r="P2236">
        <f t="shared" si="68"/>
        <v>45466</v>
      </c>
      <c r="Q2236">
        <f>--(COUNTIF($A$2:A2236,A2236)=1)</f>
        <v>1</v>
      </c>
      <c r="R2236">
        <f t="shared" si="69"/>
        <v>34.549999999999997</v>
      </c>
    </row>
    <row r="2237" spans="1:18">
      <c r="A2237" t="s">
        <v>7294</v>
      </c>
      <c r="B2237" t="s">
        <v>7295</v>
      </c>
      <c r="C2237" t="s">
        <v>3098</v>
      </c>
      <c r="D2237" t="s">
        <v>3200</v>
      </c>
      <c r="E2237" t="s">
        <v>3194</v>
      </c>
      <c r="F2237" t="s">
        <v>3167</v>
      </c>
      <c r="G2237" t="s">
        <v>564</v>
      </c>
      <c r="H2237" s="28"/>
      <c r="J2237">
        <v>72</v>
      </c>
      <c r="K2237" t="s">
        <v>3098</v>
      </c>
      <c r="L2237" t="s">
        <v>3098</v>
      </c>
      <c r="M2237" t="s">
        <v>3207</v>
      </c>
      <c r="O2237" t="s">
        <v>3189</v>
      </c>
      <c r="P2237">
        <f t="shared" si="68"/>
        <v>45434</v>
      </c>
      <c r="Q2237">
        <f>--(COUNTIF($A$2:A2237,A2237)=1)</f>
        <v>1</v>
      </c>
      <c r="R2237" t="str">
        <f t="shared" si="69"/>
        <v/>
      </c>
    </row>
    <row r="2238" spans="1:18">
      <c r="A2238" t="s">
        <v>7296</v>
      </c>
      <c r="B2238" t="s">
        <v>699</v>
      </c>
      <c r="C2238" t="s">
        <v>7297</v>
      </c>
      <c r="D2238" t="s">
        <v>3251</v>
      </c>
      <c r="E2238" t="s">
        <v>3194</v>
      </c>
      <c r="F2238" t="s">
        <v>3167</v>
      </c>
      <c r="G2238" t="s">
        <v>872</v>
      </c>
      <c r="H2238" s="28">
        <v>45353</v>
      </c>
      <c r="I2238">
        <v>89.44</v>
      </c>
      <c r="J2238">
        <v>72</v>
      </c>
      <c r="K2238" t="s">
        <v>3123</v>
      </c>
      <c r="L2238" t="s">
        <v>3198</v>
      </c>
      <c r="M2238" t="s">
        <v>3202</v>
      </c>
      <c r="O2238" t="s">
        <v>3170</v>
      </c>
      <c r="P2238">
        <f t="shared" si="68"/>
        <v>45350</v>
      </c>
      <c r="Q2238">
        <f>--(COUNTIF($A$2:A2238,A2238)=1)</f>
        <v>1</v>
      </c>
      <c r="R2238">
        <f t="shared" si="69"/>
        <v>89.44</v>
      </c>
    </row>
    <row r="2239" spans="1:18">
      <c r="A2239" t="s">
        <v>7298</v>
      </c>
      <c r="B2239" t="s">
        <v>3049</v>
      </c>
      <c r="C2239" t="s">
        <v>3098</v>
      </c>
      <c r="D2239" t="s">
        <v>3227</v>
      </c>
      <c r="E2239" t="s">
        <v>3194</v>
      </c>
      <c r="F2239" t="s">
        <v>3167</v>
      </c>
      <c r="G2239" t="s">
        <v>3539</v>
      </c>
      <c r="H2239" s="28"/>
      <c r="J2239">
        <v>72</v>
      </c>
      <c r="K2239" t="s">
        <v>3098</v>
      </c>
      <c r="L2239" t="s">
        <v>3437</v>
      </c>
      <c r="M2239" t="s">
        <v>3207</v>
      </c>
      <c r="O2239" t="s">
        <v>3189</v>
      </c>
      <c r="P2239">
        <f t="shared" si="68"/>
        <v>44592</v>
      </c>
      <c r="Q2239">
        <f>--(COUNTIF($A$2:A2239,A2239)=1)</f>
        <v>1</v>
      </c>
      <c r="R2239" t="str">
        <f t="shared" si="69"/>
        <v/>
      </c>
    </row>
    <row r="2240" spans="1:18">
      <c r="A2240" t="s">
        <v>7299</v>
      </c>
      <c r="B2240" t="s">
        <v>736</v>
      </c>
      <c r="C2240" t="s">
        <v>7300</v>
      </c>
      <c r="D2240" t="s">
        <v>3185</v>
      </c>
      <c r="E2240" t="s">
        <v>3166</v>
      </c>
      <c r="F2240" t="s">
        <v>3167</v>
      </c>
      <c r="G2240" t="s">
        <v>7301</v>
      </c>
      <c r="H2240" s="28">
        <v>45036</v>
      </c>
      <c r="I2240">
        <v>27.18</v>
      </c>
      <c r="J2240">
        <v>24</v>
      </c>
      <c r="K2240" t="s">
        <v>3123</v>
      </c>
      <c r="L2240" t="s">
        <v>3201</v>
      </c>
      <c r="M2240" t="s">
        <v>3207</v>
      </c>
      <c r="N2240">
        <v>2.4</v>
      </c>
      <c r="O2240" t="s">
        <v>3123</v>
      </c>
      <c r="P2240">
        <f t="shared" si="68"/>
        <v>45035</v>
      </c>
      <c r="Q2240">
        <f>--(COUNTIF($A$2:A2240,A2240)=1)</f>
        <v>1</v>
      </c>
      <c r="R2240">
        <f t="shared" si="69"/>
        <v>27.18</v>
      </c>
    </row>
    <row r="2241" spans="1:18">
      <c r="A2241" t="s">
        <v>7302</v>
      </c>
      <c r="B2241" t="s">
        <v>5030</v>
      </c>
      <c r="C2241" t="s">
        <v>3098</v>
      </c>
      <c r="D2241" t="s">
        <v>3240</v>
      </c>
      <c r="E2241" t="s">
        <v>3175</v>
      </c>
      <c r="F2241" t="s">
        <v>3180</v>
      </c>
      <c r="G2241" t="s">
        <v>3797</v>
      </c>
      <c r="H2241" s="28"/>
      <c r="J2241">
        <v>8</v>
      </c>
      <c r="K2241" t="s">
        <v>3098</v>
      </c>
      <c r="L2241" t="s">
        <v>3216</v>
      </c>
      <c r="M2241" t="s">
        <v>3207</v>
      </c>
      <c r="O2241" t="s">
        <v>3182</v>
      </c>
      <c r="P2241">
        <f t="shared" si="68"/>
        <v>45101</v>
      </c>
      <c r="Q2241">
        <f>--(COUNTIF($A$2:A2241,A2241)=1)</f>
        <v>1</v>
      </c>
      <c r="R2241" t="str">
        <f t="shared" si="69"/>
        <v/>
      </c>
    </row>
    <row r="2242" spans="1:18">
      <c r="A2242" t="s">
        <v>7303</v>
      </c>
      <c r="B2242" t="s">
        <v>2646</v>
      </c>
      <c r="C2242" t="s">
        <v>7304</v>
      </c>
      <c r="D2242" t="s">
        <v>3196</v>
      </c>
      <c r="E2242" t="s">
        <v>3175</v>
      </c>
      <c r="F2242" t="s">
        <v>3167</v>
      </c>
      <c r="G2242" t="s">
        <v>2367</v>
      </c>
      <c r="H2242" s="28">
        <v>45163</v>
      </c>
      <c r="I2242">
        <v>4.08</v>
      </c>
      <c r="J2242">
        <v>8</v>
      </c>
      <c r="K2242" t="s">
        <v>3124</v>
      </c>
      <c r="L2242" t="s">
        <v>3221</v>
      </c>
      <c r="M2242" t="s">
        <v>3177</v>
      </c>
      <c r="O2242" t="s">
        <v>3170</v>
      </c>
      <c r="P2242">
        <f t="shared" ref="P2242:P2305" si="70">IFERROR(DATEVALUE(G2242),IFERROR(DATE(RIGHT(G2242,4),MID(G2242,4,2),LEFT(G2242,2)),""))</f>
        <v>45163</v>
      </c>
      <c r="Q2242">
        <f>--(COUNTIF($A$2:A2242,A2242)=1)</f>
        <v>1</v>
      </c>
      <c r="R2242">
        <f t="shared" ref="R2242:R2305" si="71">IF(AND(Q2242=1,I2242&lt;&gt;"",ISNUMBER(I2242),I2242&gt;=0),I2242,"")</f>
        <v>4.08</v>
      </c>
    </row>
    <row r="2243" spans="1:18">
      <c r="A2243" t="s">
        <v>7305</v>
      </c>
      <c r="B2243" t="s">
        <v>2842</v>
      </c>
      <c r="C2243" t="s">
        <v>3098</v>
      </c>
      <c r="D2243" t="s">
        <v>3227</v>
      </c>
      <c r="E2243" t="s">
        <v>3194</v>
      </c>
      <c r="F2243" t="s">
        <v>3180</v>
      </c>
      <c r="G2243" t="s">
        <v>5557</v>
      </c>
      <c r="H2243" s="28"/>
      <c r="J2243">
        <v>72</v>
      </c>
      <c r="K2243" t="s">
        <v>3098</v>
      </c>
      <c r="L2243" t="s">
        <v>3198</v>
      </c>
      <c r="M2243" t="s">
        <v>3169</v>
      </c>
      <c r="O2243" t="s">
        <v>3182</v>
      </c>
      <c r="P2243">
        <f t="shared" si="70"/>
        <v>45452</v>
      </c>
      <c r="Q2243">
        <f>--(COUNTIF($A$2:A2243,A2243)=1)</f>
        <v>1</v>
      </c>
      <c r="R2243" t="str">
        <f t="shared" si="71"/>
        <v/>
      </c>
    </row>
    <row r="2244" spans="1:18">
      <c r="A2244" t="s">
        <v>7306</v>
      </c>
      <c r="B2244" t="s">
        <v>3211</v>
      </c>
      <c r="C2244" t="s">
        <v>7307</v>
      </c>
      <c r="D2244" t="s">
        <v>3200</v>
      </c>
      <c r="E2244" t="s">
        <v>3175</v>
      </c>
      <c r="F2244" t="s">
        <v>3220</v>
      </c>
      <c r="G2244" t="s">
        <v>827</v>
      </c>
      <c r="H2244" s="28">
        <v>45644</v>
      </c>
      <c r="I2244">
        <v>23.43</v>
      </c>
      <c r="J2244">
        <v>8</v>
      </c>
      <c r="K2244" t="s">
        <v>3123</v>
      </c>
      <c r="L2244" t="s">
        <v>3265</v>
      </c>
      <c r="M2244" t="s">
        <v>3202</v>
      </c>
      <c r="N2244">
        <v>3.3</v>
      </c>
      <c r="O2244" t="s">
        <v>3182</v>
      </c>
      <c r="P2244">
        <f t="shared" si="70"/>
        <v>45644</v>
      </c>
      <c r="Q2244">
        <f>--(COUNTIF($A$2:A2244,A2244)=1)</f>
        <v>1</v>
      </c>
      <c r="R2244">
        <f t="shared" si="71"/>
        <v>23.43</v>
      </c>
    </row>
    <row r="2245" spans="1:18">
      <c r="A2245" t="s">
        <v>7308</v>
      </c>
      <c r="B2245" t="s">
        <v>3332</v>
      </c>
      <c r="C2245" t="s">
        <v>7309</v>
      </c>
      <c r="D2245" t="s">
        <v>3174</v>
      </c>
      <c r="E2245" t="s">
        <v>3175</v>
      </c>
      <c r="F2245" t="s">
        <v>3167</v>
      </c>
      <c r="G2245" t="s">
        <v>3946</v>
      </c>
      <c r="H2245" s="28"/>
      <c r="J2245">
        <v>8</v>
      </c>
      <c r="K2245" t="s">
        <v>3098</v>
      </c>
      <c r="L2245" t="s">
        <v>3244</v>
      </c>
      <c r="M2245" t="s">
        <v>3202</v>
      </c>
      <c r="O2245" t="s">
        <v>3189</v>
      </c>
      <c r="P2245">
        <f t="shared" si="70"/>
        <v>45556</v>
      </c>
      <c r="Q2245">
        <f>--(COUNTIF($A$2:A2245,A2245)=1)</f>
        <v>1</v>
      </c>
      <c r="R2245" t="str">
        <f t="shared" si="71"/>
        <v/>
      </c>
    </row>
    <row r="2246" spans="1:18">
      <c r="A2246" t="s">
        <v>7310</v>
      </c>
      <c r="B2246" t="s">
        <v>3035</v>
      </c>
      <c r="C2246" t="s">
        <v>6800</v>
      </c>
      <c r="D2246" t="s">
        <v>3174</v>
      </c>
      <c r="E2246" t="s">
        <v>3194</v>
      </c>
      <c r="F2246" t="s">
        <v>3180</v>
      </c>
      <c r="G2246" t="s">
        <v>2156</v>
      </c>
      <c r="H2246" s="28"/>
      <c r="J2246">
        <v>72</v>
      </c>
      <c r="K2246" t="s">
        <v>3098</v>
      </c>
      <c r="L2246" t="s">
        <v>3398</v>
      </c>
      <c r="M2246" t="s">
        <v>3169</v>
      </c>
      <c r="O2246" t="s">
        <v>3213</v>
      </c>
      <c r="P2246">
        <f t="shared" si="70"/>
        <v>44703</v>
      </c>
      <c r="Q2246">
        <f>--(COUNTIF($A$2:A2246,A2246)=1)</f>
        <v>1</v>
      </c>
      <c r="R2246" t="str">
        <f t="shared" si="71"/>
        <v/>
      </c>
    </row>
    <row r="2247" spans="1:18">
      <c r="A2247" t="s">
        <v>7311</v>
      </c>
      <c r="B2247" t="s">
        <v>851</v>
      </c>
      <c r="C2247" t="s">
        <v>4527</v>
      </c>
      <c r="D2247" t="s">
        <v>3200</v>
      </c>
      <c r="E2247" t="s">
        <v>3166</v>
      </c>
      <c r="F2247" t="s">
        <v>3167</v>
      </c>
      <c r="G2247" t="s">
        <v>5805</v>
      </c>
      <c r="H2247" s="28"/>
      <c r="J2247">
        <v>24</v>
      </c>
      <c r="K2247" t="s">
        <v>3098</v>
      </c>
      <c r="L2247" t="s">
        <v>3248</v>
      </c>
      <c r="M2247" t="s">
        <v>3169</v>
      </c>
      <c r="O2247" t="s">
        <v>3189</v>
      </c>
      <c r="P2247">
        <f t="shared" si="70"/>
        <v>44593</v>
      </c>
      <c r="Q2247">
        <f>--(COUNTIF($A$2:A2247,A2247)=1)</f>
        <v>1</v>
      </c>
      <c r="R2247" t="str">
        <f t="shared" si="71"/>
        <v/>
      </c>
    </row>
    <row r="2248" spans="1:18">
      <c r="A2248" t="s">
        <v>7312</v>
      </c>
      <c r="B2248" t="s">
        <v>4165</v>
      </c>
      <c r="C2248" t="s">
        <v>3098</v>
      </c>
      <c r="D2248" t="s">
        <v>3200</v>
      </c>
      <c r="E2248" t="s">
        <v>3166</v>
      </c>
      <c r="F2248" t="s">
        <v>3167</v>
      </c>
      <c r="G2248" t="s">
        <v>1675</v>
      </c>
      <c r="H2248" s="28">
        <v>45596</v>
      </c>
      <c r="I2248">
        <v>79.45</v>
      </c>
      <c r="J2248">
        <v>24</v>
      </c>
      <c r="K2248" t="s">
        <v>3123</v>
      </c>
      <c r="L2248" t="s">
        <v>3187</v>
      </c>
      <c r="M2248" t="s">
        <v>3202</v>
      </c>
      <c r="O2248" t="s">
        <v>3260</v>
      </c>
      <c r="P2248">
        <f t="shared" si="70"/>
        <v>45593</v>
      </c>
      <c r="Q2248">
        <f>--(COUNTIF($A$2:A2248,A2248)=1)</f>
        <v>1</v>
      </c>
      <c r="R2248">
        <f t="shared" si="71"/>
        <v>79.45</v>
      </c>
    </row>
    <row r="2249" spans="1:18">
      <c r="A2249" t="s">
        <v>7313</v>
      </c>
      <c r="B2249" t="s">
        <v>4022</v>
      </c>
      <c r="C2249" t="s">
        <v>3098</v>
      </c>
      <c r="D2249" t="s">
        <v>3200</v>
      </c>
      <c r="E2249" t="s">
        <v>3175</v>
      </c>
      <c r="F2249" t="s">
        <v>3167</v>
      </c>
      <c r="G2249" t="s">
        <v>259</v>
      </c>
      <c r="H2249" s="28">
        <v>44872</v>
      </c>
      <c r="I2249">
        <v>17.940000000000001</v>
      </c>
      <c r="J2249">
        <v>8</v>
      </c>
      <c r="K2249" t="s">
        <v>3123</v>
      </c>
      <c r="L2249" t="s">
        <v>3354</v>
      </c>
      <c r="M2249" t="s">
        <v>3207</v>
      </c>
      <c r="O2249" t="s">
        <v>3123</v>
      </c>
      <c r="P2249">
        <f t="shared" si="70"/>
        <v>44872</v>
      </c>
      <c r="Q2249">
        <f>--(COUNTIF($A$2:A2249,A2249)=1)</f>
        <v>1</v>
      </c>
      <c r="R2249">
        <f t="shared" si="71"/>
        <v>17.940000000000001</v>
      </c>
    </row>
    <row r="2250" spans="1:18">
      <c r="A2250" t="s">
        <v>7314</v>
      </c>
      <c r="B2250" t="s">
        <v>7315</v>
      </c>
      <c r="C2250" t="s">
        <v>7316</v>
      </c>
      <c r="D2250" t="s">
        <v>3227</v>
      </c>
      <c r="E2250" t="s">
        <v>3166</v>
      </c>
      <c r="F2250" t="s">
        <v>3180</v>
      </c>
      <c r="G2250" t="s">
        <v>1098</v>
      </c>
      <c r="H2250" s="28"/>
      <c r="J2250">
        <v>24</v>
      </c>
      <c r="K2250" t="s">
        <v>3098</v>
      </c>
      <c r="L2250" t="s">
        <v>3098</v>
      </c>
      <c r="M2250" t="s">
        <v>3188</v>
      </c>
      <c r="O2250" t="s">
        <v>3124</v>
      </c>
      <c r="P2250">
        <f t="shared" si="70"/>
        <v>45522</v>
      </c>
      <c r="Q2250">
        <f>--(COUNTIF($A$2:A2250,A2250)=1)</f>
        <v>1</v>
      </c>
      <c r="R2250" t="str">
        <f t="shared" si="71"/>
        <v/>
      </c>
    </row>
    <row r="2251" spans="1:18">
      <c r="A2251" t="s">
        <v>7317</v>
      </c>
      <c r="B2251" t="s">
        <v>3003</v>
      </c>
      <c r="C2251" t="s">
        <v>3098</v>
      </c>
      <c r="D2251" t="s">
        <v>3196</v>
      </c>
      <c r="E2251" t="s">
        <v>3166</v>
      </c>
      <c r="F2251" t="s">
        <v>3167</v>
      </c>
      <c r="G2251" t="s">
        <v>2037</v>
      </c>
      <c r="H2251" s="28">
        <v>45543</v>
      </c>
      <c r="I2251">
        <v>57.66</v>
      </c>
      <c r="J2251">
        <v>24</v>
      </c>
      <c r="K2251" t="s">
        <v>3123</v>
      </c>
      <c r="L2251" t="s">
        <v>3229</v>
      </c>
      <c r="M2251" t="s">
        <v>3169</v>
      </c>
      <c r="N2251">
        <v>1.3</v>
      </c>
      <c r="O2251" t="s">
        <v>3123</v>
      </c>
      <c r="P2251">
        <f t="shared" si="70"/>
        <v>45541</v>
      </c>
      <c r="Q2251">
        <f>--(COUNTIF($A$2:A2251,A2251)=1)</f>
        <v>1</v>
      </c>
      <c r="R2251">
        <f t="shared" si="71"/>
        <v>57.66</v>
      </c>
    </row>
    <row r="2252" spans="1:18">
      <c r="A2252" t="s">
        <v>7318</v>
      </c>
      <c r="B2252" t="s">
        <v>5085</v>
      </c>
      <c r="C2252" t="s">
        <v>3098</v>
      </c>
      <c r="D2252" t="s">
        <v>3174</v>
      </c>
      <c r="E2252" t="s">
        <v>3166</v>
      </c>
      <c r="F2252" t="s">
        <v>3220</v>
      </c>
      <c r="G2252" t="s">
        <v>5567</v>
      </c>
      <c r="H2252" s="28">
        <v>45714</v>
      </c>
      <c r="I2252">
        <v>67.180000000000007</v>
      </c>
      <c r="J2252">
        <v>24</v>
      </c>
      <c r="K2252" t="s">
        <v>3123</v>
      </c>
      <c r="L2252" t="s">
        <v>3216</v>
      </c>
      <c r="M2252" t="s">
        <v>3177</v>
      </c>
      <c r="N2252">
        <v>2.7</v>
      </c>
      <c r="O2252" t="s">
        <v>3260</v>
      </c>
      <c r="P2252">
        <f t="shared" si="70"/>
        <v>45712</v>
      </c>
      <c r="Q2252">
        <f>--(COUNTIF($A$2:A2252,A2252)=1)</f>
        <v>1</v>
      </c>
      <c r="R2252">
        <f t="shared" si="71"/>
        <v>67.180000000000007</v>
      </c>
    </row>
    <row r="2253" spans="1:18">
      <c r="A2253" t="s">
        <v>7319</v>
      </c>
      <c r="B2253" t="s">
        <v>4062</v>
      </c>
      <c r="C2253" t="s">
        <v>3098</v>
      </c>
      <c r="D2253" t="s">
        <v>3251</v>
      </c>
      <c r="E2253" t="s">
        <v>3166</v>
      </c>
      <c r="F2253" t="s">
        <v>3180</v>
      </c>
      <c r="G2253" t="s">
        <v>2902</v>
      </c>
      <c r="H2253" s="28"/>
      <c r="J2253">
        <v>24</v>
      </c>
      <c r="K2253" t="s">
        <v>3098</v>
      </c>
      <c r="L2253" t="s">
        <v>3318</v>
      </c>
      <c r="M2253" t="s">
        <v>3202</v>
      </c>
      <c r="O2253" t="s">
        <v>3123</v>
      </c>
      <c r="P2253">
        <f t="shared" si="70"/>
        <v>44576</v>
      </c>
      <c r="Q2253">
        <f>--(COUNTIF($A$2:A2253,A2253)=1)</f>
        <v>1</v>
      </c>
      <c r="R2253" t="str">
        <f t="shared" si="71"/>
        <v/>
      </c>
    </row>
    <row r="2254" spans="1:18">
      <c r="A2254" t="s">
        <v>7320</v>
      </c>
      <c r="B2254" t="s">
        <v>3732</v>
      </c>
      <c r="C2254" t="s">
        <v>3098</v>
      </c>
      <c r="D2254" t="s">
        <v>3165</v>
      </c>
      <c r="E2254" t="s">
        <v>3175</v>
      </c>
      <c r="F2254" t="s">
        <v>3228</v>
      </c>
      <c r="G2254" t="s">
        <v>124</v>
      </c>
      <c r="H2254" s="28"/>
      <c r="J2254">
        <v>8</v>
      </c>
      <c r="K2254" t="s">
        <v>3098</v>
      </c>
      <c r="L2254" t="s">
        <v>3318</v>
      </c>
      <c r="M2254" t="s">
        <v>3188</v>
      </c>
      <c r="O2254" t="s">
        <v>3123</v>
      </c>
      <c r="P2254">
        <f t="shared" si="70"/>
        <v>44874</v>
      </c>
      <c r="Q2254">
        <f>--(COUNTIF($A$2:A2254,A2254)=1)</f>
        <v>1</v>
      </c>
      <c r="R2254" t="str">
        <f t="shared" si="71"/>
        <v/>
      </c>
    </row>
    <row r="2255" spans="1:18">
      <c r="A2255" t="s">
        <v>7321</v>
      </c>
      <c r="B2255" t="s">
        <v>867</v>
      </c>
      <c r="C2255" t="s">
        <v>3098</v>
      </c>
      <c r="D2255" t="s">
        <v>3165</v>
      </c>
      <c r="E2255" t="s">
        <v>3166</v>
      </c>
      <c r="F2255" t="s">
        <v>3180</v>
      </c>
      <c r="G2255" t="s">
        <v>3578</v>
      </c>
      <c r="H2255" s="28"/>
      <c r="J2255">
        <v>24</v>
      </c>
      <c r="K2255" t="s">
        <v>3098</v>
      </c>
      <c r="L2255" t="s">
        <v>3318</v>
      </c>
      <c r="M2255" t="s">
        <v>3202</v>
      </c>
      <c r="O2255" t="s">
        <v>3189</v>
      </c>
      <c r="P2255">
        <f t="shared" si="70"/>
        <v>45175</v>
      </c>
      <c r="Q2255">
        <f>--(COUNTIF($A$2:A2255,A2255)=1)</f>
        <v>1</v>
      </c>
      <c r="R2255" t="str">
        <f t="shared" si="71"/>
        <v/>
      </c>
    </row>
    <row r="2256" spans="1:18">
      <c r="A2256" t="s">
        <v>7322</v>
      </c>
      <c r="B2256" t="s">
        <v>7323</v>
      </c>
      <c r="C2256" t="s">
        <v>7324</v>
      </c>
      <c r="D2256" t="s">
        <v>3227</v>
      </c>
      <c r="E2256" t="s">
        <v>3166</v>
      </c>
      <c r="F2256" t="s">
        <v>3220</v>
      </c>
      <c r="G2256" t="s">
        <v>543</v>
      </c>
      <c r="H2256" s="28"/>
      <c r="J2256">
        <v>24</v>
      </c>
      <c r="K2256" t="s">
        <v>3098</v>
      </c>
      <c r="L2256" t="s">
        <v>3248</v>
      </c>
      <c r="M2256" t="s">
        <v>3188</v>
      </c>
      <c r="O2256" t="s">
        <v>3213</v>
      </c>
      <c r="P2256">
        <f t="shared" si="70"/>
        <v>44817</v>
      </c>
      <c r="Q2256">
        <f>--(COUNTIF($A$2:A2256,A2256)=1)</f>
        <v>1</v>
      </c>
      <c r="R2256" t="str">
        <f t="shared" si="71"/>
        <v/>
      </c>
    </row>
    <row r="2257" spans="1:18">
      <c r="A2257" t="s">
        <v>7325</v>
      </c>
      <c r="B2257" t="s">
        <v>2706</v>
      </c>
      <c r="C2257" t="s">
        <v>3098</v>
      </c>
      <c r="D2257" t="s">
        <v>3200</v>
      </c>
      <c r="E2257" t="s">
        <v>3175</v>
      </c>
      <c r="F2257" t="s">
        <v>3167</v>
      </c>
      <c r="G2257" t="s">
        <v>1824</v>
      </c>
      <c r="H2257" s="28">
        <v>44742</v>
      </c>
      <c r="I2257">
        <v>17.29</v>
      </c>
      <c r="J2257">
        <v>8</v>
      </c>
      <c r="K2257" t="s">
        <v>3123</v>
      </c>
      <c r="L2257" t="s">
        <v>3437</v>
      </c>
      <c r="M2257" t="s">
        <v>3169</v>
      </c>
      <c r="O2257" t="s">
        <v>3213</v>
      </c>
      <c r="P2257">
        <f t="shared" si="70"/>
        <v>44742</v>
      </c>
      <c r="Q2257">
        <f>--(COUNTIF($A$2:A2257,A2257)=1)</f>
        <v>1</v>
      </c>
      <c r="R2257">
        <f t="shared" si="71"/>
        <v>17.29</v>
      </c>
    </row>
    <row r="2258" spans="1:18">
      <c r="A2258" t="s">
        <v>7326</v>
      </c>
      <c r="B2258" t="s">
        <v>7327</v>
      </c>
      <c r="C2258" t="s">
        <v>7328</v>
      </c>
      <c r="D2258" t="s">
        <v>3185</v>
      </c>
      <c r="E2258" t="s">
        <v>3166</v>
      </c>
      <c r="F2258" t="s">
        <v>3167</v>
      </c>
      <c r="G2258" t="s">
        <v>631</v>
      </c>
      <c r="H2258" s="28">
        <v>45520</v>
      </c>
      <c r="I2258">
        <v>49.04</v>
      </c>
      <c r="J2258">
        <v>24</v>
      </c>
      <c r="K2258" t="s">
        <v>3123</v>
      </c>
      <c r="L2258" t="s">
        <v>3181</v>
      </c>
      <c r="M2258" t="s">
        <v>3207</v>
      </c>
      <c r="O2258" t="s">
        <v>3170</v>
      </c>
      <c r="P2258">
        <f t="shared" si="70"/>
        <v>45518</v>
      </c>
      <c r="Q2258">
        <f>--(COUNTIF($A$2:A2258,A2258)=1)</f>
        <v>1</v>
      </c>
      <c r="R2258">
        <f t="shared" si="71"/>
        <v>49.04</v>
      </c>
    </row>
    <row r="2259" spans="1:18">
      <c r="A2259" t="s">
        <v>7329</v>
      </c>
      <c r="B2259" t="s">
        <v>5438</v>
      </c>
      <c r="C2259" t="s">
        <v>7330</v>
      </c>
      <c r="D2259" t="s">
        <v>3227</v>
      </c>
      <c r="E2259" t="s">
        <v>3280</v>
      </c>
      <c r="F2259" t="s">
        <v>3167</v>
      </c>
      <c r="G2259" t="s">
        <v>1335</v>
      </c>
      <c r="H2259" s="28">
        <v>45526</v>
      </c>
      <c r="I2259">
        <v>0.92</v>
      </c>
      <c r="J2259">
        <v>4</v>
      </c>
      <c r="K2259" t="s">
        <v>3124</v>
      </c>
      <c r="L2259" t="s">
        <v>3268</v>
      </c>
      <c r="M2259" t="s">
        <v>3207</v>
      </c>
      <c r="O2259" t="s">
        <v>3123</v>
      </c>
      <c r="P2259">
        <f t="shared" si="70"/>
        <v>45526</v>
      </c>
      <c r="Q2259">
        <f>--(COUNTIF($A$2:A2259,A2259)=1)</f>
        <v>1</v>
      </c>
      <c r="R2259">
        <f t="shared" si="71"/>
        <v>0.92</v>
      </c>
    </row>
    <row r="2260" spans="1:18">
      <c r="A2260" t="s">
        <v>7331</v>
      </c>
      <c r="B2260" t="s">
        <v>2708</v>
      </c>
      <c r="C2260" t="s">
        <v>7332</v>
      </c>
      <c r="D2260" t="s">
        <v>3165</v>
      </c>
      <c r="E2260" t="s">
        <v>3166</v>
      </c>
      <c r="F2260" t="s">
        <v>3180</v>
      </c>
      <c r="G2260" t="s">
        <v>7269</v>
      </c>
      <c r="H2260" s="28"/>
      <c r="J2260">
        <v>24</v>
      </c>
      <c r="K2260" t="s">
        <v>3098</v>
      </c>
      <c r="L2260" t="s">
        <v>3265</v>
      </c>
      <c r="M2260" t="s">
        <v>3177</v>
      </c>
      <c r="O2260" t="s">
        <v>3170</v>
      </c>
      <c r="P2260">
        <f t="shared" si="70"/>
        <v>44799</v>
      </c>
      <c r="Q2260">
        <f>--(COUNTIF($A$2:A2260,A2260)=1)</f>
        <v>1</v>
      </c>
      <c r="R2260" t="str">
        <f t="shared" si="71"/>
        <v/>
      </c>
    </row>
    <row r="2261" spans="1:18">
      <c r="A2261" t="s">
        <v>7333</v>
      </c>
      <c r="B2261" t="s">
        <v>2478</v>
      </c>
      <c r="C2261" t="s">
        <v>6301</v>
      </c>
      <c r="D2261" t="s">
        <v>3185</v>
      </c>
      <c r="E2261" t="s">
        <v>3175</v>
      </c>
      <c r="F2261" t="s">
        <v>3167</v>
      </c>
      <c r="G2261" t="s">
        <v>4945</v>
      </c>
      <c r="H2261" s="28">
        <v>44649</v>
      </c>
      <c r="I2261">
        <v>17.25</v>
      </c>
      <c r="J2261">
        <v>8</v>
      </c>
      <c r="K2261" t="s">
        <v>3123</v>
      </c>
      <c r="L2261" t="s">
        <v>3271</v>
      </c>
      <c r="M2261" t="s">
        <v>3207</v>
      </c>
      <c r="N2261">
        <v>3</v>
      </c>
      <c r="O2261" t="s">
        <v>3260</v>
      </c>
      <c r="P2261">
        <f t="shared" si="70"/>
        <v>44649</v>
      </c>
      <c r="Q2261">
        <f>--(COUNTIF($A$2:A2261,A2261)=1)</f>
        <v>1</v>
      </c>
      <c r="R2261">
        <f t="shared" si="71"/>
        <v>17.25</v>
      </c>
    </row>
    <row r="2262" spans="1:18">
      <c r="A2262" t="s">
        <v>7334</v>
      </c>
      <c r="B2262" t="s">
        <v>1334</v>
      </c>
      <c r="C2262" t="s">
        <v>6813</v>
      </c>
      <c r="D2262" t="s">
        <v>3227</v>
      </c>
      <c r="E2262" t="s">
        <v>3166</v>
      </c>
      <c r="F2262" t="s">
        <v>3228</v>
      </c>
      <c r="G2262" t="s">
        <v>1242</v>
      </c>
      <c r="H2262" s="28"/>
      <c r="J2262">
        <v>24</v>
      </c>
      <c r="K2262" t="s">
        <v>3098</v>
      </c>
      <c r="L2262" t="s">
        <v>3218</v>
      </c>
      <c r="M2262" t="s">
        <v>3169</v>
      </c>
      <c r="O2262" t="s">
        <v>3182</v>
      </c>
      <c r="P2262">
        <f t="shared" si="70"/>
        <v>45464</v>
      </c>
      <c r="Q2262">
        <f>--(COUNTIF($A$2:A2262,A2262)=1)</f>
        <v>1</v>
      </c>
      <c r="R2262" t="str">
        <f t="shared" si="71"/>
        <v/>
      </c>
    </row>
    <row r="2263" spans="1:18">
      <c r="A2263" t="s">
        <v>7335</v>
      </c>
      <c r="B2263" t="s">
        <v>1497</v>
      </c>
      <c r="C2263" t="s">
        <v>3098</v>
      </c>
      <c r="D2263" t="s">
        <v>3196</v>
      </c>
      <c r="E2263" t="s">
        <v>3166</v>
      </c>
      <c r="F2263" t="s">
        <v>3167</v>
      </c>
      <c r="G2263" t="s">
        <v>2081</v>
      </c>
      <c r="H2263" s="28">
        <v>45182</v>
      </c>
      <c r="I2263">
        <v>44.13</v>
      </c>
      <c r="J2263">
        <v>24</v>
      </c>
      <c r="K2263" t="s">
        <v>3123</v>
      </c>
      <c r="L2263" t="s">
        <v>3229</v>
      </c>
      <c r="M2263" t="s">
        <v>3177</v>
      </c>
      <c r="N2263">
        <v>4.2</v>
      </c>
      <c r="O2263" t="s">
        <v>3123</v>
      </c>
      <c r="P2263">
        <f t="shared" si="70"/>
        <v>45181</v>
      </c>
      <c r="Q2263">
        <f>--(COUNTIF($A$2:A2263,A2263)=1)</f>
        <v>1</v>
      </c>
      <c r="R2263">
        <f t="shared" si="71"/>
        <v>44.13</v>
      </c>
    </row>
    <row r="2264" spans="1:18">
      <c r="A2264" t="s">
        <v>7336</v>
      </c>
      <c r="B2264" t="s">
        <v>3049</v>
      </c>
      <c r="C2264" t="s">
        <v>7337</v>
      </c>
      <c r="D2264" t="s">
        <v>3174</v>
      </c>
      <c r="E2264" t="s">
        <v>3194</v>
      </c>
      <c r="F2264" t="s">
        <v>3167</v>
      </c>
      <c r="G2264" t="s">
        <v>2548</v>
      </c>
      <c r="H2264" s="28"/>
      <c r="J2264">
        <v>72</v>
      </c>
      <c r="K2264" t="s">
        <v>3098</v>
      </c>
      <c r="L2264" t="s">
        <v>3248</v>
      </c>
      <c r="M2264" t="s">
        <v>3207</v>
      </c>
      <c r="O2264" t="s">
        <v>3178</v>
      </c>
      <c r="P2264">
        <f t="shared" si="70"/>
        <v>45260</v>
      </c>
      <c r="Q2264">
        <f>--(COUNTIF($A$2:A2264,A2264)=1)</f>
        <v>1</v>
      </c>
      <c r="R2264" t="str">
        <f t="shared" si="71"/>
        <v/>
      </c>
    </row>
    <row r="2265" spans="1:18">
      <c r="A2265" t="s">
        <v>7338</v>
      </c>
      <c r="B2265" t="s">
        <v>3949</v>
      </c>
      <c r="C2265" t="s">
        <v>3098</v>
      </c>
      <c r="D2265" t="s">
        <v>3240</v>
      </c>
      <c r="E2265" t="s">
        <v>3194</v>
      </c>
      <c r="F2265" t="s">
        <v>3167</v>
      </c>
      <c r="G2265" t="s">
        <v>4304</v>
      </c>
      <c r="H2265" s="28"/>
      <c r="J2265">
        <v>72</v>
      </c>
      <c r="K2265" t="s">
        <v>3098</v>
      </c>
      <c r="L2265" t="s">
        <v>3201</v>
      </c>
      <c r="M2265" t="s">
        <v>3169</v>
      </c>
      <c r="O2265" t="s">
        <v>3170</v>
      </c>
      <c r="P2265">
        <f t="shared" si="70"/>
        <v>44828</v>
      </c>
      <c r="Q2265">
        <f>--(COUNTIF($A$2:A2265,A2265)=1)</f>
        <v>1</v>
      </c>
      <c r="R2265" t="str">
        <f t="shared" si="71"/>
        <v/>
      </c>
    </row>
    <row r="2266" spans="1:18">
      <c r="A2266" t="s">
        <v>7339</v>
      </c>
      <c r="B2266" t="s">
        <v>3643</v>
      </c>
      <c r="C2266" t="s">
        <v>3098</v>
      </c>
      <c r="D2266" t="s">
        <v>3174</v>
      </c>
      <c r="E2266" t="s">
        <v>3166</v>
      </c>
      <c r="F2266" t="s">
        <v>3167</v>
      </c>
      <c r="G2266" t="s">
        <v>2522</v>
      </c>
      <c r="H2266" s="28">
        <v>44919</v>
      </c>
      <c r="I2266">
        <v>16.82</v>
      </c>
      <c r="J2266">
        <v>24</v>
      </c>
      <c r="K2266" t="s">
        <v>3124</v>
      </c>
      <c r="L2266" t="s">
        <v>3398</v>
      </c>
      <c r="M2266" t="s">
        <v>3169</v>
      </c>
      <c r="N2266">
        <v>4</v>
      </c>
      <c r="O2266" t="s">
        <v>3170</v>
      </c>
      <c r="P2266">
        <f t="shared" si="70"/>
        <v>44919</v>
      </c>
      <c r="Q2266">
        <f>--(COUNTIF($A$2:A2266,A2266)=1)</f>
        <v>1</v>
      </c>
      <c r="R2266">
        <f t="shared" si="71"/>
        <v>16.82</v>
      </c>
    </row>
    <row r="2267" spans="1:18">
      <c r="A2267" t="s">
        <v>7340</v>
      </c>
      <c r="B2267" t="s">
        <v>4753</v>
      </c>
      <c r="C2267" t="s">
        <v>5578</v>
      </c>
      <c r="D2267" t="s">
        <v>3174</v>
      </c>
      <c r="E2267" t="s">
        <v>3175</v>
      </c>
      <c r="F2267" t="s">
        <v>3167</v>
      </c>
      <c r="G2267" t="s">
        <v>1492</v>
      </c>
      <c r="H2267" s="28">
        <v>44651</v>
      </c>
      <c r="I2267">
        <v>3.62</v>
      </c>
      <c r="J2267">
        <v>8</v>
      </c>
      <c r="K2267" t="s">
        <v>3124</v>
      </c>
      <c r="L2267" t="s">
        <v>3318</v>
      </c>
      <c r="M2267" t="s">
        <v>3202</v>
      </c>
      <c r="O2267" t="s">
        <v>3189</v>
      </c>
      <c r="P2267">
        <f t="shared" si="70"/>
        <v>44651</v>
      </c>
      <c r="Q2267">
        <f>--(COUNTIF($A$2:A2267,A2267)=1)</f>
        <v>1</v>
      </c>
      <c r="R2267">
        <f t="shared" si="71"/>
        <v>3.62</v>
      </c>
    </row>
    <row r="2268" spans="1:18">
      <c r="A2268" t="s">
        <v>7341</v>
      </c>
      <c r="B2268" t="s">
        <v>1334</v>
      </c>
      <c r="C2268" t="s">
        <v>7342</v>
      </c>
      <c r="D2268" t="s">
        <v>3200</v>
      </c>
      <c r="E2268" t="s">
        <v>3280</v>
      </c>
      <c r="F2268" t="s">
        <v>3167</v>
      </c>
      <c r="G2268" t="s">
        <v>639</v>
      </c>
      <c r="H2268" s="28">
        <v>45228</v>
      </c>
      <c r="I2268">
        <v>1.76</v>
      </c>
      <c r="J2268">
        <v>4</v>
      </c>
      <c r="K2268" t="s">
        <v>3124</v>
      </c>
      <c r="L2268" t="s">
        <v>3281</v>
      </c>
      <c r="M2268" t="s">
        <v>3202</v>
      </c>
      <c r="N2268">
        <v>2.1</v>
      </c>
      <c r="O2268" t="s">
        <v>3189</v>
      </c>
      <c r="P2268">
        <f t="shared" si="70"/>
        <v>45228</v>
      </c>
      <c r="Q2268">
        <f>--(COUNTIF($A$2:A2268,A2268)=1)</f>
        <v>1</v>
      </c>
      <c r="R2268">
        <f t="shared" si="71"/>
        <v>1.76</v>
      </c>
    </row>
    <row r="2269" spans="1:18">
      <c r="A2269" t="s">
        <v>7343</v>
      </c>
      <c r="B2269" t="s">
        <v>7344</v>
      </c>
      <c r="C2269" t="s">
        <v>7345</v>
      </c>
      <c r="D2269" t="s">
        <v>3196</v>
      </c>
      <c r="E2269" t="s">
        <v>3166</v>
      </c>
      <c r="F2269" t="s">
        <v>3220</v>
      </c>
      <c r="G2269" t="s">
        <v>5171</v>
      </c>
      <c r="H2269" s="28">
        <v>45700</v>
      </c>
      <c r="I2269">
        <v>29.19</v>
      </c>
      <c r="J2269">
        <v>24</v>
      </c>
      <c r="K2269" t="s">
        <v>3123</v>
      </c>
      <c r="L2269" t="s">
        <v>3187</v>
      </c>
      <c r="M2269" t="s">
        <v>3169</v>
      </c>
      <c r="N2269">
        <v>2.2999999999999998</v>
      </c>
      <c r="O2269" t="s">
        <v>3170</v>
      </c>
      <c r="P2269">
        <f t="shared" si="70"/>
        <v>45699</v>
      </c>
      <c r="Q2269">
        <f>--(COUNTIF($A$2:A2269,A2269)=1)</f>
        <v>1</v>
      </c>
      <c r="R2269">
        <f t="shared" si="71"/>
        <v>29.19</v>
      </c>
    </row>
    <row r="2270" spans="1:18">
      <c r="A2270" t="s">
        <v>7346</v>
      </c>
      <c r="B2270" t="s">
        <v>749</v>
      </c>
      <c r="C2270" t="s">
        <v>3098</v>
      </c>
      <c r="D2270" t="s">
        <v>3251</v>
      </c>
      <c r="E2270" t="s">
        <v>3194</v>
      </c>
      <c r="F2270" t="s">
        <v>3167</v>
      </c>
      <c r="G2270" t="s">
        <v>938</v>
      </c>
      <c r="H2270" s="28">
        <v>45232</v>
      </c>
      <c r="I2270">
        <v>182.88</v>
      </c>
      <c r="J2270">
        <v>72</v>
      </c>
      <c r="K2270" t="s">
        <v>3123</v>
      </c>
      <c r="L2270" t="s">
        <v>3187</v>
      </c>
      <c r="M2270" t="s">
        <v>3177</v>
      </c>
      <c r="N2270">
        <v>4.5</v>
      </c>
      <c r="O2270" t="s">
        <v>3123</v>
      </c>
      <c r="P2270">
        <f t="shared" si="70"/>
        <v>45225</v>
      </c>
      <c r="Q2270">
        <f>--(COUNTIF($A$2:A2270,A2270)=1)</f>
        <v>1</v>
      </c>
      <c r="R2270">
        <f t="shared" si="71"/>
        <v>182.88</v>
      </c>
    </row>
    <row r="2271" spans="1:18">
      <c r="A2271" t="s">
        <v>7347</v>
      </c>
      <c r="B2271" t="s">
        <v>1121</v>
      </c>
      <c r="C2271" t="s">
        <v>5649</v>
      </c>
      <c r="D2271" t="s">
        <v>3240</v>
      </c>
      <c r="E2271" t="s">
        <v>3175</v>
      </c>
      <c r="F2271" t="s">
        <v>3167</v>
      </c>
      <c r="G2271" t="s">
        <v>4057</v>
      </c>
      <c r="H2271" s="28">
        <v>44743</v>
      </c>
      <c r="I2271">
        <v>0.69</v>
      </c>
      <c r="J2271">
        <v>8</v>
      </c>
      <c r="K2271" t="s">
        <v>3124</v>
      </c>
      <c r="L2271" t="s">
        <v>3302</v>
      </c>
      <c r="M2271" t="s">
        <v>3202</v>
      </c>
      <c r="N2271">
        <v>4.3</v>
      </c>
      <c r="O2271" t="s">
        <v>3189</v>
      </c>
      <c r="P2271">
        <f t="shared" si="70"/>
        <v>44743</v>
      </c>
      <c r="Q2271">
        <f>--(COUNTIF($A$2:A2271,A2271)=1)</f>
        <v>1</v>
      </c>
      <c r="R2271">
        <f t="shared" si="71"/>
        <v>0.69</v>
      </c>
    </row>
    <row r="2272" spans="1:18">
      <c r="A2272" t="s">
        <v>7348</v>
      </c>
      <c r="B2272" t="s">
        <v>651</v>
      </c>
      <c r="C2272" t="s">
        <v>3098</v>
      </c>
      <c r="D2272" t="s">
        <v>3174</v>
      </c>
      <c r="E2272" t="s">
        <v>3194</v>
      </c>
      <c r="F2272" t="s">
        <v>3167</v>
      </c>
      <c r="G2272" t="s">
        <v>645</v>
      </c>
      <c r="H2272" s="28">
        <v>45200</v>
      </c>
      <c r="I2272">
        <v>102.48</v>
      </c>
      <c r="J2272">
        <v>72</v>
      </c>
      <c r="K2272" t="s">
        <v>3123</v>
      </c>
      <c r="L2272" t="s">
        <v>3231</v>
      </c>
      <c r="M2272" t="s">
        <v>3207</v>
      </c>
      <c r="O2272" t="s">
        <v>3124</v>
      </c>
      <c r="P2272">
        <f t="shared" si="70"/>
        <v>45196</v>
      </c>
      <c r="Q2272">
        <f>--(COUNTIF($A$2:A2272,A2272)=1)</f>
        <v>1</v>
      </c>
      <c r="R2272">
        <f t="shared" si="71"/>
        <v>102.48</v>
      </c>
    </row>
    <row r="2273" spans="1:18">
      <c r="A2273" t="s">
        <v>7349</v>
      </c>
      <c r="B2273" t="s">
        <v>6887</v>
      </c>
      <c r="C2273" t="s">
        <v>7350</v>
      </c>
      <c r="D2273" t="s">
        <v>3251</v>
      </c>
      <c r="E2273" t="s">
        <v>3175</v>
      </c>
      <c r="F2273" t="s">
        <v>3167</v>
      </c>
      <c r="G2273" t="s">
        <v>977</v>
      </c>
      <c r="H2273" s="28">
        <v>45540</v>
      </c>
      <c r="I2273">
        <v>9.58</v>
      </c>
      <c r="J2273">
        <v>8</v>
      </c>
      <c r="K2273" t="s">
        <v>3123</v>
      </c>
      <c r="L2273" t="s">
        <v>3225</v>
      </c>
      <c r="M2273" t="s">
        <v>3169</v>
      </c>
      <c r="N2273">
        <v>2.4</v>
      </c>
      <c r="O2273" t="s">
        <v>3123</v>
      </c>
      <c r="P2273">
        <f t="shared" si="70"/>
        <v>45540</v>
      </c>
      <c r="Q2273">
        <f>--(COUNTIF($A$2:A2273,A2273)=1)</f>
        <v>1</v>
      </c>
      <c r="R2273">
        <f t="shared" si="71"/>
        <v>9.58</v>
      </c>
    </row>
    <row r="2274" spans="1:18">
      <c r="A2274" t="s">
        <v>7351</v>
      </c>
      <c r="B2274" t="s">
        <v>1594</v>
      </c>
      <c r="C2274" t="s">
        <v>3098</v>
      </c>
      <c r="D2274" t="s">
        <v>3174</v>
      </c>
      <c r="E2274" t="s">
        <v>3280</v>
      </c>
      <c r="F2274" t="s">
        <v>3180</v>
      </c>
      <c r="G2274" t="s">
        <v>614</v>
      </c>
      <c r="H2274" s="28"/>
      <c r="J2274">
        <v>4</v>
      </c>
      <c r="K2274" t="s">
        <v>3098</v>
      </c>
      <c r="L2274" t="s">
        <v>3244</v>
      </c>
      <c r="M2274" t="s">
        <v>3177</v>
      </c>
      <c r="O2274" t="s">
        <v>3124</v>
      </c>
      <c r="P2274">
        <f t="shared" si="70"/>
        <v>45242</v>
      </c>
      <c r="Q2274">
        <f>--(COUNTIF($A$2:A2274,A2274)=1)</f>
        <v>1</v>
      </c>
      <c r="R2274" t="str">
        <f t="shared" si="71"/>
        <v/>
      </c>
    </row>
    <row r="2275" spans="1:18">
      <c r="A2275" t="s">
        <v>7352</v>
      </c>
      <c r="B2275" t="s">
        <v>821</v>
      </c>
      <c r="C2275" t="s">
        <v>7353</v>
      </c>
      <c r="D2275" t="s">
        <v>3251</v>
      </c>
      <c r="E2275" t="s">
        <v>3194</v>
      </c>
      <c r="F2275" t="s">
        <v>3167</v>
      </c>
      <c r="G2275" t="s">
        <v>1061</v>
      </c>
      <c r="H2275" s="28">
        <v>45222</v>
      </c>
      <c r="I2275">
        <v>1.97</v>
      </c>
      <c r="J2275">
        <v>72</v>
      </c>
      <c r="K2275" t="s">
        <v>3124</v>
      </c>
      <c r="L2275" t="s">
        <v>3229</v>
      </c>
      <c r="M2275" t="s">
        <v>3207</v>
      </c>
      <c r="N2275">
        <v>4.8</v>
      </c>
      <c r="O2275" t="s">
        <v>3124</v>
      </c>
      <c r="P2275">
        <f t="shared" si="70"/>
        <v>45222</v>
      </c>
      <c r="Q2275">
        <f>--(COUNTIF($A$2:A2275,A2275)=1)</f>
        <v>1</v>
      </c>
      <c r="R2275">
        <f t="shared" si="71"/>
        <v>1.97</v>
      </c>
    </row>
    <row r="2276" spans="1:18">
      <c r="A2276" t="s">
        <v>7354</v>
      </c>
      <c r="B2276" t="s">
        <v>2576</v>
      </c>
      <c r="C2276" t="s">
        <v>3098</v>
      </c>
      <c r="D2276" t="s">
        <v>3251</v>
      </c>
      <c r="E2276" t="s">
        <v>3194</v>
      </c>
      <c r="F2276" t="s">
        <v>3180</v>
      </c>
      <c r="G2276" t="s">
        <v>1067</v>
      </c>
      <c r="H2276" s="28"/>
      <c r="J2276">
        <v>72</v>
      </c>
      <c r="K2276" t="s">
        <v>3098</v>
      </c>
      <c r="L2276" t="s">
        <v>3318</v>
      </c>
      <c r="M2276" t="s">
        <v>3202</v>
      </c>
      <c r="O2276" t="s">
        <v>3123</v>
      </c>
      <c r="P2276">
        <f t="shared" si="70"/>
        <v>44706</v>
      </c>
      <c r="Q2276">
        <f>--(COUNTIF($A$2:A2276,A2276)=1)</f>
        <v>1</v>
      </c>
      <c r="R2276" t="str">
        <f t="shared" si="71"/>
        <v/>
      </c>
    </row>
    <row r="2277" spans="1:18">
      <c r="A2277" t="s">
        <v>7355</v>
      </c>
      <c r="B2277" t="s">
        <v>7356</v>
      </c>
      <c r="C2277" t="s">
        <v>3098</v>
      </c>
      <c r="D2277" t="s">
        <v>3196</v>
      </c>
      <c r="E2277" t="s">
        <v>3166</v>
      </c>
      <c r="F2277" t="s">
        <v>3167</v>
      </c>
      <c r="G2277" t="s">
        <v>1151</v>
      </c>
      <c r="H2277" s="28"/>
      <c r="J2277">
        <v>24</v>
      </c>
      <c r="K2277" t="s">
        <v>3098</v>
      </c>
      <c r="L2277" t="s">
        <v>3201</v>
      </c>
      <c r="M2277" t="s">
        <v>3202</v>
      </c>
      <c r="O2277" t="s">
        <v>3213</v>
      </c>
      <c r="P2277">
        <f t="shared" si="70"/>
        <v>45318</v>
      </c>
      <c r="Q2277">
        <f>--(COUNTIF($A$2:A2277,A2277)=1)</f>
        <v>1</v>
      </c>
      <c r="R2277" t="str">
        <f t="shared" si="71"/>
        <v/>
      </c>
    </row>
    <row r="2278" spans="1:18">
      <c r="A2278" t="s">
        <v>7357</v>
      </c>
      <c r="B2278" t="s">
        <v>2217</v>
      </c>
      <c r="C2278" t="s">
        <v>7358</v>
      </c>
      <c r="D2278" t="s">
        <v>3174</v>
      </c>
      <c r="E2278" t="s">
        <v>3194</v>
      </c>
      <c r="F2278" t="s">
        <v>3220</v>
      </c>
      <c r="G2278" t="s">
        <v>7359</v>
      </c>
      <c r="H2278" s="28">
        <v>45261</v>
      </c>
      <c r="I2278">
        <v>7.98</v>
      </c>
      <c r="J2278">
        <v>72</v>
      </c>
      <c r="K2278" t="s">
        <v>3124</v>
      </c>
      <c r="L2278" t="s">
        <v>3187</v>
      </c>
      <c r="M2278" t="s">
        <v>3188</v>
      </c>
      <c r="N2278">
        <v>2.8</v>
      </c>
      <c r="O2278" t="s">
        <v>3189</v>
      </c>
      <c r="P2278">
        <f t="shared" si="70"/>
        <v>45261</v>
      </c>
      <c r="Q2278">
        <f>--(COUNTIF($A$2:A2278,A2278)=1)</f>
        <v>1</v>
      </c>
      <c r="R2278">
        <f t="shared" si="71"/>
        <v>7.98</v>
      </c>
    </row>
    <row r="2279" spans="1:18">
      <c r="A2279" t="s">
        <v>7360</v>
      </c>
      <c r="B2279" t="s">
        <v>2075</v>
      </c>
      <c r="C2279" t="s">
        <v>3098</v>
      </c>
      <c r="D2279" t="s">
        <v>3200</v>
      </c>
      <c r="E2279" t="s">
        <v>3175</v>
      </c>
      <c r="F2279" t="s">
        <v>3167</v>
      </c>
      <c r="G2279" t="s">
        <v>2156</v>
      </c>
      <c r="H2279" s="28">
        <v>44703</v>
      </c>
      <c r="I2279">
        <v>12.42</v>
      </c>
      <c r="J2279">
        <v>8</v>
      </c>
      <c r="K2279" t="s">
        <v>3123</v>
      </c>
      <c r="L2279" t="s">
        <v>3231</v>
      </c>
      <c r="M2279" t="s">
        <v>3177</v>
      </c>
      <c r="N2279">
        <v>4.7</v>
      </c>
      <c r="O2279" t="s">
        <v>3213</v>
      </c>
      <c r="P2279">
        <f t="shared" si="70"/>
        <v>44703</v>
      </c>
      <c r="Q2279">
        <f>--(COUNTIF($A$2:A2279,A2279)=1)</f>
        <v>1</v>
      </c>
      <c r="R2279">
        <f t="shared" si="71"/>
        <v>12.42</v>
      </c>
    </row>
    <row r="2280" spans="1:18">
      <c r="A2280" t="s">
        <v>7361</v>
      </c>
      <c r="B2280" t="s">
        <v>592</v>
      </c>
      <c r="C2280" t="s">
        <v>3098</v>
      </c>
      <c r="D2280" t="s">
        <v>3174</v>
      </c>
      <c r="E2280" t="s">
        <v>3166</v>
      </c>
      <c r="F2280" t="s">
        <v>3228</v>
      </c>
      <c r="G2280" t="s">
        <v>167</v>
      </c>
      <c r="H2280" s="28"/>
      <c r="J2280">
        <v>24</v>
      </c>
      <c r="K2280" t="s">
        <v>3098</v>
      </c>
      <c r="L2280" t="s">
        <v>3168</v>
      </c>
      <c r="M2280" t="s">
        <v>3177</v>
      </c>
      <c r="O2280" t="s">
        <v>3189</v>
      </c>
      <c r="P2280">
        <f t="shared" si="70"/>
        <v>44610</v>
      </c>
      <c r="Q2280">
        <f>--(COUNTIF($A$2:A2280,A2280)=1)</f>
        <v>1</v>
      </c>
      <c r="R2280" t="str">
        <f t="shared" si="71"/>
        <v/>
      </c>
    </row>
    <row r="2281" spans="1:18">
      <c r="A2281" t="s">
        <v>7362</v>
      </c>
      <c r="B2281" t="s">
        <v>2421</v>
      </c>
      <c r="C2281" t="s">
        <v>3098</v>
      </c>
      <c r="D2281" t="s">
        <v>3196</v>
      </c>
      <c r="E2281" t="s">
        <v>3175</v>
      </c>
      <c r="F2281" t="s">
        <v>3167</v>
      </c>
      <c r="G2281" t="s">
        <v>2256</v>
      </c>
      <c r="H2281" s="28">
        <v>44968</v>
      </c>
      <c r="I2281">
        <v>19.649999999999999</v>
      </c>
      <c r="J2281">
        <v>8</v>
      </c>
      <c r="K2281" t="s">
        <v>3123</v>
      </c>
      <c r="L2281" t="s">
        <v>3244</v>
      </c>
      <c r="M2281" t="s">
        <v>3207</v>
      </c>
      <c r="N2281">
        <v>2</v>
      </c>
      <c r="O2281" t="s">
        <v>3170</v>
      </c>
      <c r="P2281">
        <f t="shared" si="70"/>
        <v>44968</v>
      </c>
      <c r="Q2281">
        <f>--(COUNTIF($A$2:A2281,A2281)=1)</f>
        <v>1</v>
      </c>
      <c r="R2281">
        <f t="shared" si="71"/>
        <v>19.649999999999999</v>
      </c>
    </row>
    <row r="2282" spans="1:18">
      <c r="A2282" t="s">
        <v>7363</v>
      </c>
      <c r="B2282" t="s">
        <v>2852</v>
      </c>
      <c r="C2282" t="s">
        <v>3098</v>
      </c>
      <c r="D2282" t="s">
        <v>3237</v>
      </c>
      <c r="E2282" t="s">
        <v>3166</v>
      </c>
      <c r="F2282" t="s">
        <v>3167</v>
      </c>
      <c r="G2282" t="s">
        <v>2215</v>
      </c>
      <c r="H2282" s="28">
        <v>45296</v>
      </c>
      <c r="I2282">
        <v>24.87</v>
      </c>
      <c r="J2282">
        <v>24</v>
      </c>
      <c r="K2282" t="s">
        <v>3123</v>
      </c>
      <c r="L2282" t="s">
        <v>3229</v>
      </c>
      <c r="M2282" t="s">
        <v>3177</v>
      </c>
      <c r="N2282">
        <v>3.2</v>
      </c>
      <c r="O2282" t="s">
        <v>3213</v>
      </c>
      <c r="P2282">
        <f t="shared" si="70"/>
        <v>45295</v>
      </c>
      <c r="Q2282">
        <f>--(COUNTIF($A$2:A2282,A2282)=1)</f>
        <v>1</v>
      </c>
      <c r="R2282">
        <f t="shared" si="71"/>
        <v>24.87</v>
      </c>
    </row>
    <row r="2283" spans="1:18">
      <c r="A2283" t="s">
        <v>7364</v>
      </c>
      <c r="B2283" t="s">
        <v>4914</v>
      </c>
      <c r="C2283" t="s">
        <v>7365</v>
      </c>
      <c r="D2283" t="s">
        <v>3251</v>
      </c>
      <c r="E2283" t="s">
        <v>3194</v>
      </c>
      <c r="F2283" t="s">
        <v>3167</v>
      </c>
      <c r="G2283" t="s">
        <v>1332</v>
      </c>
      <c r="H2283" s="28">
        <v>44832</v>
      </c>
      <c r="I2283">
        <v>136.75</v>
      </c>
      <c r="J2283">
        <v>72</v>
      </c>
      <c r="K2283" t="s">
        <v>3123</v>
      </c>
      <c r="L2283" t="s">
        <v>3176</v>
      </c>
      <c r="M2283" t="s">
        <v>3188</v>
      </c>
      <c r="O2283" t="s">
        <v>3260</v>
      </c>
      <c r="P2283">
        <f t="shared" si="70"/>
        <v>44827</v>
      </c>
      <c r="Q2283">
        <f>--(COUNTIF($A$2:A2283,A2283)=1)</f>
        <v>1</v>
      </c>
      <c r="R2283">
        <f t="shared" si="71"/>
        <v>136.75</v>
      </c>
    </row>
    <row r="2284" spans="1:18">
      <c r="A2284" t="s">
        <v>7366</v>
      </c>
      <c r="B2284" t="s">
        <v>3299</v>
      </c>
      <c r="C2284" t="s">
        <v>7367</v>
      </c>
      <c r="D2284" t="s">
        <v>3240</v>
      </c>
      <c r="E2284" t="s">
        <v>3194</v>
      </c>
      <c r="F2284" t="s">
        <v>3167</v>
      </c>
      <c r="G2284" t="s">
        <v>5519</v>
      </c>
      <c r="H2284" s="28">
        <v>45121</v>
      </c>
      <c r="I2284">
        <v>114.65</v>
      </c>
      <c r="J2284">
        <v>72</v>
      </c>
      <c r="K2284" t="s">
        <v>3123</v>
      </c>
      <c r="L2284" t="s">
        <v>3351</v>
      </c>
      <c r="M2284" t="s">
        <v>3169</v>
      </c>
      <c r="N2284">
        <v>2.4</v>
      </c>
      <c r="O2284" t="s">
        <v>3178</v>
      </c>
      <c r="P2284">
        <f t="shared" si="70"/>
        <v>45117</v>
      </c>
      <c r="Q2284">
        <f>--(COUNTIF($A$2:A2284,A2284)=1)</f>
        <v>1</v>
      </c>
      <c r="R2284">
        <f t="shared" si="71"/>
        <v>114.65</v>
      </c>
    </row>
    <row r="2285" spans="1:18">
      <c r="A2285" t="s">
        <v>7368</v>
      </c>
      <c r="B2285" t="s">
        <v>4419</v>
      </c>
      <c r="C2285" t="s">
        <v>7369</v>
      </c>
      <c r="D2285" t="s">
        <v>3251</v>
      </c>
      <c r="E2285" t="s">
        <v>3166</v>
      </c>
      <c r="F2285" t="s">
        <v>3167</v>
      </c>
      <c r="G2285" t="s">
        <v>1971</v>
      </c>
      <c r="H2285" s="28">
        <v>45267</v>
      </c>
      <c r="I2285">
        <v>30.09</v>
      </c>
      <c r="J2285">
        <v>24</v>
      </c>
      <c r="K2285" t="s">
        <v>3123</v>
      </c>
      <c r="L2285" t="s">
        <v>3307</v>
      </c>
      <c r="M2285" t="s">
        <v>3169</v>
      </c>
      <c r="N2285">
        <v>3.2</v>
      </c>
      <c r="O2285" t="s">
        <v>3170</v>
      </c>
      <c r="P2285">
        <f t="shared" si="70"/>
        <v>45266</v>
      </c>
      <c r="Q2285">
        <f>--(COUNTIF($A$2:A2285,A2285)=1)</f>
        <v>1</v>
      </c>
      <c r="R2285">
        <f t="shared" si="71"/>
        <v>30.09</v>
      </c>
    </row>
    <row r="2286" spans="1:18">
      <c r="A2286" t="s">
        <v>7370</v>
      </c>
      <c r="B2286" t="s">
        <v>899</v>
      </c>
      <c r="C2286" t="s">
        <v>7371</v>
      </c>
      <c r="D2286" t="s">
        <v>3165</v>
      </c>
      <c r="E2286" t="s">
        <v>3166</v>
      </c>
      <c r="F2286" t="s">
        <v>3167</v>
      </c>
      <c r="G2286" t="s">
        <v>3462</v>
      </c>
      <c r="H2286" s="28">
        <v>45714</v>
      </c>
      <c r="I2286">
        <v>32</v>
      </c>
      <c r="J2286">
        <v>24</v>
      </c>
      <c r="K2286" t="s">
        <v>3123</v>
      </c>
      <c r="L2286" t="s">
        <v>3221</v>
      </c>
      <c r="M2286" t="s">
        <v>3169</v>
      </c>
      <c r="N2286">
        <v>4.9000000000000004</v>
      </c>
      <c r="O2286" t="s">
        <v>3123</v>
      </c>
      <c r="P2286">
        <f t="shared" si="70"/>
        <v>45713</v>
      </c>
      <c r="Q2286">
        <f>--(COUNTIF($A$2:A2286,A2286)=1)</f>
        <v>1</v>
      </c>
      <c r="R2286">
        <f t="shared" si="71"/>
        <v>32</v>
      </c>
    </row>
    <row r="2287" spans="1:18">
      <c r="A2287" t="s">
        <v>7372</v>
      </c>
      <c r="B2287" t="s">
        <v>6130</v>
      </c>
      <c r="C2287" t="s">
        <v>3098</v>
      </c>
      <c r="D2287" t="s">
        <v>3251</v>
      </c>
      <c r="E2287" t="s">
        <v>3166</v>
      </c>
      <c r="F2287" t="s">
        <v>3167</v>
      </c>
      <c r="G2287" t="s">
        <v>631</v>
      </c>
      <c r="H2287" s="28">
        <v>45518</v>
      </c>
      <c r="I2287">
        <v>15.87</v>
      </c>
      <c r="J2287">
        <v>24</v>
      </c>
      <c r="K2287" t="s">
        <v>3124</v>
      </c>
      <c r="L2287" t="s">
        <v>3225</v>
      </c>
      <c r="M2287" t="s">
        <v>3177</v>
      </c>
      <c r="N2287">
        <v>2.1</v>
      </c>
      <c r="O2287" t="s">
        <v>3260</v>
      </c>
      <c r="P2287">
        <f t="shared" si="70"/>
        <v>45518</v>
      </c>
      <c r="Q2287">
        <f>--(COUNTIF($A$2:A2287,A2287)=1)</f>
        <v>1</v>
      </c>
      <c r="R2287">
        <f t="shared" si="71"/>
        <v>15.87</v>
      </c>
    </row>
    <row r="2288" spans="1:18">
      <c r="A2288" t="s">
        <v>7373</v>
      </c>
      <c r="B2288" t="s">
        <v>1570</v>
      </c>
      <c r="C2288" t="s">
        <v>7374</v>
      </c>
      <c r="D2288" t="s">
        <v>3196</v>
      </c>
      <c r="E2288" t="s">
        <v>3194</v>
      </c>
      <c r="F2288" t="s">
        <v>3167</v>
      </c>
      <c r="G2288" t="s">
        <v>2587</v>
      </c>
      <c r="H2288" s="28">
        <v>45379</v>
      </c>
      <c r="I2288">
        <v>144.36000000000001</v>
      </c>
      <c r="J2288">
        <v>72</v>
      </c>
      <c r="K2288" t="s">
        <v>3123</v>
      </c>
      <c r="L2288" t="s">
        <v>3216</v>
      </c>
      <c r="M2288" t="s">
        <v>3188</v>
      </c>
      <c r="O2288" t="s">
        <v>3182</v>
      </c>
      <c r="P2288">
        <f t="shared" si="70"/>
        <v>45373</v>
      </c>
      <c r="Q2288">
        <f>--(COUNTIF($A$2:A2288,A2288)=1)</f>
        <v>1</v>
      </c>
      <c r="R2288">
        <f t="shared" si="71"/>
        <v>144.36000000000001</v>
      </c>
    </row>
    <row r="2289" spans="1:18">
      <c r="A2289" t="s">
        <v>7375</v>
      </c>
      <c r="B2289" t="s">
        <v>455</v>
      </c>
      <c r="C2289" t="s">
        <v>3098</v>
      </c>
      <c r="D2289" t="s">
        <v>3174</v>
      </c>
      <c r="E2289" t="s">
        <v>3194</v>
      </c>
      <c r="F2289" t="s">
        <v>3167</v>
      </c>
      <c r="G2289" t="s">
        <v>881</v>
      </c>
      <c r="H2289" s="28">
        <v>44640</v>
      </c>
      <c r="I2289">
        <v>103.37</v>
      </c>
      <c r="J2289">
        <v>72</v>
      </c>
      <c r="K2289" t="s">
        <v>3123</v>
      </c>
      <c r="L2289" t="s">
        <v>3307</v>
      </c>
      <c r="M2289" t="s">
        <v>3188</v>
      </c>
      <c r="N2289">
        <v>4.7</v>
      </c>
      <c r="O2289" t="s">
        <v>3182</v>
      </c>
      <c r="P2289">
        <f t="shared" si="70"/>
        <v>44636</v>
      </c>
      <c r="Q2289">
        <f>--(COUNTIF($A$2:A2289,A2289)=1)</f>
        <v>1</v>
      </c>
      <c r="R2289">
        <f t="shared" si="71"/>
        <v>103.37</v>
      </c>
    </row>
    <row r="2290" spans="1:18">
      <c r="A2290" t="s">
        <v>7376</v>
      </c>
      <c r="B2290" t="s">
        <v>5070</v>
      </c>
      <c r="C2290" t="s">
        <v>3098</v>
      </c>
      <c r="D2290" t="s">
        <v>3237</v>
      </c>
      <c r="E2290" t="s">
        <v>3166</v>
      </c>
      <c r="F2290" t="s">
        <v>3180</v>
      </c>
      <c r="G2290" t="s">
        <v>7377</v>
      </c>
      <c r="H2290" s="28"/>
      <c r="J2290">
        <v>24</v>
      </c>
      <c r="K2290" t="s">
        <v>3098</v>
      </c>
      <c r="L2290" t="s">
        <v>3281</v>
      </c>
      <c r="M2290" t="s">
        <v>3177</v>
      </c>
      <c r="O2290" t="s">
        <v>3189</v>
      </c>
      <c r="P2290">
        <f t="shared" si="70"/>
        <v>45244</v>
      </c>
      <c r="Q2290">
        <f>--(COUNTIF($A$2:A2290,A2290)=1)</f>
        <v>1</v>
      </c>
      <c r="R2290" t="str">
        <f t="shared" si="71"/>
        <v/>
      </c>
    </row>
    <row r="2291" spans="1:18">
      <c r="A2291" t="s">
        <v>7378</v>
      </c>
      <c r="B2291" t="s">
        <v>6252</v>
      </c>
      <c r="C2291" t="s">
        <v>6224</v>
      </c>
      <c r="D2291" t="s">
        <v>3240</v>
      </c>
      <c r="E2291" t="s">
        <v>3280</v>
      </c>
      <c r="F2291" t="s">
        <v>3167</v>
      </c>
      <c r="G2291" t="s">
        <v>225</v>
      </c>
      <c r="H2291" s="28">
        <v>45474</v>
      </c>
      <c r="I2291">
        <v>12.28</v>
      </c>
      <c r="J2291">
        <v>4</v>
      </c>
      <c r="K2291" t="s">
        <v>3123</v>
      </c>
      <c r="L2291" t="s">
        <v>3398</v>
      </c>
      <c r="M2291" t="s">
        <v>3169</v>
      </c>
      <c r="O2291" t="s">
        <v>3124</v>
      </c>
      <c r="P2291">
        <f t="shared" si="70"/>
        <v>45474</v>
      </c>
      <c r="Q2291">
        <f>--(COUNTIF($A$2:A2291,A2291)=1)</f>
        <v>1</v>
      </c>
      <c r="R2291">
        <f t="shared" si="71"/>
        <v>12.28</v>
      </c>
    </row>
    <row r="2292" spans="1:18">
      <c r="A2292" t="s">
        <v>7379</v>
      </c>
      <c r="B2292" t="s">
        <v>2972</v>
      </c>
      <c r="C2292" t="s">
        <v>3098</v>
      </c>
      <c r="D2292" t="s">
        <v>3227</v>
      </c>
      <c r="E2292" t="s">
        <v>3166</v>
      </c>
      <c r="F2292" t="s">
        <v>3180</v>
      </c>
      <c r="G2292" t="s">
        <v>2000</v>
      </c>
      <c r="H2292" s="28"/>
      <c r="J2292">
        <v>24</v>
      </c>
      <c r="K2292" t="s">
        <v>3098</v>
      </c>
      <c r="L2292" t="s">
        <v>3265</v>
      </c>
      <c r="M2292" t="s">
        <v>3169</v>
      </c>
      <c r="O2292" t="s">
        <v>3124</v>
      </c>
      <c r="P2292">
        <f t="shared" si="70"/>
        <v>45369</v>
      </c>
      <c r="Q2292">
        <f>--(COUNTIF($A$2:A2292,A2292)=1)</f>
        <v>1</v>
      </c>
      <c r="R2292" t="str">
        <f t="shared" si="71"/>
        <v/>
      </c>
    </row>
    <row r="2293" spans="1:18">
      <c r="A2293" t="s">
        <v>7380</v>
      </c>
      <c r="B2293" t="s">
        <v>923</v>
      </c>
      <c r="C2293" t="s">
        <v>3098</v>
      </c>
      <c r="D2293" t="s">
        <v>3174</v>
      </c>
      <c r="E2293" t="s">
        <v>3194</v>
      </c>
      <c r="F2293" t="s">
        <v>3180</v>
      </c>
      <c r="G2293" t="s">
        <v>523</v>
      </c>
      <c r="H2293" s="28"/>
      <c r="J2293">
        <v>72</v>
      </c>
      <c r="K2293" t="s">
        <v>3098</v>
      </c>
      <c r="L2293" t="s">
        <v>3098</v>
      </c>
      <c r="M2293" t="s">
        <v>3177</v>
      </c>
      <c r="O2293" t="s">
        <v>3170</v>
      </c>
      <c r="P2293">
        <f t="shared" si="70"/>
        <v>45372</v>
      </c>
      <c r="Q2293">
        <f>--(COUNTIF($A$2:A2293,A2293)=1)</f>
        <v>1</v>
      </c>
      <c r="R2293" t="str">
        <f t="shared" si="71"/>
        <v/>
      </c>
    </row>
    <row r="2294" spans="1:18">
      <c r="A2294" t="s">
        <v>7381</v>
      </c>
      <c r="B2294" t="s">
        <v>7109</v>
      </c>
      <c r="C2294" t="s">
        <v>7382</v>
      </c>
      <c r="D2294" t="s">
        <v>3185</v>
      </c>
      <c r="E2294" t="s">
        <v>3166</v>
      </c>
      <c r="F2294" t="s">
        <v>3180</v>
      </c>
      <c r="G2294" t="s">
        <v>1890</v>
      </c>
      <c r="H2294" s="28"/>
      <c r="J2294">
        <v>24</v>
      </c>
      <c r="K2294" t="s">
        <v>3098</v>
      </c>
      <c r="L2294" t="s">
        <v>3176</v>
      </c>
      <c r="M2294" t="s">
        <v>3177</v>
      </c>
      <c r="O2294" t="s">
        <v>3178</v>
      </c>
      <c r="P2294">
        <f t="shared" si="70"/>
        <v>45215</v>
      </c>
      <c r="Q2294">
        <f>--(COUNTIF($A$2:A2294,A2294)=1)</f>
        <v>1</v>
      </c>
      <c r="R2294" t="str">
        <f t="shared" si="71"/>
        <v/>
      </c>
    </row>
    <row r="2295" spans="1:18">
      <c r="A2295" t="s">
        <v>7383</v>
      </c>
      <c r="B2295" t="s">
        <v>3778</v>
      </c>
      <c r="C2295" t="s">
        <v>3098</v>
      </c>
      <c r="D2295" t="s">
        <v>3240</v>
      </c>
      <c r="E2295" t="s">
        <v>3175</v>
      </c>
      <c r="F2295" t="s">
        <v>3167</v>
      </c>
      <c r="G2295" t="s">
        <v>2014</v>
      </c>
      <c r="H2295" s="28">
        <v>45529</v>
      </c>
      <c r="I2295">
        <v>3.56</v>
      </c>
      <c r="J2295">
        <v>8</v>
      </c>
      <c r="K2295" t="s">
        <v>3124</v>
      </c>
      <c r="L2295" t="s">
        <v>3351</v>
      </c>
      <c r="M2295" t="s">
        <v>3169</v>
      </c>
      <c r="N2295">
        <v>4.7</v>
      </c>
      <c r="O2295" t="s">
        <v>3123</v>
      </c>
      <c r="P2295">
        <f t="shared" si="70"/>
        <v>45529</v>
      </c>
      <c r="Q2295">
        <f>--(COUNTIF($A$2:A2295,A2295)=1)</f>
        <v>1</v>
      </c>
      <c r="R2295">
        <f t="shared" si="71"/>
        <v>3.56</v>
      </c>
    </row>
    <row r="2296" spans="1:18">
      <c r="A2296" t="s">
        <v>7384</v>
      </c>
      <c r="B2296" t="s">
        <v>502</v>
      </c>
      <c r="C2296" t="s">
        <v>3098</v>
      </c>
      <c r="D2296" t="s">
        <v>3237</v>
      </c>
      <c r="E2296" t="s">
        <v>3166</v>
      </c>
      <c r="F2296" t="s">
        <v>3167</v>
      </c>
      <c r="G2296" t="s">
        <v>3598</v>
      </c>
      <c r="H2296" s="28"/>
      <c r="J2296">
        <v>24</v>
      </c>
      <c r="K2296" t="s">
        <v>3098</v>
      </c>
      <c r="L2296" t="s">
        <v>3221</v>
      </c>
      <c r="M2296" t="s">
        <v>3202</v>
      </c>
      <c r="O2296" t="s">
        <v>3189</v>
      </c>
      <c r="P2296">
        <f t="shared" si="70"/>
        <v>44613</v>
      </c>
      <c r="Q2296">
        <f>--(COUNTIF($A$2:A2296,A2296)=1)</f>
        <v>1</v>
      </c>
      <c r="R2296" t="str">
        <f t="shared" si="71"/>
        <v/>
      </c>
    </row>
    <row r="2297" spans="1:18">
      <c r="A2297" t="s">
        <v>7385</v>
      </c>
      <c r="B2297" t="s">
        <v>2483</v>
      </c>
      <c r="C2297" t="s">
        <v>7386</v>
      </c>
      <c r="D2297" t="s">
        <v>3174</v>
      </c>
      <c r="E2297" t="s">
        <v>3280</v>
      </c>
      <c r="F2297" t="s">
        <v>3228</v>
      </c>
      <c r="G2297" t="s">
        <v>1426</v>
      </c>
      <c r="H2297" s="28"/>
      <c r="J2297">
        <v>4</v>
      </c>
      <c r="K2297" t="s">
        <v>3098</v>
      </c>
      <c r="L2297" t="s">
        <v>3229</v>
      </c>
      <c r="M2297" t="s">
        <v>3207</v>
      </c>
      <c r="O2297" t="s">
        <v>3178</v>
      </c>
      <c r="P2297">
        <f t="shared" si="70"/>
        <v>45123</v>
      </c>
      <c r="Q2297">
        <f>--(COUNTIF($A$2:A2297,A2297)=1)</f>
        <v>1</v>
      </c>
      <c r="R2297" t="str">
        <f t="shared" si="71"/>
        <v/>
      </c>
    </row>
    <row r="2298" spans="1:18">
      <c r="A2298" t="s">
        <v>7387</v>
      </c>
      <c r="B2298" t="s">
        <v>644</v>
      </c>
      <c r="C2298" t="s">
        <v>3098</v>
      </c>
      <c r="D2298" t="s">
        <v>3227</v>
      </c>
      <c r="E2298" t="s">
        <v>3194</v>
      </c>
      <c r="F2298" t="s">
        <v>3228</v>
      </c>
      <c r="G2298" t="s">
        <v>2757</v>
      </c>
      <c r="H2298" s="28"/>
      <c r="J2298">
        <v>72</v>
      </c>
      <c r="K2298" t="s">
        <v>3098</v>
      </c>
      <c r="L2298" t="s">
        <v>3225</v>
      </c>
      <c r="M2298" t="s">
        <v>3207</v>
      </c>
      <c r="O2298" t="s">
        <v>3170</v>
      </c>
      <c r="P2298">
        <f t="shared" si="70"/>
        <v>45553</v>
      </c>
      <c r="Q2298">
        <f>--(COUNTIF($A$2:A2298,A2298)=1)</f>
        <v>1</v>
      </c>
      <c r="R2298" t="str">
        <f t="shared" si="71"/>
        <v/>
      </c>
    </row>
    <row r="2299" spans="1:18">
      <c r="A2299" t="s">
        <v>7388</v>
      </c>
      <c r="B2299" t="s">
        <v>2542</v>
      </c>
      <c r="C2299" t="s">
        <v>7389</v>
      </c>
      <c r="D2299" t="s">
        <v>3165</v>
      </c>
      <c r="E2299" t="s">
        <v>3175</v>
      </c>
      <c r="F2299" t="s">
        <v>3167</v>
      </c>
      <c r="G2299" t="s">
        <v>2756</v>
      </c>
      <c r="H2299" s="28">
        <v>45467</v>
      </c>
      <c r="I2299">
        <v>6.38</v>
      </c>
      <c r="J2299">
        <v>8</v>
      </c>
      <c r="K2299" t="s">
        <v>3124</v>
      </c>
      <c r="L2299" t="s">
        <v>3198</v>
      </c>
      <c r="M2299" t="s">
        <v>3177</v>
      </c>
      <c r="N2299">
        <v>4</v>
      </c>
      <c r="O2299" t="s">
        <v>3123</v>
      </c>
      <c r="P2299">
        <f t="shared" si="70"/>
        <v>45467</v>
      </c>
      <c r="Q2299">
        <f>--(COUNTIF($A$2:A2299,A2299)=1)</f>
        <v>1</v>
      </c>
      <c r="R2299">
        <f t="shared" si="71"/>
        <v>6.38</v>
      </c>
    </row>
    <row r="2300" spans="1:18">
      <c r="A2300" t="s">
        <v>7390</v>
      </c>
      <c r="B2300" t="s">
        <v>3908</v>
      </c>
      <c r="C2300" t="s">
        <v>7391</v>
      </c>
      <c r="D2300" t="s">
        <v>3165</v>
      </c>
      <c r="E2300" t="s">
        <v>3194</v>
      </c>
      <c r="F2300" t="s">
        <v>3180</v>
      </c>
      <c r="G2300" t="s">
        <v>4403</v>
      </c>
      <c r="H2300" s="28"/>
      <c r="J2300">
        <v>72</v>
      </c>
      <c r="K2300" t="s">
        <v>3098</v>
      </c>
      <c r="L2300" t="s">
        <v>3198</v>
      </c>
      <c r="M2300" t="s">
        <v>3177</v>
      </c>
      <c r="O2300" t="s">
        <v>3170</v>
      </c>
      <c r="P2300">
        <f t="shared" si="70"/>
        <v>44779</v>
      </c>
      <c r="Q2300">
        <f>--(COUNTIF($A$2:A2300,A2300)=1)</f>
        <v>1</v>
      </c>
      <c r="R2300" t="str">
        <f t="shared" si="71"/>
        <v/>
      </c>
    </row>
    <row r="2301" spans="1:18">
      <c r="A2301" t="s">
        <v>7392</v>
      </c>
      <c r="B2301" t="s">
        <v>1228</v>
      </c>
      <c r="C2301" t="s">
        <v>3098</v>
      </c>
      <c r="D2301" t="s">
        <v>3185</v>
      </c>
      <c r="E2301" t="s">
        <v>3175</v>
      </c>
      <c r="F2301" t="s">
        <v>3167</v>
      </c>
      <c r="G2301" t="s">
        <v>282</v>
      </c>
      <c r="H2301" s="28">
        <v>45240</v>
      </c>
      <c r="I2301">
        <v>15.55</v>
      </c>
      <c r="J2301">
        <v>8</v>
      </c>
      <c r="K2301" t="s">
        <v>3123</v>
      </c>
      <c r="L2301" t="s">
        <v>3181</v>
      </c>
      <c r="M2301" t="s">
        <v>3188</v>
      </c>
      <c r="N2301">
        <v>2</v>
      </c>
      <c r="O2301" t="s">
        <v>3189</v>
      </c>
      <c r="P2301">
        <f t="shared" si="70"/>
        <v>45240</v>
      </c>
      <c r="Q2301">
        <f>--(COUNTIF($A$2:A2301,A2301)=1)</f>
        <v>1</v>
      </c>
      <c r="R2301">
        <f t="shared" si="71"/>
        <v>15.55</v>
      </c>
    </row>
    <row r="2302" spans="1:18">
      <c r="A2302" t="s">
        <v>7393</v>
      </c>
      <c r="B2302" t="s">
        <v>545</v>
      </c>
      <c r="C2302" t="s">
        <v>4051</v>
      </c>
      <c r="D2302" t="s">
        <v>3227</v>
      </c>
      <c r="E2302" t="s">
        <v>3194</v>
      </c>
      <c r="F2302" t="s">
        <v>3220</v>
      </c>
      <c r="G2302" t="s">
        <v>571</v>
      </c>
      <c r="H2302" s="28"/>
      <c r="J2302">
        <v>72</v>
      </c>
      <c r="K2302" t="s">
        <v>3098</v>
      </c>
      <c r="L2302" t="s">
        <v>3218</v>
      </c>
      <c r="M2302" t="s">
        <v>3202</v>
      </c>
      <c r="O2302" t="s">
        <v>3123</v>
      </c>
      <c r="P2302">
        <f t="shared" si="70"/>
        <v>44639</v>
      </c>
      <c r="Q2302">
        <f>--(COUNTIF($A$2:A2302,A2302)=1)</f>
        <v>1</v>
      </c>
      <c r="R2302" t="str">
        <f t="shared" si="71"/>
        <v/>
      </c>
    </row>
    <row r="2303" spans="1:18">
      <c r="A2303" t="s">
        <v>7394</v>
      </c>
      <c r="B2303" t="s">
        <v>1307</v>
      </c>
      <c r="C2303" t="s">
        <v>7395</v>
      </c>
      <c r="D2303" t="s">
        <v>3227</v>
      </c>
      <c r="E2303" t="s">
        <v>3166</v>
      </c>
      <c r="F2303" t="s">
        <v>3167</v>
      </c>
      <c r="G2303" t="s">
        <v>3448</v>
      </c>
      <c r="H2303" s="28">
        <v>44586</v>
      </c>
      <c r="I2303">
        <v>69.69</v>
      </c>
      <c r="J2303">
        <v>24</v>
      </c>
      <c r="K2303" t="s">
        <v>3123</v>
      </c>
      <c r="L2303" t="s">
        <v>3098</v>
      </c>
      <c r="M2303" t="s">
        <v>3202</v>
      </c>
      <c r="N2303">
        <v>1.9</v>
      </c>
      <c r="O2303" t="s">
        <v>3260</v>
      </c>
      <c r="P2303">
        <f t="shared" si="70"/>
        <v>44584</v>
      </c>
      <c r="Q2303">
        <f>--(COUNTIF($A$2:A2303,A2303)=1)</f>
        <v>1</v>
      </c>
      <c r="R2303">
        <f t="shared" si="71"/>
        <v>69.69</v>
      </c>
    </row>
    <row r="2304" spans="1:18">
      <c r="A2304" t="s">
        <v>7396</v>
      </c>
      <c r="B2304" t="s">
        <v>844</v>
      </c>
      <c r="C2304" t="s">
        <v>3098</v>
      </c>
      <c r="D2304" t="s">
        <v>3185</v>
      </c>
      <c r="E2304" t="s">
        <v>3280</v>
      </c>
      <c r="F2304" t="s">
        <v>3167</v>
      </c>
      <c r="G2304" t="s">
        <v>594</v>
      </c>
      <c r="H2304" s="28">
        <v>45515</v>
      </c>
      <c r="I2304">
        <v>7.71</v>
      </c>
      <c r="J2304">
        <v>4</v>
      </c>
      <c r="K2304" t="s">
        <v>3123</v>
      </c>
      <c r="L2304" t="s">
        <v>3221</v>
      </c>
      <c r="M2304" t="s">
        <v>3169</v>
      </c>
      <c r="N2304">
        <v>4.4000000000000004</v>
      </c>
      <c r="O2304" t="s">
        <v>3189</v>
      </c>
      <c r="P2304">
        <f t="shared" si="70"/>
        <v>45515</v>
      </c>
      <c r="Q2304">
        <f>--(COUNTIF($A$2:A2304,A2304)=1)</f>
        <v>1</v>
      </c>
      <c r="R2304">
        <f t="shared" si="71"/>
        <v>7.71</v>
      </c>
    </row>
    <row r="2305" spans="1:18">
      <c r="A2305" t="s">
        <v>7397</v>
      </c>
      <c r="B2305" t="s">
        <v>281</v>
      </c>
      <c r="C2305" t="s">
        <v>3098</v>
      </c>
      <c r="D2305" t="s">
        <v>3240</v>
      </c>
      <c r="E2305" t="s">
        <v>3280</v>
      </c>
      <c r="F2305" t="s">
        <v>3167</v>
      </c>
      <c r="G2305" t="s">
        <v>7398</v>
      </c>
      <c r="H2305" s="28">
        <v>45253</v>
      </c>
      <c r="I2305">
        <v>10.35</v>
      </c>
      <c r="J2305">
        <v>4</v>
      </c>
      <c r="K2305" t="s">
        <v>3123</v>
      </c>
      <c r="L2305" t="s">
        <v>3225</v>
      </c>
      <c r="M2305" t="s">
        <v>3207</v>
      </c>
      <c r="N2305">
        <v>1.9</v>
      </c>
      <c r="O2305" t="s">
        <v>3123</v>
      </c>
      <c r="P2305">
        <f t="shared" si="70"/>
        <v>45253</v>
      </c>
      <c r="Q2305">
        <f>--(COUNTIF($A$2:A2305,A2305)=1)</f>
        <v>1</v>
      </c>
      <c r="R2305">
        <f t="shared" si="71"/>
        <v>10.35</v>
      </c>
    </row>
    <row r="2306" spans="1:18">
      <c r="A2306" t="s">
        <v>7399</v>
      </c>
      <c r="B2306" t="s">
        <v>4074</v>
      </c>
      <c r="C2306" t="s">
        <v>3098</v>
      </c>
      <c r="D2306" t="s">
        <v>3174</v>
      </c>
      <c r="E2306" t="s">
        <v>3194</v>
      </c>
      <c r="F2306" t="s">
        <v>3220</v>
      </c>
      <c r="G2306" t="s">
        <v>7400</v>
      </c>
      <c r="H2306" s="28">
        <v>45639</v>
      </c>
      <c r="I2306">
        <v>124.82</v>
      </c>
      <c r="J2306">
        <v>72</v>
      </c>
      <c r="K2306" t="s">
        <v>3123</v>
      </c>
      <c r="L2306" t="s">
        <v>3216</v>
      </c>
      <c r="M2306" t="s">
        <v>3188</v>
      </c>
      <c r="N2306">
        <v>4.9000000000000004</v>
      </c>
      <c r="O2306" t="s">
        <v>3260</v>
      </c>
      <c r="P2306">
        <f t="shared" ref="P2306:P2369" si="72">IFERROR(DATEVALUE(G2306),IFERROR(DATE(RIGHT(G2306,4),MID(G2306,4,2),LEFT(G2306,2)),""))</f>
        <v>45634</v>
      </c>
      <c r="Q2306">
        <f>--(COUNTIF($A$2:A2306,A2306)=1)</f>
        <v>1</v>
      </c>
      <c r="R2306">
        <f t="shared" ref="R2306:R2369" si="73">IF(AND(Q2306=1,I2306&lt;&gt;"",ISNUMBER(I2306),I2306&gt;=0),I2306,"")</f>
        <v>124.82</v>
      </c>
    </row>
    <row r="2307" spans="1:18">
      <c r="A2307" t="s">
        <v>7401</v>
      </c>
      <c r="B2307" t="s">
        <v>867</v>
      </c>
      <c r="C2307" t="s">
        <v>7402</v>
      </c>
      <c r="D2307" t="s">
        <v>3251</v>
      </c>
      <c r="E2307" t="s">
        <v>3166</v>
      </c>
      <c r="F2307" t="s">
        <v>3167</v>
      </c>
      <c r="G2307" t="s">
        <v>437</v>
      </c>
      <c r="H2307" s="28">
        <v>45294</v>
      </c>
      <c r="I2307">
        <v>24.4</v>
      </c>
      <c r="J2307">
        <v>24</v>
      </c>
      <c r="K2307" t="s">
        <v>3123</v>
      </c>
      <c r="L2307" t="s">
        <v>3176</v>
      </c>
      <c r="M2307" t="s">
        <v>3169</v>
      </c>
      <c r="N2307">
        <v>4.7</v>
      </c>
      <c r="O2307" t="s">
        <v>3213</v>
      </c>
      <c r="P2307">
        <f t="shared" si="72"/>
        <v>45293</v>
      </c>
      <c r="Q2307">
        <f>--(COUNTIF($A$2:A2307,A2307)=1)</f>
        <v>1</v>
      </c>
      <c r="R2307">
        <f t="shared" si="73"/>
        <v>24.4</v>
      </c>
    </row>
    <row r="2308" spans="1:18">
      <c r="A2308" t="s">
        <v>7403</v>
      </c>
      <c r="B2308" t="s">
        <v>261</v>
      </c>
      <c r="C2308" t="s">
        <v>7404</v>
      </c>
      <c r="D2308" t="s">
        <v>3227</v>
      </c>
      <c r="E2308" t="s">
        <v>3280</v>
      </c>
      <c r="F2308" t="s">
        <v>3167</v>
      </c>
      <c r="G2308" t="s">
        <v>2199</v>
      </c>
      <c r="H2308" s="28">
        <v>45333</v>
      </c>
      <c r="I2308">
        <v>6.69</v>
      </c>
      <c r="J2308">
        <v>4</v>
      </c>
      <c r="K2308" t="s">
        <v>3123</v>
      </c>
      <c r="L2308" t="s">
        <v>3231</v>
      </c>
      <c r="M2308" t="s">
        <v>3188</v>
      </c>
      <c r="N2308">
        <v>2.2000000000000002</v>
      </c>
      <c r="O2308" t="s">
        <v>3182</v>
      </c>
      <c r="P2308">
        <f t="shared" si="72"/>
        <v>45333</v>
      </c>
      <c r="Q2308">
        <f>--(COUNTIF($A$2:A2308,A2308)=1)</f>
        <v>1</v>
      </c>
      <c r="R2308">
        <f t="shared" si="73"/>
        <v>6.69</v>
      </c>
    </row>
    <row r="2309" spans="1:18">
      <c r="A2309" t="s">
        <v>7405</v>
      </c>
      <c r="B2309" t="s">
        <v>1132</v>
      </c>
      <c r="C2309" t="s">
        <v>3098</v>
      </c>
      <c r="D2309" t="s">
        <v>3174</v>
      </c>
      <c r="E2309" t="s">
        <v>3194</v>
      </c>
      <c r="F2309" t="s">
        <v>3167</v>
      </c>
      <c r="G2309" t="s">
        <v>1971</v>
      </c>
      <c r="H2309" s="28">
        <v>45266</v>
      </c>
      <c r="I2309">
        <v>0.52</v>
      </c>
      <c r="J2309">
        <v>72</v>
      </c>
      <c r="K2309" t="s">
        <v>3124</v>
      </c>
      <c r="L2309" t="s">
        <v>3187</v>
      </c>
      <c r="M2309" t="s">
        <v>3177</v>
      </c>
      <c r="N2309">
        <v>3.9</v>
      </c>
      <c r="O2309" t="s">
        <v>3123</v>
      </c>
      <c r="P2309">
        <f t="shared" si="72"/>
        <v>45266</v>
      </c>
      <c r="Q2309">
        <f>--(COUNTIF($A$2:A2309,A2309)=1)</f>
        <v>1</v>
      </c>
      <c r="R2309">
        <f t="shared" si="73"/>
        <v>0.52</v>
      </c>
    </row>
    <row r="2310" spans="1:18">
      <c r="A2310" t="s">
        <v>7406</v>
      </c>
      <c r="B2310" t="s">
        <v>4143</v>
      </c>
      <c r="C2310" t="s">
        <v>7407</v>
      </c>
      <c r="D2310" t="s">
        <v>3185</v>
      </c>
      <c r="E2310" t="s">
        <v>3166</v>
      </c>
      <c r="F2310" t="s">
        <v>3180</v>
      </c>
      <c r="G2310" t="s">
        <v>953</v>
      </c>
      <c r="H2310" s="28"/>
      <c r="J2310">
        <v>24</v>
      </c>
      <c r="K2310" t="s">
        <v>3098</v>
      </c>
      <c r="L2310" t="s">
        <v>3206</v>
      </c>
      <c r="M2310" t="s">
        <v>3202</v>
      </c>
      <c r="O2310" t="s">
        <v>3189</v>
      </c>
      <c r="P2310">
        <f t="shared" si="72"/>
        <v>45282</v>
      </c>
      <c r="Q2310">
        <f>--(COUNTIF($A$2:A2310,A2310)=1)</f>
        <v>1</v>
      </c>
      <c r="R2310" t="str">
        <f t="shared" si="73"/>
        <v/>
      </c>
    </row>
    <row r="2311" spans="1:18">
      <c r="A2311" t="s">
        <v>7408</v>
      </c>
      <c r="B2311" t="s">
        <v>1060</v>
      </c>
      <c r="C2311" t="s">
        <v>6422</v>
      </c>
      <c r="D2311" t="s">
        <v>3200</v>
      </c>
      <c r="E2311" t="s">
        <v>3194</v>
      </c>
      <c r="F2311" t="s">
        <v>3167</v>
      </c>
      <c r="G2311" t="s">
        <v>6607</v>
      </c>
      <c r="H2311" s="28">
        <v>45389</v>
      </c>
      <c r="I2311">
        <v>238.62</v>
      </c>
      <c r="J2311">
        <v>72</v>
      </c>
      <c r="K2311" t="s">
        <v>3123</v>
      </c>
      <c r="L2311" t="s">
        <v>3216</v>
      </c>
      <c r="M2311" t="s">
        <v>3169</v>
      </c>
      <c r="N2311">
        <v>2</v>
      </c>
      <c r="O2311" t="s">
        <v>3213</v>
      </c>
      <c r="P2311">
        <f t="shared" si="72"/>
        <v>45380</v>
      </c>
      <c r="Q2311">
        <f>--(COUNTIF($A$2:A2311,A2311)=1)</f>
        <v>1</v>
      </c>
      <c r="R2311">
        <f t="shared" si="73"/>
        <v>238.62</v>
      </c>
    </row>
    <row r="2312" spans="1:18">
      <c r="A2312" t="s">
        <v>7409</v>
      </c>
      <c r="B2312" t="s">
        <v>3071</v>
      </c>
      <c r="C2312" t="s">
        <v>7410</v>
      </c>
      <c r="D2312" t="s">
        <v>3240</v>
      </c>
      <c r="E2312" t="s">
        <v>3166</v>
      </c>
      <c r="F2312" t="s">
        <v>3167</v>
      </c>
      <c r="G2312" t="s">
        <v>1912</v>
      </c>
      <c r="H2312" s="28">
        <v>45247</v>
      </c>
      <c r="I2312">
        <v>26.02</v>
      </c>
      <c r="J2312">
        <v>24</v>
      </c>
      <c r="K2312" t="s">
        <v>3123</v>
      </c>
      <c r="L2312" t="s">
        <v>3281</v>
      </c>
      <c r="M2312" t="s">
        <v>3207</v>
      </c>
      <c r="N2312">
        <v>4.5999999999999996</v>
      </c>
      <c r="O2312" t="s">
        <v>3182</v>
      </c>
      <c r="P2312">
        <f t="shared" si="72"/>
        <v>45246</v>
      </c>
      <c r="Q2312">
        <f>--(COUNTIF($A$2:A2312,A2312)=1)</f>
        <v>1</v>
      </c>
      <c r="R2312">
        <f t="shared" si="73"/>
        <v>26.02</v>
      </c>
    </row>
    <row r="2313" spans="1:18">
      <c r="A2313" t="s">
        <v>7411</v>
      </c>
      <c r="B2313" t="s">
        <v>4954</v>
      </c>
      <c r="C2313" t="s">
        <v>3098</v>
      </c>
      <c r="D2313" t="s">
        <v>3185</v>
      </c>
      <c r="E2313" t="s">
        <v>3166</v>
      </c>
      <c r="F2313" t="s">
        <v>3180</v>
      </c>
      <c r="G2313" t="s">
        <v>5264</v>
      </c>
      <c r="H2313" s="28"/>
      <c r="J2313">
        <v>24</v>
      </c>
      <c r="K2313" t="s">
        <v>3098</v>
      </c>
      <c r="L2313" t="s">
        <v>3098</v>
      </c>
      <c r="M2313" t="s">
        <v>3169</v>
      </c>
      <c r="O2313" t="s">
        <v>3170</v>
      </c>
      <c r="P2313">
        <f t="shared" si="72"/>
        <v>45268</v>
      </c>
      <c r="Q2313">
        <f>--(COUNTIF($A$2:A2313,A2313)=1)</f>
        <v>1</v>
      </c>
      <c r="R2313" t="str">
        <f t="shared" si="73"/>
        <v/>
      </c>
    </row>
    <row r="2314" spans="1:18">
      <c r="A2314" t="s">
        <v>7412</v>
      </c>
      <c r="B2314" t="s">
        <v>1290</v>
      </c>
      <c r="C2314" t="s">
        <v>3098</v>
      </c>
      <c r="D2314" t="s">
        <v>3240</v>
      </c>
      <c r="E2314" t="s">
        <v>3166</v>
      </c>
      <c r="F2314" t="s">
        <v>3180</v>
      </c>
      <c r="G2314" t="s">
        <v>700</v>
      </c>
      <c r="H2314" s="28"/>
      <c r="J2314">
        <v>24</v>
      </c>
      <c r="K2314" t="s">
        <v>3098</v>
      </c>
      <c r="L2314" t="s">
        <v>3281</v>
      </c>
      <c r="M2314" t="s">
        <v>3207</v>
      </c>
      <c r="O2314" t="s">
        <v>3189</v>
      </c>
      <c r="P2314">
        <f t="shared" si="72"/>
        <v>44695</v>
      </c>
      <c r="Q2314">
        <f>--(COUNTIF($A$2:A2314,A2314)=1)</f>
        <v>1</v>
      </c>
      <c r="R2314" t="str">
        <f t="shared" si="73"/>
        <v/>
      </c>
    </row>
    <row r="2315" spans="1:18">
      <c r="A2315" t="s">
        <v>7413</v>
      </c>
      <c r="B2315" t="s">
        <v>2678</v>
      </c>
      <c r="C2315" t="s">
        <v>3098</v>
      </c>
      <c r="D2315" t="s">
        <v>3237</v>
      </c>
      <c r="E2315" t="s">
        <v>3166</v>
      </c>
      <c r="F2315" t="s">
        <v>3228</v>
      </c>
      <c r="G2315" t="s">
        <v>1899</v>
      </c>
      <c r="H2315" s="28"/>
      <c r="J2315">
        <v>24</v>
      </c>
      <c r="K2315" t="s">
        <v>3098</v>
      </c>
      <c r="L2315" t="s">
        <v>3302</v>
      </c>
      <c r="M2315" t="s">
        <v>3207</v>
      </c>
      <c r="O2315" t="s">
        <v>3189</v>
      </c>
      <c r="P2315">
        <f t="shared" si="72"/>
        <v>44804</v>
      </c>
      <c r="Q2315">
        <f>--(COUNTIF($A$2:A2315,A2315)=1)</f>
        <v>1</v>
      </c>
      <c r="R2315" t="str">
        <f t="shared" si="73"/>
        <v/>
      </c>
    </row>
    <row r="2316" spans="1:18">
      <c r="A2316" t="s">
        <v>7414</v>
      </c>
      <c r="B2316" t="s">
        <v>4983</v>
      </c>
      <c r="C2316" t="s">
        <v>7415</v>
      </c>
      <c r="D2316" t="s">
        <v>3200</v>
      </c>
      <c r="E2316" t="s">
        <v>3166</v>
      </c>
      <c r="F2316" t="s">
        <v>3167</v>
      </c>
      <c r="G2316" t="s">
        <v>539</v>
      </c>
      <c r="H2316" s="28">
        <v>44580</v>
      </c>
      <c r="I2316">
        <v>41</v>
      </c>
      <c r="J2316">
        <v>24</v>
      </c>
      <c r="K2316" t="s">
        <v>3123</v>
      </c>
      <c r="L2316" t="s">
        <v>3351</v>
      </c>
      <c r="M2316" t="s">
        <v>3207</v>
      </c>
      <c r="N2316">
        <v>2</v>
      </c>
      <c r="O2316" t="s">
        <v>3124</v>
      </c>
      <c r="P2316">
        <f t="shared" si="72"/>
        <v>44579</v>
      </c>
      <c r="Q2316">
        <f>--(COUNTIF($A$2:A2316,A2316)=1)</f>
        <v>1</v>
      </c>
      <c r="R2316">
        <f t="shared" si="73"/>
        <v>41</v>
      </c>
    </row>
    <row r="2317" spans="1:18">
      <c r="A2317" t="s">
        <v>7416</v>
      </c>
      <c r="B2317" t="s">
        <v>318</v>
      </c>
      <c r="C2317" t="s">
        <v>7417</v>
      </c>
      <c r="D2317" t="s">
        <v>3196</v>
      </c>
      <c r="E2317" t="s">
        <v>3194</v>
      </c>
      <c r="F2317" t="s">
        <v>3167</v>
      </c>
      <c r="G2317" t="s">
        <v>1959</v>
      </c>
      <c r="H2317" s="28">
        <v>44744</v>
      </c>
      <c r="I2317">
        <v>104.27</v>
      </c>
      <c r="J2317">
        <v>72</v>
      </c>
      <c r="K2317" t="s">
        <v>3123</v>
      </c>
      <c r="L2317" t="s">
        <v>3254</v>
      </c>
      <c r="M2317" t="s">
        <v>3169</v>
      </c>
      <c r="N2317">
        <v>1.3</v>
      </c>
      <c r="O2317" t="s">
        <v>3260</v>
      </c>
      <c r="P2317">
        <f t="shared" si="72"/>
        <v>44740</v>
      </c>
      <c r="Q2317">
        <f>--(COUNTIF($A$2:A2317,A2317)=1)</f>
        <v>1</v>
      </c>
      <c r="R2317">
        <f t="shared" si="73"/>
        <v>104.27</v>
      </c>
    </row>
    <row r="2318" spans="1:18">
      <c r="A2318" t="s">
        <v>7418</v>
      </c>
      <c r="B2318" t="s">
        <v>3365</v>
      </c>
      <c r="C2318" t="s">
        <v>3098</v>
      </c>
      <c r="D2318" t="s">
        <v>3165</v>
      </c>
      <c r="E2318" t="s">
        <v>3280</v>
      </c>
      <c r="F2318" t="s">
        <v>3167</v>
      </c>
      <c r="G2318" t="s">
        <v>2000</v>
      </c>
      <c r="H2318" s="28">
        <v>45369</v>
      </c>
      <c r="I2318">
        <v>10.45</v>
      </c>
      <c r="J2318">
        <v>4</v>
      </c>
      <c r="K2318" t="s">
        <v>3123</v>
      </c>
      <c r="L2318" t="s">
        <v>3244</v>
      </c>
      <c r="M2318" t="s">
        <v>3188</v>
      </c>
      <c r="O2318" t="s">
        <v>3123</v>
      </c>
      <c r="P2318">
        <f t="shared" si="72"/>
        <v>45369</v>
      </c>
      <c r="Q2318">
        <f>--(COUNTIF($A$2:A2318,A2318)=1)</f>
        <v>1</v>
      </c>
      <c r="R2318">
        <f t="shared" si="73"/>
        <v>10.45</v>
      </c>
    </row>
    <row r="2319" spans="1:18">
      <c r="A2319" t="s">
        <v>7419</v>
      </c>
      <c r="B2319" t="s">
        <v>4397</v>
      </c>
      <c r="C2319" t="s">
        <v>3098</v>
      </c>
      <c r="D2319" t="s">
        <v>3227</v>
      </c>
      <c r="E2319" t="s">
        <v>3166</v>
      </c>
      <c r="F2319" t="s">
        <v>3220</v>
      </c>
      <c r="G2319" t="s">
        <v>68</v>
      </c>
      <c r="H2319" s="28">
        <v>44888</v>
      </c>
      <c r="I2319">
        <v>14.95</v>
      </c>
      <c r="J2319">
        <v>24</v>
      </c>
      <c r="K2319" t="s">
        <v>3124</v>
      </c>
      <c r="L2319" t="s">
        <v>3192</v>
      </c>
      <c r="M2319" t="s">
        <v>3188</v>
      </c>
      <c r="N2319">
        <v>5</v>
      </c>
      <c r="O2319" t="s">
        <v>3182</v>
      </c>
      <c r="P2319">
        <f t="shared" si="72"/>
        <v>44888</v>
      </c>
      <c r="Q2319">
        <f>--(COUNTIF($A$2:A2319,A2319)=1)</f>
        <v>1</v>
      </c>
      <c r="R2319">
        <f t="shared" si="73"/>
        <v>14.95</v>
      </c>
    </row>
    <row r="2320" spans="1:18">
      <c r="A2320" t="s">
        <v>7420</v>
      </c>
      <c r="B2320" t="s">
        <v>1646</v>
      </c>
      <c r="C2320" t="s">
        <v>7421</v>
      </c>
      <c r="D2320" t="s">
        <v>3185</v>
      </c>
      <c r="E2320" t="s">
        <v>3166</v>
      </c>
      <c r="F2320" t="s">
        <v>3180</v>
      </c>
      <c r="G2320" t="s">
        <v>2454</v>
      </c>
      <c r="H2320" s="28"/>
      <c r="J2320">
        <v>24</v>
      </c>
      <c r="K2320" t="s">
        <v>3098</v>
      </c>
      <c r="L2320" t="s">
        <v>3268</v>
      </c>
      <c r="M2320" t="s">
        <v>3207</v>
      </c>
      <c r="O2320" t="s">
        <v>3123</v>
      </c>
      <c r="P2320">
        <f t="shared" si="72"/>
        <v>45043</v>
      </c>
      <c r="Q2320">
        <f>--(COUNTIF($A$2:A2320,A2320)=1)</f>
        <v>1</v>
      </c>
      <c r="R2320" t="str">
        <f t="shared" si="73"/>
        <v/>
      </c>
    </row>
    <row r="2321" spans="1:18">
      <c r="A2321" t="s">
        <v>7422</v>
      </c>
      <c r="B2321" t="s">
        <v>6792</v>
      </c>
      <c r="C2321" t="s">
        <v>7423</v>
      </c>
      <c r="D2321" t="s">
        <v>3227</v>
      </c>
      <c r="E2321" t="s">
        <v>3166</v>
      </c>
      <c r="F2321" t="s">
        <v>3167</v>
      </c>
      <c r="G2321" t="s">
        <v>578</v>
      </c>
      <c r="H2321" s="28">
        <v>44848</v>
      </c>
      <c r="I2321">
        <v>79.06</v>
      </c>
      <c r="J2321">
        <v>24</v>
      </c>
      <c r="K2321" t="s">
        <v>3123</v>
      </c>
      <c r="L2321" t="s">
        <v>3231</v>
      </c>
      <c r="M2321" t="s">
        <v>3207</v>
      </c>
      <c r="N2321">
        <v>3.2</v>
      </c>
      <c r="O2321" t="s">
        <v>3123</v>
      </c>
      <c r="P2321">
        <f t="shared" si="72"/>
        <v>44845</v>
      </c>
      <c r="Q2321">
        <f>--(COUNTIF($A$2:A2321,A2321)=1)</f>
        <v>1</v>
      </c>
      <c r="R2321">
        <f t="shared" si="73"/>
        <v>79.06</v>
      </c>
    </row>
    <row r="2322" spans="1:18">
      <c r="A2322" t="s">
        <v>7424</v>
      </c>
      <c r="B2322" t="s">
        <v>5367</v>
      </c>
      <c r="C2322" t="s">
        <v>7425</v>
      </c>
      <c r="D2322" t="s">
        <v>3237</v>
      </c>
      <c r="E2322" t="s">
        <v>3175</v>
      </c>
      <c r="F2322" t="s">
        <v>3180</v>
      </c>
      <c r="G2322" t="s">
        <v>848</v>
      </c>
      <c r="H2322" s="28"/>
      <c r="J2322">
        <v>8</v>
      </c>
      <c r="K2322" t="s">
        <v>3098</v>
      </c>
      <c r="L2322" t="s">
        <v>3254</v>
      </c>
      <c r="M2322" t="s">
        <v>3188</v>
      </c>
      <c r="O2322" t="s">
        <v>3182</v>
      </c>
      <c r="P2322">
        <f t="shared" si="72"/>
        <v>45096</v>
      </c>
      <c r="Q2322">
        <f>--(COUNTIF($A$2:A2322,A2322)=1)</f>
        <v>1</v>
      </c>
      <c r="R2322" t="str">
        <f t="shared" si="73"/>
        <v/>
      </c>
    </row>
    <row r="2323" spans="1:18">
      <c r="A2323" t="s">
        <v>7426</v>
      </c>
      <c r="B2323" t="s">
        <v>162</v>
      </c>
      <c r="C2323" t="s">
        <v>3098</v>
      </c>
      <c r="D2323" t="s">
        <v>3240</v>
      </c>
      <c r="E2323" t="s">
        <v>3166</v>
      </c>
      <c r="F2323" t="s">
        <v>3167</v>
      </c>
      <c r="G2323" t="s">
        <v>404</v>
      </c>
      <c r="H2323" s="28">
        <v>45291</v>
      </c>
      <c r="I2323">
        <v>70.97</v>
      </c>
      <c r="J2323">
        <v>24</v>
      </c>
      <c r="K2323" t="s">
        <v>3123</v>
      </c>
      <c r="L2323" t="s">
        <v>3351</v>
      </c>
      <c r="M2323" t="s">
        <v>3177</v>
      </c>
      <c r="N2323">
        <v>4.5999999999999996</v>
      </c>
      <c r="O2323" t="s">
        <v>3182</v>
      </c>
      <c r="P2323">
        <f t="shared" si="72"/>
        <v>45289</v>
      </c>
      <c r="Q2323">
        <f>--(COUNTIF($A$2:A2323,A2323)=1)</f>
        <v>1</v>
      </c>
      <c r="R2323">
        <f t="shared" si="73"/>
        <v>70.97</v>
      </c>
    </row>
    <row r="2324" spans="1:18">
      <c r="A2324" t="s">
        <v>7427</v>
      </c>
      <c r="B2324" t="s">
        <v>477</v>
      </c>
      <c r="C2324" t="s">
        <v>7428</v>
      </c>
      <c r="D2324" t="s">
        <v>3237</v>
      </c>
      <c r="E2324" t="s">
        <v>3166</v>
      </c>
      <c r="F2324" t="s">
        <v>3180</v>
      </c>
      <c r="G2324" t="s">
        <v>440</v>
      </c>
      <c r="H2324" s="28"/>
      <c r="J2324">
        <v>24</v>
      </c>
      <c r="K2324" t="s">
        <v>3098</v>
      </c>
      <c r="L2324" t="s">
        <v>3281</v>
      </c>
      <c r="M2324" t="s">
        <v>3207</v>
      </c>
      <c r="O2324" t="s">
        <v>3213</v>
      </c>
      <c r="P2324">
        <f t="shared" si="72"/>
        <v>44867</v>
      </c>
      <c r="Q2324">
        <f>--(COUNTIF($A$2:A2324,A2324)=1)</f>
        <v>1</v>
      </c>
      <c r="R2324" t="str">
        <f t="shared" si="73"/>
        <v/>
      </c>
    </row>
    <row r="2325" spans="1:18">
      <c r="A2325" t="s">
        <v>7429</v>
      </c>
      <c r="B2325" t="s">
        <v>4496</v>
      </c>
      <c r="C2325" t="s">
        <v>3098</v>
      </c>
      <c r="D2325" t="s">
        <v>3237</v>
      </c>
      <c r="E2325" t="s">
        <v>3194</v>
      </c>
      <c r="F2325" t="s">
        <v>3167</v>
      </c>
      <c r="G2325" t="s">
        <v>2756</v>
      </c>
      <c r="H2325" s="28">
        <v>45473</v>
      </c>
      <c r="I2325">
        <v>152.97999999999999</v>
      </c>
      <c r="J2325">
        <v>72</v>
      </c>
      <c r="K2325" t="s">
        <v>3123</v>
      </c>
      <c r="L2325" t="s">
        <v>3218</v>
      </c>
      <c r="M2325" t="s">
        <v>3188</v>
      </c>
      <c r="N2325">
        <v>4.9000000000000004</v>
      </c>
      <c r="O2325" t="s">
        <v>3170</v>
      </c>
      <c r="P2325">
        <f t="shared" si="72"/>
        <v>45467</v>
      </c>
      <c r="Q2325">
        <f>--(COUNTIF($A$2:A2325,A2325)=1)</f>
        <v>1</v>
      </c>
      <c r="R2325">
        <f t="shared" si="73"/>
        <v>152.97999999999999</v>
      </c>
    </row>
    <row r="2326" spans="1:18">
      <c r="A2326" t="s">
        <v>7430</v>
      </c>
      <c r="B2326" t="s">
        <v>3804</v>
      </c>
      <c r="C2326" t="s">
        <v>7431</v>
      </c>
      <c r="D2326" t="s">
        <v>3174</v>
      </c>
      <c r="E2326" t="s">
        <v>3166</v>
      </c>
      <c r="F2326" t="s">
        <v>3220</v>
      </c>
      <c r="G2326" t="s">
        <v>493</v>
      </c>
      <c r="H2326" s="28">
        <v>45031</v>
      </c>
      <c r="I2326">
        <v>77.209999999999994</v>
      </c>
      <c r="J2326">
        <v>24</v>
      </c>
      <c r="K2326" t="s">
        <v>3123</v>
      </c>
      <c r="L2326" t="s">
        <v>3437</v>
      </c>
      <c r="M2326" t="s">
        <v>3202</v>
      </c>
      <c r="N2326">
        <v>1.6</v>
      </c>
      <c r="O2326" t="s">
        <v>3182</v>
      </c>
      <c r="P2326">
        <f t="shared" si="72"/>
        <v>45028</v>
      </c>
      <c r="Q2326">
        <f>--(COUNTIF($A$2:A2326,A2326)=1)</f>
        <v>1</v>
      </c>
      <c r="R2326">
        <f t="shared" si="73"/>
        <v>77.209999999999994</v>
      </c>
    </row>
    <row r="2327" spans="1:18">
      <c r="A2327" t="s">
        <v>7432</v>
      </c>
      <c r="B2327" t="s">
        <v>2842</v>
      </c>
      <c r="C2327" t="s">
        <v>3387</v>
      </c>
      <c r="D2327" t="s">
        <v>3251</v>
      </c>
      <c r="E2327" t="s">
        <v>3166</v>
      </c>
      <c r="F2327" t="s">
        <v>3180</v>
      </c>
      <c r="G2327" t="s">
        <v>2538</v>
      </c>
      <c r="H2327" s="28"/>
      <c r="J2327">
        <v>24</v>
      </c>
      <c r="K2327" t="s">
        <v>3098</v>
      </c>
      <c r="L2327" t="s">
        <v>3244</v>
      </c>
      <c r="M2327" t="s">
        <v>3207</v>
      </c>
      <c r="O2327" t="s">
        <v>3170</v>
      </c>
      <c r="P2327">
        <f t="shared" si="72"/>
        <v>44873</v>
      </c>
      <c r="Q2327">
        <f>--(COUNTIF($A$2:A2327,A2327)=1)</f>
        <v>1</v>
      </c>
      <c r="R2327" t="str">
        <f t="shared" si="73"/>
        <v/>
      </c>
    </row>
    <row r="2328" spans="1:18">
      <c r="A2328" t="s">
        <v>7433</v>
      </c>
      <c r="B2328" t="s">
        <v>4245</v>
      </c>
      <c r="C2328" t="s">
        <v>6830</v>
      </c>
      <c r="D2328" t="s">
        <v>3227</v>
      </c>
      <c r="E2328" t="s">
        <v>3166</v>
      </c>
      <c r="F2328" t="s">
        <v>3180</v>
      </c>
      <c r="G2328" t="s">
        <v>1187</v>
      </c>
      <c r="H2328" s="28"/>
      <c r="J2328">
        <v>24</v>
      </c>
      <c r="K2328" t="s">
        <v>3098</v>
      </c>
      <c r="L2328" t="s">
        <v>3218</v>
      </c>
      <c r="M2328" t="s">
        <v>3169</v>
      </c>
      <c r="O2328" t="s">
        <v>3182</v>
      </c>
      <c r="P2328">
        <f t="shared" si="72"/>
        <v>44581</v>
      </c>
      <c r="Q2328">
        <f>--(COUNTIF($A$2:A2328,A2328)=1)</f>
        <v>1</v>
      </c>
      <c r="R2328" t="str">
        <f t="shared" si="73"/>
        <v/>
      </c>
    </row>
    <row r="2329" spans="1:18">
      <c r="A2329" t="s">
        <v>7434</v>
      </c>
      <c r="B2329" t="s">
        <v>1712</v>
      </c>
      <c r="C2329" t="s">
        <v>7435</v>
      </c>
      <c r="D2329" t="s">
        <v>3185</v>
      </c>
      <c r="E2329" t="s">
        <v>3166</v>
      </c>
      <c r="F2329" t="s">
        <v>3228</v>
      </c>
      <c r="G2329" t="s">
        <v>151</v>
      </c>
      <c r="H2329" s="28"/>
      <c r="J2329">
        <v>24</v>
      </c>
      <c r="K2329" t="s">
        <v>3098</v>
      </c>
      <c r="L2329" t="s">
        <v>3351</v>
      </c>
      <c r="M2329" t="s">
        <v>3169</v>
      </c>
      <c r="O2329" t="s">
        <v>3170</v>
      </c>
      <c r="P2329">
        <f t="shared" si="72"/>
        <v>45270</v>
      </c>
      <c r="Q2329">
        <f>--(COUNTIF($A$2:A2329,A2329)=1)</f>
        <v>1</v>
      </c>
      <c r="R2329" t="str">
        <f t="shared" si="73"/>
        <v/>
      </c>
    </row>
    <row r="2330" spans="1:18">
      <c r="A2330" t="s">
        <v>7436</v>
      </c>
      <c r="B2330" t="s">
        <v>1334</v>
      </c>
      <c r="C2330" t="s">
        <v>7437</v>
      </c>
      <c r="D2330" t="s">
        <v>3196</v>
      </c>
      <c r="E2330" t="s">
        <v>3166</v>
      </c>
      <c r="F2330" t="s">
        <v>3228</v>
      </c>
      <c r="G2330" t="s">
        <v>2578</v>
      </c>
      <c r="H2330" s="28"/>
      <c r="J2330">
        <v>24</v>
      </c>
      <c r="K2330" t="s">
        <v>3098</v>
      </c>
      <c r="L2330" t="s">
        <v>3354</v>
      </c>
      <c r="M2330" t="s">
        <v>3207</v>
      </c>
      <c r="O2330" t="s">
        <v>3213</v>
      </c>
      <c r="P2330">
        <f t="shared" si="72"/>
        <v>45064</v>
      </c>
      <c r="Q2330">
        <f>--(COUNTIF($A$2:A2330,A2330)=1)</f>
        <v>1</v>
      </c>
      <c r="R2330" t="str">
        <f t="shared" si="73"/>
        <v/>
      </c>
    </row>
    <row r="2331" spans="1:18">
      <c r="A2331" t="s">
        <v>7438</v>
      </c>
      <c r="B2331" t="s">
        <v>4789</v>
      </c>
      <c r="C2331" t="s">
        <v>3098</v>
      </c>
      <c r="D2331" t="s">
        <v>3165</v>
      </c>
      <c r="E2331" t="s">
        <v>3166</v>
      </c>
      <c r="F2331" t="s">
        <v>3167</v>
      </c>
      <c r="G2331" t="s">
        <v>4708</v>
      </c>
      <c r="H2331" s="28">
        <v>45557</v>
      </c>
      <c r="I2331">
        <v>26.14</v>
      </c>
      <c r="J2331">
        <v>24</v>
      </c>
      <c r="K2331" t="s">
        <v>3123</v>
      </c>
      <c r="L2331" t="s">
        <v>3176</v>
      </c>
      <c r="M2331" t="s">
        <v>3207</v>
      </c>
      <c r="N2331">
        <v>2.6</v>
      </c>
      <c r="O2331" t="s">
        <v>3189</v>
      </c>
      <c r="P2331">
        <f t="shared" si="72"/>
        <v>45556</v>
      </c>
      <c r="Q2331">
        <f>--(COUNTIF($A$2:A2331,A2331)=1)</f>
        <v>1</v>
      </c>
      <c r="R2331">
        <f t="shared" si="73"/>
        <v>26.14</v>
      </c>
    </row>
    <row r="2332" spans="1:18">
      <c r="A2332" t="s">
        <v>7439</v>
      </c>
      <c r="B2332" t="s">
        <v>7083</v>
      </c>
      <c r="C2332" t="s">
        <v>3098</v>
      </c>
      <c r="D2332" t="s">
        <v>3237</v>
      </c>
      <c r="E2332" t="s">
        <v>3175</v>
      </c>
      <c r="F2332" t="s">
        <v>3167</v>
      </c>
      <c r="G2332" t="s">
        <v>819</v>
      </c>
      <c r="H2332" s="28">
        <v>45341</v>
      </c>
      <c r="I2332">
        <v>21.37</v>
      </c>
      <c r="J2332">
        <v>8</v>
      </c>
      <c r="K2332" t="s">
        <v>3123</v>
      </c>
      <c r="L2332" t="s">
        <v>3209</v>
      </c>
      <c r="M2332" t="s">
        <v>3177</v>
      </c>
      <c r="O2332" t="s">
        <v>3170</v>
      </c>
      <c r="P2332">
        <f t="shared" si="72"/>
        <v>45341</v>
      </c>
      <c r="Q2332">
        <f>--(COUNTIF($A$2:A2332,A2332)=1)</f>
        <v>1</v>
      </c>
      <c r="R2332">
        <f t="shared" si="73"/>
        <v>21.37</v>
      </c>
    </row>
    <row r="2333" spans="1:18">
      <c r="A2333" t="s">
        <v>7440</v>
      </c>
      <c r="B2333" t="s">
        <v>3862</v>
      </c>
      <c r="C2333" t="s">
        <v>3098</v>
      </c>
      <c r="D2333" t="s">
        <v>3174</v>
      </c>
      <c r="E2333" t="s">
        <v>3166</v>
      </c>
      <c r="F2333" t="s">
        <v>3228</v>
      </c>
      <c r="G2333" t="s">
        <v>823</v>
      </c>
      <c r="H2333" s="28"/>
      <c r="J2333">
        <v>24</v>
      </c>
      <c r="K2333" t="s">
        <v>3098</v>
      </c>
      <c r="L2333" t="s">
        <v>3098</v>
      </c>
      <c r="M2333" t="s">
        <v>3169</v>
      </c>
      <c r="O2333" t="s">
        <v>3123</v>
      </c>
      <c r="P2333">
        <f t="shared" si="72"/>
        <v>44719</v>
      </c>
      <c r="Q2333">
        <f>--(COUNTIF($A$2:A2333,A2333)=1)</f>
        <v>1</v>
      </c>
      <c r="R2333" t="str">
        <f t="shared" si="73"/>
        <v/>
      </c>
    </row>
    <row r="2334" spans="1:18">
      <c r="A2334" t="s">
        <v>7441</v>
      </c>
      <c r="B2334" t="s">
        <v>855</v>
      </c>
      <c r="C2334" t="s">
        <v>7442</v>
      </c>
      <c r="D2334" t="s">
        <v>3200</v>
      </c>
      <c r="E2334" t="s">
        <v>3194</v>
      </c>
      <c r="F2334" t="s">
        <v>3167</v>
      </c>
      <c r="G2334" t="s">
        <v>1388</v>
      </c>
      <c r="H2334" s="28"/>
      <c r="J2334">
        <v>72</v>
      </c>
      <c r="K2334" t="s">
        <v>3098</v>
      </c>
      <c r="L2334" t="s">
        <v>3229</v>
      </c>
      <c r="M2334" t="s">
        <v>3188</v>
      </c>
      <c r="O2334" t="s">
        <v>3123</v>
      </c>
      <c r="P2334">
        <f t="shared" si="72"/>
        <v>45180</v>
      </c>
      <c r="Q2334">
        <f>--(COUNTIF($A$2:A2334,A2334)=1)</f>
        <v>1</v>
      </c>
      <c r="R2334" t="str">
        <f t="shared" si="73"/>
        <v/>
      </c>
    </row>
    <row r="2335" spans="1:18">
      <c r="A2335" t="s">
        <v>7443</v>
      </c>
      <c r="B2335" t="s">
        <v>2350</v>
      </c>
      <c r="C2335" t="s">
        <v>3098</v>
      </c>
      <c r="D2335" t="s">
        <v>3237</v>
      </c>
      <c r="E2335" t="s">
        <v>3175</v>
      </c>
      <c r="F2335" t="s">
        <v>3167</v>
      </c>
      <c r="G2335" t="s">
        <v>2818</v>
      </c>
      <c r="H2335" s="28">
        <v>45148</v>
      </c>
      <c r="I2335">
        <v>10.96</v>
      </c>
      <c r="J2335">
        <v>8</v>
      </c>
      <c r="K2335" t="s">
        <v>3123</v>
      </c>
      <c r="L2335" t="s">
        <v>3181</v>
      </c>
      <c r="M2335" t="s">
        <v>3188</v>
      </c>
      <c r="N2335">
        <v>4.2</v>
      </c>
      <c r="O2335" t="s">
        <v>3182</v>
      </c>
      <c r="P2335">
        <f t="shared" si="72"/>
        <v>45148</v>
      </c>
      <c r="Q2335">
        <f>--(COUNTIF($A$2:A2335,A2335)=1)</f>
        <v>1</v>
      </c>
      <c r="R2335">
        <f t="shared" si="73"/>
        <v>10.96</v>
      </c>
    </row>
    <row r="2336" spans="1:18">
      <c r="A2336" t="s">
        <v>7444</v>
      </c>
      <c r="B2336" t="s">
        <v>4640</v>
      </c>
      <c r="C2336" t="s">
        <v>7445</v>
      </c>
      <c r="D2336" t="s">
        <v>3227</v>
      </c>
      <c r="E2336" t="s">
        <v>3194</v>
      </c>
      <c r="F2336" t="s">
        <v>3167</v>
      </c>
      <c r="G2336" t="s">
        <v>1838</v>
      </c>
      <c r="H2336" s="28">
        <v>45435</v>
      </c>
      <c r="I2336">
        <v>172.13</v>
      </c>
      <c r="J2336">
        <v>72</v>
      </c>
      <c r="K2336" t="s">
        <v>3123</v>
      </c>
      <c r="L2336" t="s">
        <v>3218</v>
      </c>
      <c r="M2336" t="s">
        <v>3169</v>
      </c>
      <c r="N2336">
        <v>4.5</v>
      </c>
      <c r="O2336" t="s">
        <v>3260</v>
      </c>
      <c r="P2336">
        <f t="shared" si="72"/>
        <v>45428</v>
      </c>
      <c r="Q2336">
        <f>--(COUNTIF($A$2:A2336,A2336)=1)</f>
        <v>1</v>
      </c>
      <c r="R2336">
        <f t="shared" si="73"/>
        <v>172.13</v>
      </c>
    </row>
    <row r="2337" spans="1:18">
      <c r="A2337" t="s">
        <v>7446</v>
      </c>
      <c r="B2337" t="s">
        <v>3586</v>
      </c>
      <c r="C2337" t="s">
        <v>3098</v>
      </c>
      <c r="D2337" t="s">
        <v>3200</v>
      </c>
      <c r="E2337" t="s">
        <v>3166</v>
      </c>
      <c r="F2337" t="s">
        <v>3167</v>
      </c>
      <c r="G2337" t="s">
        <v>2165</v>
      </c>
      <c r="H2337" s="28"/>
      <c r="J2337">
        <v>24</v>
      </c>
      <c r="K2337" t="s">
        <v>3098</v>
      </c>
      <c r="L2337" t="s">
        <v>3318</v>
      </c>
      <c r="M2337" t="s">
        <v>3202</v>
      </c>
      <c r="O2337" t="s">
        <v>3123</v>
      </c>
      <c r="P2337">
        <f t="shared" si="72"/>
        <v>45209</v>
      </c>
      <c r="Q2337">
        <f>--(COUNTIF($A$2:A2337,A2337)=1)</f>
        <v>1</v>
      </c>
      <c r="R2337" t="str">
        <f t="shared" si="73"/>
        <v/>
      </c>
    </row>
    <row r="2338" spans="1:18">
      <c r="A2338" t="s">
        <v>7447</v>
      </c>
      <c r="B2338" t="s">
        <v>5506</v>
      </c>
      <c r="C2338" t="s">
        <v>3098</v>
      </c>
      <c r="D2338" t="s">
        <v>3200</v>
      </c>
      <c r="E2338" t="s">
        <v>3175</v>
      </c>
      <c r="F2338" t="s">
        <v>3167</v>
      </c>
      <c r="G2338" t="s">
        <v>2587</v>
      </c>
      <c r="H2338" s="28">
        <v>45373</v>
      </c>
      <c r="I2338">
        <v>17.760000000000002</v>
      </c>
      <c r="J2338">
        <v>8</v>
      </c>
      <c r="K2338" t="s">
        <v>3123</v>
      </c>
      <c r="L2338" t="s">
        <v>3192</v>
      </c>
      <c r="M2338" t="s">
        <v>3177</v>
      </c>
      <c r="N2338">
        <v>3.3</v>
      </c>
      <c r="O2338" t="s">
        <v>3260</v>
      </c>
      <c r="P2338">
        <f t="shared" si="72"/>
        <v>45373</v>
      </c>
      <c r="Q2338">
        <f>--(COUNTIF($A$2:A2338,A2338)=1)</f>
        <v>1</v>
      </c>
      <c r="R2338">
        <f t="shared" si="73"/>
        <v>17.760000000000002</v>
      </c>
    </row>
    <row r="2339" spans="1:18">
      <c r="A2339" t="s">
        <v>7448</v>
      </c>
      <c r="B2339" t="s">
        <v>5993</v>
      </c>
      <c r="C2339" t="s">
        <v>7449</v>
      </c>
      <c r="D2339" t="s">
        <v>3174</v>
      </c>
      <c r="E2339" t="s">
        <v>3166</v>
      </c>
      <c r="F2339" t="s">
        <v>3180</v>
      </c>
      <c r="G2339" t="s">
        <v>6607</v>
      </c>
      <c r="H2339" s="28"/>
      <c r="J2339">
        <v>24</v>
      </c>
      <c r="K2339" t="s">
        <v>3098</v>
      </c>
      <c r="L2339" t="s">
        <v>3218</v>
      </c>
      <c r="M2339" t="s">
        <v>3177</v>
      </c>
      <c r="O2339" t="s">
        <v>3182</v>
      </c>
      <c r="P2339">
        <f t="shared" si="72"/>
        <v>45380</v>
      </c>
      <c r="Q2339">
        <f>--(COUNTIF($A$2:A2339,A2339)=1)</f>
        <v>1</v>
      </c>
      <c r="R2339" t="str">
        <f t="shared" si="73"/>
        <v/>
      </c>
    </row>
    <row r="2340" spans="1:18">
      <c r="A2340" t="s">
        <v>7450</v>
      </c>
      <c r="B2340" t="s">
        <v>3740</v>
      </c>
      <c r="C2340" t="s">
        <v>3098</v>
      </c>
      <c r="D2340" t="s">
        <v>3174</v>
      </c>
      <c r="E2340" t="s">
        <v>3194</v>
      </c>
      <c r="F2340" t="s">
        <v>3220</v>
      </c>
      <c r="G2340" t="s">
        <v>2864</v>
      </c>
      <c r="H2340" s="28">
        <v>45137</v>
      </c>
      <c r="I2340">
        <v>236.3</v>
      </c>
      <c r="J2340">
        <v>72</v>
      </c>
      <c r="K2340" t="s">
        <v>3123</v>
      </c>
      <c r="L2340" t="s">
        <v>3168</v>
      </c>
      <c r="M2340" t="s">
        <v>3169</v>
      </c>
      <c r="N2340">
        <v>1.3</v>
      </c>
      <c r="O2340" t="s">
        <v>3189</v>
      </c>
      <c r="P2340">
        <f t="shared" si="72"/>
        <v>45128</v>
      </c>
      <c r="Q2340">
        <f>--(COUNTIF($A$2:A2340,A2340)=1)</f>
        <v>1</v>
      </c>
      <c r="R2340">
        <f t="shared" si="73"/>
        <v>236.3</v>
      </c>
    </row>
    <row r="2341" spans="1:18">
      <c r="A2341" t="s">
        <v>7451</v>
      </c>
      <c r="B2341" t="s">
        <v>5592</v>
      </c>
      <c r="C2341" t="s">
        <v>7452</v>
      </c>
      <c r="D2341" t="s">
        <v>3196</v>
      </c>
      <c r="E2341" t="s">
        <v>3194</v>
      </c>
      <c r="F2341" t="s">
        <v>3228</v>
      </c>
      <c r="G2341" t="s">
        <v>180</v>
      </c>
      <c r="H2341" s="28"/>
      <c r="J2341">
        <v>72</v>
      </c>
      <c r="K2341" t="s">
        <v>3098</v>
      </c>
      <c r="L2341" t="s">
        <v>3248</v>
      </c>
      <c r="M2341" t="s">
        <v>3207</v>
      </c>
      <c r="O2341" t="s">
        <v>3189</v>
      </c>
      <c r="P2341">
        <f t="shared" si="72"/>
        <v>44678</v>
      </c>
      <c r="Q2341">
        <f>--(COUNTIF($A$2:A2341,A2341)=1)</f>
        <v>1</v>
      </c>
      <c r="R2341" t="str">
        <f t="shared" si="73"/>
        <v/>
      </c>
    </row>
    <row r="2342" spans="1:18">
      <c r="A2342" t="s">
        <v>7453</v>
      </c>
      <c r="B2342" t="s">
        <v>7454</v>
      </c>
      <c r="C2342" t="s">
        <v>7455</v>
      </c>
      <c r="D2342" t="s">
        <v>3185</v>
      </c>
      <c r="E2342" t="s">
        <v>3194</v>
      </c>
      <c r="F2342" t="s">
        <v>3167</v>
      </c>
      <c r="G2342" t="s">
        <v>2116</v>
      </c>
      <c r="H2342" s="28"/>
      <c r="J2342">
        <v>72</v>
      </c>
      <c r="K2342" t="s">
        <v>3098</v>
      </c>
      <c r="L2342" t="s">
        <v>3281</v>
      </c>
      <c r="M2342" t="s">
        <v>3207</v>
      </c>
      <c r="O2342" t="s">
        <v>3123</v>
      </c>
      <c r="P2342">
        <f t="shared" si="72"/>
        <v>45283</v>
      </c>
      <c r="Q2342">
        <f>--(COUNTIF($A$2:A2342,A2342)=1)</f>
        <v>1</v>
      </c>
      <c r="R2342" t="str">
        <f t="shared" si="73"/>
        <v/>
      </c>
    </row>
    <row r="2343" spans="1:18">
      <c r="A2343" t="s">
        <v>7456</v>
      </c>
      <c r="B2343" t="s">
        <v>699</v>
      </c>
      <c r="C2343" t="s">
        <v>7457</v>
      </c>
      <c r="D2343" t="s">
        <v>3237</v>
      </c>
      <c r="E2343" t="s">
        <v>3194</v>
      </c>
      <c r="F2343" t="s">
        <v>3228</v>
      </c>
      <c r="G2343" t="s">
        <v>180</v>
      </c>
      <c r="H2343" s="28"/>
      <c r="J2343">
        <v>72</v>
      </c>
      <c r="K2343" t="s">
        <v>3098</v>
      </c>
      <c r="L2343" t="s">
        <v>3216</v>
      </c>
      <c r="M2343" t="s">
        <v>3169</v>
      </c>
      <c r="O2343" t="s">
        <v>3189</v>
      </c>
      <c r="P2343">
        <f t="shared" si="72"/>
        <v>44678</v>
      </c>
      <c r="Q2343">
        <f>--(COUNTIF($A$2:A2343,A2343)=1)</f>
        <v>1</v>
      </c>
      <c r="R2343" t="str">
        <f t="shared" si="73"/>
        <v/>
      </c>
    </row>
    <row r="2344" spans="1:18">
      <c r="A2344" t="s">
        <v>7458</v>
      </c>
      <c r="B2344" t="s">
        <v>4240</v>
      </c>
      <c r="C2344" t="s">
        <v>3098</v>
      </c>
      <c r="D2344" t="s">
        <v>3185</v>
      </c>
      <c r="E2344" t="s">
        <v>3166</v>
      </c>
      <c r="F2344" t="s">
        <v>3167</v>
      </c>
      <c r="G2344" t="s">
        <v>920</v>
      </c>
      <c r="H2344" s="28">
        <v>45000</v>
      </c>
      <c r="I2344">
        <v>6.81</v>
      </c>
      <c r="J2344">
        <v>24</v>
      </c>
      <c r="K2344" t="s">
        <v>3124</v>
      </c>
      <c r="L2344" t="s">
        <v>3229</v>
      </c>
      <c r="M2344" t="s">
        <v>3169</v>
      </c>
      <c r="N2344">
        <v>2.1</v>
      </c>
      <c r="O2344" t="s">
        <v>3124</v>
      </c>
      <c r="P2344">
        <f t="shared" si="72"/>
        <v>45000</v>
      </c>
      <c r="Q2344">
        <f>--(COUNTIF($A$2:A2344,A2344)=1)</f>
        <v>1</v>
      </c>
      <c r="R2344">
        <f t="shared" si="73"/>
        <v>6.81</v>
      </c>
    </row>
    <row r="2345" spans="1:18">
      <c r="A2345" t="s">
        <v>7459</v>
      </c>
      <c r="B2345" t="s">
        <v>2555</v>
      </c>
      <c r="C2345" t="s">
        <v>7460</v>
      </c>
      <c r="D2345" t="s">
        <v>3237</v>
      </c>
      <c r="E2345" t="s">
        <v>3166</v>
      </c>
      <c r="F2345" t="s">
        <v>3167</v>
      </c>
      <c r="G2345" t="s">
        <v>6600</v>
      </c>
      <c r="H2345" s="28">
        <v>44934</v>
      </c>
      <c r="I2345">
        <v>19.07</v>
      </c>
      <c r="J2345">
        <v>24</v>
      </c>
      <c r="K2345" t="s">
        <v>3124</v>
      </c>
      <c r="L2345" t="s">
        <v>3231</v>
      </c>
      <c r="M2345" t="s">
        <v>3177</v>
      </c>
      <c r="N2345">
        <v>3.3</v>
      </c>
      <c r="O2345" t="s">
        <v>3189</v>
      </c>
      <c r="P2345">
        <f t="shared" si="72"/>
        <v>44934</v>
      </c>
      <c r="Q2345">
        <f>--(COUNTIF($A$2:A2345,A2345)=1)</f>
        <v>1</v>
      </c>
      <c r="R2345">
        <f t="shared" si="73"/>
        <v>19.07</v>
      </c>
    </row>
    <row r="2346" spans="1:18">
      <c r="A2346" t="s">
        <v>7461</v>
      </c>
      <c r="B2346" t="s">
        <v>7462</v>
      </c>
      <c r="C2346" t="s">
        <v>3098</v>
      </c>
      <c r="D2346" t="s">
        <v>3227</v>
      </c>
      <c r="E2346" t="s">
        <v>3175</v>
      </c>
      <c r="F2346" t="s">
        <v>3167</v>
      </c>
      <c r="G2346" t="s">
        <v>792</v>
      </c>
      <c r="H2346" s="28">
        <v>45276</v>
      </c>
      <c r="I2346">
        <v>5.76</v>
      </c>
      <c r="J2346">
        <v>8</v>
      </c>
      <c r="K2346" t="s">
        <v>3124</v>
      </c>
      <c r="L2346" t="s">
        <v>3351</v>
      </c>
      <c r="M2346" t="s">
        <v>3207</v>
      </c>
      <c r="N2346">
        <v>1.9</v>
      </c>
      <c r="O2346" t="s">
        <v>3124</v>
      </c>
      <c r="P2346">
        <f t="shared" si="72"/>
        <v>45276</v>
      </c>
      <c r="Q2346">
        <f>--(COUNTIF($A$2:A2346,A2346)=1)</f>
        <v>1</v>
      </c>
      <c r="R2346">
        <f t="shared" si="73"/>
        <v>5.76</v>
      </c>
    </row>
    <row r="2347" spans="1:18">
      <c r="A2347" t="s">
        <v>7463</v>
      </c>
      <c r="B2347" t="s">
        <v>3071</v>
      </c>
      <c r="C2347" t="s">
        <v>7464</v>
      </c>
      <c r="D2347" t="s">
        <v>3196</v>
      </c>
      <c r="E2347" t="s">
        <v>3166</v>
      </c>
      <c r="F2347" t="s">
        <v>3220</v>
      </c>
      <c r="G2347" t="s">
        <v>1964</v>
      </c>
      <c r="H2347" s="28"/>
      <c r="J2347">
        <v>24</v>
      </c>
      <c r="K2347" t="s">
        <v>3098</v>
      </c>
      <c r="L2347" t="s">
        <v>3209</v>
      </c>
      <c r="M2347" t="s">
        <v>3169</v>
      </c>
      <c r="O2347" t="s">
        <v>3213</v>
      </c>
      <c r="P2347">
        <f t="shared" si="72"/>
        <v>44656</v>
      </c>
      <c r="Q2347">
        <f>--(COUNTIF($A$2:A2347,A2347)=1)</f>
        <v>1</v>
      </c>
      <c r="R2347" t="str">
        <f t="shared" si="73"/>
        <v/>
      </c>
    </row>
    <row r="2348" spans="1:18">
      <c r="A2348" t="s">
        <v>7465</v>
      </c>
      <c r="B2348" t="s">
        <v>7104</v>
      </c>
      <c r="C2348" t="s">
        <v>7466</v>
      </c>
      <c r="D2348" t="s">
        <v>3185</v>
      </c>
      <c r="E2348" t="s">
        <v>3280</v>
      </c>
      <c r="F2348" t="s">
        <v>3228</v>
      </c>
      <c r="G2348" t="s">
        <v>2165</v>
      </c>
      <c r="H2348" s="28"/>
      <c r="J2348">
        <v>4</v>
      </c>
      <c r="K2348" t="s">
        <v>3098</v>
      </c>
      <c r="L2348" t="s">
        <v>3271</v>
      </c>
      <c r="M2348" t="s">
        <v>3188</v>
      </c>
      <c r="O2348" t="s">
        <v>3189</v>
      </c>
      <c r="P2348">
        <f t="shared" si="72"/>
        <v>45209</v>
      </c>
      <c r="Q2348">
        <f>--(COUNTIF($A$2:A2348,A2348)=1)</f>
        <v>1</v>
      </c>
      <c r="R2348" t="str">
        <f t="shared" si="73"/>
        <v/>
      </c>
    </row>
    <row r="2349" spans="1:18">
      <c r="A2349" t="s">
        <v>7467</v>
      </c>
      <c r="B2349" t="s">
        <v>4430</v>
      </c>
      <c r="C2349" t="s">
        <v>3098</v>
      </c>
      <c r="D2349" t="s">
        <v>3227</v>
      </c>
      <c r="E2349" t="s">
        <v>3166</v>
      </c>
      <c r="F2349" t="s">
        <v>3220</v>
      </c>
      <c r="G2349" t="s">
        <v>518</v>
      </c>
      <c r="H2349" s="28">
        <v>44899</v>
      </c>
      <c r="I2349">
        <v>61.48</v>
      </c>
      <c r="J2349">
        <v>24</v>
      </c>
      <c r="K2349" t="s">
        <v>3123</v>
      </c>
      <c r="L2349" t="s">
        <v>3098</v>
      </c>
      <c r="M2349" t="s">
        <v>3188</v>
      </c>
      <c r="O2349" t="s">
        <v>3178</v>
      </c>
      <c r="P2349">
        <f t="shared" si="72"/>
        <v>44897</v>
      </c>
      <c r="Q2349">
        <f>--(COUNTIF($A$2:A2349,A2349)=1)</f>
        <v>1</v>
      </c>
      <c r="R2349">
        <f t="shared" si="73"/>
        <v>61.48</v>
      </c>
    </row>
    <row r="2350" spans="1:18">
      <c r="A2350" t="s">
        <v>7468</v>
      </c>
      <c r="B2350" t="s">
        <v>2490</v>
      </c>
      <c r="C2350" t="s">
        <v>3098</v>
      </c>
      <c r="D2350" t="s">
        <v>3251</v>
      </c>
      <c r="E2350" t="s">
        <v>3166</v>
      </c>
      <c r="F2350" t="s">
        <v>3167</v>
      </c>
      <c r="G2350" t="s">
        <v>1426</v>
      </c>
      <c r="H2350" s="28">
        <v>45123</v>
      </c>
      <c r="I2350">
        <v>21.15</v>
      </c>
      <c r="J2350">
        <v>24</v>
      </c>
      <c r="K2350" t="s">
        <v>3124</v>
      </c>
      <c r="L2350" t="s">
        <v>3216</v>
      </c>
      <c r="M2350" t="s">
        <v>3188</v>
      </c>
      <c r="N2350">
        <v>2.4</v>
      </c>
      <c r="O2350" t="s">
        <v>3123</v>
      </c>
      <c r="P2350">
        <f t="shared" si="72"/>
        <v>45123</v>
      </c>
      <c r="Q2350">
        <f>--(COUNTIF($A$2:A2350,A2350)=1)</f>
        <v>1</v>
      </c>
      <c r="R2350">
        <f t="shared" si="73"/>
        <v>21.15</v>
      </c>
    </row>
    <row r="2351" spans="1:18">
      <c r="A2351" t="s">
        <v>7469</v>
      </c>
      <c r="B2351" t="s">
        <v>2431</v>
      </c>
      <c r="C2351" t="s">
        <v>7470</v>
      </c>
      <c r="D2351" t="s">
        <v>3185</v>
      </c>
      <c r="E2351" t="s">
        <v>3194</v>
      </c>
      <c r="F2351" t="s">
        <v>3167</v>
      </c>
      <c r="G2351" t="s">
        <v>1691</v>
      </c>
      <c r="H2351" s="28">
        <v>45042</v>
      </c>
      <c r="I2351">
        <v>95.38</v>
      </c>
      <c r="J2351">
        <v>72</v>
      </c>
      <c r="K2351" t="s">
        <v>3123</v>
      </c>
      <c r="L2351" t="s">
        <v>3307</v>
      </c>
      <c r="M2351" t="s">
        <v>3207</v>
      </c>
      <c r="N2351">
        <v>1.8</v>
      </c>
      <c r="O2351" t="s">
        <v>3182</v>
      </c>
      <c r="P2351">
        <f t="shared" si="72"/>
        <v>45039</v>
      </c>
      <c r="Q2351">
        <f>--(COUNTIF($A$2:A2351,A2351)=1)</f>
        <v>1</v>
      </c>
      <c r="R2351">
        <f t="shared" si="73"/>
        <v>95.38</v>
      </c>
    </row>
    <row r="2352" spans="1:18">
      <c r="A2352" t="s">
        <v>7471</v>
      </c>
      <c r="B2352" t="s">
        <v>4025</v>
      </c>
      <c r="C2352" t="s">
        <v>4536</v>
      </c>
      <c r="D2352" t="s">
        <v>3200</v>
      </c>
      <c r="E2352" t="s">
        <v>3175</v>
      </c>
      <c r="F2352" t="s">
        <v>3167</v>
      </c>
      <c r="G2352" t="s">
        <v>1198</v>
      </c>
      <c r="H2352" s="28">
        <v>45044</v>
      </c>
      <c r="I2352">
        <v>8.5</v>
      </c>
      <c r="J2352">
        <v>8</v>
      </c>
      <c r="K2352" t="s">
        <v>3123</v>
      </c>
      <c r="L2352" t="s">
        <v>3098</v>
      </c>
      <c r="M2352" t="s">
        <v>3207</v>
      </c>
      <c r="N2352">
        <v>3.6</v>
      </c>
      <c r="O2352" t="s">
        <v>3189</v>
      </c>
      <c r="P2352">
        <f t="shared" si="72"/>
        <v>45044</v>
      </c>
      <c r="Q2352">
        <f>--(COUNTIF($A$2:A2352,A2352)=1)</f>
        <v>1</v>
      </c>
      <c r="R2352">
        <f t="shared" si="73"/>
        <v>8.5</v>
      </c>
    </row>
    <row r="2353" spans="1:18">
      <c r="A2353" t="s">
        <v>7472</v>
      </c>
      <c r="B2353" t="s">
        <v>5228</v>
      </c>
      <c r="C2353" t="s">
        <v>3098</v>
      </c>
      <c r="D2353" t="s">
        <v>3251</v>
      </c>
      <c r="E2353" t="s">
        <v>3166</v>
      </c>
      <c r="F2353" t="s">
        <v>3167</v>
      </c>
      <c r="G2353" t="s">
        <v>4901</v>
      </c>
      <c r="H2353" s="28">
        <v>45139</v>
      </c>
      <c r="I2353">
        <v>19.510000000000002</v>
      </c>
      <c r="J2353">
        <v>24</v>
      </c>
      <c r="K2353" t="s">
        <v>3124</v>
      </c>
      <c r="L2353" t="s">
        <v>3098</v>
      </c>
      <c r="M2353" t="s">
        <v>3207</v>
      </c>
      <c r="N2353">
        <v>3.5</v>
      </c>
      <c r="O2353" t="s">
        <v>3123</v>
      </c>
      <c r="P2353">
        <f t="shared" si="72"/>
        <v>45139</v>
      </c>
      <c r="Q2353">
        <f>--(COUNTIF($A$2:A2353,A2353)=1)</f>
        <v>1</v>
      </c>
      <c r="R2353">
        <f t="shared" si="73"/>
        <v>19.510000000000002</v>
      </c>
    </row>
    <row r="2354" spans="1:18">
      <c r="A2354" t="s">
        <v>7473</v>
      </c>
      <c r="B2354" t="s">
        <v>2138</v>
      </c>
      <c r="C2354" t="s">
        <v>3098</v>
      </c>
      <c r="D2354" t="s">
        <v>3174</v>
      </c>
      <c r="E2354" t="s">
        <v>3166</v>
      </c>
      <c r="F2354" t="s">
        <v>3167</v>
      </c>
      <c r="G2354" t="s">
        <v>3408</v>
      </c>
      <c r="H2354" s="28">
        <v>45680</v>
      </c>
      <c r="I2354">
        <v>53.9</v>
      </c>
      <c r="J2354">
        <v>24</v>
      </c>
      <c r="K2354" t="s">
        <v>3123</v>
      </c>
      <c r="L2354" t="s">
        <v>3206</v>
      </c>
      <c r="M2354" t="s">
        <v>3207</v>
      </c>
      <c r="N2354">
        <v>4.7</v>
      </c>
      <c r="O2354" t="s">
        <v>3189</v>
      </c>
      <c r="P2354">
        <f t="shared" si="72"/>
        <v>45678</v>
      </c>
      <c r="Q2354">
        <f>--(COUNTIF($A$2:A2354,A2354)=1)</f>
        <v>1</v>
      </c>
      <c r="R2354">
        <f t="shared" si="73"/>
        <v>53.9</v>
      </c>
    </row>
    <row r="2355" spans="1:18">
      <c r="A2355" t="s">
        <v>7474</v>
      </c>
      <c r="B2355" t="s">
        <v>2950</v>
      </c>
      <c r="C2355" t="s">
        <v>3098</v>
      </c>
      <c r="D2355" t="s">
        <v>3237</v>
      </c>
      <c r="E2355" t="s">
        <v>3166</v>
      </c>
      <c r="F2355" t="s">
        <v>3167</v>
      </c>
      <c r="G2355" t="s">
        <v>500</v>
      </c>
      <c r="H2355" s="28">
        <v>45431</v>
      </c>
      <c r="I2355">
        <v>63.65</v>
      </c>
      <c r="J2355">
        <v>24</v>
      </c>
      <c r="K2355" t="s">
        <v>3123</v>
      </c>
      <c r="L2355" t="s">
        <v>3351</v>
      </c>
      <c r="M2355" t="s">
        <v>3188</v>
      </c>
      <c r="O2355" t="s">
        <v>3213</v>
      </c>
      <c r="P2355">
        <f t="shared" si="72"/>
        <v>45429</v>
      </c>
      <c r="Q2355">
        <f>--(COUNTIF($A$2:A2355,A2355)=1)</f>
        <v>1</v>
      </c>
      <c r="R2355">
        <f t="shared" si="73"/>
        <v>63.65</v>
      </c>
    </row>
    <row r="2356" spans="1:18">
      <c r="A2356" t="s">
        <v>7475</v>
      </c>
      <c r="B2356" t="s">
        <v>7057</v>
      </c>
      <c r="C2356" t="s">
        <v>3098</v>
      </c>
      <c r="D2356" t="s">
        <v>3174</v>
      </c>
      <c r="E2356" t="s">
        <v>3194</v>
      </c>
      <c r="F2356" t="s">
        <v>3220</v>
      </c>
      <c r="G2356" t="s">
        <v>240</v>
      </c>
      <c r="H2356" s="28"/>
      <c r="J2356">
        <v>72</v>
      </c>
      <c r="K2356" t="s">
        <v>3098</v>
      </c>
      <c r="L2356" t="s">
        <v>3187</v>
      </c>
      <c r="M2356" t="s">
        <v>3207</v>
      </c>
      <c r="O2356" t="s">
        <v>3182</v>
      </c>
      <c r="P2356">
        <f t="shared" si="72"/>
        <v>44612</v>
      </c>
      <c r="Q2356">
        <f>--(COUNTIF($A$2:A2356,A2356)=1)</f>
        <v>1</v>
      </c>
      <c r="R2356" t="str">
        <f t="shared" si="73"/>
        <v/>
      </c>
    </row>
    <row r="2357" spans="1:18">
      <c r="A2357" t="s">
        <v>7476</v>
      </c>
      <c r="B2357" t="s">
        <v>7477</v>
      </c>
      <c r="C2357" t="s">
        <v>3098</v>
      </c>
      <c r="D2357" t="s">
        <v>3165</v>
      </c>
      <c r="E2357" t="s">
        <v>3166</v>
      </c>
      <c r="F2357" t="s">
        <v>3167</v>
      </c>
      <c r="G2357" t="s">
        <v>273</v>
      </c>
      <c r="H2357" s="28">
        <v>45462</v>
      </c>
      <c r="I2357">
        <v>29.96</v>
      </c>
      <c r="J2357">
        <v>24</v>
      </c>
      <c r="K2357" t="s">
        <v>3123</v>
      </c>
      <c r="L2357" t="s">
        <v>3437</v>
      </c>
      <c r="M2357" t="s">
        <v>3202</v>
      </c>
      <c r="N2357">
        <v>4.4000000000000004</v>
      </c>
      <c r="O2357" t="s">
        <v>3213</v>
      </c>
      <c r="P2357">
        <f t="shared" si="72"/>
        <v>45461</v>
      </c>
      <c r="Q2357">
        <f>--(COUNTIF($A$2:A2357,A2357)=1)</f>
        <v>1</v>
      </c>
      <c r="R2357">
        <f t="shared" si="73"/>
        <v>29.96</v>
      </c>
    </row>
    <row r="2358" spans="1:18">
      <c r="A2358" t="s">
        <v>7478</v>
      </c>
      <c r="B2358" t="s">
        <v>2788</v>
      </c>
      <c r="C2358" t="s">
        <v>3098</v>
      </c>
      <c r="D2358" t="s">
        <v>3251</v>
      </c>
      <c r="E2358" t="s">
        <v>3166</v>
      </c>
      <c r="F2358" t="s">
        <v>3167</v>
      </c>
      <c r="G2358" t="s">
        <v>3309</v>
      </c>
      <c r="H2358" s="28">
        <v>45512</v>
      </c>
      <c r="I2358">
        <v>31.41</v>
      </c>
      <c r="J2358">
        <v>24</v>
      </c>
      <c r="K2358" t="s">
        <v>3123</v>
      </c>
      <c r="L2358" t="s">
        <v>3218</v>
      </c>
      <c r="M2358" t="s">
        <v>3202</v>
      </c>
      <c r="N2358">
        <v>1.2</v>
      </c>
      <c r="O2358" t="s">
        <v>3123</v>
      </c>
      <c r="P2358">
        <f t="shared" si="72"/>
        <v>45511</v>
      </c>
      <c r="Q2358">
        <f>--(COUNTIF($A$2:A2358,A2358)=1)</f>
        <v>1</v>
      </c>
      <c r="R2358">
        <f t="shared" si="73"/>
        <v>31.41</v>
      </c>
    </row>
    <row r="2359" spans="1:18">
      <c r="A2359" t="s">
        <v>7479</v>
      </c>
      <c r="B2359" t="s">
        <v>5402</v>
      </c>
      <c r="C2359" t="s">
        <v>3098</v>
      </c>
      <c r="D2359" t="s">
        <v>3200</v>
      </c>
      <c r="E2359" t="s">
        <v>3280</v>
      </c>
      <c r="F2359" t="s">
        <v>3180</v>
      </c>
      <c r="G2359" t="s">
        <v>7480</v>
      </c>
      <c r="H2359" s="28"/>
      <c r="J2359">
        <v>4</v>
      </c>
      <c r="K2359" t="s">
        <v>3098</v>
      </c>
      <c r="L2359" t="s">
        <v>3201</v>
      </c>
      <c r="M2359" t="s">
        <v>3177</v>
      </c>
      <c r="O2359" t="s">
        <v>3124</v>
      </c>
      <c r="P2359">
        <f t="shared" si="72"/>
        <v>45696</v>
      </c>
      <c r="Q2359">
        <f>--(COUNTIF($A$2:A2359,A2359)=1)</f>
        <v>1</v>
      </c>
      <c r="R2359" t="str">
        <f t="shared" si="73"/>
        <v/>
      </c>
    </row>
    <row r="2360" spans="1:18">
      <c r="A2360" t="s">
        <v>7481</v>
      </c>
      <c r="B2360" t="s">
        <v>3365</v>
      </c>
      <c r="C2360" t="s">
        <v>5589</v>
      </c>
      <c r="D2360" t="s">
        <v>3200</v>
      </c>
      <c r="E2360" t="s">
        <v>3166</v>
      </c>
      <c r="F2360" t="s">
        <v>3167</v>
      </c>
      <c r="G2360" t="s">
        <v>7482</v>
      </c>
      <c r="H2360" s="28">
        <v>44863</v>
      </c>
      <c r="I2360">
        <v>9.52</v>
      </c>
      <c r="J2360">
        <v>24</v>
      </c>
      <c r="K2360" t="s">
        <v>3124</v>
      </c>
      <c r="L2360" t="s">
        <v>3098</v>
      </c>
      <c r="M2360" t="s">
        <v>3188</v>
      </c>
      <c r="O2360" t="s">
        <v>3182</v>
      </c>
      <c r="P2360">
        <f t="shared" si="72"/>
        <v>44863</v>
      </c>
      <c r="Q2360">
        <f>--(COUNTIF($A$2:A2360,A2360)=1)</f>
        <v>1</v>
      </c>
      <c r="R2360">
        <f t="shared" si="73"/>
        <v>9.52</v>
      </c>
    </row>
    <row r="2361" spans="1:18">
      <c r="A2361" t="s">
        <v>7483</v>
      </c>
      <c r="B2361" t="s">
        <v>3576</v>
      </c>
      <c r="C2361" t="s">
        <v>3098</v>
      </c>
      <c r="D2361" t="s">
        <v>3237</v>
      </c>
      <c r="E2361" t="s">
        <v>3166</v>
      </c>
      <c r="F2361" t="s">
        <v>3167</v>
      </c>
      <c r="G2361" t="s">
        <v>1620</v>
      </c>
      <c r="H2361" s="28"/>
      <c r="J2361">
        <v>24</v>
      </c>
      <c r="K2361" t="s">
        <v>3098</v>
      </c>
      <c r="L2361" t="s">
        <v>3187</v>
      </c>
      <c r="M2361" t="s">
        <v>3207</v>
      </c>
      <c r="O2361" t="s">
        <v>3170</v>
      </c>
      <c r="P2361">
        <f t="shared" si="72"/>
        <v>45277</v>
      </c>
      <c r="Q2361">
        <f>--(COUNTIF($A$2:A2361,A2361)=1)</f>
        <v>1</v>
      </c>
      <c r="R2361" t="str">
        <f t="shared" si="73"/>
        <v/>
      </c>
    </row>
    <row r="2362" spans="1:18">
      <c r="A2362" t="s">
        <v>7484</v>
      </c>
      <c r="B2362" t="s">
        <v>3418</v>
      </c>
      <c r="C2362" t="s">
        <v>3098</v>
      </c>
      <c r="D2362" t="s">
        <v>3196</v>
      </c>
      <c r="E2362" t="s">
        <v>3166</v>
      </c>
      <c r="F2362" t="s">
        <v>3180</v>
      </c>
      <c r="G2362" t="s">
        <v>7485</v>
      </c>
      <c r="H2362" s="28"/>
      <c r="J2362">
        <v>24</v>
      </c>
      <c r="K2362" t="s">
        <v>3098</v>
      </c>
      <c r="L2362" t="s">
        <v>3254</v>
      </c>
      <c r="M2362" t="s">
        <v>3202</v>
      </c>
      <c r="O2362" t="s">
        <v>3178</v>
      </c>
      <c r="P2362">
        <f t="shared" si="72"/>
        <v>45166</v>
      </c>
      <c r="Q2362">
        <f>--(COUNTIF($A$2:A2362,A2362)=1)</f>
        <v>1</v>
      </c>
      <c r="R2362" t="str">
        <f t="shared" si="73"/>
        <v/>
      </c>
    </row>
    <row r="2363" spans="1:18">
      <c r="A2363" t="s">
        <v>7486</v>
      </c>
      <c r="B2363" t="s">
        <v>104</v>
      </c>
      <c r="C2363" t="s">
        <v>3098</v>
      </c>
      <c r="D2363" t="s">
        <v>3251</v>
      </c>
      <c r="E2363" t="s">
        <v>3175</v>
      </c>
      <c r="F2363" t="s">
        <v>3167</v>
      </c>
      <c r="G2363" t="s">
        <v>571</v>
      </c>
      <c r="H2363" s="28"/>
      <c r="J2363">
        <v>8</v>
      </c>
      <c r="K2363" t="s">
        <v>3098</v>
      </c>
      <c r="L2363" t="s">
        <v>3271</v>
      </c>
      <c r="M2363" t="s">
        <v>3177</v>
      </c>
      <c r="O2363" t="s">
        <v>3178</v>
      </c>
      <c r="P2363">
        <f t="shared" si="72"/>
        <v>44639</v>
      </c>
      <c r="Q2363">
        <f>--(COUNTIF($A$2:A2363,A2363)=1)</f>
        <v>1</v>
      </c>
      <c r="R2363" t="str">
        <f t="shared" si="73"/>
        <v/>
      </c>
    </row>
    <row r="2364" spans="1:18">
      <c r="A2364" t="s">
        <v>7487</v>
      </c>
      <c r="B2364" t="s">
        <v>7164</v>
      </c>
      <c r="C2364" t="s">
        <v>3098</v>
      </c>
      <c r="D2364" t="s">
        <v>3196</v>
      </c>
      <c r="E2364" t="s">
        <v>3280</v>
      </c>
      <c r="F2364" t="s">
        <v>3167</v>
      </c>
      <c r="G2364" t="s">
        <v>2068</v>
      </c>
      <c r="H2364" s="28">
        <v>45663</v>
      </c>
      <c r="I2364">
        <v>4.3</v>
      </c>
      <c r="J2364">
        <v>4</v>
      </c>
      <c r="K2364" t="s">
        <v>3123</v>
      </c>
      <c r="L2364" t="s">
        <v>3206</v>
      </c>
      <c r="M2364" t="s">
        <v>3202</v>
      </c>
      <c r="N2364">
        <v>4</v>
      </c>
      <c r="O2364" t="s">
        <v>3178</v>
      </c>
      <c r="P2364">
        <f t="shared" si="72"/>
        <v>45663</v>
      </c>
      <c r="Q2364">
        <f>--(COUNTIF($A$2:A2364,A2364)=1)</f>
        <v>1</v>
      </c>
      <c r="R2364">
        <f t="shared" si="73"/>
        <v>4.3</v>
      </c>
    </row>
    <row r="2365" spans="1:18">
      <c r="A2365" t="s">
        <v>7488</v>
      </c>
      <c r="B2365" t="s">
        <v>686</v>
      </c>
      <c r="C2365" t="s">
        <v>3098</v>
      </c>
      <c r="D2365" t="s">
        <v>3251</v>
      </c>
      <c r="E2365" t="s">
        <v>3175</v>
      </c>
      <c r="F2365" t="s">
        <v>3167</v>
      </c>
      <c r="G2365" t="s">
        <v>1368</v>
      </c>
      <c r="H2365" s="28">
        <v>45489</v>
      </c>
      <c r="I2365">
        <v>23.51</v>
      </c>
      <c r="J2365">
        <v>8</v>
      </c>
      <c r="K2365" t="s">
        <v>3123</v>
      </c>
      <c r="L2365" t="s">
        <v>3181</v>
      </c>
      <c r="M2365" t="s">
        <v>3177</v>
      </c>
      <c r="N2365">
        <v>1.5</v>
      </c>
      <c r="O2365" t="s">
        <v>3123</v>
      </c>
      <c r="P2365">
        <f t="shared" si="72"/>
        <v>45489</v>
      </c>
      <c r="Q2365">
        <f>--(COUNTIF($A$2:A2365,A2365)=1)</f>
        <v>1</v>
      </c>
      <c r="R2365">
        <f t="shared" si="73"/>
        <v>23.51</v>
      </c>
    </row>
    <row r="2366" spans="1:18">
      <c r="A2366" t="s">
        <v>7489</v>
      </c>
      <c r="B2366" t="s">
        <v>5819</v>
      </c>
      <c r="C2366" t="s">
        <v>7490</v>
      </c>
      <c r="D2366" t="s">
        <v>3196</v>
      </c>
      <c r="E2366" t="s">
        <v>3175</v>
      </c>
      <c r="F2366" t="s">
        <v>3220</v>
      </c>
      <c r="G2366" t="s">
        <v>2026</v>
      </c>
      <c r="H2366" s="28">
        <v>45440</v>
      </c>
      <c r="I2366">
        <v>13.02</v>
      </c>
      <c r="J2366">
        <v>8</v>
      </c>
      <c r="K2366" t="s">
        <v>3123</v>
      </c>
      <c r="L2366" t="s">
        <v>3302</v>
      </c>
      <c r="M2366" t="s">
        <v>3169</v>
      </c>
      <c r="N2366">
        <v>2</v>
      </c>
      <c r="O2366" t="s">
        <v>3260</v>
      </c>
      <c r="P2366">
        <f t="shared" si="72"/>
        <v>45440</v>
      </c>
      <c r="Q2366">
        <f>--(COUNTIF($A$2:A2366,A2366)=1)</f>
        <v>1</v>
      </c>
      <c r="R2366">
        <f t="shared" si="73"/>
        <v>13.02</v>
      </c>
    </row>
    <row r="2367" spans="1:18">
      <c r="A2367" t="s">
        <v>7491</v>
      </c>
      <c r="B2367" t="s">
        <v>1320</v>
      </c>
      <c r="C2367" t="s">
        <v>7492</v>
      </c>
      <c r="D2367" t="s">
        <v>3227</v>
      </c>
      <c r="E2367" t="s">
        <v>3194</v>
      </c>
      <c r="F2367" t="s">
        <v>3167</v>
      </c>
      <c r="G2367" t="s">
        <v>613</v>
      </c>
      <c r="H2367" s="28">
        <v>45189</v>
      </c>
      <c r="I2367">
        <v>95.52</v>
      </c>
      <c r="J2367">
        <v>72</v>
      </c>
      <c r="K2367" t="s">
        <v>3123</v>
      </c>
      <c r="L2367" t="s">
        <v>3248</v>
      </c>
      <c r="M2367" t="s">
        <v>3177</v>
      </c>
      <c r="N2367">
        <v>1.4</v>
      </c>
      <c r="O2367" t="s">
        <v>3182</v>
      </c>
      <c r="P2367">
        <f t="shared" si="72"/>
        <v>45186</v>
      </c>
      <c r="Q2367">
        <f>--(COUNTIF($A$2:A2367,A2367)=1)</f>
        <v>1</v>
      </c>
      <c r="R2367">
        <f t="shared" si="73"/>
        <v>95.52</v>
      </c>
    </row>
    <row r="2368" spans="1:18">
      <c r="A2368" t="s">
        <v>7493</v>
      </c>
      <c r="B2368" t="s">
        <v>4114</v>
      </c>
      <c r="C2368" t="s">
        <v>7494</v>
      </c>
      <c r="D2368" t="s">
        <v>3227</v>
      </c>
      <c r="E2368" t="s">
        <v>3175</v>
      </c>
      <c r="F2368" t="s">
        <v>3180</v>
      </c>
      <c r="G2368" t="s">
        <v>3730</v>
      </c>
      <c r="H2368" s="28"/>
      <c r="J2368">
        <v>8</v>
      </c>
      <c r="K2368" t="s">
        <v>3098</v>
      </c>
      <c r="L2368" t="s">
        <v>3209</v>
      </c>
      <c r="M2368" t="s">
        <v>3188</v>
      </c>
      <c r="O2368" t="s">
        <v>3182</v>
      </c>
      <c r="P2368">
        <f t="shared" si="72"/>
        <v>45211</v>
      </c>
      <c r="Q2368">
        <f>--(COUNTIF($A$2:A2368,A2368)=1)</f>
        <v>1</v>
      </c>
      <c r="R2368" t="str">
        <f t="shared" si="73"/>
        <v/>
      </c>
    </row>
    <row r="2369" spans="1:18">
      <c r="A2369" t="s">
        <v>7495</v>
      </c>
      <c r="B2369" t="s">
        <v>1204</v>
      </c>
      <c r="C2369" t="s">
        <v>7496</v>
      </c>
      <c r="D2369" t="s">
        <v>3165</v>
      </c>
      <c r="E2369" t="s">
        <v>3175</v>
      </c>
      <c r="F2369" t="s">
        <v>3167</v>
      </c>
      <c r="G2369" t="s">
        <v>2236</v>
      </c>
      <c r="H2369" s="28">
        <v>45529</v>
      </c>
      <c r="I2369">
        <v>24.54</v>
      </c>
      <c r="J2369">
        <v>8</v>
      </c>
      <c r="K2369" t="s">
        <v>3123</v>
      </c>
      <c r="L2369" t="s">
        <v>3218</v>
      </c>
      <c r="M2369" t="s">
        <v>3188</v>
      </c>
      <c r="N2369">
        <v>3.9</v>
      </c>
      <c r="O2369" t="s">
        <v>3170</v>
      </c>
      <c r="P2369">
        <f t="shared" si="72"/>
        <v>45528</v>
      </c>
      <c r="Q2369">
        <f>--(COUNTIF($A$2:A2369,A2369)=1)</f>
        <v>1</v>
      </c>
      <c r="R2369">
        <f t="shared" si="73"/>
        <v>24.54</v>
      </c>
    </row>
    <row r="2370" spans="1:18">
      <c r="A2370" t="s">
        <v>7497</v>
      </c>
      <c r="B2370" t="s">
        <v>651</v>
      </c>
      <c r="C2370" t="s">
        <v>3098</v>
      </c>
      <c r="D2370" t="s">
        <v>3237</v>
      </c>
      <c r="E2370" t="s">
        <v>3175</v>
      </c>
      <c r="F2370" t="s">
        <v>3220</v>
      </c>
      <c r="G2370" t="s">
        <v>1971</v>
      </c>
      <c r="H2370" s="28">
        <v>45266</v>
      </c>
      <c r="I2370">
        <v>9.1199999999999992</v>
      </c>
      <c r="J2370">
        <v>8</v>
      </c>
      <c r="K2370" t="s">
        <v>3123</v>
      </c>
      <c r="L2370" t="s">
        <v>3351</v>
      </c>
      <c r="M2370" t="s">
        <v>3188</v>
      </c>
      <c r="O2370" t="s">
        <v>3182</v>
      </c>
      <c r="P2370">
        <f t="shared" ref="P2370:P2433" si="74">IFERROR(DATEVALUE(G2370),IFERROR(DATE(RIGHT(G2370,4),MID(G2370,4,2),LEFT(G2370,2)),""))</f>
        <v>45266</v>
      </c>
      <c r="Q2370">
        <f>--(COUNTIF($A$2:A2370,A2370)=1)</f>
        <v>1</v>
      </c>
      <c r="R2370">
        <f t="shared" ref="R2370:R2433" si="75">IF(AND(Q2370=1,I2370&lt;&gt;"",ISNUMBER(I2370),I2370&gt;=0),I2370,"")</f>
        <v>9.1199999999999992</v>
      </c>
    </row>
    <row r="2371" spans="1:18">
      <c r="A2371" t="s">
        <v>7498</v>
      </c>
      <c r="B2371" t="s">
        <v>5404</v>
      </c>
      <c r="C2371" t="s">
        <v>7499</v>
      </c>
      <c r="D2371" t="s">
        <v>3227</v>
      </c>
      <c r="E2371" t="s">
        <v>3194</v>
      </c>
      <c r="F2371" t="s">
        <v>3167</v>
      </c>
      <c r="G2371" t="s">
        <v>940</v>
      </c>
      <c r="H2371" s="28">
        <v>45449</v>
      </c>
      <c r="I2371">
        <v>88.75</v>
      </c>
      <c r="J2371">
        <v>72</v>
      </c>
      <c r="K2371" t="s">
        <v>3123</v>
      </c>
      <c r="L2371" t="s">
        <v>3216</v>
      </c>
      <c r="M2371" t="s">
        <v>3177</v>
      </c>
      <c r="O2371" t="s">
        <v>3189</v>
      </c>
      <c r="P2371">
        <f t="shared" si="74"/>
        <v>45446</v>
      </c>
      <c r="Q2371">
        <f>--(COUNTIF($A$2:A2371,A2371)=1)</f>
        <v>1</v>
      </c>
      <c r="R2371">
        <f t="shared" si="75"/>
        <v>88.75</v>
      </c>
    </row>
    <row r="2372" spans="1:18">
      <c r="A2372" t="s">
        <v>7500</v>
      </c>
      <c r="B2372" t="s">
        <v>1685</v>
      </c>
      <c r="C2372" t="s">
        <v>3098</v>
      </c>
      <c r="D2372" t="s">
        <v>3196</v>
      </c>
      <c r="E2372" t="s">
        <v>3175</v>
      </c>
      <c r="F2372" t="s">
        <v>3167</v>
      </c>
      <c r="G2372" t="s">
        <v>1272</v>
      </c>
      <c r="H2372" s="28">
        <v>45650</v>
      </c>
      <c r="I2372">
        <v>13.1</v>
      </c>
      <c r="J2372">
        <v>8</v>
      </c>
      <c r="K2372" t="s">
        <v>3123</v>
      </c>
      <c r="L2372" t="s">
        <v>3268</v>
      </c>
      <c r="M2372" t="s">
        <v>3202</v>
      </c>
      <c r="N2372">
        <v>3</v>
      </c>
      <c r="O2372" t="s">
        <v>3260</v>
      </c>
      <c r="P2372">
        <f t="shared" si="74"/>
        <v>45650</v>
      </c>
      <c r="Q2372">
        <f>--(COUNTIF($A$2:A2372,A2372)=1)</f>
        <v>1</v>
      </c>
      <c r="R2372">
        <f t="shared" si="75"/>
        <v>13.1</v>
      </c>
    </row>
    <row r="2373" spans="1:18">
      <c r="A2373" t="s">
        <v>7501</v>
      </c>
      <c r="B2373" t="s">
        <v>2842</v>
      </c>
      <c r="C2373" t="s">
        <v>3098</v>
      </c>
      <c r="D2373" t="s">
        <v>3185</v>
      </c>
      <c r="E2373" t="s">
        <v>3194</v>
      </c>
      <c r="F2373" t="s">
        <v>3180</v>
      </c>
      <c r="G2373" t="s">
        <v>144</v>
      </c>
      <c r="H2373" s="28"/>
      <c r="J2373">
        <v>72</v>
      </c>
      <c r="K2373" t="s">
        <v>3098</v>
      </c>
      <c r="L2373" t="s">
        <v>3221</v>
      </c>
      <c r="M2373" t="s">
        <v>3207</v>
      </c>
      <c r="O2373" t="s">
        <v>3189</v>
      </c>
      <c r="P2373">
        <f t="shared" si="74"/>
        <v>44609</v>
      </c>
      <c r="Q2373">
        <f>--(COUNTIF($A$2:A2373,A2373)=1)</f>
        <v>1</v>
      </c>
      <c r="R2373" t="str">
        <f t="shared" si="75"/>
        <v/>
      </c>
    </row>
    <row r="2374" spans="1:18">
      <c r="A2374" t="s">
        <v>7502</v>
      </c>
      <c r="B2374" t="s">
        <v>3908</v>
      </c>
      <c r="C2374" t="s">
        <v>7503</v>
      </c>
      <c r="D2374" t="s">
        <v>3237</v>
      </c>
      <c r="E2374" t="s">
        <v>3166</v>
      </c>
      <c r="F2374" t="s">
        <v>3167</v>
      </c>
      <c r="G2374" t="s">
        <v>1789</v>
      </c>
      <c r="H2374" s="28"/>
      <c r="J2374">
        <v>24</v>
      </c>
      <c r="K2374" t="s">
        <v>3098</v>
      </c>
      <c r="L2374" t="s">
        <v>3216</v>
      </c>
      <c r="M2374" t="s">
        <v>3207</v>
      </c>
      <c r="O2374" t="s">
        <v>3170</v>
      </c>
      <c r="P2374">
        <f t="shared" si="74"/>
        <v>45065</v>
      </c>
      <c r="Q2374">
        <f>--(COUNTIF($A$2:A2374,A2374)=1)</f>
        <v>1</v>
      </c>
      <c r="R2374" t="str">
        <f t="shared" si="75"/>
        <v/>
      </c>
    </row>
    <row r="2375" spans="1:18">
      <c r="A2375" t="s">
        <v>7504</v>
      </c>
      <c r="B2375" t="s">
        <v>545</v>
      </c>
      <c r="C2375" t="s">
        <v>7505</v>
      </c>
      <c r="D2375" t="s">
        <v>3165</v>
      </c>
      <c r="E2375" t="s">
        <v>3166</v>
      </c>
      <c r="F2375" t="s">
        <v>3228</v>
      </c>
      <c r="G2375" t="s">
        <v>4977</v>
      </c>
      <c r="H2375" s="28"/>
      <c r="J2375">
        <v>24</v>
      </c>
      <c r="K2375" t="s">
        <v>3098</v>
      </c>
      <c r="L2375" t="s">
        <v>3248</v>
      </c>
      <c r="M2375" t="s">
        <v>3177</v>
      </c>
      <c r="O2375" t="s">
        <v>3178</v>
      </c>
      <c r="P2375">
        <f t="shared" si="74"/>
        <v>44806</v>
      </c>
      <c r="Q2375">
        <f>--(COUNTIF($A$2:A2375,A2375)=1)</f>
        <v>1</v>
      </c>
      <c r="R2375" t="str">
        <f t="shared" si="75"/>
        <v/>
      </c>
    </row>
    <row r="2376" spans="1:18">
      <c r="A2376" t="s">
        <v>7506</v>
      </c>
      <c r="B2376" t="s">
        <v>7507</v>
      </c>
      <c r="C2376" t="s">
        <v>3098</v>
      </c>
      <c r="D2376" t="s">
        <v>3240</v>
      </c>
      <c r="E2376" t="s">
        <v>3166</v>
      </c>
      <c r="F2376" t="s">
        <v>3180</v>
      </c>
      <c r="G2376" t="s">
        <v>331</v>
      </c>
      <c r="H2376" s="28"/>
      <c r="J2376">
        <v>24</v>
      </c>
      <c r="K2376" t="s">
        <v>3098</v>
      </c>
      <c r="L2376" t="s">
        <v>3268</v>
      </c>
      <c r="M2376" t="s">
        <v>3207</v>
      </c>
      <c r="O2376" t="s">
        <v>3123</v>
      </c>
      <c r="P2376">
        <f t="shared" si="74"/>
        <v>45568</v>
      </c>
      <c r="Q2376">
        <f>--(COUNTIF($A$2:A2376,A2376)=1)</f>
        <v>1</v>
      </c>
      <c r="R2376" t="str">
        <f t="shared" si="75"/>
        <v/>
      </c>
    </row>
    <row r="2377" spans="1:18">
      <c r="A2377" t="s">
        <v>7508</v>
      </c>
      <c r="B2377" t="s">
        <v>2326</v>
      </c>
      <c r="C2377" t="s">
        <v>3098</v>
      </c>
      <c r="D2377" t="s">
        <v>3196</v>
      </c>
      <c r="E2377" t="s">
        <v>3175</v>
      </c>
      <c r="F2377" t="s">
        <v>3180</v>
      </c>
      <c r="G2377" t="s">
        <v>7509</v>
      </c>
      <c r="H2377" s="28"/>
      <c r="J2377">
        <v>8</v>
      </c>
      <c r="K2377" t="s">
        <v>3098</v>
      </c>
      <c r="L2377" t="s">
        <v>3198</v>
      </c>
      <c r="M2377" t="s">
        <v>3177</v>
      </c>
      <c r="O2377" t="s">
        <v>3178</v>
      </c>
      <c r="P2377">
        <f t="shared" si="74"/>
        <v>45688</v>
      </c>
      <c r="Q2377">
        <f>--(COUNTIF($A$2:A2377,A2377)=1)</f>
        <v>1</v>
      </c>
      <c r="R2377" t="str">
        <f t="shared" si="75"/>
        <v/>
      </c>
    </row>
    <row r="2378" spans="1:18">
      <c r="A2378" t="s">
        <v>7510</v>
      </c>
      <c r="B2378" t="s">
        <v>2979</v>
      </c>
      <c r="C2378" t="s">
        <v>3098</v>
      </c>
      <c r="D2378" t="s">
        <v>3227</v>
      </c>
      <c r="E2378" t="s">
        <v>3280</v>
      </c>
      <c r="F2378" t="s">
        <v>3167</v>
      </c>
      <c r="G2378" t="s">
        <v>3419</v>
      </c>
      <c r="H2378" s="28">
        <v>45638</v>
      </c>
      <c r="I2378">
        <v>1.66</v>
      </c>
      <c r="J2378">
        <v>4</v>
      </c>
      <c r="K2378" t="s">
        <v>3124</v>
      </c>
      <c r="L2378" t="s">
        <v>3271</v>
      </c>
      <c r="M2378" t="s">
        <v>3177</v>
      </c>
      <c r="N2378">
        <v>2.2999999999999998</v>
      </c>
      <c r="O2378" t="s">
        <v>3170</v>
      </c>
      <c r="P2378">
        <f t="shared" si="74"/>
        <v>45638</v>
      </c>
      <c r="Q2378">
        <f>--(COUNTIF($A$2:A2378,A2378)=1)</f>
        <v>1</v>
      </c>
      <c r="R2378">
        <f t="shared" si="75"/>
        <v>1.66</v>
      </c>
    </row>
    <row r="2379" spans="1:18">
      <c r="A2379" t="s">
        <v>7511</v>
      </c>
      <c r="B2379" t="s">
        <v>5224</v>
      </c>
      <c r="C2379" t="s">
        <v>7512</v>
      </c>
      <c r="D2379" t="s">
        <v>3237</v>
      </c>
      <c r="E2379" t="s">
        <v>3280</v>
      </c>
      <c r="F2379" t="s">
        <v>3167</v>
      </c>
      <c r="G2379" t="s">
        <v>1052</v>
      </c>
      <c r="H2379" s="28">
        <v>44648</v>
      </c>
      <c r="I2379">
        <v>10.72</v>
      </c>
      <c r="J2379">
        <v>4</v>
      </c>
      <c r="K2379" t="s">
        <v>3123</v>
      </c>
      <c r="L2379" t="s">
        <v>3302</v>
      </c>
      <c r="M2379" t="s">
        <v>3169</v>
      </c>
      <c r="N2379">
        <v>2</v>
      </c>
      <c r="O2379" t="s">
        <v>3124</v>
      </c>
      <c r="P2379">
        <f t="shared" si="74"/>
        <v>44648</v>
      </c>
      <c r="Q2379">
        <f>--(COUNTIF($A$2:A2379,A2379)=1)</f>
        <v>1</v>
      </c>
      <c r="R2379">
        <f t="shared" si="75"/>
        <v>10.72</v>
      </c>
    </row>
    <row r="2380" spans="1:18">
      <c r="A2380" t="s">
        <v>7513</v>
      </c>
      <c r="B2380" t="s">
        <v>7514</v>
      </c>
      <c r="C2380" t="s">
        <v>7515</v>
      </c>
      <c r="D2380" t="s">
        <v>3251</v>
      </c>
      <c r="E2380" t="s">
        <v>3194</v>
      </c>
      <c r="F2380" t="s">
        <v>3167</v>
      </c>
      <c r="G2380" t="s">
        <v>421</v>
      </c>
      <c r="H2380" s="28">
        <v>45125</v>
      </c>
      <c r="I2380">
        <v>97.62</v>
      </c>
      <c r="J2380">
        <v>72</v>
      </c>
      <c r="K2380" t="s">
        <v>3123</v>
      </c>
      <c r="L2380" t="s">
        <v>3212</v>
      </c>
      <c r="M2380" t="s">
        <v>3177</v>
      </c>
      <c r="O2380" t="s">
        <v>3170</v>
      </c>
      <c r="P2380">
        <f t="shared" si="74"/>
        <v>45121</v>
      </c>
      <c r="Q2380">
        <f>--(COUNTIF($A$2:A2380,A2380)=1)</f>
        <v>1</v>
      </c>
      <c r="R2380">
        <f t="shared" si="75"/>
        <v>97.62</v>
      </c>
    </row>
    <row r="2381" spans="1:18">
      <c r="A2381" t="s">
        <v>7516</v>
      </c>
      <c r="B2381" t="s">
        <v>1041</v>
      </c>
      <c r="C2381" t="s">
        <v>4485</v>
      </c>
      <c r="D2381" t="s">
        <v>3185</v>
      </c>
      <c r="E2381" t="s">
        <v>3166</v>
      </c>
      <c r="F2381" t="s">
        <v>3167</v>
      </c>
      <c r="G2381" t="s">
        <v>213</v>
      </c>
      <c r="H2381" s="28">
        <v>44955</v>
      </c>
      <c r="I2381">
        <v>41.37</v>
      </c>
      <c r="J2381">
        <v>24</v>
      </c>
      <c r="K2381" t="s">
        <v>3123</v>
      </c>
      <c r="L2381" t="s">
        <v>3209</v>
      </c>
      <c r="M2381" t="s">
        <v>3177</v>
      </c>
      <c r="N2381">
        <v>1.5</v>
      </c>
      <c r="O2381" t="s">
        <v>3170</v>
      </c>
      <c r="P2381">
        <f t="shared" si="74"/>
        <v>44954</v>
      </c>
      <c r="Q2381">
        <f>--(COUNTIF($A$2:A2381,A2381)=1)</f>
        <v>1</v>
      </c>
      <c r="R2381">
        <f t="shared" si="75"/>
        <v>41.37</v>
      </c>
    </row>
    <row r="2382" spans="1:18">
      <c r="A2382" t="s">
        <v>7517</v>
      </c>
      <c r="B2382" t="s">
        <v>1978</v>
      </c>
      <c r="C2382" t="s">
        <v>3098</v>
      </c>
      <c r="D2382" t="s">
        <v>3185</v>
      </c>
      <c r="E2382" t="s">
        <v>3175</v>
      </c>
      <c r="F2382" t="s">
        <v>3228</v>
      </c>
      <c r="G2382" t="s">
        <v>412</v>
      </c>
      <c r="H2382" s="28"/>
      <c r="J2382">
        <v>8</v>
      </c>
      <c r="K2382" t="s">
        <v>3098</v>
      </c>
      <c r="L2382" t="s">
        <v>3437</v>
      </c>
      <c r="M2382" t="s">
        <v>3169</v>
      </c>
      <c r="O2382" t="s">
        <v>3170</v>
      </c>
      <c r="P2382">
        <f t="shared" si="74"/>
        <v>44918</v>
      </c>
      <c r="Q2382">
        <f>--(COUNTIF($A$2:A2382,A2382)=1)</f>
        <v>1</v>
      </c>
      <c r="R2382" t="str">
        <f t="shared" si="75"/>
        <v/>
      </c>
    </row>
    <row r="2383" spans="1:18">
      <c r="A2383" t="s">
        <v>7518</v>
      </c>
      <c r="B2383" t="s">
        <v>2495</v>
      </c>
      <c r="C2383" t="s">
        <v>3098</v>
      </c>
      <c r="D2383" t="s">
        <v>3240</v>
      </c>
      <c r="E2383" t="s">
        <v>3166</v>
      </c>
      <c r="F2383" t="s">
        <v>3220</v>
      </c>
      <c r="G2383" t="s">
        <v>876</v>
      </c>
      <c r="H2383" s="28"/>
      <c r="J2383">
        <v>24</v>
      </c>
      <c r="K2383" t="s">
        <v>3098</v>
      </c>
      <c r="L2383" t="s">
        <v>3354</v>
      </c>
      <c r="M2383" t="s">
        <v>3169</v>
      </c>
      <c r="O2383" t="s">
        <v>3260</v>
      </c>
      <c r="P2383">
        <f t="shared" si="74"/>
        <v>45327</v>
      </c>
      <c r="Q2383">
        <f>--(COUNTIF($A$2:A2383,A2383)=1)</f>
        <v>1</v>
      </c>
      <c r="R2383" t="str">
        <f t="shared" si="75"/>
        <v/>
      </c>
    </row>
    <row r="2384" spans="1:18">
      <c r="A2384" t="s">
        <v>7519</v>
      </c>
      <c r="B2384" t="s">
        <v>3488</v>
      </c>
      <c r="C2384" t="s">
        <v>3098</v>
      </c>
      <c r="D2384" t="s">
        <v>3251</v>
      </c>
      <c r="E2384" t="s">
        <v>3175</v>
      </c>
      <c r="F2384" t="s">
        <v>3220</v>
      </c>
      <c r="G2384" t="s">
        <v>1938</v>
      </c>
      <c r="H2384" s="28">
        <v>44691</v>
      </c>
      <c r="I2384">
        <v>2.93</v>
      </c>
      <c r="J2384">
        <v>8</v>
      </c>
      <c r="K2384" t="s">
        <v>3124</v>
      </c>
      <c r="L2384" t="s">
        <v>3209</v>
      </c>
      <c r="M2384" t="s">
        <v>3188</v>
      </c>
      <c r="N2384">
        <v>4.5</v>
      </c>
      <c r="O2384" t="s">
        <v>3189</v>
      </c>
      <c r="P2384">
        <f t="shared" si="74"/>
        <v>44691</v>
      </c>
      <c r="Q2384">
        <f>--(COUNTIF($A$2:A2384,A2384)=1)</f>
        <v>1</v>
      </c>
      <c r="R2384">
        <f t="shared" si="75"/>
        <v>2.93</v>
      </c>
    </row>
    <row r="2385" spans="1:18">
      <c r="A2385" t="s">
        <v>7520</v>
      </c>
      <c r="B2385" t="s">
        <v>4846</v>
      </c>
      <c r="C2385" t="s">
        <v>7521</v>
      </c>
      <c r="D2385" t="s">
        <v>3185</v>
      </c>
      <c r="E2385" t="s">
        <v>3166</v>
      </c>
      <c r="F2385" t="s">
        <v>3167</v>
      </c>
      <c r="G2385" t="s">
        <v>1498</v>
      </c>
      <c r="H2385" s="28">
        <v>44680</v>
      </c>
      <c r="I2385">
        <v>42.98</v>
      </c>
      <c r="J2385">
        <v>24</v>
      </c>
      <c r="K2385" t="s">
        <v>3123</v>
      </c>
      <c r="L2385" t="s">
        <v>3212</v>
      </c>
      <c r="M2385" t="s">
        <v>3202</v>
      </c>
      <c r="O2385" t="s">
        <v>3213</v>
      </c>
      <c r="P2385">
        <f t="shared" si="74"/>
        <v>44679</v>
      </c>
      <c r="Q2385">
        <f>--(COUNTIF($A$2:A2385,A2385)=1)</f>
        <v>1</v>
      </c>
      <c r="R2385">
        <f t="shared" si="75"/>
        <v>42.98</v>
      </c>
    </row>
    <row r="2386" spans="1:18">
      <c r="A2386" t="s">
        <v>7522</v>
      </c>
      <c r="B2386" t="s">
        <v>569</v>
      </c>
      <c r="C2386" t="s">
        <v>7523</v>
      </c>
      <c r="D2386" t="s">
        <v>3165</v>
      </c>
      <c r="E2386" t="s">
        <v>3194</v>
      </c>
      <c r="F2386" t="s">
        <v>3167</v>
      </c>
      <c r="G2386" t="s">
        <v>4629</v>
      </c>
      <c r="H2386" s="28"/>
      <c r="J2386">
        <v>72</v>
      </c>
      <c r="K2386" t="s">
        <v>3098</v>
      </c>
      <c r="L2386" t="s">
        <v>3271</v>
      </c>
      <c r="M2386" t="s">
        <v>3202</v>
      </c>
      <c r="O2386" t="s">
        <v>3213</v>
      </c>
      <c r="P2386">
        <f t="shared" si="74"/>
        <v>45642</v>
      </c>
      <c r="Q2386">
        <f>--(COUNTIF($A$2:A2386,A2386)=1)</f>
        <v>1</v>
      </c>
      <c r="R2386" t="str">
        <f t="shared" si="75"/>
        <v/>
      </c>
    </row>
    <row r="2387" spans="1:18">
      <c r="A2387" t="s">
        <v>7524</v>
      </c>
      <c r="B2387" t="s">
        <v>1387</v>
      </c>
      <c r="C2387" t="s">
        <v>7525</v>
      </c>
      <c r="D2387" t="s">
        <v>3240</v>
      </c>
      <c r="E2387" t="s">
        <v>3194</v>
      </c>
      <c r="F2387" t="s">
        <v>3167</v>
      </c>
      <c r="G2387" t="s">
        <v>808</v>
      </c>
      <c r="H2387" s="28">
        <v>45071</v>
      </c>
      <c r="I2387">
        <v>200.58</v>
      </c>
      <c r="J2387">
        <v>72</v>
      </c>
      <c r="K2387" t="s">
        <v>3123</v>
      </c>
      <c r="L2387" t="s">
        <v>3271</v>
      </c>
      <c r="M2387" t="s">
        <v>3207</v>
      </c>
      <c r="N2387">
        <v>4.4000000000000004</v>
      </c>
      <c r="O2387" t="s">
        <v>3213</v>
      </c>
      <c r="P2387">
        <f t="shared" si="74"/>
        <v>45063</v>
      </c>
      <c r="Q2387">
        <f>--(COUNTIF($A$2:A2387,A2387)=1)</f>
        <v>1</v>
      </c>
      <c r="R2387">
        <f t="shared" si="75"/>
        <v>200.58</v>
      </c>
    </row>
    <row r="2388" spans="1:18">
      <c r="A2388" t="s">
        <v>7526</v>
      </c>
      <c r="B2388" t="s">
        <v>859</v>
      </c>
      <c r="C2388" t="s">
        <v>7527</v>
      </c>
      <c r="D2388" t="s">
        <v>3240</v>
      </c>
      <c r="E2388" t="s">
        <v>3166</v>
      </c>
      <c r="F2388" t="s">
        <v>3167</v>
      </c>
      <c r="G2388" t="s">
        <v>6818</v>
      </c>
      <c r="H2388" s="28">
        <v>45692</v>
      </c>
      <c r="I2388">
        <v>1.43</v>
      </c>
      <c r="J2388">
        <v>24</v>
      </c>
      <c r="K2388" t="s">
        <v>3124</v>
      </c>
      <c r="L2388" t="s">
        <v>3254</v>
      </c>
      <c r="M2388" t="s">
        <v>3177</v>
      </c>
      <c r="N2388">
        <v>4</v>
      </c>
      <c r="O2388" t="s">
        <v>3213</v>
      </c>
      <c r="P2388">
        <f t="shared" si="74"/>
        <v>45692</v>
      </c>
      <c r="Q2388">
        <f>--(COUNTIF($A$2:A2388,A2388)=1)</f>
        <v>1</v>
      </c>
      <c r="R2388">
        <f t="shared" si="75"/>
        <v>1.43</v>
      </c>
    </row>
    <row r="2389" spans="1:18">
      <c r="A2389" t="s">
        <v>7528</v>
      </c>
      <c r="B2389" t="s">
        <v>1363</v>
      </c>
      <c r="C2389" t="s">
        <v>3098</v>
      </c>
      <c r="D2389" t="s">
        <v>3240</v>
      </c>
      <c r="E2389" t="s">
        <v>3175</v>
      </c>
      <c r="F2389" t="s">
        <v>3167</v>
      </c>
      <c r="G2389" t="s">
        <v>598</v>
      </c>
      <c r="H2389" s="28">
        <v>45107</v>
      </c>
      <c r="I2389">
        <v>26.63</v>
      </c>
      <c r="J2389">
        <v>8</v>
      </c>
      <c r="K2389" t="s">
        <v>3123</v>
      </c>
      <c r="L2389" t="s">
        <v>3187</v>
      </c>
      <c r="M2389" t="s">
        <v>3177</v>
      </c>
      <c r="N2389">
        <v>1.6</v>
      </c>
      <c r="O2389" t="s">
        <v>3213</v>
      </c>
      <c r="P2389">
        <f t="shared" si="74"/>
        <v>45106</v>
      </c>
      <c r="Q2389">
        <f>--(COUNTIF($A$2:A2389,A2389)=1)</f>
        <v>1</v>
      </c>
      <c r="R2389">
        <f t="shared" si="75"/>
        <v>26.63</v>
      </c>
    </row>
    <row r="2390" spans="1:18">
      <c r="A2390" t="s">
        <v>7529</v>
      </c>
      <c r="B2390" t="s">
        <v>3997</v>
      </c>
      <c r="C2390" t="s">
        <v>3098</v>
      </c>
      <c r="D2390" t="s">
        <v>3165</v>
      </c>
      <c r="E2390" t="s">
        <v>3194</v>
      </c>
      <c r="F2390" t="s">
        <v>3220</v>
      </c>
      <c r="G2390" t="s">
        <v>2998</v>
      </c>
      <c r="H2390" s="28">
        <v>44640</v>
      </c>
      <c r="I2390">
        <v>5.85</v>
      </c>
      <c r="J2390">
        <v>72</v>
      </c>
      <c r="K2390" t="s">
        <v>3124</v>
      </c>
      <c r="L2390" t="s">
        <v>3248</v>
      </c>
      <c r="M2390" t="s">
        <v>3202</v>
      </c>
      <c r="N2390">
        <v>2.7</v>
      </c>
      <c r="O2390" t="s">
        <v>3170</v>
      </c>
      <c r="P2390">
        <f t="shared" si="74"/>
        <v>44640</v>
      </c>
      <c r="Q2390">
        <f>--(COUNTIF($A$2:A2390,A2390)=1)</f>
        <v>1</v>
      </c>
      <c r="R2390">
        <f t="shared" si="75"/>
        <v>5.85</v>
      </c>
    </row>
    <row r="2391" spans="1:18">
      <c r="A2391" t="s">
        <v>7530</v>
      </c>
      <c r="B2391" t="s">
        <v>2527</v>
      </c>
      <c r="C2391" t="s">
        <v>7531</v>
      </c>
      <c r="D2391" t="s">
        <v>3200</v>
      </c>
      <c r="E2391" t="s">
        <v>3194</v>
      </c>
      <c r="F2391" t="s">
        <v>3180</v>
      </c>
      <c r="G2391" t="s">
        <v>101</v>
      </c>
      <c r="H2391" s="28"/>
      <c r="J2391">
        <v>72</v>
      </c>
      <c r="K2391" t="s">
        <v>3098</v>
      </c>
      <c r="L2391" t="s">
        <v>3318</v>
      </c>
      <c r="M2391" t="s">
        <v>3169</v>
      </c>
      <c r="O2391" t="s">
        <v>3213</v>
      </c>
      <c r="P2391">
        <f t="shared" si="74"/>
        <v>44770</v>
      </c>
      <c r="Q2391">
        <f>--(COUNTIF($A$2:A2391,A2391)=1)</f>
        <v>1</v>
      </c>
      <c r="R2391" t="str">
        <f t="shared" si="75"/>
        <v/>
      </c>
    </row>
    <row r="2392" spans="1:18">
      <c r="A2392" t="s">
        <v>7532</v>
      </c>
      <c r="B2392" t="s">
        <v>5209</v>
      </c>
      <c r="C2392" t="s">
        <v>3098</v>
      </c>
      <c r="D2392" t="s">
        <v>3240</v>
      </c>
      <c r="E2392" t="s">
        <v>3166</v>
      </c>
      <c r="F2392" t="s">
        <v>3167</v>
      </c>
      <c r="G2392" t="s">
        <v>868</v>
      </c>
      <c r="H2392" s="28">
        <v>44855</v>
      </c>
      <c r="I2392">
        <v>79.37</v>
      </c>
      <c r="J2392">
        <v>24</v>
      </c>
      <c r="K2392" t="s">
        <v>3123</v>
      </c>
      <c r="L2392" t="s">
        <v>3351</v>
      </c>
      <c r="M2392" t="s">
        <v>3177</v>
      </c>
      <c r="N2392">
        <v>3</v>
      </c>
      <c r="O2392" t="s">
        <v>3189</v>
      </c>
      <c r="P2392">
        <f t="shared" si="74"/>
        <v>44852</v>
      </c>
      <c r="Q2392">
        <f>--(COUNTIF($A$2:A2392,A2392)=1)</f>
        <v>1</v>
      </c>
      <c r="R2392">
        <f t="shared" si="75"/>
        <v>79.37</v>
      </c>
    </row>
    <row r="2393" spans="1:18">
      <c r="A2393" t="s">
        <v>7533</v>
      </c>
      <c r="B2393" t="s">
        <v>5159</v>
      </c>
      <c r="C2393" t="s">
        <v>6770</v>
      </c>
      <c r="D2393" t="s">
        <v>3251</v>
      </c>
      <c r="E2393" t="s">
        <v>3175</v>
      </c>
      <c r="F2393" t="s">
        <v>3167</v>
      </c>
      <c r="G2393" t="s">
        <v>5341</v>
      </c>
      <c r="H2393" s="28">
        <v>44637</v>
      </c>
      <c r="I2393">
        <v>13.13</v>
      </c>
      <c r="J2393">
        <v>8</v>
      </c>
      <c r="K2393" t="s">
        <v>3123</v>
      </c>
      <c r="L2393" t="s">
        <v>3307</v>
      </c>
      <c r="M2393" t="s">
        <v>3169</v>
      </c>
      <c r="N2393">
        <v>3.2</v>
      </c>
      <c r="O2393" t="s">
        <v>3124</v>
      </c>
      <c r="P2393">
        <f t="shared" si="74"/>
        <v>44637</v>
      </c>
      <c r="Q2393">
        <f>--(COUNTIF($A$2:A2393,A2393)=1)</f>
        <v>1</v>
      </c>
      <c r="R2393">
        <f t="shared" si="75"/>
        <v>13.13</v>
      </c>
    </row>
    <row r="2394" spans="1:18">
      <c r="A2394" t="s">
        <v>7534</v>
      </c>
      <c r="B2394" t="s">
        <v>3631</v>
      </c>
      <c r="C2394" t="s">
        <v>3098</v>
      </c>
      <c r="D2394" t="s">
        <v>3165</v>
      </c>
      <c r="E2394" t="s">
        <v>3194</v>
      </c>
      <c r="F2394" t="s">
        <v>3167</v>
      </c>
      <c r="G2394" t="s">
        <v>632</v>
      </c>
      <c r="H2394" s="28">
        <v>45581</v>
      </c>
      <c r="I2394">
        <v>150.72</v>
      </c>
      <c r="J2394">
        <v>72</v>
      </c>
      <c r="K2394" t="s">
        <v>3123</v>
      </c>
      <c r="L2394" t="s">
        <v>3168</v>
      </c>
      <c r="M2394" t="s">
        <v>3169</v>
      </c>
      <c r="N2394">
        <v>1.2</v>
      </c>
      <c r="O2394" t="s">
        <v>3178</v>
      </c>
      <c r="P2394">
        <f t="shared" si="74"/>
        <v>45575</v>
      </c>
      <c r="Q2394">
        <f>--(COUNTIF($A$2:A2394,A2394)=1)</f>
        <v>1</v>
      </c>
      <c r="R2394">
        <f t="shared" si="75"/>
        <v>150.72</v>
      </c>
    </row>
    <row r="2395" spans="1:18">
      <c r="A2395" t="s">
        <v>7535</v>
      </c>
      <c r="B2395" t="s">
        <v>5404</v>
      </c>
      <c r="C2395" t="s">
        <v>3098</v>
      </c>
      <c r="D2395" t="s">
        <v>3174</v>
      </c>
      <c r="E2395" t="s">
        <v>3166</v>
      </c>
      <c r="F2395" t="s">
        <v>3228</v>
      </c>
      <c r="G2395" t="s">
        <v>1012</v>
      </c>
      <c r="H2395" s="28"/>
      <c r="J2395">
        <v>24</v>
      </c>
      <c r="K2395" t="s">
        <v>3098</v>
      </c>
      <c r="L2395" t="s">
        <v>3187</v>
      </c>
      <c r="M2395" t="s">
        <v>3188</v>
      </c>
      <c r="O2395" t="s">
        <v>3189</v>
      </c>
      <c r="P2395">
        <f t="shared" si="74"/>
        <v>45271</v>
      </c>
      <c r="Q2395">
        <f>--(COUNTIF($A$2:A2395,A2395)=1)</f>
        <v>1</v>
      </c>
      <c r="R2395" t="str">
        <f t="shared" si="75"/>
        <v/>
      </c>
    </row>
    <row r="2396" spans="1:18">
      <c r="A2396" t="s">
        <v>7536</v>
      </c>
      <c r="B2396" t="s">
        <v>517</v>
      </c>
      <c r="C2396" t="s">
        <v>7537</v>
      </c>
      <c r="D2396" t="s">
        <v>3251</v>
      </c>
      <c r="E2396" t="s">
        <v>3280</v>
      </c>
      <c r="F2396" t="s">
        <v>3180</v>
      </c>
      <c r="G2396" t="s">
        <v>229</v>
      </c>
      <c r="H2396" s="28"/>
      <c r="J2396">
        <v>4</v>
      </c>
      <c r="K2396" t="s">
        <v>3098</v>
      </c>
      <c r="L2396" t="s">
        <v>3437</v>
      </c>
      <c r="M2396" t="s">
        <v>3177</v>
      </c>
      <c r="O2396" t="s">
        <v>3189</v>
      </c>
      <c r="P2396">
        <f t="shared" si="74"/>
        <v>44636</v>
      </c>
      <c r="Q2396">
        <f>--(COUNTIF($A$2:A2396,A2396)=1)</f>
        <v>1</v>
      </c>
      <c r="R2396" t="str">
        <f t="shared" si="75"/>
        <v/>
      </c>
    </row>
    <row r="2397" spans="1:18">
      <c r="A2397" t="s">
        <v>7538</v>
      </c>
      <c r="B2397" t="s">
        <v>242</v>
      </c>
      <c r="C2397" t="s">
        <v>7539</v>
      </c>
      <c r="D2397" t="s">
        <v>3165</v>
      </c>
      <c r="E2397" t="s">
        <v>3194</v>
      </c>
      <c r="F2397" t="s">
        <v>3167</v>
      </c>
      <c r="G2397" t="s">
        <v>1502</v>
      </c>
      <c r="H2397" s="28">
        <v>45007</v>
      </c>
      <c r="I2397">
        <v>47.37</v>
      </c>
      <c r="J2397">
        <v>72</v>
      </c>
      <c r="K2397" t="s">
        <v>3124</v>
      </c>
      <c r="L2397" t="s">
        <v>3209</v>
      </c>
      <c r="M2397" t="s">
        <v>3207</v>
      </c>
      <c r="N2397">
        <v>1.7</v>
      </c>
      <c r="O2397" t="s">
        <v>3182</v>
      </c>
      <c r="P2397">
        <f t="shared" si="74"/>
        <v>45006</v>
      </c>
      <c r="Q2397">
        <f>--(COUNTIF($A$2:A2397,A2397)=1)</f>
        <v>1</v>
      </c>
      <c r="R2397">
        <f t="shared" si="75"/>
        <v>47.37</v>
      </c>
    </row>
    <row r="2398" spans="1:18">
      <c r="A2398" t="s">
        <v>7540</v>
      </c>
      <c r="B2398" t="s">
        <v>4582</v>
      </c>
      <c r="C2398" t="s">
        <v>3098</v>
      </c>
      <c r="D2398" t="s">
        <v>3251</v>
      </c>
      <c r="E2398" t="s">
        <v>3194</v>
      </c>
      <c r="F2398" t="s">
        <v>3167</v>
      </c>
      <c r="G2398" t="s">
        <v>7541</v>
      </c>
      <c r="H2398" s="28">
        <v>44696</v>
      </c>
      <c r="I2398">
        <v>128.03</v>
      </c>
      <c r="J2398">
        <v>72</v>
      </c>
      <c r="K2398" t="s">
        <v>3123</v>
      </c>
      <c r="L2398" t="s">
        <v>3248</v>
      </c>
      <c r="M2398" t="s">
        <v>3202</v>
      </c>
      <c r="N2398">
        <v>3.4</v>
      </c>
      <c r="O2398" t="s">
        <v>3178</v>
      </c>
      <c r="P2398">
        <f t="shared" si="74"/>
        <v>44691</v>
      </c>
      <c r="Q2398">
        <f>--(COUNTIF($A$2:A2398,A2398)=1)</f>
        <v>1</v>
      </c>
      <c r="R2398">
        <f t="shared" si="75"/>
        <v>128.03</v>
      </c>
    </row>
    <row r="2399" spans="1:18">
      <c r="A2399" t="s">
        <v>7542</v>
      </c>
      <c r="B2399" t="s">
        <v>363</v>
      </c>
      <c r="C2399" t="s">
        <v>3098</v>
      </c>
      <c r="D2399" t="s">
        <v>3251</v>
      </c>
      <c r="E2399" t="s">
        <v>3166</v>
      </c>
      <c r="F2399" t="s">
        <v>3167</v>
      </c>
      <c r="G2399" t="s">
        <v>159</v>
      </c>
      <c r="H2399" s="28">
        <v>45179</v>
      </c>
      <c r="I2399">
        <v>41.8</v>
      </c>
      <c r="J2399">
        <v>24</v>
      </c>
      <c r="K2399" t="s">
        <v>3123</v>
      </c>
      <c r="L2399" t="s">
        <v>3209</v>
      </c>
      <c r="M2399" t="s">
        <v>3207</v>
      </c>
      <c r="N2399">
        <v>1.7</v>
      </c>
      <c r="O2399" t="s">
        <v>3213</v>
      </c>
      <c r="P2399">
        <f t="shared" si="74"/>
        <v>45178</v>
      </c>
      <c r="Q2399">
        <f>--(COUNTIF($A$2:A2399,A2399)=1)</f>
        <v>1</v>
      </c>
      <c r="R2399">
        <f t="shared" si="75"/>
        <v>41.8</v>
      </c>
    </row>
    <row r="2400" spans="1:18">
      <c r="A2400" t="s">
        <v>7543</v>
      </c>
      <c r="B2400" t="s">
        <v>5918</v>
      </c>
      <c r="C2400" t="s">
        <v>7544</v>
      </c>
      <c r="D2400" t="s">
        <v>3240</v>
      </c>
      <c r="E2400" t="s">
        <v>3194</v>
      </c>
      <c r="F2400" t="s">
        <v>3167</v>
      </c>
      <c r="G2400" t="s">
        <v>853</v>
      </c>
      <c r="H2400" s="28">
        <v>44995</v>
      </c>
      <c r="I2400">
        <v>245.8</v>
      </c>
      <c r="J2400">
        <v>72</v>
      </c>
      <c r="K2400" t="s">
        <v>3123</v>
      </c>
      <c r="L2400" t="s">
        <v>3302</v>
      </c>
      <c r="M2400" t="s">
        <v>3177</v>
      </c>
      <c r="N2400">
        <v>3.9</v>
      </c>
      <c r="O2400" t="s">
        <v>3178</v>
      </c>
      <c r="P2400">
        <f t="shared" si="74"/>
        <v>44985</v>
      </c>
      <c r="Q2400">
        <f>--(COUNTIF($A$2:A2400,A2400)=1)</f>
        <v>1</v>
      </c>
      <c r="R2400">
        <f t="shared" si="75"/>
        <v>245.8</v>
      </c>
    </row>
    <row r="2401" spans="1:18">
      <c r="A2401" t="s">
        <v>7545</v>
      </c>
      <c r="B2401" t="s">
        <v>2798</v>
      </c>
      <c r="C2401" t="s">
        <v>7060</v>
      </c>
      <c r="D2401" t="s">
        <v>3251</v>
      </c>
      <c r="E2401" t="s">
        <v>3194</v>
      </c>
      <c r="F2401" t="s">
        <v>3167</v>
      </c>
      <c r="G2401" t="s">
        <v>2532</v>
      </c>
      <c r="H2401" s="28">
        <v>44646</v>
      </c>
      <c r="I2401">
        <v>215.2</v>
      </c>
      <c r="J2401">
        <v>72</v>
      </c>
      <c r="K2401" t="s">
        <v>3123</v>
      </c>
      <c r="L2401" t="s">
        <v>3098</v>
      </c>
      <c r="M2401" t="s">
        <v>3202</v>
      </c>
      <c r="N2401">
        <v>2.6</v>
      </c>
      <c r="O2401" t="s">
        <v>3189</v>
      </c>
      <c r="P2401">
        <f t="shared" si="74"/>
        <v>44638</v>
      </c>
      <c r="Q2401">
        <f>--(COUNTIF($A$2:A2401,A2401)=1)</f>
        <v>1</v>
      </c>
      <c r="R2401">
        <f t="shared" si="75"/>
        <v>215.2</v>
      </c>
    </row>
    <row r="2402" spans="1:18">
      <c r="A2402" t="s">
        <v>7546</v>
      </c>
      <c r="B2402" t="s">
        <v>728</v>
      </c>
      <c r="C2402" t="s">
        <v>3098</v>
      </c>
      <c r="D2402" t="s">
        <v>3196</v>
      </c>
      <c r="E2402" t="s">
        <v>3166</v>
      </c>
      <c r="F2402" t="s">
        <v>3228</v>
      </c>
      <c r="G2402" t="s">
        <v>1216</v>
      </c>
      <c r="H2402" s="28"/>
      <c r="J2402">
        <v>24</v>
      </c>
      <c r="K2402" t="s">
        <v>3098</v>
      </c>
      <c r="L2402" t="s">
        <v>3244</v>
      </c>
      <c r="M2402" t="s">
        <v>3188</v>
      </c>
      <c r="O2402" t="s">
        <v>3260</v>
      </c>
      <c r="P2402">
        <f t="shared" si="74"/>
        <v>44935</v>
      </c>
      <c r="Q2402">
        <f>--(COUNTIF($A$2:A2402,A2402)=1)</f>
        <v>1</v>
      </c>
      <c r="R2402" t="str">
        <f t="shared" si="75"/>
        <v/>
      </c>
    </row>
    <row r="2403" spans="1:18">
      <c r="A2403" t="s">
        <v>7547</v>
      </c>
      <c r="B2403" t="s">
        <v>1079</v>
      </c>
      <c r="C2403" t="s">
        <v>7548</v>
      </c>
      <c r="D2403" t="s">
        <v>3196</v>
      </c>
      <c r="E2403" t="s">
        <v>3166</v>
      </c>
      <c r="F2403" t="s">
        <v>3167</v>
      </c>
      <c r="G2403" t="s">
        <v>1612</v>
      </c>
      <c r="H2403" s="28">
        <v>45691</v>
      </c>
      <c r="I2403">
        <v>5.42</v>
      </c>
      <c r="J2403">
        <v>24</v>
      </c>
      <c r="K2403" t="s">
        <v>3124</v>
      </c>
      <c r="L2403" t="s">
        <v>3212</v>
      </c>
      <c r="M2403" t="s">
        <v>3202</v>
      </c>
      <c r="N2403">
        <v>2.7</v>
      </c>
      <c r="O2403" t="s">
        <v>3170</v>
      </c>
      <c r="P2403">
        <f t="shared" si="74"/>
        <v>45691</v>
      </c>
      <c r="Q2403">
        <f>--(COUNTIF($A$2:A2403,A2403)=1)</f>
        <v>1</v>
      </c>
      <c r="R2403">
        <f t="shared" si="75"/>
        <v>5.42</v>
      </c>
    </row>
    <row r="2404" spans="1:18">
      <c r="A2404" t="s">
        <v>7549</v>
      </c>
      <c r="B2404" t="s">
        <v>6906</v>
      </c>
      <c r="C2404" t="s">
        <v>7550</v>
      </c>
      <c r="D2404" t="s">
        <v>3200</v>
      </c>
      <c r="E2404" t="s">
        <v>3194</v>
      </c>
      <c r="F2404" t="s">
        <v>3167</v>
      </c>
      <c r="G2404" t="s">
        <v>148</v>
      </c>
      <c r="H2404" s="28">
        <v>44858</v>
      </c>
      <c r="I2404">
        <v>226.8</v>
      </c>
      <c r="J2404">
        <v>72</v>
      </c>
      <c r="K2404" t="s">
        <v>3123</v>
      </c>
      <c r="L2404" t="s">
        <v>3268</v>
      </c>
      <c r="M2404" t="s">
        <v>3177</v>
      </c>
      <c r="N2404">
        <v>3.7</v>
      </c>
      <c r="O2404" t="s">
        <v>3124</v>
      </c>
      <c r="P2404">
        <f t="shared" si="74"/>
        <v>44849</v>
      </c>
      <c r="Q2404">
        <f>--(COUNTIF($A$2:A2404,A2404)=1)</f>
        <v>1</v>
      </c>
      <c r="R2404">
        <f t="shared" si="75"/>
        <v>226.8</v>
      </c>
    </row>
    <row r="2405" spans="1:18">
      <c r="A2405" t="s">
        <v>7551</v>
      </c>
      <c r="B2405" t="s">
        <v>829</v>
      </c>
      <c r="C2405" t="s">
        <v>6253</v>
      </c>
      <c r="D2405" t="s">
        <v>3251</v>
      </c>
      <c r="E2405" t="s">
        <v>3175</v>
      </c>
      <c r="F2405" t="s">
        <v>3167</v>
      </c>
      <c r="G2405" t="s">
        <v>963</v>
      </c>
      <c r="H2405" s="28">
        <v>45646</v>
      </c>
      <c r="I2405">
        <v>8.66</v>
      </c>
      <c r="J2405">
        <v>8</v>
      </c>
      <c r="K2405" t="s">
        <v>3123</v>
      </c>
      <c r="L2405" t="s">
        <v>3271</v>
      </c>
      <c r="M2405" t="s">
        <v>3188</v>
      </c>
      <c r="N2405">
        <v>3.5</v>
      </c>
      <c r="O2405" t="s">
        <v>3170</v>
      </c>
      <c r="P2405">
        <f t="shared" si="74"/>
        <v>45646</v>
      </c>
      <c r="Q2405">
        <f>--(COUNTIF($A$2:A2405,A2405)=1)</f>
        <v>1</v>
      </c>
      <c r="R2405">
        <f t="shared" si="75"/>
        <v>8.66</v>
      </c>
    </row>
    <row r="2406" spans="1:18">
      <c r="A2406" t="s">
        <v>7552</v>
      </c>
      <c r="B2406" t="s">
        <v>1418</v>
      </c>
      <c r="C2406" t="s">
        <v>7135</v>
      </c>
      <c r="D2406" t="s">
        <v>3237</v>
      </c>
      <c r="E2406" t="s">
        <v>3166</v>
      </c>
      <c r="F2406" t="s">
        <v>3167</v>
      </c>
      <c r="G2406" t="s">
        <v>904</v>
      </c>
      <c r="H2406" s="28">
        <v>45535</v>
      </c>
      <c r="I2406">
        <v>23.84</v>
      </c>
      <c r="J2406">
        <v>24</v>
      </c>
      <c r="K2406" t="s">
        <v>3124</v>
      </c>
      <c r="L2406" t="s">
        <v>3168</v>
      </c>
      <c r="M2406" t="s">
        <v>3207</v>
      </c>
      <c r="O2406" t="s">
        <v>3170</v>
      </c>
      <c r="P2406">
        <f t="shared" si="74"/>
        <v>45535</v>
      </c>
      <c r="Q2406">
        <f>--(COUNTIF($A$2:A2406,A2406)=1)</f>
        <v>1</v>
      </c>
      <c r="R2406">
        <f t="shared" si="75"/>
        <v>23.84</v>
      </c>
    </row>
    <row r="2407" spans="1:18">
      <c r="A2407" t="s">
        <v>7553</v>
      </c>
      <c r="B2407" t="s">
        <v>2438</v>
      </c>
      <c r="C2407" t="s">
        <v>7554</v>
      </c>
      <c r="D2407" t="s">
        <v>3251</v>
      </c>
      <c r="E2407" t="s">
        <v>3175</v>
      </c>
      <c r="F2407" t="s">
        <v>3167</v>
      </c>
      <c r="G2407" t="s">
        <v>6607</v>
      </c>
      <c r="H2407" s="28">
        <v>45380</v>
      </c>
      <c r="I2407">
        <v>16.37</v>
      </c>
      <c r="J2407">
        <v>8</v>
      </c>
      <c r="K2407" t="s">
        <v>3123</v>
      </c>
      <c r="L2407" t="s">
        <v>3244</v>
      </c>
      <c r="M2407" t="s">
        <v>3169</v>
      </c>
      <c r="O2407" t="s">
        <v>3182</v>
      </c>
      <c r="P2407">
        <f t="shared" si="74"/>
        <v>45380</v>
      </c>
      <c r="Q2407">
        <f>--(COUNTIF($A$2:A2407,A2407)=1)</f>
        <v>1</v>
      </c>
      <c r="R2407">
        <f t="shared" si="75"/>
        <v>16.37</v>
      </c>
    </row>
    <row r="2408" spans="1:18">
      <c r="A2408" t="s">
        <v>7555</v>
      </c>
      <c r="B2408" t="s">
        <v>495</v>
      </c>
      <c r="C2408" t="s">
        <v>3098</v>
      </c>
      <c r="D2408" t="s">
        <v>3237</v>
      </c>
      <c r="E2408" t="s">
        <v>3175</v>
      </c>
      <c r="F2408" t="s">
        <v>3167</v>
      </c>
      <c r="G2408" t="s">
        <v>7556</v>
      </c>
      <c r="H2408" s="28">
        <v>45284</v>
      </c>
      <c r="I2408">
        <v>1.52</v>
      </c>
      <c r="J2408">
        <v>8</v>
      </c>
      <c r="K2408" t="s">
        <v>3124</v>
      </c>
      <c r="L2408" t="s">
        <v>3248</v>
      </c>
      <c r="M2408" t="s">
        <v>3202</v>
      </c>
      <c r="N2408">
        <v>4.3</v>
      </c>
      <c r="O2408" t="s">
        <v>3189</v>
      </c>
      <c r="P2408">
        <f t="shared" si="74"/>
        <v>45284</v>
      </c>
      <c r="Q2408">
        <f>--(COUNTIF($A$2:A2408,A2408)=1)</f>
        <v>1</v>
      </c>
      <c r="R2408">
        <f t="shared" si="75"/>
        <v>1.52</v>
      </c>
    </row>
    <row r="2409" spans="1:18">
      <c r="A2409" t="s">
        <v>7557</v>
      </c>
      <c r="B2409" t="s">
        <v>2765</v>
      </c>
      <c r="C2409" t="s">
        <v>7558</v>
      </c>
      <c r="D2409" t="s">
        <v>3174</v>
      </c>
      <c r="E2409" t="s">
        <v>3194</v>
      </c>
      <c r="F2409" t="s">
        <v>3220</v>
      </c>
      <c r="G2409" t="s">
        <v>4903</v>
      </c>
      <c r="H2409" s="28">
        <v>44737</v>
      </c>
      <c r="I2409">
        <v>30.83</v>
      </c>
      <c r="J2409">
        <v>72</v>
      </c>
      <c r="K2409" t="s">
        <v>3124</v>
      </c>
      <c r="L2409" t="s">
        <v>3248</v>
      </c>
      <c r="M2409" t="s">
        <v>3177</v>
      </c>
      <c r="N2409">
        <v>1.9</v>
      </c>
      <c r="O2409" t="s">
        <v>3170</v>
      </c>
      <c r="P2409">
        <f t="shared" si="74"/>
        <v>44736</v>
      </c>
      <c r="Q2409">
        <f>--(COUNTIF($A$2:A2409,A2409)=1)</f>
        <v>1</v>
      </c>
      <c r="R2409">
        <f t="shared" si="75"/>
        <v>30.83</v>
      </c>
    </row>
    <row r="2410" spans="1:18">
      <c r="A2410" t="s">
        <v>7559</v>
      </c>
      <c r="B2410" t="s">
        <v>3380</v>
      </c>
      <c r="C2410" t="s">
        <v>3098</v>
      </c>
      <c r="D2410" t="s">
        <v>3196</v>
      </c>
      <c r="E2410" t="s">
        <v>3194</v>
      </c>
      <c r="F2410" t="s">
        <v>3167</v>
      </c>
      <c r="G2410" t="s">
        <v>4650</v>
      </c>
      <c r="H2410" s="28">
        <v>45207</v>
      </c>
      <c r="I2410">
        <v>146.21</v>
      </c>
      <c r="J2410">
        <v>72</v>
      </c>
      <c r="K2410" t="s">
        <v>3123</v>
      </c>
      <c r="L2410" t="s">
        <v>3212</v>
      </c>
      <c r="M2410" t="s">
        <v>3177</v>
      </c>
      <c r="N2410">
        <v>2.7</v>
      </c>
      <c r="O2410" t="s">
        <v>3123</v>
      </c>
      <c r="P2410">
        <f t="shared" si="74"/>
        <v>45201</v>
      </c>
      <c r="Q2410">
        <f>--(COUNTIF($A$2:A2410,A2410)=1)</f>
        <v>1</v>
      </c>
      <c r="R2410">
        <f t="shared" si="75"/>
        <v>146.21</v>
      </c>
    </row>
    <row r="2411" spans="1:18">
      <c r="A2411" t="s">
        <v>7560</v>
      </c>
      <c r="B2411" t="s">
        <v>2208</v>
      </c>
      <c r="C2411" t="s">
        <v>3098</v>
      </c>
      <c r="D2411" t="s">
        <v>3251</v>
      </c>
      <c r="E2411" t="s">
        <v>3280</v>
      </c>
      <c r="F2411" t="s">
        <v>3167</v>
      </c>
      <c r="G2411" t="s">
        <v>2667</v>
      </c>
      <c r="H2411" s="28">
        <v>45098</v>
      </c>
      <c r="I2411">
        <v>11.16</v>
      </c>
      <c r="J2411">
        <v>4</v>
      </c>
      <c r="K2411" t="s">
        <v>3123</v>
      </c>
      <c r="L2411" t="s">
        <v>3216</v>
      </c>
      <c r="M2411" t="s">
        <v>3188</v>
      </c>
      <c r="N2411">
        <v>3.8</v>
      </c>
      <c r="O2411" t="s">
        <v>3182</v>
      </c>
      <c r="P2411">
        <f t="shared" si="74"/>
        <v>45098</v>
      </c>
      <c r="Q2411">
        <f>--(COUNTIF($A$2:A2411,A2411)=1)</f>
        <v>1</v>
      </c>
      <c r="R2411">
        <f t="shared" si="75"/>
        <v>11.16</v>
      </c>
    </row>
    <row r="2412" spans="1:18">
      <c r="A2412" t="s">
        <v>7561</v>
      </c>
      <c r="B2412" t="s">
        <v>1973</v>
      </c>
      <c r="C2412" t="s">
        <v>7562</v>
      </c>
      <c r="D2412" t="s">
        <v>3185</v>
      </c>
      <c r="E2412" t="s">
        <v>3280</v>
      </c>
      <c r="F2412" t="s">
        <v>3228</v>
      </c>
      <c r="G2412" t="s">
        <v>1654</v>
      </c>
      <c r="H2412" s="28"/>
      <c r="J2412">
        <v>4</v>
      </c>
      <c r="K2412" t="s">
        <v>3098</v>
      </c>
      <c r="L2412" t="s">
        <v>3209</v>
      </c>
      <c r="M2412" t="s">
        <v>3202</v>
      </c>
      <c r="O2412" t="s">
        <v>3182</v>
      </c>
      <c r="P2412">
        <f t="shared" si="74"/>
        <v>44777</v>
      </c>
      <c r="Q2412">
        <f>--(COUNTIF($A$2:A2412,A2412)=1)</f>
        <v>1</v>
      </c>
      <c r="R2412" t="str">
        <f t="shared" si="75"/>
        <v/>
      </c>
    </row>
    <row r="2413" spans="1:18">
      <c r="A2413" t="s">
        <v>7563</v>
      </c>
      <c r="B2413" t="s">
        <v>4640</v>
      </c>
      <c r="C2413" t="s">
        <v>3098</v>
      </c>
      <c r="D2413" t="s">
        <v>3185</v>
      </c>
      <c r="E2413" t="s">
        <v>3194</v>
      </c>
      <c r="F2413" t="s">
        <v>3167</v>
      </c>
      <c r="G2413" t="s">
        <v>376</v>
      </c>
      <c r="H2413" s="28">
        <v>44709</v>
      </c>
      <c r="I2413">
        <v>69.010000000000005</v>
      </c>
      <c r="J2413">
        <v>72</v>
      </c>
      <c r="K2413" t="s">
        <v>3124</v>
      </c>
      <c r="L2413" t="s">
        <v>3265</v>
      </c>
      <c r="M2413" t="s">
        <v>3188</v>
      </c>
      <c r="N2413">
        <v>2.5</v>
      </c>
      <c r="O2413" t="s">
        <v>3170</v>
      </c>
      <c r="P2413">
        <f t="shared" si="74"/>
        <v>44707</v>
      </c>
      <c r="Q2413">
        <f>--(COUNTIF($A$2:A2413,A2413)=1)</f>
        <v>1</v>
      </c>
      <c r="R2413">
        <f t="shared" si="75"/>
        <v>69.010000000000005</v>
      </c>
    </row>
    <row r="2414" spans="1:18">
      <c r="A2414" t="s">
        <v>7564</v>
      </c>
      <c r="B2414" t="s">
        <v>2974</v>
      </c>
      <c r="C2414" t="s">
        <v>3098</v>
      </c>
      <c r="D2414" t="s">
        <v>3237</v>
      </c>
      <c r="E2414" t="s">
        <v>3175</v>
      </c>
      <c r="F2414" t="s">
        <v>3167</v>
      </c>
      <c r="G2414" t="s">
        <v>4658</v>
      </c>
      <c r="H2414" s="28">
        <v>45106</v>
      </c>
      <c r="I2414">
        <v>25.13</v>
      </c>
      <c r="J2414">
        <v>8</v>
      </c>
      <c r="K2414" t="s">
        <v>3123</v>
      </c>
      <c r="L2414" t="s">
        <v>3248</v>
      </c>
      <c r="M2414" t="s">
        <v>3202</v>
      </c>
      <c r="N2414">
        <v>2.5</v>
      </c>
      <c r="O2414" t="s">
        <v>3124</v>
      </c>
      <c r="P2414">
        <f t="shared" si="74"/>
        <v>45105</v>
      </c>
      <c r="Q2414">
        <f>--(COUNTIF($A$2:A2414,A2414)=1)</f>
        <v>1</v>
      </c>
      <c r="R2414">
        <f t="shared" si="75"/>
        <v>25.13</v>
      </c>
    </row>
    <row r="2415" spans="1:18">
      <c r="A2415" t="s">
        <v>7565</v>
      </c>
      <c r="B2415" t="s">
        <v>4041</v>
      </c>
      <c r="C2415" t="s">
        <v>3098</v>
      </c>
      <c r="D2415" t="s">
        <v>3185</v>
      </c>
      <c r="E2415" t="s">
        <v>3166</v>
      </c>
      <c r="F2415" t="s">
        <v>3167</v>
      </c>
      <c r="G2415" t="s">
        <v>992</v>
      </c>
      <c r="H2415" s="28">
        <v>44808</v>
      </c>
      <c r="I2415">
        <v>18.52</v>
      </c>
      <c r="J2415">
        <v>24</v>
      </c>
      <c r="K2415" t="s">
        <v>3124</v>
      </c>
      <c r="L2415" t="s">
        <v>3271</v>
      </c>
      <c r="M2415" t="s">
        <v>3202</v>
      </c>
      <c r="O2415" t="s">
        <v>3124</v>
      </c>
      <c r="P2415">
        <f t="shared" si="74"/>
        <v>44808</v>
      </c>
      <c r="Q2415">
        <f>--(COUNTIF($A$2:A2415,A2415)=1)</f>
        <v>1</v>
      </c>
      <c r="R2415">
        <f t="shared" si="75"/>
        <v>18.52</v>
      </c>
    </row>
    <row r="2416" spans="1:18">
      <c r="A2416" t="s">
        <v>7566</v>
      </c>
      <c r="B2416" t="s">
        <v>1114</v>
      </c>
      <c r="C2416" t="s">
        <v>7567</v>
      </c>
      <c r="D2416" t="s">
        <v>3200</v>
      </c>
      <c r="E2416" t="s">
        <v>3166</v>
      </c>
      <c r="F2416" t="s">
        <v>3167</v>
      </c>
      <c r="G2416" t="s">
        <v>853</v>
      </c>
      <c r="H2416" s="28"/>
      <c r="J2416">
        <v>24</v>
      </c>
      <c r="K2416" t="s">
        <v>3098</v>
      </c>
      <c r="L2416" t="s">
        <v>3218</v>
      </c>
      <c r="M2416" t="s">
        <v>3202</v>
      </c>
      <c r="O2416" t="s">
        <v>3170</v>
      </c>
      <c r="P2416">
        <f t="shared" si="74"/>
        <v>44985</v>
      </c>
      <c r="Q2416">
        <f>--(COUNTIF($A$2:A2416,A2416)=1)</f>
        <v>1</v>
      </c>
      <c r="R2416" t="str">
        <f t="shared" si="75"/>
        <v/>
      </c>
    </row>
    <row r="2417" spans="1:18">
      <c r="A2417" t="s">
        <v>7568</v>
      </c>
      <c r="B2417" t="s">
        <v>452</v>
      </c>
      <c r="C2417" t="s">
        <v>7569</v>
      </c>
      <c r="D2417" t="s">
        <v>3174</v>
      </c>
      <c r="E2417" t="s">
        <v>3166</v>
      </c>
      <c r="F2417" t="s">
        <v>3167</v>
      </c>
      <c r="G2417" t="s">
        <v>1106</v>
      </c>
      <c r="H2417" s="28"/>
      <c r="J2417">
        <v>24</v>
      </c>
      <c r="K2417" t="s">
        <v>3098</v>
      </c>
      <c r="L2417" t="s">
        <v>3302</v>
      </c>
      <c r="M2417" t="s">
        <v>3188</v>
      </c>
      <c r="O2417" t="s">
        <v>3124</v>
      </c>
      <c r="P2417">
        <f t="shared" si="74"/>
        <v>44759</v>
      </c>
      <c r="Q2417">
        <f>--(COUNTIF($A$2:A2417,A2417)=1)</f>
        <v>1</v>
      </c>
      <c r="R2417" t="str">
        <f t="shared" si="75"/>
        <v/>
      </c>
    </row>
    <row r="2418" spans="1:18">
      <c r="A2418" t="s">
        <v>7570</v>
      </c>
      <c r="B2418" t="s">
        <v>2480</v>
      </c>
      <c r="C2418" t="s">
        <v>3098</v>
      </c>
      <c r="D2418" t="s">
        <v>3251</v>
      </c>
      <c r="E2418" t="s">
        <v>3166</v>
      </c>
      <c r="F2418" t="s">
        <v>3180</v>
      </c>
      <c r="G2418" t="s">
        <v>2212</v>
      </c>
      <c r="H2418" s="28"/>
      <c r="J2418">
        <v>24</v>
      </c>
      <c r="K2418" t="s">
        <v>3098</v>
      </c>
      <c r="L2418" t="s">
        <v>3209</v>
      </c>
      <c r="M2418" t="s">
        <v>3169</v>
      </c>
      <c r="O2418" t="s">
        <v>3189</v>
      </c>
      <c r="P2418">
        <f t="shared" si="74"/>
        <v>44594</v>
      </c>
      <c r="Q2418">
        <f>--(COUNTIF($A$2:A2418,A2418)=1)</f>
        <v>1</v>
      </c>
      <c r="R2418" t="str">
        <f t="shared" si="75"/>
        <v/>
      </c>
    </row>
    <row r="2419" spans="1:18">
      <c r="A2419" t="s">
        <v>7571</v>
      </c>
      <c r="B2419" t="s">
        <v>5802</v>
      </c>
      <c r="C2419" t="s">
        <v>3098</v>
      </c>
      <c r="D2419" t="s">
        <v>3237</v>
      </c>
      <c r="E2419" t="s">
        <v>3194</v>
      </c>
      <c r="F2419" t="s">
        <v>3167</v>
      </c>
      <c r="G2419" t="s">
        <v>4643</v>
      </c>
      <c r="H2419" s="28">
        <v>44710</v>
      </c>
      <c r="I2419">
        <v>20.61</v>
      </c>
      <c r="J2419">
        <v>72</v>
      </c>
      <c r="K2419" t="s">
        <v>3124</v>
      </c>
      <c r="L2419" t="s">
        <v>3176</v>
      </c>
      <c r="M2419" t="s">
        <v>3188</v>
      </c>
      <c r="N2419">
        <v>1.5</v>
      </c>
      <c r="O2419" t="s">
        <v>3189</v>
      </c>
      <c r="P2419">
        <f t="shared" si="74"/>
        <v>44710</v>
      </c>
      <c r="Q2419">
        <f>--(COUNTIF($A$2:A2419,A2419)=1)</f>
        <v>1</v>
      </c>
      <c r="R2419">
        <f t="shared" si="75"/>
        <v>20.61</v>
      </c>
    </row>
    <row r="2420" spans="1:18">
      <c r="A2420" t="s">
        <v>7572</v>
      </c>
      <c r="B2420" t="s">
        <v>3620</v>
      </c>
      <c r="C2420" t="s">
        <v>3098</v>
      </c>
      <c r="D2420" t="s">
        <v>3185</v>
      </c>
      <c r="E2420" t="s">
        <v>3175</v>
      </c>
      <c r="F2420" t="s">
        <v>3167</v>
      </c>
      <c r="G2420" t="s">
        <v>278</v>
      </c>
      <c r="H2420" s="28">
        <v>45524</v>
      </c>
      <c r="I2420">
        <v>13.63</v>
      </c>
      <c r="J2420">
        <v>8</v>
      </c>
      <c r="K2420" t="s">
        <v>3123</v>
      </c>
      <c r="L2420" t="s">
        <v>3098</v>
      </c>
      <c r="M2420" t="s">
        <v>3169</v>
      </c>
      <c r="N2420">
        <v>2.4</v>
      </c>
      <c r="O2420" t="s">
        <v>3124</v>
      </c>
      <c r="P2420">
        <f t="shared" si="74"/>
        <v>45524</v>
      </c>
      <c r="Q2420">
        <f>--(COUNTIF($A$2:A2420,A2420)=1)</f>
        <v>1</v>
      </c>
      <c r="R2420">
        <f t="shared" si="75"/>
        <v>13.63</v>
      </c>
    </row>
    <row r="2421" spans="1:18">
      <c r="A2421" t="s">
        <v>7573</v>
      </c>
      <c r="B2421" t="s">
        <v>7574</v>
      </c>
      <c r="C2421" t="s">
        <v>3880</v>
      </c>
      <c r="D2421" t="s">
        <v>3200</v>
      </c>
      <c r="E2421" t="s">
        <v>3194</v>
      </c>
      <c r="F2421" t="s">
        <v>3180</v>
      </c>
      <c r="G2421" t="s">
        <v>1600</v>
      </c>
      <c r="H2421" s="28"/>
      <c r="J2421">
        <v>72</v>
      </c>
      <c r="K2421" t="s">
        <v>3098</v>
      </c>
      <c r="L2421" t="s">
        <v>3281</v>
      </c>
      <c r="M2421" t="s">
        <v>3188</v>
      </c>
      <c r="O2421" t="s">
        <v>3189</v>
      </c>
      <c r="P2421">
        <f t="shared" si="74"/>
        <v>44858</v>
      </c>
      <c r="Q2421">
        <f>--(COUNTIF($A$2:A2421,A2421)=1)</f>
        <v>1</v>
      </c>
      <c r="R2421" t="str">
        <f t="shared" si="75"/>
        <v/>
      </c>
    </row>
    <row r="2422" spans="1:18">
      <c r="A2422" t="s">
        <v>7575</v>
      </c>
      <c r="B2422" t="s">
        <v>655</v>
      </c>
      <c r="C2422" t="s">
        <v>6776</v>
      </c>
      <c r="D2422" t="s">
        <v>3185</v>
      </c>
      <c r="E2422" t="s">
        <v>3166</v>
      </c>
      <c r="F2422" t="s">
        <v>3167</v>
      </c>
      <c r="G2422" t="s">
        <v>1768</v>
      </c>
      <c r="H2422" s="28">
        <v>45205</v>
      </c>
      <c r="I2422">
        <v>79.349999999999994</v>
      </c>
      <c r="J2422">
        <v>24</v>
      </c>
      <c r="K2422" t="s">
        <v>3123</v>
      </c>
      <c r="L2422" t="s">
        <v>3244</v>
      </c>
      <c r="M2422" t="s">
        <v>3188</v>
      </c>
      <c r="O2422" t="s">
        <v>3170</v>
      </c>
      <c r="P2422">
        <f t="shared" si="74"/>
        <v>45202</v>
      </c>
      <c r="Q2422">
        <f>--(COUNTIF($A$2:A2422,A2422)=1)</f>
        <v>1</v>
      </c>
      <c r="R2422">
        <f t="shared" si="75"/>
        <v>79.349999999999994</v>
      </c>
    </row>
    <row r="2423" spans="1:18">
      <c r="A2423" t="s">
        <v>7576</v>
      </c>
      <c r="B2423" t="s">
        <v>7577</v>
      </c>
      <c r="C2423" t="s">
        <v>3098</v>
      </c>
      <c r="D2423" t="s">
        <v>3165</v>
      </c>
      <c r="E2423" t="s">
        <v>3194</v>
      </c>
      <c r="F2423" t="s">
        <v>3220</v>
      </c>
      <c r="G2423" t="s">
        <v>1584</v>
      </c>
      <c r="H2423" s="28">
        <v>45147</v>
      </c>
      <c r="I2423">
        <v>73.11</v>
      </c>
      <c r="J2423">
        <v>72</v>
      </c>
      <c r="K2423" t="s">
        <v>3123</v>
      </c>
      <c r="L2423" t="s">
        <v>3307</v>
      </c>
      <c r="M2423" t="s">
        <v>3188</v>
      </c>
      <c r="N2423">
        <v>3</v>
      </c>
      <c r="O2423" t="s">
        <v>3124</v>
      </c>
      <c r="P2423">
        <f t="shared" si="74"/>
        <v>45144</v>
      </c>
      <c r="Q2423">
        <f>--(COUNTIF($A$2:A2423,A2423)=1)</f>
        <v>1</v>
      </c>
      <c r="R2423">
        <f t="shared" si="75"/>
        <v>73.11</v>
      </c>
    </row>
    <row r="2424" spans="1:18">
      <c r="A2424" t="s">
        <v>7578</v>
      </c>
      <c r="B2424" t="s">
        <v>3546</v>
      </c>
      <c r="C2424" t="s">
        <v>3098</v>
      </c>
      <c r="D2424" t="s">
        <v>3165</v>
      </c>
      <c r="E2424" t="s">
        <v>3166</v>
      </c>
      <c r="F2424" t="s">
        <v>3167</v>
      </c>
      <c r="G2424" t="s">
        <v>2073</v>
      </c>
      <c r="H2424" s="28">
        <v>45595</v>
      </c>
      <c r="I2424">
        <v>-74.97</v>
      </c>
      <c r="J2424">
        <v>24</v>
      </c>
      <c r="K2424" t="s">
        <v>3124</v>
      </c>
      <c r="L2424" t="s">
        <v>3307</v>
      </c>
      <c r="M2424" t="s">
        <v>3188</v>
      </c>
      <c r="O2424" t="s">
        <v>3123</v>
      </c>
      <c r="P2424">
        <f t="shared" si="74"/>
        <v>45599</v>
      </c>
      <c r="Q2424">
        <f>--(COUNTIF($A$2:A2424,A2424)=1)</f>
        <v>1</v>
      </c>
      <c r="R2424" t="str">
        <f t="shared" si="75"/>
        <v/>
      </c>
    </row>
    <row r="2425" spans="1:18">
      <c r="A2425" t="s">
        <v>7579</v>
      </c>
      <c r="B2425" t="s">
        <v>1301</v>
      </c>
      <c r="C2425" t="s">
        <v>7580</v>
      </c>
      <c r="D2425" t="s">
        <v>3185</v>
      </c>
      <c r="E2425" t="s">
        <v>3194</v>
      </c>
      <c r="F2425" t="s">
        <v>3167</v>
      </c>
      <c r="G2425" t="s">
        <v>309</v>
      </c>
      <c r="H2425" s="28">
        <v>45168</v>
      </c>
      <c r="I2425">
        <v>250.47</v>
      </c>
      <c r="J2425">
        <v>72</v>
      </c>
      <c r="K2425" t="s">
        <v>3123</v>
      </c>
      <c r="L2425" t="s">
        <v>3354</v>
      </c>
      <c r="M2425" t="s">
        <v>3177</v>
      </c>
      <c r="N2425">
        <v>4.0999999999999996</v>
      </c>
      <c r="O2425" t="s">
        <v>3182</v>
      </c>
      <c r="P2425">
        <f t="shared" si="74"/>
        <v>45158</v>
      </c>
      <c r="Q2425">
        <f>--(COUNTIF($A$2:A2425,A2425)=1)</f>
        <v>1</v>
      </c>
      <c r="R2425">
        <f t="shared" si="75"/>
        <v>250.47</v>
      </c>
    </row>
    <row r="2426" spans="1:18">
      <c r="A2426" t="s">
        <v>7581</v>
      </c>
      <c r="B2426" t="s">
        <v>6538</v>
      </c>
      <c r="C2426" t="s">
        <v>7230</v>
      </c>
      <c r="D2426" t="s">
        <v>3237</v>
      </c>
      <c r="E2426" t="s">
        <v>3175</v>
      </c>
      <c r="F2426" t="s">
        <v>3167</v>
      </c>
      <c r="G2426" t="s">
        <v>2226</v>
      </c>
      <c r="H2426" s="28"/>
      <c r="J2426">
        <v>8</v>
      </c>
      <c r="K2426" t="s">
        <v>3098</v>
      </c>
      <c r="L2426" t="s">
        <v>3198</v>
      </c>
      <c r="M2426" t="s">
        <v>3207</v>
      </c>
      <c r="O2426" t="s">
        <v>3189</v>
      </c>
      <c r="P2426">
        <f t="shared" si="74"/>
        <v>44657</v>
      </c>
      <c r="Q2426">
        <f>--(COUNTIF($A$2:A2426,A2426)=1)</f>
        <v>1</v>
      </c>
      <c r="R2426" t="str">
        <f t="shared" si="75"/>
        <v/>
      </c>
    </row>
    <row r="2427" spans="1:18">
      <c r="A2427" t="s">
        <v>7582</v>
      </c>
      <c r="B2427" t="s">
        <v>3014</v>
      </c>
      <c r="C2427" t="s">
        <v>3098</v>
      </c>
      <c r="D2427" t="s">
        <v>3174</v>
      </c>
      <c r="E2427" t="s">
        <v>3166</v>
      </c>
      <c r="F2427" t="s">
        <v>3228</v>
      </c>
      <c r="G2427" t="s">
        <v>929</v>
      </c>
      <c r="H2427" s="28"/>
      <c r="J2427">
        <v>24</v>
      </c>
      <c r="K2427" t="s">
        <v>3098</v>
      </c>
      <c r="L2427" t="s">
        <v>3098</v>
      </c>
      <c r="M2427" t="s">
        <v>3177</v>
      </c>
      <c r="O2427" t="s">
        <v>3124</v>
      </c>
      <c r="P2427">
        <f t="shared" si="74"/>
        <v>44720</v>
      </c>
      <c r="Q2427">
        <f>--(COUNTIF($A$2:A2427,A2427)=1)</f>
        <v>1</v>
      </c>
      <c r="R2427" t="str">
        <f t="shared" si="75"/>
        <v/>
      </c>
    </row>
    <row r="2428" spans="1:18">
      <c r="A2428" t="s">
        <v>7583</v>
      </c>
      <c r="B2428" t="s">
        <v>1428</v>
      </c>
      <c r="C2428" t="s">
        <v>3098</v>
      </c>
      <c r="D2428" t="s">
        <v>3251</v>
      </c>
      <c r="E2428" t="s">
        <v>3166</v>
      </c>
      <c r="F2428" t="s">
        <v>3167</v>
      </c>
      <c r="G2428" t="s">
        <v>1612</v>
      </c>
      <c r="H2428" s="28">
        <v>45693</v>
      </c>
      <c r="I2428">
        <v>65.03</v>
      </c>
      <c r="J2428">
        <v>24</v>
      </c>
      <c r="K2428" t="s">
        <v>3123</v>
      </c>
      <c r="L2428" t="s">
        <v>3231</v>
      </c>
      <c r="M2428" t="s">
        <v>3202</v>
      </c>
      <c r="N2428">
        <v>4.9000000000000004</v>
      </c>
      <c r="O2428" t="s">
        <v>3213</v>
      </c>
      <c r="P2428">
        <f t="shared" si="74"/>
        <v>45691</v>
      </c>
      <c r="Q2428">
        <f>--(COUNTIF($A$2:A2428,A2428)=1)</f>
        <v>1</v>
      </c>
      <c r="R2428">
        <f t="shared" si="75"/>
        <v>65.03</v>
      </c>
    </row>
    <row r="2429" spans="1:18">
      <c r="A2429" t="s">
        <v>7584</v>
      </c>
      <c r="B2429" t="s">
        <v>4531</v>
      </c>
      <c r="C2429" t="s">
        <v>3724</v>
      </c>
      <c r="D2429" t="s">
        <v>3227</v>
      </c>
      <c r="E2429" t="s">
        <v>3166</v>
      </c>
      <c r="F2429" t="s">
        <v>3167</v>
      </c>
      <c r="G2429" t="s">
        <v>835</v>
      </c>
      <c r="H2429" s="28"/>
      <c r="J2429">
        <v>24</v>
      </c>
      <c r="K2429" t="s">
        <v>3098</v>
      </c>
      <c r="L2429" t="s">
        <v>3221</v>
      </c>
      <c r="M2429" t="s">
        <v>3207</v>
      </c>
      <c r="O2429" t="s">
        <v>3124</v>
      </c>
      <c r="P2429">
        <f t="shared" si="74"/>
        <v>44963</v>
      </c>
      <c r="Q2429">
        <f>--(COUNTIF($A$2:A2429,A2429)=1)</f>
        <v>1</v>
      </c>
      <c r="R2429" t="str">
        <f t="shared" si="75"/>
        <v/>
      </c>
    </row>
    <row r="2430" spans="1:18">
      <c r="A2430" t="s">
        <v>7585</v>
      </c>
      <c r="B2430" t="s">
        <v>749</v>
      </c>
      <c r="C2430" t="s">
        <v>3098</v>
      </c>
      <c r="D2430" t="s">
        <v>3251</v>
      </c>
      <c r="E2430" t="s">
        <v>3166</v>
      </c>
      <c r="F2430" t="s">
        <v>3167</v>
      </c>
      <c r="G2430" t="s">
        <v>622</v>
      </c>
      <c r="H2430" s="28">
        <v>45048</v>
      </c>
      <c r="I2430">
        <v>31.08</v>
      </c>
      <c r="J2430">
        <v>24</v>
      </c>
      <c r="K2430" t="s">
        <v>3123</v>
      </c>
      <c r="L2430" t="s">
        <v>3231</v>
      </c>
      <c r="M2430" t="s">
        <v>3177</v>
      </c>
      <c r="O2430" t="s">
        <v>3213</v>
      </c>
      <c r="P2430">
        <f t="shared" si="74"/>
        <v>45047</v>
      </c>
      <c r="Q2430">
        <f>--(COUNTIF($A$2:A2430,A2430)=1)</f>
        <v>1</v>
      </c>
      <c r="R2430">
        <f t="shared" si="75"/>
        <v>31.08</v>
      </c>
    </row>
    <row r="2431" spans="1:18">
      <c r="A2431" t="s">
        <v>7586</v>
      </c>
      <c r="B2431" t="s">
        <v>311</v>
      </c>
      <c r="C2431" t="s">
        <v>3098</v>
      </c>
      <c r="D2431" t="s">
        <v>3165</v>
      </c>
      <c r="E2431" t="s">
        <v>3194</v>
      </c>
      <c r="F2431" t="s">
        <v>3167</v>
      </c>
      <c r="G2431" t="s">
        <v>5740</v>
      </c>
      <c r="H2431" s="28">
        <v>44861</v>
      </c>
      <c r="I2431">
        <v>68.040000000000006</v>
      </c>
      <c r="J2431">
        <v>72</v>
      </c>
      <c r="K2431" t="s">
        <v>3124</v>
      </c>
      <c r="L2431" t="s">
        <v>3248</v>
      </c>
      <c r="M2431" t="s">
        <v>3177</v>
      </c>
      <c r="N2431">
        <v>1.5</v>
      </c>
      <c r="O2431" t="s">
        <v>3178</v>
      </c>
      <c r="P2431">
        <f t="shared" si="74"/>
        <v>44859</v>
      </c>
      <c r="Q2431">
        <f>--(COUNTIF($A$2:A2431,A2431)=1)</f>
        <v>1</v>
      </c>
      <c r="R2431">
        <f t="shared" si="75"/>
        <v>68.040000000000006</v>
      </c>
    </row>
    <row r="2432" spans="1:18">
      <c r="A2432" t="s">
        <v>7587</v>
      </c>
      <c r="B2432" t="s">
        <v>2433</v>
      </c>
      <c r="C2432" t="s">
        <v>7588</v>
      </c>
      <c r="D2432" t="s">
        <v>3165</v>
      </c>
      <c r="E2432" t="s">
        <v>3194</v>
      </c>
      <c r="F2432" t="s">
        <v>3228</v>
      </c>
      <c r="G2432" t="s">
        <v>1902</v>
      </c>
      <c r="H2432" s="28"/>
      <c r="J2432">
        <v>72</v>
      </c>
      <c r="K2432" t="s">
        <v>3098</v>
      </c>
      <c r="L2432" t="s">
        <v>3098</v>
      </c>
      <c r="M2432" t="s">
        <v>3169</v>
      </c>
      <c r="O2432" t="s">
        <v>3124</v>
      </c>
      <c r="P2432">
        <f t="shared" si="74"/>
        <v>44713</v>
      </c>
      <c r="Q2432">
        <f>--(COUNTIF($A$2:A2432,A2432)=1)</f>
        <v>1</v>
      </c>
      <c r="R2432" t="str">
        <f t="shared" si="75"/>
        <v/>
      </c>
    </row>
    <row r="2433" spans="1:18">
      <c r="A2433" t="s">
        <v>7589</v>
      </c>
      <c r="B2433" t="s">
        <v>4756</v>
      </c>
      <c r="C2433" t="s">
        <v>7590</v>
      </c>
      <c r="D2433" t="s">
        <v>3196</v>
      </c>
      <c r="E2433" t="s">
        <v>3166</v>
      </c>
      <c r="F2433" t="s">
        <v>3180</v>
      </c>
      <c r="G2433" t="s">
        <v>2612</v>
      </c>
      <c r="H2433" s="28"/>
      <c r="J2433">
        <v>24</v>
      </c>
      <c r="K2433" t="s">
        <v>3098</v>
      </c>
      <c r="L2433" t="s">
        <v>3271</v>
      </c>
      <c r="M2433" t="s">
        <v>3177</v>
      </c>
      <c r="O2433" t="s">
        <v>3182</v>
      </c>
      <c r="P2433">
        <f t="shared" si="74"/>
        <v>45502</v>
      </c>
      <c r="Q2433">
        <f>--(COUNTIF($A$2:A2433,A2433)=1)</f>
        <v>1</v>
      </c>
      <c r="R2433" t="str">
        <f t="shared" si="75"/>
        <v/>
      </c>
    </row>
    <row r="2434" spans="1:18">
      <c r="A2434" t="s">
        <v>7591</v>
      </c>
      <c r="B2434" t="s">
        <v>2852</v>
      </c>
      <c r="C2434" t="s">
        <v>7592</v>
      </c>
      <c r="D2434" t="s">
        <v>3251</v>
      </c>
      <c r="E2434" t="s">
        <v>3175</v>
      </c>
      <c r="F2434" t="s">
        <v>3180</v>
      </c>
      <c r="G2434" t="s">
        <v>432</v>
      </c>
      <c r="H2434" s="28"/>
      <c r="J2434">
        <v>8</v>
      </c>
      <c r="K2434" t="s">
        <v>3098</v>
      </c>
      <c r="L2434" t="s">
        <v>3212</v>
      </c>
      <c r="M2434" t="s">
        <v>3188</v>
      </c>
      <c r="O2434" t="s">
        <v>3178</v>
      </c>
      <c r="P2434">
        <f t="shared" ref="P2434:P2497" si="76">IFERROR(DATEVALUE(G2434),IFERROR(DATE(RIGHT(G2434,4),MID(G2434,4,2),LEFT(G2434,2)),""))</f>
        <v>45466</v>
      </c>
      <c r="Q2434">
        <f>--(COUNTIF($A$2:A2434,A2434)=1)</f>
        <v>1</v>
      </c>
      <c r="R2434" t="str">
        <f t="shared" ref="R2434:R2497" si="77">IF(AND(Q2434=1,I2434&lt;&gt;"",ISNUMBER(I2434),I2434&gt;=0),I2434,"")</f>
        <v/>
      </c>
    </row>
    <row r="2435" spans="1:18">
      <c r="A2435" t="s">
        <v>7593</v>
      </c>
      <c r="B2435" t="s">
        <v>5782</v>
      </c>
      <c r="C2435" t="s">
        <v>3098</v>
      </c>
      <c r="D2435" t="s">
        <v>3200</v>
      </c>
      <c r="E2435" t="s">
        <v>3166</v>
      </c>
      <c r="F2435" t="s">
        <v>3167</v>
      </c>
      <c r="G2435" t="s">
        <v>4204</v>
      </c>
      <c r="H2435" s="28"/>
      <c r="J2435">
        <v>24</v>
      </c>
      <c r="K2435" t="s">
        <v>3098</v>
      </c>
      <c r="L2435" t="s">
        <v>3206</v>
      </c>
      <c r="M2435" t="s">
        <v>3177</v>
      </c>
      <c r="O2435" t="s">
        <v>3123</v>
      </c>
      <c r="P2435">
        <f t="shared" si="76"/>
        <v>45169</v>
      </c>
      <c r="Q2435">
        <f>--(COUNTIF($A$2:A2435,A2435)=1)</f>
        <v>1</v>
      </c>
      <c r="R2435" t="str">
        <f t="shared" si="77"/>
        <v/>
      </c>
    </row>
    <row r="2436" spans="1:18">
      <c r="A2436" t="s">
        <v>7594</v>
      </c>
      <c r="B2436" t="s">
        <v>2309</v>
      </c>
      <c r="C2436" t="s">
        <v>7595</v>
      </c>
      <c r="D2436" t="s">
        <v>3240</v>
      </c>
      <c r="E2436" t="s">
        <v>3166</v>
      </c>
      <c r="F2436" t="s">
        <v>3167</v>
      </c>
      <c r="G2436" t="s">
        <v>7596</v>
      </c>
      <c r="H2436" s="28">
        <v>44570</v>
      </c>
      <c r="I2436">
        <v>55.6</v>
      </c>
      <c r="J2436">
        <v>24</v>
      </c>
      <c r="K2436" t="s">
        <v>3123</v>
      </c>
      <c r="L2436" t="s">
        <v>3244</v>
      </c>
      <c r="M2436" t="s">
        <v>3188</v>
      </c>
      <c r="N2436">
        <v>3.6</v>
      </c>
      <c r="O2436" t="s">
        <v>3178</v>
      </c>
      <c r="P2436">
        <f t="shared" si="76"/>
        <v>44568</v>
      </c>
      <c r="Q2436">
        <f>--(COUNTIF($A$2:A2436,A2436)=1)</f>
        <v>1</v>
      </c>
      <c r="R2436">
        <f t="shared" si="77"/>
        <v>55.6</v>
      </c>
    </row>
    <row r="2437" spans="1:18">
      <c r="A2437" t="s">
        <v>7597</v>
      </c>
      <c r="B2437" t="s">
        <v>1995</v>
      </c>
      <c r="C2437" t="s">
        <v>3098</v>
      </c>
      <c r="D2437" t="s">
        <v>3227</v>
      </c>
      <c r="E2437" t="s">
        <v>3175</v>
      </c>
      <c r="F2437" t="s">
        <v>3220</v>
      </c>
      <c r="G2437" t="s">
        <v>4650</v>
      </c>
      <c r="H2437" s="28">
        <v>45202</v>
      </c>
      <c r="I2437">
        <v>25.15</v>
      </c>
      <c r="J2437">
        <v>8</v>
      </c>
      <c r="K2437" t="s">
        <v>3123</v>
      </c>
      <c r="L2437" t="s">
        <v>3098</v>
      </c>
      <c r="M2437" t="s">
        <v>3202</v>
      </c>
      <c r="O2437" t="s">
        <v>3124</v>
      </c>
      <c r="P2437">
        <f t="shared" si="76"/>
        <v>45201</v>
      </c>
      <c r="Q2437">
        <f>--(COUNTIF($A$2:A2437,A2437)=1)</f>
        <v>1</v>
      </c>
      <c r="R2437">
        <f t="shared" si="77"/>
        <v>25.15</v>
      </c>
    </row>
    <row r="2438" spans="1:18">
      <c r="A2438" t="s">
        <v>7598</v>
      </c>
      <c r="B2438" t="s">
        <v>5761</v>
      </c>
      <c r="C2438" t="s">
        <v>3098</v>
      </c>
      <c r="D2438" t="s">
        <v>3174</v>
      </c>
      <c r="E2438" t="s">
        <v>3175</v>
      </c>
      <c r="F2438" t="s">
        <v>3180</v>
      </c>
      <c r="G2438" t="s">
        <v>1758</v>
      </c>
      <c r="H2438" s="28"/>
      <c r="J2438">
        <v>8</v>
      </c>
      <c r="K2438" t="s">
        <v>3098</v>
      </c>
      <c r="L2438" t="s">
        <v>3248</v>
      </c>
      <c r="M2438" t="s">
        <v>3177</v>
      </c>
      <c r="O2438" t="s">
        <v>3189</v>
      </c>
      <c r="P2438">
        <f t="shared" si="76"/>
        <v>44753</v>
      </c>
      <c r="Q2438">
        <f>--(COUNTIF($A$2:A2438,A2438)=1)</f>
        <v>1</v>
      </c>
      <c r="R2438" t="str">
        <f t="shared" si="77"/>
        <v/>
      </c>
    </row>
    <row r="2439" spans="1:18">
      <c r="A2439" t="s">
        <v>7599</v>
      </c>
      <c r="B2439" t="s">
        <v>1051</v>
      </c>
      <c r="C2439" t="s">
        <v>3098</v>
      </c>
      <c r="D2439" t="s">
        <v>3165</v>
      </c>
      <c r="E2439" t="s">
        <v>3194</v>
      </c>
      <c r="F2439" t="s">
        <v>3167</v>
      </c>
      <c r="G2439" t="s">
        <v>1233</v>
      </c>
      <c r="H2439" s="28">
        <v>44746</v>
      </c>
      <c r="I2439">
        <v>220.28</v>
      </c>
      <c r="J2439">
        <v>72</v>
      </c>
      <c r="K2439" t="s">
        <v>3123</v>
      </c>
      <c r="L2439" t="s">
        <v>3281</v>
      </c>
      <c r="M2439" t="s">
        <v>3202</v>
      </c>
      <c r="N2439">
        <v>4.7</v>
      </c>
      <c r="O2439" t="s">
        <v>3189</v>
      </c>
      <c r="P2439">
        <f t="shared" si="76"/>
        <v>44737</v>
      </c>
      <c r="Q2439">
        <f>--(COUNTIF($A$2:A2439,A2439)=1)</f>
        <v>1</v>
      </c>
      <c r="R2439">
        <f t="shared" si="77"/>
        <v>220.28</v>
      </c>
    </row>
    <row r="2440" spans="1:18">
      <c r="A2440" t="s">
        <v>7600</v>
      </c>
      <c r="B2440" t="s">
        <v>7601</v>
      </c>
      <c r="C2440" t="s">
        <v>7423</v>
      </c>
      <c r="D2440" t="s">
        <v>3237</v>
      </c>
      <c r="E2440" t="s">
        <v>3175</v>
      </c>
      <c r="F2440" t="s">
        <v>3167</v>
      </c>
      <c r="G2440" t="s">
        <v>263</v>
      </c>
      <c r="H2440" s="28">
        <v>44884</v>
      </c>
      <c r="I2440">
        <v>6.42</v>
      </c>
      <c r="J2440">
        <v>8</v>
      </c>
      <c r="K2440" t="s">
        <v>3124</v>
      </c>
      <c r="L2440" t="s">
        <v>3225</v>
      </c>
      <c r="M2440" t="s">
        <v>3207</v>
      </c>
      <c r="N2440">
        <v>3.3</v>
      </c>
      <c r="O2440" t="s">
        <v>3182</v>
      </c>
      <c r="P2440">
        <f t="shared" si="76"/>
        <v>44884</v>
      </c>
      <c r="Q2440">
        <f>--(COUNTIF($A$2:A2440,A2440)=1)</f>
        <v>1</v>
      </c>
      <c r="R2440">
        <f t="shared" si="77"/>
        <v>6.42</v>
      </c>
    </row>
    <row r="2441" spans="1:18">
      <c r="A2441" t="s">
        <v>7602</v>
      </c>
      <c r="B2441" t="s">
        <v>5257</v>
      </c>
      <c r="C2441" t="s">
        <v>7603</v>
      </c>
      <c r="D2441" t="s">
        <v>3251</v>
      </c>
      <c r="E2441" t="s">
        <v>3280</v>
      </c>
      <c r="F2441" t="s">
        <v>3167</v>
      </c>
      <c r="G2441" t="s">
        <v>564</v>
      </c>
      <c r="H2441" s="28">
        <v>45434</v>
      </c>
      <c r="I2441">
        <v>9.77</v>
      </c>
      <c r="J2441">
        <v>4</v>
      </c>
      <c r="K2441" t="s">
        <v>3123</v>
      </c>
      <c r="L2441" t="s">
        <v>3176</v>
      </c>
      <c r="M2441" t="s">
        <v>3188</v>
      </c>
      <c r="N2441">
        <v>3.9</v>
      </c>
      <c r="O2441" t="s">
        <v>3189</v>
      </c>
      <c r="P2441">
        <f t="shared" si="76"/>
        <v>45434</v>
      </c>
      <c r="Q2441">
        <f>--(COUNTIF($A$2:A2441,A2441)=1)</f>
        <v>1</v>
      </c>
      <c r="R2441">
        <f t="shared" si="77"/>
        <v>9.77</v>
      </c>
    </row>
    <row r="2442" spans="1:18">
      <c r="A2442" t="s">
        <v>7604</v>
      </c>
      <c r="B2442" t="s">
        <v>1549</v>
      </c>
      <c r="C2442" t="s">
        <v>3098</v>
      </c>
      <c r="D2442" t="s">
        <v>3240</v>
      </c>
      <c r="E2442" t="s">
        <v>3166</v>
      </c>
      <c r="F2442" t="s">
        <v>3167</v>
      </c>
      <c r="G2442" t="s">
        <v>6375</v>
      </c>
      <c r="H2442" s="28">
        <v>44583</v>
      </c>
      <c r="I2442">
        <v>18.78</v>
      </c>
      <c r="J2442">
        <v>24</v>
      </c>
      <c r="K2442" t="s">
        <v>3124</v>
      </c>
      <c r="L2442" t="s">
        <v>3248</v>
      </c>
      <c r="M2442" t="s">
        <v>3188</v>
      </c>
      <c r="N2442">
        <v>4.8</v>
      </c>
      <c r="O2442" t="s">
        <v>3123</v>
      </c>
      <c r="P2442">
        <f t="shared" si="76"/>
        <v>44583</v>
      </c>
      <c r="Q2442">
        <f>--(COUNTIF($A$2:A2442,A2442)=1)</f>
        <v>1</v>
      </c>
      <c r="R2442">
        <f t="shared" si="77"/>
        <v>18.78</v>
      </c>
    </row>
    <row r="2443" spans="1:18">
      <c r="A2443" t="s">
        <v>7605</v>
      </c>
      <c r="B2443" t="s">
        <v>7606</v>
      </c>
      <c r="C2443" t="s">
        <v>3098</v>
      </c>
      <c r="D2443" t="s">
        <v>3251</v>
      </c>
      <c r="E2443" t="s">
        <v>3194</v>
      </c>
      <c r="F2443" t="s">
        <v>3167</v>
      </c>
      <c r="G2443" t="s">
        <v>76</v>
      </c>
      <c r="H2443" s="28"/>
      <c r="J2443">
        <v>72</v>
      </c>
      <c r="K2443" t="s">
        <v>3098</v>
      </c>
      <c r="L2443" t="s">
        <v>3351</v>
      </c>
      <c r="M2443" t="s">
        <v>3207</v>
      </c>
      <c r="O2443" t="s">
        <v>3124</v>
      </c>
      <c r="P2443">
        <f t="shared" si="76"/>
        <v>45441</v>
      </c>
      <c r="Q2443">
        <f>--(COUNTIF($A$2:A2443,A2443)=1)</f>
        <v>1</v>
      </c>
      <c r="R2443" t="str">
        <f t="shared" si="77"/>
        <v/>
      </c>
    </row>
    <row r="2444" spans="1:18">
      <c r="A2444" t="s">
        <v>7607</v>
      </c>
      <c r="B2444" t="s">
        <v>1819</v>
      </c>
      <c r="C2444" t="s">
        <v>3205</v>
      </c>
      <c r="D2444" t="s">
        <v>3174</v>
      </c>
      <c r="E2444" t="s">
        <v>3166</v>
      </c>
      <c r="F2444" t="s">
        <v>3167</v>
      </c>
      <c r="G2444" t="s">
        <v>4274</v>
      </c>
      <c r="H2444" s="28">
        <v>45673</v>
      </c>
      <c r="I2444">
        <v>60.7</v>
      </c>
      <c r="J2444">
        <v>24</v>
      </c>
      <c r="K2444" t="s">
        <v>3123</v>
      </c>
      <c r="L2444" t="s">
        <v>3098</v>
      </c>
      <c r="M2444" t="s">
        <v>3207</v>
      </c>
      <c r="N2444">
        <v>4.8</v>
      </c>
      <c r="O2444" t="s">
        <v>3123</v>
      </c>
      <c r="P2444">
        <f t="shared" si="76"/>
        <v>45671</v>
      </c>
      <c r="Q2444">
        <f>--(COUNTIF($A$2:A2444,A2444)=1)</f>
        <v>1</v>
      </c>
      <c r="R2444">
        <f t="shared" si="77"/>
        <v>60.7</v>
      </c>
    </row>
    <row r="2445" spans="1:18">
      <c r="A2445" t="s">
        <v>7608</v>
      </c>
      <c r="B2445" t="s">
        <v>4136</v>
      </c>
      <c r="C2445" t="s">
        <v>7609</v>
      </c>
      <c r="D2445" t="s">
        <v>3237</v>
      </c>
      <c r="E2445" t="s">
        <v>3166</v>
      </c>
      <c r="F2445" t="s">
        <v>3167</v>
      </c>
      <c r="G2445" t="s">
        <v>1541</v>
      </c>
      <c r="H2445" s="28">
        <v>45583</v>
      </c>
      <c r="I2445">
        <v>70.45</v>
      </c>
      <c r="J2445">
        <v>24</v>
      </c>
      <c r="K2445" t="s">
        <v>3123</v>
      </c>
      <c r="L2445" t="s">
        <v>3351</v>
      </c>
      <c r="M2445" t="s">
        <v>3202</v>
      </c>
      <c r="O2445" t="s">
        <v>3178</v>
      </c>
      <c r="P2445">
        <f t="shared" si="76"/>
        <v>45581</v>
      </c>
      <c r="Q2445">
        <f>--(COUNTIF($A$2:A2445,A2445)=1)</f>
        <v>1</v>
      </c>
      <c r="R2445">
        <f t="shared" si="77"/>
        <v>70.45</v>
      </c>
    </row>
    <row r="2446" spans="1:18">
      <c r="A2446" t="s">
        <v>7610</v>
      </c>
      <c r="B2446" t="s">
        <v>5397</v>
      </c>
      <c r="C2446" t="s">
        <v>6140</v>
      </c>
      <c r="D2446" t="s">
        <v>3165</v>
      </c>
      <c r="E2446" t="s">
        <v>3175</v>
      </c>
      <c r="F2446" t="s">
        <v>3167</v>
      </c>
      <c r="G2446" t="s">
        <v>278</v>
      </c>
      <c r="H2446" s="28">
        <v>45524</v>
      </c>
      <c r="I2446">
        <v>10.32</v>
      </c>
      <c r="J2446">
        <v>8</v>
      </c>
      <c r="K2446" t="s">
        <v>3123</v>
      </c>
      <c r="L2446" t="s">
        <v>3198</v>
      </c>
      <c r="M2446" t="s">
        <v>3177</v>
      </c>
      <c r="N2446">
        <v>2.7</v>
      </c>
      <c r="O2446" t="s">
        <v>3189</v>
      </c>
      <c r="P2446">
        <f t="shared" si="76"/>
        <v>45524</v>
      </c>
      <c r="Q2446">
        <f>--(COUNTIF($A$2:A2446,A2446)=1)</f>
        <v>1</v>
      </c>
      <c r="R2446">
        <f t="shared" si="77"/>
        <v>10.32</v>
      </c>
    </row>
    <row r="2447" spans="1:18">
      <c r="A2447" t="s">
        <v>7611</v>
      </c>
      <c r="B2447" t="s">
        <v>5033</v>
      </c>
      <c r="C2447" t="s">
        <v>7612</v>
      </c>
      <c r="D2447" t="s">
        <v>3165</v>
      </c>
      <c r="E2447" t="s">
        <v>3166</v>
      </c>
      <c r="F2447" t="s">
        <v>3167</v>
      </c>
      <c r="G2447" t="s">
        <v>1449</v>
      </c>
      <c r="H2447" s="28">
        <v>44977</v>
      </c>
      <c r="I2447">
        <v>46.62</v>
      </c>
      <c r="J2447">
        <v>24</v>
      </c>
      <c r="K2447" t="s">
        <v>3123</v>
      </c>
      <c r="L2447" t="s">
        <v>3181</v>
      </c>
      <c r="M2447" t="s">
        <v>3188</v>
      </c>
      <c r="N2447">
        <v>1.1000000000000001</v>
      </c>
      <c r="O2447" t="s">
        <v>3182</v>
      </c>
      <c r="P2447">
        <f t="shared" si="76"/>
        <v>44976</v>
      </c>
      <c r="Q2447">
        <f>--(COUNTIF($A$2:A2447,A2447)=1)</f>
        <v>1</v>
      </c>
      <c r="R2447">
        <f t="shared" si="77"/>
        <v>46.62</v>
      </c>
    </row>
    <row r="2448" spans="1:18">
      <c r="A2448" t="s">
        <v>7613</v>
      </c>
      <c r="B2448" t="s">
        <v>6348</v>
      </c>
      <c r="C2448" t="s">
        <v>7614</v>
      </c>
      <c r="D2448" t="s">
        <v>3227</v>
      </c>
      <c r="E2448" t="s">
        <v>3194</v>
      </c>
      <c r="F2448" t="s">
        <v>3228</v>
      </c>
      <c r="G2448" t="s">
        <v>3419</v>
      </c>
      <c r="H2448" s="28"/>
      <c r="J2448">
        <v>72</v>
      </c>
      <c r="K2448" t="s">
        <v>3098</v>
      </c>
      <c r="L2448" t="s">
        <v>3307</v>
      </c>
      <c r="M2448" t="s">
        <v>3207</v>
      </c>
      <c r="O2448" t="s">
        <v>3182</v>
      </c>
      <c r="P2448">
        <f t="shared" si="76"/>
        <v>45638</v>
      </c>
      <c r="Q2448">
        <f>--(COUNTIF($A$2:A2448,A2448)=1)</f>
        <v>1</v>
      </c>
      <c r="R2448" t="str">
        <f t="shared" si="77"/>
        <v/>
      </c>
    </row>
    <row r="2449" spans="1:18">
      <c r="A2449" t="s">
        <v>7615</v>
      </c>
      <c r="B2449" t="s">
        <v>4863</v>
      </c>
      <c r="C2449" t="s">
        <v>7616</v>
      </c>
      <c r="D2449" t="s">
        <v>3165</v>
      </c>
      <c r="E2449" t="s">
        <v>3175</v>
      </c>
      <c r="F2449" t="s">
        <v>3167</v>
      </c>
      <c r="G2449" t="s">
        <v>189</v>
      </c>
      <c r="H2449" s="28">
        <v>44940</v>
      </c>
      <c r="I2449">
        <v>23.06</v>
      </c>
      <c r="J2449">
        <v>8</v>
      </c>
      <c r="K2449" t="s">
        <v>3123</v>
      </c>
      <c r="L2449" t="s">
        <v>3187</v>
      </c>
      <c r="M2449" t="s">
        <v>3202</v>
      </c>
      <c r="N2449">
        <v>2</v>
      </c>
      <c r="O2449" t="s">
        <v>3170</v>
      </c>
      <c r="P2449">
        <f t="shared" si="76"/>
        <v>44940</v>
      </c>
      <c r="Q2449">
        <f>--(COUNTIF($A$2:A2449,A2449)=1)</f>
        <v>1</v>
      </c>
      <c r="R2449">
        <f t="shared" si="77"/>
        <v>23.06</v>
      </c>
    </row>
    <row r="2450" spans="1:18">
      <c r="A2450" t="s">
        <v>7617</v>
      </c>
      <c r="B2450" t="s">
        <v>5761</v>
      </c>
      <c r="C2450" t="s">
        <v>3098</v>
      </c>
      <c r="D2450" t="s">
        <v>3165</v>
      </c>
      <c r="E2450" t="s">
        <v>3166</v>
      </c>
      <c r="F2450" t="s">
        <v>3180</v>
      </c>
      <c r="G2450" t="s">
        <v>809</v>
      </c>
      <c r="H2450" s="28"/>
      <c r="J2450">
        <v>24</v>
      </c>
      <c r="K2450" t="s">
        <v>3098</v>
      </c>
      <c r="L2450" t="s">
        <v>3254</v>
      </c>
      <c r="M2450" t="s">
        <v>3202</v>
      </c>
      <c r="O2450" t="s">
        <v>3189</v>
      </c>
      <c r="P2450">
        <f t="shared" si="76"/>
        <v>45130</v>
      </c>
      <c r="Q2450">
        <f>--(COUNTIF($A$2:A2450,A2450)=1)</f>
        <v>1</v>
      </c>
      <c r="R2450" t="str">
        <f t="shared" si="77"/>
        <v/>
      </c>
    </row>
    <row r="2451" spans="1:18">
      <c r="A2451" t="s">
        <v>7618</v>
      </c>
      <c r="B2451" t="s">
        <v>7619</v>
      </c>
      <c r="C2451" t="s">
        <v>3098</v>
      </c>
      <c r="D2451" t="s">
        <v>3165</v>
      </c>
      <c r="E2451" t="s">
        <v>3166</v>
      </c>
      <c r="F2451" t="s">
        <v>3167</v>
      </c>
      <c r="G2451" t="s">
        <v>2370</v>
      </c>
      <c r="H2451" s="28">
        <v>45569</v>
      </c>
      <c r="I2451">
        <v>68.709999999999994</v>
      </c>
      <c r="J2451">
        <v>24</v>
      </c>
      <c r="K2451" t="s">
        <v>3123</v>
      </c>
      <c r="L2451" t="s">
        <v>3098</v>
      </c>
      <c r="M2451" t="s">
        <v>3207</v>
      </c>
      <c r="N2451">
        <v>4.5999999999999996</v>
      </c>
      <c r="O2451" t="s">
        <v>3213</v>
      </c>
      <c r="P2451">
        <f t="shared" si="76"/>
        <v>45567</v>
      </c>
      <c r="Q2451">
        <f>--(COUNTIF($A$2:A2451,A2451)=1)</f>
        <v>1</v>
      </c>
      <c r="R2451">
        <f t="shared" si="77"/>
        <v>68.709999999999994</v>
      </c>
    </row>
    <row r="2452" spans="1:18">
      <c r="A2452" t="s">
        <v>7620</v>
      </c>
      <c r="B2452" t="s">
        <v>4368</v>
      </c>
      <c r="C2452" t="s">
        <v>7621</v>
      </c>
      <c r="D2452" t="s">
        <v>3174</v>
      </c>
      <c r="E2452" t="s">
        <v>3194</v>
      </c>
      <c r="F2452" t="s">
        <v>3167</v>
      </c>
      <c r="G2452" t="s">
        <v>3309</v>
      </c>
      <c r="H2452" s="28">
        <v>45511</v>
      </c>
      <c r="I2452">
        <v>10.87</v>
      </c>
      <c r="J2452">
        <v>72</v>
      </c>
      <c r="K2452" t="s">
        <v>3124</v>
      </c>
      <c r="L2452" t="s">
        <v>3437</v>
      </c>
      <c r="M2452" t="s">
        <v>3177</v>
      </c>
      <c r="O2452" t="s">
        <v>3182</v>
      </c>
      <c r="P2452">
        <f t="shared" si="76"/>
        <v>45511</v>
      </c>
      <c r="Q2452">
        <f>--(COUNTIF($A$2:A2452,A2452)=1)</f>
        <v>1</v>
      </c>
      <c r="R2452">
        <f t="shared" si="77"/>
        <v>10.87</v>
      </c>
    </row>
    <row r="2453" spans="1:18">
      <c r="A2453" t="s">
        <v>7622</v>
      </c>
      <c r="B2453" t="s">
        <v>961</v>
      </c>
      <c r="C2453" t="s">
        <v>3098</v>
      </c>
      <c r="D2453" t="s">
        <v>3251</v>
      </c>
      <c r="E2453" t="s">
        <v>3194</v>
      </c>
      <c r="F2453" t="s">
        <v>3167</v>
      </c>
      <c r="G2453" t="s">
        <v>1879</v>
      </c>
      <c r="H2453" s="28">
        <v>45084</v>
      </c>
      <c r="I2453">
        <v>93.43</v>
      </c>
      <c r="J2453">
        <v>72</v>
      </c>
      <c r="K2453" t="s">
        <v>3123</v>
      </c>
      <c r="L2453" t="s">
        <v>3351</v>
      </c>
      <c r="M2453" t="s">
        <v>3169</v>
      </c>
      <c r="N2453">
        <v>4.2</v>
      </c>
      <c r="O2453" t="s">
        <v>3178</v>
      </c>
      <c r="P2453">
        <f t="shared" si="76"/>
        <v>45081</v>
      </c>
      <c r="Q2453">
        <f>--(COUNTIF($A$2:A2453,A2453)=1)</f>
        <v>1</v>
      </c>
      <c r="R2453">
        <f t="shared" si="77"/>
        <v>93.43</v>
      </c>
    </row>
    <row r="2454" spans="1:18">
      <c r="A2454" t="s">
        <v>7623</v>
      </c>
      <c r="B2454" t="s">
        <v>3993</v>
      </c>
      <c r="C2454" t="s">
        <v>3098</v>
      </c>
      <c r="D2454" t="s">
        <v>3196</v>
      </c>
      <c r="E2454" t="s">
        <v>3280</v>
      </c>
      <c r="F2454" t="s">
        <v>3180</v>
      </c>
      <c r="G2454" t="s">
        <v>3565</v>
      </c>
      <c r="H2454" s="28"/>
      <c r="J2454">
        <v>4</v>
      </c>
      <c r="K2454" t="s">
        <v>3098</v>
      </c>
      <c r="L2454" t="s">
        <v>3225</v>
      </c>
      <c r="M2454" t="s">
        <v>3207</v>
      </c>
      <c r="O2454" t="s">
        <v>3260</v>
      </c>
      <c r="P2454">
        <f t="shared" si="76"/>
        <v>44685</v>
      </c>
      <c r="Q2454">
        <f>--(COUNTIF($A$2:A2454,A2454)=1)</f>
        <v>1</v>
      </c>
      <c r="R2454" t="str">
        <f t="shared" si="77"/>
        <v/>
      </c>
    </row>
    <row r="2455" spans="1:18">
      <c r="A2455" t="s">
        <v>7624</v>
      </c>
      <c r="B2455" t="s">
        <v>6784</v>
      </c>
      <c r="C2455" t="s">
        <v>7625</v>
      </c>
      <c r="D2455" t="s">
        <v>3196</v>
      </c>
      <c r="E2455" t="s">
        <v>3194</v>
      </c>
      <c r="F2455" t="s">
        <v>3180</v>
      </c>
      <c r="G2455" t="s">
        <v>1109</v>
      </c>
      <c r="H2455" s="28"/>
      <c r="J2455">
        <v>72</v>
      </c>
      <c r="K2455" t="s">
        <v>3098</v>
      </c>
      <c r="L2455" t="s">
        <v>3318</v>
      </c>
      <c r="M2455" t="s">
        <v>3169</v>
      </c>
      <c r="O2455" t="s">
        <v>3170</v>
      </c>
      <c r="P2455">
        <f t="shared" si="76"/>
        <v>45321</v>
      </c>
      <c r="Q2455">
        <f>--(COUNTIF($A$2:A2455,A2455)=1)</f>
        <v>1</v>
      </c>
      <c r="R2455" t="str">
        <f t="shared" si="77"/>
        <v/>
      </c>
    </row>
    <row r="2456" spans="1:18">
      <c r="A2456" t="s">
        <v>7626</v>
      </c>
      <c r="B2456" t="s">
        <v>3532</v>
      </c>
      <c r="C2456" t="s">
        <v>3098</v>
      </c>
      <c r="D2456" t="s">
        <v>3196</v>
      </c>
      <c r="E2456" t="s">
        <v>3175</v>
      </c>
      <c r="F2456" t="s">
        <v>3167</v>
      </c>
      <c r="G2456" t="s">
        <v>676</v>
      </c>
      <c r="H2456" s="28">
        <v>45481</v>
      </c>
      <c r="I2456">
        <v>23.79</v>
      </c>
      <c r="J2456">
        <v>8</v>
      </c>
      <c r="K2456" t="s">
        <v>3123</v>
      </c>
      <c r="L2456" t="s">
        <v>3168</v>
      </c>
      <c r="M2456" t="s">
        <v>3207</v>
      </c>
      <c r="N2456">
        <v>3.2</v>
      </c>
      <c r="O2456" t="s">
        <v>3189</v>
      </c>
      <c r="P2456">
        <f t="shared" si="76"/>
        <v>45481</v>
      </c>
      <c r="Q2456">
        <f>--(COUNTIF($A$2:A2456,A2456)=1)</f>
        <v>1</v>
      </c>
      <c r="R2456">
        <f t="shared" si="77"/>
        <v>23.79</v>
      </c>
    </row>
    <row r="2457" spans="1:18">
      <c r="A2457" t="s">
        <v>7627</v>
      </c>
      <c r="B2457" t="s">
        <v>2696</v>
      </c>
      <c r="C2457" t="s">
        <v>3098</v>
      </c>
      <c r="D2457" t="s">
        <v>3196</v>
      </c>
      <c r="E2457" t="s">
        <v>3166</v>
      </c>
      <c r="F2457" t="s">
        <v>3228</v>
      </c>
      <c r="G2457" t="s">
        <v>680</v>
      </c>
      <c r="H2457" s="28"/>
      <c r="J2457">
        <v>24</v>
      </c>
      <c r="K2457" t="s">
        <v>3098</v>
      </c>
      <c r="L2457" t="s">
        <v>3271</v>
      </c>
      <c r="M2457" t="s">
        <v>3177</v>
      </c>
      <c r="O2457" t="s">
        <v>3170</v>
      </c>
      <c r="P2457">
        <f t="shared" si="76"/>
        <v>45200</v>
      </c>
      <c r="Q2457">
        <f>--(COUNTIF($A$2:A2457,A2457)=1)</f>
        <v>1</v>
      </c>
      <c r="R2457" t="str">
        <f t="shared" si="77"/>
        <v/>
      </c>
    </row>
    <row r="2458" spans="1:18">
      <c r="A2458" t="s">
        <v>7628</v>
      </c>
      <c r="B2458" t="s">
        <v>6863</v>
      </c>
      <c r="C2458" t="s">
        <v>3098</v>
      </c>
      <c r="D2458" t="s">
        <v>3174</v>
      </c>
      <c r="E2458" t="s">
        <v>3280</v>
      </c>
      <c r="F2458" t="s">
        <v>3220</v>
      </c>
      <c r="G2458" t="s">
        <v>1226</v>
      </c>
      <c r="H2458" s="28"/>
      <c r="J2458">
        <v>4</v>
      </c>
      <c r="K2458" t="s">
        <v>3098</v>
      </c>
      <c r="L2458" t="s">
        <v>3268</v>
      </c>
      <c r="M2458" t="s">
        <v>3169</v>
      </c>
      <c r="O2458" t="s">
        <v>3213</v>
      </c>
      <c r="P2458">
        <f t="shared" si="76"/>
        <v>44641</v>
      </c>
      <c r="Q2458">
        <f>--(COUNTIF($A$2:A2458,A2458)=1)</f>
        <v>1</v>
      </c>
      <c r="R2458" t="str">
        <f t="shared" si="77"/>
        <v/>
      </c>
    </row>
    <row r="2459" spans="1:18">
      <c r="A2459" t="s">
        <v>7629</v>
      </c>
      <c r="B2459" t="s">
        <v>1244</v>
      </c>
      <c r="C2459" t="s">
        <v>7625</v>
      </c>
      <c r="D2459" t="s">
        <v>3227</v>
      </c>
      <c r="E2459" t="s">
        <v>3175</v>
      </c>
      <c r="F2459" t="s">
        <v>3220</v>
      </c>
      <c r="G2459" t="s">
        <v>1360</v>
      </c>
      <c r="H2459" s="28">
        <v>44899</v>
      </c>
      <c r="I2459">
        <v>17.010000000000002</v>
      </c>
      <c r="J2459">
        <v>8</v>
      </c>
      <c r="K2459" t="s">
        <v>3123</v>
      </c>
      <c r="L2459" t="s">
        <v>3268</v>
      </c>
      <c r="M2459" t="s">
        <v>3169</v>
      </c>
      <c r="N2459">
        <v>4.7</v>
      </c>
      <c r="O2459" t="s">
        <v>3182</v>
      </c>
      <c r="P2459">
        <f t="shared" si="76"/>
        <v>44899</v>
      </c>
      <c r="Q2459">
        <f>--(COUNTIF($A$2:A2459,A2459)=1)</f>
        <v>1</v>
      </c>
      <c r="R2459">
        <f t="shared" si="77"/>
        <v>17.010000000000002</v>
      </c>
    </row>
    <row r="2460" spans="1:18">
      <c r="A2460" t="s">
        <v>7630</v>
      </c>
      <c r="B2460" t="s">
        <v>1464</v>
      </c>
      <c r="C2460" t="s">
        <v>3098</v>
      </c>
      <c r="D2460" t="s">
        <v>3196</v>
      </c>
      <c r="E2460" t="s">
        <v>3175</v>
      </c>
      <c r="F2460" t="s">
        <v>3228</v>
      </c>
      <c r="G2460" t="s">
        <v>2221</v>
      </c>
      <c r="H2460" s="28"/>
      <c r="J2460">
        <v>8</v>
      </c>
      <c r="K2460" t="s">
        <v>3098</v>
      </c>
      <c r="L2460" t="s">
        <v>3187</v>
      </c>
      <c r="M2460" t="s">
        <v>3177</v>
      </c>
      <c r="O2460" t="s">
        <v>3170</v>
      </c>
      <c r="P2460">
        <f t="shared" si="76"/>
        <v>44943</v>
      </c>
      <c r="Q2460">
        <f>--(COUNTIF($A$2:A2460,A2460)=1)</f>
        <v>1</v>
      </c>
      <c r="R2460" t="str">
        <f t="shared" si="77"/>
        <v/>
      </c>
    </row>
    <row r="2461" spans="1:18">
      <c r="A2461" t="s">
        <v>7631</v>
      </c>
      <c r="B2461" t="s">
        <v>7632</v>
      </c>
      <c r="C2461" t="s">
        <v>3098</v>
      </c>
      <c r="D2461" t="s">
        <v>3240</v>
      </c>
      <c r="E2461" t="s">
        <v>3166</v>
      </c>
      <c r="F2461" t="s">
        <v>3228</v>
      </c>
      <c r="G2461" t="s">
        <v>1616</v>
      </c>
      <c r="H2461" s="28"/>
      <c r="J2461">
        <v>24</v>
      </c>
      <c r="K2461" t="s">
        <v>3098</v>
      </c>
      <c r="L2461" t="s">
        <v>3254</v>
      </c>
      <c r="M2461" t="s">
        <v>3188</v>
      </c>
      <c r="O2461" t="s">
        <v>3189</v>
      </c>
      <c r="P2461">
        <f t="shared" si="76"/>
        <v>45182</v>
      </c>
      <c r="Q2461">
        <f>--(COUNTIF($A$2:A2461,A2461)=1)</f>
        <v>1</v>
      </c>
      <c r="R2461" t="str">
        <f t="shared" si="77"/>
        <v/>
      </c>
    </row>
    <row r="2462" spans="1:18">
      <c r="A2462" t="s">
        <v>7633</v>
      </c>
      <c r="B2462" t="s">
        <v>2080</v>
      </c>
      <c r="C2462" t="s">
        <v>3098</v>
      </c>
      <c r="D2462" t="s">
        <v>3240</v>
      </c>
      <c r="E2462" t="s">
        <v>3175</v>
      </c>
      <c r="F2462" t="s">
        <v>3180</v>
      </c>
      <c r="G2462" t="s">
        <v>7634</v>
      </c>
      <c r="H2462" s="28"/>
      <c r="J2462">
        <v>8</v>
      </c>
      <c r="K2462" t="s">
        <v>3098</v>
      </c>
      <c r="L2462" t="s">
        <v>3212</v>
      </c>
      <c r="M2462" t="s">
        <v>3177</v>
      </c>
      <c r="O2462" t="s">
        <v>3260</v>
      </c>
      <c r="P2462">
        <f t="shared" si="76"/>
        <v>44645</v>
      </c>
      <c r="Q2462">
        <f>--(COUNTIF($A$2:A2462,A2462)=1)</f>
        <v>1</v>
      </c>
      <c r="R2462" t="str">
        <f t="shared" si="77"/>
        <v/>
      </c>
    </row>
    <row r="2463" spans="1:18">
      <c r="A2463" t="s">
        <v>7635</v>
      </c>
      <c r="B2463" t="s">
        <v>2598</v>
      </c>
      <c r="C2463" t="s">
        <v>7636</v>
      </c>
      <c r="D2463" t="s">
        <v>3185</v>
      </c>
      <c r="E2463" t="s">
        <v>3166</v>
      </c>
      <c r="F2463" t="s">
        <v>3167</v>
      </c>
      <c r="G2463" t="s">
        <v>551</v>
      </c>
      <c r="H2463" s="28">
        <v>45451</v>
      </c>
      <c r="I2463">
        <v>31.41</v>
      </c>
      <c r="J2463">
        <v>24</v>
      </c>
      <c r="K2463" t="s">
        <v>3123</v>
      </c>
      <c r="L2463" t="s">
        <v>3354</v>
      </c>
      <c r="M2463" t="s">
        <v>3169</v>
      </c>
      <c r="N2463">
        <v>2.1</v>
      </c>
      <c r="O2463" t="s">
        <v>3178</v>
      </c>
      <c r="P2463">
        <f t="shared" si="76"/>
        <v>45450</v>
      </c>
      <c r="Q2463">
        <f>--(COUNTIF($A$2:A2463,A2463)=1)</f>
        <v>1</v>
      </c>
      <c r="R2463">
        <f t="shared" si="77"/>
        <v>31.41</v>
      </c>
    </row>
    <row r="2464" spans="1:18">
      <c r="A2464" t="s">
        <v>7637</v>
      </c>
      <c r="B2464" t="s">
        <v>1443</v>
      </c>
      <c r="C2464" t="s">
        <v>3098</v>
      </c>
      <c r="D2464" t="s">
        <v>3251</v>
      </c>
      <c r="E2464" t="s">
        <v>3166</v>
      </c>
      <c r="F2464" t="s">
        <v>3167</v>
      </c>
      <c r="G2464" t="s">
        <v>1335</v>
      </c>
      <c r="H2464" s="28">
        <v>45528</v>
      </c>
      <c r="I2464">
        <v>61.8</v>
      </c>
      <c r="J2464">
        <v>24</v>
      </c>
      <c r="K2464" t="s">
        <v>3123</v>
      </c>
      <c r="L2464" t="s">
        <v>3225</v>
      </c>
      <c r="M2464" t="s">
        <v>3207</v>
      </c>
      <c r="N2464">
        <v>3.9</v>
      </c>
      <c r="O2464" t="s">
        <v>3182</v>
      </c>
      <c r="P2464">
        <f t="shared" si="76"/>
        <v>45526</v>
      </c>
      <c r="Q2464">
        <f>--(COUNTIF($A$2:A2464,A2464)=1)</f>
        <v>1</v>
      </c>
      <c r="R2464">
        <f t="shared" si="77"/>
        <v>61.8</v>
      </c>
    </row>
    <row r="2465" spans="1:18">
      <c r="A2465" t="s">
        <v>7638</v>
      </c>
      <c r="B2465" t="s">
        <v>2837</v>
      </c>
      <c r="C2465" t="s">
        <v>3098</v>
      </c>
      <c r="D2465" t="s">
        <v>3240</v>
      </c>
      <c r="E2465" t="s">
        <v>3166</v>
      </c>
      <c r="F2465" t="s">
        <v>3167</v>
      </c>
      <c r="G2465" t="s">
        <v>393</v>
      </c>
      <c r="H2465" s="28"/>
      <c r="J2465">
        <v>24</v>
      </c>
      <c r="K2465" t="s">
        <v>3098</v>
      </c>
      <c r="L2465" t="s">
        <v>3254</v>
      </c>
      <c r="M2465" t="s">
        <v>3169</v>
      </c>
      <c r="O2465" t="s">
        <v>3124</v>
      </c>
      <c r="P2465">
        <f t="shared" si="76"/>
        <v>44660</v>
      </c>
      <c r="Q2465">
        <f>--(COUNTIF($A$2:A2465,A2465)=1)</f>
        <v>1</v>
      </c>
      <c r="R2465" t="str">
        <f t="shared" si="77"/>
        <v/>
      </c>
    </row>
    <row r="2466" spans="1:18">
      <c r="A2466" t="s">
        <v>7639</v>
      </c>
      <c r="B2466" t="s">
        <v>7640</v>
      </c>
      <c r="C2466" t="s">
        <v>7641</v>
      </c>
      <c r="D2466" t="s">
        <v>3240</v>
      </c>
      <c r="E2466" t="s">
        <v>3194</v>
      </c>
      <c r="F2466" t="s">
        <v>3167</v>
      </c>
      <c r="G2466" t="s">
        <v>460</v>
      </c>
      <c r="H2466" s="28">
        <v>44704</v>
      </c>
      <c r="I2466">
        <v>131.72999999999999</v>
      </c>
      <c r="J2466">
        <v>72</v>
      </c>
      <c r="K2466" t="s">
        <v>3123</v>
      </c>
      <c r="L2466" t="s">
        <v>3181</v>
      </c>
      <c r="M2466" t="s">
        <v>3202</v>
      </c>
      <c r="N2466">
        <v>4</v>
      </c>
      <c r="O2466" t="s">
        <v>3178</v>
      </c>
      <c r="P2466">
        <f t="shared" si="76"/>
        <v>44699</v>
      </c>
      <c r="Q2466">
        <f>--(COUNTIF($A$2:A2466,A2466)=1)</f>
        <v>1</v>
      </c>
      <c r="R2466">
        <f t="shared" si="77"/>
        <v>131.72999999999999</v>
      </c>
    </row>
    <row r="2467" spans="1:18">
      <c r="A2467" t="s">
        <v>7642</v>
      </c>
      <c r="B2467" t="s">
        <v>2056</v>
      </c>
      <c r="C2467" t="s">
        <v>3098</v>
      </c>
      <c r="D2467" t="s">
        <v>3196</v>
      </c>
      <c r="E2467" t="s">
        <v>3194</v>
      </c>
      <c r="F2467" t="s">
        <v>3167</v>
      </c>
      <c r="G2467" t="s">
        <v>2113</v>
      </c>
      <c r="H2467" s="28">
        <v>45636</v>
      </c>
      <c r="I2467">
        <v>22.58</v>
      </c>
      <c r="J2467">
        <v>72</v>
      </c>
      <c r="K2467" t="s">
        <v>3124</v>
      </c>
      <c r="L2467" t="s">
        <v>3216</v>
      </c>
      <c r="M2467" t="s">
        <v>3207</v>
      </c>
      <c r="N2467">
        <v>4.8</v>
      </c>
      <c r="O2467" t="s">
        <v>3123</v>
      </c>
      <c r="P2467">
        <f t="shared" si="76"/>
        <v>45636</v>
      </c>
      <c r="Q2467">
        <f>--(COUNTIF($A$2:A2467,A2467)=1)</f>
        <v>1</v>
      </c>
      <c r="R2467">
        <f t="shared" si="77"/>
        <v>22.58</v>
      </c>
    </row>
    <row r="2468" spans="1:18">
      <c r="A2468" t="s">
        <v>7643</v>
      </c>
      <c r="B2468" t="s">
        <v>5638</v>
      </c>
      <c r="C2468" t="s">
        <v>3098</v>
      </c>
      <c r="D2468" t="s">
        <v>3196</v>
      </c>
      <c r="E2468" t="s">
        <v>3280</v>
      </c>
      <c r="F2468" t="s">
        <v>3167</v>
      </c>
      <c r="G2468" t="s">
        <v>2847</v>
      </c>
      <c r="H2468" s="28">
        <v>44878</v>
      </c>
      <c r="I2468">
        <v>10.17</v>
      </c>
      <c r="J2468">
        <v>4</v>
      </c>
      <c r="K2468" t="s">
        <v>3123</v>
      </c>
      <c r="L2468" t="s">
        <v>3351</v>
      </c>
      <c r="M2468" t="s">
        <v>3177</v>
      </c>
      <c r="N2468">
        <v>1.2</v>
      </c>
      <c r="O2468" t="s">
        <v>3260</v>
      </c>
      <c r="P2468">
        <f t="shared" si="76"/>
        <v>44878</v>
      </c>
      <c r="Q2468">
        <f>--(COUNTIF($A$2:A2468,A2468)=1)</f>
        <v>1</v>
      </c>
      <c r="R2468">
        <f t="shared" si="77"/>
        <v>10.17</v>
      </c>
    </row>
    <row r="2469" spans="1:18">
      <c r="A2469" t="s">
        <v>7644</v>
      </c>
      <c r="B2469" t="s">
        <v>1997</v>
      </c>
      <c r="C2469" t="s">
        <v>7645</v>
      </c>
      <c r="D2469" t="s">
        <v>3196</v>
      </c>
      <c r="E2469" t="s">
        <v>3194</v>
      </c>
      <c r="F2469" t="s">
        <v>3167</v>
      </c>
      <c r="G2469" t="s">
        <v>2491</v>
      </c>
      <c r="H2469" s="28"/>
      <c r="J2469">
        <v>72</v>
      </c>
      <c r="K2469" t="s">
        <v>3098</v>
      </c>
      <c r="L2469" t="s">
        <v>3398</v>
      </c>
      <c r="M2469" t="s">
        <v>3207</v>
      </c>
      <c r="O2469" t="s">
        <v>3123</v>
      </c>
      <c r="P2469">
        <f t="shared" si="76"/>
        <v>44902</v>
      </c>
      <c r="Q2469">
        <f>--(COUNTIF($A$2:A2469,A2469)=1)</f>
        <v>1</v>
      </c>
      <c r="R2469" t="str">
        <f t="shared" si="77"/>
        <v/>
      </c>
    </row>
    <row r="2470" spans="1:18">
      <c r="A2470" t="s">
        <v>7646</v>
      </c>
      <c r="B2470" t="s">
        <v>2021</v>
      </c>
      <c r="C2470" t="s">
        <v>3098</v>
      </c>
      <c r="D2470" t="s">
        <v>3165</v>
      </c>
      <c r="E2470" t="s">
        <v>3175</v>
      </c>
      <c r="F2470" t="s">
        <v>3167</v>
      </c>
      <c r="G2470" t="s">
        <v>7400</v>
      </c>
      <c r="H2470" s="28">
        <v>45634</v>
      </c>
      <c r="I2470">
        <v>12.64</v>
      </c>
      <c r="J2470">
        <v>8</v>
      </c>
      <c r="K2470" t="s">
        <v>3123</v>
      </c>
      <c r="L2470" t="s">
        <v>3265</v>
      </c>
      <c r="M2470" t="s">
        <v>3188</v>
      </c>
      <c r="N2470">
        <v>3</v>
      </c>
      <c r="O2470" t="s">
        <v>3182</v>
      </c>
      <c r="P2470">
        <f t="shared" si="76"/>
        <v>45634</v>
      </c>
      <c r="Q2470">
        <f>--(COUNTIF($A$2:A2470,A2470)=1)</f>
        <v>1</v>
      </c>
      <c r="R2470">
        <f t="shared" si="77"/>
        <v>12.64</v>
      </c>
    </row>
    <row r="2471" spans="1:18">
      <c r="A2471" t="s">
        <v>7647</v>
      </c>
      <c r="B2471" t="s">
        <v>2355</v>
      </c>
      <c r="C2471" t="s">
        <v>7648</v>
      </c>
      <c r="D2471" t="s">
        <v>3240</v>
      </c>
      <c r="E2471" t="s">
        <v>3166</v>
      </c>
      <c r="F2471" t="s">
        <v>3180</v>
      </c>
      <c r="G2471" t="s">
        <v>1225</v>
      </c>
      <c r="H2471" s="28"/>
      <c r="J2471">
        <v>24</v>
      </c>
      <c r="K2471" t="s">
        <v>3098</v>
      </c>
      <c r="L2471" t="s">
        <v>3168</v>
      </c>
      <c r="M2471" t="s">
        <v>3169</v>
      </c>
      <c r="O2471" t="s">
        <v>3213</v>
      </c>
      <c r="P2471">
        <f t="shared" si="76"/>
        <v>44595</v>
      </c>
      <c r="Q2471">
        <f>--(COUNTIF($A$2:A2471,A2471)=1)</f>
        <v>1</v>
      </c>
      <c r="R2471" t="str">
        <f t="shared" si="77"/>
        <v/>
      </c>
    </row>
    <row r="2472" spans="1:18">
      <c r="A2472" t="s">
        <v>7649</v>
      </c>
      <c r="B2472" t="s">
        <v>545</v>
      </c>
      <c r="C2472" t="s">
        <v>3098</v>
      </c>
      <c r="D2472" t="s">
        <v>3185</v>
      </c>
      <c r="E2472" t="s">
        <v>3166</v>
      </c>
      <c r="F2472" t="s">
        <v>3167</v>
      </c>
      <c r="G2472" t="s">
        <v>1835</v>
      </c>
      <c r="H2472" s="28"/>
      <c r="J2472">
        <v>24</v>
      </c>
      <c r="K2472" t="s">
        <v>3098</v>
      </c>
      <c r="L2472" t="s">
        <v>3187</v>
      </c>
      <c r="M2472" t="s">
        <v>3169</v>
      </c>
      <c r="O2472" t="s">
        <v>3213</v>
      </c>
      <c r="P2472">
        <f t="shared" si="76"/>
        <v>45160</v>
      </c>
      <c r="Q2472">
        <f>--(COUNTIF($A$2:A2472,A2472)=1)</f>
        <v>1</v>
      </c>
      <c r="R2472" t="str">
        <f t="shared" si="77"/>
        <v/>
      </c>
    </row>
    <row r="2473" spans="1:18">
      <c r="A2473" t="s">
        <v>7650</v>
      </c>
      <c r="B2473" t="s">
        <v>2894</v>
      </c>
      <c r="C2473" t="s">
        <v>3098</v>
      </c>
      <c r="D2473" t="s">
        <v>3174</v>
      </c>
      <c r="E2473" t="s">
        <v>3175</v>
      </c>
      <c r="F2473" t="s">
        <v>3220</v>
      </c>
      <c r="G2473" t="s">
        <v>1335</v>
      </c>
      <c r="H2473" s="28">
        <v>45526</v>
      </c>
      <c r="I2473">
        <v>13.92</v>
      </c>
      <c r="J2473">
        <v>8</v>
      </c>
      <c r="K2473" t="s">
        <v>3123</v>
      </c>
      <c r="L2473" t="s">
        <v>3209</v>
      </c>
      <c r="M2473" t="s">
        <v>3177</v>
      </c>
      <c r="O2473" t="s">
        <v>3123</v>
      </c>
      <c r="P2473">
        <f t="shared" si="76"/>
        <v>45526</v>
      </c>
      <c r="Q2473">
        <f>--(COUNTIF($A$2:A2473,A2473)=1)</f>
        <v>1</v>
      </c>
      <c r="R2473">
        <f t="shared" si="77"/>
        <v>13.92</v>
      </c>
    </row>
    <row r="2474" spans="1:18">
      <c r="A2474" t="s">
        <v>7651</v>
      </c>
      <c r="B2474" t="s">
        <v>4569</v>
      </c>
      <c r="C2474" t="s">
        <v>3098</v>
      </c>
      <c r="D2474" t="s">
        <v>3251</v>
      </c>
      <c r="E2474" t="s">
        <v>3166</v>
      </c>
      <c r="F2474" t="s">
        <v>3167</v>
      </c>
      <c r="G2474" t="s">
        <v>267</v>
      </c>
      <c r="H2474" s="28">
        <v>45204</v>
      </c>
      <c r="I2474">
        <v>34.29</v>
      </c>
      <c r="J2474">
        <v>24</v>
      </c>
      <c r="K2474" t="s">
        <v>3123</v>
      </c>
      <c r="L2474" t="s">
        <v>3225</v>
      </c>
      <c r="M2474" t="s">
        <v>3202</v>
      </c>
      <c r="N2474">
        <v>1.5</v>
      </c>
      <c r="O2474" t="s">
        <v>3213</v>
      </c>
      <c r="P2474">
        <f t="shared" si="76"/>
        <v>45203</v>
      </c>
      <c r="Q2474">
        <f>--(COUNTIF($A$2:A2474,A2474)=1)</f>
        <v>1</v>
      </c>
      <c r="R2474">
        <f t="shared" si="77"/>
        <v>34.29</v>
      </c>
    </row>
    <row r="2475" spans="1:18">
      <c r="A2475" t="s">
        <v>7652</v>
      </c>
      <c r="B2475" t="s">
        <v>2849</v>
      </c>
      <c r="C2475" t="s">
        <v>3098</v>
      </c>
      <c r="D2475" t="s">
        <v>3185</v>
      </c>
      <c r="E2475" t="s">
        <v>3166</v>
      </c>
      <c r="F2475" t="s">
        <v>3180</v>
      </c>
      <c r="G2475" t="s">
        <v>7653</v>
      </c>
      <c r="H2475" s="28"/>
      <c r="J2475">
        <v>24</v>
      </c>
      <c r="K2475" t="s">
        <v>3098</v>
      </c>
      <c r="L2475" t="s">
        <v>3307</v>
      </c>
      <c r="M2475" t="s">
        <v>3169</v>
      </c>
      <c r="O2475" t="s">
        <v>3182</v>
      </c>
      <c r="P2475">
        <f t="shared" si="76"/>
        <v>44582</v>
      </c>
      <c r="Q2475">
        <f>--(COUNTIF($A$2:A2475,A2475)=1)</f>
        <v>1</v>
      </c>
      <c r="R2475" t="str">
        <f t="shared" si="77"/>
        <v/>
      </c>
    </row>
    <row r="2476" spans="1:18">
      <c r="A2476" t="s">
        <v>7654</v>
      </c>
      <c r="B2476" t="s">
        <v>6487</v>
      </c>
      <c r="C2476" t="s">
        <v>7655</v>
      </c>
      <c r="D2476" t="s">
        <v>3240</v>
      </c>
      <c r="E2476" t="s">
        <v>3166</v>
      </c>
      <c r="F2476" t="s">
        <v>3228</v>
      </c>
      <c r="G2476" t="s">
        <v>7656</v>
      </c>
      <c r="H2476" s="28"/>
      <c r="J2476">
        <v>24</v>
      </c>
      <c r="K2476" t="s">
        <v>3098</v>
      </c>
      <c r="L2476" t="s">
        <v>3318</v>
      </c>
      <c r="M2476" t="s">
        <v>3177</v>
      </c>
      <c r="O2476" t="s">
        <v>3123</v>
      </c>
      <c r="P2476">
        <f t="shared" si="76"/>
        <v>45632</v>
      </c>
      <c r="Q2476">
        <f>--(COUNTIF($A$2:A2476,A2476)=1)</f>
        <v>1</v>
      </c>
      <c r="R2476" t="str">
        <f t="shared" si="77"/>
        <v/>
      </c>
    </row>
    <row r="2477" spans="1:18">
      <c r="A2477" t="s">
        <v>7657</v>
      </c>
      <c r="B2477" t="s">
        <v>389</v>
      </c>
      <c r="C2477" t="s">
        <v>3098</v>
      </c>
      <c r="D2477" t="s">
        <v>3165</v>
      </c>
      <c r="E2477" t="s">
        <v>3280</v>
      </c>
      <c r="F2477" t="s">
        <v>3167</v>
      </c>
      <c r="G2477" t="s">
        <v>704</v>
      </c>
      <c r="H2477" s="28"/>
      <c r="J2477">
        <v>4</v>
      </c>
      <c r="K2477" t="s">
        <v>3098</v>
      </c>
      <c r="L2477" t="s">
        <v>3192</v>
      </c>
      <c r="M2477" t="s">
        <v>3169</v>
      </c>
      <c r="O2477" t="s">
        <v>3178</v>
      </c>
      <c r="P2477">
        <f t="shared" si="76"/>
        <v>44894</v>
      </c>
      <c r="Q2477">
        <f>--(COUNTIF($A$2:A2477,A2477)=1)</f>
        <v>1</v>
      </c>
      <c r="R2477" t="str">
        <f t="shared" si="77"/>
        <v/>
      </c>
    </row>
    <row r="2478" spans="1:18">
      <c r="A2478" t="s">
        <v>7658</v>
      </c>
      <c r="B2478" t="s">
        <v>5104</v>
      </c>
      <c r="C2478" t="s">
        <v>3098</v>
      </c>
      <c r="D2478" t="s">
        <v>3237</v>
      </c>
      <c r="E2478" t="s">
        <v>3175</v>
      </c>
      <c r="F2478" t="s">
        <v>3228</v>
      </c>
      <c r="G2478" t="s">
        <v>409</v>
      </c>
      <c r="H2478" s="28"/>
      <c r="J2478">
        <v>8</v>
      </c>
      <c r="K2478" t="s">
        <v>3098</v>
      </c>
      <c r="L2478" t="s">
        <v>3198</v>
      </c>
      <c r="M2478" t="s">
        <v>3188</v>
      </c>
      <c r="O2478" t="s">
        <v>3182</v>
      </c>
      <c r="P2478">
        <f t="shared" si="76"/>
        <v>45019</v>
      </c>
      <c r="Q2478">
        <f>--(COUNTIF($A$2:A2478,A2478)=1)</f>
        <v>1</v>
      </c>
      <c r="R2478" t="str">
        <f t="shared" si="77"/>
        <v/>
      </c>
    </row>
    <row r="2479" spans="1:18">
      <c r="A2479" t="s">
        <v>7659</v>
      </c>
      <c r="B2479" t="s">
        <v>3609</v>
      </c>
      <c r="C2479" t="s">
        <v>3098</v>
      </c>
      <c r="D2479" t="s">
        <v>3174</v>
      </c>
      <c r="E2479" t="s">
        <v>3166</v>
      </c>
      <c r="F2479" t="s">
        <v>3167</v>
      </c>
      <c r="G2479" t="s">
        <v>1315</v>
      </c>
      <c r="H2479" s="28"/>
      <c r="J2479">
        <v>24</v>
      </c>
      <c r="K2479" t="s">
        <v>3098</v>
      </c>
      <c r="L2479" t="s">
        <v>3209</v>
      </c>
      <c r="M2479" t="s">
        <v>3207</v>
      </c>
      <c r="O2479" t="s">
        <v>3182</v>
      </c>
      <c r="P2479">
        <f t="shared" si="76"/>
        <v>44883</v>
      </c>
      <c r="Q2479">
        <f>--(COUNTIF($A$2:A2479,A2479)=1)</f>
        <v>1</v>
      </c>
      <c r="R2479" t="str">
        <f t="shared" si="77"/>
        <v/>
      </c>
    </row>
    <row r="2480" spans="1:18">
      <c r="A2480" t="s">
        <v>7660</v>
      </c>
      <c r="B2480" t="s">
        <v>1328</v>
      </c>
      <c r="C2480" t="s">
        <v>3098</v>
      </c>
      <c r="D2480" t="s">
        <v>3196</v>
      </c>
      <c r="E2480" t="s">
        <v>3166</v>
      </c>
      <c r="F2480" t="s">
        <v>3167</v>
      </c>
      <c r="G2480" t="s">
        <v>1462</v>
      </c>
      <c r="H2480" s="28"/>
      <c r="J2480">
        <v>24</v>
      </c>
      <c r="K2480" t="s">
        <v>3098</v>
      </c>
      <c r="L2480" t="s">
        <v>3302</v>
      </c>
      <c r="M2480" t="s">
        <v>3188</v>
      </c>
      <c r="O2480" t="s">
        <v>3123</v>
      </c>
      <c r="P2480">
        <f t="shared" si="76"/>
        <v>45613</v>
      </c>
      <c r="Q2480">
        <f>--(COUNTIF($A$2:A2480,A2480)=1)</f>
        <v>1</v>
      </c>
      <c r="R2480" t="str">
        <f t="shared" si="77"/>
        <v/>
      </c>
    </row>
    <row r="2481" spans="1:18">
      <c r="A2481" t="s">
        <v>7661</v>
      </c>
      <c r="B2481" t="s">
        <v>4569</v>
      </c>
      <c r="C2481" t="s">
        <v>7662</v>
      </c>
      <c r="D2481" t="s">
        <v>3185</v>
      </c>
      <c r="E2481" t="s">
        <v>3166</v>
      </c>
      <c r="F2481" t="s">
        <v>3167</v>
      </c>
      <c r="G2481" t="s">
        <v>2299</v>
      </c>
      <c r="H2481" s="28">
        <v>45655</v>
      </c>
      <c r="I2481">
        <v>42.7</v>
      </c>
      <c r="J2481">
        <v>24</v>
      </c>
      <c r="K2481" t="s">
        <v>3123</v>
      </c>
      <c r="L2481" t="s">
        <v>3244</v>
      </c>
      <c r="M2481" t="s">
        <v>3207</v>
      </c>
      <c r="O2481" t="s">
        <v>3182</v>
      </c>
      <c r="P2481">
        <f t="shared" si="76"/>
        <v>45654</v>
      </c>
      <c r="Q2481">
        <f>--(COUNTIF($A$2:A2481,A2481)=1)</f>
        <v>1</v>
      </c>
      <c r="R2481">
        <f t="shared" si="77"/>
        <v>42.7</v>
      </c>
    </row>
    <row r="2482" spans="1:18">
      <c r="A2482" t="s">
        <v>7663</v>
      </c>
      <c r="B2482" t="s">
        <v>1907</v>
      </c>
      <c r="C2482" t="s">
        <v>3098</v>
      </c>
      <c r="D2482" t="s">
        <v>3227</v>
      </c>
      <c r="E2482" t="s">
        <v>3175</v>
      </c>
      <c r="F2482" t="s">
        <v>3228</v>
      </c>
      <c r="G2482" t="s">
        <v>2874</v>
      </c>
      <c r="H2482" s="28"/>
      <c r="J2482">
        <v>8</v>
      </c>
      <c r="K2482" t="s">
        <v>3098</v>
      </c>
      <c r="L2482" t="s">
        <v>3221</v>
      </c>
      <c r="M2482" t="s">
        <v>3169</v>
      </c>
      <c r="O2482" t="s">
        <v>3124</v>
      </c>
      <c r="P2482">
        <f t="shared" si="76"/>
        <v>44688</v>
      </c>
      <c r="Q2482">
        <f>--(COUNTIF($A$2:A2482,A2482)=1)</f>
        <v>1</v>
      </c>
      <c r="R2482" t="str">
        <f t="shared" si="77"/>
        <v/>
      </c>
    </row>
    <row r="2483" spans="1:18">
      <c r="A2483" t="s">
        <v>7664</v>
      </c>
      <c r="B2483" t="s">
        <v>4983</v>
      </c>
      <c r="C2483" t="s">
        <v>3098</v>
      </c>
      <c r="D2483" t="s">
        <v>3200</v>
      </c>
      <c r="E2483" t="s">
        <v>3280</v>
      </c>
      <c r="F2483" t="s">
        <v>3220</v>
      </c>
      <c r="G2483" t="s">
        <v>4039</v>
      </c>
      <c r="H2483" s="28">
        <v>44676</v>
      </c>
      <c r="I2483">
        <v>12.54</v>
      </c>
      <c r="J2483">
        <v>4</v>
      </c>
      <c r="K2483" t="s">
        <v>3123</v>
      </c>
      <c r="L2483" t="s">
        <v>3229</v>
      </c>
      <c r="M2483" t="s">
        <v>3202</v>
      </c>
      <c r="O2483" t="s">
        <v>3123</v>
      </c>
      <c r="P2483">
        <f t="shared" si="76"/>
        <v>44676</v>
      </c>
      <c r="Q2483">
        <f>--(COUNTIF($A$2:A2483,A2483)=1)</f>
        <v>1</v>
      </c>
      <c r="R2483">
        <f t="shared" si="77"/>
        <v>12.54</v>
      </c>
    </row>
    <row r="2484" spans="1:18">
      <c r="A2484" t="s">
        <v>7665</v>
      </c>
      <c r="B2484" t="s">
        <v>538</v>
      </c>
      <c r="C2484" t="s">
        <v>3098</v>
      </c>
      <c r="D2484" t="s">
        <v>3227</v>
      </c>
      <c r="E2484" t="s">
        <v>3166</v>
      </c>
      <c r="F2484" t="s">
        <v>3220</v>
      </c>
      <c r="G2484" t="s">
        <v>3009</v>
      </c>
      <c r="H2484" s="28">
        <v>45259</v>
      </c>
      <c r="I2484">
        <v>2.15</v>
      </c>
      <c r="J2484">
        <v>24</v>
      </c>
      <c r="K2484" t="s">
        <v>3124</v>
      </c>
      <c r="L2484" t="s">
        <v>3265</v>
      </c>
      <c r="M2484" t="s">
        <v>3188</v>
      </c>
      <c r="N2484">
        <v>1.3</v>
      </c>
      <c r="O2484" t="s">
        <v>3213</v>
      </c>
      <c r="P2484">
        <f t="shared" si="76"/>
        <v>45259</v>
      </c>
      <c r="Q2484">
        <f>--(COUNTIF($A$2:A2484,A2484)=1)</f>
        <v>1</v>
      </c>
      <c r="R2484">
        <f t="shared" si="77"/>
        <v>2.15</v>
      </c>
    </row>
    <row r="2485" spans="1:18">
      <c r="A2485" t="s">
        <v>7666</v>
      </c>
      <c r="B2485" t="s">
        <v>7667</v>
      </c>
      <c r="C2485" t="s">
        <v>3098</v>
      </c>
      <c r="D2485" t="s">
        <v>3200</v>
      </c>
      <c r="E2485" t="s">
        <v>3175</v>
      </c>
      <c r="F2485" t="s">
        <v>3167</v>
      </c>
      <c r="G2485" t="s">
        <v>606</v>
      </c>
      <c r="H2485" s="28">
        <v>45323</v>
      </c>
      <c r="I2485">
        <v>11.23</v>
      </c>
      <c r="J2485">
        <v>8</v>
      </c>
      <c r="K2485" t="s">
        <v>3123</v>
      </c>
      <c r="L2485" t="s">
        <v>3201</v>
      </c>
      <c r="M2485" t="s">
        <v>3202</v>
      </c>
      <c r="N2485">
        <v>4</v>
      </c>
      <c r="O2485" t="s">
        <v>3170</v>
      </c>
      <c r="P2485">
        <f t="shared" si="76"/>
        <v>45323</v>
      </c>
      <c r="Q2485">
        <f>--(COUNTIF($A$2:A2485,A2485)=1)</f>
        <v>1</v>
      </c>
      <c r="R2485">
        <f t="shared" si="77"/>
        <v>11.23</v>
      </c>
    </row>
    <row r="2486" spans="1:18">
      <c r="A2486" t="s">
        <v>7668</v>
      </c>
      <c r="B2486" t="s">
        <v>2661</v>
      </c>
      <c r="C2486" t="s">
        <v>3098</v>
      </c>
      <c r="D2486" t="s">
        <v>3237</v>
      </c>
      <c r="E2486" t="s">
        <v>3166</v>
      </c>
      <c r="F2486" t="s">
        <v>3180</v>
      </c>
      <c r="G2486" t="s">
        <v>7634</v>
      </c>
      <c r="H2486" s="28"/>
      <c r="J2486">
        <v>24</v>
      </c>
      <c r="K2486" t="s">
        <v>3098</v>
      </c>
      <c r="L2486" t="s">
        <v>3302</v>
      </c>
      <c r="M2486" t="s">
        <v>3169</v>
      </c>
      <c r="O2486" t="s">
        <v>3170</v>
      </c>
      <c r="P2486">
        <f t="shared" si="76"/>
        <v>44645</v>
      </c>
      <c r="Q2486">
        <f>--(COUNTIF($A$2:A2486,A2486)=1)</f>
        <v>1</v>
      </c>
      <c r="R2486" t="str">
        <f t="shared" si="77"/>
        <v/>
      </c>
    </row>
    <row r="2487" spans="1:18">
      <c r="A2487" t="s">
        <v>7669</v>
      </c>
      <c r="B2487" t="s">
        <v>469</v>
      </c>
      <c r="C2487" t="s">
        <v>7670</v>
      </c>
      <c r="D2487" t="s">
        <v>3240</v>
      </c>
      <c r="E2487" t="s">
        <v>3194</v>
      </c>
      <c r="F2487" t="s">
        <v>3167</v>
      </c>
      <c r="G2487" t="s">
        <v>2195</v>
      </c>
      <c r="H2487" s="28">
        <v>45198</v>
      </c>
      <c r="I2487">
        <v>207.21</v>
      </c>
      <c r="J2487">
        <v>72</v>
      </c>
      <c r="K2487" t="s">
        <v>3123</v>
      </c>
      <c r="L2487" t="s">
        <v>3209</v>
      </c>
      <c r="M2487" t="s">
        <v>3169</v>
      </c>
      <c r="N2487">
        <v>1.4</v>
      </c>
      <c r="O2487" t="s">
        <v>3189</v>
      </c>
      <c r="P2487">
        <f t="shared" si="76"/>
        <v>45190</v>
      </c>
      <c r="Q2487">
        <f>--(COUNTIF($A$2:A2487,A2487)=1)</f>
        <v>1</v>
      </c>
      <c r="R2487">
        <f t="shared" si="77"/>
        <v>207.21</v>
      </c>
    </row>
    <row r="2488" spans="1:18">
      <c r="A2488" t="s">
        <v>7671</v>
      </c>
      <c r="B2488" t="s">
        <v>1978</v>
      </c>
      <c r="C2488" t="s">
        <v>4964</v>
      </c>
      <c r="D2488" t="s">
        <v>3174</v>
      </c>
      <c r="E2488" t="s">
        <v>3166</v>
      </c>
      <c r="F2488" t="s">
        <v>3167</v>
      </c>
      <c r="G2488" t="s">
        <v>1043</v>
      </c>
      <c r="H2488" s="28">
        <v>45138</v>
      </c>
      <c r="I2488">
        <v>18.399999999999999</v>
      </c>
      <c r="J2488">
        <v>24</v>
      </c>
      <c r="K2488" t="s">
        <v>3124</v>
      </c>
      <c r="L2488" t="s">
        <v>3268</v>
      </c>
      <c r="M2488" t="s">
        <v>3169</v>
      </c>
      <c r="N2488">
        <v>1.6</v>
      </c>
      <c r="O2488" t="s">
        <v>3189</v>
      </c>
      <c r="P2488">
        <f t="shared" si="76"/>
        <v>45138</v>
      </c>
      <c r="Q2488">
        <f>--(COUNTIF($A$2:A2488,A2488)=1)</f>
        <v>1</v>
      </c>
      <c r="R2488">
        <f t="shared" si="77"/>
        <v>18.399999999999999</v>
      </c>
    </row>
    <row r="2489" spans="1:18">
      <c r="A2489" t="s">
        <v>7672</v>
      </c>
      <c r="B2489" t="s">
        <v>3898</v>
      </c>
      <c r="C2489" t="s">
        <v>3098</v>
      </c>
      <c r="D2489" t="s">
        <v>3237</v>
      </c>
      <c r="E2489" t="s">
        <v>3175</v>
      </c>
      <c r="F2489" t="s">
        <v>3180</v>
      </c>
      <c r="G2489" t="s">
        <v>496</v>
      </c>
      <c r="H2489" s="28"/>
      <c r="J2489">
        <v>8</v>
      </c>
      <c r="K2489" t="s">
        <v>3098</v>
      </c>
      <c r="L2489" t="s">
        <v>3168</v>
      </c>
      <c r="M2489" t="s">
        <v>3188</v>
      </c>
      <c r="O2489" t="s">
        <v>3182</v>
      </c>
      <c r="P2489">
        <f t="shared" si="76"/>
        <v>45030</v>
      </c>
      <c r="Q2489">
        <f>--(COUNTIF($A$2:A2489,A2489)=1)</f>
        <v>1</v>
      </c>
      <c r="R2489" t="str">
        <f t="shared" si="77"/>
        <v/>
      </c>
    </row>
    <row r="2490" spans="1:18">
      <c r="A2490" t="s">
        <v>7673</v>
      </c>
      <c r="B2490" t="s">
        <v>514</v>
      </c>
      <c r="C2490" t="s">
        <v>3098</v>
      </c>
      <c r="D2490" t="s">
        <v>3227</v>
      </c>
      <c r="E2490" t="s">
        <v>3166</v>
      </c>
      <c r="F2490" t="s">
        <v>3167</v>
      </c>
      <c r="G2490" t="s">
        <v>278</v>
      </c>
      <c r="H2490" s="28">
        <v>45525</v>
      </c>
      <c r="I2490">
        <v>43.09</v>
      </c>
      <c r="J2490">
        <v>24</v>
      </c>
      <c r="K2490" t="s">
        <v>3123</v>
      </c>
      <c r="L2490" t="s">
        <v>3225</v>
      </c>
      <c r="M2490" t="s">
        <v>3202</v>
      </c>
      <c r="N2490">
        <v>3.6</v>
      </c>
      <c r="O2490" t="s">
        <v>3123</v>
      </c>
      <c r="P2490">
        <f t="shared" si="76"/>
        <v>45524</v>
      </c>
      <c r="Q2490">
        <f>--(COUNTIF($A$2:A2490,A2490)=1)</f>
        <v>1</v>
      </c>
      <c r="R2490">
        <f t="shared" si="77"/>
        <v>43.09</v>
      </c>
    </row>
    <row r="2491" spans="1:18">
      <c r="A2491" t="s">
        <v>7674</v>
      </c>
      <c r="B2491" t="s">
        <v>2208</v>
      </c>
      <c r="C2491" t="s">
        <v>3098</v>
      </c>
      <c r="D2491" t="s">
        <v>3237</v>
      </c>
      <c r="E2491" t="s">
        <v>3166</v>
      </c>
      <c r="F2491" t="s">
        <v>3220</v>
      </c>
      <c r="G2491" t="s">
        <v>3042</v>
      </c>
      <c r="H2491" s="28">
        <v>45217</v>
      </c>
      <c r="I2491">
        <v>36.22</v>
      </c>
      <c r="J2491">
        <v>24</v>
      </c>
      <c r="K2491" t="s">
        <v>3123</v>
      </c>
      <c r="L2491" t="s">
        <v>3212</v>
      </c>
      <c r="M2491" t="s">
        <v>3169</v>
      </c>
      <c r="N2491">
        <v>1.6</v>
      </c>
      <c r="O2491" t="s">
        <v>3123</v>
      </c>
      <c r="P2491">
        <f t="shared" si="76"/>
        <v>45216</v>
      </c>
      <c r="Q2491">
        <f>--(COUNTIF($A$2:A2491,A2491)=1)</f>
        <v>1</v>
      </c>
      <c r="R2491">
        <f t="shared" si="77"/>
        <v>36.22</v>
      </c>
    </row>
    <row r="2492" spans="1:18">
      <c r="A2492" t="s">
        <v>7675</v>
      </c>
      <c r="B2492" t="s">
        <v>3311</v>
      </c>
      <c r="C2492" t="s">
        <v>3098</v>
      </c>
      <c r="D2492" t="s">
        <v>3237</v>
      </c>
      <c r="E2492" t="s">
        <v>3166</v>
      </c>
      <c r="F2492" t="s">
        <v>3180</v>
      </c>
      <c r="G2492" t="s">
        <v>6623</v>
      </c>
      <c r="H2492" s="28"/>
      <c r="J2492">
        <v>24</v>
      </c>
      <c r="K2492" t="s">
        <v>3098</v>
      </c>
      <c r="L2492" t="s">
        <v>3181</v>
      </c>
      <c r="M2492" t="s">
        <v>3177</v>
      </c>
      <c r="O2492" t="s">
        <v>3124</v>
      </c>
      <c r="P2492">
        <f t="shared" si="76"/>
        <v>44586</v>
      </c>
      <c r="Q2492">
        <f>--(COUNTIF($A$2:A2492,A2492)=1)</f>
        <v>1</v>
      </c>
      <c r="R2492" t="str">
        <f t="shared" si="77"/>
        <v/>
      </c>
    </row>
    <row r="2493" spans="1:18">
      <c r="A2493" t="s">
        <v>7676</v>
      </c>
      <c r="B2493" t="s">
        <v>4934</v>
      </c>
      <c r="C2493" t="s">
        <v>3098</v>
      </c>
      <c r="D2493" t="s">
        <v>3237</v>
      </c>
      <c r="E2493" t="s">
        <v>3166</v>
      </c>
      <c r="F2493" t="s">
        <v>3167</v>
      </c>
      <c r="G2493" t="s">
        <v>3659</v>
      </c>
      <c r="H2493" s="28"/>
      <c r="J2493">
        <v>24</v>
      </c>
      <c r="K2493" t="s">
        <v>3098</v>
      </c>
      <c r="L2493" t="s">
        <v>3268</v>
      </c>
      <c r="M2493" t="s">
        <v>3207</v>
      </c>
      <c r="O2493" t="s">
        <v>3170</v>
      </c>
      <c r="P2493">
        <f t="shared" si="76"/>
        <v>45188</v>
      </c>
      <c r="Q2493">
        <f>--(COUNTIF($A$2:A2493,A2493)=1)</f>
        <v>1</v>
      </c>
      <c r="R2493" t="str">
        <f t="shared" si="77"/>
        <v/>
      </c>
    </row>
    <row r="2494" spans="1:18">
      <c r="A2494" t="s">
        <v>7677</v>
      </c>
      <c r="B2494" t="s">
        <v>5798</v>
      </c>
      <c r="C2494" t="s">
        <v>3098</v>
      </c>
      <c r="D2494" t="s">
        <v>3227</v>
      </c>
      <c r="E2494" t="s">
        <v>3166</v>
      </c>
      <c r="F2494" t="s">
        <v>3167</v>
      </c>
      <c r="G2494" t="s">
        <v>217</v>
      </c>
      <c r="H2494" s="28">
        <v>45456</v>
      </c>
      <c r="I2494">
        <v>7.35</v>
      </c>
      <c r="J2494">
        <v>24</v>
      </c>
      <c r="K2494" t="s">
        <v>3124</v>
      </c>
      <c r="L2494" t="s">
        <v>3181</v>
      </c>
      <c r="M2494" t="s">
        <v>3188</v>
      </c>
      <c r="O2494" t="s">
        <v>3189</v>
      </c>
      <c r="P2494">
        <f t="shared" si="76"/>
        <v>45456</v>
      </c>
      <c r="Q2494">
        <f>--(COUNTIF($A$2:A2494,A2494)=1)</f>
        <v>1</v>
      </c>
      <c r="R2494">
        <f t="shared" si="77"/>
        <v>7.35</v>
      </c>
    </row>
    <row r="2495" spans="1:18">
      <c r="A2495" t="s">
        <v>7678</v>
      </c>
      <c r="B2495" t="s">
        <v>1983</v>
      </c>
      <c r="C2495" t="s">
        <v>3098</v>
      </c>
      <c r="D2495" t="s">
        <v>3165</v>
      </c>
      <c r="E2495" t="s">
        <v>3166</v>
      </c>
      <c r="F2495" t="s">
        <v>3167</v>
      </c>
      <c r="G2495" t="s">
        <v>196</v>
      </c>
      <c r="H2495" s="28">
        <v>44879</v>
      </c>
      <c r="I2495">
        <v>80.069999999999993</v>
      </c>
      <c r="J2495">
        <v>24</v>
      </c>
      <c r="K2495" t="s">
        <v>3123</v>
      </c>
      <c r="L2495" t="s">
        <v>3187</v>
      </c>
      <c r="M2495" t="s">
        <v>3202</v>
      </c>
      <c r="O2495" t="s">
        <v>3189</v>
      </c>
      <c r="P2495">
        <f t="shared" si="76"/>
        <v>44876</v>
      </c>
      <c r="Q2495">
        <f>--(COUNTIF($A$2:A2495,A2495)=1)</f>
        <v>1</v>
      </c>
      <c r="R2495">
        <f t="shared" si="77"/>
        <v>80.069999999999993</v>
      </c>
    </row>
    <row r="2496" spans="1:18">
      <c r="A2496" t="s">
        <v>7679</v>
      </c>
      <c r="B2496" t="s">
        <v>3527</v>
      </c>
      <c r="C2496" t="s">
        <v>6293</v>
      </c>
      <c r="D2496" t="s">
        <v>3165</v>
      </c>
      <c r="E2496" t="s">
        <v>3175</v>
      </c>
      <c r="F2496" t="s">
        <v>3180</v>
      </c>
      <c r="G2496" t="s">
        <v>409</v>
      </c>
      <c r="H2496" s="28"/>
      <c r="J2496">
        <v>8</v>
      </c>
      <c r="K2496" t="s">
        <v>3098</v>
      </c>
      <c r="L2496" t="s">
        <v>3192</v>
      </c>
      <c r="M2496" t="s">
        <v>3188</v>
      </c>
      <c r="O2496" t="s">
        <v>3260</v>
      </c>
      <c r="P2496">
        <f t="shared" si="76"/>
        <v>45019</v>
      </c>
      <c r="Q2496">
        <f>--(COUNTIF($A$2:A2496,A2496)=1)</f>
        <v>1</v>
      </c>
      <c r="R2496" t="str">
        <f t="shared" si="77"/>
        <v/>
      </c>
    </row>
    <row r="2497" spans="1:18">
      <c r="A2497" t="s">
        <v>7680</v>
      </c>
      <c r="B2497" t="s">
        <v>6847</v>
      </c>
      <c r="C2497" t="s">
        <v>3098</v>
      </c>
      <c r="D2497" t="s">
        <v>3237</v>
      </c>
      <c r="E2497" t="s">
        <v>3175</v>
      </c>
      <c r="F2497" t="s">
        <v>3220</v>
      </c>
      <c r="G2497" t="s">
        <v>69</v>
      </c>
      <c r="H2497" s="28">
        <v>44925</v>
      </c>
      <c r="I2497">
        <v>19.73</v>
      </c>
      <c r="J2497">
        <v>8</v>
      </c>
      <c r="K2497" t="s">
        <v>3123</v>
      </c>
      <c r="L2497" t="s">
        <v>3231</v>
      </c>
      <c r="M2497" t="s">
        <v>3207</v>
      </c>
      <c r="N2497">
        <v>4.0999999999999996</v>
      </c>
      <c r="O2497" t="s">
        <v>3124</v>
      </c>
      <c r="P2497">
        <f t="shared" si="76"/>
        <v>44925</v>
      </c>
      <c r="Q2497">
        <f>--(COUNTIF($A$2:A2497,A2497)=1)</f>
        <v>1</v>
      </c>
      <c r="R2497">
        <f t="shared" si="77"/>
        <v>19.73</v>
      </c>
    </row>
    <row r="2498" spans="1:18">
      <c r="A2498" t="s">
        <v>7681</v>
      </c>
      <c r="B2498" t="s">
        <v>6847</v>
      </c>
      <c r="C2498" t="s">
        <v>7682</v>
      </c>
      <c r="D2498" t="s">
        <v>3174</v>
      </c>
      <c r="E2498" t="s">
        <v>3194</v>
      </c>
      <c r="F2498" t="s">
        <v>3220</v>
      </c>
      <c r="G2498" t="s">
        <v>56</v>
      </c>
      <c r="H2498" s="28">
        <v>44704</v>
      </c>
      <c r="I2498">
        <v>207.75</v>
      </c>
      <c r="J2498">
        <v>72</v>
      </c>
      <c r="K2498" t="s">
        <v>3123</v>
      </c>
      <c r="L2498" t="s">
        <v>3231</v>
      </c>
      <c r="M2498" t="s">
        <v>3177</v>
      </c>
      <c r="O2498" t="s">
        <v>3182</v>
      </c>
      <c r="P2498">
        <f t="shared" ref="P2498:P2561" si="78">IFERROR(DATEVALUE(G2498),IFERROR(DATE(RIGHT(G2498,4),MID(G2498,4,2),LEFT(G2498,2)),""))</f>
        <v>44696</v>
      </c>
      <c r="Q2498">
        <f>--(COUNTIF($A$2:A2498,A2498)=1)</f>
        <v>1</v>
      </c>
      <c r="R2498">
        <f t="shared" ref="R2498:R2561" si="79">IF(AND(Q2498=1,I2498&lt;&gt;"",ISNUMBER(I2498),I2498&gt;=0),I2498,"")</f>
        <v>207.75</v>
      </c>
    </row>
    <row r="2499" spans="1:18">
      <c r="A2499" t="s">
        <v>7683</v>
      </c>
      <c r="B2499" t="s">
        <v>3041</v>
      </c>
      <c r="C2499" t="s">
        <v>3098</v>
      </c>
      <c r="D2499" t="s">
        <v>3251</v>
      </c>
      <c r="E2499" t="s">
        <v>3166</v>
      </c>
      <c r="F2499" t="s">
        <v>3167</v>
      </c>
      <c r="G2499" t="s">
        <v>6455</v>
      </c>
      <c r="H2499" s="28">
        <v>45509</v>
      </c>
      <c r="I2499">
        <v>44.25</v>
      </c>
      <c r="J2499">
        <v>24</v>
      </c>
      <c r="K2499" t="s">
        <v>3123</v>
      </c>
      <c r="L2499" t="s">
        <v>3098</v>
      </c>
      <c r="M2499" t="s">
        <v>3169</v>
      </c>
      <c r="N2499">
        <v>4.0999999999999996</v>
      </c>
      <c r="O2499" t="s">
        <v>3182</v>
      </c>
      <c r="P2499">
        <f t="shared" si="78"/>
        <v>45508</v>
      </c>
      <c r="Q2499">
        <f>--(COUNTIF($A$2:A2499,A2499)=1)</f>
        <v>1</v>
      </c>
      <c r="R2499">
        <f t="shared" si="79"/>
        <v>44.25</v>
      </c>
    </row>
    <row r="2500" spans="1:18">
      <c r="A2500" t="s">
        <v>7684</v>
      </c>
      <c r="B2500" t="s">
        <v>2359</v>
      </c>
      <c r="C2500" t="s">
        <v>3098</v>
      </c>
      <c r="D2500" t="s">
        <v>3227</v>
      </c>
      <c r="E2500" t="s">
        <v>3166</v>
      </c>
      <c r="F2500" t="s">
        <v>3167</v>
      </c>
      <c r="G2500" t="s">
        <v>5171</v>
      </c>
      <c r="H2500" s="28">
        <v>45701</v>
      </c>
      <c r="I2500">
        <v>54.64</v>
      </c>
      <c r="J2500">
        <v>24</v>
      </c>
      <c r="K2500" t="s">
        <v>3123</v>
      </c>
      <c r="L2500" t="s">
        <v>3281</v>
      </c>
      <c r="M2500" t="s">
        <v>3188</v>
      </c>
      <c r="N2500">
        <v>3.8</v>
      </c>
      <c r="O2500" t="s">
        <v>3123</v>
      </c>
      <c r="P2500">
        <f t="shared" si="78"/>
        <v>45699</v>
      </c>
      <c r="Q2500">
        <f>--(COUNTIF($A$2:A2500,A2500)=1)</f>
        <v>1</v>
      </c>
      <c r="R2500">
        <f t="shared" si="79"/>
        <v>54.64</v>
      </c>
    </row>
    <row r="2501" spans="1:18">
      <c r="A2501" t="s">
        <v>7685</v>
      </c>
      <c r="B2501" t="s">
        <v>794</v>
      </c>
      <c r="C2501" t="s">
        <v>7686</v>
      </c>
      <c r="D2501" t="s">
        <v>3174</v>
      </c>
      <c r="E2501" t="s">
        <v>3166</v>
      </c>
      <c r="F2501" t="s">
        <v>3167</v>
      </c>
      <c r="G2501" t="s">
        <v>1988</v>
      </c>
      <c r="H2501" s="28">
        <v>44989</v>
      </c>
      <c r="I2501">
        <v>12.17</v>
      </c>
      <c r="J2501">
        <v>24</v>
      </c>
      <c r="K2501" t="s">
        <v>3124</v>
      </c>
      <c r="L2501" t="s">
        <v>3254</v>
      </c>
      <c r="M2501" t="s">
        <v>3207</v>
      </c>
      <c r="N2501">
        <v>3.4</v>
      </c>
      <c r="O2501" t="s">
        <v>3189</v>
      </c>
      <c r="P2501">
        <f t="shared" si="78"/>
        <v>44989</v>
      </c>
      <c r="Q2501">
        <f>--(COUNTIF($A$2:A2501,A2501)=1)</f>
        <v>1</v>
      </c>
      <c r="R2501">
        <f t="shared" si="79"/>
        <v>12.17</v>
      </c>
    </row>
    <row r="2502" spans="1:18">
      <c r="A2502" t="s">
        <v>7687</v>
      </c>
      <c r="B2502" t="s">
        <v>3698</v>
      </c>
      <c r="C2502" t="s">
        <v>3098</v>
      </c>
      <c r="D2502" t="s">
        <v>3196</v>
      </c>
      <c r="E2502" t="s">
        <v>3194</v>
      </c>
      <c r="F2502" t="s">
        <v>3167</v>
      </c>
      <c r="G2502" t="s">
        <v>2156</v>
      </c>
      <c r="H2502" s="28"/>
      <c r="J2502">
        <v>72</v>
      </c>
      <c r="K2502" t="s">
        <v>3098</v>
      </c>
      <c r="L2502" t="s">
        <v>3098</v>
      </c>
      <c r="M2502" t="s">
        <v>3177</v>
      </c>
      <c r="O2502" t="s">
        <v>3189</v>
      </c>
      <c r="P2502">
        <f t="shared" si="78"/>
        <v>44703</v>
      </c>
      <c r="Q2502">
        <f>--(COUNTIF($A$2:A2502,A2502)=1)</f>
        <v>1</v>
      </c>
      <c r="R2502" t="str">
        <f t="shared" si="79"/>
        <v/>
      </c>
    </row>
    <row r="2503" spans="1:18">
      <c r="A2503" t="s">
        <v>7688</v>
      </c>
      <c r="B2503" t="s">
        <v>6559</v>
      </c>
      <c r="C2503" t="s">
        <v>3098</v>
      </c>
      <c r="D2503" t="s">
        <v>3200</v>
      </c>
      <c r="E2503" t="s">
        <v>3166</v>
      </c>
      <c r="F2503" t="s">
        <v>3167</v>
      </c>
      <c r="G2503" t="s">
        <v>2840</v>
      </c>
      <c r="H2503" s="28"/>
      <c r="J2503">
        <v>24</v>
      </c>
      <c r="K2503" t="s">
        <v>3098</v>
      </c>
      <c r="L2503" t="s">
        <v>3265</v>
      </c>
      <c r="M2503" t="s">
        <v>3202</v>
      </c>
      <c r="O2503" t="s">
        <v>3189</v>
      </c>
      <c r="P2503">
        <f t="shared" si="78"/>
        <v>44674</v>
      </c>
      <c r="Q2503">
        <f>--(COUNTIF($A$2:A2503,A2503)=1)</f>
        <v>1</v>
      </c>
      <c r="R2503" t="str">
        <f t="shared" si="79"/>
        <v/>
      </c>
    </row>
    <row r="2504" spans="1:18">
      <c r="A2504" t="s">
        <v>7689</v>
      </c>
      <c r="B2504" t="s">
        <v>5330</v>
      </c>
      <c r="C2504" t="s">
        <v>3098</v>
      </c>
      <c r="D2504" t="s">
        <v>3237</v>
      </c>
      <c r="E2504" t="s">
        <v>3194</v>
      </c>
      <c r="F2504" t="s">
        <v>3167</v>
      </c>
      <c r="G2504" t="s">
        <v>196</v>
      </c>
      <c r="H2504" s="28">
        <v>44882</v>
      </c>
      <c r="I2504">
        <v>146.68</v>
      </c>
      <c r="J2504">
        <v>72</v>
      </c>
      <c r="K2504" t="s">
        <v>3123</v>
      </c>
      <c r="L2504" t="s">
        <v>3307</v>
      </c>
      <c r="M2504" t="s">
        <v>3207</v>
      </c>
      <c r="N2504">
        <v>1.9</v>
      </c>
      <c r="O2504" t="s">
        <v>3123</v>
      </c>
      <c r="P2504">
        <f t="shared" si="78"/>
        <v>44876</v>
      </c>
      <c r="Q2504">
        <f>--(COUNTIF($A$2:A2504,A2504)=1)</f>
        <v>1</v>
      </c>
      <c r="R2504">
        <f t="shared" si="79"/>
        <v>146.68</v>
      </c>
    </row>
    <row r="2505" spans="1:18">
      <c r="A2505" t="s">
        <v>7690</v>
      </c>
      <c r="B2505" t="s">
        <v>4047</v>
      </c>
      <c r="C2505" t="s">
        <v>3098</v>
      </c>
      <c r="D2505" t="s">
        <v>3251</v>
      </c>
      <c r="E2505" t="s">
        <v>3175</v>
      </c>
      <c r="F2505" t="s">
        <v>3220</v>
      </c>
      <c r="G2505" t="s">
        <v>531</v>
      </c>
      <c r="H2505" s="28">
        <v>44904</v>
      </c>
      <c r="I2505">
        <v>23.54</v>
      </c>
      <c r="J2505">
        <v>8</v>
      </c>
      <c r="K2505" t="s">
        <v>3123</v>
      </c>
      <c r="L2505" t="s">
        <v>3098</v>
      </c>
      <c r="M2505" t="s">
        <v>3188</v>
      </c>
      <c r="N2505">
        <v>3</v>
      </c>
      <c r="O2505" t="s">
        <v>3182</v>
      </c>
      <c r="P2505">
        <f t="shared" si="78"/>
        <v>44904</v>
      </c>
      <c r="Q2505">
        <f>--(COUNTIF($A$2:A2505,A2505)=1)</f>
        <v>1</v>
      </c>
      <c r="R2505">
        <f t="shared" si="79"/>
        <v>23.54</v>
      </c>
    </row>
    <row r="2506" spans="1:18">
      <c r="A2506" t="s">
        <v>7691</v>
      </c>
      <c r="B2506" t="s">
        <v>4679</v>
      </c>
      <c r="C2506" t="s">
        <v>7692</v>
      </c>
      <c r="D2506" t="s">
        <v>3227</v>
      </c>
      <c r="E2506" t="s">
        <v>3194</v>
      </c>
      <c r="F2506" t="s">
        <v>3180</v>
      </c>
      <c r="G2506" t="s">
        <v>2732</v>
      </c>
      <c r="H2506" s="28"/>
      <c r="J2506">
        <v>72</v>
      </c>
      <c r="K2506" t="s">
        <v>3098</v>
      </c>
      <c r="L2506" t="s">
        <v>3201</v>
      </c>
      <c r="M2506" t="s">
        <v>3169</v>
      </c>
      <c r="O2506" t="s">
        <v>3123</v>
      </c>
      <c r="P2506">
        <f t="shared" si="78"/>
        <v>44784</v>
      </c>
      <c r="Q2506">
        <f>--(COUNTIF($A$2:A2506,A2506)=1)</f>
        <v>1</v>
      </c>
      <c r="R2506" t="str">
        <f t="shared" si="79"/>
        <v/>
      </c>
    </row>
    <row r="2507" spans="1:18">
      <c r="A2507" t="s">
        <v>7693</v>
      </c>
      <c r="B2507" t="s">
        <v>3740</v>
      </c>
      <c r="C2507" t="s">
        <v>3098</v>
      </c>
      <c r="D2507" t="s">
        <v>3237</v>
      </c>
      <c r="E2507" t="s">
        <v>3175</v>
      </c>
      <c r="F2507" t="s">
        <v>3220</v>
      </c>
      <c r="G2507" t="s">
        <v>6623</v>
      </c>
      <c r="H2507" s="28"/>
      <c r="J2507">
        <v>8</v>
      </c>
      <c r="K2507" t="s">
        <v>3098</v>
      </c>
      <c r="L2507" t="s">
        <v>3354</v>
      </c>
      <c r="M2507" t="s">
        <v>3177</v>
      </c>
      <c r="O2507" t="s">
        <v>3124</v>
      </c>
      <c r="P2507">
        <f t="shared" si="78"/>
        <v>44586</v>
      </c>
      <c r="Q2507">
        <f>--(COUNTIF($A$2:A2507,A2507)=1)</f>
        <v>1</v>
      </c>
      <c r="R2507" t="str">
        <f t="shared" si="79"/>
        <v/>
      </c>
    </row>
    <row r="2508" spans="1:18">
      <c r="A2508" t="s">
        <v>7694</v>
      </c>
      <c r="B2508" t="s">
        <v>4432</v>
      </c>
      <c r="C2508" t="s">
        <v>3098</v>
      </c>
      <c r="D2508" t="s">
        <v>3227</v>
      </c>
      <c r="E2508" t="s">
        <v>3166</v>
      </c>
      <c r="F2508" t="s">
        <v>3167</v>
      </c>
      <c r="G2508" t="s">
        <v>3459</v>
      </c>
      <c r="H2508" s="28">
        <v>45095</v>
      </c>
      <c r="I2508">
        <v>30.38</v>
      </c>
      <c r="J2508">
        <v>24</v>
      </c>
      <c r="K2508" t="s">
        <v>3123</v>
      </c>
      <c r="L2508" t="s">
        <v>3198</v>
      </c>
      <c r="M2508" t="s">
        <v>3188</v>
      </c>
      <c r="N2508">
        <v>2.8</v>
      </c>
      <c r="O2508" t="s">
        <v>3124</v>
      </c>
      <c r="P2508">
        <f t="shared" si="78"/>
        <v>45094</v>
      </c>
      <c r="Q2508">
        <f>--(COUNTIF($A$2:A2508,A2508)=1)</f>
        <v>1</v>
      </c>
      <c r="R2508">
        <f t="shared" si="79"/>
        <v>30.38</v>
      </c>
    </row>
    <row r="2509" spans="1:18">
      <c r="A2509" t="s">
        <v>7695</v>
      </c>
      <c r="B2509" t="s">
        <v>7696</v>
      </c>
      <c r="C2509" t="s">
        <v>3638</v>
      </c>
      <c r="D2509" t="s">
        <v>3196</v>
      </c>
      <c r="E2509" t="s">
        <v>3166</v>
      </c>
      <c r="F2509" t="s">
        <v>3220</v>
      </c>
      <c r="G2509" t="s">
        <v>1574</v>
      </c>
      <c r="H2509" s="28">
        <v>45255</v>
      </c>
      <c r="I2509">
        <v>37.409999999999997</v>
      </c>
      <c r="J2509">
        <v>24</v>
      </c>
      <c r="K2509" t="s">
        <v>3123</v>
      </c>
      <c r="L2509" t="s">
        <v>3398</v>
      </c>
      <c r="M2509" t="s">
        <v>3202</v>
      </c>
      <c r="N2509">
        <v>1.7</v>
      </c>
      <c r="O2509" t="s">
        <v>3123</v>
      </c>
      <c r="P2509">
        <f t="shared" si="78"/>
        <v>45254</v>
      </c>
      <c r="Q2509">
        <f>--(COUNTIF($A$2:A2509,A2509)=1)</f>
        <v>1</v>
      </c>
      <c r="R2509">
        <f t="shared" si="79"/>
        <v>37.409999999999997</v>
      </c>
    </row>
    <row r="2510" spans="1:18">
      <c r="A2510" t="s">
        <v>7697</v>
      </c>
      <c r="B2510" t="s">
        <v>3342</v>
      </c>
      <c r="C2510" t="s">
        <v>7698</v>
      </c>
      <c r="D2510" t="s">
        <v>3227</v>
      </c>
      <c r="E2510" t="s">
        <v>3166</v>
      </c>
      <c r="F2510" t="s">
        <v>3167</v>
      </c>
      <c r="G2510" t="s">
        <v>2553</v>
      </c>
      <c r="H2510" s="28">
        <v>45097</v>
      </c>
      <c r="I2510">
        <v>15.51</v>
      </c>
      <c r="J2510">
        <v>24</v>
      </c>
      <c r="K2510" t="s">
        <v>3124</v>
      </c>
      <c r="L2510" t="s">
        <v>3248</v>
      </c>
      <c r="M2510" t="s">
        <v>3207</v>
      </c>
      <c r="N2510">
        <v>4.2</v>
      </c>
      <c r="O2510" t="s">
        <v>3260</v>
      </c>
      <c r="P2510">
        <f t="shared" si="78"/>
        <v>45097</v>
      </c>
      <c r="Q2510">
        <f>--(COUNTIF($A$2:A2510,A2510)=1)</f>
        <v>1</v>
      </c>
      <c r="R2510">
        <f t="shared" si="79"/>
        <v>15.51</v>
      </c>
    </row>
    <row r="2511" spans="1:18">
      <c r="A2511" t="s">
        <v>7699</v>
      </c>
      <c r="B2511" t="s">
        <v>2211</v>
      </c>
      <c r="C2511" t="s">
        <v>7700</v>
      </c>
      <c r="D2511" t="s">
        <v>3240</v>
      </c>
      <c r="E2511" t="s">
        <v>3166</v>
      </c>
      <c r="F2511" t="s">
        <v>3167</v>
      </c>
      <c r="G2511" t="s">
        <v>2673</v>
      </c>
      <c r="H2511" s="28">
        <v>45506</v>
      </c>
      <c r="I2511">
        <v>5.49</v>
      </c>
      <c r="J2511">
        <v>24</v>
      </c>
      <c r="K2511" t="s">
        <v>3124</v>
      </c>
      <c r="L2511" t="s">
        <v>3307</v>
      </c>
      <c r="M2511" t="s">
        <v>3169</v>
      </c>
      <c r="N2511">
        <v>1.6</v>
      </c>
      <c r="O2511" t="s">
        <v>3182</v>
      </c>
      <c r="P2511">
        <f t="shared" si="78"/>
        <v>45506</v>
      </c>
      <c r="Q2511">
        <f>--(COUNTIF($A$2:A2511,A2511)=1)</f>
        <v>1</v>
      </c>
      <c r="R2511">
        <f t="shared" si="79"/>
        <v>5.49</v>
      </c>
    </row>
    <row r="2512" spans="1:18">
      <c r="A2512" t="s">
        <v>7701</v>
      </c>
      <c r="B2512" t="s">
        <v>2265</v>
      </c>
      <c r="C2512" t="s">
        <v>3098</v>
      </c>
      <c r="D2512" t="s">
        <v>3240</v>
      </c>
      <c r="E2512" t="s">
        <v>3166</v>
      </c>
      <c r="F2512" t="s">
        <v>3167</v>
      </c>
      <c r="G2512" t="s">
        <v>2840</v>
      </c>
      <c r="H2512" s="28">
        <v>44675</v>
      </c>
      <c r="I2512">
        <v>43.96</v>
      </c>
      <c r="J2512">
        <v>24</v>
      </c>
      <c r="K2512" t="s">
        <v>3123</v>
      </c>
      <c r="L2512" t="s">
        <v>3265</v>
      </c>
      <c r="M2512" t="s">
        <v>3177</v>
      </c>
      <c r="O2512" t="s">
        <v>3170</v>
      </c>
      <c r="P2512">
        <f t="shared" si="78"/>
        <v>44674</v>
      </c>
      <c r="Q2512">
        <f>--(COUNTIF($A$2:A2512,A2512)=1)</f>
        <v>1</v>
      </c>
      <c r="R2512">
        <f t="shared" si="79"/>
        <v>43.96</v>
      </c>
    </row>
    <row r="2513" spans="1:18">
      <c r="A2513" t="s">
        <v>7702</v>
      </c>
      <c r="B2513" t="s">
        <v>3041</v>
      </c>
      <c r="C2513" t="s">
        <v>7703</v>
      </c>
      <c r="D2513" t="s">
        <v>3196</v>
      </c>
      <c r="E2513" t="s">
        <v>3280</v>
      </c>
      <c r="F2513" t="s">
        <v>3167</v>
      </c>
      <c r="G2513" t="s">
        <v>1679</v>
      </c>
      <c r="H2513" s="28">
        <v>44694</v>
      </c>
      <c r="I2513">
        <v>3.59</v>
      </c>
      <c r="J2513">
        <v>4</v>
      </c>
      <c r="K2513" t="s">
        <v>3124</v>
      </c>
      <c r="L2513" t="s">
        <v>3265</v>
      </c>
      <c r="M2513" t="s">
        <v>3202</v>
      </c>
      <c r="N2513">
        <v>4.9000000000000004</v>
      </c>
      <c r="O2513" t="s">
        <v>3213</v>
      </c>
      <c r="P2513">
        <f t="shared" si="78"/>
        <v>44694</v>
      </c>
      <c r="Q2513">
        <f>--(COUNTIF($A$2:A2513,A2513)=1)</f>
        <v>1</v>
      </c>
      <c r="R2513">
        <f t="shared" si="79"/>
        <v>3.59</v>
      </c>
    </row>
    <row r="2514" spans="1:18">
      <c r="A2514" t="s">
        <v>7704</v>
      </c>
      <c r="B2514" t="s">
        <v>2792</v>
      </c>
      <c r="C2514" t="s">
        <v>7705</v>
      </c>
      <c r="D2514" t="s">
        <v>3165</v>
      </c>
      <c r="E2514" t="s">
        <v>3166</v>
      </c>
      <c r="F2514" t="s">
        <v>3167</v>
      </c>
      <c r="G2514" t="s">
        <v>7706</v>
      </c>
      <c r="H2514" s="28">
        <v>45184</v>
      </c>
      <c r="I2514">
        <v>37.840000000000003</v>
      </c>
      <c r="J2514">
        <v>24</v>
      </c>
      <c r="K2514" t="s">
        <v>3123</v>
      </c>
      <c r="L2514" t="s">
        <v>3187</v>
      </c>
      <c r="M2514" t="s">
        <v>3202</v>
      </c>
      <c r="O2514" t="s">
        <v>3170</v>
      </c>
      <c r="P2514">
        <f t="shared" si="78"/>
        <v>45183</v>
      </c>
      <c r="Q2514">
        <f>--(COUNTIF($A$2:A2514,A2514)=1)</f>
        <v>1</v>
      </c>
      <c r="R2514">
        <f t="shared" si="79"/>
        <v>37.840000000000003</v>
      </c>
    </row>
    <row r="2515" spans="1:18">
      <c r="A2515" t="s">
        <v>7707</v>
      </c>
      <c r="B2515" t="s">
        <v>2567</v>
      </c>
      <c r="C2515" t="s">
        <v>3098</v>
      </c>
      <c r="D2515" t="s">
        <v>3174</v>
      </c>
      <c r="E2515" t="s">
        <v>3194</v>
      </c>
      <c r="F2515" t="s">
        <v>3167</v>
      </c>
      <c r="G2515" t="s">
        <v>92</v>
      </c>
      <c r="H2515" s="28">
        <v>45363</v>
      </c>
      <c r="I2515">
        <v>182.03</v>
      </c>
      <c r="J2515">
        <v>72</v>
      </c>
      <c r="K2515" t="s">
        <v>3123</v>
      </c>
      <c r="L2515" t="s">
        <v>3437</v>
      </c>
      <c r="M2515" t="s">
        <v>3207</v>
      </c>
      <c r="N2515">
        <v>1.8</v>
      </c>
      <c r="O2515" t="s">
        <v>3182</v>
      </c>
      <c r="P2515">
        <f t="shared" si="78"/>
        <v>45356</v>
      </c>
      <c r="Q2515">
        <f>--(COUNTIF($A$2:A2515,A2515)=1)</f>
        <v>1</v>
      </c>
      <c r="R2515">
        <f t="shared" si="79"/>
        <v>182.03</v>
      </c>
    </row>
    <row r="2516" spans="1:18">
      <c r="A2516" t="s">
        <v>7708</v>
      </c>
      <c r="B2516" t="s">
        <v>710</v>
      </c>
      <c r="C2516" t="s">
        <v>3098</v>
      </c>
      <c r="D2516" t="s">
        <v>3200</v>
      </c>
      <c r="E2516" t="s">
        <v>3175</v>
      </c>
      <c r="F2516" t="s">
        <v>3167</v>
      </c>
      <c r="G2516" t="s">
        <v>2457</v>
      </c>
      <c r="H2516" s="28">
        <v>45416</v>
      </c>
      <c r="I2516">
        <v>21.63</v>
      </c>
      <c r="J2516">
        <v>8</v>
      </c>
      <c r="K2516" t="s">
        <v>3123</v>
      </c>
      <c r="L2516" t="s">
        <v>3198</v>
      </c>
      <c r="M2516" t="s">
        <v>3177</v>
      </c>
      <c r="N2516">
        <v>2.1</v>
      </c>
      <c r="O2516" t="s">
        <v>3213</v>
      </c>
      <c r="P2516">
        <f t="shared" si="78"/>
        <v>45416</v>
      </c>
      <c r="Q2516">
        <f>--(COUNTIF($A$2:A2516,A2516)=1)</f>
        <v>1</v>
      </c>
      <c r="R2516">
        <f t="shared" si="79"/>
        <v>21.63</v>
      </c>
    </row>
    <row r="2517" spans="1:18">
      <c r="A2517" t="s">
        <v>7709</v>
      </c>
      <c r="B2517" t="s">
        <v>2933</v>
      </c>
      <c r="C2517" t="s">
        <v>3098</v>
      </c>
      <c r="D2517" t="s">
        <v>3174</v>
      </c>
      <c r="E2517" t="s">
        <v>3166</v>
      </c>
      <c r="F2517" t="s">
        <v>3167</v>
      </c>
      <c r="G2517" t="s">
        <v>2413</v>
      </c>
      <c r="H2517" s="28">
        <v>45070</v>
      </c>
      <c r="I2517">
        <v>9.89</v>
      </c>
      <c r="J2517">
        <v>24</v>
      </c>
      <c r="K2517" t="s">
        <v>3124</v>
      </c>
      <c r="L2517" t="s">
        <v>3168</v>
      </c>
      <c r="M2517" t="s">
        <v>3188</v>
      </c>
      <c r="N2517">
        <v>3.1</v>
      </c>
      <c r="O2517" t="s">
        <v>3189</v>
      </c>
      <c r="P2517">
        <f t="shared" si="78"/>
        <v>45070</v>
      </c>
      <c r="Q2517">
        <f>--(COUNTIF($A$2:A2517,A2517)=1)</f>
        <v>1</v>
      </c>
      <c r="R2517">
        <f t="shared" si="79"/>
        <v>9.89</v>
      </c>
    </row>
    <row r="2518" spans="1:18">
      <c r="A2518" t="s">
        <v>7710</v>
      </c>
      <c r="B2518" t="s">
        <v>3584</v>
      </c>
      <c r="C2518" t="s">
        <v>3098</v>
      </c>
      <c r="D2518" t="s">
        <v>3240</v>
      </c>
      <c r="E2518" t="s">
        <v>3166</v>
      </c>
      <c r="F2518" t="s">
        <v>3220</v>
      </c>
      <c r="G2518" t="s">
        <v>7711</v>
      </c>
      <c r="H2518" s="28">
        <v>44807</v>
      </c>
      <c r="I2518">
        <v>44.96</v>
      </c>
      <c r="J2518">
        <v>24</v>
      </c>
      <c r="K2518" t="s">
        <v>3123</v>
      </c>
      <c r="L2518" t="s">
        <v>3302</v>
      </c>
      <c r="M2518" t="s">
        <v>3169</v>
      </c>
      <c r="N2518">
        <v>3.3</v>
      </c>
      <c r="O2518" t="s">
        <v>3213</v>
      </c>
      <c r="P2518">
        <f t="shared" si="78"/>
        <v>44806</v>
      </c>
      <c r="Q2518">
        <f>--(COUNTIF($A$2:A2518,A2518)=1)</f>
        <v>1</v>
      </c>
      <c r="R2518">
        <f t="shared" si="79"/>
        <v>44.96</v>
      </c>
    </row>
    <row r="2519" spans="1:18">
      <c r="A2519" t="s">
        <v>7712</v>
      </c>
      <c r="B2519" t="s">
        <v>4010</v>
      </c>
      <c r="C2519" t="s">
        <v>7713</v>
      </c>
      <c r="D2519" t="s">
        <v>3240</v>
      </c>
      <c r="E2519" t="s">
        <v>3175</v>
      </c>
      <c r="F2519" t="s">
        <v>3167</v>
      </c>
      <c r="G2519" t="s">
        <v>3853</v>
      </c>
      <c r="H2519" s="28">
        <v>44766</v>
      </c>
      <c r="I2519">
        <v>16.7</v>
      </c>
      <c r="J2519">
        <v>8</v>
      </c>
      <c r="K2519" t="s">
        <v>3123</v>
      </c>
      <c r="L2519" t="s">
        <v>3254</v>
      </c>
      <c r="M2519" t="s">
        <v>3202</v>
      </c>
      <c r="O2519" t="s">
        <v>3124</v>
      </c>
      <c r="P2519">
        <f t="shared" si="78"/>
        <v>44766</v>
      </c>
      <c r="Q2519">
        <f>--(COUNTIF($A$2:A2519,A2519)=1)</f>
        <v>1</v>
      </c>
      <c r="R2519">
        <f t="shared" si="79"/>
        <v>16.7</v>
      </c>
    </row>
    <row r="2520" spans="1:18">
      <c r="A2520" t="s">
        <v>7714</v>
      </c>
      <c r="B2520" t="s">
        <v>3359</v>
      </c>
      <c r="C2520" t="s">
        <v>3098</v>
      </c>
      <c r="D2520" t="s">
        <v>3251</v>
      </c>
      <c r="E2520" t="s">
        <v>3166</v>
      </c>
      <c r="F2520" t="s">
        <v>3167</v>
      </c>
      <c r="G2520" t="s">
        <v>2924</v>
      </c>
      <c r="H2520" s="28">
        <v>44952</v>
      </c>
      <c r="I2520">
        <v>8.4499999999999993</v>
      </c>
      <c r="J2520">
        <v>24</v>
      </c>
      <c r="K2520" t="s">
        <v>3124</v>
      </c>
      <c r="L2520" t="s">
        <v>3248</v>
      </c>
      <c r="M2520" t="s">
        <v>3207</v>
      </c>
      <c r="N2520">
        <v>2.1</v>
      </c>
      <c r="O2520" t="s">
        <v>3170</v>
      </c>
      <c r="P2520">
        <f t="shared" si="78"/>
        <v>44952</v>
      </c>
      <c r="Q2520">
        <f>--(COUNTIF($A$2:A2520,A2520)=1)</f>
        <v>1</v>
      </c>
      <c r="R2520">
        <f t="shared" si="79"/>
        <v>8.4499999999999993</v>
      </c>
    </row>
    <row r="2521" spans="1:18">
      <c r="A2521" t="s">
        <v>7715</v>
      </c>
      <c r="B2521" t="s">
        <v>2794</v>
      </c>
      <c r="C2521" t="s">
        <v>3098</v>
      </c>
      <c r="D2521" t="s">
        <v>3165</v>
      </c>
      <c r="E2521" t="s">
        <v>3166</v>
      </c>
      <c r="F2521" t="s">
        <v>3228</v>
      </c>
      <c r="G2521" t="s">
        <v>7301</v>
      </c>
      <c r="H2521" s="28"/>
      <c r="J2521">
        <v>24</v>
      </c>
      <c r="K2521" t="s">
        <v>3098</v>
      </c>
      <c r="L2521" t="s">
        <v>3244</v>
      </c>
      <c r="M2521" t="s">
        <v>3169</v>
      </c>
      <c r="O2521" t="s">
        <v>3182</v>
      </c>
      <c r="P2521">
        <f t="shared" si="78"/>
        <v>45035</v>
      </c>
      <c r="Q2521">
        <f>--(COUNTIF($A$2:A2521,A2521)=1)</f>
        <v>1</v>
      </c>
      <c r="R2521" t="str">
        <f t="shared" si="79"/>
        <v/>
      </c>
    </row>
    <row r="2522" spans="1:18">
      <c r="A2522" t="s">
        <v>7716</v>
      </c>
      <c r="B2522" t="s">
        <v>1494</v>
      </c>
      <c r="C2522" t="s">
        <v>3098</v>
      </c>
      <c r="D2522" t="s">
        <v>3200</v>
      </c>
      <c r="E2522" t="s">
        <v>3166</v>
      </c>
      <c r="F2522" t="s">
        <v>3228</v>
      </c>
      <c r="G2522" t="s">
        <v>2756</v>
      </c>
      <c r="H2522" s="28"/>
      <c r="J2522">
        <v>24</v>
      </c>
      <c r="K2522" t="s">
        <v>3098</v>
      </c>
      <c r="L2522" t="s">
        <v>3176</v>
      </c>
      <c r="M2522" t="s">
        <v>3169</v>
      </c>
      <c r="O2522" t="s">
        <v>3123</v>
      </c>
      <c r="P2522">
        <f t="shared" si="78"/>
        <v>45467</v>
      </c>
      <c r="Q2522">
        <f>--(COUNTIF($A$2:A2522,A2522)=1)</f>
        <v>1</v>
      </c>
      <c r="R2522" t="str">
        <f t="shared" si="79"/>
        <v/>
      </c>
    </row>
    <row r="2523" spans="1:18">
      <c r="A2523" t="s">
        <v>7717</v>
      </c>
      <c r="B2523" t="s">
        <v>1018</v>
      </c>
      <c r="C2523" t="s">
        <v>7718</v>
      </c>
      <c r="D2523" t="s">
        <v>3174</v>
      </c>
      <c r="E2523" t="s">
        <v>3280</v>
      </c>
      <c r="F2523" t="s">
        <v>3167</v>
      </c>
      <c r="G2523" t="s">
        <v>861</v>
      </c>
      <c r="H2523" s="28"/>
      <c r="J2523">
        <v>4</v>
      </c>
      <c r="K2523" t="s">
        <v>3098</v>
      </c>
      <c r="L2523" t="s">
        <v>3351</v>
      </c>
      <c r="M2523" t="s">
        <v>3207</v>
      </c>
      <c r="O2523" t="s">
        <v>3124</v>
      </c>
      <c r="P2523">
        <f t="shared" si="78"/>
        <v>44995</v>
      </c>
      <c r="Q2523">
        <f>--(COUNTIF($A$2:A2523,A2523)=1)</f>
        <v>1</v>
      </c>
      <c r="R2523" t="str">
        <f t="shared" si="79"/>
        <v/>
      </c>
    </row>
    <row r="2524" spans="1:18">
      <c r="A2524" t="s">
        <v>7719</v>
      </c>
      <c r="B2524" t="s">
        <v>2598</v>
      </c>
      <c r="C2524" t="s">
        <v>6052</v>
      </c>
      <c r="D2524" t="s">
        <v>3185</v>
      </c>
      <c r="E2524" t="s">
        <v>3166</v>
      </c>
      <c r="F2524" t="s">
        <v>3167</v>
      </c>
      <c r="G2524" t="s">
        <v>5916</v>
      </c>
      <c r="H2524" s="28"/>
      <c r="J2524">
        <v>24</v>
      </c>
      <c r="K2524" t="s">
        <v>3098</v>
      </c>
      <c r="L2524" t="s">
        <v>3307</v>
      </c>
      <c r="M2524" t="s">
        <v>3207</v>
      </c>
      <c r="O2524" t="s">
        <v>3124</v>
      </c>
      <c r="P2524">
        <f t="shared" si="78"/>
        <v>45670</v>
      </c>
      <c r="Q2524">
        <f>--(COUNTIF($A$2:A2524,A2524)=1)</f>
        <v>1</v>
      </c>
      <c r="R2524" t="str">
        <f t="shared" si="79"/>
        <v/>
      </c>
    </row>
    <row r="2525" spans="1:18">
      <c r="A2525" t="s">
        <v>7720</v>
      </c>
      <c r="B2525" t="s">
        <v>7721</v>
      </c>
      <c r="C2525" t="s">
        <v>7722</v>
      </c>
      <c r="D2525" t="s">
        <v>3165</v>
      </c>
      <c r="E2525" t="s">
        <v>3194</v>
      </c>
      <c r="F2525" t="s">
        <v>3167</v>
      </c>
      <c r="G2525" t="s">
        <v>1090</v>
      </c>
      <c r="H2525" s="28">
        <v>45534</v>
      </c>
      <c r="I2525">
        <v>46.72</v>
      </c>
      <c r="J2525">
        <v>72</v>
      </c>
      <c r="K2525" t="s">
        <v>3124</v>
      </c>
      <c r="L2525" t="s">
        <v>3307</v>
      </c>
      <c r="M2525" t="s">
        <v>3177</v>
      </c>
      <c r="N2525">
        <v>2.6</v>
      </c>
      <c r="O2525" t="s">
        <v>3189</v>
      </c>
      <c r="P2525">
        <f t="shared" si="78"/>
        <v>45533</v>
      </c>
      <c r="Q2525">
        <f>--(COUNTIF($A$2:A2525,A2525)=1)</f>
        <v>1</v>
      </c>
      <c r="R2525">
        <f t="shared" si="79"/>
        <v>46.72</v>
      </c>
    </row>
    <row r="2526" spans="1:18">
      <c r="A2526" t="s">
        <v>7723</v>
      </c>
      <c r="B2526" t="s">
        <v>4050</v>
      </c>
      <c r="C2526" t="s">
        <v>3098</v>
      </c>
      <c r="D2526" t="s">
        <v>3196</v>
      </c>
      <c r="E2526" t="s">
        <v>3166</v>
      </c>
      <c r="F2526" t="s">
        <v>3167</v>
      </c>
      <c r="G2526" t="s">
        <v>998</v>
      </c>
      <c r="H2526" s="28">
        <v>45608</v>
      </c>
      <c r="I2526">
        <v>78.81</v>
      </c>
      <c r="J2526">
        <v>24</v>
      </c>
      <c r="K2526" t="s">
        <v>3123</v>
      </c>
      <c r="L2526" t="s">
        <v>3248</v>
      </c>
      <c r="M2526" t="s">
        <v>3207</v>
      </c>
      <c r="N2526">
        <v>4.3</v>
      </c>
      <c r="O2526" t="s">
        <v>3170</v>
      </c>
      <c r="P2526">
        <f t="shared" si="78"/>
        <v>45605</v>
      </c>
      <c r="Q2526">
        <f>--(COUNTIF($A$2:A2526,A2526)=1)</f>
        <v>1</v>
      </c>
      <c r="R2526">
        <f t="shared" si="79"/>
        <v>78.81</v>
      </c>
    </row>
    <row r="2527" spans="1:18">
      <c r="A2527" t="s">
        <v>7724</v>
      </c>
      <c r="B2527" t="s">
        <v>1878</v>
      </c>
      <c r="C2527" t="s">
        <v>3098</v>
      </c>
      <c r="D2527" t="s">
        <v>3237</v>
      </c>
      <c r="E2527" t="s">
        <v>3280</v>
      </c>
      <c r="F2527" t="s">
        <v>3167</v>
      </c>
      <c r="G2527" t="s">
        <v>248</v>
      </c>
      <c r="H2527" s="28">
        <v>45545</v>
      </c>
      <c r="I2527">
        <v>2.16</v>
      </c>
      <c r="J2527">
        <v>4</v>
      </c>
      <c r="K2527" t="s">
        <v>3124</v>
      </c>
      <c r="L2527" t="s">
        <v>3225</v>
      </c>
      <c r="M2527" t="s">
        <v>3177</v>
      </c>
      <c r="O2527" t="s">
        <v>3189</v>
      </c>
      <c r="P2527">
        <f t="shared" si="78"/>
        <v>45545</v>
      </c>
      <c r="Q2527">
        <f>--(COUNTIF($A$2:A2527,A2527)=1)</f>
        <v>1</v>
      </c>
      <c r="R2527">
        <f t="shared" si="79"/>
        <v>2.16</v>
      </c>
    </row>
    <row r="2528" spans="1:18">
      <c r="A2528" t="s">
        <v>7725</v>
      </c>
      <c r="B2528" t="s">
        <v>2649</v>
      </c>
      <c r="C2528" t="s">
        <v>3098</v>
      </c>
      <c r="D2528" t="s">
        <v>3174</v>
      </c>
      <c r="E2528" t="s">
        <v>3194</v>
      </c>
      <c r="F2528" t="s">
        <v>3180</v>
      </c>
      <c r="G2528" t="s">
        <v>2256</v>
      </c>
      <c r="H2528" s="28"/>
      <c r="J2528">
        <v>72</v>
      </c>
      <c r="K2528" t="s">
        <v>3098</v>
      </c>
      <c r="L2528" t="s">
        <v>3307</v>
      </c>
      <c r="M2528" t="s">
        <v>3202</v>
      </c>
      <c r="O2528" t="s">
        <v>3123</v>
      </c>
      <c r="P2528">
        <f t="shared" si="78"/>
        <v>44968</v>
      </c>
      <c r="Q2528">
        <f>--(COUNTIF($A$2:A2528,A2528)=1)</f>
        <v>1</v>
      </c>
      <c r="R2528" t="str">
        <f t="shared" si="79"/>
        <v/>
      </c>
    </row>
    <row r="2529" spans="1:18">
      <c r="A2529" t="s">
        <v>7726</v>
      </c>
      <c r="B2529" t="s">
        <v>6448</v>
      </c>
      <c r="C2529" t="s">
        <v>7727</v>
      </c>
      <c r="D2529" t="s">
        <v>3174</v>
      </c>
      <c r="E2529" t="s">
        <v>3194</v>
      </c>
      <c r="F2529" t="s">
        <v>3180</v>
      </c>
      <c r="G2529" t="s">
        <v>145</v>
      </c>
      <c r="H2529" s="28"/>
      <c r="J2529">
        <v>72</v>
      </c>
      <c r="K2529" t="s">
        <v>3098</v>
      </c>
      <c r="L2529" t="s">
        <v>3168</v>
      </c>
      <c r="M2529" t="s">
        <v>3177</v>
      </c>
      <c r="O2529" t="s">
        <v>3124</v>
      </c>
      <c r="P2529">
        <f t="shared" si="78"/>
        <v>44682</v>
      </c>
      <c r="Q2529">
        <f>--(COUNTIF($A$2:A2529,A2529)=1)</f>
        <v>1</v>
      </c>
      <c r="R2529" t="str">
        <f t="shared" si="79"/>
        <v/>
      </c>
    </row>
    <row r="2530" spans="1:18">
      <c r="A2530" t="s">
        <v>7728</v>
      </c>
      <c r="B2530" t="s">
        <v>577</v>
      </c>
      <c r="C2530" t="s">
        <v>3098</v>
      </c>
      <c r="D2530" t="s">
        <v>3227</v>
      </c>
      <c r="E2530" t="s">
        <v>3166</v>
      </c>
      <c r="F2530" t="s">
        <v>3228</v>
      </c>
      <c r="G2530" t="s">
        <v>2073</v>
      </c>
      <c r="H2530" s="28"/>
      <c r="J2530">
        <v>24</v>
      </c>
      <c r="K2530" t="s">
        <v>3098</v>
      </c>
      <c r="L2530" t="s">
        <v>3244</v>
      </c>
      <c r="M2530" t="s">
        <v>3202</v>
      </c>
      <c r="O2530" t="s">
        <v>3189</v>
      </c>
      <c r="P2530">
        <f t="shared" si="78"/>
        <v>45599</v>
      </c>
      <c r="Q2530">
        <f>--(COUNTIF($A$2:A2530,A2530)=1)</f>
        <v>1</v>
      </c>
      <c r="R2530" t="str">
        <f t="shared" si="79"/>
        <v/>
      </c>
    </row>
    <row r="2531" spans="1:18">
      <c r="A2531" t="s">
        <v>7729</v>
      </c>
      <c r="B2531" t="s">
        <v>3997</v>
      </c>
      <c r="C2531" t="s">
        <v>4915</v>
      </c>
      <c r="D2531" t="s">
        <v>3174</v>
      </c>
      <c r="E2531" t="s">
        <v>3175</v>
      </c>
      <c r="F2531" t="s">
        <v>3180</v>
      </c>
      <c r="G2531" t="s">
        <v>5712</v>
      </c>
      <c r="H2531" s="28"/>
      <c r="J2531">
        <v>8</v>
      </c>
      <c r="K2531" t="s">
        <v>3098</v>
      </c>
      <c r="L2531" t="s">
        <v>3181</v>
      </c>
      <c r="M2531" t="s">
        <v>3188</v>
      </c>
      <c r="O2531" t="s">
        <v>3124</v>
      </c>
      <c r="P2531">
        <f t="shared" si="78"/>
        <v>45677</v>
      </c>
      <c r="Q2531">
        <f>--(COUNTIF($A$2:A2531,A2531)=1)</f>
        <v>1</v>
      </c>
      <c r="R2531" t="str">
        <f t="shared" si="79"/>
        <v/>
      </c>
    </row>
    <row r="2532" spans="1:18">
      <c r="A2532" t="s">
        <v>7730</v>
      </c>
      <c r="B2532" t="s">
        <v>3492</v>
      </c>
      <c r="C2532" t="s">
        <v>3098</v>
      </c>
      <c r="D2532" t="s">
        <v>3251</v>
      </c>
      <c r="E2532" t="s">
        <v>3166</v>
      </c>
      <c r="F2532" t="s">
        <v>3180</v>
      </c>
      <c r="G2532" t="s">
        <v>110</v>
      </c>
      <c r="H2532" s="28"/>
      <c r="J2532">
        <v>24</v>
      </c>
      <c r="K2532" t="s">
        <v>3098</v>
      </c>
      <c r="L2532" t="s">
        <v>3221</v>
      </c>
      <c r="M2532" t="s">
        <v>3188</v>
      </c>
      <c r="O2532" t="s">
        <v>3182</v>
      </c>
      <c r="P2532">
        <f t="shared" si="78"/>
        <v>44932</v>
      </c>
      <c r="Q2532">
        <f>--(COUNTIF($A$2:A2532,A2532)=1)</f>
        <v>1</v>
      </c>
      <c r="R2532" t="str">
        <f t="shared" si="79"/>
        <v/>
      </c>
    </row>
    <row r="2533" spans="1:18">
      <c r="A2533" t="s">
        <v>7731</v>
      </c>
      <c r="B2533" t="s">
        <v>7732</v>
      </c>
      <c r="C2533" t="s">
        <v>3098</v>
      </c>
      <c r="D2533" t="s">
        <v>3185</v>
      </c>
      <c r="E2533" t="s">
        <v>3166</v>
      </c>
      <c r="F2533" t="s">
        <v>3167</v>
      </c>
      <c r="G2533" t="s">
        <v>7733</v>
      </c>
      <c r="H2533" s="28">
        <v>45325</v>
      </c>
      <c r="I2533">
        <v>23.85</v>
      </c>
      <c r="J2533">
        <v>24</v>
      </c>
      <c r="K2533" t="s">
        <v>3124</v>
      </c>
      <c r="L2533" t="s">
        <v>3437</v>
      </c>
      <c r="M2533" t="s">
        <v>3169</v>
      </c>
      <c r="O2533" t="s">
        <v>3189</v>
      </c>
      <c r="P2533">
        <f t="shared" si="78"/>
        <v>45325</v>
      </c>
      <c r="Q2533">
        <f>--(COUNTIF($A$2:A2533,A2533)=1)</f>
        <v>1</v>
      </c>
      <c r="R2533">
        <f t="shared" si="79"/>
        <v>23.85</v>
      </c>
    </row>
    <row r="2534" spans="1:18">
      <c r="A2534" t="s">
        <v>7734</v>
      </c>
      <c r="B2534" t="s">
        <v>1920</v>
      </c>
      <c r="C2534" t="s">
        <v>3098</v>
      </c>
      <c r="D2534" t="s">
        <v>3200</v>
      </c>
      <c r="E2534" t="s">
        <v>3166</v>
      </c>
      <c r="F2534" t="s">
        <v>3167</v>
      </c>
      <c r="G2534" t="s">
        <v>7735</v>
      </c>
      <c r="H2534" s="28"/>
      <c r="J2534">
        <v>24</v>
      </c>
      <c r="K2534" t="s">
        <v>3098</v>
      </c>
      <c r="L2534" t="s">
        <v>3437</v>
      </c>
      <c r="M2534" t="s">
        <v>3177</v>
      </c>
      <c r="O2534" t="s">
        <v>3124</v>
      </c>
      <c r="P2534">
        <f t="shared" si="78"/>
        <v>45507</v>
      </c>
      <c r="Q2534">
        <f>--(COUNTIF($A$2:A2534,A2534)=1)</f>
        <v>1</v>
      </c>
      <c r="R2534" t="str">
        <f t="shared" si="79"/>
        <v/>
      </c>
    </row>
    <row r="2535" spans="1:18">
      <c r="A2535" t="s">
        <v>7736</v>
      </c>
      <c r="B2535" t="s">
        <v>3332</v>
      </c>
      <c r="C2535" t="s">
        <v>3098</v>
      </c>
      <c r="D2535" t="s">
        <v>3240</v>
      </c>
      <c r="E2535" t="s">
        <v>3194</v>
      </c>
      <c r="F2535" t="s">
        <v>3180</v>
      </c>
      <c r="G2535" t="s">
        <v>56</v>
      </c>
      <c r="H2535" s="28"/>
      <c r="J2535">
        <v>72</v>
      </c>
      <c r="K2535" t="s">
        <v>3098</v>
      </c>
      <c r="L2535" t="s">
        <v>3281</v>
      </c>
      <c r="M2535" t="s">
        <v>3207</v>
      </c>
      <c r="O2535" t="s">
        <v>3124</v>
      </c>
      <c r="P2535">
        <f t="shared" si="78"/>
        <v>44696</v>
      </c>
      <c r="Q2535">
        <f>--(COUNTIF($A$2:A2535,A2535)=1)</f>
        <v>1</v>
      </c>
      <c r="R2535" t="str">
        <f t="shared" si="79"/>
        <v/>
      </c>
    </row>
    <row r="2536" spans="1:18">
      <c r="A2536" t="s">
        <v>7737</v>
      </c>
      <c r="B2536" t="s">
        <v>3576</v>
      </c>
      <c r="C2536" t="s">
        <v>3098</v>
      </c>
      <c r="D2536" t="s">
        <v>3240</v>
      </c>
      <c r="E2536" t="s">
        <v>3166</v>
      </c>
      <c r="F2536" t="s">
        <v>3228</v>
      </c>
      <c r="G2536" t="s">
        <v>1091</v>
      </c>
      <c r="H2536" s="28"/>
      <c r="J2536">
        <v>24</v>
      </c>
      <c r="K2536" t="s">
        <v>3098</v>
      </c>
      <c r="L2536" t="s">
        <v>3181</v>
      </c>
      <c r="M2536" t="s">
        <v>3188</v>
      </c>
      <c r="O2536" t="s">
        <v>3260</v>
      </c>
      <c r="P2536">
        <f t="shared" si="78"/>
        <v>45611</v>
      </c>
      <c r="Q2536">
        <f>--(COUNTIF($A$2:A2536,A2536)=1)</f>
        <v>1</v>
      </c>
      <c r="R2536" t="str">
        <f t="shared" si="79"/>
        <v/>
      </c>
    </row>
    <row r="2537" spans="1:18">
      <c r="A2537" t="s">
        <v>7738</v>
      </c>
      <c r="B2537" t="s">
        <v>285</v>
      </c>
      <c r="C2537" t="s">
        <v>3098</v>
      </c>
      <c r="D2537" t="s">
        <v>3227</v>
      </c>
      <c r="E2537" t="s">
        <v>3166</v>
      </c>
      <c r="F2537" t="s">
        <v>3220</v>
      </c>
      <c r="G2537" t="s">
        <v>2427</v>
      </c>
      <c r="H2537" s="28">
        <v>45047</v>
      </c>
      <c r="I2537">
        <v>64.72</v>
      </c>
      <c r="J2537">
        <v>24</v>
      </c>
      <c r="K2537" t="s">
        <v>3123</v>
      </c>
      <c r="L2537" t="s">
        <v>3168</v>
      </c>
      <c r="M2537" t="s">
        <v>3177</v>
      </c>
      <c r="N2537">
        <v>3.2</v>
      </c>
      <c r="O2537" t="s">
        <v>3189</v>
      </c>
      <c r="P2537">
        <f t="shared" si="78"/>
        <v>45045</v>
      </c>
      <c r="Q2537">
        <f>--(COUNTIF($A$2:A2537,A2537)=1)</f>
        <v>1</v>
      </c>
      <c r="R2537">
        <f t="shared" si="79"/>
        <v>64.72</v>
      </c>
    </row>
    <row r="2538" spans="1:18">
      <c r="A2538" t="s">
        <v>7739</v>
      </c>
      <c r="B2538" t="s">
        <v>5159</v>
      </c>
      <c r="C2538" t="s">
        <v>7740</v>
      </c>
      <c r="D2538" t="s">
        <v>3237</v>
      </c>
      <c r="E2538" t="s">
        <v>3166</v>
      </c>
      <c r="F2538" t="s">
        <v>3228</v>
      </c>
      <c r="G2538" t="s">
        <v>2429</v>
      </c>
      <c r="H2538" s="28"/>
      <c r="J2538">
        <v>24</v>
      </c>
      <c r="K2538" t="s">
        <v>3098</v>
      </c>
      <c r="L2538" t="s">
        <v>3201</v>
      </c>
      <c r="M2538" t="s">
        <v>3202</v>
      </c>
      <c r="O2538" t="s">
        <v>3170</v>
      </c>
      <c r="P2538">
        <f t="shared" si="78"/>
        <v>44724</v>
      </c>
      <c r="Q2538">
        <f>--(COUNTIF($A$2:A2538,A2538)=1)</f>
        <v>1</v>
      </c>
      <c r="R2538" t="str">
        <f t="shared" si="79"/>
        <v/>
      </c>
    </row>
    <row r="2539" spans="1:18">
      <c r="A2539" t="s">
        <v>7741</v>
      </c>
      <c r="B2539" t="s">
        <v>1411</v>
      </c>
      <c r="C2539" t="s">
        <v>7742</v>
      </c>
      <c r="D2539" t="s">
        <v>3185</v>
      </c>
      <c r="E2539" t="s">
        <v>3194</v>
      </c>
      <c r="F2539" t="s">
        <v>3167</v>
      </c>
      <c r="G2539" t="s">
        <v>4403</v>
      </c>
      <c r="H2539" s="28"/>
      <c r="J2539">
        <v>72</v>
      </c>
      <c r="K2539" t="s">
        <v>3098</v>
      </c>
      <c r="L2539" t="s">
        <v>3206</v>
      </c>
      <c r="M2539" t="s">
        <v>3188</v>
      </c>
      <c r="O2539" t="s">
        <v>3189</v>
      </c>
      <c r="P2539">
        <f t="shared" si="78"/>
        <v>44779</v>
      </c>
      <c r="Q2539">
        <f>--(COUNTIF($A$2:A2539,A2539)=1)</f>
        <v>1</v>
      </c>
      <c r="R2539" t="str">
        <f t="shared" si="79"/>
        <v/>
      </c>
    </row>
    <row r="2540" spans="1:18">
      <c r="A2540" t="s">
        <v>7743</v>
      </c>
      <c r="B2540" t="s">
        <v>3684</v>
      </c>
      <c r="C2540" t="s">
        <v>3098</v>
      </c>
      <c r="D2540" t="s">
        <v>3165</v>
      </c>
      <c r="E2540" t="s">
        <v>3166</v>
      </c>
      <c r="F2540" t="s">
        <v>3228</v>
      </c>
      <c r="G2540" t="s">
        <v>7744</v>
      </c>
      <c r="H2540" s="28"/>
      <c r="J2540">
        <v>24</v>
      </c>
      <c r="K2540" t="s">
        <v>3098</v>
      </c>
      <c r="L2540" t="s">
        <v>3176</v>
      </c>
      <c r="M2540" t="s">
        <v>3177</v>
      </c>
      <c r="O2540" t="s">
        <v>3123</v>
      </c>
      <c r="P2540">
        <f t="shared" si="78"/>
        <v>45570</v>
      </c>
      <c r="Q2540">
        <f>--(COUNTIF($A$2:A2540,A2540)=1)</f>
        <v>1</v>
      </c>
      <c r="R2540" t="str">
        <f t="shared" si="79"/>
        <v/>
      </c>
    </row>
    <row r="2541" spans="1:18">
      <c r="A2541" t="s">
        <v>7745</v>
      </c>
      <c r="B2541" t="s">
        <v>89</v>
      </c>
      <c r="C2541" t="s">
        <v>3098</v>
      </c>
      <c r="D2541" t="s">
        <v>3165</v>
      </c>
      <c r="E2541" t="s">
        <v>3175</v>
      </c>
      <c r="F2541" t="s">
        <v>3228</v>
      </c>
      <c r="G2541" t="s">
        <v>5667</v>
      </c>
      <c r="H2541" s="28"/>
      <c r="J2541">
        <v>8</v>
      </c>
      <c r="K2541" t="s">
        <v>3098</v>
      </c>
      <c r="L2541" t="s">
        <v>3218</v>
      </c>
      <c r="M2541" t="s">
        <v>3188</v>
      </c>
      <c r="O2541" t="s">
        <v>3182</v>
      </c>
      <c r="P2541">
        <f t="shared" si="78"/>
        <v>45170</v>
      </c>
      <c r="Q2541">
        <f>--(COUNTIF($A$2:A2541,A2541)=1)</f>
        <v>1</v>
      </c>
      <c r="R2541" t="str">
        <f t="shared" si="79"/>
        <v/>
      </c>
    </row>
    <row r="2542" spans="1:18">
      <c r="A2542" t="s">
        <v>7746</v>
      </c>
      <c r="B2542" t="s">
        <v>7747</v>
      </c>
      <c r="C2542" t="s">
        <v>3098</v>
      </c>
      <c r="D2542" t="s">
        <v>3196</v>
      </c>
      <c r="E2542" t="s">
        <v>3175</v>
      </c>
      <c r="F2542" t="s">
        <v>3167</v>
      </c>
      <c r="G2542" t="s">
        <v>846</v>
      </c>
      <c r="H2542" s="28">
        <v>44971</v>
      </c>
      <c r="I2542">
        <v>21.23</v>
      </c>
      <c r="J2542">
        <v>8</v>
      </c>
      <c r="K2542" t="s">
        <v>3123</v>
      </c>
      <c r="L2542" t="s">
        <v>3354</v>
      </c>
      <c r="M2542" t="s">
        <v>3202</v>
      </c>
      <c r="N2542">
        <v>2.4</v>
      </c>
      <c r="O2542" t="s">
        <v>3170</v>
      </c>
      <c r="P2542">
        <f t="shared" si="78"/>
        <v>44971</v>
      </c>
      <c r="Q2542">
        <f>--(COUNTIF($A$2:A2542,A2542)=1)</f>
        <v>1</v>
      </c>
      <c r="R2542">
        <f t="shared" si="79"/>
        <v>21.23</v>
      </c>
    </row>
    <row r="2543" spans="1:18">
      <c r="A2543" t="s">
        <v>7748</v>
      </c>
      <c r="B2543" t="s">
        <v>3314</v>
      </c>
      <c r="C2543" t="s">
        <v>7749</v>
      </c>
      <c r="D2543" t="s">
        <v>3237</v>
      </c>
      <c r="E2543" t="s">
        <v>3194</v>
      </c>
      <c r="F2543" t="s">
        <v>3180</v>
      </c>
      <c r="G2543" t="s">
        <v>2486</v>
      </c>
      <c r="H2543" s="28"/>
      <c r="J2543">
        <v>72</v>
      </c>
      <c r="K2543" t="s">
        <v>3098</v>
      </c>
      <c r="L2543" t="s">
        <v>3216</v>
      </c>
      <c r="M2543" t="s">
        <v>3202</v>
      </c>
      <c r="O2543" t="s">
        <v>3123</v>
      </c>
      <c r="P2543">
        <f t="shared" si="78"/>
        <v>44801</v>
      </c>
      <c r="Q2543">
        <f>--(COUNTIF($A$2:A2543,A2543)=1)</f>
        <v>1</v>
      </c>
      <c r="R2543" t="str">
        <f t="shared" si="79"/>
        <v/>
      </c>
    </row>
    <row r="2544" spans="1:18">
      <c r="A2544" t="s">
        <v>7750</v>
      </c>
      <c r="B2544" t="s">
        <v>363</v>
      </c>
      <c r="C2544" t="s">
        <v>6914</v>
      </c>
      <c r="D2544" t="s">
        <v>3237</v>
      </c>
      <c r="E2544" t="s">
        <v>3194</v>
      </c>
      <c r="F2544" t="s">
        <v>3167</v>
      </c>
      <c r="G2544" t="s">
        <v>263</v>
      </c>
      <c r="H2544" s="28">
        <v>44885</v>
      </c>
      <c r="I2544">
        <v>45.11</v>
      </c>
      <c r="J2544">
        <v>72</v>
      </c>
      <c r="K2544" t="s">
        <v>3124</v>
      </c>
      <c r="L2544" t="s">
        <v>3198</v>
      </c>
      <c r="M2544" t="s">
        <v>3188</v>
      </c>
      <c r="N2544">
        <v>2</v>
      </c>
      <c r="O2544" t="s">
        <v>3124</v>
      </c>
      <c r="P2544">
        <f t="shared" si="78"/>
        <v>44884</v>
      </c>
      <c r="Q2544">
        <f>--(COUNTIF($A$2:A2544,A2544)=1)</f>
        <v>1</v>
      </c>
      <c r="R2544">
        <f t="shared" si="79"/>
        <v>45.11</v>
      </c>
    </row>
    <row r="2545" spans="1:18">
      <c r="A2545" t="s">
        <v>7751</v>
      </c>
      <c r="B2545" t="s">
        <v>71</v>
      </c>
      <c r="C2545" t="s">
        <v>7752</v>
      </c>
      <c r="D2545" t="s">
        <v>3196</v>
      </c>
      <c r="E2545" t="s">
        <v>3175</v>
      </c>
      <c r="F2545" t="s">
        <v>3228</v>
      </c>
      <c r="G2545" t="s">
        <v>1339</v>
      </c>
      <c r="H2545" s="28"/>
      <c r="J2545">
        <v>8</v>
      </c>
      <c r="K2545" t="s">
        <v>3098</v>
      </c>
      <c r="L2545" t="s">
        <v>3437</v>
      </c>
      <c r="M2545" t="s">
        <v>3188</v>
      </c>
      <c r="O2545" t="s">
        <v>3123</v>
      </c>
      <c r="P2545">
        <f t="shared" si="78"/>
        <v>45640</v>
      </c>
      <c r="Q2545">
        <f>--(COUNTIF($A$2:A2545,A2545)=1)</f>
        <v>1</v>
      </c>
      <c r="R2545" t="str">
        <f t="shared" si="79"/>
        <v/>
      </c>
    </row>
    <row r="2546" spans="1:18">
      <c r="A2546" t="s">
        <v>7753</v>
      </c>
      <c r="B2546" t="s">
        <v>1969</v>
      </c>
      <c r="C2546" t="s">
        <v>7754</v>
      </c>
      <c r="D2546" t="s">
        <v>3196</v>
      </c>
      <c r="E2546" t="s">
        <v>3166</v>
      </c>
      <c r="F2546" t="s">
        <v>3167</v>
      </c>
      <c r="G2546" t="s">
        <v>1271</v>
      </c>
      <c r="H2546" s="28"/>
      <c r="J2546">
        <v>24</v>
      </c>
      <c r="K2546" t="s">
        <v>3098</v>
      </c>
      <c r="L2546" t="s">
        <v>3307</v>
      </c>
      <c r="M2546" t="s">
        <v>3207</v>
      </c>
      <c r="O2546" t="s">
        <v>3189</v>
      </c>
      <c r="P2546">
        <f t="shared" si="78"/>
        <v>45587</v>
      </c>
      <c r="Q2546">
        <f>--(COUNTIF($A$2:A2546,A2546)=1)</f>
        <v>1</v>
      </c>
      <c r="R2546" t="str">
        <f t="shared" si="79"/>
        <v/>
      </c>
    </row>
    <row r="2547" spans="1:18">
      <c r="A2547" t="s">
        <v>7755</v>
      </c>
      <c r="B2547" t="s">
        <v>1798</v>
      </c>
      <c r="C2547" t="s">
        <v>5695</v>
      </c>
      <c r="D2547" t="s">
        <v>3200</v>
      </c>
      <c r="E2547" t="s">
        <v>3194</v>
      </c>
      <c r="F2547" t="s">
        <v>3167</v>
      </c>
      <c r="G2547" t="s">
        <v>125</v>
      </c>
      <c r="H2547" s="28">
        <v>44912</v>
      </c>
      <c r="I2547">
        <v>23.55</v>
      </c>
      <c r="J2547">
        <v>72</v>
      </c>
      <c r="K2547" t="s">
        <v>3124</v>
      </c>
      <c r="L2547" t="s">
        <v>3229</v>
      </c>
      <c r="M2547" t="s">
        <v>3177</v>
      </c>
      <c r="N2547">
        <v>2.7</v>
      </c>
      <c r="O2547" t="s">
        <v>3178</v>
      </c>
      <c r="P2547">
        <f t="shared" si="78"/>
        <v>44912</v>
      </c>
      <c r="Q2547">
        <f>--(COUNTIF($A$2:A2547,A2547)=1)</f>
        <v>1</v>
      </c>
      <c r="R2547">
        <f t="shared" si="79"/>
        <v>23.55</v>
      </c>
    </row>
    <row r="2548" spans="1:18">
      <c r="A2548" t="s">
        <v>7756</v>
      </c>
      <c r="B2548" t="s">
        <v>1375</v>
      </c>
      <c r="C2548" t="s">
        <v>3098</v>
      </c>
      <c r="D2548" t="s">
        <v>3237</v>
      </c>
      <c r="E2548" t="s">
        <v>3166</v>
      </c>
      <c r="F2548" t="s">
        <v>3167</v>
      </c>
      <c r="G2548" t="s">
        <v>831</v>
      </c>
      <c r="H2548" s="28">
        <v>44844</v>
      </c>
      <c r="I2548">
        <v>54.46</v>
      </c>
      <c r="J2548">
        <v>24</v>
      </c>
      <c r="K2548" t="s">
        <v>3123</v>
      </c>
      <c r="L2548" t="s">
        <v>3351</v>
      </c>
      <c r="M2548" t="s">
        <v>3169</v>
      </c>
      <c r="N2548">
        <v>3</v>
      </c>
      <c r="O2548" t="s">
        <v>3182</v>
      </c>
      <c r="P2548">
        <f t="shared" si="78"/>
        <v>44842</v>
      </c>
      <c r="Q2548">
        <f>--(COUNTIF($A$2:A2548,A2548)=1)</f>
        <v>1</v>
      </c>
      <c r="R2548">
        <f t="shared" si="79"/>
        <v>54.46</v>
      </c>
    </row>
    <row r="2549" spans="1:18">
      <c r="A2549" t="s">
        <v>7757</v>
      </c>
      <c r="B2549" t="s">
        <v>3637</v>
      </c>
      <c r="C2549" t="s">
        <v>3098</v>
      </c>
      <c r="D2549" t="s">
        <v>3240</v>
      </c>
      <c r="E2549" t="s">
        <v>3175</v>
      </c>
      <c r="F2549" t="s">
        <v>3167</v>
      </c>
      <c r="G2549" t="s">
        <v>1838</v>
      </c>
      <c r="H2549" s="28"/>
      <c r="J2549">
        <v>8</v>
      </c>
      <c r="K2549" t="s">
        <v>3098</v>
      </c>
      <c r="L2549" t="s">
        <v>3098</v>
      </c>
      <c r="M2549" t="s">
        <v>3188</v>
      </c>
      <c r="O2549" t="s">
        <v>3170</v>
      </c>
      <c r="P2549">
        <f t="shared" si="78"/>
        <v>45428</v>
      </c>
      <c r="Q2549">
        <f>--(COUNTIF($A$2:A2549,A2549)=1)</f>
        <v>1</v>
      </c>
      <c r="R2549" t="str">
        <f t="shared" si="79"/>
        <v/>
      </c>
    </row>
    <row r="2550" spans="1:18">
      <c r="A2550" t="s">
        <v>7758</v>
      </c>
      <c r="B2550" t="s">
        <v>4036</v>
      </c>
      <c r="C2550" t="s">
        <v>7759</v>
      </c>
      <c r="D2550" t="s">
        <v>3237</v>
      </c>
      <c r="E2550" t="s">
        <v>3194</v>
      </c>
      <c r="F2550" t="s">
        <v>3220</v>
      </c>
      <c r="G2550" t="s">
        <v>694</v>
      </c>
      <c r="H2550" s="28">
        <v>44966</v>
      </c>
      <c r="I2550">
        <v>130.02000000000001</v>
      </c>
      <c r="J2550">
        <v>72</v>
      </c>
      <c r="K2550" t="s">
        <v>3123</v>
      </c>
      <c r="L2550" t="s">
        <v>3187</v>
      </c>
      <c r="M2550" t="s">
        <v>3202</v>
      </c>
      <c r="N2550">
        <v>1.7</v>
      </c>
      <c r="O2550" t="s">
        <v>3260</v>
      </c>
      <c r="P2550">
        <f t="shared" si="78"/>
        <v>44961</v>
      </c>
      <c r="Q2550">
        <f>--(COUNTIF($A$2:A2550,A2550)=1)</f>
        <v>1</v>
      </c>
      <c r="R2550">
        <f t="shared" si="79"/>
        <v>130.02000000000001</v>
      </c>
    </row>
    <row r="2551" spans="1:18">
      <c r="A2551" t="s">
        <v>7760</v>
      </c>
      <c r="B2551" t="s">
        <v>6849</v>
      </c>
      <c r="C2551" t="s">
        <v>3098</v>
      </c>
      <c r="D2551" t="s">
        <v>3165</v>
      </c>
      <c r="E2551" t="s">
        <v>3194</v>
      </c>
      <c r="F2551" t="s">
        <v>3167</v>
      </c>
      <c r="G2551" t="s">
        <v>2212</v>
      </c>
      <c r="H2551" s="28">
        <v>44604</v>
      </c>
      <c r="I2551">
        <v>246.36</v>
      </c>
      <c r="J2551">
        <v>72</v>
      </c>
      <c r="K2551" t="s">
        <v>3123</v>
      </c>
      <c r="L2551" t="s">
        <v>3307</v>
      </c>
      <c r="M2551" t="s">
        <v>3188</v>
      </c>
      <c r="O2551" t="s">
        <v>3182</v>
      </c>
      <c r="P2551">
        <f t="shared" si="78"/>
        <v>44594</v>
      </c>
      <c r="Q2551">
        <f>--(COUNTIF($A$2:A2551,A2551)=1)</f>
        <v>1</v>
      </c>
      <c r="R2551">
        <f t="shared" si="79"/>
        <v>246.36</v>
      </c>
    </row>
    <row r="2552" spans="1:18">
      <c r="A2552" t="s">
        <v>7761</v>
      </c>
      <c r="B2552" t="s">
        <v>1840</v>
      </c>
      <c r="C2552" t="s">
        <v>7762</v>
      </c>
      <c r="D2552" t="s">
        <v>3227</v>
      </c>
      <c r="E2552" t="s">
        <v>3166</v>
      </c>
      <c r="F2552" t="s">
        <v>3220</v>
      </c>
      <c r="G2552" t="s">
        <v>2562</v>
      </c>
      <c r="H2552" s="28">
        <v>45681</v>
      </c>
      <c r="I2552">
        <v>60.52</v>
      </c>
      <c r="J2552">
        <v>24</v>
      </c>
      <c r="K2552" t="s">
        <v>3123</v>
      </c>
      <c r="L2552" t="s">
        <v>3281</v>
      </c>
      <c r="M2552" t="s">
        <v>3207</v>
      </c>
      <c r="N2552">
        <v>2</v>
      </c>
      <c r="O2552" t="s">
        <v>3123</v>
      </c>
      <c r="P2552">
        <f t="shared" si="78"/>
        <v>45679</v>
      </c>
      <c r="Q2552">
        <f>--(COUNTIF($A$2:A2552,A2552)=1)</f>
        <v>1</v>
      </c>
      <c r="R2552">
        <f t="shared" si="79"/>
        <v>60.52</v>
      </c>
    </row>
    <row r="2553" spans="1:18">
      <c r="A2553" t="s">
        <v>7763</v>
      </c>
      <c r="B2553" t="s">
        <v>300</v>
      </c>
      <c r="C2553" t="s">
        <v>3098</v>
      </c>
      <c r="D2553" t="s">
        <v>3240</v>
      </c>
      <c r="E2553" t="s">
        <v>3194</v>
      </c>
      <c r="F2553" t="s">
        <v>3167</v>
      </c>
      <c r="G2553" t="s">
        <v>935</v>
      </c>
      <c r="H2553" s="28">
        <v>44885</v>
      </c>
      <c r="I2553">
        <v>115.2</v>
      </c>
      <c r="J2553">
        <v>72</v>
      </c>
      <c r="K2553" t="s">
        <v>3123</v>
      </c>
      <c r="L2553" t="s">
        <v>3098</v>
      </c>
      <c r="M2553" t="s">
        <v>3188</v>
      </c>
      <c r="O2553" t="s">
        <v>3213</v>
      </c>
      <c r="P2553">
        <f t="shared" si="78"/>
        <v>44881</v>
      </c>
      <c r="Q2553">
        <f>--(COUNTIF($A$2:A2553,A2553)=1)</f>
        <v>1</v>
      </c>
      <c r="R2553">
        <f t="shared" si="79"/>
        <v>115.2</v>
      </c>
    </row>
    <row r="2554" spans="1:18">
      <c r="A2554" t="s">
        <v>7764</v>
      </c>
      <c r="B2554" t="s">
        <v>2638</v>
      </c>
      <c r="C2554" t="s">
        <v>7765</v>
      </c>
      <c r="D2554" t="s">
        <v>3200</v>
      </c>
      <c r="E2554" t="s">
        <v>3194</v>
      </c>
      <c r="F2554" t="s">
        <v>3220</v>
      </c>
      <c r="G2554" t="s">
        <v>1167</v>
      </c>
      <c r="H2554" s="28">
        <v>45420</v>
      </c>
      <c r="I2554">
        <v>186.04</v>
      </c>
      <c r="J2554">
        <v>72</v>
      </c>
      <c r="K2554" t="s">
        <v>3123</v>
      </c>
      <c r="L2554" t="s">
        <v>3098</v>
      </c>
      <c r="M2554" t="s">
        <v>3207</v>
      </c>
      <c r="N2554">
        <v>2.4</v>
      </c>
      <c r="O2554" t="s">
        <v>3170</v>
      </c>
      <c r="P2554">
        <f t="shared" si="78"/>
        <v>45413</v>
      </c>
      <c r="Q2554">
        <f>--(COUNTIF($A$2:A2554,A2554)=1)</f>
        <v>1</v>
      </c>
      <c r="R2554">
        <f t="shared" si="79"/>
        <v>186.04</v>
      </c>
    </row>
    <row r="2555" spans="1:18">
      <c r="A2555" t="s">
        <v>7766</v>
      </c>
      <c r="B2555" t="s">
        <v>6013</v>
      </c>
      <c r="C2555" t="s">
        <v>3098</v>
      </c>
      <c r="D2555" t="s">
        <v>3185</v>
      </c>
      <c r="E2555" t="s">
        <v>3175</v>
      </c>
      <c r="F2555" t="s">
        <v>3167</v>
      </c>
      <c r="G2555" t="s">
        <v>3663</v>
      </c>
      <c r="H2555" s="28">
        <v>45549</v>
      </c>
      <c r="I2555">
        <v>10.86</v>
      </c>
      <c r="J2555">
        <v>8</v>
      </c>
      <c r="K2555" t="s">
        <v>3123</v>
      </c>
      <c r="L2555" t="s">
        <v>3437</v>
      </c>
      <c r="M2555" t="s">
        <v>3169</v>
      </c>
      <c r="O2555" t="s">
        <v>3123</v>
      </c>
      <c r="P2555">
        <f t="shared" si="78"/>
        <v>45549</v>
      </c>
      <c r="Q2555">
        <f>--(COUNTIF($A$2:A2555,A2555)=1)</f>
        <v>1</v>
      </c>
      <c r="R2555">
        <f t="shared" si="79"/>
        <v>10.86</v>
      </c>
    </row>
    <row r="2556" spans="1:18">
      <c r="A2556" t="s">
        <v>7767</v>
      </c>
      <c r="B2556" t="s">
        <v>741</v>
      </c>
      <c r="C2556" t="s">
        <v>3098</v>
      </c>
      <c r="D2556" t="s">
        <v>3165</v>
      </c>
      <c r="E2556" t="s">
        <v>3166</v>
      </c>
      <c r="F2556" t="s">
        <v>3180</v>
      </c>
      <c r="G2556" t="s">
        <v>1326</v>
      </c>
      <c r="H2556" s="28"/>
      <c r="J2556">
        <v>24</v>
      </c>
      <c r="K2556" t="s">
        <v>3098</v>
      </c>
      <c r="L2556" t="s">
        <v>3231</v>
      </c>
      <c r="M2556" t="s">
        <v>3169</v>
      </c>
      <c r="O2556" t="s">
        <v>3189</v>
      </c>
      <c r="P2556">
        <f t="shared" si="78"/>
        <v>45104</v>
      </c>
      <c r="Q2556">
        <f>--(COUNTIF($A$2:A2556,A2556)=1)</f>
        <v>1</v>
      </c>
      <c r="R2556" t="str">
        <f t="shared" si="79"/>
        <v/>
      </c>
    </row>
    <row r="2557" spans="1:18">
      <c r="A2557" t="s">
        <v>7768</v>
      </c>
      <c r="B2557" t="s">
        <v>5506</v>
      </c>
      <c r="C2557" t="s">
        <v>3098</v>
      </c>
      <c r="D2557" t="s">
        <v>3200</v>
      </c>
      <c r="E2557" t="s">
        <v>3166</v>
      </c>
      <c r="F2557" t="s">
        <v>3167</v>
      </c>
      <c r="G2557" t="s">
        <v>2941</v>
      </c>
      <c r="H2557" s="28">
        <v>45642</v>
      </c>
      <c r="I2557">
        <v>17.149999999999999</v>
      </c>
      <c r="J2557">
        <v>24</v>
      </c>
      <c r="K2557" t="s">
        <v>3124</v>
      </c>
      <c r="L2557" t="s">
        <v>3265</v>
      </c>
      <c r="M2557" t="s">
        <v>3169</v>
      </c>
      <c r="N2557">
        <v>1.6</v>
      </c>
      <c r="O2557" t="s">
        <v>3170</v>
      </c>
      <c r="P2557">
        <f t="shared" si="78"/>
        <v>45642</v>
      </c>
      <c r="Q2557">
        <f>--(COUNTIF($A$2:A2557,A2557)=1)</f>
        <v>1</v>
      </c>
      <c r="R2557">
        <f t="shared" si="79"/>
        <v>17.149999999999999</v>
      </c>
    </row>
    <row r="2558" spans="1:18">
      <c r="A2558" t="s">
        <v>7769</v>
      </c>
      <c r="B2558" t="s">
        <v>1124</v>
      </c>
      <c r="C2558" t="s">
        <v>3098</v>
      </c>
      <c r="D2558" t="s">
        <v>3185</v>
      </c>
      <c r="E2558" t="s">
        <v>3166</v>
      </c>
      <c r="F2558" t="s">
        <v>3228</v>
      </c>
      <c r="G2558" t="s">
        <v>1492</v>
      </c>
      <c r="H2558" s="28"/>
      <c r="J2558">
        <v>24</v>
      </c>
      <c r="K2558" t="s">
        <v>3098</v>
      </c>
      <c r="L2558" t="s">
        <v>3198</v>
      </c>
      <c r="M2558" t="s">
        <v>3169</v>
      </c>
      <c r="O2558" t="s">
        <v>3260</v>
      </c>
      <c r="P2558">
        <f t="shared" si="78"/>
        <v>44651</v>
      </c>
      <c r="Q2558">
        <f>--(COUNTIF($A$2:A2558,A2558)=1)</f>
        <v>1</v>
      </c>
      <c r="R2558" t="str">
        <f t="shared" si="79"/>
        <v/>
      </c>
    </row>
    <row r="2559" spans="1:18">
      <c r="A2559" t="s">
        <v>7770</v>
      </c>
      <c r="B2559" t="s">
        <v>1557</v>
      </c>
      <c r="C2559" t="s">
        <v>7771</v>
      </c>
      <c r="D2559" t="s">
        <v>3185</v>
      </c>
      <c r="E2559" t="s">
        <v>3166</v>
      </c>
      <c r="F2559" t="s">
        <v>3167</v>
      </c>
      <c r="G2559" t="s">
        <v>1604</v>
      </c>
      <c r="H2559" s="28">
        <v>44898</v>
      </c>
      <c r="I2559">
        <v>21.22</v>
      </c>
      <c r="J2559">
        <v>24</v>
      </c>
      <c r="K2559" t="s">
        <v>3124</v>
      </c>
      <c r="L2559" t="s">
        <v>3302</v>
      </c>
      <c r="M2559" t="s">
        <v>3202</v>
      </c>
      <c r="O2559" t="s">
        <v>3170</v>
      </c>
      <c r="P2559">
        <f t="shared" si="78"/>
        <v>44898</v>
      </c>
      <c r="Q2559">
        <f>--(COUNTIF($A$2:A2559,A2559)=1)</f>
        <v>1</v>
      </c>
      <c r="R2559">
        <f t="shared" si="79"/>
        <v>21.22</v>
      </c>
    </row>
    <row r="2560" spans="1:18">
      <c r="A2560" t="s">
        <v>7772</v>
      </c>
      <c r="B2560" t="s">
        <v>7773</v>
      </c>
      <c r="C2560" t="s">
        <v>6701</v>
      </c>
      <c r="D2560" t="s">
        <v>3240</v>
      </c>
      <c r="E2560" t="s">
        <v>3175</v>
      </c>
      <c r="F2560" t="s">
        <v>3180</v>
      </c>
      <c r="G2560" t="s">
        <v>3548</v>
      </c>
      <c r="H2560" s="28"/>
      <c r="J2560">
        <v>8</v>
      </c>
      <c r="K2560" t="s">
        <v>3098</v>
      </c>
      <c r="L2560" t="s">
        <v>3098</v>
      </c>
      <c r="M2560" t="s">
        <v>3188</v>
      </c>
      <c r="O2560" t="s">
        <v>3189</v>
      </c>
      <c r="P2560">
        <f t="shared" si="78"/>
        <v>45716</v>
      </c>
      <c r="Q2560">
        <f>--(COUNTIF($A$2:A2560,A2560)=1)</f>
        <v>1</v>
      </c>
      <c r="R2560" t="str">
        <f t="shared" si="79"/>
        <v/>
      </c>
    </row>
    <row r="2561" spans="1:18">
      <c r="A2561" t="s">
        <v>7774</v>
      </c>
      <c r="B2561" t="s">
        <v>776</v>
      </c>
      <c r="C2561" t="s">
        <v>3098</v>
      </c>
      <c r="D2561" t="s">
        <v>3200</v>
      </c>
      <c r="E2561" t="s">
        <v>3175</v>
      </c>
      <c r="F2561" t="s">
        <v>3167</v>
      </c>
      <c r="G2561" t="s">
        <v>339</v>
      </c>
      <c r="H2561" s="28"/>
      <c r="J2561">
        <v>8</v>
      </c>
      <c r="K2561" t="s">
        <v>3098</v>
      </c>
      <c r="L2561" t="s">
        <v>3201</v>
      </c>
      <c r="M2561" t="s">
        <v>3169</v>
      </c>
      <c r="O2561" t="s">
        <v>3123</v>
      </c>
      <c r="P2561">
        <f t="shared" si="78"/>
        <v>44988</v>
      </c>
      <c r="Q2561">
        <f>--(COUNTIF($A$2:A2561,A2561)=1)</f>
        <v>1</v>
      </c>
      <c r="R2561" t="str">
        <f t="shared" si="79"/>
        <v/>
      </c>
    </row>
    <row r="2562" spans="1:18">
      <c r="A2562" t="s">
        <v>7775</v>
      </c>
      <c r="B2562" t="s">
        <v>2507</v>
      </c>
      <c r="C2562" t="s">
        <v>3098</v>
      </c>
      <c r="D2562" t="s">
        <v>3185</v>
      </c>
      <c r="E2562" t="s">
        <v>3194</v>
      </c>
      <c r="F2562" t="s">
        <v>3220</v>
      </c>
      <c r="G2562" t="s">
        <v>7776</v>
      </c>
      <c r="H2562" s="28">
        <v>44866</v>
      </c>
      <c r="I2562">
        <v>190.12</v>
      </c>
      <c r="J2562">
        <v>72</v>
      </c>
      <c r="K2562" t="s">
        <v>3123</v>
      </c>
      <c r="L2562" t="s">
        <v>3248</v>
      </c>
      <c r="M2562" t="s">
        <v>3177</v>
      </c>
      <c r="N2562">
        <v>2.8</v>
      </c>
      <c r="O2562" t="s">
        <v>3170</v>
      </c>
      <c r="P2562">
        <f t="shared" ref="P2562:P2625" si="80">IFERROR(DATEVALUE(G2562),IFERROR(DATE(RIGHT(G2562,4),MID(G2562,4,2),LEFT(G2562,2)),""))</f>
        <v>44859</v>
      </c>
      <c r="Q2562">
        <f>--(COUNTIF($A$2:A2562,A2562)=1)</f>
        <v>1</v>
      </c>
      <c r="R2562">
        <f t="shared" ref="R2562:R2625" si="81">IF(AND(Q2562=1,I2562&lt;&gt;"",ISNUMBER(I2562),I2562&gt;=0),I2562,"")</f>
        <v>190.12</v>
      </c>
    </row>
    <row r="2563" spans="1:18">
      <c r="A2563" t="s">
        <v>7777</v>
      </c>
      <c r="B2563" t="s">
        <v>2259</v>
      </c>
      <c r="C2563" t="s">
        <v>3098</v>
      </c>
      <c r="D2563" t="s">
        <v>3185</v>
      </c>
      <c r="E2563" t="s">
        <v>3194</v>
      </c>
      <c r="F2563" t="s">
        <v>3167</v>
      </c>
      <c r="G2563" t="s">
        <v>248</v>
      </c>
      <c r="H2563" s="28">
        <v>45553</v>
      </c>
      <c r="I2563">
        <v>202.53</v>
      </c>
      <c r="J2563">
        <v>72</v>
      </c>
      <c r="K2563" t="s">
        <v>3123</v>
      </c>
      <c r="L2563" t="s">
        <v>3218</v>
      </c>
      <c r="M2563" t="s">
        <v>3202</v>
      </c>
      <c r="O2563" t="s">
        <v>3123</v>
      </c>
      <c r="P2563">
        <f t="shared" si="80"/>
        <v>45545</v>
      </c>
      <c r="Q2563">
        <f>--(COUNTIF($A$2:A2563,A2563)=1)</f>
        <v>1</v>
      </c>
      <c r="R2563">
        <f t="shared" si="81"/>
        <v>202.53</v>
      </c>
    </row>
    <row r="2564" spans="1:18">
      <c r="A2564" t="s">
        <v>7778</v>
      </c>
      <c r="B2564" t="s">
        <v>3898</v>
      </c>
      <c r="C2564" t="s">
        <v>7779</v>
      </c>
      <c r="D2564" t="s">
        <v>3240</v>
      </c>
      <c r="E2564" t="s">
        <v>3166</v>
      </c>
      <c r="F2564" t="s">
        <v>3228</v>
      </c>
      <c r="G2564" t="s">
        <v>7780</v>
      </c>
      <c r="H2564" s="28"/>
      <c r="J2564">
        <v>24</v>
      </c>
      <c r="K2564" t="s">
        <v>3098</v>
      </c>
      <c r="L2564" t="s">
        <v>3271</v>
      </c>
      <c r="M2564" t="s">
        <v>3169</v>
      </c>
      <c r="O2564" t="s">
        <v>3178</v>
      </c>
      <c r="P2564">
        <f t="shared" si="80"/>
        <v>45141</v>
      </c>
      <c r="Q2564">
        <f>--(COUNTIF($A$2:A2564,A2564)=1)</f>
        <v>1</v>
      </c>
      <c r="R2564" t="str">
        <f t="shared" si="81"/>
        <v/>
      </c>
    </row>
    <row r="2565" spans="1:18">
      <c r="A2565" t="s">
        <v>7781</v>
      </c>
      <c r="B2565" t="s">
        <v>304</v>
      </c>
      <c r="C2565" t="s">
        <v>3098</v>
      </c>
      <c r="D2565" t="s">
        <v>3196</v>
      </c>
      <c r="E2565" t="s">
        <v>3166</v>
      </c>
      <c r="F2565" t="s">
        <v>3167</v>
      </c>
      <c r="G2565" t="s">
        <v>1828</v>
      </c>
      <c r="H2565" s="28"/>
      <c r="J2565">
        <v>24</v>
      </c>
      <c r="K2565" t="s">
        <v>3098</v>
      </c>
      <c r="L2565" t="s">
        <v>3168</v>
      </c>
      <c r="M2565" t="s">
        <v>3202</v>
      </c>
      <c r="O2565" t="s">
        <v>3182</v>
      </c>
      <c r="P2565">
        <f t="shared" si="80"/>
        <v>44791</v>
      </c>
      <c r="Q2565">
        <f>--(COUNTIF($A$2:A2565,A2565)=1)</f>
        <v>1</v>
      </c>
      <c r="R2565" t="str">
        <f t="shared" si="81"/>
        <v/>
      </c>
    </row>
    <row r="2566" spans="1:18">
      <c r="A2566" t="s">
        <v>7782</v>
      </c>
      <c r="B2566" t="s">
        <v>2279</v>
      </c>
      <c r="C2566" t="s">
        <v>6210</v>
      </c>
      <c r="D2566" t="s">
        <v>3174</v>
      </c>
      <c r="E2566" t="s">
        <v>3166</v>
      </c>
      <c r="F2566" t="s">
        <v>3167</v>
      </c>
      <c r="G2566" t="s">
        <v>1939</v>
      </c>
      <c r="H2566" s="28">
        <v>44761</v>
      </c>
      <c r="I2566">
        <v>38.75</v>
      </c>
      <c r="J2566">
        <v>24</v>
      </c>
      <c r="K2566" t="s">
        <v>3123</v>
      </c>
      <c r="L2566" t="s">
        <v>3221</v>
      </c>
      <c r="M2566" t="s">
        <v>3169</v>
      </c>
      <c r="N2566">
        <v>3.3</v>
      </c>
      <c r="O2566" t="s">
        <v>3123</v>
      </c>
      <c r="P2566">
        <f t="shared" si="80"/>
        <v>44760</v>
      </c>
      <c r="Q2566">
        <f>--(COUNTIF($A$2:A2566,A2566)=1)</f>
        <v>1</v>
      </c>
      <c r="R2566">
        <f t="shared" si="81"/>
        <v>38.75</v>
      </c>
    </row>
    <row r="2567" spans="1:18">
      <c r="A2567" t="s">
        <v>7783</v>
      </c>
      <c r="B2567" t="s">
        <v>2933</v>
      </c>
      <c r="C2567" t="s">
        <v>3098</v>
      </c>
      <c r="D2567" t="s">
        <v>3174</v>
      </c>
      <c r="E2567" t="s">
        <v>3166</v>
      </c>
      <c r="F2567" t="s">
        <v>3167</v>
      </c>
      <c r="G2567" t="s">
        <v>1419</v>
      </c>
      <c r="H2567" s="28"/>
      <c r="J2567">
        <v>24</v>
      </c>
      <c r="K2567" t="s">
        <v>3098</v>
      </c>
      <c r="L2567" t="s">
        <v>3206</v>
      </c>
      <c r="M2567" t="s">
        <v>3169</v>
      </c>
      <c r="O2567" t="s">
        <v>3123</v>
      </c>
      <c r="P2567">
        <f t="shared" si="80"/>
        <v>45015</v>
      </c>
      <c r="Q2567">
        <f>--(COUNTIF($A$2:A2567,A2567)=1)</f>
        <v>1</v>
      </c>
      <c r="R2567" t="str">
        <f t="shared" si="81"/>
        <v/>
      </c>
    </row>
    <row r="2568" spans="1:18">
      <c r="A2568" t="s">
        <v>7784</v>
      </c>
      <c r="B2568" t="s">
        <v>3314</v>
      </c>
      <c r="C2568" t="s">
        <v>7785</v>
      </c>
      <c r="D2568" t="s">
        <v>3185</v>
      </c>
      <c r="E2568" t="s">
        <v>3175</v>
      </c>
      <c r="F2568" t="s">
        <v>3167</v>
      </c>
      <c r="G2568" t="s">
        <v>1874</v>
      </c>
      <c r="H2568" s="28">
        <v>44823</v>
      </c>
      <c r="I2568">
        <v>5.74</v>
      </c>
      <c r="J2568">
        <v>8</v>
      </c>
      <c r="K2568" t="s">
        <v>3124</v>
      </c>
      <c r="L2568" t="s">
        <v>3281</v>
      </c>
      <c r="M2568" t="s">
        <v>3169</v>
      </c>
      <c r="N2568">
        <v>4.0999999999999996</v>
      </c>
      <c r="O2568" t="s">
        <v>3178</v>
      </c>
      <c r="P2568">
        <f t="shared" si="80"/>
        <v>44823</v>
      </c>
      <c r="Q2568">
        <f>--(COUNTIF($A$2:A2568,A2568)=1)</f>
        <v>1</v>
      </c>
      <c r="R2568">
        <f t="shared" si="81"/>
        <v>5.74</v>
      </c>
    </row>
    <row r="2569" spans="1:18">
      <c r="A2569" t="s">
        <v>7786</v>
      </c>
      <c r="B2569" t="s">
        <v>980</v>
      </c>
      <c r="C2569" t="s">
        <v>3098</v>
      </c>
      <c r="D2569" t="s">
        <v>3200</v>
      </c>
      <c r="E2569" t="s">
        <v>3194</v>
      </c>
      <c r="F2569" t="s">
        <v>3180</v>
      </c>
      <c r="G2569" t="s">
        <v>1384</v>
      </c>
      <c r="H2569" s="28"/>
      <c r="J2569">
        <v>72</v>
      </c>
      <c r="K2569" t="s">
        <v>3098</v>
      </c>
      <c r="L2569" t="s">
        <v>3098</v>
      </c>
      <c r="M2569" t="s">
        <v>3177</v>
      </c>
      <c r="O2569" t="s">
        <v>3170</v>
      </c>
      <c r="P2569">
        <f t="shared" si="80"/>
        <v>45337</v>
      </c>
      <c r="Q2569">
        <f>--(COUNTIF($A$2:A2569,A2569)=1)</f>
        <v>1</v>
      </c>
      <c r="R2569" t="str">
        <f t="shared" si="81"/>
        <v/>
      </c>
    </row>
    <row r="2570" spans="1:18">
      <c r="A2570" t="s">
        <v>7787</v>
      </c>
      <c r="B2570" t="s">
        <v>7788</v>
      </c>
      <c r="C2570" t="s">
        <v>7789</v>
      </c>
      <c r="D2570" t="s">
        <v>3174</v>
      </c>
      <c r="E2570" t="s">
        <v>3280</v>
      </c>
      <c r="F2570" t="s">
        <v>3228</v>
      </c>
      <c r="G2570" t="s">
        <v>2727</v>
      </c>
      <c r="H2570" s="28"/>
      <c r="J2570">
        <v>4</v>
      </c>
      <c r="K2570" t="s">
        <v>3098</v>
      </c>
      <c r="L2570" t="s">
        <v>3221</v>
      </c>
      <c r="M2570" t="s">
        <v>3177</v>
      </c>
      <c r="O2570" t="s">
        <v>3170</v>
      </c>
      <c r="P2570">
        <f t="shared" si="80"/>
        <v>45609</v>
      </c>
      <c r="Q2570">
        <f>--(COUNTIF($A$2:A2570,A2570)=1)</f>
        <v>1</v>
      </c>
      <c r="R2570" t="str">
        <f t="shared" si="81"/>
        <v/>
      </c>
    </row>
    <row r="2571" spans="1:18">
      <c r="A2571" t="s">
        <v>7790</v>
      </c>
      <c r="B2571" t="s">
        <v>4794</v>
      </c>
      <c r="C2571" t="s">
        <v>7791</v>
      </c>
      <c r="D2571" t="s">
        <v>3237</v>
      </c>
      <c r="E2571" t="s">
        <v>3194</v>
      </c>
      <c r="F2571" t="s">
        <v>3220</v>
      </c>
      <c r="G2571" t="s">
        <v>703</v>
      </c>
      <c r="H2571" s="28">
        <v>44823</v>
      </c>
      <c r="I2571">
        <v>207.56</v>
      </c>
      <c r="J2571">
        <v>72</v>
      </c>
      <c r="K2571" t="s">
        <v>3123</v>
      </c>
      <c r="L2571" t="s">
        <v>3098</v>
      </c>
      <c r="M2571" t="s">
        <v>3207</v>
      </c>
      <c r="N2571">
        <v>4.5</v>
      </c>
      <c r="O2571" t="s">
        <v>3123</v>
      </c>
      <c r="P2571">
        <f t="shared" si="80"/>
        <v>44815</v>
      </c>
      <c r="Q2571">
        <f>--(COUNTIF($A$2:A2571,A2571)=1)</f>
        <v>1</v>
      </c>
      <c r="R2571">
        <f t="shared" si="81"/>
        <v>207.56</v>
      </c>
    </row>
    <row r="2572" spans="1:18">
      <c r="A2572" t="s">
        <v>7792</v>
      </c>
      <c r="B2572" t="s">
        <v>7793</v>
      </c>
      <c r="C2572" t="s">
        <v>3098</v>
      </c>
      <c r="D2572" t="s">
        <v>3196</v>
      </c>
      <c r="E2572" t="s">
        <v>3175</v>
      </c>
      <c r="F2572" t="s">
        <v>3167</v>
      </c>
      <c r="G2572" t="s">
        <v>1604</v>
      </c>
      <c r="H2572" s="28">
        <v>44899</v>
      </c>
      <c r="I2572">
        <v>24.99</v>
      </c>
      <c r="J2572">
        <v>8</v>
      </c>
      <c r="K2572" t="s">
        <v>3123</v>
      </c>
      <c r="L2572" t="s">
        <v>3398</v>
      </c>
      <c r="M2572" t="s">
        <v>3207</v>
      </c>
      <c r="O2572" t="s">
        <v>3170</v>
      </c>
      <c r="P2572">
        <f t="shared" si="80"/>
        <v>44898</v>
      </c>
      <c r="Q2572">
        <f>--(COUNTIF($A$2:A2572,A2572)=1)</f>
        <v>1</v>
      </c>
      <c r="R2572">
        <f t="shared" si="81"/>
        <v>24.99</v>
      </c>
    </row>
    <row r="2573" spans="1:18">
      <c r="A2573" t="s">
        <v>7794</v>
      </c>
      <c r="B2573" t="s">
        <v>3672</v>
      </c>
      <c r="C2573" t="s">
        <v>3098</v>
      </c>
      <c r="D2573" t="s">
        <v>3165</v>
      </c>
      <c r="E2573" t="s">
        <v>3175</v>
      </c>
      <c r="F2573" t="s">
        <v>3167</v>
      </c>
      <c r="G2573" t="s">
        <v>722</v>
      </c>
      <c r="H2573" s="28">
        <v>44775</v>
      </c>
      <c r="I2573">
        <v>7.98</v>
      </c>
      <c r="J2573">
        <v>8</v>
      </c>
      <c r="K2573" t="s">
        <v>3124</v>
      </c>
      <c r="L2573" t="s">
        <v>3354</v>
      </c>
      <c r="M2573" t="s">
        <v>3207</v>
      </c>
      <c r="O2573" t="s">
        <v>3213</v>
      </c>
      <c r="P2573">
        <f t="shared" si="80"/>
        <v>44775</v>
      </c>
      <c r="Q2573">
        <f>--(COUNTIF($A$2:A2573,A2573)=1)</f>
        <v>1</v>
      </c>
      <c r="R2573">
        <f t="shared" si="81"/>
        <v>7.98</v>
      </c>
    </row>
    <row r="2574" spans="1:18">
      <c r="A2574" t="s">
        <v>7795</v>
      </c>
      <c r="B2574" t="s">
        <v>6006</v>
      </c>
      <c r="C2574" t="s">
        <v>7796</v>
      </c>
      <c r="D2574" t="s">
        <v>3165</v>
      </c>
      <c r="E2574" t="s">
        <v>3166</v>
      </c>
      <c r="F2574" t="s">
        <v>3167</v>
      </c>
      <c r="G2574" t="s">
        <v>4754</v>
      </c>
      <c r="H2574" s="28">
        <v>45396</v>
      </c>
      <c r="I2574">
        <v>38.14</v>
      </c>
      <c r="J2574">
        <v>24</v>
      </c>
      <c r="K2574" t="s">
        <v>3123</v>
      </c>
      <c r="L2574" t="s">
        <v>3098</v>
      </c>
      <c r="M2574" t="s">
        <v>3202</v>
      </c>
      <c r="N2574">
        <v>4.4000000000000004</v>
      </c>
      <c r="O2574" t="s">
        <v>3124</v>
      </c>
      <c r="P2574">
        <f t="shared" si="80"/>
        <v>45395</v>
      </c>
      <c r="Q2574">
        <f>--(COUNTIF($A$2:A2574,A2574)=1)</f>
        <v>1</v>
      </c>
      <c r="R2574">
        <f t="shared" si="81"/>
        <v>38.14</v>
      </c>
    </row>
    <row r="2575" spans="1:18">
      <c r="A2575" t="s">
        <v>7797</v>
      </c>
      <c r="B2575" t="s">
        <v>3407</v>
      </c>
      <c r="C2575" t="s">
        <v>3098</v>
      </c>
      <c r="D2575" t="s">
        <v>3185</v>
      </c>
      <c r="E2575" t="s">
        <v>3175</v>
      </c>
      <c r="F2575" t="s">
        <v>3167</v>
      </c>
      <c r="G2575" t="s">
        <v>1272</v>
      </c>
      <c r="H2575" s="28">
        <v>45650</v>
      </c>
      <c r="I2575">
        <v>7.1</v>
      </c>
      <c r="J2575">
        <v>8</v>
      </c>
      <c r="K2575" t="s">
        <v>3124</v>
      </c>
      <c r="L2575" t="s">
        <v>3354</v>
      </c>
      <c r="M2575" t="s">
        <v>3188</v>
      </c>
      <c r="O2575" t="s">
        <v>3189</v>
      </c>
      <c r="P2575">
        <f t="shared" si="80"/>
        <v>45650</v>
      </c>
      <c r="Q2575">
        <f>--(COUNTIF($A$2:A2575,A2575)=1)</f>
        <v>1</v>
      </c>
      <c r="R2575">
        <f t="shared" si="81"/>
        <v>7.1</v>
      </c>
    </row>
    <row r="2576" spans="1:18">
      <c r="A2576" t="s">
        <v>7798</v>
      </c>
      <c r="B2576" t="s">
        <v>6330</v>
      </c>
      <c r="C2576" t="s">
        <v>7799</v>
      </c>
      <c r="D2576" t="s">
        <v>3237</v>
      </c>
      <c r="E2576" t="s">
        <v>3194</v>
      </c>
      <c r="F2576" t="s">
        <v>3228</v>
      </c>
      <c r="G2576" t="s">
        <v>7800</v>
      </c>
      <c r="H2576" s="28"/>
      <c r="J2576">
        <v>72</v>
      </c>
      <c r="K2576" t="s">
        <v>3098</v>
      </c>
      <c r="L2576" t="s">
        <v>3216</v>
      </c>
      <c r="M2576" t="s">
        <v>3177</v>
      </c>
      <c r="O2576" t="s">
        <v>3124</v>
      </c>
      <c r="P2576">
        <f t="shared" si="80"/>
        <v>44635</v>
      </c>
      <c r="Q2576">
        <f>--(COUNTIF($A$2:A2576,A2576)=1)</f>
        <v>1</v>
      </c>
      <c r="R2576" t="str">
        <f t="shared" si="81"/>
        <v/>
      </c>
    </row>
    <row r="2577" spans="1:18">
      <c r="A2577" t="s">
        <v>7801</v>
      </c>
      <c r="B2577" t="s">
        <v>1528</v>
      </c>
      <c r="C2577" t="s">
        <v>3098</v>
      </c>
      <c r="D2577" t="s">
        <v>3165</v>
      </c>
      <c r="E2577" t="s">
        <v>3194</v>
      </c>
      <c r="F2577" t="s">
        <v>3180</v>
      </c>
      <c r="G2577" t="s">
        <v>1939</v>
      </c>
      <c r="H2577" s="28"/>
      <c r="J2577">
        <v>72</v>
      </c>
      <c r="K2577" t="s">
        <v>3098</v>
      </c>
      <c r="L2577" t="s">
        <v>3437</v>
      </c>
      <c r="M2577" t="s">
        <v>3188</v>
      </c>
      <c r="O2577" t="s">
        <v>3170</v>
      </c>
      <c r="P2577">
        <f t="shared" si="80"/>
        <v>44760</v>
      </c>
      <c r="Q2577">
        <f>--(COUNTIF($A$2:A2577,A2577)=1)</f>
        <v>1</v>
      </c>
      <c r="R2577" t="str">
        <f t="shared" si="81"/>
        <v/>
      </c>
    </row>
    <row r="2578" spans="1:18">
      <c r="A2578" t="s">
        <v>7802</v>
      </c>
      <c r="B2578" t="s">
        <v>7803</v>
      </c>
      <c r="C2578" t="s">
        <v>7804</v>
      </c>
      <c r="D2578" t="s">
        <v>3237</v>
      </c>
      <c r="E2578" t="s">
        <v>3194</v>
      </c>
      <c r="F2578" t="s">
        <v>3220</v>
      </c>
      <c r="G2578" t="s">
        <v>205</v>
      </c>
      <c r="H2578" s="28">
        <v>45305</v>
      </c>
      <c r="I2578">
        <v>178.26</v>
      </c>
      <c r="J2578">
        <v>72</v>
      </c>
      <c r="K2578" t="s">
        <v>3123</v>
      </c>
      <c r="L2578" t="s">
        <v>3221</v>
      </c>
      <c r="M2578" t="s">
        <v>3202</v>
      </c>
      <c r="N2578">
        <v>3.4</v>
      </c>
      <c r="O2578" t="s">
        <v>3189</v>
      </c>
      <c r="P2578">
        <f t="shared" si="80"/>
        <v>45298</v>
      </c>
      <c r="Q2578">
        <f>--(COUNTIF($A$2:A2578,A2578)=1)</f>
        <v>1</v>
      </c>
      <c r="R2578">
        <f t="shared" si="81"/>
        <v>178.26</v>
      </c>
    </row>
    <row r="2579" spans="1:18">
      <c r="A2579" t="s">
        <v>7805</v>
      </c>
      <c r="B2579" t="s">
        <v>553</v>
      </c>
      <c r="C2579" t="s">
        <v>7806</v>
      </c>
      <c r="D2579" t="s">
        <v>3174</v>
      </c>
      <c r="E2579" t="s">
        <v>3175</v>
      </c>
      <c r="F2579" t="s">
        <v>3180</v>
      </c>
      <c r="G2579" t="s">
        <v>176</v>
      </c>
      <c r="H2579" s="28"/>
      <c r="J2579">
        <v>8</v>
      </c>
      <c r="K2579" t="s">
        <v>3098</v>
      </c>
      <c r="L2579" t="s">
        <v>3181</v>
      </c>
      <c r="M2579" t="s">
        <v>3169</v>
      </c>
      <c r="O2579" t="s">
        <v>3178</v>
      </c>
      <c r="P2579">
        <f t="shared" si="80"/>
        <v>45432</v>
      </c>
      <c r="Q2579">
        <f>--(COUNTIF($A$2:A2579,A2579)=1)</f>
        <v>1</v>
      </c>
      <c r="R2579" t="str">
        <f t="shared" si="81"/>
        <v/>
      </c>
    </row>
    <row r="2580" spans="1:18">
      <c r="A2580" t="s">
        <v>7807</v>
      </c>
      <c r="B2580" t="s">
        <v>2483</v>
      </c>
      <c r="C2580" t="s">
        <v>7808</v>
      </c>
      <c r="D2580" t="s">
        <v>3251</v>
      </c>
      <c r="E2580" t="s">
        <v>3194</v>
      </c>
      <c r="F2580" t="s">
        <v>3180</v>
      </c>
      <c r="G2580" t="s">
        <v>429</v>
      </c>
      <c r="H2580" s="28"/>
      <c r="J2580">
        <v>72</v>
      </c>
      <c r="K2580" t="s">
        <v>3098</v>
      </c>
      <c r="L2580" t="s">
        <v>3221</v>
      </c>
      <c r="M2580" t="s">
        <v>3202</v>
      </c>
      <c r="O2580" t="s">
        <v>3123</v>
      </c>
      <c r="P2580">
        <f t="shared" si="80"/>
        <v>45220</v>
      </c>
      <c r="Q2580">
        <f>--(COUNTIF($A$2:A2580,A2580)=1)</f>
        <v>1</v>
      </c>
      <c r="R2580" t="str">
        <f t="shared" si="81"/>
        <v/>
      </c>
    </row>
    <row r="2581" spans="1:18">
      <c r="A2581" t="s">
        <v>7809</v>
      </c>
      <c r="B2581" t="s">
        <v>7810</v>
      </c>
      <c r="C2581" t="s">
        <v>7811</v>
      </c>
      <c r="D2581" t="s">
        <v>3185</v>
      </c>
      <c r="E2581" t="s">
        <v>3166</v>
      </c>
      <c r="F2581" t="s">
        <v>3167</v>
      </c>
      <c r="G2581" t="s">
        <v>861</v>
      </c>
      <c r="H2581" s="28">
        <v>44998</v>
      </c>
      <c r="I2581">
        <v>83.16</v>
      </c>
      <c r="J2581">
        <v>24</v>
      </c>
      <c r="K2581" t="s">
        <v>3123</v>
      </c>
      <c r="L2581" t="s">
        <v>3187</v>
      </c>
      <c r="M2581" t="s">
        <v>3177</v>
      </c>
      <c r="O2581" t="s">
        <v>3170</v>
      </c>
      <c r="P2581">
        <f t="shared" si="80"/>
        <v>44995</v>
      </c>
      <c r="Q2581">
        <f>--(COUNTIF($A$2:A2581,A2581)=1)</f>
        <v>1</v>
      </c>
      <c r="R2581">
        <f t="shared" si="81"/>
        <v>83.16</v>
      </c>
    </row>
    <row r="2582" spans="1:18">
      <c r="A2582" t="s">
        <v>7812</v>
      </c>
      <c r="B2582" t="s">
        <v>5112</v>
      </c>
      <c r="C2582" t="s">
        <v>7813</v>
      </c>
      <c r="D2582" t="s">
        <v>3196</v>
      </c>
      <c r="E2582" t="s">
        <v>3166</v>
      </c>
      <c r="F2582" t="s">
        <v>3167</v>
      </c>
      <c r="G2582" t="s">
        <v>148</v>
      </c>
      <c r="H2582" s="28">
        <v>44852</v>
      </c>
      <c r="I2582">
        <v>76.459999999999994</v>
      </c>
      <c r="J2582">
        <v>24</v>
      </c>
      <c r="K2582" t="s">
        <v>3123</v>
      </c>
      <c r="L2582" t="s">
        <v>3192</v>
      </c>
      <c r="M2582" t="s">
        <v>3188</v>
      </c>
      <c r="O2582" t="s">
        <v>3124</v>
      </c>
      <c r="P2582">
        <f t="shared" si="80"/>
        <v>44849</v>
      </c>
      <c r="Q2582">
        <f>--(COUNTIF($A$2:A2582,A2582)=1)</f>
        <v>1</v>
      </c>
      <c r="R2582">
        <f t="shared" si="81"/>
        <v>76.459999999999994</v>
      </c>
    </row>
    <row r="2583" spans="1:18">
      <c r="A2583" t="s">
        <v>7814</v>
      </c>
      <c r="B2583" t="s">
        <v>7815</v>
      </c>
      <c r="C2583" t="s">
        <v>3098</v>
      </c>
      <c r="D2583" t="s">
        <v>3185</v>
      </c>
      <c r="E2583" t="s">
        <v>3166</v>
      </c>
      <c r="F2583" t="s">
        <v>3180</v>
      </c>
      <c r="G2583" t="s">
        <v>7816</v>
      </c>
      <c r="H2583" s="28"/>
      <c r="J2583">
        <v>24</v>
      </c>
      <c r="K2583" t="s">
        <v>3098</v>
      </c>
      <c r="L2583" t="s">
        <v>3098</v>
      </c>
      <c r="M2583" t="s">
        <v>3188</v>
      </c>
      <c r="O2583" t="s">
        <v>3260</v>
      </c>
      <c r="P2583">
        <f t="shared" si="80"/>
        <v>45422</v>
      </c>
      <c r="Q2583">
        <f>--(COUNTIF($A$2:A2583,A2583)=1)</f>
        <v>1</v>
      </c>
      <c r="R2583" t="str">
        <f t="shared" si="81"/>
        <v/>
      </c>
    </row>
    <row r="2584" spans="1:18">
      <c r="A2584" t="s">
        <v>7817</v>
      </c>
      <c r="B2584" t="s">
        <v>5159</v>
      </c>
      <c r="C2584" t="s">
        <v>7818</v>
      </c>
      <c r="D2584" t="s">
        <v>3240</v>
      </c>
      <c r="E2584" t="s">
        <v>3166</v>
      </c>
      <c r="F2584" t="s">
        <v>3228</v>
      </c>
      <c r="G2584" t="s">
        <v>6359</v>
      </c>
      <c r="H2584" s="28"/>
      <c r="J2584">
        <v>24</v>
      </c>
      <c r="K2584" t="s">
        <v>3098</v>
      </c>
      <c r="L2584" t="s">
        <v>3181</v>
      </c>
      <c r="M2584" t="s">
        <v>3207</v>
      </c>
      <c r="O2584" t="s">
        <v>3178</v>
      </c>
      <c r="P2584">
        <f t="shared" si="80"/>
        <v>45675</v>
      </c>
      <c r="Q2584">
        <f>--(COUNTIF($A$2:A2584,A2584)=1)</f>
        <v>1</v>
      </c>
      <c r="R2584" t="str">
        <f t="shared" si="81"/>
        <v/>
      </c>
    </row>
    <row r="2585" spans="1:18">
      <c r="A2585" t="s">
        <v>7819</v>
      </c>
      <c r="B2585" t="s">
        <v>7820</v>
      </c>
      <c r="C2585" t="s">
        <v>3098</v>
      </c>
      <c r="D2585" t="s">
        <v>3174</v>
      </c>
      <c r="E2585" t="s">
        <v>3166</v>
      </c>
      <c r="F2585" t="s">
        <v>3167</v>
      </c>
      <c r="G2585" t="s">
        <v>2891</v>
      </c>
      <c r="H2585" s="28">
        <v>45185</v>
      </c>
      <c r="I2585">
        <v>69.75</v>
      </c>
      <c r="J2585">
        <v>24</v>
      </c>
      <c r="K2585" t="s">
        <v>3123</v>
      </c>
      <c r="L2585" t="s">
        <v>3216</v>
      </c>
      <c r="M2585" t="s">
        <v>3207</v>
      </c>
      <c r="N2585">
        <v>1.3</v>
      </c>
      <c r="O2585" t="s">
        <v>3123</v>
      </c>
      <c r="P2585">
        <f t="shared" si="80"/>
        <v>45183</v>
      </c>
      <c r="Q2585">
        <f>--(COUNTIF($A$2:A2585,A2585)=1)</f>
        <v>1</v>
      </c>
      <c r="R2585">
        <f t="shared" si="81"/>
        <v>69.75</v>
      </c>
    </row>
    <row r="2586" spans="1:18">
      <c r="A2586" t="s">
        <v>7821</v>
      </c>
      <c r="B2586" t="s">
        <v>3723</v>
      </c>
      <c r="C2586" t="s">
        <v>3098</v>
      </c>
      <c r="D2586" t="s">
        <v>3251</v>
      </c>
      <c r="E2586" t="s">
        <v>3175</v>
      </c>
      <c r="F2586" t="s">
        <v>3167</v>
      </c>
      <c r="G2586" t="s">
        <v>316</v>
      </c>
      <c r="H2586" s="28">
        <v>44819</v>
      </c>
      <c r="I2586">
        <v>26.98</v>
      </c>
      <c r="J2586">
        <v>8</v>
      </c>
      <c r="K2586" t="s">
        <v>3123</v>
      </c>
      <c r="L2586" t="s">
        <v>3351</v>
      </c>
      <c r="M2586" t="s">
        <v>3169</v>
      </c>
      <c r="N2586">
        <v>3.4</v>
      </c>
      <c r="O2586" t="s">
        <v>3189</v>
      </c>
      <c r="P2586">
        <f t="shared" si="80"/>
        <v>44818</v>
      </c>
      <c r="Q2586">
        <f>--(COUNTIF($A$2:A2586,A2586)=1)</f>
        <v>1</v>
      </c>
      <c r="R2586">
        <f t="shared" si="81"/>
        <v>26.98</v>
      </c>
    </row>
    <row r="2587" spans="1:18">
      <c r="A2587" t="s">
        <v>7822</v>
      </c>
      <c r="B2587" t="s">
        <v>4983</v>
      </c>
      <c r="C2587" t="s">
        <v>3098</v>
      </c>
      <c r="D2587" t="s">
        <v>3196</v>
      </c>
      <c r="E2587" t="s">
        <v>3175</v>
      </c>
      <c r="F2587" t="s">
        <v>3228</v>
      </c>
      <c r="G2587" t="s">
        <v>1272</v>
      </c>
      <c r="H2587" s="28"/>
      <c r="J2587">
        <v>8</v>
      </c>
      <c r="K2587" t="s">
        <v>3098</v>
      </c>
      <c r="L2587" t="s">
        <v>3229</v>
      </c>
      <c r="M2587" t="s">
        <v>3207</v>
      </c>
      <c r="O2587" t="s">
        <v>3123</v>
      </c>
      <c r="P2587">
        <f t="shared" si="80"/>
        <v>45650</v>
      </c>
      <c r="Q2587">
        <f>--(COUNTIF($A$2:A2587,A2587)=1)</f>
        <v>1</v>
      </c>
      <c r="R2587" t="str">
        <f t="shared" si="81"/>
        <v/>
      </c>
    </row>
    <row r="2588" spans="1:18">
      <c r="A2588" t="s">
        <v>7823</v>
      </c>
      <c r="B2588" t="s">
        <v>5112</v>
      </c>
      <c r="C2588" t="s">
        <v>7824</v>
      </c>
      <c r="D2588" t="s">
        <v>3174</v>
      </c>
      <c r="E2588" t="s">
        <v>3166</v>
      </c>
      <c r="F2588" t="s">
        <v>3220</v>
      </c>
      <c r="G2588" t="s">
        <v>5519</v>
      </c>
      <c r="H2588" s="28">
        <v>45117</v>
      </c>
      <c r="I2588">
        <v>20.239999999999998</v>
      </c>
      <c r="J2588">
        <v>24</v>
      </c>
      <c r="K2588" t="s">
        <v>3124</v>
      </c>
      <c r="L2588" t="s">
        <v>3302</v>
      </c>
      <c r="M2588" t="s">
        <v>3188</v>
      </c>
      <c r="O2588" t="s">
        <v>3189</v>
      </c>
      <c r="P2588">
        <f t="shared" si="80"/>
        <v>45117</v>
      </c>
      <c r="Q2588">
        <f>--(COUNTIF($A$2:A2588,A2588)=1)</f>
        <v>1</v>
      </c>
      <c r="R2588">
        <f t="shared" si="81"/>
        <v>20.239999999999998</v>
      </c>
    </row>
    <row r="2589" spans="1:18">
      <c r="A2589" t="s">
        <v>7825</v>
      </c>
      <c r="B2589" t="s">
        <v>3997</v>
      </c>
      <c r="C2589" t="s">
        <v>7826</v>
      </c>
      <c r="D2589" t="s">
        <v>3196</v>
      </c>
      <c r="E2589" t="s">
        <v>3175</v>
      </c>
      <c r="F2589" t="s">
        <v>3220</v>
      </c>
      <c r="G2589" t="s">
        <v>2159</v>
      </c>
      <c r="H2589" s="28"/>
      <c r="J2589">
        <v>8</v>
      </c>
      <c r="K2589" t="s">
        <v>3098</v>
      </c>
      <c r="L2589" t="s">
        <v>3271</v>
      </c>
      <c r="M2589" t="s">
        <v>3177</v>
      </c>
      <c r="O2589" t="s">
        <v>3182</v>
      </c>
      <c r="P2589">
        <f t="shared" si="80"/>
        <v>44840</v>
      </c>
      <c r="Q2589">
        <f>--(COUNTIF($A$2:A2589,A2589)=1)</f>
        <v>1</v>
      </c>
      <c r="R2589" t="str">
        <f t="shared" si="81"/>
        <v/>
      </c>
    </row>
    <row r="2590" spans="1:18">
      <c r="A2590" t="s">
        <v>7827</v>
      </c>
      <c r="B2590" t="s">
        <v>2167</v>
      </c>
      <c r="C2590" t="s">
        <v>7272</v>
      </c>
      <c r="D2590" t="s">
        <v>3237</v>
      </c>
      <c r="E2590" t="s">
        <v>3166</v>
      </c>
      <c r="F2590" t="s">
        <v>3167</v>
      </c>
      <c r="G2590" t="s">
        <v>1106</v>
      </c>
      <c r="H2590" s="28">
        <v>44761</v>
      </c>
      <c r="I2590">
        <v>70.27</v>
      </c>
      <c r="J2590">
        <v>24</v>
      </c>
      <c r="K2590" t="s">
        <v>3123</v>
      </c>
      <c r="L2590" t="s">
        <v>3168</v>
      </c>
      <c r="M2590" t="s">
        <v>3202</v>
      </c>
      <c r="N2590">
        <v>2.6</v>
      </c>
      <c r="O2590" t="s">
        <v>3123</v>
      </c>
      <c r="P2590">
        <f t="shared" si="80"/>
        <v>44759</v>
      </c>
      <c r="Q2590">
        <f>--(COUNTIF($A$2:A2590,A2590)=1)</f>
        <v>1</v>
      </c>
      <c r="R2590">
        <f t="shared" si="81"/>
        <v>70.27</v>
      </c>
    </row>
    <row r="2591" spans="1:18">
      <c r="A2591" t="s">
        <v>7828</v>
      </c>
      <c r="B2591" t="s">
        <v>1008</v>
      </c>
      <c r="C2591" t="s">
        <v>5995</v>
      </c>
      <c r="D2591" t="s">
        <v>3227</v>
      </c>
      <c r="E2591" t="s">
        <v>3175</v>
      </c>
      <c r="F2591" t="s">
        <v>3167</v>
      </c>
      <c r="G2591" t="s">
        <v>2133</v>
      </c>
      <c r="H2591" s="28">
        <v>45500</v>
      </c>
      <c r="I2591">
        <v>1.83</v>
      </c>
      <c r="J2591">
        <v>8</v>
      </c>
      <c r="K2591" t="s">
        <v>3124</v>
      </c>
      <c r="L2591" t="s">
        <v>3192</v>
      </c>
      <c r="M2591" t="s">
        <v>3177</v>
      </c>
      <c r="O2591" t="s">
        <v>3123</v>
      </c>
      <c r="P2591">
        <f t="shared" si="80"/>
        <v>45500</v>
      </c>
      <c r="Q2591">
        <f>--(COUNTIF($A$2:A2591,A2591)=1)</f>
        <v>1</v>
      </c>
      <c r="R2591">
        <f t="shared" si="81"/>
        <v>1.83</v>
      </c>
    </row>
    <row r="2592" spans="1:18">
      <c r="A2592" t="s">
        <v>7829</v>
      </c>
      <c r="B2592" t="s">
        <v>1628</v>
      </c>
      <c r="C2592" t="s">
        <v>7830</v>
      </c>
      <c r="D2592" t="s">
        <v>3227</v>
      </c>
      <c r="E2592" t="s">
        <v>3194</v>
      </c>
      <c r="F2592" t="s">
        <v>3180</v>
      </c>
      <c r="G2592" t="s">
        <v>1838</v>
      </c>
      <c r="H2592" s="28"/>
      <c r="J2592">
        <v>72</v>
      </c>
      <c r="K2592" t="s">
        <v>3098</v>
      </c>
      <c r="L2592" t="s">
        <v>3268</v>
      </c>
      <c r="M2592" t="s">
        <v>3169</v>
      </c>
      <c r="O2592" t="s">
        <v>3189</v>
      </c>
      <c r="P2592">
        <f t="shared" si="80"/>
        <v>45428</v>
      </c>
      <c r="Q2592">
        <f>--(COUNTIF($A$2:A2592,A2592)=1)</f>
        <v>1</v>
      </c>
      <c r="R2592" t="str">
        <f t="shared" si="81"/>
        <v/>
      </c>
    </row>
    <row r="2593" spans="1:18">
      <c r="A2593" t="s">
        <v>7831</v>
      </c>
      <c r="B2593" t="s">
        <v>7832</v>
      </c>
      <c r="C2593" t="s">
        <v>3098</v>
      </c>
      <c r="D2593" t="s">
        <v>3240</v>
      </c>
      <c r="E2593" t="s">
        <v>3175</v>
      </c>
      <c r="F2593" t="s">
        <v>3167</v>
      </c>
      <c r="G2593" t="s">
        <v>2037</v>
      </c>
      <c r="H2593" s="28">
        <v>45542</v>
      </c>
      <c r="I2593">
        <v>25.39</v>
      </c>
      <c r="J2593">
        <v>8</v>
      </c>
      <c r="K2593" t="s">
        <v>3123</v>
      </c>
      <c r="L2593" t="s">
        <v>3244</v>
      </c>
      <c r="M2593" t="s">
        <v>3169</v>
      </c>
      <c r="N2593">
        <v>4.3</v>
      </c>
      <c r="O2593" t="s">
        <v>3182</v>
      </c>
      <c r="P2593">
        <f t="shared" si="80"/>
        <v>45541</v>
      </c>
      <c r="Q2593">
        <f>--(COUNTIF($A$2:A2593,A2593)=1)</f>
        <v>1</v>
      </c>
      <c r="R2593">
        <f t="shared" si="81"/>
        <v>25.39</v>
      </c>
    </row>
    <row r="2594" spans="1:18">
      <c r="A2594" t="s">
        <v>7833</v>
      </c>
      <c r="B2594" t="s">
        <v>1400</v>
      </c>
      <c r="C2594" t="s">
        <v>7460</v>
      </c>
      <c r="D2594" t="s">
        <v>3227</v>
      </c>
      <c r="E2594" t="s">
        <v>3166</v>
      </c>
      <c r="F2594" t="s">
        <v>3180</v>
      </c>
      <c r="G2594" t="s">
        <v>148</v>
      </c>
      <c r="H2594" s="28"/>
      <c r="J2594">
        <v>24</v>
      </c>
      <c r="K2594" t="s">
        <v>3098</v>
      </c>
      <c r="L2594" t="s">
        <v>3318</v>
      </c>
      <c r="M2594" t="s">
        <v>3202</v>
      </c>
      <c r="O2594" t="s">
        <v>3170</v>
      </c>
      <c r="P2594">
        <f t="shared" si="80"/>
        <v>44849</v>
      </c>
      <c r="Q2594">
        <f>--(COUNTIF($A$2:A2594,A2594)=1)</f>
        <v>1</v>
      </c>
      <c r="R2594" t="str">
        <f t="shared" si="81"/>
        <v/>
      </c>
    </row>
    <row r="2595" spans="1:18">
      <c r="A2595" t="s">
        <v>7834</v>
      </c>
      <c r="B2595" t="s">
        <v>1887</v>
      </c>
      <c r="C2595" t="s">
        <v>3098</v>
      </c>
      <c r="D2595" t="s">
        <v>3200</v>
      </c>
      <c r="E2595" t="s">
        <v>3175</v>
      </c>
      <c r="F2595" t="s">
        <v>3167</v>
      </c>
      <c r="G2595" t="s">
        <v>3297</v>
      </c>
      <c r="H2595" s="28"/>
      <c r="J2595">
        <v>8</v>
      </c>
      <c r="K2595" t="s">
        <v>3098</v>
      </c>
      <c r="L2595" t="s">
        <v>3201</v>
      </c>
      <c r="M2595" t="s">
        <v>3177</v>
      </c>
      <c r="O2595" t="s">
        <v>3123</v>
      </c>
      <c r="P2595">
        <f t="shared" si="80"/>
        <v>45074</v>
      </c>
      <c r="Q2595">
        <f>--(COUNTIF($A$2:A2595,A2595)=1)</f>
        <v>1</v>
      </c>
      <c r="R2595" t="str">
        <f t="shared" si="81"/>
        <v/>
      </c>
    </row>
    <row r="2596" spans="1:18">
      <c r="A2596" t="s">
        <v>7835</v>
      </c>
      <c r="B2596" t="s">
        <v>84</v>
      </c>
      <c r="C2596" t="s">
        <v>3098</v>
      </c>
      <c r="D2596" t="s">
        <v>3237</v>
      </c>
      <c r="E2596" t="s">
        <v>3175</v>
      </c>
      <c r="F2596" t="s">
        <v>3180</v>
      </c>
      <c r="G2596" t="s">
        <v>7836</v>
      </c>
      <c r="H2596" s="28"/>
      <c r="J2596">
        <v>8</v>
      </c>
      <c r="K2596" t="s">
        <v>3098</v>
      </c>
      <c r="L2596" t="s">
        <v>3201</v>
      </c>
      <c r="M2596" t="s">
        <v>3177</v>
      </c>
      <c r="O2596" t="s">
        <v>3124</v>
      </c>
      <c r="P2596">
        <f t="shared" si="80"/>
        <v>45222</v>
      </c>
      <c r="Q2596">
        <f>--(COUNTIF($A$2:A2596,A2596)=1)</f>
        <v>1</v>
      </c>
      <c r="R2596" t="str">
        <f t="shared" si="81"/>
        <v/>
      </c>
    </row>
    <row r="2597" spans="1:18">
      <c r="A2597" t="s">
        <v>7837</v>
      </c>
      <c r="B2597" t="s">
        <v>3877</v>
      </c>
      <c r="C2597" t="s">
        <v>3098</v>
      </c>
      <c r="D2597" t="s">
        <v>3227</v>
      </c>
      <c r="E2597" t="s">
        <v>3166</v>
      </c>
      <c r="F2597" t="s">
        <v>3167</v>
      </c>
      <c r="G2597" t="s">
        <v>7838</v>
      </c>
      <c r="H2597" s="28">
        <v>45344</v>
      </c>
      <c r="I2597">
        <v>56.98</v>
      </c>
      <c r="J2597">
        <v>24</v>
      </c>
      <c r="K2597" t="s">
        <v>3123</v>
      </c>
      <c r="L2597" t="s">
        <v>3354</v>
      </c>
      <c r="M2597" t="s">
        <v>3207</v>
      </c>
      <c r="O2597" t="s">
        <v>3178</v>
      </c>
      <c r="P2597">
        <f t="shared" si="80"/>
        <v>45342</v>
      </c>
      <c r="Q2597">
        <f>--(COUNTIF($A$2:A2597,A2597)=1)</f>
        <v>1</v>
      </c>
      <c r="R2597">
        <f t="shared" si="81"/>
        <v>56.98</v>
      </c>
    </row>
    <row r="2598" spans="1:18">
      <c r="A2598" t="s">
        <v>7839</v>
      </c>
      <c r="B2598" t="s">
        <v>2090</v>
      </c>
      <c r="C2598" t="s">
        <v>3098</v>
      </c>
      <c r="D2598" t="s">
        <v>3227</v>
      </c>
      <c r="E2598" t="s">
        <v>3166</v>
      </c>
      <c r="F2598" t="s">
        <v>3167</v>
      </c>
      <c r="G2598" t="s">
        <v>1233</v>
      </c>
      <c r="H2598" s="28"/>
      <c r="J2598">
        <v>24</v>
      </c>
      <c r="K2598" t="s">
        <v>3098</v>
      </c>
      <c r="L2598" t="s">
        <v>3181</v>
      </c>
      <c r="M2598" t="s">
        <v>3169</v>
      </c>
      <c r="O2598" t="s">
        <v>3189</v>
      </c>
      <c r="P2598">
        <f t="shared" si="80"/>
        <v>44737</v>
      </c>
      <c r="Q2598">
        <f>--(COUNTIF($A$2:A2598,A2598)=1)</f>
        <v>1</v>
      </c>
      <c r="R2598" t="str">
        <f t="shared" si="81"/>
        <v/>
      </c>
    </row>
    <row r="2599" spans="1:18">
      <c r="A2599" t="s">
        <v>7840</v>
      </c>
      <c r="B2599" t="s">
        <v>4053</v>
      </c>
      <c r="C2599" t="s">
        <v>3098</v>
      </c>
      <c r="D2599" t="s">
        <v>3165</v>
      </c>
      <c r="E2599" t="s">
        <v>3166</v>
      </c>
      <c r="F2599" t="s">
        <v>3180</v>
      </c>
      <c r="G2599" t="s">
        <v>1036</v>
      </c>
      <c r="H2599" s="28"/>
      <c r="J2599">
        <v>24</v>
      </c>
      <c r="K2599" t="s">
        <v>3098</v>
      </c>
      <c r="L2599" t="s">
        <v>3398</v>
      </c>
      <c r="M2599" t="s">
        <v>3177</v>
      </c>
      <c r="O2599" t="s">
        <v>3189</v>
      </c>
      <c r="P2599">
        <f t="shared" si="80"/>
        <v>45234</v>
      </c>
      <c r="Q2599">
        <f>--(COUNTIF($A$2:A2599,A2599)=1)</f>
        <v>1</v>
      </c>
      <c r="R2599" t="str">
        <f t="shared" si="81"/>
        <v/>
      </c>
    </row>
    <row r="2600" spans="1:18">
      <c r="A2600" t="s">
        <v>7841</v>
      </c>
      <c r="B2600" t="s">
        <v>2025</v>
      </c>
      <c r="C2600" t="s">
        <v>7842</v>
      </c>
      <c r="D2600" t="s">
        <v>3200</v>
      </c>
      <c r="E2600" t="s">
        <v>3166</v>
      </c>
      <c r="F2600" t="s">
        <v>3167</v>
      </c>
      <c r="G2600" t="s">
        <v>1247</v>
      </c>
      <c r="H2600" s="28">
        <v>45101</v>
      </c>
      <c r="I2600">
        <v>26.58</v>
      </c>
      <c r="J2600">
        <v>24</v>
      </c>
      <c r="K2600" t="s">
        <v>3123</v>
      </c>
      <c r="L2600" t="s">
        <v>3244</v>
      </c>
      <c r="M2600" t="s">
        <v>3188</v>
      </c>
      <c r="N2600">
        <v>3.1</v>
      </c>
      <c r="O2600" t="s">
        <v>3189</v>
      </c>
      <c r="P2600">
        <f t="shared" si="80"/>
        <v>45100</v>
      </c>
      <c r="Q2600">
        <f>--(COUNTIF($A$2:A2600,A2600)=1)</f>
        <v>1</v>
      </c>
      <c r="R2600">
        <f t="shared" si="81"/>
        <v>26.58</v>
      </c>
    </row>
    <row r="2601" spans="1:18">
      <c r="A2601" t="s">
        <v>7843</v>
      </c>
      <c r="B2601" t="s">
        <v>7810</v>
      </c>
      <c r="C2601" t="s">
        <v>7844</v>
      </c>
      <c r="D2601" t="s">
        <v>3240</v>
      </c>
      <c r="E2601" t="s">
        <v>3166</v>
      </c>
      <c r="F2601" t="s">
        <v>3180</v>
      </c>
      <c r="G2601" t="s">
        <v>1924</v>
      </c>
      <c r="H2601" s="28"/>
      <c r="J2601">
        <v>24</v>
      </c>
      <c r="K2601" t="s">
        <v>3098</v>
      </c>
      <c r="L2601" t="s">
        <v>3221</v>
      </c>
      <c r="M2601" t="s">
        <v>3202</v>
      </c>
      <c r="O2601" t="s">
        <v>3189</v>
      </c>
      <c r="P2601">
        <f t="shared" si="80"/>
        <v>45455</v>
      </c>
      <c r="Q2601">
        <f>--(COUNTIF($A$2:A2601,A2601)=1)</f>
        <v>1</v>
      </c>
      <c r="R2601" t="str">
        <f t="shared" si="81"/>
        <v/>
      </c>
    </row>
    <row r="2602" spans="1:18">
      <c r="A2602" t="s">
        <v>7845</v>
      </c>
      <c r="B2602" t="s">
        <v>6957</v>
      </c>
      <c r="C2602" t="s">
        <v>7846</v>
      </c>
      <c r="D2602" t="s">
        <v>3185</v>
      </c>
      <c r="E2602" t="s">
        <v>3175</v>
      </c>
      <c r="F2602" t="s">
        <v>3180</v>
      </c>
      <c r="G2602" t="s">
        <v>1009</v>
      </c>
      <c r="H2602" s="28"/>
      <c r="J2602">
        <v>8</v>
      </c>
      <c r="K2602" t="s">
        <v>3098</v>
      </c>
      <c r="L2602" t="s">
        <v>3351</v>
      </c>
      <c r="M2602" t="s">
        <v>3188</v>
      </c>
      <c r="O2602" t="s">
        <v>3124</v>
      </c>
      <c r="P2602">
        <f t="shared" si="80"/>
        <v>45645</v>
      </c>
      <c r="Q2602">
        <f>--(COUNTIF($A$2:A2602,A2602)=1)</f>
        <v>1</v>
      </c>
      <c r="R2602" t="str">
        <f t="shared" si="81"/>
        <v/>
      </c>
    </row>
    <row r="2603" spans="1:18">
      <c r="A2603" t="s">
        <v>7847</v>
      </c>
      <c r="B2603" t="s">
        <v>4578</v>
      </c>
      <c r="C2603" t="s">
        <v>3098</v>
      </c>
      <c r="D2603" t="s">
        <v>3237</v>
      </c>
      <c r="E2603" t="s">
        <v>3166</v>
      </c>
      <c r="F2603" t="s">
        <v>3167</v>
      </c>
      <c r="G2603" t="s">
        <v>2269</v>
      </c>
      <c r="H2603" s="28">
        <v>45184</v>
      </c>
      <c r="I2603">
        <v>9.41</v>
      </c>
      <c r="J2603">
        <v>24</v>
      </c>
      <c r="K2603" t="s">
        <v>3124</v>
      </c>
      <c r="L2603" t="s">
        <v>3187</v>
      </c>
      <c r="M2603" t="s">
        <v>3177</v>
      </c>
      <c r="N2603">
        <v>4.8</v>
      </c>
      <c r="O2603" t="s">
        <v>3123</v>
      </c>
      <c r="P2603">
        <f t="shared" si="80"/>
        <v>45184</v>
      </c>
      <c r="Q2603">
        <f>--(COUNTIF($A$2:A2603,A2603)=1)</f>
        <v>1</v>
      </c>
      <c r="R2603">
        <f t="shared" si="81"/>
        <v>9.41</v>
      </c>
    </row>
    <row r="2604" spans="1:18">
      <c r="A2604" t="s">
        <v>7848</v>
      </c>
      <c r="B2604" t="s">
        <v>3709</v>
      </c>
      <c r="C2604" t="s">
        <v>3098</v>
      </c>
      <c r="D2604" t="s">
        <v>3185</v>
      </c>
      <c r="E2604" t="s">
        <v>3166</v>
      </c>
      <c r="F2604" t="s">
        <v>3167</v>
      </c>
      <c r="G2604" t="s">
        <v>1326</v>
      </c>
      <c r="H2604" s="28">
        <v>45105</v>
      </c>
      <c r="I2604">
        <v>26.05</v>
      </c>
      <c r="J2604">
        <v>24</v>
      </c>
      <c r="K2604" t="s">
        <v>3123</v>
      </c>
      <c r="L2604" t="s">
        <v>3271</v>
      </c>
      <c r="M2604" t="s">
        <v>3169</v>
      </c>
      <c r="N2604">
        <v>2</v>
      </c>
      <c r="O2604" t="s">
        <v>3182</v>
      </c>
      <c r="P2604">
        <f t="shared" si="80"/>
        <v>45104</v>
      </c>
      <c r="Q2604">
        <f>--(COUNTIF($A$2:A2604,A2604)=1)</f>
        <v>1</v>
      </c>
      <c r="R2604">
        <f t="shared" si="81"/>
        <v>26.05</v>
      </c>
    </row>
    <row r="2605" spans="1:18">
      <c r="A2605" t="s">
        <v>7849</v>
      </c>
      <c r="B2605" t="s">
        <v>3782</v>
      </c>
      <c r="C2605" t="s">
        <v>3098</v>
      </c>
      <c r="D2605" t="s">
        <v>3196</v>
      </c>
      <c r="E2605" t="s">
        <v>3166</v>
      </c>
      <c r="F2605" t="s">
        <v>3167</v>
      </c>
      <c r="G2605" t="s">
        <v>3746</v>
      </c>
      <c r="H2605" s="28">
        <v>45166</v>
      </c>
      <c r="I2605">
        <v>46.43</v>
      </c>
      <c r="J2605">
        <v>24</v>
      </c>
      <c r="K2605" t="s">
        <v>3123</v>
      </c>
      <c r="L2605" t="s">
        <v>3216</v>
      </c>
      <c r="M2605" t="s">
        <v>3202</v>
      </c>
      <c r="N2605">
        <v>1.7</v>
      </c>
      <c r="O2605" t="s">
        <v>3123</v>
      </c>
      <c r="P2605">
        <f t="shared" si="80"/>
        <v>45165</v>
      </c>
      <c r="Q2605">
        <f>--(COUNTIF($A$2:A2605,A2605)=1)</f>
        <v>1</v>
      </c>
      <c r="R2605">
        <f t="shared" si="81"/>
        <v>46.43</v>
      </c>
    </row>
    <row r="2606" spans="1:18">
      <c r="A2606" t="s">
        <v>7850</v>
      </c>
      <c r="B2606" t="s">
        <v>1354</v>
      </c>
      <c r="C2606" t="s">
        <v>7851</v>
      </c>
      <c r="D2606" t="s">
        <v>3200</v>
      </c>
      <c r="E2606" t="s">
        <v>3194</v>
      </c>
      <c r="F2606" t="s">
        <v>3180</v>
      </c>
      <c r="G2606" t="s">
        <v>151</v>
      </c>
      <c r="H2606" s="28"/>
      <c r="J2606">
        <v>72</v>
      </c>
      <c r="K2606" t="s">
        <v>3098</v>
      </c>
      <c r="L2606" t="s">
        <v>3225</v>
      </c>
      <c r="M2606" t="s">
        <v>3177</v>
      </c>
      <c r="O2606" t="s">
        <v>3123</v>
      </c>
      <c r="P2606">
        <f t="shared" si="80"/>
        <v>45270</v>
      </c>
      <c r="Q2606">
        <f>--(COUNTIF($A$2:A2606,A2606)=1)</f>
        <v>1</v>
      </c>
      <c r="R2606" t="str">
        <f t="shared" si="81"/>
        <v/>
      </c>
    </row>
    <row r="2607" spans="1:18">
      <c r="A2607" t="s">
        <v>7852</v>
      </c>
      <c r="B2607" t="s">
        <v>7667</v>
      </c>
      <c r="C2607" t="s">
        <v>7853</v>
      </c>
      <c r="D2607" t="s">
        <v>3227</v>
      </c>
      <c r="E2607" t="s">
        <v>3280</v>
      </c>
      <c r="F2607" t="s">
        <v>3220</v>
      </c>
      <c r="G2607" t="s">
        <v>2073</v>
      </c>
      <c r="H2607" s="28"/>
      <c r="J2607">
        <v>4</v>
      </c>
      <c r="K2607" t="s">
        <v>3098</v>
      </c>
      <c r="L2607" t="s">
        <v>3221</v>
      </c>
      <c r="M2607" t="s">
        <v>3177</v>
      </c>
      <c r="O2607" t="s">
        <v>3178</v>
      </c>
      <c r="P2607">
        <f t="shared" si="80"/>
        <v>45599</v>
      </c>
      <c r="Q2607">
        <f>--(COUNTIF($A$2:A2607,A2607)=1)</f>
        <v>1</v>
      </c>
      <c r="R2607" t="str">
        <f t="shared" si="81"/>
        <v/>
      </c>
    </row>
    <row r="2608" spans="1:18">
      <c r="A2608" t="s">
        <v>7854</v>
      </c>
      <c r="B2608" t="s">
        <v>5120</v>
      </c>
      <c r="C2608" t="s">
        <v>7125</v>
      </c>
      <c r="D2608" t="s">
        <v>3227</v>
      </c>
      <c r="E2608" t="s">
        <v>3280</v>
      </c>
      <c r="F2608" t="s">
        <v>3167</v>
      </c>
      <c r="G2608" t="s">
        <v>1397</v>
      </c>
      <c r="H2608" s="28">
        <v>45285</v>
      </c>
      <c r="I2608">
        <v>8.42</v>
      </c>
      <c r="J2608">
        <v>4</v>
      </c>
      <c r="K2608" t="s">
        <v>3123</v>
      </c>
      <c r="L2608" t="s">
        <v>3209</v>
      </c>
      <c r="M2608" t="s">
        <v>3169</v>
      </c>
      <c r="N2608">
        <v>3.3</v>
      </c>
      <c r="O2608" t="s">
        <v>3260</v>
      </c>
      <c r="P2608">
        <f t="shared" si="80"/>
        <v>45285</v>
      </c>
      <c r="Q2608">
        <f>--(COUNTIF($A$2:A2608,A2608)=1)</f>
        <v>1</v>
      </c>
      <c r="R2608">
        <f t="shared" si="81"/>
        <v>8.42</v>
      </c>
    </row>
    <row r="2609" spans="1:18">
      <c r="A2609" t="s">
        <v>7855</v>
      </c>
      <c r="B2609" t="s">
        <v>3934</v>
      </c>
      <c r="C2609" t="s">
        <v>3098</v>
      </c>
      <c r="D2609" t="s">
        <v>3251</v>
      </c>
      <c r="E2609" t="s">
        <v>3194</v>
      </c>
      <c r="F2609" t="s">
        <v>3167</v>
      </c>
      <c r="G2609" t="s">
        <v>357</v>
      </c>
      <c r="H2609" s="28">
        <v>45484</v>
      </c>
      <c r="I2609">
        <v>145.38999999999999</v>
      </c>
      <c r="J2609">
        <v>72</v>
      </c>
      <c r="K2609" t="s">
        <v>3123</v>
      </c>
      <c r="L2609" t="s">
        <v>3225</v>
      </c>
      <c r="M2609" t="s">
        <v>3177</v>
      </c>
      <c r="N2609">
        <v>1.2</v>
      </c>
      <c r="O2609" t="s">
        <v>3260</v>
      </c>
      <c r="P2609">
        <f t="shared" si="80"/>
        <v>45478</v>
      </c>
      <c r="Q2609">
        <f>--(COUNTIF($A$2:A2609,A2609)=1)</f>
        <v>1</v>
      </c>
      <c r="R2609">
        <f t="shared" si="81"/>
        <v>145.38999999999999</v>
      </c>
    </row>
    <row r="2610" spans="1:18">
      <c r="A2610" t="s">
        <v>7856</v>
      </c>
      <c r="B2610" t="s">
        <v>980</v>
      </c>
      <c r="C2610" t="s">
        <v>7857</v>
      </c>
      <c r="D2610" t="s">
        <v>3237</v>
      </c>
      <c r="E2610" t="s">
        <v>3194</v>
      </c>
      <c r="F2610" t="s">
        <v>3220</v>
      </c>
      <c r="G2610" t="s">
        <v>7556</v>
      </c>
      <c r="H2610" s="28">
        <v>45284</v>
      </c>
      <c r="I2610">
        <v>7.13</v>
      </c>
      <c r="J2610">
        <v>72</v>
      </c>
      <c r="K2610" t="s">
        <v>3124</v>
      </c>
      <c r="L2610" t="s">
        <v>3265</v>
      </c>
      <c r="M2610" t="s">
        <v>3207</v>
      </c>
      <c r="N2610">
        <v>1.1000000000000001</v>
      </c>
      <c r="O2610" t="s">
        <v>3123</v>
      </c>
      <c r="P2610">
        <f t="shared" si="80"/>
        <v>45284</v>
      </c>
      <c r="Q2610">
        <f>--(COUNTIF($A$2:A2610,A2610)=1)</f>
        <v>1</v>
      </c>
      <c r="R2610">
        <f t="shared" si="81"/>
        <v>7.13</v>
      </c>
    </row>
    <row r="2611" spans="1:18">
      <c r="A2611" t="s">
        <v>7858</v>
      </c>
      <c r="B2611" t="s">
        <v>6369</v>
      </c>
      <c r="C2611" t="s">
        <v>3098</v>
      </c>
      <c r="D2611" t="s">
        <v>3200</v>
      </c>
      <c r="E2611" t="s">
        <v>3166</v>
      </c>
      <c r="F2611" t="s">
        <v>3167</v>
      </c>
      <c r="G2611" t="s">
        <v>7859</v>
      </c>
      <c r="H2611" s="28">
        <v>44792</v>
      </c>
      <c r="I2611">
        <v>57.56</v>
      </c>
      <c r="J2611">
        <v>24</v>
      </c>
      <c r="K2611" t="s">
        <v>3123</v>
      </c>
      <c r="L2611" t="s">
        <v>3218</v>
      </c>
      <c r="M2611" t="s">
        <v>3207</v>
      </c>
      <c r="N2611">
        <v>1.9</v>
      </c>
      <c r="O2611" t="s">
        <v>3170</v>
      </c>
      <c r="P2611">
        <f t="shared" si="80"/>
        <v>44790</v>
      </c>
      <c r="Q2611">
        <f>--(COUNTIF($A$2:A2611,A2611)=1)</f>
        <v>1</v>
      </c>
      <c r="R2611">
        <f t="shared" si="81"/>
        <v>57.56</v>
      </c>
    </row>
    <row r="2612" spans="1:18">
      <c r="A2612" t="s">
        <v>7860</v>
      </c>
      <c r="B2612" t="s">
        <v>5262</v>
      </c>
      <c r="C2612" t="s">
        <v>3098</v>
      </c>
      <c r="D2612" t="s">
        <v>3185</v>
      </c>
      <c r="E2612" t="s">
        <v>3175</v>
      </c>
      <c r="F2612" t="s">
        <v>3180</v>
      </c>
      <c r="G2612" t="s">
        <v>2454</v>
      </c>
      <c r="H2612" s="28"/>
      <c r="J2612">
        <v>8</v>
      </c>
      <c r="K2612" t="s">
        <v>3098</v>
      </c>
      <c r="L2612" t="s">
        <v>3225</v>
      </c>
      <c r="M2612" t="s">
        <v>3202</v>
      </c>
      <c r="O2612" t="s">
        <v>3178</v>
      </c>
      <c r="P2612">
        <f t="shared" si="80"/>
        <v>45043</v>
      </c>
      <c r="Q2612">
        <f>--(COUNTIF($A$2:A2612,A2612)=1)</f>
        <v>1</v>
      </c>
      <c r="R2612" t="str">
        <f t="shared" si="81"/>
        <v/>
      </c>
    </row>
    <row r="2613" spans="1:18">
      <c r="A2613" t="s">
        <v>7861</v>
      </c>
      <c r="B2613" t="s">
        <v>794</v>
      </c>
      <c r="C2613" t="s">
        <v>7862</v>
      </c>
      <c r="D2613" t="s">
        <v>3165</v>
      </c>
      <c r="E2613" t="s">
        <v>3280</v>
      </c>
      <c r="F2613" t="s">
        <v>3220</v>
      </c>
      <c r="G2613" t="s">
        <v>687</v>
      </c>
      <c r="H2613" s="28">
        <v>45099</v>
      </c>
      <c r="I2613">
        <v>11.6</v>
      </c>
      <c r="J2613">
        <v>4</v>
      </c>
      <c r="K2613" t="s">
        <v>3123</v>
      </c>
      <c r="L2613" t="s">
        <v>3398</v>
      </c>
      <c r="M2613" t="s">
        <v>3207</v>
      </c>
      <c r="N2613">
        <v>3.2</v>
      </c>
      <c r="O2613" t="s">
        <v>3182</v>
      </c>
      <c r="P2613">
        <f t="shared" si="80"/>
        <v>45099</v>
      </c>
      <c r="Q2613">
        <f>--(COUNTIF($A$2:A2613,A2613)=1)</f>
        <v>1</v>
      </c>
      <c r="R2613">
        <f t="shared" si="81"/>
        <v>11.6</v>
      </c>
    </row>
    <row r="2614" spans="1:18">
      <c r="A2614" t="s">
        <v>7863</v>
      </c>
      <c r="B2614" t="s">
        <v>3314</v>
      </c>
      <c r="C2614" t="s">
        <v>3098</v>
      </c>
      <c r="D2614" t="s">
        <v>3251</v>
      </c>
      <c r="E2614" t="s">
        <v>3194</v>
      </c>
      <c r="F2614" t="s">
        <v>3167</v>
      </c>
      <c r="G2614" t="s">
        <v>4383</v>
      </c>
      <c r="H2614" s="28">
        <v>44673</v>
      </c>
      <c r="I2614">
        <v>247.05</v>
      </c>
      <c r="J2614">
        <v>72</v>
      </c>
      <c r="K2614" t="s">
        <v>3123</v>
      </c>
      <c r="L2614" t="s">
        <v>3254</v>
      </c>
      <c r="M2614" t="s">
        <v>3177</v>
      </c>
      <c r="O2614" t="s">
        <v>3182</v>
      </c>
      <c r="P2614">
        <f t="shared" si="80"/>
        <v>44663</v>
      </c>
      <c r="Q2614">
        <f>--(COUNTIF($A$2:A2614,A2614)=1)</f>
        <v>1</v>
      </c>
      <c r="R2614">
        <f t="shared" si="81"/>
        <v>247.05</v>
      </c>
    </row>
    <row r="2615" spans="1:18">
      <c r="A2615" t="s">
        <v>7864</v>
      </c>
      <c r="B2615" t="s">
        <v>5418</v>
      </c>
      <c r="C2615" t="s">
        <v>3098</v>
      </c>
      <c r="D2615" t="s">
        <v>3200</v>
      </c>
      <c r="E2615" t="s">
        <v>3175</v>
      </c>
      <c r="F2615" t="s">
        <v>3167</v>
      </c>
      <c r="G2615" t="s">
        <v>668</v>
      </c>
      <c r="H2615" s="28"/>
      <c r="J2615">
        <v>8</v>
      </c>
      <c r="K2615" t="s">
        <v>3098</v>
      </c>
      <c r="L2615" t="s">
        <v>3218</v>
      </c>
      <c r="M2615" t="s">
        <v>3169</v>
      </c>
      <c r="O2615" t="s">
        <v>3182</v>
      </c>
      <c r="P2615">
        <f t="shared" si="80"/>
        <v>44975</v>
      </c>
      <c r="Q2615">
        <f>--(COUNTIF($A$2:A2615,A2615)=1)</f>
        <v>1</v>
      </c>
      <c r="R2615" t="str">
        <f t="shared" si="81"/>
        <v/>
      </c>
    </row>
    <row r="2616" spans="1:18">
      <c r="A2616" t="s">
        <v>7865</v>
      </c>
      <c r="B2616" t="s">
        <v>4325</v>
      </c>
      <c r="C2616" t="s">
        <v>6590</v>
      </c>
      <c r="D2616" t="s">
        <v>3185</v>
      </c>
      <c r="E2616" t="s">
        <v>3194</v>
      </c>
      <c r="F2616" t="s">
        <v>3167</v>
      </c>
      <c r="G2616" t="s">
        <v>826</v>
      </c>
      <c r="H2616" s="28">
        <v>45580</v>
      </c>
      <c r="I2616">
        <v>96.07</v>
      </c>
      <c r="J2616">
        <v>72</v>
      </c>
      <c r="K2616" t="s">
        <v>3123</v>
      </c>
      <c r="L2616" t="s">
        <v>3302</v>
      </c>
      <c r="M2616" t="s">
        <v>3177</v>
      </c>
      <c r="N2616">
        <v>4.3</v>
      </c>
      <c r="O2616" t="s">
        <v>3170</v>
      </c>
      <c r="P2616">
        <f t="shared" si="80"/>
        <v>45576</v>
      </c>
      <c r="Q2616">
        <f>--(COUNTIF($A$2:A2616,A2616)=1)</f>
        <v>1</v>
      </c>
      <c r="R2616">
        <f t="shared" si="81"/>
        <v>96.07</v>
      </c>
    </row>
    <row r="2617" spans="1:18">
      <c r="A2617" t="s">
        <v>7866</v>
      </c>
      <c r="B2617" t="s">
        <v>227</v>
      </c>
      <c r="C2617" t="s">
        <v>3098</v>
      </c>
      <c r="D2617" t="s">
        <v>3240</v>
      </c>
      <c r="E2617" t="s">
        <v>3166</v>
      </c>
      <c r="F2617" t="s">
        <v>3220</v>
      </c>
      <c r="G2617" t="s">
        <v>2266</v>
      </c>
      <c r="H2617" s="28">
        <v>45596</v>
      </c>
      <c r="I2617">
        <v>31.66</v>
      </c>
      <c r="J2617">
        <v>24</v>
      </c>
      <c r="K2617" t="s">
        <v>3123</v>
      </c>
      <c r="L2617" t="s">
        <v>3229</v>
      </c>
      <c r="M2617" t="s">
        <v>3207</v>
      </c>
      <c r="N2617">
        <v>4.2</v>
      </c>
      <c r="O2617" t="s">
        <v>3182</v>
      </c>
      <c r="P2617">
        <f t="shared" si="80"/>
        <v>45595</v>
      </c>
      <c r="Q2617">
        <f>--(COUNTIF($A$2:A2617,A2617)=1)</f>
        <v>1</v>
      </c>
      <c r="R2617">
        <f t="shared" si="81"/>
        <v>31.66</v>
      </c>
    </row>
    <row r="2618" spans="1:18">
      <c r="A2618" t="s">
        <v>7867</v>
      </c>
      <c r="B2618" t="s">
        <v>3812</v>
      </c>
      <c r="C2618" t="s">
        <v>7868</v>
      </c>
      <c r="D2618" t="s">
        <v>3200</v>
      </c>
      <c r="E2618" t="s">
        <v>3280</v>
      </c>
      <c r="F2618" t="s">
        <v>3220</v>
      </c>
      <c r="G2618" t="s">
        <v>2162</v>
      </c>
      <c r="H2618" s="28"/>
      <c r="J2618">
        <v>4</v>
      </c>
      <c r="K2618" t="s">
        <v>3098</v>
      </c>
      <c r="L2618" t="s">
        <v>3098</v>
      </c>
      <c r="M2618" t="s">
        <v>3207</v>
      </c>
      <c r="O2618" t="s">
        <v>3182</v>
      </c>
      <c r="P2618">
        <f t="shared" si="80"/>
        <v>44570</v>
      </c>
      <c r="Q2618">
        <f>--(COUNTIF($A$2:A2618,A2618)=1)</f>
        <v>1</v>
      </c>
      <c r="R2618" t="str">
        <f t="shared" si="81"/>
        <v/>
      </c>
    </row>
    <row r="2619" spans="1:18">
      <c r="A2619" t="s">
        <v>7869</v>
      </c>
      <c r="B2619" t="s">
        <v>5587</v>
      </c>
      <c r="C2619" t="s">
        <v>7870</v>
      </c>
      <c r="D2619" t="s">
        <v>3237</v>
      </c>
      <c r="E2619" t="s">
        <v>3175</v>
      </c>
      <c r="F2619" t="s">
        <v>3228</v>
      </c>
      <c r="G2619" t="s">
        <v>2867</v>
      </c>
      <c r="H2619" s="28"/>
      <c r="J2619">
        <v>8</v>
      </c>
      <c r="K2619" t="s">
        <v>3098</v>
      </c>
      <c r="L2619" t="s">
        <v>3198</v>
      </c>
      <c r="M2619" t="s">
        <v>3177</v>
      </c>
      <c r="O2619" t="s">
        <v>3213</v>
      </c>
      <c r="P2619">
        <f t="shared" si="80"/>
        <v>45083</v>
      </c>
      <c r="Q2619">
        <f>--(COUNTIF($A$2:A2619,A2619)=1)</f>
        <v>1</v>
      </c>
      <c r="R2619" t="str">
        <f t="shared" si="81"/>
        <v/>
      </c>
    </row>
    <row r="2620" spans="1:18">
      <c r="A2620" t="s">
        <v>7871</v>
      </c>
      <c r="B2620" t="s">
        <v>899</v>
      </c>
      <c r="C2620" t="s">
        <v>7872</v>
      </c>
      <c r="D2620" t="s">
        <v>3200</v>
      </c>
      <c r="E2620" t="s">
        <v>3166</v>
      </c>
      <c r="F2620" t="s">
        <v>3220</v>
      </c>
      <c r="G2620" t="s">
        <v>700</v>
      </c>
      <c r="H2620" s="28">
        <v>44697</v>
      </c>
      <c r="I2620">
        <v>51.66</v>
      </c>
      <c r="J2620">
        <v>24</v>
      </c>
      <c r="K2620" t="s">
        <v>3123</v>
      </c>
      <c r="L2620" t="s">
        <v>3254</v>
      </c>
      <c r="M2620" t="s">
        <v>3207</v>
      </c>
      <c r="N2620">
        <v>4.9000000000000004</v>
      </c>
      <c r="O2620" t="s">
        <v>3123</v>
      </c>
      <c r="P2620">
        <f t="shared" si="80"/>
        <v>44695</v>
      </c>
      <c r="Q2620">
        <f>--(COUNTIF($A$2:A2620,A2620)=1)</f>
        <v>1</v>
      </c>
      <c r="R2620">
        <f t="shared" si="81"/>
        <v>51.66</v>
      </c>
    </row>
    <row r="2621" spans="1:18">
      <c r="A2621" t="s">
        <v>7873</v>
      </c>
      <c r="B2621" t="s">
        <v>4514</v>
      </c>
      <c r="C2621" t="s">
        <v>3098</v>
      </c>
      <c r="D2621" t="s">
        <v>3165</v>
      </c>
      <c r="E2621" t="s">
        <v>3280</v>
      </c>
      <c r="F2621" t="s">
        <v>3167</v>
      </c>
      <c r="G2621" t="s">
        <v>4879</v>
      </c>
      <c r="H2621" s="28">
        <v>44655</v>
      </c>
      <c r="I2621">
        <v>8.01</v>
      </c>
      <c r="J2621">
        <v>4</v>
      </c>
      <c r="K2621" t="s">
        <v>3123</v>
      </c>
      <c r="L2621" t="s">
        <v>3098</v>
      </c>
      <c r="M2621" t="s">
        <v>3177</v>
      </c>
      <c r="O2621" t="s">
        <v>3182</v>
      </c>
      <c r="P2621">
        <f t="shared" si="80"/>
        <v>44655</v>
      </c>
      <c r="Q2621">
        <f>--(COUNTIF($A$2:A2621,A2621)=1)</f>
        <v>1</v>
      </c>
      <c r="R2621">
        <f t="shared" si="81"/>
        <v>8.01</v>
      </c>
    </row>
    <row r="2622" spans="1:18">
      <c r="A2622" t="s">
        <v>7874</v>
      </c>
      <c r="B2622" t="s">
        <v>6792</v>
      </c>
      <c r="C2622" t="s">
        <v>3098</v>
      </c>
      <c r="D2622" t="s">
        <v>3165</v>
      </c>
      <c r="E2622" t="s">
        <v>3280</v>
      </c>
      <c r="F2622" t="s">
        <v>3220</v>
      </c>
      <c r="G2622" t="s">
        <v>2538</v>
      </c>
      <c r="H2622" s="28">
        <v>44873</v>
      </c>
      <c r="I2622">
        <v>3.6</v>
      </c>
      <c r="J2622">
        <v>4</v>
      </c>
      <c r="K2622" t="s">
        <v>3124</v>
      </c>
      <c r="L2622" t="s">
        <v>3248</v>
      </c>
      <c r="M2622" t="s">
        <v>3177</v>
      </c>
      <c r="N2622">
        <v>3.4</v>
      </c>
      <c r="O2622" t="s">
        <v>3170</v>
      </c>
      <c r="P2622">
        <f t="shared" si="80"/>
        <v>44873</v>
      </c>
      <c r="Q2622">
        <f>--(COUNTIF($A$2:A2622,A2622)=1)</f>
        <v>1</v>
      </c>
      <c r="R2622">
        <f t="shared" si="81"/>
        <v>3.6</v>
      </c>
    </row>
    <row r="2623" spans="1:18">
      <c r="A2623" t="s">
        <v>7875</v>
      </c>
      <c r="B2623" t="s">
        <v>3430</v>
      </c>
      <c r="C2623" t="s">
        <v>3098</v>
      </c>
      <c r="D2623" t="s">
        <v>3227</v>
      </c>
      <c r="E2623" t="s">
        <v>3166</v>
      </c>
      <c r="F2623" t="s">
        <v>3167</v>
      </c>
      <c r="G2623" t="s">
        <v>5825</v>
      </c>
      <c r="H2623" s="28">
        <v>45013</v>
      </c>
      <c r="I2623">
        <v>27.52</v>
      </c>
      <c r="J2623">
        <v>24</v>
      </c>
      <c r="K2623" t="s">
        <v>3123</v>
      </c>
      <c r="L2623" t="s">
        <v>3271</v>
      </c>
      <c r="M2623" t="s">
        <v>3177</v>
      </c>
      <c r="O2623" t="s">
        <v>3170</v>
      </c>
      <c r="P2623">
        <f t="shared" si="80"/>
        <v>45012</v>
      </c>
      <c r="Q2623">
        <f>--(COUNTIF($A$2:A2623,A2623)=1)</f>
        <v>1</v>
      </c>
      <c r="R2623">
        <f t="shared" si="81"/>
        <v>27.52</v>
      </c>
    </row>
    <row r="2624" spans="1:18">
      <c r="A2624" t="s">
        <v>7876</v>
      </c>
      <c r="B2624" t="s">
        <v>2149</v>
      </c>
      <c r="C2624" t="s">
        <v>5398</v>
      </c>
      <c r="D2624" t="s">
        <v>3196</v>
      </c>
      <c r="E2624" t="s">
        <v>3194</v>
      </c>
      <c r="F2624" t="s">
        <v>3180</v>
      </c>
      <c r="G2624" t="s">
        <v>302</v>
      </c>
      <c r="H2624" s="28"/>
      <c r="J2624">
        <v>72</v>
      </c>
      <c r="K2624" t="s">
        <v>3098</v>
      </c>
      <c r="L2624" t="s">
        <v>3307</v>
      </c>
      <c r="M2624" t="s">
        <v>3177</v>
      </c>
      <c r="O2624" t="s">
        <v>3182</v>
      </c>
      <c r="P2624">
        <f t="shared" si="80"/>
        <v>45711</v>
      </c>
      <c r="Q2624">
        <f>--(COUNTIF($A$2:A2624,A2624)=1)</f>
        <v>1</v>
      </c>
      <c r="R2624" t="str">
        <f t="shared" si="81"/>
        <v/>
      </c>
    </row>
    <row r="2625" spans="1:18">
      <c r="A2625" t="s">
        <v>7877</v>
      </c>
      <c r="B2625" t="s">
        <v>2513</v>
      </c>
      <c r="C2625" t="s">
        <v>3098</v>
      </c>
      <c r="D2625" t="s">
        <v>3196</v>
      </c>
      <c r="E2625" t="s">
        <v>3175</v>
      </c>
      <c r="F2625" t="s">
        <v>3167</v>
      </c>
      <c r="G2625" t="s">
        <v>3322</v>
      </c>
      <c r="H2625" s="28">
        <v>44986</v>
      </c>
      <c r="I2625">
        <v>2.9</v>
      </c>
      <c r="J2625">
        <v>8</v>
      </c>
      <c r="K2625" t="s">
        <v>3124</v>
      </c>
      <c r="L2625" t="s">
        <v>3398</v>
      </c>
      <c r="M2625" t="s">
        <v>3177</v>
      </c>
      <c r="N2625">
        <v>2.2999999999999998</v>
      </c>
      <c r="O2625" t="s">
        <v>3170</v>
      </c>
      <c r="P2625">
        <f t="shared" si="80"/>
        <v>44986</v>
      </c>
      <c r="Q2625">
        <f>--(COUNTIF($A$2:A2625,A2625)=1)</f>
        <v>1</v>
      </c>
      <c r="R2625">
        <f t="shared" si="81"/>
        <v>2.9</v>
      </c>
    </row>
    <row r="2626" spans="1:18">
      <c r="A2626" t="s">
        <v>7878</v>
      </c>
      <c r="B2626" t="s">
        <v>1985</v>
      </c>
      <c r="C2626" t="s">
        <v>3098</v>
      </c>
      <c r="D2626" t="s">
        <v>3227</v>
      </c>
      <c r="E2626" t="s">
        <v>3166</v>
      </c>
      <c r="F2626" t="s">
        <v>3180</v>
      </c>
      <c r="G2626" t="s">
        <v>2108</v>
      </c>
      <c r="H2626" s="28"/>
      <c r="J2626">
        <v>24</v>
      </c>
      <c r="K2626" t="s">
        <v>3098</v>
      </c>
      <c r="L2626" t="s">
        <v>3218</v>
      </c>
      <c r="M2626" t="s">
        <v>3202</v>
      </c>
      <c r="O2626" t="s">
        <v>3124</v>
      </c>
      <c r="P2626">
        <f t="shared" ref="P2626:P2689" si="82">IFERROR(DATEVALUE(G2626),IFERROR(DATE(RIGHT(G2626,4),MID(G2626,4,2),LEFT(G2626,2)),""))</f>
        <v>45392</v>
      </c>
      <c r="Q2626">
        <f>--(COUNTIF($A$2:A2626,A2626)=1)</f>
        <v>1</v>
      </c>
      <c r="R2626" t="str">
        <f t="shared" ref="R2626:R2689" si="83">IF(AND(Q2626=1,I2626&lt;&gt;"",ISNUMBER(I2626),I2626&gt;=0),I2626,"")</f>
        <v/>
      </c>
    </row>
    <row r="2627" spans="1:18">
      <c r="A2627" t="s">
        <v>7879</v>
      </c>
      <c r="B2627" t="s">
        <v>644</v>
      </c>
      <c r="C2627" t="s">
        <v>3098</v>
      </c>
      <c r="D2627" t="s">
        <v>3174</v>
      </c>
      <c r="E2627" t="s">
        <v>3194</v>
      </c>
      <c r="F2627" t="s">
        <v>3167</v>
      </c>
      <c r="G2627" t="s">
        <v>1033</v>
      </c>
      <c r="H2627" s="28">
        <v>44992</v>
      </c>
      <c r="I2627">
        <v>8.4700000000000006</v>
      </c>
      <c r="J2627">
        <v>72</v>
      </c>
      <c r="K2627" t="s">
        <v>3124</v>
      </c>
      <c r="L2627" t="s">
        <v>3201</v>
      </c>
      <c r="M2627" t="s">
        <v>3202</v>
      </c>
      <c r="O2627" t="s">
        <v>3189</v>
      </c>
      <c r="P2627">
        <f t="shared" si="82"/>
        <v>44992</v>
      </c>
      <c r="Q2627">
        <f>--(COUNTIF($A$2:A2627,A2627)=1)</f>
        <v>1</v>
      </c>
      <c r="R2627">
        <f t="shared" si="83"/>
        <v>8.4700000000000006</v>
      </c>
    </row>
    <row r="2628" spans="1:18">
      <c r="A2628" t="s">
        <v>7880</v>
      </c>
      <c r="B2628" t="s">
        <v>2186</v>
      </c>
      <c r="C2628" t="s">
        <v>7655</v>
      </c>
      <c r="D2628" t="s">
        <v>3237</v>
      </c>
      <c r="E2628" t="s">
        <v>3280</v>
      </c>
      <c r="F2628" t="s">
        <v>3167</v>
      </c>
      <c r="G2628" t="s">
        <v>2600</v>
      </c>
      <c r="H2628" s="28">
        <v>45135</v>
      </c>
      <c r="I2628">
        <v>6.69</v>
      </c>
      <c r="J2628">
        <v>4</v>
      </c>
      <c r="K2628" t="s">
        <v>3123</v>
      </c>
      <c r="L2628" t="s">
        <v>3181</v>
      </c>
      <c r="M2628" t="s">
        <v>3177</v>
      </c>
      <c r="N2628">
        <v>1.3</v>
      </c>
      <c r="O2628" t="s">
        <v>3182</v>
      </c>
      <c r="P2628">
        <f t="shared" si="82"/>
        <v>45135</v>
      </c>
      <c r="Q2628">
        <f>--(COUNTIF($A$2:A2628,A2628)=1)</f>
        <v>1</v>
      </c>
      <c r="R2628">
        <f t="shared" si="83"/>
        <v>6.69</v>
      </c>
    </row>
    <row r="2629" spans="1:18">
      <c r="A2629" t="s">
        <v>7881</v>
      </c>
      <c r="B2629" t="s">
        <v>5714</v>
      </c>
      <c r="C2629" t="s">
        <v>7882</v>
      </c>
      <c r="D2629" t="s">
        <v>3237</v>
      </c>
      <c r="E2629" t="s">
        <v>3166</v>
      </c>
      <c r="F2629" t="s">
        <v>3220</v>
      </c>
      <c r="G2629" t="s">
        <v>1601</v>
      </c>
      <c r="H2629" s="28"/>
      <c r="J2629">
        <v>24</v>
      </c>
      <c r="K2629" t="s">
        <v>3098</v>
      </c>
      <c r="L2629" t="s">
        <v>3254</v>
      </c>
      <c r="M2629" t="s">
        <v>3207</v>
      </c>
      <c r="O2629" t="s">
        <v>3123</v>
      </c>
      <c r="P2629">
        <f t="shared" si="82"/>
        <v>44949</v>
      </c>
      <c r="Q2629">
        <f>--(COUNTIF($A$2:A2629,A2629)=1)</f>
        <v>1</v>
      </c>
      <c r="R2629" t="str">
        <f t="shared" si="83"/>
        <v/>
      </c>
    </row>
    <row r="2630" spans="1:18">
      <c r="A2630" t="s">
        <v>7883</v>
      </c>
      <c r="B2630" t="s">
        <v>352</v>
      </c>
      <c r="C2630" t="s">
        <v>7358</v>
      </c>
      <c r="D2630" t="s">
        <v>3174</v>
      </c>
      <c r="E2630" t="s">
        <v>3194</v>
      </c>
      <c r="F2630" t="s">
        <v>3167</v>
      </c>
      <c r="G2630" t="s">
        <v>2491</v>
      </c>
      <c r="H2630" s="28">
        <v>44908</v>
      </c>
      <c r="I2630">
        <v>159.88</v>
      </c>
      <c r="J2630">
        <v>72</v>
      </c>
      <c r="K2630" t="s">
        <v>3123</v>
      </c>
      <c r="L2630" t="s">
        <v>3254</v>
      </c>
      <c r="M2630" t="s">
        <v>3207</v>
      </c>
      <c r="O2630" t="s">
        <v>3260</v>
      </c>
      <c r="P2630">
        <f t="shared" si="82"/>
        <v>44902</v>
      </c>
      <c r="Q2630">
        <f>--(COUNTIF($A$2:A2630,A2630)=1)</f>
        <v>1</v>
      </c>
      <c r="R2630">
        <f t="shared" si="83"/>
        <v>159.88</v>
      </c>
    </row>
    <row r="2631" spans="1:18">
      <c r="A2631" t="s">
        <v>7884</v>
      </c>
      <c r="B2631" t="s">
        <v>1953</v>
      </c>
      <c r="C2631" t="s">
        <v>3098</v>
      </c>
      <c r="D2631" t="s">
        <v>3237</v>
      </c>
      <c r="E2631" t="s">
        <v>3175</v>
      </c>
      <c r="F2631" t="s">
        <v>3167</v>
      </c>
      <c r="G2631" t="s">
        <v>1195</v>
      </c>
      <c r="H2631" s="28"/>
      <c r="J2631">
        <v>8</v>
      </c>
      <c r="K2631" t="s">
        <v>3098</v>
      </c>
      <c r="L2631" t="s">
        <v>3176</v>
      </c>
      <c r="M2631" t="s">
        <v>3202</v>
      </c>
      <c r="O2631" t="s">
        <v>3123</v>
      </c>
      <c r="P2631">
        <f t="shared" si="82"/>
        <v>45398</v>
      </c>
      <c r="Q2631">
        <f>--(COUNTIF($A$2:A2631,A2631)=1)</f>
        <v>1</v>
      </c>
      <c r="R2631" t="str">
        <f t="shared" si="83"/>
        <v/>
      </c>
    </row>
    <row r="2632" spans="1:18">
      <c r="A2632" t="s">
        <v>7885</v>
      </c>
      <c r="B2632" t="s">
        <v>2262</v>
      </c>
      <c r="C2632" t="s">
        <v>3098</v>
      </c>
      <c r="D2632" t="s">
        <v>3240</v>
      </c>
      <c r="E2632" t="s">
        <v>3166</v>
      </c>
      <c r="F2632" t="s">
        <v>3228</v>
      </c>
      <c r="G2632" t="s">
        <v>339</v>
      </c>
      <c r="H2632" s="28"/>
      <c r="J2632">
        <v>24</v>
      </c>
      <c r="K2632" t="s">
        <v>3098</v>
      </c>
      <c r="L2632" t="s">
        <v>3201</v>
      </c>
      <c r="M2632" t="s">
        <v>3188</v>
      </c>
      <c r="O2632" t="s">
        <v>3182</v>
      </c>
      <c r="P2632">
        <f t="shared" si="82"/>
        <v>44988</v>
      </c>
      <c r="Q2632">
        <f>--(COUNTIF($A$2:A2632,A2632)=1)</f>
        <v>1</v>
      </c>
      <c r="R2632" t="str">
        <f t="shared" si="83"/>
        <v/>
      </c>
    </row>
    <row r="2633" spans="1:18">
      <c r="A2633" t="s">
        <v>7886</v>
      </c>
      <c r="B2633" t="s">
        <v>1063</v>
      </c>
      <c r="C2633" t="s">
        <v>3098</v>
      </c>
      <c r="D2633" t="s">
        <v>3196</v>
      </c>
      <c r="E2633" t="s">
        <v>3166</v>
      </c>
      <c r="F2633" t="s">
        <v>3180</v>
      </c>
      <c r="G2633" t="s">
        <v>4850</v>
      </c>
      <c r="H2633" s="28"/>
      <c r="J2633">
        <v>24</v>
      </c>
      <c r="K2633" t="s">
        <v>3098</v>
      </c>
      <c r="L2633" t="s">
        <v>3212</v>
      </c>
      <c r="M2633" t="s">
        <v>3207</v>
      </c>
      <c r="O2633" t="s">
        <v>3182</v>
      </c>
      <c r="P2633">
        <f t="shared" si="82"/>
        <v>45286</v>
      </c>
      <c r="Q2633">
        <f>--(COUNTIF($A$2:A2633,A2633)=1)</f>
        <v>1</v>
      </c>
      <c r="R2633" t="str">
        <f t="shared" si="83"/>
        <v/>
      </c>
    </row>
    <row r="2634" spans="1:18">
      <c r="A2634" t="s">
        <v>7887</v>
      </c>
      <c r="B2634" t="s">
        <v>2960</v>
      </c>
      <c r="C2634" t="s">
        <v>3098</v>
      </c>
      <c r="D2634" t="s">
        <v>3174</v>
      </c>
      <c r="E2634" t="s">
        <v>3166</v>
      </c>
      <c r="F2634" t="s">
        <v>3220</v>
      </c>
      <c r="G2634" t="s">
        <v>335</v>
      </c>
      <c r="H2634" s="28">
        <v>45049</v>
      </c>
      <c r="I2634">
        <v>45.32</v>
      </c>
      <c r="J2634">
        <v>24</v>
      </c>
      <c r="K2634" t="s">
        <v>3123</v>
      </c>
      <c r="L2634" t="s">
        <v>3244</v>
      </c>
      <c r="M2634" t="s">
        <v>3188</v>
      </c>
      <c r="N2634">
        <v>1.9</v>
      </c>
      <c r="O2634" t="s">
        <v>3260</v>
      </c>
      <c r="P2634">
        <f t="shared" si="82"/>
        <v>45048</v>
      </c>
      <c r="Q2634">
        <f>--(COUNTIF($A$2:A2634,A2634)=1)</f>
        <v>1</v>
      </c>
      <c r="R2634">
        <f t="shared" si="83"/>
        <v>45.32</v>
      </c>
    </row>
    <row r="2635" spans="1:18">
      <c r="A2635" t="s">
        <v>7888</v>
      </c>
      <c r="B2635" t="s">
        <v>1632</v>
      </c>
      <c r="C2635" t="s">
        <v>3098</v>
      </c>
      <c r="D2635" t="s">
        <v>3200</v>
      </c>
      <c r="E2635" t="s">
        <v>3194</v>
      </c>
      <c r="F2635" t="s">
        <v>3167</v>
      </c>
      <c r="G2635" t="s">
        <v>2023</v>
      </c>
      <c r="H2635" s="28">
        <v>44875</v>
      </c>
      <c r="I2635">
        <v>147.38999999999999</v>
      </c>
      <c r="J2635">
        <v>72</v>
      </c>
      <c r="K2635" t="s">
        <v>3123</v>
      </c>
      <c r="L2635" t="s">
        <v>3244</v>
      </c>
      <c r="M2635" t="s">
        <v>3177</v>
      </c>
      <c r="O2635" t="s">
        <v>3182</v>
      </c>
      <c r="P2635">
        <f t="shared" si="82"/>
        <v>44869</v>
      </c>
      <c r="Q2635">
        <f>--(COUNTIF($A$2:A2635,A2635)=1)</f>
        <v>1</v>
      </c>
      <c r="R2635">
        <f t="shared" si="83"/>
        <v>147.38999999999999</v>
      </c>
    </row>
    <row r="2636" spans="1:18">
      <c r="A2636" t="s">
        <v>7889</v>
      </c>
      <c r="B2636" t="s">
        <v>3849</v>
      </c>
      <c r="C2636" t="s">
        <v>3098</v>
      </c>
      <c r="D2636" t="s">
        <v>3165</v>
      </c>
      <c r="E2636" t="s">
        <v>3175</v>
      </c>
      <c r="F2636" t="s">
        <v>3167</v>
      </c>
      <c r="G2636" t="s">
        <v>781</v>
      </c>
      <c r="H2636" s="28">
        <v>45476</v>
      </c>
      <c r="I2636">
        <v>3.74</v>
      </c>
      <c r="J2636">
        <v>8</v>
      </c>
      <c r="K2636" t="s">
        <v>3124</v>
      </c>
      <c r="L2636" t="s">
        <v>3281</v>
      </c>
      <c r="M2636" t="s">
        <v>3188</v>
      </c>
      <c r="N2636">
        <v>2.2999999999999998</v>
      </c>
      <c r="O2636" t="s">
        <v>3124</v>
      </c>
      <c r="P2636">
        <f t="shared" si="82"/>
        <v>45476</v>
      </c>
      <c r="Q2636">
        <f>--(COUNTIF($A$2:A2636,A2636)=1)</f>
        <v>1</v>
      </c>
      <c r="R2636">
        <f t="shared" si="83"/>
        <v>3.74</v>
      </c>
    </row>
    <row r="2637" spans="1:18">
      <c r="A2637" t="s">
        <v>7890</v>
      </c>
      <c r="B2637" t="s">
        <v>1190</v>
      </c>
      <c r="C2637" t="s">
        <v>3098</v>
      </c>
      <c r="D2637" t="s">
        <v>3200</v>
      </c>
      <c r="E2637" t="s">
        <v>3166</v>
      </c>
      <c r="F2637" t="s">
        <v>3167</v>
      </c>
      <c r="G2637" t="s">
        <v>1964</v>
      </c>
      <c r="H2637" s="28">
        <v>44656</v>
      </c>
      <c r="I2637">
        <v>17.510000000000002</v>
      </c>
      <c r="J2637">
        <v>24</v>
      </c>
      <c r="K2637" t="s">
        <v>3124</v>
      </c>
      <c r="L2637" t="s">
        <v>3206</v>
      </c>
      <c r="M2637" t="s">
        <v>3188</v>
      </c>
      <c r="N2637">
        <v>1.2</v>
      </c>
      <c r="O2637" t="s">
        <v>3189</v>
      </c>
      <c r="P2637">
        <f t="shared" si="82"/>
        <v>44656</v>
      </c>
      <c r="Q2637">
        <f>--(COUNTIF($A$2:A2637,A2637)=1)</f>
        <v>1</v>
      </c>
      <c r="R2637">
        <f t="shared" si="83"/>
        <v>17.510000000000002</v>
      </c>
    </row>
    <row r="2638" spans="1:18">
      <c r="A2638" t="s">
        <v>7891</v>
      </c>
      <c r="B2638" t="s">
        <v>1804</v>
      </c>
      <c r="C2638" t="s">
        <v>3098</v>
      </c>
      <c r="D2638" t="s">
        <v>3174</v>
      </c>
      <c r="E2638" t="s">
        <v>3166</v>
      </c>
      <c r="F2638" t="s">
        <v>3167</v>
      </c>
      <c r="G2638" t="s">
        <v>3853</v>
      </c>
      <c r="H2638" s="28">
        <v>44769</v>
      </c>
      <c r="I2638">
        <v>74.05</v>
      </c>
      <c r="J2638">
        <v>24</v>
      </c>
      <c r="K2638" t="s">
        <v>3123</v>
      </c>
      <c r="L2638" t="s">
        <v>3254</v>
      </c>
      <c r="M2638" t="s">
        <v>3207</v>
      </c>
      <c r="O2638" t="s">
        <v>3182</v>
      </c>
      <c r="P2638">
        <f t="shared" si="82"/>
        <v>44766</v>
      </c>
      <c r="Q2638">
        <f>--(COUNTIF($A$2:A2638,A2638)=1)</f>
        <v>1</v>
      </c>
      <c r="R2638">
        <f t="shared" si="83"/>
        <v>74.05</v>
      </c>
    </row>
    <row r="2639" spans="1:18">
      <c r="A2639" t="s">
        <v>7892</v>
      </c>
      <c r="B2639" t="s">
        <v>2462</v>
      </c>
      <c r="C2639" t="s">
        <v>3098</v>
      </c>
      <c r="D2639" t="s">
        <v>3185</v>
      </c>
      <c r="E2639" t="s">
        <v>3166</v>
      </c>
      <c r="F2639" t="s">
        <v>3167</v>
      </c>
      <c r="G2639" t="s">
        <v>7893</v>
      </c>
      <c r="H2639" s="28">
        <v>45266</v>
      </c>
      <c r="I2639">
        <v>32.29</v>
      </c>
      <c r="J2639">
        <v>24</v>
      </c>
      <c r="K2639" t="s">
        <v>3123</v>
      </c>
      <c r="L2639" t="s">
        <v>3206</v>
      </c>
      <c r="M2639" t="s">
        <v>3169</v>
      </c>
      <c r="N2639">
        <v>3.2</v>
      </c>
      <c r="O2639" t="s">
        <v>3189</v>
      </c>
      <c r="P2639">
        <f t="shared" si="82"/>
        <v>45265</v>
      </c>
      <c r="Q2639">
        <f>--(COUNTIF($A$2:A2639,A2639)=1)</f>
        <v>1</v>
      </c>
      <c r="R2639">
        <f t="shared" si="83"/>
        <v>32.29</v>
      </c>
    </row>
    <row r="2640" spans="1:18">
      <c r="A2640" t="s">
        <v>7894</v>
      </c>
      <c r="B2640" t="s">
        <v>710</v>
      </c>
      <c r="C2640" t="s">
        <v>7367</v>
      </c>
      <c r="D2640" t="s">
        <v>3196</v>
      </c>
      <c r="E2640" t="s">
        <v>3166</v>
      </c>
      <c r="F2640" t="s">
        <v>3180</v>
      </c>
      <c r="G2640" t="s">
        <v>2635</v>
      </c>
      <c r="H2640" s="28"/>
      <c r="J2640">
        <v>24</v>
      </c>
      <c r="K2640" t="s">
        <v>3098</v>
      </c>
      <c r="L2640" t="s">
        <v>3271</v>
      </c>
      <c r="M2640" t="s">
        <v>3207</v>
      </c>
      <c r="O2640" t="s">
        <v>3182</v>
      </c>
      <c r="P2640">
        <f t="shared" si="82"/>
        <v>45149</v>
      </c>
      <c r="Q2640">
        <f>--(COUNTIF($A$2:A2640,A2640)=1)</f>
        <v>1</v>
      </c>
      <c r="R2640" t="str">
        <f t="shared" si="83"/>
        <v/>
      </c>
    </row>
    <row r="2641" spans="1:18">
      <c r="A2641" t="s">
        <v>7895</v>
      </c>
      <c r="B2641" t="s">
        <v>4934</v>
      </c>
      <c r="C2641" t="s">
        <v>7896</v>
      </c>
      <c r="D2641" t="s">
        <v>3200</v>
      </c>
      <c r="E2641" t="s">
        <v>3194</v>
      </c>
      <c r="F2641" t="s">
        <v>3220</v>
      </c>
      <c r="G2641" t="s">
        <v>5178</v>
      </c>
      <c r="H2641" s="28">
        <v>45703</v>
      </c>
      <c r="I2641">
        <v>136.35</v>
      </c>
      <c r="J2641">
        <v>72</v>
      </c>
      <c r="K2641" t="s">
        <v>3123</v>
      </c>
      <c r="L2641" t="s">
        <v>3192</v>
      </c>
      <c r="M2641" t="s">
        <v>3169</v>
      </c>
      <c r="N2641">
        <v>1.8</v>
      </c>
      <c r="O2641" t="s">
        <v>3124</v>
      </c>
      <c r="P2641">
        <f t="shared" si="82"/>
        <v>45698</v>
      </c>
      <c r="Q2641">
        <f>--(COUNTIF($A$2:A2641,A2641)=1)</f>
        <v>1</v>
      </c>
      <c r="R2641">
        <f t="shared" si="83"/>
        <v>136.35</v>
      </c>
    </row>
    <row r="2642" spans="1:18">
      <c r="A2642" t="s">
        <v>7897</v>
      </c>
      <c r="B2642" t="s">
        <v>5374</v>
      </c>
      <c r="C2642" t="s">
        <v>7898</v>
      </c>
      <c r="D2642" t="s">
        <v>3174</v>
      </c>
      <c r="E2642" t="s">
        <v>3166</v>
      </c>
      <c r="F2642" t="s">
        <v>3167</v>
      </c>
      <c r="G2642" t="s">
        <v>3029</v>
      </c>
      <c r="H2642" s="28">
        <v>44604</v>
      </c>
      <c r="I2642">
        <v>66.83</v>
      </c>
      <c r="J2642">
        <v>24</v>
      </c>
      <c r="K2642" t="s">
        <v>3123</v>
      </c>
      <c r="L2642" t="s">
        <v>3216</v>
      </c>
      <c r="M2642" t="s">
        <v>3188</v>
      </c>
      <c r="N2642">
        <v>3.1</v>
      </c>
      <c r="O2642" t="s">
        <v>3213</v>
      </c>
      <c r="P2642">
        <f t="shared" si="82"/>
        <v>44602</v>
      </c>
      <c r="Q2642">
        <f>--(COUNTIF($A$2:A2642,A2642)=1)</f>
        <v>1</v>
      </c>
      <c r="R2642">
        <f t="shared" si="83"/>
        <v>66.83</v>
      </c>
    </row>
    <row r="2643" spans="1:18">
      <c r="A2643" t="s">
        <v>7899</v>
      </c>
      <c r="B2643" t="s">
        <v>699</v>
      </c>
      <c r="C2643" t="s">
        <v>7900</v>
      </c>
      <c r="D2643" t="s">
        <v>3227</v>
      </c>
      <c r="E2643" t="s">
        <v>3194</v>
      </c>
      <c r="F2643" t="s">
        <v>3167</v>
      </c>
      <c r="G2643" t="s">
        <v>3053</v>
      </c>
      <c r="H2643" s="28">
        <v>45195</v>
      </c>
      <c r="I2643">
        <v>194.09</v>
      </c>
      <c r="J2643">
        <v>72</v>
      </c>
      <c r="K2643" t="s">
        <v>3123</v>
      </c>
      <c r="L2643" t="s">
        <v>3351</v>
      </c>
      <c r="M2643" t="s">
        <v>3177</v>
      </c>
      <c r="N2643">
        <v>3.7</v>
      </c>
      <c r="O2643" t="s">
        <v>3123</v>
      </c>
      <c r="P2643">
        <f t="shared" si="82"/>
        <v>45187</v>
      </c>
      <c r="Q2643">
        <f>--(COUNTIF($A$2:A2643,A2643)=1)</f>
        <v>1</v>
      </c>
      <c r="R2643">
        <f t="shared" si="83"/>
        <v>194.09</v>
      </c>
    </row>
    <row r="2644" spans="1:18">
      <c r="A2644" t="s">
        <v>7901</v>
      </c>
      <c r="B2644" t="s">
        <v>3796</v>
      </c>
      <c r="C2644" t="s">
        <v>7902</v>
      </c>
      <c r="D2644" t="s">
        <v>3200</v>
      </c>
      <c r="E2644" t="s">
        <v>3166</v>
      </c>
      <c r="F2644" t="s">
        <v>3167</v>
      </c>
      <c r="G2644" t="s">
        <v>649</v>
      </c>
      <c r="H2644" s="28">
        <v>45392</v>
      </c>
      <c r="I2644">
        <v>50.47</v>
      </c>
      <c r="J2644">
        <v>24</v>
      </c>
      <c r="K2644" t="s">
        <v>3123</v>
      </c>
      <c r="L2644" t="s">
        <v>3231</v>
      </c>
      <c r="M2644" t="s">
        <v>3188</v>
      </c>
      <c r="O2644" t="s">
        <v>3123</v>
      </c>
      <c r="P2644">
        <f t="shared" si="82"/>
        <v>45390</v>
      </c>
      <c r="Q2644">
        <f>--(COUNTIF($A$2:A2644,A2644)=1)</f>
        <v>1</v>
      </c>
      <c r="R2644">
        <f t="shared" si="83"/>
        <v>50.47</v>
      </c>
    </row>
    <row r="2645" spans="1:18">
      <c r="A2645" t="s">
        <v>7903</v>
      </c>
      <c r="B2645" t="s">
        <v>458</v>
      </c>
      <c r="C2645" t="s">
        <v>3098</v>
      </c>
      <c r="D2645" t="s">
        <v>3251</v>
      </c>
      <c r="E2645" t="s">
        <v>3194</v>
      </c>
      <c r="F2645" t="s">
        <v>3228</v>
      </c>
      <c r="G2645" t="s">
        <v>3717</v>
      </c>
      <c r="H2645" s="28"/>
      <c r="J2645">
        <v>72</v>
      </c>
      <c r="K2645" t="s">
        <v>3098</v>
      </c>
      <c r="L2645" t="s">
        <v>3168</v>
      </c>
      <c r="M2645" t="s">
        <v>3207</v>
      </c>
      <c r="O2645" t="s">
        <v>3170</v>
      </c>
      <c r="P2645">
        <f t="shared" si="82"/>
        <v>45475</v>
      </c>
      <c r="Q2645">
        <f>--(COUNTIF($A$2:A2645,A2645)=1)</f>
        <v>1</v>
      </c>
      <c r="R2645" t="str">
        <f t="shared" si="83"/>
        <v/>
      </c>
    </row>
    <row r="2646" spans="1:18">
      <c r="A2646" t="s">
        <v>7904</v>
      </c>
      <c r="B2646" t="s">
        <v>3401</v>
      </c>
      <c r="C2646" t="s">
        <v>7905</v>
      </c>
      <c r="D2646" t="s">
        <v>3251</v>
      </c>
      <c r="E2646" t="s">
        <v>3194</v>
      </c>
      <c r="F2646" t="s">
        <v>3228</v>
      </c>
      <c r="G2646" t="s">
        <v>1276</v>
      </c>
      <c r="H2646" s="28"/>
      <c r="J2646">
        <v>72</v>
      </c>
      <c r="K2646" t="s">
        <v>3098</v>
      </c>
      <c r="L2646" t="s">
        <v>3206</v>
      </c>
      <c r="M2646" t="s">
        <v>3188</v>
      </c>
      <c r="O2646" t="s">
        <v>3123</v>
      </c>
      <c r="P2646">
        <f t="shared" si="82"/>
        <v>44955</v>
      </c>
      <c r="Q2646">
        <f>--(COUNTIF($A$2:A2646,A2646)=1)</f>
        <v>1</v>
      </c>
      <c r="R2646" t="str">
        <f t="shared" si="83"/>
        <v/>
      </c>
    </row>
    <row r="2647" spans="1:18">
      <c r="A2647" t="s">
        <v>7906</v>
      </c>
      <c r="B2647" t="s">
        <v>1878</v>
      </c>
      <c r="C2647" t="s">
        <v>7907</v>
      </c>
      <c r="D2647" t="s">
        <v>3165</v>
      </c>
      <c r="E2647" t="s">
        <v>3166</v>
      </c>
      <c r="F2647" t="s">
        <v>3220</v>
      </c>
      <c r="G2647" t="s">
        <v>1789</v>
      </c>
      <c r="H2647" s="28">
        <v>45067</v>
      </c>
      <c r="I2647">
        <v>65.06</v>
      </c>
      <c r="J2647">
        <v>24</v>
      </c>
      <c r="K2647" t="s">
        <v>3123</v>
      </c>
      <c r="L2647" t="s">
        <v>3206</v>
      </c>
      <c r="M2647" t="s">
        <v>3177</v>
      </c>
      <c r="N2647">
        <v>4</v>
      </c>
      <c r="O2647" t="s">
        <v>3178</v>
      </c>
      <c r="P2647">
        <f t="shared" si="82"/>
        <v>45065</v>
      </c>
      <c r="Q2647">
        <f>--(COUNTIF($A$2:A2647,A2647)=1)</f>
        <v>1</v>
      </c>
      <c r="R2647">
        <f t="shared" si="83"/>
        <v>65.06</v>
      </c>
    </row>
    <row r="2648" spans="1:18">
      <c r="A2648" t="s">
        <v>7908</v>
      </c>
      <c r="B2648" t="s">
        <v>2224</v>
      </c>
      <c r="C2648" t="s">
        <v>3098</v>
      </c>
      <c r="D2648" t="s">
        <v>3227</v>
      </c>
      <c r="E2648" t="s">
        <v>3194</v>
      </c>
      <c r="F2648" t="s">
        <v>3180</v>
      </c>
      <c r="G2648" t="s">
        <v>4751</v>
      </c>
      <c r="H2648" s="28"/>
      <c r="J2648">
        <v>72</v>
      </c>
      <c r="K2648" t="s">
        <v>3098</v>
      </c>
      <c r="L2648" t="s">
        <v>3437</v>
      </c>
      <c r="M2648" t="s">
        <v>3169</v>
      </c>
      <c r="O2648" t="s">
        <v>3189</v>
      </c>
      <c r="P2648">
        <f t="shared" si="82"/>
        <v>45715</v>
      </c>
      <c r="Q2648">
        <f>--(COUNTIF($A$2:A2648,A2648)=1)</f>
        <v>1</v>
      </c>
      <c r="R2648" t="str">
        <f t="shared" si="83"/>
        <v/>
      </c>
    </row>
    <row r="2649" spans="1:18">
      <c r="A2649" t="s">
        <v>7909</v>
      </c>
      <c r="B2649" t="s">
        <v>3058</v>
      </c>
      <c r="C2649" t="s">
        <v>7910</v>
      </c>
      <c r="D2649" t="s">
        <v>3185</v>
      </c>
      <c r="E2649" t="s">
        <v>3175</v>
      </c>
      <c r="F2649" t="s">
        <v>3180</v>
      </c>
      <c r="G2649" t="s">
        <v>625</v>
      </c>
      <c r="H2649" s="28"/>
      <c r="J2649">
        <v>8</v>
      </c>
      <c r="K2649" t="s">
        <v>3098</v>
      </c>
      <c r="L2649" t="s">
        <v>3198</v>
      </c>
      <c r="M2649" t="s">
        <v>3207</v>
      </c>
      <c r="O2649" t="s">
        <v>3213</v>
      </c>
      <c r="P2649">
        <f t="shared" si="82"/>
        <v>45590</v>
      </c>
      <c r="Q2649">
        <f>--(COUNTIF($A$2:A2649,A2649)=1)</f>
        <v>1</v>
      </c>
      <c r="R2649" t="str">
        <f t="shared" si="83"/>
        <v/>
      </c>
    </row>
    <row r="2650" spans="1:18">
      <c r="A2650" t="s">
        <v>7911</v>
      </c>
      <c r="B2650" t="s">
        <v>5042</v>
      </c>
      <c r="C2650" t="s">
        <v>7912</v>
      </c>
      <c r="D2650" t="s">
        <v>3227</v>
      </c>
      <c r="E2650" t="s">
        <v>3175</v>
      </c>
      <c r="F2650" t="s">
        <v>3180</v>
      </c>
      <c r="G2650" t="s">
        <v>5805</v>
      </c>
      <c r="H2650" s="28"/>
      <c r="J2650">
        <v>8</v>
      </c>
      <c r="K2650" t="s">
        <v>3098</v>
      </c>
      <c r="L2650" t="s">
        <v>3281</v>
      </c>
      <c r="M2650" t="s">
        <v>3177</v>
      </c>
      <c r="O2650" t="s">
        <v>3213</v>
      </c>
      <c r="P2650">
        <f t="shared" si="82"/>
        <v>44593</v>
      </c>
      <c r="Q2650">
        <f>--(COUNTIF($A$2:A2650,A2650)=1)</f>
        <v>1</v>
      </c>
      <c r="R2650" t="str">
        <f t="shared" si="83"/>
        <v/>
      </c>
    </row>
    <row r="2651" spans="1:18">
      <c r="A2651" t="s">
        <v>7913</v>
      </c>
      <c r="B2651" t="s">
        <v>5085</v>
      </c>
      <c r="C2651" t="s">
        <v>3098</v>
      </c>
      <c r="D2651" t="s">
        <v>3165</v>
      </c>
      <c r="E2651" t="s">
        <v>3166</v>
      </c>
      <c r="F2651" t="s">
        <v>3167</v>
      </c>
      <c r="G2651" t="s">
        <v>2221</v>
      </c>
      <c r="H2651" s="28">
        <v>44944</v>
      </c>
      <c r="I2651">
        <v>47.42</v>
      </c>
      <c r="J2651">
        <v>24</v>
      </c>
      <c r="K2651" t="s">
        <v>3123</v>
      </c>
      <c r="L2651" t="s">
        <v>3176</v>
      </c>
      <c r="M2651" t="s">
        <v>3177</v>
      </c>
      <c r="O2651" t="s">
        <v>3178</v>
      </c>
      <c r="P2651">
        <f t="shared" si="82"/>
        <v>44943</v>
      </c>
      <c r="Q2651">
        <f>--(COUNTIF($A$2:A2651,A2651)=1)</f>
        <v>1</v>
      </c>
      <c r="R2651">
        <f t="shared" si="83"/>
        <v>47.42</v>
      </c>
    </row>
    <row r="2652" spans="1:18">
      <c r="A2652" t="s">
        <v>7914</v>
      </c>
      <c r="B2652" t="s">
        <v>2217</v>
      </c>
      <c r="C2652" t="s">
        <v>7915</v>
      </c>
      <c r="D2652" t="s">
        <v>3251</v>
      </c>
      <c r="E2652" t="s">
        <v>3166</v>
      </c>
      <c r="F2652" t="s">
        <v>3228</v>
      </c>
      <c r="G2652" t="s">
        <v>1033</v>
      </c>
      <c r="H2652" s="28"/>
      <c r="J2652">
        <v>24</v>
      </c>
      <c r="K2652" t="s">
        <v>3098</v>
      </c>
      <c r="L2652" t="s">
        <v>3221</v>
      </c>
      <c r="M2652" t="s">
        <v>3207</v>
      </c>
      <c r="O2652" t="s">
        <v>3170</v>
      </c>
      <c r="P2652">
        <f t="shared" si="82"/>
        <v>44992</v>
      </c>
      <c r="Q2652">
        <f>--(COUNTIF($A$2:A2652,A2652)=1)</f>
        <v>1</v>
      </c>
      <c r="R2652" t="str">
        <f t="shared" si="83"/>
        <v/>
      </c>
    </row>
    <row r="2653" spans="1:18">
      <c r="A2653" t="s">
        <v>7916</v>
      </c>
      <c r="B2653" t="s">
        <v>6996</v>
      </c>
      <c r="C2653" t="s">
        <v>3098</v>
      </c>
      <c r="D2653" t="s">
        <v>3251</v>
      </c>
      <c r="E2653" t="s">
        <v>3166</v>
      </c>
      <c r="F2653" t="s">
        <v>3228</v>
      </c>
      <c r="G2653" t="s">
        <v>3738</v>
      </c>
      <c r="H2653" s="28"/>
      <c r="J2653">
        <v>24</v>
      </c>
      <c r="K2653" t="s">
        <v>3098</v>
      </c>
      <c r="L2653" t="s">
        <v>3302</v>
      </c>
      <c r="M2653" t="s">
        <v>3188</v>
      </c>
      <c r="O2653" t="s">
        <v>3182</v>
      </c>
      <c r="P2653">
        <f t="shared" si="82"/>
        <v>45114</v>
      </c>
      <c r="Q2653">
        <f>--(COUNTIF($A$2:A2653,A2653)=1)</f>
        <v>1</v>
      </c>
      <c r="R2653" t="str">
        <f t="shared" si="83"/>
        <v/>
      </c>
    </row>
    <row r="2654" spans="1:18">
      <c r="A2654" t="s">
        <v>7917</v>
      </c>
      <c r="B2654" t="s">
        <v>7918</v>
      </c>
      <c r="C2654" t="s">
        <v>5663</v>
      </c>
      <c r="D2654" t="s">
        <v>3200</v>
      </c>
      <c r="E2654" t="s">
        <v>3175</v>
      </c>
      <c r="F2654" t="s">
        <v>3228</v>
      </c>
      <c r="G2654" t="s">
        <v>3995</v>
      </c>
      <c r="H2654" s="28"/>
      <c r="J2654">
        <v>8</v>
      </c>
      <c r="K2654" t="s">
        <v>3098</v>
      </c>
      <c r="L2654" t="s">
        <v>3265</v>
      </c>
      <c r="M2654" t="s">
        <v>3188</v>
      </c>
      <c r="O2654" t="s">
        <v>3189</v>
      </c>
      <c r="P2654">
        <f t="shared" si="82"/>
        <v>44569</v>
      </c>
      <c r="Q2654">
        <f>--(COUNTIF($A$2:A2654,A2654)=1)</f>
        <v>1</v>
      </c>
      <c r="R2654" t="str">
        <f t="shared" si="83"/>
        <v/>
      </c>
    </row>
    <row r="2655" spans="1:18">
      <c r="A2655" t="s">
        <v>7919</v>
      </c>
      <c r="B2655" t="s">
        <v>2495</v>
      </c>
      <c r="C2655" t="s">
        <v>3098</v>
      </c>
      <c r="D2655" t="s">
        <v>3200</v>
      </c>
      <c r="E2655" t="s">
        <v>3194</v>
      </c>
      <c r="F2655" t="s">
        <v>3228</v>
      </c>
      <c r="G2655" t="s">
        <v>1268</v>
      </c>
      <c r="H2655" s="28"/>
      <c r="J2655">
        <v>72</v>
      </c>
      <c r="K2655" t="s">
        <v>3098</v>
      </c>
      <c r="L2655" t="s">
        <v>3271</v>
      </c>
      <c r="M2655" t="s">
        <v>3202</v>
      </c>
      <c r="O2655" t="s">
        <v>3213</v>
      </c>
      <c r="P2655">
        <f t="shared" si="82"/>
        <v>45655</v>
      </c>
      <c r="Q2655">
        <f>--(COUNTIF($A$2:A2655,A2655)=1)</f>
        <v>1</v>
      </c>
      <c r="R2655" t="str">
        <f t="shared" si="83"/>
        <v/>
      </c>
    </row>
    <row r="2656" spans="1:18">
      <c r="A2656" t="s">
        <v>7920</v>
      </c>
      <c r="B2656" t="s">
        <v>7921</v>
      </c>
      <c r="C2656" t="s">
        <v>5478</v>
      </c>
      <c r="D2656" t="s">
        <v>3240</v>
      </c>
      <c r="E2656" t="s">
        <v>3194</v>
      </c>
      <c r="F2656" t="s">
        <v>3167</v>
      </c>
      <c r="G2656" t="s">
        <v>586</v>
      </c>
      <c r="H2656" s="28">
        <v>45057</v>
      </c>
      <c r="I2656">
        <v>136.38</v>
      </c>
      <c r="J2656">
        <v>72</v>
      </c>
      <c r="K2656" t="s">
        <v>3123</v>
      </c>
      <c r="L2656" t="s">
        <v>3098</v>
      </c>
      <c r="M2656" t="s">
        <v>3207</v>
      </c>
      <c r="O2656" t="s">
        <v>3182</v>
      </c>
      <c r="P2656">
        <f t="shared" si="82"/>
        <v>45052</v>
      </c>
      <c r="Q2656">
        <f>--(COUNTIF($A$2:A2656,A2656)=1)</f>
        <v>1</v>
      </c>
      <c r="R2656">
        <f t="shared" si="83"/>
        <v>136.38</v>
      </c>
    </row>
    <row r="2657" spans="1:18">
      <c r="A2657" t="s">
        <v>7922</v>
      </c>
      <c r="B2657" t="s">
        <v>4482</v>
      </c>
      <c r="C2657" t="s">
        <v>3098</v>
      </c>
      <c r="D2657" t="s">
        <v>3237</v>
      </c>
      <c r="E2657" t="s">
        <v>3175</v>
      </c>
      <c r="F2657" t="s">
        <v>3180</v>
      </c>
      <c r="G2657" t="s">
        <v>1449</v>
      </c>
      <c r="H2657" s="28"/>
      <c r="J2657">
        <v>8</v>
      </c>
      <c r="K2657" t="s">
        <v>3098</v>
      </c>
      <c r="L2657" t="s">
        <v>3265</v>
      </c>
      <c r="M2657" t="s">
        <v>3202</v>
      </c>
      <c r="O2657" t="s">
        <v>3213</v>
      </c>
      <c r="P2657">
        <f t="shared" si="82"/>
        <v>44976</v>
      </c>
      <c r="Q2657">
        <f>--(COUNTIF($A$2:A2657,A2657)=1)</f>
        <v>1</v>
      </c>
      <c r="R2657" t="str">
        <f t="shared" si="83"/>
        <v/>
      </c>
    </row>
    <row r="2658" spans="1:18">
      <c r="A2658" t="s">
        <v>7923</v>
      </c>
      <c r="B2658" t="s">
        <v>2837</v>
      </c>
      <c r="C2658" t="s">
        <v>7924</v>
      </c>
      <c r="D2658" t="s">
        <v>3165</v>
      </c>
      <c r="E2658" t="s">
        <v>3194</v>
      </c>
      <c r="F2658" t="s">
        <v>3167</v>
      </c>
      <c r="G2658" t="s">
        <v>7925</v>
      </c>
      <c r="H2658" s="28">
        <v>45427</v>
      </c>
      <c r="I2658">
        <v>82.86</v>
      </c>
      <c r="J2658">
        <v>72</v>
      </c>
      <c r="K2658" t="s">
        <v>3123</v>
      </c>
      <c r="L2658" t="s">
        <v>3268</v>
      </c>
      <c r="M2658" t="s">
        <v>3169</v>
      </c>
      <c r="N2658">
        <v>2.6</v>
      </c>
      <c r="O2658" t="s">
        <v>3123</v>
      </c>
      <c r="P2658">
        <f t="shared" si="82"/>
        <v>45424</v>
      </c>
      <c r="Q2658">
        <f>--(COUNTIF($A$2:A2658,A2658)=1)</f>
        <v>1</v>
      </c>
      <c r="R2658">
        <f t="shared" si="83"/>
        <v>82.86</v>
      </c>
    </row>
    <row r="2659" spans="1:18">
      <c r="A2659" t="s">
        <v>7926</v>
      </c>
      <c r="B2659" t="s">
        <v>573</v>
      </c>
      <c r="C2659" t="s">
        <v>3098</v>
      </c>
      <c r="D2659" t="s">
        <v>3200</v>
      </c>
      <c r="E2659" t="s">
        <v>3194</v>
      </c>
      <c r="F2659" t="s">
        <v>3228</v>
      </c>
      <c r="G2659" t="s">
        <v>4383</v>
      </c>
      <c r="H2659" s="28"/>
      <c r="J2659">
        <v>72</v>
      </c>
      <c r="K2659" t="s">
        <v>3098</v>
      </c>
      <c r="L2659" t="s">
        <v>3216</v>
      </c>
      <c r="M2659" t="s">
        <v>3188</v>
      </c>
      <c r="O2659" t="s">
        <v>3170</v>
      </c>
      <c r="P2659">
        <f t="shared" si="82"/>
        <v>44663</v>
      </c>
      <c r="Q2659">
        <f>--(COUNTIF($A$2:A2659,A2659)=1)</f>
        <v>1</v>
      </c>
      <c r="R2659" t="str">
        <f t="shared" si="83"/>
        <v/>
      </c>
    </row>
    <row r="2660" spans="1:18">
      <c r="A2660" t="s">
        <v>7927</v>
      </c>
      <c r="B2660" t="s">
        <v>4730</v>
      </c>
      <c r="C2660" t="s">
        <v>7928</v>
      </c>
      <c r="D2660" t="s">
        <v>3237</v>
      </c>
      <c r="E2660" t="s">
        <v>3166</v>
      </c>
      <c r="F2660" t="s">
        <v>3228</v>
      </c>
      <c r="G2660" t="s">
        <v>1452</v>
      </c>
      <c r="H2660" s="28"/>
      <c r="J2660">
        <v>24</v>
      </c>
      <c r="K2660" t="s">
        <v>3098</v>
      </c>
      <c r="L2660" t="s">
        <v>3176</v>
      </c>
      <c r="M2660" t="s">
        <v>3177</v>
      </c>
      <c r="O2660" t="s">
        <v>3124</v>
      </c>
      <c r="P2660">
        <f t="shared" si="82"/>
        <v>44941</v>
      </c>
      <c r="Q2660">
        <f>--(COUNTIF($A$2:A2660,A2660)=1)</f>
        <v>1</v>
      </c>
      <c r="R2660" t="str">
        <f t="shared" si="83"/>
        <v/>
      </c>
    </row>
    <row r="2661" spans="1:18">
      <c r="A2661" t="s">
        <v>7929</v>
      </c>
      <c r="B2661" t="s">
        <v>7232</v>
      </c>
      <c r="C2661" t="s">
        <v>3098</v>
      </c>
      <c r="D2661" t="s">
        <v>3240</v>
      </c>
      <c r="E2661" t="s">
        <v>3194</v>
      </c>
      <c r="F2661" t="s">
        <v>3167</v>
      </c>
      <c r="G2661" t="s">
        <v>585</v>
      </c>
      <c r="H2661" s="28"/>
      <c r="J2661">
        <v>72</v>
      </c>
      <c r="K2661" t="s">
        <v>3098</v>
      </c>
      <c r="L2661" t="s">
        <v>3098</v>
      </c>
      <c r="M2661" t="s">
        <v>3177</v>
      </c>
      <c r="O2661" t="s">
        <v>3189</v>
      </c>
      <c r="P2661">
        <f t="shared" si="82"/>
        <v>45016</v>
      </c>
      <c r="Q2661">
        <f>--(COUNTIF($A$2:A2661,A2661)=1)</f>
        <v>1</v>
      </c>
      <c r="R2661" t="str">
        <f t="shared" si="83"/>
        <v/>
      </c>
    </row>
    <row r="2662" spans="1:18">
      <c r="A2662" t="s">
        <v>7930</v>
      </c>
      <c r="B2662" t="s">
        <v>5981</v>
      </c>
      <c r="C2662" t="s">
        <v>4085</v>
      </c>
      <c r="D2662" t="s">
        <v>3174</v>
      </c>
      <c r="E2662" t="s">
        <v>3166</v>
      </c>
      <c r="F2662" t="s">
        <v>3180</v>
      </c>
      <c r="G2662" t="s">
        <v>594</v>
      </c>
      <c r="H2662" s="28"/>
      <c r="J2662">
        <v>24</v>
      </c>
      <c r="K2662" t="s">
        <v>3098</v>
      </c>
      <c r="L2662" t="s">
        <v>3098</v>
      </c>
      <c r="M2662" t="s">
        <v>3207</v>
      </c>
      <c r="O2662" t="s">
        <v>3170</v>
      </c>
      <c r="P2662">
        <f t="shared" si="82"/>
        <v>45515</v>
      </c>
      <c r="Q2662">
        <f>--(COUNTIF($A$2:A2662,A2662)=1)</f>
        <v>1</v>
      </c>
      <c r="R2662" t="str">
        <f t="shared" si="83"/>
        <v/>
      </c>
    </row>
    <row r="2663" spans="1:18">
      <c r="A2663" t="s">
        <v>7931</v>
      </c>
      <c r="B2663" t="s">
        <v>5003</v>
      </c>
      <c r="C2663" t="s">
        <v>7932</v>
      </c>
      <c r="D2663" t="s">
        <v>3251</v>
      </c>
      <c r="E2663" t="s">
        <v>3166</v>
      </c>
      <c r="F2663" t="s">
        <v>3180</v>
      </c>
      <c r="G2663" t="s">
        <v>2215</v>
      </c>
      <c r="H2663" s="28"/>
      <c r="J2663">
        <v>24</v>
      </c>
      <c r="K2663" t="s">
        <v>3098</v>
      </c>
      <c r="L2663" t="s">
        <v>3265</v>
      </c>
      <c r="M2663" t="s">
        <v>3207</v>
      </c>
      <c r="O2663" t="s">
        <v>3170</v>
      </c>
      <c r="P2663">
        <f t="shared" si="82"/>
        <v>45295</v>
      </c>
      <c r="Q2663">
        <f>--(COUNTIF($A$2:A2663,A2663)=1)</f>
        <v>1</v>
      </c>
      <c r="R2663" t="str">
        <f t="shared" si="83"/>
        <v/>
      </c>
    </row>
    <row r="2664" spans="1:18">
      <c r="A2664" t="s">
        <v>7933</v>
      </c>
      <c r="B2664" t="s">
        <v>109</v>
      </c>
      <c r="C2664" t="s">
        <v>3098</v>
      </c>
      <c r="D2664" t="s">
        <v>3185</v>
      </c>
      <c r="E2664" t="s">
        <v>3194</v>
      </c>
      <c r="F2664" t="s">
        <v>3167</v>
      </c>
      <c r="G2664" t="s">
        <v>1938</v>
      </c>
      <c r="H2664" s="28">
        <v>44698</v>
      </c>
      <c r="I2664">
        <v>176.91</v>
      </c>
      <c r="J2664">
        <v>72</v>
      </c>
      <c r="K2664" t="s">
        <v>3123</v>
      </c>
      <c r="L2664" t="s">
        <v>3187</v>
      </c>
      <c r="M2664" t="s">
        <v>3188</v>
      </c>
      <c r="O2664" t="s">
        <v>3260</v>
      </c>
      <c r="P2664">
        <f t="shared" si="82"/>
        <v>44691</v>
      </c>
      <c r="Q2664">
        <f>--(COUNTIF($A$2:A2664,A2664)=1)</f>
        <v>1</v>
      </c>
      <c r="R2664">
        <f t="shared" si="83"/>
        <v>176.91</v>
      </c>
    </row>
    <row r="2665" spans="1:18">
      <c r="A2665" t="s">
        <v>7934</v>
      </c>
      <c r="B2665" t="s">
        <v>2178</v>
      </c>
      <c r="C2665" t="s">
        <v>3098</v>
      </c>
      <c r="D2665" t="s">
        <v>3240</v>
      </c>
      <c r="E2665" t="s">
        <v>3194</v>
      </c>
      <c r="F2665" t="s">
        <v>3228</v>
      </c>
      <c r="G2665" t="s">
        <v>224</v>
      </c>
      <c r="H2665" s="28"/>
      <c r="J2665">
        <v>72</v>
      </c>
      <c r="K2665" t="s">
        <v>3098</v>
      </c>
      <c r="L2665" t="s">
        <v>3398</v>
      </c>
      <c r="M2665" t="s">
        <v>3188</v>
      </c>
      <c r="O2665" t="s">
        <v>3182</v>
      </c>
      <c r="P2665">
        <f t="shared" si="82"/>
        <v>45385</v>
      </c>
      <c r="Q2665">
        <f>--(COUNTIF($A$2:A2665,A2665)=1)</f>
        <v>1</v>
      </c>
      <c r="R2665" t="str">
        <f t="shared" si="83"/>
        <v/>
      </c>
    </row>
    <row r="2666" spans="1:18">
      <c r="A2666" t="s">
        <v>7935</v>
      </c>
      <c r="B2666" t="s">
        <v>906</v>
      </c>
      <c r="C2666" t="s">
        <v>3098</v>
      </c>
      <c r="D2666" t="s">
        <v>3240</v>
      </c>
      <c r="E2666" t="s">
        <v>3166</v>
      </c>
      <c r="F2666" t="s">
        <v>3167</v>
      </c>
      <c r="G2666" t="s">
        <v>1656</v>
      </c>
      <c r="H2666" s="28">
        <v>45358</v>
      </c>
      <c r="I2666">
        <v>43.95</v>
      </c>
      <c r="J2666">
        <v>24</v>
      </c>
      <c r="K2666" t="s">
        <v>3123</v>
      </c>
      <c r="L2666" t="s">
        <v>3271</v>
      </c>
      <c r="M2666" t="s">
        <v>3207</v>
      </c>
      <c r="N2666">
        <v>4.7</v>
      </c>
      <c r="O2666" t="s">
        <v>3182</v>
      </c>
      <c r="P2666">
        <f t="shared" si="82"/>
        <v>45357</v>
      </c>
      <c r="Q2666">
        <f>--(COUNTIF($A$2:A2666,A2666)=1)</f>
        <v>1</v>
      </c>
      <c r="R2666">
        <f t="shared" si="83"/>
        <v>43.95</v>
      </c>
    </row>
    <row r="2667" spans="1:18">
      <c r="A2667" t="s">
        <v>7936</v>
      </c>
      <c r="B2667" t="s">
        <v>6892</v>
      </c>
      <c r="C2667" t="s">
        <v>7937</v>
      </c>
      <c r="D2667" t="s">
        <v>3240</v>
      </c>
      <c r="E2667" t="s">
        <v>3166</v>
      </c>
      <c r="F2667" t="s">
        <v>3167</v>
      </c>
      <c r="G2667" t="s">
        <v>1740</v>
      </c>
      <c r="H2667" s="28">
        <v>45061</v>
      </c>
      <c r="I2667">
        <v>49.27</v>
      </c>
      <c r="J2667">
        <v>24</v>
      </c>
      <c r="K2667" t="s">
        <v>3123</v>
      </c>
      <c r="L2667" t="s">
        <v>3354</v>
      </c>
      <c r="M2667" t="s">
        <v>3207</v>
      </c>
      <c r="O2667" t="s">
        <v>3213</v>
      </c>
      <c r="P2667">
        <f t="shared" si="82"/>
        <v>45059</v>
      </c>
      <c r="Q2667">
        <f>--(COUNTIF($A$2:A2667,A2667)=1)</f>
        <v>1</v>
      </c>
      <c r="R2667">
        <f t="shared" si="83"/>
        <v>49.27</v>
      </c>
    </row>
    <row r="2668" spans="1:18">
      <c r="A2668" t="s">
        <v>7938</v>
      </c>
      <c r="B2668" t="s">
        <v>757</v>
      </c>
      <c r="C2668" t="s">
        <v>3098</v>
      </c>
      <c r="D2668" t="s">
        <v>3196</v>
      </c>
      <c r="E2668" t="s">
        <v>3194</v>
      </c>
      <c r="F2668" t="s">
        <v>3228</v>
      </c>
      <c r="G2668" t="s">
        <v>1287</v>
      </c>
      <c r="H2668" s="28"/>
      <c r="J2668">
        <v>72</v>
      </c>
      <c r="K2668" t="s">
        <v>3098</v>
      </c>
      <c r="L2668" t="s">
        <v>3281</v>
      </c>
      <c r="M2668" t="s">
        <v>3169</v>
      </c>
      <c r="O2668" t="s">
        <v>3260</v>
      </c>
      <c r="P2668">
        <f t="shared" si="82"/>
        <v>44596</v>
      </c>
      <c r="Q2668">
        <f>--(COUNTIF($A$2:A2668,A2668)=1)</f>
        <v>1</v>
      </c>
      <c r="R2668" t="str">
        <f t="shared" si="83"/>
        <v/>
      </c>
    </row>
    <row r="2669" spans="1:18">
      <c r="A2669" t="s">
        <v>7939</v>
      </c>
      <c r="B2669" t="s">
        <v>2462</v>
      </c>
      <c r="C2669" t="s">
        <v>3098</v>
      </c>
      <c r="D2669" t="s">
        <v>3237</v>
      </c>
      <c r="E2669" t="s">
        <v>3166</v>
      </c>
      <c r="F2669" t="s">
        <v>3220</v>
      </c>
      <c r="G2669" t="s">
        <v>7940</v>
      </c>
      <c r="H2669" s="28">
        <v>45211</v>
      </c>
      <c r="I2669">
        <v>26.91</v>
      </c>
      <c r="J2669">
        <v>24</v>
      </c>
      <c r="K2669" t="s">
        <v>3123</v>
      </c>
      <c r="L2669" t="s">
        <v>3181</v>
      </c>
      <c r="M2669" t="s">
        <v>3188</v>
      </c>
      <c r="N2669">
        <v>2.2999999999999998</v>
      </c>
      <c r="O2669" t="s">
        <v>3178</v>
      </c>
      <c r="P2669">
        <f t="shared" si="82"/>
        <v>45210</v>
      </c>
      <c r="Q2669">
        <f>--(COUNTIF($A$2:A2669,A2669)=1)</f>
        <v>1</v>
      </c>
      <c r="R2669">
        <f t="shared" si="83"/>
        <v>26.91</v>
      </c>
    </row>
    <row r="2670" spans="1:18">
      <c r="A2670" t="s">
        <v>7941</v>
      </c>
      <c r="B2670" t="s">
        <v>5545</v>
      </c>
      <c r="C2670" t="s">
        <v>7942</v>
      </c>
      <c r="D2670" t="s">
        <v>3185</v>
      </c>
      <c r="E2670" t="s">
        <v>3175</v>
      </c>
      <c r="F2670" t="s">
        <v>3167</v>
      </c>
      <c r="G2670" t="s">
        <v>2371</v>
      </c>
      <c r="H2670" s="28"/>
      <c r="J2670">
        <v>8</v>
      </c>
      <c r="K2670" t="s">
        <v>3098</v>
      </c>
      <c r="L2670" t="s">
        <v>3218</v>
      </c>
      <c r="M2670" t="s">
        <v>3169</v>
      </c>
      <c r="O2670" t="s">
        <v>3123</v>
      </c>
      <c r="P2670">
        <f t="shared" si="82"/>
        <v>45658</v>
      </c>
      <c r="Q2670">
        <f>--(COUNTIF($A$2:A2670,A2670)=1)</f>
        <v>1</v>
      </c>
      <c r="R2670" t="str">
        <f t="shared" si="83"/>
        <v/>
      </c>
    </row>
    <row r="2671" spans="1:18">
      <c r="A2671" t="s">
        <v>7943</v>
      </c>
      <c r="B2671" t="s">
        <v>4435</v>
      </c>
      <c r="C2671" t="s">
        <v>5776</v>
      </c>
      <c r="D2671" t="s">
        <v>3251</v>
      </c>
      <c r="E2671" t="s">
        <v>3194</v>
      </c>
      <c r="F2671" t="s">
        <v>3167</v>
      </c>
      <c r="G2671" t="s">
        <v>1678</v>
      </c>
      <c r="H2671" s="28">
        <v>44632</v>
      </c>
      <c r="I2671">
        <v>240.59</v>
      </c>
      <c r="J2671">
        <v>72</v>
      </c>
      <c r="K2671" t="s">
        <v>3123</v>
      </c>
      <c r="L2671" t="s">
        <v>3302</v>
      </c>
      <c r="M2671" t="s">
        <v>3202</v>
      </c>
      <c r="N2671">
        <v>4</v>
      </c>
      <c r="O2671" t="s">
        <v>3123</v>
      </c>
      <c r="P2671">
        <f t="shared" si="82"/>
        <v>44622</v>
      </c>
      <c r="Q2671">
        <f>--(COUNTIF($A$2:A2671,A2671)=1)</f>
        <v>1</v>
      </c>
      <c r="R2671">
        <f t="shared" si="83"/>
        <v>240.59</v>
      </c>
    </row>
    <row r="2672" spans="1:18">
      <c r="A2672" t="s">
        <v>7944</v>
      </c>
      <c r="B2672" t="s">
        <v>2389</v>
      </c>
      <c r="C2672" t="s">
        <v>3098</v>
      </c>
      <c r="D2672" t="s">
        <v>3237</v>
      </c>
      <c r="E2672" t="s">
        <v>3166</v>
      </c>
      <c r="F2672" t="s">
        <v>3167</v>
      </c>
      <c r="G2672" t="s">
        <v>446</v>
      </c>
      <c r="H2672" s="28">
        <v>44737</v>
      </c>
      <c r="I2672">
        <v>59.41</v>
      </c>
      <c r="J2672">
        <v>24</v>
      </c>
      <c r="K2672" t="s">
        <v>3123</v>
      </c>
      <c r="L2672" t="s">
        <v>3176</v>
      </c>
      <c r="M2672" t="s">
        <v>3169</v>
      </c>
      <c r="N2672">
        <v>2.6</v>
      </c>
      <c r="O2672" t="s">
        <v>3124</v>
      </c>
      <c r="P2672">
        <f t="shared" si="82"/>
        <v>44735</v>
      </c>
      <c r="Q2672">
        <f>--(COUNTIF($A$2:A2672,A2672)=1)</f>
        <v>1</v>
      </c>
      <c r="R2672">
        <f t="shared" si="83"/>
        <v>59.41</v>
      </c>
    </row>
    <row r="2673" spans="1:18">
      <c r="A2673" t="s">
        <v>7945</v>
      </c>
      <c r="B2673" t="s">
        <v>311</v>
      </c>
      <c r="C2673" t="s">
        <v>7946</v>
      </c>
      <c r="D2673" t="s">
        <v>3165</v>
      </c>
      <c r="E2673" t="s">
        <v>3280</v>
      </c>
      <c r="F2673" t="s">
        <v>3167</v>
      </c>
      <c r="G2673" t="s">
        <v>81</v>
      </c>
      <c r="H2673" s="28">
        <v>45313</v>
      </c>
      <c r="I2673">
        <v>1.48</v>
      </c>
      <c r="J2673">
        <v>4</v>
      </c>
      <c r="K2673" t="s">
        <v>3124</v>
      </c>
      <c r="L2673" t="s">
        <v>3265</v>
      </c>
      <c r="M2673" t="s">
        <v>3207</v>
      </c>
      <c r="N2673">
        <v>2.2000000000000002</v>
      </c>
      <c r="O2673" t="s">
        <v>3213</v>
      </c>
      <c r="P2673">
        <f t="shared" si="82"/>
        <v>45313</v>
      </c>
      <c r="Q2673">
        <f>--(COUNTIF($A$2:A2673,A2673)=1)</f>
        <v>1</v>
      </c>
      <c r="R2673">
        <f t="shared" si="83"/>
        <v>1.48</v>
      </c>
    </row>
    <row r="2674" spans="1:18">
      <c r="A2674" t="s">
        <v>7947</v>
      </c>
      <c r="B2674" t="s">
        <v>5607</v>
      </c>
      <c r="C2674" t="s">
        <v>7948</v>
      </c>
      <c r="D2674" t="s">
        <v>3165</v>
      </c>
      <c r="E2674" t="s">
        <v>3194</v>
      </c>
      <c r="F2674" t="s">
        <v>3228</v>
      </c>
      <c r="G2674" t="s">
        <v>2266</v>
      </c>
      <c r="H2674" s="28"/>
      <c r="J2674">
        <v>72</v>
      </c>
      <c r="K2674" t="s">
        <v>3098</v>
      </c>
      <c r="L2674" t="s">
        <v>3318</v>
      </c>
      <c r="M2674" t="s">
        <v>3207</v>
      </c>
      <c r="O2674" t="s">
        <v>3189</v>
      </c>
      <c r="P2674">
        <f t="shared" si="82"/>
        <v>45595</v>
      </c>
      <c r="Q2674">
        <f>--(COUNTIF($A$2:A2674,A2674)=1)</f>
        <v>1</v>
      </c>
      <c r="R2674" t="str">
        <f t="shared" si="83"/>
        <v/>
      </c>
    </row>
    <row r="2675" spans="1:18">
      <c r="A2675" t="s">
        <v>7949</v>
      </c>
      <c r="B2675" t="s">
        <v>5577</v>
      </c>
      <c r="C2675" t="s">
        <v>3098</v>
      </c>
      <c r="D2675" t="s">
        <v>3185</v>
      </c>
      <c r="E2675" t="s">
        <v>3166</v>
      </c>
      <c r="F2675" t="s">
        <v>3167</v>
      </c>
      <c r="G2675" t="s">
        <v>1236</v>
      </c>
      <c r="H2675" s="28">
        <v>44644</v>
      </c>
      <c r="I2675">
        <v>55.75</v>
      </c>
      <c r="J2675">
        <v>24</v>
      </c>
      <c r="K2675" t="s">
        <v>3123</v>
      </c>
      <c r="L2675" t="s">
        <v>3302</v>
      </c>
      <c r="M2675" t="s">
        <v>3202</v>
      </c>
      <c r="N2675">
        <v>1.4</v>
      </c>
      <c r="O2675" t="s">
        <v>3170</v>
      </c>
      <c r="P2675">
        <f t="shared" si="82"/>
        <v>44642</v>
      </c>
      <c r="Q2675">
        <f>--(COUNTIF($A$2:A2675,A2675)=1)</f>
        <v>1</v>
      </c>
      <c r="R2675">
        <f t="shared" si="83"/>
        <v>55.75</v>
      </c>
    </row>
    <row r="2676" spans="1:18">
      <c r="A2676" t="s">
        <v>7950</v>
      </c>
      <c r="B2676" t="s">
        <v>7951</v>
      </c>
      <c r="C2676" t="s">
        <v>7952</v>
      </c>
      <c r="D2676" t="s">
        <v>3185</v>
      </c>
      <c r="E2676" t="s">
        <v>3166</v>
      </c>
      <c r="F2676" t="s">
        <v>3180</v>
      </c>
      <c r="G2676" t="s">
        <v>481</v>
      </c>
      <c r="H2676" s="28"/>
      <c r="J2676">
        <v>24</v>
      </c>
      <c r="K2676" t="s">
        <v>3098</v>
      </c>
      <c r="L2676" t="s">
        <v>3192</v>
      </c>
      <c r="M2676" t="s">
        <v>3188</v>
      </c>
      <c r="O2676" t="s">
        <v>3189</v>
      </c>
      <c r="P2676">
        <f t="shared" si="82"/>
        <v>45562</v>
      </c>
      <c r="Q2676">
        <f>--(COUNTIF($A$2:A2676,A2676)=1)</f>
        <v>1</v>
      </c>
      <c r="R2676" t="str">
        <f t="shared" si="83"/>
        <v/>
      </c>
    </row>
    <row r="2677" spans="1:18">
      <c r="A2677" t="s">
        <v>7953</v>
      </c>
      <c r="B2677" t="s">
        <v>4362</v>
      </c>
      <c r="C2677" t="s">
        <v>3098</v>
      </c>
      <c r="D2677" t="s">
        <v>3200</v>
      </c>
      <c r="E2677" t="s">
        <v>3166</v>
      </c>
      <c r="F2677" t="s">
        <v>3167</v>
      </c>
      <c r="G2677" t="s">
        <v>1882</v>
      </c>
      <c r="H2677" s="28">
        <v>45427</v>
      </c>
      <c r="I2677">
        <v>70.41</v>
      </c>
      <c r="J2677">
        <v>24</v>
      </c>
      <c r="K2677" t="s">
        <v>3123</v>
      </c>
      <c r="L2677" t="s">
        <v>3201</v>
      </c>
      <c r="M2677" t="s">
        <v>3169</v>
      </c>
      <c r="N2677">
        <v>4</v>
      </c>
      <c r="O2677" t="s">
        <v>3182</v>
      </c>
      <c r="P2677">
        <f t="shared" si="82"/>
        <v>45425</v>
      </c>
      <c r="Q2677">
        <f>--(COUNTIF($A$2:A2677,A2677)=1)</f>
        <v>1</v>
      </c>
      <c r="R2677">
        <f t="shared" si="83"/>
        <v>70.41</v>
      </c>
    </row>
    <row r="2678" spans="1:18">
      <c r="A2678" t="s">
        <v>7954</v>
      </c>
      <c r="B2678" t="s">
        <v>1415</v>
      </c>
      <c r="C2678" t="s">
        <v>3098</v>
      </c>
      <c r="D2678" t="s">
        <v>3251</v>
      </c>
      <c r="E2678" t="s">
        <v>3166</v>
      </c>
      <c r="F2678" t="s">
        <v>3167</v>
      </c>
      <c r="G2678" t="s">
        <v>1355</v>
      </c>
      <c r="H2678" s="28">
        <v>45332</v>
      </c>
      <c r="I2678">
        <v>43.48</v>
      </c>
      <c r="J2678">
        <v>24</v>
      </c>
      <c r="K2678" t="s">
        <v>3123</v>
      </c>
      <c r="L2678" t="s">
        <v>3098</v>
      </c>
      <c r="M2678" t="s">
        <v>3207</v>
      </c>
      <c r="O2678" t="s">
        <v>3170</v>
      </c>
      <c r="P2678">
        <f t="shared" si="82"/>
        <v>45331</v>
      </c>
      <c r="Q2678">
        <f>--(COUNTIF($A$2:A2678,A2678)=1)</f>
        <v>1</v>
      </c>
      <c r="R2678">
        <f t="shared" si="83"/>
        <v>43.48</v>
      </c>
    </row>
    <row r="2679" spans="1:18">
      <c r="A2679" t="s">
        <v>7955</v>
      </c>
      <c r="B2679" t="s">
        <v>7956</v>
      </c>
      <c r="C2679" t="s">
        <v>7957</v>
      </c>
      <c r="D2679" t="s">
        <v>3251</v>
      </c>
      <c r="E2679" t="s">
        <v>3175</v>
      </c>
      <c r="F2679" t="s">
        <v>3167</v>
      </c>
      <c r="G2679" t="s">
        <v>1905</v>
      </c>
      <c r="H2679" s="28"/>
      <c r="J2679">
        <v>8</v>
      </c>
      <c r="K2679" t="s">
        <v>3098</v>
      </c>
      <c r="L2679" t="s">
        <v>3271</v>
      </c>
      <c r="M2679" t="s">
        <v>3207</v>
      </c>
      <c r="O2679" t="s">
        <v>3189</v>
      </c>
      <c r="P2679">
        <f t="shared" si="82"/>
        <v>44869</v>
      </c>
      <c r="Q2679">
        <f>--(COUNTIF($A$2:A2679,A2679)=1)</f>
        <v>1</v>
      </c>
      <c r="R2679" t="str">
        <f t="shared" si="83"/>
        <v/>
      </c>
    </row>
    <row r="2680" spans="1:18">
      <c r="A2680" t="s">
        <v>7958</v>
      </c>
      <c r="B2680" t="s">
        <v>3324</v>
      </c>
      <c r="C2680" t="s">
        <v>7959</v>
      </c>
      <c r="D2680" t="s">
        <v>3165</v>
      </c>
      <c r="E2680" t="s">
        <v>3175</v>
      </c>
      <c r="F2680" t="s">
        <v>3167</v>
      </c>
      <c r="G2680" t="s">
        <v>2505</v>
      </c>
      <c r="H2680" s="28">
        <v>44774</v>
      </c>
      <c r="I2680">
        <v>8.2899999999999991</v>
      </c>
      <c r="J2680">
        <v>8</v>
      </c>
      <c r="K2680" t="s">
        <v>3123</v>
      </c>
      <c r="L2680" t="s">
        <v>3225</v>
      </c>
      <c r="M2680" t="s">
        <v>3177</v>
      </c>
      <c r="O2680" t="s">
        <v>3189</v>
      </c>
      <c r="P2680">
        <f t="shared" si="82"/>
        <v>44774</v>
      </c>
      <c r="Q2680">
        <f>--(COUNTIF($A$2:A2680,A2680)=1)</f>
        <v>1</v>
      </c>
      <c r="R2680">
        <f t="shared" si="83"/>
        <v>8.2899999999999991</v>
      </c>
    </row>
    <row r="2681" spans="1:18">
      <c r="A2681" t="s">
        <v>7960</v>
      </c>
      <c r="B2681" t="s">
        <v>3804</v>
      </c>
      <c r="C2681" t="s">
        <v>3098</v>
      </c>
      <c r="D2681" t="s">
        <v>3240</v>
      </c>
      <c r="E2681" t="s">
        <v>3166</v>
      </c>
      <c r="F2681" t="s">
        <v>3220</v>
      </c>
      <c r="G2681" t="s">
        <v>1740</v>
      </c>
      <c r="H2681" s="28"/>
      <c r="J2681">
        <v>24</v>
      </c>
      <c r="K2681" t="s">
        <v>3098</v>
      </c>
      <c r="L2681" t="s">
        <v>3221</v>
      </c>
      <c r="M2681" t="s">
        <v>3188</v>
      </c>
      <c r="O2681" t="s">
        <v>3260</v>
      </c>
      <c r="P2681">
        <f t="shared" si="82"/>
        <v>45059</v>
      </c>
      <c r="Q2681">
        <f>--(COUNTIF($A$2:A2681,A2681)=1)</f>
        <v>1</v>
      </c>
      <c r="R2681" t="str">
        <f t="shared" si="83"/>
        <v/>
      </c>
    </row>
    <row r="2682" spans="1:18">
      <c r="A2682" t="s">
        <v>7961</v>
      </c>
      <c r="B2682" t="s">
        <v>821</v>
      </c>
      <c r="C2682" t="s">
        <v>3098</v>
      </c>
      <c r="D2682" t="s">
        <v>3165</v>
      </c>
      <c r="E2682" t="s">
        <v>3166</v>
      </c>
      <c r="F2682" t="s">
        <v>3167</v>
      </c>
      <c r="G2682" t="s">
        <v>184</v>
      </c>
      <c r="H2682" s="28">
        <v>44976</v>
      </c>
      <c r="I2682">
        <v>76.97</v>
      </c>
      <c r="J2682">
        <v>24</v>
      </c>
      <c r="K2682" t="s">
        <v>3123</v>
      </c>
      <c r="L2682" t="s">
        <v>3209</v>
      </c>
      <c r="M2682" t="s">
        <v>3177</v>
      </c>
      <c r="N2682">
        <v>4</v>
      </c>
      <c r="O2682" t="s">
        <v>3170</v>
      </c>
      <c r="P2682">
        <f t="shared" si="82"/>
        <v>44973</v>
      </c>
      <c r="Q2682">
        <f>--(COUNTIF($A$2:A2682,A2682)=1)</f>
        <v>1</v>
      </c>
      <c r="R2682">
        <f t="shared" si="83"/>
        <v>76.97</v>
      </c>
    </row>
    <row r="2683" spans="1:18">
      <c r="A2683" t="s">
        <v>7962</v>
      </c>
      <c r="B2683" t="s">
        <v>749</v>
      </c>
      <c r="C2683" t="s">
        <v>3098</v>
      </c>
      <c r="D2683" t="s">
        <v>3227</v>
      </c>
      <c r="E2683" t="s">
        <v>3194</v>
      </c>
      <c r="F2683" t="s">
        <v>3228</v>
      </c>
      <c r="G2683" t="s">
        <v>1068</v>
      </c>
      <c r="H2683" s="28"/>
      <c r="J2683">
        <v>72</v>
      </c>
      <c r="K2683" t="s">
        <v>3098</v>
      </c>
      <c r="L2683" t="s">
        <v>3398</v>
      </c>
      <c r="M2683" t="s">
        <v>3202</v>
      </c>
      <c r="O2683" t="s">
        <v>3182</v>
      </c>
      <c r="P2683">
        <f t="shared" si="82"/>
        <v>44792</v>
      </c>
      <c r="Q2683">
        <f>--(COUNTIF($A$2:A2683,A2683)=1)</f>
        <v>1</v>
      </c>
      <c r="R2683" t="str">
        <f t="shared" si="83"/>
        <v/>
      </c>
    </row>
    <row r="2684" spans="1:18">
      <c r="A2684" t="s">
        <v>7963</v>
      </c>
      <c r="B2684" t="s">
        <v>7964</v>
      </c>
      <c r="C2684" t="s">
        <v>4810</v>
      </c>
      <c r="D2684" t="s">
        <v>3185</v>
      </c>
      <c r="E2684" t="s">
        <v>3194</v>
      </c>
      <c r="F2684" t="s">
        <v>3220</v>
      </c>
      <c r="G2684" t="s">
        <v>3738</v>
      </c>
      <c r="H2684" s="28">
        <v>45116</v>
      </c>
      <c r="I2684">
        <v>69.260000000000005</v>
      </c>
      <c r="J2684">
        <v>72</v>
      </c>
      <c r="K2684" t="s">
        <v>3124</v>
      </c>
      <c r="L2684" t="s">
        <v>3098</v>
      </c>
      <c r="M2684" t="s">
        <v>3207</v>
      </c>
      <c r="N2684">
        <v>3.5</v>
      </c>
      <c r="O2684" t="s">
        <v>3189</v>
      </c>
      <c r="P2684">
        <f t="shared" si="82"/>
        <v>45114</v>
      </c>
      <c r="Q2684">
        <f>--(COUNTIF($A$2:A2684,A2684)=1)</f>
        <v>1</v>
      </c>
      <c r="R2684">
        <f t="shared" si="83"/>
        <v>69.260000000000005</v>
      </c>
    </row>
    <row r="2685" spans="1:18">
      <c r="A2685" t="s">
        <v>7965</v>
      </c>
      <c r="B2685" t="s">
        <v>2251</v>
      </c>
      <c r="C2685" t="s">
        <v>7966</v>
      </c>
      <c r="D2685" t="s">
        <v>3165</v>
      </c>
      <c r="E2685" t="s">
        <v>3166</v>
      </c>
      <c r="F2685" t="s">
        <v>3167</v>
      </c>
      <c r="G2685" t="s">
        <v>6237</v>
      </c>
      <c r="H2685" s="28">
        <v>45310</v>
      </c>
      <c r="I2685">
        <v>27.66</v>
      </c>
      <c r="J2685">
        <v>24</v>
      </c>
      <c r="K2685" t="s">
        <v>3123</v>
      </c>
      <c r="L2685" t="s">
        <v>3098</v>
      </c>
      <c r="M2685" t="s">
        <v>3207</v>
      </c>
      <c r="N2685">
        <v>4.2</v>
      </c>
      <c r="O2685" t="s">
        <v>3123</v>
      </c>
      <c r="P2685">
        <f t="shared" si="82"/>
        <v>45309</v>
      </c>
      <c r="Q2685">
        <f>--(COUNTIF($A$2:A2685,A2685)=1)</f>
        <v>1</v>
      </c>
      <c r="R2685">
        <f t="shared" si="83"/>
        <v>27.66</v>
      </c>
    </row>
    <row r="2686" spans="1:18">
      <c r="A2686" t="s">
        <v>7967</v>
      </c>
      <c r="B2686" t="s">
        <v>5134</v>
      </c>
      <c r="C2686" t="s">
        <v>7968</v>
      </c>
      <c r="D2686" t="s">
        <v>3196</v>
      </c>
      <c r="E2686" t="s">
        <v>3166</v>
      </c>
      <c r="F2686" t="s">
        <v>3228</v>
      </c>
      <c r="G2686" t="s">
        <v>7969</v>
      </c>
      <c r="H2686" s="28"/>
      <c r="J2686">
        <v>24</v>
      </c>
      <c r="K2686" t="s">
        <v>3098</v>
      </c>
      <c r="L2686" t="s">
        <v>3098</v>
      </c>
      <c r="M2686" t="s">
        <v>3188</v>
      </c>
      <c r="O2686" t="s">
        <v>3182</v>
      </c>
      <c r="P2686">
        <f t="shared" si="82"/>
        <v>45038</v>
      </c>
      <c r="Q2686">
        <f>--(COUNTIF($A$2:A2686,A2686)=1)</f>
        <v>1</v>
      </c>
      <c r="R2686" t="str">
        <f t="shared" si="83"/>
        <v/>
      </c>
    </row>
    <row r="2687" spans="1:18">
      <c r="A2687" t="s">
        <v>7970</v>
      </c>
      <c r="B2687" t="s">
        <v>3500</v>
      </c>
      <c r="C2687" t="s">
        <v>7971</v>
      </c>
      <c r="D2687" t="s">
        <v>3227</v>
      </c>
      <c r="E2687" t="s">
        <v>3194</v>
      </c>
      <c r="F2687" t="s">
        <v>3167</v>
      </c>
      <c r="G2687" t="s">
        <v>1024</v>
      </c>
      <c r="H2687" s="28">
        <v>44789</v>
      </c>
      <c r="I2687">
        <v>106.23</v>
      </c>
      <c r="J2687">
        <v>72</v>
      </c>
      <c r="K2687" t="s">
        <v>3123</v>
      </c>
      <c r="L2687" t="s">
        <v>3271</v>
      </c>
      <c r="M2687" t="s">
        <v>3202</v>
      </c>
      <c r="O2687" t="s">
        <v>3189</v>
      </c>
      <c r="P2687">
        <f t="shared" si="82"/>
        <v>44785</v>
      </c>
      <c r="Q2687">
        <f>--(COUNTIF($A$2:A2687,A2687)=1)</f>
        <v>1</v>
      </c>
      <c r="R2687">
        <f t="shared" si="83"/>
        <v>106.23</v>
      </c>
    </row>
    <row r="2688" spans="1:18">
      <c r="A2688" t="s">
        <v>7972</v>
      </c>
      <c r="B2688" t="s">
        <v>2806</v>
      </c>
      <c r="C2688" t="s">
        <v>7973</v>
      </c>
      <c r="D2688" t="s">
        <v>3196</v>
      </c>
      <c r="E2688" t="s">
        <v>3175</v>
      </c>
      <c r="F2688" t="s">
        <v>3220</v>
      </c>
      <c r="G2688" t="s">
        <v>2716</v>
      </c>
      <c r="H2688" s="28">
        <v>45591</v>
      </c>
      <c r="I2688">
        <v>7.05</v>
      </c>
      <c r="J2688">
        <v>8</v>
      </c>
      <c r="K2688" t="s">
        <v>3124</v>
      </c>
      <c r="L2688" t="s">
        <v>3351</v>
      </c>
      <c r="M2688" t="s">
        <v>3202</v>
      </c>
      <c r="N2688">
        <v>1.5</v>
      </c>
      <c r="O2688" t="s">
        <v>3170</v>
      </c>
      <c r="P2688">
        <f t="shared" si="82"/>
        <v>45591</v>
      </c>
      <c r="Q2688">
        <f>--(COUNTIF($A$2:A2688,A2688)=1)</f>
        <v>1</v>
      </c>
      <c r="R2688">
        <f t="shared" si="83"/>
        <v>7.05</v>
      </c>
    </row>
    <row r="2689" spans="1:18">
      <c r="A2689" t="s">
        <v>7974</v>
      </c>
      <c r="B2689" t="s">
        <v>2495</v>
      </c>
      <c r="C2689" t="s">
        <v>5416</v>
      </c>
      <c r="D2689" t="s">
        <v>3174</v>
      </c>
      <c r="E2689" t="s">
        <v>3194</v>
      </c>
      <c r="F2689" t="s">
        <v>3167</v>
      </c>
      <c r="G2689" t="s">
        <v>471</v>
      </c>
      <c r="H2689" s="28">
        <v>44720</v>
      </c>
      <c r="I2689">
        <v>201.15</v>
      </c>
      <c r="J2689">
        <v>72</v>
      </c>
      <c r="K2689" t="s">
        <v>3123</v>
      </c>
      <c r="L2689" t="s">
        <v>3351</v>
      </c>
      <c r="M2689" t="s">
        <v>3207</v>
      </c>
      <c r="N2689">
        <v>1.7</v>
      </c>
      <c r="O2689" t="s">
        <v>3124</v>
      </c>
      <c r="P2689">
        <f t="shared" si="82"/>
        <v>44712</v>
      </c>
      <c r="Q2689">
        <f>--(COUNTIF($A$2:A2689,A2689)=1)</f>
        <v>1</v>
      </c>
      <c r="R2689">
        <f t="shared" si="83"/>
        <v>201.15</v>
      </c>
    </row>
    <row r="2690" spans="1:18">
      <c r="A2690" t="s">
        <v>7975</v>
      </c>
      <c r="B2690" t="s">
        <v>1649</v>
      </c>
      <c r="C2690" t="s">
        <v>7976</v>
      </c>
      <c r="D2690" t="s">
        <v>3200</v>
      </c>
      <c r="E2690" t="s">
        <v>3175</v>
      </c>
      <c r="F2690" t="s">
        <v>3180</v>
      </c>
      <c r="G2690" t="s">
        <v>792</v>
      </c>
      <c r="H2690" s="28"/>
      <c r="J2690">
        <v>8</v>
      </c>
      <c r="K2690" t="s">
        <v>3098</v>
      </c>
      <c r="L2690" t="s">
        <v>3098</v>
      </c>
      <c r="M2690" t="s">
        <v>3169</v>
      </c>
      <c r="O2690" t="s">
        <v>3260</v>
      </c>
      <c r="P2690">
        <f t="shared" ref="P2690:P2753" si="84">IFERROR(DATEVALUE(G2690),IFERROR(DATE(RIGHT(G2690,4),MID(G2690,4,2),LEFT(G2690,2)),""))</f>
        <v>45276</v>
      </c>
      <c r="Q2690">
        <f>--(COUNTIF($A$2:A2690,A2690)=1)</f>
        <v>1</v>
      </c>
      <c r="R2690" t="str">
        <f t="shared" ref="R2690:R2753" si="85">IF(AND(Q2690=1,I2690&lt;&gt;"",ISNUMBER(I2690),I2690&gt;=0),I2690,"")</f>
        <v/>
      </c>
    </row>
    <row r="2691" spans="1:18">
      <c r="A2691" t="s">
        <v>7977</v>
      </c>
      <c r="B2691" t="s">
        <v>7978</v>
      </c>
      <c r="C2691" t="s">
        <v>4827</v>
      </c>
      <c r="D2691" t="s">
        <v>3165</v>
      </c>
      <c r="E2691" t="s">
        <v>3194</v>
      </c>
      <c r="F2691" t="s">
        <v>3167</v>
      </c>
      <c r="G2691" t="s">
        <v>714</v>
      </c>
      <c r="H2691" s="28">
        <v>44566</v>
      </c>
      <c r="I2691">
        <v>20.36</v>
      </c>
      <c r="J2691">
        <v>72</v>
      </c>
      <c r="K2691" t="s">
        <v>3124</v>
      </c>
      <c r="L2691" t="s">
        <v>3318</v>
      </c>
      <c r="M2691" t="s">
        <v>3169</v>
      </c>
      <c r="O2691" t="s">
        <v>3178</v>
      </c>
      <c r="P2691">
        <f t="shared" si="84"/>
        <v>44566</v>
      </c>
      <c r="Q2691">
        <f>--(COUNTIF($A$2:A2691,A2691)=1)</f>
        <v>1</v>
      </c>
      <c r="R2691">
        <f t="shared" si="85"/>
        <v>20.36</v>
      </c>
    </row>
    <row r="2692" spans="1:18">
      <c r="A2692" t="s">
        <v>7979</v>
      </c>
      <c r="B2692" t="s">
        <v>1573</v>
      </c>
      <c r="C2692" t="s">
        <v>7980</v>
      </c>
      <c r="D2692" t="s">
        <v>3227</v>
      </c>
      <c r="E2692" t="s">
        <v>3166</v>
      </c>
      <c r="F2692" t="s">
        <v>3228</v>
      </c>
      <c r="G2692" t="s">
        <v>594</v>
      </c>
      <c r="H2692" s="28"/>
      <c r="J2692">
        <v>24</v>
      </c>
      <c r="K2692" t="s">
        <v>3098</v>
      </c>
      <c r="L2692" t="s">
        <v>3198</v>
      </c>
      <c r="M2692" t="s">
        <v>3207</v>
      </c>
      <c r="O2692" t="s">
        <v>3123</v>
      </c>
      <c r="P2692">
        <f t="shared" si="84"/>
        <v>45515</v>
      </c>
      <c r="Q2692">
        <f>--(COUNTIF($A$2:A2692,A2692)=1)</f>
        <v>1</v>
      </c>
      <c r="R2692" t="str">
        <f t="shared" si="85"/>
        <v/>
      </c>
    </row>
    <row r="2693" spans="1:18">
      <c r="A2693" t="s">
        <v>7981</v>
      </c>
      <c r="B2693" t="s">
        <v>3457</v>
      </c>
      <c r="C2693" t="s">
        <v>7645</v>
      </c>
      <c r="D2693" t="s">
        <v>3174</v>
      </c>
      <c r="E2693" t="s">
        <v>3194</v>
      </c>
      <c r="F2693" t="s">
        <v>3167</v>
      </c>
      <c r="G2693" t="s">
        <v>2574</v>
      </c>
      <c r="H2693" s="28">
        <v>44874</v>
      </c>
      <c r="I2693">
        <v>154.79</v>
      </c>
      <c r="J2693">
        <v>72</v>
      </c>
      <c r="K2693" t="s">
        <v>3123</v>
      </c>
      <c r="L2693" t="s">
        <v>3307</v>
      </c>
      <c r="M2693" t="s">
        <v>3177</v>
      </c>
      <c r="N2693">
        <v>4.0999999999999996</v>
      </c>
      <c r="O2693" t="s">
        <v>3178</v>
      </c>
      <c r="P2693">
        <f t="shared" si="84"/>
        <v>44868</v>
      </c>
      <c r="Q2693">
        <f>--(COUNTIF($A$2:A2693,A2693)=1)</f>
        <v>1</v>
      </c>
      <c r="R2693">
        <f t="shared" si="85"/>
        <v>154.79</v>
      </c>
    </row>
    <row r="2694" spans="1:18">
      <c r="A2694" t="s">
        <v>7982</v>
      </c>
      <c r="B2694" t="s">
        <v>1583</v>
      </c>
      <c r="C2694" t="s">
        <v>3098</v>
      </c>
      <c r="D2694" t="s">
        <v>3174</v>
      </c>
      <c r="E2694" t="s">
        <v>3175</v>
      </c>
      <c r="F2694" t="s">
        <v>3180</v>
      </c>
      <c r="G2694" t="s">
        <v>507</v>
      </c>
      <c r="H2694" s="28"/>
      <c r="J2694">
        <v>8</v>
      </c>
      <c r="K2694" t="s">
        <v>3098</v>
      </c>
      <c r="L2694" t="s">
        <v>3229</v>
      </c>
      <c r="M2694" t="s">
        <v>3169</v>
      </c>
      <c r="O2694" t="s">
        <v>3213</v>
      </c>
      <c r="P2694">
        <f t="shared" si="84"/>
        <v>44850</v>
      </c>
      <c r="Q2694">
        <f>--(COUNTIF($A$2:A2694,A2694)=1)</f>
        <v>1</v>
      </c>
      <c r="R2694" t="str">
        <f t="shared" si="85"/>
        <v/>
      </c>
    </row>
    <row r="2695" spans="1:18">
      <c r="A2695" t="s">
        <v>7983</v>
      </c>
      <c r="B2695" t="s">
        <v>514</v>
      </c>
      <c r="C2695" t="s">
        <v>3098</v>
      </c>
      <c r="D2695" t="s">
        <v>3237</v>
      </c>
      <c r="E2695" t="s">
        <v>3166</v>
      </c>
      <c r="F2695" t="s">
        <v>3167</v>
      </c>
      <c r="G2695" t="s">
        <v>2160</v>
      </c>
      <c r="H2695" s="28">
        <v>44890</v>
      </c>
      <c r="I2695">
        <v>44.27</v>
      </c>
      <c r="J2695">
        <v>24</v>
      </c>
      <c r="K2695" t="s">
        <v>3123</v>
      </c>
      <c r="L2695" t="s">
        <v>3181</v>
      </c>
      <c r="M2695" t="s">
        <v>3207</v>
      </c>
      <c r="N2695">
        <v>3</v>
      </c>
      <c r="O2695" t="s">
        <v>3260</v>
      </c>
      <c r="P2695">
        <f t="shared" si="84"/>
        <v>44889</v>
      </c>
      <c r="Q2695">
        <f>--(COUNTIF($A$2:A2695,A2695)=1)</f>
        <v>1</v>
      </c>
      <c r="R2695">
        <f t="shared" si="85"/>
        <v>44.27</v>
      </c>
    </row>
    <row r="2696" spans="1:18">
      <c r="A2696" t="s">
        <v>7984</v>
      </c>
      <c r="B2696" t="s">
        <v>1446</v>
      </c>
      <c r="C2696" t="s">
        <v>3098</v>
      </c>
      <c r="D2696" t="s">
        <v>3240</v>
      </c>
      <c r="E2696" t="s">
        <v>3166</v>
      </c>
      <c r="F2696" t="s">
        <v>3167</v>
      </c>
      <c r="G2696" t="s">
        <v>7985</v>
      </c>
      <c r="H2696" s="28">
        <v>45545</v>
      </c>
      <c r="I2696">
        <v>59.31</v>
      </c>
      <c r="J2696">
        <v>24</v>
      </c>
      <c r="K2696" t="s">
        <v>3123</v>
      </c>
      <c r="L2696" t="s">
        <v>3398</v>
      </c>
      <c r="M2696" t="s">
        <v>3169</v>
      </c>
      <c r="N2696">
        <v>2.5</v>
      </c>
      <c r="O2696" t="s">
        <v>3182</v>
      </c>
      <c r="P2696">
        <f t="shared" si="84"/>
        <v>45543</v>
      </c>
      <c r="Q2696">
        <f>--(COUNTIF($A$2:A2696,A2696)=1)</f>
        <v>1</v>
      </c>
      <c r="R2696">
        <f t="shared" si="85"/>
        <v>59.31</v>
      </c>
    </row>
    <row r="2697" spans="1:18">
      <c r="A2697" t="s">
        <v>7986</v>
      </c>
      <c r="B2697" t="s">
        <v>1348</v>
      </c>
      <c r="C2697" t="s">
        <v>7987</v>
      </c>
      <c r="D2697" t="s">
        <v>3240</v>
      </c>
      <c r="E2697" t="s">
        <v>3175</v>
      </c>
      <c r="F2697" t="s">
        <v>3167</v>
      </c>
      <c r="G2697" t="s">
        <v>738</v>
      </c>
      <c r="H2697" s="28">
        <v>45306</v>
      </c>
      <c r="I2697">
        <v>27.45</v>
      </c>
      <c r="J2697">
        <v>8</v>
      </c>
      <c r="K2697" t="s">
        <v>3123</v>
      </c>
      <c r="L2697" t="s">
        <v>3209</v>
      </c>
      <c r="M2697" t="s">
        <v>3207</v>
      </c>
      <c r="O2697" t="s">
        <v>3124</v>
      </c>
      <c r="P2697">
        <f t="shared" si="84"/>
        <v>45305</v>
      </c>
      <c r="Q2697">
        <f>--(COUNTIF($A$2:A2697,A2697)=1)</f>
        <v>1</v>
      </c>
      <c r="R2697">
        <f t="shared" si="85"/>
        <v>27.45</v>
      </c>
    </row>
    <row r="2698" spans="1:18">
      <c r="A2698" t="s">
        <v>7988</v>
      </c>
      <c r="B2698" t="s">
        <v>5653</v>
      </c>
      <c r="C2698" t="s">
        <v>7989</v>
      </c>
      <c r="D2698" t="s">
        <v>3240</v>
      </c>
      <c r="E2698" t="s">
        <v>3166</v>
      </c>
      <c r="F2698" t="s">
        <v>3228</v>
      </c>
      <c r="G2698" t="s">
        <v>940</v>
      </c>
      <c r="H2698" s="28"/>
      <c r="J2698">
        <v>24</v>
      </c>
      <c r="K2698" t="s">
        <v>3098</v>
      </c>
      <c r="L2698" t="s">
        <v>3168</v>
      </c>
      <c r="M2698" t="s">
        <v>3202</v>
      </c>
      <c r="O2698" t="s">
        <v>3260</v>
      </c>
      <c r="P2698">
        <f t="shared" si="84"/>
        <v>45446</v>
      </c>
      <c r="Q2698">
        <f>--(COUNTIF($A$2:A2698,A2698)=1)</f>
        <v>1</v>
      </c>
      <c r="R2698" t="str">
        <f t="shared" si="85"/>
        <v/>
      </c>
    </row>
    <row r="2699" spans="1:18">
      <c r="A2699" t="s">
        <v>7990</v>
      </c>
      <c r="B2699" t="s">
        <v>2129</v>
      </c>
      <c r="C2699" t="s">
        <v>6760</v>
      </c>
      <c r="D2699" t="s">
        <v>3165</v>
      </c>
      <c r="E2699" t="s">
        <v>3280</v>
      </c>
      <c r="F2699" t="s">
        <v>3167</v>
      </c>
      <c r="G2699" t="s">
        <v>2403</v>
      </c>
      <c r="H2699" s="28">
        <v>45565</v>
      </c>
      <c r="I2699">
        <v>3.78</v>
      </c>
      <c r="J2699">
        <v>4</v>
      </c>
      <c r="K2699" t="s">
        <v>3124</v>
      </c>
      <c r="L2699" t="s">
        <v>3351</v>
      </c>
      <c r="M2699" t="s">
        <v>3188</v>
      </c>
      <c r="N2699">
        <v>3.1</v>
      </c>
      <c r="O2699" t="s">
        <v>3170</v>
      </c>
      <c r="P2699">
        <f t="shared" si="84"/>
        <v>45565</v>
      </c>
      <c r="Q2699">
        <f>--(COUNTIF($A$2:A2699,A2699)=1)</f>
        <v>1</v>
      </c>
      <c r="R2699">
        <f t="shared" si="85"/>
        <v>3.78</v>
      </c>
    </row>
    <row r="2700" spans="1:18">
      <c r="A2700" t="s">
        <v>7991</v>
      </c>
      <c r="B2700" t="s">
        <v>4514</v>
      </c>
      <c r="C2700" t="s">
        <v>7276</v>
      </c>
      <c r="D2700" t="s">
        <v>3251</v>
      </c>
      <c r="E2700" t="s">
        <v>3175</v>
      </c>
      <c r="F2700" t="s">
        <v>3228</v>
      </c>
      <c r="G2700" t="s">
        <v>1115</v>
      </c>
      <c r="H2700" s="28"/>
      <c r="J2700">
        <v>8</v>
      </c>
      <c r="K2700" t="s">
        <v>3098</v>
      </c>
      <c r="L2700" t="s">
        <v>3192</v>
      </c>
      <c r="M2700" t="s">
        <v>3202</v>
      </c>
      <c r="O2700" t="s">
        <v>3123</v>
      </c>
      <c r="P2700">
        <f t="shared" si="84"/>
        <v>45601</v>
      </c>
      <c r="Q2700">
        <f>--(COUNTIF($A$2:A2700,A2700)=1)</f>
        <v>1</v>
      </c>
      <c r="R2700" t="str">
        <f t="shared" si="85"/>
        <v/>
      </c>
    </row>
    <row r="2701" spans="1:18">
      <c r="A2701" t="s">
        <v>7992</v>
      </c>
      <c r="B2701" t="s">
        <v>3488</v>
      </c>
      <c r="C2701" t="s">
        <v>3098</v>
      </c>
      <c r="D2701" t="s">
        <v>3196</v>
      </c>
      <c r="E2701" t="s">
        <v>3166</v>
      </c>
      <c r="F2701" t="s">
        <v>3167</v>
      </c>
      <c r="G2701" t="s">
        <v>642</v>
      </c>
      <c r="H2701" s="28">
        <v>44883</v>
      </c>
      <c r="I2701">
        <v>24.18</v>
      </c>
      <c r="J2701">
        <v>24</v>
      </c>
      <c r="K2701" t="s">
        <v>3123</v>
      </c>
      <c r="L2701" t="s">
        <v>3212</v>
      </c>
      <c r="M2701" t="s">
        <v>3169</v>
      </c>
      <c r="N2701">
        <v>1.3</v>
      </c>
      <c r="O2701" t="s">
        <v>3178</v>
      </c>
      <c r="P2701">
        <f t="shared" si="84"/>
        <v>44882</v>
      </c>
      <c r="Q2701">
        <f>--(COUNTIF($A$2:A2701,A2701)=1)</f>
        <v>1</v>
      </c>
      <c r="R2701">
        <f t="shared" si="85"/>
        <v>24.18</v>
      </c>
    </row>
    <row r="2702" spans="1:18">
      <c r="A2702" t="s">
        <v>7993</v>
      </c>
      <c r="B2702" t="s">
        <v>3239</v>
      </c>
      <c r="C2702" t="s">
        <v>3098</v>
      </c>
      <c r="D2702" t="s">
        <v>3185</v>
      </c>
      <c r="E2702" t="s">
        <v>3194</v>
      </c>
      <c r="F2702" t="s">
        <v>3167</v>
      </c>
      <c r="G2702" t="s">
        <v>2464</v>
      </c>
      <c r="H2702" s="28"/>
      <c r="J2702">
        <v>72</v>
      </c>
      <c r="K2702" t="s">
        <v>3098</v>
      </c>
      <c r="L2702" t="s">
        <v>3302</v>
      </c>
      <c r="M2702" t="s">
        <v>3177</v>
      </c>
      <c r="O2702" t="s">
        <v>3123</v>
      </c>
      <c r="P2702">
        <f t="shared" si="84"/>
        <v>45238</v>
      </c>
      <c r="Q2702">
        <f>--(COUNTIF($A$2:A2702,A2702)=1)</f>
        <v>1</v>
      </c>
      <c r="R2702" t="str">
        <f t="shared" si="85"/>
        <v/>
      </c>
    </row>
    <row r="2703" spans="1:18">
      <c r="A2703" t="s">
        <v>7994</v>
      </c>
      <c r="B2703" t="s">
        <v>616</v>
      </c>
      <c r="C2703" t="s">
        <v>3098</v>
      </c>
      <c r="D2703" t="s">
        <v>3165</v>
      </c>
      <c r="E2703" t="s">
        <v>3280</v>
      </c>
      <c r="F2703" t="s">
        <v>3167</v>
      </c>
      <c r="G2703" t="s">
        <v>4259</v>
      </c>
      <c r="H2703" s="28"/>
      <c r="J2703">
        <v>4</v>
      </c>
      <c r="K2703" t="s">
        <v>3098</v>
      </c>
      <c r="L2703" t="s">
        <v>3229</v>
      </c>
      <c r="M2703" t="s">
        <v>3169</v>
      </c>
      <c r="O2703" t="s">
        <v>3124</v>
      </c>
      <c r="P2703">
        <f t="shared" si="84"/>
        <v>44726</v>
      </c>
      <c r="Q2703">
        <f>--(COUNTIF($A$2:A2703,A2703)=1)</f>
        <v>1</v>
      </c>
      <c r="R2703" t="str">
        <f t="shared" si="85"/>
        <v/>
      </c>
    </row>
    <row r="2704" spans="1:18">
      <c r="A2704" t="s">
        <v>7995</v>
      </c>
      <c r="B2704" t="s">
        <v>3046</v>
      </c>
      <c r="C2704" t="s">
        <v>6064</v>
      </c>
      <c r="D2704" t="s">
        <v>3251</v>
      </c>
      <c r="E2704" t="s">
        <v>3175</v>
      </c>
      <c r="F2704" t="s">
        <v>3167</v>
      </c>
      <c r="G2704" t="s">
        <v>7301</v>
      </c>
      <c r="H2704" s="28"/>
      <c r="J2704">
        <v>8</v>
      </c>
      <c r="K2704" t="s">
        <v>3098</v>
      </c>
      <c r="L2704" t="s">
        <v>3318</v>
      </c>
      <c r="M2704" t="s">
        <v>3169</v>
      </c>
      <c r="O2704" t="s">
        <v>3124</v>
      </c>
      <c r="P2704">
        <f t="shared" si="84"/>
        <v>45035</v>
      </c>
      <c r="Q2704">
        <f>--(COUNTIF($A$2:A2704,A2704)=1)</f>
        <v>1</v>
      </c>
      <c r="R2704" t="str">
        <f t="shared" si="85"/>
        <v/>
      </c>
    </row>
    <row r="2705" spans="1:18">
      <c r="A2705" t="s">
        <v>7996</v>
      </c>
      <c r="B2705" t="s">
        <v>4283</v>
      </c>
      <c r="C2705" t="s">
        <v>7997</v>
      </c>
      <c r="D2705" t="s">
        <v>3185</v>
      </c>
      <c r="E2705" t="s">
        <v>3175</v>
      </c>
      <c r="F2705" t="s">
        <v>3167</v>
      </c>
      <c r="G2705" t="s">
        <v>2403</v>
      </c>
      <c r="H2705" s="28">
        <v>45565</v>
      </c>
      <c r="I2705">
        <v>15.49</v>
      </c>
      <c r="J2705">
        <v>8</v>
      </c>
      <c r="K2705" t="s">
        <v>3123</v>
      </c>
      <c r="L2705" t="s">
        <v>3098</v>
      </c>
      <c r="M2705" t="s">
        <v>3188</v>
      </c>
      <c r="N2705">
        <v>1.1000000000000001</v>
      </c>
      <c r="O2705" t="s">
        <v>3189</v>
      </c>
      <c r="P2705">
        <f t="shared" si="84"/>
        <v>45565</v>
      </c>
      <c r="Q2705">
        <f>--(COUNTIF($A$2:A2705,A2705)=1)</f>
        <v>1</v>
      </c>
      <c r="R2705">
        <f t="shared" si="85"/>
        <v>15.49</v>
      </c>
    </row>
    <row r="2706" spans="1:18">
      <c r="A2706" t="s">
        <v>7998</v>
      </c>
      <c r="B2706" t="s">
        <v>2293</v>
      </c>
      <c r="C2706" t="s">
        <v>3098</v>
      </c>
      <c r="D2706" t="s">
        <v>3196</v>
      </c>
      <c r="E2706" t="s">
        <v>3194</v>
      </c>
      <c r="F2706" t="s">
        <v>3167</v>
      </c>
      <c r="G2706" t="s">
        <v>3224</v>
      </c>
      <c r="H2706" s="28">
        <v>45719</v>
      </c>
      <c r="I2706">
        <v>233.25</v>
      </c>
      <c r="J2706">
        <v>72</v>
      </c>
      <c r="K2706" t="s">
        <v>3123</v>
      </c>
      <c r="L2706" t="s">
        <v>3265</v>
      </c>
      <c r="M2706" t="s">
        <v>3202</v>
      </c>
      <c r="N2706">
        <v>4.5999999999999996</v>
      </c>
      <c r="O2706" t="s">
        <v>3189</v>
      </c>
      <c r="P2706">
        <f t="shared" si="84"/>
        <v>45710</v>
      </c>
      <c r="Q2706">
        <f>--(COUNTIF($A$2:A2706,A2706)=1)</f>
        <v>1</v>
      </c>
      <c r="R2706">
        <f t="shared" si="85"/>
        <v>233.25</v>
      </c>
    </row>
    <row r="2707" spans="1:18">
      <c r="A2707" t="s">
        <v>7999</v>
      </c>
      <c r="B2707" t="s">
        <v>1207</v>
      </c>
      <c r="C2707" t="s">
        <v>3098</v>
      </c>
      <c r="D2707" t="s">
        <v>3237</v>
      </c>
      <c r="E2707" t="s">
        <v>3194</v>
      </c>
      <c r="F2707" t="s">
        <v>3167</v>
      </c>
      <c r="G2707" t="s">
        <v>8000</v>
      </c>
      <c r="H2707" s="28">
        <v>44800</v>
      </c>
      <c r="I2707">
        <v>107.73</v>
      </c>
      <c r="J2707">
        <v>72</v>
      </c>
      <c r="K2707" t="s">
        <v>3123</v>
      </c>
      <c r="L2707" t="s">
        <v>3271</v>
      </c>
      <c r="M2707" t="s">
        <v>3188</v>
      </c>
      <c r="N2707">
        <v>4.0999999999999996</v>
      </c>
      <c r="O2707" t="s">
        <v>3178</v>
      </c>
      <c r="P2707">
        <f t="shared" si="84"/>
        <v>44796</v>
      </c>
      <c r="Q2707">
        <f>--(COUNTIF($A$2:A2707,A2707)=1)</f>
        <v>1</v>
      </c>
      <c r="R2707">
        <f t="shared" si="85"/>
        <v>107.73</v>
      </c>
    </row>
    <row r="2708" spans="1:18">
      <c r="A2708" t="s">
        <v>8001</v>
      </c>
      <c r="B2708" t="s">
        <v>5262</v>
      </c>
      <c r="C2708" t="s">
        <v>3098</v>
      </c>
      <c r="D2708" t="s">
        <v>3200</v>
      </c>
      <c r="E2708" t="s">
        <v>3175</v>
      </c>
      <c r="F2708" t="s">
        <v>3167</v>
      </c>
      <c r="G2708" t="s">
        <v>1885</v>
      </c>
      <c r="H2708" s="28">
        <v>45624</v>
      </c>
      <c r="I2708">
        <v>3.26</v>
      </c>
      <c r="J2708">
        <v>8</v>
      </c>
      <c r="K2708" t="s">
        <v>3124</v>
      </c>
      <c r="L2708" t="s">
        <v>3351</v>
      </c>
      <c r="M2708" t="s">
        <v>3177</v>
      </c>
      <c r="N2708">
        <v>4.3</v>
      </c>
      <c r="O2708" t="s">
        <v>3260</v>
      </c>
      <c r="P2708">
        <f t="shared" si="84"/>
        <v>45624</v>
      </c>
      <c r="Q2708">
        <f>--(COUNTIF($A$2:A2708,A2708)=1)</f>
        <v>1</v>
      </c>
      <c r="R2708">
        <f t="shared" si="85"/>
        <v>3.26</v>
      </c>
    </row>
    <row r="2709" spans="1:18">
      <c r="A2709" t="s">
        <v>8002</v>
      </c>
      <c r="B2709" t="s">
        <v>1546</v>
      </c>
      <c r="C2709" t="s">
        <v>3098</v>
      </c>
      <c r="D2709" t="s">
        <v>3237</v>
      </c>
      <c r="E2709" t="s">
        <v>3166</v>
      </c>
      <c r="F2709" t="s">
        <v>3167</v>
      </c>
      <c r="G2709" t="s">
        <v>2450</v>
      </c>
      <c r="H2709" s="28">
        <v>45621</v>
      </c>
      <c r="I2709">
        <v>21.75</v>
      </c>
      <c r="J2709">
        <v>24</v>
      </c>
      <c r="K2709" t="s">
        <v>3124</v>
      </c>
      <c r="L2709" t="s">
        <v>3216</v>
      </c>
      <c r="M2709" t="s">
        <v>3202</v>
      </c>
      <c r="N2709">
        <v>2.2999999999999998</v>
      </c>
      <c r="O2709" t="s">
        <v>3123</v>
      </c>
      <c r="P2709">
        <f t="shared" si="84"/>
        <v>45621</v>
      </c>
      <c r="Q2709">
        <f>--(COUNTIF($A$2:A2709,A2709)=1)</f>
        <v>1</v>
      </c>
      <c r="R2709">
        <f t="shared" si="85"/>
        <v>21.75</v>
      </c>
    </row>
    <row r="2710" spans="1:18">
      <c r="A2710" t="s">
        <v>8003</v>
      </c>
      <c r="B2710" t="s">
        <v>1307</v>
      </c>
      <c r="C2710" t="s">
        <v>3098</v>
      </c>
      <c r="D2710" t="s">
        <v>3174</v>
      </c>
      <c r="E2710" t="s">
        <v>3194</v>
      </c>
      <c r="F2710" t="s">
        <v>3228</v>
      </c>
      <c r="G2710" t="s">
        <v>247</v>
      </c>
      <c r="H2710" s="28"/>
      <c r="J2710">
        <v>72</v>
      </c>
      <c r="K2710" t="s">
        <v>3098</v>
      </c>
      <c r="L2710" t="s">
        <v>3187</v>
      </c>
      <c r="M2710" t="s">
        <v>3188</v>
      </c>
      <c r="O2710" t="s">
        <v>3123</v>
      </c>
      <c r="P2710">
        <f t="shared" si="84"/>
        <v>45470</v>
      </c>
      <c r="Q2710">
        <f>--(COUNTIF($A$2:A2710,A2710)=1)</f>
        <v>1</v>
      </c>
      <c r="R2710" t="str">
        <f t="shared" si="85"/>
        <v/>
      </c>
    </row>
    <row r="2711" spans="1:18">
      <c r="A2711" t="s">
        <v>8004</v>
      </c>
      <c r="B2711" t="s">
        <v>3335</v>
      </c>
      <c r="C2711" t="s">
        <v>3098</v>
      </c>
      <c r="D2711" t="s">
        <v>3200</v>
      </c>
      <c r="E2711" t="s">
        <v>3166</v>
      </c>
      <c r="F2711" t="s">
        <v>3167</v>
      </c>
      <c r="G2711" t="s">
        <v>1191</v>
      </c>
      <c r="H2711" s="28">
        <v>44768</v>
      </c>
      <c r="I2711">
        <v>40.06</v>
      </c>
      <c r="J2711">
        <v>24</v>
      </c>
      <c r="K2711" t="s">
        <v>3123</v>
      </c>
      <c r="L2711" t="s">
        <v>3218</v>
      </c>
      <c r="M2711" t="s">
        <v>3207</v>
      </c>
      <c r="O2711" t="s">
        <v>3182</v>
      </c>
      <c r="P2711">
        <f t="shared" si="84"/>
        <v>44767</v>
      </c>
      <c r="Q2711">
        <f>--(COUNTIF($A$2:A2711,A2711)=1)</f>
        <v>1</v>
      </c>
      <c r="R2711">
        <f t="shared" si="85"/>
        <v>40.06</v>
      </c>
    </row>
    <row r="2712" spans="1:18">
      <c r="A2712" t="s">
        <v>8005</v>
      </c>
      <c r="B2712" t="s">
        <v>142</v>
      </c>
      <c r="C2712" t="s">
        <v>8006</v>
      </c>
      <c r="D2712" t="s">
        <v>3227</v>
      </c>
      <c r="E2712" t="s">
        <v>3166</v>
      </c>
      <c r="F2712" t="s">
        <v>3167</v>
      </c>
      <c r="G2712" t="s">
        <v>3595</v>
      </c>
      <c r="H2712" s="28">
        <v>45439</v>
      </c>
      <c r="I2712">
        <v>77.66</v>
      </c>
      <c r="J2712">
        <v>24</v>
      </c>
      <c r="K2712" t="s">
        <v>3123</v>
      </c>
      <c r="L2712" t="s">
        <v>3176</v>
      </c>
      <c r="M2712" t="s">
        <v>3177</v>
      </c>
      <c r="N2712">
        <v>1.5</v>
      </c>
      <c r="O2712" t="s">
        <v>3124</v>
      </c>
      <c r="P2712">
        <f t="shared" si="84"/>
        <v>45436</v>
      </c>
      <c r="Q2712">
        <f>--(COUNTIF($A$2:A2712,A2712)=1)</f>
        <v>1</v>
      </c>
      <c r="R2712">
        <f t="shared" si="85"/>
        <v>77.66</v>
      </c>
    </row>
    <row r="2713" spans="1:18">
      <c r="A2713" t="s">
        <v>8007</v>
      </c>
      <c r="B2713" t="s">
        <v>3820</v>
      </c>
      <c r="C2713" t="s">
        <v>3098</v>
      </c>
      <c r="D2713" t="s">
        <v>3174</v>
      </c>
      <c r="E2713" t="s">
        <v>3175</v>
      </c>
      <c r="F2713" t="s">
        <v>3167</v>
      </c>
      <c r="G2713" t="s">
        <v>645</v>
      </c>
      <c r="H2713" s="28">
        <v>45196</v>
      </c>
      <c r="I2713">
        <v>10.65</v>
      </c>
      <c r="J2713">
        <v>8</v>
      </c>
      <c r="K2713" t="s">
        <v>3123</v>
      </c>
      <c r="L2713" t="s">
        <v>3216</v>
      </c>
      <c r="M2713" t="s">
        <v>3169</v>
      </c>
      <c r="N2713">
        <v>3.6</v>
      </c>
      <c r="O2713" t="s">
        <v>3123</v>
      </c>
      <c r="P2713">
        <f t="shared" si="84"/>
        <v>45196</v>
      </c>
      <c r="Q2713">
        <f>--(COUNTIF($A$2:A2713,A2713)=1)</f>
        <v>1</v>
      </c>
      <c r="R2713">
        <f t="shared" si="85"/>
        <v>10.65</v>
      </c>
    </row>
    <row r="2714" spans="1:18">
      <c r="A2714" t="s">
        <v>8008</v>
      </c>
      <c r="B2714" t="s">
        <v>4419</v>
      </c>
      <c r="C2714" t="s">
        <v>8009</v>
      </c>
      <c r="D2714" t="s">
        <v>3251</v>
      </c>
      <c r="E2714" t="s">
        <v>3166</v>
      </c>
      <c r="F2714" t="s">
        <v>3167</v>
      </c>
      <c r="G2714" t="s">
        <v>2341</v>
      </c>
      <c r="H2714" s="28">
        <v>45662</v>
      </c>
      <c r="I2714">
        <v>8.17</v>
      </c>
      <c r="J2714">
        <v>24</v>
      </c>
      <c r="K2714" t="s">
        <v>3124</v>
      </c>
      <c r="L2714" t="s">
        <v>3318</v>
      </c>
      <c r="M2714" t="s">
        <v>3169</v>
      </c>
      <c r="N2714">
        <v>2.2999999999999998</v>
      </c>
      <c r="O2714" t="s">
        <v>3182</v>
      </c>
      <c r="P2714">
        <f t="shared" si="84"/>
        <v>45662</v>
      </c>
      <c r="Q2714">
        <f>--(COUNTIF($A$2:A2714,A2714)=1)</f>
        <v>1</v>
      </c>
      <c r="R2714">
        <f t="shared" si="85"/>
        <v>8.17</v>
      </c>
    </row>
    <row r="2715" spans="1:18">
      <c r="A2715" t="s">
        <v>8010</v>
      </c>
      <c r="B2715" t="s">
        <v>8011</v>
      </c>
      <c r="C2715" t="s">
        <v>8012</v>
      </c>
      <c r="D2715" t="s">
        <v>3174</v>
      </c>
      <c r="E2715" t="s">
        <v>3166</v>
      </c>
      <c r="F2715" t="s">
        <v>3167</v>
      </c>
      <c r="G2715" t="s">
        <v>8013</v>
      </c>
      <c r="H2715" s="28">
        <v>45414</v>
      </c>
      <c r="I2715">
        <v>78.84</v>
      </c>
      <c r="J2715">
        <v>24</v>
      </c>
      <c r="K2715" t="s">
        <v>3123</v>
      </c>
      <c r="L2715" t="s">
        <v>3201</v>
      </c>
      <c r="M2715" t="s">
        <v>3207</v>
      </c>
      <c r="O2715" t="s">
        <v>3189</v>
      </c>
      <c r="P2715">
        <f t="shared" si="84"/>
        <v>45411</v>
      </c>
      <c r="Q2715">
        <f>--(COUNTIF($A$2:A2715,A2715)=1)</f>
        <v>1</v>
      </c>
      <c r="R2715">
        <f t="shared" si="85"/>
        <v>78.84</v>
      </c>
    </row>
    <row r="2716" spans="1:18">
      <c r="A2716" t="s">
        <v>8014</v>
      </c>
      <c r="B2716" t="s">
        <v>2230</v>
      </c>
      <c r="C2716" t="s">
        <v>3098</v>
      </c>
      <c r="D2716" t="s">
        <v>3174</v>
      </c>
      <c r="E2716" t="s">
        <v>3280</v>
      </c>
      <c r="F2716" t="s">
        <v>3167</v>
      </c>
      <c r="G2716" t="s">
        <v>2151</v>
      </c>
      <c r="H2716" s="28">
        <v>45325</v>
      </c>
      <c r="I2716">
        <v>2.17</v>
      </c>
      <c r="J2716">
        <v>4</v>
      </c>
      <c r="K2716" t="s">
        <v>3124</v>
      </c>
      <c r="L2716" t="s">
        <v>3216</v>
      </c>
      <c r="M2716" t="s">
        <v>3177</v>
      </c>
      <c r="N2716">
        <v>1.6</v>
      </c>
      <c r="O2716" t="s">
        <v>3213</v>
      </c>
      <c r="P2716">
        <f t="shared" si="84"/>
        <v>45325</v>
      </c>
      <c r="Q2716">
        <f>--(COUNTIF($A$2:A2716,A2716)=1)</f>
        <v>1</v>
      </c>
      <c r="R2716">
        <f t="shared" si="85"/>
        <v>2.17</v>
      </c>
    </row>
    <row r="2717" spans="1:18">
      <c r="A2717" t="s">
        <v>8015</v>
      </c>
      <c r="B2717" t="s">
        <v>4907</v>
      </c>
      <c r="C2717" t="s">
        <v>3098</v>
      </c>
      <c r="D2717" t="s">
        <v>3165</v>
      </c>
      <c r="E2717" t="s">
        <v>3194</v>
      </c>
      <c r="F2717" t="s">
        <v>3180</v>
      </c>
      <c r="G2717" t="s">
        <v>196</v>
      </c>
      <c r="H2717" s="28"/>
      <c r="J2717">
        <v>72</v>
      </c>
      <c r="K2717" t="s">
        <v>3098</v>
      </c>
      <c r="L2717" t="s">
        <v>3248</v>
      </c>
      <c r="M2717" t="s">
        <v>3177</v>
      </c>
      <c r="O2717" t="s">
        <v>3170</v>
      </c>
      <c r="P2717">
        <f t="shared" si="84"/>
        <v>44876</v>
      </c>
      <c r="Q2717">
        <f>--(COUNTIF($A$2:A2717,A2717)=1)</f>
        <v>1</v>
      </c>
      <c r="R2717" t="str">
        <f t="shared" si="85"/>
        <v/>
      </c>
    </row>
    <row r="2718" spans="1:18">
      <c r="A2718" t="s">
        <v>8016</v>
      </c>
      <c r="B2718" t="s">
        <v>8017</v>
      </c>
      <c r="C2718" t="s">
        <v>3098</v>
      </c>
      <c r="D2718" t="s">
        <v>3165</v>
      </c>
      <c r="E2718" t="s">
        <v>3166</v>
      </c>
      <c r="F2718" t="s">
        <v>3167</v>
      </c>
      <c r="G2718" t="s">
        <v>2095</v>
      </c>
      <c r="H2718" s="28">
        <v>45078</v>
      </c>
      <c r="I2718">
        <v>49.2</v>
      </c>
      <c r="J2718">
        <v>24</v>
      </c>
      <c r="K2718" t="s">
        <v>3123</v>
      </c>
      <c r="L2718" t="s">
        <v>3218</v>
      </c>
      <c r="M2718" t="s">
        <v>3202</v>
      </c>
      <c r="O2718" t="s">
        <v>3213</v>
      </c>
      <c r="P2718">
        <f t="shared" si="84"/>
        <v>45076</v>
      </c>
      <c r="Q2718">
        <f>--(COUNTIF($A$2:A2718,A2718)=1)</f>
        <v>1</v>
      </c>
      <c r="R2718">
        <f t="shared" si="85"/>
        <v>49.2</v>
      </c>
    </row>
    <row r="2719" spans="1:18">
      <c r="A2719" t="s">
        <v>8018</v>
      </c>
      <c r="B2719" t="s">
        <v>7632</v>
      </c>
      <c r="C2719" t="s">
        <v>4242</v>
      </c>
      <c r="D2719" t="s">
        <v>3200</v>
      </c>
      <c r="E2719" t="s">
        <v>3166</v>
      </c>
      <c r="F2719" t="s">
        <v>3180</v>
      </c>
      <c r="G2719" t="s">
        <v>2716</v>
      </c>
      <c r="H2719" s="28"/>
      <c r="J2719">
        <v>24</v>
      </c>
      <c r="K2719" t="s">
        <v>3098</v>
      </c>
      <c r="L2719" t="s">
        <v>3192</v>
      </c>
      <c r="M2719" t="s">
        <v>3202</v>
      </c>
      <c r="O2719" t="s">
        <v>3123</v>
      </c>
      <c r="P2719">
        <f t="shared" si="84"/>
        <v>45591</v>
      </c>
      <c r="Q2719">
        <f>--(COUNTIF($A$2:A2719,A2719)=1)</f>
        <v>1</v>
      </c>
      <c r="R2719" t="str">
        <f t="shared" si="85"/>
        <v/>
      </c>
    </row>
    <row r="2720" spans="1:18">
      <c r="A2720" t="s">
        <v>8019</v>
      </c>
      <c r="B2720" t="s">
        <v>6439</v>
      </c>
      <c r="C2720" t="s">
        <v>3098</v>
      </c>
      <c r="D2720" t="s">
        <v>3185</v>
      </c>
      <c r="E2720" t="s">
        <v>3166</v>
      </c>
      <c r="F2720" t="s">
        <v>3167</v>
      </c>
      <c r="G2720" t="s">
        <v>353</v>
      </c>
      <c r="H2720" s="28">
        <v>45272</v>
      </c>
      <c r="I2720">
        <v>2.91</v>
      </c>
      <c r="J2720">
        <v>24</v>
      </c>
      <c r="K2720" t="s">
        <v>3124</v>
      </c>
      <c r="L2720" t="s">
        <v>3098</v>
      </c>
      <c r="M2720" t="s">
        <v>3169</v>
      </c>
      <c r="N2720">
        <v>4.3</v>
      </c>
      <c r="O2720" t="s">
        <v>3189</v>
      </c>
      <c r="P2720">
        <f t="shared" si="84"/>
        <v>45272</v>
      </c>
      <c r="Q2720">
        <f>--(COUNTIF($A$2:A2720,A2720)=1)</f>
        <v>1</v>
      </c>
      <c r="R2720">
        <f t="shared" si="85"/>
        <v>2.91</v>
      </c>
    </row>
    <row r="2721" spans="1:18">
      <c r="A2721" t="s">
        <v>8020</v>
      </c>
      <c r="B2721" t="s">
        <v>127</v>
      </c>
      <c r="C2721" t="s">
        <v>3098</v>
      </c>
      <c r="D2721" t="s">
        <v>3227</v>
      </c>
      <c r="E2721" t="s">
        <v>3166</v>
      </c>
      <c r="F2721" t="s">
        <v>3180</v>
      </c>
      <c r="G2721" t="s">
        <v>8021</v>
      </c>
      <c r="H2721" s="28"/>
      <c r="J2721">
        <v>24</v>
      </c>
      <c r="K2721" t="s">
        <v>3098</v>
      </c>
      <c r="L2721" t="s">
        <v>3221</v>
      </c>
      <c r="M2721" t="s">
        <v>3207</v>
      </c>
      <c r="O2721" t="s">
        <v>3182</v>
      </c>
      <c r="P2721">
        <f t="shared" si="84"/>
        <v>45677</v>
      </c>
      <c r="Q2721">
        <f>--(COUNTIF($A$2:A2721,A2721)=1)</f>
        <v>1</v>
      </c>
      <c r="R2721" t="str">
        <f t="shared" si="85"/>
        <v/>
      </c>
    </row>
    <row r="2722" spans="1:18">
      <c r="A2722" t="s">
        <v>8022</v>
      </c>
      <c r="B2722" t="s">
        <v>326</v>
      </c>
      <c r="C2722" t="s">
        <v>3098</v>
      </c>
      <c r="D2722" t="s">
        <v>3174</v>
      </c>
      <c r="E2722" t="s">
        <v>3166</v>
      </c>
      <c r="F2722" t="s">
        <v>3228</v>
      </c>
      <c r="G2722" t="s">
        <v>1314</v>
      </c>
      <c r="H2722" s="28"/>
      <c r="J2722">
        <v>24</v>
      </c>
      <c r="K2722" t="s">
        <v>3098</v>
      </c>
      <c r="L2722" t="s">
        <v>3187</v>
      </c>
      <c r="M2722" t="s">
        <v>3202</v>
      </c>
      <c r="O2722" t="s">
        <v>3182</v>
      </c>
      <c r="P2722">
        <f t="shared" si="84"/>
        <v>44893</v>
      </c>
      <c r="Q2722">
        <f>--(COUNTIF($A$2:A2722,A2722)=1)</f>
        <v>1</v>
      </c>
      <c r="R2722" t="str">
        <f t="shared" si="85"/>
        <v/>
      </c>
    </row>
    <row r="2723" spans="1:18">
      <c r="A2723" t="s">
        <v>8023</v>
      </c>
      <c r="B2723" t="s">
        <v>2075</v>
      </c>
      <c r="C2723" t="s">
        <v>3098</v>
      </c>
      <c r="D2723" t="s">
        <v>3174</v>
      </c>
      <c r="E2723" t="s">
        <v>3166</v>
      </c>
      <c r="F2723" t="s">
        <v>3228</v>
      </c>
      <c r="G2723" t="s">
        <v>2909</v>
      </c>
      <c r="H2723" s="28"/>
      <c r="J2723">
        <v>24</v>
      </c>
      <c r="K2723" t="s">
        <v>3098</v>
      </c>
      <c r="L2723" t="s">
        <v>3307</v>
      </c>
      <c r="M2723" t="s">
        <v>3169</v>
      </c>
      <c r="O2723" t="s">
        <v>3189</v>
      </c>
      <c r="P2723">
        <f t="shared" si="84"/>
        <v>45527</v>
      </c>
      <c r="Q2723">
        <f>--(COUNTIF($A$2:A2723,A2723)=1)</f>
        <v>1</v>
      </c>
      <c r="R2723" t="str">
        <f t="shared" si="85"/>
        <v/>
      </c>
    </row>
    <row r="2724" spans="1:18">
      <c r="A2724" t="s">
        <v>8024</v>
      </c>
      <c r="B2724" t="s">
        <v>4050</v>
      </c>
      <c r="C2724" t="s">
        <v>3098</v>
      </c>
      <c r="D2724" t="s">
        <v>3251</v>
      </c>
      <c r="E2724" t="s">
        <v>3166</v>
      </c>
      <c r="F2724" t="s">
        <v>3220</v>
      </c>
      <c r="G2724" t="s">
        <v>1106</v>
      </c>
      <c r="H2724" s="28">
        <v>44759</v>
      </c>
      <c r="I2724">
        <v>22.53</v>
      </c>
      <c r="J2724">
        <v>24</v>
      </c>
      <c r="K2724" t="s">
        <v>3124</v>
      </c>
      <c r="L2724" t="s">
        <v>3212</v>
      </c>
      <c r="M2724" t="s">
        <v>3207</v>
      </c>
      <c r="O2724" t="s">
        <v>3123</v>
      </c>
      <c r="P2724">
        <f t="shared" si="84"/>
        <v>44759</v>
      </c>
      <c r="Q2724">
        <f>--(COUNTIF($A$2:A2724,A2724)=1)</f>
        <v>1</v>
      </c>
      <c r="R2724">
        <f t="shared" si="85"/>
        <v>22.53</v>
      </c>
    </row>
    <row r="2725" spans="1:18">
      <c r="A2725" t="s">
        <v>8025</v>
      </c>
      <c r="B2725" t="s">
        <v>7209</v>
      </c>
      <c r="C2725" t="s">
        <v>3098</v>
      </c>
      <c r="D2725" t="s">
        <v>3196</v>
      </c>
      <c r="E2725" t="s">
        <v>3194</v>
      </c>
      <c r="F2725" t="s">
        <v>3220</v>
      </c>
      <c r="G2725" t="s">
        <v>114</v>
      </c>
      <c r="H2725" s="28">
        <v>45190</v>
      </c>
      <c r="I2725">
        <v>33.1</v>
      </c>
      <c r="J2725">
        <v>72</v>
      </c>
      <c r="K2725" t="s">
        <v>3124</v>
      </c>
      <c r="L2725" t="s">
        <v>3302</v>
      </c>
      <c r="M2725" t="s">
        <v>3188</v>
      </c>
      <c r="N2725">
        <v>2.6</v>
      </c>
      <c r="O2725" t="s">
        <v>3213</v>
      </c>
      <c r="P2725">
        <f t="shared" si="84"/>
        <v>45189</v>
      </c>
      <c r="Q2725">
        <f>--(COUNTIF($A$2:A2725,A2725)=1)</f>
        <v>1</v>
      </c>
      <c r="R2725">
        <f t="shared" si="85"/>
        <v>33.1</v>
      </c>
    </row>
    <row r="2726" spans="1:18">
      <c r="A2726" t="s">
        <v>8026</v>
      </c>
      <c r="B2726" t="s">
        <v>7507</v>
      </c>
      <c r="C2726" t="s">
        <v>3098</v>
      </c>
      <c r="D2726" t="s">
        <v>3240</v>
      </c>
      <c r="E2726" t="s">
        <v>3166</v>
      </c>
      <c r="F2726" t="s">
        <v>3167</v>
      </c>
      <c r="G2726" t="s">
        <v>3746</v>
      </c>
      <c r="H2726" s="28">
        <v>45166</v>
      </c>
      <c r="I2726">
        <v>30.63</v>
      </c>
      <c r="J2726">
        <v>24</v>
      </c>
      <c r="K2726" t="s">
        <v>3123</v>
      </c>
      <c r="L2726" t="s">
        <v>3307</v>
      </c>
      <c r="M2726" t="s">
        <v>3188</v>
      </c>
      <c r="N2726">
        <v>4.5999999999999996</v>
      </c>
      <c r="O2726" t="s">
        <v>3170</v>
      </c>
      <c r="P2726">
        <f t="shared" si="84"/>
        <v>45165</v>
      </c>
      <c r="Q2726">
        <f>--(COUNTIF($A$2:A2726,A2726)=1)</f>
        <v>1</v>
      </c>
      <c r="R2726">
        <f t="shared" si="85"/>
        <v>30.63</v>
      </c>
    </row>
    <row r="2727" spans="1:18">
      <c r="A2727" t="s">
        <v>8027</v>
      </c>
      <c r="B2727" t="s">
        <v>600</v>
      </c>
      <c r="C2727" t="s">
        <v>3098</v>
      </c>
      <c r="D2727" t="s">
        <v>3237</v>
      </c>
      <c r="E2727" t="s">
        <v>3166</v>
      </c>
      <c r="F2727" t="s">
        <v>3167</v>
      </c>
      <c r="G2727" t="s">
        <v>2951</v>
      </c>
      <c r="H2727" s="28">
        <v>45485</v>
      </c>
      <c r="I2727">
        <v>72.69</v>
      </c>
      <c r="J2727">
        <v>24</v>
      </c>
      <c r="K2727" t="s">
        <v>3123</v>
      </c>
      <c r="L2727" t="s">
        <v>3302</v>
      </c>
      <c r="M2727" t="s">
        <v>3188</v>
      </c>
      <c r="N2727">
        <v>1.3</v>
      </c>
      <c r="O2727" t="s">
        <v>3124</v>
      </c>
      <c r="P2727">
        <f t="shared" si="84"/>
        <v>45482</v>
      </c>
      <c r="Q2727">
        <f>--(COUNTIF($A$2:A2727,A2727)=1)</f>
        <v>1</v>
      </c>
      <c r="R2727">
        <f t="shared" si="85"/>
        <v>72.69</v>
      </c>
    </row>
    <row r="2728" spans="1:18">
      <c r="A2728" t="s">
        <v>8028</v>
      </c>
      <c r="B2728" t="s">
        <v>6698</v>
      </c>
      <c r="C2728" t="s">
        <v>3098</v>
      </c>
      <c r="D2728" t="s">
        <v>3165</v>
      </c>
      <c r="E2728" t="s">
        <v>3194</v>
      </c>
      <c r="F2728" t="s">
        <v>3167</v>
      </c>
      <c r="G2728" t="s">
        <v>4889</v>
      </c>
      <c r="H2728" s="28">
        <v>45688</v>
      </c>
      <c r="I2728">
        <v>36.21</v>
      </c>
      <c r="J2728">
        <v>72</v>
      </c>
      <c r="K2728" t="s">
        <v>3124</v>
      </c>
      <c r="L2728" t="s">
        <v>3244</v>
      </c>
      <c r="M2728" t="s">
        <v>3169</v>
      </c>
      <c r="N2728">
        <v>3.1</v>
      </c>
      <c r="O2728" t="s">
        <v>3213</v>
      </c>
      <c r="P2728">
        <f t="shared" si="84"/>
        <v>45687</v>
      </c>
      <c r="Q2728">
        <f>--(COUNTIF($A$2:A2728,A2728)=1)</f>
        <v>1</v>
      </c>
      <c r="R2728">
        <f t="shared" si="85"/>
        <v>36.21</v>
      </c>
    </row>
    <row r="2729" spans="1:18">
      <c r="A2729" t="s">
        <v>8029</v>
      </c>
      <c r="B2729" t="s">
        <v>8030</v>
      </c>
      <c r="C2729" t="s">
        <v>3098</v>
      </c>
      <c r="D2729" t="s">
        <v>3240</v>
      </c>
      <c r="E2729" t="s">
        <v>3166</v>
      </c>
      <c r="F2729" t="s">
        <v>3167</v>
      </c>
      <c r="G2729" t="s">
        <v>294</v>
      </c>
      <c r="H2729" s="28">
        <v>45131</v>
      </c>
      <c r="I2729">
        <v>58.15</v>
      </c>
      <c r="J2729">
        <v>24</v>
      </c>
      <c r="K2729" t="s">
        <v>3123</v>
      </c>
      <c r="L2729" t="s">
        <v>3098</v>
      </c>
      <c r="M2729" t="s">
        <v>3207</v>
      </c>
      <c r="O2729" t="s">
        <v>3189</v>
      </c>
      <c r="P2729">
        <f t="shared" si="84"/>
        <v>45129</v>
      </c>
      <c r="Q2729">
        <f>--(COUNTIF($A$2:A2729,A2729)=1)</f>
        <v>1</v>
      </c>
      <c r="R2729">
        <f t="shared" si="85"/>
        <v>58.15</v>
      </c>
    </row>
    <row r="2730" spans="1:18">
      <c r="A2730" t="s">
        <v>8031</v>
      </c>
      <c r="B2730" t="s">
        <v>8032</v>
      </c>
      <c r="C2730" t="s">
        <v>3098</v>
      </c>
      <c r="D2730" t="s">
        <v>3174</v>
      </c>
      <c r="E2730" t="s">
        <v>3166</v>
      </c>
      <c r="F2730" t="s">
        <v>3167</v>
      </c>
      <c r="G2730" t="s">
        <v>752</v>
      </c>
      <c r="H2730" s="28">
        <v>45497</v>
      </c>
      <c r="I2730">
        <v>44.12</v>
      </c>
      <c r="J2730">
        <v>24</v>
      </c>
      <c r="K2730" t="s">
        <v>3123</v>
      </c>
      <c r="L2730" t="s">
        <v>3231</v>
      </c>
      <c r="M2730" t="s">
        <v>3169</v>
      </c>
      <c r="N2730">
        <v>1.2</v>
      </c>
      <c r="O2730" t="s">
        <v>3178</v>
      </c>
      <c r="P2730">
        <f t="shared" si="84"/>
        <v>45496</v>
      </c>
      <c r="Q2730">
        <f>--(COUNTIF($A$2:A2730,A2730)=1)</f>
        <v>1</v>
      </c>
      <c r="R2730">
        <f t="shared" si="85"/>
        <v>44.12</v>
      </c>
    </row>
    <row r="2731" spans="1:18">
      <c r="A2731" t="s">
        <v>8033</v>
      </c>
      <c r="B2731" t="s">
        <v>499</v>
      </c>
      <c r="C2731" t="s">
        <v>3098</v>
      </c>
      <c r="D2731" t="s">
        <v>3227</v>
      </c>
      <c r="E2731" t="s">
        <v>3175</v>
      </c>
      <c r="F2731" t="s">
        <v>3167</v>
      </c>
      <c r="G2731" t="s">
        <v>731</v>
      </c>
      <c r="H2731" s="28">
        <v>45427</v>
      </c>
      <c r="I2731">
        <v>13.27</v>
      </c>
      <c r="J2731">
        <v>8</v>
      </c>
      <c r="K2731" t="s">
        <v>3123</v>
      </c>
      <c r="L2731" t="s">
        <v>3221</v>
      </c>
      <c r="M2731" t="s">
        <v>3177</v>
      </c>
      <c r="O2731" t="s">
        <v>3182</v>
      </c>
      <c r="P2731">
        <f t="shared" si="84"/>
        <v>45427</v>
      </c>
      <c r="Q2731">
        <f>--(COUNTIF($A$2:A2731,A2731)=1)</f>
        <v>1</v>
      </c>
      <c r="R2731">
        <f t="shared" si="85"/>
        <v>13.27</v>
      </c>
    </row>
    <row r="2732" spans="1:18">
      <c r="A2732" t="s">
        <v>8034</v>
      </c>
      <c r="B2732" t="s">
        <v>3311</v>
      </c>
      <c r="C2732" t="s">
        <v>8035</v>
      </c>
      <c r="D2732" t="s">
        <v>3251</v>
      </c>
      <c r="E2732" t="s">
        <v>3175</v>
      </c>
      <c r="F2732" t="s">
        <v>3228</v>
      </c>
      <c r="G2732" t="s">
        <v>8036</v>
      </c>
      <c r="H2732" s="28"/>
      <c r="J2732">
        <v>8</v>
      </c>
      <c r="K2732" t="s">
        <v>3098</v>
      </c>
      <c r="L2732" t="s">
        <v>3098</v>
      </c>
      <c r="M2732" t="s">
        <v>3207</v>
      </c>
      <c r="O2732" t="s">
        <v>3123</v>
      </c>
      <c r="P2732">
        <f t="shared" si="84"/>
        <v>45169</v>
      </c>
      <c r="Q2732">
        <f>--(COUNTIF($A$2:A2732,A2732)=1)</f>
        <v>1</v>
      </c>
      <c r="R2732" t="str">
        <f t="shared" si="85"/>
        <v/>
      </c>
    </row>
    <row r="2733" spans="1:18">
      <c r="A2733" t="s">
        <v>8037</v>
      </c>
      <c r="B2733" t="s">
        <v>3960</v>
      </c>
      <c r="C2733" t="s">
        <v>7194</v>
      </c>
      <c r="D2733" t="s">
        <v>3174</v>
      </c>
      <c r="E2733" t="s">
        <v>3166</v>
      </c>
      <c r="F2733" t="s">
        <v>3180</v>
      </c>
      <c r="G2733" t="s">
        <v>652</v>
      </c>
      <c r="H2733" s="28"/>
      <c r="J2733">
        <v>24</v>
      </c>
      <c r="K2733" t="s">
        <v>3098</v>
      </c>
      <c r="L2733" t="s">
        <v>3168</v>
      </c>
      <c r="M2733" t="s">
        <v>3169</v>
      </c>
      <c r="O2733" t="s">
        <v>3189</v>
      </c>
      <c r="P2733">
        <f t="shared" si="84"/>
        <v>45150</v>
      </c>
      <c r="Q2733">
        <f>--(COUNTIF($A$2:A2733,A2733)=1)</f>
        <v>1</v>
      </c>
      <c r="R2733" t="str">
        <f t="shared" si="85"/>
        <v/>
      </c>
    </row>
    <row r="2734" spans="1:18">
      <c r="A2734" t="s">
        <v>8038</v>
      </c>
      <c r="B2734" t="s">
        <v>5689</v>
      </c>
      <c r="C2734" t="s">
        <v>8039</v>
      </c>
      <c r="D2734" t="s">
        <v>3196</v>
      </c>
      <c r="E2734" t="s">
        <v>3166</v>
      </c>
      <c r="F2734" t="s">
        <v>3167</v>
      </c>
      <c r="G2734" t="s">
        <v>1074</v>
      </c>
      <c r="H2734" s="28">
        <v>45608</v>
      </c>
      <c r="I2734">
        <v>43.62</v>
      </c>
      <c r="J2734">
        <v>24</v>
      </c>
      <c r="K2734" t="s">
        <v>3123</v>
      </c>
      <c r="L2734" t="s">
        <v>3244</v>
      </c>
      <c r="M2734" t="s">
        <v>3202</v>
      </c>
      <c r="O2734" t="s">
        <v>3213</v>
      </c>
      <c r="P2734">
        <f t="shared" si="84"/>
        <v>45607</v>
      </c>
      <c r="Q2734">
        <f>--(COUNTIF($A$2:A2734,A2734)=1)</f>
        <v>1</v>
      </c>
      <c r="R2734">
        <f t="shared" si="85"/>
        <v>43.62</v>
      </c>
    </row>
    <row r="2735" spans="1:18">
      <c r="A2735" t="s">
        <v>8040</v>
      </c>
      <c r="B2735" t="s">
        <v>1341</v>
      </c>
      <c r="C2735" t="s">
        <v>3098</v>
      </c>
      <c r="D2735" t="s">
        <v>3196</v>
      </c>
      <c r="E2735" t="s">
        <v>3166</v>
      </c>
      <c r="F2735" t="s">
        <v>3180</v>
      </c>
      <c r="G2735" t="s">
        <v>1419</v>
      </c>
      <c r="H2735" s="28"/>
      <c r="J2735">
        <v>24</v>
      </c>
      <c r="K2735" t="s">
        <v>3098</v>
      </c>
      <c r="L2735" t="s">
        <v>3221</v>
      </c>
      <c r="M2735" t="s">
        <v>3207</v>
      </c>
      <c r="O2735" t="s">
        <v>3123</v>
      </c>
      <c r="P2735">
        <f t="shared" si="84"/>
        <v>45015</v>
      </c>
      <c r="Q2735">
        <f>--(COUNTIF($A$2:A2735,A2735)=1)</f>
        <v>1</v>
      </c>
      <c r="R2735" t="str">
        <f t="shared" si="85"/>
        <v/>
      </c>
    </row>
    <row r="2736" spans="1:18">
      <c r="A2736" t="s">
        <v>8041</v>
      </c>
      <c r="B2736" t="s">
        <v>4231</v>
      </c>
      <c r="C2736" t="s">
        <v>8042</v>
      </c>
      <c r="D2736" t="s">
        <v>3174</v>
      </c>
      <c r="E2736" t="s">
        <v>3166</v>
      </c>
      <c r="F2736" t="s">
        <v>3167</v>
      </c>
      <c r="G2736" t="s">
        <v>1600</v>
      </c>
      <c r="H2736" s="28">
        <v>44858</v>
      </c>
      <c r="I2736">
        <v>15.65</v>
      </c>
      <c r="J2736">
        <v>24</v>
      </c>
      <c r="K2736" t="s">
        <v>3124</v>
      </c>
      <c r="L2736" t="s">
        <v>3302</v>
      </c>
      <c r="M2736" t="s">
        <v>3177</v>
      </c>
      <c r="N2736">
        <v>2.8</v>
      </c>
      <c r="O2736" t="s">
        <v>3213</v>
      </c>
      <c r="P2736">
        <f t="shared" si="84"/>
        <v>44858</v>
      </c>
      <c r="Q2736">
        <f>--(COUNTIF($A$2:A2736,A2736)=1)</f>
        <v>1</v>
      </c>
      <c r="R2736">
        <f t="shared" si="85"/>
        <v>15.65</v>
      </c>
    </row>
    <row r="2737" spans="1:18">
      <c r="A2737" t="s">
        <v>8043</v>
      </c>
      <c r="B2737" t="s">
        <v>5819</v>
      </c>
      <c r="C2737" t="s">
        <v>8044</v>
      </c>
      <c r="D2737" t="s">
        <v>3174</v>
      </c>
      <c r="E2737" t="s">
        <v>3194</v>
      </c>
      <c r="F2737" t="s">
        <v>3228</v>
      </c>
      <c r="G2737" t="s">
        <v>1181</v>
      </c>
      <c r="H2737" s="28"/>
      <c r="J2737">
        <v>72</v>
      </c>
      <c r="K2737" t="s">
        <v>3098</v>
      </c>
      <c r="L2737" t="s">
        <v>3187</v>
      </c>
      <c r="M2737" t="s">
        <v>3169</v>
      </c>
      <c r="O2737" t="s">
        <v>3123</v>
      </c>
      <c r="P2737">
        <f t="shared" si="84"/>
        <v>45584</v>
      </c>
      <c r="Q2737">
        <f>--(COUNTIF($A$2:A2737,A2737)=1)</f>
        <v>1</v>
      </c>
      <c r="R2737" t="str">
        <f t="shared" si="85"/>
        <v/>
      </c>
    </row>
    <row r="2738" spans="1:18">
      <c r="A2738" t="s">
        <v>8045</v>
      </c>
      <c r="B2738" t="s">
        <v>3356</v>
      </c>
      <c r="C2738" t="s">
        <v>8046</v>
      </c>
      <c r="D2738" t="s">
        <v>3196</v>
      </c>
      <c r="E2738" t="s">
        <v>3166</v>
      </c>
      <c r="F2738" t="s">
        <v>3167</v>
      </c>
      <c r="G2738" t="s">
        <v>332</v>
      </c>
      <c r="H2738" s="28">
        <v>45641</v>
      </c>
      <c r="I2738">
        <v>66.55</v>
      </c>
      <c r="J2738">
        <v>24</v>
      </c>
      <c r="K2738" t="s">
        <v>3123</v>
      </c>
      <c r="L2738" t="s">
        <v>3225</v>
      </c>
      <c r="M2738" t="s">
        <v>3169</v>
      </c>
      <c r="O2738" t="s">
        <v>3213</v>
      </c>
      <c r="P2738">
        <f t="shared" si="84"/>
        <v>45639</v>
      </c>
      <c r="Q2738">
        <f>--(COUNTIF($A$2:A2738,A2738)=1)</f>
        <v>1</v>
      </c>
      <c r="R2738">
        <f t="shared" si="85"/>
        <v>66.55</v>
      </c>
    </row>
    <row r="2739" spans="1:18">
      <c r="A2739" t="s">
        <v>8047</v>
      </c>
      <c r="B2739" t="s">
        <v>8048</v>
      </c>
      <c r="C2739" t="s">
        <v>3098</v>
      </c>
      <c r="D2739" t="s">
        <v>3196</v>
      </c>
      <c r="E2739" t="s">
        <v>3194</v>
      </c>
      <c r="F2739" t="s">
        <v>3228</v>
      </c>
      <c r="G2739" t="s">
        <v>3317</v>
      </c>
      <c r="H2739" s="28"/>
      <c r="J2739">
        <v>72</v>
      </c>
      <c r="K2739" t="s">
        <v>3098</v>
      </c>
      <c r="L2739" t="s">
        <v>3265</v>
      </c>
      <c r="M2739" t="s">
        <v>3202</v>
      </c>
      <c r="O2739" t="s">
        <v>3213</v>
      </c>
      <c r="P2739">
        <f t="shared" si="84"/>
        <v>45693</v>
      </c>
      <c r="Q2739">
        <f>--(COUNTIF($A$2:A2739,A2739)=1)</f>
        <v>1</v>
      </c>
      <c r="R2739" t="str">
        <f t="shared" si="85"/>
        <v/>
      </c>
    </row>
    <row r="2740" spans="1:18">
      <c r="A2740" t="s">
        <v>8049</v>
      </c>
      <c r="B2740" t="s">
        <v>3504</v>
      </c>
      <c r="C2740" t="s">
        <v>3098</v>
      </c>
      <c r="D2740" t="s">
        <v>3174</v>
      </c>
      <c r="E2740" t="s">
        <v>3175</v>
      </c>
      <c r="F2740" t="s">
        <v>3228</v>
      </c>
      <c r="G2740" t="s">
        <v>220</v>
      </c>
      <c r="H2740" s="28"/>
      <c r="J2740">
        <v>8</v>
      </c>
      <c r="K2740" t="s">
        <v>3098</v>
      </c>
      <c r="L2740" t="s">
        <v>3268</v>
      </c>
      <c r="M2740" t="s">
        <v>3207</v>
      </c>
      <c r="O2740" t="s">
        <v>3123</v>
      </c>
      <c r="P2740">
        <f t="shared" si="84"/>
        <v>45155</v>
      </c>
      <c r="Q2740">
        <f>--(COUNTIF($A$2:A2740,A2740)=1)</f>
        <v>1</v>
      </c>
      <c r="R2740" t="str">
        <f t="shared" si="85"/>
        <v/>
      </c>
    </row>
    <row r="2741" spans="1:18">
      <c r="A2741" t="s">
        <v>8050</v>
      </c>
      <c r="B2741" t="s">
        <v>5503</v>
      </c>
      <c r="C2741" t="s">
        <v>3098</v>
      </c>
      <c r="D2741" t="s">
        <v>3240</v>
      </c>
      <c r="E2741" t="s">
        <v>3166</v>
      </c>
      <c r="F2741" t="s">
        <v>3220</v>
      </c>
      <c r="G2741" t="s">
        <v>543</v>
      </c>
      <c r="H2741" s="28">
        <v>44818</v>
      </c>
      <c r="I2741">
        <v>36.1</v>
      </c>
      <c r="J2741">
        <v>24</v>
      </c>
      <c r="K2741" t="s">
        <v>3123</v>
      </c>
      <c r="L2741" t="s">
        <v>3265</v>
      </c>
      <c r="M2741" t="s">
        <v>3169</v>
      </c>
      <c r="N2741">
        <v>1.2</v>
      </c>
      <c r="O2741" t="s">
        <v>3124</v>
      </c>
      <c r="P2741">
        <f t="shared" si="84"/>
        <v>44817</v>
      </c>
      <c r="Q2741">
        <f>--(COUNTIF($A$2:A2741,A2741)=1)</f>
        <v>1</v>
      </c>
      <c r="R2741">
        <f t="shared" si="85"/>
        <v>36.1</v>
      </c>
    </row>
    <row r="2742" spans="1:18">
      <c r="A2742" t="s">
        <v>8051</v>
      </c>
      <c r="B2742" t="s">
        <v>4947</v>
      </c>
      <c r="C2742" t="s">
        <v>3098</v>
      </c>
      <c r="D2742" t="s">
        <v>3165</v>
      </c>
      <c r="E2742" t="s">
        <v>3194</v>
      </c>
      <c r="F2742" t="s">
        <v>3167</v>
      </c>
      <c r="G2742" t="s">
        <v>1084</v>
      </c>
      <c r="H2742" s="28">
        <v>44674</v>
      </c>
      <c r="I2742">
        <v>71.52</v>
      </c>
      <c r="J2742">
        <v>72</v>
      </c>
      <c r="K2742" t="s">
        <v>3124</v>
      </c>
      <c r="L2742" t="s">
        <v>3229</v>
      </c>
      <c r="M2742" t="s">
        <v>3188</v>
      </c>
      <c r="O2742" t="s">
        <v>3123</v>
      </c>
      <c r="P2742">
        <f t="shared" si="84"/>
        <v>44672</v>
      </c>
      <c r="Q2742">
        <f>--(COUNTIF($A$2:A2742,A2742)=1)</f>
        <v>1</v>
      </c>
      <c r="R2742">
        <f t="shared" si="85"/>
        <v>71.52</v>
      </c>
    </row>
    <row r="2743" spans="1:18">
      <c r="A2743" t="s">
        <v>8052</v>
      </c>
      <c r="B2743" t="s">
        <v>3483</v>
      </c>
      <c r="C2743" t="s">
        <v>3098</v>
      </c>
      <c r="D2743" t="s">
        <v>3240</v>
      </c>
      <c r="E2743" t="s">
        <v>3194</v>
      </c>
      <c r="F2743" t="s">
        <v>3228</v>
      </c>
      <c r="G2743" t="s">
        <v>973</v>
      </c>
      <c r="H2743" s="28"/>
      <c r="J2743">
        <v>72</v>
      </c>
      <c r="K2743" t="s">
        <v>3098</v>
      </c>
      <c r="L2743" t="s">
        <v>3201</v>
      </c>
      <c r="M2743" t="s">
        <v>3169</v>
      </c>
      <c r="O2743" t="s">
        <v>3189</v>
      </c>
      <c r="P2743">
        <f t="shared" si="84"/>
        <v>44772</v>
      </c>
      <c r="Q2743">
        <f>--(COUNTIF($A$2:A2743,A2743)=1)</f>
        <v>1</v>
      </c>
      <c r="R2743" t="str">
        <f t="shared" si="85"/>
        <v/>
      </c>
    </row>
    <row r="2744" spans="1:18">
      <c r="A2744" t="s">
        <v>8053</v>
      </c>
      <c r="B2744" t="s">
        <v>2876</v>
      </c>
      <c r="C2744" t="s">
        <v>3098</v>
      </c>
      <c r="D2744" t="s">
        <v>3200</v>
      </c>
      <c r="E2744" t="s">
        <v>3194</v>
      </c>
      <c r="F2744" t="s">
        <v>3167</v>
      </c>
      <c r="G2744" t="s">
        <v>2108</v>
      </c>
      <c r="H2744" s="28">
        <v>45393</v>
      </c>
      <c r="I2744">
        <v>43.13</v>
      </c>
      <c r="J2744">
        <v>72</v>
      </c>
      <c r="K2744" t="s">
        <v>3124</v>
      </c>
      <c r="L2744" t="s">
        <v>3354</v>
      </c>
      <c r="M2744" t="s">
        <v>3169</v>
      </c>
      <c r="N2744">
        <v>1.5</v>
      </c>
      <c r="O2744" t="s">
        <v>3123</v>
      </c>
      <c r="P2744">
        <f t="shared" si="84"/>
        <v>45392</v>
      </c>
      <c r="Q2744">
        <f>--(COUNTIF($A$2:A2744,A2744)=1)</f>
        <v>1</v>
      </c>
      <c r="R2744">
        <f t="shared" si="85"/>
        <v>43.13</v>
      </c>
    </row>
    <row r="2745" spans="1:18">
      <c r="A2745" t="s">
        <v>8054</v>
      </c>
      <c r="B2745" t="s">
        <v>961</v>
      </c>
      <c r="C2745" t="s">
        <v>8055</v>
      </c>
      <c r="D2745" t="s">
        <v>3251</v>
      </c>
      <c r="E2745" t="s">
        <v>3194</v>
      </c>
      <c r="F2745" t="s">
        <v>3167</v>
      </c>
      <c r="G2745" t="s">
        <v>2941</v>
      </c>
      <c r="H2745" s="28"/>
      <c r="J2745">
        <v>72</v>
      </c>
      <c r="K2745" t="s">
        <v>3098</v>
      </c>
      <c r="L2745" t="s">
        <v>3192</v>
      </c>
      <c r="M2745" t="s">
        <v>3207</v>
      </c>
      <c r="O2745" t="s">
        <v>3182</v>
      </c>
      <c r="P2745">
        <f t="shared" si="84"/>
        <v>45642</v>
      </c>
      <c r="Q2745">
        <f>--(COUNTIF($A$2:A2745,A2745)=1)</f>
        <v>1</v>
      </c>
      <c r="R2745" t="str">
        <f t="shared" si="85"/>
        <v/>
      </c>
    </row>
    <row r="2746" spans="1:18">
      <c r="A2746" t="s">
        <v>8056</v>
      </c>
      <c r="B2746" t="s">
        <v>4986</v>
      </c>
      <c r="C2746" t="s">
        <v>3098</v>
      </c>
      <c r="D2746" t="s">
        <v>3174</v>
      </c>
      <c r="E2746" t="s">
        <v>3194</v>
      </c>
      <c r="F2746" t="s">
        <v>3167</v>
      </c>
      <c r="G2746" t="s">
        <v>2991</v>
      </c>
      <c r="H2746" s="28">
        <v>45159</v>
      </c>
      <c r="I2746">
        <v>122.5</v>
      </c>
      <c r="J2746">
        <v>72</v>
      </c>
      <c r="K2746" t="s">
        <v>3123</v>
      </c>
      <c r="L2746" t="s">
        <v>3437</v>
      </c>
      <c r="M2746" t="s">
        <v>3207</v>
      </c>
      <c r="O2746" t="s">
        <v>3124</v>
      </c>
      <c r="P2746">
        <f t="shared" si="84"/>
        <v>45154</v>
      </c>
      <c r="Q2746">
        <f>--(COUNTIF($A$2:A2746,A2746)=1)</f>
        <v>1</v>
      </c>
      <c r="R2746">
        <f t="shared" si="85"/>
        <v>122.5</v>
      </c>
    </row>
    <row r="2747" spans="1:18">
      <c r="A2747" t="s">
        <v>8057</v>
      </c>
      <c r="B2747" t="s">
        <v>3390</v>
      </c>
      <c r="C2747" t="s">
        <v>3098</v>
      </c>
      <c r="D2747" t="s">
        <v>3237</v>
      </c>
      <c r="E2747" t="s">
        <v>3175</v>
      </c>
      <c r="F2747" t="s">
        <v>3167</v>
      </c>
      <c r="G2747" t="s">
        <v>2403</v>
      </c>
      <c r="H2747" s="28">
        <v>45565</v>
      </c>
      <c r="I2747">
        <v>15.01</v>
      </c>
      <c r="J2747">
        <v>8</v>
      </c>
      <c r="K2747" t="s">
        <v>3123</v>
      </c>
      <c r="L2747" t="s">
        <v>3198</v>
      </c>
      <c r="M2747" t="s">
        <v>3202</v>
      </c>
      <c r="O2747" t="s">
        <v>3170</v>
      </c>
      <c r="P2747">
        <f t="shared" si="84"/>
        <v>45565</v>
      </c>
      <c r="Q2747">
        <f>--(COUNTIF($A$2:A2747,A2747)=1)</f>
        <v>1</v>
      </c>
      <c r="R2747">
        <f t="shared" si="85"/>
        <v>15.01</v>
      </c>
    </row>
    <row r="2748" spans="1:18">
      <c r="A2748" t="s">
        <v>8058</v>
      </c>
      <c r="B2748" t="s">
        <v>5087</v>
      </c>
      <c r="C2748" t="s">
        <v>8059</v>
      </c>
      <c r="D2748" t="s">
        <v>3200</v>
      </c>
      <c r="E2748" t="s">
        <v>3280</v>
      </c>
      <c r="F2748" t="s">
        <v>3167</v>
      </c>
      <c r="G2748" t="s">
        <v>4204</v>
      </c>
      <c r="H2748" s="28">
        <v>45169</v>
      </c>
      <c r="I2748">
        <v>4.6500000000000004</v>
      </c>
      <c r="J2748">
        <v>4</v>
      </c>
      <c r="K2748" t="s">
        <v>3123</v>
      </c>
      <c r="L2748" t="s">
        <v>3254</v>
      </c>
      <c r="M2748" t="s">
        <v>3169</v>
      </c>
      <c r="O2748" t="s">
        <v>3124</v>
      </c>
      <c r="P2748">
        <f t="shared" si="84"/>
        <v>45169</v>
      </c>
      <c r="Q2748">
        <f>--(COUNTIF($A$2:A2748,A2748)=1)</f>
        <v>1</v>
      </c>
      <c r="R2748">
        <f t="shared" si="85"/>
        <v>4.6500000000000004</v>
      </c>
    </row>
    <row r="2749" spans="1:18">
      <c r="A2749" t="s">
        <v>8060</v>
      </c>
      <c r="B2749" t="s">
        <v>1014</v>
      </c>
      <c r="C2749" t="s">
        <v>8061</v>
      </c>
      <c r="D2749" t="s">
        <v>3240</v>
      </c>
      <c r="E2749" t="s">
        <v>3166</v>
      </c>
      <c r="F2749" t="s">
        <v>3167</v>
      </c>
      <c r="G2749" t="s">
        <v>1267</v>
      </c>
      <c r="H2749" s="28">
        <v>45620</v>
      </c>
      <c r="I2749">
        <v>35.89</v>
      </c>
      <c r="J2749">
        <v>24</v>
      </c>
      <c r="K2749" t="s">
        <v>3123</v>
      </c>
      <c r="L2749" t="s">
        <v>3229</v>
      </c>
      <c r="M2749" t="s">
        <v>3169</v>
      </c>
      <c r="O2749" t="s">
        <v>3123</v>
      </c>
      <c r="P2749">
        <f t="shared" si="84"/>
        <v>45619</v>
      </c>
      <c r="Q2749">
        <f>--(COUNTIF($A$2:A2749,A2749)=1)</f>
        <v>1</v>
      </c>
      <c r="R2749">
        <f t="shared" si="85"/>
        <v>35.89</v>
      </c>
    </row>
    <row r="2750" spans="1:18">
      <c r="A2750" t="s">
        <v>8062</v>
      </c>
      <c r="B2750" t="s">
        <v>4624</v>
      </c>
      <c r="C2750" t="s">
        <v>8063</v>
      </c>
      <c r="D2750" t="s">
        <v>3196</v>
      </c>
      <c r="E2750" t="s">
        <v>3166</v>
      </c>
      <c r="F2750" t="s">
        <v>3167</v>
      </c>
      <c r="G2750" t="s">
        <v>575</v>
      </c>
      <c r="H2750" s="28">
        <v>45205</v>
      </c>
      <c r="I2750">
        <v>32.090000000000003</v>
      </c>
      <c r="J2750">
        <v>24</v>
      </c>
      <c r="K2750" t="s">
        <v>3123</v>
      </c>
      <c r="L2750" t="s">
        <v>3354</v>
      </c>
      <c r="M2750" t="s">
        <v>3188</v>
      </c>
      <c r="O2750" t="s">
        <v>3189</v>
      </c>
      <c r="P2750">
        <f t="shared" si="84"/>
        <v>45204</v>
      </c>
      <c r="Q2750">
        <f>--(COUNTIF($A$2:A2750,A2750)=1)</f>
        <v>1</v>
      </c>
      <c r="R2750">
        <f t="shared" si="85"/>
        <v>32.090000000000003</v>
      </c>
    </row>
    <row r="2751" spans="1:18">
      <c r="A2751" t="s">
        <v>8064</v>
      </c>
      <c r="B2751" t="s">
        <v>8065</v>
      </c>
      <c r="C2751" t="s">
        <v>3098</v>
      </c>
      <c r="D2751" t="s">
        <v>3165</v>
      </c>
      <c r="E2751" t="s">
        <v>3194</v>
      </c>
      <c r="F2751" t="s">
        <v>3167</v>
      </c>
      <c r="G2751" t="s">
        <v>1765</v>
      </c>
      <c r="H2751" s="28">
        <v>45612</v>
      </c>
      <c r="I2751">
        <v>4.24</v>
      </c>
      <c r="J2751">
        <v>72</v>
      </c>
      <c r="K2751" t="s">
        <v>3124</v>
      </c>
      <c r="L2751" t="s">
        <v>3098</v>
      </c>
      <c r="M2751" t="s">
        <v>3207</v>
      </c>
      <c r="N2751">
        <v>2.7</v>
      </c>
      <c r="O2751" t="s">
        <v>3182</v>
      </c>
      <c r="P2751">
        <f t="shared" si="84"/>
        <v>45612</v>
      </c>
      <c r="Q2751">
        <f>--(COUNTIF($A$2:A2751,A2751)=1)</f>
        <v>1</v>
      </c>
      <c r="R2751">
        <f t="shared" si="85"/>
        <v>4.24</v>
      </c>
    </row>
    <row r="2752" spans="1:18">
      <c r="A2752" t="s">
        <v>8066</v>
      </c>
      <c r="B2752" t="s">
        <v>2279</v>
      </c>
      <c r="C2752" t="s">
        <v>8067</v>
      </c>
      <c r="D2752" t="s">
        <v>3165</v>
      </c>
      <c r="E2752" t="s">
        <v>3166</v>
      </c>
      <c r="F2752" t="s">
        <v>3167</v>
      </c>
      <c r="G2752" t="s">
        <v>1673</v>
      </c>
      <c r="H2752" s="28">
        <v>45644</v>
      </c>
      <c r="I2752">
        <v>78.62</v>
      </c>
      <c r="J2752">
        <v>24</v>
      </c>
      <c r="K2752" t="s">
        <v>3123</v>
      </c>
      <c r="L2752" t="s">
        <v>3354</v>
      </c>
      <c r="M2752" t="s">
        <v>3169</v>
      </c>
      <c r="O2752" t="s">
        <v>3178</v>
      </c>
      <c r="P2752">
        <f t="shared" si="84"/>
        <v>45641</v>
      </c>
      <c r="Q2752">
        <f>--(COUNTIF($A$2:A2752,A2752)=1)</f>
        <v>1</v>
      </c>
      <c r="R2752">
        <f t="shared" si="85"/>
        <v>78.62</v>
      </c>
    </row>
    <row r="2753" spans="1:18">
      <c r="A2753" t="s">
        <v>8068</v>
      </c>
      <c r="B2753" t="s">
        <v>8069</v>
      </c>
      <c r="C2753" t="s">
        <v>3098</v>
      </c>
      <c r="D2753" t="s">
        <v>3165</v>
      </c>
      <c r="E2753" t="s">
        <v>3166</v>
      </c>
      <c r="F2753" t="s">
        <v>3167</v>
      </c>
      <c r="G2753" t="s">
        <v>1221</v>
      </c>
      <c r="H2753" s="28">
        <v>45111</v>
      </c>
      <c r="I2753">
        <v>58.36</v>
      </c>
      <c r="J2753">
        <v>24</v>
      </c>
      <c r="K2753" t="s">
        <v>3123</v>
      </c>
      <c r="L2753" t="s">
        <v>3098</v>
      </c>
      <c r="M2753" t="s">
        <v>3202</v>
      </c>
      <c r="N2753">
        <v>2.2000000000000002</v>
      </c>
      <c r="O2753" t="s">
        <v>3260</v>
      </c>
      <c r="P2753">
        <f t="shared" si="84"/>
        <v>45109</v>
      </c>
      <c r="Q2753">
        <f>--(COUNTIF($A$2:A2753,A2753)=1)</f>
        <v>1</v>
      </c>
      <c r="R2753">
        <f t="shared" si="85"/>
        <v>58.36</v>
      </c>
    </row>
    <row r="2754" spans="1:18">
      <c r="A2754" t="s">
        <v>8070</v>
      </c>
      <c r="B2754" t="s">
        <v>8071</v>
      </c>
      <c r="C2754" t="s">
        <v>5868</v>
      </c>
      <c r="D2754" t="s">
        <v>3251</v>
      </c>
      <c r="E2754" t="s">
        <v>3166</v>
      </c>
      <c r="F2754" t="s">
        <v>3167</v>
      </c>
      <c r="G2754" t="s">
        <v>3050</v>
      </c>
      <c r="H2754" s="28">
        <v>44680</v>
      </c>
      <c r="I2754">
        <v>75.989999999999995</v>
      </c>
      <c r="J2754">
        <v>24</v>
      </c>
      <c r="K2754" t="s">
        <v>3123</v>
      </c>
      <c r="L2754" t="s">
        <v>3281</v>
      </c>
      <c r="M2754" t="s">
        <v>3188</v>
      </c>
      <c r="N2754">
        <v>3.3</v>
      </c>
      <c r="O2754" t="s">
        <v>3182</v>
      </c>
      <c r="P2754">
        <f t="shared" ref="P2754:P2817" si="86">IFERROR(DATEVALUE(G2754),IFERROR(DATE(RIGHT(G2754,4),MID(G2754,4,2),LEFT(G2754,2)),""))</f>
        <v>44677</v>
      </c>
      <c r="Q2754">
        <f>--(COUNTIF($A$2:A2754,A2754)=1)</f>
        <v>1</v>
      </c>
      <c r="R2754">
        <f t="shared" ref="R2754:R2817" si="87">IF(AND(Q2754=1,I2754&lt;&gt;"",ISNUMBER(I2754),I2754&gt;=0),I2754,"")</f>
        <v>75.989999999999995</v>
      </c>
    </row>
    <row r="2755" spans="1:18">
      <c r="A2755" t="s">
        <v>8072</v>
      </c>
      <c r="B2755" t="s">
        <v>352</v>
      </c>
      <c r="C2755" t="s">
        <v>3098</v>
      </c>
      <c r="D2755" t="s">
        <v>3174</v>
      </c>
      <c r="E2755" t="s">
        <v>3194</v>
      </c>
      <c r="F2755" t="s">
        <v>3167</v>
      </c>
      <c r="G2755" t="s">
        <v>409</v>
      </c>
      <c r="H2755" s="28">
        <v>45021</v>
      </c>
      <c r="I2755">
        <v>55.43</v>
      </c>
      <c r="J2755">
        <v>72</v>
      </c>
      <c r="K2755" t="s">
        <v>3124</v>
      </c>
      <c r="L2755" t="s">
        <v>3201</v>
      </c>
      <c r="M2755" t="s">
        <v>3169</v>
      </c>
      <c r="O2755" t="s">
        <v>3182</v>
      </c>
      <c r="P2755">
        <f t="shared" si="86"/>
        <v>45019</v>
      </c>
      <c r="Q2755">
        <f>--(COUNTIF($A$2:A2755,A2755)=1)</f>
        <v>1</v>
      </c>
      <c r="R2755">
        <f t="shared" si="87"/>
        <v>55.43</v>
      </c>
    </row>
    <row r="2756" spans="1:18">
      <c r="A2756" t="s">
        <v>8073</v>
      </c>
      <c r="B2756" t="s">
        <v>8074</v>
      </c>
      <c r="C2756" t="s">
        <v>3098</v>
      </c>
      <c r="D2756" t="s">
        <v>3227</v>
      </c>
      <c r="E2756" t="s">
        <v>3175</v>
      </c>
      <c r="F2756" t="s">
        <v>3167</v>
      </c>
      <c r="G2756" t="s">
        <v>1122</v>
      </c>
      <c r="H2756" s="28">
        <v>45387</v>
      </c>
      <c r="I2756">
        <v>3.56</v>
      </c>
      <c r="J2756">
        <v>8</v>
      </c>
      <c r="K2756" t="s">
        <v>3124</v>
      </c>
      <c r="L2756" t="s">
        <v>3098</v>
      </c>
      <c r="M2756" t="s">
        <v>3188</v>
      </c>
      <c r="O2756" t="s">
        <v>3170</v>
      </c>
      <c r="P2756">
        <f t="shared" si="86"/>
        <v>45387</v>
      </c>
      <c r="Q2756">
        <f>--(COUNTIF($A$2:A2756,A2756)=1)</f>
        <v>1</v>
      </c>
      <c r="R2756">
        <f t="shared" si="87"/>
        <v>3.56</v>
      </c>
    </row>
    <row r="2757" spans="1:18">
      <c r="A2757" t="s">
        <v>8075</v>
      </c>
      <c r="B2757" t="s">
        <v>1370</v>
      </c>
      <c r="C2757" t="s">
        <v>8076</v>
      </c>
      <c r="D2757" t="s">
        <v>3200</v>
      </c>
      <c r="E2757" t="s">
        <v>3175</v>
      </c>
      <c r="F2757" t="s">
        <v>3167</v>
      </c>
      <c r="G2757" t="s">
        <v>983</v>
      </c>
      <c r="H2757" s="28">
        <v>44805</v>
      </c>
      <c r="I2757">
        <v>13.42</v>
      </c>
      <c r="J2757">
        <v>8</v>
      </c>
      <c r="K2757" t="s">
        <v>3123</v>
      </c>
      <c r="L2757" t="s">
        <v>3098</v>
      </c>
      <c r="M2757" t="s">
        <v>3188</v>
      </c>
      <c r="O2757" t="s">
        <v>3170</v>
      </c>
      <c r="P2757">
        <f t="shared" si="86"/>
        <v>44805</v>
      </c>
      <c r="Q2757">
        <f>--(COUNTIF($A$2:A2757,A2757)=1)</f>
        <v>1</v>
      </c>
      <c r="R2757">
        <f t="shared" si="87"/>
        <v>13.42</v>
      </c>
    </row>
    <row r="2758" spans="1:18">
      <c r="A2758" t="s">
        <v>8077</v>
      </c>
      <c r="B2758" t="s">
        <v>7153</v>
      </c>
      <c r="C2758" t="s">
        <v>3098</v>
      </c>
      <c r="D2758" t="s">
        <v>3165</v>
      </c>
      <c r="E2758" t="s">
        <v>3194</v>
      </c>
      <c r="F2758" t="s">
        <v>3220</v>
      </c>
      <c r="G2758" t="s">
        <v>1669</v>
      </c>
      <c r="H2758" s="28">
        <v>44760</v>
      </c>
      <c r="I2758">
        <v>65.69</v>
      </c>
      <c r="J2758">
        <v>72</v>
      </c>
      <c r="K2758" t="s">
        <v>3124</v>
      </c>
      <c r="L2758" t="s">
        <v>3281</v>
      </c>
      <c r="M2758" t="s">
        <v>3207</v>
      </c>
      <c r="O2758" t="s">
        <v>3182</v>
      </c>
      <c r="P2758">
        <f t="shared" si="86"/>
        <v>44758</v>
      </c>
      <c r="Q2758">
        <f>--(COUNTIF($A$2:A2758,A2758)=1)</f>
        <v>1</v>
      </c>
      <c r="R2758">
        <f t="shared" si="87"/>
        <v>65.69</v>
      </c>
    </row>
    <row r="2759" spans="1:18">
      <c r="A2759" t="s">
        <v>8078</v>
      </c>
      <c r="B2759" t="s">
        <v>3504</v>
      </c>
      <c r="C2759" t="s">
        <v>8079</v>
      </c>
      <c r="D2759" t="s">
        <v>3240</v>
      </c>
      <c r="E2759" t="s">
        <v>3194</v>
      </c>
      <c r="F2759" t="s">
        <v>3228</v>
      </c>
      <c r="G2759" t="s">
        <v>470</v>
      </c>
      <c r="H2759" s="28"/>
      <c r="J2759">
        <v>72</v>
      </c>
      <c r="K2759" t="s">
        <v>3098</v>
      </c>
      <c r="L2759" t="s">
        <v>3254</v>
      </c>
      <c r="M2759" t="s">
        <v>3188</v>
      </c>
      <c r="O2759" t="s">
        <v>3178</v>
      </c>
      <c r="P2759">
        <f t="shared" si="86"/>
        <v>44633</v>
      </c>
      <c r="Q2759">
        <f>--(COUNTIF($A$2:A2759,A2759)=1)</f>
        <v>1</v>
      </c>
      <c r="R2759" t="str">
        <f t="shared" si="87"/>
        <v/>
      </c>
    </row>
    <row r="2760" spans="1:18">
      <c r="A2760" t="s">
        <v>8080</v>
      </c>
      <c r="B2760" t="s">
        <v>4553</v>
      </c>
      <c r="C2760" t="s">
        <v>4910</v>
      </c>
      <c r="D2760" t="s">
        <v>3200</v>
      </c>
      <c r="E2760" t="s">
        <v>3194</v>
      </c>
      <c r="F2760" t="s">
        <v>3167</v>
      </c>
      <c r="G2760" t="s">
        <v>570</v>
      </c>
      <c r="H2760" s="28">
        <v>44585</v>
      </c>
      <c r="I2760">
        <v>245.03</v>
      </c>
      <c r="J2760">
        <v>72</v>
      </c>
      <c r="K2760" t="s">
        <v>3123</v>
      </c>
      <c r="L2760" t="s">
        <v>3187</v>
      </c>
      <c r="M2760" t="s">
        <v>3169</v>
      </c>
      <c r="N2760">
        <v>2.2999999999999998</v>
      </c>
      <c r="O2760" t="s">
        <v>3189</v>
      </c>
      <c r="P2760">
        <f t="shared" si="86"/>
        <v>44575</v>
      </c>
      <c r="Q2760">
        <f>--(COUNTIF($A$2:A2760,A2760)=1)</f>
        <v>1</v>
      </c>
      <c r="R2760">
        <f t="shared" si="87"/>
        <v>245.03</v>
      </c>
    </row>
    <row r="2761" spans="1:18">
      <c r="A2761" t="s">
        <v>8081</v>
      </c>
      <c r="B2761" t="s">
        <v>8082</v>
      </c>
      <c r="C2761" t="s">
        <v>3931</v>
      </c>
      <c r="D2761" t="s">
        <v>3185</v>
      </c>
      <c r="E2761" t="s">
        <v>3194</v>
      </c>
      <c r="F2761" t="s">
        <v>3167</v>
      </c>
      <c r="G2761" t="s">
        <v>349</v>
      </c>
      <c r="H2761" s="28">
        <v>45019</v>
      </c>
      <c r="I2761">
        <v>229.31</v>
      </c>
      <c r="J2761">
        <v>72</v>
      </c>
      <c r="K2761" t="s">
        <v>3123</v>
      </c>
      <c r="L2761" t="s">
        <v>3268</v>
      </c>
      <c r="M2761" t="s">
        <v>3207</v>
      </c>
      <c r="O2761" t="s">
        <v>3182</v>
      </c>
      <c r="P2761">
        <f t="shared" si="86"/>
        <v>45010</v>
      </c>
      <c r="Q2761">
        <f>--(COUNTIF($A$2:A2761,A2761)=1)</f>
        <v>1</v>
      </c>
      <c r="R2761">
        <f t="shared" si="87"/>
        <v>229.31</v>
      </c>
    </row>
    <row r="2762" spans="1:18">
      <c r="A2762" t="s">
        <v>8083</v>
      </c>
      <c r="B2762" t="s">
        <v>1808</v>
      </c>
      <c r="C2762" t="s">
        <v>3098</v>
      </c>
      <c r="D2762" t="s">
        <v>3196</v>
      </c>
      <c r="E2762" t="s">
        <v>3280</v>
      </c>
      <c r="F2762" t="s">
        <v>3220</v>
      </c>
      <c r="G2762" t="s">
        <v>642</v>
      </c>
      <c r="H2762" s="28"/>
      <c r="J2762">
        <v>4</v>
      </c>
      <c r="K2762" t="s">
        <v>3098</v>
      </c>
      <c r="L2762" t="s">
        <v>3318</v>
      </c>
      <c r="M2762" t="s">
        <v>3202</v>
      </c>
      <c r="O2762" t="s">
        <v>3213</v>
      </c>
      <c r="P2762">
        <f t="shared" si="86"/>
        <v>44882</v>
      </c>
      <c r="Q2762">
        <f>--(COUNTIF($A$2:A2762,A2762)=1)</f>
        <v>1</v>
      </c>
      <c r="R2762" t="str">
        <f t="shared" si="87"/>
        <v/>
      </c>
    </row>
    <row r="2763" spans="1:18">
      <c r="A2763" t="s">
        <v>8084</v>
      </c>
      <c r="B2763" t="s">
        <v>5104</v>
      </c>
      <c r="C2763" t="s">
        <v>3098</v>
      </c>
      <c r="D2763" t="s">
        <v>3240</v>
      </c>
      <c r="E2763" t="s">
        <v>3175</v>
      </c>
      <c r="F2763" t="s">
        <v>3167</v>
      </c>
      <c r="G2763" t="s">
        <v>1686</v>
      </c>
      <c r="H2763" s="28">
        <v>44867</v>
      </c>
      <c r="I2763">
        <v>26</v>
      </c>
      <c r="J2763">
        <v>8</v>
      </c>
      <c r="K2763" t="s">
        <v>3123</v>
      </c>
      <c r="L2763" t="s">
        <v>3218</v>
      </c>
      <c r="M2763" t="s">
        <v>3207</v>
      </c>
      <c r="N2763">
        <v>4.3</v>
      </c>
      <c r="O2763" t="s">
        <v>3189</v>
      </c>
      <c r="P2763">
        <f t="shared" si="86"/>
        <v>44866</v>
      </c>
      <c r="Q2763">
        <f>--(COUNTIF($A$2:A2763,A2763)=1)</f>
        <v>1</v>
      </c>
      <c r="R2763">
        <f t="shared" si="87"/>
        <v>26</v>
      </c>
    </row>
    <row r="2764" spans="1:18">
      <c r="A2764" t="s">
        <v>8085</v>
      </c>
      <c r="B2764" t="s">
        <v>1858</v>
      </c>
      <c r="C2764" t="s">
        <v>8086</v>
      </c>
      <c r="D2764" t="s">
        <v>3165</v>
      </c>
      <c r="E2764" t="s">
        <v>3280</v>
      </c>
      <c r="F2764" t="s">
        <v>3167</v>
      </c>
      <c r="G2764" t="s">
        <v>617</v>
      </c>
      <c r="H2764" s="28">
        <v>45403</v>
      </c>
      <c r="I2764">
        <v>1.0900000000000001</v>
      </c>
      <c r="J2764">
        <v>4</v>
      </c>
      <c r="K2764" t="s">
        <v>3124</v>
      </c>
      <c r="L2764" t="s">
        <v>3209</v>
      </c>
      <c r="M2764" t="s">
        <v>3207</v>
      </c>
      <c r="N2764">
        <v>2.5</v>
      </c>
      <c r="O2764" t="s">
        <v>3124</v>
      </c>
      <c r="P2764">
        <f t="shared" si="86"/>
        <v>45403</v>
      </c>
      <c r="Q2764">
        <f>--(COUNTIF($A$2:A2764,A2764)=1)</f>
        <v>1</v>
      </c>
      <c r="R2764">
        <f t="shared" si="87"/>
        <v>1.0900000000000001</v>
      </c>
    </row>
    <row r="2765" spans="1:18">
      <c r="A2765" t="s">
        <v>8087</v>
      </c>
      <c r="B2765" t="s">
        <v>4565</v>
      </c>
      <c r="C2765" t="s">
        <v>3098</v>
      </c>
      <c r="D2765" t="s">
        <v>3227</v>
      </c>
      <c r="E2765" t="s">
        <v>3175</v>
      </c>
      <c r="F2765" t="s">
        <v>3180</v>
      </c>
      <c r="G2765" t="s">
        <v>1272</v>
      </c>
      <c r="H2765" s="28"/>
      <c r="J2765">
        <v>8</v>
      </c>
      <c r="K2765" t="s">
        <v>3098</v>
      </c>
      <c r="L2765" t="s">
        <v>3354</v>
      </c>
      <c r="M2765" t="s">
        <v>3177</v>
      </c>
      <c r="O2765" t="s">
        <v>3182</v>
      </c>
      <c r="P2765">
        <f t="shared" si="86"/>
        <v>45650</v>
      </c>
      <c r="Q2765">
        <f>--(COUNTIF($A$2:A2765,A2765)=1)</f>
        <v>1</v>
      </c>
      <c r="R2765" t="str">
        <f t="shared" si="87"/>
        <v/>
      </c>
    </row>
    <row r="2766" spans="1:18">
      <c r="A2766" t="s">
        <v>8088</v>
      </c>
      <c r="B2766" t="s">
        <v>1819</v>
      </c>
      <c r="C2766" t="s">
        <v>3098</v>
      </c>
      <c r="D2766" t="s">
        <v>3185</v>
      </c>
      <c r="E2766" t="s">
        <v>3166</v>
      </c>
      <c r="F2766" t="s">
        <v>3167</v>
      </c>
      <c r="G2766" t="s">
        <v>6600</v>
      </c>
      <c r="H2766" s="28">
        <v>44936</v>
      </c>
      <c r="I2766">
        <v>55.98</v>
      </c>
      <c r="J2766">
        <v>24</v>
      </c>
      <c r="K2766" t="s">
        <v>3123</v>
      </c>
      <c r="L2766" t="s">
        <v>3221</v>
      </c>
      <c r="M2766" t="s">
        <v>3202</v>
      </c>
      <c r="O2766" t="s">
        <v>3124</v>
      </c>
      <c r="P2766">
        <f t="shared" si="86"/>
        <v>44934</v>
      </c>
      <c r="Q2766">
        <f>--(COUNTIF($A$2:A2766,A2766)=1)</f>
        <v>1</v>
      </c>
      <c r="R2766">
        <f t="shared" si="87"/>
        <v>55.98</v>
      </c>
    </row>
    <row r="2767" spans="1:18">
      <c r="A2767" t="s">
        <v>8089</v>
      </c>
      <c r="B2767" t="s">
        <v>5085</v>
      </c>
      <c r="C2767" t="s">
        <v>3098</v>
      </c>
      <c r="D2767" t="s">
        <v>3237</v>
      </c>
      <c r="E2767" t="s">
        <v>3194</v>
      </c>
      <c r="F2767" t="s">
        <v>3220</v>
      </c>
      <c r="G2767" t="s">
        <v>481</v>
      </c>
      <c r="H2767" s="28">
        <v>45564</v>
      </c>
      <c r="I2767">
        <v>66.27</v>
      </c>
      <c r="J2767">
        <v>72</v>
      </c>
      <c r="K2767" t="s">
        <v>3124</v>
      </c>
      <c r="L2767" t="s">
        <v>3229</v>
      </c>
      <c r="M2767" t="s">
        <v>3169</v>
      </c>
      <c r="N2767">
        <v>2.2000000000000002</v>
      </c>
      <c r="O2767" t="s">
        <v>3260</v>
      </c>
      <c r="P2767">
        <f t="shared" si="86"/>
        <v>45562</v>
      </c>
      <c r="Q2767">
        <f>--(COUNTIF($A$2:A2767,A2767)=1)</f>
        <v>1</v>
      </c>
      <c r="R2767">
        <f t="shared" si="87"/>
        <v>66.27</v>
      </c>
    </row>
    <row r="2768" spans="1:18">
      <c r="A2768" t="s">
        <v>8090</v>
      </c>
      <c r="B2768" t="s">
        <v>2786</v>
      </c>
      <c r="C2768" t="s">
        <v>3098</v>
      </c>
      <c r="D2768" t="s">
        <v>3200</v>
      </c>
      <c r="E2768" t="s">
        <v>3194</v>
      </c>
      <c r="F2768" t="s">
        <v>3180</v>
      </c>
      <c r="G2768" t="s">
        <v>1360</v>
      </c>
      <c r="H2768" s="28"/>
      <c r="J2768">
        <v>72</v>
      </c>
      <c r="K2768" t="s">
        <v>3098</v>
      </c>
      <c r="L2768" t="s">
        <v>3209</v>
      </c>
      <c r="M2768" t="s">
        <v>3202</v>
      </c>
      <c r="O2768" t="s">
        <v>3189</v>
      </c>
      <c r="P2768">
        <f t="shared" si="86"/>
        <v>44899</v>
      </c>
      <c r="Q2768">
        <f>--(COUNTIF($A$2:A2768,A2768)=1)</f>
        <v>1</v>
      </c>
      <c r="R2768" t="str">
        <f t="shared" si="87"/>
        <v/>
      </c>
    </row>
    <row r="2769" spans="1:18">
      <c r="A2769" t="s">
        <v>8091</v>
      </c>
      <c r="B2769" t="s">
        <v>2589</v>
      </c>
      <c r="C2769" t="s">
        <v>3098</v>
      </c>
      <c r="D2769" t="s">
        <v>3251</v>
      </c>
      <c r="E2769" t="s">
        <v>3194</v>
      </c>
      <c r="F2769" t="s">
        <v>3180</v>
      </c>
      <c r="G2769" t="s">
        <v>1339</v>
      </c>
      <c r="H2769" s="28"/>
      <c r="J2769">
        <v>72</v>
      </c>
      <c r="K2769" t="s">
        <v>3098</v>
      </c>
      <c r="L2769" t="s">
        <v>3209</v>
      </c>
      <c r="M2769" t="s">
        <v>3207</v>
      </c>
      <c r="O2769" t="s">
        <v>3170</v>
      </c>
      <c r="P2769">
        <f t="shared" si="86"/>
        <v>45640</v>
      </c>
      <c r="Q2769">
        <f>--(COUNTIF($A$2:A2769,A2769)=1)</f>
        <v>1</v>
      </c>
      <c r="R2769" t="str">
        <f t="shared" si="87"/>
        <v/>
      </c>
    </row>
    <row r="2770" spans="1:18">
      <c r="A2770" t="s">
        <v>8092</v>
      </c>
      <c r="B2770" t="s">
        <v>5154</v>
      </c>
      <c r="C2770" t="s">
        <v>5979</v>
      </c>
      <c r="D2770" t="s">
        <v>3227</v>
      </c>
      <c r="E2770" t="s">
        <v>3194</v>
      </c>
      <c r="F2770" t="s">
        <v>3167</v>
      </c>
      <c r="G2770" t="s">
        <v>5171</v>
      </c>
      <c r="H2770" s="28">
        <v>45705</v>
      </c>
      <c r="I2770">
        <v>163.49</v>
      </c>
      <c r="J2770">
        <v>72</v>
      </c>
      <c r="K2770" t="s">
        <v>3123</v>
      </c>
      <c r="L2770" t="s">
        <v>3351</v>
      </c>
      <c r="M2770" t="s">
        <v>3188</v>
      </c>
      <c r="N2770">
        <v>1.2</v>
      </c>
      <c r="O2770" t="s">
        <v>3189</v>
      </c>
      <c r="P2770">
        <f t="shared" si="86"/>
        <v>45699</v>
      </c>
      <c r="Q2770">
        <f>--(COUNTIF($A$2:A2770,A2770)=1)</f>
        <v>1</v>
      </c>
      <c r="R2770">
        <f t="shared" si="87"/>
        <v>163.49</v>
      </c>
    </row>
    <row r="2771" spans="1:18">
      <c r="A2771" t="s">
        <v>8093</v>
      </c>
      <c r="B2771" t="s">
        <v>8094</v>
      </c>
      <c r="C2771" t="s">
        <v>3098</v>
      </c>
      <c r="D2771" t="s">
        <v>3165</v>
      </c>
      <c r="E2771" t="s">
        <v>3194</v>
      </c>
      <c r="F2771" t="s">
        <v>3167</v>
      </c>
      <c r="G2771" t="s">
        <v>822</v>
      </c>
      <c r="H2771" s="28">
        <v>44667</v>
      </c>
      <c r="I2771">
        <v>211.64</v>
      </c>
      <c r="J2771">
        <v>72</v>
      </c>
      <c r="K2771" t="s">
        <v>3123</v>
      </c>
      <c r="L2771" t="s">
        <v>3206</v>
      </c>
      <c r="M2771" t="s">
        <v>3207</v>
      </c>
      <c r="O2771" t="s">
        <v>3213</v>
      </c>
      <c r="P2771">
        <f t="shared" si="86"/>
        <v>44659</v>
      </c>
      <c r="Q2771">
        <f>--(COUNTIF($A$2:A2771,A2771)=1)</f>
        <v>1</v>
      </c>
      <c r="R2771">
        <f t="shared" si="87"/>
        <v>211.64</v>
      </c>
    </row>
    <row r="2772" spans="1:18">
      <c r="A2772" t="s">
        <v>8095</v>
      </c>
      <c r="B2772" t="s">
        <v>3678</v>
      </c>
      <c r="C2772" t="s">
        <v>3098</v>
      </c>
      <c r="D2772" t="s">
        <v>3200</v>
      </c>
      <c r="E2772" t="s">
        <v>3194</v>
      </c>
      <c r="F2772" t="s">
        <v>3180</v>
      </c>
      <c r="G2772" t="s">
        <v>492</v>
      </c>
      <c r="H2772" s="28"/>
      <c r="J2772">
        <v>72</v>
      </c>
      <c r="K2772" t="s">
        <v>3098</v>
      </c>
      <c r="L2772" t="s">
        <v>3216</v>
      </c>
      <c r="M2772" t="s">
        <v>3169</v>
      </c>
      <c r="O2772" t="s">
        <v>3189</v>
      </c>
      <c r="P2772">
        <f t="shared" si="86"/>
        <v>44997</v>
      </c>
      <c r="Q2772">
        <f>--(COUNTIF($A$2:A2772,A2772)=1)</f>
        <v>1</v>
      </c>
      <c r="R2772" t="str">
        <f t="shared" si="87"/>
        <v/>
      </c>
    </row>
    <row r="2773" spans="1:18">
      <c r="A2773" t="s">
        <v>8096</v>
      </c>
      <c r="B2773" t="s">
        <v>1983</v>
      </c>
      <c r="C2773" t="s">
        <v>3098</v>
      </c>
      <c r="D2773" t="s">
        <v>3165</v>
      </c>
      <c r="E2773" t="s">
        <v>3166</v>
      </c>
      <c r="F2773" t="s">
        <v>3167</v>
      </c>
      <c r="G2773" t="s">
        <v>8097</v>
      </c>
      <c r="H2773" s="28">
        <v>45492</v>
      </c>
      <c r="I2773">
        <v>54.47</v>
      </c>
      <c r="J2773">
        <v>24</v>
      </c>
      <c r="K2773" t="s">
        <v>3123</v>
      </c>
      <c r="L2773" t="s">
        <v>3437</v>
      </c>
      <c r="M2773" t="s">
        <v>3202</v>
      </c>
      <c r="N2773">
        <v>3.1</v>
      </c>
      <c r="O2773" t="s">
        <v>3213</v>
      </c>
      <c r="P2773">
        <f t="shared" si="86"/>
        <v>45490</v>
      </c>
      <c r="Q2773">
        <f>--(COUNTIF($A$2:A2773,A2773)=1)</f>
        <v>1</v>
      </c>
      <c r="R2773">
        <f t="shared" si="87"/>
        <v>54.47</v>
      </c>
    </row>
    <row r="2774" spans="1:18">
      <c r="A2774" t="s">
        <v>8098</v>
      </c>
      <c r="B2774" t="s">
        <v>3631</v>
      </c>
      <c r="C2774" t="s">
        <v>3098</v>
      </c>
      <c r="D2774" t="s">
        <v>3251</v>
      </c>
      <c r="E2774" t="s">
        <v>3194</v>
      </c>
      <c r="F2774" t="s">
        <v>3220</v>
      </c>
      <c r="G2774" t="s">
        <v>887</v>
      </c>
      <c r="H2774" s="28">
        <v>45376</v>
      </c>
      <c r="I2774">
        <v>49.38</v>
      </c>
      <c r="J2774">
        <v>72</v>
      </c>
      <c r="K2774" t="s">
        <v>3124</v>
      </c>
      <c r="L2774" t="s">
        <v>3229</v>
      </c>
      <c r="M2774" t="s">
        <v>3188</v>
      </c>
      <c r="N2774">
        <v>1.2</v>
      </c>
      <c r="O2774" t="s">
        <v>3189</v>
      </c>
      <c r="P2774">
        <f t="shared" si="86"/>
        <v>45374</v>
      </c>
      <c r="Q2774">
        <f>--(COUNTIF($A$2:A2774,A2774)=1)</f>
        <v>1</v>
      </c>
      <c r="R2774">
        <f t="shared" si="87"/>
        <v>49.38</v>
      </c>
    </row>
    <row r="2775" spans="1:18">
      <c r="A2775" t="s">
        <v>8099</v>
      </c>
      <c r="B2775" t="s">
        <v>885</v>
      </c>
      <c r="C2775" t="s">
        <v>3098</v>
      </c>
      <c r="D2775" t="s">
        <v>3240</v>
      </c>
      <c r="E2775" t="s">
        <v>3166</v>
      </c>
      <c r="F2775" t="s">
        <v>3167</v>
      </c>
      <c r="G2775" t="s">
        <v>931</v>
      </c>
      <c r="H2775" s="28">
        <v>45064</v>
      </c>
      <c r="I2775">
        <v>48.94</v>
      </c>
      <c r="J2775">
        <v>24</v>
      </c>
      <c r="K2775" t="s">
        <v>3123</v>
      </c>
      <c r="L2775" t="s">
        <v>3218</v>
      </c>
      <c r="M2775" t="s">
        <v>3207</v>
      </c>
      <c r="O2775" t="s">
        <v>3182</v>
      </c>
      <c r="P2775">
        <f t="shared" si="86"/>
        <v>45062</v>
      </c>
      <c r="Q2775">
        <f>--(COUNTIF($A$2:A2775,A2775)=1)</f>
        <v>1</v>
      </c>
      <c r="R2775">
        <f t="shared" si="87"/>
        <v>48.94</v>
      </c>
    </row>
    <row r="2776" spans="1:18">
      <c r="A2776" t="s">
        <v>8100</v>
      </c>
      <c r="B2776" t="s">
        <v>6784</v>
      </c>
      <c r="C2776" t="s">
        <v>8101</v>
      </c>
      <c r="D2776" t="s">
        <v>3200</v>
      </c>
      <c r="E2776" t="s">
        <v>3194</v>
      </c>
      <c r="F2776" t="s">
        <v>3167</v>
      </c>
      <c r="G2776" t="s">
        <v>4298</v>
      </c>
      <c r="H2776" s="28">
        <v>45689</v>
      </c>
      <c r="I2776">
        <v>-123.28</v>
      </c>
      <c r="J2776">
        <v>72</v>
      </c>
      <c r="K2776" t="s">
        <v>3124</v>
      </c>
      <c r="L2776" t="s">
        <v>3176</v>
      </c>
      <c r="M2776" t="s">
        <v>3177</v>
      </c>
      <c r="N2776">
        <v>3.9</v>
      </c>
      <c r="O2776" t="s">
        <v>3124</v>
      </c>
      <c r="P2776">
        <f t="shared" si="86"/>
        <v>45695</v>
      </c>
      <c r="Q2776">
        <f>--(COUNTIF($A$2:A2776,A2776)=1)</f>
        <v>1</v>
      </c>
      <c r="R2776" t="str">
        <f t="shared" si="87"/>
        <v/>
      </c>
    </row>
    <row r="2777" spans="1:18">
      <c r="A2777" t="s">
        <v>8102</v>
      </c>
      <c r="B2777" t="s">
        <v>8103</v>
      </c>
      <c r="C2777" t="s">
        <v>3098</v>
      </c>
      <c r="D2777" t="s">
        <v>3196</v>
      </c>
      <c r="E2777" t="s">
        <v>3175</v>
      </c>
      <c r="F2777" t="s">
        <v>3167</v>
      </c>
      <c r="G2777" t="s">
        <v>197</v>
      </c>
      <c r="H2777" s="28">
        <v>44924</v>
      </c>
      <c r="I2777">
        <v>27.96</v>
      </c>
      <c r="J2777">
        <v>8</v>
      </c>
      <c r="K2777" t="s">
        <v>3123</v>
      </c>
      <c r="L2777" t="s">
        <v>3176</v>
      </c>
      <c r="M2777" t="s">
        <v>3188</v>
      </c>
      <c r="N2777">
        <v>3.2</v>
      </c>
      <c r="O2777" t="s">
        <v>3260</v>
      </c>
      <c r="P2777">
        <f t="shared" si="86"/>
        <v>44923</v>
      </c>
      <c r="Q2777">
        <f>--(COUNTIF($A$2:A2777,A2777)=1)</f>
        <v>1</v>
      </c>
      <c r="R2777">
        <f t="shared" si="87"/>
        <v>27.96</v>
      </c>
    </row>
    <row r="2778" spans="1:18">
      <c r="A2778" t="s">
        <v>8104</v>
      </c>
      <c r="B2778" t="s">
        <v>1079</v>
      </c>
      <c r="C2778" t="s">
        <v>3098</v>
      </c>
      <c r="D2778" t="s">
        <v>3174</v>
      </c>
      <c r="E2778" t="s">
        <v>3194</v>
      </c>
      <c r="F2778" t="s">
        <v>3180</v>
      </c>
      <c r="G2778" t="s">
        <v>2578</v>
      </c>
      <c r="H2778" s="28"/>
      <c r="J2778">
        <v>72</v>
      </c>
      <c r="K2778" t="s">
        <v>3098</v>
      </c>
      <c r="L2778" t="s">
        <v>3225</v>
      </c>
      <c r="M2778" t="s">
        <v>3207</v>
      </c>
      <c r="O2778" t="s">
        <v>3189</v>
      </c>
      <c r="P2778">
        <f t="shared" si="86"/>
        <v>45064</v>
      </c>
      <c r="Q2778">
        <f>--(COUNTIF($A$2:A2778,A2778)=1)</f>
        <v>1</v>
      </c>
      <c r="R2778" t="str">
        <f t="shared" si="87"/>
        <v/>
      </c>
    </row>
    <row r="2779" spans="1:18">
      <c r="A2779" t="s">
        <v>8105</v>
      </c>
      <c r="B2779" t="s">
        <v>1878</v>
      </c>
      <c r="C2779" t="s">
        <v>8106</v>
      </c>
      <c r="D2779" t="s">
        <v>3185</v>
      </c>
      <c r="E2779" t="s">
        <v>3166</v>
      </c>
      <c r="F2779" t="s">
        <v>3220</v>
      </c>
      <c r="G2779" t="s">
        <v>2406</v>
      </c>
      <c r="H2779" s="28">
        <v>44691</v>
      </c>
      <c r="I2779">
        <v>66.900000000000006</v>
      </c>
      <c r="J2779">
        <v>24</v>
      </c>
      <c r="K2779" t="s">
        <v>3123</v>
      </c>
      <c r="L2779" t="s">
        <v>3098</v>
      </c>
      <c r="M2779" t="s">
        <v>3188</v>
      </c>
      <c r="O2779" t="s">
        <v>3189</v>
      </c>
      <c r="P2779">
        <f t="shared" si="86"/>
        <v>44689</v>
      </c>
      <c r="Q2779">
        <f>--(COUNTIF($A$2:A2779,A2779)=1)</f>
        <v>1</v>
      </c>
      <c r="R2779">
        <f t="shared" si="87"/>
        <v>66.900000000000006</v>
      </c>
    </row>
    <row r="2780" spans="1:18">
      <c r="A2780" t="s">
        <v>8107</v>
      </c>
      <c r="B2780" t="s">
        <v>1999</v>
      </c>
      <c r="C2780" t="s">
        <v>8108</v>
      </c>
      <c r="D2780" t="s">
        <v>3185</v>
      </c>
      <c r="E2780" t="s">
        <v>3194</v>
      </c>
      <c r="F2780" t="s">
        <v>3180</v>
      </c>
      <c r="G2780" t="s">
        <v>2874</v>
      </c>
      <c r="H2780" s="28"/>
      <c r="J2780">
        <v>72</v>
      </c>
      <c r="K2780" t="s">
        <v>3098</v>
      </c>
      <c r="L2780" t="s">
        <v>3307</v>
      </c>
      <c r="M2780" t="s">
        <v>3177</v>
      </c>
      <c r="O2780" t="s">
        <v>3260</v>
      </c>
      <c r="P2780">
        <f t="shared" si="86"/>
        <v>44688</v>
      </c>
      <c r="Q2780">
        <f>--(COUNTIF($A$2:A2780,A2780)=1)</f>
        <v>1</v>
      </c>
      <c r="R2780" t="str">
        <f t="shared" si="87"/>
        <v/>
      </c>
    </row>
    <row r="2781" spans="1:18">
      <c r="A2781" t="s">
        <v>8109</v>
      </c>
      <c r="B2781" t="s">
        <v>3997</v>
      </c>
      <c r="C2781" t="s">
        <v>3098</v>
      </c>
      <c r="D2781" t="s">
        <v>3240</v>
      </c>
      <c r="E2781" t="s">
        <v>3166</v>
      </c>
      <c r="F2781" t="s">
        <v>3180</v>
      </c>
      <c r="G2781" t="s">
        <v>8110</v>
      </c>
      <c r="H2781" s="28"/>
      <c r="J2781">
        <v>24</v>
      </c>
      <c r="K2781" t="s">
        <v>3098</v>
      </c>
      <c r="L2781" t="s">
        <v>3176</v>
      </c>
      <c r="M2781" t="s">
        <v>3207</v>
      </c>
      <c r="O2781" t="s">
        <v>3182</v>
      </c>
      <c r="P2781">
        <f t="shared" si="86"/>
        <v>44846</v>
      </c>
      <c r="Q2781">
        <f>--(COUNTIF($A$2:A2781,A2781)=1)</f>
        <v>1</v>
      </c>
      <c r="R2781" t="str">
        <f t="shared" si="87"/>
        <v/>
      </c>
    </row>
    <row r="2782" spans="1:18">
      <c r="A2782" t="s">
        <v>8111</v>
      </c>
      <c r="B2782" t="s">
        <v>2490</v>
      </c>
      <c r="C2782" t="s">
        <v>8112</v>
      </c>
      <c r="D2782" t="s">
        <v>3227</v>
      </c>
      <c r="E2782" t="s">
        <v>3166</v>
      </c>
      <c r="F2782" t="s">
        <v>3167</v>
      </c>
      <c r="G2782" t="s">
        <v>1772</v>
      </c>
      <c r="H2782" s="28">
        <v>44571</v>
      </c>
      <c r="I2782">
        <v>11.66</v>
      </c>
      <c r="J2782">
        <v>24</v>
      </c>
      <c r="K2782" t="s">
        <v>3124</v>
      </c>
      <c r="L2782" t="s">
        <v>3225</v>
      </c>
      <c r="M2782" t="s">
        <v>3202</v>
      </c>
      <c r="N2782">
        <v>2.5</v>
      </c>
      <c r="O2782" t="s">
        <v>3123</v>
      </c>
      <c r="P2782">
        <f t="shared" si="86"/>
        <v>44571</v>
      </c>
      <c r="Q2782">
        <f>--(COUNTIF($A$2:A2782,A2782)=1)</f>
        <v>1</v>
      </c>
      <c r="R2782">
        <f t="shared" si="87"/>
        <v>11.66</v>
      </c>
    </row>
    <row r="2783" spans="1:18">
      <c r="A2783" t="s">
        <v>8113</v>
      </c>
      <c r="B2783" t="s">
        <v>1218</v>
      </c>
      <c r="C2783" t="s">
        <v>5494</v>
      </c>
      <c r="D2783" t="s">
        <v>3251</v>
      </c>
      <c r="E2783" t="s">
        <v>3166</v>
      </c>
      <c r="F2783" t="s">
        <v>3167</v>
      </c>
      <c r="G2783" t="s">
        <v>3853</v>
      </c>
      <c r="H2783" s="28">
        <v>44766</v>
      </c>
      <c r="I2783">
        <v>6.51</v>
      </c>
      <c r="J2783">
        <v>24</v>
      </c>
      <c r="K2783" t="s">
        <v>3124</v>
      </c>
      <c r="L2783" t="s">
        <v>3098</v>
      </c>
      <c r="M2783" t="s">
        <v>3207</v>
      </c>
      <c r="O2783" t="s">
        <v>3189</v>
      </c>
      <c r="P2783">
        <f t="shared" si="86"/>
        <v>44766</v>
      </c>
      <c r="Q2783">
        <f>--(COUNTIF($A$2:A2783,A2783)=1)</f>
        <v>1</v>
      </c>
      <c r="R2783">
        <f t="shared" si="87"/>
        <v>6.51</v>
      </c>
    </row>
    <row r="2784" spans="1:18">
      <c r="A2784" t="s">
        <v>8114</v>
      </c>
      <c r="B2784" t="s">
        <v>1458</v>
      </c>
      <c r="C2784" t="s">
        <v>3098</v>
      </c>
      <c r="D2784" t="s">
        <v>3174</v>
      </c>
      <c r="E2784" t="s">
        <v>3194</v>
      </c>
      <c r="F2784" t="s">
        <v>3228</v>
      </c>
      <c r="G2784" t="s">
        <v>2195</v>
      </c>
      <c r="H2784" s="28"/>
      <c r="J2784">
        <v>72</v>
      </c>
      <c r="K2784" t="s">
        <v>3098</v>
      </c>
      <c r="L2784" t="s">
        <v>3201</v>
      </c>
      <c r="M2784" t="s">
        <v>3202</v>
      </c>
      <c r="O2784" t="s">
        <v>3170</v>
      </c>
      <c r="P2784">
        <f t="shared" si="86"/>
        <v>45190</v>
      </c>
      <c r="Q2784">
        <f>--(COUNTIF($A$2:A2784,A2784)=1)</f>
        <v>1</v>
      </c>
      <c r="R2784" t="str">
        <f t="shared" si="87"/>
        <v/>
      </c>
    </row>
    <row r="2785" spans="1:18">
      <c r="A2785" t="s">
        <v>8115</v>
      </c>
      <c r="B2785" t="s">
        <v>4136</v>
      </c>
      <c r="C2785" t="s">
        <v>8116</v>
      </c>
      <c r="D2785" t="s">
        <v>3165</v>
      </c>
      <c r="E2785" t="s">
        <v>3166</v>
      </c>
      <c r="F2785" t="s">
        <v>3167</v>
      </c>
      <c r="G2785" t="s">
        <v>3618</v>
      </c>
      <c r="H2785" s="28">
        <v>45070</v>
      </c>
      <c r="I2785">
        <v>74.87</v>
      </c>
      <c r="J2785">
        <v>24</v>
      </c>
      <c r="K2785" t="s">
        <v>3123</v>
      </c>
      <c r="L2785" t="s">
        <v>3354</v>
      </c>
      <c r="M2785" t="s">
        <v>3169</v>
      </c>
      <c r="N2785">
        <v>2.9</v>
      </c>
      <c r="O2785" t="s">
        <v>3213</v>
      </c>
      <c r="P2785">
        <f t="shared" si="86"/>
        <v>45067</v>
      </c>
      <c r="Q2785">
        <f>--(COUNTIF($A$2:A2785,A2785)=1)</f>
        <v>1</v>
      </c>
      <c r="R2785">
        <f t="shared" si="87"/>
        <v>74.87</v>
      </c>
    </row>
    <row r="2786" spans="1:18">
      <c r="A2786" t="s">
        <v>8117</v>
      </c>
      <c r="B2786" t="s">
        <v>2928</v>
      </c>
      <c r="C2786" t="s">
        <v>8118</v>
      </c>
      <c r="D2786" t="s">
        <v>3196</v>
      </c>
      <c r="E2786" t="s">
        <v>3166</v>
      </c>
      <c r="F2786" t="s">
        <v>3180</v>
      </c>
      <c r="G2786" t="s">
        <v>864</v>
      </c>
      <c r="H2786" s="28"/>
      <c r="J2786">
        <v>24</v>
      </c>
      <c r="K2786" t="s">
        <v>3098</v>
      </c>
      <c r="L2786" t="s">
        <v>3254</v>
      </c>
      <c r="M2786" t="s">
        <v>3169</v>
      </c>
      <c r="O2786" t="s">
        <v>3189</v>
      </c>
      <c r="P2786">
        <f t="shared" si="86"/>
        <v>45303</v>
      </c>
      <c r="Q2786">
        <f>--(COUNTIF($A$2:A2786,A2786)=1)</f>
        <v>1</v>
      </c>
      <c r="R2786" t="str">
        <f t="shared" si="87"/>
        <v/>
      </c>
    </row>
    <row r="2787" spans="1:18">
      <c r="A2787" t="s">
        <v>8119</v>
      </c>
      <c r="B2787" t="s">
        <v>1375</v>
      </c>
      <c r="C2787" t="s">
        <v>7139</v>
      </c>
      <c r="D2787" t="s">
        <v>3174</v>
      </c>
      <c r="E2787" t="s">
        <v>3175</v>
      </c>
      <c r="F2787" t="s">
        <v>3180</v>
      </c>
      <c r="G2787" t="s">
        <v>331</v>
      </c>
      <c r="H2787" s="28"/>
      <c r="J2787">
        <v>8</v>
      </c>
      <c r="K2787" t="s">
        <v>3098</v>
      </c>
      <c r="L2787" t="s">
        <v>3225</v>
      </c>
      <c r="M2787" t="s">
        <v>3169</v>
      </c>
      <c r="O2787" t="s">
        <v>3189</v>
      </c>
      <c r="P2787">
        <f t="shared" si="86"/>
        <v>45568</v>
      </c>
      <c r="Q2787">
        <f>--(COUNTIF($A$2:A2787,A2787)=1)</f>
        <v>1</v>
      </c>
      <c r="R2787" t="str">
        <f t="shared" si="87"/>
        <v/>
      </c>
    </row>
    <row r="2788" spans="1:18">
      <c r="A2788" t="s">
        <v>8120</v>
      </c>
      <c r="B2788" t="s">
        <v>2144</v>
      </c>
      <c r="C2788" t="s">
        <v>3098</v>
      </c>
      <c r="D2788" t="s">
        <v>3227</v>
      </c>
      <c r="E2788" t="s">
        <v>3166</v>
      </c>
      <c r="F2788" t="s">
        <v>3180</v>
      </c>
      <c r="G2788" t="s">
        <v>1335</v>
      </c>
      <c r="H2788" s="28"/>
      <c r="J2788">
        <v>24</v>
      </c>
      <c r="K2788" t="s">
        <v>3098</v>
      </c>
      <c r="L2788" t="s">
        <v>3221</v>
      </c>
      <c r="M2788" t="s">
        <v>3177</v>
      </c>
      <c r="O2788" t="s">
        <v>3178</v>
      </c>
      <c r="P2788">
        <f t="shared" si="86"/>
        <v>45526</v>
      </c>
      <c r="Q2788">
        <f>--(COUNTIF($A$2:A2788,A2788)=1)</f>
        <v>1</v>
      </c>
      <c r="R2788" t="str">
        <f t="shared" si="87"/>
        <v/>
      </c>
    </row>
    <row r="2789" spans="1:18">
      <c r="A2789" t="s">
        <v>8121</v>
      </c>
      <c r="B2789" t="s">
        <v>2224</v>
      </c>
      <c r="C2789" t="s">
        <v>8122</v>
      </c>
      <c r="D2789" t="s">
        <v>3185</v>
      </c>
      <c r="E2789" t="s">
        <v>3194</v>
      </c>
      <c r="F2789" t="s">
        <v>3167</v>
      </c>
      <c r="G2789" t="s">
        <v>4383</v>
      </c>
      <c r="H2789" s="28">
        <v>44672</v>
      </c>
      <c r="I2789">
        <v>231.33</v>
      </c>
      <c r="J2789">
        <v>72</v>
      </c>
      <c r="K2789" t="s">
        <v>3123</v>
      </c>
      <c r="L2789" t="s">
        <v>3098</v>
      </c>
      <c r="M2789" t="s">
        <v>3188</v>
      </c>
      <c r="O2789" t="s">
        <v>3182</v>
      </c>
      <c r="P2789">
        <f t="shared" si="86"/>
        <v>44663</v>
      </c>
      <c r="Q2789">
        <f>--(COUNTIF($A$2:A2789,A2789)=1)</f>
        <v>1</v>
      </c>
      <c r="R2789">
        <f t="shared" si="87"/>
        <v>231.33</v>
      </c>
    </row>
    <row r="2790" spans="1:18">
      <c r="A2790" t="s">
        <v>8123</v>
      </c>
      <c r="B2790" t="s">
        <v>5228</v>
      </c>
      <c r="C2790" t="s">
        <v>3098</v>
      </c>
      <c r="D2790" t="s">
        <v>3200</v>
      </c>
      <c r="E2790" t="s">
        <v>3166</v>
      </c>
      <c r="F2790" t="s">
        <v>3180</v>
      </c>
      <c r="G2790" t="s">
        <v>8124</v>
      </c>
      <c r="H2790" s="28"/>
      <c r="J2790">
        <v>24</v>
      </c>
      <c r="K2790" t="s">
        <v>3098</v>
      </c>
      <c r="L2790" t="s">
        <v>3244</v>
      </c>
      <c r="M2790" t="s">
        <v>3188</v>
      </c>
      <c r="O2790" t="s">
        <v>3182</v>
      </c>
      <c r="P2790">
        <f t="shared" si="86"/>
        <v>44642</v>
      </c>
      <c r="Q2790">
        <f>--(COUNTIF($A$2:A2790,A2790)=1)</f>
        <v>1</v>
      </c>
      <c r="R2790" t="str">
        <f t="shared" si="87"/>
        <v/>
      </c>
    </row>
    <row r="2791" spans="1:18">
      <c r="A2791" t="s">
        <v>8125</v>
      </c>
      <c r="B2791" t="s">
        <v>8126</v>
      </c>
      <c r="C2791" t="s">
        <v>3098</v>
      </c>
      <c r="D2791" t="s">
        <v>3240</v>
      </c>
      <c r="E2791" t="s">
        <v>3166</v>
      </c>
      <c r="F2791" t="s">
        <v>3180</v>
      </c>
      <c r="G2791" t="s">
        <v>7596</v>
      </c>
      <c r="H2791" s="28"/>
      <c r="J2791">
        <v>24</v>
      </c>
      <c r="K2791" t="s">
        <v>3098</v>
      </c>
      <c r="L2791" t="s">
        <v>3244</v>
      </c>
      <c r="M2791" t="s">
        <v>3202</v>
      </c>
      <c r="O2791" t="s">
        <v>3123</v>
      </c>
      <c r="P2791">
        <f t="shared" si="86"/>
        <v>44568</v>
      </c>
      <c r="Q2791">
        <f>--(COUNTIF($A$2:A2791,A2791)=1)</f>
        <v>1</v>
      </c>
      <c r="R2791" t="str">
        <f t="shared" si="87"/>
        <v/>
      </c>
    </row>
    <row r="2792" spans="1:18">
      <c r="A2792" t="s">
        <v>8127</v>
      </c>
      <c r="B2792" t="s">
        <v>6186</v>
      </c>
      <c r="C2792" t="s">
        <v>3098</v>
      </c>
      <c r="D2792" t="s">
        <v>3185</v>
      </c>
      <c r="E2792" t="s">
        <v>3166</v>
      </c>
      <c r="F2792" t="s">
        <v>3228</v>
      </c>
      <c r="G2792" t="s">
        <v>8128</v>
      </c>
      <c r="H2792" s="28"/>
      <c r="J2792">
        <v>24</v>
      </c>
      <c r="K2792" t="s">
        <v>3098</v>
      </c>
      <c r="L2792" t="s">
        <v>3318</v>
      </c>
      <c r="M2792" t="s">
        <v>3188</v>
      </c>
      <c r="O2792" t="s">
        <v>3123</v>
      </c>
      <c r="P2792">
        <f t="shared" si="86"/>
        <v>45199</v>
      </c>
      <c r="Q2792">
        <f>--(COUNTIF($A$2:A2792,A2792)=1)</f>
        <v>1</v>
      </c>
      <c r="R2792" t="str">
        <f t="shared" si="87"/>
        <v/>
      </c>
    </row>
    <row r="2793" spans="1:18">
      <c r="A2793" t="s">
        <v>8129</v>
      </c>
      <c r="B2793" t="s">
        <v>399</v>
      </c>
      <c r="C2793" t="s">
        <v>3098</v>
      </c>
      <c r="D2793" t="s">
        <v>3251</v>
      </c>
      <c r="E2793" t="s">
        <v>3194</v>
      </c>
      <c r="F2793" t="s">
        <v>3220</v>
      </c>
      <c r="G2793" t="s">
        <v>8130</v>
      </c>
      <c r="H2793" s="28"/>
      <c r="J2793">
        <v>72</v>
      </c>
      <c r="K2793" t="s">
        <v>3098</v>
      </c>
      <c r="L2793" t="s">
        <v>3218</v>
      </c>
      <c r="M2793" t="s">
        <v>3207</v>
      </c>
      <c r="O2793" t="s">
        <v>3124</v>
      </c>
      <c r="P2793">
        <f t="shared" si="86"/>
        <v>45279</v>
      </c>
      <c r="Q2793">
        <f>--(COUNTIF($A$2:A2793,A2793)=1)</f>
        <v>1</v>
      </c>
      <c r="R2793" t="str">
        <f t="shared" si="87"/>
        <v/>
      </c>
    </row>
    <row r="2794" spans="1:18">
      <c r="A2794" t="s">
        <v>8131</v>
      </c>
      <c r="B2794" t="s">
        <v>3071</v>
      </c>
      <c r="C2794" t="s">
        <v>8132</v>
      </c>
      <c r="D2794" t="s">
        <v>3240</v>
      </c>
      <c r="E2794" t="s">
        <v>3175</v>
      </c>
      <c r="F2794" t="s">
        <v>3167</v>
      </c>
      <c r="G2794" t="s">
        <v>8133</v>
      </c>
      <c r="H2794" s="28">
        <v>45214</v>
      </c>
      <c r="I2794">
        <v>21.63</v>
      </c>
      <c r="J2794">
        <v>8</v>
      </c>
      <c r="K2794" t="s">
        <v>3123</v>
      </c>
      <c r="L2794" t="s">
        <v>3221</v>
      </c>
      <c r="M2794" t="s">
        <v>3188</v>
      </c>
      <c r="N2794">
        <v>1</v>
      </c>
      <c r="O2794" t="s">
        <v>3213</v>
      </c>
      <c r="P2794">
        <f t="shared" si="86"/>
        <v>45214</v>
      </c>
      <c r="Q2794">
        <f>--(COUNTIF($A$2:A2794,A2794)=1)</f>
        <v>1</v>
      </c>
      <c r="R2794">
        <f t="shared" si="87"/>
        <v>21.63</v>
      </c>
    </row>
    <row r="2795" spans="1:18">
      <c r="A2795" t="s">
        <v>8134</v>
      </c>
      <c r="B2795" t="s">
        <v>670</v>
      </c>
      <c r="C2795" t="s">
        <v>8135</v>
      </c>
      <c r="D2795" t="s">
        <v>3227</v>
      </c>
      <c r="E2795" t="s">
        <v>3175</v>
      </c>
      <c r="F2795" t="s">
        <v>3167</v>
      </c>
      <c r="G2795" t="s">
        <v>8136</v>
      </c>
      <c r="H2795" s="28">
        <v>45444</v>
      </c>
      <c r="I2795">
        <v>8.57</v>
      </c>
      <c r="J2795">
        <v>8</v>
      </c>
      <c r="K2795" t="s">
        <v>3123</v>
      </c>
      <c r="L2795" t="s">
        <v>3206</v>
      </c>
      <c r="M2795" t="s">
        <v>3169</v>
      </c>
      <c r="N2795">
        <v>3.4</v>
      </c>
      <c r="O2795" t="s">
        <v>3182</v>
      </c>
      <c r="P2795">
        <f t="shared" si="86"/>
        <v>45444</v>
      </c>
      <c r="Q2795">
        <f>--(COUNTIF($A$2:A2795,A2795)=1)</f>
        <v>1</v>
      </c>
      <c r="R2795">
        <f t="shared" si="87"/>
        <v>8.57</v>
      </c>
    </row>
    <row r="2796" spans="1:18">
      <c r="A2796" t="s">
        <v>8137</v>
      </c>
      <c r="B2796" t="s">
        <v>674</v>
      </c>
      <c r="C2796" t="s">
        <v>8044</v>
      </c>
      <c r="D2796" t="s">
        <v>3227</v>
      </c>
      <c r="E2796" t="s">
        <v>3175</v>
      </c>
      <c r="F2796" t="s">
        <v>3167</v>
      </c>
      <c r="G2796" t="s">
        <v>2014</v>
      </c>
      <c r="H2796" s="28">
        <v>45529</v>
      </c>
      <c r="I2796">
        <v>7.89</v>
      </c>
      <c r="J2796">
        <v>8</v>
      </c>
      <c r="K2796" t="s">
        <v>3124</v>
      </c>
      <c r="L2796" t="s">
        <v>3176</v>
      </c>
      <c r="M2796" t="s">
        <v>3202</v>
      </c>
      <c r="N2796">
        <v>1.3</v>
      </c>
      <c r="O2796" t="s">
        <v>3182</v>
      </c>
      <c r="P2796">
        <f t="shared" si="86"/>
        <v>45529</v>
      </c>
      <c r="Q2796">
        <f>--(COUNTIF($A$2:A2796,A2796)=1)</f>
        <v>1</v>
      </c>
      <c r="R2796">
        <f t="shared" si="87"/>
        <v>7.89</v>
      </c>
    </row>
    <row r="2797" spans="1:18">
      <c r="A2797" t="s">
        <v>8138</v>
      </c>
      <c r="B2797" t="s">
        <v>4062</v>
      </c>
      <c r="C2797" t="s">
        <v>3098</v>
      </c>
      <c r="D2797" t="s">
        <v>3165</v>
      </c>
      <c r="E2797" t="s">
        <v>3194</v>
      </c>
      <c r="F2797" t="s">
        <v>3167</v>
      </c>
      <c r="G2797" t="s">
        <v>1364</v>
      </c>
      <c r="H2797" s="28">
        <v>45515</v>
      </c>
      <c r="I2797">
        <v>42.58</v>
      </c>
      <c r="J2797">
        <v>72</v>
      </c>
      <c r="K2797" t="s">
        <v>3124</v>
      </c>
      <c r="L2797" t="s">
        <v>3351</v>
      </c>
      <c r="M2797" t="s">
        <v>3207</v>
      </c>
      <c r="N2797">
        <v>1.7</v>
      </c>
      <c r="O2797" t="s">
        <v>3182</v>
      </c>
      <c r="P2797">
        <f t="shared" si="86"/>
        <v>45514</v>
      </c>
      <c r="Q2797">
        <f>--(COUNTIF($A$2:A2797,A2797)=1)</f>
        <v>1</v>
      </c>
      <c r="R2797">
        <f t="shared" si="87"/>
        <v>42.58</v>
      </c>
    </row>
    <row r="2798" spans="1:18">
      <c r="A2798" t="s">
        <v>8139</v>
      </c>
      <c r="B2798" t="s">
        <v>2931</v>
      </c>
      <c r="C2798" t="s">
        <v>3098</v>
      </c>
      <c r="D2798" t="s">
        <v>3196</v>
      </c>
      <c r="E2798" t="s">
        <v>3166</v>
      </c>
      <c r="F2798" t="s">
        <v>3167</v>
      </c>
      <c r="G2798" t="s">
        <v>512</v>
      </c>
      <c r="H2798" s="28"/>
      <c r="J2798">
        <v>24</v>
      </c>
      <c r="K2798" t="s">
        <v>3098</v>
      </c>
      <c r="L2798" t="s">
        <v>3212</v>
      </c>
      <c r="M2798" t="s">
        <v>3169</v>
      </c>
      <c r="O2798" t="s">
        <v>3260</v>
      </c>
      <c r="P2798">
        <f t="shared" si="86"/>
        <v>44958</v>
      </c>
      <c r="Q2798">
        <f>--(COUNTIF($A$2:A2798,A2798)=1)</f>
        <v>1</v>
      </c>
      <c r="R2798" t="str">
        <f t="shared" si="87"/>
        <v/>
      </c>
    </row>
    <row r="2799" spans="1:18">
      <c r="A2799" t="s">
        <v>8140</v>
      </c>
      <c r="B2799" t="s">
        <v>8141</v>
      </c>
      <c r="C2799" t="s">
        <v>5020</v>
      </c>
      <c r="D2799" t="s">
        <v>3251</v>
      </c>
      <c r="E2799" t="s">
        <v>3194</v>
      </c>
      <c r="F2799" t="s">
        <v>3220</v>
      </c>
      <c r="G2799" t="s">
        <v>734</v>
      </c>
      <c r="H2799" s="28">
        <v>44787</v>
      </c>
      <c r="I2799">
        <v>182.01</v>
      </c>
      <c r="J2799">
        <v>72</v>
      </c>
      <c r="K2799" t="s">
        <v>3123</v>
      </c>
      <c r="L2799" t="s">
        <v>3281</v>
      </c>
      <c r="M2799" t="s">
        <v>3188</v>
      </c>
      <c r="O2799" t="s">
        <v>3189</v>
      </c>
      <c r="P2799">
        <f t="shared" si="86"/>
        <v>44780</v>
      </c>
      <c r="Q2799">
        <f>--(COUNTIF($A$2:A2799,A2799)=1)</f>
        <v>1</v>
      </c>
      <c r="R2799">
        <f t="shared" si="87"/>
        <v>182.01</v>
      </c>
    </row>
    <row r="2800" spans="1:18">
      <c r="A2800" t="s">
        <v>8142</v>
      </c>
      <c r="B2800" t="s">
        <v>2326</v>
      </c>
      <c r="C2800" t="s">
        <v>8143</v>
      </c>
      <c r="D2800" t="s">
        <v>3196</v>
      </c>
      <c r="E2800" t="s">
        <v>3175</v>
      </c>
      <c r="F2800" t="s">
        <v>3167</v>
      </c>
      <c r="G2800" t="s">
        <v>1111</v>
      </c>
      <c r="H2800" s="28">
        <v>45554</v>
      </c>
      <c r="I2800">
        <v>2.46</v>
      </c>
      <c r="J2800">
        <v>8</v>
      </c>
      <c r="K2800" t="s">
        <v>3124</v>
      </c>
      <c r="L2800" t="s">
        <v>3168</v>
      </c>
      <c r="M2800" t="s">
        <v>3169</v>
      </c>
      <c r="N2800">
        <v>1.9</v>
      </c>
      <c r="O2800" t="s">
        <v>3123</v>
      </c>
      <c r="P2800">
        <f t="shared" si="86"/>
        <v>45554</v>
      </c>
      <c r="Q2800">
        <f>--(COUNTIF($A$2:A2800,A2800)=1)</f>
        <v>1</v>
      </c>
      <c r="R2800">
        <f t="shared" si="87"/>
        <v>2.46</v>
      </c>
    </row>
    <row r="2801" spans="1:18">
      <c r="A2801" t="s">
        <v>8144</v>
      </c>
      <c r="B2801" t="s">
        <v>3734</v>
      </c>
      <c r="C2801" t="s">
        <v>8145</v>
      </c>
      <c r="D2801" t="s">
        <v>3165</v>
      </c>
      <c r="E2801" t="s">
        <v>3166</v>
      </c>
      <c r="F2801" t="s">
        <v>3167</v>
      </c>
      <c r="G2801" t="s">
        <v>2744</v>
      </c>
      <c r="H2801" s="28">
        <v>44716</v>
      </c>
      <c r="I2801">
        <v>54.38</v>
      </c>
      <c r="J2801">
        <v>24</v>
      </c>
      <c r="K2801" t="s">
        <v>3123</v>
      </c>
      <c r="L2801" t="s">
        <v>3254</v>
      </c>
      <c r="M2801" t="s">
        <v>3202</v>
      </c>
      <c r="O2801" t="s">
        <v>3123</v>
      </c>
      <c r="P2801">
        <f t="shared" si="86"/>
        <v>44714</v>
      </c>
      <c r="Q2801">
        <f>--(COUNTIF($A$2:A2801,A2801)=1)</f>
        <v>1</v>
      </c>
      <c r="R2801">
        <f t="shared" si="87"/>
        <v>54.38</v>
      </c>
    </row>
    <row r="2802" spans="1:18">
      <c r="A2802" t="s">
        <v>8146</v>
      </c>
      <c r="B2802" t="s">
        <v>3997</v>
      </c>
      <c r="C2802" t="s">
        <v>3098</v>
      </c>
      <c r="D2802" t="s">
        <v>3240</v>
      </c>
      <c r="E2802" t="s">
        <v>3194</v>
      </c>
      <c r="F2802" t="s">
        <v>3167</v>
      </c>
      <c r="G2802" t="s">
        <v>7273</v>
      </c>
      <c r="H2802" s="28">
        <v>45425</v>
      </c>
      <c r="I2802">
        <v>214.07</v>
      </c>
      <c r="J2802">
        <v>72</v>
      </c>
      <c r="K2802" t="s">
        <v>3123</v>
      </c>
      <c r="L2802" t="s">
        <v>3221</v>
      </c>
      <c r="M2802" t="s">
        <v>3207</v>
      </c>
      <c r="N2802">
        <v>3.4</v>
      </c>
      <c r="O2802" t="s">
        <v>3189</v>
      </c>
      <c r="P2802">
        <f t="shared" si="86"/>
        <v>45417</v>
      </c>
      <c r="Q2802">
        <f>--(COUNTIF($A$2:A2802,A2802)=1)</f>
        <v>1</v>
      </c>
      <c r="R2802">
        <f t="shared" si="87"/>
        <v>214.07</v>
      </c>
    </row>
    <row r="2803" spans="1:18">
      <c r="A2803" t="s">
        <v>8147</v>
      </c>
      <c r="B2803" t="s">
        <v>6243</v>
      </c>
      <c r="C2803" t="s">
        <v>8148</v>
      </c>
      <c r="D2803" t="s">
        <v>3196</v>
      </c>
      <c r="E2803" t="s">
        <v>3194</v>
      </c>
      <c r="F2803" t="s">
        <v>3167</v>
      </c>
      <c r="G2803" t="s">
        <v>1694</v>
      </c>
      <c r="H2803" s="28"/>
      <c r="J2803">
        <v>72</v>
      </c>
      <c r="K2803" t="s">
        <v>3098</v>
      </c>
      <c r="L2803" t="s">
        <v>3198</v>
      </c>
      <c r="M2803" t="s">
        <v>3169</v>
      </c>
      <c r="O2803" t="s">
        <v>3182</v>
      </c>
      <c r="P2803">
        <f t="shared" si="86"/>
        <v>45361</v>
      </c>
      <c r="Q2803">
        <f>--(COUNTIF($A$2:A2803,A2803)=1)</f>
        <v>1</v>
      </c>
      <c r="R2803" t="str">
        <f t="shared" si="87"/>
        <v/>
      </c>
    </row>
    <row r="2804" spans="1:18">
      <c r="A2804" t="s">
        <v>8149</v>
      </c>
      <c r="B2804" t="s">
        <v>6936</v>
      </c>
      <c r="C2804" t="s">
        <v>3098</v>
      </c>
      <c r="D2804" t="s">
        <v>3196</v>
      </c>
      <c r="E2804" t="s">
        <v>3280</v>
      </c>
      <c r="F2804" t="s">
        <v>3167</v>
      </c>
      <c r="G2804" t="s">
        <v>478</v>
      </c>
      <c r="H2804" s="28">
        <v>45351</v>
      </c>
      <c r="I2804">
        <v>13.03</v>
      </c>
      <c r="J2804">
        <v>4</v>
      </c>
      <c r="K2804" t="s">
        <v>3123</v>
      </c>
      <c r="L2804" t="s">
        <v>3098</v>
      </c>
      <c r="M2804" t="s">
        <v>3207</v>
      </c>
      <c r="N2804">
        <v>2.5</v>
      </c>
      <c r="O2804" t="s">
        <v>3213</v>
      </c>
      <c r="P2804">
        <f t="shared" si="86"/>
        <v>45351</v>
      </c>
      <c r="Q2804">
        <f>--(COUNTIF($A$2:A2804,A2804)=1)</f>
        <v>1</v>
      </c>
      <c r="R2804">
        <f t="shared" si="87"/>
        <v>13.03</v>
      </c>
    </row>
    <row r="2805" spans="1:18">
      <c r="A2805" t="s">
        <v>8150</v>
      </c>
      <c r="B2805" t="s">
        <v>6874</v>
      </c>
      <c r="C2805" t="s">
        <v>3098</v>
      </c>
      <c r="D2805" t="s">
        <v>3200</v>
      </c>
      <c r="E2805" t="s">
        <v>3166</v>
      </c>
      <c r="F2805" t="s">
        <v>3180</v>
      </c>
      <c r="G2805" t="s">
        <v>978</v>
      </c>
      <c r="H2805" s="28"/>
      <c r="J2805">
        <v>24</v>
      </c>
      <c r="K2805" t="s">
        <v>3098</v>
      </c>
      <c r="L2805" t="s">
        <v>3216</v>
      </c>
      <c r="M2805" t="s">
        <v>3207</v>
      </c>
      <c r="O2805" t="s">
        <v>3170</v>
      </c>
      <c r="P2805">
        <f t="shared" si="86"/>
        <v>45617</v>
      </c>
      <c r="Q2805">
        <f>--(COUNTIF($A$2:A2805,A2805)=1)</f>
        <v>1</v>
      </c>
      <c r="R2805" t="str">
        <f t="shared" si="87"/>
        <v/>
      </c>
    </row>
    <row r="2806" spans="1:18">
      <c r="A2806" t="s">
        <v>8151</v>
      </c>
      <c r="B2806" t="s">
        <v>772</v>
      </c>
      <c r="C2806" t="s">
        <v>3098</v>
      </c>
      <c r="D2806" t="s">
        <v>3251</v>
      </c>
      <c r="E2806" t="s">
        <v>3166</v>
      </c>
      <c r="F2806" t="s">
        <v>3220</v>
      </c>
      <c r="G2806" t="s">
        <v>7925</v>
      </c>
      <c r="H2806" s="28">
        <v>45425</v>
      </c>
      <c r="I2806">
        <v>40.43</v>
      </c>
      <c r="J2806">
        <v>24</v>
      </c>
      <c r="K2806" t="s">
        <v>3123</v>
      </c>
      <c r="L2806" t="s">
        <v>3201</v>
      </c>
      <c r="M2806" t="s">
        <v>3207</v>
      </c>
      <c r="N2806">
        <v>3.6</v>
      </c>
      <c r="O2806" t="s">
        <v>3170</v>
      </c>
      <c r="P2806">
        <f t="shared" si="86"/>
        <v>45424</v>
      </c>
      <c r="Q2806">
        <f>--(COUNTIF($A$2:A2806,A2806)=1)</f>
        <v>1</v>
      </c>
      <c r="R2806">
        <f t="shared" si="87"/>
        <v>40.43</v>
      </c>
    </row>
    <row r="2807" spans="1:18">
      <c r="A2807" t="s">
        <v>8152</v>
      </c>
      <c r="B2807" t="s">
        <v>367</v>
      </c>
      <c r="C2807" t="s">
        <v>8153</v>
      </c>
      <c r="D2807" t="s">
        <v>3227</v>
      </c>
      <c r="E2807" t="s">
        <v>3175</v>
      </c>
      <c r="F2807" t="s">
        <v>3220</v>
      </c>
      <c r="G2807" t="s">
        <v>460</v>
      </c>
      <c r="H2807" s="28"/>
      <c r="J2807">
        <v>8</v>
      </c>
      <c r="K2807" t="s">
        <v>3098</v>
      </c>
      <c r="L2807" t="s">
        <v>3209</v>
      </c>
      <c r="M2807" t="s">
        <v>3188</v>
      </c>
      <c r="O2807" t="s">
        <v>3182</v>
      </c>
      <c r="P2807">
        <f t="shared" si="86"/>
        <v>44699</v>
      </c>
      <c r="Q2807">
        <f>--(COUNTIF($A$2:A2807,A2807)=1)</f>
        <v>1</v>
      </c>
      <c r="R2807" t="str">
        <f t="shared" si="87"/>
        <v/>
      </c>
    </row>
    <row r="2808" spans="1:18">
      <c r="A2808" t="s">
        <v>8154</v>
      </c>
      <c r="B2808" t="s">
        <v>956</v>
      </c>
      <c r="C2808" t="s">
        <v>3098</v>
      </c>
      <c r="D2808" t="s">
        <v>3227</v>
      </c>
      <c r="E2808" t="s">
        <v>3166</v>
      </c>
      <c r="F2808" t="s">
        <v>3180</v>
      </c>
      <c r="G2808" t="s">
        <v>515</v>
      </c>
      <c r="H2808" s="28"/>
      <c r="J2808">
        <v>24</v>
      </c>
      <c r="K2808" t="s">
        <v>3098</v>
      </c>
      <c r="L2808" t="s">
        <v>3302</v>
      </c>
      <c r="M2808" t="s">
        <v>3207</v>
      </c>
      <c r="O2808" t="s">
        <v>3182</v>
      </c>
      <c r="P2808">
        <f t="shared" si="86"/>
        <v>44853</v>
      </c>
      <c r="Q2808">
        <f>--(COUNTIF($A$2:A2808,A2808)=1)</f>
        <v>1</v>
      </c>
      <c r="R2808" t="str">
        <f t="shared" si="87"/>
        <v/>
      </c>
    </row>
    <row r="2809" spans="1:18">
      <c r="A2809" t="s">
        <v>8155</v>
      </c>
      <c r="B2809" t="s">
        <v>2669</v>
      </c>
      <c r="C2809" t="s">
        <v>8156</v>
      </c>
      <c r="D2809" t="s">
        <v>3227</v>
      </c>
      <c r="E2809" t="s">
        <v>3175</v>
      </c>
      <c r="F2809" t="s">
        <v>3167</v>
      </c>
      <c r="G2809" t="s">
        <v>1761</v>
      </c>
      <c r="H2809" s="28">
        <v>45491</v>
      </c>
      <c r="I2809">
        <v>9.83</v>
      </c>
      <c r="J2809">
        <v>8</v>
      </c>
      <c r="K2809" t="s">
        <v>3123</v>
      </c>
      <c r="L2809" t="s">
        <v>3437</v>
      </c>
      <c r="M2809" t="s">
        <v>3169</v>
      </c>
      <c r="N2809">
        <v>1.1000000000000001</v>
      </c>
      <c r="O2809" t="s">
        <v>3170</v>
      </c>
      <c r="P2809">
        <f t="shared" si="86"/>
        <v>45491</v>
      </c>
      <c r="Q2809">
        <f>--(COUNTIF($A$2:A2809,A2809)=1)</f>
        <v>1</v>
      </c>
      <c r="R2809">
        <f t="shared" si="87"/>
        <v>9.83</v>
      </c>
    </row>
    <row r="2810" spans="1:18">
      <c r="A2810" t="s">
        <v>8157</v>
      </c>
      <c r="B2810" t="s">
        <v>2208</v>
      </c>
      <c r="C2810" t="s">
        <v>3098</v>
      </c>
      <c r="D2810" t="s">
        <v>3227</v>
      </c>
      <c r="E2810" t="s">
        <v>3175</v>
      </c>
      <c r="F2810" t="s">
        <v>3167</v>
      </c>
      <c r="G2810" t="s">
        <v>1090</v>
      </c>
      <c r="H2810" s="28">
        <v>45533</v>
      </c>
      <c r="I2810">
        <v>6.63</v>
      </c>
      <c r="J2810">
        <v>8</v>
      </c>
      <c r="K2810" t="s">
        <v>3124</v>
      </c>
      <c r="L2810" t="s">
        <v>3354</v>
      </c>
      <c r="M2810" t="s">
        <v>3169</v>
      </c>
      <c r="N2810">
        <v>3.7</v>
      </c>
      <c r="O2810" t="s">
        <v>3189</v>
      </c>
      <c r="P2810">
        <f t="shared" si="86"/>
        <v>45533</v>
      </c>
      <c r="Q2810">
        <f>--(COUNTIF($A$2:A2810,A2810)=1)</f>
        <v>1</v>
      </c>
      <c r="R2810">
        <f t="shared" si="87"/>
        <v>6.63</v>
      </c>
    </row>
    <row r="2811" spans="1:18">
      <c r="A2811" t="s">
        <v>8158</v>
      </c>
      <c r="B2811" t="s">
        <v>4074</v>
      </c>
      <c r="C2811" t="s">
        <v>4841</v>
      </c>
      <c r="D2811" t="s">
        <v>3237</v>
      </c>
      <c r="E2811" t="s">
        <v>3194</v>
      </c>
      <c r="F2811" t="s">
        <v>3180</v>
      </c>
      <c r="G2811" t="s">
        <v>5341</v>
      </c>
      <c r="H2811" s="28"/>
      <c r="J2811">
        <v>72</v>
      </c>
      <c r="K2811" t="s">
        <v>3098</v>
      </c>
      <c r="L2811" t="s">
        <v>3221</v>
      </c>
      <c r="M2811" t="s">
        <v>3188</v>
      </c>
      <c r="O2811" t="s">
        <v>3182</v>
      </c>
      <c r="P2811">
        <f t="shared" si="86"/>
        <v>44637</v>
      </c>
      <c r="Q2811">
        <f>--(COUNTIF($A$2:A2811,A2811)=1)</f>
        <v>1</v>
      </c>
      <c r="R2811" t="str">
        <f t="shared" si="87"/>
        <v/>
      </c>
    </row>
    <row r="2812" spans="1:18">
      <c r="A2812" t="s">
        <v>8159</v>
      </c>
      <c r="B2812" t="s">
        <v>8160</v>
      </c>
      <c r="C2812" t="s">
        <v>3098</v>
      </c>
      <c r="D2812" t="s">
        <v>3240</v>
      </c>
      <c r="E2812" t="s">
        <v>3166</v>
      </c>
      <c r="F2812" t="s">
        <v>3167</v>
      </c>
      <c r="G2812" t="s">
        <v>1581</v>
      </c>
      <c r="H2812" s="28">
        <v>44852</v>
      </c>
      <c r="I2812">
        <v>34.909999999999997</v>
      </c>
      <c r="J2812">
        <v>24</v>
      </c>
      <c r="K2812" t="s">
        <v>3123</v>
      </c>
      <c r="L2812" t="s">
        <v>3098</v>
      </c>
      <c r="M2812" t="s">
        <v>3202</v>
      </c>
      <c r="N2812">
        <v>1.9</v>
      </c>
      <c r="O2812" t="s">
        <v>3182</v>
      </c>
      <c r="P2812">
        <f t="shared" si="86"/>
        <v>44851</v>
      </c>
      <c r="Q2812">
        <f>--(COUNTIF($A$2:A2812,A2812)=1)</f>
        <v>1</v>
      </c>
      <c r="R2812">
        <f t="shared" si="87"/>
        <v>34.909999999999997</v>
      </c>
    </row>
    <row r="2813" spans="1:18">
      <c r="A2813" t="s">
        <v>8161</v>
      </c>
      <c r="B2813" t="s">
        <v>2067</v>
      </c>
      <c r="C2813" t="s">
        <v>3098</v>
      </c>
      <c r="D2813" t="s">
        <v>3185</v>
      </c>
      <c r="E2813" t="s">
        <v>3175</v>
      </c>
      <c r="F2813" t="s">
        <v>3167</v>
      </c>
      <c r="G2813" t="s">
        <v>819</v>
      </c>
      <c r="H2813" s="28">
        <v>45341</v>
      </c>
      <c r="I2813">
        <v>5.88</v>
      </c>
      <c r="J2813">
        <v>8</v>
      </c>
      <c r="K2813" t="s">
        <v>3124</v>
      </c>
      <c r="L2813" t="s">
        <v>3212</v>
      </c>
      <c r="M2813" t="s">
        <v>3202</v>
      </c>
      <c r="O2813" t="s">
        <v>3182</v>
      </c>
      <c r="P2813">
        <f t="shared" si="86"/>
        <v>45341</v>
      </c>
      <c r="Q2813">
        <f>--(COUNTIF($A$2:A2813,A2813)=1)</f>
        <v>1</v>
      </c>
      <c r="R2813">
        <f t="shared" si="87"/>
        <v>5.88</v>
      </c>
    </row>
    <row r="2814" spans="1:18">
      <c r="A2814" t="s">
        <v>8162</v>
      </c>
      <c r="B2814" t="s">
        <v>1730</v>
      </c>
      <c r="C2814" t="s">
        <v>8163</v>
      </c>
      <c r="D2814" t="s">
        <v>3165</v>
      </c>
      <c r="E2814" t="s">
        <v>3166</v>
      </c>
      <c r="F2814" t="s">
        <v>3167</v>
      </c>
      <c r="G2814" t="s">
        <v>8164</v>
      </c>
      <c r="H2814" s="28">
        <v>44589</v>
      </c>
      <c r="I2814">
        <v>52.36</v>
      </c>
      <c r="J2814">
        <v>24</v>
      </c>
      <c r="K2814" t="s">
        <v>3123</v>
      </c>
      <c r="L2814" t="s">
        <v>3192</v>
      </c>
      <c r="M2814" t="s">
        <v>3188</v>
      </c>
      <c r="N2814">
        <v>4.9000000000000004</v>
      </c>
      <c r="O2814" t="s">
        <v>3182</v>
      </c>
      <c r="P2814">
        <f t="shared" si="86"/>
        <v>44587</v>
      </c>
      <c r="Q2814">
        <f>--(COUNTIF($A$2:A2814,A2814)=1)</f>
        <v>1</v>
      </c>
      <c r="R2814">
        <f t="shared" si="87"/>
        <v>52.36</v>
      </c>
    </row>
    <row r="2815" spans="1:18">
      <c r="A2815" t="s">
        <v>8165</v>
      </c>
      <c r="B2815" t="s">
        <v>3344</v>
      </c>
      <c r="C2815" t="s">
        <v>5055</v>
      </c>
      <c r="D2815" t="s">
        <v>3251</v>
      </c>
      <c r="E2815" t="s">
        <v>3166</v>
      </c>
      <c r="F2815" t="s">
        <v>3167</v>
      </c>
      <c r="G2815" t="s">
        <v>1324</v>
      </c>
      <c r="H2815" s="28">
        <v>45316</v>
      </c>
      <c r="I2815">
        <v>5.07</v>
      </c>
      <c r="J2815">
        <v>24</v>
      </c>
      <c r="K2815" t="s">
        <v>3124</v>
      </c>
      <c r="L2815" t="s">
        <v>3098</v>
      </c>
      <c r="M2815" t="s">
        <v>3177</v>
      </c>
      <c r="N2815">
        <v>4.8</v>
      </c>
      <c r="O2815" t="s">
        <v>3182</v>
      </c>
      <c r="P2815">
        <f t="shared" si="86"/>
        <v>45316</v>
      </c>
      <c r="Q2815">
        <f>--(COUNTIF($A$2:A2815,A2815)=1)</f>
        <v>1</v>
      </c>
      <c r="R2815">
        <f t="shared" si="87"/>
        <v>5.07</v>
      </c>
    </row>
    <row r="2816" spans="1:18">
      <c r="A2816" t="s">
        <v>8166</v>
      </c>
      <c r="B2816" t="s">
        <v>1446</v>
      </c>
      <c r="C2816" t="s">
        <v>3098</v>
      </c>
      <c r="D2816" t="s">
        <v>3237</v>
      </c>
      <c r="E2816" t="s">
        <v>3175</v>
      </c>
      <c r="F2816" t="s">
        <v>3180</v>
      </c>
      <c r="G2816" t="s">
        <v>2514</v>
      </c>
      <c r="H2816" s="28"/>
      <c r="J2816">
        <v>8</v>
      </c>
      <c r="K2816" t="s">
        <v>3098</v>
      </c>
      <c r="L2816" t="s">
        <v>3281</v>
      </c>
      <c r="M2816" t="s">
        <v>3169</v>
      </c>
      <c r="O2816" t="s">
        <v>3260</v>
      </c>
      <c r="P2816">
        <f t="shared" si="86"/>
        <v>45396</v>
      </c>
      <c r="Q2816">
        <f>--(COUNTIF($A$2:A2816,A2816)=1)</f>
        <v>1</v>
      </c>
      <c r="R2816" t="str">
        <f t="shared" si="87"/>
        <v/>
      </c>
    </row>
    <row r="2817" spans="1:18">
      <c r="A2817" t="s">
        <v>8167</v>
      </c>
      <c r="B2817" t="s">
        <v>3784</v>
      </c>
      <c r="C2817" t="s">
        <v>8168</v>
      </c>
      <c r="D2817" t="s">
        <v>3240</v>
      </c>
      <c r="E2817" t="s">
        <v>3166</v>
      </c>
      <c r="F2817" t="s">
        <v>3167</v>
      </c>
      <c r="G2817" t="s">
        <v>1412</v>
      </c>
      <c r="H2817" s="28">
        <v>44836</v>
      </c>
      <c r="I2817">
        <v>83.92</v>
      </c>
      <c r="J2817">
        <v>24</v>
      </c>
      <c r="K2817" t="s">
        <v>3123</v>
      </c>
      <c r="L2817" t="s">
        <v>3218</v>
      </c>
      <c r="M2817" t="s">
        <v>3207</v>
      </c>
      <c r="O2817" t="s">
        <v>3189</v>
      </c>
      <c r="P2817">
        <f t="shared" si="86"/>
        <v>44833</v>
      </c>
      <c r="Q2817">
        <f>--(COUNTIF($A$2:A2817,A2817)=1)</f>
        <v>1</v>
      </c>
      <c r="R2817">
        <f t="shared" si="87"/>
        <v>83.92</v>
      </c>
    </row>
    <row r="2818" spans="1:18">
      <c r="A2818" t="s">
        <v>8169</v>
      </c>
      <c r="B2818" t="s">
        <v>764</v>
      </c>
      <c r="C2818" t="s">
        <v>8170</v>
      </c>
      <c r="D2818" t="s">
        <v>3200</v>
      </c>
      <c r="E2818" t="s">
        <v>3166</v>
      </c>
      <c r="F2818" t="s">
        <v>3220</v>
      </c>
      <c r="G2818" t="s">
        <v>3059</v>
      </c>
      <c r="H2818" s="28">
        <v>45165</v>
      </c>
      <c r="I2818">
        <v>81.81</v>
      </c>
      <c r="J2818">
        <v>24</v>
      </c>
      <c r="K2818" t="s">
        <v>3123</v>
      </c>
      <c r="L2818" t="s">
        <v>3176</v>
      </c>
      <c r="M2818" t="s">
        <v>3169</v>
      </c>
      <c r="N2818">
        <v>4.7</v>
      </c>
      <c r="O2818" t="s">
        <v>3260</v>
      </c>
      <c r="P2818">
        <f t="shared" ref="P2818:P2881" si="88">IFERROR(DATEVALUE(G2818),IFERROR(DATE(RIGHT(G2818,4),MID(G2818,4,2),LEFT(G2818,2)),""))</f>
        <v>45162</v>
      </c>
      <c r="Q2818">
        <f>--(COUNTIF($A$2:A2818,A2818)=1)</f>
        <v>1</v>
      </c>
      <c r="R2818">
        <f t="shared" ref="R2818:R2881" si="89">IF(AND(Q2818=1,I2818&lt;&gt;"",ISNUMBER(I2818),I2818&gt;=0),I2818,"")</f>
        <v>81.81</v>
      </c>
    </row>
    <row r="2819" spans="1:18">
      <c r="A2819" t="s">
        <v>8171</v>
      </c>
      <c r="B2819" t="s">
        <v>7016</v>
      </c>
      <c r="C2819" t="s">
        <v>3098</v>
      </c>
      <c r="D2819" t="s">
        <v>3174</v>
      </c>
      <c r="E2819" t="s">
        <v>3166</v>
      </c>
      <c r="F2819" t="s">
        <v>3167</v>
      </c>
      <c r="G2819" t="s">
        <v>4650</v>
      </c>
      <c r="H2819" s="28">
        <v>45202</v>
      </c>
      <c r="I2819">
        <v>37.69</v>
      </c>
      <c r="J2819">
        <v>24</v>
      </c>
      <c r="K2819" t="s">
        <v>3123</v>
      </c>
      <c r="L2819" t="s">
        <v>3201</v>
      </c>
      <c r="M2819" t="s">
        <v>3188</v>
      </c>
      <c r="N2819">
        <v>3</v>
      </c>
      <c r="O2819" t="s">
        <v>3189</v>
      </c>
      <c r="P2819">
        <f t="shared" si="88"/>
        <v>45201</v>
      </c>
      <c r="Q2819">
        <f>--(COUNTIF($A$2:A2819,A2819)=1)</f>
        <v>1</v>
      </c>
      <c r="R2819">
        <f t="shared" si="89"/>
        <v>37.69</v>
      </c>
    </row>
    <row r="2820" spans="1:18">
      <c r="A2820" t="s">
        <v>8172</v>
      </c>
      <c r="B2820" t="s">
        <v>315</v>
      </c>
      <c r="C2820" t="s">
        <v>8173</v>
      </c>
      <c r="D2820" t="s">
        <v>3237</v>
      </c>
      <c r="E2820" t="s">
        <v>3166</v>
      </c>
      <c r="F2820" t="s">
        <v>3167</v>
      </c>
      <c r="G2820" t="s">
        <v>76</v>
      </c>
      <c r="H2820" s="28">
        <v>45441</v>
      </c>
      <c r="I2820">
        <v>13.27</v>
      </c>
      <c r="J2820">
        <v>24</v>
      </c>
      <c r="K2820" t="s">
        <v>3124</v>
      </c>
      <c r="L2820" t="s">
        <v>3265</v>
      </c>
      <c r="M2820" t="s">
        <v>3188</v>
      </c>
      <c r="N2820">
        <v>2.1</v>
      </c>
      <c r="O2820" t="s">
        <v>3170</v>
      </c>
      <c r="P2820">
        <f t="shared" si="88"/>
        <v>45441</v>
      </c>
      <c r="Q2820">
        <f>--(COUNTIF($A$2:A2820,A2820)=1)</f>
        <v>1</v>
      </c>
      <c r="R2820">
        <f t="shared" si="89"/>
        <v>13.27</v>
      </c>
    </row>
    <row r="2821" spans="1:18">
      <c r="A2821" t="s">
        <v>8174</v>
      </c>
      <c r="B2821" t="s">
        <v>6186</v>
      </c>
      <c r="C2821" t="s">
        <v>3098</v>
      </c>
      <c r="D2821" t="s">
        <v>3196</v>
      </c>
      <c r="E2821" t="s">
        <v>3194</v>
      </c>
      <c r="F2821" t="s">
        <v>3167</v>
      </c>
      <c r="G2821" t="s">
        <v>691</v>
      </c>
      <c r="H2821" s="28">
        <v>44607</v>
      </c>
      <c r="I2821">
        <v>101.83</v>
      </c>
      <c r="J2821">
        <v>72</v>
      </c>
      <c r="K2821" t="s">
        <v>3123</v>
      </c>
      <c r="L2821" t="s">
        <v>3221</v>
      </c>
      <c r="M2821" t="s">
        <v>3202</v>
      </c>
      <c r="O2821" t="s">
        <v>3178</v>
      </c>
      <c r="P2821">
        <f t="shared" si="88"/>
        <v>44603</v>
      </c>
      <c r="Q2821">
        <f>--(COUNTIF($A$2:A2821,A2821)=1)</f>
        <v>1</v>
      </c>
      <c r="R2821">
        <f t="shared" si="89"/>
        <v>101.83</v>
      </c>
    </row>
    <row r="2822" spans="1:18">
      <c r="A2822" t="s">
        <v>8175</v>
      </c>
      <c r="B2822" t="s">
        <v>3344</v>
      </c>
      <c r="C2822" t="s">
        <v>8176</v>
      </c>
      <c r="D2822" t="s">
        <v>3237</v>
      </c>
      <c r="E2822" t="s">
        <v>3166</v>
      </c>
      <c r="F2822" t="s">
        <v>3220</v>
      </c>
      <c r="G2822" t="s">
        <v>302</v>
      </c>
      <c r="H2822" s="28"/>
      <c r="J2822">
        <v>24</v>
      </c>
      <c r="K2822" t="s">
        <v>3098</v>
      </c>
      <c r="L2822" t="s">
        <v>3354</v>
      </c>
      <c r="M2822" t="s">
        <v>3202</v>
      </c>
      <c r="O2822" t="s">
        <v>3178</v>
      </c>
      <c r="P2822">
        <f t="shared" si="88"/>
        <v>45711</v>
      </c>
      <c r="Q2822">
        <f>--(COUNTIF($A$2:A2822,A2822)=1)</f>
        <v>1</v>
      </c>
      <c r="R2822" t="str">
        <f t="shared" si="89"/>
        <v/>
      </c>
    </row>
    <row r="2823" spans="1:18">
      <c r="A2823" t="s">
        <v>8177</v>
      </c>
      <c r="B2823" t="s">
        <v>5321</v>
      </c>
      <c r="C2823" t="s">
        <v>3098</v>
      </c>
      <c r="D2823" t="s">
        <v>3185</v>
      </c>
      <c r="E2823" t="s">
        <v>3175</v>
      </c>
      <c r="F2823" t="s">
        <v>3180</v>
      </c>
      <c r="G2823" t="s">
        <v>4643</v>
      </c>
      <c r="H2823" s="28"/>
      <c r="J2823">
        <v>8</v>
      </c>
      <c r="K2823" t="s">
        <v>3098</v>
      </c>
      <c r="L2823" t="s">
        <v>3187</v>
      </c>
      <c r="M2823" t="s">
        <v>3188</v>
      </c>
      <c r="O2823" t="s">
        <v>3189</v>
      </c>
      <c r="P2823">
        <f t="shared" si="88"/>
        <v>44710</v>
      </c>
      <c r="Q2823">
        <f>--(COUNTIF($A$2:A2823,A2823)=1)</f>
        <v>1</v>
      </c>
      <c r="R2823" t="str">
        <f t="shared" si="89"/>
        <v/>
      </c>
    </row>
    <row r="2824" spans="1:18">
      <c r="A2824" t="s">
        <v>8178</v>
      </c>
      <c r="B2824" t="s">
        <v>1257</v>
      </c>
      <c r="C2824" t="s">
        <v>3098</v>
      </c>
      <c r="D2824" t="s">
        <v>3185</v>
      </c>
      <c r="E2824" t="s">
        <v>3175</v>
      </c>
      <c r="F2824" t="s">
        <v>3167</v>
      </c>
      <c r="G2824" t="s">
        <v>2305</v>
      </c>
      <c r="H2824" s="28">
        <v>45112</v>
      </c>
      <c r="I2824">
        <v>7.14</v>
      </c>
      <c r="J2824">
        <v>8</v>
      </c>
      <c r="K2824" t="s">
        <v>3124</v>
      </c>
      <c r="L2824" t="s">
        <v>3206</v>
      </c>
      <c r="M2824" t="s">
        <v>3188</v>
      </c>
      <c r="N2824">
        <v>4.5</v>
      </c>
      <c r="O2824" t="s">
        <v>3213</v>
      </c>
      <c r="P2824">
        <f t="shared" si="88"/>
        <v>45112</v>
      </c>
      <c r="Q2824">
        <f>--(COUNTIF($A$2:A2824,A2824)=1)</f>
        <v>1</v>
      </c>
      <c r="R2824">
        <f t="shared" si="89"/>
        <v>7.14</v>
      </c>
    </row>
    <row r="2825" spans="1:18">
      <c r="A2825" t="s">
        <v>8179</v>
      </c>
      <c r="B2825" t="s">
        <v>4033</v>
      </c>
      <c r="C2825" t="s">
        <v>8180</v>
      </c>
      <c r="D2825" t="s">
        <v>3165</v>
      </c>
      <c r="E2825" t="s">
        <v>3166</v>
      </c>
      <c r="F2825" t="s">
        <v>3167</v>
      </c>
      <c r="G2825" t="s">
        <v>2951</v>
      </c>
      <c r="H2825" s="28">
        <v>45482</v>
      </c>
      <c r="I2825">
        <v>22.7</v>
      </c>
      <c r="J2825">
        <v>24</v>
      </c>
      <c r="K2825" t="s">
        <v>3124</v>
      </c>
      <c r="L2825" t="s">
        <v>3437</v>
      </c>
      <c r="M2825" t="s">
        <v>3188</v>
      </c>
      <c r="O2825" t="s">
        <v>3260</v>
      </c>
      <c r="P2825">
        <f t="shared" si="88"/>
        <v>45482</v>
      </c>
      <c r="Q2825">
        <f>--(COUNTIF($A$2:A2825,A2825)=1)</f>
        <v>1</v>
      </c>
      <c r="R2825">
        <f t="shared" si="89"/>
        <v>22.7</v>
      </c>
    </row>
    <row r="2826" spans="1:18">
      <c r="A2826" t="s">
        <v>8181</v>
      </c>
      <c r="B2826" t="s">
        <v>4069</v>
      </c>
      <c r="C2826" t="s">
        <v>3098</v>
      </c>
      <c r="D2826" t="s">
        <v>3251</v>
      </c>
      <c r="E2826" t="s">
        <v>3175</v>
      </c>
      <c r="F2826" t="s">
        <v>3167</v>
      </c>
      <c r="G2826" t="s">
        <v>593</v>
      </c>
      <c r="H2826" s="28">
        <v>45426</v>
      </c>
      <c r="I2826">
        <v>22.82</v>
      </c>
      <c r="J2826">
        <v>8</v>
      </c>
      <c r="K2826" t="s">
        <v>3123</v>
      </c>
      <c r="L2826" t="s">
        <v>3231</v>
      </c>
      <c r="M2826" t="s">
        <v>3177</v>
      </c>
      <c r="N2826">
        <v>4.3</v>
      </c>
      <c r="O2826" t="s">
        <v>3189</v>
      </c>
      <c r="P2826">
        <f t="shared" si="88"/>
        <v>45426</v>
      </c>
      <c r="Q2826">
        <f>--(COUNTIF($A$2:A2826,A2826)=1)</f>
        <v>1</v>
      </c>
      <c r="R2826">
        <f t="shared" si="89"/>
        <v>22.82</v>
      </c>
    </row>
    <row r="2827" spans="1:18">
      <c r="A2827" t="s">
        <v>8182</v>
      </c>
      <c r="B2827" t="s">
        <v>2676</v>
      </c>
      <c r="C2827" t="s">
        <v>8183</v>
      </c>
      <c r="D2827" t="s">
        <v>3240</v>
      </c>
      <c r="E2827" t="s">
        <v>3166</v>
      </c>
      <c r="F2827" t="s">
        <v>3228</v>
      </c>
      <c r="G2827" t="s">
        <v>1329</v>
      </c>
      <c r="H2827" s="28"/>
      <c r="J2827">
        <v>24</v>
      </c>
      <c r="K2827" t="s">
        <v>3098</v>
      </c>
      <c r="L2827" t="s">
        <v>3192</v>
      </c>
      <c r="M2827" t="s">
        <v>3169</v>
      </c>
      <c r="O2827" t="s">
        <v>3123</v>
      </c>
      <c r="P2827">
        <f t="shared" si="88"/>
        <v>45053</v>
      </c>
      <c r="Q2827">
        <f>--(COUNTIF($A$2:A2827,A2827)=1)</f>
        <v>1</v>
      </c>
      <c r="R2827" t="str">
        <f t="shared" si="89"/>
        <v/>
      </c>
    </row>
    <row r="2828" spans="1:18">
      <c r="A2828" t="s">
        <v>8184</v>
      </c>
      <c r="B2828" t="s">
        <v>2352</v>
      </c>
      <c r="C2828" t="s">
        <v>3098</v>
      </c>
      <c r="D2828" t="s">
        <v>3227</v>
      </c>
      <c r="E2828" t="s">
        <v>3175</v>
      </c>
      <c r="F2828" t="s">
        <v>3167</v>
      </c>
      <c r="G2828" t="s">
        <v>342</v>
      </c>
      <c r="H2828" s="28">
        <v>45349</v>
      </c>
      <c r="I2828">
        <v>24.81</v>
      </c>
      <c r="J2828">
        <v>8</v>
      </c>
      <c r="K2828" t="s">
        <v>3123</v>
      </c>
      <c r="L2828" t="s">
        <v>3254</v>
      </c>
      <c r="M2828" t="s">
        <v>3202</v>
      </c>
      <c r="O2828" t="s">
        <v>3170</v>
      </c>
      <c r="P2828">
        <f t="shared" si="88"/>
        <v>45348</v>
      </c>
      <c r="Q2828">
        <f>--(COUNTIF($A$2:A2828,A2828)=1)</f>
        <v>1</v>
      </c>
      <c r="R2828">
        <f t="shared" si="89"/>
        <v>24.81</v>
      </c>
    </row>
    <row r="2829" spans="1:18">
      <c r="A2829" t="s">
        <v>8185</v>
      </c>
      <c r="B2829" t="s">
        <v>3704</v>
      </c>
      <c r="C2829" t="s">
        <v>3098</v>
      </c>
      <c r="D2829" t="s">
        <v>3165</v>
      </c>
      <c r="E2829" t="s">
        <v>3166</v>
      </c>
      <c r="F2829" t="s">
        <v>3228</v>
      </c>
      <c r="G2829" t="s">
        <v>1283</v>
      </c>
      <c r="H2829" s="28"/>
      <c r="J2829">
        <v>24</v>
      </c>
      <c r="K2829" t="s">
        <v>3098</v>
      </c>
      <c r="L2829" t="s">
        <v>3437</v>
      </c>
      <c r="M2829" t="s">
        <v>3169</v>
      </c>
      <c r="O2829" t="s">
        <v>3182</v>
      </c>
      <c r="P2829">
        <f t="shared" si="88"/>
        <v>44708</v>
      </c>
      <c r="Q2829">
        <f>--(COUNTIF($A$2:A2829,A2829)=1)</f>
        <v>1</v>
      </c>
      <c r="R2829" t="str">
        <f t="shared" si="89"/>
        <v/>
      </c>
    </row>
    <row r="2830" spans="1:18">
      <c r="A2830" t="s">
        <v>8186</v>
      </c>
      <c r="B2830" t="s">
        <v>211</v>
      </c>
      <c r="C2830" t="s">
        <v>3098</v>
      </c>
      <c r="D2830" t="s">
        <v>3165</v>
      </c>
      <c r="E2830" t="s">
        <v>3175</v>
      </c>
      <c r="F2830" t="s">
        <v>3167</v>
      </c>
      <c r="G2830" t="s">
        <v>392</v>
      </c>
      <c r="H2830" s="28">
        <v>44621</v>
      </c>
      <c r="I2830">
        <v>4.34</v>
      </c>
      <c r="J2830">
        <v>8</v>
      </c>
      <c r="K2830" t="s">
        <v>3124</v>
      </c>
      <c r="L2830" t="s">
        <v>3187</v>
      </c>
      <c r="M2830" t="s">
        <v>3202</v>
      </c>
      <c r="N2830">
        <v>1.6</v>
      </c>
      <c r="O2830" t="s">
        <v>3123</v>
      </c>
      <c r="P2830">
        <f t="shared" si="88"/>
        <v>44621</v>
      </c>
      <c r="Q2830">
        <f>--(COUNTIF($A$2:A2830,A2830)=1)</f>
        <v>1</v>
      </c>
      <c r="R2830">
        <f t="shared" si="89"/>
        <v>4.34</v>
      </c>
    </row>
    <row r="2831" spans="1:18">
      <c r="A2831" t="s">
        <v>8187</v>
      </c>
      <c r="B2831" t="s">
        <v>2220</v>
      </c>
      <c r="C2831" t="s">
        <v>8188</v>
      </c>
      <c r="D2831" t="s">
        <v>3237</v>
      </c>
      <c r="E2831" t="s">
        <v>3166</v>
      </c>
      <c r="F2831" t="s">
        <v>3228</v>
      </c>
      <c r="G2831" t="s">
        <v>1262</v>
      </c>
      <c r="H2831" s="28"/>
      <c r="J2831">
        <v>24</v>
      </c>
      <c r="K2831" t="s">
        <v>3098</v>
      </c>
      <c r="L2831" t="s">
        <v>3354</v>
      </c>
      <c r="M2831" t="s">
        <v>3202</v>
      </c>
      <c r="O2831" t="s">
        <v>3182</v>
      </c>
      <c r="P2831">
        <f t="shared" si="88"/>
        <v>45610</v>
      </c>
      <c r="Q2831">
        <f>--(COUNTIF($A$2:A2831,A2831)=1)</f>
        <v>1</v>
      </c>
      <c r="R2831" t="str">
        <f t="shared" si="89"/>
        <v/>
      </c>
    </row>
    <row r="2832" spans="1:18">
      <c r="A2832" t="s">
        <v>8189</v>
      </c>
      <c r="B2832" t="s">
        <v>745</v>
      </c>
      <c r="C2832" t="s">
        <v>8190</v>
      </c>
      <c r="D2832" t="s">
        <v>3227</v>
      </c>
      <c r="E2832" t="s">
        <v>3175</v>
      </c>
      <c r="F2832" t="s">
        <v>3220</v>
      </c>
      <c r="G2832" t="s">
        <v>2518</v>
      </c>
      <c r="H2832" s="28"/>
      <c r="J2832">
        <v>8</v>
      </c>
      <c r="K2832" t="s">
        <v>3098</v>
      </c>
      <c r="L2832" t="s">
        <v>3187</v>
      </c>
      <c r="M2832" t="s">
        <v>3169</v>
      </c>
      <c r="O2832" t="s">
        <v>3182</v>
      </c>
      <c r="P2832">
        <f t="shared" si="88"/>
        <v>45066</v>
      </c>
      <c r="Q2832">
        <f>--(COUNTIF($A$2:A2832,A2832)=1)</f>
        <v>1</v>
      </c>
      <c r="R2832" t="str">
        <f t="shared" si="89"/>
        <v/>
      </c>
    </row>
    <row r="2833" spans="1:18">
      <c r="A2833" t="s">
        <v>8191</v>
      </c>
      <c r="B2833" t="s">
        <v>158</v>
      </c>
      <c r="C2833" t="s">
        <v>3098</v>
      </c>
      <c r="D2833" t="s">
        <v>3165</v>
      </c>
      <c r="E2833" t="s">
        <v>3166</v>
      </c>
      <c r="F2833" t="s">
        <v>3180</v>
      </c>
      <c r="G2833" t="s">
        <v>327</v>
      </c>
      <c r="H2833" s="28"/>
      <c r="J2833">
        <v>24</v>
      </c>
      <c r="K2833" t="s">
        <v>3098</v>
      </c>
      <c r="L2833" t="s">
        <v>3225</v>
      </c>
      <c r="M2833" t="s">
        <v>3177</v>
      </c>
      <c r="O2833" t="s">
        <v>3123</v>
      </c>
      <c r="P2833">
        <f t="shared" si="88"/>
        <v>45176</v>
      </c>
      <c r="Q2833">
        <f>--(COUNTIF($A$2:A2833,A2833)=1)</f>
        <v>1</v>
      </c>
      <c r="R2833" t="str">
        <f t="shared" si="89"/>
        <v/>
      </c>
    </row>
    <row r="2834" spans="1:18">
      <c r="A2834" t="s">
        <v>8192</v>
      </c>
      <c r="B2834" t="s">
        <v>4863</v>
      </c>
      <c r="C2834" t="s">
        <v>3098</v>
      </c>
      <c r="D2834" t="s">
        <v>3200</v>
      </c>
      <c r="E2834" t="s">
        <v>3166</v>
      </c>
      <c r="F2834" t="s">
        <v>3167</v>
      </c>
      <c r="G2834" t="s">
        <v>1067</v>
      </c>
      <c r="H2834" s="28">
        <v>44708</v>
      </c>
      <c r="I2834">
        <v>66.989999999999995</v>
      </c>
      <c r="J2834">
        <v>24</v>
      </c>
      <c r="K2834" t="s">
        <v>3123</v>
      </c>
      <c r="L2834" t="s">
        <v>3225</v>
      </c>
      <c r="M2834" t="s">
        <v>3169</v>
      </c>
      <c r="O2834" t="s">
        <v>3189</v>
      </c>
      <c r="P2834">
        <f t="shared" si="88"/>
        <v>44706</v>
      </c>
      <c r="Q2834">
        <f>--(COUNTIF($A$2:A2834,A2834)=1)</f>
        <v>1</v>
      </c>
      <c r="R2834">
        <f t="shared" si="89"/>
        <v>66.989999999999995</v>
      </c>
    </row>
    <row r="2835" spans="1:18">
      <c r="A2835" t="s">
        <v>8193</v>
      </c>
      <c r="B2835" t="s">
        <v>3635</v>
      </c>
      <c r="C2835" t="s">
        <v>3098</v>
      </c>
      <c r="D2835" t="s">
        <v>3251</v>
      </c>
      <c r="E2835" t="s">
        <v>3280</v>
      </c>
      <c r="F2835" t="s">
        <v>3228</v>
      </c>
      <c r="G2835" t="s">
        <v>590</v>
      </c>
      <c r="H2835" s="28"/>
      <c r="J2835">
        <v>4</v>
      </c>
      <c r="K2835" t="s">
        <v>3098</v>
      </c>
      <c r="L2835" t="s">
        <v>3244</v>
      </c>
      <c r="M2835" t="s">
        <v>3207</v>
      </c>
      <c r="O2835" t="s">
        <v>3123</v>
      </c>
      <c r="P2835">
        <f t="shared" si="88"/>
        <v>45585</v>
      </c>
      <c r="Q2835">
        <f>--(COUNTIF($A$2:A2835,A2835)=1)</f>
        <v>1</v>
      </c>
      <c r="R2835" t="str">
        <f t="shared" si="89"/>
        <v/>
      </c>
    </row>
    <row r="2836" spans="1:18">
      <c r="A2836" t="s">
        <v>8194</v>
      </c>
      <c r="B2836" t="s">
        <v>6290</v>
      </c>
      <c r="C2836" t="s">
        <v>8195</v>
      </c>
      <c r="D2836" t="s">
        <v>3240</v>
      </c>
      <c r="E2836" t="s">
        <v>3194</v>
      </c>
      <c r="F2836" t="s">
        <v>3228</v>
      </c>
      <c r="G2836" t="s">
        <v>3964</v>
      </c>
      <c r="H2836" s="28"/>
      <c r="J2836">
        <v>72</v>
      </c>
      <c r="K2836" t="s">
        <v>3098</v>
      </c>
      <c r="L2836" t="s">
        <v>3206</v>
      </c>
      <c r="M2836" t="s">
        <v>3202</v>
      </c>
      <c r="O2836" t="s">
        <v>3182</v>
      </c>
      <c r="P2836">
        <f t="shared" si="88"/>
        <v>45628</v>
      </c>
      <c r="Q2836">
        <f>--(COUNTIF($A$2:A2836,A2836)=1)</f>
        <v>1</v>
      </c>
      <c r="R2836" t="str">
        <f t="shared" si="89"/>
        <v/>
      </c>
    </row>
    <row r="2837" spans="1:18">
      <c r="A2837" t="s">
        <v>8196</v>
      </c>
      <c r="B2837" t="s">
        <v>1307</v>
      </c>
      <c r="C2837" t="s">
        <v>8197</v>
      </c>
      <c r="D2837" t="s">
        <v>3196</v>
      </c>
      <c r="E2837" t="s">
        <v>3166</v>
      </c>
      <c r="F2837" t="s">
        <v>3167</v>
      </c>
      <c r="G2837" t="s">
        <v>3935</v>
      </c>
      <c r="H2837" s="28">
        <v>45690</v>
      </c>
      <c r="I2837">
        <v>18.850000000000001</v>
      </c>
      <c r="J2837">
        <v>24</v>
      </c>
      <c r="K2837" t="s">
        <v>3124</v>
      </c>
      <c r="L2837" t="s">
        <v>3281</v>
      </c>
      <c r="M2837" t="s">
        <v>3207</v>
      </c>
      <c r="O2837" t="s">
        <v>3182</v>
      </c>
      <c r="P2837">
        <f t="shared" si="88"/>
        <v>45690</v>
      </c>
      <c r="Q2837">
        <f>--(COUNTIF($A$2:A2837,A2837)=1)</f>
        <v>1</v>
      </c>
      <c r="R2837">
        <f t="shared" si="89"/>
        <v>18.850000000000001</v>
      </c>
    </row>
    <row r="2838" spans="1:18">
      <c r="A2838" t="s">
        <v>8198</v>
      </c>
      <c r="B2838" t="s">
        <v>616</v>
      </c>
      <c r="C2838" t="s">
        <v>3098</v>
      </c>
      <c r="D2838" t="s">
        <v>3240</v>
      </c>
      <c r="E2838" t="s">
        <v>3175</v>
      </c>
      <c r="F2838" t="s">
        <v>3167</v>
      </c>
      <c r="G2838" t="s">
        <v>2225</v>
      </c>
      <c r="H2838" s="28">
        <v>44601</v>
      </c>
      <c r="I2838">
        <v>6.23</v>
      </c>
      <c r="J2838">
        <v>8</v>
      </c>
      <c r="K2838" t="s">
        <v>3124</v>
      </c>
      <c r="L2838" t="s">
        <v>3098</v>
      </c>
      <c r="M2838" t="s">
        <v>3169</v>
      </c>
      <c r="N2838">
        <v>3.9</v>
      </c>
      <c r="O2838" t="s">
        <v>3189</v>
      </c>
      <c r="P2838">
        <f t="shared" si="88"/>
        <v>44601</v>
      </c>
      <c r="Q2838">
        <f>--(COUNTIF($A$2:A2838,A2838)=1)</f>
        <v>1</v>
      </c>
      <c r="R2838">
        <f t="shared" si="89"/>
        <v>6.23</v>
      </c>
    </row>
    <row r="2839" spans="1:18">
      <c r="A2839" t="s">
        <v>8199</v>
      </c>
      <c r="B2839" t="s">
        <v>5587</v>
      </c>
      <c r="C2839" t="s">
        <v>3098</v>
      </c>
      <c r="D2839" t="s">
        <v>3185</v>
      </c>
      <c r="E2839" t="s">
        <v>3166</v>
      </c>
      <c r="F2839" t="s">
        <v>3167</v>
      </c>
      <c r="G2839" t="s">
        <v>82</v>
      </c>
      <c r="H2839" s="28">
        <v>45359</v>
      </c>
      <c r="I2839">
        <v>4.4000000000000004</v>
      </c>
      <c r="J2839">
        <v>24</v>
      </c>
      <c r="K2839" t="s">
        <v>3124</v>
      </c>
      <c r="L2839" t="s">
        <v>3176</v>
      </c>
      <c r="M2839" t="s">
        <v>3207</v>
      </c>
      <c r="N2839">
        <v>3.6</v>
      </c>
      <c r="O2839" t="s">
        <v>3260</v>
      </c>
      <c r="P2839">
        <f t="shared" si="88"/>
        <v>45359</v>
      </c>
      <c r="Q2839">
        <f>--(COUNTIF($A$2:A2839,A2839)=1)</f>
        <v>1</v>
      </c>
      <c r="R2839">
        <f t="shared" si="89"/>
        <v>4.4000000000000004</v>
      </c>
    </row>
    <row r="2840" spans="1:18">
      <c r="A2840" t="s">
        <v>8200</v>
      </c>
      <c r="B2840" t="s">
        <v>1320</v>
      </c>
      <c r="C2840" t="s">
        <v>7842</v>
      </c>
      <c r="D2840" t="s">
        <v>3227</v>
      </c>
      <c r="E2840" t="s">
        <v>3166</v>
      </c>
      <c r="F2840" t="s">
        <v>3167</v>
      </c>
      <c r="G2840" t="s">
        <v>1308</v>
      </c>
      <c r="H2840" s="28">
        <v>45029</v>
      </c>
      <c r="I2840">
        <v>63.3</v>
      </c>
      <c r="J2840">
        <v>24</v>
      </c>
      <c r="K2840" t="s">
        <v>3123</v>
      </c>
      <c r="L2840" t="s">
        <v>3437</v>
      </c>
      <c r="M2840" t="s">
        <v>3169</v>
      </c>
      <c r="N2840">
        <v>4.5999999999999996</v>
      </c>
      <c r="O2840" t="s">
        <v>3182</v>
      </c>
      <c r="P2840">
        <f t="shared" si="88"/>
        <v>45027</v>
      </c>
      <c r="Q2840">
        <f>--(COUNTIF($A$2:A2840,A2840)=1)</f>
        <v>1</v>
      </c>
      <c r="R2840">
        <f t="shared" si="89"/>
        <v>63.3</v>
      </c>
    </row>
    <row r="2841" spans="1:18">
      <c r="A2841" t="s">
        <v>8201</v>
      </c>
      <c r="B2841" t="s">
        <v>3250</v>
      </c>
      <c r="C2841" t="s">
        <v>5483</v>
      </c>
      <c r="D2841" t="s">
        <v>3165</v>
      </c>
      <c r="E2841" t="s">
        <v>3166</v>
      </c>
      <c r="F2841" t="s">
        <v>3167</v>
      </c>
      <c r="G2841" t="s">
        <v>2226</v>
      </c>
      <c r="H2841" s="28">
        <v>44659</v>
      </c>
      <c r="I2841">
        <v>59.9</v>
      </c>
      <c r="J2841">
        <v>24</v>
      </c>
      <c r="K2841" t="s">
        <v>3123</v>
      </c>
      <c r="L2841" t="s">
        <v>3176</v>
      </c>
      <c r="M2841" t="s">
        <v>3188</v>
      </c>
      <c r="O2841" t="s">
        <v>3189</v>
      </c>
      <c r="P2841">
        <f t="shared" si="88"/>
        <v>44657</v>
      </c>
      <c r="Q2841">
        <f>--(COUNTIF($A$2:A2841,A2841)=1)</f>
        <v>1</v>
      </c>
      <c r="R2841">
        <f t="shared" si="89"/>
        <v>59.9</v>
      </c>
    </row>
    <row r="2842" spans="1:18">
      <c r="A2842" t="s">
        <v>8202</v>
      </c>
      <c r="B2842" t="s">
        <v>624</v>
      </c>
      <c r="C2842" t="s">
        <v>3603</v>
      </c>
      <c r="D2842" t="s">
        <v>3165</v>
      </c>
      <c r="E2842" t="s">
        <v>3194</v>
      </c>
      <c r="F2842" t="s">
        <v>3167</v>
      </c>
      <c r="G2842" t="s">
        <v>2341</v>
      </c>
      <c r="H2842" s="28">
        <v>45667</v>
      </c>
      <c r="I2842">
        <v>133.06</v>
      </c>
      <c r="J2842">
        <v>72</v>
      </c>
      <c r="K2842" t="s">
        <v>3123</v>
      </c>
      <c r="L2842" t="s">
        <v>3398</v>
      </c>
      <c r="M2842" t="s">
        <v>3188</v>
      </c>
      <c r="N2842">
        <v>3.1</v>
      </c>
      <c r="O2842" t="s">
        <v>3124</v>
      </c>
      <c r="P2842">
        <f t="shared" si="88"/>
        <v>45662</v>
      </c>
      <c r="Q2842">
        <f>--(COUNTIF($A$2:A2842,A2842)=1)</f>
        <v>1</v>
      </c>
      <c r="R2842">
        <f t="shared" si="89"/>
        <v>133.06</v>
      </c>
    </row>
    <row r="2843" spans="1:18">
      <c r="A2843" t="s">
        <v>8203</v>
      </c>
      <c r="B2843" t="s">
        <v>2359</v>
      </c>
      <c r="C2843" t="s">
        <v>8204</v>
      </c>
      <c r="D2843" t="s">
        <v>3200</v>
      </c>
      <c r="E2843" t="s">
        <v>3166</v>
      </c>
      <c r="F2843" t="s">
        <v>3180</v>
      </c>
      <c r="G2843" t="s">
        <v>229</v>
      </c>
      <c r="H2843" s="28"/>
      <c r="J2843">
        <v>24</v>
      </c>
      <c r="K2843" t="s">
        <v>3098</v>
      </c>
      <c r="L2843" t="s">
        <v>3176</v>
      </c>
      <c r="M2843" t="s">
        <v>3169</v>
      </c>
      <c r="O2843" t="s">
        <v>3170</v>
      </c>
      <c r="P2843">
        <f t="shared" si="88"/>
        <v>44636</v>
      </c>
      <c r="Q2843">
        <f>--(COUNTIF($A$2:A2843,A2843)=1)</f>
        <v>1</v>
      </c>
      <c r="R2843" t="str">
        <f t="shared" si="89"/>
        <v/>
      </c>
    </row>
    <row r="2844" spans="1:18">
      <c r="A2844" t="s">
        <v>8205</v>
      </c>
      <c r="B2844" t="s">
        <v>1610</v>
      </c>
      <c r="C2844" t="s">
        <v>3098</v>
      </c>
      <c r="D2844" t="s">
        <v>3237</v>
      </c>
      <c r="E2844" t="s">
        <v>3194</v>
      </c>
      <c r="F2844" t="s">
        <v>3167</v>
      </c>
      <c r="G2844" t="s">
        <v>372</v>
      </c>
      <c r="H2844" s="28">
        <v>45151</v>
      </c>
      <c r="I2844">
        <v>216.69</v>
      </c>
      <c r="J2844">
        <v>72</v>
      </c>
      <c r="K2844" t="s">
        <v>3123</v>
      </c>
      <c r="L2844" t="s">
        <v>3198</v>
      </c>
      <c r="M2844" t="s">
        <v>3177</v>
      </c>
      <c r="N2844">
        <v>1.2</v>
      </c>
      <c r="O2844" t="s">
        <v>3213</v>
      </c>
      <c r="P2844">
        <f t="shared" si="88"/>
        <v>45142</v>
      </c>
      <c r="Q2844">
        <f>--(COUNTIF($A$2:A2844,A2844)=1)</f>
        <v>1</v>
      </c>
      <c r="R2844">
        <f t="shared" si="89"/>
        <v>216.69</v>
      </c>
    </row>
    <row r="2845" spans="1:18">
      <c r="A2845" t="s">
        <v>8206</v>
      </c>
      <c r="B2845" t="s">
        <v>6408</v>
      </c>
      <c r="C2845" t="s">
        <v>3098</v>
      </c>
      <c r="D2845" t="s">
        <v>3165</v>
      </c>
      <c r="E2845" t="s">
        <v>3166</v>
      </c>
      <c r="F2845" t="s">
        <v>3180</v>
      </c>
      <c r="G2845" t="s">
        <v>1768</v>
      </c>
      <c r="H2845" s="28"/>
      <c r="J2845">
        <v>24</v>
      </c>
      <c r="K2845" t="s">
        <v>3098</v>
      </c>
      <c r="L2845" t="s">
        <v>3437</v>
      </c>
      <c r="M2845" t="s">
        <v>3188</v>
      </c>
      <c r="O2845" t="s">
        <v>3170</v>
      </c>
      <c r="P2845">
        <f t="shared" si="88"/>
        <v>45202</v>
      </c>
      <c r="Q2845">
        <f>--(COUNTIF($A$2:A2845,A2845)=1)</f>
        <v>1</v>
      </c>
      <c r="R2845" t="str">
        <f t="shared" si="89"/>
        <v/>
      </c>
    </row>
    <row r="2846" spans="1:18">
      <c r="A2846" t="s">
        <v>8207</v>
      </c>
      <c r="B2846" t="s">
        <v>569</v>
      </c>
      <c r="C2846" t="s">
        <v>8208</v>
      </c>
      <c r="D2846" t="s">
        <v>3240</v>
      </c>
      <c r="E2846" t="s">
        <v>3194</v>
      </c>
      <c r="F2846" t="s">
        <v>3228</v>
      </c>
      <c r="G2846" t="s">
        <v>4563</v>
      </c>
      <c r="H2846" s="28"/>
      <c r="J2846">
        <v>72</v>
      </c>
      <c r="K2846" t="s">
        <v>3098</v>
      </c>
      <c r="L2846" t="s">
        <v>3302</v>
      </c>
      <c r="M2846" t="s">
        <v>3188</v>
      </c>
      <c r="O2846" t="s">
        <v>3213</v>
      </c>
      <c r="P2846">
        <f t="shared" si="88"/>
        <v>45635</v>
      </c>
      <c r="Q2846">
        <f>--(COUNTIF($A$2:A2846,A2846)=1)</f>
        <v>1</v>
      </c>
      <c r="R2846" t="str">
        <f t="shared" si="89"/>
        <v/>
      </c>
    </row>
    <row r="2847" spans="1:18">
      <c r="A2847" t="s">
        <v>8209</v>
      </c>
      <c r="B2847" t="s">
        <v>2452</v>
      </c>
      <c r="C2847" t="s">
        <v>7898</v>
      </c>
      <c r="D2847" t="s">
        <v>3174</v>
      </c>
      <c r="E2847" t="s">
        <v>3194</v>
      </c>
      <c r="F2847" t="s">
        <v>3167</v>
      </c>
      <c r="G2847" t="s">
        <v>1272</v>
      </c>
      <c r="H2847" s="28">
        <v>45659</v>
      </c>
      <c r="I2847">
        <v>238.61</v>
      </c>
      <c r="J2847">
        <v>72</v>
      </c>
      <c r="K2847" t="s">
        <v>3123</v>
      </c>
      <c r="L2847" t="s">
        <v>3192</v>
      </c>
      <c r="M2847" t="s">
        <v>3188</v>
      </c>
      <c r="N2847">
        <v>4.7</v>
      </c>
      <c r="O2847" t="s">
        <v>3213</v>
      </c>
      <c r="P2847">
        <f t="shared" si="88"/>
        <v>45650</v>
      </c>
      <c r="Q2847">
        <f>--(COUNTIF($A$2:A2847,A2847)=1)</f>
        <v>1</v>
      </c>
      <c r="R2847">
        <f t="shared" si="89"/>
        <v>238.61</v>
      </c>
    </row>
    <row r="2848" spans="1:18">
      <c r="A2848" t="s">
        <v>8210</v>
      </c>
      <c r="B2848" t="s">
        <v>3790</v>
      </c>
      <c r="C2848" t="s">
        <v>3098</v>
      </c>
      <c r="D2848" t="s">
        <v>3240</v>
      </c>
      <c r="E2848" t="s">
        <v>3175</v>
      </c>
      <c r="F2848" t="s">
        <v>3180</v>
      </c>
      <c r="G2848" t="s">
        <v>913</v>
      </c>
      <c r="H2848" s="28"/>
      <c r="J2848">
        <v>8</v>
      </c>
      <c r="K2848" t="s">
        <v>3098</v>
      </c>
      <c r="L2848" t="s">
        <v>3231</v>
      </c>
      <c r="M2848" t="s">
        <v>3169</v>
      </c>
      <c r="O2848" t="s">
        <v>3124</v>
      </c>
      <c r="P2848">
        <f t="shared" si="88"/>
        <v>45078</v>
      </c>
      <c r="Q2848">
        <f>--(COUNTIF($A$2:A2848,A2848)=1)</f>
        <v>1</v>
      </c>
      <c r="R2848" t="str">
        <f t="shared" si="89"/>
        <v/>
      </c>
    </row>
    <row r="2849" spans="1:18">
      <c r="A2849" t="s">
        <v>8211</v>
      </c>
      <c r="B2849" t="s">
        <v>8212</v>
      </c>
      <c r="C2849" t="s">
        <v>8213</v>
      </c>
      <c r="D2849" t="s">
        <v>3174</v>
      </c>
      <c r="E2849" t="s">
        <v>3166</v>
      </c>
      <c r="F2849" t="s">
        <v>3167</v>
      </c>
      <c r="G2849" t="s">
        <v>770</v>
      </c>
      <c r="H2849" s="28">
        <v>45631</v>
      </c>
      <c r="I2849">
        <v>33.29</v>
      </c>
      <c r="J2849">
        <v>24</v>
      </c>
      <c r="K2849" t="s">
        <v>3123</v>
      </c>
      <c r="L2849" t="s">
        <v>3271</v>
      </c>
      <c r="M2849" t="s">
        <v>3169</v>
      </c>
      <c r="N2849">
        <v>2.1</v>
      </c>
      <c r="O2849" t="s">
        <v>3178</v>
      </c>
      <c r="P2849">
        <f t="shared" si="88"/>
        <v>45630</v>
      </c>
      <c r="Q2849">
        <f>--(COUNTIF($A$2:A2849,A2849)=1)</f>
        <v>1</v>
      </c>
      <c r="R2849">
        <f t="shared" si="89"/>
        <v>33.29</v>
      </c>
    </row>
    <row r="2850" spans="1:18">
      <c r="A2850" t="s">
        <v>8214</v>
      </c>
      <c r="B2850" t="s">
        <v>4400</v>
      </c>
      <c r="C2850" t="s">
        <v>8215</v>
      </c>
      <c r="D2850" t="s">
        <v>3165</v>
      </c>
      <c r="E2850" t="s">
        <v>3166</v>
      </c>
      <c r="F2850" t="s">
        <v>3180</v>
      </c>
      <c r="G2850" t="s">
        <v>4893</v>
      </c>
      <c r="H2850" s="28"/>
      <c r="J2850">
        <v>24</v>
      </c>
      <c r="K2850" t="s">
        <v>3098</v>
      </c>
      <c r="L2850" t="s">
        <v>3225</v>
      </c>
      <c r="M2850" t="s">
        <v>3202</v>
      </c>
      <c r="O2850" t="s">
        <v>3170</v>
      </c>
      <c r="P2850">
        <f t="shared" si="88"/>
        <v>45666</v>
      </c>
      <c r="Q2850">
        <f>--(COUNTIF($A$2:A2850,A2850)=1)</f>
        <v>1</v>
      </c>
      <c r="R2850" t="str">
        <f t="shared" si="89"/>
        <v/>
      </c>
    </row>
    <row r="2851" spans="1:18">
      <c r="A2851" t="s">
        <v>8216</v>
      </c>
      <c r="B2851" t="s">
        <v>3576</v>
      </c>
      <c r="C2851" t="s">
        <v>3098</v>
      </c>
      <c r="D2851" t="s">
        <v>3237</v>
      </c>
      <c r="E2851" t="s">
        <v>3194</v>
      </c>
      <c r="F2851" t="s">
        <v>3180</v>
      </c>
      <c r="G2851" t="s">
        <v>2867</v>
      </c>
      <c r="H2851" s="28"/>
      <c r="J2851">
        <v>72</v>
      </c>
      <c r="K2851" t="s">
        <v>3098</v>
      </c>
      <c r="L2851" t="s">
        <v>3265</v>
      </c>
      <c r="M2851" t="s">
        <v>3177</v>
      </c>
      <c r="O2851" t="s">
        <v>3123</v>
      </c>
      <c r="P2851">
        <f t="shared" si="88"/>
        <v>45083</v>
      </c>
      <c r="Q2851">
        <f>--(COUNTIF($A$2:A2851,A2851)=1)</f>
        <v>1</v>
      </c>
      <c r="R2851" t="str">
        <f t="shared" si="89"/>
        <v/>
      </c>
    </row>
    <row r="2852" spans="1:18">
      <c r="A2852" t="s">
        <v>8217</v>
      </c>
      <c r="B2852" t="s">
        <v>624</v>
      </c>
      <c r="C2852" t="s">
        <v>3098</v>
      </c>
      <c r="D2852" t="s">
        <v>3237</v>
      </c>
      <c r="E2852" t="s">
        <v>3194</v>
      </c>
      <c r="F2852" t="s">
        <v>3167</v>
      </c>
      <c r="G2852" t="s">
        <v>2195</v>
      </c>
      <c r="H2852" s="28">
        <v>45190</v>
      </c>
      <c r="I2852">
        <v>17.05</v>
      </c>
      <c r="J2852">
        <v>72</v>
      </c>
      <c r="K2852" t="s">
        <v>3124</v>
      </c>
      <c r="L2852" t="s">
        <v>3268</v>
      </c>
      <c r="M2852" t="s">
        <v>3207</v>
      </c>
      <c r="N2852">
        <v>4</v>
      </c>
      <c r="O2852" t="s">
        <v>3182</v>
      </c>
      <c r="P2852">
        <f t="shared" si="88"/>
        <v>45190</v>
      </c>
      <c r="Q2852">
        <f>--(COUNTIF($A$2:A2852,A2852)=1)</f>
        <v>1</v>
      </c>
      <c r="R2852">
        <f t="shared" si="89"/>
        <v>17.05</v>
      </c>
    </row>
    <row r="2853" spans="1:18">
      <c r="A2853" t="s">
        <v>8218</v>
      </c>
      <c r="B2853" t="s">
        <v>3257</v>
      </c>
      <c r="C2853" t="s">
        <v>3098</v>
      </c>
      <c r="D2853" t="s">
        <v>3240</v>
      </c>
      <c r="E2853" t="s">
        <v>3280</v>
      </c>
      <c r="F2853" t="s">
        <v>3167</v>
      </c>
      <c r="G2853" t="s">
        <v>3059</v>
      </c>
      <c r="H2853" s="28">
        <v>45162</v>
      </c>
      <c r="I2853">
        <v>11.14</v>
      </c>
      <c r="J2853">
        <v>4</v>
      </c>
      <c r="K2853" t="s">
        <v>3123</v>
      </c>
      <c r="L2853" t="s">
        <v>3206</v>
      </c>
      <c r="M2853" t="s">
        <v>3169</v>
      </c>
      <c r="N2853">
        <v>1.8</v>
      </c>
      <c r="O2853" t="s">
        <v>3189</v>
      </c>
      <c r="P2853">
        <f t="shared" si="88"/>
        <v>45162</v>
      </c>
      <c r="Q2853">
        <f>--(COUNTIF($A$2:A2853,A2853)=1)</f>
        <v>1</v>
      </c>
      <c r="R2853">
        <f t="shared" si="89"/>
        <v>11.14</v>
      </c>
    </row>
    <row r="2854" spans="1:18">
      <c r="A2854" t="s">
        <v>8219</v>
      </c>
      <c r="B2854" t="s">
        <v>1961</v>
      </c>
      <c r="C2854" t="s">
        <v>6699</v>
      </c>
      <c r="D2854" t="s">
        <v>3237</v>
      </c>
      <c r="E2854" t="s">
        <v>3166</v>
      </c>
      <c r="F2854" t="s">
        <v>3167</v>
      </c>
      <c r="G2854" t="s">
        <v>1052</v>
      </c>
      <c r="H2854" s="28">
        <v>44648</v>
      </c>
      <c r="I2854">
        <v>6.78</v>
      </c>
      <c r="J2854">
        <v>24</v>
      </c>
      <c r="K2854" t="s">
        <v>3124</v>
      </c>
      <c r="L2854" t="s">
        <v>3248</v>
      </c>
      <c r="M2854" t="s">
        <v>3169</v>
      </c>
      <c r="N2854">
        <v>3.4</v>
      </c>
      <c r="O2854" t="s">
        <v>3170</v>
      </c>
      <c r="P2854">
        <f t="shared" si="88"/>
        <v>44648</v>
      </c>
      <c r="Q2854">
        <f>--(COUNTIF($A$2:A2854,A2854)=1)</f>
        <v>1</v>
      </c>
      <c r="R2854">
        <f t="shared" si="89"/>
        <v>6.78</v>
      </c>
    </row>
    <row r="2855" spans="1:18">
      <c r="A2855" t="s">
        <v>8220</v>
      </c>
      <c r="B2855" t="s">
        <v>1150</v>
      </c>
      <c r="C2855" t="s">
        <v>3098</v>
      </c>
      <c r="D2855" t="s">
        <v>3165</v>
      </c>
      <c r="E2855" t="s">
        <v>3194</v>
      </c>
      <c r="F2855" t="s">
        <v>3167</v>
      </c>
      <c r="G2855" t="s">
        <v>101</v>
      </c>
      <c r="H2855" s="28">
        <v>44776</v>
      </c>
      <c r="I2855">
        <v>154.5</v>
      </c>
      <c r="J2855">
        <v>72</v>
      </c>
      <c r="K2855" t="s">
        <v>3123</v>
      </c>
      <c r="L2855" t="s">
        <v>3209</v>
      </c>
      <c r="M2855" t="s">
        <v>3202</v>
      </c>
      <c r="N2855">
        <v>5</v>
      </c>
      <c r="O2855" t="s">
        <v>3189</v>
      </c>
      <c r="P2855">
        <f t="shared" si="88"/>
        <v>44770</v>
      </c>
      <c r="Q2855">
        <f>--(COUNTIF($A$2:A2855,A2855)=1)</f>
        <v>1</v>
      </c>
      <c r="R2855">
        <f t="shared" si="89"/>
        <v>154.5</v>
      </c>
    </row>
    <row r="2856" spans="1:18">
      <c r="A2856" t="s">
        <v>8221</v>
      </c>
      <c r="B2856" t="s">
        <v>2804</v>
      </c>
      <c r="C2856" t="s">
        <v>3098</v>
      </c>
      <c r="D2856" t="s">
        <v>3240</v>
      </c>
      <c r="E2856" t="s">
        <v>3194</v>
      </c>
      <c r="F2856" t="s">
        <v>3167</v>
      </c>
      <c r="G2856" t="s">
        <v>1043</v>
      </c>
      <c r="H2856" s="28">
        <v>45139</v>
      </c>
      <c r="I2856">
        <v>30.42</v>
      </c>
      <c r="J2856">
        <v>72</v>
      </c>
      <c r="K2856" t="s">
        <v>3124</v>
      </c>
      <c r="L2856" t="s">
        <v>3221</v>
      </c>
      <c r="M2856" t="s">
        <v>3169</v>
      </c>
      <c r="O2856" t="s">
        <v>3260</v>
      </c>
      <c r="P2856">
        <f t="shared" si="88"/>
        <v>45138</v>
      </c>
      <c r="Q2856">
        <f>--(COUNTIF($A$2:A2856,A2856)=1)</f>
        <v>1</v>
      </c>
      <c r="R2856">
        <f t="shared" si="89"/>
        <v>30.42</v>
      </c>
    </row>
    <row r="2857" spans="1:18">
      <c r="A2857" t="s">
        <v>8222</v>
      </c>
      <c r="B2857" t="s">
        <v>269</v>
      </c>
      <c r="C2857" t="s">
        <v>3098</v>
      </c>
      <c r="D2857" t="s">
        <v>3240</v>
      </c>
      <c r="E2857" t="s">
        <v>3194</v>
      </c>
      <c r="F2857" t="s">
        <v>3167</v>
      </c>
      <c r="G2857" t="s">
        <v>679</v>
      </c>
      <c r="H2857" s="28"/>
      <c r="J2857">
        <v>72</v>
      </c>
      <c r="K2857" t="s">
        <v>3098</v>
      </c>
      <c r="L2857" t="s">
        <v>3307</v>
      </c>
      <c r="M2857" t="s">
        <v>3177</v>
      </c>
      <c r="O2857" t="s">
        <v>3178</v>
      </c>
      <c r="P2857">
        <f t="shared" si="88"/>
        <v>45113</v>
      </c>
      <c r="Q2857">
        <f>--(COUNTIF($A$2:A2857,A2857)=1)</f>
        <v>1</v>
      </c>
      <c r="R2857" t="str">
        <f t="shared" si="89"/>
        <v/>
      </c>
    </row>
    <row r="2858" spans="1:18">
      <c r="A2858" t="s">
        <v>8223</v>
      </c>
      <c r="B2858" t="s">
        <v>995</v>
      </c>
      <c r="C2858" t="s">
        <v>3098</v>
      </c>
      <c r="D2858" t="s">
        <v>3227</v>
      </c>
      <c r="E2858" t="s">
        <v>3166</v>
      </c>
      <c r="F2858" t="s">
        <v>3228</v>
      </c>
      <c r="G2858" t="s">
        <v>163</v>
      </c>
      <c r="H2858" s="28"/>
      <c r="J2858">
        <v>24</v>
      </c>
      <c r="K2858" t="s">
        <v>3098</v>
      </c>
      <c r="L2858" t="s">
        <v>3168</v>
      </c>
      <c r="M2858" t="s">
        <v>3188</v>
      </c>
      <c r="O2858" t="s">
        <v>3170</v>
      </c>
      <c r="P2858">
        <f t="shared" si="88"/>
        <v>44870</v>
      </c>
      <c r="Q2858">
        <f>--(COUNTIF($A$2:A2858,A2858)=1)</f>
        <v>1</v>
      </c>
      <c r="R2858" t="str">
        <f t="shared" si="89"/>
        <v/>
      </c>
    </row>
    <row r="2859" spans="1:18">
      <c r="A2859" t="s">
        <v>8224</v>
      </c>
      <c r="B2859" t="s">
        <v>3970</v>
      </c>
      <c r="C2859" t="s">
        <v>8225</v>
      </c>
      <c r="D2859" t="s">
        <v>3227</v>
      </c>
      <c r="E2859" t="s">
        <v>3175</v>
      </c>
      <c r="F2859" t="s">
        <v>3220</v>
      </c>
      <c r="G2859" t="s">
        <v>1205</v>
      </c>
      <c r="H2859" s="28">
        <v>45686</v>
      </c>
      <c r="I2859">
        <v>9.7100000000000009</v>
      </c>
      <c r="J2859">
        <v>8</v>
      </c>
      <c r="K2859" t="s">
        <v>3123</v>
      </c>
      <c r="L2859" t="s">
        <v>3254</v>
      </c>
      <c r="M2859" t="s">
        <v>3177</v>
      </c>
      <c r="O2859" t="s">
        <v>3123</v>
      </c>
      <c r="P2859">
        <f t="shared" si="88"/>
        <v>45686</v>
      </c>
      <c r="Q2859">
        <f>--(COUNTIF($A$2:A2859,A2859)=1)</f>
        <v>1</v>
      </c>
      <c r="R2859">
        <f t="shared" si="89"/>
        <v>9.7100000000000009</v>
      </c>
    </row>
    <row r="2860" spans="1:18">
      <c r="A2860" t="s">
        <v>8226</v>
      </c>
      <c r="B2860" t="s">
        <v>1816</v>
      </c>
      <c r="C2860" t="s">
        <v>8227</v>
      </c>
      <c r="D2860" t="s">
        <v>3237</v>
      </c>
      <c r="E2860" t="s">
        <v>3194</v>
      </c>
      <c r="F2860" t="s">
        <v>3167</v>
      </c>
      <c r="G2860" t="s">
        <v>1335</v>
      </c>
      <c r="H2860" s="28">
        <v>45528</v>
      </c>
      <c r="I2860">
        <v>66.959999999999994</v>
      </c>
      <c r="J2860">
        <v>72</v>
      </c>
      <c r="K2860" t="s">
        <v>3124</v>
      </c>
      <c r="L2860" t="s">
        <v>3221</v>
      </c>
      <c r="M2860" t="s">
        <v>3188</v>
      </c>
      <c r="O2860" t="s">
        <v>3260</v>
      </c>
      <c r="P2860">
        <f t="shared" si="88"/>
        <v>45526</v>
      </c>
      <c r="Q2860">
        <f>--(COUNTIF($A$2:A2860,A2860)=1)</f>
        <v>1</v>
      </c>
      <c r="R2860">
        <f t="shared" si="89"/>
        <v>66.959999999999994</v>
      </c>
    </row>
    <row r="2861" spans="1:18">
      <c r="A2861" t="s">
        <v>8228</v>
      </c>
      <c r="B2861" t="s">
        <v>109</v>
      </c>
      <c r="C2861" t="s">
        <v>3098</v>
      </c>
      <c r="D2861" t="s">
        <v>3185</v>
      </c>
      <c r="E2861" t="s">
        <v>3194</v>
      </c>
      <c r="F2861" t="s">
        <v>3167</v>
      </c>
      <c r="G2861" t="s">
        <v>2906</v>
      </c>
      <c r="H2861" s="28"/>
      <c r="J2861">
        <v>72</v>
      </c>
      <c r="K2861" t="s">
        <v>3098</v>
      </c>
      <c r="L2861" t="s">
        <v>3244</v>
      </c>
      <c r="M2861" t="s">
        <v>3188</v>
      </c>
      <c r="O2861" t="s">
        <v>3213</v>
      </c>
      <c r="P2861">
        <f t="shared" si="88"/>
        <v>45036</v>
      </c>
      <c r="Q2861">
        <f>--(COUNTIF($A$2:A2861,A2861)=1)</f>
        <v>1</v>
      </c>
      <c r="R2861" t="str">
        <f t="shared" si="89"/>
        <v/>
      </c>
    </row>
    <row r="2862" spans="1:18">
      <c r="A2862" t="s">
        <v>8229</v>
      </c>
      <c r="B2862" t="s">
        <v>2220</v>
      </c>
      <c r="C2862" t="s">
        <v>8230</v>
      </c>
      <c r="D2862" t="s">
        <v>3227</v>
      </c>
      <c r="E2862" t="s">
        <v>3194</v>
      </c>
      <c r="F2862" t="s">
        <v>3180</v>
      </c>
      <c r="G2862" t="s">
        <v>798</v>
      </c>
      <c r="H2862" s="28"/>
      <c r="J2862">
        <v>72</v>
      </c>
      <c r="K2862" t="s">
        <v>3098</v>
      </c>
      <c r="L2862" t="s">
        <v>3176</v>
      </c>
      <c r="M2862" t="s">
        <v>3207</v>
      </c>
      <c r="O2862" t="s">
        <v>3123</v>
      </c>
      <c r="P2862">
        <f t="shared" si="88"/>
        <v>44698</v>
      </c>
      <c r="Q2862">
        <f>--(COUNTIF($A$2:A2862,A2862)=1)</f>
        <v>1</v>
      </c>
      <c r="R2862" t="str">
        <f t="shared" si="89"/>
        <v/>
      </c>
    </row>
    <row r="2863" spans="1:18">
      <c r="A2863" t="s">
        <v>8231</v>
      </c>
      <c r="B2863" t="s">
        <v>1022</v>
      </c>
      <c r="C2863" t="s">
        <v>8232</v>
      </c>
      <c r="D2863" t="s">
        <v>3237</v>
      </c>
      <c r="E2863" t="s">
        <v>3194</v>
      </c>
      <c r="F2863" t="s">
        <v>3220</v>
      </c>
      <c r="G2863" t="s">
        <v>484</v>
      </c>
      <c r="H2863" s="28">
        <v>45551</v>
      </c>
      <c r="I2863">
        <v>-126.13</v>
      </c>
      <c r="J2863">
        <v>72</v>
      </c>
      <c r="K2863" t="s">
        <v>3124</v>
      </c>
      <c r="L2863" t="s">
        <v>3231</v>
      </c>
      <c r="M2863" t="s">
        <v>3177</v>
      </c>
      <c r="N2863">
        <v>4.5999999999999996</v>
      </c>
      <c r="O2863" t="s">
        <v>3123</v>
      </c>
      <c r="P2863">
        <f t="shared" si="88"/>
        <v>45557</v>
      </c>
      <c r="Q2863">
        <f>--(COUNTIF($A$2:A2863,A2863)=1)</f>
        <v>1</v>
      </c>
      <c r="R2863" t="str">
        <f t="shared" si="89"/>
        <v/>
      </c>
    </row>
    <row r="2864" spans="1:18">
      <c r="A2864" t="s">
        <v>8233</v>
      </c>
      <c r="B2864" t="s">
        <v>257</v>
      </c>
      <c r="C2864" t="s">
        <v>3098</v>
      </c>
      <c r="D2864" t="s">
        <v>3196</v>
      </c>
      <c r="E2864" t="s">
        <v>3280</v>
      </c>
      <c r="F2864" t="s">
        <v>3220</v>
      </c>
      <c r="G2864" t="s">
        <v>1242</v>
      </c>
      <c r="H2864" s="28">
        <v>45464</v>
      </c>
      <c r="I2864">
        <v>7.93</v>
      </c>
      <c r="J2864">
        <v>4</v>
      </c>
      <c r="K2864" t="s">
        <v>3123</v>
      </c>
      <c r="L2864" t="s">
        <v>3192</v>
      </c>
      <c r="M2864" t="s">
        <v>3207</v>
      </c>
      <c r="N2864">
        <v>3.4</v>
      </c>
      <c r="O2864" t="s">
        <v>3189</v>
      </c>
      <c r="P2864">
        <f t="shared" si="88"/>
        <v>45464</v>
      </c>
      <c r="Q2864">
        <f>--(COUNTIF($A$2:A2864,A2864)=1)</f>
        <v>1</v>
      </c>
      <c r="R2864">
        <f t="shared" si="89"/>
        <v>7.93</v>
      </c>
    </row>
    <row r="2865" spans="1:18">
      <c r="A2865" t="s">
        <v>8234</v>
      </c>
      <c r="B2865" t="s">
        <v>2555</v>
      </c>
      <c r="C2865" t="s">
        <v>8235</v>
      </c>
      <c r="D2865" t="s">
        <v>3200</v>
      </c>
      <c r="E2865" t="s">
        <v>3194</v>
      </c>
      <c r="F2865" t="s">
        <v>3220</v>
      </c>
      <c r="G2865" t="s">
        <v>2151</v>
      </c>
      <c r="H2865" s="28">
        <v>45328</v>
      </c>
      <c r="I2865">
        <v>73</v>
      </c>
      <c r="J2865">
        <v>72</v>
      </c>
      <c r="K2865" t="s">
        <v>3123</v>
      </c>
      <c r="L2865" t="s">
        <v>3098</v>
      </c>
      <c r="M2865" t="s">
        <v>3169</v>
      </c>
      <c r="N2865">
        <v>2.1</v>
      </c>
      <c r="O2865" t="s">
        <v>3123</v>
      </c>
      <c r="P2865">
        <f t="shared" si="88"/>
        <v>45325</v>
      </c>
      <c r="Q2865">
        <f>--(COUNTIF($A$2:A2865,A2865)=1)</f>
        <v>1</v>
      </c>
      <c r="R2865">
        <f t="shared" si="89"/>
        <v>73</v>
      </c>
    </row>
    <row r="2866" spans="1:18">
      <c r="A2866" t="s">
        <v>8236</v>
      </c>
      <c r="B2866" t="s">
        <v>3335</v>
      </c>
      <c r="C2866" t="s">
        <v>3098</v>
      </c>
      <c r="D2866" t="s">
        <v>3174</v>
      </c>
      <c r="E2866" t="s">
        <v>3194</v>
      </c>
      <c r="F2866" t="s">
        <v>3167</v>
      </c>
      <c r="G2866" t="s">
        <v>1135</v>
      </c>
      <c r="H2866" s="28">
        <v>44891</v>
      </c>
      <c r="I2866">
        <v>-239.79</v>
      </c>
      <c r="J2866">
        <v>72</v>
      </c>
      <c r="K2866" t="s">
        <v>3124</v>
      </c>
      <c r="L2866" t="s">
        <v>3318</v>
      </c>
      <c r="M2866" t="s">
        <v>3169</v>
      </c>
      <c r="N2866">
        <v>1.2</v>
      </c>
      <c r="O2866" t="s">
        <v>3213</v>
      </c>
      <c r="P2866">
        <f t="shared" si="88"/>
        <v>44901</v>
      </c>
      <c r="Q2866">
        <f>--(COUNTIF($A$2:A2866,A2866)=1)</f>
        <v>1</v>
      </c>
      <c r="R2866" t="str">
        <f t="shared" si="89"/>
        <v/>
      </c>
    </row>
    <row r="2867" spans="1:18">
      <c r="A2867" t="s">
        <v>8237</v>
      </c>
      <c r="B2867" t="s">
        <v>5468</v>
      </c>
      <c r="C2867" t="s">
        <v>3098</v>
      </c>
      <c r="D2867" t="s">
        <v>3174</v>
      </c>
      <c r="E2867" t="s">
        <v>3175</v>
      </c>
      <c r="F2867" t="s">
        <v>3167</v>
      </c>
      <c r="G2867" t="s">
        <v>967</v>
      </c>
      <c r="H2867" s="28">
        <v>45477</v>
      </c>
      <c r="I2867">
        <v>20.100000000000001</v>
      </c>
      <c r="J2867">
        <v>8</v>
      </c>
      <c r="K2867" t="s">
        <v>3123</v>
      </c>
      <c r="L2867" t="s">
        <v>3168</v>
      </c>
      <c r="M2867" t="s">
        <v>3188</v>
      </c>
      <c r="N2867">
        <v>2.9</v>
      </c>
      <c r="O2867" t="s">
        <v>3182</v>
      </c>
      <c r="P2867">
        <f t="shared" si="88"/>
        <v>45477</v>
      </c>
      <c r="Q2867">
        <f>--(COUNTIF($A$2:A2867,A2867)=1)</f>
        <v>1</v>
      </c>
      <c r="R2867">
        <f t="shared" si="89"/>
        <v>20.100000000000001</v>
      </c>
    </row>
    <row r="2868" spans="1:18">
      <c r="A2868" t="s">
        <v>8238</v>
      </c>
      <c r="B2868" t="s">
        <v>2661</v>
      </c>
      <c r="C2868" t="s">
        <v>3098</v>
      </c>
      <c r="D2868" t="s">
        <v>3196</v>
      </c>
      <c r="E2868" t="s">
        <v>3194</v>
      </c>
      <c r="F2868" t="s">
        <v>3167</v>
      </c>
      <c r="G2868" t="s">
        <v>675</v>
      </c>
      <c r="H2868" s="28">
        <v>45439</v>
      </c>
      <c r="I2868">
        <v>151.16999999999999</v>
      </c>
      <c r="J2868">
        <v>72</v>
      </c>
      <c r="K2868" t="s">
        <v>3123</v>
      </c>
      <c r="L2868" t="s">
        <v>3098</v>
      </c>
      <c r="M2868" t="s">
        <v>3207</v>
      </c>
      <c r="N2868">
        <v>4.2</v>
      </c>
      <c r="O2868" t="s">
        <v>3178</v>
      </c>
      <c r="P2868">
        <f t="shared" si="88"/>
        <v>45433</v>
      </c>
      <c r="Q2868">
        <f>--(COUNTIF($A$2:A2868,A2868)=1)</f>
        <v>1</v>
      </c>
      <c r="R2868">
        <f t="shared" si="89"/>
        <v>151.16999999999999</v>
      </c>
    </row>
    <row r="2869" spans="1:18">
      <c r="A2869" t="s">
        <v>8239</v>
      </c>
      <c r="B2869" t="s">
        <v>7918</v>
      </c>
      <c r="C2869" t="s">
        <v>8240</v>
      </c>
      <c r="D2869" t="s">
        <v>3185</v>
      </c>
      <c r="E2869" t="s">
        <v>3194</v>
      </c>
      <c r="F2869" t="s">
        <v>3167</v>
      </c>
      <c r="G2869" t="s">
        <v>653</v>
      </c>
      <c r="H2869" s="28">
        <v>45205</v>
      </c>
      <c r="I2869">
        <v>210.98</v>
      </c>
      <c r="J2869">
        <v>72</v>
      </c>
      <c r="K2869" t="s">
        <v>3123</v>
      </c>
      <c r="L2869" t="s">
        <v>3192</v>
      </c>
      <c r="M2869" t="s">
        <v>3188</v>
      </c>
      <c r="O2869" t="s">
        <v>3182</v>
      </c>
      <c r="P2869">
        <f t="shared" si="88"/>
        <v>45197</v>
      </c>
      <c r="Q2869">
        <f>--(COUNTIF($A$2:A2869,A2869)=1)</f>
        <v>1</v>
      </c>
      <c r="R2869">
        <f t="shared" si="89"/>
        <v>210.98</v>
      </c>
    </row>
    <row r="2870" spans="1:18">
      <c r="A2870" t="s">
        <v>8241</v>
      </c>
      <c r="B2870" t="s">
        <v>1431</v>
      </c>
      <c r="C2870" t="s">
        <v>3098</v>
      </c>
      <c r="D2870" t="s">
        <v>3185</v>
      </c>
      <c r="E2870" t="s">
        <v>3166</v>
      </c>
      <c r="F2870" t="s">
        <v>3180</v>
      </c>
      <c r="G2870" t="s">
        <v>2298</v>
      </c>
      <c r="H2870" s="28"/>
      <c r="J2870">
        <v>24</v>
      </c>
      <c r="K2870" t="s">
        <v>3098</v>
      </c>
      <c r="L2870" t="s">
        <v>3181</v>
      </c>
      <c r="M2870" t="s">
        <v>3202</v>
      </c>
      <c r="O2870" t="s">
        <v>3213</v>
      </c>
      <c r="P2870">
        <f t="shared" si="88"/>
        <v>45622</v>
      </c>
      <c r="Q2870">
        <f>--(COUNTIF($A$2:A2870,A2870)=1)</f>
        <v>1</v>
      </c>
      <c r="R2870" t="str">
        <f t="shared" si="89"/>
        <v/>
      </c>
    </row>
    <row r="2871" spans="1:18">
      <c r="A2871" t="s">
        <v>8242</v>
      </c>
      <c r="B2871" t="s">
        <v>2765</v>
      </c>
      <c r="C2871" t="s">
        <v>8243</v>
      </c>
      <c r="D2871" t="s">
        <v>3174</v>
      </c>
      <c r="E2871" t="s">
        <v>3166</v>
      </c>
      <c r="F2871" t="s">
        <v>3167</v>
      </c>
      <c r="G2871" t="s">
        <v>845</v>
      </c>
      <c r="H2871" s="28">
        <v>44927</v>
      </c>
      <c r="I2871">
        <v>47.6</v>
      </c>
      <c r="J2871">
        <v>24</v>
      </c>
      <c r="K2871" t="s">
        <v>3123</v>
      </c>
      <c r="L2871" t="s">
        <v>3254</v>
      </c>
      <c r="M2871" t="s">
        <v>3188</v>
      </c>
      <c r="N2871">
        <v>2.9</v>
      </c>
      <c r="O2871" t="s">
        <v>3189</v>
      </c>
      <c r="P2871">
        <f t="shared" si="88"/>
        <v>44926</v>
      </c>
      <c r="Q2871">
        <f>--(COUNTIF($A$2:A2871,A2871)=1)</f>
        <v>1</v>
      </c>
      <c r="R2871">
        <f t="shared" si="89"/>
        <v>47.6</v>
      </c>
    </row>
    <row r="2872" spans="1:18">
      <c r="A2872" t="s">
        <v>8244</v>
      </c>
      <c r="B2872" t="s">
        <v>356</v>
      </c>
      <c r="C2872" t="s">
        <v>3098</v>
      </c>
      <c r="D2872" t="s">
        <v>3240</v>
      </c>
      <c r="E2872" t="s">
        <v>3194</v>
      </c>
      <c r="F2872" t="s">
        <v>3180</v>
      </c>
      <c r="G2872" t="s">
        <v>3462</v>
      </c>
      <c r="H2872" s="28"/>
      <c r="J2872">
        <v>72</v>
      </c>
      <c r="K2872" t="s">
        <v>3098</v>
      </c>
      <c r="L2872" t="s">
        <v>3307</v>
      </c>
      <c r="M2872" t="s">
        <v>3202</v>
      </c>
      <c r="O2872" t="s">
        <v>3189</v>
      </c>
      <c r="P2872">
        <f t="shared" si="88"/>
        <v>45713</v>
      </c>
      <c r="Q2872">
        <f>--(COUNTIF($A$2:A2872,A2872)=1)</f>
        <v>1</v>
      </c>
      <c r="R2872" t="str">
        <f t="shared" si="89"/>
        <v/>
      </c>
    </row>
    <row r="2873" spans="1:18">
      <c r="A2873" t="s">
        <v>8245</v>
      </c>
      <c r="B2873" t="s">
        <v>2849</v>
      </c>
      <c r="C2873" t="s">
        <v>8246</v>
      </c>
      <c r="D2873" t="s">
        <v>3200</v>
      </c>
      <c r="E2873" t="s">
        <v>3166</v>
      </c>
      <c r="F2873" t="s">
        <v>3180</v>
      </c>
      <c r="G2873" t="s">
        <v>5693</v>
      </c>
      <c r="H2873" s="28"/>
      <c r="J2873">
        <v>24</v>
      </c>
      <c r="K2873" t="s">
        <v>3098</v>
      </c>
      <c r="L2873" t="s">
        <v>3098</v>
      </c>
      <c r="M2873" t="s">
        <v>3202</v>
      </c>
      <c r="O2873" t="s">
        <v>3123</v>
      </c>
      <c r="P2873">
        <f t="shared" si="88"/>
        <v>45656</v>
      </c>
      <c r="Q2873">
        <f>--(COUNTIF($A$2:A2873,A2873)=1)</f>
        <v>1</v>
      </c>
      <c r="R2873" t="str">
        <f t="shared" si="89"/>
        <v/>
      </c>
    </row>
    <row r="2874" spans="1:18">
      <c r="A2874" t="s">
        <v>8247</v>
      </c>
      <c r="B2874" t="s">
        <v>2713</v>
      </c>
      <c r="C2874" t="s">
        <v>3098</v>
      </c>
      <c r="D2874" t="s">
        <v>3240</v>
      </c>
      <c r="E2874" t="s">
        <v>3175</v>
      </c>
      <c r="F2874" t="s">
        <v>3180</v>
      </c>
      <c r="G2874" t="s">
        <v>1672</v>
      </c>
      <c r="H2874" s="28"/>
      <c r="J2874">
        <v>8</v>
      </c>
      <c r="K2874" t="s">
        <v>3098</v>
      </c>
      <c r="L2874" t="s">
        <v>3437</v>
      </c>
      <c r="M2874" t="s">
        <v>3202</v>
      </c>
      <c r="O2874" t="s">
        <v>3170</v>
      </c>
      <c r="P2874">
        <f t="shared" si="88"/>
        <v>45558</v>
      </c>
      <c r="Q2874">
        <f>--(COUNTIF($A$2:A2874,A2874)=1)</f>
        <v>1</v>
      </c>
      <c r="R2874" t="str">
        <f t="shared" si="89"/>
        <v/>
      </c>
    </row>
    <row r="2875" spans="1:18">
      <c r="A2875" t="s">
        <v>8248</v>
      </c>
      <c r="B2875" t="s">
        <v>3344</v>
      </c>
      <c r="C2875" t="s">
        <v>8249</v>
      </c>
      <c r="D2875" t="s">
        <v>3185</v>
      </c>
      <c r="E2875" t="s">
        <v>3280</v>
      </c>
      <c r="F2875" t="s">
        <v>3180</v>
      </c>
      <c r="G2875" t="s">
        <v>1511</v>
      </c>
      <c r="H2875" s="28"/>
      <c r="J2875">
        <v>4</v>
      </c>
      <c r="K2875" t="s">
        <v>3098</v>
      </c>
      <c r="L2875" t="s">
        <v>3209</v>
      </c>
      <c r="M2875" t="s">
        <v>3169</v>
      </c>
      <c r="O2875" t="s">
        <v>3213</v>
      </c>
      <c r="P2875">
        <f t="shared" si="88"/>
        <v>45262</v>
      </c>
      <c r="Q2875">
        <f>--(COUNTIF($A$2:A2875,A2875)=1)</f>
        <v>1</v>
      </c>
      <c r="R2875" t="str">
        <f t="shared" si="89"/>
        <v/>
      </c>
    </row>
    <row r="2876" spans="1:18">
      <c r="A2876" t="s">
        <v>8250</v>
      </c>
      <c r="B2876" t="s">
        <v>1508</v>
      </c>
      <c r="C2876" t="s">
        <v>3098</v>
      </c>
      <c r="D2876" t="s">
        <v>3185</v>
      </c>
      <c r="E2876" t="s">
        <v>3175</v>
      </c>
      <c r="F2876" t="s">
        <v>3167</v>
      </c>
      <c r="G2876" t="s">
        <v>2641</v>
      </c>
      <c r="H2876" s="28">
        <v>45447</v>
      </c>
      <c r="I2876">
        <v>18.260000000000002</v>
      </c>
      <c r="J2876">
        <v>8</v>
      </c>
      <c r="K2876" t="s">
        <v>3123</v>
      </c>
      <c r="L2876" t="s">
        <v>3192</v>
      </c>
      <c r="M2876" t="s">
        <v>3188</v>
      </c>
      <c r="N2876">
        <v>1.9</v>
      </c>
      <c r="O2876" t="s">
        <v>3170</v>
      </c>
      <c r="P2876">
        <f t="shared" si="88"/>
        <v>45447</v>
      </c>
      <c r="Q2876">
        <f>--(COUNTIF($A$2:A2876,A2876)=1)</f>
        <v>1</v>
      </c>
      <c r="R2876">
        <f t="shared" si="89"/>
        <v>18.260000000000002</v>
      </c>
    </row>
    <row r="2877" spans="1:18">
      <c r="A2877" t="s">
        <v>8251</v>
      </c>
      <c r="B2877" t="s">
        <v>352</v>
      </c>
      <c r="C2877" t="s">
        <v>3098</v>
      </c>
      <c r="D2877" t="s">
        <v>3251</v>
      </c>
      <c r="E2877" t="s">
        <v>3166</v>
      </c>
      <c r="F2877" t="s">
        <v>3228</v>
      </c>
      <c r="G2877" t="s">
        <v>8110</v>
      </c>
      <c r="H2877" s="28"/>
      <c r="J2877">
        <v>24</v>
      </c>
      <c r="K2877" t="s">
        <v>3098</v>
      </c>
      <c r="L2877" t="s">
        <v>3398</v>
      </c>
      <c r="M2877" t="s">
        <v>3188</v>
      </c>
      <c r="O2877" t="s">
        <v>3260</v>
      </c>
      <c r="P2877">
        <f t="shared" si="88"/>
        <v>44846</v>
      </c>
      <c r="Q2877">
        <f>--(COUNTIF($A$2:A2877,A2877)=1)</f>
        <v>1</v>
      </c>
      <c r="R2877" t="str">
        <f t="shared" si="89"/>
        <v/>
      </c>
    </row>
    <row r="2878" spans="1:18">
      <c r="A2878" t="s">
        <v>8252</v>
      </c>
      <c r="B2878" t="s">
        <v>5963</v>
      </c>
      <c r="C2878" t="s">
        <v>8253</v>
      </c>
      <c r="D2878" t="s">
        <v>3196</v>
      </c>
      <c r="E2878" t="s">
        <v>3166</v>
      </c>
      <c r="F2878" t="s">
        <v>3228</v>
      </c>
      <c r="G2878" t="s">
        <v>921</v>
      </c>
      <c r="H2878" s="28"/>
      <c r="J2878">
        <v>24</v>
      </c>
      <c r="K2878" t="s">
        <v>3098</v>
      </c>
      <c r="L2878" t="s">
        <v>3281</v>
      </c>
      <c r="M2878" t="s">
        <v>3202</v>
      </c>
      <c r="O2878" t="s">
        <v>3178</v>
      </c>
      <c r="P2878">
        <f t="shared" si="88"/>
        <v>45057</v>
      </c>
      <c r="Q2878">
        <f>--(COUNTIF($A$2:A2878,A2878)=1)</f>
        <v>1</v>
      </c>
      <c r="R2878" t="str">
        <f t="shared" si="89"/>
        <v/>
      </c>
    </row>
    <row r="2879" spans="1:18">
      <c r="A2879" t="s">
        <v>8254</v>
      </c>
      <c r="B2879" t="s">
        <v>5993</v>
      </c>
      <c r="C2879" t="s">
        <v>5489</v>
      </c>
      <c r="D2879" t="s">
        <v>3240</v>
      </c>
      <c r="E2879" t="s">
        <v>3166</v>
      </c>
      <c r="F2879" t="s">
        <v>3167</v>
      </c>
      <c r="G2879" t="s">
        <v>216</v>
      </c>
      <c r="H2879" s="28">
        <v>45379</v>
      </c>
      <c r="I2879">
        <v>32.22</v>
      </c>
      <c r="J2879">
        <v>24</v>
      </c>
      <c r="K2879" t="s">
        <v>3123</v>
      </c>
      <c r="L2879" t="s">
        <v>3265</v>
      </c>
      <c r="M2879" t="s">
        <v>3177</v>
      </c>
      <c r="N2879">
        <v>4.3</v>
      </c>
      <c r="O2879" t="s">
        <v>3182</v>
      </c>
      <c r="P2879">
        <f t="shared" si="88"/>
        <v>45378</v>
      </c>
      <c r="Q2879">
        <f>--(COUNTIF($A$2:A2879,A2879)=1)</f>
        <v>1</v>
      </c>
      <c r="R2879">
        <f t="shared" si="89"/>
        <v>32.22</v>
      </c>
    </row>
    <row r="2880" spans="1:18">
      <c r="A2880" t="s">
        <v>8255</v>
      </c>
      <c r="B2880" t="s">
        <v>1855</v>
      </c>
      <c r="C2880" t="s">
        <v>3098</v>
      </c>
      <c r="D2880" t="s">
        <v>3227</v>
      </c>
      <c r="E2880" t="s">
        <v>3166</v>
      </c>
      <c r="F2880" t="s">
        <v>3220</v>
      </c>
      <c r="G2880" t="s">
        <v>2116</v>
      </c>
      <c r="H2880" s="28">
        <v>45285</v>
      </c>
      <c r="I2880">
        <v>65.19</v>
      </c>
      <c r="J2880">
        <v>24</v>
      </c>
      <c r="K2880" t="s">
        <v>3123</v>
      </c>
      <c r="L2880" t="s">
        <v>3265</v>
      </c>
      <c r="M2880" t="s">
        <v>3169</v>
      </c>
      <c r="N2880">
        <v>4.0999999999999996</v>
      </c>
      <c r="O2880" t="s">
        <v>3178</v>
      </c>
      <c r="P2880">
        <f t="shared" si="88"/>
        <v>45283</v>
      </c>
      <c r="Q2880">
        <f>--(COUNTIF($A$2:A2880,A2880)=1)</f>
        <v>1</v>
      </c>
      <c r="R2880">
        <f t="shared" si="89"/>
        <v>65.19</v>
      </c>
    </row>
    <row r="2881" spans="1:18">
      <c r="A2881" t="s">
        <v>8256</v>
      </c>
      <c r="B2881" t="s">
        <v>1508</v>
      </c>
      <c r="C2881" t="s">
        <v>3098</v>
      </c>
      <c r="D2881" t="s">
        <v>3196</v>
      </c>
      <c r="E2881" t="s">
        <v>3166</v>
      </c>
      <c r="F2881" t="s">
        <v>3167</v>
      </c>
      <c r="G2881" t="s">
        <v>2727</v>
      </c>
      <c r="H2881" s="28">
        <v>45610</v>
      </c>
      <c r="I2881">
        <v>31.67</v>
      </c>
      <c r="J2881">
        <v>24</v>
      </c>
      <c r="K2881" t="s">
        <v>3123</v>
      </c>
      <c r="L2881" t="s">
        <v>3168</v>
      </c>
      <c r="M2881" t="s">
        <v>3177</v>
      </c>
      <c r="N2881">
        <v>1.4</v>
      </c>
      <c r="O2881" t="s">
        <v>3170</v>
      </c>
      <c r="P2881">
        <f t="shared" si="88"/>
        <v>45609</v>
      </c>
      <c r="Q2881">
        <f>--(COUNTIF($A$2:A2881,A2881)=1)</f>
        <v>1</v>
      </c>
      <c r="R2881">
        <f t="shared" si="89"/>
        <v>31.67</v>
      </c>
    </row>
    <row r="2882" spans="1:18">
      <c r="A2882" t="s">
        <v>8257</v>
      </c>
      <c r="B2882" t="s">
        <v>7640</v>
      </c>
      <c r="C2882" t="s">
        <v>3098</v>
      </c>
      <c r="D2882" t="s">
        <v>3237</v>
      </c>
      <c r="E2882" t="s">
        <v>3166</v>
      </c>
      <c r="F2882" t="s">
        <v>3167</v>
      </c>
      <c r="G2882" t="s">
        <v>3053</v>
      </c>
      <c r="H2882" s="28">
        <v>45189</v>
      </c>
      <c r="I2882">
        <v>58.79</v>
      </c>
      <c r="J2882">
        <v>24</v>
      </c>
      <c r="K2882" t="s">
        <v>3123</v>
      </c>
      <c r="L2882" t="s">
        <v>3307</v>
      </c>
      <c r="M2882" t="s">
        <v>3207</v>
      </c>
      <c r="N2882">
        <v>3.1</v>
      </c>
      <c r="O2882" t="s">
        <v>3170</v>
      </c>
      <c r="P2882">
        <f t="shared" ref="P2882:P2945" si="90">IFERROR(DATEVALUE(G2882),IFERROR(DATE(RIGHT(G2882,4),MID(G2882,4,2),LEFT(G2882,2)),""))</f>
        <v>45187</v>
      </c>
      <c r="Q2882">
        <f>--(COUNTIF($A$2:A2882,A2882)=1)</f>
        <v>1</v>
      </c>
      <c r="R2882">
        <f t="shared" ref="R2882:R2945" si="91">IF(AND(Q2882=1,I2882&lt;&gt;"",ISNUMBER(I2882),I2882&gt;=0),I2882,"")</f>
        <v>58.79</v>
      </c>
    </row>
    <row r="2883" spans="1:18">
      <c r="A2883" t="s">
        <v>8258</v>
      </c>
      <c r="B2883" t="s">
        <v>3561</v>
      </c>
      <c r="C2883" t="s">
        <v>8259</v>
      </c>
      <c r="D2883" t="s">
        <v>3165</v>
      </c>
      <c r="E2883" t="s">
        <v>3166</v>
      </c>
      <c r="F2883" t="s">
        <v>3180</v>
      </c>
      <c r="G2883" t="s">
        <v>5194</v>
      </c>
      <c r="H2883" s="28"/>
      <c r="J2883">
        <v>24</v>
      </c>
      <c r="K2883" t="s">
        <v>3098</v>
      </c>
      <c r="L2883" t="s">
        <v>3176</v>
      </c>
      <c r="M2883" t="s">
        <v>3188</v>
      </c>
      <c r="O2883" t="s">
        <v>3189</v>
      </c>
      <c r="P2883">
        <f t="shared" si="90"/>
        <v>44865</v>
      </c>
      <c r="Q2883">
        <f>--(COUNTIF($A$2:A2883,A2883)=1)</f>
        <v>1</v>
      </c>
      <c r="R2883" t="str">
        <f t="shared" si="91"/>
        <v/>
      </c>
    </row>
    <row r="2884" spans="1:18">
      <c r="A2884" t="s">
        <v>8260</v>
      </c>
      <c r="B2884" t="s">
        <v>2032</v>
      </c>
      <c r="C2884" t="s">
        <v>3098</v>
      </c>
      <c r="D2884" t="s">
        <v>3185</v>
      </c>
      <c r="E2884" t="s">
        <v>3194</v>
      </c>
      <c r="F2884" t="s">
        <v>3180</v>
      </c>
      <c r="G2884" t="s">
        <v>4179</v>
      </c>
      <c r="H2884" s="28"/>
      <c r="J2884">
        <v>72</v>
      </c>
      <c r="K2884" t="s">
        <v>3098</v>
      </c>
      <c r="L2884" t="s">
        <v>3221</v>
      </c>
      <c r="M2884" t="s">
        <v>3202</v>
      </c>
      <c r="O2884" t="s">
        <v>3170</v>
      </c>
      <c r="P2884">
        <f t="shared" si="90"/>
        <v>45550</v>
      </c>
      <c r="Q2884">
        <f>--(COUNTIF($A$2:A2884,A2884)=1)</f>
        <v>1</v>
      </c>
      <c r="R2884" t="str">
        <f t="shared" si="91"/>
        <v/>
      </c>
    </row>
    <row r="2885" spans="1:18">
      <c r="A2885" t="s">
        <v>8261</v>
      </c>
      <c r="B2885" t="s">
        <v>1060</v>
      </c>
      <c r="C2885" t="s">
        <v>3098</v>
      </c>
      <c r="D2885" t="s">
        <v>3174</v>
      </c>
      <c r="E2885" t="s">
        <v>3194</v>
      </c>
      <c r="F2885" t="s">
        <v>3167</v>
      </c>
      <c r="G2885" t="s">
        <v>1824</v>
      </c>
      <c r="H2885" s="28">
        <v>44747</v>
      </c>
      <c r="I2885">
        <v>124.86</v>
      </c>
      <c r="J2885">
        <v>72</v>
      </c>
      <c r="K2885" t="s">
        <v>3123</v>
      </c>
      <c r="L2885" t="s">
        <v>3231</v>
      </c>
      <c r="M2885" t="s">
        <v>3177</v>
      </c>
      <c r="O2885" t="s">
        <v>3124</v>
      </c>
      <c r="P2885">
        <f t="shared" si="90"/>
        <v>44742</v>
      </c>
      <c r="Q2885">
        <f>--(COUNTIF($A$2:A2885,A2885)=1)</f>
        <v>1</v>
      </c>
      <c r="R2885">
        <f t="shared" si="91"/>
        <v>124.86</v>
      </c>
    </row>
    <row r="2886" spans="1:18">
      <c r="A2886" t="s">
        <v>8262</v>
      </c>
      <c r="B2886" t="s">
        <v>4578</v>
      </c>
      <c r="C2886" t="s">
        <v>8263</v>
      </c>
      <c r="D2886" t="s">
        <v>3174</v>
      </c>
      <c r="E2886" t="s">
        <v>3194</v>
      </c>
      <c r="F2886" t="s">
        <v>3167</v>
      </c>
      <c r="G2886" t="s">
        <v>2976</v>
      </c>
      <c r="H2886" s="28">
        <v>45610</v>
      </c>
      <c r="I2886">
        <v>52.37</v>
      </c>
      <c r="J2886">
        <v>72</v>
      </c>
      <c r="K2886" t="s">
        <v>3124</v>
      </c>
      <c r="L2886" t="s">
        <v>3098</v>
      </c>
      <c r="M2886" t="s">
        <v>3188</v>
      </c>
      <c r="N2886">
        <v>4.2</v>
      </c>
      <c r="O2886" t="s">
        <v>3182</v>
      </c>
      <c r="P2886">
        <f t="shared" si="90"/>
        <v>45608</v>
      </c>
      <c r="Q2886">
        <f>--(COUNTIF($A$2:A2886,A2886)=1)</f>
        <v>1</v>
      </c>
      <c r="R2886">
        <f t="shared" si="91"/>
        <v>52.37</v>
      </c>
    </row>
    <row r="2887" spans="1:18">
      <c r="A2887" t="s">
        <v>8264</v>
      </c>
      <c r="B2887" t="s">
        <v>5129</v>
      </c>
      <c r="C2887" t="s">
        <v>4707</v>
      </c>
      <c r="D2887" t="s">
        <v>3251</v>
      </c>
      <c r="E2887" t="s">
        <v>3175</v>
      </c>
      <c r="F2887" t="s">
        <v>3167</v>
      </c>
      <c r="G2887" t="s">
        <v>860</v>
      </c>
      <c r="H2887" s="28">
        <v>44922</v>
      </c>
      <c r="I2887">
        <v>2.29</v>
      </c>
      <c r="J2887">
        <v>8</v>
      </c>
      <c r="K2887" t="s">
        <v>3124</v>
      </c>
      <c r="L2887" t="s">
        <v>3168</v>
      </c>
      <c r="M2887" t="s">
        <v>3169</v>
      </c>
      <c r="O2887" t="s">
        <v>3213</v>
      </c>
      <c r="P2887">
        <f t="shared" si="90"/>
        <v>44922</v>
      </c>
      <c r="Q2887">
        <f>--(COUNTIF($A$2:A2887,A2887)=1)</f>
        <v>1</v>
      </c>
      <c r="R2887">
        <f t="shared" si="91"/>
        <v>2.29</v>
      </c>
    </row>
    <row r="2888" spans="1:18">
      <c r="A2888" t="s">
        <v>8265</v>
      </c>
      <c r="B2888" t="s">
        <v>6806</v>
      </c>
      <c r="C2888" t="s">
        <v>8266</v>
      </c>
      <c r="D2888" t="s">
        <v>3240</v>
      </c>
      <c r="E2888" t="s">
        <v>3166</v>
      </c>
      <c r="F2888" t="s">
        <v>3220</v>
      </c>
      <c r="G2888" t="s">
        <v>557</v>
      </c>
      <c r="H2888" s="28">
        <v>45386</v>
      </c>
      <c r="I2888">
        <v>10.73</v>
      </c>
      <c r="J2888">
        <v>24</v>
      </c>
      <c r="K2888" t="s">
        <v>3124</v>
      </c>
      <c r="L2888" t="s">
        <v>3248</v>
      </c>
      <c r="M2888" t="s">
        <v>3202</v>
      </c>
      <c r="N2888">
        <v>3.7</v>
      </c>
      <c r="O2888" t="s">
        <v>3170</v>
      </c>
      <c r="P2888">
        <f t="shared" si="90"/>
        <v>45386</v>
      </c>
      <c r="Q2888">
        <f>--(COUNTIF($A$2:A2888,A2888)=1)</f>
        <v>1</v>
      </c>
      <c r="R2888">
        <f t="shared" si="91"/>
        <v>10.73</v>
      </c>
    </row>
    <row r="2889" spans="1:18">
      <c r="A2889" t="s">
        <v>8267</v>
      </c>
      <c r="B2889" t="s">
        <v>4350</v>
      </c>
      <c r="C2889" t="s">
        <v>3098</v>
      </c>
      <c r="D2889" t="s">
        <v>3251</v>
      </c>
      <c r="E2889" t="s">
        <v>3166</v>
      </c>
      <c r="F2889" t="s">
        <v>3220</v>
      </c>
      <c r="G2889" t="s">
        <v>921</v>
      </c>
      <c r="H2889" s="28"/>
      <c r="J2889">
        <v>24</v>
      </c>
      <c r="K2889" t="s">
        <v>3098</v>
      </c>
      <c r="L2889" t="s">
        <v>3098</v>
      </c>
      <c r="M2889" t="s">
        <v>3207</v>
      </c>
      <c r="O2889" t="s">
        <v>3182</v>
      </c>
      <c r="P2889">
        <f t="shared" si="90"/>
        <v>45057</v>
      </c>
      <c r="Q2889">
        <f>--(COUNTIF($A$2:A2889,A2889)=1)</f>
        <v>1</v>
      </c>
      <c r="R2889" t="str">
        <f t="shared" si="91"/>
        <v/>
      </c>
    </row>
    <row r="2890" spans="1:18">
      <c r="A2890" t="s">
        <v>8268</v>
      </c>
      <c r="B2890" t="s">
        <v>2039</v>
      </c>
      <c r="C2890" t="s">
        <v>3098</v>
      </c>
      <c r="D2890" t="s">
        <v>3227</v>
      </c>
      <c r="E2890" t="s">
        <v>3166</v>
      </c>
      <c r="F2890" t="s">
        <v>3167</v>
      </c>
      <c r="G2890" t="s">
        <v>447</v>
      </c>
      <c r="H2890" s="28">
        <v>44767</v>
      </c>
      <c r="I2890">
        <v>72.94</v>
      </c>
      <c r="J2890">
        <v>24</v>
      </c>
      <c r="K2890" t="s">
        <v>3123</v>
      </c>
      <c r="L2890" t="s">
        <v>3098</v>
      </c>
      <c r="M2890" t="s">
        <v>3202</v>
      </c>
      <c r="N2890">
        <v>2.9</v>
      </c>
      <c r="O2890" t="s">
        <v>3189</v>
      </c>
      <c r="P2890">
        <f t="shared" si="90"/>
        <v>44764</v>
      </c>
      <c r="Q2890">
        <f>--(COUNTIF($A$2:A2890,A2890)=1)</f>
        <v>1</v>
      </c>
      <c r="R2890">
        <f t="shared" si="91"/>
        <v>72.94</v>
      </c>
    </row>
    <row r="2891" spans="1:18">
      <c r="A2891" t="s">
        <v>8269</v>
      </c>
      <c r="B2891" t="s">
        <v>1576</v>
      </c>
      <c r="C2891" t="s">
        <v>3922</v>
      </c>
      <c r="D2891" t="s">
        <v>3227</v>
      </c>
      <c r="E2891" t="s">
        <v>3175</v>
      </c>
      <c r="F2891" t="s">
        <v>3180</v>
      </c>
      <c r="G2891" t="s">
        <v>3008</v>
      </c>
      <c r="H2891" s="28"/>
      <c r="J2891">
        <v>8</v>
      </c>
      <c r="K2891" t="s">
        <v>3098</v>
      </c>
      <c r="L2891" t="s">
        <v>3098</v>
      </c>
      <c r="M2891" t="s">
        <v>3202</v>
      </c>
      <c r="O2891" t="s">
        <v>3182</v>
      </c>
      <c r="P2891">
        <f t="shared" si="90"/>
        <v>45192</v>
      </c>
      <c r="Q2891">
        <f>--(COUNTIF($A$2:A2891,A2891)=1)</f>
        <v>1</v>
      </c>
      <c r="R2891" t="str">
        <f t="shared" si="91"/>
        <v/>
      </c>
    </row>
    <row r="2892" spans="1:18">
      <c r="A2892" t="s">
        <v>8270</v>
      </c>
      <c r="B2892" t="s">
        <v>3631</v>
      </c>
      <c r="C2892" t="s">
        <v>8271</v>
      </c>
      <c r="D2892" t="s">
        <v>3240</v>
      </c>
      <c r="E2892" t="s">
        <v>3280</v>
      </c>
      <c r="F2892" t="s">
        <v>3167</v>
      </c>
      <c r="G2892" t="s">
        <v>159</v>
      </c>
      <c r="H2892" s="28">
        <v>45178</v>
      </c>
      <c r="I2892">
        <v>11.52</v>
      </c>
      <c r="J2892">
        <v>4</v>
      </c>
      <c r="K2892" t="s">
        <v>3123</v>
      </c>
      <c r="L2892" t="s">
        <v>3437</v>
      </c>
      <c r="M2892" t="s">
        <v>3207</v>
      </c>
      <c r="N2892">
        <v>1.4</v>
      </c>
      <c r="O2892" t="s">
        <v>3189</v>
      </c>
      <c r="P2892">
        <f t="shared" si="90"/>
        <v>45178</v>
      </c>
      <c r="Q2892">
        <f>--(COUNTIF($A$2:A2892,A2892)=1)</f>
        <v>1</v>
      </c>
      <c r="R2892">
        <f t="shared" si="91"/>
        <v>11.52</v>
      </c>
    </row>
    <row r="2893" spans="1:18">
      <c r="A2893" t="s">
        <v>8272</v>
      </c>
      <c r="B2893" t="s">
        <v>2822</v>
      </c>
      <c r="C2893" t="s">
        <v>7550</v>
      </c>
      <c r="D2893" t="s">
        <v>3196</v>
      </c>
      <c r="E2893" t="s">
        <v>3166</v>
      </c>
      <c r="F2893" t="s">
        <v>3167</v>
      </c>
      <c r="G2893" t="s">
        <v>2518</v>
      </c>
      <c r="H2893" s="28">
        <v>45067</v>
      </c>
      <c r="I2893">
        <v>35.9</v>
      </c>
      <c r="J2893">
        <v>24</v>
      </c>
      <c r="K2893" t="s">
        <v>3123</v>
      </c>
      <c r="L2893" t="s">
        <v>3098</v>
      </c>
      <c r="M2893" t="s">
        <v>3177</v>
      </c>
      <c r="O2893" t="s">
        <v>3182</v>
      </c>
      <c r="P2893">
        <f t="shared" si="90"/>
        <v>45066</v>
      </c>
      <c r="Q2893">
        <f>--(COUNTIF($A$2:A2893,A2893)=1)</f>
        <v>1</v>
      </c>
      <c r="R2893">
        <f t="shared" si="91"/>
        <v>35.9</v>
      </c>
    </row>
    <row r="2894" spans="1:18">
      <c r="A2894" t="s">
        <v>8273</v>
      </c>
      <c r="B2894" t="s">
        <v>4427</v>
      </c>
      <c r="C2894" t="s">
        <v>3098</v>
      </c>
      <c r="D2894" t="s">
        <v>3240</v>
      </c>
      <c r="E2894" t="s">
        <v>3166</v>
      </c>
      <c r="F2894" t="s">
        <v>3180</v>
      </c>
      <c r="G2894" t="s">
        <v>711</v>
      </c>
      <c r="H2894" s="28"/>
      <c r="J2894">
        <v>24</v>
      </c>
      <c r="K2894" t="s">
        <v>3098</v>
      </c>
      <c r="L2894" t="s">
        <v>3216</v>
      </c>
      <c r="M2894" t="s">
        <v>3202</v>
      </c>
      <c r="O2894" t="s">
        <v>3178</v>
      </c>
      <c r="P2894">
        <f t="shared" si="90"/>
        <v>45275</v>
      </c>
      <c r="Q2894">
        <f>--(COUNTIF($A$2:A2894,A2894)=1)</f>
        <v>1</v>
      </c>
      <c r="R2894" t="str">
        <f t="shared" si="91"/>
        <v/>
      </c>
    </row>
    <row r="2895" spans="1:18">
      <c r="A2895" t="s">
        <v>8274</v>
      </c>
      <c r="B2895" t="s">
        <v>1488</v>
      </c>
      <c r="C2895" t="s">
        <v>4328</v>
      </c>
      <c r="D2895" t="s">
        <v>3240</v>
      </c>
      <c r="E2895" t="s">
        <v>3194</v>
      </c>
      <c r="F2895" t="s">
        <v>3167</v>
      </c>
      <c r="G2895" t="s">
        <v>648</v>
      </c>
      <c r="H2895" s="28">
        <v>45336</v>
      </c>
      <c r="I2895">
        <v>118.4</v>
      </c>
      <c r="J2895">
        <v>72</v>
      </c>
      <c r="K2895" t="s">
        <v>3123</v>
      </c>
      <c r="L2895" t="s">
        <v>3354</v>
      </c>
      <c r="M2895" t="s">
        <v>3188</v>
      </c>
      <c r="N2895">
        <v>1.5</v>
      </c>
      <c r="O2895" t="s">
        <v>3178</v>
      </c>
      <c r="P2895">
        <f t="shared" si="90"/>
        <v>45332</v>
      </c>
      <c r="Q2895">
        <f>--(COUNTIF($A$2:A2895,A2895)=1)</f>
        <v>1</v>
      </c>
      <c r="R2895">
        <f t="shared" si="91"/>
        <v>118.4</v>
      </c>
    </row>
    <row r="2896" spans="1:18">
      <c r="A2896" t="s">
        <v>8275</v>
      </c>
      <c r="B2896" t="s">
        <v>2626</v>
      </c>
      <c r="C2896" t="s">
        <v>8276</v>
      </c>
      <c r="D2896" t="s">
        <v>3251</v>
      </c>
      <c r="E2896" t="s">
        <v>3194</v>
      </c>
      <c r="F2896" t="s">
        <v>3167</v>
      </c>
      <c r="G2896" t="s">
        <v>1143</v>
      </c>
      <c r="H2896" s="28">
        <v>45592</v>
      </c>
      <c r="I2896">
        <v>109.47</v>
      </c>
      <c r="J2896">
        <v>72</v>
      </c>
      <c r="K2896" t="s">
        <v>3123</v>
      </c>
      <c r="L2896" t="s">
        <v>3225</v>
      </c>
      <c r="M2896" t="s">
        <v>3169</v>
      </c>
      <c r="N2896">
        <v>2.7</v>
      </c>
      <c r="O2896" t="s">
        <v>3189</v>
      </c>
      <c r="P2896">
        <f t="shared" si="90"/>
        <v>45588</v>
      </c>
      <c r="Q2896">
        <f>--(COUNTIF($A$2:A2896,A2896)=1)</f>
        <v>1</v>
      </c>
      <c r="R2896">
        <f t="shared" si="91"/>
        <v>109.47</v>
      </c>
    </row>
    <row r="2897" spans="1:18">
      <c r="A2897" t="s">
        <v>8277</v>
      </c>
      <c r="B2897" t="s">
        <v>8278</v>
      </c>
      <c r="C2897" t="s">
        <v>3098</v>
      </c>
      <c r="D2897" t="s">
        <v>3251</v>
      </c>
      <c r="E2897" t="s">
        <v>3166</v>
      </c>
      <c r="F2897" t="s">
        <v>3167</v>
      </c>
      <c r="G2897" t="s">
        <v>1823</v>
      </c>
      <c r="H2897" s="28">
        <v>44654</v>
      </c>
      <c r="I2897">
        <v>53.92</v>
      </c>
      <c r="J2897">
        <v>24</v>
      </c>
      <c r="K2897" t="s">
        <v>3123</v>
      </c>
      <c r="L2897" t="s">
        <v>3354</v>
      </c>
      <c r="M2897" t="s">
        <v>3177</v>
      </c>
      <c r="O2897" t="s">
        <v>3182</v>
      </c>
      <c r="P2897">
        <f t="shared" si="90"/>
        <v>44652</v>
      </c>
      <c r="Q2897">
        <f>--(COUNTIF($A$2:A2897,A2897)=1)</f>
        <v>1</v>
      </c>
      <c r="R2897">
        <f t="shared" si="91"/>
        <v>53.92</v>
      </c>
    </row>
    <row r="2898" spans="1:18">
      <c r="A2898" t="s">
        <v>8279</v>
      </c>
      <c r="B2898" t="s">
        <v>1681</v>
      </c>
      <c r="C2898" t="s">
        <v>8280</v>
      </c>
      <c r="D2898" t="s">
        <v>3237</v>
      </c>
      <c r="E2898" t="s">
        <v>3175</v>
      </c>
      <c r="F2898" t="s">
        <v>3220</v>
      </c>
      <c r="G2898" t="s">
        <v>2738</v>
      </c>
      <c r="H2898" s="28">
        <v>45546</v>
      </c>
      <c r="I2898">
        <v>16.899999999999999</v>
      </c>
      <c r="J2898">
        <v>8</v>
      </c>
      <c r="K2898" t="s">
        <v>3123</v>
      </c>
      <c r="L2898" t="s">
        <v>3201</v>
      </c>
      <c r="M2898" t="s">
        <v>3202</v>
      </c>
      <c r="N2898">
        <v>4.5</v>
      </c>
      <c r="O2898" t="s">
        <v>3124</v>
      </c>
      <c r="P2898">
        <f t="shared" si="90"/>
        <v>45546</v>
      </c>
      <c r="Q2898">
        <f>--(COUNTIF($A$2:A2898,A2898)=1)</f>
        <v>1</v>
      </c>
      <c r="R2898">
        <f t="shared" si="91"/>
        <v>16.899999999999999</v>
      </c>
    </row>
    <row r="2899" spans="1:18">
      <c r="A2899" t="s">
        <v>8281</v>
      </c>
      <c r="B2899" t="s">
        <v>8282</v>
      </c>
      <c r="C2899" t="s">
        <v>5750</v>
      </c>
      <c r="D2899" t="s">
        <v>3227</v>
      </c>
      <c r="E2899" t="s">
        <v>3166</v>
      </c>
      <c r="F2899" t="s">
        <v>3167</v>
      </c>
      <c r="G2899" t="s">
        <v>1198</v>
      </c>
      <c r="H2899" s="28">
        <v>45045</v>
      </c>
      <c r="I2899">
        <v>26.74</v>
      </c>
      <c r="J2899">
        <v>24</v>
      </c>
      <c r="K2899" t="s">
        <v>3123</v>
      </c>
      <c r="L2899" t="s">
        <v>3268</v>
      </c>
      <c r="M2899" t="s">
        <v>3207</v>
      </c>
      <c r="O2899" t="s">
        <v>3189</v>
      </c>
      <c r="P2899">
        <f t="shared" si="90"/>
        <v>45044</v>
      </c>
      <c r="Q2899">
        <f>--(COUNTIF($A$2:A2899,A2899)=1)</f>
        <v>1</v>
      </c>
      <c r="R2899">
        <f t="shared" si="91"/>
        <v>26.74</v>
      </c>
    </row>
    <row r="2900" spans="1:18">
      <c r="A2900" t="s">
        <v>8283</v>
      </c>
      <c r="B2900" t="s">
        <v>4958</v>
      </c>
      <c r="C2900" t="s">
        <v>3098</v>
      </c>
      <c r="D2900" t="s">
        <v>3237</v>
      </c>
      <c r="E2900" t="s">
        <v>3166</v>
      </c>
      <c r="F2900" t="s">
        <v>3228</v>
      </c>
      <c r="G2900" t="s">
        <v>1765</v>
      </c>
      <c r="H2900" s="28"/>
      <c r="J2900">
        <v>24</v>
      </c>
      <c r="K2900" t="s">
        <v>3098</v>
      </c>
      <c r="L2900" t="s">
        <v>3198</v>
      </c>
      <c r="M2900" t="s">
        <v>3169</v>
      </c>
      <c r="O2900" t="s">
        <v>3124</v>
      </c>
      <c r="P2900">
        <f t="shared" si="90"/>
        <v>45612</v>
      </c>
      <c r="Q2900">
        <f>--(COUNTIF($A$2:A2900,A2900)=1)</f>
        <v>1</v>
      </c>
      <c r="R2900" t="str">
        <f t="shared" si="91"/>
        <v/>
      </c>
    </row>
    <row r="2901" spans="1:18">
      <c r="A2901" t="s">
        <v>8284</v>
      </c>
      <c r="B2901" t="s">
        <v>2880</v>
      </c>
      <c r="C2901" t="s">
        <v>8285</v>
      </c>
      <c r="D2901" t="s">
        <v>3237</v>
      </c>
      <c r="E2901" t="s">
        <v>3194</v>
      </c>
      <c r="F2901" t="s">
        <v>3167</v>
      </c>
      <c r="G2901" t="s">
        <v>8286</v>
      </c>
      <c r="H2901" s="28">
        <v>44610</v>
      </c>
      <c r="I2901">
        <v>194.13</v>
      </c>
      <c r="J2901">
        <v>72</v>
      </c>
      <c r="K2901" t="s">
        <v>3123</v>
      </c>
      <c r="L2901" t="s">
        <v>3209</v>
      </c>
      <c r="M2901" t="s">
        <v>3188</v>
      </c>
      <c r="N2901">
        <v>2.5</v>
      </c>
      <c r="O2901" t="s">
        <v>3213</v>
      </c>
      <c r="P2901">
        <f t="shared" si="90"/>
        <v>44602</v>
      </c>
      <c r="Q2901">
        <f>--(COUNTIF($A$2:A2901,A2901)=1)</f>
        <v>1</v>
      </c>
      <c r="R2901">
        <f t="shared" si="91"/>
        <v>194.13</v>
      </c>
    </row>
    <row r="2902" spans="1:18">
      <c r="A2902" t="s">
        <v>8287</v>
      </c>
      <c r="B2902" t="s">
        <v>6736</v>
      </c>
      <c r="C2902" t="s">
        <v>3098</v>
      </c>
      <c r="D2902" t="s">
        <v>3200</v>
      </c>
      <c r="E2902" t="s">
        <v>3166</v>
      </c>
      <c r="F2902" t="s">
        <v>3167</v>
      </c>
      <c r="G2902" t="s">
        <v>319</v>
      </c>
      <c r="H2902" s="28">
        <v>44666</v>
      </c>
      <c r="I2902">
        <v>64.739999999999995</v>
      </c>
      <c r="J2902">
        <v>24</v>
      </c>
      <c r="K2902" t="s">
        <v>3123</v>
      </c>
      <c r="L2902" t="s">
        <v>3216</v>
      </c>
      <c r="M2902" t="s">
        <v>3202</v>
      </c>
      <c r="N2902">
        <v>1.9</v>
      </c>
      <c r="O2902" t="s">
        <v>3260</v>
      </c>
      <c r="P2902">
        <f t="shared" si="90"/>
        <v>44664</v>
      </c>
      <c r="Q2902">
        <f>--(COUNTIF($A$2:A2902,A2902)=1)</f>
        <v>1</v>
      </c>
      <c r="R2902">
        <f t="shared" si="91"/>
        <v>64.739999999999995</v>
      </c>
    </row>
    <row r="2903" spans="1:18">
      <c r="A2903" t="s">
        <v>8288</v>
      </c>
      <c r="B2903" t="s">
        <v>995</v>
      </c>
      <c r="C2903" t="s">
        <v>3098</v>
      </c>
      <c r="D2903" t="s">
        <v>3196</v>
      </c>
      <c r="E2903" t="s">
        <v>3175</v>
      </c>
      <c r="F2903" t="s">
        <v>3180</v>
      </c>
      <c r="G2903" t="s">
        <v>2385</v>
      </c>
      <c r="H2903" s="28"/>
      <c r="J2903">
        <v>8</v>
      </c>
      <c r="K2903" t="s">
        <v>3098</v>
      </c>
      <c r="L2903" t="s">
        <v>3307</v>
      </c>
      <c r="M2903" t="s">
        <v>3207</v>
      </c>
      <c r="O2903" t="s">
        <v>3170</v>
      </c>
      <c r="P2903">
        <f t="shared" si="90"/>
        <v>44835</v>
      </c>
      <c r="Q2903">
        <f>--(COUNTIF($A$2:A2903,A2903)=1)</f>
        <v>1</v>
      </c>
      <c r="R2903" t="str">
        <f t="shared" si="91"/>
        <v/>
      </c>
    </row>
    <row r="2904" spans="1:18">
      <c r="A2904" t="s">
        <v>8289</v>
      </c>
      <c r="B2904" t="s">
        <v>8290</v>
      </c>
      <c r="C2904" t="s">
        <v>7882</v>
      </c>
      <c r="D2904" t="s">
        <v>3237</v>
      </c>
      <c r="E2904" t="s">
        <v>3166</v>
      </c>
      <c r="F2904" t="s">
        <v>3167</v>
      </c>
      <c r="G2904" t="s">
        <v>983</v>
      </c>
      <c r="H2904" s="28"/>
      <c r="J2904">
        <v>24</v>
      </c>
      <c r="K2904" t="s">
        <v>3098</v>
      </c>
      <c r="L2904" t="s">
        <v>3209</v>
      </c>
      <c r="M2904" t="s">
        <v>3177</v>
      </c>
      <c r="O2904" t="s">
        <v>3182</v>
      </c>
      <c r="P2904">
        <f t="shared" si="90"/>
        <v>44805</v>
      </c>
      <c r="Q2904">
        <f>--(COUNTIF($A$2:A2904,A2904)=1)</f>
        <v>1</v>
      </c>
      <c r="R2904" t="str">
        <f t="shared" si="91"/>
        <v/>
      </c>
    </row>
    <row r="2905" spans="1:18">
      <c r="A2905" t="s">
        <v>8291</v>
      </c>
      <c r="B2905" t="s">
        <v>1367</v>
      </c>
      <c r="C2905" t="s">
        <v>6738</v>
      </c>
      <c r="D2905" t="s">
        <v>3174</v>
      </c>
      <c r="E2905" t="s">
        <v>3194</v>
      </c>
      <c r="F2905" t="s">
        <v>3180</v>
      </c>
      <c r="G2905" t="s">
        <v>6623</v>
      </c>
      <c r="H2905" s="28"/>
      <c r="J2905">
        <v>72</v>
      </c>
      <c r="K2905" t="s">
        <v>3098</v>
      </c>
      <c r="L2905" t="s">
        <v>3307</v>
      </c>
      <c r="M2905" t="s">
        <v>3177</v>
      </c>
      <c r="O2905" t="s">
        <v>3124</v>
      </c>
      <c r="P2905">
        <f t="shared" si="90"/>
        <v>44586</v>
      </c>
      <c r="Q2905">
        <f>--(COUNTIF($A$2:A2905,A2905)=1)</f>
        <v>1</v>
      </c>
      <c r="R2905" t="str">
        <f t="shared" si="91"/>
        <v/>
      </c>
    </row>
    <row r="2906" spans="1:18">
      <c r="A2906" t="s">
        <v>8292</v>
      </c>
      <c r="B2906" t="s">
        <v>1290</v>
      </c>
      <c r="C2906" t="s">
        <v>8293</v>
      </c>
      <c r="D2906" t="s">
        <v>3196</v>
      </c>
      <c r="E2906" t="s">
        <v>3175</v>
      </c>
      <c r="F2906" t="s">
        <v>3167</v>
      </c>
      <c r="G2906" t="s">
        <v>6796</v>
      </c>
      <c r="H2906" s="28">
        <v>45393</v>
      </c>
      <c r="I2906">
        <v>10.72</v>
      </c>
      <c r="J2906">
        <v>8</v>
      </c>
      <c r="K2906" t="s">
        <v>3123</v>
      </c>
      <c r="L2906" t="s">
        <v>3098</v>
      </c>
      <c r="M2906" t="s">
        <v>3169</v>
      </c>
      <c r="N2906">
        <v>3.1</v>
      </c>
      <c r="O2906" t="s">
        <v>3182</v>
      </c>
      <c r="P2906">
        <f t="shared" si="90"/>
        <v>45393</v>
      </c>
      <c r="Q2906">
        <f>--(COUNTIF($A$2:A2906,A2906)=1)</f>
        <v>1</v>
      </c>
      <c r="R2906">
        <f t="shared" si="91"/>
        <v>10.72</v>
      </c>
    </row>
    <row r="2907" spans="1:18">
      <c r="A2907" t="s">
        <v>8294</v>
      </c>
      <c r="B2907" t="s">
        <v>203</v>
      </c>
      <c r="C2907" t="s">
        <v>3098</v>
      </c>
      <c r="D2907" t="s">
        <v>3227</v>
      </c>
      <c r="E2907" t="s">
        <v>3166</v>
      </c>
      <c r="F2907" t="s">
        <v>3228</v>
      </c>
      <c r="G2907" t="s">
        <v>5053</v>
      </c>
      <c r="H2907" s="28"/>
      <c r="J2907">
        <v>24</v>
      </c>
      <c r="K2907" t="s">
        <v>3098</v>
      </c>
      <c r="L2907" t="s">
        <v>3318</v>
      </c>
      <c r="M2907" t="s">
        <v>3177</v>
      </c>
      <c r="O2907" t="s">
        <v>3124</v>
      </c>
      <c r="P2907">
        <f t="shared" si="90"/>
        <v>44631</v>
      </c>
      <c r="Q2907">
        <f>--(COUNTIF($A$2:A2907,A2907)=1)</f>
        <v>1</v>
      </c>
      <c r="R2907" t="str">
        <f t="shared" si="91"/>
        <v/>
      </c>
    </row>
    <row r="2908" spans="1:18">
      <c r="A2908" t="s">
        <v>8295</v>
      </c>
      <c r="B2908" t="s">
        <v>1317</v>
      </c>
      <c r="C2908" t="s">
        <v>3098</v>
      </c>
      <c r="D2908" t="s">
        <v>3237</v>
      </c>
      <c r="E2908" t="s">
        <v>3175</v>
      </c>
      <c r="F2908" t="s">
        <v>3167</v>
      </c>
      <c r="G2908" t="s">
        <v>8296</v>
      </c>
      <c r="H2908" s="28">
        <v>45051</v>
      </c>
      <c r="I2908">
        <v>11.23</v>
      </c>
      <c r="J2908">
        <v>8</v>
      </c>
      <c r="K2908" t="s">
        <v>3123</v>
      </c>
      <c r="L2908" t="s">
        <v>3268</v>
      </c>
      <c r="M2908" t="s">
        <v>3207</v>
      </c>
      <c r="N2908">
        <v>1.7</v>
      </c>
      <c r="O2908" t="s">
        <v>3123</v>
      </c>
      <c r="P2908">
        <f t="shared" si="90"/>
        <v>45051</v>
      </c>
      <c r="Q2908">
        <f>--(COUNTIF($A$2:A2908,A2908)=1)</f>
        <v>1</v>
      </c>
      <c r="R2908">
        <f t="shared" si="91"/>
        <v>11.23</v>
      </c>
    </row>
    <row r="2909" spans="1:18">
      <c r="A2909" t="s">
        <v>8297</v>
      </c>
      <c r="B2909" t="s">
        <v>322</v>
      </c>
      <c r="C2909" t="s">
        <v>8298</v>
      </c>
      <c r="D2909" t="s">
        <v>3240</v>
      </c>
      <c r="E2909" t="s">
        <v>3166</v>
      </c>
      <c r="F2909" t="s">
        <v>3180</v>
      </c>
      <c r="G2909" t="s">
        <v>3829</v>
      </c>
      <c r="H2909" s="28"/>
      <c r="J2909">
        <v>24</v>
      </c>
      <c r="K2909" t="s">
        <v>3098</v>
      </c>
      <c r="L2909" t="s">
        <v>3209</v>
      </c>
      <c r="M2909" t="s">
        <v>3207</v>
      </c>
      <c r="O2909" t="s">
        <v>3260</v>
      </c>
      <c r="P2909">
        <f t="shared" si="90"/>
        <v>45709</v>
      </c>
      <c r="Q2909">
        <f>--(COUNTIF($A$2:A2909,A2909)=1)</f>
        <v>1</v>
      </c>
      <c r="R2909" t="str">
        <f t="shared" si="91"/>
        <v/>
      </c>
    </row>
    <row r="2910" spans="1:18">
      <c r="A2910" t="s">
        <v>8299</v>
      </c>
      <c r="B2910" t="s">
        <v>3631</v>
      </c>
      <c r="C2910" t="s">
        <v>8300</v>
      </c>
      <c r="D2910" t="s">
        <v>3237</v>
      </c>
      <c r="E2910" t="s">
        <v>3175</v>
      </c>
      <c r="F2910" t="s">
        <v>3180</v>
      </c>
      <c r="G2910" t="s">
        <v>2364</v>
      </c>
      <c r="H2910" s="28"/>
      <c r="J2910">
        <v>8</v>
      </c>
      <c r="K2910" t="s">
        <v>3098</v>
      </c>
      <c r="L2910" t="s">
        <v>3098</v>
      </c>
      <c r="M2910" t="s">
        <v>3188</v>
      </c>
      <c r="O2910" t="s">
        <v>3182</v>
      </c>
      <c r="P2910">
        <f t="shared" si="90"/>
        <v>44589</v>
      </c>
      <c r="Q2910">
        <f>--(COUNTIF($A$2:A2910,A2910)=1)</f>
        <v>1</v>
      </c>
      <c r="R2910" t="str">
        <f t="shared" si="91"/>
        <v/>
      </c>
    </row>
    <row r="2911" spans="1:18">
      <c r="A2911" t="s">
        <v>8301</v>
      </c>
      <c r="B2911" t="s">
        <v>5059</v>
      </c>
      <c r="C2911" t="s">
        <v>3098</v>
      </c>
      <c r="D2911" t="s">
        <v>3174</v>
      </c>
      <c r="E2911" t="s">
        <v>3166</v>
      </c>
      <c r="F2911" t="s">
        <v>3228</v>
      </c>
      <c r="G2911" t="s">
        <v>5740</v>
      </c>
      <c r="H2911" s="28"/>
      <c r="J2911">
        <v>24</v>
      </c>
      <c r="K2911" t="s">
        <v>3098</v>
      </c>
      <c r="L2911" t="s">
        <v>3398</v>
      </c>
      <c r="M2911" t="s">
        <v>3207</v>
      </c>
      <c r="O2911" t="s">
        <v>3182</v>
      </c>
      <c r="P2911">
        <f t="shared" si="90"/>
        <v>44859</v>
      </c>
      <c r="Q2911">
        <f>--(COUNTIF($A$2:A2911,A2911)=1)</f>
        <v>1</v>
      </c>
      <c r="R2911" t="str">
        <f t="shared" si="91"/>
        <v/>
      </c>
    </row>
    <row r="2912" spans="1:18">
      <c r="A2912" t="s">
        <v>8302</v>
      </c>
      <c r="B2912" t="s">
        <v>863</v>
      </c>
      <c r="C2912" t="s">
        <v>3098</v>
      </c>
      <c r="D2912" t="s">
        <v>3227</v>
      </c>
      <c r="E2912" t="s">
        <v>3194</v>
      </c>
      <c r="F2912" t="s">
        <v>3167</v>
      </c>
      <c r="G2912" t="s">
        <v>700</v>
      </c>
      <c r="H2912" s="28">
        <v>44704</v>
      </c>
      <c r="I2912">
        <v>237.31</v>
      </c>
      <c r="J2912">
        <v>72</v>
      </c>
      <c r="K2912" t="s">
        <v>3123</v>
      </c>
      <c r="L2912" t="s">
        <v>3176</v>
      </c>
      <c r="M2912" t="s">
        <v>3202</v>
      </c>
      <c r="O2912" t="s">
        <v>3123</v>
      </c>
      <c r="P2912">
        <f t="shared" si="90"/>
        <v>44695</v>
      </c>
      <c r="Q2912">
        <f>--(COUNTIF($A$2:A2912,A2912)=1)</f>
        <v>1</v>
      </c>
      <c r="R2912">
        <f t="shared" si="91"/>
        <v>237.31</v>
      </c>
    </row>
    <row r="2913" spans="1:18">
      <c r="A2913" t="s">
        <v>8303</v>
      </c>
      <c r="B2913" t="s">
        <v>219</v>
      </c>
      <c r="C2913" t="s">
        <v>8304</v>
      </c>
      <c r="D2913" t="s">
        <v>3240</v>
      </c>
      <c r="E2913" t="s">
        <v>3166</v>
      </c>
      <c r="F2913" t="s">
        <v>3167</v>
      </c>
      <c r="G2913" t="s">
        <v>8305</v>
      </c>
      <c r="H2913" s="28">
        <v>45665</v>
      </c>
      <c r="I2913">
        <v>68.53</v>
      </c>
      <c r="J2913">
        <v>24</v>
      </c>
      <c r="K2913" t="s">
        <v>3123</v>
      </c>
      <c r="L2913" t="s">
        <v>3231</v>
      </c>
      <c r="M2913" t="s">
        <v>3177</v>
      </c>
      <c r="O2913" t="s">
        <v>3213</v>
      </c>
      <c r="P2913">
        <f t="shared" si="90"/>
        <v>45663</v>
      </c>
      <c r="Q2913">
        <f>--(COUNTIF($A$2:A2913,A2913)=1)</f>
        <v>1</v>
      </c>
      <c r="R2913">
        <f t="shared" si="91"/>
        <v>68.53</v>
      </c>
    </row>
    <row r="2914" spans="1:18">
      <c r="A2914" t="s">
        <v>8306</v>
      </c>
      <c r="B2914" t="s">
        <v>2293</v>
      </c>
      <c r="C2914" t="s">
        <v>3098</v>
      </c>
      <c r="D2914" t="s">
        <v>3237</v>
      </c>
      <c r="E2914" t="s">
        <v>3166</v>
      </c>
      <c r="F2914" t="s">
        <v>3167</v>
      </c>
      <c r="G2914" t="s">
        <v>892</v>
      </c>
      <c r="H2914" s="28">
        <v>44625</v>
      </c>
      <c r="I2914">
        <v>42.99</v>
      </c>
      <c r="J2914">
        <v>24</v>
      </c>
      <c r="K2914" t="s">
        <v>3123</v>
      </c>
      <c r="L2914" t="s">
        <v>3302</v>
      </c>
      <c r="M2914" t="s">
        <v>3207</v>
      </c>
      <c r="N2914">
        <v>2</v>
      </c>
      <c r="O2914" t="s">
        <v>3124</v>
      </c>
      <c r="P2914">
        <f t="shared" si="90"/>
        <v>44624</v>
      </c>
      <c r="Q2914">
        <f>--(COUNTIF($A$2:A2914,A2914)=1)</f>
        <v>1</v>
      </c>
      <c r="R2914">
        <f t="shared" si="91"/>
        <v>42.99</v>
      </c>
    </row>
    <row r="2915" spans="1:18">
      <c r="A2915" t="s">
        <v>8307</v>
      </c>
      <c r="B2915" t="s">
        <v>363</v>
      </c>
      <c r="C2915" t="s">
        <v>7641</v>
      </c>
      <c r="D2915" t="s">
        <v>3251</v>
      </c>
      <c r="E2915" t="s">
        <v>3194</v>
      </c>
      <c r="F2915" t="s">
        <v>3220</v>
      </c>
      <c r="G2915" t="s">
        <v>4981</v>
      </c>
      <c r="H2915" s="28">
        <v>45400</v>
      </c>
      <c r="I2915">
        <v>28.85</v>
      </c>
      <c r="J2915">
        <v>72</v>
      </c>
      <c r="K2915" t="s">
        <v>3124</v>
      </c>
      <c r="L2915" t="s">
        <v>3437</v>
      </c>
      <c r="M2915" t="s">
        <v>3188</v>
      </c>
      <c r="N2915">
        <v>1.1000000000000001</v>
      </c>
      <c r="O2915" t="s">
        <v>3124</v>
      </c>
      <c r="P2915">
        <f t="shared" si="90"/>
        <v>45399</v>
      </c>
      <c r="Q2915">
        <f>--(COUNTIF($A$2:A2915,A2915)=1)</f>
        <v>1</v>
      </c>
      <c r="R2915">
        <f t="shared" si="91"/>
        <v>28.85</v>
      </c>
    </row>
    <row r="2916" spans="1:18">
      <c r="A2916" t="s">
        <v>8308</v>
      </c>
      <c r="B2916" t="s">
        <v>326</v>
      </c>
      <c r="C2916" t="s">
        <v>3098</v>
      </c>
      <c r="D2916" t="s">
        <v>3200</v>
      </c>
      <c r="E2916" t="s">
        <v>3194</v>
      </c>
      <c r="F2916" t="s">
        <v>3167</v>
      </c>
      <c r="G2916" t="s">
        <v>931</v>
      </c>
      <c r="H2916" s="28">
        <v>45069</v>
      </c>
      <c r="I2916">
        <v>189.81</v>
      </c>
      <c r="J2916">
        <v>72</v>
      </c>
      <c r="K2916" t="s">
        <v>3123</v>
      </c>
      <c r="L2916" t="s">
        <v>3398</v>
      </c>
      <c r="M2916" t="s">
        <v>3207</v>
      </c>
      <c r="N2916">
        <v>2.1</v>
      </c>
      <c r="O2916" t="s">
        <v>3123</v>
      </c>
      <c r="P2916">
        <f t="shared" si="90"/>
        <v>45062</v>
      </c>
      <c r="Q2916">
        <f>--(COUNTIF($A$2:A2916,A2916)=1)</f>
        <v>1</v>
      </c>
      <c r="R2916">
        <f t="shared" si="91"/>
        <v>189.81</v>
      </c>
    </row>
    <row r="2917" spans="1:18">
      <c r="A2917" t="s">
        <v>8309</v>
      </c>
      <c r="B2917" t="s">
        <v>7815</v>
      </c>
      <c r="C2917" t="s">
        <v>8310</v>
      </c>
      <c r="D2917" t="s">
        <v>3227</v>
      </c>
      <c r="E2917" t="s">
        <v>3166</v>
      </c>
      <c r="F2917" t="s">
        <v>3167</v>
      </c>
      <c r="G2917" t="s">
        <v>1756</v>
      </c>
      <c r="H2917" s="28">
        <v>44917</v>
      </c>
      <c r="I2917">
        <v>28.7</v>
      </c>
      <c r="J2917">
        <v>24</v>
      </c>
      <c r="K2917" t="s">
        <v>3123</v>
      </c>
      <c r="L2917" t="s">
        <v>3098</v>
      </c>
      <c r="M2917" t="s">
        <v>3207</v>
      </c>
      <c r="O2917" t="s">
        <v>3182</v>
      </c>
      <c r="P2917">
        <f t="shared" si="90"/>
        <v>44916</v>
      </c>
      <c r="Q2917">
        <f>--(COUNTIF($A$2:A2917,A2917)=1)</f>
        <v>1</v>
      </c>
      <c r="R2917">
        <f t="shared" si="91"/>
        <v>28.7</v>
      </c>
    </row>
    <row r="2918" spans="1:18">
      <c r="A2918" t="s">
        <v>8311</v>
      </c>
      <c r="B2918" t="s">
        <v>1802</v>
      </c>
      <c r="C2918" t="s">
        <v>8312</v>
      </c>
      <c r="D2918" t="s">
        <v>3200</v>
      </c>
      <c r="E2918" t="s">
        <v>3194</v>
      </c>
      <c r="F2918" t="s">
        <v>3167</v>
      </c>
      <c r="G2918" t="s">
        <v>3539</v>
      </c>
      <c r="H2918" s="28"/>
      <c r="J2918">
        <v>72</v>
      </c>
      <c r="K2918" t="s">
        <v>3098</v>
      </c>
      <c r="L2918" t="s">
        <v>3248</v>
      </c>
      <c r="M2918" t="s">
        <v>3188</v>
      </c>
      <c r="O2918" t="s">
        <v>3178</v>
      </c>
      <c r="P2918">
        <f t="shared" si="90"/>
        <v>44592</v>
      </c>
      <c r="Q2918">
        <f>--(COUNTIF($A$2:A2918,A2918)=1)</f>
        <v>1</v>
      </c>
      <c r="R2918" t="str">
        <f t="shared" si="91"/>
        <v/>
      </c>
    </row>
    <row r="2919" spans="1:18">
      <c r="A2919" t="s">
        <v>8313</v>
      </c>
      <c r="B2919" t="s">
        <v>3713</v>
      </c>
      <c r="C2919" t="s">
        <v>8314</v>
      </c>
      <c r="D2919" t="s">
        <v>3227</v>
      </c>
      <c r="E2919" t="s">
        <v>3175</v>
      </c>
      <c r="F2919" t="s">
        <v>3180</v>
      </c>
      <c r="G2919" t="s">
        <v>2269</v>
      </c>
      <c r="H2919" s="28"/>
      <c r="J2919">
        <v>8</v>
      </c>
      <c r="K2919" t="s">
        <v>3098</v>
      </c>
      <c r="L2919" t="s">
        <v>3098</v>
      </c>
      <c r="M2919" t="s">
        <v>3207</v>
      </c>
      <c r="O2919" t="s">
        <v>3124</v>
      </c>
      <c r="P2919">
        <f t="shared" si="90"/>
        <v>45184</v>
      </c>
      <c r="Q2919">
        <f>--(COUNTIF($A$2:A2919,A2919)=1)</f>
        <v>1</v>
      </c>
      <c r="R2919" t="str">
        <f t="shared" si="91"/>
        <v/>
      </c>
    </row>
    <row r="2920" spans="1:18">
      <c r="A2920" t="s">
        <v>8315</v>
      </c>
      <c r="B2920" t="s">
        <v>6041</v>
      </c>
      <c r="C2920" t="s">
        <v>7912</v>
      </c>
      <c r="D2920" t="s">
        <v>3251</v>
      </c>
      <c r="E2920" t="s">
        <v>3166</v>
      </c>
      <c r="F2920" t="s">
        <v>3180</v>
      </c>
      <c r="G2920" t="s">
        <v>3028</v>
      </c>
      <c r="H2920" s="28"/>
      <c r="J2920">
        <v>24</v>
      </c>
      <c r="K2920" t="s">
        <v>3098</v>
      </c>
      <c r="L2920" t="s">
        <v>3248</v>
      </c>
      <c r="M2920" t="s">
        <v>3207</v>
      </c>
      <c r="O2920" t="s">
        <v>3213</v>
      </c>
      <c r="P2920">
        <f t="shared" si="90"/>
        <v>44565</v>
      </c>
      <c r="Q2920">
        <f>--(COUNTIF($A$2:A2920,A2920)=1)</f>
        <v>1</v>
      </c>
      <c r="R2920" t="str">
        <f t="shared" si="91"/>
        <v/>
      </c>
    </row>
    <row r="2921" spans="1:18">
      <c r="A2921" t="s">
        <v>8316</v>
      </c>
      <c r="B2921" t="s">
        <v>423</v>
      </c>
      <c r="C2921" t="s">
        <v>4454</v>
      </c>
      <c r="D2921" t="s">
        <v>3251</v>
      </c>
      <c r="E2921" t="s">
        <v>3175</v>
      </c>
      <c r="F2921" t="s">
        <v>3220</v>
      </c>
      <c r="G2921" t="s">
        <v>1644</v>
      </c>
      <c r="H2921" s="28">
        <v>44918</v>
      </c>
      <c r="I2921">
        <v>27.02</v>
      </c>
      <c r="J2921">
        <v>8</v>
      </c>
      <c r="K2921" t="s">
        <v>3123</v>
      </c>
      <c r="L2921" t="s">
        <v>3354</v>
      </c>
      <c r="M2921" t="s">
        <v>3202</v>
      </c>
      <c r="N2921">
        <v>2.2999999999999998</v>
      </c>
      <c r="O2921" t="s">
        <v>3182</v>
      </c>
      <c r="P2921">
        <f t="shared" si="90"/>
        <v>44917</v>
      </c>
      <c r="Q2921">
        <f>--(COUNTIF($A$2:A2921,A2921)=1)</f>
        <v>1</v>
      </c>
      <c r="R2921">
        <f t="shared" si="91"/>
        <v>27.02</v>
      </c>
    </row>
    <row r="2922" spans="1:18">
      <c r="A2922" t="s">
        <v>8317</v>
      </c>
      <c r="B2922" t="s">
        <v>7232</v>
      </c>
      <c r="C2922" t="s">
        <v>3098</v>
      </c>
      <c r="D2922" t="s">
        <v>3227</v>
      </c>
      <c r="E2922" t="s">
        <v>3166</v>
      </c>
      <c r="F2922" t="s">
        <v>3167</v>
      </c>
      <c r="G2922" t="s">
        <v>323</v>
      </c>
      <c r="H2922" s="28">
        <v>44600</v>
      </c>
      <c r="I2922">
        <v>12.46</v>
      </c>
      <c r="J2922">
        <v>24</v>
      </c>
      <c r="K2922" t="s">
        <v>3124</v>
      </c>
      <c r="L2922" t="s">
        <v>3225</v>
      </c>
      <c r="M2922" t="s">
        <v>3207</v>
      </c>
      <c r="N2922">
        <v>2</v>
      </c>
      <c r="O2922" t="s">
        <v>3213</v>
      </c>
      <c r="P2922">
        <f t="shared" si="90"/>
        <v>44600</v>
      </c>
      <c r="Q2922">
        <f>--(COUNTIF($A$2:A2922,A2922)=1)</f>
        <v>1</v>
      </c>
      <c r="R2922">
        <f t="shared" si="91"/>
        <v>12.46</v>
      </c>
    </row>
    <row r="2923" spans="1:18">
      <c r="A2923" t="s">
        <v>8318</v>
      </c>
      <c r="B2923" t="s">
        <v>2502</v>
      </c>
      <c r="C2923" t="s">
        <v>3098</v>
      </c>
      <c r="D2923" t="s">
        <v>3165</v>
      </c>
      <c r="E2923" t="s">
        <v>3166</v>
      </c>
      <c r="F2923" t="s">
        <v>3180</v>
      </c>
      <c r="G2923" t="s">
        <v>301</v>
      </c>
      <c r="H2923" s="28"/>
      <c r="J2923">
        <v>24</v>
      </c>
      <c r="K2923" t="s">
        <v>3098</v>
      </c>
      <c r="L2923" t="s">
        <v>3098</v>
      </c>
      <c r="M2923" t="s">
        <v>3188</v>
      </c>
      <c r="O2923" t="s">
        <v>3124</v>
      </c>
      <c r="P2923">
        <f t="shared" si="90"/>
        <v>45623</v>
      </c>
      <c r="Q2923">
        <f>--(COUNTIF($A$2:A2923,A2923)=1)</f>
        <v>1</v>
      </c>
      <c r="R2923" t="str">
        <f t="shared" si="91"/>
        <v/>
      </c>
    </row>
    <row r="2924" spans="1:18">
      <c r="A2924" t="s">
        <v>8319</v>
      </c>
      <c r="B2924" t="s">
        <v>2936</v>
      </c>
      <c r="C2924" t="s">
        <v>3098</v>
      </c>
      <c r="D2924" t="s">
        <v>3165</v>
      </c>
      <c r="E2924" t="s">
        <v>3166</v>
      </c>
      <c r="F2924" t="s">
        <v>3167</v>
      </c>
      <c r="G2924" t="s">
        <v>8320</v>
      </c>
      <c r="H2924" s="28"/>
      <c r="J2924">
        <v>24</v>
      </c>
      <c r="K2924" t="s">
        <v>3098</v>
      </c>
      <c r="L2924" t="s">
        <v>3098</v>
      </c>
      <c r="M2924" t="s">
        <v>3169</v>
      </c>
      <c r="O2924" t="s">
        <v>3124</v>
      </c>
      <c r="P2924">
        <f t="shared" si="90"/>
        <v>45058</v>
      </c>
      <c r="Q2924">
        <f>--(COUNTIF($A$2:A2924,A2924)=1)</f>
        <v>1</v>
      </c>
      <c r="R2924" t="str">
        <f t="shared" si="91"/>
        <v/>
      </c>
    </row>
    <row r="2925" spans="1:18">
      <c r="A2925" t="s">
        <v>8321</v>
      </c>
      <c r="B2925" t="s">
        <v>3588</v>
      </c>
      <c r="C2925" t="s">
        <v>8322</v>
      </c>
      <c r="D2925" t="s">
        <v>3185</v>
      </c>
      <c r="E2925" t="s">
        <v>3166</v>
      </c>
      <c r="F2925" t="s">
        <v>3228</v>
      </c>
      <c r="G2925" t="s">
        <v>232</v>
      </c>
      <c r="H2925" s="28"/>
      <c r="J2925">
        <v>24</v>
      </c>
      <c r="K2925" t="s">
        <v>3098</v>
      </c>
      <c r="L2925" t="s">
        <v>3176</v>
      </c>
      <c r="M2925" t="s">
        <v>3207</v>
      </c>
      <c r="O2925" t="s">
        <v>3260</v>
      </c>
      <c r="P2925">
        <f t="shared" si="90"/>
        <v>45488</v>
      </c>
      <c r="Q2925">
        <f>--(COUNTIF($A$2:A2925,A2925)=1)</f>
        <v>1</v>
      </c>
      <c r="R2925" t="str">
        <f t="shared" si="91"/>
        <v/>
      </c>
    </row>
    <row r="2926" spans="1:18">
      <c r="A2926" t="s">
        <v>8323</v>
      </c>
      <c r="B2926" t="s">
        <v>2307</v>
      </c>
      <c r="C2926" t="s">
        <v>3098</v>
      </c>
      <c r="D2926" t="s">
        <v>3165</v>
      </c>
      <c r="E2926" t="s">
        <v>3194</v>
      </c>
      <c r="F2926" t="s">
        <v>3180</v>
      </c>
      <c r="G2926" t="s">
        <v>8324</v>
      </c>
      <c r="H2926" s="28"/>
      <c r="J2926">
        <v>72</v>
      </c>
      <c r="K2926" t="s">
        <v>3098</v>
      </c>
      <c r="L2926" t="s">
        <v>3212</v>
      </c>
      <c r="M2926" t="s">
        <v>3169</v>
      </c>
      <c r="O2926" t="s">
        <v>3123</v>
      </c>
      <c r="P2926">
        <f t="shared" si="90"/>
        <v>44644</v>
      </c>
      <c r="Q2926">
        <f>--(COUNTIF($A$2:A2926,A2926)=1)</f>
        <v>1</v>
      </c>
      <c r="R2926" t="str">
        <f t="shared" si="91"/>
        <v/>
      </c>
    </row>
    <row r="2927" spans="1:18">
      <c r="A2927" t="s">
        <v>8325</v>
      </c>
      <c r="B2927" t="s">
        <v>378</v>
      </c>
      <c r="C2927" t="s">
        <v>3098</v>
      </c>
      <c r="D2927" t="s">
        <v>3237</v>
      </c>
      <c r="E2927" t="s">
        <v>3166</v>
      </c>
      <c r="F2927" t="s">
        <v>3167</v>
      </c>
      <c r="G2927" t="s">
        <v>873</v>
      </c>
      <c r="H2927" s="28">
        <v>45420</v>
      </c>
      <c r="I2927">
        <v>43.64</v>
      </c>
      <c r="J2927">
        <v>24</v>
      </c>
      <c r="K2927" t="s">
        <v>3123</v>
      </c>
      <c r="L2927" t="s">
        <v>3098</v>
      </c>
      <c r="M2927" t="s">
        <v>3202</v>
      </c>
      <c r="O2927" t="s">
        <v>3124</v>
      </c>
      <c r="P2927">
        <f t="shared" si="90"/>
        <v>45419</v>
      </c>
      <c r="Q2927">
        <f>--(COUNTIF($A$2:A2927,A2927)=1)</f>
        <v>1</v>
      </c>
      <c r="R2927">
        <f t="shared" si="91"/>
        <v>43.64</v>
      </c>
    </row>
    <row r="2928" spans="1:18">
      <c r="A2928" t="s">
        <v>8326</v>
      </c>
      <c r="B2928" t="s">
        <v>8327</v>
      </c>
      <c r="C2928" t="s">
        <v>3098</v>
      </c>
      <c r="D2928" t="s">
        <v>3240</v>
      </c>
      <c r="E2928" t="s">
        <v>3175</v>
      </c>
      <c r="F2928" t="s">
        <v>3228</v>
      </c>
      <c r="G2928" t="s">
        <v>259</v>
      </c>
      <c r="H2928" s="28"/>
      <c r="J2928">
        <v>8</v>
      </c>
      <c r="K2928" t="s">
        <v>3098</v>
      </c>
      <c r="L2928" t="s">
        <v>3265</v>
      </c>
      <c r="M2928" t="s">
        <v>3202</v>
      </c>
      <c r="O2928" t="s">
        <v>3170</v>
      </c>
      <c r="P2928">
        <f t="shared" si="90"/>
        <v>44872</v>
      </c>
      <c r="Q2928">
        <f>--(COUNTIF($A$2:A2928,A2928)=1)</f>
        <v>1</v>
      </c>
      <c r="R2928" t="str">
        <f t="shared" si="91"/>
        <v/>
      </c>
    </row>
    <row r="2929" spans="1:18">
      <c r="A2929" t="s">
        <v>8328</v>
      </c>
      <c r="B2929" t="s">
        <v>4296</v>
      </c>
      <c r="C2929" t="s">
        <v>3098</v>
      </c>
      <c r="D2929" t="s">
        <v>3174</v>
      </c>
      <c r="E2929" t="s">
        <v>3280</v>
      </c>
      <c r="F2929" t="s">
        <v>3167</v>
      </c>
      <c r="G2929" t="s">
        <v>1597</v>
      </c>
      <c r="H2929" s="28">
        <v>44840</v>
      </c>
      <c r="I2929">
        <v>5.22</v>
      </c>
      <c r="J2929">
        <v>4</v>
      </c>
      <c r="K2929" t="s">
        <v>3123</v>
      </c>
      <c r="L2929" t="s">
        <v>3244</v>
      </c>
      <c r="M2929" t="s">
        <v>3188</v>
      </c>
      <c r="N2929">
        <v>1.1000000000000001</v>
      </c>
      <c r="O2929" t="s">
        <v>3213</v>
      </c>
      <c r="P2929">
        <f t="shared" si="90"/>
        <v>44840</v>
      </c>
      <c r="Q2929">
        <f>--(COUNTIF($A$2:A2929,A2929)=1)</f>
        <v>1</v>
      </c>
      <c r="R2929">
        <f t="shared" si="91"/>
        <v>5.22</v>
      </c>
    </row>
    <row r="2930" spans="1:18">
      <c r="A2930" t="s">
        <v>8329</v>
      </c>
      <c r="B2930" t="s">
        <v>5981</v>
      </c>
      <c r="C2930" t="s">
        <v>3098</v>
      </c>
      <c r="D2930" t="s">
        <v>3237</v>
      </c>
      <c r="E2930" t="s">
        <v>3175</v>
      </c>
      <c r="F2930" t="s">
        <v>3167</v>
      </c>
      <c r="G2930" t="s">
        <v>6455</v>
      </c>
      <c r="H2930" s="28">
        <v>45508</v>
      </c>
      <c r="I2930">
        <v>14.3</v>
      </c>
      <c r="J2930">
        <v>8</v>
      </c>
      <c r="K2930" t="s">
        <v>3123</v>
      </c>
      <c r="L2930" t="s">
        <v>3218</v>
      </c>
      <c r="M2930" t="s">
        <v>3202</v>
      </c>
      <c r="O2930" t="s">
        <v>3178</v>
      </c>
      <c r="P2930">
        <f t="shared" si="90"/>
        <v>45508</v>
      </c>
      <c r="Q2930">
        <f>--(COUNTIF($A$2:A2930,A2930)=1)</f>
        <v>1</v>
      </c>
      <c r="R2930">
        <f t="shared" si="91"/>
        <v>14.3</v>
      </c>
    </row>
    <row r="2931" spans="1:18">
      <c r="A2931" t="s">
        <v>8330</v>
      </c>
      <c r="B2931" t="s">
        <v>1434</v>
      </c>
      <c r="C2931" t="s">
        <v>8331</v>
      </c>
      <c r="D2931" t="s">
        <v>3165</v>
      </c>
      <c r="E2931" t="s">
        <v>3166</v>
      </c>
      <c r="F2931" t="s">
        <v>3167</v>
      </c>
      <c r="G2931" t="s">
        <v>2667</v>
      </c>
      <c r="H2931" s="28">
        <v>45100</v>
      </c>
      <c r="I2931">
        <v>60.3</v>
      </c>
      <c r="J2931">
        <v>24</v>
      </c>
      <c r="K2931" t="s">
        <v>3123</v>
      </c>
      <c r="L2931" t="s">
        <v>3216</v>
      </c>
      <c r="M2931" t="s">
        <v>3169</v>
      </c>
      <c r="N2931">
        <v>2.4</v>
      </c>
      <c r="O2931" t="s">
        <v>3182</v>
      </c>
      <c r="P2931">
        <f t="shared" si="90"/>
        <v>45098</v>
      </c>
      <c r="Q2931">
        <f>--(COUNTIF($A$2:A2931,A2931)=1)</f>
        <v>1</v>
      </c>
      <c r="R2931">
        <f t="shared" si="91"/>
        <v>60.3</v>
      </c>
    </row>
    <row r="2932" spans="1:18">
      <c r="A2932" t="s">
        <v>8332</v>
      </c>
      <c r="B2932" t="s">
        <v>1473</v>
      </c>
      <c r="C2932" t="s">
        <v>3098</v>
      </c>
      <c r="D2932" t="s">
        <v>3196</v>
      </c>
      <c r="E2932" t="s">
        <v>3166</v>
      </c>
      <c r="F2932" t="s">
        <v>3167</v>
      </c>
      <c r="G2932" t="s">
        <v>496</v>
      </c>
      <c r="H2932" s="28">
        <v>45031</v>
      </c>
      <c r="I2932">
        <v>37.520000000000003</v>
      </c>
      <c r="J2932">
        <v>24</v>
      </c>
      <c r="K2932" t="s">
        <v>3123</v>
      </c>
      <c r="L2932" t="s">
        <v>3225</v>
      </c>
      <c r="M2932" t="s">
        <v>3177</v>
      </c>
      <c r="N2932">
        <v>3</v>
      </c>
      <c r="O2932" t="s">
        <v>3124</v>
      </c>
      <c r="P2932">
        <f t="shared" si="90"/>
        <v>45030</v>
      </c>
      <c r="Q2932">
        <f>--(COUNTIF($A$2:A2932,A2932)=1)</f>
        <v>1</v>
      </c>
      <c r="R2932">
        <f t="shared" si="91"/>
        <v>37.520000000000003</v>
      </c>
    </row>
    <row r="2933" spans="1:18">
      <c r="A2933" t="s">
        <v>8333</v>
      </c>
      <c r="B2933" t="s">
        <v>352</v>
      </c>
      <c r="C2933" t="s">
        <v>8334</v>
      </c>
      <c r="D2933" t="s">
        <v>3196</v>
      </c>
      <c r="E2933" t="s">
        <v>3166</v>
      </c>
      <c r="F2933" t="s">
        <v>3180</v>
      </c>
      <c r="G2933" t="s">
        <v>2768</v>
      </c>
      <c r="H2933" s="28"/>
      <c r="J2933">
        <v>24</v>
      </c>
      <c r="K2933" t="s">
        <v>3098</v>
      </c>
      <c r="L2933" t="s">
        <v>3307</v>
      </c>
      <c r="M2933" t="s">
        <v>3169</v>
      </c>
      <c r="O2933" t="s">
        <v>3182</v>
      </c>
      <c r="P2933">
        <f t="shared" si="90"/>
        <v>45439</v>
      </c>
      <c r="Q2933">
        <f>--(COUNTIF($A$2:A2933,A2933)=1)</f>
        <v>1</v>
      </c>
      <c r="R2933" t="str">
        <f t="shared" si="91"/>
        <v/>
      </c>
    </row>
    <row r="2934" spans="1:18">
      <c r="A2934" t="s">
        <v>8335</v>
      </c>
      <c r="B2934" t="s">
        <v>952</v>
      </c>
      <c r="C2934" t="s">
        <v>6888</v>
      </c>
      <c r="D2934" t="s">
        <v>3200</v>
      </c>
      <c r="E2934" t="s">
        <v>3194</v>
      </c>
      <c r="F2934" t="s">
        <v>3228</v>
      </c>
      <c r="G2934" t="s">
        <v>140</v>
      </c>
      <c r="H2934" s="28"/>
      <c r="J2934">
        <v>72</v>
      </c>
      <c r="K2934" t="s">
        <v>3098</v>
      </c>
      <c r="L2934" t="s">
        <v>3307</v>
      </c>
      <c r="M2934" t="s">
        <v>3177</v>
      </c>
      <c r="O2934" t="s">
        <v>3170</v>
      </c>
      <c r="P2934">
        <f t="shared" si="90"/>
        <v>45501</v>
      </c>
      <c r="Q2934">
        <f>--(COUNTIF($A$2:A2934,A2934)=1)</f>
        <v>1</v>
      </c>
      <c r="R2934" t="str">
        <f t="shared" si="91"/>
        <v/>
      </c>
    </row>
    <row r="2935" spans="1:18">
      <c r="A2935" t="s">
        <v>8336</v>
      </c>
      <c r="B2935" t="s">
        <v>506</v>
      </c>
      <c r="C2935" t="s">
        <v>8337</v>
      </c>
      <c r="D2935" t="s">
        <v>3237</v>
      </c>
      <c r="E2935" t="s">
        <v>3280</v>
      </c>
      <c r="F2935" t="s">
        <v>3167</v>
      </c>
      <c r="G2935" t="s">
        <v>8338</v>
      </c>
      <c r="H2935" s="28">
        <v>44842</v>
      </c>
      <c r="I2935">
        <v>3.05</v>
      </c>
      <c r="J2935">
        <v>4</v>
      </c>
      <c r="K2935" t="s">
        <v>3124</v>
      </c>
      <c r="L2935" t="s">
        <v>3168</v>
      </c>
      <c r="M2935" t="s">
        <v>3188</v>
      </c>
      <c r="N2935">
        <v>2.2999999999999998</v>
      </c>
      <c r="O2935" t="s">
        <v>3189</v>
      </c>
      <c r="P2935">
        <f t="shared" si="90"/>
        <v>44842</v>
      </c>
      <c r="Q2935">
        <f>--(COUNTIF($A$2:A2935,A2935)=1)</f>
        <v>1</v>
      </c>
      <c r="R2935">
        <f t="shared" si="91"/>
        <v>3.05</v>
      </c>
    </row>
    <row r="2936" spans="1:18">
      <c r="A2936" t="s">
        <v>8339</v>
      </c>
      <c r="B2936" t="s">
        <v>3062</v>
      </c>
      <c r="C2936" t="s">
        <v>3098</v>
      </c>
      <c r="D2936" t="s">
        <v>3174</v>
      </c>
      <c r="E2936" t="s">
        <v>3175</v>
      </c>
      <c r="F2936" t="s">
        <v>3167</v>
      </c>
      <c r="G2936" t="s">
        <v>1001</v>
      </c>
      <c r="H2936" s="28">
        <v>45627</v>
      </c>
      <c r="I2936">
        <v>20.77</v>
      </c>
      <c r="J2936">
        <v>8</v>
      </c>
      <c r="K2936" t="s">
        <v>3123</v>
      </c>
      <c r="L2936" t="s">
        <v>3437</v>
      </c>
      <c r="M2936" t="s">
        <v>3188</v>
      </c>
      <c r="N2936">
        <v>3.3</v>
      </c>
      <c r="O2936" t="s">
        <v>3170</v>
      </c>
      <c r="P2936">
        <f t="shared" si="90"/>
        <v>45627</v>
      </c>
      <c r="Q2936">
        <f>--(COUNTIF($A$2:A2936,A2936)=1)</f>
        <v>1</v>
      </c>
      <c r="R2936">
        <f t="shared" si="91"/>
        <v>20.77</v>
      </c>
    </row>
    <row r="2937" spans="1:18">
      <c r="A2937" t="s">
        <v>8340</v>
      </c>
      <c r="B2937" t="s">
        <v>227</v>
      </c>
      <c r="C2937" t="s">
        <v>3098</v>
      </c>
      <c r="D2937" t="s">
        <v>3196</v>
      </c>
      <c r="E2937" t="s">
        <v>3175</v>
      </c>
      <c r="F2937" t="s">
        <v>3180</v>
      </c>
      <c r="G2937" t="s">
        <v>1486</v>
      </c>
      <c r="H2937" s="28"/>
      <c r="J2937">
        <v>8</v>
      </c>
      <c r="K2937" t="s">
        <v>3098</v>
      </c>
      <c r="L2937" t="s">
        <v>3302</v>
      </c>
      <c r="M2937" t="s">
        <v>3177</v>
      </c>
      <c r="O2937" t="s">
        <v>3170</v>
      </c>
      <c r="P2937">
        <f t="shared" si="90"/>
        <v>44658</v>
      </c>
      <c r="Q2937">
        <f>--(COUNTIF($A$2:A2937,A2937)=1)</f>
        <v>1</v>
      </c>
      <c r="R2937" t="str">
        <f t="shared" si="91"/>
        <v/>
      </c>
    </row>
    <row r="2938" spans="1:18">
      <c r="A2938" t="s">
        <v>8341</v>
      </c>
      <c r="B2938" t="s">
        <v>8342</v>
      </c>
      <c r="C2938" t="s">
        <v>5666</v>
      </c>
      <c r="D2938" t="s">
        <v>3227</v>
      </c>
      <c r="E2938" t="s">
        <v>3194</v>
      </c>
      <c r="F2938" t="s">
        <v>3167</v>
      </c>
      <c r="G2938" t="s">
        <v>1856</v>
      </c>
      <c r="H2938" s="28">
        <v>45612</v>
      </c>
      <c r="I2938">
        <v>245.66</v>
      </c>
      <c r="J2938">
        <v>72</v>
      </c>
      <c r="K2938" t="s">
        <v>3123</v>
      </c>
      <c r="L2938" t="s">
        <v>3221</v>
      </c>
      <c r="M2938" t="s">
        <v>3188</v>
      </c>
      <c r="N2938">
        <v>2.9</v>
      </c>
      <c r="O2938" t="s">
        <v>3182</v>
      </c>
      <c r="P2938">
        <f t="shared" si="90"/>
        <v>45602</v>
      </c>
      <c r="Q2938">
        <f>--(COUNTIF($A$2:A2938,A2938)=1)</f>
        <v>1</v>
      </c>
      <c r="R2938">
        <f t="shared" si="91"/>
        <v>245.66</v>
      </c>
    </row>
    <row r="2939" spans="1:18">
      <c r="A2939" t="s">
        <v>8343</v>
      </c>
      <c r="B2939" t="s">
        <v>733</v>
      </c>
      <c r="C2939" t="s">
        <v>8344</v>
      </c>
      <c r="D2939" t="s">
        <v>3196</v>
      </c>
      <c r="E2939" t="s">
        <v>3166</v>
      </c>
      <c r="F2939" t="s">
        <v>3228</v>
      </c>
      <c r="G2939" t="s">
        <v>831</v>
      </c>
      <c r="H2939" s="28"/>
      <c r="J2939">
        <v>24</v>
      </c>
      <c r="K2939" t="s">
        <v>3098</v>
      </c>
      <c r="L2939" t="s">
        <v>3201</v>
      </c>
      <c r="M2939" t="s">
        <v>3202</v>
      </c>
      <c r="O2939" t="s">
        <v>3178</v>
      </c>
      <c r="P2939">
        <f t="shared" si="90"/>
        <v>44842</v>
      </c>
      <c r="Q2939">
        <f>--(COUNTIF($A$2:A2939,A2939)=1)</f>
        <v>1</v>
      </c>
      <c r="R2939" t="str">
        <f t="shared" si="91"/>
        <v/>
      </c>
    </row>
    <row r="2940" spans="1:18">
      <c r="A2940" t="s">
        <v>8345</v>
      </c>
      <c r="B2940" t="s">
        <v>7815</v>
      </c>
      <c r="C2940" t="s">
        <v>3098</v>
      </c>
      <c r="D2940" t="s">
        <v>3227</v>
      </c>
      <c r="E2940" t="s">
        <v>3166</v>
      </c>
      <c r="F2940" t="s">
        <v>3220</v>
      </c>
      <c r="G2940" t="s">
        <v>3935</v>
      </c>
      <c r="H2940" s="28">
        <v>45692</v>
      </c>
      <c r="I2940">
        <v>67.36</v>
      </c>
      <c r="J2940">
        <v>24</v>
      </c>
      <c r="K2940" t="s">
        <v>3123</v>
      </c>
      <c r="L2940" t="s">
        <v>3229</v>
      </c>
      <c r="M2940" t="s">
        <v>3169</v>
      </c>
      <c r="N2940">
        <v>3.9</v>
      </c>
      <c r="O2940" t="s">
        <v>3170</v>
      </c>
      <c r="P2940">
        <f t="shared" si="90"/>
        <v>45690</v>
      </c>
      <c r="Q2940">
        <f>--(COUNTIF($A$2:A2940,A2940)=1)</f>
        <v>1</v>
      </c>
      <c r="R2940">
        <f t="shared" si="91"/>
        <v>67.36</v>
      </c>
    </row>
    <row r="2941" spans="1:18">
      <c r="A2941" t="s">
        <v>8346</v>
      </c>
      <c r="B2941" t="s">
        <v>2029</v>
      </c>
      <c r="C2941" t="s">
        <v>8347</v>
      </c>
      <c r="D2941" t="s">
        <v>3174</v>
      </c>
      <c r="E2941" t="s">
        <v>3166</v>
      </c>
      <c r="F2941" t="s">
        <v>3220</v>
      </c>
      <c r="G2941" t="s">
        <v>2864</v>
      </c>
      <c r="H2941" s="28"/>
      <c r="J2941">
        <v>24</v>
      </c>
      <c r="K2941" t="s">
        <v>3098</v>
      </c>
      <c r="L2941" t="s">
        <v>3268</v>
      </c>
      <c r="M2941" t="s">
        <v>3202</v>
      </c>
      <c r="O2941" t="s">
        <v>3182</v>
      </c>
      <c r="P2941">
        <f t="shared" si="90"/>
        <v>45128</v>
      </c>
      <c r="Q2941">
        <f>--(COUNTIF($A$2:A2941,A2941)=1)</f>
        <v>1</v>
      </c>
      <c r="R2941" t="str">
        <f t="shared" si="91"/>
        <v/>
      </c>
    </row>
    <row r="2942" spans="1:18">
      <c r="A2942" t="s">
        <v>8348</v>
      </c>
      <c r="B2942" t="s">
        <v>207</v>
      </c>
      <c r="C2942" t="s">
        <v>3098</v>
      </c>
      <c r="D2942" t="s">
        <v>3165</v>
      </c>
      <c r="E2942" t="s">
        <v>3194</v>
      </c>
      <c r="F2942" t="s">
        <v>3167</v>
      </c>
      <c r="G2942" t="s">
        <v>1394</v>
      </c>
      <c r="H2942" s="28">
        <v>45544</v>
      </c>
      <c r="I2942">
        <v>13.31</v>
      </c>
      <c r="J2942">
        <v>72</v>
      </c>
      <c r="K2942" t="s">
        <v>3124</v>
      </c>
      <c r="L2942" t="s">
        <v>3268</v>
      </c>
      <c r="M2942" t="s">
        <v>3177</v>
      </c>
      <c r="N2942">
        <v>2.2999999999999998</v>
      </c>
      <c r="O2942" t="s">
        <v>3178</v>
      </c>
      <c r="P2942">
        <f t="shared" si="90"/>
        <v>45544</v>
      </c>
      <c r="Q2942">
        <f>--(COUNTIF($A$2:A2942,A2942)=1)</f>
        <v>1</v>
      </c>
      <c r="R2942">
        <f t="shared" si="91"/>
        <v>13.31</v>
      </c>
    </row>
    <row r="2943" spans="1:18">
      <c r="A2943" t="s">
        <v>8349</v>
      </c>
      <c r="B2943" t="s">
        <v>3962</v>
      </c>
      <c r="C2943" t="s">
        <v>8350</v>
      </c>
      <c r="D2943" t="s">
        <v>3237</v>
      </c>
      <c r="E2943" t="s">
        <v>3175</v>
      </c>
      <c r="F2943" t="s">
        <v>3167</v>
      </c>
      <c r="G2943" t="s">
        <v>598</v>
      </c>
      <c r="H2943" s="28">
        <v>45106</v>
      </c>
      <c r="I2943">
        <v>13.63</v>
      </c>
      <c r="J2943">
        <v>8</v>
      </c>
      <c r="K2943" t="s">
        <v>3123</v>
      </c>
      <c r="L2943" t="s">
        <v>3281</v>
      </c>
      <c r="M2943" t="s">
        <v>3169</v>
      </c>
      <c r="N2943">
        <v>2.7</v>
      </c>
      <c r="O2943" t="s">
        <v>3123</v>
      </c>
      <c r="P2943">
        <f t="shared" si="90"/>
        <v>45106</v>
      </c>
      <c r="Q2943">
        <f>--(COUNTIF($A$2:A2943,A2943)=1)</f>
        <v>1</v>
      </c>
      <c r="R2943">
        <f t="shared" si="91"/>
        <v>13.63</v>
      </c>
    </row>
    <row r="2944" spans="1:18">
      <c r="A2944" t="s">
        <v>8351</v>
      </c>
      <c r="B2944" t="s">
        <v>4044</v>
      </c>
      <c r="C2944" t="s">
        <v>3098</v>
      </c>
      <c r="D2944" t="s">
        <v>3185</v>
      </c>
      <c r="E2944" t="s">
        <v>3194</v>
      </c>
      <c r="F2944" t="s">
        <v>3167</v>
      </c>
      <c r="G2944" t="s">
        <v>2314</v>
      </c>
      <c r="H2944" s="28">
        <v>45181</v>
      </c>
      <c r="I2944">
        <v>207.38</v>
      </c>
      <c r="J2944">
        <v>72</v>
      </c>
      <c r="K2944" t="s">
        <v>3123</v>
      </c>
      <c r="L2944" t="s">
        <v>3248</v>
      </c>
      <c r="M2944" t="s">
        <v>3207</v>
      </c>
      <c r="N2944">
        <v>2.4</v>
      </c>
      <c r="O2944" t="s">
        <v>3260</v>
      </c>
      <c r="P2944">
        <f t="shared" si="90"/>
        <v>45173</v>
      </c>
      <c r="Q2944">
        <f>--(COUNTIF($A$2:A2944,A2944)=1)</f>
        <v>1</v>
      </c>
      <c r="R2944">
        <f t="shared" si="91"/>
        <v>207.38</v>
      </c>
    </row>
    <row r="2945" spans="1:18">
      <c r="A2945" t="s">
        <v>8352</v>
      </c>
      <c r="B2945" t="s">
        <v>844</v>
      </c>
      <c r="C2945" t="s">
        <v>3098</v>
      </c>
      <c r="D2945" t="s">
        <v>3240</v>
      </c>
      <c r="E2945" t="s">
        <v>3166</v>
      </c>
      <c r="F2945" t="s">
        <v>3167</v>
      </c>
      <c r="G2945" t="s">
        <v>3224</v>
      </c>
      <c r="H2945" s="28"/>
      <c r="J2945">
        <v>24</v>
      </c>
      <c r="K2945" t="s">
        <v>3098</v>
      </c>
      <c r="L2945" t="s">
        <v>3281</v>
      </c>
      <c r="M2945" t="s">
        <v>3177</v>
      </c>
      <c r="O2945" t="s">
        <v>3213</v>
      </c>
      <c r="P2945">
        <f t="shared" si="90"/>
        <v>45710</v>
      </c>
      <c r="Q2945">
        <f>--(COUNTIF($A$2:A2945,A2945)=1)</f>
        <v>1</v>
      </c>
      <c r="R2945" t="str">
        <f t="shared" si="91"/>
        <v/>
      </c>
    </row>
    <row r="2946" spans="1:18">
      <c r="A2946" t="s">
        <v>8353</v>
      </c>
      <c r="B2946" t="s">
        <v>4611</v>
      </c>
      <c r="C2946" t="s">
        <v>3098</v>
      </c>
      <c r="D2946" t="s">
        <v>3237</v>
      </c>
      <c r="E2946" t="s">
        <v>3194</v>
      </c>
      <c r="F2946" t="s">
        <v>3167</v>
      </c>
      <c r="G2946" t="s">
        <v>8354</v>
      </c>
      <c r="H2946" s="28">
        <v>44937</v>
      </c>
      <c r="I2946">
        <v>124</v>
      </c>
      <c r="J2946">
        <v>72</v>
      </c>
      <c r="K2946" t="s">
        <v>3123</v>
      </c>
      <c r="L2946" t="s">
        <v>3209</v>
      </c>
      <c r="M2946" t="s">
        <v>3169</v>
      </c>
      <c r="O2946" t="s">
        <v>3213</v>
      </c>
      <c r="P2946">
        <f t="shared" ref="P2946:P3009" si="92">IFERROR(DATEVALUE(G2946),IFERROR(DATE(RIGHT(G2946,4),MID(G2946,4,2),LEFT(G2946,2)),""))</f>
        <v>44932</v>
      </c>
      <c r="Q2946">
        <f>--(COUNTIF($A$2:A2946,A2946)=1)</f>
        <v>1</v>
      </c>
      <c r="R2946">
        <f t="shared" ref="R2946:R3009" si="93">IF(AND(Q2946=1,I2946&lt;&gt;"",ISNUMBER(I2946),I2946&gt;=0),I2946,"")</f>
        <v>124</v>
      </c>
    </row>
    <row r="2947" spans="1:18">
      <c r="A2947" t="s">
        <v>8355</v>
      </c>
      <c r="B2947" t="s">
        <v>1961</v>
      </c>
      <c r="C2947" t="s">
        <v>6998</v>
      </c>
      <c r="D2947" t="s">
        <v>3237</v>
      </c>
      <c r="E2947" t="s">
        <v>3166</v>
      </c>
      <c r="F2947" t="s">
        <v>3228</v>
      </c>
      <c r="G2947" t="s">
        <v>4556</v>
      </c>
      <c r="H2947" s="28"/>
      <c r="J2947">
        <v>24</v>
      </c>
      <c r="K2947" t="s">
        <v>3098</v>
      </c>
      <c r="L2947" t="s">
        <v>3201</v>
      </c>
      <c r="M2947" t="s">
        <v>3169</v>
      </c>
      <c r="O2947" t="s">
        <v>3170</v>
      </c>
      <c r="P2947">
        <f t="shared" si="92"/>
        <v>44690</v>
      </c>
      <c r="Q2947">
        <f>--(COUNTIF($A$2:A2947,A2947)=1)</f>
        <v>1</v>
      </c>
      <c r="R2947" t="str">
        <f t="shared" si="93"/>
        <v/>
      </c>
    </row>
    <row r="2948" spans="1:18">
      <c r="A2948" t="s">
        <v>8356</v>
      </c>
      <c r="B2948" t="s">
        <v>3670</v>
      </c>
      <c r="C2948" t="s">
        <v>3098</v>
      </c>
      <c r="D2948" t="s">
        <v>3227</v>
      </c>
      <c r="E2948" t="s">
        <v>3194</v>
      </c>
      <c r="F2948" t="s">
        <v>3228</v>
      </c>
      <c r="G2948" t="s">
        <v>725</v>
      </c>
      <c r="H2948" s="28"/>
      <c r="J2948">
        <v>72</v>
      </c>
      <c r="K2948" t="s">
        <v>3098</v>
      </c>
      <c r="L2948" t="s">
        <v>3281</v>
      </c>
      <c r="M2948" t="s">
        <v>3202</v>
      </c>
      <c r="O2948" t="s">
        <v>3124</v>
      </c>
      <c r="P2948">
        <f t="shared" si="92"/>
        <v>45166</v>
      </c>
      <c r="Q2948">
        <f>--(COUNTIF($A$2:A2948,A2948)=1)</f>
        <v>1</v>
      </c>
      <c r="R2948" t="str">
        <f t="shared" si="93"/>
        <v/>
      </c>
    </row>
    <row r="2949" spans="1:18">
      <c r="A2949" t="s">
        <v>8357</v>
      </c>
      <c r="B2949" t="s">
        <v>2313</v>
      </c>
      <c r="C2949" t="s">
        <v>8358</v>
      </c>
      <c r="D2949" t="s">
        <v>3240</v>
      </c>
      <c r="E2949" t="s">
        <v>3166</v>
      </c>
      <c r="F2949" t="s">
        <v>3220</v>
      </c>
      <c r="G2949" t="s">
        <v>5178</v>
      </c>
      <c r="H2949" s="28">
        <v>45698</v>
      </c>
      <c r="I2949">
        <v>11.2</v>
      </c>
      <c r="J2949">
        <v>24</v>
      </c>
      <c r="K2949" t="s">
        <v>3124</v>
      </c>
      <c r="L2949" t="s">
        <v>3181</v>
      </c>
      <c r="M2949" t="s">
        <v>3207</v>
      </c>
      <c r="N2949">
        <v>4.5999999999999996</v>
      </c>
      <c r="O2949" t="s">
        <v>3189</v>
      </c>
      <c r="P2949">
        <f t="shared" si="92"/>
        <v>45698</v>
      </c>
      <c r="Q2949">
        <f>--(COUNTIF($A$2:A2949,A2949)=1)</f>
        <v>1</v>
      </c>
      <c r="R2949">
        <f t="shared" si="93"/>
        <v>11.2</v>
      </c>
    </row>
    <row r="2950" spans="1:18">
      <c r="A2950" t="s">
        <v>8359</v>
      </c>
      <c r="B2950" t="s">
        <v>1424</v>
      </c>
      <c r="C2950" t="s">
        <v>3098</v>
      </c>
      <c r="D2950" t="s">
        <v>3174</v>
      </c>
      <c r="E2950" t="s">
        <v>3166</v>
      </c>
      <c r="F2950" t="s">
        <v>3180</v>
      </c>
      <c r="G2950" t="s">
        <v>4911</v>
      </c>
      <c r="H2950" s="28"/>
      <c r="J2950">
        <v>24</v>
      </c>
      <c r="K2950" t="s">
        <v>3098</v>
      </c>
      <c r="L2950" t="s">
        <v>3318</v>
      </c>
      <c r="M2950" t="s">
        <v>3177</v>
      </c>
      <c r="O2950" t="s">
        <v>3213</v>
      </c>
      <c r="P2950">
        <f t="shared" si="92"/>
        <v>44746</v>
      </c>
      <c r="Q2950">
        <f>--(COUNTIF($A$2:A2950,A2950)=1)</f>
        <v>1</v>
      </c>
      <c r="R2950" t="str">
        <f t="shared" si="93"/>
        <v/>
      </c>
    </row>
    <row r="2951" spans="1:18">
      <c r="A2951" t="s">
        <v>8360</v>
      </c>
      <c r="B2951" t="s">
        <v>2640</v>
      </c>
      <c r="C2951" t="s">
        <v>4175</v>
      </c>
      <c r="D2951" t="s">
        <v>3251</v>
      </c>
      <c r="E2951" t="s">
        <v>3166</v>
      </c>
      <c r="F2951" t="s">
        <v>3220</v>
      </c>
      <c r="G2951" t="s">
        <v>1012</v>
      </c>
      <c r="H2951" s="28">
        <v>45271</v>
      </c>
      <c r="I2951">
        <v>14.66</v>
      </c>
      <c r="J2951">
        <v>24</v>
      </c>
      <c r="K2951" t="s">
        <v>3124</v>
      </c>
      <c r="L2951" t="s">
        <v>3209</v>
      </c>
      <c r="M2951" t="s">
        <v>3177</v>
      </c>
      <c r="N2951">
        <v>4.2</v>
      </c>
      <c r="O2951" t="s">
        <v>3124</v>
      </c>
      <c r="P2951">
        <f t="shared" si="92"/>
        <v>45271</v>
      </c>
      <c r="Q2951">
        <f>--(COUNTIF($A$2:A2951,A2951)=1)</f>
        <v>1</v>
      </c>
      <c r="R2951">
        <f t="shared" si="93"/>
        <v>14.66</v>
      </c>
    </row>
    <row r="2952" spans="1:18">
      <c r="A2952" t="s">
        <v>8361</v>
      </c>
      <c r="B2952" t="s">
        <v>1712</v>
      </c>
      <c r="C2952" t="s">
        <v>3098</v>
      </c>
      <c r="D2952" t="s">
        <v>3165</v>
      </c>
      <c r="E2952" t="s">
        <v>3280</v>
      </c>
      <c r="F2952" t="s">
        <v>3167</v>
      </c>
      <c r="G2952" t="s">
        <v>809</v>
      </c>
      <c r="H2952" s="28">
        <v>45130</v>
      </c>
      <c r="I2952">
        <v>1.41</v>
      </c>
      <c r="J2952">
        <v>4</v>
      </c>
      <c r="K2952" t="s">
        <v>3124</v>
      </c>
      <c r="L2952" t="s">
        <v>3318</v>
      </c>
      <c r="M2952" t="s">
        <v>3177</v>
      </c>
      <c r="N2952">
        <v>3.4</v>
      </c>
      <c r="O2952" t="s">
        <v>3213</v>
      </c>
      <c r="P2952">
        <f t="shared" si="92"/>
        <v>45130</v>
      </c>
      <c r="Q2952">
        <f>--(COUNTIF($A$2:A2952,A2952)=1)</f>
        <v>1</v>
      </c>
      <c r="R2952">
        <f t="shared" si="93"/>
        <v>1.41</v>
      </c>
    </row>
    <row r="2953" spans="1:18">
      <c r="A2953" t="s">
        <v>8362</v>
      </c>
      <c r="B2953" t="s">
        <v>1782</v>
      </c>
      <c r="C2953" t="s">
        <v>3098</v>
      </c>
      <c r="D2953" t="s">
        <v>3174</v>
      </c>
      <c r="E2953" t="s">
        <v>3175</v>
      </c>
      <c r="F2953" t="s">
        <v>3167</v>
      </c>
      <c r="G2953" t="s">
        <v>3995</v>
      </c>
      <c r="H2953" s="28">
        <v>44569</v>
      </c>
      <c r="I2953">
        <v>21.36</v>
      </c>
      <c r="J2953">
        <v>8</v>
      </c>
      <c r="K2953" t="s">
        <v>3123</v>
      </c>
      <c r="L2953" t="s">
        <v>3206</v>
      </c>
      <c r="M2953" t="s">
        <v>3207</v>
      </c>
      <c r="N2953">
        <v>3.7</v>
      </c>
      <c r="O2953" t="s">
        <v>3170</v>
      </c>
      <c r="P2953">
        <f t="shared" si="92"/>
        <v>44569</v>
      </c>
      <c r="Q2953">
        <f>--(COUNTIF($A$2:A2953,A2953)=1)</f>
        <v>1</v>
      </c>
      <c r="R2953">
        <f t="shared" si="93"/>
        <v>21.36</v>
      </c>
    </row>
    <row r="2954" spans="1:18">
      <c r="A2954" t="s">
        <v>8363</v>
      </c>
      <c r="B2954" t="s">
        <v>1218</v>
      </c>
      <c r="C2954" t="s">
        <v>3098</v>
      </c>
      <c r="D2954" t="s">
        <v>3251</v>
      </c>
      <c r="E2954" t="s">
        <v>3166</v>
      </c>
      <c r="F2954" t="s">
        <v>3167</v>
      </c>
      <c r="G2954" t="s">
        <v>5693</v>
      </c>
      <c r="H2954" s="28">
        <v>45657</v>
      </c>
      <c r="I2954">
        <v>33.1</v>
      </c>
      <c r="J2954">
        <v>24</v>
      </c>
      <c r="K2954" t="s">
        <v>3123</v>
      </c>
      <c r="L2954" t="s">
        <v>3437</v>
      </c>
      <c r="M2954" t="s">
        <v>3169</v>
      </c>
      <c r="N2954">
        <v>3.7</v>
      </c>
      <c r="O2954" t="s">
        <v>3123</v>
      </c>
      <c r="P2954">
        <f t="shared" si="92"/>
        <v>45656</v>
      </c>
      <c r="Q2954">
        <f>--(COUNTIF($A$2:A2954,A2954)=1)</f>
        <v>1</v>
      </c>
      <c r="R2954">
        <f t="shared" si="93"/>
        <v>33.1</v>
      </c>
    </row>
    <row r="2955" spans="1:18">
      <c r="A2955" t="s">
        <v>8364</v>
      </c>
      <c r="B2955" t="s">
        <v>2307</v>
      </c>
      <c r="C2955" t="s">
        <v>3098</v>
      </c>
      <c r="D2955" t="s">
        <v>3165</v>
      </c>
      <c r="E2955" t="s">
        <v>3175</v>
      </c>
      <c r="F2955" t="s">
        <v>3220</v>
      </c>
      <c r="G2955" t="s">
        <v>5805</v>
      </c>
      <c r="H2955" s="28">
        <v>44593</v>
      </c>
      <c r="I2955">
        <v>0.61</v>
      </c>
      <c r="J2955">
        <v>8</v>
      </c>
      <c r="K2955" t="s">
        <v>3124</v>
      </c>
      <c r="L2955" t="s">
        <v>3351</v>
      </c>
      <c r="M2955" t="s">
        <v>3207</v>
      </c>
      <c r="N2955">
        <v>2.1</v>
      </c>
      <c r="O2955" t="s">
        <v>3189</v>
      </c>
      <c r="P2955">
        <f t="shared" si="92"/>
        <v>44593</v>
      </c>
      <c r="Q2955">
        <f>--(COUNTIF($A$2:A2955,A2955)=1)</f>
        <v>1</v>
      </c>
      <c r="R2955">
        <f t="shared" si="93"/>
        <v>0.61</v>
      </c>
    </row>
    <row r="2956" spans="1:18">
      <c r="A2956" t="s">
        <v>8365</v>
      </c>
      <c r="B2956" t="s">
        <v>6017</v>
      </c>
      <c r="C2956" t="s">
        <v>3098</v>
      </c>
      <c r="D2956" t="s">
        <v>3240</v>
      </c>
      <c r="E2956" t="s">
        <v>3175</v>
      </c>
      <c r="F2956" t="s">
        <v>3167</v>
      </c>
      <c r="G2956" t="s">
        <v>2620</v>
      </c>
      <c r="H2956" s="28">
        <v>44943</v>
      </c>
      <c r="I2956">
        <v>16.27</v>
      </c>
      <c r="J2956">
        <v>8</v>
      </c>
      <c r="K2956" t="s">
        <v>3123</v>
      </c>
      <c r="L2956" t="s">
        <v>3209</v>
      </c>
      <c r="M2956" t="s">
        <v>3169</v>
      </c>
      <c r="N2956">
        <v>3</v>
      </c>
      <c r="O2956" t="s">
        <v>3178</v>
      </c>
      <c r="P2956">
        <f t="shared" si="92"/>
        <v>44943</v>
      </c>
      <c r="Q2956">
        <f>--(COUNTIF($A$2:A2956,A2956)=1)</f>
        <v>1</v>
      </c>
      <c r="R2956">
        <f t="shared" si="93"/>
        <v>16.27</v>
      </c>
    </row>
    <row r="2957" spans="1:18">
      <c r="A2957" t="s">
        <v>8366</v>
      </c>
      <c r="B2957" t="s">
        <v>242</v>
      </c>
      <c r="C2957" t="s">
        <v>5444</v>
      </c>
      <c r="D2957" t="s">
        <v>3185</v>
      </c>
      <c r="E2957" t="s">
        <v>3175</v>
      </c>
      <c r="F2957" t="s">
        <v>3220</v>
      </c>
      <c r="G2957" t="s">
        <v>496</v>
      </c>
      <c r="H2957" s="28">
        <v>45030</v>
      </c>
      <c r="I2957">
        <v>2.67</v>
      </c>
      <c r="J2957">
        <v>8</v>
      </c>
      <c r="K2957" t="s">
        <v>3124</v>
      </c>
      <c r="L2957" t="s">
        <v>3254</v>
      </c>
      <c r="M2957" t="s">
        <v>3177</v>
      </c>
      <c r="O2957" t="s">
        <v>3178</v>
      </c>
      <c r="P2957">
        <f t="shared" si="92"/>
        <v>45030</v>
      </c>
      <c r="Q2957">
        <f>--(COUNTIF($A$2:A2957,A2957)=1)</f>
        <v>1</v>
      </c>
      <c r="R2957">
        <f t="shared" si="93"/>
        <v>2.67</v>
      </c>
    </row>
    <row r="2958" spans="1:18">
      <c r="A2958" t="s">
        <v>8367</v>
      </c>
      <c r="B2958" t="s">
        <v>811</v>
      </c>
      <c r="C2958" t="s">
        <v>3098</v>
      </c>
      <c r="D2958" t="s">
        <v>3200</v>
      </c>
      <c r="E2958" t="s">
        <v>3194</v>
      </c>
      <c r="F2958" t="s">
        <v>3180</v>
      </c>
      <c r="G2958" t="s">
        <v>3490</v>
      </c>
      <c r="H2958" s="28"/>
      <c r="J2958">
        <v>72</v>
      </c>
      <c r="K2958" t="s">
        <v>3098</v>
      </c>
      <c r="L2958" t="s">
        <v>3216</v>
      </c>
      <c r="M2958" t="s">
        <v>3169</v>
      </c>
      <c r="O2958" t="s">
        <v>3123</v>
      </c>
      <c r="P2958">
        <f t="shared" si="92"/>
        <v>45536</v>
      </c>
      <c r="Q2958">
        <f>--(COUNTIF($A$2:A2958,A2958)=1)</f>
        <v>1</v>
      </c>
      <c r="R2958" t="str">
        <f t="shared" si="93"/>
        <v/>
      </c>
    </row>
    <row r="2959" spans="1:18">
      <c r="A2959" t="s">
        <v>8368</v>
      </c>
      <c r="B2959" t="s">
        <v>4546</v>
      </c>
      <c r="C2959" t="s">
        <v>3098</v>
      </c>
      <c r="D2959" t="s">
        <v>3237</v>
      </c>
      <c r="E2959" t="s">
        <v>3194</v>
      </c>
      <c r="F2959" t="s">
        <v>3228</v>
      </c>
      <c r="G2959" t="s">
        <v>274</v>
      </c>
      <c r="H2959" s="28"/>
      <c r="J2959">
        <v>72</v>
      </c>
      <c r="K2959" t="s">
        <v>3098</v>
      </c>
      <c r="L2959" t="s">
        <v>3187</v>
      </c>
      <c r="M2959" t="s">
        <v>3207</v>
      </c>
      <c r="O2959" t="s">
        <v>3182</v>
      </c>
      <c r="P2959">
        <f t="shared" si="92"/>
        <v>45519</v>
      </c>
      <c r="Q2959">
        <f>--(COUNTIF($A$2:A2959,A2959)=1)</f>
        <v>1</v>
      </c>
      <c r="R2959" t="str">
        <f t="shared" si="93"/>
        <v/>
      </c>
    </row>
    <row r="2960" spans="1:18">
      <c r="A2960" t="s">
        <v>8369</v>
      </c>
      <c r="B2960" t="s">
        <v>8370</v>
      </c>
      <c r="C2960" t="s">
        <v>3098</v>
      </c>
      <c r="D2960" t="s">
        <v>3165</v>
      </c>
      <c r="E2960" t="s">
        <v>3194</v>
      </c>
      <c r="F2960" t="s">
        <v>3180</v>
      </c>
      <c r="G2960" t="s">
        <v>409</v>
      </c>
      <c r="H2960" s="28"/>
      <c r="J2960">
        <v>72</v>
      </c>
      <c r="K2960" t="s">
        <v>3098</v>
      </c>
      <c r="L2960" t="s">
        <v>3254</v>
      </c>
      <c r="M2960" t="s">
        <v>3177</v>
      </c>
      <c r="O2960" t="s">
        <v>3123</v>
      </c>
      <c r="P2960">
        <f t="shared" si="92"/>
        <v>45019</v>
      </c>
      <c r="Q2960">
        <f>--(COUNTIF($A$2:A2960,A2960)=1)</f>
        <v>1</v>
      </c>
      <c r="R2960" t="str">
        <f t="shared" si="93"/>
        <v/>
      </c>
    </row>
    <row r="2961" spans="1:18">
      <c r="A2961" t="s">
        <v>8371</v>
      </c>
      <c r="B2961" t="s">
        <v>8372</v>
      </c>
      <c r="C2961" t="s">
        <v>3098</v>
      </c>
      <c r="D2961" t="s">
        <v>3251</v>
      </c>
      <c r="E2961" t="s">
        <v>3280</v>
      </c>
      <c r="F2961" t="s">
        <v>3167</v>
      </c>
      <c r="G2961" t="s">
        <v>2105</v>
      </c>
      <c r="H2961" s="28">
        <v>44996</v>
      </c>
      <c r="I2961">
        <v>5.5</v>
      </c>
      <c r="J2961">
        <v>4</v>
      </c>
      <c r="K2961" t="s">
        <v>3123</v>
      </c>
      <c r="L2961" t="s">
        <v>3307</v>
      </c>
      <c r="M2961" t="s">
        <v>3202</v>
      </c>
      <c r="N2961">
        <v>2.6</v>
      </c>
      <c r="O2961" t="s">
        <v>3170</v>
      </c>
      <c r="P2961">
        <f t="shared" si="92"/>
        <v>44996</v>
      </c>
      <c r="Q2961">
        <f>--(COUNTIF($A$2:A2961,A2961)=1)</f>
        <v>1</v>
      </c>
      <c r="R2961">
        <f t="shared" si="93"/>
        <v>5.5</v>
      </c>
    </row>
    <row r="2962" spans="1:18">
      <c r="A2962" t="s">
        <v>8373</v>
      </c>
      <c r="B2962" t="s">
        <v>2438</v>
      </c>
      <c r="C2962" t="s">
        <v>3098</v>
      </c>
      <c r="D2962" t="s">
        <v>3237</v>
      </c>
      <c r="E2962" t="s">
        <v>3194</v>
      </c>
      <c r="F2962" t="s">
        <v>3180</v>
      </c>
      <c r="G2962" t="s">
        <v>1176</v>
      </c>
      <c r="H2962" s="28"/>
      <c r="J2962">
        <v>72</v>
      </c>
      <c r="K2962" t="s">
        <v>3098</v>
      </c>
      <c r="L2962" t="s">
        <v>3268</v>
      </c>
      <c r="M2962" t="s">
        <v>3202</v>
      </c>
      <c r="O2962" t="s">
        <v>3178</v>
      </c>
      <c r="P2962">
        <f t="shared" si="92"/>
        <v>45072</v>
      </c>
      <c r="Q2962">
        <f>--(COUNTIF($A$2:A2962,A2962)=1)</f>
        <v>1</v>
      </c>
      <c r="R2962" t="str">
        <f t="shared" si="93"/>
        <v/>
      </c>
    </row>
    <row r="2963" spans="1:18">
      <c r="A2963" t="s">
        <v>8374</v>
      </c>
      <c r="B2963" t="s">
        <v>7574</v>
      </c>
      <c r="C2963" t="s">
        <v>3098</v>
      </c>
      <c r="D2963" t="s">
        <v>3240</v>
      </c>
      <c r="E2963" t="s">
        <v>3166</v>
      </c>
      <c r="F2963" t="s">
        <v>3180</v>
      </c>
      <c r="G2963" t="s">
        <v>291</v>
      </c>
      <c r="H2963" s="28"/>
      <c r="J2963">
        <v>24</v>
      </c>
      <c r="K2963" t="s">
        <v>3098</v>
      </c>
      <c r="L2963" t="s">
        <v>3244</v>
      </c>
      <c r="M2963" t="s">
        <v>3207</v>
      </c>
      <c r="O2963" t="s">
        <v>3189</v>
      </c>
      <c r="P2963">
        <f t="shared" si="92"/>
        <v>45674</v>
      </c>
      <c r="Q2963">
        <f>--(COUNTIF($A$2:A2963,A2963)=1)</f>
        <v>1</v>
      </c>
      <c r="R2963" t="str">
        <f t="shared" si="93"/>
        <v/>
      </c>
    </row>
    <row r="2964" spans="1:18">
      <c r="A2964" t="s">
        <v>8375</v>
      </c>
      <c r="B2964" t="s">
        <v>1549</v>
      </c>
      <c r="C2964" t="s">
        <v>3098</v>
      </c>
      <c r="D2964" t="s">
        <v>3174</v>
      </c>
      <c r="E2964" t="s">
        <v>3166</v>
      </c>
      <c r="F2964" t="s">
        <v>3167</v>
      </c>
      <c r="G2964" t="s">
        <v>181</v>
      </c>
      <c r="H2964" s="28">
        <v>44720</v>
      </c>
      <c r="I2964">
        <v>69.3</v>
      </c>
      <c r="J2964">
        <v>24</v>
      </c>
      <c r="K2964" t="s">
        <v>3123</v>
      </c>
      <c r="L2964" t="s">
        <v>3168</v>
      </c>
      <c r="M2964" t="s">
        <v>3207</v>
      </c>
      <c r="N2964">
        <v>1.8</v>
      </c>
      <c r="O2964" t="s">
        <v>3182</v>
      </c>
      <c r="P2964">
        <f t="shared" si="92"/>
        <v>44718</v>
      </c>
      <c r="Q2964">
        <f>--(COUNTIF($A$2:A2964,A2964)=1)</f>
        <v>1</v>
      </c>
      <c r="R2964">
        <f t="shared" si="93"/>
        <v>69.3</v>
      </c>
    </row>
    <row r="2965" spans="1:18">
      <c r="A2965" t="s">
        <v>8376</v>
      </c>
      <c r="B2965" t="s">
        <v>6532</v>
      </c>
      <c r="C2965" t="s">
        <v>3098</v>
      </c>
      <c r="D2965" t="s">
        <v>3240</v>
      </c>
      <c r="E2965" t="s">
        <v>3166</v>
      </c>
      <c r="F2965" t="s">
        <v>3167</v>
      </c>
      <c r="G2965" t="s">
        <v>8377</v>
      </c>
      <c r="H2965" s="28"/>
      <c r="J2965">
        <v>24</v>
      </c>
      <c r="K2965" t="s">
        <v>3098</v>
      </c>
      <c r="L2965" t="s">
        <v>3212</v>
      </c>
      <c r="M2965" t="s">
        <v>3202</v>
      </c>
      <c r="O2965" t="s">
        <v>3182</v>
      </c>
      <c r="P2965">
        <f t="shared" si="92"/>
        <v>45387</v>
      </c>
      <c r="Q2965">
        <f>--(COUNTIF($A$2:A2965,A2965)=1)</f>
        <v>1</v>
      </c>
      <c r="R2965" t="str">
        <f t="shared" si="93"/>
        <v/>
      </c>
    </row>
    <row r="2966" spans="1:18">
      <c r="A2966" t="s">
        <v>8378</v>
      </c>
      <c r="B2966" t="s">
        <v>8379</v>
      </c>
      <c r="C2966" t="s">
        <v>8380</v>
      </c>
      <c r="D2966" t="s">
        <v>3196</v>
      </c>
      <c r="E2966" t="s">
        <v>3280</v>
      </c>
      <c r="F2966" t="s">
        <v>3167</v>
      </c>
      <c r="G2966" t="s">
        <v>6642</v>
      </c>
      <c r="H2966" s="28">
        <v>44580</v>
      </c>
      <c r="I2966">
        <v>5.25</v>
      </c>
      <c r="J2966">
        <v>4</v>
      </c>
      <c r="K2966" t="s">
        <v>3123</v>
      </c>
      <c r="L2966" t="s">
        <v>3176</v>
      </c>
      <c r="M2966" t="s">
        <v>3177</v>
      </c>
      <c r="O2966" t="s">
        <v>3178</v>
      </c>
      <c r="P2966">
        <f t="shared" si="92"/>
        <v>44580</v>
      </c>
      <c r="Q2966">
        <f>--(COUNTIF($A$2:A2966,A2966)=1)</f>
        <v>1</v>
      </c>
      <c r="R2966">
        <f t="shared" si="93"/>
        <v>5.25</v>
      </c>
    </row>
    <row r="2967" spans="1:18">
      <c r="A2967" t="s">
        <v>8381</v>
      </c>
      <c r="B2967" t="s">
        <v>6736</v>
      </c>
      <c r="C2967" t="s">
        <v>8382</v>
      </c>
      <c r="D2967" t="s">
        <v>3185</v>
      </c>
      <c r="E2967" t="s">
        <v>3194</v>
      </c>
      <c r="F2967" t="s">
        <v>3167</v>
      </c>
      <c r="G2967" t="s">
        <v>1441</v>
      </c>
      <c r="H2967" s="28">
        <v>44733</v>
      </c>
      <c r="I2967">
        <v>204.08</v>
      </c>
      <c r="J2967">
        <v>72</v>
      </c>
      <c r="K2967" t="s">
        <v>3123</v>
      </c>
      <c r="L2967" t="s">
        <v>3098</v>
      </c>
      <c r="M2967" t="s">
        <v>3207</v>
      </c>
      <c r="O2967" t="s">
        <v>3182</v>
      </c>
      <c r="P2967">
        <f t="shared" si="92"/>
        <v>44725</v>
      </c>
      <c r="Q2967">
        <f>--(COUNTIF($A$2:A2967,A2967)=1)</f>
        <v>1</v>
      </c>
      <c r="R2967">
        <f t="shared" si="93"/>
        <v>204.08</v>
      </c>
    </row>
    <row r="2968" spans="1:18">
      <c r="A2968" t="s">
        <v>8383</v>
      </c>
      <c r="B2968" t="s">
        <v>407</v>
      </c>
      <c r="C2968" t="s">
        <v>3098</v>
      </c>
      <c r="D2968" t="s">
        <v>3196</v>
      </c>
      <c r="E2968" t="s">
        <v>3166</v>
      </c>
      <c r="F2968" t="s">
        <v>3167</v>
      </c>
      <c r="G2968" t="s">
        <v>2010</v>
      </c>
      <c r="H2968" s="28">
        <v>45315</v>
      </c>
      <c r="I2968">
        <v>-80.28</v>
      </c>
      <c r="J2968">
        <v>24</v>
      </c>
      <c r="K2968" t="s">
        <v>3124</v>
      </c>
      <c r="L2968" t="s">
        <v>3351</v>
      </c>
      <c r="M2968" t="s">
        <v>3188</v>
      </c>
      <c r="N2968">
        <v>4.0999999999999996</v>
      </c>
      <c r="O2968" t="s">
        <v>3170</v>
      </c>
      <c r="P2968">
        <f t="shared" si="92"/>
        <v>45319</v>
      </c>
      <c r="Q2968">
        <f>--(COUNTIF($A$2:A2968,A2968)=1)</f>
        <v>1</v>
      </c>
      <c r="R2968" t="str">
        <f t="shared" si="93"/>
        <v/>
      </c>
    </row>
    <row r="2969" spans="1:18">
      <c r="A2969" t="s">
        <v>8384</v>
      </c>
      <c r="B2969" t="s">
        <v>1594</v>
      </c>
      <c r="C2969" t="s">
        <v>8385</v>
      </c>
      <c r="D2969" t="s">
        <v>3251</v>
      </c>
      <c r="E2969" t="s">
        <v>3166</v>
      </c>
      <c r="F2969" t="s">
        <v>3167</v>
      </c>
      <c r="G2969" t="s">
        <v>110</v>
      </c>
      <c r="H2969" s="28"/>
      <c r="J2969">
        <v>24</v>
      </c>
      <c r="K2969" t="s">
        <v>3098</v>
      </c>
      <c r="L2969" t="s">
        <v>3192</v>
      </c>
      <c r="M2969" t="s">
        <v>3177</v>
      </c>
      <c r="O2969" t="s">
        <v>3182</v>
      </c>
      <c r="P2969">
        <f t="shared" si="92"/>
        <v>44932</v>
      </c>
      <c r="Q2969">
        <f>--(COUNTIF($A$2:A2969,A2969)=1)</f>
        <v>1</v>
      </c>
      <c r="R2969" t="str">
        <f t="shared" si="93"/>
        <v/>
      </c>
    </row>
    <row r="2970" spans="1:18">
      <c r="A2970" t="s">
        <v>8386</v>
      </c>
      <c r="B2970" t="s">
        <v>2520</v>
      </c>
      <c r="C2970" t="s">
        <v>8387</v>
      </c>
      <c r="D2970" t="s">
        <v>3185</v>
      </c>
      <c r="E2970" t="s">
        <v>3166</v>
      </c>
      <c r="F2970" t="s">
        <v>3228</v>
      </c>
      <c r="G2970" t="s">
        <v>2263</v>
      </c>
      <c r="H2970" s="28"/>
      <c r="J2970">
        <v>24</v>
      </c>
      <c r="K2970" t="s">
        <v>3098</v>
      </c>
      <c r="L2970" t="s">
        <v>3201</v>
      </c>
      <c r="M2970" t="s">
        <v>3169</v>
      </c>
      <c r="O2970" t="s">
        <v>3123</v>
      </c>
      <c r="P2970">
        <f t="shared" si="92"/>
        <v>44739</v>
      </c>
      <c r="Q2970">
        <f>--(COUNTIF($A$2:A2970,A2970)=1)</f>
        <v>1</v>
      </c>
      <c r="R2970" t="str">
        <f t="shared" si="93"/>
        <v/>
      </c>
    </row>
    <row r="2971" spans="1:18">
      <c r="A2971" t="s">
        <v>8388</v>
      </c>
      <c r="B2971" t="s">
        <v>5865</v>
      </c>
      <c r="C2971" t="s">
        <v>3098</v>
      </c>
      <c r="D2971" t="s">
        <v>3251</v>
      </c>
      <c r="E2971" t="s">
        <v>3166</v>
      </c>
      <c r="F2971" t="s">
        <v>3167</v>
      </c>
      <c r="G2971" t="s">
        <v>973</v>
      </c>
      <c r="H2971" s="28">
        <v>44773</v>
      </c>
      <c r="I2971">
        <v>43.65</v>
      </c>
      <c r="J2971">
        <v>24</v>
      </c>
      <c r="K2971" t="s">
        <v>3123</v>
      </c>
      <c r="L2971" t="s">
        <v>3176</v>
      </c>
      <c r="M2971" t="s">
        <v>3177</v>
      </c>
      <c r="O2971" t="s">
        <v>3189</v>
      </c>
      <c r="P2971">
        <f t="shared" si="92"/>
        <v>44772</v>
      </c>
      <c r="Q2971">
        <f>--(COUNTIF($A$2:A2971,A2971)=1)</f>
        <v>1</v>
      </c>
      <c r="R2971">
        <f t="shared" si="93"/>
        <v>43.65</v>
      </c>
    </row>
    <row r="2972" spans="1:18">
      <c r="A2972" t="s">
        <v>8389</v>
      </c>
      <c r="B2972" t="s">
        <v>3678</v>
      </c>
      <c r="C2972" t="s">
        <v>3098</v>
      </c>
      <c r="D2972" t="s">
        <v>3200</v>
      </c>
      <c r="E2972" t="s">
        <v>3166</v>
      </c>
      <c r="F2972" t="s">
        <v>3167</v>
      </c>
      <c r="G2972" t="s">
        <v>1890</v>
      </c>
      <c r="H2972" s="28">
        <v>45218</v>
      </c>
      <c r="I2972">
        <v>73.430000000000007</v>
      </c>
      <c r="J2972">
        <v>24</v>
      </c>
      <c r="K2972" t="s">
        <v>3123</v>
      </c>
      <c r="L2972" t="s">
        <v>3229</v>
      </c>
      <c r="M2972" t="s">
        <v>3202</v>
      </c>
      <c r="N2972">
        <v>4.5</v>
      </c>
      <c r="O2972" t="s">
        <v>3124</v>
      </c>
      <c r="P2972">
        <f t="shared" si="92"/>
        <v>45215</v>
      </c>
      <c r="Q2972">
        <f>--(COUNTIF($A$2:A2972,A2972)=1)</f>
        <v>1</v>
      </c>
      <c r="R2972">
        <f t="shared" si="93"/>
        <v>73.430000000000007</v>
      </c>
    </row>
    <row r="2973" spans="1:18">
      <c r="A2973" t="s">
        <v>8390</v>
      </c>
      <c r="B2973" t="s">
        <v>5905</v>
      </c>
      <c r="C2973" t="s">
        <v>3098</v>
      </c>
      <c r="D2973" t="s">
        <v>3237</v>
      </c>
      <c r="E2973" t="s">
        <v>3175</v>
      </c>
      <c r="F2973" t="s">
        <v>3167</v>
      </c>
      <c r="G2973" t="s">
        <v>274</v>
      </c>
      <c r="H2973" s="28">
        <v>45519</v>
      </c>
      <c r="I2973">
        <v>6.86</v>
      </c>
      <c r="J2973">
        <v>8</v>
      </c>
      <c r="K2973" t="s">
        <v>3124</v>
      </c>
      <c r="L2973" t="s">
        <v>3231</v>
      </c>
      <c r="M2973" t="s">
        <v>3177</v>
      </c>
      <c r="N2973">
        <v>3.3</v>
      </c>
      <c r="O2973" t="s">
        <v>3170</v>
      </c>
      <c r="P2973">
        <f t="shared" si="92"/>
        <v>45519</v>
      </c>
      <c r="Q2973">
        <f>--(COUNTIF($A$2:A2973,A2973)=1)</f>
        <v>1</v>
      </c>
      <c r="R2973">
        <f t="shared" si="93"/>
        <v>6.86</v>
      </c>
    </row>
    <row r="2974" spans="1:18">
      <c r="A2974" t="s">
        <v>8391</v>
      </c>
      <c r="B2974" t="s">
        <v>4975</v>
      </c>
      <c r="C2974" t="s">
        <v>3098</v>
      </c>
      <c r="D2974" t="s">
        <v>3251</v>
      </c>
      <c r="E2974" t="s">
        <v>3194</v>
      </c>
      <c r="F2974" t="s">
        <v>3180</v>
      </c>
      <c r="G2974" t="s">
        <v>55</v>
      </c>
      <c r="H2974" s="28"/>
      <c r="J2974">
        <v>72</v>
      </c>
      <c r="K2974" t="s">
        <v>3098</v>
      </c>
      <c r="L2974" t="s">
        <v>3265</v>
      </c>
      <c r="M2974" t="s">
        <v>3207</v>
      </c>
      <c r="O2974" t="s">
        <v>3170</v>
      </c>
      <c r="P2974">
        <f t="shared" si="92"/>
        <v>44661</v>
      </c>
      <c r="Q2974">
        <f>--(COUNTIF($A$2:A2974,A2974)=1)</f>
        <v>1</v>
      </c>
      <c r="R2974" t="str">
        <f t="shared" si="93"/>
        <v/>
      </c>
    </row>
    <row r="2975" spans="1:18">
      <c r="A2975" t="s">
        <v>8392</v>
      </c>
      <c r="B2975" t="s">
        <v>7577</v>
      </c>
      <c r="C2975" t="s">
        <v>8393</v>
      </c>
      <c r="D2975" t="s">
        <v>3237</v>
      </c>
      <c r="E2975" t="s">
        <v>3175</v>
      </c>
      <c r="F2975" t="s">
        <v>3167</v>
      </c>
      <c r="G2975" t="s">
        <v>1135</v>
      </c>
      <c r="H2975" s="28"/>
      <c r="J2975">
        <v>8</v>
      </c>
      <c r="K2975" t="s">
        <v>3098</v>
      </c>
      <c r="L2975" t="s">
        <v>3302</v>
      </c>
      <c r="M2975" t="s">
        <v>3177</v>
      </c>
      <c r="O2975" t="s">
        <v>3189</v>
      </c>
      <c r="P2975">
        <f t="shared" si="92"/>
        <v>44901</v>
      </c>
      <c r="Q2975">
        <f>--(COUNTIF($A$2:A2975,A2975)=1)</f>
        <v>1</v>
      </c>
      <c r="R2975" t="str">
        <f t="shared" si="93"/>
        <v/>
      </c>
    </row>
    <row r="2976" spans="1:18">
      <c r="A2976" t="s">
        <v>8394</v>
      </c>
      <c r="B2976" t="s">
        <v>751</v>
      </c>
      <c r="C2976" t="s">
        <v>8395</v>
      </c>
      <c r="D2976" t="s">
        <v>3200</v>
      </c>
      <c r="E2976" t="s">
        <v>3175</v>
      </c>
      <c r="F2976" t="s">
        <v>3180</v>
      </c>
      <c r="G2976" t="s">
        <v>1946</v>
      </c>
      <c r="H2976" s="28"/>
      <c r="J2976">
        <v>8</v>
      </c>
      <c r="K2976" t="s">
        <v>3098</v>
      </c>
      <c r="L2976" t="s">
        <v>3098</v>
      </c>
      <c r="M2976" t="s">
        <v>3177</v>
      </c>
      <c r="O2976" t="s">
        <v>3260</v>
      </c>
      <c r="P2976">
        <f t="shared" si="92"/>
        <v>45468</v>
      </c>
      <c r="Q2976">
        <f>--(COUNTIF($A$2:A2976,A2976)=1)</f>
        <v>1</v>
      </c>
      <c r="R2976" t="str">
        <f t="shared" si="93"/>
        <v/>
      </c>
    </row>
    <row r="2977" spans="1:18">
      <c r="A2977" t="s">
        <v>8396</v>
      </c>
      <c r="B2977" t="s">
        <v>2860</v>
      </c>
      <c r="C2977" t="s">
        <v>8397</v>
      </c>
      <c r="D2977" t="s">
        <v>3165</v>
      </c>
      <c r="E2977" t="s">
        <v>3166</v>
      </c>
      <c r="F2977" t="s">
        <v>3167</v>
      </c>
      <c r="G2977" t="s">
        <v>2578</v>
      </c>
      <c r="H2977" s="28"/>
      <c r="J2977">
        <v>24</v>
      </c>
      <c r="K2977" t="s">
        <v>3098</v>
      </c>
      <c r="L2977" t="s">
        <v>3244</v>
      </c>
      <c r="M2977" t="s">
        <v>3169</v>
      </c>
      <c r="O2977" t="s">
        <v>3123</v>
      </c>
      <c r="P2977">
        <f t="shared" si="92"/>
        <v>45064</v>
      </c>
      <c r="Q2977">
        <f>--(COUNTIF($A$2:A2977,A2977)=1)</f>
        <v>1</v>
      </c>
      <c r="R2977" t="str">
        <f t="shared" si="93"/>
        <v/>
      </c>
    </row>
    <row r="2978" spans="1:18">
      <c r="A2978" t="s">
        <v>8398</v>
      </c>
      <c r="B2978" t="s">
        <v>584</v>
      </c>
      <c r="C2978" t="s">
        <v>8399</v>
      </c>
      <c r="D2978" t="s">
        <v>3185</v>
      </c>
      <c r="E2978" t="s">
        <v>3166</v>
      </c>
      <c r="F2978" t="s">
        <v>3180</v>
      </c>
      <c r="G2978" t="s">
        <v>1030</v>
      </c>
      <c r="H2978" s="28"/>
      <c r="J2978">
        <v>24</v>
      </c>
      <c r="K2978" t="s">
        <v>3098</v>
      </c>
      <c r="L2978" t="s">
        <v>3307</v>
      </c>
      <c r="M2978" t="s">
        <v>3207</v>
      </c>
      <c r="O2978" t="s">
        <v>3178</v>
      </c>
      <c r="P2978">
        <f t="shared" si="92"/>
        <v>45365</v>
      </c>
      <c r="Q2978">
        <f>--(COUNTIF($A$2:A2978,A2978)=1)</f>
        <v>1</v>
      </c>
      <c r="R2978" t="str">
        <f t="shared" si="93"/>
        <v/>
      </c>
    </row>
    <row r="2979" spans="1:18">
      <c r="A2979" t="s">
        <v>8400</v>
      </c>
      <c r="B2979" t="s">
        <v>2445</v>
      </c>
      <c r="C2979" t="s">
        <v>8401</v>
      </c>
      <c r="D2979" t="s">
        <v>3165</v>
      </c>
      <c r="E2979" t="s">
        <v>3194</v>
      </c>
      <c r="F2979" t="s">
        <v>3167</v>
      </c>
      <c r="G2979" t="s">
        <v>1156</v>
      </c>
      <c r="H2979" s="28">
        <v>44821</v>
      </c>
      <c r="I2979">
        <v>122.17</v>
      </c>
      <c r="J2979">
        <v>72</v>
      </c>
      <c r="K2979" t="s">
        <v>3123</v>
      </c>
      <c r="L2979" t="s">
        <v>3351</v>
      </c>
      <c r="M2979" t="s">
        <v>3177</v>
      </c>
      <c r="O2979" t="s">
        <v>3170</v>
      </c>
      <c r="P2979">
        <f t="shared" si="92"/>
        <v>44816</v>
      </c>
      <c r="Q2979">
        <f>--(COUNTIF($A$2:A2979,A2979)=1)</f>
        <v>1</v>
      </c>
      <c r="R2979">
        <f t="shared" si="93"/>
        <v>122.17</v>
      </c>
    </row>
    <row r="2980" spans="1:18">
      <c r="A2980" t="s">
        <v>8402</v>
      </c>
      <c r="B2980" t="s">
        <v>790</v>
      </c>
      <c r="C2980" t="s">
        <v>8403</v>
      </c>
      <c r="D2980" t="s">
        <v>3251</v>
      </c>
      <c r="E2980" t="s">
        <v>3194</v>
      </c>
      <c r="F2980" t="s">
        <v>3180</v>
      </c>
      <c r="G2980" t="s">
        <v>672</v>
      </c>
      <c r="H2980" s="28"/>
      <c r="J2980">
        <v>72</v>
      </c>
      <c r="K2980" t="s">
        <v>3098</v>
      </c>
      <c r="L2980" t="s">
        <v>3098</v>
      </c>
      <c r="M2980" t="s">
        <v>3188</v>
      </c>
      <c r="O2980" t="s">
        <v>3213</v>
      </c>
      <c r="P2980">
        <f t="shared" si="92"/>
        <v>45058</v>
      </c>
      <c r="Q2980">
        <f>--(COUNTIF($A$2:A2980,A2980)=1)</f>
        <v>1</v>
      </c>
      <c r="R2980" t="str">
        <f t="shared" si="93"/>
        <v/>
      </c>
    </row>
    <row r="2981" spans="1:18">
      <c r="A2981" t="s">
        <v>8404</v>
      </c>
      <c r="B2981" t="s">
        <v>8405</v>
      </c>
      <c r="C2981" t="s">
        <v>8406</v>
      </c>
      <c r="D2981" t="s">
        <v>3227</v>
      </c>
      <c r="E2981" t="s">
        <v>3166</v>
      </c>
      <c r="F2981" t="s">
        <v>3228</v>
      </c>
      <c r="G2981" t="s">
        <v>76</v>
      </c>
      <c r="H2981" s="28"/>
      <c r="J2981">
        <v>24</v>
      </c>
      <c r="K2981" t="s">
        <v>3098</v>
      </c>
      <c r="L2981" t="s">
        <v>3244</v>
      </c>
      <c r="M2981" t="s">
        <v>3188</v>
      </c>
      <c r="O2981" t="s">
        <v>3170</v>
      </c>
      <c r="P2981">
        <f t="shared" si="92"/>
        <v>45441</v>
      </c>
      <c r="Q2981">
        <f>--(COUNTIF($A$2:A2981,A2981)=1)</f>
        <v>1</v>
      </c>
      <c r="R2981" t="str">
        <f t="shared" si="93"/>
        <v/>
      </c>
    </row>
    <row r="2982" spans="1:18">
      <c r="A2982" t="s">
        <v>8407</v>
      </c>
      <c r="B2982" t="s">
        <v>1244</v>
      </c>
      <c r="C2982" t="s">
        <v>3098</v>
      </c>
      <c r="D2982" t="s">
        <v>3174</v>
      </c>
      <c r="E2982" t="s">
        <v>3194</v>
      </c>
      <c r="F2982" t="s">
        <v>3167</v>
      </c>
      <c r="G2982" t="s">
        <v>1176</v>
      </c>
      <c r="H2982" s="28"/>
      <c r="J2982">
        <v>72</v>
      </c>
      <c r="K2982" t="s">
        <v>3098</v>
      </c>
      <c r="L2982" t="s">
        <v>3271</v>
      </c>
      <c r="M2982" t="s">
        <v>3202</v>
      </c>
      <c r="O2982" t="s">
        <v>3123</v>
      </c>
      <c r="P2982">
        <f t="shared" si="92"/>
        <v>45072</v>
      </c>
      <c r="Q2982">
        <f>--(COUNTIF($A$2:A2982,A2982)=1)</f>
        <v>1</v>
      </c>
      <c r="R2982" t="str">
        <f t="shared" si="93"/>
        <v/>
      </c>
    </row>
    <row r="2983" spans="1:18">
      <c r="A2983" t="s">
        <v>8408</v>
      </c>
      <c r="B2983" t="s">
        <v>109</v>
      </c>
      <c r="C2983" t="s">
        <v>3098</v>
      </c>
      <c r="D2983" t="s">
        <v>3165</v>
      </c>
      <c r="E2983" t="s">
        <v>3166</v>
      </c>
      <c r="F2983" t="s">
        <v>3228</v>
      </c>
      <c r="G2983" t="s">
        <v>151</v>
      </c>
      <c r="H2983" s="28"/>
      <c r="J2983">
        <v>24</v>
      </c>
      <c r="K2983" t="s">
        <v>3098</v>
      </c>
      <c r="L2983" t="s">
        <v>3254</v>
      </c>
      <c r="M2983" t="s">
        <v>3169</v>
      </c>
      <c r="O2983" t="s">
        <v>3178</v>
      </c>
      <c r="P2983">
        <f t="shared" si="92"/>
        <v>45270</v>
      </c>
      <c r="Q2983">
        <f>--(COUNTIF($A$2:A2983,A2983)=1)</f>
        <v>1</v>
      </c>
      <c r="R2983" t="str">
        <f t="shared" si="93"/>
        <v/>
      </c>
    </row>
    <row r="2984" spans="1:18">
      <c r="A2984" t="s">
        <v>8409</v>
      </c>
      <c r="B2984" t="s">
        <v>2449</v>
      </c>
      <c r="C2984" t="s">
        <v>3098</v>
      </c>
      <c r="D2984" t="s">
        <v>3227</v>
      </c>
      <c r="E2984" t="s">
        <v>3194</v>
      </c>
      <c r="F2984" t="s">
        <v>3167</v>
      </c>
      <c r="G2984" t="s">
        <v>2815</v>
      </c>
      <c r="H2984" s="28">
        <v>44703</v>
      </c>
      <c r="I2984">
        <v>157.78</v>
      </c>
      <c r="J2984">
        <v>72</v>
      </c>
      <c r="K2984" t="s">
        <v>3123</v>
      </c>
      <c r="L2984" t="s">
        <v>3302</v>
      </c>
      <c r="M2984" t="s">
        <v>3188</v>
      </c>
      <c r="O2984" t="s">
        <v>3189</v>
      </c>
      <c r="P2984">
        <f t="shared" si="92"/>
        <v>44697</v>
      </c>
      <c r="Q2984">
        <f>--(COUNTIF($A$2:A2984,A2984)=1)</f>
        <v>1</v>
      </c>
      <c r="R2984">
        <f t="shared" si="93"/>
        <v>157.78</v>
      </c>
    </row>
    <row r="2985" spans="1:18">
      <c r="A2985" t="s">
        <v>8410</v>
      </c>
      <c r="B2985" t="s">
        <v>7574</v>
      </c>
      <c r="C2985" t="s">
        <v>3098</v>
      </c>
      <c r="D2985" t="s">
        <v>3240</v>
      </c>
      <c r="E2985" t="s">
        <v>3166</v>
      </c>
      <c r="F2985" t="s">
        <v>3220</v>
      </c>
      <c r="G2985" t="s">
        <v>1373</v>
      </c>
      <c r="H2985" s="28"/>
      <c r="J2985">
        <v>24</v>
      </c>
      <c r="K2985" t="s">
        <v>3098</v>
      </c>
      <c r="L2985" t="s">
        <v>3281</v>
      </c>
      <c r="M2985" t="s">
        <v>3207</v>
      </c>
      <c r="O2985" t="s">
        <v>3124</v>
      </c>
      <c r="P2985">
        <f t="shared" si="92"/>
        <v>45031</v>
      </c>
      <c r="Q2985">
        <f>--(COUNTIF($A$2:A2985,A2985)=1)</f>
        <v>1</v>
      </c>
      <c r="R2985" t="str">
        <f t="shared" si="93"/>
        <v/>
      </c>
    </row>
    <row r="2986" spans="1:18">
      <c r="A2986" t="s">
        <v>8411</v>
      </c>
      <c r="B2986" t="s">
        <v>6090</v>
      </c>
      <c r="C2986" t="s">
        <v>8412</v>
      </c>
      <c r="D2986" t="s">
        <v>3251</v>
      </c>
      <c r="E2986" t="s">
        <v>3194</v>
      </c>
      <c r="F2986" t="s">
        <v>3167</v>
      </c>
      <c r="G2986" t="s">
        <v>2151</v>
      </c>
      <c r="H2986" s="28"/>
      <c r="J2986">
        <v>72</v>
      </c>
      <c r="K2986" t="s">
        <v>3098</v>
      </c>
      <c r="L2986" t="s">
        <v>3176</v>
      </c>
      <c r="M2986" t="s">
        <v>3169</v>
      </c>
      <c r="O2986" t="s">
        <v>3182</v>
      </c>
      <c r="P2986">
        <f t="shared" si="92"/>
        <v>45325</v>
      </c>
      <c r="Q2986">
        <f>--(COUNTIF($A$2:A2986,A2986)=1)</f>
        <v>1</v>
      </c>
      <c r="R2986" t="str">
        <f t="shared" si="93"/>
        <v/>
      </c>
    </row>
    <row r="2987" spans="1:18">
      <c r="A2987" t="s">
        <v>8413</v>
      </c>
      <c r="B2987" t="s">
        <v>3908</v>
      </c>
      <c r="C2987" t="s">
        <v>8414</v>
      </c>
      <c r="D2987" t="s">
        <v>3240</v>
      </c>
      <c r="E2987" t="s">
        <v>3166</v>
      </c>
      <c r="F2987" t="s">
        <v>3167</v>
      </c>
      <c r="G2987" t="s">
        <v>2929</v>
      </c>
      <c r="H2987" s="28">
        <v>45219</v>
      </c>
      <c r="I2987">
        <v>14.6</v>
      </c>
      <c r="J2987">
        <v>24</v>
      </c>
      <c r="K2987" t="s">
        <v>3124</v>
      </c>
      <c r="L2987" t="s">
        <v>3176</v>
      </c>
      <c r="M2987" t="s">
        <v>3169</v>
      </c>
      <c r="N2987">
        <v>4.9000000000000004</v>
      </c>
      <c r="O2987" t="s">
        <v>3170</v>
      </c>
      <c r="P2987">
        <f t="shared" si="92"/>
        <v>45219</v>
      </c>
      <c r="Q2987">
        <f>--(COUNTIF($A$2:A2987,A2987)=1)</f>
        <v>1</v>
      </c>
      <c r="R2987">
        <f t="shared" si="93"/>
        <v>14.6</v>
      </c>
    </row>
    <row r="2988" spans="1:18">
      <c r="A2988" t="s">
        <v>8415</v>
      </c>
      <c r="B2988" t="s">
        <v>6006</v>
      </c>
      <c r="C2988" t="s">
        <v>3577</v>
      </c>
      <c r="D2988" t="s">
        <v>3240</v>
      </c>
      <c r="E2988" t="s">
        <v>3194</v>
      </c>
      <c r="F2988" t="s">
        <v>3167</v>
      </c>
      <c r="G2988" t="s">
        <v>1264</v>
      </c>
      <c r="H2988" s="28">
        <v>44687</v>
      </c>
      <c r="I2988">
        <v>119.24</v>
      </c>
      <c r="J2988">
        <v>72</v>
      </c>
      <c r="K2988" t="s">
        <v>3123</v>
      </c>
      <c r="L2988" t="s">
        <v>3268</v>
      </c>
      <c r="M2988" t="s">
        <v>3188</v>
      </c>
      <c r="N2988">
        <v>3.7</v>
      </c>
      <c r="O2988" t="s">
        <v>3182</v>
      </c>
      <c r="P2988">
        <f t="shared" si="92"/>
        <v>44683</v>
      </c>
      <c r="Q2988">
        <f>--(COUNTIF($A$2:A2988,A2988)=1)</f>
        <v>1</v>
      </c>
      <c r="R2988">
        <f t="shared" si="93"/>
        <v>119.24</v>
      </c>
    </row>
    <row r="2989" spans="1:18">
      <c r="A2989" t="s">
        <v>8416</v>
      </c>
      <c r="B2989" t="s">
        <v>1681</v>
      </c>
      <c r="C2989" t="s">
        <v>3098</v>
      </c>
      <c r="D2989" t="s">
        <v>3237</v>
      </c>
      <c r="E2989" t="s">
        <v>3175</v>
      </c>
      <c r="F2989" t="s">
        <v>3180</v>
      </c>
      <c r="G2989" t="s">
        <v>876</v>
      </c>
      <c r="H2989" s="28"/>
      <c r="J2989">
        <v>8</v>
      </c>
      <c r="K2989" t="s">
        <v>3098</v>
      </c>
      <c r="L2989" t="s">
        <v>3244</v>
      </c>
      <c r="M2989" t="s">
        <v>3177</v>
      </c>
      <c r="O2989" t="s">
        <v>3182</v>
      </c>
      <c r="P2989">
        <f t="shared" si="92"/>
        <v>45327</v>
      </c>
      <c r="Q2989">
        <f>--(COUNTIF($A$2:A2989,A2989)=1)</f>
        <v>1</v>
      </c>
      <c r="R2989" t="str">
        <f t="shared" si="93"/>
        <v/>
      </c>
    </row>
    <row r="2990" spans="1:18">
      <c r="A2990" t="s">
        <v>8417</v>
      </c>
      <c r="B2990" t="s">
        <v>3430</v>
      </c>
      <c r="C2990" t="s">
        <v>8418</v>
      </c>
      <c r="D2990" t="s">
        <v>3196</v>
      </c>
      <c r="E2990" t="s">
        <v>3166</v>
      </c>
      <c r="F2990" t="s">
        <v>3220</v>
      </c>
      <c r="G2990" t="s">
        <v>2225</v>
      </c>
      <c r="H2990" s="28">
        <v>44601</v>
      </c>
      <c r="I2990">
        <v>19.3</v>
      </c>
      <c r="J2990">
        <v>24</v>
      </c>
      <c r="K2990" t="s">
        <v>3124</v>
      </c>
      <c r="L2990" t="s">
        <v>3198</v>
      </c>
      <c r="M2990" t="s">
        <v>3169</v>
      </c>
      <c r="N2990">
        <v>1.3</v>
      </c>
      <c r="O2990" t="s">
        <v>3123</v>
      </c>
      <c r="P2990">
        <f t="shared" si="92"/>
        <v>44601</v>
      </c>
      <c r="Q2990">
        <f>--(COUNTIF($A$2:A2990,A2990)=1)</f>
        <v>1</v>
      </c>
      <c r="R2990">
        <f t="shared" si="93"/>
        <v>19.3</v>
      </c>
    </row>
    <row r="2991" spans="1:18">
      <c r="A2991" t="s">
        <v>8419</v>
      </c>
      <c r="B2991" t="s">
        <v>4199</v>
      </c>
      <c r="C2991" t="s">
        <v>8420</v>
      </c>
      <c r="D2991" t="s">
        <v>3237</v>
      </c>
      <c r="E2991" t="s">
        <v>3175</v>
      </c>
      <c r="F2991" t="s">
        <v>3167</v>
      </c>
      <c r="G2991" t="s">
        <v>1098</v>
      </c>
      <c r="H2991" s="28"/>
      <c r="J2991">
        <v>8</v>
      </c>
      <c r="K2991" t="s">
        <v>3098</v>
      </c>
      <c r="L2991" t="s">
        <v>3254</v>
      </c>
      <c r="M2991" t="s">
        <v>3177</v>
      </c>
      <c r="O2991" t="s">
        <v>3189</v>
      </c>
      <c r="P2991">
        <f t="shared" si="92"/>
        <v>45522</v>
      </c>
      <c r="Q2991">
        <f>--(COUNTIF($A$2:A2991,A2991)=1)</f>
        <v>1</v>
      </c>
      <c r="R2991" t="str">
        <f t="shared" si="93"/>
        <v/>
      </c>
    </row>
    <row r="2992" spans="1:18">
      <c r="A2992" t="s">
        <v>8421</v>
      </c>
      <c r="B2992" t="s">
        <v>265</v>
      </c>
      <c r="C2992" t="s">
        <v>8422</v>
      </c>
      <c r="D2992" t="s">
        <v>3240</v>
      </c>
      <c r="E2992" t="s">
        <v>3194</v>
      </c>
      <c r="F2992" t="s">
        <v>3220</v>
      </c>
      <c r="G2992" t="s">
        <v>1194</v>
      </c>
      <c r="H2992" s="28">
        <v>45351</v>
      </c>
      <c r="I2992">
        <v>103.88</v>
      </c>
      <c r="J2992">
        <v>72</v>
      </c>
      <c r="K2992" t="s">
        <v>3123</v>
      </c>
      <c r="L2992" t="s">
        <v>3244</v>
      </c>
      <c r="M2992" t="s">
        <v>3169</v>
      </c>
      <c r="N2992">
        <v>3.3</v>
      </c>
      <c r="O2992" t="s">
        <v>3123</v>
      </c>
      <c r="P2992">
        <f t="shared" si="92"/>
        <v>45347</v>
      </c>
      <c r="Q2992">
        <f>--(COUNTIF($A$2:A2992,A2992)=1)</f>
        <v>1</v>
      </c>
      <c r="R2992">
        <f t="shared" si="93"/>
        <v>103.88</v>
      </c>
    </row>
    <row r="2993" spans="1:18">
      <c r="A2993" t="s">
        <v>8423</v>
      </c>
      <c r="B2993" t="s">
        <v>902</v>
      </c>
      <c r="C2993" t="s">
        <v>3098</v>
      </c>
      <c r="D2993" t="s">
        <v>3227</v>
      </c>
      <c r="E2993" t="s">
        <v>3166</v>
      </c>
      <c r="F2993" t="s">
        <v>3180</v>
      </c>
      <c r="G2993" t="s">
        <v>1039</v>
      </c>
      <c r="H2993" s="28"/>
      <c r="J2993">
        <v>24</v>
      </c>
      <c r="K2993" t="s">
        <v>3098</v>
      </c>
      <c r="L2993" t="s">
        <v>3212</v>
      </c>
      <c r="M2993" t="s">
        <v>3202</v>
      </c>
      <c r="O2993" t="s">
        <v>3260</v>
      </c>
      <c r="P2993">
        <f t="shared" si="92"/>
        <v>44844</v>
      </c>
      <c r="Q2993">
        <f>--(COUNTIF($A$2:A2993,A2993)=1)</f>
        <v>1</v>
      </c>
      <c r="R2993" t="str">
        <f t="shared" si="93"/>
        <v/>
      </c>
    </row>
    <row r="2994" spans="1:18">
      <c r="A2994" t="s">
        <v>8424</v>
      </c>
      <c r="B2994" t="s">
        <v>3643</v>
      </c>
      <c r="C2994" t="s">
        <v>8425</v>
      </c>
      <c r="D2994" t="s">
        <v>3251</v>
      </c>
      <c r="E2994" t="s">
        <v>3166</v>
      </c>
      <c r="F2994" t="s">
        <v>3180</v>
      </c>
      <c r="G2994" t="s">
        <v>734</v>
      </c>
      <c r="H2994" s="28"/>
      <c r="J2994">
        <v>24</v>
      </c>
      <c r="K2994" t="s">
        <v>3098</v>
      </c>
      <c r="L2994" t="s">
        <v>3281</v>
      </c>
      <c r="M2994" t="s">
        <v>3177</v>
      </c>
      <c r="O2994" t="s">
        <v>3260</v>
      </c>
      <c r="P2994">
        <f t="shared" si="92"/>
        <v>44780</v>
      </c>
      <c r="Q2994">
        <f>--(COUNTIF($A$2:A2994,A2994)=1)</f>
        <v>1</v>
      </c>
      <c r="R2994" t="str">
        <f t="shared" si="93"/>
        <v/>
      </c>
    </row>
    <row r="2995" spans="1:18">
      <c r="A2995" t="s">
        <v>8426</v>
      </c>
      <c r="B2995" t="s">
        <v>4506</v>
      </c>
      <c r="C2995" t="s">
        <v>3098</v>
      </c>
      <c r="D2995" t="s">
        <v>3185</v>
      </c>
      <c r="E2995" t="s">
        <v>3166</v>
      </c>
      <c r="F2995" t="s">
        <v>3167</v>
      </c>
      <c r="G2995" t="s">
        <v>488</v>
      </c>
      <c r="H2995" s="28">
        <v>44575</v>
      </c>
      <c r="I2995">
        <v>59.1</v>
      </c>
      <c r="J2995">
        <v>24</v>
      </c>
      <c r="K2995" t="s">
        <v>3123</v>
      </c>
      <c r="L2995" t="s">
        <v>3254</v>
      </c>
      <c r="M2995" t="s">
        <v>3202</v>
      </c>
      <c r="N2995">
        <v>1.8</v>
      </c>
      <c r="O2995" t="s">
        <v>3124</v>
      </c>
      <c r="P2995">
        <f t="shared" si="92"/>
        <v>44573</v>
      </c>
      <c r="Q2995">
        <f>--(COUNTIF($A$2:A2995,A2995)=1)</f>
        <v>1</v>
      </c>
      <c r="R2995">
        <f t="shared" si="93"/>
        <v>59.1</v>
      </c>
    </row>
    <row r="2996" spans="1:18">
      <c r="A2996" t="s">
        <v>8427</v>
      </c>
      <c r="B2996" t="s">
        <v>4362</v>
      </c>
      <c r="C2996" t="s">
        <v>3098</v>
      </c>
      <c r="D2996" t="s">
        <v>3185</v>
      </c>
      <c r="E2996" t="s">
        <v>3166</v>
      </c>
      <c r="F2996" t="s">
        <v>3167</v>
      </c>
      <c r="G2996" t="s">
        <v>1945</v>
      </c>
      <c r="H2996" s="28">
        <v>45406</v>
      </c>
      <c r="I2996">
        <v>56.06</v>
      </c>
      <c r="J2996">
        <v>24</v>
      </c>
      <c r="K2996" t="s">
        <v>3123</v>
      </c>
      <c r="L2996" t="s">
        <v>3209</v>
      </c>
      <c r="M2996" t="s">
        <v>3188</v>
      </c>
      <c r="N2996">
        <v>1.1000000000000001</v>
      </c>
      <c r="O2996" t="s">
        <v>3182</v>
      </c>
      <c r="P2996">
        <f t="shared" si="92"/>
        <v>45404</v>
      </c>
      <c r="Q2996">
        <f>--(COUNTIF($A$2:A2996,A2996)=1)</f>
        <v>1</v>
      </c>
      <c r="R2996">
        <f t="shared" si="93"/>
        <v>56.06</v>
      </c>
    </row>
    <row r="2997" spans="1:18">
      <c r="A2997" t="s">
        <v>8428</v>
      </c>
      <c r="B2997" t="s">
        <v>2235</v>
      </c>
      <c r="C2997" t="s">
        <v>3098</v>
      </c>
      <c r="D2997" t="s">
        <v>3185</v>
      </c>
      <c r="E2997" t="s">
        <v>3166</v>
      </c>
      <c r="F2997" t="s">
        <v>3167</v>
      </c>
      <c r="G2997" t="s">
        <v>2543</v>
      </c>
      <c r="H2997" s="28">
        <v>44782</v>
      </c>
      <c r="I2997">
        <v>5.26</v>
      </c>
      <c r="J2997">
        <v>24</v>
      </c>
      <c r="K2997" t="s">
        <v>3124</v>
      </c>
      <c r="L2997" t="s">
        <v>3281</v>
      </c>
      <c r="M2997" t="s">
        <v>3202</v>
      </c>
      <c r="N2997">
        <v>4.4000000000000004</v>
      </c>
      <c r="O2997" t="s">
        <v>3170</v>
      </c>
      <c r="P2997">
        <f t="shared" si="92"/>
        <v>44782</v>
      </c>
      <c r="Q2997">
        <f>--(COUNTIF($A$2:A2997,A2997)=1)</f>
        <v>1</v>
      </c>
      <c r="R2997">
        <f t="shared" si="93"/>
        <v>5.26</v>
      </c>
    </row>
    <row r="2998" spans="1:18">
      <c r="A2998" t="s">
        <v>8429</v>
      </c>
      <c r="B2998" t="s">
        <v>487</v>
      </c>
      <c r="C2998" t="s">
        <v>3098</v>
      </c>
      <c r="D2998" t="s">
        <v>3165</v>
      </c>
      <c r="E2998" t="s">
        <v>3166</v>
      </c>
      <c r="F2998" t="s">
        <v>3167</v>
      </c>
      <c r="G2998" t="s">
        <v>823</v>
      </c>
      <c r="H2998" s="28">
        <v>44719</v>
      </c>
      <c r="I2998">
        <v>23.9</v>
      </c>
      <c r="J2998">
        <v>24</v>
      </c>
      <c r="K2998" t="s">
        <v>3124</v>
      </c>
      <c r="L2998" t="s">
        <v>3318</v>
      </c>
      <c r="M2998" t="s">
        <v>3169</v>
      </c>
      <c r="N2998">
        <v>2</v>
      </c>
      <c r="O2998" t="s">
        <v>3182</v>
      </c>
      <c r="P2998">
        <f t="shared" si="92"/>
        <v>44719</v>
      </c>
      <c r="Q2998">
        <f>--(COUNTIF($A$2:A2998,A2998)=1)</f>
        <v>1</v>
      </c>
      <c r="R2998">
        <f t="shared" si="93"/>
        <v>23.9</v>
      </c>
    </row>
    <row r="2999" spans="1:18">
      <c r="A2999" t="s">
        <v>8430</v>
      </c>
      <c r="B2999" t="s">
        <v>733</v>
      </c>
      <c r="C2999" t="s">
        <v>8431</v>
      </c>
      <c r="D2999" t="s">
        <v>3237</v>
      </c>
      <c r="E2999" t="s">
        <v>3175</v>
      </c>
      <c r="F2999" t="s">
        <v>3180</v>
      </c>
      <c r="G2999" t="s">
        <v>196</v>
      </c>
      <c r="H2999" s="28"/>
      <c r="J2999">
        <v>8</v>
      </c>
      <c r="K2999" t="s">
        <v>3098</v>
      </c>
      <c r="L2999" t="s">
        <v>3098</v>
      </c>
      <c r="M2999" t="s">
        <v>3177</v>
      </c>
      <c r="O2999" t="s">
        <v>3170</v>
      </c>
      <c r="P2999">
        <f t="shared" si="92"/>
        <v>44876</v>
      </c>
      <c r="Q2999">
        <f>--(COUNTIF($A$2:A2999,A2999)=1)</f>
        <v>1</v>
      </c>
      <c r="R2999" t="str">
        <f t="shared" si="93"/>
        <v/>
      </c>
    </row>
    <row r="3000" spans="1:18">
      <c r="A3000" t="s">
        <v>8432</v>
      </c>
      <c r="B3000" t="s">
        <v>1497</v>
      </c>
      <c r="C3000" t="s">
        <v>6982</v>
      </c>
      <c r="D3000" t="s">
        <v>3185</v>
      </c>
      <c r="E3000" t="s">
        <v>3194</v>
      </c>
      <c r="F3000" t="s">
        <v>3167</v>
      </c>
      <c r="G3000" t="s">
        <v>124</v>
      </c>
      <c r="H3000" s="28">
        <v>44880</v>
      </c>
      <c r="I3000">
        <v>144.11000000000001</v>
      </c>
      <c r="J3000">
        <v>72</v>
      </c>
      <c r="K3000" t="s">
        <v>3123</v>
      </c>
      <c r="L3000" t="s">
        <v>3221</v>
      </c>
      <c r="M3000" t="s">
        <v>3207</v>
      </c>
      <c r="N3000">
        <v>4.8</v>
      </c>
      <c r="O3000" t="s">
        <v>3178</v>
      </c>
      <c r="P3000">
        <f t="shared" si="92"/>
        <v>44874</v>
      </c>
      <c r="Q3000">
        <f>--(COUNTIF($A$2:A3000,A3000)=1)</f>
        <v>1</v>
      </c>
      <c r="R3000">
        <f t="shared" si="93"/>
        <v>144.11000000000001</v>
      </c>
    </row>
    <row r="3001" spans="1:18">
      <c r="A3001" t="s">
        <v>8433</v>
      </c>
      <c r="B3001" t="s">
        <v>6996</v>
      </c>
      <c r="C3001" t="s">
        <v>3098</v>
      </c>
      <c r="D3001" t="s">
        <v>3165</v>
      </c>
      <c r="E3001" t="s">
        <v>3194</v>
      </c>
      <c r="F3001" t="s">
        <v>3167</v>
      </c>
      <c r="G3001" t="s">
        <v>1895</v>
      </c>
      <c r="H3001" s="28">
        <v>44945</v>
      </c>
      <c r="I3001">
        <v>166.21</v>
      </c>
      <c r="J3001">
        <v>72</v>
      </c>
      <c r="K3001" t="s">
        <v>3123</v>
      </c>
      <c r="L3001" t="s">
        <v>3271</v>
      </c>
      <c r="M3001" t="s">
        <v>3202</v>
      </c>
      <c r="O3001" t="s">
        <v>3124</v>
      </c>
      <c r="P3001">
        <f t="shared" si="92"/>
        <v>44939</v>
      </c>
      <c r="Q3001">
        <f>--(COUNTIF($A$2:A3001,A3001)=1)</f>
        <v>1</v>
      </c>
      <c r="R3001">
        <f t="shared" si="93"/>
        <v>166.21</v>
      </c>
    </row>
    <row r="3002" spans="1:18">
      <c r="A3002" t="s">
        <v>8434</v>
      </c>
      <c r="B3002" t="s">
        <v>7271</v>
      </c>
      <c r="C3002" t="s">
        <v>8435</v>
      </c>
      <c r="D3002" t="s">
        <v>3165</v>
      </c>
      <c r="E3002" t="s">
        <v>3194</v>
      </c>
      <c r="F3002" t="s">
        <v>3167</v>
      </c>
      <c r="G3002" t="s">
        <v>6642</v>
      </c>
      <c r="H3002" s="28">
        <v>44588</v>
      </c>
      <c r="I3002">
        <v>192.94</v>
      </c>
      <c r="J3002">
        <v>72</v>
      </c>
      <c r="K3002" t="s">
        <v>3123</v>
      </c>
      <c r="L3002" t="s">
        <v>3176</v>
      </c>
      <c r="M3002" t="s">
        <v>3207</v>
      </c>
      <c r="N3002">
        <v>2.7</v>
      </c>
      <c r="O3002" t="s">
        <v>3189</v>
      </c>
      <c r="P3002">
        <f t="shared" si="92"/>
        <v>44580</v>
      </c>
      <c r="Q3002">
        <f>--(COUNTIF($A$2:A3002,A3002)=1)</f>
        <v>1</v>
      </c>
      <c r="R3002">
        <f t="shared" si="93"/>
        <v>192.94</v>
      </c>
    </row>
    <row r="3003" spans="1:18">
      <c r="A3003" t="s">
        <v>8436</v>
      </c>
      <c r="B3003" t="s">
        <v>6892</v>
      </c>
      <c r="C3003" t="s">
        <v>6314</v>
      </c>
      <c r="D3003" t="s">
        <v>3251</v>
      </c>
      <c r="E3003" t="s">
        <v>3175</v>
      </c>
      <c r="F3003" t="s">
        <v>3220</v>
      </c>
      <c r="G3003" t="s">
        <v>3935</v>
      </c>
      <c r="H3003" s="28">
        <v>45690</v>
      </c>
      <c r="I3003">
        <v>22.89</v>
      </c>
      <c r="J3003">
        <v>8</v>
      </c>
      <c r="K3003" t="s">
        <v>3123</v>
      </c>
      <c r="L3003" t="s">
        <v>3281</v>
      </c>
      <c r="M3003" t="s">
        <v>3207</v>
      </c>
      <c r="N3003">
        <v>4.9000000000000004</v>
      </c>
      <c r="O3003" t="s">
        <v>3170</v>
      </c>
      <c r="P3003">
        <f t="shared" si="92"/>
        <v>45690</v>
      </c>
      <c r="Q3003">
        <f>--(COUNTIF($A$2:A3003,A3003)=1)</f>
        <v>1</v>
      </c>
      <c r="R3003">
        <f t="shared" si="93"/>
        <v>22.89</v>
      </c>
    </row>
    <row r="3004" spans="1:18">
      <c r="A3004" t="s">
        <v>8437</v>
      </c>
      <c r="B3004" t="s">
        <v>1811</v>
      </c>
      <c r="C3004" t="s">
        <v>3098</v>
      </c>
      <c r="D3004" t="s">
        <v>3251</v>
      </c>
      <c r="E3004" t="s">
        <v>3280</v>
      </c>
      <c r="F3004" t="s">
        <v>3167</v>
      </c>
      <c r="G3004" t="s">
        <v>2348</v>
      </c>
      <c r="H3004" s="28">
        <v>44786</v>
      </c>
      <c r="I3004">
        <v>1.41</v>
      </c>
      <c r="J3004">
        <v>4</v>
      </c>
      <c r="K3004" t="s">
        <v>3124</v>
      </c>
      <c r="L3004" t="s">
        <v>3307</v>
      </c>
      <c r="M3004" t="s">
        <v>3202</v>
      </c>
      <c r="N3004">
        <v>3.2</v>
      </c>
      <c r="O3004" t="s">
        <v>3123</v>
      </c>
      <c r="P3004">
        <f t="shared" si="92"/>
        <v>44786</v>
      </c>
      <c r="Q3004">
        <f>--(COUNTIF($A$2:A3004,A3004)=1)</f>
        <v>1</v>
      </c>
      <c r="R3004">
        <f t="shared" si="93"/>
        <v>1.41</v>
      </c>
    </row>
    <row r="3005" spans="1:18">
      <c r="A3005" t="s">
        <v>8438</v>
      </c>
      <c r="B3005" t="s">
        <v>8439</v>
      </c>
      <c r="C3005" t="s">
        <v>7094</v>
      </c>
      <c r="D3005" t="s">
        <v>3240</v>
      </c>
      <c r="E3005" t="s">
        <v>3166</v>
      </c>
      <c r="F3005" t="s">
        <v>3167</v>
      </c>
      <c r="G3005" t="s">
        <v>2305</v>
      </c>
      <c r="H3005" s="28">
        <v>45113</v>
      </c>
      <c r="I3005">
        <v>37.619999999999997</v>
      </c>
      <c r="J3005">
        <v>24</v>
      </c>
      <c r="K3005" t="s">
        <v>3123</v>
      </c>
      <c r="L3005" t="s">
        <v>3192</v>
      </c>
      <c r="M3005" t="s">
        <v>3207</v>
      </c>
      <c r="N3005">
        <v>2.8</v>
      </c>
      <c r="O3005" t="s">
        <v>3170</v>
      </c>
      <c r="P3005">
        <f t="shared" si="92"/>
        <v>45112</v>
      </c>
      <c r="Q3005">
        <f>--(COUNTIF($A$2:A3005,A3005)=1)</f>
        <v>1</v>
      </c>
      <c r="R3005">
        <f t="shared" si="93"/>
        <v>37.619999999999997</v>
      </c>
    </row>
    <row r="3006" spans="1:18">
      <c r="A3006" t="s">
        <v>8440</v>
      </c>
      <c r="B3006" t="s">
        <v>4741</v>
      </c>
      <c r="C3006" t="s">
        <v>3098</v>
      </c>
      <c r="D3006" t="s">
        <v>3185</v>
      </c>
      <c r="E3006" t="s">
        <v>3194</v>
      </c>
      <c r="F3006" t="s">
        <v>3180</v>
      </c>
      <c r="G3006" t="s">
        <v>1052</v>
      </c>
      <c r="H3006" s="28"/>
      <c r="J3006">
        <v>72</v>
      </c>
      <c r="K3006" t="s">
        <v>3098</v>
      </c>
      <c r="L3006" t="s">
        <v>3098</v>
      </c>
      <c r="M3006" t="s">
        <v>3207</v>
      </c>
      <c r="O3006" t="s">
        <v>3124</v>
      </c>
      <c r="P3006">
        <f t="shared" si="92"/>
        <v>44648</v>
      </c>
      <c r="Q3006">
        <f>--(COUNTIF($A$2:A3006,A3006)=1)</f>
        <v>1</v>
      </c>
      <c r="R3006" t="str">
        <f t="shared" si="93"/>
        <v/>
      </c>
    </row>
    <row r="3007" spans="1:18">
      <c r="A3007" t="s">
        <v>8441</v>
      </c>
      <c r="B3007" t="s">
        <v>2352</v>
      </c>
      <c r="C3007" t="s">
        <v>6725</v>
      </c>
      <c r="D3007" t="s">
        <v>3200</v>
      </c>
      <c r="E3007" t="s">
        <v>3194</v>
      </c>
      <c r="F3007" t="s">
        <v>3167</v>
      </c>
      <c r="G3007" t="s">
        <v>2294</v>
      </c>
      <c r="H3007" s="28">
        <v>44862</v>
      </c>
      <c r="I3007">
        <v>64.25</v>
      </c>
      <c r="J3007">
        <v>72</v>
      </c>
      <c r="K3007" t="s">
        <v>3124</v>
      </c>
      <c r="L3007" t="s">
        <v>3318</v>
      </c>
      <c r="M3007" t="s">
        <v>3202</v>
      </c>
      <c r="O3007" t="s">
        <v>3182</v>
      </c>
      <c r="P3007">
        <f t="shared" si="92"/>
        <v>44860</v>
      </c>
      <c r="Q3007">
        <f>--(COUNTIF($A$2:A3007,A3007)=1)</f>
        <v>1</v>
      </c>
      <c r="R3007">
        <f t="shared" si="93"/>
        <v>64.25</v>
      </c>
    </row>
    <row r="3008" spans="1:18">
      <c r="A3008" t="s">
        <v>8442</v>
      </c>
      <c r="B3008" t="s">
        <v>4701</v>
      </c>
      <c r="C3008" t="s">
        <v>4672</v>
      </c>
      <c r="D3008" t="s">
        <v>3251</v>
      </c>
      <c r="E3008" t="s">
        <v>3166</v>
      </c>
      <c r="F3008" t="s">
        <v>3167</v>
      </c>
      <c r="G3008" t="s">
        <v>8443</v>
      </c>
      <c r="H3008" s="28">
        <v>44986</v>
      </c>
      <c r="I3008">
        <v>65.72</v>
      </c>
      <c r="J3008">
        <v>24</v>
      </c>
      <c r="K3008" t="s">
        <v>3123</v>
      </c>
      <c r="L3008" t="s">
        <v>3231</v>
      </c>
      <c r="M3008" t="s">
        <v>3202</v>
      </c>
      <c r="N3008">
        <v>1.2</v>
      </c>
      <c r="O3008" t="s">
        <v>3178</v>
      </c>
      <c r="P3008">
        <f t="shared" si="92"/>
        <v>44984</v>
      </c>
      <c r="Q3008">
        <f>--(COUNTIF($A$2:A3008,A3008)=1)</f>
        <v>1</v>
      </c>
      <c r="R3008">
        <f t="shared" si="93"/>
        <v>65.72</v>
      </c>
    </row>
    <row r="3009" spans="1:18">
      <c r="A3009" t="s">
        <v>8444</v>
      </c>
      <c r="B3009" t="s">
        <v>2158</v>
      </c>
      <c r="C3009" t="s">
        <v>3098</v>
      </c>
      <c r="D3009" t="s">
        <v>3185</v>
      </c>
      <c r="E3009" t="s">
        <v>3166</v>
      </c>
      <c r="F3009" t="s">
        <v>3228</v>
      </c>
      <c r="G3009" t="s">
        <v>531</v>
      </c>
      <c r="H3009" s="28"/>
      <c r="J3009">
        <v>24</v>
      </c>
      <c r="K3009" t="s">
        <v>3098</v>
      </c>
      <c r="L3009" t="s">
        <v>3248</v>
      </c>
      <c r="M3009" t="s">
        <v>3177</v>
      </c>
      <c r="O3009" t="s">
        <v>3170</v>
      </c>
      <c r="P3009">
        <f t="shared" si="92"/>
        <v>44904</v>
      </c>
      <c r="Q3009">
        <f>--(COUNTIF($A$2:A3009,A3009)=1)</f>
        <v>1</v>
      </c>
      <c r="R3009" t="str">
        <f t="shared" si="93"/>
        <v/>
      </c>
    </row>
    <row r="3010" spans="1:18">
      <c r="A3010" t="s">
        <v>8445</v>
      </c>
      <c r="B3010" t="s">
        <v>863</v>
      </c>
      <c r="C3010" t="s">
        <v>8446</v>
      </c>
      <c r="D3010" t="s">
        <v>3200</v>
      </c>
      <c r="E3010" t="s">
        <v>3194</v>
      </c>
      <c r="F3010" t="s">
        <v>3220</v>
      </c>
      <c r="G3010" t="s">
        <v>8447</v>
      </c>
      <c r="H3010" s="28">
        <v>45344</v>
      </c>
      <c r="I3010">
        <v>26.3</v>
      </c>
      <c r="J3010">
        <v>72</v>
      </c>
      <c r="K3010" t="s">
        <v>3124</v>
      </c>
      <c r="L3010" t="s">
        <v>3248</v>
      </c>
      <c r="M3010" t="s">
        <v>3169</v>
      </c>
      <c r="O3010" t="s">
        <v>3170</v>
      </c>
      <c r="P3010">
        <f t="shared" ref="P3010:P3073" si="94">IFERROR(DATEVALUE(G3010),IFERROR(DATE(RIGHT(G3010,4),MID(G3010,4,2),LEFT(G3010,2)),""))</f>
        <v>45343</v>
      </c>
      <c r="Q3010">
        <f>--(COUNTIF($A$2:A3010,A3010)=1)</f>
        <v>1</v>
      </c>
      <c r="R3010">
        <f t="shared" ref="R3010:R3073" si="95">IF(AND(Q3010=1,I3010&lt;&gt;"",ISNUMBER(I3010),I3010&gt;=0),I3010,"")</f>
        <v>26.3</v>
      </c>
    </row>
    <row r="3011" spans="1:18">
      <c r="A3011" t="s">
        <v>8448</v>
      </c>
      <c r="B3011" t="s">
        <v>4430</v>
      </c>
      <c r="C3011" t="s">
        <v>3098</v>
      </c>
      <c r="D3011" t="s">
        <v>3174</v>
      </c>
      <c r="E3011" t="s">
        <v>3175</v>
      </c>
      <c r="F3011" t="s">
        <v>3167</v>
      </c>
      <c r="G3011" t="s">
        <v>868</v>
      </c>
      <c r="H3011" s="28"/>
      <c r="J3011">
        <v>8</v>
      </c>
      <c r="K3011" t="s">
        <v>3098</v>
      </c>
      <c r="L3011" t="s">
        <v>3271</v>
      </c>
      <c r="M3011" t="s">
        <v>3177</v>
      </c>
      <c r="O3011" t="s">
        <v>3182</v>
      </c>
      <c r="P3011">
        <f t="shared" si="94"/>
        <v>44852</v>
      </c>
      <c r="Q3011">
        <f>--(COUNTIF($A$2:A3011,A3011)=1)</f>
        <v>1</v>
      </c>
      <c r="R3011" t="str">
        <f t="shared" si="95"/>
        <v/>
      </c>
    </row>
    <row r="3012" spans="1:18">
      <c r="A3012" t="s">
        <v>8449</v>
      </c>
      <c r="B3012" t="s">
        <v>3570</v>
      </c>
      <c r="C3012" t="s">
        <v>8450</v>
      </c>
      <c r="D3012" t="s">
        <v>3200</v>
      </c>
      <c r="E3012" t="s">
        <v>3166</v>
      </c>
      <c r="F3012" t="s">
        <v>3180</v>
      </c>
      <c r="G3012" t="s">
        <v>2196</v>
      </c>
      <c r="H3012" s="28"/>
      <c r="J3012">
        <v>24</v>
      </c>
      <c r="K3012" t="s">
        <v>3098</v>
      </c>
      <c r="L3012" t="s">
        <v>3281</v>
      </c>
      <c r="M3012" t="s">
        <v>3188</v>
      </c>
      <c r="O3012" t="s">
        <v>3182</v>
      </c>
      <c r="P3012">
        <f t="shared" si="94"/>
        <v>45221</v>
      </c>
      <c r="Q3012">
        <f>--(COUNTIF($A$2:A3012,A3012)=1)</f>
        <v>1</v>
      </c>
      <c r="R3012" t="str">
        <f t="shared" si="95"/>
        <v/>
      </c>
    </row>
    <row r="3013" spans="1:18">
      <c r="A3013" t="s">
        <v>8451</v>
      </c>
      <c r="B3013" t="s">
        <v>4983</v>
      </c>
      <c r="C3013" t="s">
        <v>3098</v>
      </c>
      <c r="D3013" t="s">
        <v>3227</v>
      </c>
      <c r="E3013" t="s">
        <v>3194</v>
      </c>
      <c r="F3013" t="s">
        <v>3220</v>
      </c>
      <c r="G3013" t="s">
        <v>731</v>
      </c>
      <c r="H3013" s="28">
        <v>45434</v>
      </c>
      <c r="I3013">
        <v>188.19</v>
      </c>
      <c r="J3013">
        <v>72</v>
      </c>
      <c r="K3013" t="s">
        <v>3123</v>
      </c>
      <c r="L3013" t="s">
        <v>3271</v>
      </c>
      <c r="M3013" t="s">
        <v>3177</v>
      </c>
      <c r="N3013">
        <v>4.4000000000000004</v>
      </c>
      <c r="O3013" t="s">
        <v>3123</v>
      </c>
      <c r="P3013">
        <f t="shared" si="94"/>
        <v>45427</v>
      </c>
      <c r="Q3013">
        <f>--(COUNTIF($A$2:A3013,A3013)=1)</f>
        <v>1</v>
      </c>
      <c r="R3013">
        <f t="shared" si="95"/>
        <v>188.19</v>
      </c>
    </row>
    <row r="3014" spans="1:18">
      <c r="A3014" t="s">
        <v>8452</v>
      </c>
      <c r="B3014" t="s">
        <v>616</v>
      </c>
      <c r="C3014" t="s">
        <v>3098</v>
      </c>
      <c r="D3014" t="s">
        <v>3237</v>
      </c>
      <c r="E3014" t="s">
        <v>3166</v>
      </c>
      <c r="F3014" t="s">
        <v>3167</v>
      </c>
      <c r="G3014" t="s">
        <v>1530</v>
      </c>
      <c r="H3014" s="28">
        <v>45127</v>
      </c>
      <c r="I3014">
        <v>14.97</v>
      </c>
      <c r="J3014">
        <v>24</v>
      </c>
      <c r="K3014" t="s">
        <v>3124</v>
      </c>
      <c r="L3014" t="s">
        <v>3437</v>
      </c>
      <c r="M3014" t="s">
        <v>3207</v>
      </c>
      <c r="O3014" t="s">
        <v>3124</v>
      </c>
      <c r="P3014">
        <f t="shared" si="94"/>
        <v>45127</v>
      </c>
      <c r="Q3014">
        <f>--(COUNTIF($A$2:A3014,A3014)=1)</f>
        <v>1</v>
      </c>
      <c r="R3014">
        <f t="shared" si="95"/>
        <v>14.97</v>
      </c>
    </row>
    <row r="3015" spans="1:18">
      <c r="A3015" t="s">
        <v>8453</v>
      </c>
      <c r="B3015" t="s">
        <v>4400</v>
      </c>
      <c r="C3015" t="s">
        <v>8454</v>
      </c>
      <c r="D3015" t="s">
        <v>3165</v>
      </c>
      <c r="E3015" t="s">
        <v>3194</v>
      </c>
      <c r="F3015" t="s">
        <v>3167</v>
      </c>
      <c r="G3015" t="s">
        <v>1371</v>
      </c>
      <c r="H3015" s="28">
        <v>45657</v>
      </c>
      <c r="I3015">
        <v>151.16</v>
      </c>
      <c r="J3015">
        <v>72</v>
      </c>
      <c r="K3015" t="s">
        <v>3123</v>
      </c>
      <c r="L3015" t="s">
        <v>3168</v>
      </c>
      <c r="M3015" t="s">
        <v>3202</v>
      </c>
      <c r="N3015">
        <v>4</v>
      </c>
      <c r="O3015" t="s">
        <v>3182</v>
      </c>
      <c r="P3015">
        <f t="shared" si="94"/>
        <v>45651</v>
      </c>
      <c r="Q3015">
        <f>--(COUNTIF($A$2:A3015,A3015)=1)</f>
        <v>1</v>
      </c>
      <c r="R3015">
        <f t="shared" si="95"/>
        <v>151.16</v>
      </c>
    </row>
    <row r="3016" spans="1:18">
      <c r="A3016" t="s">
        <v>8455</v>
      </c>
      <c r="B3016" t="s">
        <v>1286</v>
      </c>
      <c r="C3016" t="s">
        <v>3098</v>
      </c>
      <c r="D3016" t="s">
        <v>3196</v>
      </c>
      <c r="E3016" t="s">
        <v>3166</v>
      </c>
      <c r="F3016" t="s">
        <v>3167</v>
      </c>
      <c r="G3016" t="s">
        <v>4039</v>
      </c>
      <c r="H3016" s="28">
        <v>44676</v>
      </c>
      <c r="I3016">
        <v>8.1999999999999993</v>
      </c>
      <c r="J3016">
        <v>24</v>
      </c>
      <c r="K3016" t="s">
        <v>3124</v>
      </c>
      <c r="L3016" t="s">
        <v>3176</v>
      </c>
      <c r="M3016" t="s">
        <v>3169</v>
      </c>
      <c r="N3016">
        <v>1</v>
      </c>
      <c r="O3016" t="s">
        <v>3170</v>
      </c>
      <c r="P3016">
        <f t="shared" si="94"/>
        <v>44676</v>
      </c>
      <c r="Q3016">
        <f>--(COUNTIF($A$2:A3016,A3016)=1)</f>
        <v>1</v>
      </c>
      <c r="R3016">
        <f t="shared" si="95"/>
        <v>8.1999999999999993</v>
      </c>
    </row>
    <row r="3017" spans="1:18">
      <c r="A3017" t="s">
        <v>8456</v>
      </c>
      <c r="B3017" t="s">
        <v>1649</v>
      </c>
      <c r="C3017" t="s">
        <v>8457</v>
      </c>
      <c r="D3017" t="s">
        <v>3251</v>
      </c>
      <c r="E3017" t="s">
        <v>3166</v>
      </c>
      <c r="F3017" t="s">
        <v>3167</v>
      </c>
      <c r="G3017" t="s">
        <v>781</v>
      </c>
      <c r="H3017" s="28">
        <v>45479</v>
      </c>
      <c r="I3017">
        <v>72.13</v>
      </c>
      <c r="J3017">
        <v>24</v>
      </c>
      <c r="K3017" t="s">
        <v>3123</v>
      </c>
      <c r="L3017" t="s">
        <v>3398</v>
      </c>
      <c r="M3017" t="s">
        <v>3202</v>
      </c>
      <c r="N3017">
        <v>4.2</v>
      </c>
      <c r="O3017" t="s">
        <v>3189</v>
      </c>
      <c r="P3017">
        <f t="shared" si="94"/>
        <v>45476</v>
      </c>
      <c r="Q3017">
        <f>--(COUNTIF($A$2:A3017,A3017)=1)</f>
        <v>1</v>
      </c>
      <c r="R3017">
        <f t="shared" si="95"/>
        <v>72.13</v>
      </c>
    </row>
    <row r="3018" spans="1:18">
      <c r="A3018" t="s">
        <v>8458</v>
      </c>
      <c r="B3018" t="s">
        <v>5449</v>
      </c>
      <c r="C3018" t="s">
        <v>8459</v>
      </c>
      <c r="D3018" t="s">
        <v>3165</v>
      </c>
      <c r="E3018" t="s">
        <v>3166</v>
      </c>
      <c r="F3018" t="s">
        <v>3180</v>
      </c>
      <c r="G3018" t="s">
        <v>977</v>
      </c>
      <c r="H3018" s="28"/>
      <c r="J3018">
        <v>24</v>
      </c>
      <c r="K3018" t="s">
        <v>3098</v>
      </c>
      <c r="L3018" t="s">
        <v>3244</v>
      </c>
      <c r="M3018" t="s">
        <v>3188</v>
      </c>
      <c r="O3018" t="s">
        <v>3213</v>
      </c>
      <c r="P3018">
        <f t="shared" si="94"/>
        <v>45540</v>
      </c>
      <c r="Q3018">
        <f>--(COUNTIF($A$2:A3018,A3018)=1)</f>
        <v>1</v>
      </c>
      <c r="R3018" t="str">
        <f t="shared" si="95"/>
        <v/>
      </c>
    </row>
    <row r="3019" spans="1:18">
      <c r="A3019" t="s">
        <v>8460</v>
      </c>
      <c r="B3019" t="s">
        <v>5515</v>
      </c>
      <c r="C3019" t="s">
        <v>8461</v>
      </c>
      <c r="D3019" t="s">
        <v>3165</v>
      </c>
      <c r="E3019" t="s">
        <v>3166</v>
      </c>
      <c r="F3019" t="s">
        <v>3180</v>
      </c>
      <c r="G3019" t="s">
        <v>1299</v>
      </c>
      <c r="H3019" s="28"/>
      <c r="J3019">
        <v>24</v>
      </c>
      <c r="K3019" t="s">
        <v>3098</v>
      </c>
      <c r="L3019" t="s">
        <v>3209</v>
      </c>
      <c r="M3019" t="s">
        <v>3202</v>
      </c>
      <c r="O3019" t="s">
        <v>3189</v>
      </c>
      <c r="P3019">
        <f t="shared" si="94"/>
        <v>45024</v>
      </c>
      <c r="Q3019">
        <f>--(COUNTIF($A$2:A3019,A3019)=1)</f>
        <v>1</v>
      </c>
      <c r="R3019" t="str">
        <f t="shared" si="95"/>
        <v/>
      </c>
    </row>
    <row r="3020" spans="1:18">
      <c r="A3020" t="s">
        <v>8462</v>
      </c>
      <c r="B3020" t="s">
        <v>2783</v>
      </c>
      <c r="C3020" t="s">
        <v>8463</v>
      </c>
      <c r="D3020" t="s">
        <v>3185</v>
      </c>
      <c r="E3020" t="s">
        <v>3166</v>
      </c>
      <c r="F3020" t="s">
        <v>3167</v>
      </c>
      <c r="G3020" t="s">
        <v>1229</v>
      </c>
      <c r="H3020" s="28">
        <v>45096</v>
      </c>
      <c r="I3020">
        <v>75.69</v>
      </c>
      <c r="J3020">
        <v>24</v>
      </c>
      <c r="K3020" t="s">
        <v>3123</v>
      </c>
      <c r="L3020" t="s">
        <v>3398</v>
      </c>
      <c r="M3020" t="s">
        <v>3177</v>
      </c>
      <c r="N3020">
        <v>4</v>
      </c>
      <c r="O3020" t="s">
        <v>3213</v>
      </c>
      <c r="P3020">
        <f t="shared" si="94"/>
        <v>45093</v>
      </c>
      <c r="Q3020">
        <f>--(COUNTIF($A$2:A3020,A3020)=1)</f>
        <v>1</v>
      </c>
      <c r="R3020">
        <f t="shared" si="95"/>
        <v>75.69</v>
      </c>
    </row>
    <row r="3021" spans="1:18">
      <c r="A3021" t="s">
        <v>8464</v>
      </c>
      <c r="B3021" t="s">
        <v>8465</v>
      </c>
      <c r="C3021" t="s">
        <v>8466</v>
      </c>
      <c r="D3021" t="s">
        <v>3185</v>
      </c>
      <c r="E3021" t="s">
        <v>3175</v>
      </c>
      <c r="F3021" t="s">
        <v>3167</v>
      </c>
      <c r="G3021" t="s">
        <v>2592</v>
      </c>
      <c r="H3021" s="28">
        <v>44836</v>
      </c>
      <c r="I3021">
        <v>12.68</v>
      </c>
      <c r="J3021">
        <v>8</v>
      </c>
      <c r="K3021" t="s">
        <v>3123</v>
      </c>
      <c r="L3021" t="s">
        <v>3307</v>
      </c>
      <c r="M3021" t="s">
        <v>3202</v>
      </c>
      <c r="N3021">
        <v>4.4000000000000004</v>
      </c>
      <c r="O3021" t="s">
        <v>3182</v>
      </c>
      <c r="P3021">
        <f t="shared" si="94"/>
        <v>44836</v>
      </c>
      <c r="Q3021">
        <f>--(COUNTIF($A$2:A3021,A3021)=1)</f>
        <v>1</v>
      </c>
      <c r="R3021">
        <f t="shared" si="95"/>
        <v>12.68</v>
      </c>
    </row>
    <row r="3022" spans="1:18">
      <c r="A3022" t="s">
        <v>8467</v>
      </c>
      <c r="B3022" t="s">
        <v>8468</v>
      </c>
      <c r="C3022" t="s">
        <v>3098</v>
      </c>
      <c r="D3022" t="s">
        <v>3251</v>
      </c>
      <c r="E3022" t="s">
        <v>3194</v>
      </c>
      <c r="F3022" t="s">
        <v>3180</v>
      </c>
      <c r="G3022" t="s">
        <v>4893</v>
      </c>
      <c r="H3022" s="28"/>
      <c r="J3022">
        <v>72</v>
      </c>
      <c r="K3022" t="s">
        <v>3098</v>
      </c>
      <c r="L3022" t="s">
        <v>3271</v>
      </c>
      <c r="M3022" t="s">
        <v>3207</v>
      </c>
      <c r="O3022" t="s">
        <v>3260</v>
      </c>
      <c r="P3022">
        <f t="shared" si="94"/>
        <v>45666</v>
      </c>
      <c r="Q3022">
        <f>--(COUNTIF($A$2:A3022,A3022)=1)</f>
        <v>1</v>
      </c>
      <c r="R3022" t="str">
        <f t="shared" si="95"/>
        <v/>
      </c>
    </row>
    <row r="3023" spans="1:18">
      <c r="A3023" t="s">
        <v>8469</v>
      </c>
      <c r="B3023" t="s">
        <v>4320</v>
      </c>
      <c r="C3023" t="s">
        <v>7062</v>
      </c>
      <c r="D3023" t="s">
        <v>3196</v>
      </c>
      <c r="E3023" t="s">
        <v>3194</v>
      </c>
      <c r="F3023" t="s">
        <v>3228</v>
      </c>
      <c r="G3023" t="s">
        <v>1604</v>
      </c>
      <c r="H3023" s="28"/>
      <c r="J3023">
        <v>72</v>
      </c>
      <c r="K3023" t="s">
        <v>3098</v>
      </c>
      <c r="L3023" t="s">
        <v>3098</v>
      </c>
      <c r="M3023" t="s">
        <v>3188</v>
      </c>
      <c r="O3023" t="s">
        <v>3260</v>
      </c>
      <c r="P3023">
        <f t="shared" si="94"/>
        <v>44898</v>
      </c>
      <c r="Q3023">
        <f>--(COUNTIF($A$2:A3023,A3023)=1)</f>
        <v>1</v>
      </c>
      <c r="R3023" t="str">
        <f t="shared" si="95"/>
        <v/>
      </c>
    </row>
    <row r="3024" spans="1:18">
      <c r="A3024" t="s">
        <v>8470</v>
      </c>
      <c r="B3024" t="s">
        <v>6769</v>
      </c>
      <c r="C3024" t="s">
        <v>3098</v>
      </c>
      <c r="D3024" t="s">
        <v>3240</v>
      </c>
      <c r="E3024" t="s">
        <v>3166</v>
      </c>
      <c r="F3024" t="s">
        <v>3220</v>
      </c>
      <c r="G3024" t="s">
        <v>872</v>
      </c>
      <c r="H3024" s="28">
        <v>45352</v>
      </c>
      <c r="I3024">
        <v>57.48</v>
      </c>
      <c r="J3024">
        <v>24</v>
      </c>
      <c r="K3024" t="s">
        <v>3123</v>
      </c>
      <c r="L3024" t="s">
        <v>3302</v>
      </c>
      <c r="M3024" t="s">
        <v>3177</v>
      </c>
      <c r="N3024">
        <v>3.6</v>
      </c>
      <c r="O3024" t="s">
        <v>3213</v>
      </c>
      <c r="P3024">
        <f t="shared" si="94"/>
        <v>45350</v>
      </c>
      <c r="Q3024">
        <f>--(COUNTIF($A$2:A3024,A3024)=1)</f>
        <v>1</v>
      </c>
      <c r="R3024">
        <f t="shared" si="95"/>
        <v>57.48</v>
      </c>
    </row>
    <row r="3025" spans="1:18">
      <c r="A3025" t="s">
        <v>8471</v>
      </c>
      <c r="B3025" t="s">
        <v>4079</v>
      </c>
      <c r="C3025" t="s">
        <v>4018</v>
      </c>
      <c r="D3025" t="s">
        <v>3165</v>
      </c>
      <c r="E3025" t="s">
        <v>3194</v>
      </c>
      <c r="F3025" t="s">
        <v>3167</v>
      </c>
      <c r="G3025" t="s">
        <v>1501</v>
      </c>
      <c r="H3025" s="28">
        <v>44977</v>
      </c>
      <c r="I3025">
        <v>81.23</v>
      </c>
      <c r="J3025">
        <v>72</v>
      </c>
      <c r="K3025" t="s">
        <v>3123</v>
      </c>
      <c r="L3025" t="s">
        <v>3354</v>
      </c>
      <c r="M3025" t="s">
        <v>3207</v>
      </c>
      <c r="O3025" t="s">
        <v>3189</v>
      </c>
      <c r="P3025">
        <f t="shared" si="94"/>
        <v>44974</v>
      </c>
      <c r="Q3025">
        <f>--(COUNTIF($A$2:A3025,A3025)=1)</f>
        <v>1</v>
      </c>
      <c r="R3025">
        <f t="shared" si="95"/>
        <v>81.23</v>
      </c>
    </row>
    <row r="3026" spans="1:18">
      <c r="A3026" t="s">
        <v>8472</v>
      </c>
      <c r="B3026" t="s">
        <v>84</v>
      </c>
      <c r="C3026" t="s">
        <v>8473</v>
      </c>
      <c r="D3026" t="s">
        <v>3227</v>
      </c>
      <c r="E3026" t="s">
        <v>3194</v>
      </c>
      <c r="F3026" t="s">
        <v>3167</v>
      </c>
      <c r="G3026" t="s">
        <v>4253</v>
      </c>
      <c r="H3026" s="28">
        <v>45481</v>
      </c>
      <c r="I3026">
        <v>234.15</v>
      </c>
      <c r="J3026">
        <v>72</v>
      </c>
      <c r="K3026" t="s">
        <v>3123</v>
      </c>
      <c r="L3026" t="s">
        <v>3244</v>
      </c>
      <c r="M3026" t="s">
        <v>3188</v>
      </c>
      <c r="O3026" t="s">
        <v>3260</v>
      </c>
      <c r="P3026">
        <f t="shared" si="94"/>
        <v>45472</v>
      </c>
      <c r="Q3026">
        <f>--(COUNTIF($A$2:A3026,A3026)=1)</f>
        <v>1</v>
      </c>
      <c r="R3026">
        <f t="shared" si="95"/>
        <v>234.15</v>
      </c>
    </row>
    <row r="3027" spans="1:18">
      <c r="A3027" t="s">
        <v>8474</v>
      </c>
      <c r="B3027" t="s">
        <v>3997</v>
      </c>
      <c r="C3027" t="s">
        <v>8475</v>
      </c>
      <c r="D3027" t="s">
        <v>3200</v>
      </c>
      <c r="E3027" t="s">
        <v>3166</v>
      </c>
      <c r="F3027" t="s">
        <v>3167</v>
      </c>
      <c r="G3027" t="s">
        <v>1604</v>
      </c>
      <c r="H3027" s="28">
        <v>44900</v>
      </c>
      <c r="I3027">
        <v>68.42</v>
      </c>
      <c r="J3027">
        <v>24</v>
      </c>
      <c r="K3027" t="s">
        <v>3123</v>
      </c>
      <c r="L3027" t="s">
        <v>3201</v>
      </c>
      <c r="M3027" t="s">
        <v>3207</v>
      </c>
      <c r="O3027" t="s">
        <v>3124</v>
      </c>
      <c r="P3027">
        <f t="shared" si="94"/>
        <v>44898</v>
      </c>
      <c r="Q3027">
        <f>--(COUNTIF($A$2:A3027,A3027)=1)</f>
        <v>1</v>
      </c>
      <c r="R3027">
        <f t="shared" si="95"/>
        <v>68.42</v>
      </c>
    </row>
    <row r="3028" spans="1:18">
      <c r="A3028" t="s">
        <v>8476</v>
      </c>
      <c r="B3028" t="s">
        <v>1858</v>
      </c>
      <c r="C3028" t="s">
        <v>3098</v>
      </c>
      <c r="D3028" t="s">
        <v>3165</v>
      </c>
      <c r="E3028" t="s">
        <v>3175</v>
      </c>
      <c r="F3028" t="s">
        <v>3167</v>
      </c>
      <c r="G3028" t="s">
        <v>1135</v>
      </c>
      <c r="H3028" s="28">
        <v>44902</v>
      </c>
      <c r="I3028">
        <v>24.78</v>
      </c>
      <c r="J3028">
        <v>8</v>
      </c>
      <c r="K3028" t="s">
        <v>3123</v>
      </c>
      <c r="L3028" t="s">
        <v>3248</v>
      </c>
      <c r="M3028" t="s">
        <v>3202</v>
      </c>
      <c r="N3028">
        <v>1.9</v>
      </c>
      <c r="O3028" t="s">
        <v>3189</v>
      </c>
      <c r="P3028">
        <f t="shared" si="94"/>
        <v>44901</v>
      </c>
      <c r="Q3028">
        <f>--(COUNTIF($A$2:A3028,A3028)=1)</f>
        <v>1</v>
      </c>
      <c r="R3028">
        <f t="shared" si="95"/>
        <v>24.78</v>
      </c>
    </row>
    <row r="3029" spans="1:18">
      <c r="A3029" t="s">
        <v>8477</v>
      </c>
      <c r="B3029" t="s">
        <v>3800</v>
      </c>
      <c r="C3029" t="s">
        <v>3098</v>
      </c>
      <c r="D3029" t="s">
        <v>3174</v>
      </c>
      <c r="E3029" t="s">
        <v>3194</v>
      </c>
      <c r="F3029" t="s">
        <v>3167</v>
      </c>
      <c r="G3029" t="s">
        <v>232</v>
      </c>
      <c r="H3029" s="28">
        <v>45488</v>
      </c>
      <c r="I3029">
        <v>19.12</v>
      </c>
      <c r="J3029">
        <v>72</v>
      </c>
      <c r="K3029" t="s">
        <v>3124</v>
      </c>
      <c r="L3029" t="s">
        <v>3201</v>
      </c>
      <c r="M3029" t="s">
        <v>3177</v>
      </c>
      <c r="O3029" t="s">
        <v>3213</v>
      </c>
      <c r="P3029">
        <f t="shared" si="94"/>
        <v>45488</v>
      </c>
      <c r="Q3029">
        <f>--(COUNTIF($A$2:A3029,A3029)=1)</f>
        <v>1</v>
      </c>
      <c r="R3029">
        <f t="shared" si="95"/>
        <v>19.12</v>
      </c>
    </row>
    <row r="3030" spans="1:18">
      <c r="A3030" t="s">
        <v>8478</v>
      </c>
      <c r="B3030" t="s">
        <v>1811</v>
      </c>
      <c r="C3030" t="s">
        <v>6147</v>
      </c>
      <c r="D3030" t="s">
        <v>3240</v>
      </c>
      <c r="E3030" t="s">
        <v>3166</v>
      </c>
      <c r="F3030" t="s">
        <v>3220</v>
      </c>
      <c r="G3030" t="s">
        <v>2086</v>
      </c>
      <c r="H3030" s="28"/>
      <c r="J3030">
        <v>24</v>
      </c>
      <c r="K3030" t="s">
        <v>3098</v>
      </c>
      <c r="L3030" t="s">
        <v>3254</v>
      </c>
      <c r="M3030" t="s">
        <v>3202</v>
      </c>
      <c r="O3030" t="s">
        <v>3170</v>
      </c>
      <c r="P3030">
        <f t="shared" si="94"/>
        <v>45363</v>
      </c>
      <c r="Q3030">
        <f>--(COUNTIF($A$2:A3030,A3030)=1)</f>
        <v>1</v>
      </c>
      <c r="R3030" t="str">
        <f t="shared" si="95"/>
        <v/>
      </c>
    </row>
    <row r="3031" spans="1:18">
      <c r="A3031" t="s">
        <v>8479</v>
      </c>
      <c r="B3031" t="s">
        <v>6219</v>
      </c>
      <c r="C3031" t="s">
        <v>3098</v>
      </c>
      <c r="D3031" t="s">
        <v>3240</v>
      </c>
      <c r="E3031" t="s">
        <v>3280</v>
      </c>
      <c r="F3031" t="s">
        <v>3167</v>
      </c>
      <c r="G3031" t="s">
        <v>1296</v>
      </c>
      <c r="H3031" s="28">
        <v>44965</v>
      </c>
      <c r="I3031">
        <v>12.13</v>
      </c>
      <c r="J3031">
        <v>4</v>
      </c>
      <c r="K3031" t="s">
        <v>3123</v>
      </c>
      <c r="L3031" t="s">
        <v>3265</v>
      </c>
      <c r="M3031" t="s">
        <v>3169</v>
      </c>
      <c r="O3031" t="s">
        <v>3170</v>
      </c>
      <c r="P3031">
        <f t="shared" si="94"/>
        <v>44965</v>
      </c>
      <c r="Q3031">
        <f>--(COUNTIF($A$2:A3031,A3031)=1)</f>
        <v>1</v>
      </c>
      <c r="R3031">
        <f t="shared" si="95"/>
        <v>12.13</v>
      </c>
    </row>
    <row r="3032" spans="1:18">
      <c r="A3032" t="s">
        <v>8480</v>
      </c>
      <c r="B3032" t="s">
        <v>1162</v>
      </c>
      <c r="C3032" t="s">
        <v>3098</v>
      </c>
      <c r="D3032" t="s">
        <v>3200</v>
      </c>
      <c r="E3032" t="s">
        <v>3175</v>
      </c>
      <c r="F3032" t="s">
        <v>3167</v>
      </c>
      <c r="G3032" t="s">
        <v>2647</v>
      </c>
      <c r="H3032" s="28">
        <v>45480</v>
      </c>
      <c r="I3032">
        <v>21.6</v>
      </c>
      <c r="J3032">
        <v>8</v>
      </c>
      <c r="K3032" t="s">
        <v>3123</v>
      </c>
      <c r="L3032" t="s">
        <v>3318</v>
      </c>
      <c r="M3032" t="s">
        <v>3207</v>
      </c>
      <c r="N3032">
        <v>1.4</v>
      </c>
      <c r="O3032" t="s">
        <v>3123</v>
      </c>
      <c r="P3032">
        <f t="shared" si="94"/>
        <v>45480</v>
      </c>
      <c r="Q3032">
        <f>--(COUNTIF($A$2:A3032,A3032)=1)</f>
        <v>1</v>
      </c>
      <c r="R3032">
        <f t="shared" si="95"/>
        <v>21.6</v>
      </c>
    </row>
    <row r="3033" spans="1:18">
      <c r="A3033" t="s">
        <v>8481</v>
      </c>
      <c r="B3033" t="s">
        <v>3396</v>
      </c>
      <c r="C3033" t="s">
        <v>7762</v>
      </c>
      <c r="D3033" t="s">
        <v>3196</v>
      </c>
      <c r="E3033" t="s">
        <v>3280</v>
      </c>
      <c r="F3033" t="s">
        <v>3167</v>
      </c>
      <c r="G3033" t="s">
        <v>8482</v>
      </c>
      <c r="H3033" s="28">
        <v>45452</v>
      </c>
      <c r="I3033">
        <v>5.54</v>
      </c>
      <c r="J3033">
        <v>4</v>
      </c>
      <c r="K3033" t="s">
        <v>3123</v>
      </c>
      <c r="L3033" t="s">
        <v>3354</v>
      </c>
      <c r="M3033" t="s">
        <v>3177</v>
      </c>
      <c r="N3033">
        <v>3.4</v>
      </c>
      <c r="O3033" t="s">
        <v>3170</v>
      </c>
      <c r="P3033">
        <f t="shared" si="94"/>
        <v>45452</v>
      </c>
      <c r="Q3033">
        <f>--(COUNTIF($A$2:A3033,A3033)=1)</f>
        <v>1</v>
      </c>
      <c r="R3033">
        <f t="shared" si="95"/>
        <v>5.54</v>
      </c>
    </row>
    <row r="3034" spans="1:18">
      <c r="A3034" t="s">
        <v>8483</v>
      </c>
      <c r="B3034" t="s">
        <v>1139</v>
      </c>
      <c r="C3034" t="s">
        <v>3098</v>
      </c>
      <c r="D3034" t="s">
        <v>3200</v>
      </c>
      <c r="E3034" t="s">
        <v>3194</v>
      </c>
      <c r="F3034" t="s">
        <v>3167</v>
      </c>
      <c r="G3034" t="s">
        <v>8484</v>
      </c>
      <c r="H3034" s="28">
        <v>45437</v>
      </c>
      <c r="I3034">
        <v>6.59</v>
      </c>
      <c r="J3034">
        <v>72</v>
      </c>
      <c r="K3034" t="s">
        <v>3124</v>
      </c>
      <c r="L3034" t="s">
        <v>3437</v>
      </c>
      <c r="M3034" t="s">
        <v>3169</v>
      </c>
      <c r="N3034">
        <v>2.9</v>
      </c>
      <c r="O3034" t="s">
        <v>3189</v>
      </c>
      <c r="P3034">
        <f t="shared" si="94"/>
        <v>45437</v>
      </c>
      <c r="Q3034">
        <f>--(COUNTIF($A$2:A3034,A3034)=1)</f>
        <v>1</v>
      </c>
      <c r="R3034">
        <f t="shared" si="95"/>
        <v>6.59</v>
      </c>
    </row>
    <row r="3035" spans="1:18">
      <c r="A3035" t="s">
        <v>8485</v>
      </c>
      <c r="B3035" t="s">
        <v>4395</v>
      </c>
      <c r="C3035" t="s">
        <v>3098</v>
      </c>
      <c r="D3035" t="s">
        <v>3174</v>
      </c>
      <c r="E3035" t="s">
        <v>3166</v>
      </c>
      <c r="F3035" t="s">
        <v>3228</v>
      </c>
      <c r="G3035" t="s">
        <v>4383</v>
      </c>
      <c r="H3035" s="28"/>
      <c r="J3035">
        <v>24</v>
      </c>
      <c r="K3035" t="s">
        <v>3098</v>
      </c>
      <c r="L3035" t="s">
        <v>3168</v>
      </c>
      <c r="M3035" t="s">
        <v>3177</v>
      </c>
      <c r="O3035" t="s">
        <v>3182</v>
      </c>
      <c r="P3035">
        <f t="shared" si="94"/>
        <v>44663</v>
      </c>
      <c r="Q3035">
        <f>--(COUNTIF($A$2:A3035,A3035)=1)</f>
        <v>1</v>
      </c>
      <c r="R3035" t="str">
        <f t="shared" si="95"/>
        <v/>
      </c>
    </row>
    <row r="3036" spans="1:18">
      <c r="A3036" t="s">
        <v>8486</v>
      </c>
      <c r="B3036" t="s">
        <v>4190</v>
      </c>
      <c r="C3036" t="s">
        <v>8487</v>
      </c>
      <c r="D3036" t="s">
        <v>3240</v>
      </c>
      <c r="E3036" t="s">
        <v>3194</v>
      </c>
      <c r="F3036" t="s">
        <v>3228</v>
      </c>
      <c r="G3036" t="s">
        <v>5734</v>
      </c>
      <c r="H3036" s="28"/>
      <c r="J3036">
        <v>72</v>
      </c>
      <c r="K3036" t="s">
        <v>3098</v>
      </c>
      <c r="L3036" t="s">
        <v>3271</v>
      </c>
      <c r="M3036" t="s">
        <v>3202</v>
      </c>
      <c r="O3036" t="s">
        <v>3213</v>
      </c>
      <c r="P3036">
        <f t="shared" si="94"/>
        <v>45517</v>
      </c>
      <c r="Q3036">
        <f>--(COUNTIF($A$2:A3036,A3036)=1)</f>
        <v>1</v>
      </c>
      <c r="R3036" t="str">
        <f t="shared" si="95"/>
        <v/>
      </c>
    </row>
    <row r="3037" spans="1:18">
      <c r="A3037" t="s">
        <v>8488</v>
      </c>
      <c r="B3037" t="s">
        <v>6134</v>
      </c>
      <c r="C3037" t="s">
        <v>8489</v>
      </c>
      <c r="D3037" t="s">
        <v>3196</v>
      </c>
      <c r="E3037" t="s">
        <v>3175</v>
      </c>
      <c r="F3037" t="s">
        <v>3167</v>
      </c>
      <c r="G3037" t="s">
        <v>668</v>
      </c>
      <c r="H3037" s="28">
        <v>44975</v>
      </c>
      <c r="I3037">
        <v>12.59</v>
      </c>
      <c r="J3037">
        <v>8</v>
      </c>
      <c r="K3037" t="s">
        <v>3123</v>
      </c>
      <c r="L3037" t="s">
        <v>3192</v>
      </c>
      <c r="M3037" t="s">
        <v>3188</v>
      </c>
      <c r="N3037">
        <v>4.9000000000000004</v>
      </c>
      <c r="O3037" t="s">
        <v>3213</v>
      </c>
      <c r="P3037">
        <f t="shared" si="94"/>
        <v>44975</v>
      </c>
      <c r="Q3037">
        <f>--(COUNTIF($A$2:A3037,A3037)=1)</f>
        <v>1</v>
      </c>
      <c r="R3037">
        <f t="shared" si="95"/>
        <v>12.59</v>
      </c>
    </row>
    <row r="3038" spans="1:18">
      <c r="A3038" t="s">
        <v>8490</v>
      </c>
      <c r="B3038" t="s">
        <v>2657</v>
      </c>
      <c r="C3038" t="s">
        <v>8491</v>
      </c>
      <c r="D3038" t="s">
        <v>3185</v>
      </c>
      <c r="E3038" t="s">
        <v>3194</v>
      </c>
      <c r="F3038" t="s">
        <v>3167</v>
      </c>
      <c r="G3038" t="s">
        <v>1882</v>
      </c>
      <c r="H3038" s="28">
        <v>45434</v>
      </c>
      <c r="I3038">
        <v>227.69</v>
      </c>
      <c r="J3038">
        <v>72</v>
      </c>
      <c r="K3038" t="s">
        <v>3123</v>
      </c>
      <c r="L3038" t="s">
        <v>3244</v>
      </c>
      <c r="M3038" t="s">
        <v>3169</v>
      </c>
      <c r="N3038">
        <v>4.4000000000000004</v>
      </c>
      <c r="O3038" t="s">
        <v>3182</v>
      </c>
      <c r="P3038">
        <f t="shared" si="94"/>
        <v>45425</v>
      </c>
      <c r="Q3038">
        <f>--(COUNTIF($A$2:A3038,A3038)=1)</f>
        <v>1</v>
      </c>
      <c r="R3038">
        <f t="shared" si="95"/>
        <v>227.69</v>
      </c>
    </row>
    <row r="3039" spans="1:18">
      <c r="A3039" t="s">
        <v>8492</v>
      </c>
      <c r="B3039" t="s">
        <v>2572</v>
      </c>
      <c r="C3039" t="s">
        <v>3098</v>
      </c>
      <c r="D3039" t="s">
        <v>3240</v>
      </c>
      <c r="E3039" t="s">
        <v>3194</v>
      </c>
      <c r="F3039" t="s">
        <v>3167</v>
      </c>
      <c r="G3039" t="s">
        <v>4650</v>
      </c>
      <c r="H3039" s="28">
        <v>45207</v>
      </c>
      <c r="I3039">
        <v>161.03</v>
      </c>
      <c r="J3039">
        <v>72</v>
      </c>
      <c r="K3039" t="s">
        <v>3123</v>
      </c>
      <c r="L3039" t="s">
        <v>3268</v>
      </c>
      <c r="M3039" t="s">
        <v>3188</v>
      </c>
      <c r="N3039">
        <v>2.1</v>
      </c>
      <c r="O3039" t="s">
        <v>3182</v>
      </c>
      <c r="P3039">
        <f t="shared" si="94"/>
        <v>45201</v>
      </c>
      <c r="Q3039">
        <f>--(COUNTIF($A$2:A3039,A3039)=1)</f>
        <v>1</v>
      </c>
      <c r="R3039">
        <f t="shared" si="95"/>
        <v>161.03</v>
      </c>
    </row>
    <row r="3040" spans="1:18">
      <c r="A3040" t="s">
        <v>8493</v>
      </c>
      <c r="B3040" t="s">
        <v>3678</v>
      </c>
      <c r="C3040" t="s">
        <v>3098</v>
      </c>
      <c r="D3040" t="s">
        <v>3237</v>
      </c>
      <c r="E3040" t="s">
        <v>3280</v>
      </c>
      <c r="F3040" t="s">
        <v>3228</v>
      </c>
      <c r="G3040" t="s">
        <v>6256</v>
      </c>
      <c r="H3040" s="28"/>
      <c r="J3040">
        <v>4</v>
      </c>
      <c r="K3040" t="s">
        <v>3098</v>
      </c>
      <c r="L3040" t="s">
        <v>3168</v>
      </c>
      <c r="M3040" t="s">
        <v>3188</v>
      </c>
      <c r="O3040" t="s">
        <v>3189</v>
      </c>
      <c r="P3040">
        <f t="shared" si="94"/>
        <v>44966</v>
      </c>
      <c r="Q3040">
        <f>--(COUNTIF($A$2:A3040,A3040)=1)</f>
        <v>1</v>
      </c>
      <c r="R3040" t="str">
        <f t="shared" si="95"/>
        <v/>
      </c>
    </row>
    <row r="3041" spans="1:18">
      <c r="A3041" t="s">
        <v>8494</v>
      </c>
      <c r="B3041" t="s">
        <v>710</v>
      </c>
      <c r="C3041" t="s">
        <v>8495</v>
      </c>
      <c r="D3041" t="s">
        <v>3227</v>
      </c>
      <c r="E3041" t="s">
        <v>3166</v>
      </c>
      <c r="F3041" t="s">
        <v>3228</v>
      </c>
      <c r="G3041" t="s">
        <v>5842</v>
      </c>
      <c r="H3041" s="28"/>
      <c r="J3041">
        <v>24</v>
      </c>
      <c r="K3041" t="s">
        <v>3098</v>
      </c>
      <c r="L3041" t="s">
        <v>3302</v>
      </c>
      <c r="M3041" t="s">
        <v>3169</v>
      </c>
      <c r="O3041" t="s">
        <v>3189</v>
      </c>
      <c r="P3041">
        <f t="shared" si="94"/>
        <v>45701</v>
      </c>
      <c r="Q3041">
        <f>--(COUNTIF($A$2:A3041,A3041)=1)</f>
        <v>1</v>
      </c>
      <c r="R3041" t="str">
        <f t="shared" si="95"/>
        <v/>
      </c>
    </row>
    <row r="3042" spans="1:18">
      <c r="A3042" t="s">
        <v>8496</v>
      </c>
      <c r="B3042" t="s">
        <v>7507</v>
      </c>
      <c r="C3042" t="s">
        <v>3098</v>
      </c>
      <c r="D3042" t="s">
        <v>3237</v>
      </c>
      <c r="E3042" t="s">
        <v>3175</v>
      </c>
      <c r="F3042" t="s">
        <v>3167</v>
      </c>
      <c r="G3042" t="s">
        <v>860</v>
      </c>
      <c r="H3042" s="28">
        <v>44922</v>
      </c>
      <c r="I3042">
        <v>13.38</v>
      </c>
      <c r="J3042">
        <v>8</v>
      </c>
      <c r="K3042" t="s">
        <v>3123</v>
      </c>
      <c r="L3042" t="s">
        <v>3398</v>
      </c>
      <c r="M3042" t="s">
        <v>3169</v>
      </c>
      <c r="O3042" t="s">
        <v>3189</v>
      </c>
      <c r="P3042">
        <f t="shared" si="94"/>
        <v>44922</v>
      </c>
      <c r="Q3042">
        <f>--(COUNTIF($A$2:A3042,A3042)=1)</f>
        <v>1</v>
      </c>
      <c r="R3042">
        <f t="shared" si="95"/>
        <v>13.38</v>
      </c>
    </row>
    <row r="3043" spans="1:18">
      <c r="A3043" t="s">
        <v>8497</v>
      </c>
      <c r="B3043" t="s">
        <v>219</v>
      </c>
      <c r="C3043" t="s">
        <v>8498</v>
      </c>
      <c r="D3043" t="s">
        <v>3200</v>
      </c>
      <c r="E3043" t="s">
        <v>3166</v>
      </c>
      <c r="F3043" t="s">
        <v>3180</v>
      </c>
      <c r="G3043" t="s">
        <v>115</v>
      </c>
      <c r="H3043" s="28"/>
      <c r="J3043">
        <v>24</v>
      </c>
      <c r="K3043" t="s">
        <v>3098</v>
      </c>
      <c r="L3043" t="s">
        <v>3254</v>
      </c>
      <c r="M3043" t="s">
        <v>3202</v>
      </c>
      <c r="O3043" t="s">
        <v>3170</v>
      </c>
      <c r="P3043">
        <f t="shared" si="94"/>
        <v>45249</v>
      </c>
      <c r="Q3043">
        <f>--(COUNTIF($A$2:A3043,A3043)=1)</f>
        <v>1</v>
      </c>
      <c r="R3043" t="str">
        <f t="shared" si="95"/>
        <v/>
      </c>
    </row>
    <row r="3044" spans="1:18">
      <c r="A3044" t="s">
        <v>8499</v>
      </c>
      <c r="B3044" t="s">
        <v>3314</v>
      </c>
      <c r="C3044" t="s">
        <v>3098</v>
      </c>
      <c r="D3044" t="s">
        <v>3200</v>
      </c>
      <c r="E3044" t="s">
        <v>3280</v>
      </c>
      <c r="F3044" t="s">
        <v>3220</v>
      </c>
      <c r="G3044" t="s">
        <v>1352</v>
      </c>
      <c r="H3044" s="28">
        <v>45393</v>
      </c>
      <c r="I3044">
        <v>1.91</v>
      </c>
      <c r="J3044">
        <v>4</v>
      </c>
      <c r="K3044" t="s">
        <v>3124</v>
      </c>
      <c r="L3044" t="s">
        <v>3221</v>
      </c>
      <c r="M3044" t="s">
        <v>3177</v>
      </c>
      <c r="N3044">
        <v>4.5999999999999996</v>
      </c>
      <c r="O3044" t="s">
        <v>3124</v>
      </c>
      <c r="P3044">
        <f t="shared" si="94"/>
        <v>45393</v>
      </c>
      <c r="Q3044">
        <f>--(COUNTIF($A$2:A3044,A3044)=1)</f>
        <v>1</v>
      </c>
      <c r="R3044">
        <f t="shared" si="95"/>
        <v>1.91</v>
      </c>
    </row>
    <row r="3045" spans="1:18">
      <c r="A3045" t="s">
        <v>8500</v>
      </c>
      <c r="B3045" t="s">
        <v>395</v>
      </c>
      <c r="C3045" t="s">
        <v>8501</v>
      </c>
      <c r="D3045" t="s">
        <v>3174</v>
      </c>
      <c r="E3045" t="s">
        <v>3175</v>
      </c>
      <c r="F3045" t="s">
        <v>3180</v>
      </c>
      <c r="G3045" t="s">
        <v>460</v>
      </c>
      <c r="H3045" s="28"/>
      <c r="J3045">
        <v>8</v>
      </c>
      <c r="K3045" t="s">
        <v>3098</v>
      </c>
      <c r="L3045" t="s">
        <v>3225</v>
      </c>
      <c r="M3045" t="s">
        <v>3188</v>
      </c>
      <c r="O3045" t="s">
        <v>3170</v>
      </c>
      <c r="P3045">
        <f t="shared" si="94"/>
        <v>44699</v>
      </c>
      <c r="Q3045">
        <f>--(COUNTIF($A$2:A3045,A3045)=1)</f>
        <v>1</v>
      </c>
      <c r="R3045" t="str">
        <f t="shared" si="95"/>
        <v/>
      </c>
    </row>
    <row r="3046" spans="1:18">
      <c r="A3046" t="s">
        <v>8502</v>
      </c>
      <c r="B3046" t="s">
        <v>6083</v>
      </c>
      <c r="C3046" t="s">
        <v>8503</v>
      </c>
      <c r="D3046" t="s">
        <v>3227</v>
      </c>
      <c r="E3046" t="s">
        <v>3166</v>
      </c>
      <c r="F3046" t="s">
        <v>3167</v>
      </c>
      <c r="G3046" t="s">
        <v>816</v>
      </c>
      <c r="H3046" s="28">
        <v>45061</v>
      </c>
      <c r="I3046">
        <v>29.94</v>
      </c>
      <c r="J3046">
        <v>24</v>
      </c>
      <c r="K3046" t="s">
        <v>3123</v>
      </c>
      <c r="L3046" t="s">
        <v>3098</v>
      </c>
      <c r="M3046" t="s">
        <v>3177</v>
      </c>
      <c r="N3046">
        <v>3.5</v>
      </c>
      <c r="O3046" t="s">
        <v>3170</v>
      </c>
      <c r="P3046">
        <f t="shared" si="94"/>
        <v>45060</v>
      </c>
      <c r="Q3046">
        <f>--(COUNTIF($A$2:A3046,A3046)=1)</f>
        <v>1</v>
      </c>
      <c r="R3046">
        <f t="shared" si="95"/>
        <v>29.94</v>
      </c>
    </row>
    <row r="3047" spans="1:18">
      <c r="A3047" t="s">
        <v>8504</v>
      </c>
      <c r="B3047" t="s">
        <v>8372</v>
      </c>
      <c r="C3047" t="s">
        <v>3098</v>
      </c>
      <c r="D3047" t="s">
        <v>3196</v>
      </c>
      <c r="E3047" t="s">
        <v>3175</v>
      </c>
      <c r="F3047" t="s">
        <v>3167</v>
      </c>
      <c r="G3047" t="s">
        <v>558</v>
      </c>
      <c r="H3047" s="28">
        <v>45418</v>
      </c>
      <c r="I3047">
        <v>13.81</v>
      </c>
      <c r="J3047">
        <v>8</v>
      </c>
      <c r="K3047" t="s">
        <v>3123</v>
      </c>
      <c r="L3047" t="s">
        <v>3168</v>
      </c>
      <c r="M3047" t="s">
        <v>3169</v>
      </c>
      <c r="N3047">
        <v>2.4</v>
      </c>
      <c r="O3047" t="s">
        <v>3124</v>
      </c>
      <c r="P3047">
        <f t="shared" si="94"/>
        <v>45418</v>
      </c>
      <c r="Q3047">
        <f>--(COUNTIF($A$2:A3047,A3047)=1)</f>
        <v>1</v>
      </c>
      <c r="R3047">
        <f t="shared" si="95"/>
        <v>13.81</v>
      </c>
    </row>
    <row r="3048" spans="1:18">
      <c r="A3048" t="s">
        <v>8505</v>
      </c>
      <c r="B3048" t="s">
        <v>5104</v>
      </c>
      <c r="C3048" t="s">
        <v>3098</v>
      </c>
      <c r="D3048" t="s">
        <v>3240</v>
      </c>
      <c r="E3048" t="s">
        <v>3166</v>
      </c>
      <c r="F3048" t="s">
        <v>3228</v>
      </c>
      <c r="G3048" t="s">
        <v>1644</v>
      </c>
      <c r="H3048" s="28"/>
      <c r="J3048">
        <v>24</v>
      </c>
      <c r="K3048" t="s">
        <v>3098</v>
      </c>
      <c r="L3048" t="s">
        <v>3206</v>
      </c>
      <c r="M3048" t="s">
        <v>3202</v>
      </c>
      <c r="O3048" t="s">
        <v>3123</v>
      </c>
      <c r="P3048">
        <f t="shared" si="94"/>
        <v>44917</v>
      </c>
      <c r="Q3048">
        <f>--(COUNTIF($A$2:A3048,A3048)=1)</f>
        <v>1</v>
      </c>
      <c r="R3048" t="str">
        <f t="shared" si="95"/>
        <v/>
      </c>
    </row>
    <row r="3049" spans="1:18">
      <c r="A3049" t="s">
        <v>8506</v>
      </c>
      <c r="B3049" t="s">
        <v>3727</v>
      </c>
      <c r="C3049" t="s">
        <v>8507</v>
      </c>
      <c r="D3049" t="s">
        <v>3237</v>
      </c>
      <c r="E3049" t="s">
        <v>3194</v>
      </c>
      <c r="F3049" t="s">
        <v>3167</v>
      </c>
      <c r="G3049" t="s">
        <v>1566</v>
      </c>
      <c r="H3049" s="28">
        <v>44671</v>
      </c>
      <c r="I3049">
        <v>46.8</v>
      </c>
      <c r="J3049">
        <v>72</v>
      </c>
      <c r="K3049" t="s">
        <v>3124</v>
      </c>
      <c r="L3049" t="s">
        <v>3248</v>
      </c>
      <c r="M3049" t="s">
        <v>3169</v>
      </c>
      <c r="N3049">
        <v>4.4000000000000004</v>
      </c>
      <c r="O3049" t="s">
        <v>3170</v>
      </c>
      <c r="P3049">
        <f t="shared" si="94"/>
        <v>44670</v>
      </c>
      <c r="Q3049">
        <f>--(COUNTIF($A$2:A3049,A3049)=1)</f>
        <v>1</v>
      </c>
      <c r="R3049">
        <f t="shared" si="95"/>
        <v>46.8</v>
      </c>
    </row>
    <row r="3050" spans="1:18">
      <c r="A3050" t="s">
        <v>8508</v>
      </c>
      <c r="B3050" t="s">
        <v>4526</v>
      </c>
      <c r="C3050" t="s">
        <v>3098</v>
      </c>
      <c r="D3050" t="s">
        <v>3174</v>
      </c>
      <c r="E3050" t="s">
        <v>3194</v>
      </c>
      <c r="F3050" t="s">
        <v>3220</v>
      </c>
      <c r="G3050" t="s">
        <v>8509</v>
      </c>
      <c r="H3050" s="28">
        <v>44790</v>
      </c>
      <c r="I3050">
        <v>29.05</v>
      </c>
      <c r="J3050">
        <v>72</v>
      </c>
      <c r="K3050" t="s">
        <v>3124</v>
      </c>
      <c r="L3050" t="s">
        <v>3198</v>
      </c>
      <c r="M3050" t="s">
        <v>3202</v>
      </c>
      <c r="N3050">
        <v>3.3</v>
      </c>
      <c r="O3050" t="s">
        <v>3124</v>
      </c>
      <c r="P3050">
        <f t="shared" si="94"/>
        <v>44789</v>
      </c>
      <c r="Q3050">
        <f>--(COUNTIF($A$2:A3050,A3050)=1)</f>
        <v>1</v>
      </c>
      <c r="R3050">
        <f t="shared" si="95"/>
        <v>29.05</v>
      </c>
    </row>
    <row r="3051" spans="1:18">
      <c r="A3051" t="s">
        <v>8510</v>
      </c>
      <c r="B3051" t="s">
        <v>8511</v>
      </c>
      <c r="C3051" t="s">
        <v>8512</v>
      </c>
      <c r="D3051" t="s">
        <v>3251</v>
      </c>
      <c r="E3051" t="s">
        <v>3280</v>
      </c>
      <c r="F3051" t="s">
        <v>3228</v>
      </c>
      <c r="G3051" t="s">
        <v>8513</v>
      </c>
      <c r="H3051" s="28"/>
      <c r="J3051">
        <v>4</v>
      </c>
      <c r="K3051" t="s">
        <v>3098</v>
      </c>
      <c r="L3051" t="s">
        <v>3231</v>
      </c>
      <c r="M3051" t="s">
        <v>3202</v>
      </c>
      <c r="O3051" t="s">
        <v>3123</v>
      </c>
      <c r="P3051">
        <f t="shared" si="94"/>
        <v>45505</v>
      </c>
      <c r="Q3051">
        <f>--(COUNTIF($A$2:A3051,A3051)=1)</f>
        <v>1</v>
      </c>
      <c r="R3051" t="str">
        <f t="shared" si="95"/>
        <v/>
      </c>
    </row>
    <row r="3052" spans="1:18">
      <c r="A3052" t="s">
        <v>8514</v>
      </c>
      <c r="B3052" t="s">
        <v>3765</v>
      </c>
      <c r="C3052" t="s">
        <v>4034</v>
      </c>
      <c r="D3052" t="s">
        <v>3174</v>
      </c>
      <c r="E3052" t="s">
        <v>3166</v>
      </c>
      <c r="F3052" t="s">
        <v>3167</v>
      </c>
      <c r="G3052" t="s">
        <v>2133</v>
      </c>
      <c r="H3052" s="28">
        <v>45500</v>
      </c>
      <c r="I3052">
        <v>22.4</v>
      </c>
      <c r="J3052">
        <v>24</v>
      </c>
      <c r="K3052" t="s">
        <v>3124</v>
      </c>
      <c r="L3052" t="s">
        <v>3271</v>
      </c>
      <c r="M3052" t="s">
        <v>3188</v>
      </c>
      <c r="N3052">
        <v>4.0999999999999996</v>
      </c>
      <c r="O3052" t="s">
        <v>3182</v>
      </c>
      <c r="P3052">
        <f t="shared" si="94"/>
        <v>45500</v>
      </c>
      <c r="Q3052">
        <f>--(COUNTIF($A$2:A3052,A3052)=1)</f>
        <v>1</v>
      </c>
      <c r="R3052">
        <f t="shared" si="95"/>
        <v>22.4</v>
      </c>
    </row>
    <row r="3053" spans="1:18">
      <c r="A3053" t="s">
        <v>8515</v>
      </c>
      <c r="B3053" t="s">
        <v>4753</v>
      </c>
      <c r="C3053" t="s">
        <v>7365</v>
      </c>
      <c r="D3053" t="s">
        <v>3174</v>
      </c>
      <c r="E3053" t="s">
        <v>3280</v>
      </c>
      <c r="F3053" t="s">
        <v>3228</v>
      </c>
      <c r="G3053" t="s">
        <v>1239</v>
      </c>
      <c r="H3053" s="28"/>
      <c r="J3053">
        <v>4</v>
      </c>
      <c r="K3053" t="s">
        <v>3098</v>
      </c>
      <c r="L3053" t="s">
        <v>3302</v>
      </c>
      <c r="M3053" t="s">
        <v>3169</v>
      </c>
      <c r="O3053" t="s">
        <v>3124</v>
      </c>
      <c r="P3053">
        <f t="shared" si="94"/>
        <v>45583</v>
      </c>
      <c r="Q3053">
        <f>--(COUNTIF($A$2:A3053,A3053)=1)</f>
        <v>1</v>
      </c>
      <c r="R3053" t="str">
        <f t="shared" si="95"/>
        <v/>
      </c>
    </row>
    <row r="3054" spans="1:18">
      <c r="A3054" t="s">
        <v>8516</v>
      </c>
      <c r="B3054" t="s">
        <v>1451</v>
      </c>
      <c r="C3054" t="s">
        <v>8517</v>
      </c>
      <c r="D3054" t="s">
        <v>3165</v>
      </c>
      <c r="E3054" t="s">
        <v>3166</v>
      </c>
      <c r="F3054" t="s">
        <v>3167</v>
      </c>
      <c r="G3054" t="s">
        <v>1976</v>
      </c>
      <c r="H3054" s="28">
        <v>45142</v>
      </c>
      <c r="I3054">
        <v>27.73</v>
      </c>
      <c r="J3054">
        <v>24</v>
      </c>
      <c r="K3054" t="s">
        <v>3123</v>
      </c>
      <c r="L3054" t="s">
        <v>3354</v>
      </c>
      <c r="M3054" t="s">
        <v>3188</v>
      </c>
      <c r="O3054" t="s">
        <v>3260</v>
      </c>
      <c r="P3054">
        <f t="shared" si="94"/>
        <v>45141</v>
      </c>
      <c r="Q3054">
        <f>--(COUNTIF($A$2:A3054,A3054)=1)</f>
        <v>1</v>
      </c>
      <c r="R3054">
        <f t="shared" si="95"/>
        <v>27.73</v>
      </c>
    </row>
    <row r="3055" spans="1:18">
      <c r="A3055" t="s">
        <v>8518</v>
      </c>
      <c r="B3055" t="s">
        <v>1822</v>
      </c>
      <c r="C3055" t="s">
        <v>8519</v>
      </c>
      <c r="D3055" t="s">
        <v>3240</v>
      </c>
      <c r="E3055" t="s">
        <v>3194</v>
      </c>
      <c r="F3055" t="s">
        <v>3167</v>
      </c>
      <c r="G3055" t="s">
        <v>8520</v>
      </c>
      <c r="H3055" s="28">
        <v>45536</v>
      </c>
      <c r="I3055">
        <v>128.19</v>
      </c>
      <c r="J3055">
        <v>72</v>
      </c>
      <c r="K3055" t="s">
        <v>3123</v>
      </c>
      <c r="L3055" t="s">
        <v>3248</v>
      </c>
      <c r="M3055" t="s">
        <v>3169</v>
      </c>
      <c r="N3055">
        <v>3.9</v>
      </c>
      <c r="O3055" t="s">
        <v>3123</v>
      </c>
      <c r="P3055">
        <f t="shared" si="94"/>
        <v>45531</v>
      </c>
      <c r="Q3055">
        <f>--(COUNTIF($A$2:A3055,A3055)=1)</f>
        <v>1</v>
      </c>
      <c r="R3055">
        <f t="shared" si="95"/>
        <v>128.19</v>
      </c>
    </row>
    <row r="3056" spans="1:18">
      <c r="A3056" t="s">
        <v>8521</v>
      </c>
      <c r="B3056" t="s">
        <v>1643</v>
      </c>
      <c r="C3056" t="s">
        <v>8522</v>
      </c>
      <c r="D3056" t="s">
        <v>3227</v>
      </c>
      <c r="E3056" t="s">
        <v>3166</v>
      </c>
      <c r="F3056" t="s">
        <v>3167</v>
      </c>
      <c r="G3056" t="s">
        <v>4268</v>
      </c>
      <c r="H3056" s="28">
        <v>45113</v>
      </c>
      <c r="I3056">
        <v>60.58</v>
      </c>
      <c r="J3056">
        <v>24</v>
      </c>
      <c r="K3056" t="s">
        <v>3123</v>
      </c>
      <c r="L3056" t="s">
        <v>3307</v>
      </c>
      <c r="M3056" t="s">
        <v>3202</v>
      </c>
      <c r="N3056">
        <v>3.3</v>
      </c>
      <c r="O3056" t="s">
        <v>3260</v>
      </c>
      <c r="P3056">
        <f t="shared" si="94"/>
        <v>45111</v>
      </c>
      <c r="Q3056">
        <f>--(COUNTIF($A$2:A3056,A3056)=1)</f>
        <v>1</v>
      </c>
      <c r="R3056">
        <f t="shared" si="95"/>
        <v>60.58</v>
      </c>
    </row>
    <row r="3057" spans="1:18">
      <c r="A3057" t="s">
        <v>8523</v>
      </c>
      <c r="B3057" t="s">
        <v>1290</v>
      </c>
      <c r="C3057" t="s">
        <v>8524</v>
      </c>
      <c r="D3057" t="s">
        <v>3227</v>
      </c>
      <c r="E3057" t="s">
        <v>3194</v>
      </c>
      <c r="F3057" t="s">
        <v>3167</v>
      </c>
      <c r="G3057" t="s">
        <v>228</v>
      </c>
      <c r="H3057" s="28">
        <v>44616</v>
      </c>
      <c r="I3057">
        <v>234.15</v>
      </c>
      <c r="J3057">
        <v>72</v>
      </c>
      <c r="K3057" t="s">
        <v>3123</v>
      </c>
      <c r="L3057" t="s">
        <v>3268</v>
      </c>
      <c r="M3057" t="s">
        <v>3202</v>
      </c>
      <c r="N3057">
        <v>1.6</v>
      </c>
      <c r="O3057" t="s">
        <v>3124</v>
      </c>
      <c r="P3057">
        <f t="shared" si="94"/>
        <v>44607</v>
      </c>
      <c r="Q3057">
        <f>--(COUNTIF($A$2:A3057,A3057)=1)</f>
        <v>1</v>
      </c>
      <c r="R3057">
        <f t="shared" si="95"/>
        <v>234.15</v>
      </c>
    </row>
    <row r="3058" spans="1:18">
      <c r="A3058" t="s">
        <v>8525</v>
      </c>
      <c r="B3058" t="s">
        <v>1124</v>
      </c>
      <c r="C3058" t="s">
        <v>8526</v>
      </c>
      <c r="D3058" t="s">
        <v>3251</v>
      </c>
      <c r="E3058" t="s">
        <v>3166</v>
      </c>
      <c r="F3058" t="s">
        <v>3220</v>
      </c>
      <c r="G3058" t="s">
        <v>661</v>
      </c>
      <c r="H3058" s="28">
        <v>44728</v>
      </c>
      <c r="I3058">
        <v>3.06</v>
      </c>
      <c r="J3058">
        <v>24</v>
      </c>
      <c r="K3058" t="s">
        <v>3124</v>
      </c>
      <c r="L3058" t="s">
        <v>3307</v>
      </c>
      <c r="M3058" t="s">
        <v>3207</v>
      </c>
      <c r="O3058" t="s">
        <v>3189</v>
      </c>
      <c r="P3058">
        <f t="shared" si="94"/>
        <v>44728</v>
      </c>
      <c r="Q3058">
        <f>--(COUNTIF($A$2:A3058,A3058)=1)</f>
        <v>1</v>
      </c>
      <c r="R3058">
        <f t="shared" si="95"/>
        <v>3.06</v>
      </c>
    </row>
    <row r="3059" spans="1:18">
      <c r="A3059" t="s">
        <v>8527</v>
      </c>
      <c r="B3059" t="s">
        <v>1451</v>
      </c>
      <c r="C3059" t="s">
        <v>3098</v>
      </c>
      <c r="D3059" t="s">
        <v>3200</v>
      </c>
      <c r="E3059" t="s">
        <v>3166</v>
      </c>
      <c r="F3059" t="s">
        <v>3180</v>
      </c>
      <c r="G3059" t="s">
        <v>929</v>
      </c>
      <c r="H3059" s="28"/>
      <c r="J3059">
        <v>24</v>
      </c>
      <c r="K3059" t="s">
        <v>3098</v>
      </c>
      <c r="L3059" t="s">
        <v>3176</v>
      </c>
      <c r="M3059" t="s">
        <v>3169</v>
      </c>
      <c r="O3059" t="s">
        <v>3182</v>
      </c>
      <c r="P3059">
        <f t="shared" si="94"/>
        <v>44720</v>
      </c>
      <c r="Q3059">
        <f>--(COUNTIF($A$2:A3059,A3059)=1)</f>
        <v>1</v>
      </c>
      <c r="R3059" t="str">
        <f t="shared" si="95"/>
        <v/>
      </c>
    </row>
    <row r="3060" spans="1:18">
      <c r="A3060" t="s">
        <v>8528</v>
      </c>
      <c r="B3060" t="s">
        <v>2478</v>
      </c>
      <c r="C3060" t="s">
        <v>8489</v>
      </c>
      <c r="D3060" t="s">
        <v>3196</v>
      </c>
      <c r="E3060" t="s">
        <v>3166</v>
      </c>
      <c r="F3060" t="s">
        <v>3220</v>
      </c>
      <c r="G3060" t="s">
        <v>331</v>
      </c>
      <c r="H3060" s="28">
        <v>45569</v>
      </c>
      <c r="I3060">
        <v>35.1</v>
      </c>
      <c r="J3060">
        <v>24</v>
      </c>
      <c r="K3060" t="s">
        <v>3123</v>
      </c>
      <c r="L3060" t="s">
        <v>3351</v>
      </c>
      <c r="M3060" t="s">
        <v>3177</v>
      </c>
      <c r="N3060">
        <v>1</v>
      </c>
      <c r="O3060" t="s">
        <v>3182</v>
      </c>
      <c r="P3060">
        <f t="shared" si="94"/>
        <v>45568</v>
      </c>
      <c r="Q3060">
        <f>--(COUNTIF($A$2:A3060,A3060)=1)</f>
        <v>1</v>
      </c>
      <c r="R3060">
        <f t="shared" si="95"/>
        <v>35.1</v>
      </c>
    </row>
    <row r="3061" spans="1:18">
      <c r="A3061" t="s">
        <v>8529</v>
      </c>
      <c r="B3061" t="s">
        <v>4362</v>
      </c>
      <c r="C3061" t="s">
        <v>3098</v>
      </c>
      <c r="D3061" t="s">
        <v>3227</v>
      </c>
      <c r="E3061" t="s">
        <v>3166</v>
      </c>
      <c r="F3061" t="s">
        <v>3167</v>
      </c>
      <c r="G3061" t="s">
        <v>471</v>
      </c>
      <c r="H3061" s="28">
        <v>44712</v>
      </c>
      <c r="I3061">
        <v>4.12</v>
      </c>
      <c r="J3061">
        <v>24</v>
      </c>
      <c r="K3061" t="s">
        <v>3124</v>
      </c>
      <c r="L3061" t="s">
        <v>3206</v>
      </c>
      <c r="M3061" t="s">
        <v>3202</v>
      </c>
      <c r="O3061" t="s">
        <v>3182</v>
      </c>
      <c r="P3061">
        <f t="shared" si="94"/>
        <v>44712</v>
      </c>
      <c r="Q3061">
        <f>--(COUNTIF($A$2:A3061,A3061)=1)</f>
        <v>1</v>
      </c>
      <c r="R3061">
        <f t="shared" si="95"/>
        <v>4.12</v>
      </c>
    </row>
    <row r="3062" spans="1:18">
      <c r="A3062" t="s">
        <v>8530</v>
      </c>
      <c r="B3062" t="s">
        <v>1317</v>
      </c>
      <c r="C3062" t="s">
        <v>3098</v>
      </c>
      <c r="D3062" t="s">
        <v>3227</v>
      </c>
      <c r="E3062" t="s">
        <v>3194</v>
      </c>
      <c r="F3062" t="s">
        <v>3228</v>
      </c>
      <c r="G3062" t="s">
        <v>648</v>
      </c>
      <c r="H3062" s="28"/>
      <c r="J3062">
        <v>72</v>
      </c>
      <c r="K3062" t="s">
        <v>3098</v>
      </c>
      <c r="L3062" t="s">
        <v>3268</v>
      </c>
      <c r="M3062" t="s">
        <v>3202</v>
      </c>
      <c r="O3062" t="s">
        <v>3182</v>
      </c>
      <c r="P3062">
        <f t="shared" si="94"/>
        <v>45332</v>
      </c>
      <c r="Q3062">
        <f>--(COUNTIF($A$2:A3062,A3062)=1)</f>
        <v>1</v>
      </c>
      <c r="R3062" t="str">
        <f t="shared" si="95"/>
        <v/>
      </c>
    </row>
    <row r="3063" spans="1:18">
      <c r="A3063" t="s">
        <v>8531</v>
      </c>
      <c r="B3063" t="s">
        <v>5515</v>
      </c>
      <c r="C3063" t="s">
        <v>3098</v>
      </c>
      <c r="D3063" t="s">
        <v>3251</v>
      </c>
      <c r="E3063" t="s">
        <v>3166</v>
      </c>
      <c r="F3063" t="s">
        <v>3180</v>
      </c>
      <c r="G3063" t="s">
        <v>1761</v>
      </c>
      <c r="H3063" s="28"/>
      <c r="J3063">
        <v>24</v>
      </c>
      <c r="K3063" t="s">
        <v>3098</v>
      </c>
      <c r="L3063" t="s">
        <v>3248</v>
      </c>
      <c r="M3063" t="s">
        <v>3207</v>
      </c>
      <c r="O3063" t="s">
        <v>3170</v>
      </c>
      <c r="P3063">
        <f t="shared" si="94"/>
        <v>45491</v>
      </c>
      <c r="Q3063">
        <f>--(COUNTIF($A$2:A3063,A3063)=1)</f>
        <v>1</v>
      </c>
      <c r="R3063" t="str">
        <f t="shared" si="95"/>
        <v/>
      </c>
    </row>
    <row r="3064" spans="1:18">
      <c r="A3064" t="s">
        <v>8532</v>
      </c>
      <c r="B3064" t="s">
        <v>239</v>
      </c>
      <c r="C3064" t="s">
        <v>3098</v>
      </c>
      <c r="D3064" t="s">
        <v>3251</v>
      </c>
      <c r="E3064" t="s">
        <v>3280</v>
      </c>
      <c r="F3064" t="s">
        <v>3167</v>
      </c>
      <c r="G3064" t="s">
        <v>921</v>
      </c>
      <c r="H3064" s="28">
        <v>45057</v>
      </c>
      <c r="I3064">
        <v>9.56</v>
      </c>
      <c r="J3064">
        <v>4</v>
      </c>
      <c r="K3064" t="s">
        <v>3123</v>
      </c>
      <c r="L3064" t="s">
        <v>3212</v>
      </c>
      <c r="M3064" t="s">
        <v>3188</v>
      </c>
      <c r="O3064" t="s">
        <v>3182</v>
      </c>
      <c r="P3064">
        <f t="shared" si="94"/>
        <v>45057</v>
      </c>
      <c r="Q3064">
        <f>--(COUNTIF($A$2:A3064,A3064)=1)</f>
        <v>1</v>
      </c>
      <c r="R3064">
        <f t="shared" si="95"/>
        <v>9.56</v>
      </c>
    </row>
    <row r="3065" spans="1:18">
      <c r="A3065" t="s">
        <v>8533</v>
      </c>
      <c r="B3065" t="s">
        <v>2972</v>
      </c>
      <c r="C3065" t="s">
        <v>3098</v>
      </c>
      <c r="D3065" t="s">
        <v>3200</v>
      </c>
      <c r="E3065" t="s">
        <v>3194</v>
      </c>
      <c r="F3065" t="s">
        <v>3220</v>
      </c>
      <c r="G3065" t="s">
        <v>5916</v>
      </c>
      <c r="H3065" s="28"/>
      <c r="J3065">
        <v>72</v>
      </c>
      <c r="K3065" t="s">
        <v>3098</v>
      </c>
      <c r="L3065" t="s">
        <v>3281</v>
      </c>
      <c r="M3065" t="s">
        <v>3188</v>
      </c>
      <c r="O3065" t="s">
        <v>3170</v>
      </c>
      <c r="P3065">
        <f t="shared" si="94"/>
        <v>45670</v>
      </c>
      <c r="Q3065">
        <f>--(COUNTIF($A$2:A3065,A3065)=1)</f>
        <v>1</v>
      </c>
      <c r="R3065" t="str">
        <f t="shared" si="95"/>
        <v/>
      </c>
    </row>
    <row r="3066" spans="1:18">
      <c r="A3066" t="s">
        <v>8534</v>
      </c>
      <c r="B3066" t="s">
        <v>8071</v>
      </c>
      <c r="C3066" t="s">
        <v>3098</v>
      </c>
      <c r="D3066" t="s">
        <v>3251</v>
      </c>
      <c r="E3066" t="s">
        <v>3194</v>
      </c>
      <c r="F3066" t="s">
        <v>3228</v>
      </c>
      <c r="G3066" t="s">
        <v>5098</v>
      </c>
      <c r="H3066" s="28"/>
      <c r="J3066">
        <v>72</v>
      </c>
      <c r="K3066" t="s">
        <v>3098</v>
      </c>
      <c r="L3066" t="s">
        <v>3318</v>
      </c>
      <c r="M3066" t="s">
        <v>3169</v>
      </c>
      <c r="O3066" t="s">
        <v>3123</v>
      </c>
      <c r="P3066">
        <f t="shared" si="94"/>
        <v>45672</v>
      </c>
      <c r="Q3066">
        <f>--(COUNTIF($A$2:A3066,A3066)=1)</f>
        <v>1</v>
      </c>
      <c r="R3066" t="str">
        <f t="shared" si="95"/>
        <v/>
      </c>
    </row>
    <row r="3067" spans="1:18">
      <c r="A3067" t="s">
        <v>8535</v>
      </c>
      <c r="B3067" t="s">
        <v>1750</v>
      </c>
      <c r="C3067" t="s">
        <v>3098</v>
      </c>
      <c r="D3067" t="s">
        <v>3185</v>
      </c>
      <c r="E3067" t="s">
        <v>3166</v>
      </c>
      <c r="F3067" t="s">
        <v>3167</v>
      </c>
      <c r="G3067" t="s">
        <v>1016</v>
      </c>
      <c r="H3067" s="28">
        <v>45410</v>
      </c>
      <c r="I3067">
        <v>45.88</v>
      </c>
      <c r="J3067">
        <v>24</v>
      </c>
      <c r="K3067" t="s">
        <v>3123</v>
      </c>
      <c r="L3067" t="s">
        <v>3192</v>
      </c>
      <c r="M3067" t="s">
        <v>3177</v>
      </c>
      <c r="O3067" t="s">
        <v>3189</v>
      </c>
      <c r="P3067">
        <f t="shared" si="94"/>
        <v>45409</v>
      </c>
      <c r="Q3067">
        <f>--(COUNTIF($A$2:A3067,A3067)=1)</f>
        <v>1</v>
      </c>
      <c r="R3067">
        <f t="shared" si="95"/>
        <v>45.88</v>
      </c>
    </row>
    <row r="3068" spans="1:18">
      <c r="A3068" t="s">
        <v>8536</v>
      </c>
      <c r="B3068" t="s">
        <v>445</v>
      </c>
      <c r="C3068" t="s">
        <v>3098</v>
      </c>
      <c r="D3068" t="s">
        <v>3185</v>
      </c>
      <c r="E3068" t="s">
        <v>3194</v>
      </c>
      <c r="F3068" t="s">
        <v>3167</v>
      </c>
      <c r="G3068" t="s">
        <v>8537</v>
      </c>
      <c r="H3068" s="28">
        <v>44739</v>
      </c>
      <c r="I3068">
        <v>33.630000000000003</v>
      </c>
      <c r="J3068">
        <v>72</v>
      </c>
      <c r="K3068" t="s">
        <v>3124</v>
      </c>
      <c r="L3068" t="s">
        <v>3198</v>
      </c>
      <c r="M3068" t="s">
        <v>3202</v>
      </c>
      <c r="N3068">
        <v>1.7</v>
      </c>
      <c r="O3068" t="s">
        <v>3182</v>
      </c>
      <c r="P3068">
        <f t="shared" si="94"/>
        <v>44738</v>
      </c>
      <c r="Q3068">
        <f>--(COUNTIF($A$2:A3068,A3068)=1)</f>
        <v>1</v>
      </c>
      <c r="R3068">
        <f t="shared" si="95"/>
        <v>33.630000000000003</v>
      </c>
    </row>
    <row r="3069" spans="1:18">
      <c r="A3069" t="s">
        <v>8538</v>
      </c>
      <c r="B3069" t="s">
        <v>674</v>
      </c>
      <c r="C3069" t="s">
        <v>3098</v>
      </c>
      <c r="D3069" t="s">
        <v>3196</v>
      </c>
      <c r="E3069" t="s">
        <v>3194</v>
      </c>
      <c r="F3069" t="s">
        <v>3167</v>
      </c>
      <c r="G3069" t="s">
        <v>139</v>
      </c>
      <c r="H3069" s="28">
        <v>45455</v>
      </c>
      <c r="I3069">
        <v>170.81</v>
      </c>
      <c r="J3069">
        <v>72</v>
      </c>
      <c r="K3069" t="s">
        <v>3123</v>
      </c>
      <c r="L3069" t="s">
        <v>3098</v>
      </c>
      <c r="M3069" t="s">
        <v>3177</v>
      </c>
      <c r="O3069" t="s">
        <v>3170</v>
      </c>
      <c r="P3069">
        <f t="shared" si="94"/>
        <v>45448</v>
      </c>
      <c r="Q3069">
        <f>--(COUNTIF($A$2:A3069,A3069)=1)</f>
        <v>1</v>
      </c>
      <c r="R3069">
        <f t="shared" si="95"/>
        <v>170.81</v>
      </c>
    </row>
    <row r="3070" spans="1:18">
      <c r="A3070" t="s">
        <v>8539</v>
      </c>
      <c r="B3070" t="s">
        <v>6556</v>
      </c>
      <c r="C3070" t="s">
        <v>7075</v>
      </c>
      <c r="D3070" t="s">
        <v>3200</v>
      </c>
      <c r="E3070" t="s">
        <v>3194</v>
      </c>
      <c r="F3070" t="s">
        <v>3167</v>
      </c>
      <c r="G3070" t="s">
        <v>1096</v>
      </c>
      <c r="H3070" s="28">
        <v>44751</v>
      </c>
      <c r="I3070">
        <v>12.31</v>
      </c>
      <c r="J3070">
        <v>72</v>
      </c>
      <c r="K3070" t="s">
        <v>3124</v>
      </c>
      <c r="L3070" t="s">
        <v>3168</v>
      </c>
      <c r="M3070" t="s">
        <v>3202</v>
      </c>
      <c r="N3070">
        <v>1.8</v>
      </c>
      <c r="O3070" t="s">
        <v>3189</v>
      </c>
      <c r="P3070">
        <f t="shared" si="94"/>
        <v>44751</v>
      </c>
      <c r="Q3070">
        <f>--(COUNTIF($A$2:A3070,A3070)=1)</f>
        <v>1</v>
      </c>
      <c r="R3070">
        <f t="shared" si="95"/>
        <v>12.31</v>
      </c>
    </row>
    <row r="3071" spans="1:18">
      <c r="A3071" t="s">
        <v>8540</v>
      </c>
      <c r="B3071" t="s">
        <v>3591</v>
      </c>
      <c r="C3071" t="s">
        <v>3098</v>
      </c>
      <c r="D3071" t="s">
        <v>3240</v>
      </c>
      <c r="E3071" t="s">
        <v>3166</v>
      </c>
      <c r="F3071" t="s">
        <v>3228</v>
      </c>
      <c r="G3071" t="s">
        <v>6237</v>
      </c>
      <c r="H3071" s="28"/>
      <c r="J3071">
        <v>24</v>
      </c>
      <c r="K3071" t="s">
        <v>3098</v>
      </c>
      <c r="L3071" t="s">
        <v>3098</v>
      </c>
      <c r="M3071" t="s">
        <v>3207</v>
      </c>
      <c r="O3071" t="s">
        <v>3123</v>
      </c>
      <c r="P3071">
        <f t="shared" si="94"/>
        <v>45309</v>
      </c>
      <c r="Q3071">
        <f>--(COUNTIF($A$2:A3071,A3071)=1)</f>
        <v>1</v>
      </c>
      <c r="R3071" t="str">
        <f t="shared" si="95"/>
        <v/>
      </c>
    </row>
    <row r="3072" spans="1:18">
      <c r="A3072" t="s">
        <v>8541</v>
      </c>
      <c r="B3072" t="s">
        <v>7619</v>
      </c>
      <c r="C3072" t="s">
        <v>8542</v>
      </c>
      <c r="D3072" t="s">
        <v>3174</v>
      </c>
      <c r="E3072" t="s">
        <v>3175</v>
      </c>
      <c r="F3072" t="s">
        <v>3180</v>
      </c>
      <c r="G3072" t="s">
        <v>512</v>
      </c>
      <c r="H3072" s="28"/>
      <c r="J3072">
        <v>8</v>
      </c>
      <c r="K3072" t="s">
        <v>3098</v>
      </c>
      <c r="L3072" t="s">
        <v>3268</v>
      </c>
      <c r="M3072" t="s">
        <v>3177</v>
      </c>
      <c r="O3072" t="s">
        <v>3182</v>
      </c>
      <c r="P3072">
        <f t="shared" si="94"/>
        <v>44958</v>
      </c>
      <c r="Q3072">
        <f>--(COUNTIF($A$2:A3072,A3072)=1)</f>
        <v>1</v>
      </c>
      <c r="R3072" t="str">
        <f t="shared" si="95"/>
        <v/>
      </c>
    </row>
    <row r="3073" spans="1:18">
      <c r="A3073" t="s">
        <v>8543</v>
      </c>
      <c r="B3073" t="s">
        <v>1539</v>
      </c>
      <c r="C3073" t="s">
        <v>8544</v>
      </c>
      <c r="D3073" t="s">
        <v>3240</v>
      </c>
      <c r="E3073" t="s">
        <v>3166</v>
      </c>
      <c r="F3073" t="s">
        <v>3167</v>
      </c>
      <c r="G3073" t="s">
        <v>548</v>
      </c>
      <c r="H3073" s="28"/>
      <c r="J3073">
        <v>24</v>
      </c>
      <c r="K3073" t="s">
        <v>3098</v>
      </c>
      <c r="L3073" t="s">
        <v>3225</v>
      </c>
      <c r="M3073" t="s">
        <v>3207</v>
      </c>
      <c r="O3073" t="s">
        <v>3260</v>
      </c>
      <c r="P3073">
        <f t="shared" si="94"/>
        <v>45394</v>
      </c>
      <c r="Q3073">
        <f>--(COUNTIF($A$2:A3073,A3073)=1)</f>
        <v>1</v>
      </c>
      <c r="R3073" t="str">
        <f t="shared" si="95"/>
        <v/>
      </c>
    </row>
    <row r="3074" spans="1:18">
      <c r="A3074" t="s">
        <v>8545</v>
      </c>
      <c r="B3074" t="s">
        <v>3670</v>
      </c>
      <c r="C3074" t="s">
        <v>3098</v>
      </c>
      <c r="D3074" t="s">
        <v>3196</v>
      </c>
      <c r="E3074" t="s">
        <v>3166</v>
      </c>
      <c r="F3074" t="s">
        <v>3220</v>
      </c>
      <c r="G3074" t="s">
        <v>8546</v>
      </c>
      <c r="H3074" s="28">
        <v>45644</v>
      </c>
      <c r="I3074">
        <v>44</v>
      </c>
      <c r="J3074">
        <v>24</v>
      </c>
      <c r="K3074" t="s">
        <v>3123</v>
      </c>
      <c r="L3074" t="s">
        <v>3354</v>
      </c>
      <c r="M3074" t="s">
        <v>3169</v>
      </c>
      <c r="O3074" t="s">
        <v>3170</v>
      </c>
      <c r="P3074">
        <f t="shared" ref="P3074:P3137" si="96">IFERROR(DATEVALUE(G3074),IFERROR(DATE(RIGHT(G3074,4),MID(G3074,4,2),LEFT(G3074,2)),""))</f>
        <v>45643</v>
      </c>
      <c r="Q3074">
        <f>--(COUNTIF($A$2:A3074,A3074)=1)</f>
        <v>1</v>
      </c>
      <c r="R3074">
        <f t="shared" ref="R3074:R3137" si="97">IF(AND(Q3074=1,I3074&lt;&gt;"",ISNUMBER(I3074),I3074&gt;=0),I3074,"")</f>
        <v>44</v>
      </c>
    </row>
    <row r="3075" spans="1:18">
      <c r="A3075" t="s">
        <v>8547</v>
      </c>
      <c r="B3075" t="s">
        <v>359</v>
      </c>
      <c r="C3075" t="s">
        <v>8548</v>
      </c>
      <c r="D3075" t="s">
        <v>3165</v>
      </c>
      <c r="E3075" t="s">
        <v>3166</v>
      </c>
      <c r="F3075" t="s">
        <v>3167</v>
      </c>
      <c r="G3075" t="s">
        <v>62</v>
      </c>
      <c r="H3075" s="28">
        <v>45086</v>
      </c>
      <c r="I3075">
        <v>34.85</v>
      </c>
      <c r="J3075">
        <v>24</v>
      </c>
      <c r="K3075" t="s">
        <v>3123</v>
      </c>
      <c r="L3075" t="s">
        <v>3248</v>
      </c>
      <c r="M3075" t="s">
        <v>3207</v>
      </c>
      <c r="N3075">
        <v>1.6</v>
      </c>
      <c r="O3075" t="s">
        <v>3182</v>
      </c>
      <c r="P3075">
        <f t="shared" si="96"/>
        <v>45085</v>
      </c>
      <c r="Q3075">
        <f>--(COUNTIF($A$2:A3075,A3075)=1)</f>
        <v>1</v>
      </c>
      <c r="R3075">
        <f t="shared" si="97"/>
        <v>34.85</v>
      </c>
    </row>
    <row r="3076" spans="1:18">
      <c r="A3076" t="s">
        <v>8549</v>
      </c>
      <c r="B3076" t="s">
        <v>3413</v>
      </c>
      <c r="C3076" t="s">
        <v>3098</v>
      </c>
      <c r="D3076" t="s">
        <v>3227</v>
      </c>
      <c r="E3076" t="s">
        <v>3166</v>
      </c>
      <c r="F3076" t="s">
        <v>3180</v>
      </c>
      <c r="G3076" t="s">
        <v>2179</v>
      </c>
      <c r="H3076" s="28"/>
      <c r="J3076">
        <v>24</v>
      </c>
      <c r="K3076" t="s">
        <v>3098</v>
      </c>
      <c r="L3076" t="s">
        <v>3098</v>
      </c>
      <c r="M3076" t="s">
        <v>3202</v>
      </c>
      <c r="O3076" t="s">
        <v>3189</v>
      </c>
      <c r="P3076">
        <f t="shared" si="96"/>
        <v>44562</v>
      </c>
      <c r="Q3076">
        <f>--(COUNTIF($A$2:A3076,A3076)=1)</f>
        <v>1</v>
      </c>
      <c r="R3076" t="str">
        <f t="shared" si="97"/>
        <v/>
      </c>
    </row>
    <row r="3077" spans="1:18">
      <c r="A3077" t="s">
        <v>8550</v>
      </c>
      <c r="B3077" t="s">
        <v>5089</v>
      </c>
      <c r="C3077" t="s">
        <v>3098</v>
      </c>
      <c r="D3077" t="s">
        <v>3165</v>
      </c>
      <c r="E3077" t="s">
        <v>3194</v>
      </c>
      <c r="F3077" t="s">
        <v>3167</v>
      </c>
      <c r="G3077" t="s">
        <v>1438</v>
      </c>
      <c r="H3077" s="28">
        <v>45134</v>
      </c>
      <c r="I3077">
        <v>15.93</v>
      </c>
      <c r="J3077">
        <v>72</v>
      </c>
      <c r="K3077" t="s">
        <v>3124</v>
      </c>
      <c r="L3077" t="s">
        <v>3098</v>
      </c>
      <c r="M3077" t="s">
        <v>3202</v>
      </c>
      <c r="N3077">
        <v>1.4</v>
      </c>
      <c r="O3077" t="s">
        <v>3182</v>
      </c>
      <c r="P3077">
        <f t="shared" si="96"/>
        <v>45134</v>
      </c>
      <c r="Q3077">
        <f>--(COUNTIF($A$2:A3077,A3077)=1)</f>
        <v>1</v>
      </c>
      <c r="R3077">
        <f t="shared" si="97"/>
        <v>15.93</v>
      </c>
    </row>
    <row r="3078" spans="1:18">
      <c r="A3078" t="s">
        <v>8551</v>
      </c>
      <c r="B3078" t="s">
        <v>620</v>
      </c>
      <c r="C3078" t="s">
        <v>3098</v>
      </c>
      <c r="D3078" t="s">
        <v>3200</v>
      </c>
      <c r="E3078" t="s">
        <v>3166</v>
      </c>
      <c r="F3078" t="s">
        <v>3167</v>
      </c>
      <c r="G3078" t="s">
        <v>2270</v>
      </c>
      <c r="H3078" s="28">
        <v>45237</v>
      </c>
      <c r="I3078">
        <v>34.89</v>
      </c>
      <c r="J3078">
        <v>24</v>
      </c>
      <c r="K3078" t="s">
        <v>3123</v>
      </c>
      <c r="L3078" t="s">
        <v>3248</v>
      </c>
      <c r="M3078" t="s">
        <v>3169</v>
      </c>
      <c r="O3078" t="s">
        <v>3170</v>
      </c>
      <c r="P3078">
        <f t="shared" si="96"/>
        <v>45236</v>
      </c>
      <c r="Q3078">
        <f>--(COUNTIF($A$2:A3078,A3078)=1)</f>
        <v>1</v>
      </c>
      <c r="R3078">
        <f t="shared" si="97"/>
        <v>34.89</v>
      </c>
    </row>
    <row r="3079" spans="1:18">
      <c r="A3079" t="s">
        <v>8552</v>
      </c>
      <c r="B3079" t="s">
        <v>720</v>
      </c>
      <c r="C3079" t="s">
        <v>8553</v>
      </c>
      <c r="D3079" t="s">
        <v>3251</v>
      </c>
      <c r="E3079" t="s">
        <v>3166</v>
      </c>
      <c r="F3079" t="s">
        <v>3167</v>
      </c>
      <c r="G3079" t="s">
        <v>8554</v>
      </c>
      <c r="H3079" s="28">
        <v>45360</v>
      </c>
      <c r="I3079">
        <v>67.540000000000006</v>
      </c>
      <c r="J3079">
        <v>24</v>
      </c>
      <c r="K3079" t="s">
        <v>3123</v>
      </c>
      <c r="L3079" t="s">
        <v>3206</v>
      </c>
      <c r="M3079" t="s">
        <v>3188</v>
      </c>
      <c r="N3079">
        <v>3.8</v>
      </c>
      <c r="O3079" t="s">
        <v>3260</v>
      </c>
      <c r="P3079">
        <f t="shared" si="96"/>
        <v>45358</v>
      </c>
      <c r="Q3079">
        <f>--(COUNTIF($A$2:A3079,A3079)=1)</f>
        <v>1</v>
      </c>
      <c r="R3079">
        <f t="shared" si="97"/>
        <v>67.540000000000006</v>
      </c>
    </row>
    <row r="3080" spans="1:18">
      <c r="A3080" t="s">
        <v>8555</v>
      </c>
      <c r="B3080" t="s">
        <v>573</v>
      </c>
      <c r="C3080" t="s">
        <v>3098</v>
      </c>
      <c r="D3080" t="s">
        <v>3237</v>
      </c>
      <c r="E3080" t="s">
        <v>3166</v>
      </c>
      <c r="F3080" t="s">
        <v>3180</v>
      </c>
      <c r="G3080" t="s">
        <v>1195</v>
      </c>
      <c r="H3080" s="28"/>
      <c r="J3080">
        <v>24</v>
      </c>
      <c r="K3080" t="s">
        <v>3098</v>
      </c>
      <c r="L3080" t="s">
        <v>3098</v>
      </c>
      <c r="M3080" t="s">
        <v>3169</v>
      </c>
      <c r="O3080" t="s">
        <v>3213</v>
      </c>
      <c r="P3080">
        <f t="shared" si="96"/>
        <v>45398</v>
      </c>
      <c r="Q3080">
        <f>--(COUNTIF($A$2:A3080,A3080)=1)</f>
        <v>1</v>
      </c>
      <c r="R3080" t="str">
        <f t="shared" si="97"/>
        <v/>
      </c>
    </row>
    <row r="3081" spans="1:18">
      <c r="A3081" t="s">
        <v>8556</v>
      </c>
      <c r="B3081" t="s">
        <v>5036</v>
      </c>
      <c r="C3081" t="s">
        <v>3098</v>
      </c>
      <c r="D3081" t="s">
        <v>3240</v>
      </c>
      <c r="E3081" t="s">
        <v>3175</v>
      </c>
      <c r="F3081" t="s">
        <v>3180</v>
      </c>
      <c r="G3081" t="s">
        <v>1118</v>
      </c>
      <c r="H3081" s="28"/>
      <c r="J3081">
        <v>8</v>
      </c>
      <c r="K3081" t="s">
        <v>3098</v>
      </c>
      <c r="L3081" t="s">
        <v>3318</v>
      </c>
      <c r="M3081" t="s">
        <v>3202</v>
      </c>
      <c r="O3081" t="s">
        <v>3170</v>
      </c>
      <c r="P3081">
        <f t="shared" si="96"/>
        <v>45087</v>
      </c>
      <c r="Q3081">
        <f>--(COUNTIF($A$2:A3081,A3081)=1)</f>
        <v>1</v>
      </c>
      <c r="R3081" t="str">
        <f t="shared" si="97"/>
        <v/>
      </c>
    </row>
    <row r="3082" spans="1:18">
      <c r="A3082" t="s">
        <v>8557</v>
      </c>
      <c r="B3082" t="s">
        <v>1750</v>
      </c>
      <c r="C3082" t="s">
        <v>4905</v>
      </c>
      <c r="D3082" t="s">
        <v>3174</v>
      </c>
      <c r="E3082" t="s">
        <v>3175</v>
      </c>
      <c r="F3082" t="s">
        <v>3180</v>
      </c>
      <c r="G3082" t="s">
        <v>2641</v>
      </c>
      <c r="H3082" s="28"/>
      <c r="J3082">
        <v>8</v>
      </c>
      <c r="K3082" t="s">
        <v>3098</v>
      </c>
      <c r="L3082" t="s">
        <v>3281</v>
      </c>
      <c r="M3082" t="s">
        <v>3202</v>
      </c>
      <c r="O3082" t="s">
        <v>3260</v>
      </c>
      <c r="P3082">
        <f t="shared" si="96"/>
        <v>45447</v>
      </c>
      <c r="Q3082">
        <f>--(COUNTIF($A$2:A3082,A3082)=1)</f>
        <v>1</v>
      </c>
      <c r="R3082" t="str">
        <f t="shared" si="97"/>
        <v/>
      </c>
    </row>
    <row r="3083" spans="1:18">
      <c r="A3083" t="s">
        <v>8558</v>
      </c>
      <c r="B3083" t="s">
        <v>833</v>
      </c>
      <c r="C3083" t="s">
        <v>8112</v>
      </c>
      <c r="D3083" t="s">
        <v>3240</v>
      </c>
      <c r="E3083" t="s">
        <v>3166</v>
      </c>
      <c r="F3083" t="s">
        <v>3180</v>
      </c>
      <c r="G3083" t="s">
        <v>8559</v>
      </c>
      <c r="H3083" s="28"/>
      <c r="J3083">
        <v>24</v>
      </c>
      <c r="K3083" t="s">
        <v>3098</v>
      </c>
      <c r="L3083" t="s">
        <v>3187</v>
      </c>
      <c r="M3083" t="s">
        <v>3188</v>
      </c>
      <c r="O3083" t="s">
        <v>3213</v>
      </c>
      <c r="P3083">
        <f t="shared" si="96"/>
        <v>45196</v>
      </c>
      <c r="Q3083">
        <f>--(COUNTIF($A$2:A3083,A3083)=1)</f>
        <v>1</v>
      </c>
      <c r="R3083" t="str">
        <f t="shared" si="97"/>
        <v/>
      </c>
    </row>
    <row r="3084" spans="1:18">
      <c r="A3084" t="s">
        <v>8560</v>
      </c>
      <c r="B3084" t="s">
        <v>2827</v>
      </c>
      <c r="C3084" t="s">
        <v>3098</v>
      </c>
      <c r="D3084" t="s">
        <v>3227</v>
      </c>
      <c r="E3084" t="s">
        <v>3194</v>
      </c>
      <c r="F3084" t="s">
        <v>3180</v>
      </c>
      <c r="G3084" t="s">
        <v>2381</v>
      </c>
      <c r="H3084" s="28"/>
      <c r="J3084">
        <v>72</v>
      </c>
      <c r="K3084" t="s">
        <v>3098</v>
      </c>
      <c r="L3084" t="s">
        <v>3268</v>
      </c>
      <c r="M3084" t="s">
        <v>3202</v>
      </c>
      <c r="O3084" t="s">
        <v>3182</v>
      </c>
      <c r="P3084">
        <f t="shared" si="96"/>
        <v>45023</v>
      </c>
      <c r="Q3084">
        <f>--(COUNTIF($A$2:A3084,A3084)=1)</f>
        <v>1</v>
      </c>
      <c r="R3084" t="str">
        <f t="shared" si="97"/>
        <v/>
      </c>
    </row>
    <row r="3085" spans="1:18">
      <c r="A3085" t="s">
        <v>8561</v>
      </c>
      <c r="B3085" t="s">
        <v>3480</v>
      </c>
      <c r="C3085" t="s">
        <v>8562</v>
      </c>
      <c r="D3085" t="s">
        <v>3237</v>
      </c>
      <c r="E3085" t="s">
        <v>3175</v>
      </c>
      <c r="F3085" t="s">
        <v>3167</v>
      </c>
      <c r="G3085" t="s">
        <v>8563</v>
      </c>
      <c r="H3085" s="28"/>
      <c r="J3085">
        <v>8</v>
      </c>
      <c r="K3085" t="s">
        <v>3098</v>
      </c>
      <c r="L3085" t="s">
        <v>3271</v>
      </c>
      <c r="M3085" t="s">
        <v>3188</v>
      </c>
      <c r="O3085" t="s">
        <v>3213</v>
      </c>
      <c r="P3085">
        <f t="shared" si="96"/>
        <v>44889</v>
      </c>
      <c r="Q3085">
        <f>--(COUNTIF($A$2:A3085,A3085)=1)</f>
        <v>1</v>
      </c>
      <c r="R3085" t="str">
        <f t="shared" si="97"/>
        <v/>
      </c>
    </row>
    <row r="3086" spans="1:18">
      <c r="A3086" t="s">
        <v>8564</v>
      </c>
      <c r="B3086" t="s">
        <v>5796</v>
      </c>
      <c r="C3086" t="s">
        <v>8565</v>
      </c>
      <c r="D3086" t="s">
        <v>3185</v>
      </c>
      <c r="E3086" t="s">
        <v>3194</v>
      </c>
      <c r="F3086" t="s">
        <v>3180</v>
      </c>
      <c r="G3086" t="s">
        <v>379</v>
      </c>
      <c r="H3086" s="28"/>
      <c r="J3086">
        <v>72</v>
      </c>
      <c r="K3086" t="s">
        <v>3098</v>
      </c>
      <c r="L3086" t="s">
        <v>3176</v>
      </c>
      <c r="M3086" t="s">
        <v>3177</v>
      </c>
      <c r="O3086" t="s">
        <v>3213</v>
      </c>
      <c r="P3086">
        <f t="shared" si="96"/>
        <v>45462</v>
      </c>
      <c r="Q3086">
        <f>--(COUNTIF($A$2:A3086,A3086)=1)</f>
        <v>1</v>
      </c>
      <c r="R3086" t="str">
        <f t="shared" si="97"/>
        <v/>
      </c>
    </row>
    <row r="3087" spans="1:18">
      <c r="A3087" t="s">
        <v>8566</v>
      </c>
      <c r="B3087" t="s">
        <v>5340</v>
      </c>
      <c r="C3087" t="s">
        <v>5610</v>
      </c>
      <c r="D3087" t="s">
        <v>3174</v>
      </c>
      <c r="E3087" t="s">
        <v>3194</v>
      </c>
      <c r="F3087" t="s">
        <v>3167</v>
      </c>
      <c r="G3087" t="s">
        <v>4903</v>
      </c>
      <c r="H3087" s="28">
        <v>44739</v>
      </c>
      <c r="I3087">
        <v>90.28</v>
      </c>
      <c r="J3087">
        <v>72</v>
      </c>
      <c r="K3087" t="s">
        <v>3123</v>
      </c>
      <c r="L3087" t="s">
        <v>3221</v>
      </c>
      <c r="M3087" t="s">
        <v>3202</v>
      </c>
      <c r="O3087" t="s">
        <v>3189</v>
      </c>
      <c r="P3087">
        <f t="shared" si="96"/>
        <v>44736</v>
      </c>
      <c r="Q3087">
        <f>--(COUNTIF($A$2:A3087,A3087)=1)</f>
        <v>1</v>
      </c>
      <c r="R3087">
        <f t="shared" si="97"/>
        <v>90.28</v>
      </c>
    </row>
    <row r="3088" spans="1:18">
      <c r="A3088" t="s">
        <v>8567</v>
      </c>
      <c r="B3088" t="s">
        <v>2433</v>
      </c>
      <c r="C3088" t="s">
        <v>3098</v>
      </c>
      <c r="D3088" t="s">
        <v>3251</v>
      </c>
      <c r="E3088" t="s">
        <v>3175</v>
      </c>
      <c r="F3088" t="s">
        <v>3167</v>
      </c>
      <c r="G3088" t="s">
        <v>96</v>
      </c>
      <c r="H3088" s="28"/>
      <c r="J3088">
        <v>8</v>
      </c>
      <c r="K3088" t="s">
        <v>3098</v>
      </c>
      <c r="L3088" t="s">
        <v>3265</v>
      </c>
      <c r="M3088" t="s">
        <v>3169</v>
      </c>
      <c r="O3088" t="s">
        <v>3189</v>
      </c>
      <c r="P3088">
        <f t="shared" si="96"/>
        <v>44734</v>
      </c>
      <c r="Q3088">
        <f>--(COUNTIF($A$2:A3088,A3088)=1)</f>
        <v>1</v>
      </c>
      <c r="R3088" t="str">
        <f t="shared" si="97"/>
        <v/>
      </c>
    </row>
    <row r="3089" spans="1:18">
      <c r="A3089" t="s">
        <v>8568</v>
      </c>
      <c r="B3089" t="s">
        <v>7721</v>
      </c>
      <c r="C3089" t="s">
        <v>8569</v>
      </c>
      <c r="D3089" t="s">
        <v>3240</v>
      </c>
      <c r="E3089" t="s">
        <v>3166</v>
      </c>
      <c r="F3089" t="s">
        <v>3167</v>
      </c>
      <c r="G3089" t="s">
        <v>649</v>
      </c>
      <c r="H3089" s="28">
        <v>45391</v>
      </c>
      <c r="I3089">
        <v>41.04</v>
      </c>
      <c r="J3089">
        <v>24</v>
      </c>
      <c r="K3089" t="s">
        <v>3123</v>
      </c>
      <c r="L3089" t="s">
        <v>3231</v>
      </c>
      <c r="M3089" t="s">
        <v>3202</v>
      </c>
      <c r="N3089">
        <v>3.8</v>
      </c>
      <c r="O3089" t="s">
        <v>3182</v>
      </c>
      <c r="P3089">
        <f t="shared" si="96"/>
        <v>45390</v>
      </c>
      <c r="Q3089">
        <f>--(COUNTIF($A$2:A3089,A3089)=1)</f>
        <v>1</v>
      </c>
      <c r="R3089">
        <f t="shared" si="97"/>
        <v>41.04</v>
      </c>
    </row>
    <row r="3090" spans="1:18">
      <c r="A3090" t="s">
        <v>8570</v>
      </c>
      <c r="B3090" t="s">
        <v>5581</v>
      </c>
      <c r="C3090" t="s">
        <v>3098</v>
      </c>
      <c r="D3090" t="s">
        <v>3251</v>
      </c>
      <c r="E3090" t="s">
        <v>3194</v>
      </c>
      <c r="F3090" t="s">
        <v>3167</v>
      </c>
      <c r="G3090" t="s">
        <v>694</v>
      </c>
      <c r="H3090" s="28">
        <v>44962</v>
      </c>
      <c r="I3090">
        <v>32.58</v>
      </c>
      <c r="J3090">
        <v>72</v>
      </c>
      <c r="K3090" t="s">
        <v>3124</v>
      </c>
      <c r="L3090" t="s">
        <v>3248</v>
      </c>
      <c r="M3090" t="s">
        <v>3169</v>
      </c>
      <c r="O3090" t="s">
        <v>3260</v>
      </c>
      <c r="P3090">
        <f t="shared" si="96"/>
        <v>44961</v>
      </c>
      <c r="Q3090">
        <f>--(COUNTIF($A$2:A3090,A3090)=1)</f>
        <v>1</v>
      </c>
      <c r="R3090">
        <f t="shared" si="97"/>
        <v>32.58</v>
      </c>
    </row>
    <row r="3091" spans="1:18">
      <c r="A3091" t="s">
        <v>8571</v>
      </c>
      <c r="B3091" t="s">
        <v>5963</v>
      </c>
      <c r="C3091" t="s">
        <v>8572</v>
      </c>
      <c r="D3091" t="s">
        <v>3174</v>
      </c>
      <c r="E3091" t="s">
        <v>3166</v>
      </c>
      <c r="F3091" t="s">
        <v>3167</v>
      </c>
      <c r="G3091" t="s">
        <v>1118</v>
      </c>
      <c r="H3091" s="28"/>
      <c r="J3091">
        <v>24</v>
      </c>
      <c r="K3091" t="s">
        <v>3098</v>
      </c>
      <c r="L3091" t="s">
        <v>3268</v>
      </c>
      <c r="M3091" t="s">
        <v>3177</v>
      </c>
      <c r="O3091" t="s">
        <v>3213</v>
      </c>
      <c r="P3091">
        <f t="shared" si="96"/>
        <v>45087</v>
      </c>
      <c r="Q3091">
        <f>--(COUNTIF($A$2:A3091,A3091)=1)</f>
        <v>1</v>
      </c>
      <c r="R3091" t="str">
        <f t="shared" si="97"/>
        <v/>
      </c>
    </row>
    <row r="3092" spans="1:18">
      <c r="A3092" t="s">
        <v>8573</v>
      </c>
      <c r="B3092" t="s">
        <v>1014</v>
      </c>
      <c r="C3092" t="s">
        <v>8574</v>
      </c>
      <c r="D3092" t="s">
        <v>3240</v>
      </c>
      <c r="E3092" t="s">
        <v>3166</v>
      </c>
      <c r="F3092" t="s">
        <v>3228</v>
      </c>
      <c r="G3092" t="s">
        <v>1385</v>
      </c>
      <c r="H3092" s="28"/>
      <c r="J3092">
        <v>24</v>
      </c>
      <c r="K3092" t="s">
        <v>3098</v>
      </c>
      <c r="L3092" t="s">
        <v>3318</v>
      </c>
      <c r="M3092" t="s">
        <v>3177</v>
      </c>
      <c r="O3092" t="s">
        <v>3170</v>
      </c>
      <c r="P3092">
        <f t="shared" si="96"/>
        <v>45401</v>
      </c>
      <c r="Q3092">
        <f>--(COUNTIF($A$2:A3092,A3092)=1)</f>
        <v>1</v>
      </c>
      <c r="R3092" t="str">
        <f t="shared" si="97"/>
        <v/>
      </c>
    </row>
    <row r="3093" spans="1:18">
      <c r="A3093" t="s">
        <v>8575</v>
      </c>
      <c r="B3093" t="s">
        <v>4843</v>
      </c>
      <c r="C3093" t="s">
        <v>8576</v>
      </c>
      <c r="D3093" t="s">
        <v>3174</v>
      </c>
      <c r="E3093" t="s">
        <v>3175</v>
      </c>
      <c r="F3093" t="s">
        <v>3167</v>
      </c>
      <c r="G3093" t="s">
        <v>328</v>
      </c>
      <c r="H3093" s="28">
        <v>45229</v>
      </c>
      <c r="I3093">
        <v>6.02</v>
      </c>
      <c r="J3093">
        <v>8</v>
      </c>
      <c r="K3093" t="s">
        <v>3124</v>
      </c>
      <c r="L3093" t="s">
        <v>3254</v>
      </c>
      <c r="M3093" t="s">
        <v>3177</v>
      </c>
      <c r="N3093">
        <v>2.2000000000000002</v>
      </c>
      <c r="O3093" t="s">
        <v>3123</v>
      </c>
      <c r="P3093">
        <f t="shared" si="96"/>
        <v>45229</v>
      </c>
      <c r="Q3093">
        <f>--(COUNTIF($A$2:A3093,A3093)=1)</f>
        <v>1</v>
      </c>
      <c r="R3093">
        <f t="shared" si="97"/>
        <v>6.02</v>
      </c>
    </row>
    <row r="3094" spans="1:18">
      <c r="A3094" t="s">
        <v>8577</v>
      </c>
      <c r="B3094" t="s">
        <v>4741</v>
      </c>
      <c r="C3094" t="s">
        <v>8578</v>
      </c>
      <c r="D3094" t="s">
        <v>3174</v>
      </c>
      <c r="E3094" t="s">
        <v>3166</v>
      </c>
      <c r="F3094" t="s">
        <v>3228</v>
      </c>
      <c r="G3094" t="s">
        <v>3073</v>
      </c>
      <c r="H3094" s="28"/>
      <c r="J3094">
        <v>24</v>
      </c>
      <c r="K3094" t="s">
        <v>3098</v>
      </c>
      <c r="L3094" t="s">
        <v>3098</v>
      </c>
      <c r="M3094" t="s">
        <v>3207</v>
      </c>
      <c r="O3094" t="s">
        <v>3124</v>
      </c>
      <c r="P3094">
        <f t="shared" si="96"/>
        <v>44654</v>
      </c>
      <c r="Q3094">
        <f>--(COUNTIF($A$2:A3094,A3094)=1)</f>
        <v>1</v>
      </c>
      <c r="R3094" t="str">
        <f t="shared" si="97"/>
        <v/>
      </c>
    </row>
    <row r="3095" spans="1:18">
      <c r="A3095" t="s">
        <v>8579</v>
      </c>
      <c r="B3095" t="s">
        <v>2649</v>
      </c>
      <c r="C3095" t="s">
        <v>8580</v>
      </c>
      <c r="D3095" t="s">
        <v>3200</v>
      </c>
      <c r="E3095" t="s">
        <v>3166</v>
      </c>
      <c r="F3095" t="s">
        <v>3167</v>
      </c>
      <c r="G3095" t="s">
        <v>1183</v>
      </c>
      <c r="H3095" s="28">
        <v>44844</v>
      </c>
      <c r="I3095">
        <v>29.87</v>
      </c>
      <c r="J3095">
        <v>24</v>
      </c>
      <c r="K3095" t="s">
        <v>3123</v>
      </c>
      <c r="L3095" t="s">
        <v>3281</v>
      </c>
      <c r="M3095" t="s">
        <v>3188</v>
      </c>
      <c r="N3095">
        <v>4.8</v>
      </c>
      <c r="O3095" t="s">
        <v>3182</v>
      </c>
      <c r="P3095">
        <f t="shared" si="96"/>
        <v>44843</v>
      </c>
      <c r="Q3095">
        <f>--(COUNTIF($A$2:A3095,A3095)=1)</f>
        <v>1</v>
      </c>
      <c r="R3095">
        <f t="shared" si="97"/>
        <v>29.87</v>
      </c>
    </row>
    <row r="3096" spans="1:18">
      <c r="A3096" t="s">
        <v>8581</v>
      </c>
      <c r="B3096" t="s">
        <v>8582</v>
      </c>
      <c r="C3096" t="s">
        <v>8195</v>
      </c>
      <c r="D3096" t="s">
        <v>3165</v>
      </c>
      <c r="E3096" t="s">
        <v>3166</v>
      </c>
      <c r="F3096" t="s">
        <v>3167</v>
      </c>
      <c r="G3096" t="s">
        <v>160</v>
      </c>
      <c r="H3096" s="28">
        <v>45240</v>
      </c>
      <c r="I3096">
        <v>36.049999999999997</v>
      </c>
      <c r="J3096">
        <v>24</v>
      </c>
      <c r="K3096" t="s">
        <v>3123</v>
      </c>
      <c r="L3096" t="s">
        <v>3098</v>
      </c>
      <c r="M3096" t="s">
        <v>3207</v>
      </c>
      <c r="N3096">
        <v>3.2</v>
      </c>
      <c r="O3096" t="s">
        <v>3170</v>
      </c>
      <c r="P3096">
        <f t="shared" si="96"/>
        <v>45239</v>
      </c>
      <c r="Q3096">
        <f>--(COUNTIF($A$2:A3096,A3096)=1)</f>
        <v>1</v>
      </c>
      <c r="R3096">
        <f t="shared" si="97"/>
        <v>36.049999999999997</v>
      </c>
    </row>
    <row r="3097" spans="1:18">
      <c r="A3097" t="s">
        <v>8583</v>
      </c>
      <c r="B3097" t="s">
        <v>1614</v>
      </c>
      <c r="C3097" t="s">
        <v>8584</v>
      </c>
      <c r="D3097" t="s">
        <v>3227</v>
      </c>
      <c r="E3097" t="s">
        <v>3194</v>
      </c>
      <c r="F3097" t="s">
        <v>3167</v>
      </c>
      <c r="G3097" t="s">
        <v>3847</v>
      </c>
      <c r="H3097" s="28">
        <v>44788</v>
      </c>
      <c r="I3097">
        <v>121.99</v>
      </c>
      <c r="J3097">
        <v>72</v>
      </c>
      <c r="K3097" t="s">
        <v>3123</v>
      </c>
      <c r="L3097" t="s">
        <v>3216</v>
      </c>
      <c r="M3097" t="s">
        <v>3188</v>
      </c>
      <c r="O3097" t="s">
        <v>3170</v>
      </c>
      <c r="P3097">
        <f t="shared" si="96"/>
        <v>44783</v>
      </c>
      <c r="Q3097">
        <f>--(COUNTIF($A$2:A3097,A3097)=1)</f>
        <v>1</v>
      </c>
      <c r="R3097">
        <f t="shared" si="97"/>
        <v>121.99</v>
      </c>
    </row>
    <row r="3098" spans="1:18">
      <c r="A3098" t="s">
        <v>8585</v>
      </c>
      <c r="B3098" t="s">
        <v>3654</v>
      </c>
      <c r="C3098" t="s">
        <v>3098</v>
      </c>
      <c r="D3098" t="s">
        <v>3165</v>
      </c>
      <c r="E3098" t="s">
        <v>3166</v>
      </c>
      <c r="F3098" t="s">
        <v>3167</v>
      </c>
      <c r="G3098" t="s">
        <v>1438</v>
      </c>
      <c r="H3098" s="28">
        <v>45135</v>
      </c>
      <c r="I3098">
        <v>42.08</v>
      </c>
      <c r="J3098">
        <v>24</v>
      </c>
      <c r="K3098" t="s">
        <v>3123</v>
      </c>
      <c r="L3098" t="s">
        <v>3268</v>
      </c>
      <c r="M3098" t="s">
        <v>3169</v>
      </c>
      <c r="N3098">
        <v>2.9</v>
      </c>
      <c r="O3098" t="s">
        <v>3182</v>
      </c>
      <c r="P3098">
        <f t="shared" si="96"/>
        <v>45134</v>
      </c>
      <c r="Q3098">
        <f>--(COUNTIF($A$2:A3098,A3098)=1)</f>
        <v>1</v>
      </c>
      <c r="R3098">
        <f t="shared" si="97"/>
        <v>42.08</v>
      </c>
    </row>
    <row r="3099" spans="1:18">
      <c r="A3099" t="s">
        <v>8586</v>
      </c>
      <c r="B3099" t="s">
        <v>1853</v>
      </c>
      <c r="C3099" t="s">
        <v>8587</v>
      </c>
      <c r="D3099" t="s">
        <v>3200</v>
      </c>
      <c r="E3099" t="s">
        <v>3175</v>
      </c>
      <c r="F3099" t="s">
        <v>3167</v>
      </c>
      <c r="G3099" t="s">
        <v>992</v>
      </c>
      <c r="H3099" s="28">
        <v>44809</v>
      </c>
      <c r="I3099">
        <v>27.21</v>
      </c>
      <c r="J3099">
        <v>8</v>
      </c>
      <c r="K3099" t="s">
        <v>3123</v>
      </c>
      <c r="L3099" t="s">
        <v>3201</v>
      </c>
      <c r="M3099" t="s">
        <v>3207</v>
      </c>
      <c r="N3099">
        <v>3</v>
      </c>
      <c r="O3099" t="s">
        <v>3189</v>
      </c>
      <c r="P3099">
        <f t="shared" si="96"/>
        <v>44808</v>
      </c>
      <c r="Q3099">
        <f>--(COUNTIF($A$2:A3099,A3099)=1)</f>
        <v>1</v>
      </c>
      <c r="R3099">
        <f t="shared" si="97"/>
        <v>27.21</v>
      </c>
    </row>
    <row r="3100" spans="1:18">
      <c r="A3100" t="s">
        <v>8588</v>
      </c>
      <c r="B3100" t="s">
        <v>1539</v>
      </c>
      <c r="C3100" t="s">
        <v>3098</v>
      </c>
      <c r="D3100" t="s">
        <v>3196</v>
      </c>
      <c r="E3100" t="s">
        <v>3166</v>
      </c>
      <c r="F3100" t="s">
        <v>3180</v>
      </c>
      <c r="G3100" t="s">
        <v>8589</v>
      </c>
      <c r="H3100" s="28"/>
      <c r="J3100">
        <v>24</v>
      </c>
      <c r="K3100" t="s">
        <v>3098</v>
      </c>
      <c r="L3100" t="s">
        <v>3318</v>
      </c>
      <c r="M3100" t="s">
        <v>3207</v>
      </c>
      <c r="O3100" t="s">
        <v>3124</v>
      </c>
      <c r="P3100">
        <f t="shared" si="96"/>
        <v>45312</v>
      </c>
      <c r="Q3100">
        <f>--(COUNTIF($A$2:A3100,A3100)=1)</f>
        <v>1</v>
      </c>
      <c r="R3100" t="str">
        <f t="shared" si="97"/>
        <v/>
      </c>
    </row>
    <row r="3101" spans="1:18">
      <c r="A3101" t="s">
        <v>8590</v>
      </c>
      <c r="B3101" t="s">
        <v>6290</v>
      </c>
      <c r="C3101" t="s">
        <v>8591</v>
      </c>
      <c r="D3101" t="s">
        <v>3174</v>
      </c>
      <c r="E3101" t="s">
        <v>3175</v>
      </c>
      <c r="F3101" t="s">
        <v>3180</v>
      </c>
      <c r="G3101" t="s">
        <v>8592</v>
      </c>
      <c r="H3101" s="28"/>
      <c r="J3101">
        <v>8</v>
      </c>
      <c r="K3101" t="s">
        <v>3098</v>
      </c>
      <c r="L3101" t="s">
        <v>3231</v>
      </c>
      <c r="M3101" t="s">
        <v>3177</v>
      </c>
      <c r="O3101" t="s">
        <v>3123</v>
      </c>
      <c r="P3101">
        <f t="shared" si="96"/>
        <v>44614</v>
      </c>
      <c r="Q3101">
        <f>--(COUNTIF($A$2:A3101,A3101)=1)</f>
        <v>1</v>
      </c>
      <c r="R3101" t="str">
        <f t="shared" si="97"/>
        <v/>
      </c>
    </row>
    <row r="3102" spans="1:18">
      <c r="A3102" t="s">
        <v>8593</v>
      </c>
      <c r="B3102" t="s">
        <v>8594</v>
      </c>
      <c r="C3102" t="s">
        <v>3098</v>
      </c>
      <c r="D3102" t="s">
        <v>3237</v>
      </c>
      <c r="E3102" t="s">
        <v>3194</v>
      </c>
      <c r="F3102" t="s">
        <v>3220</v>
      </c>
      <c r="G3102" t="s">
        <v>1682</v>
      </c>
      <c r="H3102" s="28">
        <v>45575</v>
      </c>
      <c r="I3102">
        <v>239.56</v>
      </c>
      <c r="J3102">
        <v>72</v>
      </c>
      <c r="K3102" t="s">
        <v>3123</v>
      </c>
      <c r="L3102" t="s">
        <v>3209</v>
      </c>
      <c r="M3102" t="s">
        <v>3177</v>
      </c>
      <c r="O3102" t="s">
        <v>3170</v>
      </c>
      <c r="P3102">
        <f t="shared" si="96"/>
        <v>45566</v>
      </c>
      <c r="Q3102">
        <f>--(COUNTIF($A$2:A3102,A3102)=1)</f>
        <v>1</v>
      </c>
      <c r="R3102">
        <f t="shared" si="97"/>
        <v>239.56</v>
      </c>
    </row>
    <row r="3103" spans="1:18">
      <c r="A3103" t="s">
        <v>8595</v>
      </c>
      <c r="B3103" t="s">
        <v>8596</v>
      </c>
      <c r="C3103" t="s">
        <v>7086</v>
      </c>
      <c r="D3103" t="s">
        <v>3251</v>
      </c>
      <c r="E3103" t="s">
        <v>3166</v>
      </c>
      <c r="F3103" t="s">
        <v>3180</v>
      </c>
      <c r="G3103" t="s">
        <v>2294</v>
      </c>
      <c r="H3103" s="28"/>
      <c r="J3103">
        <v>24</v>
      </c>
      <c r="K3103" t="s">
        <v>3098</v>
      </c>
      <c r="L3103" t="s">
        <v>3248</v>
      </c>
      <c r="M3103" t="s">
        <v>3188</v>
      </c>
      <c r="O3103" t="s">
        <v>3182</v>
      </c>
      <c r="P3103">
        <f t="shared" si="96"/>
        <v>44860</v>
      </c>
      <c r="Q3103">
        <f>--(COUNTIF($A$2:A3103,A3103)=1)</f>
        <v>1</v>
      </c>
      <c r="R3103" t="str">
        <f t="shared" si="97"/>
        <v/>
      </c>
    </row>
    <row r="3104" spans="1:18">
      <c r="A3104" t="s">
        <v>8597</v>
      </c>
      <c r="B3104" t="s">
        <v>385</v>
      </c>
      <c r="C3104" t="s">
        <v>8598</v>
      </c>
      <c r="D3104" t="s">
        <v>3237</v>
      </c>
      <c r="E3104" t="s">
        <v>3175</v>
      </c>
      <c r="F3104" t="s">
        <v>3167</v>
      </c>
      <c r="G3104" t="s">
        <v>1397</v>
      </c>
      <c r="H3104" s="28">
        <v>45285</v>
      </c>
      <c r="I3104">
        <v>7.45</v>
      </c>
      <c r="J3104">
        <v>8</v>
      </c>
      <c r="K3104" t="s">
        <v>3124</v>
      </c>
      <c r="L3104" t="s">
        <v>3209</v>
      </c>
      <c r="M3104" t="s">
        <v>3177</v>
      </c>
      <c r="O3104" t="s">
        <v>3182</v>
      </c>
      <c r="P3104">
        <f t="shared" si="96"/>
        <v>45285</v>
      </c>
      <c r="Q3104">
        <f>--(COUNTIF($A$2:A3104,A3104)=1)</f>
        <v>1</v>
      </c>
      <c r="R3104">
        <f t="shared" si="97"/>
        <v>7.45</v>
      </c>
    </row>
    <row r="3105" spans="1:18">
      <c r="A3105" t="s">
        <v>8599</v>
      </c>
      <c r="B3105" t="s">
        <v>356</v>
      </c>
      <c r="C3105" t="s">
        <v>3098</v>
      </c>
      <c r="D3105" t="s">
        <v>3240</v>
      </c>
      <c r="E3105" t="s">
        <v>3175</v>
      </c>
      <c r="F3105" t="s">
        <v>3180</v>
      </c>
      <c r="G3105" t="s">
        <v>62</v>
      </c>
      <c r="H3105" s="28"/>
      <c r="J3105">
        <v>8</v>
      </c>
      <c r="K3105" t="s">
        <v>3098</v>
      </c>
      <c r="L3105" t="s">
        <v>3281</v>
      </c>
      <c r="M3105" t="s">
        <v>3169</v>
      </c>
      <c r="O3105" t="s">
        <v>3170</v>
      </c>
      <c r="P3105">
        <f t="shared" si="96"/>
        <v>45085</v>
      </c>
      <c r="Q3105">
        <f>--(COUNTIF($A$2:A3105,A3105)=1)</f>
        <v>1</v>
      </c>
      <c r="R3105" t="str">
        <f t="shared" si="97"/>
        <v/>
      </c>
    </row>
    <row r="3106" spans="1:18">
      <c r="A3106" t="s">
        <v>8600</v>
      </c>
      <c r="B3106" t="s">
        <v>363</v>
      </c>
      <c r="C3106" t="s">
        <v>7226</v>
      </c>
      <c r="D3106" t="s">
        <v>3237</v>
      </c>
      <c r="E3106" t="s">
        <v>3166</v>
      </c>
      <c r="F3106" t="s">
        <v>3167</v>
      </c>
      <c r="G3106" t="s">
        <v>2673</v>
      </c>
      <c r="H3106" s="28">
        <v>45506</v>
      </c>
      <c r="I3106">
        <v>16.079999999999998</v>
      </c>
      <c r="J3106">
        <v>24</v>
      </c>
      <c r="K3106" t="s">
        <v>3124</v>
      </c>
      <c r="L3106" t="s">
        <v>3231</v>
      </c>
      <c r="M3106" t="s">
        <v>3207</v>
      </c>
      <c r="N3106">
        <v>2.8</v>
      </c>
      <c r="O3106" t="s">
        <v>3170</v>
      </c>
      <c r="P3106">
        <f t="shared" si="96"/>
        <v>45506</v>
      </c>
      <c r="Q3106">
        <f>--(COUNTIF($A$2:A3106,A3106)=1)</f>
        <v>1</v>
      </c>
      <c r="R3106">
        <f t="shared" si="97"/>
        <v>16.079999999999998</v>
      </c>
    </row>
    <row r="3107" spans="1:18">
      <c r="A3107" t="s">
        <v>8601</v>
      </c>
      <c r="B3107" t="s">
        <v>8602</v>
      </c>
      <c r="C3107" t="s">
        <v>3098</v>
      </c>
      <c r="D3107" t="s">
        <v>3240</v>
      </c>
      <c r="E3107" t="s">
        <v>3194</v>
      </c>
      <c r="F3107" t="s">
        <v>3167</v>
      </c>
      <c r="G3107" t="s">
        <v>4187</v>
      </c>
      <c r="H3107" s="28">
        <v>45704</v>
      </c>
      <c r="I3107">
        <v>172.4</v>
      </c>
      <c r="J3107">
        <v>72</v>
      </c>
      <c r="K3107" t="s">
        <v>3123</v>
      </c>
      <c r="L3107" t="s">
        <v>3318</v>
      </c>
      <c r="M3107" t="s">
        <v>3188</v>
      </c>
      <c r="N3107">
        <v>1.4</v>
      </c>
      <c r="O3107" t="s">
        <v>3170</v>
      </c>
      <c r="P3107">
        <f t="shared" si="96"/>
        <v>45697</v>
      </c>
      <c r="Q3107">
        <f>--(COUNTIF($A$2:A3107,A3107)=1)</f>
        <v>1</v>
      </c>
      <c r="R3107">
        <f t="shared" si="97"/>
        <v>172.4</v>
      </c>
    </row>
    <row r="3108" spans="1:18">
      <c r="A3108" t="s">
        <v>8603</v>
      </c>
      <c r="B3108" t="s">
        <v>1755</v>
      </c>
      <c r="C3108" t="s">
        <v>3098</v>
      </c>
      <c r="D3108" t="s">
        <v>3200</v>
      </c>
      <c r="E3108" t="s">
        <v>3194</v>
      </c>
      <c r="F3108" t="s">
        <v>3228</v>
      </c>
      <c r="G3108" t="s">
        <v>1251</v>
      </c>
      <c r="H3108" s="28"/>
      <c r="J3108">
        <v>72</v>
      </c>
      <c r="K3108" t="s">
        <v>3098</v>
      </c>
      <c r="L3108" t="s">
        <v>3198</v>
      </c>
      <c r="M3108" t="s">
        <v>3188</v>
      </c>
      <c r="O3108" t="s">
        <v>3123</v>
      </c>
      <c r="P3108">
        <f t="shared" si="96"/>
        <v>45633</v>
      </c>
      <c r="Q3108">
        <f>--(COUNTIF($A$2:A3108,A3108)=1)</f>
        <v>1</v>
      </c>
      <c r="R3108" t="str">
        <f t="shared" si="97"/>
        <v/>
      </c>
    </row>
    <row r="3109" spans="1:18">
      <c r="A3109" t="s">
        <v>8604</v>
      </c>
      <c r="B3109" t="s">
        <v>736</v>
      </c>
      <c r="C3109" t="s">
        <v>8605</v>
      </c>
      <c r="D3109" t="s">
        <v>3200</v>
      </c>
      <c r="E3109" t="s">
        <v>3175</v>
      </c>
      <c r="F3109" t="s">
        <v>3228</v>
      </c>
      <c r="G3109" t="s">
        <v>852</v>
      </c>
      <c r="H3109" s="28"/>
      <c r="J3109">
        <v>8</v>
      </c>
      <c r="K3109" t="s">
        <v>3098</v>
      </c>
      <c r="L3109" t="s">
        <v>3307</v>
      </c>
      <c r="M3109" t="s">
        <v>3188</v>
      </c>
      <c r="O3109" t="s">
        <v>3170</v>
      </c>
      <c r="P3109">
        <f t="shared" si="96"/>
        <v>44951</v>
      </c>
      <c r="Q3109">
        <f>--(COUNTIF($A$2:A3109,A3109)=1)</f>
        <v>1</v>
      </c>
      <c r="R3109" t="str">
        <f t="shared" si="97"/>
        <v/>
      </c>
    </row>
    <row r="3110" spans="1:18">
      <c r="A3110" t="s">
        <v>8606</v>
      </c>
      <c r="B3110" t="s">
        <v>2303</v>
      </c>
      <c r="C3110" t="s">
        <v>5645</v>
      </c>
      <c r="D3110" t="s">
        <v>3200</v>
      </c>
      <c r="E3110" t="s">
        <v>3280</v>
      </c>
      <c r="F3110" t="s">
        <v>3220</v>
      </c>
      <c r="G3110" t="s">
        <v>1291</v>
      </c>
      <c r="H3110" s="28"/>
      <c r="J3110">
        <v>4</v>
      </c>
      <c r="K3110" t="s">
        <v>3098</v>
      </c>
      <c r="L3110" t="s">
        <v>3231</v>
      </c>
      <c r="M3110" t="s">
        <v>3177</v>
      </c>
      <c r="O3110" t="s">
        <v>3189</v>
      </c>
      <c r="P3110">
        <f t="shared" si="96"/>
        <v>45191</v>
      </c>
      <c r="Q3110">
        <f>--(COUNTIF($A$2:A3110,A3110)=1)</f>
        <v>1</v>
      </c>
      <c r="R3110" t="str">
        <f t="shared" si="97"/>
        <v/>
      </c>
    </row>
    <row r="3111" spans="1:18">
      <c r="A3111" t="s">
        <v>8607</v>
      </c>
      <c r="B3111" t="s">
        <v>5295</v>
      </c>
      <c r="C3111" t="s">
        <v>8608</v>
      </c>
      <c r="D3111" t="s">
        <v>3185</v>
      </c>
      <c r="E3111" t="s">
        <v>3175</v>
      </c>
      <c r="F3111" t="s">
        <v>3167</v>
      </c>
      <c r="G3111" t="s">
        <v>1276</v>
      </c>
      <c r="H3111" s="28">
        <v>44955</v>
      </c>
      <c r="I3111">
        <v>16.89</v>
      </c>
      <c r="J3111">
        <v>8</v>
      </c>
      <c r="K3111" t="s">
        <v>3123</v>
      </c>
      <c r="L3111" t="s">
        <v>3218</v>
      </c>
      <c r="M3111" t="s">
        <v>3207</v>
      </c>
      <c r="N3111">
        <v>1.2</v>
      </c>
      <c r="O3111" t="s">
        <v>3182</v>
      </c>
      <c r="P3111">
        <f t="shared" si="96"/>
        <v>44955</v>
      </c>
      <c r="Q3111">
        <f>--(COUNTIF($A$2:A3111,A3111)=1)</f>
        <v>1</v>
      </c>
      <c r="R3111">
        <f t="shared" si="97"/>
        <v>16.89</v>
      </c>
    </row>
    <row r="3112" spans="1:18">
      <c r="A3112" t="s">
        <v>8609</v>
      </c>
      <c r="B3112" t="s">
        <v>3962</v>
      </c>
      <c r="C3112" t="s">
        <v>3098</v>
      </c>
      <c r="D3112" t="s">
        <v>3200</v>
      </c>
      <c r="E3112" t="s">
        <v>3166</v>
      </c>
      <c r="F3112" t="s">
        <v>3220</v>
      </c>
      <c r="G3112" t="s">
        <v>4759</v>
      </c>
      <c r="H3112" s="28">
        <v>45667</v>
      </c>
      <c r="I3112">
        <v>51.05</v>
      </c>
      <c r="J3112">
        <v>24</v>
      </c>
      <c r="K3112" t="s">
        <v>3123</v>
      </c>
      <c r="L3112" t="s">
        <v>3354</v>
      </c>
      <c r="M3112" t="s">
        <v>3188</v>
      </c>
      <c r="O3112" t="s">
        <v>3260</v>
      </c>
      <c r="P3112">
        <f t="shared" si="96"/>
        <v>45665</v>
      </c>
      <c r="Q3112">
        <f>--(COUNTIF($A$2:A3112,A3112)=1)</f>
        <v>1</v>
      </c>
      <c r="R3112">
        <f t="shared" si="97"/>
        <v>51.05</v>
      </c>
    </row>
    <row r="3113" spans="1:18">
      <c r="A3113" t="s">
        <v>8610</v>
      </c>
      <c r="B3113" t="s">
        <v>6160</v>
      </c>
      <c r="C3113" t="s">
        <v>6224</v>
      </c>
      <c r="D3113" t="s">
        <v>3227</v>
      </c>
      <c r="E3113" t="s">
        <v>3175</v>
      </c>
      <c r="F3113" t="s">
        <v>3220</v>
      </c>
      <c r="G3113" t="s">
        <v>2381</v>
      </c>
      <c r="H3113" s="28">
        <v>45023</v>
      </c>
      <c r="I3113">
        <v>8.83</v>
      </c>
      <c r="J3113">
        <v>8</v>
      </c>
      <c r="K3113" t="s">
        <v>3123</v>
      </c>
      <c r="L3113" t="s">
        <v>3181</v>
      </c>
      <c r="M3113" t="s">
        <v>3169</v>
      </c>
      <c r="N3113">
        <v>4.5999999999999996</v>
      </c>
      <c r="O3113" t="s">
        <v>3170</v>
      </c>
      <c r="P3113">
        <f t="shared" si="96"/>
        <v>45023</v>
      </c>
      <c r="Q3113">
        <f>--(COUNTIF($A$2:A3113,A3113)=1)</f>
        <v>1</v>
      </c>
      <c r="R3113">
        <f t="shared" si="97"/>
        <v>8.83</v>
      </c>
    </row>
    <row r="3114" spans="1:18">
      <c r="A3114" t="s">
        <v>8611</v>
      </c>
      <c r="B3114" t="s">
        <v>1966</v>
      </c>
      <c r="C3114" t="s">
        <v>3098</v>
      </c>
      <c r="D3114" t="s">
        <v>3200</v>
      </c>
      <c r="E3114" t="s">
        <v>3166</v>
      </c>
      <c r="F3114" t="s">
        <v>3180</v>
      </c>
      <c r="G3114" t="s">
        <v>1183</v>
      </c>
      <c r="H3114" s="28"/>
      <c r="J3114">
        <v>24</v>
      </c>
      <c r="K3114" t="s">
        <v>3098</v>
      </c>
      <c r="L3114" t="s">
        <v>3098</v>
      </c>
      <c r="M3114" t="s">
        <v>3188</v>
      </c>
      <c r="O3114" t="s">
        <v>3178</v>
      </c>
      <c r="P3114">
        <f t="shared" si="96"/>
        <v>44843</v>
      </c>
      <c r="Q3114">
        <f>--(COUNTIF($A$2:A3114,A3114)=1)</f>
        <v>1</v>
      </c>
      <c r="R3114" t="str">
        <f t="shared" si="97"/>
        <v/>
      </c>
    </row>
    <row r="3115" spans="1:18">
      <c r="A3115" t="s">
        <v>8612</v>
      </c>
      <c r="B3115" t="s">
        <v>1997</v>
      </c>
      <c r="C3115" t="s">
        <v>8613</v>
      </c>
      <c r="D3115" t="s">
        <v>3227</v>
      </c>
      <c r="E3115" t="s">
        <v>3280</v>
      </c>
      <c r="F3115" t="s">
        <v>3167</v>
      </c>
      <c r="G3115" t="s">
        <v>4544</v>
      </c>
      <c r="H3115" s="28">
        <v>45563</v>
      </c>
      <c r="I3115">
        <v>10.38</v>
      </c>
      <c r="J3115">
        <v>4</v>
      </c>
      <c r="K3115" t="s">
        <v>3123</v>
      </c>
      <c r="L3115" t="s">
        <v>3221</v>
      </c>
      <c r="M3115" t="s">
        <v>3169</v>
      </c>
      <c r="O3115" t="s">
        <v>3170</v>
      </c>
      <c r="P3115">
        <f t="shared" si="96"/>
        <v>45563</v>
      </c>
      <c r="Q3115">
        <f>--(COUNTIF($A$2:A3115,A3115)=1)</f>
        <v>1</v>
      </c>
      <c r="R3115">
        <f t="shared" si="97"/>
        <v>10.38</v>
      </c>
    </row>
    <row r="3116" spans="1:18">
      <c r="A3116" t="s">
        <v>8614</v>
      </c>
      <c r="B3116" t="s">
        <v>2424</v>
      </c>
      <c r="C3116" t="s">
        <v>6565</v>
      </c>
      <c r="D3116" t="s">
        <v>3227</v>
      </c>
      <c r="E3116" t="s">
        <v>3194</v>
      </c>
      <c r="F3116" t="s">
        <v>3180</v>
      </c>
      <c r="G3116" t="s">
        <v>6359</v>
      </c>
      <c r="H3116" s="28"/>
      <c r="J3116">
        <v>72</v>
      </c>
      <c r="K3116" t="s">
        <v>3098</v>
      </c>
      <c r="L3116" t="s">
        <v>3231</v>
      </c>
      <c r="M3116" t="s">
        <v>3169</v>
      </c>
      <c r="O3116" t="s">
        <v>3124</v>
      </c>
      <c r="P3116">
        <f t="shared" si="96"/>
        <v>45675</v>
      </c>
      <c r="Q3116">
        <f>--(COUNTIF($A$2:A3116,A3116)=1)</f>
        <v>1</v>
      </c>
      <c r="R3116" t="str">
        <f t="shared" si="97"/>
        <v/>
      </c>
    </row>
    <row r="3117" spans="1:18">
      <c r="A3117" t="s">
        <v>8615</v>
      </c>
      <c r="B3117" t="s">
        <v>4961</v>
      </c>
      <c r="C3117" t="s">
        <v>8616</v>
      </c>
      <c r="D3117" t="s">
        <v>3240</v>
      </c>
      <c r="E3117" t="s">
        <v>3166</v>
      </c>
      <c r="F3117" t="s">
        <v>3180</v>
      </c>
      <c r="G3117" t="s">
        <v>1625</v>
      </c>
      <c r="H3117" s="28"/>
      <c r="J3117">
        <v>24</v>
      </c>
      <c r="K3117" t="s">
        <v>3098</v>
      </c>
      <c r="L3117" t="s">
        <v>3225</v>
      </c>
      <c r="M3117" t="s">
        <v>3169</v>
      </c>
      <c r="O3117" t="s">
        <v>3182</v>
      </c>
      <c r="P3117">
        <f t="shared" si="96"/>
        <v>45161</v>
      </c>
      <c r="Q3117">
        <f>--(COUNTIF($A$2:A3117,A3117)=1)</f>
        <v>1</v>
      </c>
      <c r="R3117" t="str">
        <f t="shared" si="97"/>
        <v/>
      </c>
    </row>
    <row r="3118" spans="1:18">
      <c r="A3118" t="s">
        <v>8617</v>
      </c>
      <c r="B3118" t="s">
        <v>8618</v>
      </c>
      <c r="C3118" t="s">
        <v>3098</v>
      </c>
      <c r="D3118" t="s">
        <v>3174</v>
      </c>
      <c r="E3118" t="s">
        <v>3194</v>
      </c>
      <c r="F3118" t="s">
        <v>3220</v>
      </c>
      <c r="G3118" t="s">
        <v>1135</v>
      </c>
      <c r="H3118" s="28">
        <v>44908</v>
      </c>
      <c r="I3118">
        <v>186.5</v>
      </c>
      <c r="J3118">
        <v>72</v>
      </c>
      <c r="K3118" t="s">
        <v>3123</v>
      </c>
      <c r="L3118" t="s">
        <v>3271</v>
      </c>
      <c r="M3118" t="s">
        <v>3188</v>
      </c>
      <c r="N3118">
        <v>3.9</v>
      </c>
      <c r="O3118" t="s">
        <v>3170</v>
      </c>
      <c r="P3118">
        <f t="shared" si="96"/>
        <v>44901</v>
      </c>
      <c r="Q3118">
        <f>--(COUNTIF($A$2:A3118,A3118)=1)</f>
        <v>1</v>
      </c>
      <c r="R3118">
        <f t="shared" si="97"/>
        <v>186.5</v>
      </c>
    </row>
    <row r="3119" spans="1:18">
      <c r="A3119" t="s">
        <v>8619</v>
      </c>
      <c r="B3119" t="s">
        <v>2798</v>
      </c>
      <c r="C3119" t="s">
        <v>3098</v>
      </c>
      <c r="D3119" t="s">
        <v>3200</v>
      </c>
      <c r="E3119" t="s">
        <v>3194</v>
      </c>
      <c r="F3119" t="s">
        <v>3180</v>
      </c>
      <c r="G3119" t="s">
        <v>631</v>
      </c>
      <c r="H3119" s="28"/>
      <c r="J3119">
        <v>72</v>
      </c>
      <c r="K3119" t="s">
        <v>3098</v>
      </c>
      <c r="L3119" t="s">
        <v>3271</v>
      </c>
      <c r="M3119" t="s">
        <v>3202</v>
      </c>
      <c r="O3119" t="s">
        <v>3170</v>
      </c>
      <c r="P3119">
        <f t="shared" si="96"/>
        <v>45518</v>
      </c>
      <c r="Q3119">
        <f>--(COUNTIF($A$2:A3119,A3119)=1)</f>
        <v>1</v>
      </c>
      <c r="R3119" t="str">
        <f t="shared" si="97"/>
        <v/>
      </c>
    </row>
    <row r="3120" spans="1:18">
      <c r="A3120" t="s">
        <v>8620</v>
      </c>
      <c r="B3120" t="s">
        <v>8405</v>
      </c>
      <c r="C3120" t="s">
        <v>8621</v>
      </c>
      <c r="D3120" t="s">
        <v>3165</v>
      </c>
      <c r="E3120" t="s">
        <v>3166</v>
      </c>
      <c r="F3120" t="s">
        <v>3220</v>
      </c>
      <c r="G3120" t="s">
        <v>336</v>
      </c>
      <c r="H3120" s="28">
        <v>45143</v>
      </c>
      <c r="I3120">
        <v>75.33</v>
      </c>
      <c r="J3120">
        <v>24</v>
      </c>
      <c r="K3120" t="s">
        <v>3123</v>
      </c>
      <c r="L3120" t="s">
        <v>3351</v>
      </c>
      <c r="M3120" t="s">
        <v>3207</v>
      </c>
      <c r="N3120">
        <v>3.4</v>
      </c>
      <c r="O3120" t="s">
        <v>3260</v>
      </c>
      <c r="P3120">
        <f t="shared" si="96"/>
        <v>45140</v>
      </c>
      <c r="Q3120">
        <f>--(COUNTIF($A$2:A3120,A3120)=1)</f>
        <v>1</v>
      </c>
      <c r="R3120">
        <f t="shared" si="97"/>
        <v>75.33</v>
      </c>
    </row>
    <row r="3121" spans="1:18">
      <c r="A3121" t="s">
        <v>8622</v>
      </c>
      <c r="B3121" t="s">
        <v>3049</v>
      </c>
      <c r="C3121" t="s">
        <v>3098</v>
      </c>
      <c r="D3121" t="s">
        <v>3196</v>
      </c>
      <c r="E3121" t="s">
        <v>3280</v>
      </c>
      <c r="F3121" t="s">
        <v>3167</v>
      </c>
      <c r="G3121" t="s">
        <v>350</v>
      </c>
      <c r="H3121" s="28">
        <v>45089</v>
      </c>
      <c r="I3121">
        <v>9.41</v>
      </c>
      <c r="J3121">
        <v>4</v>
      </c>
      <c r="K3121" t="s">
        <v>3123</v>
      </c>
      <c r="L3121" t="s">
        <v>3254</v>
      </c>
      <c r="M3121" t="s">
        <v>3207</v>
      </c>
      <c r="N3121">
        <v>4.5999999999999996</v>
      </c>
      <c r="O3121" t="s">
        <v>3124</v>
      </c>
      <c r="P3121">
        <f t="shared" si="96"/>
        <v>45089</v>
      </c>
      <c r="Q3121">
        <f>--(COUNTIF($A$2:A3121,A3121)=1)</f>
        <v>1</v>
      </c>
      <c r="R3121">
        <f t="shared" si="97"/>
        <v>9.41</v>
      </c>
    </row>
    <row r="3122" spans="1:18">
      <c r="A3122" t="s">
        <v>8623</v>
      </c>
      <c r="B3122" t="s">
        <v>2092</v>
      </c>
      <c r="C3122" t="s">
        <v>8624</v>
      </c>
      <c r="D3122" t="s">
        <v>3251</v>
      </c>
      <c r="E3122" t="s">
        <v>3194</v>
      </c>
      <c r="F3122" t="s">
        <v>3167</v>
      </c>
      <c r="G3122" t="s">
        <v>2413</v>
      </c>
      <c r="H3122" s="28">
        <v>45075</v>
      </c>
      <c r="I3122">
        <v>141.08000000000001</v>
      </c>
      <c r="J3122">
        <v>72</v>
      </c>
      <c r="K3122" t="s">
        <v>3123</v>
      </c>
      <c r="L3122" t="s">
        <v>3307</v>
      </c>
      <c r="M3122" t="s">
        <v>3202</v>
      </c>
      <c r="N3122">
        <v>4</v>
      </c>
      <c r="O3122" t="s">
        <v>3182</v>
      </c>
      <c r="P3122">
        <f t="shared" si="96"/>
        <v>45070</v>
      </c>
      <c r="Q3122">
        <f>--(COUNTIF($A$2:A3122,A3122)=1)</f>
        <v>1</v>
      </c>
      <c r="R3122">
        <f t="shared" si="97"/>
        <v>141.08000000000001</v>
      </c>
    </row>
    <row r="3123" spans="1:18">
      <c r="A3123" t="s">
        <v>8625</v>
      </c>
      <c r="B3123" t="s">
        <v>1137</v>
      </c>
      <c r="C3123" t="s">
        <v>4469</v>
      </c>
      <c r="D3123" t="s">
        <v>3227</v>
      </c>
      <c r="E3123" t="s">
        <v>3194</v>
      </c>
      <c r="F3123" t="s">
        <v>3167</v>
      </c>
      <c r="G3123" t="s">
        <v>1694</v>
      </c>
      <c r="H3123" s="28"/>
      <c r="J3123">
        <v>72</v>
      </c>
      <c r="K3123" t="s">
        <v>3098</v>
      </c>
      <c r="L3123" t="s">
        <v>3281</v>
      </c>
      <c r="M3123" t="s">
        <v>3207</v>
      </c>
      <c r="O3123" t="s">
        <v>3123</v>
      </c>
      <c r="P3123">
        <f t="shared" si="96"/>
        <v>45361</v>
      </c>
      <c r="Q3123">
        <f>--(COUNTIF($A$2:A3123,A3123)=1)</f>
        <v>1</v>
      </c>
      <c r="R3123" t="str">
        <f t="shared" si="97"/>
        <v/>
      </c>
    </row>
    <row r="3124" spans="1:18">
      <c r="A3124" t="s">
        <v>8626</v>
      </c>
      <c r="B3124" t="s">
        <v>2138</v>
      </c>
      <c r="C3124" t="s">
        <v>3098</v>
      </c>
      <c r="D3124" t="s">
        <v>3174</v>
      </c>
      <c r="E3124" t="s">
        <v>3194</v>
      </c>
      <c r="F3124" t="s">
        <v>3180</v>
      </c>
      <c r="G3124" t="s">
        <v>1046</v>
      </c>
      <c r="H3124" s="28"/>
      <c r="J3124">
        <v>72</v>
      </c>
      <c r="K3124" t="s">
        <v>3098</v>
      </c>
      <c r="L3124" t="s">
        <v>3229</v>
      </c>
      <c r="M3124" t="s">
        <v>3207</v>
      </c>
      <c r="O3124" t="s">
        <v>3178</v>
      </c>
      <c r="P3124">
        <f t="shared" si="96"/>
        <v>44981</v>
      </c>
      <c r="Q3124">
        <f>--(COUNTIF($A$2:A3124,A3124)=1)</f>
        <v>1</v>
      </c>
      <c r="R3124" t="str">
        <f t="shared" si="97"/>
        <v/>
      </c>
    </row>
    <row r="3125" spans="1:18">
      <c r="A3125" t="s">
        <v>8627</v>
      </c>
      <c r="B3125" t="s">
        <v>1628</v>
      </c>
      <c r="C3125" t="s">
        <v>5498</v>
      </c>
      <c r="D3125" t="s">
        <v>3165</v>
      </c>
      <c r="E3125" t="s">
        <v>3194</v>
      </c>
      <c r="F3125" t="s">
        <v>3220</v>
      </c>
      <c r="G3125" t="s">
        <v>134</v>
      </c>
      <c r="H3125" s="28">
        <v>45350</v>
      </c>
      <c r="I3125">
        <v>38.869999999999997</v>
      </c>
      <c r="J3125">
        <v>72</v>
      </c>
      <c r="K3125" t="s">
        <v>3124</v>
      </c>
      <c r="L3125" t="s">
        <v>3302</v>
      </c>
      <c r="M3125" t="s">
        <v>3188</v>
      </c>
      <c r="N3125">
        <v>4.5</v>
      </c>
      <c r="O3125" t="s">
        <v>3189</v>
      </c>
      <c r="P3125">
        <f t="shared" si="96"/>
        <v>45349</v>
      </c>
      <c r="Q3125">
        <f>--(COUNTIF($A$2:A3125,A3125)=1)</f>
        <v>1</v>
      </c>
      <c r="R3125">
        <f t="shared" si="97"/>
        <v>38.869999999999997</v>
      </c>
    </row>
    <row r="3126" spans="1:18">
      <c r="A3126" t="s">
        <v>8628</v>
      </c>
      <c r="B3126" t="s">
        <v>5182</v>
      </c>
      <c r="C3126" t="s">
        <v>6693</v>
      </c>
      <c r="D3126" t="s">
        <v>3251</v>
      </c>
      <c r="E3126" t="s">
        <v>3166</v>
      </c>
      <c r="F3126" t="s">
        <v>3167</v>
      </c>
      <c r="G3126" t="s">
        <v>2518</v>
      </c>
      <c r="H3126" s="28">
        <v>45066</v>
      </c>
      <c r="I3126">
        <v>13.59</v>
      </c>
      <c r="J3126">
        <v>24</v>
      </c>
      <c r="K3126" t="s">
        <v>3124</v>
      </c>
      <c r="L3126" t="s">
        <v>3318</v>
      </c>
      <c r="M3126" t="s">
        <v>3202</v>
      </c>
      <c r="O3126" t="s">
        <v>3189</v>
      </c>
      <c r="P3126">
        <f t="shared" si="96"/>
        <v>45066</v>
      </c>
      <c r="Q3126">
        <f>--(COUNTIF($A$2:A3126,A3126)=1)</f>
        <v>1</v>
      </c>
      <c r="R3126">
        <f t="shared" si="97"/>
        <v>13.59</v>
      </c>
    </row>
    <row r="3127" spans="1:18">
      <c r="A3127" t="s">
        <v>8629</v>
      </c>
      <c r="B3127" t="s">
        <v>3239</v>
      </c>
      <c r="C3127" t="s">
        <v>3098</v>
      </c>
      <c r="D3127" t="s">
        <v>3227</v>
      </c>
      <c r="E3127" t="s">
        <v>3166</v>
      </c>
      <c r="F3127" t="s">
        <v>3167</v>
      </c>
      <c r="G3127" t="s">
        <v>4070</v>
      </c>
      <c r="H3127" s="28">
        <v>44796</v>
      </c>
      <c r="I3127">
        <v>58.8</v>
      </c>
      <c r="J3127">
        <v>24</v>
      </c>
      <c r="K3127" t="s">
        <v>3123</v>
      </c>
      <c r="L3127" t="s">
        <v>3281</v>
      </c>
      <c r="M3127" t="s">
        <v>3202</v>
      </c>
      <c r="N3127">
        <v>1.9</v>
      </c>
      <c r="O3127" t="s">
        <v>3170</v>
      </c>
      <c r="P3127">
        <f t="shared" si="96"/>
        <v>44794</v>
      </c>
      <c r="Q3127">
        <f>--(COUNTIF($A$2:A3127,A3127)=1)</f>
        <v>1</v>
      </c>
      <c r="R3127">
        <f t="shared" si="97"/>
        <v>58.8</v>
      </c>
    </row>
    <row r="3128" spans="1:18">
      <c r="A3128" t="s">
        <v>8630</v>
      </c>
      <c r="B3128" t="s">
        <v>7477</v>
      </c>
      <c r="C3128" t="s">
        <v>3098</v>
      </c>
      <c r="D3128" t="s">
        <v>3251</v>
      </c>
      <c r="E3128" t="s">
        <v>3166</v>
      </c>
      <c r="F3128" t="s">
        <v>3167</v>
      </c>
      <c r="G3128" t="s">
        <v>6910</v>
      </c>
      <c r="H3128" s="28">
        <v>45561</v>
      </c>
      <c r="I3128">
        <v>29.51</v>
      </c>
      <c r="J3128">
        <v>24</v>
      </c>
      <c r="K3128" t="s">
        <v>3123</v>
      </c>
      <c r="L3128" t="s">
        <v>3281</v>
      </c>
      <c r="M3128" t="s">
        <v>3188</v>
      </c>
      <c r="O3128" t="s">
        <v>3189</v>
      </c>
      <c r="P3128">
        <f t="shared" si="96"/>
        <v>45560</v>
      </c>
      <c r="Q3128">
        <f>--(COUNTIF($A$2:A3128,A3128)=1)</f>
        <v>1</v>
      </c>
      <c r="R3128">
        <f t="shared" si="97"/>
        <v>29.51</v>
      </c>
    </row>
    <row r="3129" spans="1:18">
      <c r="A3129" t="s">
        <v>8631</v>
      </c>
      <c r="B3129" t="s">
        <v>2070</v>
      </c>
      <c r="C3129" t="s">
        <v>3837</v>
      </c>
      <c r="D3129" t="s">
        <v>3185</v>
      </c>
      <c r="E3129" t="s">
        <v>3194</v>
      </c>
      <c r="F3129" t="s">
        <v>3220</v>
      </c>
      <c r="G3129" t="s">
        <v>4268</v>
      </c>
      <c r="H3129" s="28">
        <v>45119</v>
      </c>
      <c r="I3129">
        <v>194.47</v>
      </c>
      <c r="J3129">
        <v>72</v>
      </c>
      <c r="K3129" t="s">
        <v>3123</v>
      </c>
      <c r="L3129" t="s">
        <v>3218</v>
      </c>
      <c r="M3129" t="s">
        <v>3207</v>
      </c>
      <c r="O3129" t="s">
        <v>3260</v>
      </c>
      <c r="P3129">
        <f t="shared" si="96"/>
        <v>45111</v>
      </c>
      <c r="Q3129">
        <f>--(COUNTIF($A$2:A3129,A3129)=1)</f>
        <v>1</v>
      </c>
      <c r="R3129">
        <f t="shared" si="97"/>
        <v>194.47</v>
      </c>
    </row>
    <row r="3130" spans="1:18">
      <c r="A3130" t="s">
        <v>8632</v>
      </c>
      <c r="B3130" t="s">
        <v>1464</v>
      </c>
      <c r="C3130" t="s">
        <v>3098</v>
      </c>
      <c r="D3130" t="s">
        <v>3251</v>
      </c>
      <c r="E3130" t="s">
        <v>3194</v>
      </c>
      <c r="F3130" t="s">
        <v>3228</v>
      </c>
      <c r="G3130" t="s">
        <v>2559</v>
      </c>
      <c r="H3130" s="28"/>
      <c r="J3130">
        <v>72</v>
      </c>
      <c r="K3130" t="s">
        <v>3098</v>
      </c>
      <c r="L3130" t="s">
        <v>3225</v>
      </c>
      <c r="M3130" t="s">
        <v>3188</v>
      </c>
      <c r="O3130" t="s">
        <v>3260</v>
      </c>
      <c r="P3130">
        <f t="shared" si="96"/>
        <v>45503</v>
      </c>
      <c r="Q3130">
        <f>--(COUNTIF($A$2:A3130,A3130)=1)</f>
        <v>1</v>
      </c>
      <c r="R3130" t="str">
        <f t="shared" si="97"/>
        <v/>
      </c>
    </row>
    <row r="3131" spans="1:18">
      <c r="A3131" t="s">
        <v>8633</v>
      </c>
      <c r="B3131" t="s">
        <v>104</v>
      </c>
      <c r="C3131" t="s">
        <v>3098</v>
      </c>
      <c r="D3131" t="s">
        <v>3196</v>
      </c>
      <c r="E3131" t="s">
        <v>3166</v>
      </c>
      <c r="F3131" t="s">
        <v>3228</v>
      </c>
      <c r="G3131" t="s">
        <v>1163</v>
      </c>
      <c r="H3131" s="28"/>
      <c r="J3131">
        <v>24</v>
      </c>
      <c r="K3131" t="s">
        <v>3098</v>
      </c>
      <c r="L3131" t="s">
        <v>3254</v>
      </c>
      <c r="M3131" t="s">
        <v>3207</v>
      </c>
      <c r="O3131" t="s">
        <v>3170</v>
      </c>
      <c r="P3131">
        <f t="shared" si="96"/>
        <v>45008</v>
      </c>
      <c r="Q3131">
        <f>--(COUNTIF($A$2:A3131,A3131)=1)</f>
        <v>1</v>
      </c>
      <c r="R3131" t="str">
        <f t="shared" si="97"/>
        <v/>
      </c>
    </row>
    <row r="3132" spans="1:18">
      <c r="A3132" t="s">
        <v>8634</v>
      </c>
      <c r="B3132" t="s">
        <v>6792</v>
      </c>
      <c r="C3132" t="s">
        <v>3098</v>
      </c>
      <c r="D3132" t="s">
        <v>3251</v>
      </c>
      <c r="E3132" t="s">
        <v>3166</v>
      </c>
      <c r="F3132" t="s">
        <v>3167</v>
      </c>
      <c r="G3132" t="s">
        <v>2280</v>
      </c>
      <c r="H3132" s="28"/>
      <c r="J3132">
        <v>24</v>
      </c>
      <c r="K3132" t="s">
        <v>3098</v>
      </c>
      <c r="L3132" t="s">
        <v>3209</v>
      </c>
      <c r="M3132" t="s">
        <v>3169</v>
      </c>
      <c r="O3132" t="s">
        <v>3178</v>
      </c>
      <c r="P3132">
        <f t="shared" si="96"/>
        <v>44807</v>
      </c>
      <c r="Q3132">
        <f>--(COUNTIF($A$2:A3132,A3132)=1)</f>
        <v>1</v>
      </c>
      <c r="R3132" t="str">
        <f t="shared" si="97"/>
        <v/>
      </c>
    </row>
    <row r="3133" spans="1:18">
      <c r="A3133" t="s">
        <v>8635</v>
      </c>
      <c r="B3133" t="s">
        <v>1957</v>
      </c>
      <c r="C3133" t="s">
        <v>8636</v>
      </c>
      <c r="D3133" t="s">
        <v>3200</v>
      </c>
      <c r="E3133" t="s">
        <v>3175</v>
      </c>
      <c r="F3133" t="s">
        <v>3167</v>
      </c>
      <c r="G3133" t="s">
        <v>3001</v>
      </c>
      <c r="H3133" s="28">
        <v>44957</v>
      </c>
      <c r="I3133">
        <v>8.5</v>
      </c>
      <c r="J3133">
        <v>8</v>
      </c>
      <c r="K3133" t="s">
        <v>3123</v>
      </c>
      <c r="L3133" t="s">
        <v>3398</v>
      </c>
      <c r="M3133" t="s">
        <v>3169</v>
      </c>
      <c r="N3133">
        <v>1.5</v>
      </c>
      <c r="O3133" t="s">
        <v>3123</v>
      </c>
      <c r="P3133">
        <f t="shared" si="96"/>
        <v>44957</v>
      </c>
      <c r="Q3133">
        <f>--(COUNTIF($A$2:A3133,A3133)=1)</f>
        <v>1</v>
      </c>
      <c r="R3133">
        <f t="shared" si="97"/>
        <v>8.5</v>
      </c>
    </row>
    <row r="3134" spans="1:18">
      <c r="A3134" t="s">
        <v>8637</v>
      </c>
      <c r="B3134" t="s">
        <v>1665</v>
      </c>
      <c r="C3134" t="s">
        <v>3098</v>
      </c>
      <c r="D3134" t="s">
        <v>3185</v>
      </c>
      <c r="E3134" t="s">
        <v>3166</v>
      </c>
      <c r="F3134" t="s">
        <v>3220</v>
      </c>
      <c r="G3134" t="s">
        <v>6256</v>
      </c>
      <c r="H3134" s="28"/>
      <c r="J3134">
        <v>24</v>
      </c>
      <c r="K3134" t="s">
        <v>3098</v>
      </c>
      <c r="L3134" t="s">
        <v>3244</v>
      </c>
      <c r="M3134" t="s">
        <v>3202</v>
      </c>
      <c r="O3134" t="s">
        <v>3182</v>
      </c>
      <c r="P3134">
        <f t="shared" si="96"/>
        <v>44966</v>
      </c>
      <c r="Q3134">
        <f>--(COUNTIF($A$2:A3134,A3134)=1)</f>
        <v>1</v>
      </c>
      <c r="R3134" t="str">
        <f t="shared" si="97"/>
        <v/>
      </c>
    </row>
    <row r="3135" spans="1:18">
      <c r="A3135" t="s">
        <v>8638</v>
      </c>
      <c r="B3135" t="s">
        <v>2678</v>
      </c>
      <c r="C3135" t="s">
        <v>8639</v>
      </c>
      <c r="D3135" t="s">
        <v>3200</v>
      </c>
      <c r="E3135" t="s">
        <v>3194</v>
      </c>
      <c r="F3135" t="s">
        <v>3167</v>
      </c>
      <c r="G3135" t="s">
        <v>2926</v>
      </c>
      <c r="H3135" s="28">
        <v>45602</v>
      </c>
      <c r="I3135">
        <v>133.08000000000001</v>
      </c>
      <c r="J3135">
        <v>72</v>
      </c>
      <c r="K3135" t="s">
        <v>3123</v>
      </c>
      <c r="L3135" t="s">
        <v>3192</v>
      </c>
      <c r="M3135" t="s">
        <v>3188</v>
      </c>
      <c r="N3135">
        <v>1.2</v>
      </c>
      <c r="O3135" t="s">
        <v>3123</v>
      </c>
      <c r="P3135">
        <f t="shared" si="96"/>
        <v>45597</v>
      </c>
      <c r="Q3135">
        <f>--(COUNTIF($A$2:A3135,A3135)=1)</f>
        <v>1</v>
      </c>
      <c r="R3135">
        <f t="shared" si="97"/>
        <v>133.08000000000001</v>
      </c>
    </row>
    <row r="3136" spans="1:18">
      <c r="A3136" t="s">
        <v>8640</v>
      </c>
      <c r="B3136" t="s">
        <v>7773</v>
      </c>
      <c r="C3136" t="s">
        <v>8641</v>
      </c>
      <c r="D3136" t="s">
        <v>3174</v>
      </c>
      <c r="E3136" t="s">
        <v>3194</v>
      </c>
      <c r="F3136" t="s">
        <v>3167</v>
      </c>
      <c r="G3136" t="s">
        <v>648</v>
      </c>
      <c r="H3136" s="28">
        <v>45334</v>
      </c>
      <c r="I3136">
        <v>70.53</v>
      </c>
      <c r="J3136">
        <v>72</v>
      </c>
      <c r="K3136" t="s">
        <v>3124</v>
      </c>
      <c r="L3136" t="s">
        <v>3198</v>
      </c>
      <c r="M3136" t="s">
        <v>3188</v>
      </c>
      <c r="N3136">
        <v>1.7</v>
      </c>
      <c r="O3136" t="s">
        <v>3124</v>
      </c>
      <c r="P3136">
        <f t="shared" si="96"/>
        <v>45332</v>
      </c>
      <c r="Q3136">
        <f>--(COUNTIF($A$2:A3136,A3136)=1)</f>
        <v>1</v>
      </c>
      <c r="R3136">
        <f t="shared" si="97"/>
        <v>70.53</v>
      </c>
    </row>
    <row r="3137" spans="1:18">
      <c r="A3137" t="s">
        <v>8642</v>
      </c>
      <c r="B3137" t="s">
        <v>3962</v>
      </c>
      <c r="C3137" t="s">
        <v>3098</v>
      </c>
      <c r="D3137" t="s">
        <v>3251</v>
      </c>
      <c r="E3137" t="s">
        <v>3166</v>
      </c>
      <c r="F3137" t="s">
        <v>3167</v>
      </c>
      <c r="G3137" t="s">
        <v>2902</v>
      </c>
      <c r="H3137" s="28">
        <v>44578</v>
      </c>
      <c r="I3137">
        <v>63.48</v>
      </c>
      <c r="J3137">
        <v>24</v>
      </c>
      <c r="K3137" t="s">
        <v>3123</v>
      </c>
      <c r="L3137" t="s">
        <v>3281</v>
      </c>
      <c r="M3137" t="s">
        <v>3169</v>
      </c>
      <c r="O3137" t="s">
        <v>3189</v>
      </c>
      <c r="P3137">
        <f t="shared" si="96"/>
        <v>44576</v>
      </c>
      <c r="Q3137">
        <f>--(COUNTIF($A$2:A3137,A3137)=1)</f>
        <v>1</v>
      </c>
      <c r="R3137">
        <f t="shared" si="97"/>
        <v>63.48</v>
      </c>
    </row>
    <row r="3138" spans="1:18">
      <c r="A3138" t="s">
        <v>8643</v>
      </c>
      <c r="B3138" t="s">
        <v>3457</v>
      </c>
      <c r="C3138" t="s">
        <v>8644</v>
      </c>
      <c r="D3138" t="s">
        <v>3200</v>
      </c>
      <c r="E3138" t="s">
        <v>3166</v>
      </c>
      <c r="F3138" t="s">
        <v>3180</v>
      </c>
      <c r="G3138" t="s">
        <v>3925</v>
      </c>
      <c r="H3138" s="28"/>
      <c r="J3138">
        <v>24</v>
      </c>
      <c r="K3138" t="s">
        <v>3098</v>
      </c>
      <c r="L3138" t="s">
        <v>3192</v>
      </c>
      <c r="M3138" t="s">
        <v>3177</v>
      </c>
      <c r="O3138" t="s">
        <v>3182</v>
      </c>
      <c r="P3138">
        <f t="shared" ref="P3138:P3201" si="98">IFERROR(DATEVALUE(G3138),IFERROR(DATE(RIGHT(G3138,4),MID(G3138,4,2),LEFT(G3138,2)),""))</f>
        <v>44585</v>
      </c>
      <c r="Q3138">
        <f>--(COUNTIF($A$2:A3138,A3138)=1)</f>
        <v>1</v>
      </c>
      <c r="R3138" t="str">
        <f t="shared" ref="R3138:R3201" si="99">IF(AND(Q3138=1,I3138&lt;&gt;"",ISNUMBER(I3138),I3138&gt;=0),I3138,"")</f>
        <v/>
      </c>
    </row>
    <row r="3139" spans="1:18">
      <c r="A3139" t="s">
        <v>8645</v>
      </c>
      <c r="B3139" t="s">
        <v>2640</v>
      </c>
      <c r="C3139" t="s">
        <v>7846</v>
      </c>
      <c r="D3139" t="s">
        <v>3174</v>
      </c>
      <c r="E3139" t="s">
        <v>3175</v>
      </c>
      <c r="F3139" t="s">
        <v>3180</v>
      </c>
      <c r="G3139" t="s">
        <v>144</v>
      </c>
      <c r="H3139" s="28"/>
      <c r="J3139">
        <v>8</v>
      </c>
      <c r="K3139" t="s">
        <v>3098</v>
      </c>
      <c r="L3139" t="s">
        <v>3271</v>
      </c>
      <c r="M3139" t="s">
        <v>3202</v>
      </c>
      <c r="O3139" t="s">
        <v>3260</v>
      </c>
      <c r="P3139">
        <f t="shared" si="98"/>
        <v>44609</v>
      </c>
      <c r="Q3139">
        <f>--(COUNTIF($A$2:A3139,A3139)=1)</f>
        <v>1</v>
      </c>
      <c r="R3139" t="str">
        <f t="shared" si="99"/>
        <v/>
      </c>
    </row>
    <row r="3140" spans="1:18">
      <c r="A3140" t="s">
        <v>8646</v>
      </c>
      <c r="B3140" t="s">
        <v>2242</v>
      </c>
      <c r="C3140" t="s">
        <v>4054</v>
      </c>
      <c r="D3140" t="s">
        <v>3200</v>
      </c>
      <c r="E3140" t="s">
        <v>3166</v>
      </c>
      <c r="F3140" t="s">
        <v>3167</v>
      </c>
      <c r="G3140" t="s">
        <v>987</v>
      </c>
      <c r="H3140" s="28">
        <v>45582</v>
      </c>
      <c r="I3140">
        <v>17.05</v>
      </c>
      <c r="J3140">
        <v>24</v>
      </c>
      <c r="K3140" t="s">
        <v>3124</v>
      </c>
      <c r="L3140" t="s">
        <v>3265</v>
      </c>
      <c r="M3140" t="s">
        <v>3202</v>
      </c>
      <c r="N3140">
        <v>5</v>
      </c>
      <c r="O3140" t="s">
        <v>3123</v>
      </c>
      <c r="P3140">
        <f t="shared" si="98"/>
        <v>45582</v>
      </c>
      <c r="Q3140">
        <f>--(COUNTIF($A$2:A3140,A3140)=1)</f>
        <v>1</v>
      </c>
      <c r="R3140">
        <f t="shared" si="99"/>
        <v>17.05</v>
      </c>
    </row>
    <row r="3141" spans="1:18">
      <c r="A3141" t="s">
        <v>8647</v>
      </c>
      <c r="B3141" t="s">
        <v>638</v>
      </c>
      <c r="C3141" t="s">
        <v>8648</v>
      </c>
      <c r="D3141" t="s">
        <v>3196</v>
      </c>
      <c r="E3141" t="s">
        <v>3175</v>
      </c>
      <c r="F3141" t="s">
        <v>3167</v>
      </c>
      <c r="G3141" t="s">
        <v>8649</v>
      </c>
      <c r="H3141" s="28">
        <v>45356</v>
      </c>
      <c r="I3141">
        <v>3.12</v>
      </c>
      <c r="J3141">
        <v>8</v>
      </c>
      <c r="K3141" t="s">
        <v>3124</v>
      </c>
      <c r="L3141" t="s">
        <v>3248</v>
      </c>
      <c r="M3141" t="s">
        <v>3169</v>
      </c>
      <c r="N3141">
        <v>4.9000000000000004</v>
      </c>
      <c r="O3141" t="s">
        <v>3213</v>
      </c>
      <c r="P3141">
        <f t="shared" si="98"/>
        <v>45356</v>
      </c>
      <c r="Q3141">
        <f>--(COUNTIF($A$2:A3141,A3141)=1)</f>
        <v>1</v>
      </c>
      <c r="R3141">
        <f t="shared" si="99"/>
        <v>3.12</v>
      </c>
    </row>
    <row r="3142" spans="1:18">
      <c r="A3142" t="s">
        <v>8650</v>
      </c>
      <c r="B3142" t="s">
        <v>5085</v>
      </c>
      <c r="C3142" t="s">
        <v>3098</v>
      </c>
      <c r="D3142" t="s">
        <v>3185</v>
      </c>
      <c r="E3142" t="s">
        <v>3194</v>
      </c>
      <c r="F3142" t="s">
        <v>3167</v>
      </c>
      <c r="G3142" t="s">
        <v>2607</v>
      </c>
      <c r="H3142" s="28"/>
      <c r="J3142">
        <v>72</v>
      </c>
      <c r="K3142" t="s">
        <v>3098</v>
      </c>
      <c r="L3142" t="s">
        <v>3206</v>
      </c>
      <c r="M3142" t="s">
        <v>3202</v>
      </c>
      <c r="O3142" t="s">
        <v>3178</v>
      </c>
      <c r="P3142">
        <f t="shared" si="98"/>
        <v>45095</v>
      </c>
      <c r="Q3142">
        <f>--(COUNTIF($A$2:A3142,A3142)=1)</f>
        <v>1</v>
      </c>
      <c r="R3142" t="str">
        <f t="shared" si="99"/>
        <v/>
      </c>
    </row>
    <row r="3143" spans="1:18">
      <c r="A3143" t="s">
        <v>8651</v>
      </c>
      <c r="B3143" t="s">
        <v>462</v>
      </c>
      <c r="C3143" t="s">
        <v>8652</v>
      </c>
      <c r="D3143" t="s">
        <v>3237</v>
      </c>
      <c r="E3143" t="s">
        <v>3175</v>
      </c>
      <c r="F3143" t="s">
        <v>3167</v>
      </c>
      <c r="G3143" t="s">
        <v>371</v>
      </c>
      <c r="H3143" s="28">
        <v>45073</v>
      </c>
      <c r="I3143">
        <v>2.91</v>
      </c>
      <c r="J3143">
        <v>8</v>
      </c>
      <c r="K3143" t="s">
        <v>3124</v>
      </c>
      <c r="L3143" t="s">
        <v>3201</v>
      </c>
      <c r="M3143" t="s">
        <v>3207</v>
      </c>
      <c r="O3143" t="s">
        <v>3123</v>
      </c>
      <c r="P3143">
        <f t="shared" si="98"/>
        <v>45073</v>
      </c>
      <c r="Q3143">
        <f>--(COUNTIF($A$2:A3143,A3143)=1)</f>
        <v>1</v>
      </c>
      <c r="R3143">
        <f t="shared" si="99"/>
        <v>2.91</v>
      </c>
    </row>
    <row r="3144" spans="1:18">
      <c r="A3144" t="s">
        <v>8653</v>
      </c>
      <c r="B3144" t="s">
        <v>207</v>
      </c>
      <c r="C3144" t="s">
        <v>8654</v>
      </c>
      <c r="D3144" t="s">
        <v>3240</v>
      </c>
      <c r="E3144" t="s">
        <v>3166</v>
      </c>
      <c r="F3144" t="s">
        <v>3228</v>
      </c>
      <c r="G3144" t="s">
        <v>144</v>
      </c>
      <c r="H3144" s="28"/>
      <c r="J3144">
        <v>24</v>
      </c>
      <c r="K3144" t="s">
        <v>3098</v>
      </c>
      <c r="L3144" t="s">
        <v>3201</v>
      </c>
      <c r="M3144" t="s">
        <v>3188</v>
      </c>
      <c r="O3144" t="s">
        <v>3123</v>
      </c>
      <c r="P3144">
        <f t="shared" si="98"/>
        <v>44609</v>
      </c>
      <c r="Q3144">
        <f>--(COUNTIF($A$2:A3144,A3144)=1)</f>
        <v>1</v>
      </c>
      <c r="R3144" t="str">
        <f t="shared" si="99"/>
        <v/>
      </c>
    </row>
    <row r="3145" spans="1:18">
      <c r="A3145" t="s">
        <v>8655</v>
      </c>
      <c r="B3145" t="s">
        <v>573</v>
      </c>
      <c r="C3145" t="s">
        <v>8656</v>
      </c>
      <c r="D3145" t="s">
        <v>3227</v>
      </c>
      <c r="E3145" t="s">
        <v>3194</v>
      </c>
      <c r="F3145" t="s">
        <v>3167</v>
      </c>
      <c r="G3145" t="s">
        <v>834</v>
      </c>
      <c r="H3145" s="28">
        <v>44924</v>
      </c>
      <c r="I3145">
        <v>78.38</v>
      </c>
      <c r="J3145">
        <v>72</v>
      </c>
      <c r="K3145" t="s">
        <v>3123</v>
      </c>
      <c r="L3145" t="s">
        <v>3268</v>
      </c>
      <c r="M3145" t="s">
        <v>3207</v>
      </c>
      <c r="N3145">
        <v>3.2</v>
      </c>
      <c r="O3145" t="s">
        <v>3189</v>
      </c>
      <c r="P3145">
        <f t="shared" si="98"/>
        <v>44921</v>
      </c>
      <c r="Q3145">
        <f>--(COUNTIF($A$2:A3145,A3145)=1)</f>
        <v>1</v>
      </c>
      <c r="R3145">
        <f t="shared" si="99"/>
        <v>78.38</v>
      </c>
    </row>
    <row r="3146" spans="1:18">
      <c r="A3146" t="s">
        <v>8657</v>
      </c>
      <c r="B3146" t="s">
        <v>311</v>
      </c>
      <c r="C3146" t="s">
        <v>8658</v>
      </c>
      <c r="D3146" t="s">
        <v>3185</v>
      </c>
      <c r="E3146" t="s">
        <v>3166</v>
      </c>
      <c r="F3146" t="s">
        <v>3220</v>
      </c>
      <c r="G3146" t="s">
        <v>1502</v>
      </c>
      <c r="H3146" s="28">
        <v>45006</v>
      </c>
      <c r="I3146">
        <v>15.27</v>
      </c>
      <c r="J3146">
        <v>24</v>
      </c>
      <c r="K3146" t="s">
        <v>3124</v>
      </c>
      <c r="L3146" t="s">
        <v>3248</v>
      </c>
      <c r="M3146" t="s">
        <v>3207</v>
      </c>
      <c r="O3146" t="s">
        <v>3123</v>
      </c>
      <c r="P3146">
        <f t="shared" si="98"/>
        <v>45006</v>
      </c>
      <c r="Q3146">
        <f>--(COUNTIF($A$2:A3146,A3146)=1)</f>
        <v>1</v>
      </c>
      <c r="R3146">
        <f t="shared" si="99"/>
        <v>15.27</v>
      </c>
    </row>
    <row r="3147" spans="1:18">
      <c r="A3147" t="s">
        <v>8659</v>
      </c>
      <c r="B3147" t="s">
        <v>6448</v>
      </c>
      <c r="C3147" t="s">
        <v>3098</v>
      </c>
      <c r="D3147" t="s">
        <v>3196</v>
      </c>
      <c r="E3147" t="s">
        <v>3280</v>
      </c>
      <c r="F3147" t="s">
        <v>3167</v>
      </c>
      <c r="G3147" t="s">
        <v>8660</v>
      </c>
      <c r="H3147" s="28">
        <v>45714</v>
      </c>
      <c r="I3147">
        <v>13.2</v>
      </c>
      <c r="J3147">
        <v>4</v>
      </c>
      <c r="K3147" t="s">
        <v>3123</v>
      </c>
      <c r="L3147" t="s">
        <v>3198</v>
      </c>
      <c r="M3147" t="s">
        <v>3177</v>
      </c>
      <c r="N3147">
        <v>3</v>
      </c>
      <c r="O3147" t="s">
        <v>3123</v>
      </c>
      <c r="P3147">
        <f t="shared" si="98"/>
        <v>45714</v>
      </c>
      <c r="Q3147">
        <f>--(COUNTIF($A$2:A3147,A3147)=1)</f>
        <v>1</v>
      </c>
      <c r="R3147">
        <f t="shared" si="99"/>
        <v>13.2</v>
      </c>
    </row>
    <row r="3148" spans="1:18">
      <c r="A3148" t="s">
        <v>8661</v>
      </c>
      <c r="B3148" t="s">
        <v>5802</v>
      </c>
      <c r="C3148" t="s">
        <v>3098</v>
      </c>
      <c r="D3148" t="s">
        <v>3237</v>
      </c>
      <c r="E3148" t="s">
        <v>3194</v>
      </c>
      <c r="F3148" t="s">
        <v>3180</v>
      </c>
      <c r="G3148" t="s">
        <v>1672</v>
      </c>
      <c r="H3148" s="28"/>
      <c r="J3148">
        <v>72</v>
      </c>
      <c r="K3148" t="s">
        <v>3098</v>
      </c>
      <c r="L3148" t="s">
        <v>3265</v>
      </c>
      <c r="M3148" t="s">
        <v>3188</v>
      </c>
      <c r="O3148" t="s">
        <v>3182</v>
      </c>
      <c r="P3148">
        <f t="shared" si="98"/>
        <v>45558</v>
      </c>
      <c r="Q3148">
        <f>--(COUNTIF($A$2:A3148,A3148)=1)</f>
        <v>1</v>
      </c>
      <c r="R3148" t="str">
        <f t="shared" si="99"/>
        <v/>
      </c>
    </row>
    <row r="3149" spans="1:18">
      <c r="A3149" t="s">
        <v>8662</v>
      </c>
      <c r="B3149" t="s">
        <v>1701</v>
      </c>
      <c r="C3149" t="s">
        <v>8663</v>
      </c>
      <c r="D3149" t="s">
        <v>3185</v>
      </c>
      <c r="E3149" t="s">
        <v>3194</v>
      </c>
      <c r="F3149" t="s">
        <v>3167</v>
      </c>
      <c r="G3149" t="s">
        <v>2256</v>
      </c>
      <c r="H3149" s="28">
        <v>44974</v>
      </c>
      <c r="I3149">
        <v>152.16999999999999</v>
      </c>
      <c r="J3149">
        <v>72</v>
      </c>
      <c r="K3149" t="s">
        <v>3123</v>
      </c>
      <c r="L3149" t="s">
        <v>3201</v>
      </c>
      <c r="M3149" t="s">
        <v>3188</v>
      </c>
      <c r="N3149">
        <v>1.4</v>
      </c>
      <c r="O3149" t="s">
        <v>3189</v>
      </c>
      <c r="P3149">
        <f t="shared" si="98"/>
        <v>44968</v>
      </c>
      <c r="Q3149">
        <f>--(COUNTIF($A$2:A3149,A3149)=1)</f>
        <v>1</v>
      </c>
      <c r="R3149">
        <f t="shared" si="99"/>
        <v>152.16999999999999</v>
      </c>
    </row>
    <row r="3150" spans="1:18">
      <c r="A3150" t="s">
        <v>8664</v>
      </c>
      <c r="B3150" t="s">
        <v>1532</v>
      </c>
      <c r="C3150" t="s">
        <v>3098</v>
      </c>
      <c r="D3150" t="s">
        <v>3251</v>
      </c>
      <c r="E3150" t="s">
        <v>3194</v>
      </c>
      <c r="F3150" t="s">
        <v>3167</v>
      </c>
      <c r="G3150" t="s">
        <v>1368</v>
      </c>
      <c r="H3150" s="28">
        <v>45492</v>
      </c>
      <c r="I3150">
        <v>83.09</v>
      </c>
      <c r="J3150">
        <v>72</v>
      </c>
      <c r="K3150" t="s">
        <v>3123</v>
      </c>
      <c r="L3150" t="s">
        <v>3265</v>
      </c>
      <c r="M3150" t="s">
        <v>3169</v>
      </c>
      <c r="N3150">
        <v>4.8</v>
      </c>
      <c r="O3150" t="s">
        <v>3182</v>
      </c>
      <c r="P3150">
        <f t="shared" si="98"/>
        <v>45489</v>
      </c>
      <c r="Q3150">
        <f>--(COUNTIF($A$2:A3150,A3150)=1)</f>
        <v>1</v>
      </c>
      <c r="R3150">
        <f t="shared" si="99"/>
        <v>83.09</v>
      </c>
    </row>
    <row r="3151" spans="1:18">
      <c r="A3151" t="s">
        <v>8665</v>
      </c>
      <c r="B3151" t="s">
        <v>1378</v>
      </c>
      <c r="C3151" t="s">
        <v>8666</v>
      </c>
      <c r="D3151" t="s">
        <v>3227</v>
      </c>
      <c r="E3151" t="s">
        <v>3166</v>
      </c>
      <c r="F3151" t="s">
        <v>3167</v>
      </c>
      <c r="G3151" t="s">
        <v>631</v>
      </c>
      <c r="H3151" s="28"/>
      <c r="J3151">
        <v>24</v>
      </c>
      <c r="K3151" t="s">
        <v>3098</v>
      </c>
      <c r="L3151" t="s">
        <v>3098</v>
      </c>
      <c r="M3151" t="s">
        <v>3188</v>
      </c>
      <c r="O3151" t="s">
        <v>3213</v>
      </c>
      <c r="P3151">
        <f t="shared" si="98"/>
        <v>45518</v>
      </c>
      <c r="Q3151">
        <f>--(COUNTIF($A$2:A3151,A3151)=1)</f>
        <v>1</v>
      </c>
      <c r="R3151" t="str">
        <f t="shared" si="99"/>
        <v/>
      </c>
    </row>
    <row r="3152" spans="1:18">
      <c r="A3152" t="s">
        <v>8667</v>
      </c>
      <c r="B3152" t="s">
        <v>5402</v>
      </c>
      <c r="C3152" t="s">
        <v>3098</v>
      </c>
      <c r="D3152" t="s">
        <v>3200</v>
      </c>
      <c r="E3152" t="s">
        <v>3175</v>
      </c>
      <c r="F3152" t="s">
        <v>3167</v>
      </c>
      <c r="G3152" t="s">
        <v>571</v>
      </c>
      <c r="H3152" s="28">
        <v>44639</v>
      </c>
      <c r="I3152">
        <v>12.56</v>
      </c>
      <c r="J3152">
        <v>8</v>
      </c>
      <c r="K3152" t="s">
        <v>3123</v>
      </c>
      <c r="L3152" t="s">
        <v>3206</v>
      </c>
      <c r="M3152" t="s">
        <v>3207</v>
      </c>
      <c r="N3152">
        <v>2.1</v>
      </c>
      <c r="O3152" t="s">
        <v>3178</v>
      </c>
      <c r="P3152">
        <f t="shared" si="98"/>
        <v>44639</v>
      </c>
      <c r="Q3152">
        <f>--(COUNTIF($A$2:A3152,A3152)=1)</f>
        <v>1</v>
      </c>
      <c r="R3152">
        <f t="shared" si="99"/>
        <v>12.56</v>
      </c>
    </row>
    <row r="3153" spans="1:18">
      <c r="A3153" t="s">
        <v>8668</v>
      </c>
      <c r="B3153" t="s">
        <v>956</v>
      </c>
      <c r="C3153" t="s">
        <v>3098</v>
      </c>
      <c r="D3153" t="s">
        <v>3196</v>
      </c>
      <c r="E3153" t="s">
        <v>3280</v>
      </c>
      <c r="F3153" t="s">
        <v>3220</v>
      </c>
      <c r="G3153" t="s">
        <v>357</v>
      </c>
      <c r="H3153" s="28">
        <v>45478</v>
      </c>
      <c r="I3153">
        <v>6.24</v>
      </c>
      <c r="J3153">
        <v>4</v>
      </c>
      <c r="K3153" t="s">
        <v>3123</v>
      </c>
      <c r="L3153" t="s">
        <v>3318</v>
      </c>
      <c r="M3153" t="s">
        <v>3177</v>
      </c>
      <c r="N3153">
        <v>1.7</v>
      </c>
      <c r="O3153" t="s">
        <v>3213</v>
      </c>
      <c r="P3153">
        <f t="shared" si="98"/>
        <v>45478</v>
      </c>
      <c r="Q3153">
        <f>--(COUNTIF($A$2:A3153,A3153)=1)</f>
        <v>1</v>
      </c>
      <c r="R3153">
        <f t="shared" si="99"/>
        <v>6.24</v>
      </c>
    </row>
    <row r="3154" spans="1:18">
      <c r="A3154" t="s">
        <v>8669</v>
      </c>
      <c r="B3154" t="s">
        <v>1086</v>
      </c>
      <c r="C3154" t="s">
        <v>3098</v>
      </c>
      <c r="D3154" t="s">
        <v>3196</v>
      </c>
      <c r="E3154" t="s">
        <v>3175</v>
      </c>
      <c r="F3154" t="s">
        <v>3180</v>
      </c>
      <c r="G3154" t="s">
        <v>2082</v>
      </c>
      <c r="H3154" s="28"/>
      <c r="J3154">
        <v>8</v>
      </c>
      <c r="K3154" t="s">
        <v>3098</v>
      </c>
      <c r="L3154" t="s">
        <v>3198</v>
      </c>
      <c r="M3154" t="s">
        <v>3188</v>
      </c>
      <c r="O3154" t="s">
        <v>3260</v>
      </c>
      <c r="P3154">
        <f t="shared" si="98"/>
        <v>45273</v>
      </c>
      <c r="Q3154">
        <f>--(COUNTIF($A$2:A3154,A3154)=1)</f>
        <v>1</v>
      </c>
      <c r="R3154" t="str">
        <f t="shared" si="99"/>
        <v/>
      </c>
    </row>
    <row r="3155" spans="1:18">
      <c r="A3155" t="s">
        <v>8670</v>
      </c>
      <c r="B3155" t="s">
        <v>235</v>
      </c>
      <c r="C3155" t="s">
        <v>3098</v>
      </c>
      <c r="D3155" t="s">
        <v>3165</v>
      </c>
      <c r="E3155" t="s">
        <v>3175</v>
      </c>
      <c r="F3155" t="s">
        <v>3220</v>
      </c>
      <c r="G3155" t="s">
        <v>1376</v>
      </c>
      <c r="H3155" s="28">
        <v>44964</v>
      </c>
      <c r="I3155">
        <v>10.72</v>
      </c>
      <c r="J3155">
        <v>8</v>
      </c>
      <c r="K3155" t="s">
        <v>3123</v>
      </c>
      <c r="L3155" t="s">
        <v>3098</v>
      </c>
      <c r="M3155" t="s">
        <v>3207</v>
      </c>
      <c r="O3155" t="s">
        <v>3213</v>
      </c>
      <c r="P3155">
        <f t="shared" si="98"/>
        <v>44964</v>
      </c>
      <c r="Q3155">
        <f>--(COUNTIF($A$2:A3155,A3155)=1)</f>
        <v>1</v>
      </c>
      <c r="R3155">
        <f t="shared" si="99"/>
        <v>10.72</v>
      </c>
    </row>
    <row r="3156" spans="1:18">
      <c r="A3156" t="s">
        <v>8671</v>
      </c>
      <c r="B3156" t="s">
        <v>616</v>
      </c>
      <c r="C3156" t="s">
        <v>3098</v>
      </c>
      <c r="D3156" t="s">
        <v>3251</v>
      </c>
      <c r="E3156" t="s">
        <v>3166</v>
      </c>
      <c r="F3156" t="s">
        <v>3228</v>
      </c>
      <c r="G3156" t="s">
        <v>2294</v>
      </c>
      <c r="H3156" s="28"/>
      <c r="J3156">
        <v>24</v>
      </c>
      <c r="K3156" t="s">
        <v>3098</v>
      </c>
      <c r="L3156" t="s">
        <v>3254</v>
      </c>
      <c r="M3156" t="s">
        <v>3202</v>
      </c>
      <c r="O3156" t="s">
        <v>3123</v>
      </c>
      <c r="P3156">
        <f t="shared" si="98"/>
        <v>44860</v>
      </c>
      <c r="Q3156">
        <f>--(COUNTIF($A$2:A3156,A3156)=1)</f>
        <v>1</v>
      </c>
      <c r="R3156" t="str">
        <f t="shared" si="99"/>
        <v/>
      </c>
    </row>
    <row r="3157" spans="1:18">
      <c r="A3157" t="s">
        <v>8672</v>
      </c>
      <c r="B3157" t="s">
        <v>415</v>
      </c>
      <c r="C3157" t="s">
        <v>8673</v>
      </c>
      <c r="D3157" t="s">
        <v>3165</v>
      </c>
      <c r="E3157" t="s">
        <v>3194</v>
      </c>
      <c r="F3157" t="s">
        <v>3167</v>
      </c>
      <c r="G3157" t="s">
        <v>8674</v>
      </c>
      <c r="H3157" s="28">
        <v>44911</v>
      </c>
      <c r="I3157">
        <v>201</v>
      </c>
      <c r="J3157">
        <v>72</v>
      </c>
      <c r="K3157" t="s">
        <v>3123</v>
      </c>
      <c r="L3157" t="s">
        <v>3281</v>
      </c>
      <c r="M3157" t="s">
        <v>3177</v>
      </c>
      <c r="O3157" t="s">
        <v>3170</v>
      </c>
      <c r="P3157">
        <f t="shared" si="98"/>
        <v>44903</v>
      </c>
      <c r="Q3157">
        <f>--(COUNTIF($A$2:A3157,A3157)=1)</f>
        <v>1</v>
      </c>
      <c r="R3157">
        <f t="shared" si="99"/>
        <v>201</v>
      </c>
    </row>
    <row r="3158" spans="1:18">
      <c r="A3158" t="s">
        <v>8675</v>
      </c>
      <c r="B3158" t="s">
        <v>1320</v>
      </c>
      <c r="C3158" t="s">
        <v>8676</v>
      </c>
      <c r="D3158" t="s">
        <v>3240</v>
      </c>
      <c r="E3158" t="s">
        <v>3175</v>
      </c>
      <c r="F3158" t="s">
        <v>3167</v>
      </c>
      <c r="G3158" t="s">
        <v>225</v>
      </c>
      <c r="H3158" s="28">
        <v>45474</v>
      </c>
      <c r="I3158">
        <v>12.21</v>
      </c>
      <c r="J3158">
        <v>8</v>
      </c>
      <c r="K3158" t="s">
        <v>3123</v>
      </c>
      <c r="L3158" t="s">
        <v>3229</v>
      </c>
      <c r="M3158" t="s">
        <v>3207</v>
      </c>
      <c r="N3158">
        <v>4.4000000000000004</v>
      </c>
      <c r="O3158" t="s">
        <v>3260</v>
      </c>
      <c r="P3158">
        <f t="shared" si="98"/>
        <v>45474</v>
      </c>
      <c r="Q3158">
        <f>--(COUNTIF($A$2:A3158,A3158)=1)</f>
        <v>1</v>
      </c>
      <c r="R3158">
        <f t="shared" si="99"/>
        <v>12.21</v>
      </c>
    </row>
    <row r="3159" spans="1:18">
      <c r="A3159" t="s">
        <v>8677</v>
      </c>
      <c r="B3159" t="s">
        <v>2809</v>
      </c>
      <c r="C3159" t="s">
        <v>8678</v>
      </c>
      <c r="D3159" t="s">
        <v>3251</v>
      </c>
      <c r="E3159" t="s">
        <v>3166</v>
      </c>
      <c r="F3159" t="s">
        <v>3180</v>
      </c>
      <c r="G3159" t="s">
        <v>327</v>
      </c>
      <c r="H3159" s="28"/>
      <c r="J3159">
        <v>24</v>
      </c>
      <c r="K3159" t="s">
        <v>3098</v>
      </c>
      <c r="L3159" t="s">
        <v>3198</v>
      </c>
      <c r="M3159" t="s">
        <v>3169</v>
      </c>
      <c r="O3159" t="s">
        <v>3123</v>
      </c>
      <c r="P3159">
        <f t="shared" si="98"/>
        <v>45176</v>
      </c>
      <c r="Q3159">
        <f>--(COUNTIF($A$2:A3159,A3159)=1)</f>
        <v>1</v>
      </c>
      <c r="R3159" t="str">
        <f t="shared" si="99"/>
        <v/>
      </c>
    </row>
    <row r="3160" spans="1:18">
      <c r="A3160" t="s">
        <v>8679</v>
      </c>
      <c r="B3160" t="s">
        <v>4952</v>
      </c>
      <c r="C3160" t="s">
        <v>5783</v>
      </c>
      <c r="D3160" t="s">
        <v>3240</v>
      </c>
      <c r="E3160" t="s">
        <v>3166</v>
      </c>
      <c r="F3160" t="s">
        <v>3167</v>
      </c>
      <c r="G3160" t="s">
        <v>2475</v>
      </c>
      <c r="H3160" s="28">
        <v>44747</v>
      </c>
      <c r="I3160">
        <v>53.97</v>
      </c>
      <c r="J3160">
        <v>24</v>
      </c>
      <c r="K3160" t="s">
        <v>3123</v>
      </c>
      <c r="L3160" t="s">
        <v>3187</v>
      </c>
      <c r="M3160" t="s">
        <v>3169</v>
      </c>
      <c r="O3160" t="s">
        <v>3124</v>
      </c>
      <c r="P3160">
        <f t="shared" si="98"/>
        <v>44745</v>
      </c>
      <c r="Q3160">
        <f>--(COUNTIF($A$2:A3160,A3160)=1)</f>
        <v>1</v>
      </c>
      <c r="R3160">
        <f t="shared" si="99"/>
        <v>53.97</v>
      </c>
    </row>
    <row r="3161" spans="1:18">
      <c r="A3161" t="s">
        <v>8680</v>
      </c>
      <c r="B3161" t="s">
        <v>2424</v>
      </c>
      <c r="C3161" t="s">
        <v>8681</v>
      </c>
      <c r="D3161" t="s">
        <v>3174</v>
      </c>
      <c r="E3161" t="s">
        <v>3166</v>
      </c>
      <c r="F3161" t="s">
        <v>3167</v>
      </c>
      <c r="G3161" t="s">
        <v>4389</v>
      </c>
      <c r="H3161" s="28">
        <v>44731</v>
      </c>
      <c r="I3161">
        <v>4.21</v>
      </c>
      <c r="J3161">
        <v>24</v>
      </c>
      <c r="K3161" t="s">
        <v>3124</v>
      </c>
      <c r="L3161" t="s">
        <v>3231</v>
      </c>
      <c r="M3161" t="s">
        <v>3177</v>
      </c>
      <c r="N3161">
        <v>3.2</v>
      </c>
      <c r="O3161" t="s">
        <v>3124</v>
      </c>
      <c r="P3161">
        <f t="shared" si="98"/>
        <v>44731</v>
      </c>
      <c r="Q3161">
        <f>--(COUNTIF($A$2:A3161,A3161)=1)</f>
        <v>1</v>
      </c>
      <c r="R3161">
        <f t="shared" si="99"/>
        <v>4.21</v>
      </c>
    </row>
    <row r="3162" spans="1:18">
      <c r="A3162" t="s">
        <v>8682</v>
      </c>
      <c r="B3162" t="s">
        <v>2220</v>
      </c>
      <c r="C3162" t="s">
        <v>8683</v>
      </c>
      <c r="D3162" t="s">
        <v>3237</v>
      </c>
      <c r="E3162" t="s">
        <v>3194</v>
      </c>
      <c r="F3162" t="s">
        <v>3220</v>
      </c>
      <c r="G3162" t="s">
        <v>926</v>
      </c>
      <c r="H3162" s="28"/>
      <c r="J3162">
        <v>72</v>
      </c>
      <c r="K3162" t="s">
        <v>3098</v>
      </c>
      <c r="L3162" t="s">
        <v>3225</v>
      </c>
      <c r="M3162" t="s">
        <v>3207</v>
      </c>
      <c r="O3162" t="s">
        <v>3213</v>
      </c>
      <c r="P3162">
        <f t="shared" si="98"/>
        <v>45577</v>
      </c>
      <c r="Q3162">
        <f>--(COUNTIF($A$2:A3162,A3162)=1)</f>
        <v>1</v>
      </c>
      <c r="R3162" t="str">
        <f t="shared" si="99"/>
        <v/>
      </c>
    </row>
    <row r="3163" spans="1:18">
      <c r="A3163" t="s">
        <v>8684</v>
      </c>
      <c r="B3163" t="s">
        <v>1719</v>
      </c>
      <c r="C3163" t="s">
        <v>8685</v>
      </c>
      <c r="D3163" t="s">
        <v>3165</v>
      </c>
      <c r="E3163" t="s">
        <v>3194</v>
      </c>
      <c r="F3163" t="s">
        <v>3180</v>
      </c>
      <c r="G3163" t="s">
        <v>8592</v>
      </c>
      <c r="H3163" s="28"/>
      <c r="J3163">
        <v>72</v>
      </c>
      <c r="K3163" t="s">
        <v>3098</v>
      </c>
      <c r="L3163" t="s">
        <v>3265</v>
      </c>
      <c r="M3163" t="s">
        <v>3169</v>
      </c>
      <c r="O3163" t="s">
        <v>3170</v>
      </c>
      <c r="P3163">
        <f t="shared" si="98"/>
        <v>44614</v>
      </c>
      <c r="Q3163">
        <f>--(COUNTIF($A$2:A3163,A3163)=1)</f>
        <v>1</v>
      </c>
      <c r="R3163" t="str">
        <f t="shared" si="99"/>
        <v/>
      </c>
    </row>
    <row r="3164" spans="1:18">
      <c r="A3164" t="s">
        <v>8686</v>
      </c>
      <c r="B3164" t="s">
        <v>7241</v>
      </c>
      <c r="C3164" t="s">
        <v>8687</v>
      </c>
      <c r="D3164" t="s">
        <v>3251</v>
      </c>
      <c r="E3164" t="s">
        <v>3194</v>
      </c>
      <c r="F3164" t="s">
        <v>3220</v>
      </c>
      <c r="G3164" t="s">
        <v>1408</v>
      </c>
      <c r="H3164" s="28">
        <v>45097</v>
      </c>
      <c r="I3164">
        <v>151.38999999999999</v>
      </c>
      <c r="J3164">
        <v>72</v>
      </c>
      <c r="K3164" t="s">
        <v>3123</v>
      </c>
      <c r="L3164" t="s">
        <v>3221</v>
      </c>
      <c r="M3164" t="s">
        <v>3188</v>
      </c>
      <c r="O3164" t="s">
        <v>3170</v>
      </c>
      <c r="P3164">
        <f t="shared" si="98"/>
        <v>45091</v>
      </c>
      <c r="Q3164">
        <f>--(COUNTIF($A$2:A3164,A3164)=1)</f>
        <v>1</v>
      </c>
      <c r="R3164">
        <f t="shared" si="99"/>
        <v>151.38999999999999</v>
      </c>
    </row>
    <row r="3165" spans="1:18">
      <c r="A3165" t="s">
        <v>8688</v>
      </c>
      <c r="B3165" t="s">
        <v>1485</v>
      </c>
      <c r="C3165" t="s">
        <v>8689</v>
      </c>
      <c r="D3165" t="s">
        <v>3165</v>
      </c>
      <c r="E3165" t="s">
        <v>3280</v>
      </c>
      <c r="F3165" t="s">
        <v>3167</v>
      </c>
      <c r="G3165" t="s">
        <v>1879</v>
      </c>
      <c r="H3165" s="28">
        <v>45081</v>
      </c>
      <c r="I3165">
        <v>4.13</v>
      </c>
      <c r="J3165">
        <v>4</v>
      </c>
      <c r="K3165" t="s">
        <v>3123</v>
      </c>
      <c r="L3165" t="s">
        <v>3192</v>
      </c>
      <c r="M3165" t="s">
        <v>3207</v>
      </c>
      <c r="N3165">
        <v>4</v>
      </c>
      <c r="O3165" t="s">
        <v>3123</v>
      </c>
      <c r="P3165">
        <f t="shared" si="98"/>
        <v>45081</v>
      </c>
      <c r="Q3165">
        <f>--(COUNTIF($A$2:A3165,A3165)=1)</f>
        <v>1</v>
      </c>
      <c r="R3165">
        <f t="shared" si="99"/>
        <v>4.13</v>
      </c>
    </row>
    <row r="3166" spans="1:18">
      <c r="A3166" t="s">
        <v>8690</v>
      </c>
      <c r="B3166" t="s">
        <v>7254</v>
      </c>
      <c r="C3166" t="s">
        <v>5913</v>
      </c>
      <c r="D3166" t="s">
        <v>3200</v>
      </c>
      <c r="E3166" t="s">
        <v>3175</v>
      </c>
      <c r="F3166" t="s">
        <v>3167</v>
      </c>
      <c r="G3166" t="s">
        <v>4893</v>
      </c>
      <c r="H3166" s="28">
        <v>45666</v>
      </c>
      <c r="I3166">
        <v>9.4</v>
      </c>
      <c r="J3166">
        <v>8</v>
      </c>
      <c r="K3166" t="s">
        <v>3123</v>
      </c>
      <c r="L3166" t="s">
        <v>3398</v>
      </c>
      <c r="M3166" t="s">
        <v>3207</v>
      </c>
      <c r="N3166">
        <v>1.3</v>
      </c>
      <c r="O3166" t="s">
        <v>3123</v>
      </c>
      <c r="P3166">
        <f t="shared" si="98"/>
        <v>45666</v>
      </c>
      <c r="Q3166">
        <f>--(COUNTIF($A$2:A3166,A3166)=1)</f>
        <v>1</v>
      </c>
      <c r="R3166">
        <f t="shared" si="99"/>
        <v>9.4</v>
      </c>
    </row>
    <row r="3167" spans="1:18">
      <c r="A3167" t="s">
        <v>8691</v>
      </c>
      <c r="B3167" t="s">
        <v>879</v>
      </c>
      <c r="C3167" t="s">
        <v>3098</v>
      </c>
      <c r="D3167" t="s">
        <v>3227</v>
      </c>
      <c r="E3167" t="s">
        <v>3166</v>
      </c>
      <c r="F3167" t="s">
        <v>3220</v>
      </c>
      <c r="G3167" t="s">
        <v>6167</v>
      </c>
      <c r="H3167" s="28">
        <v>44776</v>
      </c>
      <c r="I3167">
        <v>7.66</v>
      </c>
      <c r="J3167">
        <v>24</v>
      </c>
      <c r="K3167" t="s">
        <v>3124</v>
      </c>
      <c r="L3167" t="s">
        <v>3209</v>
      </c>
      <c r="M3167" t="s">
        <v>3207</v>
      </c>
      <c r="N3167">
        <v>2.4</v>
      </c>
      <c r="O3167" t="s">
        <v>3213</v>
      </c>
      <c r="P3167">
        <f t="shared" si="98"/>
        <v>44776</v>
      </c>
      <c r="Q3167">
        <f>--(COUNTIF($A$2:A3167,A3167)=1)</f>
        <v>1</v>
      </c>
      <c r="R3167">
        <f t="shared" si="99"/>
        <v>7.66</v>
      </c>
    </row>
    <row r="3168" spans="1:18">
      <c r="A3168" t="s">
        <v>8692</v>
      </c>
      <c r="B3168" t="s">
        <v>961</v>
      </c>
      <c r="C3168" t="s">
        <v>3098</v>
      </c>
      <c r="D3168" t="s">
        <v>3196</v>
      </c>
      <c r="E3168" t="s">
        <v>3194</v>
      </c>
      <c r="F3168" t="s">
        <v>3167</v>
      </c>
      <c r="G3168" t="s">
        <v>2422</v>
      </c>
      <c r="H3168" s="28">
        <v>45523</v>
      </c>
      <c r="I3168">
        <v>128.69</v>
      </c>
      <c r="J3168">
        <v>72</v>
      </c>
      <c r="K3168" t="s">
        <v>3123</v>
      </c>
      <c r="L3168" t="s">
        <v>3307</v>
      </c>
      <c r="M3168" t="s">
        <v>3169</v>
      </c>
      <c r="O3168" t="s">
        <v>3260</v>
      </c>
      <c r="P3168">
        <f t="shared" si="98"/>
        <v>45518</v>
      </c>
      <c r="Q3168">
        <f>--(COUNTIF($A$2:A3168,A3168)=1)</f>
        <v>1</v>
      </c>
      <c r="R3168">
        <f t="shared" si="99"/>
        <v>128.69</v>
      </c>
    </row>
    <row r="3169" spans="1:18">
      <c r="A3169" t="s">
        <v>8693</v>
      </c>
      <c r="B3169" t="s">
        <v>710</v>
      </c>
      <c r="C3169" t="s">
        <v>4858</v>
      </c>
      <c r="D3169" t="s">
        <v>3227</v>
      </c>
      <c r="E3169" t="s">
        <v>3194</v>
      </c>
      <c r="F3169" t="s">
        <v>3167</v>
      </c>
      <c r="G3169" t="s">
        <v>675</v>
      </c>
      <c r="H3169" s="28">
        <v>45434</v>
      </c>
      <c r="I3169">
        <v>35.299999999999997</v>
      </c>
      <c r="J3169">
        <v>72</v>
      </c>
      <c r="K3169" t="s">
        <v>3124</v>
      </c>
      <c r="L3169" t="s">
        <v>3265</v>
      </c>
      <c r="M3169" t="s">
        <v>3169</v>
      </c>
      <c r="O3169" t="s">
        <v>3123</v>
      </c>
      <c r="P3169">
        <f t="shared" si="98"/>
        <v>45433</v>
      </c>
      <c r="Q3169">
        <f>--(COUNTIF($A$2:A3169,A3169)=1)</f>
        <v>1</v>
      </c>
      <c r="R3169">
        <f t="shared" si="99"/>
        <v>35.299999999999997</v>
      </c>
    </row>
    <row r="3170" spans="1:18">
      <c r="A3170" t="s">
        <v>8694</v>
      </c>
      <c r="B3170" t="s">
        <v>3521</v>
      </c>
      <c r="C3170" t="s">
        <v>8695</v>
      </c>
      <c r="D3170" t="s">
        <v>3196</v>
      </c>
      <c r="E3170" t="s">
        <v>3194</v>
      </c>
      <c r="F3170" t="s">
        <v>3228</v>
      </c>
      <c r="G3170" t="s">
        <v>822</v>
      </c>
      <c r="H3170" s="28"/>
      <c r="J3170">
        <v>72</v>
      </c>
      <c r="K3170" t="s">
        <v>3098</v>
      </c>
      <c r="L3170" t="s">
        <v>3168</v>
      </c>
      <c r="M3170" t="s">
        <v>3169</v>
      </c>
      <c r="O3170" t="s">
        <v>3170</v>
      </c>
      <c r="P3170">
        <f t="shared" si="98"/>
        <v>44659</v>
      </c>
      <c r="Q3170">
        <f>--(COUNTIF($A$2:A3170,A3170)=1)</f>
        <v>1</v>
      </c>
      <c r="R3170" t="str">
        <f t="shared" si="99"/>
        <v/>
      </c>
    </row>
    <row r="3171" spans="1:18">
      <c r="A3171" t="s">
        <v>8696</v>
      </c>
      <c r="B3171" t="s">
        <v>5418</v>
      </c>
      <c r="C3171" t="s">
        <v>8697</v>
      </c>
      <c r="D3171" t="s">
        <v>3251</v>
      </c>
      <c r="E3171" t="s">
        <v>3194</v>
      </c>
      <c r="F3171" t="s">
        <v>3228</v>
      </c>
      <c r="G3171" t="s">
        <v>1633</v>
      </c>
      <c r="H3171" s="28"/>
      <c r="J3171">
        <v>72</v>
      </c>
      <c r="K3171" t="s">
        <v>3098</v>
      </c>
      <c r="L3171" t="s">
        <v>3265</v>
      </c>
      <c r="M3171" t="s">
        <v>3207</v>
      </c>
      <c r="O3171" t="s">
        <v>3123</v>
      </c>
      <c r="P3171">
        <f t="shared" si="98"/>
        <v>44733</v>
      </c>
      <c r="Q3171">
        <f>--(COUNTIF($A$2:A3171,A3171)=1)</f>
        <v>1</v>
      </c>
      <c r="R3171" t="str">
        <f t="shared" si="99"/>
        <v/>
      </c>
    </row>
    <row r="3172" spans="1:18">
      <c r="A3172" t="s">
        <v>8698</v>
      </c>
      <c r="B3172" t="s">
        <v>2800</v>
      </c>
      <c r="C3172" t="s">
        <v>3098</v>
      </c>
      <c r="D3172" t="s">
        <v>3165</v>
      </c>
      <c r="E3172" t="s">
        <v>3280</v>
      </c>
      <c r="F3172" t="s">
        <v>3167</v>
      </c>
      <c r="G3172" t="s">
        <v>77</v>
      </c>
      <c r="H3172" s="28">
        <v>45510</v>
      </c>
      <c r="I3172">
        <v>11.2</v>
      </c>
      <c r="J3172">
        <v>4</v>
      </c>
      <c r="K3172" t="s">
        <v>3123</v>
      </c>
      <c r="L3172" t="s">
        <v>3229</v>
      </c>
      <c r="M3172" t="s">
        <v>3177</v>
      </c>
      <c r="N3172">
        <v>2.4</v>
      </c>
      <c r="O3172" t="s">
        <v>3189</v>
      </c>
      <c r="P3172">
        <f t="shared" si="98"/>
        <v>45510</v>
      </c>
      <c r="Q3172">
        <f>--(COUNTIF($A$2:A3172,A3172)=1)</f>
        <v>1</v>
      </c>
      <c r="R3172">
        <f t="shared" si="99"/>
        <v>11.2</v>
      </c>
    </row>
    <row r="3173" spans="1:18">
      <c r="A3173" t="s">
        <v>8699</v>
      </c>
      <c r="B3173" t="s">
        <v>6366</v>
      </c>
      <c r="C3173" t="s">
        <v>3098</v>
      </c>
      <c r="D3173" t="s">
        <v>3165</v>
      </c>
      <c r="E3173" t="s">
        <v>3166</v>
      </c>
      <c r="F3173" t="s">
        <v>3167</v>
      </c>
      <c r="G3173" t="s">
        <v>4999</v>
      </c>
      <c r="H3173" s="28"/>
      <c r="J3173">
        <v>24</v>
      </c>
      <c r="K3173" t="s">
        <v>3098</v>
      </c>
      <c r="L3173" t="s">
        <v>3265</v>
      </c>
      <c r="M3173" t="s">
        <v>3177</v>
      </c>
      <c r="O3173" t="s">
        <v>3123</v>
      </c>
      <c r="P3173">
        <f t="shared" si="98"/>
        <v>44900</v>
      </c>
      <c r="Q3173">
        <f>--(COUNTIF($A$2:A3173,A3173)=1)</f>
        <v>1</v>
      </c>
      <c r="R3173" t="str">
        <f t="shared" si="99"/>
        <v/>
      </c>
    </row>
    <row r="3174" spans="1:18">
      <c r="A3174" t="s">
        <v>8700</v>
      </c>
      <c r="B3174" t="s">
        <v>2603</v>
      </c>
      <c r="C3174" t="s">
        <v>8701</v>
      </c>
      <c r="D3174" t="s">
        <v>3237</v>
      </c>
      <c r="E3174" t="s">
        <v>3194</v>
      </c>
      <c r="F3174" t="s">
        <v>3180</v>
      </c>
      <c r="G3174" t="s">
        <v>255</v>
      </c>
      <c r="H3174" s="28"/>
      <c r="J3174">
        <v>72</v>
      </c>
      <c r="K3174" t="s">
        <v>3098</v>
      </c>
      <c r="L3174" t="s">
        <v>3231</v>
      </c>
      <c r="M3174" t="s">
        <v>3202</v>
      </c>
      <c r="O3174" t="s">
        <v>3213</v>
      </c>
      <c r="P3174">
        <f t="shared" si="98"/>
        <v>45579</v>
      </c>
      <c r="Q3174">
        <f>--(COUNTIF($A$2:A3174,A3174)=1)</f>
        <v>1</v>
      </c>
      <c r="R3174" t="str">
        <f t="shared" si="99"/>
        <v/>
      </c>
    </row>
    <row r="3175" spans="1:18">
      <c r="A3175" t="s">
        <v>8702</v>
      </c>
      <c r="B3175" t="s">
        <v>4143</v>
      </c>
      <c r="C3175" t="s">
        <v>8703</v>
      </c>
      <c r="D3175" t="s">
        <v>3200</v>
      </c>
      <c r="E3175" t="s">
        <v>3166</v>
      </c>
      <c r="F3175" t="s">
        <v>3220</v>
      </c>
      <c r="G3175" t="s">
        <v>7706</v>
      </c>
      <c r="H3175" s="28">
        <v>45186</v>
      </c>
      <c r="I3175">
        <v>76.209999999999994</v>
      </c>
      <c r="J3175">
        <v>24</v>
      </c>
      <c r="K3175" t="s">
        <v>3123</v>
      </c>
      <c r="L3175" t="s">
        <v>3265</v>
      </c>
      <c r="M3175" t="s">
        <v>3169</v>
      </c>
      <c r="N3175">
        <v>3.4</v>
      </c>
      <c r="O3175" t="s">
        <v>3123</v>
      </c>
      <c r="P3175">
        <f t="shared" si="98"/>
        <v>45183</v>
      </c>
      <c r="Q3175">
        <f>--(COUNTIF($A$2:A3175,A3175)=1)</f>
        <v>1</v>
      </c>
      <c r="R3175">
        <f t="shared" si="99"/>
        <v>76.209999999999994</v>
      </c>
    </row>
    <row r="3176" spans="1:18">
      <c r="A3176" t="s">
        <v>8704</v>
      </c>
      <c r="B3176" t="s">
        <v>2424</v>
      </c>
      <c r="C3176" t="s">
        <v>3098</v>
      </c>
      <c r="D3176" t="s">
        <v>3227</v>
      </c>
      <c r="E3176" t="s">
        <v>3175</v>
      </c>
      <c r="F3176" t="s">
        <v>3167</v>
      </c>
      <c r="G3176" t="s">
        <v>1938</v>
      </c>
      <c r="H3176" s="28"/>
      <c r="J3176">
        <v>8</v>
      </c>
      <c r="K3176" t="s">
        <v>3098</v>
      </c>
      <c r="L3176" t="s">
        <v>3198</v>
      </c>
      <c r="M3176" t="s">
        <v>3188</v>
      </c>
      <c r="O3176" t="s">
        <v>3213</v>
      </c>
      <c r="P3176">
        <f t="shared" si="98"/>
        <v>44691</v>
      </c>
      <c r="Q3176">
        <f>--(COUNTIF($A$2:A3176,A3176)=1)</f>
        <v>1</v>
      </c>
      <c r="R3176" t="str">
        <f t="shared" si="99"/>
        <v/>
      </c>
    </row>
    <row r="3177" spans="1:18">
      <c r="A3177" t="s">
        <v>8705</v>
      </c>
      <c r="B3177" t="s">
        <v>4017</v>
      </c>
      <c r="C3177" t="s">
        <v>3098</v>
      </c>
      <c r="D3177" t="s">
        <v>3196</v>
      </c>
      <c r="E3177" t="s">
        <v>3194</v>
      </c>
      <c r="F3177" t="s">
        <v>3167</v>
      </c>
      <c r="G3177" t="s">
        <v>316</v>
      </c>
      <c r="H3177" s="28">
        <v>44818</v>
      </c>
      <c r="I3177">
        <v>1.5</v>
      </c>
      <c r="J3177">
        <v>72</v>
      </c>
      <c r="K3177" t="s">
        <v>3124</v>
      </c>
      <c r="L3177" t="s">
        <v>3212</v>
      </c>
      <c r="M3177" t="s">
        <v>3177</v>
      </c>
      <c r="N3177">
        <v>2.2999999999999998</v>
      </c>
      <c r="O3177" t="s">
        <v>3178</v>
      </c>
      <c r="P3177">
        <f t="shared" si="98"/>
        <v>44818</v>
      </c>
      <c r="Q3177">
        <f>--(COUNTIF($A$2:A3177,A3177)=1)</f>
        <v>1</v>
      </c>
      <c r="R3177">
        <f t="shared" si="99"/>
        <v>1.5</v>
      </c>
    </row>
    <row r="3178" spans="1:18">
      <c r="A3178" t="s">
        <v>8706</v>
      </c>
      <c r="B3178" t="s">
        <v>1145</v>
      </c>
      <c r="C3178" t="s">
        <v>3098</v>
      </c>
      <c r="D3178" t="s">
        <v>3227</v>
      </c>
      <c r="E3178" t="s">
        <v>3194</v>
      </c>
      <c r="F3178" t="s">
        <v>3220</v>
      </c>
      <c r="G3178" t="s">
        <v>1039</v>
      </c>
      <c r="H3178" s="28"/>
      <c r="J3178">
        <v>72</v>
      </c>
      <c r="K3178" t="s">
        <v>3098</v>
      </c>
      <c r="L3178" t="s">
        <v>3265</v>
      </c>
      <c r="M3178" t="s">
        <v>3207</v>
      </c>
      <c r="O3178" t="s">
        <v>3123</v>
      </c>
      <c r="P3178">
        <f t="shared" si="98"/>
        <v>44844</v>
      </c>
      <c r="Q3178">
        <f>--(COUNTIF($A$2:A3178,A3178)=1)</f>
        <v>1</v>
      </c>
      <c r="R3178" t="str">
        <f t="shared" si="99"/>
        <v/>
      </c>
    </row>
    <row r="3179" spans="1:18">
      <c r="A3179" t="s">
        <v>8707</v>
      </c>
      <c r="B3179" t="s">
        <v>8708</v>
      </c>
      <c r="C3179" t="s">
        <v>3098</v>
      </c>
      <c r="D3179" t="s">
        <v>3237</v>
      </c>
      <c r="E3179" t="s">
        <v>3175</v>
      </c>
      <c r="F3179" t="s">
        <v>3167</v>
      </c>
      <c r="G3179" t="s">
        <v>8709</v>
      </c>
      <c r="H3179" s="28">
        <v>45587</v>
      </c>
      <c r="I3179">
        <v>11.5</v>
      </c>
      <c r="J3179">
        <v>8</v>
      </c>
      <c r="K3179" t="s">
        <v>3123</v>
      </c>
      <c r="L3179" t="s">
        <v>3098</v>
      </c>
      <c r="M3179" t="s">
        <v>3169</v>
      </c>
      <c r="N3179">
        <v>2</v>
      </c>
      <c r="O3179" t="s">
        <v>3189</v>
      </c>
      <c r="P3179">
        <f t="shared" si="98"/>
        <v>45587</v>
      </c>
      <c r="Q3179">
        <f>--(COUNTIF($A$2:A3179,A3179)=1)</f>
        <v>1</v>
      </c>
      <c r="R3179">
        <f t="shared" si="99"/>
        <v>11.5</v>
      </c>
    </row>
    <row r="3180" spans="1:18">
      <c r="A3180" t="s">
        <v>8710</v>
      </c>
      <c r="B3180" t="s">
        <v>6083</v>
      </c>
      <c r="C3180" t="s">
        <v>8711</v>
      </c>
      <c r="D3180" t="s">
        <v>3227</v>
      </c>
      <c r="E3180" t="s">
        <v>3166</v>
      </c>
      <c r="F3180" t="s">
        <v>3180</v>
      </c>
      <c r="G3180" t="s">
        <v>2673</v>
      </c>
      <c r="H3180" s="28"/>
      <c r="J3180">
        <v>24</v>
      </c>
      <c r="K3180" t="s">
        <v>3098</v>
      </c>
      <c r="L3180" t="s">
        <v>3248</v>
      </c>
      <c r="M3180" t="s">
        <v>3169</v>
      </c>
      <c r="O3180" t="s">
        <v>3170</v>
      </c>
      <c r="P3180">
        <f t="shared" si="98"/>
        <v>45506</v>
      </c>
      <c r="Q3180">
        <f>--(COUNTIF($A$2:A3180,A3180)=1)</f>
        <v>1</v>
      </c>
      <c r="R3180" t="str">
        <f t="shared" si="99"/>
        <v/>
      </c>
    </row>
    <row r="3181" spans="1:18">
      <c r="A3181" t="s">
        <v>8712</v>
      </c>
      <c r="B3181" t="s">
        <v>2178</v>
      </c>
      <c r="C3181" t="s">
        <v>7636</v>
      </c>
      <c r="D3181" t="s">
        <v>3200</v>
      </c>
      <c r="E3181" t="s">
        <v>3194</v>
      </c>
      <c r="F3181" t="s">
        <v>3167</v>
      </c>
      <c r="G3181" t="s">
        <v>2054</v>
      </c>
      <c r="H3181" s="28">
        <v>45139</v>
      </c>
      <c r="I3181">
        <v>198.3</v>
      </c>
      <c r="J3181">
        <v>72</v>
      </c>
      <c r="K3181" t="s">
        <v>3123</v>
      </c>
      <c r="L3181" t="s">
        <v>3192</v>
      </c>
      <c r="M3181" t="s">
        <v>3202</v>
      </c>
      <c r="N3181">
        <v>4.5999999999999996</v>
      </c>
      <c r="O3181" t="s">
        <v>3178</v>
      </c>
      <c r="P3181">
        <f t="shared" si="98"/>
        <v>45131</v>
      </c>
      <c r="Q3181">
        <f>--(COUNTIF($A$2:A3181,A3181)=1)</f>
        <v>1</v>
      </c>
      <c r="R3181">
        <f t="shared" si="99"/>
        <v>198.3</v>
      </c>
    </row>
    <row r="3182" spans="1:18">
      <c r="A3182" t="s">
        <v>8713</v>
      </c>
      <c r="B3182" t="s">
        <v>1628</v>
      </c>
      <c r="C3182" t="s">
        <v>8714</v>
      </c>
      <c r="D3182" t="s">
        <v>3165</v>
      </c>
      <c r="E3182" t="s">
        <v>3194</v>
      </c>
      <c r="F3182" t="s">
        <v>3167</v>
      </c>
      <c r="G3182" t="s">
        <v>571</v>
      </c>
      <c r="H3182" s="28"/>
      <c r="J3182">
        <v>72</v>
      </c>
      <c r="K3182" t="s">
        <v>3098</v>
      </c>
      <c r="L3182" t="s">
        <v>3231</v>
      </c>
      <c r="M3182" t="s">
        <v>3177</v>
      </c>
      <c r="O3182" t="s">
        <v>3182</v>
      </c>
      <c r="P3182">
        <f t="shared" si="98"/>
        <v>44639</v>
      </c>
      <c r="Q3182">
        <f>--(COUNTIF($A$2:A3182,A3182)=1)</f>
        <v>1</v>
      </c>
      <c r="R3182" t="str">
        <f t="shared" si="99"/>
        <v/>
      </c>
    </row>
    <row r="3183" spans="1:18">
      <c r="A3183" t="s">
        <v>8715</v>
      </c>
      <c r="B3183" t="s">
        <v>6366</v>
      </c>
      <c r="C3183" t="s">
        <v>8716</v>
      </c>
      <c r="D3183" t="s">
        <v>3200</v>
      </c>
      <c r="E3183" t="s">
        <v>3194</v>
      </c>
      <c r="F3183" t="s">
        <v>3167</v>
      </c>
      <c r="G3183" t="s">
        <v>2450</v>
      </c>
      <c r="H3183" s="28">
        <v>45628</v>
      </c>
      <c r="I3183">
        <v>191.57</v>
      </c>
      <c r="J3183">
        <v>72</v>
      </c>
      <c r="K3183" t="s">
        <v>3123</v>
      </c>
      <c r="L3183" t="s">
        <v>3176</v>
      </c>
      <c r="M3183" t="s">
        <v>3207</v>
      </c>
      <c r="N3183">
        <v>4.5</v>
      </c>
      <c r="O3183" t="s">
        <v>3189</v>
      </c>
      <c r="P3183">
        <f t="shared" si="98"/>
        <v>45621</v>
      </c>
      <c r="Q3183">
        <f>--(COUNTIF($A$2:A3183,A3183)=1)</f>
        <v>1</v>
      </c>
      <c r="R3183">
        <f t="shared" si="99"/>
        <v>191.57</v>
      </c>
    </row>
    <row r="3184" spans="1:18">
      <c r="A3184" t="s">
        <v>8717</v>
      </c>
      <c r="B3184" t="s">
        <v>2771</v>
      </c>
      <c r="C3184" t="s">
        <v>3098</v>
      </c>
      <c r="D3184" t="s">
        <v>3200</v>
      </c>
      <c r="E3184" t="s">
        <v>3280</v>
      </c>
      <c r="F3184" t="s">
        <v>3180</v>
      </c>
      <c r="G3184" t="s">
        <v>237</v>
      </c>
      <c r="H3184" s="28"/>
      <c r="J3184">
        <v>4</v>
      </c>
      <c r="K3184" t="s">
        <v>3098</v>
      </c>
      <c r="L3184" t="s">
        <v>3254</v>
      </c>
      <c r="M3184" t="s">
        <v>3207</v>
      </c>
      <c r="O3184" t="s">
        <v>3170</v>
      </c>
      <c r="P3184">
        <f t="shared" si="98"/>
        <v>45490</v>
      </c>
      <c r="Q3184">
        <f>--(COUNTIF($A$2:A3184,A3184)=1)</f>
        <v>1</v>
      </c>
      <c r="R3184" t="str">
        <f t="shared" si="99"/>
        <v/>
      </c>
    </row>
    <row r="3185" spans="1:18">
      <c r="A3185" t="s">
        <v>8718</v>
      </c>
      <c r="B3185" t="s">
        <v>3570</v>
      </c>
      <c r="C3185" t="s">
        <v>8719</v>
      </c>
      <c r="D3185" t="s">
        <v>3240</v>
      </c>
      <c r="E3185" t="s">
        <v>3166</v>
      </c>
      <c r="F3185" t="s">
        <v>3228</v>
      </c>
      <c r="G3185" t="s">
        <v>932</v>
      </c>
      <c r="H3185" s="28"/>
      <c r="J3185">
        <v>24</v>
      </c>
      <c r="K3185" t="s">
        <v>3098</v>
      </c>
      <c r="L3185" t="s">
        <v>3254</v>
      </c>
      <c r="M3185" t="s">
        <v>3202</v>
      </c>
      <c r="O3185" t="s">
        <v>3182</v>
      </c>
      <c r="P3185">
        <f t="shared" si="98"/>
        <v>45124</v>
      </c>
      <c r="Q3185">
        <f>--(COUNTIF($A$2:A3185,A3185)=1)</f>
        <v>1</v>
      </c>
      <c r="R3185" t="str">
        <f t="shared" si="99"/>
        <v/>
      </c>
    </row>
    <row r="3186" spans="1:18">
      <c r="A3186" t="s">
        <v>8720</v>
      </c>
      <c r="B3186" t="s">
        <v>7577</v>
      </c>
      <c r="C3186" t="s">
        <v>3832</v>
      </c>
      <c r="D3186" t="s">
        <v>3237</v>
      </c>
      <c r="E3186" t="s">
        <v>3175</v>
      </c>
      <c r="F3186" t="s">
        <v>3167</v>
      </c>
      <c r="G3186" t="s">
        <v>4856</v>
      </c>
      <c r="H3186" s="28">
        <v>45703</v>
      </c>
      <c r="I3186">
        <v>18.75</v>
      </c>
      <c r="J3186">
        <v>8</v>
      </c>
      <c r="K3186" t="s">
        <v>3123</v>
      </c>
      <c r="L3186" t="s">
        <v>3098</v>
      </c>
      <c r="M3186" t="s">
        <v>3188</v>
      </c>
      <c r="O3186" t="s">
        <v>3213</v>
      </c>
      <c r="P3186">
        <f t="shared" si="98"/>
        <v>45703</v>
      </c>
      <c r="Q3186">
        <f>--(COUNTIF($A$2:A3186,A3186)=1)</f>
        <v>1</v>
      </c>
      <c r="R3186">
        <f t="shared" si="99"/>
        <v>18.75</v>
      </c>
    </row>
    <row r="3187" spans="1:18">
      <c r="A3187" t="s">
        <v>8721</v>
      </c>
      <c r="B3187" t="s">
        <v>1204</v>
      </c>
      <c r="C3187" t="s">
        <v>3098</v>
      </c>
      <c r="D3187" t="s">
        <v>3251</v>
      </c>
      <c r="E3187" t="s">
        <v>3175</v>
      </c>
      <c r="F3187" t="s">
        <v>3167</v>
      </c>
      <c r="G3187" t="s">
        <v>601</v>
      </c>
      <c r="H3187" s="28"/>
      <c r="J3187">
        <v>8</v>
      </c>
      <c r="K3187" t="s">
        <v>3098</v>
      </c>
      <c r="L3187" t="s">
        <v>3268</v>
      </c>
      <c r="M3187" t="s">
        <v>3169</v>
      </c>
      <c r="O3187" t="s">
        <v>3260</v>
      </c>
      <c r="P3187">
        <f t="shared" si="98"/>
        <v>45555</v>
      </c>
      <c r="Q3187">
        <f>--(COUNTIF($A$2:A3187,A3187)=1)</f>
        <v>1</v>
      </c>
      <c r="R3187" t="str">
        <f t="shared" si="99"/>
        <v/>
      </c>
    </row>
    <row r="3188" spans="1:18">
      <c r="A3188" t="s">
        <v>8722</v>
      </c>
      <c r="B3188" t="s">
        <v>4506</v>
      </c>
      <c r="C3188" t="s">
        <v>3098</v>
      </c>
      <c r="D3188" t="s">
        <v>3200</v>
      </c>
      <c r="E3188" t="s">
        <v>3166</v>
      </c>
      <c r="F3188" t="s">
        <v>3167</v>
      </c>
      <c r="G3188" t="s">
        <v>171</v>
      </c>
      <c r="H3188" s="28">
        <v>45476</v>
      </c>
      <c r="I3188">
        <v>80.239999999999995</v>
      </c>
      <c r="J3188">
        <v>24</v>
      </c>
      <c r="K3188" t="s">
        <v>3123</v>
      </c>
      <c r="L3188" t="s">
        <v>3351</v>
      </c>
      <c r="M3188" t="s">
        <v>3188</v>
      </c>
      <c r="N3188">
        <v>2.7</v>
      </c>
      <c r="O3188" t="s">
        <v>3260</v>
      </c>
      <c r="P3188">
        <f t="shared" si="98"/>
        <v>45473</v>
      </c>
      <c r="Q3188">
        <f>--(COUNTIF($A$2:A3188,A3188)=1)</f>
        <v>1</v>
      </c>
      <c r="R3188">
        <f t="shared" si="99"/>
        <v>80.239999999999995</v>
      </c>
    </row>
    <row r="3189" spans="1:18">
      <c r="A3189" t="s">
        <v>8723</v>
      </c>
      <c r="B3189" t="s">
        <v>8212</v>
      </c>
      <c r="C3189" t="s">
        <v>8724</v>
      </c>
      <c r="D3189" t="s">
        <v>3196</v>
      </c>
      <c r="E3189" t="s">
        <v>3194</v>
      </c>
      <c r="F3189" t="s">
        <v>3180</v>
      </c>
      <c r="G3189" t="s">
        <v>387</v>
      </c>
      <c r="H3189" s="28"/>
      <c r="J3189">
        <v>72</v>
      </c>
      <c r="K3189" t="s">
        <v>3098</v>
      </c>
      <c r="L3189" t="s">
        <v>3098</v>
      </c>
      <c r="M3189" t="s">
        <v>3177</v>
      </c>
      <c r="O3189" t="s">
        <v>3182</v>
      </c>
      <c r="P3189">
        <f t="shared" si="98"/>
        <v>45256</v>
      </c>
      <c r="Q3189">
        <f>--(COUNTIF($A$2:A3189,A3189)=1)</f>
        <v>1</v>
      </c>
      <c r="R3189" t="str">
        <f t="shared" si="99"/>
        <v/>
      </c>
    </row>
    <row r="3190" spans="1:18">
      <c r="A3190" t="s">
        <v>8725</v>
      </c>
      <c r="B3190" t="s">
        <v>2230</v>
      </c>
      <c r="C3190" t="s">
        <v>7957</v>
      </c>
      <c r="D3190" t="s">
        <v>3165</v>
      </c>
      <c r="E3190" t="s">
        <v>3175</v>
      </c>
      <c r="F3190" t="s">
        <v>3180</v>
      </c>
      <c r="G3190" t="s">
        <v>164</v>
      </c>
      <c r="H3190" s="28"/>
      <c r="J3190">
        <v>8</v>
      </c>
      <c r="K3190" t="s">
        <v>3098</v>
      </c>
      <c r="L3190" t="s">
        <v>3351</v>
      </c>
      <c r="M3190" t="s">
        <v>3188</v>
      </c>
      <c r="O3190" t="s">
        <v>3124</v>
      </c>
      <c r="P3190">
        <f t="shared" si="98"/>
        <v>44945</v>
      </c>
      <c r="Q3190">
        <f>--(COUNTIF($A$2:A3190,A3190)=1)</f>
        <v>1</v>
      </c>
      <c r="R3190" t="str">
        <f t="shared" si="99"/>
        <v/>
      </c>
    </row>
    <row r="3191" spans="1:18">
      <c r="A3191" t="s">
        <v>8726</v>
      </c>
      <c r="B3191" t="s">
        <v>776</v>
      </c>
      <c r="C3191" t="s">
        <v>3098</v>
      </c>
      <c r="D3191" t="s">
        <v>3200</v>
      </c>
      <c r="E3191" t="s">
        <v>3175</v>
      </c>
      <c r="F3191" t="s">
        <v>3167</v>
      </c>
      <c r="G3191" t="s">
        <v>1835</v>
      </c>
      <c r="H3191" s="28">
        <v>45161</v>
      </c>
      <c r="I3191">
        <v>25.53</v>
      </c>
      <c r="J3191">
        <v>8</v>
      </c>
      <c r="K3191" t="s">
        <v>3123</v>
      </c>
      <c r="L3191" t="s">
        <v>3231</v>
      </c>
      <c r="M3191" t="s">
        <v>3169</v>
      </c>
      <c r="O3191" t="s">
        <v>3170</v>
      </c>
      <c r="P3191">
        <f t="shared" si="98"/>
        <v>45160</v>
      </c>
      <c r="Q3191">
        <f>--(COUNTIF($A$2:A3191,A3191)=1)</f>
        <v>1</v>
      </c>
      <c r="R3191">
        <f t="shared" si="99"/>
        <v>25.53</v>
      </c>
    </row>
    <row r="3192" spans="1:18">
      <c r="A3192" t="s">
        <v>8727</v>
      </c>
      <c r="B3192" t="s">
        <v>2490</v>
      </c>
      <c r="C3192" t="s">
        <v>8728</v>
      </c>
      <c r="D3192" t="s">
        <v>3200</v>
      </c>
      <c r="E3192" t="s">
        <v>3280</v>
      </c>
      <c r="F3192" t="s">
        <v>3167</v>
      </c>
      <c r="G3192" t="s">
        <v>8729</v>
      </c>
      <c r="H3192" s="28">
        <v>44783</v>
      </c>
      <c r="I3192">
        <v>3.26</v>
      </c>
      <c r="J3192">
        <v>4</v>
      </c>
      <c r="K3192" t="s">
        <v>3124</v>
      </c>
      <c r="L3192" t="s">
        <v>3281</v>
      </c>
      <c r="M3192" t="s">
        <v>3207</v>
      </c>
      <c r="N3192">
        <v>4.7</v>
      </c>
      <c r="O3192" t="s">
        <v>3123</v>
      </c>
      <c r="P3192">
        <f t="shared" si="98"/>
        <v>44783</v>
      </c>
      <c r="Q3192">
        <f>--(COUNTIF($A$2:A3192,A3192)=1)</f>
        <v>1</v>
      </c>
      <c r="R3192">
        <f t="shared" si="99"/>
        <v>3.26</v>
      </c>
    </row>
    <row r="3193" spans="1:18">
      <c r="A3193" t="s">
        <v>8730</v>
      </c>
      <c r="B3193" t="s">
        <v>2293</v>
      </c>
      <c r="C3193" t="s">
        <v>3098</v>
      </c>
      <c r="D3193" t="s">
        <v>3185</v>
      </c>
      <c r="E3193" t="s">
        <v>3194</v>
      </c>
      <c r="F3193" t="s">
        <v>3228</v>
      </c>
      <c r="G3193" t="s">
        <v>2000</v>
      </c>
      <c r="H3193" s="28"/>
      <c r="J3193">
        <v>72</v>
      </c>
      <c r="K3193" t="s">
        <v>3098</v>
      </c>
      <c r="L3193" t="s">
        <v>3201</v>
      </c>
      <c r="M3193" t="s">
        <v>3207</v>
      </c>
      <c r="O3193" t="s">
        <v>3182</v>
      </c>
      <c r="P3193">
        <f t="shared" si="98"/>
        <v>45369</v>
      </c>
      <c r="Q3193">
        <f>--(COUNTIF($A$2:A3193,A3193)=1)</f>
        <v>1</v>
      </c>
      <c r="R3193" t="str">
        <f t="shared" si="99"/>
        <v/>
      </c>
    </row>
    <row r="3194" spans="1:18">
      <c r="A3194" t="s">
        <v>8731</v>
      </c>
      <c r="B3194" t="s">
        <v>5011</v>
      </c>
      <c r="C3194" t="s">
        <v>4211</v>
      </c>
      <c r="D3194" t="s">
        <v>3185</v>
      </c>
      <c r="E3194" t="s">
        <v>3166</v>
      </c>
      <c r="F3194" t="s">
        <v>3167</v>
      </c>
      <c r="G3194" t="s">
        <v>413</v>
      </c>
      <c r="H3194" s="28">
        <v>44948</v>
      </c>
      <c r="I3194">
        <v>70.53</v>
      </c>
      <c r="J3194">
        <v>24</v>
      </c>
      <c r="K3194" t="s">
        <v>3123</v>
      </c>
      <c r="L3194" t="s">
        <v>3221</v>
      </c>
      <c r="M3194" t="s">
        <v>3169</v>
      </c>
      <c r="O3194" t="s">
        <v>3124</v>
      </c>
      <c r="P3194">
        <f t="shared" si="98"/>
        <v>44946</v>
      </c>
      <c r="Q3194">
        <f>--(COUNTIF($A$2:A3194,A3194)=1)</f>
        <v>1</v>
      </c>
      <c r="R3194">
        <f t="shared" si="99"/>
        <v>70.53</v>
      </c>
    </row>
    <row r="3195" spans="1:18">
      <c r="A3195" t="s">
        <v>8732</v>
      </c>
      <c r="B3195" t="s">
        <v>297</v>
      </c>
      <c r="C3195" t="s">
        <v>5278</v>
      </c>
      <c r="D3195" t="s">
        <v>3185</v>
      </c>
      <c r="E3195" t="s">
        <v>3166</v>
      </c>
      <c r="F3195" t="s">
        <v>3167</v>
      </c>
      <c r="G3195" t="s">
        <v>2215</v>
      </c>
      <c r="H3195" s="28"/>
      <c r="J3195">
        <v>24</v>
      </c>
      <c r="K3195" t="s">
        <v>3098</v>
      </c>
      <c r="L3195" t="s">
        <v>3209</v>
      </c>
      <c r="M3195" t="s">
        <v>3207</v>
      </c>
      <c r="O3195" t="s">
        <v>3178</v>
      </c>
      <c r="P3195">
        <f t="shared" si="98"/>
        <v>45295</v>
      </c>
      <c r="Q3195">
        <f>--(COUNTIF($A$2:A3195,A3195)=1)</f>
        <v>1</v>
      </c>
      <c r="R3195" t="str">
        <f t="shared" si="99"/>
        <v/>
      </c>
    </row>
    <row r="3196" spans="1:18">
      <c r="A3196" t="s">
        <v>8733</v>
      </c>
      <c r="B3196" t="s">
        <v>3778</v>
      </c>
      <c r="C3196" t="s">
        <v>3098</v>
      </c>
      <c r="D3196" t="s">
        <v>3200</v>
      </c>
      <c r="E3196" t="s">
        <v>3166</v>
      </c>
      <c r="F3196" t="s">
        <v>3167</v>
      </c>
      <c r="G3196" t="s">
        <v>1784</v>
      </c>
      <c r="H3196" s="28">
        <v>44647</v>
      </c>
      <c r="I3196">
        <v>9.36</v>
      </c>
      <c r="J3196">
        <v>24</v>
      </c>
      <c r="K3196" t="s">
        <v>3124</v>
      </c>
      <c r="L3196" t="s">
        <v>3187</v>
      </c>
      <c r="M3196" t="s">
        <v>3188</v>
      </c>
      <c r="N3196">
        <v>4.3</v>
      </c>
      <c r="O3196" t="s">
        <v>3178</v>
      </c>
      <c r="P3196">
        <f t="shared" si="98"/>
        <v>44647</v>
      </c>
      <c r="Q3196">
        <f>--(COUNTIF($A$2:A3196,A3196)=1)</f>
        <v>1</v>
      </c>
      <c r="R3196">
        <f t="shared" si="99"/>
        <v>9.36</v>
      </c>
    </row>
    <row r="3197" spans="1:18">
      <c r="A3197" t="s">
        <v>8734</v>
      </c>
      <c r="B3197" t="s">
        <v>3480</v>
      </c>
      <c r="C3197" t="s">
        <v>3098</v>
      </c>
      <c r="D3197" t="s">
        <v>3185</v>
      </c>
      <c r="E3197" t="s">
        <v>3194</v>
      </c>
      <c r="F3197" t="s">
        <v>3167</v>
      </c>
      <c r="G3197" t="s">
        <v>1212</v>
      </c>
      <c r="H3197" s="28">
        <v>45249</v>
      </c>
      <c r="I3197">
        <v>52.86</v>
      </c>
      <c r="J3197">
        <v>72</v>
      </c>
      <c r="K3197" t="s">
        <v>3124</v>
      </c>
      <c r="L3197" t="s">
        <v>3192</v>
      </c>
      <c r="M3197" t="s">
        <v>3202</v>
      </c>
      <c r="O3197" t="s">
        <v>3123</v>
      </c>
      <c r="P3197">
        <f t="shared" si="98"/>
        <v>45247</v>
      </c>
      <c r="Q3197">
        <f>--(COUNTIF($A$2:A3197,A3197)=1)</f>
        <v>1</v>
      </c>
      <c r="R3197">
        <f t="shared" si="99"/>
        <v>52.86</v>
      </c>
    </row>
    <row r="3198" spans="1:18">
      <c r="A3198" t="s">
        <v>8735</v>
      </c>
      <c r="B3198" t="s">
        <v>4406</v>
      </c>
      <c r="C3198" t="s">
        <v>3562</v>
      </c>
      <c r="D3198" t="s">
        <v>3227</v>
      </c>
      <c r="E3198" t="s">
        <v>3166</v>
      </c>
      <c r="F3198" t="s">
        <v>3167</v>
      </c>
      <c r="G3198" t="s">
        <v>371</v>
      </c>
      <c r="H3198" s="28">
        <v>45073</v>
      </c>
      <c r="I3198">
        <v>23.37</v>
      </c>
      <c r="J3198">
        <v>24</v>
      </c>
      <c r="K3198" t="s">
        <v>3124</v>
      </c>
      <c r="L3198" t="s">
        <v>3244</v>
      </c>
      <c r="M3198" t="s">
        <v>3177</v>
      </c>
      <c r="N3198">
        <v>1.4</v>
      </c>
      <c r="O3198" t="s">
        <v>3182</v>
      </c>
      <c r="P3198">
        <f t="shared" si="98"/>
        <v>45073</v>
      </c>
      <c r="Q3198">
        <f>--(COUNTIF($A$2:A3198,A3198)=1)</f>
        <v>1</v>
      </c>
      <c r="R3198">
        <f t="shared" si="99"/>
        <v>23.37</v>
      </c>
    </row>
    <row r="3199" spans="1:18">
      <c r="A3199" t="s">
        <v>8736</v>
      </c>
      <c r="B3199" t="s">
        <v>1218</v>
      </c>
      <c r="C3199" t="s">
        <v>8737</v>
      </c>
      <c r="D3199" t="s">
        <v>3251</v>
      </c>
      <c r="E3199" t="s">
        <v>3194</v>
      </c>
      <c r="F3199" t="s">
        <v>3167</v>
      </c>
      <c r="G3199" t="s">
        <v>259</v>
      </c>
      <c r="H3199" s="28">
        <v>44875</v>
      </c>
      <c r="I3199">
        <v>86.38</v>
      </c>
      <c r="J3199">
        <v>72</v>
      </c>
      <c r="K3199" t="s">
        <v>3123</v>
      </c>
      <c r="L3199" t="s">
        <v>3354</v>
      </c>
      <c r="M3199" t="s">
        <v>3188</v>
      </c>
      <c r="N3199">
        <v>2.2000000000000002</v>
      </c>
      <c r="O3199" t="s">
        <v>3178</v>
      </c>
      <c r="P3199">
        <f t="shared" si="98"/>
        <v>44872</v>
      </c>
      <c r="Q3199">
        <f>--(COUNTIF($A$2:A3199,A3199)=1)</f>
        <v>1</v>
      </c>
      <c r="R3199">
        <f t="shared" si="99"/>
        <v>86.38</v>
      </c>
    </row>
    <row r="3200" spans="1:18">
      <c r="A3200" t="s">
        <v>8738</v>
      </c>
      <c r="B3200" t="s">
        <v>1328</v>
      </c>
      <c r="C3200" t="s">
        <v>5205</v>
      </c>
      <c r="D3200" t="s">
        <v>3174</v>
      </c>
      <c r="E3200" t="s">
        <v>3194</v>
      </c>
      <c r="F3200" t="s">
        <v>3220</v>
      </c>
      <c r="G3200" t="s">
        <v>834</v>
      </c>
      <c r="H3200" s="28">
        <v>44921</v>
      </c>
      <c r="I3200">
        <v>1.95</v>
      </c>
      <c r="J3200">
        <v>72</v>
      </c>
      <c r="K3200" t="s">
        <v>3124</v>
      </c>
      <c r="L3200" t="s">
        <v>3206</v>
      </c>
      <c r="M3200" t="s">
        <v>3169</v>
      </c>
      <c r="O3200" t="s">
        <v>3178</v>
      </c>
      <c r="P3200">
        <f t="shared" si="98"/>
        <v>44921</v>
      </c>
      <c r="Q3200">
        <f>--(COUNTIF($A$2:A3200,A3200)=1)</f>
        <v>1</v>
      </c>
      <c r="R3200">
        <f t="shared" si="99"/>
        <v>1.95</v>
      </c>
    </row>
    <row r="3201" spans="1:18">
      <c r="A3201" t="s">
        <v>8739</v>
      </c>
      <c r="B3201" t="s">
        <v>3253</v>
      </c>
      <c r="C3201" t="s">
        <v>3098</v>
      </c>
      <c r="D3201" t="s">
        <v>3196</v>
      </c>
      <c r="E3201" t="s">
        <v>3175</v>
      </c>
      <c r="F3201" t="s">
        <v>3167</v>
      </c>
      <c r="G3201" t="s">
        <v>567</v>
      </c>
      <c r="H3201" s="28">
        <v>45371</v>
      </c>
      <c r="I3201">
        <v>26.4</v>
      </c>
      <c r="J3201">
        <v>8</v>
      </c>
      <c r="K3201" t="s">
        <v>3123</v>
      </c>
      <c r="L3201" t="s">
        <v>3225</v>
      </c>
      <c r="M3201" t="s">
        <v>3177</v>
      </c>
      <c r="O3201" t="s">
        <v>3182</v>
      </c>
      <c r="P3201">
        <f t="shared" si="98"/>
        <v>45370</v>
      </c>
      <c r="Q3201">
        <f>--(COUNTIF($A$2:A3201,A3201)=1)</f>
        <v>1</v>
      </c>
      <c r="R3201">
        <f t="shared" si="99"/>
        <v>26.4</v>
      </c>
    </row>
    <row r="3202" spans="1:18">
      <c r="A3202" t="s">
        <v>8740</v>
      </c>
      <c r="B3202" t="s">
        <v>6290</v>
      </c>
      <c r="C3202" t="s">
        <v>3098</v>
      </c>
      <c r="D3202" t="s">
        <v>3196</v>
      </c>
      <c r="E3202" t="s">
        <v>3166</v>
      </c>
      <c r="F3202" t="s">
        <v>3167</v>
      </c>
      <c r="G3202" t="s">
        <v>2891</v>
      </c>
      <c r="H3202" s="28">
        <v>45183</v>
      </c>
      <c r="I3202">
        <v>7.07</v>
      </c>
      <c r="J3202">
        <v>24</v>
      </c>
      <c r="K3202" t="s">
        <v>3124</v>
      </c>
      <c r="L3202" t="s">
        <v>3281</v>
      </c>
      <c r="M3202" t="s">
        <v>3169</v>
      </c>
      <c r="O3202" t="s">
        <v>3189</v>
      </c>
      <c r="P3202">
        <f t="shared" ref="P3202:P3265" si="100">IFERROR(DATEVALUE(G3202),IFERROR(DATE(RIGHT(G3202,4),MID(G3202,4,2),LEFT(G3202,2)),""))</f>
        <v>45183</v>
      </c>
      <c r="Q3202">
        <f>--(COUNTIF($A$2:A3202,A3202)=1)</f>
        <v>1</v>
      </c>
      <c r="R3202">
        <f t="shared" ref="R3202:R3265" si="101">IF(AND(Q3202=1,I3202&lt;&gt;"",ISNUMBER(I3202),I3202&gt;=0),I3202,"")</f>
        <v>7.07</v>
      </c>
    </row>
    <row r="3203" spans="1:18">
      <c r="A3203" t="s">
        <v>8741</v>
      </c>
      <c r="B3203" t="s">
        <v>4983</v>
      </c>
      <c r="C3203" t="s">
        <v>3098</v>
      </c>
      <c r="D3203" t="s">
        <v>3200</v>
      </c>
      <c r="E3203" t="s">
        <v>3166</v>
      </c>
      <c r="F3203" t="s">
        <v>3167</v>
      </c>
      <c r="G3203" t="s">
        <v>1202</v>
      </c>
      <c r="H3203" s="28">
        <v>44702</v>
      </c>
      <c r="I3203">
        <v>18.48</v>
      </c>
      <c r="J3203">
        <v>24</v>
      </c>
      <c r="K3203" t="s">
        <v>3124</v>
      </c>
      <c r="L3203" t="s">
        <v>3098</v>
      </c>
      <c r="M3203" t="s">
        <v>3207</v>
      </c>
      <c r="N3203">
        <v>1.5</v>
      </c>
      <c r="O3203" t="s">
        <v>3189</v>
      </c>
      <c r="P3203">
        <f t="shared" si="100"/>
        <v>44702</v>
      </c>
      <c r="Q3203">
        <f>--(COUNTIF($A$2:A3203,A3203)=1)</f>
        <v>1</v>
      </c>
      <c r="R3203">
        <f t="shared" si="101"/>
        <v>18.48</v>
      </c>
    </row>
    <row r="3204" spans="1:18">
      <c r="A3204" t="s">
        <v>8742</v>
      </c>
      <c r="B3204" t="s">
        <v>8743</v>
      </c>
      <c r="C3204" t="s">
        <v>3098</v>
      </c>
      <c r="D3204" t="s">
        <v>3240</v>
      </c>
      <c r="E3204" t="s">
        <v>3175</v>
      </c>
      <c r="F3204" t="s">
        <v>3167</v>
      </c>
      <c r="G3204" t="s">
        <v>2665</v>
      </c>
      <c r="H3204" s="28">
        <v>44626</v>
      </c>
      <c r="I3204">
        <v>12.6</v>
      </c>
      <c r="J3204">
        <v>8</v>
      </c>
      <c r="K3204" t="s">
        <v>3123</v>
      </c>
      <c r="L3204" t="s">
        <v>3271</v>
      </c>
      <c r="M3204" t="s">
        <v>3188</v>
      </c>
      <c r="N3204">
        <v>3.1</v>
      </c>
      <c r="O3204" t="s">
        <v>3170</v>
      </c>
      <c r="P3204">
        <f t="shared" si="100"/>
        <v>44626</v>
      </c>
      <c r="Q3204">
        <f>--(COUNTIF($A$2:A3204,A3204)=1)</f>
        <v>1</v>
      </c>
      <c r="R3204">
        <f t="shared" si="101"/>
        <v>12.6</v>
      </c>
    </row>
    <row r="3205" spans="1:18">
      <c r="A3205" t="s">
        <v>8744</v>
      </c>
      <c r="B3205" t="s">
        <v>4025</v>
      </c>
      <c r="C3205" t="s">
        <v>8745</v>
      </c>
      <c r="D3205" t="s">
        <v>3227</v>
      </c>
      <c r="E3205" t="s">
        <v>3194</v>
      </c>
      <c r="F3205" t="s">
        <v>3167</v>
      </c>
      <c r="G3205" t="s">
        <v>1422</v>
      </c>
      <c r="H3205" s="28">
        <v>44997</v>
      </c>
      <c r="I3205">
        <v>236.12</v>
      </c>
      <c r="J3205">
        <v>72</v>
      </c>
      <c r="K3205" t="s">
        <v>3123</v>
      </c>
      <c r="L3205" t="s">
        <v>3098</v>
      </c>
      <c r="M3205" t="s">
        <v>3177</v>
      </c>
      <c r="N3205">
        <v>4</v>
      </c>
      <c r="O3205" t="s">
        <v>3123</v>
      </c>
      <c r="P3205">
        <f t="shared" si="100"/>
        <v>44988</v>
      </c>
      <c r="Q3205">
        <f>--(COUNTIF($A$2:A3205,A3205)=1)</f>
        <v>1</v>
      </c>
      <c r="R3205">
        <f t="shared" si="101"/>
        <v>236.12</v>
      </c>
    </row>
    <row r="3206" spans="1:18">
      <c r="A3206" t="s">
        <v>8746</v>
      </c>
      <c r="B3206" t="s">
        <v>4111</v>
      </c>
      <c r="C3206" t="s">
        <v>8747</v>
      </c>
      <c r="D3206" t="s">
        <v>3185</v>
      </c>
      <c r="E3206" t="s">
        <v>3175</v>
      </c>
      <c r="F3206" t="s">
        <v>3180</v>
      </c>
      <c r="G3206" t="s">
        <v>5597</v>
      </c>
      <c r="H3206" s="28"/>
      <c r="J3206">
        <v>8</v>
      </c>
      <c r="K3206" t="s">
        <v>3098</v>
      </c>
      <c r="L3206" t="s">
        <v>3209</v>
      </c>
      <c r="M3206" t="s">
        <v>3177</v>
      </c>
      <c r="O3206" t="s">
        <v>3182</v>
      </c>
      <c r="P3206">
        <f t="shared" si="100"/>
        <v>44623</v>
      </c>
      <c r="Q3206">
        <f>--(COUNTIF($A$2:A3206,A3206)=1)</f>
        <v>1</v>
      </c>
      <c r="R3206" t="str">
        <f t="shared" si="101"/>
        <v/>
      </c>
    </row>
    <row r="3207" spans="1:18">
      <c r="A3207" t="s">
        <v>8748</v>
      </c>
      <c r="B3207" t="s">
        <v>6348</v>
      </c>
      <c r="C3207" t="s">
        <v>3098</v>
      </c>
      <c r="D3207" t="s">
        <v>3200</v>
      </c>
      <c r="E3207" t="s">
        <v>3166</v>
      </c>
      <c r="F3207" t="s">
        <v>3167</v>
      </c>
      <c r="G3207" t="s">
        <v>1152</v>
      </c>
      <c r="H3207" s="28">
        <v>45382</v>
      </c>
      <c r="I3207">
        <v>76.900000000000006</v>
      </c>
      <c r="J3207">
        <v>24</v>
      </c>
      <c r="K3207" t="s">
        <v>3123</v>
      </c>
      <c r="L3207" t="s">
        <v>3268</v>
      </c>
      <c r="M3207" t="s">
        <v>3169</v>
      </c>
      <c r="N3207">
        <v>3.9</v>
      </c>
      <c r="O3207" t="s">
        <v>3182</v>
      </c>
      <c r="P3207">
        <f t="shared" si="100"/>
        <v>45379</v>
      </c>
      <c r="Q3207">
        <f>--(COUNTIF($A$2:A3207,A3207)=1)</f>
        <v>1</v>
      </c>
      <c r="R3207">
        <f t="shared" si="101"/>
        <v>76.900000000000006</v>
      </c>
    </row>
    <row r="3208" spans="1:18">
      <c r="A3208" t="s">
        <v>8749</v>
      </c>
      <c r="B3208" t="s">
        <v>1858</v>
      </c>
      <c r="C3208" t="s">
        <v>3098</v>
      </c>
      <c r="D3208" t="s">
        <v>3185</v>
      </c>
      <c r="E3208" t="s">
        <v>3166</v>
      </c>
      <c r="F3208" t="s">
        <v>3220</v>
      </c>
      <c r="G3208" t="s">
        <v>4650</v>
      </c>
      <c r="H3208" s="28">
        <v>45201</v>
      </c>
      <c r="I3208">
        <v>21.8</v>
      </c>
      <c r="J3208">
        <v>24</v>
      </c>
      <c r="K3208" t="s">
        <v>3124</v>
      </c>
      <c r="L3208" t="s">
        <v>3192</v>
      </c>
      <c r="M3208" t="s">
        <v>3169</v>
      </c>
      <c r="N3208">
        <v>2.5</v>
      </c>
      <c r="O3208" t="s">
        <v>3213</v>
      </c>
      <c r="P3208">
        <f t="shared" si="100"/>
        <v>45201</v>
      </c>
      <c r="Q3208">
        <f>--(COUNTIF($A$2:A3208,A3208)=1)</f>
        <v>1</v>
      </c>
      <c r="R3208">
        <f t="shared" si="101"/>
        <v>21.8</v>
      </c>
    </row>
    <row r="3209" spans="1:18">
      <c r="A3209" t="s">
        <v>8750</v>
      </c>
      <c r="B3209" t="s">
        <v>1717</v>
      </c>
      <c r="C3209" t="s">
        <v>3098</v>
      </c>
      <c r="D3209" t="s">
        <v>3174</v>
      </c>
      <c r="E3209" t="s">
        <v>3175</v>
      </c>
      <c r="F3209" t="s">
        <v>3167</v>
      </c>
      <c r="G3209" t="s">
        <v>62</v>
      </c>
      <c r="H3209" s="28">
        <v>45085</v>
      </c>
      <c r="I3209">
        <v>9.32</v>
      </c>
      <c r="J3209">
        <v>8</v>
      </c>
      <c r="K3209" t="s">
        <v>3123</v>
      </c>
      <c r="L3209" t="s">
        <v>3254</v>
      </c>
      <c r="M3209" t="s">
        <v>3202</v>
      </c>
      <c r="N3209">
        <v>2.5</v>
      </c>
      <c r="O3209" t="s">
        <v>3213</v>
      </c>
      <c r="P3209">
        <f t="shared" si="100"/>
        <v>45085</v>
      </c>
      <c r="Q3209">
        <f>--(COUNTIF($A$2:A3209,A3209)=1)</f>
        <v>1</v>
      </c>
      <c r="R3209">
        <f t="shared" si="101"/>
        <v>9.32</v>
      </c>
    </row>
    <row r="3210" spans="1:18">
      <c r="A3210" t="s">
        <v>8751</v>
      </c>
      <c r="B3210" t="s">
        <v>2326</v>
      </c>
      <c r="C3210" t="s">
        <v>8752</v>
      </c>
      <c r="D3210" t="s">
        <v>3237</v>
      </c>
      <c r="E3210" t="s">
        <v>3175</v>
      </c>
      <c r="F3210" t="s">
        <v>3167</v>
      </c>
      <c r="G3210" t="s">
        <v>664</v>
      </c>
      <c r="H3210" s="28"/>
      <c r="J3210">
        <v>8</v>
      </c>
      <c r="K3210" t="s">
        <v>3098</v>
      </c>
      <c r="L3210" t="s">
        <v>3168</v>
      </c>
      <c r="M3210" t="s">
        <v>3169</v>
      </c>
      <c r="O3210" t="s">
        <v>3213</v>
      </c>
      <c r="P3210">
        <f t="shared" si="100"/>
        <v>44933</v>
      </c>
      <c r="Q3210">
        <f>--(COUNTIF($A$2:A3210,A3210)=1)</f>
        <v>1</v>
      </c>
      <c r="R3210" t="str">
        <f t="shared" si="101"/>
        <v/>
      </c>
    </row>
    <row r="3211" spans="1:18">
      <c r="A3211" t="s">
        <v>8753</v>
      </c>
      <c r="B3211" t="s">
        <v>1298</v>
      </c>
      <c r="C3211" t="s">
        <v>3098</v>
      </c>
      <c r="D3211" t="s">
        <v>3165</v>
      </c>
      <c r="E3211" t="s">
        <v>3280</v>
      </c>
      <c r="F3211" t="s">
        <v>3167</v>
      </c>
      <c r="G3211" t="s">
        <v>2429</v>
      </c>
      <c r="H3211" s="28">
        <v>44724</v>
      </c>
      <c r="I3211">
        <v>11.31</v>
      </c>
      <c r="J3211">
        <v>4</v>
      </c>
      <c r="K3211" t="s">
        <v>3123</v>
      </c>
      <c r="L3211" t="s">
        <v>3201</v>
      </c>
      <c r="M3211" t="s">
        <v>3207</v>
      </c>
      <c r="N3211">
        <v>1.3</v>
      </c>
      <c r="O3211" t="s">
        <v>3182</v>
      </c>
      <c r="P3211">
        <f t="shared" si="100"/>
        <v>44724</v>
      </c>
      <c r="Q3211">
        <f>--(COUNTIF($A$2:A3211,A3211)=1)</f>
        <v>1</v>
      </c>
      <c r="R3211">
        <f t="shared" si="101"/>
        <v>11.31</v>
      </c>
    </row>
    <row r="3212" spans="1:18">
      <c r="A3212" t="s">
        <v>8754</v>
      </c>
      <c r="B3212" t="s">
        <v>127</v>
      </c>
      <c r="C3212" t="s">
        <v>3098</v>
      </c>
      <c r="D3212" t="s">
        <v>3227</v>
      </c>
      <c r="E3212" t="s">
        <v>3175</v>
      </c>
      <c r="F3212" t="s">
        <v>3228</v>
      </c>
      <c r="G3212" t="s">
        <v>279</v>
      </c>
      <c r="H3212" s="28"/>
      <c r="J3212">
        <v>8</v>
      </c>
      <c r="K3212" t="s">
        <v>3098</v>
      </c>
      <c r="L3212" t="s">
        <v>3265</v>
      </c>
      <c r="M3212" t="s">
        <v>3177</v>
      </c>
      <c r="O3212" t="s">
        <v>3123</v>
      </c>
      <c r="P3212">
        <f t="shared" si="100"/>
        <v>45606</v>
      </c>
      <c r="Q3212">
        <f>--(COUNTIF($A$2:A3212,A3212)=1)</f>
        <v>1</v>
      </c>
      <c r="R3212" t="str">
        <f t="shared" si="101"/>
        <v/>
      </c>
    </row>
    <row r="3213" spans="1:18">
      <c r="A3213" t="s">
        <v>8755</v>
      </c>
      <c r="B3213" t="s">
        <v>1923</v>
      </c>
      <c r="C3213" t="s">
        <v>8756</v>
      </c>
      <c r="D3213" t="s">
        <v>3227</v>
      </c>
      <c r="E3213" t="s">
        <v>3175</v>
      </c>
      <c r="F3213" t="s">
        <v>3167</v>
      </c>
      <c r="G3213" t="s">
        <v>8757</v>
      </c>
      <c r="H3213" s="28">
        <v>45639</v>
      </c>
      <c r="I3213">
        <v>2.0099999999999998</v>
      </c>
      <c r="J3213">
        <v>8</v>
      </c>
      <c r="K3213" t="s">
        <v>3124</v>
      </c>
      <c r="L3213" t="s">
        <v>3398</v>
      </c>
      <c r="M3213" t="s">
        <v>3177</v>
      </c>
      <c r="N3213">
        <v>2.4</v>
      </c>
      <c r="O3213" t="s">
        <v>3182</v>
      </c>
      <c r="P3213">
        <f t="shared" si="100"/>
        <v>45639</v>
      </c>
      <c r="Q3213">
        <f>--(COUNTIF($A$2:A3213,A3213)=1)</f>
        <v>1</v>
      </c>
      <c r="R3213">
        <f t="shared" si="101"/>
        <v>2.0099999999999998</v>
      </c>
    </row>
    <row r="3214" spans="1:18">
      <c r="A3214" t="s">
        <v>8758</v>
      </c>
      <c r="B3214" t="s">
        <v>3257</v>
      </c>
      <c r="C3214" t="s">
        <v>3262</v>
      </c>
      <c r="D3214" t="s">
        <v>3196</v>
      </c>
      <c r="E3214" t="s">
        <v>3166</v>
      </c>
      <c r="F3214" t="s">
        <v>3228</v>
      </c>
      <c r="G3214" t="s">
        <v>3794</v>
      </c>
      <c r="H3214" s="28"/>
      <c r="J3214">
        <v>24</v>
      </c>
      <c r="K3214" t="s">
        <v>3098</v>
      </c>
      <c r="L3214" t="s">
        <v>3281</v>
      </c>
      <c r="M3214" t="s">
        <v>3207</v>
      </c>
      <c r="O3214" t="s">
        <v>3189</v>
      </c>
      <c r="P3214">
        <f t="shared" si="100"/>
        <v>45114</v>
      </c>
      <c r="Q3214">
        <f>--(COUNTIF($A$2:A3214,A3214)=1)</f>
        <v>1</v>
      </c>
      <c r="R3214" t="str">
        <f t="shared" si="101"/>
        <v/>
      </c>
    </row>
    <row r="3215" spans="1:18">
      <c r="A3215" t="s">
        <v>8759</v>
      </c>
      <c r="B3215" t="s">
        <v>158</v>
      </c>
      <c r="C3215" t="s">
        <v>8760</v>
      </c>
      <c r="D3215" t="s">
        <v>3251</v>
      </c>
      <c r="E3215" t="s">
        <v>3175</v>
      </c>
      <c r="F3215" t="s">
        <v>3180</v>
      </c>
      <c r="G3215" t="s">
        <v>4705</v>
      </c>
      <c r="H3215" s="28"/>
      <c r="J3215">
        <v>8</v>
      </c>
      <c r="K3215" t="s">
        <v>3098</v>
      </c>
      <c r="L3215" t="s">
        <v>3187</v>
      </c>
      <c r="M3215" t="s">
        <v>3188</v>
      </c>
      <c r="O3215" t="s">
        <v>3189</v>
      </c>
      <c r="P3215">
        <f t="shared" si="100"/>
        <v>45368</v>
      </c>
      <c r="Q3215">
        <f>--(COUNTIF($A$2:A3215,A3215)=1)</f>
        <v>1</v>
      </c>
      <c r="R3215" t="str">
        <f t="shared" si="101"/>
        <v/>
      </c>
    </row>
    <row r="3216" spans="1:18">
      <c r="A3216" t="s">
        <v>8761</v>
      </c>
      <c r="B3216" t="s">
        <v>473</v>
      </c>
      <c r="C3216" t="s">
        <v>3098</v>
      </c>
      <c r="D3216" t="s">
        <v>3165</v>
      </c>
      <c r="E3216" t="s">
        <v>3175</v>
      </c>
      <c r="F3216" t="s">
        <v>3180</v>
      </c>
      <c r="G3216" t="s">
        <v>2983</v>
      </c>
      <c r="H3216" s="28"/>
      <c r="J3216">
        <v>8</v>
      </c>
      <c r="K3216" t="s">
        <v>3098</v>
      </c>
      <c r="L3216" t="s">
        <v>3354</v>
      </c>
      <c r="M3216" t="s">
        <v>3207</v>
      </c>
      <c r="O3216" t="s">
        <v>3182</v>
      </c>
      <c r="P3216">
        <f t="shared" si="100"/>
        <v>44723</v>
      </c>
      <c r="Q3216">
        <f>--(COUNTIF($A$2:A3216,A3216)=1)</f>
        <v>1</v>
      </c>
      <c r="R3216" t="str">
        <f t="shared" si="101"/>
        <v/>
      </c>
    </row>
    <row r="3217" spans="1:18">
      <c r="A3217" t="s">
        <v>8762</v>
      </c>
      <c r="B3217" t="s">
        <v>272</v>
      </c>
      <c r="C3217" t="s">
        <v>3098</v>
      </c>
      <c r="D3217" t="s">
        <v>3251</v>
      </c>
      <c r="E3217" t="s">
        <v>3166</v>
      </c>
      <c r="F3217" t="s">
        <v>3220</v>
      </c>
      <c r="G3217" t="s">
        <v>586</v>
      </c>
      <c r="H3217" s="28">
        <v>45053</v>
      </c>
      <c r="I3217">
        <v>37.369999999999997</v>
      </c>
      <c r="J3217">
        <v>24</v>
      </c>
      <c r="K3217" t="s">
        <v>3123</v>
      </c>
      <c r="L3217" t="s">
        <v>3192</v>
      </c>
      <c r="M3217" t="s">
        <v>3202</v>
      </c>
      <c r="N3217">
        <v>3.9</v>
      </c>
      <c r="O3217" t="s">
        <v>3178</v>
      </c>
      <c r="P3217">
        <f t="shared" si="100"/>
        <v>45052</v>
      </c>
      <c r="Q3217">
        <f>--(COUNTIF($A$2:A3217,A3217)=1)</f>
        <v>1</v>
      </c>
      <c r="R3217">
        <f t="shared" si="101"/>
        <v>37.369999999999997</v>
      </c>
    </row>
    <row r="3218" spans="1:18">
      <c r="A3218" t="s">
        <v>8763</v>
      </c>
      <c r="B3218" t="s">
        <v>833</v>
      </c>
      <c r="C3218" t="s">
        <v>3098</v>
      </c>
      <c r="D3218" t="s">
        <v>3251</v>
      </c>
      <c r="E3218" t="s">
        <v>3194</v>
      </c>
      <c r="F3218" t="s">
        <v>3228</v>
      </c>
      <c r="G3218" t="s">
        <v>309</v>
      </c>
      <c r="H3218" s="28"/>
      <c r="J3218">
        <v>72</v>
      </c>
      <c r="K3218" t="s">
        <v>3098</v>
      </c>
      <c r="L3218" t="s">
        <v>3221</v>
      </c>
      <c r="M3218" t="s">
        <v>3188</v>
      </c>
      <c r="O3218" t="s">
        <v>3123</v>
      </c>
      <c r="P3218">
        <f t="shared" si="100"/>
        <v>45158</v>
      </c>
      <c r="Q3218">
        <f>--(COUNTIF($A$2:A3218,A3218)=1)</f>
        <v>1</v>
      </c>
      <c r="R3218" t="str">
        <f t="shared" si="101"/>
        <v/>
      </c>
    </row>
    <row r="3219" spans="1:18">
      <c r="A3219" t="s">
        <v>8764</v>
      </c>
      <c r="B3219" t="s">
        <v>2994</v>
      </c>
      <c r="C3219" t="s">
        <v>3098</v>
      </c>
      <c r="D3219" t="s">
        <v>3227</v>
      </c>
      <c r="E3219" t="s">
        <v>3175</v>
      </c>
      <c r="F3219" t="s">
        <v>3167</v>
      </c>
      <c r="G3219" t="s">
        <v>1483</v>
      </c>
      <c r="H3219" s="28">
        <v>45659</v>
      </c>
      <c r="I3219">
        <v>1.79</v>
      </c>
      <c r="J3219">
        <v>8</v>
      </c>
      <c r="K3219" t="s">
        <v>3124</v>
      </c>
      <c r="L3219" t="s">
        <v>3268</v>
      </c>
      <c r="M3219" t="s">
        <v>3207</v>
      </c>
      <c r="O3219" t="s">
        <v>3123</v>
      </c>
      <c r="P3219">
        <f t="shared" si="100"/>
        <v>45659</v>
      </c>
      <c r="Q3219">
        <f>--(COUNTIF($A$2:A3219,A3219)=1)</f>
        <v>1</v>
      </c>
      <c r="R3219">
        <f t="shared" si="101"/>
        <v>1.79</v>
      </c>
    </row>
    <row r="3220" spans="1:18">
      <c r="A3220" t="s">
        <v>8765</v>
      </c>
      <c r="B3220" t="s">
        <v>1935</v>
      </c>
      <c r="C3220" t="s">
        <v>3098</v>
      </c>
      <c r="D3220" t="s">
        <v>3165</v>
      </c>
      <c r="E3220" t="s">
        <v>3280</v>
      </c>
      <c r="F3220" t="s">
        <v>3167</v>
      </c>
      <c r="G3220" t="s">
        <v>497</v>
      </c>
      <c r="H3220" s="28">
        <v>45100</v>
      </c>
      <c r="I3220">
        <v>2.57</v>
      </c>
      <c r="J3220">
        <v>4</v>
      </c>
      <c r="K3220" t="s">
        <v>3124</v>
      </c>
      <c r="L3220" t="s">
        <v>3281</v>
      </c>
      <c r="M3220" t="s">
        <v>3169</v>
      </c>
      <c r="O3220" t="s">
        <v>3170</v>
      </c>
      <c r="P3220">
        <f t="shared" si="100"/>
        <v>45100</v>
      </c>
      <c r="Q3220">
        <f>--(COUNTIF($A$2:A3220,A3220)=1)</f>
        <v>1</v>
      </c>
      <c r="R3220">
        <f t="shared" si="101"/>
        <v>2.57</v>
      </c>
    </row>
    <row r="3221" spans="1:18">
      <c r="A3221" t="s">
        <v>8766</v>
      </c>
      <c r="B3221" t="s">
        <v>2445</v>
      </c>
      <c r="C3221" t="s">
        <v>8767</v>
      </c>
      <c r="D3221" t="s">
        <v>3240</v>
      </c>
      <c r="E3221" t="s">
        <v>3194</v>
      </c>
      <c r="F3221" t="s">
        <v>3167</v>
      </c>
      <c r="G3221" t="s">
        <v>731</v>
      </c>
      <c r="H3221" s="28">
        <v>45428</v>
      </c>
      <c r="I3221">
        <v>36.049999999999997</v>
      </c>
      <c r="J3221">
        <v>72</v>
      </c>
      <c r="K3221" t="s">
        <v>3124</v>
      </c>
      <c r="L3221" t="s">
        <v>3307</v>
      </c>
      <c r="M3221" t="s">
        <v>3177</v>
      </c>
      <c r="N3221">
        <v>2.7</v>
      </c>
      <c r="O3221" t="s">
        <v>3189</v>
      </c>
      <c r="P3221">
        <f t="shared" si="100"/>
        <v>45427</v>
      </c>
      <c r="Q3221">
        <f>--(COUNTIF($A$2:A3221,A3221)=1)</f>
        <v>1</v>
      </c>
      <c r="R3221">
        <f t="shared" si="101"/>
        <v>36.049999999999997</v>
      </c>
    </row>
    <row r="3222" spans="1:18">
      <c r="A3222" t="s">
        <v>8768</v>
      </c>
      <c r="B3222" t="s">
        <v>8594</v>
      </c>
      <c r="C3222" t="s">
        <v>8769</v>
      </c>
      <c r="D3222" t="s">
        <v>3251</v>
      </c>
      <c r="E3222" t="s">
        <v>3166</v>
      </c>
      <c r="F3222" t="s">
        <v>3180</v>
      </c>
      <c r="G3222" t="s">
        <v>77</v>
      </c>
      <c r="H3222" s="28"/>
      <c r="J3222">
        <v>24</v>
      </c>
      <c r="K3222" t="s">
        <v>3098</v>
      </c>
      <c r="L3222" t="s">
        <v>3271</v>
      </c>
      <c r="M3222" t="s">
        <v>3202</v>
      </c>
      <c r="O3222" t="s">
        <v>3178</v>
      </c>
      <c r="P3222">
        <f t="shared" si="100"/>
        <v>45510</v>
      </c>
      <c r="Q3222">
        <f>--(COUNTIF($A$2:A3222,A3222)=1)</f>
        <v>1</v>
      </c>
      <c r="R3222" t="str">
        <f t="shared" si="101"/>
        <v/>
      </c>
    </row>
    <row r="3223" spans="1:18">
      <c r="A3223" t="s">
        <v>8770</v>
      </c>
      <c r="B3223" t="s">
        <v>1590</v>
      </c>
      <c r="C3223" t="s">
        <v>3098</v>
      </c>
      <c r="D3223" t="s">
        <v>3196</v>
      </c>
      <c r="E3223" t="s">
        <v>3166</v>
      </c>
      <c r="F3223" t="s">
        <v>3167</v>
      </c>
      <c r="G3223" t="s">
        <v>903</v>
      </c>
      <c r="H3223" s="28">
        <v>45496</v>
      </c>
      <c r="I3223">
        <v>42.29</v>
      </c>
      <c r="J3223">
        <v>24</v>
      </c>
      <c r="K3223" t="s">
        <v>3123</v>
      </c>
      <c r="L3223" t="s">
        <v>3221</v>
      </c>
      <c r="M3223" t="s">
        <v>3188</v>
      </c>
      <c r="N3223">
        <v>3.6</v>
      </c>
      <c r="O3223" t="s">
        <v>3189</v>
      </c>
      <c r="P3223">
        <f t="shared" si="100"/>
        <v>45495</v>
      </c>
      <c r="Q3223">
        <f>--(COUNTIF($A$2:A3223,A3223)=1)</f>
        <v>1</v>
      </c>
      <c r="R3223">
        <f t="shared" si="101"/>
        <v>42.29</v>
      </c>
    </row>
    <row r="3224" spans="1:18">
      <c r="A3224" t="s">
        <v>8771</v>
      </c>
      <c r="B3224" t="s">
        <v>2969</v>
      </c>
      <c r="C3224" t="s">
        <v>3098</v>
      </c>
      <c r="D3224" t="s">
        <v>3200</v>
      </c>
      <c r="E3224" t="s">
        <v>3166</v>
      </c>
      <c r="F3224" t="s">
        <v>3167</v>
      </c>
      <c r="G3224" t="s">
        <v>493</v>
      </c>
      <c r="H3224" s="28"/>
      <c r="J3224">
        <v>24</v>
      </c>
      <c r="K3224" t="s">
        <v>3098</v>
      </c>
      <c r="L3224" t="s">
        <v>3281</v>
      </c>
      <c r="M3224" t="s">
        <v>3207</v>
      </c>
      <c r="O3224" t="s">
        <v>3123</v>
      </c>
      <c r="P3224">
        <f t="shared" si="100"/>
        <v>45028</v>
      </c>
      <c r="Q3224">
        <f>--(COUNTIF($A$2:A3224,A3224)=1)</f>
        <v>1</v>
      </c>
      <c r="R3224" t="str">
        <f t="shared" si="101"/>
        <v/>
      </c>
    </row>
    <row r="3225" spans="1:18">
      <c r="A3225" t="s">
        <v>8772</v>
      </c>
      <c r="B3225" t="s">
        <v>378</v>
      </c>
      <c r="C3225" t="s">
        <v>3098</v>
      </c>
      <c r="D3225" t="s">
        <v>3237</v>
      </c>
      <c r="E3225" t="s">
        <v>3194</v>
      </c>
      <c r="F3225" t="s">
        <v>3228</v>
      </c>
      <c r="G3225" t="s">
        <v>519</v>
      </c>
      <c r="H3225" s="28"/>
      <c r="J3225">
        <v>72</v>
      </c>
      <c r="K3225" t="s">
        <v>3098</v>
      </c>
      <c r="L3225" t="s">
        <v>3271</v>
      </c>
      <c r="M3225" t="s">
        <v>3202</v>
      </c>
      <c r="O3225" t="s">
        <v>3123</v>
      </c>
      <c r="P3225">
        <f t="shared" si="100"/>
        <v>44984</v>
      </c>
      <c r="Q3225">
        <f>--(COUNTIF($A$2:A3225,A3225)=1)</f>
        <v>1</v>
      </c>
      <c r="R3225" t="str">
        <f t="shared" si="101"/>
        <v/>
      </c>
    </row>
    <row r="3226" spans="1:18">
      <c r="A3226" t="s">
        <v>8773</v>
      </c>
      <c r="B3226" t="s">
        <v>3340</v>
      </c>
      <c r="C3226" t="s">
        <v>8774</v>
      </c>
      <c r="D3226" t="s">
        <v>3237</v>
      </c>
      <c r="E3226" t="s">
        <v>3166</v>
      </c>
      <c r="F3226" t="s">
        <v>3167</v>
      </c>
      <c r="G3226" t="s">
        <v>1604</v>
      </c>
      <c r="H3226" s="28">
        <v>44898</v>
      </c>
      <c r="I3226">
        <v>23</v>
      </c>
      <c r="J3226">
        <v>24</v>
      </c>
      <c r="K3226" t="s">
        <v>3124</v>
      </c>
      <c r="L3226" t="s">
        <v>3216</v>
      </c>
      <c r="M3226" t="s">
        <v>3202</v>
      </c>
      <c r="O3226" t="s">
        <v>3124</v>
      </c>
      <c r="P3226">
        <f t="shared" si="100"/>
        <v>44898</v>
      </c>
      <c r="Q3226">
        <f>--(COUNTIF($A$2:A3226,A3226)=1)</f>
        <v>1</v>
      </c>
      <c r="R3226">
        <f t="shared" si="101"/>
        <v>23</v>
      </c>
    </row>
    <row r="3227" spans="1:18">
      <c r="A3227" t="s">
        <v>8775</v>
      </c>
      <c r="B3227" t="s">
        <v>1685</v>
      </c>
      <c r="C3227" t="s">
        <v>3098</v>
      </c>
      <c r="D3227" t="s">
        <v>3185</v>
      </c>
      <c r="E3227" t="s">
        <v>3166</v>
      </c>
      <c r="F3227" t="s">
        <v>3167</v>
      </c>
      <c r="G3227" t="s">
        <v>439</v>
      </c>
      <c r="H3227" s="28">
        <v>44805</v>
      </c>
      <c r="I3227">
        <v>64.459999999999994</v>
      </c>
      <c r="J3227">
        <v>24</v>
      </c>
      <c r="K3227" t="s">
        <v>3123</v>
      </c>
      <c r="L3227" t="s">
        <v>3168</v>
      </c>
      <c r="M3227" t="s">
        <v>3169</v>
      </c>
      <c r="N3227">
        <v>4.4000000000000004</v>
      </c>
      <c r="O3227" t="s">
        <v>3123</v>
      </c>
      <c r="P3227">
        <f t="shared" si="100"/>
        <v>44803</v>
      </c>
      <c r="Q3227">
        <f>--(COUNTIF($A$2:A3227,A3227)=1)</f>
        <v>1</v>
      </c>
      <c r="R3227">
        <f t="shared" si="101"/>
        <v>64.459999999999994</v>
      </c>
    </row>
    <row r="3228" spans="1:18">
      <c r="A3228" t="s">
        <v>8776</v>
      </c>
      <c r="B3228" t="s">
        <v>2994</v>
      </c>
      <c r="C3228" t="s">
        <v>3098</v>
      </c>
      <c r="D3228" t="s">
        <v>3196</v>
      </c>
      <c r="E3228" t="s">
        <v>3166</v>
      </c>
      <c r="F3228" t="s">
        <v>3167</v>
      </c>
      <c r="G3228" t="s">
        <v>258</v>
      </c>
      <c r="H3228" s="28">
        <v>44823</v>
      </c>
      <c r="I3228">
        <v>54.46</v>
      </c>
      <c r="J3228">
        <v>24</v>
      </c>
      <c r="K3228" t="s">
        <v>3123</v>
      </c>
      <c r="L3228" t="s">
        <v>3307</v>
      </c>
      <c r="M3228" t="s">
        <v>3207</v>
      </c>
      <c r="N3228">
        <v>2</v>
      </c>
      <c r="O3228" t="s">
        <v>3182</v>
      </c>
      <c r="P3228">
        <f t="shared" si="100"/>
        <v>44821</v>
      </c>
      <c r="Q3228">
        <f>--(COUNTIF($A$2:A3228,A3228)=1)</f>
        <v>1</v>
      </c>
      <c r="R3228">
        <f t="shared" si="101"/>
        <v>54.46</v>
      </c>
    </row>
    <row r="3229" spans="1:18">
      <c r="A3229" t="s">
        <v>8777</v>
      </c>
      <c r="B3229" t="s">
        <v>3340</v>
      </c>
      <c r="C3229" t="s">
        <v>3098</v>
      </c>
      <c r="D3229" t="s">
        <v>3196</v>
      </c>
      <c r="E3229" t="s">
        <v>3280</v>
      </c>
      <c r="F3229" t="s">
        <v>3167</v>
      </c>
      <c r="G3229" t="s">
        <v>383</v>
      </c>
      <c r="H3229" s="28">
        <v>45668</v>
      </c>
      <c r="I3229">
        <v>13.52</v>
      </c>
      <c r="J3229">
        <v>4</v>
      </c>
      <c r="K3229" t="s">
        <v>3123</v>
      </c>
      <c r="L3229" t="s">
        <v>3098</v>
      </c>
      <c r="M3229" t="s">
        <v>3202</v>
      </c>
      <c r="O3229" t="s">
        <v>3170</v>
      </c>
      <c r="P3229">
        <f t="shared" si="100"/>
        <v>45668</v>
      </c>
      <c r="Q3229">
        <f>--(COUNTIF($A$2:A3229,A3229)=1)</f>
        <v>1</v>
      </c>
      <c r="R3229">
        <f t="shared" si="101"/>
        <v>13.52</v>
      </c>
    </row>
    <row r="3230" spans="1:18">
      <c r="A3230" t="s">
        <v>8778</v>
      </c>
      <c r="B3230" t="s">
        <v>1274</v>
      </c>
      <c r="C3230" t="s">
        <v>8779</v>
      </c>
      <c r="D3230" t="s">
        <v>3174</v>
      </c>
      <c r="E3230" t="s">
        <v>3166</v>
      </c>
      <c r="F3230" t="s">
        <v>3167</v>
      </c>
      <c r="G3230" t="s">
        <v>163</v>
      </c>
      <c r="H3230" s="28">
        <v>44873</v>
      </c>
      <c r="I3230">
        <v>79.849999999999994</v>
      </c>
      <c r="J3230">
        <v>24</v>
      </c>
      <c r="K3230" t="s">
        <v>3123</v>
      </c>
      <c r="L3230" t="s">
        <v>3437</v>
      </c>
      <c r="M3230" t="s">
        <v>3202</v>
      </c>
      <c r="O3230" t="s">
        <v>3178</v>
      </c>
      <c r="P3230">
        <f t="shared" si="100"/>
        <v>44870</v>
      </c>
      <c r="Q3230">
        <f>--(COUNTIF($A$2:A3230,A3230)=1)</f>
        <v>1</v>
      </c>
      <c r="R3230">
        <f t="shared" si="101"/>
        <v>79.849999999999994</v>
      </c>
    </row>
    <row r="3231" spans="1:18">
      <c r="A3231" t="s">
        <v>8780</v>
      </c>
      <c r="B3231" t="s">
        <v>5033</v>
      </c>
      <c r="C3231" t="s">
        <v>3098</v>
      </c>
      <c r="D3231" t="s">
        <v>3237</v>
      </c>
      <c r="E3231" t="s">
        <v>3194</v>
      </c>
      <c r="F3231" t="s">
        <v>3167</v>
      </c>
      <c r="G3231" t="s">
        <v>1800</v>
      </c>
      <c r="H3231" s="28">
        <v>44871</v>
      </c>
      <c r="I3231">
        <v>216.08</v>
      </c>
      <c r="J3231">
        <v>72</v>
      </c>
      <c r="K3231" t="s">
        <v>3123</v>
      </c>
      <c r="L3231" t="s">
        <v>3181</v>
      </c>
      <c r="M3231" t="s">
        <v>3207</v>
      </c>
      <c r="N3231">
        <v>4.8</v>
      </c>
      <c r="O3231" t="s">
        <v>3170</v>
      </c>
      <c r="P3231">
        <f t="shared" si="100"/>
        <v>44862</v>
      </c>
      <c r="Q3231">
        <f>--(COUNTIF($A$2:A3231,A3231)=1)</f>
        <v>1</v>
      </c>
      <c r="R3231">
        <f t="shared" si="101"/>
        <v>216.08</v>
      </c>
    </row>
    <row r="3232" spans="1:18">
      <c r="A3232" t="s">
        <v>8781</v>
      </c>
      <c r="B3232" t="s">
        <v>3041</v>
      </c>
      <c r="C3232" t="s">
        <v>3098</v>
      </c>
      <c r="D3232" t="s">
        <v>3200</v>
      </c>
      <c r="E3232" t="s">
        <v>3175</v>
      </c>
      <c r="F3232" t="s">
        <v>3167</v>
      </c>
      <c r="G3232" t="s">
        <v>2746</v>
      </c>
      <c r="H3232" s="28"/>
      <c r="J3232">
        <v>8</v>
      </c>
      <c r="K3232" t="s">
        <v>3098</v>
      </c>
      <c r="L3232" t="s">
        <v>3351</v>
      </c>
      <c r="M3232" t="s">
        <v>3202</v>
      </c>
      <c r="O3232" t="s">
        <v>3182</v>
      </c>
      <c r="P3232">
        <f t="shared" si="100"/>
        <v>45041</v>
      </c>
      <c r="Q3232">
        <f>--(COUNTIF($A$2:A3232,A3232)=1)</f>
        <v>1</v>
      </c>
      <c r="R3232" t="str">
        <f t="shared" si="101"/>
        <v/>
      </c>
    </row>
    <row r="3233" spans="1:18">
      <c r="A3233" t="s">
        <v>8782</v>
      </c>
      <c r="B3233" t="s">
        <v>2202</v>
      </c>
      <c r="C3233" t="s">
        <v>3098</v>
      </c>
      <c r="D3233" t="s">
        <v>3227</v>
      </c>
      <c r="E3233" t="s">
        <v>3166</v>
      </c>
      <c r="F3233" t="s">
        <v>3228</v>
      </c>
      <c r="G3233" t="s">
        <v>301</v>
      </c>
      <c r="H3233" s="28"/>
      <c r="J3233">
        <v>24</v>
      </c>
      <c r="K3233" t="s">
        <v>3098</v>
      </c>
      <c r="L3233" t="s">
        <v>3437</v>
      </c>
      <c r="M3233" t="s">
        <v>3177</v>
      </c>
      <c r="O3233" t="s">
        <v>3124</v>
      </c>
      <c r="P3233">
        <f t="shared" si="100"/>
        <v>45623</v>
      </c>
      <c r="Q3233">
        <f>--(COUNTIF($A$2:A3233,A3233)=1)</f>
        <v>1</v>
      </c>
      <c r="R3233" t="str">
        <f t="shared" si="101"/>
        <v/>
      </c>
    </row>
    <row r="3234" spans="1:18">
      <c r="A3234" t="s">
        <v>8783</v>
      </c>
      <c r="B3234" t="s">
        <v>8784</v>
      </c>
      <c r="C3234" t="s">
        <v>3098</v>
      </c>
      <c r="D3234" t="s">
        <v>3200</v>
      </c>
      <c r="E3234" t="s">
        <v>3175</v>
      </c>
      <c r="F3234" t="s">
        <v>3167</v>
      </c>
      <c r="G3234" t="s">
        <v>3589</v>
      </c>
      <c r="H3234" s="28">
        <v>45307</v>
      </c>
      <c r="I3234">
        <v>22.54</v>
      </c>
      <c r="J3234">
        <v>8</v>
      </c>
      <c r="K3234" t="s">
        <v>3123</v>
      </c>
      <c r="L3234" t="s">
        <v>3318</v>
      </c>
      <c r="M3234" t="s">
        <v>3169</v>
      </c>
      <c r="O3234" t="s">
        <v>3189</v>
      </c>
      <c r="P3234">
        <f t="shared" si="100"/>
        <v>45307</v>
      </c>
      <c r="Q3234">
        <f>--(COUNTIF($A$2:A3234,A3234)=1)</f>
        <v>1</v>
      </c>
      <c r="R3234">
        <f t="shared" si="101"/>
        <v>22.54</v>
      </c>
    </row>
    <row r="3235" spans="1:18">
      <c r="A3235" t="s">
        <v>8785</v>
      </c>
      <c r="B3235" t="s">
        <v>3035</v>
      </c>
      <c r="C3235" t="s">
        <v>3098</v>
      </c>
      <c r="D3235" t="s">
        <v>3240</v>
      </c>
      <c r="E3235" t="s">
        <v>3280</v>
      </c>
      <c r="F3235" t="s">
        <v>3180</v>
      </c>
      <c r="G3235" t="s">
        <v>327</v>
      </c>
      <c r="H3235" s="28"/>
      <c r="J3235">
        <v>4</v>
      </c>
      <c r="K3235" t="s">
        <v>3098</v>
      </c>
      <c r="L3235" t="s">
        <v>3201</v>
      </c>
      <c r="M3235" t="s">
        <v>3202</v>
      </c>
      <c r="O3235" t="s">
        <v>3170</v>
      </c>
      <c r="P3235">
        <f t="shared" si="100"/>
        <v>45176</v>
      </c>
      <c r="Q3235">
        <f>--(COUNTIF($A$2:A3235,A3235)=1)</f>
        <v>1</v>
      </c>
      <c r="R3235" t="str">
        <f t="shared" si="101"/>
        <v/>
      </c>
    </row>
    <row r="3236" spans="1:18">
      <c r="A3236" t="s">
        <v>8786</v>
      </c>
      <c r="B3236" t="s">
        <v>449</v>
      </c>
      <c r="C3236" t="s">
        <v>3098</v>
      </c>
      <c r="D3236" t="s">
        <v>3200</v>
      </c>
      <c r="E3236" t="s">
        <v>3166</v>
      </c>
      <c r="F3236" t="s">
        <v>3167</v>
      </c>
      <c r="G3236" t="s">
        <v>1856</v>
      </c>
      <c r="H3236" s="28">
        <v>45604</v>
      </c>
      <c r="I3236">
        <v>70.02</v>
      </c>
      <c r="J3236">
        <v>24</v>
      </c>
      <c r="K3236" t="s">
        <v>3123</v>
      </c>
      <c r="L3236" t="s">
        <v>3098</v>
      </c>
      <c r="M3236" t="s">
        <v>3177</v>
      </c>
      <c r="O3236" t="s">
        <v>3123</v>
      </c>
      <c r="P3236">
        <f t="shared" si="100"/>
        <v>45602</v>
      </c>
      <c r="Q3236">
        <f>--(COUNTIF($A$2:A3236,A3236)=1)</f>
        <v>1</v>
      </c>
      <c r="R3236">
        <f t="shared" si="101"/>
        <v>70.02</v>
      </c>
    </row>
    <row r="3237" spans="1:18">
      <c r="A3237" t="s">
        <v>8787</v>
      </c>
      <c r="B3237" t="s">
        <v>3635</v>
      </c>
      <c r="C3237" t="s">
        <v>8788</v>
      </c>
      <c r="D3237" t="s">
        <v>3185</v>
      </c>
      <c r="E3237" t="s">
        <v>3280</v>
      </c>
      <c r="F3237" t="s">
        <v>3167</v>
      </c>
      <c r="G3237" t="s">
        <v>5540</v>
      </c>
      <c r="H3237" s="28"/>
      <c r="J3237">
        <v>4</v>
      </c>
      <c r="K3237" t="s">
        <v>3098</v>
      </c>
      <c r="L3237" t="s">
        <v>3268</v>
      </c>
      <c r="M3237" t="s">
        <v>3202</v>
      </c>
      <c r="O3237" t="s">
        <v>3123</v>
      </c>
      <c r="P3237">
        <f t="shared" si="100"/>
        <v>45120</v>
      </c>
      <c r="Q3237">
        <f>--(COUNTIF($A$2:A3237,A3237)=1)</f>
        <v>1</v>
      </c>
      <c r="R3237" t="str">
        <f t="shared" si="101"/>
        <v/>
      </c>
    </row>
    <row r="3238" spans="1:18">
      <c r="A3238" t="s">
        <v>8789</v>
      </c>
      <c r="B3238" t="s">
        <v>5003</v>
      </c>
      <c r="C3238" t="s">
        <v>3098</v>
      </c>
      <c r="D3238" t="s">
        <v>3237</v>
      </c>
      <c r="E3238" t="s">
        <v>3280</v>
      </c>
      <c r="F3238" t="s">
        <v>3220</v>
      </c>
      <c r="G3238" t="s">
        <v>1360</v>
      </c>
      <c r="H3238" s="28">
        <v>44899</v>
      </c>
      <c r="I3238">
        <v>9.4700000000000006</v>
      </c>
      <c r="J3238">
        <v>4</v>
      </c>
      <c r="K3238" t="s">
        <v>3123</v>
      </c>
      <c r="L3238" t="s">
        <v>3318</v>
      </c>
      <c r="M3238" t="s">
        <v>3202</v>
      </c>
      <c r="N3238">
        <v>2.7</v>
      </c>
      <c r="O3238" t="s">
        <v>3123</v>
      </c>
      <c r="P3238">
        <f t="shared" si="100"/>
        <v>44899</v>
      </c>
      <c r="Q3238">
        <f>--(COUNTIF($A$2:A3238,A3238)=1)</f>
        <v>1</v>
      </c>
      <c r="R3238">
        <f t="shared" si="101"/>
        <v>9.4700000000000006</v>
      </c>
    </row>
    <row r="3239" spans="1:18">
      <c r="A3239" t="s">
        <v>8790</v>
      </c>
      <c r="B3239" t="s">
        <v>2421</v>
      </c>
      <c r="C3239" t="s">
        <v>3098</v>
      </c>
      <c r="D3239" t="s">
        <v>3227</v>
      </c>
      <c r="E3239" t="s">
        <v>3194</v>
      </c>
      <c r="F3239" t="s">
        <v>3180</v>
      </c>
      <c r="G3239" t="s">
        <v>2915</v>
      </c>
      <c r="H3239" s="28"/>
      <c r="J3239">
        <v>72</v>
      </c>
      <c r="K3239" t="s">
        <v>3098</v>
      </c>
      <c r="L3239" t="s">
        <v>3244</v>
      </c>
      <c r="M3239" t="s">
        <v>3169</v>
      </c>
      <c r="O3239" t="s">
        <v>3124</v>
      </c>
      <c r="P3239">
        <f t="shared" si="100"/>
        <v>44628</v>
      </c>
      <c r="Q3239">
        <f>--(COUNTIF($A$2:A3239,A3239)=1)</f>
        <v>1</v>
      </c>
      <c r="R3239" t="str">
        <f t="shared" si="101"/>
        <v/>
      </c>
    </row>
    <row r="3240" spans="1:18">
      <c r="A3240" t="s">
        <v>8791</v>
      </c>
      <c r="B3240" t="s">
        <v>844</v>
      </c>
      <c r="C3240" t="s">
        <v>8792</v>
      </c>
      <c r="D3240" t="s">
        <v>3165</v>
      </c>
      <c r="E3240" t="s">
        <v>3166</v>
      </c>
      <c r="F3240" t="s">
        <v>3167</v>
      </c>
      <c r="G3240" t="s">
        <v>213</v>
      </c>
      <c r="H3240" s="28">
        <v>44957</v>
      </c>
      <c r="I3240">
        <v>72.599999999999994</v>
      </c>
      <c r="J3240">
        <v>24</v>
      </c>
      <c r="K3240" t="s">
        <v>3123</v>
      </c>
      <c r="L3240" t="s">
        <v>3192</v>
      </c>
      <c r="M3240" t="s">
        <v>3169</v>
      </c>
      <c r="N3240">
        <v>1.1000000000000001</v>
      </c>
      <c r="O3240" t="s">
        <v>3170</v>
      </c>
      <c r="P3240">
        <f t="shared" si="100"/>
        <v>44954</v>
      </c>
      <c r="Q3240">
        <f>--(COUNTIF($A$2:A3240,A3240)=1)</f>
        <v>1</v>
      </c>
      <c r="R3240">
        <f t="shared" si="101"/>
        <v>72.599999999999994</v>
      </c>
    </row>
    <row r="3241" spans="1:18">
      <c r="A3241" t="s">
        <v>8793</v>
      </c>
      <c r="B3241" t="s">
        <v>4170</v>
      </c>
      <c r="C3241" t="s">
        <v>8794</v>
      </c>
      <c r="D3241" t="s">
        <v>3200</v>
      </c>
      <c r="E3241" t="s">
        <v>3194</v>
      </c>
      <c r="F3241" t="s">
        <v>3180</v>
      </c>
      <c r="G3241" t="s">
        <v>1402</v>
      </c>
      <c r="H3241" s="28"/>
      <c r="J3241">
        <v>72</v>
      </c>
      <c r="K3241" t="s">
        <v>3098</v>
      </c>
      <c r="L3241" t="s">
        <v>3168</v>
      </c>
      <c r="M3241" t="s">
        <v>3188</v>
      </c>
      <c r="O3241" t="s">
        <v>3182</v>
      </c>
      <c r="P3241">
        <f t="shared" si="100"/>
        <v>45463</v>
      </c>
      <c r="Q3241">
        <f>--(COUNTIF($A$2:A3241,A3241)=1)</f>
        <v>1</v>
      </c>
      <c r="R3241" t="str">
        <f t="shared" si="101"/>
        <v/>
      </c>
    </row>
    <row r="3242" spans="1:18">
      <c r="A3242" t="s">
        <v>8795</v>
      </c>
      <c r="B3242" t="s">
        <v>8468</v>
      </c>
      <c r="C3242" t="s">
        <v>5175</v>
      </c>
      <c r="D3242" t="s">
        <v>3185</v>
      </c>
      <c r="E3242" t="s">
        <v>3166</v>
      </c>
      <c r="F3242" t="s">
        <v>3180</v>
      </c>
      <c r="G3242" t="s">
        <v>56</v>
      </c>
      <c r="H3242" s="28"/>
      <c r="J3242">
        <v>24</v>
      </c>
      <c r="K3242" t="s">
        <v>3098</v>
      </c>
      <c r="L3242" t="s">
        <v>3354</v>
      </c>
      <c r="M3242" t="s">
        <v>3202</v>
      </c>
      <c r="O3242" t="s">
        <v>3170</v>
      </c>
      <c r="P3242">
        <f t="shared" si="100"/>
        <v>44696</v>
      </c>
      <c r="Q3242">
        <f>--(COUNTIF($A$2:A3242,A3242)=1)</f>
        <v>1</v>
      </c>
      <c r="R3242" t="str">
        <f t="shared" si="101"/>
        <v/>
      </c>
    </row>
    <row r="3243" spans="1:18">
      <c r="A3243" t="s">
        <v>8796</v>
      </c>
      <c r="B3243" t="s">
        <v>3511</v>
      </c>
      <c r="C3243" t="s">
        <v>8797</v>
      </c>
      <c r="D3243" t="s">
        <v>3196</v>
      </c>
      <c r="E3243" t="s">
        <v>3175</v>
      </c>
      <c r="F3243" t="s">
        <v>3167</v>
      </c>
      <c r="G3243" t="s">
        <v>8798</v>
      </c>
      <c r="H3243" s="28">
        <v>44868</v>
      </c>
      <c r="I3243">
        <v>8.49</v>
      </c>
      <c r="J3243">
        <v>8</v>
      </c>
      <c r="K3243" t="s">
        <v>3123</v>
      </c>
      <c r="L3243" t="s">
        <v>3268</v>
      </c>
      <c r="M3243" t="s">
        <v>3177</v>
      </c>
      <c r="O3243" t="s">
        <v>3182</v>
      </c>
      <c r="P3243">
        <f t="shared" si="100"/>
        <v>44868</v>
      </c>
      <c r="Q3243">
        <f>--(COUNTIF($A$2:A3243,A3243)=1)</f>
        <v>1</v>
      </c>
      <c r="R3243">
        <f t="shared" si="101"/>
        <v>8.49</v>
      </c>
    </row>
    <row r="3244" spans="1:18">
      <c r="A3244" t="s">
        <v>8799</v>
      </c>
      <c r="B3244" t="s">
        <v>4160</v>
      </c>
      <c r="C3244" t="s">
        <v>3098</v>
      </c>
      <c r="D3244" t="s">
        <v>3251</v>
      </c>
      <c r="E3244" t="s">
        <v>3280</v>
      </c>
      <c r="F3244" t="s">
        <v>3167</v>
      </c>
      <c r="G3244" t="s">
        <v>1505</v>
      </c>
      <c r="H3244" s="28"/>
      <c r="J3244">
        <v>4</v>
      </c>
      <c r="K3244" t="s">
        <v>3098</v>
      </c>
      <c r="L3244" t="s">
        <v>3225</v>
      </c>
      <c r="M3244" t="s">
        <v>3202</v>
      </c>
      <c r="O3244" t="s">
        <v>3123</v>
      </c>
      <c r="P3244">
        <f t="shared" si="100"/>
        <v>44615</v>
      </c>
      <c r="Q3244">
        <f>--(COUNTIF($A$2:A3244,A3244)=1)</f>
        <v>1</v>
      </c>
      <c r="R3244" t="str">
        <f t="shared" si="101"/>
        <v/>
      </c>
    </row>
    <row r="3245" spans="1:18">
      <c r="A3245" t="s">
        <v>8800</v>
      </c>
      <c r="B3245" t="s">
        <v>1026</v>
      </c>
      <c r="C3245" t="s">
        <v>6334</v>
      </c>
      <c r="D3245" t="s">
        <v>3165</v>
      </c>
      <c r="E3245" t="s">
        <v>3166</v>
      </c>
      <c r="F3245" t="s">
        <v>3228</v>
      </c>
      <c r="G3245" t="s">
        <v>181</v>
      </c>
      <c r="H3245" s="28"/>
      <c r="J3245">
        <v>24</v>
      </c>
      <c r="K3245" t="s">
        <v>3098</v>
      </c>
      <c r="L3245" t="s">
        <v>3437</v>
      </c>
      <c r="M3245" t="s">
        <v>3177</v>
      </c>
      <c r="O3245" t="s">
        <v>3213</v>
      </c>
      <c r="P3245">
        <f t="shared" si="100"/>
        <v>44718</v>
      </c>
      <c r="Q3245">
        <f>--(COUNTIF($A$2:A3245,A3245)=1)</f>
        <v>1</v>
      </c>
      <c r="R3245" t="str">
        <f t="shared" si="101"/>
        <v/>
      </c>
    </row>
    <row r="3246" spans="1:18">
      <c r="A3246" t="s">
        <v>8801</v>
      </c>
      <c r="B3246" t="s">
        <v>818</v>
      </c>
      <c r="C3246" t="s">
        <v>3098</v>
      </c>
      <c r="D3246" t="s">
        <v>3240</v>
      </c>
      <c r="E3246" t="s">
        <v>3166</v>
      </c>
      <c r="F3246" t="s">
        <v>3180</v>
      </c>
      <c r="G3246" t="s">
        <v>889</v>
      </c>
      <c r="H3246" s="28"/>
      <c r="J3246">
        <v>24</v>
      </c>
      <c r="K3246" t="s">
        <v>3098</v>
      </c>
      <c r="L3246" t="s">
        <v>3181</v>
      </c>
      <c r="M3246" t="s">
        <v>3188</v>
      </c>
      <c r="O3246" t="s">
        <v>3124</v>
      </c>
      <c r="P3246">
        <f t="shared" si="100"/>
        <v>45213</v>
      </c>
      <c r="Q3246">
        <f>--(COUNTIF($A$2:A3246,A3246)=1)</f>
        <v>1</v>
      </c>
      <c r="R3246" t="str">
        <f t="shared" si="101"/>
        <v/>
      </c>
    </row>
    <row r="3247" spans="1:18">
      <c r="A3247" t="s">
        <v>8802</v>
      </c>
      <c r="B3247" t="s">
        <v>1969</v>
      </c>
      <c r="C3247" t="s">
        <v>3098</v>
      </c>
      <c r="D3247" t="s">
        <v>3196</v>
      </c>
      <c r="E3247" t="s">
        <v>3166</v>
      </c>
      <c r="F3247" t="s">
        <v>3167</v>
      </c>
      <c r="G3247" t="s">
        <v>2991</v>
      </c>
      <c r="H3247" s="28">
        <v>45155</v>
      </c>
      <c r="I3247">
        <v>32.020000000000003</v>
      </c>
      <c r="J3247">
        <v>24</v>
      </c>
      <c r="K3247" t="s">
        <v>3123</v>
      </c>
      <c r="L3247" t="s">
        <v>3437</v>
      </c>
      <c r="M3247" t="s">
        <v>3169</v>
      </c>
      <c r="N3247">
        <v>3.1</v>
      </c>
      <c r="O3247" t="s">
        <v>3189</v>
      </c>
      <c r="P3247">
        <f t="shared" si="100"/>
        <v>45154</v>
      </c>
      <c r="Q3247">
        <f>--(COUNTIF($A$2:A3247,A3247)=1)</f>
        <v>1</v>
      </c>
      <c r="R3247">
        <f t="shared" si="101"/>
        <v>32.020000000000003</v>
      </c>
    </row>
    <row r="3248" spans="1:18">
      <c r="A3248" t="s">
        <v>8803</v>
      </c>
      <c r="B3248" t="s">
        <v>132</v>
      </c>
      <c r="C3248" t="s">
        <v>8804</v>
      </c>
      <c r="D3248" t="s">
        <v>3251</v>
      </c>
      <c r="E3248" t="s">
        <v>3166</v>
      </c>
      <c r="F3248" t="s">
        <v>3180</v>
      </c>
      <c r="G3248" t="s">
        <v>986</v>
      </c>
      <c r="H3248" s="28"/>
      <c r="J3248">
        <v>24</v>
      </c>
      <c r="K3248" t="s">
        <v>3098</v>
      </c>
      <c r="L3248" t="s">
        <v>3231</v>
      </c>
      <c r="M3248" t="s">
        <v>3188</v>
      </c>
      <c r="O3248" t="s">
        <v>3178</v>
      </c>
      <c r="P3248">
        <f t="shared" si="100"/>
        <v>45505</v>
      </c>
      <c r="Q3248">
        <f>--(COUNTIF($A$2:A3248,A3248)=1)</f>
        <v>1</v>
      </c>
      <c r="R3248" t="str">
        <f t="shared" si="101"/>
        <v/>
      </c>
    </row>
    <row r="3249" spans="1:18">
      <c r="A3249" t="s">
        <v>8805</v>
      </c>
      <c r="B3249" t="s">
        <v>3311</v>
      </c>
      <c r="C3249" t="s">
        <v>3098</v>
      </c>
      <c r="D3249" t="s">
        <v>3227</v>
      </c>
      <c r="E3249" t="s">
        <v>3166</v>
      </c>
      <c r="F3249" t="s">
        <v>3167</v>
      </c>
      <c r="G3249" t="s">
        <v>3317</v>
      </c>
      <c r="H3249" s="28"/>
      <c r="J3249">
        <v>24</v>
      </c>
      <c r="K3249" t="s">
        <v>3098</v>
      </c>
      <c r="L3249" t="s">
        <v>3271</v>
      </c>
      <c r="M3249" t="s">
        <v>3177</v>
      </c>
      <c r="O3249" t="s">
        <v>3170</v>
      </c>
      <c r="P3249">
        <f t="shared" si="100"/>
        <v>45693</v>
      </c>
      <c r="Q3249">
        <f>--(COUNTIF($A$2:A3249,A3249)=1)</f>
        <v>1</v>
      </c>
      <c r="R3249" t="str">
        <f t="shared" si="101"/>
        <v/>
      </c>
    </row>
    <row r="3250" spans="1:18">
      <c r="A3250" t="s">
        <v>8806</v>
      </c>
      <c r="B3250" t="s">
        <v>1690</v>
      </c>
      <c r="C3250" t="s">
        <v>3098</v>
      </c>
      <c r="D3250" t="s">
        <v>3185</v>
      </c>
      <c r="E3250" t="s">
        <v>3175</v>
      </c>
      <c r="F3250" t="s">
        <v>3167</v>
      </c>
      <c r="G3250" t="s">
        <v>622</v>
      </c>
      <c r="H3250" s="28"/>
      <c r="J3250">
        <v>8</v>
      </c>
      <c r="K3250" t="s">
        <v>3098</v>
      </c>
      <c r="L3250" t="s">
        <v>3265</v>
      </c>
      <c r="M3250" t="s">
        <v>3202</v>
      </c>
      <c r="O3250" t="s">
        <v>3182</v>
      </c>
      <c r="P3250">
        <f t="shared" si="100"/>
        <v>45047</v>
      </c>
      <c r="Q3250">
        <f>--(COUNTIF($A$2:A3250,A3250)=1)</f>
        <v>1</v>
      </c>
      <c r="R3250" t="str">
        <f t="shared" si="101"/>
        <v/>
      </c>
    </row>
    <row r="3251" spans="1:18">
      <c r="A3251" t="s">
        <v>8807</v>
      </c>
      <c r="B3251" t="s">
        <v>5085</v>
      </c>
      <c r="C3251" t="s">
        <v>3426</v>
      </c>
      <c r="D3251" t="s">
        <v>3174</v>
      </c>
      <c r="E3251" t="s">
        <v>3194</v>
      </c>
      <c r="F3251" t="s">
        <v>3228</v>
      </c>
      <c r="G3251" t="s">
        <v>2298</v>
      </c>
      <c r="H3251" s="28"/>
      <c r="J3251">
        <v>72</v>
      </c>
      <c r="K3251" t="s">
        <v>3098</v>
      </c>
      <c r="L3251" t="s">
        <v>3268</v>
      </c>
      <c r="M3251" t="s">
        <v>3188</v>
      </c>
      <c r="O3251" t="s">
        <v>3124</v>
      </c>
      <c r="P3251">
        <f t="shared" si="100"/>
        <v>45622</v>
      </c>
      <c r="Q3251">
        <f>--(COUNTIF($A$2:A3251,A3251)=1)</f>
        <v>1</v>
      </c>
      <c r="R3251" t="str">
        <f t="shared" si="101"/>
        <v/>
      </c>
    </row>
    <row r="3252" spans="1:18">
      <c r="A3252" t="s">
        <v>8808</v>
      </c>
      <c r="B3252" t="s">
        <v>4041</v>
      </c>
      <c r="C3252" t="s">
        <v>6011</v>
      </c>
      <c r="D3252" t="s">
        <v>3200</v>
      </c>
      <c r="E3252" t="s">
        <v>3166</v>
      </c>
      <c r="F3252" t="s">
        <v>3220</v>
      </c>
      <c r="G3252" t="s">
        <v>185</v>
      </c>
      <c r="H3252" s="28">
        <v>45046</v>
      </c>
      <c r="I3252">
        <v>16.47</v>
      </c>
      <c r="J3252">
        <v>24</v>
      </c>
      <c r="K3252" t="s">
        <v>3124</v>
      </c>
      <c r="L3252" t="s">
        <v>3187</v>
      </c>
      <c r="M3252" t="s">
        <v>3202</v>
      </c>
      <c r="N3252">
        <v>4.4000000000000004</v>
      </c>
      <c r="O3252" t="s">
        <v>3189</v>
      </c>
      <c r="P3252">
        <f t="shared" si="100"/>
        <v>45046</v>
      </c>
      <c r="Q3252">
        <f>--(COUNTIF($A$2:A3252,A3252)=1)</f>
        <v>1</v>
      </c>
      <c r="R3252">
        <f t="shared" si="101"/>
        <v>16.47</v>
      </c>
    </row>
    <row r="3253" spans="1:18">
      <c r="A3253" t="s">
        <v>8809</v>
      </c>
      <c r="B3253" t="s">
        <v>937</v>
      </c>
      <c r="C3253" t="s">
        <v>8810</v>
      </c>
      <c r="D3253" t="s">
        <v>3185</v>
      </c>
      <c r="E3253" t="s">
        <v>3166</v>
      </c>
      <c r="F3253" t="s">
        <v>3180</v>
      </c>
      <c r="G3253" t="s">
        <v>4981</v>
      </c>
      <c r="H3253" s="28"/>
      <c r="J3253">
        <v>24</v>
      </c>
      <c r="K3253" t="s">
        <v>3098</v>
      </c>
      <c r="L3253" t="s">
        <v>3265</v>
      </c>
      <c r="M3253" t="s">
        <v>3177</v>
      </c>
      <c r="O3253" t="s">
        <v>3178</v>
      </c>
      <c r="P3253">
        <f t="shared" si="100"/>
        <v>45399</v>
      </c>
      <c r="Q3253">
        <f>--(COUNTIF($A$2:A3253,A3253)=1)</f>
        <v>1</v>
      </c>
      <c r="R3253" t="str">
        <f t="shared" si="101"/>
        <v/>
      </c>
    </row>
    <row r="3254" spans="1:18">
      <c r="A3254" t="s">
        <v>8811</v>
      </c>
      <c r="B3254" t="s">
        <v>3812</v>
      </c>
      <c r="C3254" t="s">
        <v>3098</v>
      </c>
      <c r="D3254" t="s">
        <v>3196</v>
      </c>
      <c r="E3254" t="s">
        <v>3166</v>
      </c>
      <c r="F3254" t="s">
        <v>3167</v>
      </c>
      <c r="G3254" t="s">
        <v>5690</v>
      </c>
      <c r="H3254" s="28">
        <v>45323</v>
      </c>
      <c r="I3254">
        <v>47.88</v>
      </c>
      <c r="J3254">
        <v>24</v>
      </c>
      <c r="K3254" t="s">
        <v>3123</v>
      </c>
      <c r="L3254" t="s">
        <v>3398</v>
      </c>
      <c r="M3254" t="s">
        <v>3169</v>
      </c>
      <c r="O3254" t="s">
        <v>3182</v>
      </c>
      <c r="P3254">
        <f t="shared" si="100"/>
        <v>45322</v>
      </c>
      <c r="Q3254">
        <f>--(COUNTIF($A$2:A3254,A3254)=1)</f>
        <v>1</v>
      </c>
      <c r="R3254">
        <f t="shared" si="101"/>
        <v>47.88</v>
      </c>
    </row>
    <row r="3255" spans="1:18">
      <c r="A3255" t="s">
        <v>8812</v>
      </c>
      <c r="B3255" t="s">
        <v>4514</v>
      </c>
      <c r="C3255" t="s">
        <v>8813</v>
      </c>
      <c r="D3255" t="s">
        <v>3200</v>
      </c>
      <c r="E3255" t="s">
        <v>3166</v>
      </c>
      <c r="F3255" t="s">
        <v>3167</v>
      </c>
      <c r="G3255" t="s">
        <v>1073</v>
      </c>
      <c r="H3255" s="28">
        <v>45573</v>
      </c>
      <c r="I3255">
        <v>67.680000000000007</v>
      </c>
      <c r="J3255">
        <v>24</v>
      </c>
      <c r="K3255" t="s">
        <v>3123</v>
      </c>
      <c r="L3255" t="s">
        <v>3398</v>
      </c>
      <c r="M3255" t="s">
        <v>3188</v>
      </c>
      <c r="N3255">
        <v>3.4</v>
      </c>
      <c r="O3255" t="s">
        <v>3182</v>
      </c>
      <c r="P3255">
        <f t="shared" si="100"/>
        <v>45571</v>
      </c>
      <c r="Q3255">
        <f>--(COUNTIF($A$2:A3255,A3255)=1)</f>
        <v>1</v>
      </c>
      <c r="R3255">
        <f t="shared" si="101"/>
        <v>67.680000000000007</v>
      </c>
    </row>
    <row r="3256" spans="1:18">
      <c r="A3256" t="s">
        <v>8814</v>
      </c>
      <c r="B3256" t="s">
        <v>2224</v>
      </c>
      <c r="C3256" t="s">
        <v>8815</v>
      </c>
      <c r="D3256" t="s">
        <v>3174</v>
      </c>
      <c r="E3256" t="s">
        <v>3280</v>
      </c>
      <c r="F3256" t="s">
        <v>3167</v>
      </c>
      <c r="G3256" t="s">
        <v>4042</v>
      </c>
      <c r="H3256" s="28">
        <v>44627</v>
      </c>
      <c r="I3256">
        <v>0.89</v>
      </c>
      <c r="J3256">
        <v>4</v>
      </c>
      <c r="K3256" t="s">
        <v>3124</v>
      </c>
      <c r="L3256" t="s">
        <v>3437</v>
      </c>
      <c r="M3256" t="s">
        <v>3202</v>
      </c>
      <c r="N3256">
        <v>2.1</v>
      </c>
      <c r="O3256" t="s">
        <v>3123</v>
      </c>
      <c r="P3256">
        <f t="shared" si="100"/>
        <v>44627</v>
      </c>
      <c r="Q3256">
        <f>--(COUNTIF($A$2:A3256,A3256)=1)</f>
        <v>1</v>
      </c>
      <c r="R3256">
        <f t="shared" si="101"/>
        <v>0.89</v>
      </c>
    </row>
    <row r="3257" spans="1:18">
      <c r="A3257" t="s">
        <v>8816</v>
      </c>
      <c r="B3257" t="s">
        <v>1596</v>
      </c>
      <c r="C3257" t="s">
        <v>8817</v>
      </c>
      <c r="D3257" t="s">
        <v>3185</v>
      </c>
      <c r="E3257" t="s">
        <v>3166</v>
      </c>
      <c r="F3257" t="s">
        <v>3167</v>
      </c>
      <c r="G3257" t="s">
        <v>626</v>
      </c>
      <c r="H3257" s="28">
        <v>45632</v>
      </c>
      <c r="I3257">
        <v>43.18</v>
      </c>
      <c r="J3257">
        <v>24</v>
      </c>
      <c r="K3257" t="s">
        <v>3123</v>
      </c>
      <c r="L3257" t="s">
        <v>3231</v>
      </c>
      <c r="M3257" t="s">
        <v>3188</v>
      </c>
      <c r="N3257">
        <v>3.4</v>
      </c>
      <c r="O3257" t="s">
        <v>3213</v>
      </c>
      <c r="P3257">
        <f t="shared" si="100"/>
        <v>45631</v>
      </c>
      <c r="Q3257">
        <f>--(COUNTIF($A$2:A3257,A3257)=1)</f>
        <v>1</v>
      </c>
      <c r="R3257">
        <f t="shared" si="101"/>
        <v>43.18</v>
      </c>
    </row>
    <row r="3258" spans="1:18">
      <c r="A3258" t="s">
        <v>8818</v>
      </c>
      <c r="B3258" t="s">
        <v>5257</v>
      </c>
      <c r="C3258" t="s">
        <v>8819</v>
      </c>
      <c r="D3258" t="s">
        <v>3240</v>
      </c>
      <c r="E3258" t="s">
        <v>3194</v>
      </c>
      <c r="F3258" t="s">
        <v>3167</v>
      </c>
      <c r="G3258" t="s">
        <v>1280</v>
      </c>
      <c r="H3258" s="28">
        <v>45640</v>
      </c>
      <c r="I3258">
        <v>208.31</v>
      </c>
      <c r="J3258">
        <v>72</v>
      </c>
      <c r="K3258" t="s">
        <v>3123</v>
      </c>
      <c r="L3258" t="s">
        <v>3187</v>
      </c>
      <c r="M3258" t="s">
        <v>3169</v>
      </c>
      <c r="O3258" t="s">
        <v>3170</v>
      </c>
      <c r="P3258">
        <f t="shared" si="100"/>
        <v>45632</v>
      </c>
      <c r="Q3258">
        <f>--(COUNTIF($A$2:A3258,A3258)=1)</f>
        <v>1</v>
      </c>
      <c r="R3258">
        <f t="shared" si="101"/>
        <v>208.31</v>
      </c>
    </row>
    <row r="3259" spans="1:18">
      <c r="A3259" t="s">
        <v>8820</v>
      </c>
      <c r="B3259" t="s">
        <v>5689</v>
      </c>
      <c r="C3259" t="s">
        <v>3098</v>
      </c>
      <c r="D3259" t="s">
        <v>3237</v>
      </c>
      <c r="E3259" t="s">
        <v>3175</v>
      </c>
      <c r="F3259" t="s">
        <v>3180</v>
      </c>
      <c r="G3259" t="s">
        <v>101</v>
      </c>
      <c r="H3259" s="28"/>
      <c r="J3259">
        <v>8</v>
      </c>
      <c r="K3259" t="s">
        <v>3098</v>
      </c>
      <c r="L3259" t="s">
        <v>3302</v>
      </c>
      <c r="M3259" t="s">
        <v>3202</v>
      </c>
      <c r="O3259" t="s">
        <v>3123</v>
      </c>
      <c r="P3259">
        <f t="shared" si="100"/>
        <v>44770</v>
      </c>
      <c r="Q3259">
        <f>--(COUNTIF($A$2:A3259,A3259)=1)</f>
        <v>1</v>
      </c>
      <c r="R3259" t="str">
        <f t="shared" si="101"/>
        <v/>
      </c>
    </row>
    <row r="3260" spans="1:18">
      <c r="A3260" t="s">
        <v>8821</v>
      </c>
      <c r="B3260" t="s">
        <v>3477</v>
      </c>
      <c r="C3260" t="s">
        <v>3098</v>
      </c>
      <c r="D3260" t="s">
        <v>3227</v>
      </c>
      <c r="E3260" t="s">
        <v>3166</v>
      </c>
      <c r="F3260" t="s">
        <v>3228</v>
      </c>
      <c r="G3260" t="s">
        <v>2160</v>
      </c>
      <c r="H3260" s="28"/>
      <c r="J3260">
        <v>24</v>
      </c>
      <c r="K3260" t="s">
        <v>3098</v>
      </c>
      <c r="L3260" t="s">
        <v>3212</v>
      </c>
      <c r="M3260" t="s">
        <v>3177</v>
      </c>
      <c r="O3260" t="s">
        <v>3170</v>
      </c>
      <c r="P3260">
        <f t="shared" si="100"/>
        <v>44889</v>
      </c>
      <c r="Q3260">
        <f>--(COUNTIF($A$2:A3260,A3260)=1)</f>
        <v>1</v>
      </c>
      <c r="R3260" t="str">
        <f t="shared" si="101"/>
        <v/>
      </c>
    </row>
    <row r="3261" spans="1:18">
      <c r="A3261" t="s">
        <v>8822</v>
      </c>
      <c r="B3261" t="s">
        <v>449</v>
      </c>
      <c r="C3261" t="s">
        <v>3098</v>
      </c>
      <c r="D3261" t="s">
        <v>3240</v>
      </c>
      <c r="E3261" t="s">
        <v>3194</v>
      </c>
      <c r="F3261" t="s">
        <v>3167</v>
      </c>
      <c r="G3261" t="s">
        <v>3717</v>
      </c>
      <c r="H3261" s="28">
        <v>45481</v>
      </c>
      <c r="I3261">
        <v>162.44999999999999</v>
      </c>
      <c r="J3261">
        <v>72</v>
      </c>
      <c r="K3261" t="s">
        <v>3123</v>
      </c>
      <c r="L3261" t="s">
        <v>3354</v>
      </c>
      <c r="M3261" t="s">
        <v>3207</v>
      </c>
      <c r="N3261">
        <v>2.9</v>
      </c>
      <c r="O3261" t="s">
        <v>3124</v>
      </c>
      <c r="P3261">
        <f t="shared" si="100"/>
        <v>45475</v>
      </c>
      <c r="Q3261">
        <f>--(COUNTIF($A$2:A3261,A3261)=1)</f>
        <v>1</v>
      </c>
      <c r="R3261">
        <f t="shared" si="101"/>
        <v>162.44999999999999</v>
      </c>
    </row>
    <row r="3262" spans="1:18">
      <c r="A3262" t="s">
        <v>8823</v>
      </c>
      <c r="B3262" t="s">
        <v>1564</v>
      </c>
      <c r="C3262" t="s">
        <v>8824</v>
      </c>
      <c r="D3262" t="s">
        <v>3165</v>
      </c>
      <c r="E3262" t="s">
        <v>3175</v>
      </c>
      <c r="F3262" t="s">
        <v>3220</v>
      </c>
      <c r="G3262" t="s">
        <v>864</v>
      </c>
      <c r="H3262" s="28"/>
      <c r="J3262">
        <v>8</v>
      </c>
      <c r="K3262" t="s">
        <v>3098</v>
      </c>
      <c r="L3262" t="s">
        <v>3201</v>
      </c>
      <c r="M3262" t="s">
        <v>3207</v>
      </c>
      <c r="O3262" t="s">
        <v>3189</v>
      </c>
      <c r="P3262">
        <f t="shared" si="100"/>
        <v>45303</v>
      </c>
      <c r="Q3262">
        <f>--(COUNTIF($A$2:A3262,A3262)=1)</f>
        <v>1</v>
      </c>
      <c r="R3262" t="str">
        <f t="shared" si="101"/>
        <v/>
      </c>
    </row>
    <row r="3263" spans="1:18">
      <c r="A3263" t="s">
        <v>8825</v>
      </c>
      <c r="B3263" t="s">
        <v>4445</v>
      </c>
      <c r="C3263" t="s">
        <v>3098</v>
      </c>
      <c r="D3263" t="s">
        <v>3251</v>
      </c>
      <c r="E3263" t="s">
        <v>3194</v>
      </c>
      <c r="F3263" t="s">
        <v>3180</v>
      </c>
      <c r="G3263" t="s">
        <v>1678</v>
      </c>
      <c r="H3263" s="28"/>
      <c r="J3263">
        <v>72</v>
      </c>
      <c r="K3263" t="s">
        <v>3098</v>
      </c>
      <c r="L3263" t="s">
        <v>3176</v>
      </c>
      <c r="M3263" t="s">
        <v>3207</v>
      </c>
      <c r="O3263" t="s">
        <v>3260</v>
      </c>
      <c r="P3263">
        <f t="shared" si="100"/>
        <v>44622</v>
      </c>
      <c r="Q3263">
        <f>--(COUNTIF($A$2:A3263,A3263)=1)</f>
        <v>1</v>
      </c>
      <c r="R3263" t="str">
        <f t="shared" si="101"/>
        <v/>
      </c>
    </row>
    <row r="3264" spans="1:18">
      <c r="A3264" t="s">
        <v>8826</v>
      </c>
      <c r="B3264" t="s">
        <v>4435</v>
      </c>
      <c r="C3264" t="s">
        <v>3098</v>
      </c>
      <c r="D3264" t="s">
        <v>3240</v>
      </c>
      <c r="E3264" t="s">
        <v>3194</v>
      </c>
      <c r="F3264" t="s">
        <v>3167</v>
      </c>
      <c r="G3264" t="s">
        <v>8827</v>
      </c>
      <c r="H3264" s="28">
        <v>45388</v>
      </c>
      <c r="I3264">
        <v>239.72</v>
      </c>
      <c r="J3264">
        <v>72</v>
      </c>
      <c r="K3264" t="s">
        <v>3123</v>
      </c>
      <c r="L3264" t="s">
        <v>3302</v>
      </c>
      <c r="M3264" t="s">
        <v>3207</v>
      </c>
      <c r="N3264">
        <v>1.6</v>
      </c>
      <c r="O3264" t="s">
        <v>3189</v>
      </c>
      <c r="P3264">
        <f t="shared" si="100"/>
        <v>45379</v>
      </c>
      <c r="Q3264">
        <f>--(COUNTIF($A$2:A3264,A3264)=1)</f>
        <v>1</v>
      </c>
      <c r="R3264">
        <f t="shared" si="101"/>
        <v>239.72</v>
      </c>
    </row>
    <row r="3265" spans="1:18">
      <c r="A3265" t="s">
        <v>8828</v>
      </c>
      <c r="B3265" t="s">
        <v>1003</v>
      </c>
      <c r="C3265" t="s">
        <v>3098</v>
      </c>
      <c r="D3265" t="s">
        <v>3237</v>
      </c>
      <c r="E3265" t="s">
        <v>3166</v>
      </c>
      <c r="F3265" t="s">
        <v>3167</v>
      </c>
      <c r="G3265" t="s">
        <v>172</v>
      </c>
      <c r="H3265" s="28"/>
      <c r="J3265">
        <v>24</v>
      </c>
      <c r="K3265" t="s">
        <v>3098</v>
      </c>
      <c r="L3265" t="s">
        <v>3221</v>
      </c>
      <c r="M3265" t="s">
        <v>3188</v>
      </c>
      <c r="O3265" t="s">
        <v>3189</v>
      </c>
      <c r="P3265">
        <f t="shared" si="100"/>
        <v>45531</v>
      </c>
      <c r="Q3265">
        <f>--(COUNTIF($A$2:A3265,A3265)=1)</f>
        <v>1</v>
      </c>
      <c r="R3265" t="str">
        <f t="shared" si="101"/>
        <v/>
      </c>
    </row>
    <row r="3266" spans="1:18">
      <c r="A3266" t="s">
        <v>8829</v>
      </c>
      <c r="B3266" t="s">
        <v>6887</v>
      </c>
      <c r="C3266" t="s">
        <v>3098</v>
      </c>
      <c r="D3266" t="s">
        <v>3237</v>
      </c>
      <c r="E3266" t="s">
        <v>3166</v>
      </c>
      <c r="F3266" t="s">
        <v>3167</v>
      </c>
      <c r="G3266" t="s">
        <v>661</v>
      </c>
      <c r="H3266" s="28">
        <v>44729</v>
      </c>
      <c r="I3266">
        <v>43.45</v>
      </c>
      <c r="J3266">
        <v>24</v>
      </c>
      <c r="K3266" t="s">
        <v>3123</v>
      </c>
      <c r="L3266" t="s">
        <v>3198</v>
      </c>
      <c r="M3266" t="s">
        <v>3207</v>
      </c>
      <c r="O3266" t="s">
        <v>3213</v>
      </c>
      <c r="P3266">
        <f t="shared" ref="P3266:P3329" si="102">IFERROR(DATEVALUE(G3266),IFERROR(DATE(RIGHT(G3266,4),MID(G3266,4,2),LEFT(G3266,2)),""))</f>
        <v>44728</v>
      </c>
      <c r="Q3266">
        <f>--(COUNTIF($A$2:A3266,A3266)=1)</f>
        <v>1</v>
      </c>
      <c r="R3266">
        <f t="shared" ref="R3266:R3329" si="103">IF(AND(Q3266=1,I3266&lt;&gt;"",ISNUMBER(I3266),I3266&gt;=0),I3266,"")</f>
        <v>43.45</v>
      </c>
    </row>
    <row r="3267" spans="1:18">
      <c r="A3267" t="s">
        <v>8830</v>
      </c>
      <c r="B3267" t="s">
        <v>3233</v>
      </c>
      <c r="C3267" t="s">
        <v>8831</v>
      </c>
      <c r="D3267" t="s">
        <v>3174</v>
      </c>
      <c r="E3267" t="s">
        <v>3175</v>
      </c>
      <c r="F3267" t="s">
        <v>3167</v>
      </c>
      <c r="G3267" t="s">
        <v>1666</v>
      </c>
      <c r="H3267" s="28">
        <v>45442</v>
      </c>
      <c r="I3267">
        <v>2.66</v>
      </c>
      <c r="J3267">
        <v>8</v>
      </c>
      <c r="K3267" t="s">
        <v>3124</v>
      </c>
      <c r="L3267" t="s">
        <v>3248</v>
      </c>
      <c r="M3267" t="s">
        <v>3169</v>
      </c>
      <c r="O3267" t="s">
        <v>3123</v>
      </c>
      <c r="P3267">
        <f t="shared" si="102"/>
        <v>45442</v>
      </c>
      <c r="Q3267">
        <f>--(COUNTIF($A$2:A3267,A3267)=1)</f>
        <v>1</v>
      </c>
      <c r="R3267">
        <f t="shared" si="103"/>
        <v>2.66</v>
      </c>
    </row>
    <row r="3268" spans="1:18">
      <c r="A3268" t="s">
        <v>8832</v>
      </c>
      <c r="B3268" t="s">
        <v>257</v>
      </c>
      <c r="C3268" t="s">
        <v>3098</v>
      </c>
      <c r="D3268" t="s">
        <v>3237</v>
      </c>
      <c r="E3268" t="s">
        <v>3175</v>
      </c>
      <c r="F3268" t="s">
        <v>3167</v>
      </c>
      <c r="G3268" t="s">
        <v>1258</v>
      </c>
      <c r="H3268" s="28">
        <v>44810</v>
      </c>
      <c r="I3268">
        <v>8.2799999999999994</v>
      </c>
      <c r="J3268">
        <v>8</v>
      </c>
      <c r="K3268" t="s">
        <v>3123</v>
      </c>
      <c r="L3268" t="s">
        <v>3271</v>
      </c>
      <c r="M3268" t="s">
        <v>3202</v>
      </c>
      <c r="O3268" t="s">
        <v>3178</v>
      </c>
      <c r="P3268">
        <f t="shared" si="102"/>
        <v>44810</v>
      </c>
      <c r="Q3268">
        <f>--(COUNTIF($A$2:A3268,A3268)=1)</f>
        <v>1</v>
      </c>
      <c r="R3268">
        <f t="shared" si="103"/>
        <v>8.2799999999999994</v>
      </c>
    </row>
    <row r="3269" spans="1:18">
      <c r="A3269" t="s">
        <v>8833</v>
      </c>
      <c r="B3269" t="s">
        <v>3172</v>
      </c>
      <c r="C3269" t="s">
        <v>3098</v>
      </c>
      <c r="D3269" t="s">
        <v>3174</v>
      </c>
      <c r="E3269" t="s">
        <v>3280</v>
      </c>
      <c r="F3269" t="s">
        <v>3167</v>
      </c>
      <c r="G3269" t="s">
        <v>542</v>
      </c>
      <c r="H3269" s="28">
        <v>44747</v>
      </c>
      <c r="I3269">
        <v>9.5</v>
      </c>
      <c r="J3269">
        <v>4</v>
      </c>
      <c r="K3269" t="s">
        <v>3123</v>
      </c>
      <c r="L3269" t="s">
        <v>3229</v>
      </c>
      <c r="M3269" t="s">
        <v>3207</v>
      </c>
      <c r="N3269">
        <v>3.4</v>
      </c>
      <c r="O3269" t="s">
        <v>3213</v>
      </c>
      <c r="P3269">
        <f t="shared" si="102"/>
        <v>44747</v>
      </c>
      <c r="Q3269">
        <f>--(COUNTIF($A$2:A3269,A3269)=1)</f>
        <v>1</v>
      </c>
      <c r="R3269">
        <f t="shared" si="103"/>
        <v>9.5</v>
      </c>
    </row>
    <row r="3270" spans="1:18">
      <c r="A3270" t="s">
        <v>8834</v>
      </c>
      <c r="B3270" t="s">
        <v>2153</v>
      </c>
      <c r="C3270" t="s">
        <v>3098</v>
      </c>
      <c r="D3270" t="s">
        <v>3200</v>
      </c>
      <c r="E3270" t="s">
        <v>3175</v>
      </c>
      <c r="F3270" t="s">
        <v>3167</v>
      </c>
      <c r="G3270" t="s">
        <v>232</v>
      </c>
      <c r="H3270" s="28">
        <v>45488</v>
      </c>
      <c r="I3270">
        <v>3.77</v>
      </c>
      <c r="J3270">
        <v>8</v>
      </c>
      <c r="K3270" t="s">
        <v>3124</v>
      </c>
      <c r="L3270" t="s">
        <v>3181</v>
      </c>
      <c r="M3270" t="s">
        <v>3177</v>
      </c>
      <c r="O3270" t="s">
        <v>3189</v>
      </c>
      <c r="P3270">
        <f t="shared" si="102"/>
        <v>45488</v>
      </c>
      <c r="Q3270">
        <f>--(COUNTIF($A$2:A3270,A3270)=1)</f>
        <v>1</v>
      </c>
      <c r="R3270">
        <f t="shared" si="103"/>
        <v>3.77</v>
      </c>
    </row>
    <row r="3271" spans="1:18">
      <c r="A3271" t="s">
        <v>8835</v>
      </c>
      <c r="B3271" t="s">
        <v>4053</v>
      </c>
      <c r="C3271" t="s">
        <v>7796</v>
      </c>
      <c r="D3271" t="s">
        <v>3200</v>
      </c>
      <c r="E3271" t="s">
        <v>3166</v>
      </c>
      <c r="F3271" t="s">
        <v>3167</v>
      </c>
      <c r="G3271" t="s">
        <v>860</v>
      </c>
      <c r="H3271" s="28">
        <v>44922</v>
      </c>
      <c r="I3271">
        <v>5.0199999999999996</v>
      </c>
      <c r="J3271">
        <v>24</v>
      </c>
      <c r="K3271" t="s">
        <v>3124</v>
      </c>
      <c r="L3271" t="s">
        <v>3437</v>
      </c>
      <c r="M3271" t="s">
        <v>3202</v>
      </c>
      <c r="N3271">
        <v>2.8</v>
      </c>
      <c r="O3271" t="s">
        <v>3123</v>
      </c>
      <c r="P3271">
        <f t="shared" si="102"/>
        <v>44922</v>
      </c>
      <c r="Q3271">
        <f>--(COUNTIF($A$2:A3271,A3271)=1)</f>
        <v>1</v>
      </c>
      <c r="R3271">
        <f t="shared" si="103"/>
        <v>5.0199999999999996</v>
      </c>
    </row>
    <row r="3272" spans="1:18">
      <c r="A3272" t="s">
        <v>8836</v>
      </c>
      <c r="B3272" t="s">
        <v>4679</v>
      </c>
      <c r="C3272" t="s">
        <v>8837</v>
      </c>
      <c r="D3272" t="s">
        <v>3227</v>
      </c>
      <c r="E3272" t="s">
        <v>3166</v>
      </c>
      <c r="F3272" t="s">
        <v>3167</v>
      </c>
      <c r="G3272" t="s">
        <v>1336</v>
      </c>
      <c r="H3272" s="28">
        <v>45562</v>
      </c>
      <c r="I3272">
        <v>80.95</v>
      </c>
      <c r="J3272">
        <v>24</v>
      </c>
      <c r="K3272" t="s">
        <v>3123</v>
      </c>
      <c r="L3272" t="s">
        <v>3302</v>
      </c>
      <c r="M3272" t="s">
        <v>3169</v>
      </c>
      <c r="N3272">
        <v>4.2</v>
      </c>
      <c r="O3272" t="s">
        <v>3124</v>
      </c>
      <c r="P3272">
        <f t="shared" si="102"/>
        <v>45559</v>
      </c>
      <c r="Q3272">
        <f>--(COUNTIF($A$2:A3272,A3272)=1)</f>
        <v>1</v>
      </c>
      <c r="R3272">
        <f t="shared" si="103"/>
        <v>80.95</v>
      </c>
    </row>
    <row r="3273" spans="1:18">
      <c r="A3273" t="s">
        <v>8838</v>
      </c>
      <c r="B3273" t="s">
        <v>4961</v>
      </c>
      <c r="C3273" t="s">
        <v>3098</v>
      </c>
      <c r="D3273" t="s">
        <v>3227</v>
      </c>
      <c r="E3273" t="s">
        <v>3166</v>
      </c>
      <c r="F3273" t="s">
        <v>3167</v>
      </c>
      <c r="G3273" t="s">
        <v>4177</v>
      </c>
      <c r="H3273" s="28">
        <v>44616</v>
      </c>
      <c r="I3273">
        <v>10.18</v>
      </c>
      <c r="J3273">
        <v>24</v>
      </c>
      <c r="K3273" t="s">
        <v>3124</v>
      </c>
      <c r="L3273" t="s">
        <v>3187</v>
      </c>
      <c r="M3273" t="s">
        <v>3202</v>
      </c>
      <c r="O3273" t="s">
        <v>3182</v>
      </c>
      <c r="P3273">
        <f t="shared" si="102"/>
        <v>44616</v>
      </c>
      <c r="Q3273">
        <f>--(COUNTIF($A$2:A3273,A3273)=1)</f>
        <v>1</v>
      </c>
      <c r="R3273">
        <f t="shared" si="103"/>
        <v>10.18</v>
      </c>
    </row>
    <row r="3274" spans="1:18">
      <c r="A3274" t="s">
        <v>8839</v>
      </c>
      <c r="B3274" t="s">
        <v>1169</v>
      </c>
      <c r="C3274" t="s">
        <v>8840</v>
      </c>
      <c r="D3274" t="s">
        <v>3174</v>
      </c>
      <c r="E3274" t="s">
        <v>3280</v>
      </c>
      <c r="F3274" t="s">
        <v>3220</v>
      </c>
      <c r="G3274" t="s">
        <v>294</v>
      </c>
      <c r="H3274" s="28">
        <v>45129</v>
      </c>
      <c r="I3274">
        <v>7.08</v>
      </c>
      <c r="J3274">
        <v>4</v>
      </c>
      <c r="K3274" t="s">
        <v>3123</v>
      </c>
      <c r="L3274" t="s">
        <v>3181</v>
      </c>
      <c r="M3274" t="s">
        <v>3177</v>
      </c>
      <c r="O3274" t="s">
        <v>3170</v>
      </c>
      <c r="P3274">
        <f t="shared" si="102"/>
        <v>45129</v>
      </c>
      <c r="Q3274">
        <f>--(COUNTIF($A$2:A3274,A3274)=1)</f>
        <v>1</v>
      </c>
      <c r="R3274">
        <f t="shared" si="103"/>
        <v>7.08</v>
      </c>
    </row>
    <row r="3275" spans="1:18">
      <c r="A3275" t="s">
        <v>8841</v>
      </c>
      <c r="B3275" t="s">
        <v>5653</v>
      </c>
      <c r="C3275" t="s">
        <v>8842</v>
      </c>
      <c r="D3275" t="s">
        <v>3227</v>
      </c>
      <c r="E3275" t="s">
        <v>3175</v>
      </c>
      <c r="F3275" t="s">
        <v>3220</v>
      </c>
      <c r="G3275" t="s">
        <v>2829</v>
      </c>
      <c r="H3275" s="28"/>
      <c r="J3275">
        <v>8</v>
      </c>
      <c r="K3275" t="s">
        <v>3098</v>
      </c>
      <c r="L3275" t="s">
        <v>3244</v>
      </c>
      <c r="M3275" t="s">
        <v>3188</v>
      </c>
      <c r="O3275" t="s">
        <v>3189</v>
      </c>
      <c r="P3275">
        <f t="shared" si="102"/>
        <v>45626</v>
      </c>
      <c r="Q3275">
        <f>--(COUNTIF($A$2:A3275,A3275)=1)</f>
        <v>1</v>
      </c>
      <c r="R3275" t="str">
        <f t="shared" si="103"/>
        <v/>
      </c>
    </row>
    <row r="3276" spans="1:18">
      <c r="A3276" t="s">
        <v>8843</v>
      </c>
      <c r="B3276" t="s">
        <v>311</v>
      </c>
      <c r="C3276" t="s">
        <v>8844</v>
      </c>
      <c r="D3276" t="s">
        <v>3196</v>
      </c>
      <c r="E3276" t="s">
        <v>3166</v>
      </c>
      <c r="F3276" t="s">
        <v>3167</v>
      </c>
      <c r="G3276" t="s">
        <v>2082</v>
      </c>
      <c r="H3276" s="28"/>
      <c r="J3276">
        <v>24</v>
      </c>
      <c r="K3276" t="s">
        <v>3098</v>
      </c>
      <c r="L3276" t="s">
        <v>3221</v>
      </c>
      <c r="M3276" t="s">
        <v>3188</v>
      </c>
      <c r="O3276" t="s">
        <v>3189</v>
      </c>
      <c r="P3276">
        <f t="shared" si="102"/>
        <v>45273</v>
      </c>
      <c r="Q3276">
        <f>--(COUNTIF($A$2:A3276,A3276)=1)</f>
        <v>1</v>
      </c>
      <c r="R3276" t="str">
        <f t="shared" si="103"/>
        <v/>
      </c>
    </row>
    <row r="3277" spans="1:18">
      <c r="A3277" t="s">
        <v>8845</v>
      </c>
      <c r="B3277" t="s">
        <v>2018</v>
      </c>
      <c r="C3277" t="s">
        <v>3098</v>
      </c>
      <c r="D3277" t="s">
        <v>3227</v>
      </c>
      <c r="E3277" t="s">
        <v>3280</v>
      </c>
      <c r="F3277" t="s">
        <v>3167</v>
      </c>
      <c r="G3277" t="s">
        <v>1468</v>
      </c>
      <c r="H3277" s="28"/>
      <c r="J3277">
        <v>4</v>
      </c>
      <c r="K3277" t="s">
        <v>3098</v>
      </c>
      <c r="L3277" t="s">
        <v>3218</v>
      </c>
      <c r="M3277" t="s">
        <v>3207</v>
      </c>
      <c r="O3277" t="s">
        <v>3189</v>
      </c>
      <c r="P3277">
        <f t="shared" si="102"/>
        <v>44634</v>
      </c>
      <c r="Q3277">
        <f>--(COUNTIF($A$2:A3277,A3277)=1)</f>
        <v>1</v>
      </c>
      <c r="R3277" t="str">
        <f t="shared" si="103"/>
        <v/>
      </c>
    </row>
    <row r="3278" spans="1:18">
      <c r="A3278" t="s">
        <v>8846</v>
      </c>
      <c r="B3278" t="s">
        <v>1534</v>
      </c>
      <c r="C3278" t="s">
        <v>3098</v>
      </c>
      <c r="D3278" t="s">
        <v>3251</v>
      </c>
      <c r="E3278" t="s">
        <v>3166</v>
      </c>
      <c r="F3278" t="s">
        <v>3228</v>
      </c>
      <c r="G3278" t="s">
        <v>1205</v>
      </c>
      <c r="H3278" s="28"/>
      <c r="J3278">
        <v>24</v>
      </c>
      <c r="K3278" t="s">
        <v>3098</v>
      </c>
      <c r="L3278" t="s">
        <v>3398</v>
      </c>
      <c r="M3278" t="s">
        <v>3202</v>
      </c>
      <c r="O3278" t="s">
        <v>3182</v>
      </c>
      <c r="P3278">
        <f t="shared" si="102"/>
        <v>45686</v>
      </c>
      <c r="Q3278">
        <f>--(COUNTIF($A$2:A3278,A3278)=1)</f>
        <v>1</v>
      </c>
      <c r="R3278" t="str">
        <f t="shared" si="103"/>
        <v/>
      </c>
    </row>
    <row r="3279" spans="1:18">
      <c r="A3279" t="s">
        <v>8847</v>
      </c>
      <c r="B3279" t="s">
        <v>5087</v>
      </c>
      <c r="C3279" t="s">
        <v>3098</v>
      </c>
      <c r="D3279" t="s">
        <v>3196</v>
      </c>
      <c r="E3279" t="s">
        <v>3166</v>
      </c>
      <c r="F3279" t="s">
        <v>3167</v>
      </c>
      <c r="G3279" t="s">
        <v>2357</v>
      </c>
      <c r="H3279" s="28">
        <v>45484</v>
      </c>
      <c r="I3279">
        <v>21.59</v>
      </c>
      <c r="J3279">
        <v>24</v>
      </c>
      <c r="K3279" t="s">
        <v>3124</v>
      </c>
      <c r="L3279" t="s">
        <v>3187</v>
      </c>
      <c r="M3279" t="s">
        <v>3188</v>
      </c>
      <c r="O3279" t="s">
        <v>3189</v>
      </c>
      <c r="P3279">
        <f t="shared" si="102"/>
        <v>45484</v>
      </c>
      <c r="Q3279">
        <f>--(COUNTIF($A$2:A3279,A3279)=1)</f>
        <v>1</v>
      </c>
      <c r="R3279">
        <f t="shared" si="103"/>
        <v>21.59</v>
      </c>
    </row>
    <row r="3280" spans="1:18">
      <c r="A3280" t="s">
        <v>8848</v>
      </c>
      <c r="B3280" t="s">
        <v>5653</v>
      </c>
      <c r="C3280" t="s">
        <v>3098</v>
      </c>
      <c r="D3280" t="s">
        <v>3227</v>
      </c>
      <c r="E3280" t="s">
        <v>3166</v>
      </c>
      <c r="F3280" t="s">
        <v>3180</v>
      </c>
      <c r="G3280" t="s">
        <v>8849</v>
      </c>
      <c r="H3280" s="28"/>
      <c r="J3280">
        <v>24</v>
      </c>
      <c r="K3280" t="s">
        <v>3098</v>
      </c>
      <c r="L3280" t="s">
        <v>3268</v>
      </c>
      <c r="M3280" t="s">
        <v>3169</v>
      </c>
      <c r="O3280" t="s">
        <v>3123</v>
      </c>
      <c r="P3280">
        <f t="shared" si="102"/>
        <v>45117</v>
      </c>
      <c r="Q3280">
        <f>--(COUNTIF($A$2:A3280,A3280)=1)</f>
        <v>1</v>
      </c>
      <c r="R3280" t="str">
        <f t="shared" si="103"/>
        <v/>
      </c>
    </row>
    <row r="3281" spans="1:18">
      <c r="A3281" t="s">
        <v>8850</v>
      </c>
      <c r="B3281" t="s">
        <v>1603</v>
      </c>
      <c r="C3281" t="s">
        <v>3098</v>
      </c>
      <c r="D3281" t="s">
        <v>3174</v>
      </c>
      <c r="E3281" t="s">
        <v>3280</v>
      </c>
      <c r="F3281" t="s">
        <v>3220</v>
      </c>
      <c r="G3281" t="s">
        <v>672</v>
      </c>
      <c r="H3281" s="28">
        <v>45058</v>
      </c>
      <c r="I3281">
        <v>2.2999999999999998</v>
      </c>
      <c r="J3281">
        <v>4</v>
      </c>
      <c r="K3281" t="s">
        <v>3124</v>
      </c>
      <c r="L3281" t="s">
        <v>3221</v>
      </c>
      <c r="M3281" t="s">
        <v>3188</v>
      </c>
      <c r="N3281">
        <v>1.5</v>
      </c>
      <c r="O3281" t="s">
        <v>3189</v>
      </c>
      <c r="P3281">
        <f t="shared" si="102"/>
        <v>45058</v>
      </c>
      <c r="Q3281">
        <f>--(COUNTIF($A$2:A3281,A3281)=1)</f>
        <v>1</v>
      </c>
      <c r="R3281">
        <f t="shared" si="103"/>
        <v>2.2999999999999998</v>
      </c>
    </row>
    <row r="3282" spans="1:18">
      <c r="A3282" t="s">
        <v>8851</v>
      </c>
      <c r="B3282" t="s">
        <v>2259</v>
      </c>
      <c r="C3282" t="s">
        <v>3098</v>
      </c>
      <c r="D3282" t="s">
        <v>3165</v>
      </c>
      <c r="E3282" t="s">
        <v>3166</v>
      </c>
      <c r="F3282" t="s">
        <v>3167</v>
      </c>
      <c r="G3282" t="s">
        <v>7273</v>
      </c>
      <c r="H3282" s="28"/>
      <c r="J3282">
        <v>24</v>
      </c>
      <c r="K3282" t="s">
        <v>3098</v>
      </c>
      <c r="L3282" t="s">
        <v>3271</v>
      </c>
      <c r="M3282" t="s">
        <v>3169</v>
      </c>
      <c r="O3282" t="s">
        <v>3123</v>
      </c>
      <c r="P3282">
        <f t="shared" si="102"/>
        <v>45417</v>
      </c>
      <c r="Q3282">
        <f>--(COUNTIF($A$2:A3282,A3282)=1)</f>
        <v>1</v>
      </c>
      <c r="R3282" t="str">
        <f t="shared" si="103"/>
        <v/>
      </c>
    </row>
    <row r="3283" spans="1:18">
      <c r="A3283" t="s">
        <v>8852</v>
      </c>
      <c r="B3283" t="s">
        <v>1411</v>
      </c>
      <c r="C3283" t="s">
        <v>3098</v>
      </c>
      <c r="D3283" t="s">
        <v>3165</v>
      </c>
      <c r="E3283" t="s">
        <v>3175</v>
      </c>
      <c r="F3283" t="s">
        <v>3167</v>
      </c>
      <c r="G3283" t="s">
        <v>1239</v>
      </c>
      <c r="H3283" s="28">
        <v>45583</v>
      </c>
      <c r="I3283">
        <v>2.11</v>
      </c>
      <c r="J3283">
        <v>8</v>
      </c>
      <c r="K3283" t="s">
        <v>3124</v>
      </c>
      <c r="L3283" t="s">
        <v>3168</v>
      </c>
      <c r="M3283" t="s">
        <v>3188</v>
      </c>
      <c r="N3283">
        <v>2.4</v>
      </c>
      <c r="O3283" t="s">
        <v>3182</v>
      </c>
      <c r="P3283">
        <f t="shared" si="102"/>
        <v>45583</v>
      </c>
      <c r="Q3283">
        <f>--(COUNTIF($A$2:A3283,A3283)=1)</f>
        <v>1</v>
      </c>
      <c r="R3283">
        <f t="shared" si="103"/>
        <v>2.11</v>
      </c>
    </row>
    <row r="3284" spans="1:18">
      <c r="A3284" t="s">
        <v>8853</v>
      </c>
      <c r="B3284" t="s">
        <v>6090</v>
      </c>
      <c r="C3284" t="s">
        <v>3098</v>
      </c>
      <c r="D3284" t="s">
        <v>3237</v>
      </c>
      <c r="E3284" t="s">
        <v>3194</v>
      </c>
      <c r="F3284" t="s">
        <v>3220</v>
      </c>
      <c r="G3284" t="s">
        <v>2065</v>
      </c>
      <c r="H3284" s="28">
        <v>45032</v>
      </c>
      <c r="I3284">
        <v>148.22</v>
      </c>
      <c r="J3284">
        <v>72</v>
      </c>
      <c r="K3284" t="s">
        <v>3123</v>
      </c>
      <c r="L3284" t="s">
        <v>3268</v>
      </c>
      <c r="M3284" t="s">
        <v>3177</v>
      </c>
      <c r="O3284" t="s">
        <v>3123</v>
      </c>
      <c r="P3284">
        <f t="shared" si="102"/>
        <v>45026</v>
      </c>
      <c r="Q3284">
        <f>--(COUNTIF($A$2:A3284,A3284)=1)</f>
        <v>1</v>
      </c>
      <c r="R3284">
        <f t="shared" si="103"/>
        <v>148.22</v>
      </c>
    </row>
    <row r="3285" spans="1:18">
      <c r="A3285" t="s">
        <v>8854</v>
      </c>
      <c r="B3285" t="s">
        <v>1926</v>
      </c>
      <c r="C3285" t="s">
        <v>8855</v>
      </c>
      <c r="D3285" t="s">
        <v>3200</v>
      </c>
      <c r="E3285" t="s">
        <v>3166</v>
      </c>
      <c r="F3285" t="s">
        <v>3180</v>
      </c>
      <c r="G3285" t="s">
        <v>114</v>
      </c>
      <c r="H3285" s="28"/>
      <c r="J3285">
        <v>24</v>
      </c>
      <c r="K3285" t="s">
        <v>3098</v>
      </c>
      <c r="L3285" t="s">
        <v>3398</v>
      </c>
      <c r="M3285" t="s">
        <v>3188</v>
      </c>
      <c r="O3285" t="s">
        <v>3170</v>
      </c>
      <c r="P3285">
        <f t="shared" si="102"/>
        <v>45189</v>
      </c>
      <c r="Q3285">
        <f>--(COUNTIF($A$2:A3285,A3285)=1)</f>
        <v>1</v>
      </c>
      <c r="R3285" t="str">
        <f t="shared" si="103"/>
        <v/>
      </c>
    </row>
    <row r="3286" spans="1:18">
      <c r="A3286" t="s">
        <v>8856</v>
      </c>
      <c r="B3286" t="s">
        <v>8857</v>
      </c>
      <c r="C3286" t="s">
        <v>8858</v>
      </c>
      <c r="D3286" t="s">
        <v>3165</v>
      </c>
      <c r="E3286" t="s">
        <v>3194</v>
      </c>
      <c r="F3286" t="s">
        <v>3167</v>
      </c>
      <c r="G3286" t="s">
        <v>2280</v>
      </c>
      <c r="H3286" s="28">
        <v>44807</v>
      </c>
      <c r="I3286">
        <v>1.64</v>
      </c>
      <c r="J3286">
        <v>72</v>
      </c>
      <c r="K3286" t="s">
        <v>3124</v>
      </c>
      <c r="L3286" t="s">
        <v>3201</v>
      </c>
      <c r="M3286" t="s">
        <v>3177</v>
      </c>
      <c r="N3286">
        <v>3.2</v>
      </c>
      <c r="O3286" t="s">
        <v>3182</v>
      </c>
      <c r="P3286">
        <f t="shared" si="102"/>
        <v>44807</v>
      </c>
      <c r="Q3286">
        <f>--(COUNTIF($A$2:A3286,A3286)=1)</f>
        <v>1</v>
      </c>
      <c r="R3286">
        <f t="shared" si="103"/>
        <v>1.64</v>
      </c>
    </row>
    <row r="3287" spans="1:18">
      <c r="A3287" t="s">
        <v>8859</v>
      </c>
      <c r="B3287" t="s">
        <v>6895</v>
      </c>
      <c r="C3287" t="s">
        <v>8860</v>
      </c>
      <c r="D3287" t="s">
        <v>3227</v>
      </c>
      <c r="E3287" t="s">
        <v>3166</v>
      </c>
      <c r="F3287" t="s">
        <v>3167</v>
      </c>
      <c r="G3287" t="s">
        <v>582</v>
      </c>
      <c r="H3287" s="28">
        <v>44812</v>
      </c>
      <c r="I3287">
        <v>4.09</v>
      </c>
      <c r="J3287">
        <v>24</v>
      </c>
      <c r="K3287" t="s">
        <v>3124</v>
      </c>
      <c r="L3287" t="s">
        <v>3218</v>
      </c>
      <c r="M3287" t="s">
        <v>3177</v>
      </c>
      <c r="N3287">
        <v>2.8</v>
      </c>
      <c r="O3287" t="s">
        <v>3189</v>
      </c>
      <c r="P3287">
        <f t="shared" si="102"/>
        <v>44812</v>
      </c>
      <c r="Q3287">
        <f>--(COUNTIF($A$2:A3287,A3287)=1)</f>
        <v>1</v>
      </c>
      <c r="R3287">
        <f t="shared" si="103"/>
        <v>4.09</v>
      </c>
    </row>
    <row r="3288" spans="1:18">
      <c r="A3288" t="s">
        <v>8861</v>
      </c>
      <c r="B3288" t="s">
        <v>8862</v>
      </c>
      <c r="C3288" t="s">
        <v>8863</v>
      </c>
      <c r="D3288" t="s">
        <v>3251</v>
      </c>
      <c r="E3288" t="s">
        <v>3166</v>
      </c>
      <c r="F3288" t="s">
        <v>3167</v>
      </c>
      <c r="G3288" t="s">
        <v>2459</v>
      </c>
      <c r="H3288" s="28">
        <v>45648</v>
      </c>
      <c r="I3288">
        <v>34.950000000000003</v>
      </c>
      <c r="J3288">
        <v>24</v>
      </c>
      <c r="K3288" t="s">
        <v>3123</v>
      </c>
      <c r="L3288" t="s">
        <v>3176</v>
      </c>
      <c r="M3288" t="s">
        <v>3177</v>
      </c>
      <c r="N3288">
        <v>1.2</v>
      </c>
      <c r="O3288" t="s">
        <v>3124</v>
      </c>
      <c r="P3288">
        <f t="shared" si="102"/>
        <v>45647</v>
      </c>
      <c r="Q3288">
        <f>--(COUNTIF($A$2:A3288,A3288)=1)</f>
        <v>1</v>
      </c>
      <c r="R3288">
        <f t="shared" si="103"/>
        <v>34.950000000000003</v>
      </c>
    </row>
    <row r="3289" spans="1:18">
      <c r="A3289" t="s">
        <v>8864</v>
      </c>
      <c r="B3289" t="s">
        <v>2974</v>
      </c>
      <c r="C3289" t="s">
        <v>3098</v>
      </c>
      <c r="D3289" t="s">
        <v>3251</v>
      </c>
      <c r="E3289" t="s">
        <v>3175</v>
      </c>
      <c r="F3289" t="s">
        <v>3167</v>
      </c>
      <c r="G3289" t="s">
        <v>2195</v>
      </c>
      <c r="H3289" s="28"/>
      <c r="J3289">
        <v>8</v>
      </c>
      <c r="K3289" t="s">
        <v>3098</v>
      </c>
      <c r="L3289" t="s">
        <v>3244</v>
      </c>
      <c r="M3289" t="s">
        <v>3207</v>
      </c>
      <c r="O3289" t="s">
        <v>3213</v>
      </c>
      <c r="P3289">
        <f t="shared" si="102"/>
        <v>45190</v>
      </c>
      <c r="Q3289">
        <f>--(COUNTIF($A$2:A3289,A3289)=1)</f>
        <v>1</v>
      </c>
      <c r="R3289" t="str">
        <f t="shared" si="103"/>
        <v/>
      </c>
    </row>
    <row r="3290" spans="1:18">
      <c r="A3290" t="s">
        <v>8865</v>
      </c>
      <c r="B3290" t="s">
        <v>5154</v>
      </c>
      <c r="C3290" t="s">
        <v>3098</v>
      </c>
      <c r="D3290" t="s">
        <v>3200</v>
      </c>
      <c r="E3290" t="s">
        <v>3194</v>
      </c>
      <c r="F3290" t="s">
        <v>3180</v>
      </c>
      <c r="G3290" t="s">
        <v>478</v>
      </c>
      <c r="H3290" s="28"/>
      <c r="J3290">
        <v>72</v>
      </c>
      <c r="K3290" t="s">
        <v>3098</v>
      </c>
      <c r="L3290" t="s">
        <v>3254</v>
      </c>
      <c r="M3290" t="s">
        <v>3169</v>
      </c>
      <c r="O3290" t="s">
        <v>3213</v>
      </c>
      <c r="P3290">
        <f t="shared" si="102"/>
        <v>45351</v>
      </c>
      <c r="Q3290">
        <f>--(COUNTIF($A$2:A3290,A3290)=1)</f>
        <v>1</v>
      </c>
      <c r="R3290" t="str">
        <f t="shared" si="103"/>
        <v/>
      </c>
    </row>
    <row r="3291" spans="1:18">
      <c r="A3291" t="s">
        <v>8866</v>
      </c>
      <c r="B3291" t="s">
        <v>1154</v>
      </c>
      <c r="C3291" t="s">
        <v>3098</v>
      </c>
      <c r="D3291" t="s">
        <v>3196</v>
      </c>
      <c r="E3291" t="s">
        <v>3166</v>
      </c>
      <c r="F3291" t="s">
        <v>3228</v>
      </c>
      <c r="G3291" t="s">
        <v>1482</v>
      </c>
      <c r="H3291" s="28"/>
      <c r="J3291">
        <v>24</v>
      </c>
      <c r="K3291" t="s">
        <v>3098</v>
      </c>
      <c r="L3291" t="s">
        <v>3268</v>
      </c>
      <c r="M3291" t="s">
        <v>3202</v>
      </c>
      <c r="O3291" t="s">
        <v>3182</v>
      </c>
      <c r="P3291">
        <f t="shared" si="102"/>
        <v>45596</v>
      </c>
      <c r="Q3291">
        <f>--(COUNTIF($A$2:A3291,A3291)=1)</f>
        <v>1</v>
      </c>
      <c r="R3291" t="str">
        <f t="shared" si="103"/>
        <v/>
      </c>
    </row>
    <row r="3292" spans="1:18">
      <c r="A3292" t="s">
        <v>8867</v>
      </c>
      <c r="B3292" t="s">
        <v>6107</v>
      </c>
      <c r="C3292" t="s">
        <v>3098</v>
      </c>
      <c r="D3292" t="s">
        <v>3185</v>
      </c>
      <c r="E3292" t="s">
        <v>3166</v>
      </c>
      <c r="F3292" t="s">
        <v>3220</v>
      </c>
      <c r="G3292" t="s">
        <v>2864</v>
      </c>
      <c r="H3292" s="28">
        <v>45128</v>
      </c>
      <c r="I3292">
        <v>4.21</v>
      </c>
      <c r="J3292">
        <v>24</v>
      </c>
      <c r="K3292" t="s">
        <v>3124</v>
      </c>
      <c r="L3292" t="s">
        <v>3218</v>
      </c>
      <c r="M3292" t="s">
        <v>3202</v>
      </c>
      <c r="N3292">
        <v>1.6</v>
      </c>
      <c r="O3292" t="s">
        <v>3170</v>
      </c>
      <c r="P3292">
        <f t="shared" si="102"/>
        <v>45128</v>
      </c>
      <c r="Q3292">
        <f>--(COUNTIF($A$2:A3292,A3292)=1)</f>
        <v>1</v>
      </c>
      <c r="R3292">
        <f t="shared" si="103"/>
        <v>4.21</v>
      </c>
    </row>
    <row r="3293" spans="1:18">
      <c r="A3293" t="s">
        <v>8868</v>
      </c>
      <c r="B3293" t="s">
        <v>3529</v>
      </c>
      <c r="C3293" t="s">
        <v>8869</v>
      </c>
      <c r="D3293" t="s">
        <v>3251</v>
      </c>
      <c r="E3293" t="s">
        <v>3166</v>
      </c>
      <c r="F3293" t="s">
        <v>3180</v>
      </c>
      <c r="G3293" t="s">
        <v>95</v>
      </c>
      <c r="H3293" s="28"/>
      <c r="J3293">
        <v>24</v>
      </c>
      <c r="K3293" t="s">
        <v>3098</v>
      </c>
      <c r="L3293" t="s">
        <v>3209</v>
      </c>
      <c r="M3293" t="s">
        <v>3202</v>
      </c>
      <c r="O3293" t="s">
        <v>3170</v>
      </c>
      <c r="P3293">
        <f t="shared" si="102"/>
        <v>44673</v>
      </c>
      <c r="Q3293">
        <f>--(COUNTIF($A$2:A3293,A3293)=1)</f>
        <v>1</v>
      </c>
      <c r="R3293" t="str">
        <f t="shared" si="103"/>
        <v/>
      </c>
    </row>
    <row r="3294" spans="1:18">
      <c r="A3294" t="s">
        <v>8870</v>
      </c>
      <c r="B3294" t="s">
        <v>407</v>
      </c>
      <c r="C3294" t="s">
        <v>8871</v>
      </c>
      <c r="D3294" t="s">
        <v>3227</v>
      </c>
      <c r="E3294" t="s">
        <v>3194</v>
      </c>
      <c r="F3294" t="s">
        <v>3180</v>
      </c>
      <c r="G3294" t="s">
        <v>7653</v>
      </c>
      <c r="H3294" s="28"/>
      <c r="J3294">
        <v>72</v>
      </c>
      <c r="K3294" t="s">
        <v>3098</v>
      </c>
      <c r="L3294" t="s">
        <v>3098</v>
      </c>
      <c r="M3294" t="s">
        <v>3207</v>
      </c>
      <c r="O3294" t="s">
        <v>3178</v>
      </c>
      <c r="P3294">
        <f t="shared" si="102"/>
        <v>44582</v>
      </c>
      <c r="Q3294">
        <f>--(COUNTIF($A$2:A3294,A3294)=1)</f>
        <v>1</v>
      </c>
      <c r="R3294" t="str">
        <f t="shared" si="103"/>
        <v/>
      </c>
    </row>
    <row r="3295" spans="1:18">
      <c r="A3295" t="s">
        <v>8872</v>
      </c>
      <c r="B3295" t="s">
        <v>5414</v>
      </c>
      <c r="C3295" t="s">
        <v>8873</v>
      </c>
      <c r="D3295" t="s">
        <v>3227</v>
      </c>
      <c r="E3295" t="s">
        <v>3194</v>
      </c>
      <c r="F3295" t="s">
        <v>3167</v>
      </c>
      <c r="G3295" t="s">
        <v>273</v>
      </c>
      <c r="H3295" s="28"/>
      <c r="J3295">
        <v>72</v>
      </c>
      <c r="K3295" t="s">
        <v>3098</v>
      </c>
      <c r="L3295" t="s">
        <v>3209</v>
      </c>
      <c r="M3295" t="s">
        <v>3177</v>
      </c>
      <c r="O3295" t="s">
        <v>3213</v>
      </c>
      <c r="P3295">
        <f t="shared" si="102"/>
        <v>45461</v>
      </c>
      <c r="Q3295">
        <f>--(COUNTIF($A$2:A3295,A3295)=1)</f>
        <v>1</v>
      </c>
      <c r="R3295" t="str">
        <f t="shared" si="103"/>
        <v/>
      </c>
    </row>
    <row r="3296" spans="1:18">
      <c r="A3296" t="s">
        <v>8874</v>
      </c>
      <c r="B3296" t="s">
        <v>3306</v>
      </c>
      <c r="C3296" t="s">
        <v>8875</v>
      </c>
      <c r="D3296" t="s">
        <v>3251</v>
      </c>
      <c r="E3296" t="s">
        <v>3194</v>
      </c>
      <c r="F3296" t="s">
        <v>3167</v>
      </c>
      <c r="G3296" t="s">
        <v>1067</v>
      </c>
      <c r="H3296" s="28">
        <v>44716</v>
      </c>
      <c r="I3296">
        <v>248.93</v>
      </c>
      <c r="J3296">
        <v>72</v>
      </c>
      <c r="K3296" t="s">
        <v>3123</v>
      </c>
      <c r="L3296" t="s">
        <v>3201</v>
      </c>
      <c r="M3296" t="s">
        <v>3207</v>
      </c>
      <c r="N3296">
        <v>1.6</v>
      </c>
      <c r="O3296" t="s">
        <v>3123</v>
      </c>
      <c r="P3296">
        <f t="shared" si="102"/>
        <v>44706</v>
      </c>
      <c r="Q3296">
        <f>--(COUNTIF($A$2:A3296,A3296)=1)</f>
        <v>1</v>
      </c>
      <c r="R3296">
        <f t="shared" si="103"/>
        <v>248.93</v>
      </c>
    </row>
    <row r="3297" spans="1:18">
      <c r="A3297" t="s">
        <v>8876</v>
      </c>
      <c r="B3297" t="s">
        <v>3820</v>
      </c>
      <c r="C3297" t="s">
        <v>3098</v>
      </c>
      <c r="D3297" t="s">
        <v>3165</v>
      </c>
      <c r="E3297" t="s">
        <v>3280</v>
      </c>
      <c r="F3297" t="s">
        <v>3180</v>
      </c>
      <c r="G3297" t="s">
        <v>3925</v>
      </c>
      <c r="H3297" s="28"/>
      <c r="J3297">
        <v>4</v>
      </c>
      <c r="K3297" t="s">
        <v>3098</v>
      </c>
      <c r="L3297" t="s">
        <v>3437</v>
      </c>
      <c r="M3297" t="s">
        <v>3188</v>
      </c>
      <c r="O3297" t="s">
        <v>3123</v>
      </c>
      <c r="P3297">
        <f t="shared" si="102"/>
        <v>44585</v>
      </c>
      <c r="Q3297">
        <f>--(COUNTIF($A$2:A3297,A3297)=1)</f>
        <v>1</v>
      </c>
      <c r="R3297" t="str">
        <f t="shared" si="103"/>
        <v/>
      </c>
    </row>
    <row r="3298" spans="1:18">
      <c r="A3298" t="s">
        <v>8877</v>
      </c>
      <c r="B3298" t="s">
        <v>1172</v>
      </c>
      <c r="C3298" t="s">
        <v>3098</v>
      </c>
      <c r="D3298" t="s">
        <v>3165</v>
      </c>
      <c r="E3298" t="s">
        <v>3166</v>
      </c>
      <c r="F3298" t="s">
        <v>3167</v>
      </c>
      <c r="G3298" t="s">
        <v>2257</v>
      </c>
      <c r="H3298" s="28"/>
      <c r="J3298">
        <v>24</v>
      </c>
      <c r="K3298" t="s">
        <v>3098</v>
      </c>
      <c r="L3298" t="s">
        <v>3098</v>
      </c>
      <c r="M3298" t="s">
        <v>3202</v>
      </c>
      <c r="O3298" t="s">
        <v>3182</v>
      </c>
      <c r="P3298">
        <f t="shared" si="102"/>
        <v>45021</v>
      </c>
      <c r="Q3298">
        <f>--(COUNTIF($A$2:A3298,A3298)=1)</f>
        <v>1</v>
      </c>
      <c r="R3298" t="str">
        <f t="shared" si="103"/>
        <v/>
      </c>
    </row>
    <row r="3299" spans="1:18">
      <c r="A3299" t="s">
        <v>8878</v>
      </c>
      <c r="B3299" t="s">
        <v>624</v>
      </c>
      <c r="C3299" t="s">
        <v>8879</v>
      </c>
      <c r="D3299" t="s">
        <v>3165</v>
      </c>
      <c r="E3299" t="s">
        <v>3194</v>
      </c>
      <c r="F3299" t="s">
        <v>3180</v>
      </c>
      <c r="G3299" t="s">
        <v>2367</v>
      </c>
      <c r="H3299" s="28"/>
      <c r="J3299">
        <v>72</v>
      </c>
      <c r="K3299" t="s">
        <v>3098</v>
      </c>
      <c r="L3299" t="s">
        <v>3098</v>
      </c>
      <c r="M3299" t="s">
        <v>3202</v>
      </c>
      <c r="O3299" t="s">
        <v>3178</v>
      </c>
      <c r="P3299">
        <f t="shared" si="102"/>
        <v>45163</v>
      </c>
      <c r="Q3299">
        <f>--(COUNTIF($A$2:A3299,A3299)=1)</f>
        <v>1</v>
      </c>
      <c r="R3299" t="str">
        <f t="shared" si="103"/>
        <v/>
      </c>
    </row>
    <row r="3300" spans="1:18">
      <c r="A3300" t="s">
        <v>8880</v>
      </c>
      <c r="B3300" t="s">
        <v>8342</v>
      </c>
      <c r="C3300" t="s">
        <v>3098</v>
      </c>
      <c r="D3300" t="s">
        <v>3196</v>
      </c>
      <c r="E3300" t="s">
        <v>3194</v>
      </c>
      <c r="F3300" t="s">
        <v>3180</v>
      </c>
      <c r="G3300" t="s">
        <v>731</v>
      </c>
      <c r="H3300" s="28"/>
      <c r="J3300">
        <v>72</v>
      </c>
      <c r="K3300" t="s">
        <v>3098</v>
      </c>
      <c r="L3300" t="s">
        <v>3354</v>
      </c>
      <c r="M3300" t="s">
        <v>3202</v>
      </c>
      <c r="O3300" t="s">
        <v>3124</v>
      </c>
      <c r="P3300">
        <f t="shared" si="102"/>
        <v>45427</v>
      </c>
      <c r="Q3300">
        <f>--(COUNTIF($A$2:A3300,A3300)=1)</f>
        <v>1</v>
      </c>
      <c r="R3300" t="str">
        <f t="shared" si="103"/>
        <v/>
      </c>
    </row>
    <row r="3301" spans="1:18">
      <c r="A3301" t="s">
        <v>8881</v>
      </c>
      <c r="B3301" t="s">
        <v>1051</v>
      </c>
      <c r="C3301" t="s">
        <v>3098</v>
      </c>
      <c r="D3301" t="s">
        <v>3200</v>
      </c>
      <c r="E3301" t="s">
        <v>3194</v>
      </c>
      <c r="F3301" t="s">
        <v>3180</v>
      </c>
      <c r="G3301" t="s">
        <v>4646</v>
      </c>
      <c r="H3301" s="28"/>
      <c r="J3301">
        <v>72</v>
      </c>
      <c r="K3301" t="s">
        <v>3098</v>
      </c>
      <c r="L3301" t="s">
        <v>3354</v>
      </c>
      <c r="M3301" t="s">
        <v>3202</v>
      </c>
      <c r="O3301" t="s">
        <v>3189</v>
      </c>
      <c r="P3301">
        <f t="shared" si="102"/>
        <v>45097</v>
      </c>
      <c r="Q3301">
        <f>--(COUNTIF($A$2:A3301,A3301)=1)</f>
        <v>1</v>
      </c>
      <c r="R3301" t="str">
        <f t="shared" si="103"/>
        <v/>
      </c>
    </row>
    <row r="3302" spans="1:18">
      <c r="A3302" t="s">
        <v>8882</v>
      </c>
      <c r="B3302" t="s">
        <v>2077</v>
      </c>
      <c r="C3302" t="s">
        <v>8883</v>
      </c>
      <c r="D3302" t="s">
        <v>3185</v>
      </c>
      <c r="E3302" t="s">
        <v>3175</v>
      </c>
      <c r="F3302" t="s">
        <v>3180</v>
      </c>
      <c r="G3302" t="s">
        <v>436</v>
      </c>
      <c r="H3302" s="28"/>
      <c r="J3302">
        <v>8</v>
      </c>
      <c r="K3302" t="s">
        <v>3098</v>
      </c>
      <c r="L3302" t="s">
        <v>3176</v>
      </c>
      <c r="M3302" t="s">
        <v>3188</v>
      </c>
      <c r="O3302" t="s">
        <v>3189</v>
      </c>
      <c r="P3302">
        <f t="shared" si="102"/>
        <v>45257</v>
      </c>
      <c r="Q3302">
        <f>--(COUNTIF($A$2:A3302,A3302)=1)</f>
        <v>1</v>
      </c>
      <c r="R3302" t="str">
        <f t="shared" si="103"/>
        <v/>
      </c>
    </row>
    <row r="3303" spans="1:18">
      <c r="A3303" t="s">
        <v>8884</v>
      </c>
      <c r="B3303" t="s">
        <v>1549</v>
      </c>
      <c r="C3303" t="s">
        <v>3098</v>
      </c>
      <c r="D3303" t="s">
        <v>3251</v>
      </c>
      <c r="E3303" t="s">
        <v>3175</v>
      </c>
      <c r="F3303" t="s">
        <v>3167</v>
      </c>
      <c r="G3303" t="s">
        <v>8885</v>
      </c>
      <c r="H3303" s="28">
        <v>45273</v>
      </c>
      <c r="I3303">
        <v>1.4</v>
      </c>
      <c r="J3303">
        <v>8</v>
      </c>
      <c r="K3303" t="s">
        <v>3124</v>
      </c>
      <c r="L3303" t="s">
        <v>3221</v>
      </c>
      <c r="M3303" t="s">
        <v>3207</v>
      </c>
      <c r="N3303">
        <v>1.3</v>
      </c>
      <c r="O3303" t="s">
        <v>3260</v>
      </c>
      <c r="P3303">
        <f t="shared" si="102"/>
        <v>45273</v>
      </c>
      <c r="Q3303">
        <f>--(COUNTIF($A$2:A3303,A3303)=1)</f>
        <v>1</v>
      </c>
      <c r="R3303">
        <f t="shared" si="103"/>
        <v>1.4</v>
      </c>
    </row>
    <row r="3304" spans="1:18">
      <c r="A3304" t="s">
        <v>8886</v>
      </c>
      <c r="B3304" t="s">
        <v>7632</v>
      </c>
      <c r="C3304" t="s">
        <v>3098</v>
      </c>
      <c r="D3304" t="s">
        <v>3200</v>
      </c>
      <c r="E3304" t="s">
        <v>3175</v>
      </c>
      <c r="F3304" t="s">
        <v>3167</v>
      </c>
      <c r="G3304" t="s">
        <v>978</v>
      </c>
      <c r="H3304" s="28">
        <v>45617</v>
      </c>
      <c r="I3304">
        <v>23.25</v>
      </c>
      <c r="J3304">
        <v>8</v>
      </c>
      <c r="K3304" t="s">
        <v>3123</v>
      </c>
      <c r="L3304" t="s">
        <v>3181</v>
      </c>
      <c r="M3304" t="s">
        <v>3188</v>
      </c>
      <c r="N3304">
        <v>1</v>
      </c>
      <c r="O3304" t="s">
        <v>3182</v>
      </c>
      <c r="P3304">
        <f t="shared" si="102"/>
        <v>45617</v>
      </c>
      <c r="Q3304">
        <f>--(COUNTIF($A$2:A3304,A3304)=1)</f>
        <v>1</v>
      </c>
      <c r="R3304">
        <f t="shared" si="103"/>
        <v>23.25</v>
      </c>
    </row>
    <row r="3305" spans="1:18">
      <c r="A3305" t="s">
        <v>8887</v>
      </c>
      <c r="B3305" t="s">
        <v>1274</v>
      </c>
      <c r="C3305" t="s">
        <v>8888</v>
      </c>
      <c r="D3305" t="s">
        <v>3227</v>
      </c>
      <c r="E3305" t="s">
        <v>3280</v>
      </c>
      <c r="F3305" t="s">
        <v>3167</v>
      </c>
      <c r="G3305" t="s">
        <v>657</v>
      </c>
      <c r="H3305" s="28">
        <v>44871</v>
      </c>
      <c r="I3305">
        <v>0.9</v>
      </c>
      <c r="J3305">
        <v>4</v>
      </c>
      <c r="K3305" t="s">
        <v>3124</v>
      </c>
      <c r="L3305" t="s">
        <v>3354</v>
      </c>
      <c r="M3305" t="s">
        <v>3177</v>
      </c>
      <c r="N3305">
        <v>3</v>
      </c>
      <c r="O3305" t="s">
        <v>3260</v>
      </c>
      <c r="P3305">
        <f t="shared" si="102"/>
        <v>44871</v>
      </c>
      <c r="Q3305">
        <f>--(COUNTIF($A$2:A3305,A3305)=1)</f>
        <v>1</v>
      </c>
      <c r="R3305">
        <f t="shared" si="103"/>
        <v>0.9</v>
      </c>
    </row>
    <row r="3306" spans="1:18">
      <c r="A3306" t="s">
        <v>8889</v>
      </c>
      <c r="B3306" t="s">
        <v>706</v>
      </c>
      <c r="C3306" t="s">
        <v>3098</v>
      </c>
      <c r="D3306" t="s">
        <v>3196</v>
      </c>
      <c r="E3306" t="s">
        <v>3175</v>
      </c>
      <c r="F3306" t="s">
        <v>3167</v>
      </c>
      <c r="G3306" t="s">
        <v>8890</v>
      </c>
      <c r="H3306" s="28">
        <v>45525</v>
      </c>
      <c r="I3306">
        <v>10.9</v>
      </c>
      <c r="J3306">
        <v>8</v>
      </c>
      <c r="K3306" t="s">
        <v>3123</v>
      </c>
      <c r="L3306" t="s">
        <v>3318</v>
      </c>
      <c r="M3306" t="s">
        <v>3177</v>
      </c>
      <c r="N3306">
        <v>2.1</v>
      </c>
      <c r="O3306" t="s">
        <v>3182</v>
      </c>
      <c r="P3306">
        <f t="shared" si="102"/>
        <v>45525</v>
      </c>
      <c r="Q3306">
        <f>--(COUNTIF($A$2:A3306,A3306)=1)</f>
        <v>1</v>
      </c>
      <c r="R3306">
        <f t="shared" si="103"/>
        <v>10.9</v>
      </c>
    </row>
    <row r="3307" spans="1:18">
      <c r="A3307" t="s">
        <v>8891</v>
      </c>
      <c r="B3307" t="s">
        <v>285</v>
      </c>
      <c r="C3307" t="s">
        <v>3098</v>
      </c>
      <c r="D3307" t="s">
        <v>3185</v>
      </c>
      <c r="E3307" t="s">
        <v>3166</v>
      </c>
      <c r="F3307" t="s">
        <v>3220</v>
      </c>
      <c r="G3307" t="s">
        <v>8892</v>
      </c>
      <c r="H3307" s="28"/>
      <c r="J3307">
        <v>24</v>
      </c>
      <c r="K3307" t="s">
        <v>3098</v>
      </c>
      <c r="L3307" t="s">
        <v>3098</v>
      </c>
      <c r="M3307" t="s">
        <v>3177</v>
      </c>
      <c r="O3307" t="s">
        <v>3182</v>
      </c>
      <c r="P3307">
        <f t="shared" si="102"/>
        <v>44948</v>
      </c>
      <c r="Q3307">
        <f>--(COUNTIF($A$2:A3307,A3307)=1)</f>
        <v>1</v>
      </c>
      <c r="R3307" t="str">
        <f t="shared" si="103"/>
        <v/>
      </c>
    </row>
    <row r="3308" spans="1:18">
      <c r="A3308" t="s">
        <v>8893</v>
      </c>
      <c r="B3308" t="s">
        <v>651</v>
      </c>
      <c r="C3308" t="s">
        <v>8894</v>
      </c>
      <c r="D3308" t="s">
        <v>3185</v>
      </c>
      <c r="E3308" t="s">
        <v>3175</v>
      </c>
      <c r="F3308" t="s">
        <v>3167</v>
      </c>
      <c r="G3308" t="s">
        <v>2539</v>
      </c>
      <c r="H3308" s="28"/>
      <c r="J3308">
        <v>8</v>
      </c>
      <c r="K3308" t="s">
        <v>3098</v>
      </c>
      <c r="L3308" t="s">
        <v>3398</v>
      </c>
      <c r="M3308" t="s">
        <v>3188</v>
      </c>
      <c r="O3308" t="s">
        <v>3123</v>
      </c>
      <c r="P3308">
        <f t="shared" si="102"/>
        <v>44937</v>
      </c>
      <c r="Q3308">
        <f>--(COUNTIF($A$2:A3308,A3308)=1)</f>
        <v>1</v>
      </c>
      <c r="R3308" t="str">
        <f t="shared" si="103"/>
        <v/>
      </c>
    </row>
    <row r="3309" spans="1:18">
      <c r="A3309" t="s">
        <v>8895</v>
      </c>
      <c r="B3309" t="s">
        <v>3759</v>
      </c>
      <c r="C3309" t="s">
        <v>3098</v>
      </c>
      <c r="D3309" t="s">
        <v>3200</v>
      </c>
      <c r="E3309" t="s">
        <v>3194</v>
      </c>
      <c r="F3309" t="s">
        <v>3220</v>
      </c>
      <c r="G3309" t="s">
        <v>8896</v>
      </c>
      <c r="H3309" s="28">
        <v>44660</v>
      </c>
      <c r="I3309">
        <v>124.18</v>
      </c>
      <c r="J3309">
        <v>72</v>
      </c>
      <c r="K3309" t="s">
        <v>3123</v>
      </c>
      <c r="L3309" t="s">
        <v>3181</v>
      </c>
      <c r="M3309" t="s">
        <v>3207</v>
      </c>
      <c r="N3309">
        <v>2.9</v>
      </c>
      <c r="O3309" t="s">
        <v>3182</v>
      </c>
      <c r="P3309">
        <f t="shared" si="102"/>
        <v>44655</v>
      </c>
      <c r="Q3309">
        <f>--(COUNTIF($A$2:A3309,A3309)=1)</f>
        <v>1</v>
      </c>
      <c r="R3309">
        <f t="shared" si="103"/>
        <v>124.18</v>
      </c>
    </row>
    <row r="3310" spans="1:18">
      <c r="A3310" t="s">
        <v>8897</v>
      </c>
      <c r="B3310" t="s">
        <v>871</v>
      </c>
      <c r="C3310" t="s">
        <v>8898</v>
      </c>
      <c r="D3310" t="s">
        <v>3251</v>
      </c>
      <c r="E3310" t="s">
        <v>3194</v>
      </c>
      <c r="F3310" t="s">
        <v>3180</v>
      </c>
      <c r="G3310" t="s">
        <v>722</v>
      </c>
      <c r="H3310" s="28"/>
      <c r="J3310">
        <v>72</v>
      </c>
      <c r="K3310" t="s">
        <v>3098</v>
      </c>
      <c r="L3310" t="s">
        <v>3168</v>
      </c>
      <c r="M3310" t="s">
        <v>3169</v>
      </c>
      <c r="O3310" t="s">
        <v>3260</v>
      </c>
      <c r="P3310">
        <f t="shared" si="102"/>
        <v>44775</v>
      </c>
      <c r="Q3310">
        <f>--(COUNTIF($A$2:A3310,A3310)=1)</f>
        <v>1</v>
      </c>
      <c r="R3310" t="str">
        <f t="shared" si="103"/>
        <v/>
      </c>
    </row>
    <row r="3311" spans="1:18">
      <c r="A3311" t="s">
        <v>8899</v>
      </c>
      <c r="B3311" t="s">
        <v>2291</v>
      </c>
      <c r="C3311" t="s">
        <v>8900</v>
      </c>
      <c r="D3311" t="s">
        <v>3240</v>
      </c>
      <c r="E3311" t="s">
        <v>3194</v>
      </c>
      <c r="F3311" t="s">
        <v>3167</v>
      </c>
      <c r="G3311" t="s">
        <v>852</v>
      </c>
      <c r="H3311" s="28">
        <v>44953</v>
      </c>
      <c r="I3311">
        <v>57.32</v>
      </c>
      <c r="J3311">
        <v>72</v>
      </c>
      <c r="K3311" t="s">
        <v>3124</v>
      </c>
      <c r="L3311" t="s">
        <v>3098</v>
      </c>
      <c r="M3311" t="s">
        <v>3188</v>
      </c>
      <c r="N3311">
        <v>1.6</v>
      </c>
      <c r="O3311" t="s">
        <v>3260</v>
      </c>
      <c r="P3311">
        <f t="shared" si="102"/>
        <v>44951</v>
      </c>
      <c r="Q3311">
        <f>--(COUNTIF($A$2:A3311,A3311)=1)</f>
        <v>1</v>
      </c>
      <c r="R3311">
        <f t="shared" si="103"/>
        <v>57.32</v>
      </c>
    </row>
    <row r="3312" spans="1:18">
      <c r="A3312" t="s">
        <v>8901</v>
      </c>
      <c r="B3312" t="s">
        <v>8902</v>
      </c>
      <c r="C3312" t="s">
        <v>3098</v>
      </c>
      <c r="D3312" t="s">
        <v>3174</v>
      </c>
      <c r="E3312" t="s">
        <v>3175</v>
      </c>
      <c r="F3312" t="s">
        <v>3167</v>
      </c>
      <c r="G3312" t="s">
        <v>5805</v>
      </c>
      <c r="H3312" s="28">
        <v>44593</v>
      </c>
      <c r="I3312">
        <v>4.88</v>
      </c>
      <c r="J3312">
        <v>8</v>
      </c>
      <c r="K3312" t="s">
        <v>3124</v>
      </c>
      <c r="L3312" t="s">
        <v>3168</v>
      </c>
      <c r="M3312" t="s">
        <v>3188</v>
      </c>
      <c r="N3312">
        <v>1.7</v>
      </c>
      <c r="O3312" t="s">
        <v>3123</v>
      </c>
      <c r="P3312">
        <f t="shared" si="102"/>
        <v>44593</v>
      </c>
      <c r="Q3312">
        <f>--(COUNTIF($A$2:A3312,A3312)=1)</f>
        <v>1</v>
      </c>
      <c r="R3312">
        <f t="shared" si="103"/>
        <v>4.88</v>
      </c>
    </row>
    <row r="3313" spans="1:18">
      <c r="A3313" t="s">
        <v>8903</v>
      </c>
      <c r="B3313" t="s">
        <v>491</v>
      </c>
      <c r="C3313" t="s">
        <v>3098</v>
      </c>
      <c r="D3313" t="s">
        <v>3165</v>
      </c>
      <c r="E3313" t="s">
        <v>3166</v>
      </c>
      <c r="F3313" t="s">
        <v>3228</v>
      </c>
      <c r="G3313" t="s">
        <v>1784</v>
      </c>
      <c r="H3313" s="28"/>
      <c r="J3313">
        <v>24</v>
      </c>
      <c r="K3313" t="s">
        <v>3098</v>
      </c>
      <c r="L3313" t="s">
        <v>3216</v>
      </c>
      <c r="M3313" t="s">
        <v>3188</v>
      </c>
      <c r="O3313" t="s">
        <v>3124</v>
      </c>
      <c r="P3313">
        <f t="shared" si="102"/>
        <v>44647</v>
      </c>
      <c r="Q3313">
        <f>--(COUNTIF($A$2:A3313,A3313)=1)</f>
        <v>1</v>
      </c>
      <c r="R3313" t="str">
        <f t="shared" si="103"/>
        <v/>
      </c>
    </row>
    <row r="3314" spans="1:18">
      <c r="A3314" t="s">
        <v>8904</v>
      </c>
      <c r="B3314" t="s">
        <v>1207</v>
      </c>
      <c r="C3314" t="s">
        <v>8905</v>
      </c>
      <c r="D3314" t="s">
        <v>3227</v>
      </c>
      <c r="E3314" t="s">
        <v>3194</v>
      </c>
      <c r="F3314" t="s">
        <v>3228</v>
      </c>
      <c r="G3314" t="s">
        <v>189</v>
      </c>
      <c r="H3314" s="28"/>
      <c r="J3314">
        <v>72</v>
      </c>
      <c r="K3314" t="s">
        <v>3098</v>
      </c>
      <c r="L3314" t="s">
        <v>3318</v>
      </c>
      <c r="M3314" t="s">
        <v>3207</v>
      </c>
      <c r="O3314" t="s">
        <v>3189</v>
      </c>
      <c r="P3314">
        <f t="shared" si="102"/>
        <v>44940</v>
      </c>
      <c r="Q3314">
        <f>--(COUNTIF($A$2:A3314,A3314)=1)</f>
        <v>1</v>
      </c>
      <c r="R3314" t="str">
        <f t="shared" si="103"/>
        <v/>
      </c>
    </row>
    <row r="3315" spans="1:18">
      <c r="A3315" t="s">
        <v>8906</v>
      </c>
      <c r="B3315" t="s">
        <v>3529</v>
      </c>
      <c r="C3315" t="s">
        <v>7070</v>
      </c>
      <c r="D3315" t="s">
        <v>3227</v>
      </c>
      <c r="E3315" t="s">
        <v>3166</v>
      </c>
      <c r="F3315" t="s">
        <v>3167</v>
      </c>
      <c r="G3315" t="s">
        <v>2900</v>
      </c>
      <c r="H3315" s="28">
        <v>45511</v>
      </c>
      <c r="I3315">
        <v>50.1</v>
      </c>
      <c r="J3315">
        <v>24</v>
      </c>
      <c r="K3315" t="s">
        <v>3123</v>
      </c>
      <c r="L3315" t="s">
        <v>3098</v>
      </c>
      <c r="M3315" t="s">
        <v>3169</v>
      </c>
      <c r="N3315">
        <v>3.1</v>
      </c>
      <c r="O3315" t="s">
        <v>3170</v>
      </c>
      <c r="P3315">
        <f t="shared" si="102"/>
        <v>45509</v>
      </c>
      <c r="Q3315">
        <f>--(COUNTIF($A$2:A3315,A3315)=1)</f>
        <v>1</v>
      </c>
      <c r="R3315">
        <f t="shared" si="103"/>
        <v>50.1</v>
      </c>
    </row>
    <row r="3316" spans="1:18">
      <c r="A3316" t="s">
        <v>8907</v>
      </c>
      <c r="B3316" t="s">
        <v>1592</v>
      </c>
      <c r="C3316" t="s">
        <v>3098</v>
      </c>
      <c r="D3316" t="s">
        <v>3196</v>
      </c>
      <c r="E3316" t="s">
        <v>3194</v>
      </c>
      <c r="F3316" t="s">
        <v>3180</v>
      </c>
      <c r="G3316" t="s">
        <v>1890</v>
      </c>
      <c r="H3316" s="28"/>
      <c r="J3316">
        <v>72</v>
      </c>
      <c r="K3316" t="s">
        <v>3098</v>
      </c>
      <c r="L3316" t="s">
        <v>3181</v>
      </c>
      <c r="M3316" t="s">
        <v>3207</v>
      </c>
      <c r="O3316" t="s">
        <v>3213</v>
      </c>
      <c r="P3316">
        <f t="shared" si="102"/>
        <v>45215</v>
      </c>
      <c r="Q3316">
        <f>--(COUNTIF($A$2:A3316,A3316)=1)</f>
        <v>1</v>
      </c>
      <c r="R3316" t="str">
        <f t="shared" si="103"/>
        <v/>
      </c>
    </row>
    <row r="3317" spans="1:18">
      <c r="A3317" t="s">
        <v>8908</v>
      </c>
      <c r="B3317" t="s">
        <v>3383</v>
      </c>
      <c r="C3317" t="s">
        <v>3098</v>
      </c>
      <c r="D3317" t="s">
        <v>3174</v>
      </c>
      <c r="E3317" t="s">
        <v>3194</v>
      </c>
      <c r="F3317" t="s">
        <v>3167</v>
      </c>
      <c r="G3317" t="s">
        <v>1397</v>
      </c>
      <c r="H3317" s="28">
        <v>45286</v>
      </c>
      <c r="I3317">
        <v>30.73</v>
      </c>
      <c r="J3317">
        <v>72</v>
      </c>
      <c r="K3317" t="s">
        <v>3124</v>
      </c>
      <c r="L3317" t="s">
        <v>3198</v>
      </c>
      <c r="M3317" t="s">
        <v>3207</v>
      </c>
      <c r="O3317" t="s">
        <v>3213</v>
      </c>
      <c r="P3317">
        <f t="shared" si="102"/>
        <v>45285</v>
      </c>
      <c r="Q3317">
        <f>--(COUNTIF($A$2:A3317,A3317)=1)</f>
        <v>1</v>
      </c>
      <c r="R3317">
        <f t="shared" si="103"/>
        <v>30.73</v>
      </c>
    </row>
    <row r="3318" spans="1:18">
      <c r="A3318" t="s">
        <v>8909</v>
      </c>
      <c r="B3318" t="s">
        <v>7721</v>
      </c>
      <c r="C3318" t="s">
        <v>3098</v>
      </c>
      <c r="D3318" t="s">
        <v>3240</v>
      </c>
      <c r="E3318" t="s">
        <v>3194</v>
      </c>
      <c r="F3318" t="s">
        <v>3167</v>
      </c>
      <c r="G3318" t="s">
        <v>8910</v>
      </c>
      <c r="H3318" s="28">
        <v>45583</v>
      </c>
      <c r="I3318">
        <v>189.77</v>
      </c>
      <c r="J3318">
        <v>72</v>
      </c>
      <c r="K3318" t="s">
        <v>3123</v>
      </c>
      <c r="L3318" t="s">
        <v>3351</v>
      </c>
      <c r="M3318" t="s">
        <v>3202</v>
      </c>
      <c r="O3318" t="s">
        <v>3178</v>
      </c>
      <c r="P3318">
        <f t="shared" si="102"/>
        <v>45576</v>
      </c>
      <c r="Q3318">
        <f>--(COUNTIF($A$2:A3318,A3318)=1)</f>
        <v>1</v>
      </c>
      <c r="R3318">
        <f t="shared" si="103"/>
        <v>189.77</v>
      </c>
    </row>
    <row r="3319" spans="1:18">
      <c r="A3319" t="s">
        <v>8911</v>
      </c>
      <c r="B3319" t="s">
        <v>3418</v>
      </c>
      <c r="C3319" t="s">
        <v>3098</v>
      </c>
      <c r="D3319" t="s">
        <v>3227</v>
      </c>
      <c r="E3319" t="s">
        <v>3166</v>
      </c>
      <c r="F3319" t="s">
        <v>3167</v>
      </c>
      <c r="G3319" t="s">
        <v>1828</v>
      </c>
      <c r="H3319" s="28">
        <v>44794</v>
      </c>
      <c r="I3319">
        <v>75.959999999999994</v>
      </c>
      <c r="J3319">
        <v>24</v>
      </c>
      <c r="K3319" t="s">
        <v>3123</v>
      </c>
      <c r="L3319" t="s">
        <v>3398</v>
      </c>
      <c r="M3319" t="s">
        <v>3207</v>
      </c>
      <c r="N3319">
        <v>1.2</v>
      </c>
      <c r="O3319" t="s">
        <v>3178</v>
      </c>
      <c r="P3319">
        <f t="shared" si="102"/>
        <v>44791</v>
      </c>
      <c r="Q3319">
        <f>--(COUNTIF($A$2:A3319,A3319)=1)</f>
        <v>1</v>
      </c>
      <c r="R3319">
        <f t="shared" si="103"/>
        <v>75.959999999999994</v>
      </c>
    </row>
    <row r="3320" spans="1:18">
      <c r="A3320" t="s">
        <v>8912</v>
      </c>
      <c r="B3320" t="s">
        <v>1026</v>
      </c>
      <c r="C3320" t="s">
        <v>3621</v>
      </c>
      <c r="D3320" t="s">
        <v>3200</v>
      </c>
      <c r="E3320" t="s">
        <v>3175</v>
      </c>
      <c r="F3320" t="s">
        <v>3167</v>
      </c>
      <c r="G3320" t="s">
        <v>1971</v>
      </c>
      <c r="H3320" s="28">
        <v>45266</v>
      </c>
      <c r="I3320">
        <v>23.17</v>
      </c>
      <c r="J3320">
        <v>8</v>
      </c>
      <c r="K3320" t="s">
        <v>3123</v>
      </c>
      <c r="L3320" t="s">
        <v>3398</v>
      </c>
      <c r="M3320" t="s">
        <v>3188</v>
      </c>
      <c r="N3320">
        <v>4.0999999999999996</v>
      </c>
      <c r="O3320" t="s">
        <v>3178</v>
      </c>
      <c r="P3320">
        <f t="shared" si="102"/>
        <v>45266</v>
      </c>
      <c r="Q3320">
        <f>--(COUNTIF($A$2:A3320,A3320)=1)</f>
        <v>1</v>
      </c>
      <c r="R3320">
        <f t="shared" si="103"/>
        <v>23.17</v>
      </c>
    </row>
    <row r="3321" spans="1:18">
      <c r="A3321" t="s">
        <v>8913</v>
      </c>
      <c r="B3321" t="s">
        <v>8439</v>
      </c>
      <c r="C3321" t="s">
        <v>3098</v>
      </c>
      <c r="D3321" t="s">
        <v>3200</v>
      </c>
      <c r="E3321" t="s">
        <v>3166</v>
      </c>
      <c r="F3321" t="s">
        <v>3180</v>
      </c>
      <c r="G3321" t="s">
        <v>4567</v>
      </c>
      <c r="H3321" s="28"/>
      <c r="J3321">
        <v>24</v>
      </c>
      <c r="K3321" t="s">
        <v>3098</v>
      </c>
      <c r="L3321" t="s">
        <v>3098</v>
      </c>
      <c r="M3321" t="s">
        <v>3169</v>
      </c>
      <c r="O3321" t="s">
        <v>3260</v>
      </c>
      <c r="P3321">
        <f t="shared" si="102"/>
        <v>45669</v>
      </c>
      <c r="Q3321">
        <f>--(COUNTIF($A$2:A3321,A3321)=1)</f>
        <v>1</v>
      </c>
      <c r="R3321" t="str">
        <f t="shared" si="103"/>
        <v/>
      </c>
    </row>
    <row r="3322" spans="1:18">
      <c r="A3322" t="s">
        <v>8914</v>
      </c>
      <c r="B3322" t="s">
        <v>3335</v>
      </c>
      <c r="C3322" t="s">
        <v>3098</v>
      </c>
      <c r="D3322" t="s">
        <v>3196</v>
      </c>
      <c r="E3322" t="s">
        <v>3194</v>
      </c>
      <c r="F3322" t="s">
        <v>3167</v>
      </c>
      <c r="G3322" t="s">
        <v>2757</v>
      </c>
      <c r="H3322" s="28">
        <v>45559</v>
      </c>
      <c r="I3322">
        <v>157.44</v>
      </c>
      <c r="J3322">
        <v>72</v>
      </c>
      <c r="K3322" t="s">
        <v>3123</v>
      </c>
      <c r="L3322" t="s">
        <v>3318</v>
      </c>
      <c r="M3322" t="s">
        <v>3202</v>
      </c>
      <c r="N3322">
        <v>2.4</v>
      </c>
      <c r="O3322" t="s">
        <v>3124</v>
      </c>
      <c r="P3322">
        <f t="shared" si="102"/>
        <v>45553</v>
      </c>
      <c r="Q3322">
        <f>--(COUNTIF($A$2:A3322,A3322)=1)</f>
        <v>1</v>
      </c>
      <c r="R3322">
        <f t="shared" si="103"/>
        <v>157.44</v>
      </c>
    </row>
    <row r="3323" spans="1:18">
      <c r="A3323" t="s">
        <v>8915</v>
      </c>
      <c r="B3323" t="s">
        <v>4789</v>
      </c>
      <c r="C3323" t="s">
        <v>8067</v>
      </c>
      <c r="D3323" t="s">
        <v>3227</v>
      </c>
      <c r="E3323" t="s">
        <v>3166</v>
      </c>
      <c r="F3323" t="s">
        <v>3167</v>
      </c>
      <c r="G3323" t="s">
        <v>2612</v>
      </c>
      <c r="H3323" s="28">
        <v>45502</v>
      </c>
      <c r="I3323">
        <v>3.75</v>
      </c>
      <c r="J3323">
        <v>24</v>
      </c>
      <c r="K3323" t="s">
        <v>3124</v>
      </c>
      <c r="L3323" t="s">
        <v>3354</v>
      </c>
      <c r="M3323" t="s">
        <v>3207</v>
      </c>
      <c r="N3323">
        <v>2.8</v>
      </c>
      <c r="O3323" t="s">
        <v>3182</v>
      </c>
      <c r="P3323">
        <f t="shared" si="102"/>
        <v>45502</v>
      </c>
      <c r="Q3323">
        <f>--(COUNTIF($A$2:A3323,A3323)=1)</f>
        <v>1</v>
      </c>
      <c r="R3323">
        <f t="shared" si="103"/>
        <v>3.75</v>
      </c>
    </row>
    <row r="3324" spans="1:18">
      <c r="A3324" t="s">
        <v>8916</v>
      </c>
      <c r="B3324" t="s">
        <v>363</v>
      </c>
      <c r="C3324" t="s">
        <v>3098</v>
      </c>
      <c r="D3324" t="s">
        <v>3251</v>
      </c>
      <c r="E3324" t="s">
        <v>3194</v>
      </c>
      <c r="F3324" t="s">
        <v>3167</v>
      </c>
      <c r="G3324" t="s">
        <v>1067</v>
      </c>
      <c r="H3324" s="28">
        <v>44711</v>
      </c>
      <c r="I3324">
        <v>135.58000000000001</v>
      </c>
      <c r="J3324">
        <v>72</v>
      </c>
      <c r="K3324" t="s">
        <v>3123</v>
      </c>
      <c r="L3324" t="s">
        <v>3225</v>
      </c>
      <c r="M3324" t="s">
        <v>3202</v>
      </c>
      <c r="N3324">
        <v>4.8</v>
      </c>
      <c r="O3324" t="s">
        <v>3123</v>
      </c>
      <c r="P3324">
        <f t="shared" si="102"/>
        <v>44706</v>
      </c>
      <c r="Q3324">
        <f>--(COUNTIF($A$2:A3324,A3324)=1)</f>
        <v>1</v>
      </c>
      <c r="R3324">
        <f t="shared" si="103"/>
        <v>135.58000000000001</v>
      </c>
    </row>
    <row r="3325" spans="1:18">
      <c r="A3325" t="s">
        <v>8917</v>
      </c>
      <c r="B3325" t="s">
        <v>945</v>
      </c>
      <c r="C3325" t="s">
        <v>3098</v>
      </c>
      <c r="D3325" t="s">
        <v>3240</v>
      </c>
      <c r="E3325" t="s">
        <v>3166</v>
      </c>
      <c r="F3325" t="s">
        <v>3167</v>
      </c>
      <c r="G3325" t="s">
        <v>892</v>
      </c>
      <c r="H3325" s="28">
        <v>44625</v>
      </c>
      <c r="I3325">
        <v>33.99</v>
      </c>
      <c r="J3325">
        <v>24</v>
      </c>
      <c r="K3325" t="s">
        <v>3123</v>
      </c>
      <c r="L3325" t="s">
        <v>3098</v>
      </c>
      <c r="M3325" t="s">
        <v>3202</v>
      </c>
      <c r="O3325" t="s">
        <v>3170</v>
      </c>
      <c r="P3325">
        <f t="shared" si="102"/>
        <v>44624</v>
      </c>
      <c r="Q3325">
        <f>--(COUNTIF($A$2:A3325,A3325)=1)</f>
        <v>1</v>
      </c>
      <c r="R3325">
        <f t="shared" si="103"/>
        <v>33.99</v>
      </c>
    </row>
    <row r="3326" spans="1:18">
      <c r="A3326" t="s">
        <v>8918</v>
      </c>
      <c r="B3326" t="s">
        <v>341</v>
      </c>
      <c r="C3326" t="s">
        <v>8919</v>
      </c>
      <c r="D3326" t="s">
        <v>3174</v>
      </c>
      <c r="E3326" t="s">
        <v>3175</v>
      </c>
      <c r="F3326" t="s">
        <v>3167</v>
      </c>
      <c r="G3326" t="s">
        <v>632</v>
      </c>
      <c r="H3326" s="28">
        <v>45575</v>
      </c>
      <c r="I3326">
        <v>2.87</v>
      </c>
      <c r="J3326">
        <v>8</v>
      </c>
      <c r="K3326" t="s">
        <v>3124</v>
      </c>
      <c r="L3326" t="s">
        <v>3254</v>
      </c>
      <c r="M3326" t="s">
        <v>3177</v>
      </c>
      <c r="N3326">
        <v>3.8</v>
      </c>
      <c r="O3326" t="s">
        <v>3178</v>
      </c>
      <c r="P3326">
        <f t="shared" si="102"/>
        <v>45575</v>
      </c>
      <c r="Q3326">
        <f>--(COUNTIF($A$2:A3326,A3326)=1)</f>
        <v>1</v>
      </c>
      <c r="R3326">
        <f t="shared" si="103"/>
        <v>2.87</v>
      </c>
    </row>
    <row r="3327" spans="1:18">
      <c r="A3327" t="s">
        <v>8920</v>
      </c>
      <c r="B3327" t="s">
        <v>1214</v>
      </c>
      <c r="C3327" t="s">
        <v>8921</v>
      </c>
      <c r="D3327" t="s">
        <v>3196</v>
      </c>
      <c r="E3327" t="s">
        <v>3280</v>
      </c>
      <c r="F3327" t="s">
        <v>3167</v>
      </c>
      <c r="G3327" t="s">
        <v>1355</v>
      </c>
      <c r="H3327" s="28">
        <v>45331</v>
      </c>
      <c r="I3327">
        <v>6.31</v>
      </c>
      <c r="J3327">
        <v>4</v>
      </c>
      <c r="K3327" t="s">
        <v>3123</v>
      </c>
      <c r="L3327" t="s">
        <v>3221</v>
      </c>
      <c r="M3327" t="s">
        <v>3188</v>
      </c>
      <c r="N3327">
        <v>4.9000000000000004</v>
      </c>
      <c r="O3327" t="s">
        <v>3170</v>
      </c>
      <c r="P3327">
        <f t="shared" si="102"/>
        <v>45331</v>
      </c>
      <c r="Q3327">
        <f>--(COUNTIF($A$2:A3327,A3327)=1)</f>
        <v>1</v>
      </c>
      <c r="R3327">
        <f t="shared" si="103"/>
        <v>6.31</v>
      </c>
    </row>
    <row r="3328" spans="1:18">
      <c r="A3328" t="s">
        <v>8922</v>
      </c>
      <c r="B3328" t="s">
        <v>783</v>
      </c>
      <c r="C3328" t="s">
        <v>5645</v>
      </c>
      <c r="D3328" t="s">
        <v>3240</v>
      </c>
      <c r="E3328" t="s">
        <v>3194</v>
      </c>
      <c r="F3328" t="s">
        <v>3228</v>
      </c>
      <c r="G3328" t="s">
        <v>4101</v>
      </c>
      <c r="H3328" s="28"/>
      <c r="J3328">
        <v>72</v>
      </c>
      <c r="K3328" t="s">
        <v>3098</v>
      </c>
      <c r="L3328" t="s">
        <v>3244</v>
      </c>
      <c r="M3328" t="s">
        <v>3188</v>
      </c>
      <c r="O3328" t="s">
        <v>3170</v>
      </c>
      <c r="P3328">
        <f t="shared" si="102"/>
        <v>45615</v>
      </c>
      <c r="Q3328">
        <f>--(COUNTIF($A$2:A3328,A3328)=1)</f>
        <v>1</v>
      </c>
      <c r="R3328" t="str">
        <f t="shared" si="103"/>
        <v/>
      </c>
    </row>
    <row r="3329" spans="1:18">
      <c r="A3329" t="s">
        <v>8923</v>
      </c>
      <c r="B3329" t="s">
        <v>6874</v>
      </c>
      <c r="C3329" t="s">
        <v>8576</v>
      </c>
      <c r="D3329" t="s">
        <v>3165</v>
      </c>
      <c r="E3329" t="s">
        <v>3280</v>
      </c>
      <c r="F3329" t="s">
        <v>3167</v>
      </c>
      <c r="G3329" t="s">
        <v>598</v>
      </c>
      <c r="H3329" s="28">
        <v>45106</v>
      </c>
      <c r="I3329">
        <v>9.35</v>
      </c>
      <c r="J3329">
        <v>4</v>
      </c>
      <c r="K3329" t="s">
        <v>3123</v>
      </c>
      <c r="L3329" t="s">
        <v>3398</v>
      </c>
      <c r="M3329" t="s">
        <v>3207</v>
      </c>
      <c r="N3329">
        <v>3.7</v>
      </c>
      <c r="O3329" t="s">
        <v>3182</v>
      </c>
      <c r="P3329">
        <f t="shared" si="102"/>
        <v>45106</v>
      </c>
      <c r="Q3329">
        <f>--(COUNTIF($A$2:A3329,A3329)=1)</f>
        <v>1</v>
      </c>
      <c r="R3329">
        <f t="shared" si="103"/>
        <v>9.35</v>
      </c>
    </row>
    <row r="3330" spans="1:18">
      <c r="A3330" t="s">
        <v>8924</v>
      </c>
      <c r="B3330" t="s">
        <v>2405</v>
      </c>
      <c r="C3330" t="s">
        <v>3098</v>
      </c>
      <c r="D3330" t="s">
        <v>3196</v>
      </c>
      <c r="E3330" t="s">
        <v>3175</v>
      </c>
      <c r="F3330" t="s">
        <v>3180</v>
      </c>
      <c r="G3330" t="s">
        <v>2697</v>
      </c>
      <c r="H3330" s="28"/>
      <c r="J3330">
        <v>8</v>
      </c>
      <c r="K3330" t="s">
        <v>3098</v>
      </c>
      <c r="L3330" t="s">
        <v>3221</v>
      </c>
      <c r="M3330" t="s">
        <v>3177</v>
      </c>
      <c r="O3330" t="s">
        <v>3124</v>
      </c>
      <c r="P3330">
        <f t="shared" ref="P3330:P3393" si="104">IFERROR(DATEVALUE(G3330),IFERROR(DATE(RIGHT(G3330,4),MID(G3330,4,2),LEFT(G3330,2)),""))</f>
        <v>45103</v>
      </c>
      <c r="Q3330">
        <f>--(COUNTIF($A$2:A3330,A3330)=1)</f>
        <v>1</v>
      </c>
      <c r="R3330" t="str">
        <f t="shared" ref="R3330:R3393" si="105">IF(AND(Q3330=1,I3330&lt;&gt;"",ISNUMBER(I3330),I3330&gt;=0),I3330,"")</f>
        <v/>
      </c>
    </row>
    <row r="3331" spans="1:18">
      <c r="A3331" t="s">
        <v>8925</v>
      </c>
      <c r="B3331" t="s">
        <v>4116</v>
      </c>
      <c r="C3331" t="s">
        <v>3098</v>
      </c>
      <c r="D3331" t="s">
        <v>3240</v>
      </c>
      <c r="E3331" t="s">
        <v>3194</v>
      </c>
      <c r="F3331" t="s">
        <v>3180</v>
      </c>
      <c r="G3331" t="s">
        <v>926</v>
      </c>
      <c r="H3331" s="28"/>
      <c r="J3331">
        <v>72</v>
      </c>
      <c r="K3331" t="s">
        <v>3098</v>
      </c>
      <c r="L3331" t="s">
        <v>3212</v>
      </c>
      <c r="M3331" t="s">
        <v>3202</v>
      </c>
      <c r="O3331" t="s">
        <v>3182</v>
      </c>
      <c r="P3331">
        <f t="shared" si="104"/>
        <v>45577</v>
      </c>
      <c r="Q3331">
        <f>--(COUNTIF($A$2:A3331,A3331)=1)</f>
        <v>1</v>
      </c>
      <c r="R3331" t="str">
        <f t="shared" si="105"/>
        <v/>
      </c>
    </row>
    <row r="3332" spans="1:18">
      <c r="A3332" t="s">
        <v>8926</v>
      </c>
      <c r="B3332" t="s">
        <v>137</v>
      </c>
      <c r="C3332" t="s">
        <v>8927</v>
      </c>
      <c r="D3332" t="s">
        <v>3185</v>
      </c>
      <c r="E3332" t="s">
        <v>3175</v>
      </c>
      <c r="F3332" t="s">
        <v>3167</v>
      </c>
      <c r="G3332" t="s">
        <v>4204</v>
      </c>
      <c r="H3332" s="28">
        <v>45169</v>
      </c>
      <c r="I3332">
        <v>11.7</v>
      </c>
      <c r="J3332">
        <v>8</v>
      </c>
      <c r="K3332" t="s">
        <v>3123</v>
      </c>
      <c r="L3332" t="s">
        <v>3216</v>
      </c>
      <c r="M3332" t="s">
        <v>3169</v>
      </c>
      <c r="N3332">
        <v>4</v>
      </c>
      <c r="O3332" t="s">
        <v>3178</v>
      </c>
      <c r="P3332">
        <f t="shared" si="104"/>
        <v>45169</v>
      </c>
      <c r="Q3332">
        <f>--(COUNTIF($A$2:A3332,A3332)=1)</f>
        <v>1</v>
      </c>
      <c r="R3332">
        <f t="shared" si="105"/>
        <v>11.7</v>
      </c>
    </row>
    <row r="3333" spans="1:18">
      <c r="A3333" t="s">
        <v>8928</v>
      </c>
      <c r="B3333" t="s">
        <v>499</v>
      </c>
      <c r="C3333" t="s">
        <v>8929</v>
      </c>
      <c r="D3333" t="s">
        <v>3200</v>
      </c>
      <c r="E3333" t="s">
        <v>3280</v>
      </c>
      <c r="F3333" t="s">
        <v>3220</v>
      </c>
      <c r="G3333" t="s">
        <v>255</v>
      </c>
      <c r="H3333" s="28">
        <v>45579</v>
      </c>
      <c r="I3333">
        <v>9.39</v>
      </c>
      <c r="J3333">
        <v>4</v>
      </c>
      <c r="K3333" t="s">
        <v>3123</v>
      </c>
      <c r="L3333" t="s">
        <v>3398</v>
      </c>
      <c r="M3333" t="s">
        <v>3169</v>
      </c>
      <c r="O3333" t="s">
        <v>3170</v>
      </c>
      <c r="P3333">
        <f t="shared" si="104"/>
        <v>45579</v>
      </c>
      <c r="Q3333">
        <f>--(COUNTIF($A$2:A3333,A3333)=1)</f>
        <v>1</v>
      </c>
      <c r="R3333">
        <f t="shared" si="105"/>
        <v>9.39</v>
      </c>
    </row>
    <row r="3334" spans="1:18">
      <c r="A3334" t="s">
        <v>8930</v>
      </c>
      <c r="B3334" t="s">
        <v>2438</v>
      </c>
      <c r="C3334" t="s">
        <v>3098</v>
      </c>
      <c r="D3334" t="s">
        <v>3227</v>
      </c>
      <c r="E3334" t="s">
        <v>3280</v>
      </c>
      <c r="F3334" t="s">
        <v>3167</v>
      </c>
      <c r="G3334" t="s">
        <v>1429</v>
      </c>
      <c r="H3334" s="28">
        <v>44970</v>
      </c>
      <c r="I3334">
        <v>5.44</v>
      </c>
      <c r="J3334">
        <v>4</v>
      </c>
      <c r="K3334" t="s">
        <v>3123</v>
      </c>
      <c r="L3334" t="s">
        <v>3187</v>
      </c>
      <c r="M3334" t="s">
        <v>3207</v>
      </c>
      <c r="N3334">
        <v>4.8</v>
      </c>
      <c r="O3334" t="s">
        <v>3213</v>
      </c>
      <c r="P3334">
        <f t="shared" si="104"/>
        <v>44970</v>
      </c>
      <c r="Q3334">
        <f>--(COUNTIF($A$2:A3334,A3334)=1)</f>
        <v>1</v>
      </c>
      <c r="R3334">
        <f t="shared" si="105"/>
        <v>5.44</v>
      </c>
    </row>
    <row r="3335" spans="1:18">
      <c r="A3335" t="s">
        <v>8931</v>
      </c>
      <c r="B3335" t="s">
        <v>6736</v>
      </c>
      <c r="C3335" t="s">
        <v>8932</v>
      </c>
      <c r="D3335" t="s">
        <v>3251</v>
      </c>
      <c r="E3335" t="s">
        <v>3175</v>
      </c>
      <c r="F3335" t="s">
        <v>3167</v>
      </c>
      <c r="G3335" t="s">
        <v>2043</v>
      </c>
      <c r="H3335" s="28">
        <v>44968</v>
      </c>
      <c r="I3335">
        <v>27.14</v>
      </c>
      <c r="J3335">
        <v>8</v>
      </c>
      <c r="K3335" t="s">
        <v>3123</v>
      </c>
      <c r="L3335" t="s">
        <v>3098</v>
      </c>
      <c r="M3335" t="s">
        <v>3202</v>
      </c>
      <c r="N3335">
        <v>2.1</v>
      </c>
      <c r="O3335" t="s">
        <v>3182</v>
      </c>
      <c r="P3335">
        <f t="shared" si="104"/>
        <v>44967</v>
      </c>
      <c r="Q3335">
        <f>--(COUNTIF($A$2:A3335,A3335)=1)</f>
        <v>1</v>
      </c>
      <c r="R3335">
        <f t="shared" si="105"/>
        <v>27.14</v>
      </c>
    </row>
    <row r="3336" spans="1:18">
      <c r="A3336" t="s">
        <v>8933</v>
      </c>
      <c r="B3336" t="s">
        <v>4574</v>
      </c>
      <c r="C3336" t="s">
        <v>3098</v>
      </c>
      <c r="D3336" t="s">
        <v>3196</v>
      </c>
      <c r="E3336" t="s">
        <v>3166</v>
      </c>
      <c r="F3336" t="s">
        <v>3228</v>
      </c>
      <c r="G3336" t="s">
        <v>8324</v>
      </c>
      <c r="H3336" s="28"/>
      <c r="J3336">
        <v>24</v>
      </c>
      <c r="K3336" t="s">
        <v>3098</v>
      </c>
      <c r="L3336" t="s">
        <v>3302</v>
      </c>
      <c r="M3336" t="s">
        <v>3202</v>
      </c>
      <c r="O3336" t="s">
        <v>3182</v>
      </c>
      <c r="P3336">
        <f t="shared" si="104"/>
        <v>44644</v>
      </c>
      <c r="Q3336">
        <f>--(COUNTIF($A$2:A3336,A3336)=1)</f>
        <v>1</v>
      </c>
      <c r="R3336" t="str">
        <f t="shared" si="105"/>
        <v/>
      </c>
    </row>
    <row r="3337" spans="1:18">
      <c r="A3337" t="s">
        <v>8934</v>
      </c>
      <c r="B3337" t="s">
        <v>4806</v>
      </c>
      <c r="C3337" t="s">
        <v>6156</v>
      </c>
      <c r="D3337" t="s">
        <v>3251</v>
      </c>
      <c r="E3337" t="s">
        <v>3175</v>
      </c>
      <c r="F3337" t="s">
        <v>3167</v>
      </c>
      <c r="G3337" t="s">
        <v>2002</v>
      </c>
      <c r="H3337" s="28">
        <v>45218</v>
      </c>
      <c r="I3337">
        <v>3.98</v>
      </c>
      <c r="J3337">
        <v>8</v>
      </c>
      <c r="K3337" t="s">
        <v>3124</v>
      </c>
      <c r="L3337" t="s">
        <v>3248</v>
      </c>
      <c r="M3337" t="s">
        <v>3207</v>
      </c>
      <c r="O3337" t="s">
        <v>3213</v>
      </c>
      <c r="P3337">
        <f t="shared" si="104"/>
        <v>45218</v>
      </c>
      <c r="Q3337">
        <f>--(COUNTIF($A$2:A3337,A3337)=1)</f>
        <v>1</v>
      </c>
      <c r="R3337">
        <f t="shared" si="105"/>
        <v>3.98</v>
      </c>
    </row>
    <row r="3338" spans="1:18">
      <c r="A3338" t="s">
        <v>8935</v>
      </c>
      <c r="B3338" t="s">
        <v>3064</v>
      </c>
      <c r="C3338" t="s">
        <v>3098</v>
      </c>
      <c r="D3338" t="s">
        <v>3185</v>
      </c>
      <c r="E3338" t="s">
        <v>3175</v>
      </c>
      <c r="F3338" t="s">
        <v>3180</v>
      </c>
      <c r="G3338" t="s">
        <v>2667</v>
      </c>
      <c r="H3338" s="28"/>
      <c r="J3338">
        <v>8</v>
      </c>
      <c r="K3338" t="s">
        <v>3098</v>
      </c>
      <c r="L3338" t="s">
        <v>3187</v>
      </c>
      <c r="M3338" t="s">
        <v>3188</v>
      </c>
      <c r="O3338" t="s">
        <v>3213</v>
      </c>
      <c r="P3338">
        <f t="shared" si="104"/>
        <v>45098</v>
      </c>
      <c r="Q3338">
        <f>--(COUNTIF($A$2:A3338,A3338)=1)</f>
        <v>1</v>
      </c>
      <c r="R3338" t="str">
        <f t="shared" si="105"/>
        <v/>
      </c>
    </row>
    <row r="3339" spans="1:18">
      <c r="A3339" t="s">
        <v>8936</v>
      </c>
      <c r="B3339" t="s">
        <v>4482</v>
      </c>
      <c r="C3339" t="s">
        <v>3098</v>
      </c>
      <c r="D3339" t="s">
        <v>3237</v>
      </c>
      <c r="E3339" t="s">
        <v>3194</v>
      </c>
      <c r="F3339" t="s">
        <v>3228</v>
      </c>
      <c r="G3339" t="s">
        <v>575</v>
      </c>
      <c r="H3339" s="28"/>
      <c r="J3339">
        <v>72</v>
      </c>
      <c r="K3339" t="s">
        <v>3098</v>
      </c>
      <c r="L3339" t="s">
        <v>3098</v>
      </c>
      <c r="M3339" t="s">
        <v>3202</v>
      </c>
      <c r="O3339" t="s">
        <v>3182</v>
      </c>
      <c r="P3339">
        <f t="shared" si="104"/>
        <v>45204</v>
      </c>
      <c r="Q3339">
        <f>--(COUNTIF($A$2:A3339,A3339)=1)</f>
        <v>1</v>
      </c>
      <c r="R3339" t="str">
        <f t="shared" si="105"/>
        <v/>
      </c>
    </row>
    <row r="3340" spans="1:18">
      <c r="A3340" t="s">
        <v>8937</v>
      </c>
      <c r="B3340" t="s">
        <v>4010</v>
      </c>
      <c r="C3340" t="s">
        <v>3098</v>
      </c>
      <c r="D3340" t="s">
        <v>3227</v>
      </c>
      <c r="E3340" t="s">
        <v>3166</v>
      </c>
      <c r="F3340" t="s">
        <v>3167</v>
      </c>
      <c r="G3340" t="s">
        <v>2156</v>
      </c>
      <c r="H3340" s="28">
        <v>44705</v>
      </c>
      <c r="I3340">
        <v>56.07</v>
      </c>
      <c r="J3340">
        <v>24</v>
      </c>
      <c r="K3340" t="s">
        <v>3123</v>
      </c>
      <c r="L3340" t="s">
        <v>3168</v>
      </c>
      <c r="M3340" t="s">
        <v>3202</v>
      </c>
      <c r="N3340">
        <v>3.3</v>
      </c>
      <c r="O3340" t="s">
        <v>3182</v>
      </c>
      <c r="P3340">
        <f t="shared" si="104"/>
        <v>44703</v>
      </c>
      <c r="Q3340">
        <f>--(COUNTIF($A$2:A3340,A3340)=1)</f>
        <v>1</v>
      </c>
      <c r="R3340">
        <f t="shared" si="105"/>
        <v>56.07</v>
      </c>
    </row>
    <row r="3341" spans="1:18">
      <c r="A3341" t="s">
        <v>8938</v>
      </c>
      <c r="B3341" t="s">
        <v>3483</v>
      </c>
      <c r="C3341" t="s">
        <v>3098</v>
      </c>
      <c r="D3341" t="s">
        <v>3240</v>
      </c>
      <c r="E3341" t="s">
        <v>3166</v>
      </c>
      <c r="F3341" t="s">
        <v>3220</v>
      </c>
      <c r="G3341" t="s">
        <v>2983</v>
      </c>
      <c r="H3341" s="28">
        <v>44724</v>
      </c>
      <c r="I3341">
        <v>24.01</v>
      </c>
      <c r="J3341">
        <v>24</v>
      </c>
      <c r="K3341" t="s">
        <v>3123</v>
      </c>
      <c r="L3341" t="s">
        <v>3098</v>
      </c>
      <c r="M3341" t="s">
        <v>3188</v>
      </c>
      <c r="N3341">
        <v>2.6</v>
      </c>
      <c r="O3341" t="s">
        <v>3189</v>
      </c>
      <c r="P3341">
        <f t="shared" si="104"/>
        <v>44723</v>
      </c>
      <c r="Q3341">
        <f>--(COUNTIF($A$2:A3341,A3341)=1)</f>
        <v>1</v>
      </c>
      <c r="R3341">
        <f t="shared" si="105"/>
        <v>24.01</v>
      </c>
    </row>
    <row r="3342" spans="1:18">
      <c r="A3342" t="s">
        <v>8939</v>
      </c>
      <c r="B3342" t="s">
        <v>807</v>
      </c>
      <c r="C3342" t="s">
        <v>8940</v>
      </c>
      <c r="D3342" t="s">
        <v>3227</v>
      </c>
      <c r="E3342" t="s">
        <v>3166</v>
      </c>
      <c r="F3342" t="s">
        <v>3167</v>
      </c>
      <c r="G3342" t="s">
        <v>8941</v>
      </c>
      <c r="H3342" s="28"/>
      <c r="J3342">
        <v>24</v>
      </c>
      <c r="K3342" t="s">
        <v>3098</v>
      </c>
      <c r="L3342" t="s">
        <v>3351</v>
      </c>
      <c r="M3342" t="s">
        <v>3202</v>
      </c>
      <c r="O3342" t="s">
        <v>3170</v>
      </c>
      <c r="P3342">
        <f t="shared" si="104"/>
        <v>45257</v>
      </c>
      <c r="Q3342">
        <f>--(COUNTIF($A$2:A3342,A3342)=1)</f>
        <v>1</v>
      </c>
      <c r="R3342" t="str">
        <f t="shared" si="105"/>
        <v/>
      </c>
    </row>
    <row r="3343" spans="1:18">
      <c r="A3343" t="s">
        <v>8942</v>
      </c>
      <c r="B3343" t="s">
        <v>246</v>
      </c>
      <c r="C3343" t="s">
        <v>8943</v>
      </c>
      <c r="D3343" t="s">
        <v>3185</v>
      </c>
      <c r="E3343" t="s">
        <v>3166</v>
      </c>
      <c r="F3343" t="s">
        <v>3167</v>
      </c>
      <c r="G3343" t="s">
        <v>536</v>
      </c>
      <c r="H3343" s="28">
        <v>45161</v>
      </c>
      <c r="I3343">
        <v>52.67</v>
      </c>
      <c r="J3343">
        <v>24</v>
      </c>
      <c r="K3343" t="s">
        <v>3123</v>
      </c>
      <c r="L3343" t="s">
        <v>3437</v>
      </c>
      <c r="M3343" t="s">
        <v>3202</v>
      </c>
      <c r="N3343">
        <v>3.7</v>
      </c>
      <c r="O3343" t="s">
        <v>3170</v>
      </c>
      <c r="P3343">
        <f t="shared" si="104"/>
        <v>45159</v>
      </c>
      <c r="Q3343">
        <f>--(COUNTIF($A$2:A3343,A3343)=1)</f>
        <v>1</v>
      </c>
      <c r="R3343">
        <f t="shared" si="105"/>
        <v>52.67</v>
      </c>
    </row>
    <row r="3344" spans="1:18">
      <c r="A3344" t="s">
        <v>8944</v>
      </c>
      <c r="B3344" t="s">
        <v>909</v>
      </c>
      <c r="C3344" t="s">
        <v>3098</v>
      </c>
      <c r="D3344" t="s">
        <v>3237</v>
      </c>
      <c r="E3344" t="s">
        <v>3166</v>
      </c>
      <c r="F3344" t="s">
        <v>3167</v>
      </c>
      <c r="G3344" t="s">
        <v>263</v>
      </c>
      <c r="H3344" s="28">
        <v>44886</v>
      </c>
      <c r="I3344">
        <v>54.11</v>
      </c>
      <c r="J3344">
        <v>24</v>
      </c>
      <c r="K3344" t="s">
        <v>3123</v>
      </c>
      <c r="L3344" t="s">
        <v>3302</v>
      </c>
      <c r="M3344" t="s">
        <v>3207</v>
      </c>
      <c r="N3344">
        <v>4</v>
      </c>
      <c r="O3344" t="s">
        <v>3213</v>
      </c>
      <c r="P3344">
        <f t="shared" si="104"/>
        <v>44884</v>
      </c>
      <c r="Q3344">
        <f>--(COUNTIF($A$2:A3344,A3344)=1)</f>
        <v>1</v>
      </c>
      <c r="R3344">
        <f t="shared" si="105"/>
        <v>54.11</v>
      </c>
    </row>
    <row r="3345" spans="1:18">
      <c r="A3345" t="s">
        <v>8945</v>
      </c>
      <c r="B3345" t="s">
        <v>2080</v>
      </c>
      <c r="C3345" t="s">
        <v>8946</v>
      </c>
      <c r="D3345" t="s">
        <v>3227</v>
      </c>
      <c r="E3345" t="s">
        <v>3194</v>
      </c>
      <c r="F3345" t="s">
        <v>3167</v>
      </c>
      <c r="G3345" t="s">
        <v>2818</v>
      </c>
      <c r="H3345" s="28">
        <v>45152</v>
      </c>
      <c r="I3345">
        <v>96.22</v>
      </c>
      <c r="J3345">
        <v>72</v>
      </c>
      <c r="K3345" t="s">
        <v>3123</v>
      </c>
      <c r="L3345" t="s">
        <v>3206</v>
      </c>
      <c r="M3345" t="s">
        <v>3202</v>
      </c>
      <c r="N3345">
        <v>3.5</v>
      </c>
      <c r="O3345" t="s">
        <v>3178</v>
      </c>
      <c r="P3345">
        <f t="shared" si="104"/>
        <v>45148</v>
      </c>
      <c r="Q3345">
        <f>--(COUNTIF($A$2:A3345,A3345)=1)</f>
        <v>1</v>
      </c>
      <c r="R3345">
        <f t="shared" si="105"/>
        <v>96.22</v>
      </c>
    </row>
    <row r="3346" spans="1:18">
      <c r="A3346" t="s">
        <v>8947</v>
      </c>
      <c r="B3346" t="s">
        <v>8948</v>
      </c>
      <c r="C3346" t="s">
        <v>3098</v>
      </c>
      <c r="D3346" t="s">
        <v>3174</v>
      </c>
      <c r="E3346" t="s">
        <v>3166</v>
      </c>
      <c r="F3346" t="s">
        <v>3167</v>
      </c>
      <c r="G3346" t="s">
        <v>792</v>
      </c>
      <c r="H3346" s="28">
        <v>45277</v>
      </c>
      <c r="I3346">
        <v>29.84</v>
      </c>
      <c r="J3346">
        <v>24</v>
      </c>
      <c r="K3346" t="s">
        <v>3123</v>
      </c>
      <c r="L3346" t="s">
        <v>3307</v>
      </c>
      <c r="M3346" t="s">
        <v>3207</v>
      </c>
      <c r="O3346" t="s">
        <v>3182</v>
      </c>
      <c r="P3346">
        <f t="shared" si="104"/>
        <v>45276</v>
      </c>
      <c r="Q3346">
        <f>--(COUNTIF($A$2:A3346,A3346)=1)</f>
        <v>1</v>
      </c>
      <c r="R3346">
        <f t="shared" si="105"/>
        <v>29.84</v>
      </c>
    </row>
    <row r="3347" spans="1:18">
      <c r="A3347" t="s">
        <v>8949</v>
      </c>
      <c r="B3347" t="s">
        <v>1317</v>
      </c>
      <c r="C3347" t="s">
        <v>3098</v>
      </c>
      <c r="D3347" t="s">
        <v>3200</v>
      </c>
      <c r="E3347" t="s">
        <v>3166</v>
      </c>
      <c r="F3347" t="s">
        <v>3167</v>
      </c>
      <c r="G3347" t="s">
        <v>2627</v>
      </c>
      <c r="H3347" s="28">
        <v>45270</v>
      </c>
      <c r="I3347">
        <v>39.19</v>
      </c>
      <c r="J3347">
        <v>24</v>
      </c>
      <c r="K3347" t="s">
        <v>3123</v>
      </c>
      <c r="L3347" t="s">
        <v>3302</v>
      </c>
      <c r="M3347" t="s">
        <v>3188</v>
      </c>
      <c r="N3347">
        <v>4.7</v>
      </c>
      <c r="O3347" t="s">
        <v>3189</v>
      </c>
      <c r="P3347">
        <f t="shared" si="104"/>
        <v>45269</v>
      </c>
      <c r="Q3347">
        <f>--(COUNTIF($A$2:A3347,A3347)=1)</f>
        <v>1</v>
      </c>
      <c r="R3347">
        <f t="shared" si="105"/>
        <v>39.19</v>
      </c>
    </row>
    <row r="3348" spans="1:18">
      <c r="A3348" t="s">
        <v>8950</v>
      </c>
      <c r="B3348" t="s">
        <v>6063</v>
      </c>
      <c r="C3348" t="s">
        <v>3931</v>
      </c>
      <c r="D3348" t="s">
        <v>3174</v>
      </c>
      <c r="E3348" t="s">
        <v>3175</v>
      </c>
      <c r="F3348" t="s">
        <v>3220</v>
      </c>
      <c r="G3348" t="s">
        <v>791</v>
      </c>
      <c r="H3348" s="28">
        <v>45212</v>
      </c>
      <c r="I3348">
        <v>17.420000000000002</v>
      </c>
      <c r="J3348">
        <v>8</v>
      </c>
      <c r="K3348" t="s">
        <v>3123</v>
      </c>
      <c r="L3348" t="s">
        <v>3192</v>
      </c>
      <c r="M3348" t="s">
        <v>3202</v>
      </c>
      <c r="N3348">
        <v>4.5999999999999996</v>
      </c>
      <c r="O3348" t="s">
        <v>3189</v>
      </c>
      <c r="P3348">
        <f t="shared" si="104"/>
        <v>45212</v>
      </c>
      <c r="Q3348">
        <f>--(COUNTIF($A$2:A3348,A3348)=1)</f>
        <v>1</v>
      </c>
      <c r="R3348">
        <f t="shared" si="105"/>
        <v>17.420000000000002</v>
      </c>
    </row>
    <row r="3349" spans="1:18">
      <c r="A3349" t="s">
        <v>8951</v>
      </c>
      <c r="B3349" t="s">
        <v>4866</v>
      </c>
      <c r="C3349" t="s">
        <v>7350</v>
      </c>
      <c r="D3349" t="s">
        <v>3174</v>
      </c>
      <c r="E3349" t="s">
        <v>3166</v>
      </c>
      <c r="F3349" t="s">
        <v>3180</v>
      </c>
      <c r="G3349" t="s">
        <v>3197</v>
      </c>
      <c r="H3349" s="28"/>
      <c r="J3349">
        <v>24</v>
      </c>
      <c r="K3349" t="s">
        <v>3098</v>
      </c>
      <c r="L3349" t="s">
        <v>3176</v>
      </c>
      <c r="M3349" t="s">
        <v>3188</v>
      </c>
      <c r="O3349" t="s">
        <v>3182</v>
      </c>
      <c r="P3349">
        <f t="shared" si="104"/>
        <v>45649</v>
      </c>
      <c r="Q3349">
        <f>--(COUNTIF($A$2:A3349,A3349)=1)</f>
        <v>1</v>
      </c>
      <c r="R3349" t="str">
        <f t="shared" si="105"/>
        <v/>
      </c>
    </row>
    <row r="3350" spans="1:18">
      <c r="A3350" t="s">
        <v>8952</v>
      </c>
      <c r="B3350" t="s">
        <v>7574</v>
      </c>
      <c r="C3350" t="s">
        <v>8953</v>
      </c>
      <c r="D3350" t="s">
        <v>3196</v>
      </c>
      <c r="E3350" t="s">
        <v>3166</v>
      </c>
      <c r="F3350" t="s">
        <v>3228</v>
      </c>
      <c r="G3350" t="s">
        <v>4754</v>
      </c>
      <c r="H3350" s="28"/>
      <c r="J3350">
        <v>24</v>
      </c>
      <c r="K3350" t="s">
        <v>3098</v>
      </c>
      <c r="L3350" t="s">
        <v>3437</v>
      </c>
      <c r="M3350" t="s">
        <v>3169</v>
      </c>
      <c r="O3350" t="s">
        <v>3182</v>
      </c>
      <c r="P3350">
        <f t="shared" si="104"/>
        <v>45395</v>
      </c>
      <c r="Q3350">
        <f>--(COUNTIF($A$2:A3350,A3350)=1)</f>
        <v>1</v>
      </c>
      <c r="R3350" t="str">
        <f t="shared" si="105"/>
        <v/>
      </c>
    </row>
    <row r="3351" spans="1:18">
      <c r="A3351" t="s">
        <v>8954</v>
      </c>
      <c r="B3351" t="s">
        <v>6006</v>
      </c>
      <c r="C3351" t="s">
        <v>3098</v>
      </c>
      <c r="D3351" t="s">
        <v>3185</v>
      </c>
      <c r="E3351" t="s">
        <v>3175</v>
      </c>
      <c r="F3351" t="s">
        <v>3220</v>
      </c>
      <c r="G3351" t="s">
        <v>680</v>
      </c>
      <c r="H3351" s="28">
        <v>45200</v>
      </c>
      <c r="I3351">
        <v>7.39</v>
      </c>
      <c r="J3351">
        <v>8</v>
      </c>
      <c r="K3351" t="s">
        <v>3124</v>
      </c>
      <c r="L3351" t="s">
        <v>3398</v>
      </c>
      <c r="M3351" t="s">
        <v>3207</v>
      </c>
      <c r="N3351">
        <v>1.7</v>
      </c>
      <c r="O3351" t="s">
        <v>3170</v>
      </c>
      <c r="P3351">
        <f t="shared" si="104"/>
        <v>45200</v>
      </c>
      <c r="Q3351">
        <f>--(COUNTIF($A$2:A3351,A3351)=1)</f>
        <v>1</v>
      </c>
      <c r="R3351">
        <f t="shared" si="105"/>
        <v>7.39</v>
      </c>
    </row>
    <row r="3352" spans="1:18">
      <c r="A3352" t="s">
        <v>8955</v>
      </c>
      <c r="B3352" t="s">
        <v>1214</v>
      </c>
      <c r="C3352" t="s">
        <v>6578</v>
      </c>
      <c r="D3352" t="s">
        <v>3227</v>
      </c>
      <c r="E3352" t="s">
        <v>3194</v>
      </c>
      <c r="F3352" t="s">
        <v>3220</v>
      </c>
      <c r="G3352" t="s">
        <v>526</v>
      </c>
      <c r="H3352" s="28"/>
      <c r="J3352">
        <v>72</v>
      </c>
      <c r="K3352" t="s">
        <v>3098</v>
      </c>
      <c r="L3352" t="s">
        <v>3216</v>
      </c>
      <c r="M3352" t="s">
        <v>3202</v>
      </c>
      <c r="O3352" t="s">
        <v>3260</v>
      </c>
      <c r="P3352">
        <f t="shared" si="104"/>
        <v>45320</v>
      </c>
      <c r="Q3352">
        <f>--(COUNTIF($A$2:A3352,A3352)=1)</f>
        <v>1</v>
      </c>
      <c r="R3352" t="str">
        <f t="shared" si="105"/>
        <v/>
      </c>
    </row>
    <row r="3353" spans="1:18">
      <c r="A3353" t="s">
        <v>8956</v>
      </c>
      <c r="B3353" t="s">
        <v>4803</v>
      </c>
      <c r="C3353" t="s">
        <v>3098</v>
      </c>
      <c r="D3353" t="s">
        <v>3165</v>
      </c>
      <c r="E3353" t="s">
        <v>3280</v>
      </c>
      <c r="F3353" t="s">
        <v>3167</v>
      </c>
      <c r="G3353" t="s">
        <v>2215</v>
      </c>
      <c r="H3353" s="28">
        <v>45294</v>
      </c>
      <c r="I3353">
        <v>-12.09</v>
      </c>
      <c r="J3353">
        <v>4</v>
      </c>
      <c r="K3353" t="s">
        <v>3124</v>
      </c>
      <c r="L3353" t="s">
        <v>3218</v>
      </c>
      <c r="M3353" t="s">
        <v>3207</v>
      </c>
      <c r="O3353" t="s">
        <v>3124</v>
      </c>
      <c r="P3353">
        <f t="shared" si="104"/>
        <v>45295</v>
      </c>
      <c r="Q3353">
        <f>--(COUNTIF($A$2:A3353,A3353)=1)</f>
        <v>1</v>
      </c>
      <c r="R3353" t="str">
        <f t="shared" si="105"/>
        <v/>
      </c>
    </row>
    <row r="3354" spans="1:18">
      <c r="A3354" t="s">
        <v>8957</v>
      </c>
      <c r="B3354" t="s">
        <v>659</v>
      </c>
      <c r="C3354" t="s">
        <v>3098</v>
      </c>
      <c r="D3354" t="s">
        <v>3251</v>
      </c>
      <c r="E3354" t="s">
        <v>3175</v>
      </c>
      <c r="F3354" t="s">
        <v>3167</v>
      </c>
      <c r="G3354" t="s">
        <v>1964</v>
      </c>
      <c r="H3354" s="28"/>
      <c r="J3354">
        <v>8</v>
      </c>
      <c r="K3354" t="s">
        <v>3098</v>
      </c>
      <c r="L3354" t="s">
        <v>3351</v>
      </c>
      <c r="M3354" t="s">
        <v>3207</v>
      </c>
      <c r="O3354" t="s">
        <v>3170</v>
      </c>
      <c r="P3354">
        <f t="shared" si="104"/>
        <v>44656</v>
      </c>
      <c r="Q3354">
        <f>--(COUNTIF($A$2:A3354,A3354)=1)</f>
        <v>1</v>
      </c>
      <c r="R3354" t="str">
        <f t="shared" si="105"/>
        <v/>
      </c>
    </row>
    <row r="3355" spans="1:18">
      <c r="A3355" t="s">
        <v>8958</v>
      </c>
      <c r="B3355" t="s">
        <v>2640</v>
      </c>
      <c r="C3355" t="s">
        <v>8959</v>
      </c>
      <c r="D3355" t="s">
        <v>3237</v>
      </c>
      <c r="E3355" t="s">
        <v>3175</v>
      </c>
      <c r="F3355" t="s">
        <v>3167</v>
      </c>
      <c r="G3355" t="s">
        <v>8960</v>
      </c>
      <c r="H3355" s="28"/>
      <c r="J3355">
        <v>8</v>
      </c>
      <c r="K3355" t="s">
        <v>3098</v>
      </c>
      <c r="L3355" t="s">
        <v>3212</v>
      </c>
      <c r="M3355" t="s">
        <v>3207</v>
      </c>
      <c r="O3355" t="s">
        <v>3178</v>
      </c>
      <c r="P3355">
        <f t="shared" si="104"/>
        <v>44894</v>
      </c>
      <c r="Q3355">
        <f>--(COUNTIF($A$2:A3355,A3355)=1)</f>
        <v>1</v>
      </c>
      <c r="R3355" t="str">
        <f t="shared" si="105"/>
        <v/>
      </c>
    </row>
    <row r="3356" spans="1:18">
      <c r="A3356" t="s">
        <v>8961</v>
      </c>
      <c r="B3356" t="s">
        <v>2763</v>
      </c>
      <c r="C3356" t="s">
        <v>8962</v>
      </c>
      <c r="D3356" t="s">
        <v>3185</v>
      </c>
      <c r="E3356" t="s">
        <v>3166</v>
      </c>
      <c r="F3356" t="s">
        <v>3167</v>
      </c>
      <c r="G3356" t="s">
        <v>2370</v>
      </c>
      <c r="H3356" s="28">
        <v>45567</v>
      </c>
      <c r="I3356">
        <v>18.41</v>
      </c>
      <c r="J3356">
        <v>24</v>
      </c>
      <c r="K3356" t="s">
        <v>3124</v>
      </c>
      <c r="L3356" t="s">
        <v>3198</v>
      </c>
      <c r="M3356" t="s">
        <v>3188</v>
      </c>
      <c r="O3356" t="s">
        <v>3170</v>
      </c>
      <c r="P3356">
        <f t="shared" si="104"/>
        <v>45567</v>
      </c>
      <c r="Q3356">
        <f>--(COUNTIF($A$2:A3356,A3356)=1)</f>
        <v>1</v>
      </c>
      <c r="R3356">
        <f t="shared" si="105"/>
        <v>18.41</v>
      </c>
    </row>
    <row r="3357" spans="1:18">
      <c r="A3357" t="s">
        <v>8963</v>
      </c>
      <c r="B3357" t="s">
        <v>2513</v>
      </c>
      <c r="C3357" t="s">
        <v>3098</v>
      </c>
      <c r="D3357" t="s">
        <v>3165</v>
      </c>
      <c r="E3357" t="s">
        <v>3166</v>
      </c>
      <c r="F3357" t="s">
        <v>3167</v>
      </c>
      <c r="G3357" t="s">
        <v>5693</v>
      </c>
      <c r="H3357" s="28">
        <v>45658</v>
      </c>
      <c r="I3357">
        <v>68.400000000000006</v>
      </c>
      <c r="J3357">
        <v>24</v>
      </c>
      <c r="K3357" t="s">
        <v>3123</v>
      </c>
      <c r="L3357" t="s">
        <v>3192</v>
      </c>
      <c r="M3357" t="s">
        <v>3177</v>
      </c>
      <c r="N3357">
        <v>3.8</v>
      </c>
      <c r="O3357" t="s">
        <v>3123</v>
      </c>
      <c r="P3357">
        <f t="shared" si="104"/>
        <v>45656</v>
      </c>
      <c r="Q3357">
        <f>--(COUNTIF($A$2:A3357,A3357)=1)</f>
        <v>1</v>
      </c>
      <c r="R3357">
        <f t="shared" si="105"/>
        <v>68.400000000000006</v>
      </c>
    </row>
    <row r="3358" spans="1:18">
      <c r="A3358" t="s">
        <v>8964</v>
      </c>
      <c r="B3358" t="s">
        <v>7454</v>
      </c>
      <c r="C3358" t="s">
        <v>8965</v>
      </c>
      <c r="D3358" t="s">
        <v>3237</v>
      </c>
      <c r="E3358" t="s">
        <v>3175</v>
      </c>
      <c r="F3358" t="s">
        <v>3167</v>
      </c>
      <c r="G3358" t="s">
        <v>8966</v>
      </c>
      <c r="H3358" s="28">
        <v>45465</v>
      </c>
      <c r="I3358">
        <v>3.64</v>
      </c>
      <c r="J3358">
        <v>8</v>
      </c>
      <c r="K3358" t="s">
        <v>3124</v>
      </c>
      <c r="L3358" t="s">
        <v>3398</v>
      </c>
      <c r="M3358" t="s">
        <v>3207</v>
      </c>
      <c r="N3358">
        <v>3.8</v>
      </c>
      <c r="O3358" t="s">
        <v>3123</v>
      </c>
      <c r="P3358">
        <f t="shared" si="104"/>
        <v>45465</v>
      </c>
      <c r="Q3358">
        <f>--(COUNTIF($A$2:A3358,A3358)=1)</f>
        <v>1</v>
      </c>
      <c r="R3358">
        <f t="shared" si="105"/>
        <v>3.64</v>
      </c>
    </row>
    <row r="3359" spans="1:18">
      <c r="A3359" t="s">
        <v>8967</v>
      </c>
      <c r="B3359" t="s">
        <v>3546</v>
      </c>
      <c r="C3359" t="s">
        <v>8968</v>
      </c>
      <c r="D3359" t="s">
        <v>3174</v>
      </c>
      <c r="E3359" t="s">
        <v>3166</v>
      </c>
      <c r="F3359" t="s">
        <v>3167</v>
      </c>
      <c r="G3359" t="s">
        <v>1805</v>
      </c>
      <c r="H3359" s="28">
        <v>45526</v>
      </c>
      <c r="I3359">
        <v>81.92</v>
      </c>
      <c r="J3359">
        <v>24</v>
      </c>
      <c r="K3359" t="s">
        <v>3123</v>
      </c>
      <c r="L3359" t="s">
        <v>3398</v>
      </c>
      <c r="M3359" t="s">
        <v>3202</v>
      </c>
      <c r="N3359">
        <v>4.5999999999999996</v>
      </c>
      <c r="O3359" t="s">
        <v>3124</v>
      </c>
      <c r="P3359">
        <f t="shared" si="104"/>
        <v>45523</v>
      </c>
      <c r="Q3359">
        <f>--(COUNTIF($A$2:A3359,A3359)=1)</f>
        <v>1</v>
      </c>
      <c r="R3359">
        <f t="shared" si="105"/>
        <v>81.92</v>
      </c>
    </row>
    <row r="3360" spans="1:18">
      <c r="A3360" t="s">
        <v>8969</v>
      </c>
      <c r="B3360" t="s">
        <v>8970</v>
      </c>
      <c r="C3360" t="s">
        <v>3098</v>
      </c>
      <c r="D3360" t="s">
        <v>3251</v>
      </c>
      <c r="E3360" t="s">
        <v>3175</v>
      </c>
      <c r="F3360" t="s">
        <v>3167</v>
      </c>
      <c r="G3360" t="s">
        <v>1683</v>
      </c>
      <c r="H3360" s="28">
        <v>45625</v>
      </c>
      <c r="I3360">
        <v>16.37</v>
      </c>
      <c r="J3360">
        <v>8</v>
      </c>
      <c r="K3360" t="s">
        <v>3123</v>
      </c>
      <c r="L3360" t="s">
        <v>3231</v>
      </c>
      <c r="M3360" t="s">
        <v>3169</v>
      </c>
      <c r="O3360" t="s">
        <v>3182</v>
      </c>
      <c r="P3360">
        <f t="shared" si="104"/>
        <v>45625</v>
      </c>
      <c r="Q3360">
        <f>--(COUNTIF($A$2:A3360,A3360)=1)</f>
        <v>1</v>
      </c>
      <c r="R3360">
        <f t="shared" si="105"/>
        <v>16.37</v>
      </c>
    </row>
    <row r="3361" spans="1:18">
      <c r="A3361" t="s">
        <v>8971</v>
      </c>
      <c r="B3361" t="s">
        <v>3386</v>
      </c>
      <c r="C3361" t="s">
        <v>8208</v>
      </c>
      <c r="D3361" t="s">
        <v>3200</v>
      </c>
      <c r="E3361" t="s">
        <v>3166</v>
      </c>
      <c r="F3361" t="s">
        <v>3167</v>
      </c>
      <c r="G3361" t="s">
        <v>660</v>
      </c>
      <c r="H3361" s="28">
        <v>44688</v>
      </c>
      <c r="I3361">
        <v>62.66</v>
      </c>
      <c r="J3361">
        <v>24</v>
      </c>
      <c r="K3361" t="s">
        <v>3123</v>
      </c>
      <c r="L3361" t="s">
        <v>3181</v>
      </c>
      <c r="M3361" t="s">
        <v>3169</v>
      </c>
      <c r="N3361">
        <v>4.4000000000000004</v>
      </c>
      <c r="O3361" t="s">
        <v>3170</v>
      </c>
      <c r="P3361">
        <f t="shared" si="104"/>
        <v>44686</v>
      </c>
      <c r="Q3361">
        <f>--(COUNTIF($A$2:A3361,A3361)=1)</f>
        <v>1</v>
      </c>
      <c r="R3361">
        <f t="shared" si="105"/>
        <v>62.66</v>
      </c>
    </row>
    <row r="3362" spans="1:18">
      <c r="A3362" t="s">
        <v>8972</v>
      </c>
      <c r="B3362" t="s">
        <v>4620</v>
      </c>
      <c r="C3362" t="s">
        <v>3098</v>
      </c>
      <c r="D3362" t="s">
        <v>3165</v>
      </c>
      <c r="E3362" t="s">
        <v>3280</v>
      </c>
      <c r="F3362" t="s">
        <v>3167</v>
      </c>
      <c r="G3362" t="s">
        <v>3995</v>
      </c>
      <c r="H3362" s="28">
        <v>44569</v>
      </c>
      <c r="I3362">
        <v>5.4</v>
      </c>
      <c r="J3362">
        <v>4</v>
      </c>
      <c r="K3362" t="s">
        <v>3123</v>
      </c>
      <c r="L3362" t="s">
        <v>3271</v>
      </c>
      <c r="M3362" t="s">
        <v>3207</v>
      </c>
      <c r="N3362">
        <v>2.7</v>
      </c>
      <c r="O3362" t="s">
        <v>3123</v>
      </c>
      <c r="P3362">
        <f t="shared" si="104"/>
        <v>44569</v>
      </c>
      <c r="Q3362">
        <f>--(COUNTIF($A$2:A3362,A3362)=1)</f>
        <v>1</v>
      </c>
      <c r="R3362">
        <f t="shared" si="105"/>
        <v>5.4</v>
      </c>
    </row>
    <row r="3363" spans="1:18">
      <c r="A3363" t="s">
        <v>8973</v>
      </c>
      <c r="B3363" t="s">
        <v>253</v>
      </c>
      <c r="C3363" t="s">
        <v>3098</v>
      </c>
      <c r="D3363" t="s">
        <v>3237</v>
      </c>
      <c r="E3363" t="s">
        <v>3194</v>
      </c>
      <c r="F3363" t="s">
        <v>3167</v>
      </c>
      <c r="G3363" t="s">
        <v>1622</v>
      </c>
      <c r="H3363" s="28">
        <v>45454</v>
      </c>
      <c r="I3363">
        <v>218.75</v>
      </c>
      <c r="J3363">
        <v>72</v>
      </c>
      <c r="K3363" t="s">
        <v>3123</v>
      </c>
      <c r="L3363" t="s">
        <v>3244</v>
      </c>
      <c r="M3363" t="s">
        <v>3188</v>
      </c>
      <c r="N3363">
        <v>4.4000000000000004</v>
      </c>
      <c r="O3363" t="s">
        <v>3124</v>
      </c>
      <c r="P3363">
        <f t="shared" si="104"/>
        <v>45445</v>
      </c>
      <c r="Q3363">
        <f>--(COUNTIF($A$2:A3363,A3363)=1)</f>
        <v>1</v>
      </c>
      <c r="R3363">
        <f t="shared" si="105"/>
        <v>218.75</v>
      </c>
    </row>
    <row r="3364" spans="1:18">
      <c r="A3364" t="s">
        <v>8974</v>
      </c>
      <c r="B3364" t="s">
        <v>7793</v>
      </c>
      <c r="C3364" t="s">
        <v>5995</v>
      </c>
      <c r="D3364" t="s">
        <v>3185</v>
      </c>
      <c r="E3364" t="s">
        <v>3280</v>
      </c>
      <c r="F3364" t="s">
        <v>3180</v>
      </c>
      <c r="G3364" t="s">
        <v>8975</v>
      </c>
      <c r="H3364" s="28"/>
      <c r="J3364">
        <v>4</v>
      </c>
      <c r="K3364" t="s">
        <v>3098</v>
      </c>
      <c r="L3364" t="s">
        <v>3248</v>
      </c>
      <c r="M3364" t="s">
        <v>3169</v>
      </c>
      <c r="O3364" t="s">
        <v>3123</v>
      </c>
      <c r="P3364">
        <f t="shared" si="104"/>
        <v>45469</v>
      </c>
      <c r="Q3364">
        <f>--(COUNTIF($A$2:A3364,A3364)=1)</f>
        <v>1</v>
      </c>
      <c r="R3364" t="str">
        <f t="shared" si="105"/>
        <v/>
      </c>
    </row>
    <row r="3365" spans="1:18">
      <c r="A3365" t="s">
        <v>8976</v>
      </c>
      <c r="B3365" t="s">
        <v>4047</v>
      </c>
      <c r="C3365" t="s">
        <v>3098</v>
      </c>
      <c r="D3365" t="s">
        <v>3165</v>
      </c>
      <c r="E3365" t="s">
        <v>3175</v>
      </c>
      <c r="F3365" t="s">
        <v>3180</v>
      </c>
      <c r="G3365" t="s">
        <v>8977</v>
      </c>
      <c r="H3365" s="28"/>
      <c r="J3365">
        <v>8</v>
      </c>
      <c r="K3365" t="s">
        <v>3098</v>
      </c>
      <c r="L3365" t="s">
        <v>3398</v>
      </c>
      <c r="M3365" t="s">
        <v>3207</v>
      </c>
      <c r="O3365" t="s">
        <v>3260</v>
      </c>
      <c r="P3365">
        <f t="shared" si="104"/>
        <v>44800</v>
      </c>
      <c r="Q3365">
        <f>--(COUNTIF($A$2:A3365,A3365)=1)</f>
        <v>1</v>
      </c>
      <c r="R3365" t="str">
        <f t="shared" si="105"/>
        <v/>
      </c>
    </row>
    <row r="3366" spans="1:18">
      <c r="A3366" t="s">
        <v>8978</v>
      </c>
      <c r="B3366" t="s">
        <v>2708</v>
      </c>
      <c r="C3366" t="s">
        <v>3098</v>
      </c>
      <c r="D3366" t="s">
        <v>3165</v>
      </c>
      <c r="E3366" t="s">
        <v>3175</v>
      </c>
      <c r="F3366" t="s">
        <v>3167</v>
      </c>
      <c r="G3366" t="s">
        <v>349</v>
      </c>
      <c r="H3366" s="28">
        <v>45010</v>
      </c>
      <c r="I3366">
        <v>11.53</v>
      </c>
      <c r="J3366">
        <v>8</v>
      </c>
      <c r="K3366" t="s">
        <v>3123</v>
      </c>
      <c r="L3366" t="s">
        <v>3181</v>
      </c>
      <c r="M3366" t="s">
        <v>3169</v>
      </c>
      <c r="N3366">
        <v>3.1</v>
      </c>
      <c r="O3366" t="s">
        <v>3123</v>
      </c>
      <c r="P3366">
        <f t="shared" si="104"/>
        <v>45010</v>
      </c>
      <c r="Q3366">
        <f>--(COUNTIF($A$2:A3366,A3366)=1)</f>
        <v>1</v>
      </c>
      <c r="R3366">
        <f t="shared" si="105"/>
        <v>11.53</v>
      </c>
    </row>
    <row r="3367" spans="1:18">
      <c r="A3367" t="s">
        <v>8979</v>
      </c>
      <c r="B3367" t="s">
        <v>8069</v>
      </c>
      <c r="C3367" t="s">
        <v>3098</v>
      </c>
      <c r="D3367" t="s">
        <v>3240</v>
      </c>
      <c r="E3367" t="s">
        <v>3175</v>
      </c>
      <c r="F3367" t="s">
        <v>3167</v>
      </c>
      <c r="G3367" t="s">
        <v>1675</v>
      </c>
      <c r="H3367" s="28">
        <v>45593</v>
      </c>
      <c r="I3367">
        <v>20</v>
      </c>
      <c r="J3367">
        <v>8</v>
      </c>
      <c r="K3367" t="s">
        <v>3123</v>
      </c>
      <c r="L3367" t="s">
        <v>3229</v>
      </c>
      <c r="M3367" t="s">
        <v>3202</v>
      </c>
      <c r="N3367">
        <v>1.4</v>
      </c>
      <c r="O3367" t="s">
        <v>3170</v>
      </c>
      <c r="P3367">
        <f t="shared" si="104"/>
        <v>45593</v>
      </c>
      <c r="Q3367">
        <f>--(COUNTIF($A$2:A3367,A3367)=1)</f>
        <v>1</v>
      </c>
      <c r="R3367">
        <f t="shared" si="105"/>
        <v>20</v>
      </c>
    </row>
    <row r="3368" spans="1:18">
      <c r="A3368" t="s">
        <v>8980</v>
      </c>
      <c r="B3368" t="s">
        <v>293</v>
      </c>
      <c r="C3368" t="s">
        <v>3098</v>
      </c>
      <c r="D3368" t="s">
        <v>3240</v>
      </c>
      <c r="E3368" t="s">
        <v>3280</v>
      </c>
      <c r="F3368" t="s">
        <v>3167</v>
      </c>
      <c r="G3368" t="s">
        <v>8981</v>
      </c>
      <c r="H3368" s="28"/>
      <c r="J3368">
        <v>4</v>
      </c>
      <c r="K3368" t="s">
        <v>3098</v>
      </c>
      <c r="L3368" t="s">
        <v>3398</v>
      </c>
      <c r="M3368" t="s">
        <v>3202</v>
      </c>
      <c r="O3368" t="s">
        <v>3123</v>
      </c>
      <c r="P3368">
        <f t="shared" si="104"/>
        <v>45408</v>
      </c>
      <c r="Q3368">
        <f>--(COUNTIF($A$2:A3368,A3368)=1)</f>
        <v>1</v>
      </c>
      <c r="R3368" t="str">
        <f t="shared" si="105"/>
        <v/>
      </c>
    </row>
    <row r="3369" spans="1:18">
      <c r="A3369" t="s">
        <v>8982</v>
      </c>
      <c r="B3369" t="s">
        <v>3407</v>
      </c>
      <c r="C3369" t="s">
        <v>3098</v>
      </c>
      <c r="D3369" t="s">
        <v>3185</v>
      </c>
      <c r="E3369" t="s">
        <v>3166</v>
      </c>
      <c r="F3369" t="s">
        <v>3228</v>
      </c>
      <c r="G3369" t="s">
        <v>3964</v>
      </c>
      <c r="H3369" s="28"/>
      <c r="J3369">
        <v>24</v>
      </c>
      <c r="K3369" t="s">
        <v>3098</v>
      </c>
      <c r="L3369" t="s">
        <v>3201</v>
      </c>
      <c r="M3369" t="s">
        <v>3177</v>
      </c>
      <c r="O3369" t="s">
        <v>3124</v>
      </c>
      <c r="P3369">
        <f t="shared" si="104"/>
        <v>45628</v>
      </c>
      <c r="Q3369">
        <f>--(COUNTIF($A$2:A3369,A3369)=1)</f>
        <v>1</v>
      </c>
      <c r="R3369" t="str">
        <f t="shared" si="105"/>
        <v/>
      </c>
    </row>
    <row r="3370" spans="1:18">
      <c r="A3370" t="s">
        <v>8983</v>
      </c>
      <c r="B3370" t="s">
        <v>1570</v>
      </c>
      <c r="C3370" t="s">
        <v>8350</v>
      </c>
      <c r="D3370" t="s">
        <v>3165</v>
      </c>
      <c r="E3370" t="s">
        <v>3194</v>
      </c>
      <c r="F3370" t="s">
        <v>3220</v>
      </c>
      <c r="G3370" t="s">
        <v>8984</v>
      </c>
      <c r="H3370" s="28">
        <v>45597</v>
      </c>
      <c r="I3370">
        <v>122.09</v>
      </c>
      <c r="J3370">
        <v>72</v>
      </c>
      <c r="K3370" t="s">
        <v>3123</v>
      </c>
      <c r="L3370" t="s">
        <v>3212</v>
      </c>
      <c r="M3370" t="s">
        <v>3202</v>
      </c>
      <c r="N3370">
        <v>4.5999999999999996</v>
      </c>
      <c r="O3370" t="s">
        <v>3170</v>
      </c>
      <c r="P3370">
        <f t="shared" si="104"/>
        <v>45592</v>
      </c>
      <c r="Q3370">
        <f>--(COUNTIF($A$2:A3370,A3370)=1)</f>
        <v>1</v>
      </c>
      <c r="R3370">
        <f t="shared" si="105"/>
        <v>122.09</v>
      </c>
    </row>
    <row r="3371" spans="1:18">
      <c r="A3371" t="s">
        <v>8985</v>
      </c>
      <c r="B3371" t="s">
        <v>923</v>
      </c>
      <c r="C3371" t="s">
        <v>3098</v>
      </c>
      <c r="D3371" t="s">
        <v>3200</v>
      </c>
      <c r="E3371" t="s">
        <v>3280</v>
      </c>
      <c r="F3371" t="s">
        <v>3167</v>
      </c>
      <c r="G3371" t="s">
        <v>365</v>
      </c>
      <c r="H3371" s="28">
        <v>44702</v>
      </c>
      <c r="I3371">
        <v>8.92</v>
      </c>
      <c r="J3371">
        <v>4</v>
      </c>
      <c r="K3371" t="s">
        <v>3123</v>
      </c>
      <c r="L3371" t="s">
        <v>3098</v>
      </c>
      <c r="M3371" t="s">
        <v>3207</v>
      </c>
      <c r="O3371" t="s">
        <v>3170</v>
      </c>
      <c r="P3371">
        <f t="shared" si="104"/>
        <v>44702</v>
      </c>
      <c r="Q3371">
        <f>--(COUNTIF($A$2:A3371,A3371)=1)</f>
        <v>1</v>
      </c>
      <c r="R3371">
        <f t="shared" si="105"/>
        <v>8.92</v>
      </c>
    </row>
    <row r="3372" spans="1:18">
      <c r="A3372" t="s">
        <v>8986</v>
      </c>
      <c r="B3372" t="s">
        <v>1060</v>
      </c>
      <c r="C3372" t="s">
        <v>8987</v>
      </c>
      <c r="D3372" t="s">
        <v>3165</v>
      </c>
      <c r="E3372" t="s">
        <v>3175</v>
      </c>
      <c r="F3372" t="s">
        <v>3167</v>
      </c>
      <c r="G3372" t="s">
        <v>2749</v>
      </c>
      <c r="H3372" s="28">
        <v>45051</v>
      </c>
      <c r="I3372">
        <v>11.01</v>
      </c>
      <c r="J3372">
        <v>8</v>
      </c>
      <c r="K3372" t="s">
        <v>3123</v>
      </c>
      <c r="L3372" t="s">
        <v>3212</v>
      </c>
      <c r="M3372" t="s">
        <v>3169</v>
      </c>
      <c r="N3372">
        <v>3.6</v>
      </c>
      <c r="O3372" t="s">
        <v>3189</v>
      </c>
      <c r="P3372">
        <f t="shared" si="104"/>
        <v>45051</v>
      </c>
      <c r="Q3372">
        <f>--(COUNTIF($A$2:A3372,A3372)=1)</f>
        <v>1</v>
      </c>
      <c r="R3372">
        <f t="shared" si="105"/>
        <v>11.01</v>
      </c>
    </row>
    <row r="3373" spans="1:18">
      <c r="A3373" t="s">
        <v>8988</v>
      </c>
      <c r="B3373" t="s">
        <v>6921</v>
      </c>
      <c r="C3373" t="s">
        <v>8989</v>
      </c>
      <c r="D3373" t="s">
        <v>3165</v>
      </c>
      <c r="E3373" t="s">
        <v>3166</v>
      </c>
      <c r="F3373" t="s">
        <v>3180</v>
      </c>
      <c r="G3373" t="s">
        <v>189</v>
      </c>
      <c r="H3373" s="28"/>
      <c r="J3373">
        <v>24</v>
      </c>
      <c r="K3373" t="s">
        <v>3098</v>
      </c>
      <c r="L3373" t="s">
        <v>3168</v>
      </c>
      <c r="M3373" t="s">
        <v>3169</v>
      </c>
      <c r="O3373" t="s">
        <v>3189</v>
      </c>
      <c r="P3373">
        <f t="shared" si="104"/>
        <v>44940</v>
      </c>
      <c r="Q3373">
        <f>--(COUNTIF($A$2:A3373,A3373)=1)</f>
        <v>1</v>
      </c>
      <c r="R3373" t="str">
        <f t="shared" si="105"/>
        <v/>
      </c>
    </row>
    <row r="3374" spans="1:18">
      <c r="A3374" t="s">
        <v>8990</v>
      </c>
      <c r="B3374" t="s">
        <v>8991</v>
      </c>
      <c r="C3374" t="s">
        <v>3098</v>
      </c>
      <c r="D3374" t="s">
        <v>3196</v>
      </c>
      <c r="E3374" t="s">
        <v>3194</v>
      </c>
      <c r="F3374" t="s">
        <v>3180</v>
      </c>
      <c r="G3374" t="s">
        <v>597</v>
      </c>
      <c r="H3374" s="28"/>
      <c r="J3374">
        <v>72</v>
      </c>
      <c r="K3374" t="s">
        <v>3098</v>
      </c>
      <c r="L3374" t="s">
        <v>3351</v>
      </c>
      <c r="M3374" t="s">
        <v>3177</v>
      </c>
      <c r="O3374" t="s">
        <v>3213</v>
      </c>
      <c r="P3374">
        <f t="shared" si="104"/>
        <v>45022</v>
      </c>
      <c r="Q3374">
        <f>--(COUNTIF($A$2:A3374,A3374)=1)</f>
        <v>1</v>
      </c>
      <c r="R3374" t="str">
        <f t="shared" si="105"/>
        <v/>
      </c>
    </row>
    <row r="3375" spans="1:18">
      <c r="A3375" t="s">
        <v>8992</v>
      </c>
      <c r="B3375" t="s">
        <v>7921</v>
      </c>
      <c r="C3375" t="s">
        <v>3098</v>
      </c>
      <c r="D3375" t="s">
        <v>3237</v>
      </c>
      <c r="E3375" t="s">
        <v>3194</v>
      </c>
      <c r="F3375" t="s">
        <v>3167</v>
      </c>
      <c r="G3375" t="s">
        <v>6385</v>
      </c>
      <c r="H3375" s="28">
        <v>45673</v>
      </c>
      <c r="I3375">
        <v>13.9</v>
      </c>
      <c r="J3375">
        <v>72</v>
      </c>
      <c r="K3375" t="s">
        <v>3124</v>
      </c>
      <c r="L3375" t="s">
        <v>3248</v>
      </c>
      <c r="M3375" t="s">
        <v>3188</v>
      </c>
      <c r="O3375" t="s">
        <v>3213</v>
      </c>
      <c r="P3375">
        <f t="shared" si="104"/>
        <v>45673</v>
      </c>
      <c r="Q3375">
        <f>--(COUNTIF($A$2:A3375,A3375)=1)</f>
        <v>1</v>
      </c>
      <c r="R3375">
        <f t="shared" si="105"/>
        <v>13.9</v>
      </c>
    </row>
    <row r="3376" spans="1:18">
      <c r="A3376" t="s">
        <v>8993</v>
      </c>
      <c r="B3376" t="s">
        <v>4954</v>
      </c>
      <c r="C3376" t="s">
        <v>3098</v>
      </c>
      <c r="D3376" t="s">
        <v>3185</v>
      </c>
      <c r="E3376" t="s">
        <v>3194</v>
      </c>
      <c r="F3376" t="s">
        <v>3167</v>
      </c>
      <c r="G3376" t="s">
        <v>2709</v>
      </c>
      <c r="H3376" s="28">
        <v>45353</v>
      </c>
      <c r="I3376">
        <v>177.73</v>
      </c>
      <c r="J3376">
        <v>72</v>
      </c>
      <c r="K3376" t="s">
        <v>3123</v>
      </c>
      <c r="L3376" t="s">
        <v>3307</v>
      </c>
      <c r="M3376" t="s">
        <v>3207</v>
      </c>
      <c r="N3376">
        <v>4.5</v>
      </c>
      <c r="O3376" t="s">
        <v>3189</v>
      </c>
      <c r="P3376">
        <f t="shared" si="104"/>
        <v>45346</v>
      </c>
      <c r="Q3376">
        <f>--(COUNTIF($A$2:A3376,A3376)=1)</f>
        <v>1</v>
      </c>
      <c r="R3376">
        <f t="shared" si="105"/>
        <v>177.73</v>
      </c>
    </row>
    <row r="3377" spans="1:18">
      <c r="A3377" t="s">
        <v>8994</v>
      </c>
      <c r="B3377" t="s">
        <v>2449</v>
      </c>
      <c r="C3377" t="s">
        <v>3098</v>
      </c>
      <c r="D3377" t="s">
        <v>3196</v>
      </c>
      <c r="E3377" t="s">
        <v>3175</v>
      </c>
      <c r="F3377" t="s">
        <v>3167</v>
      </c>
      <c r="G3377" t="s">
        <v>387</v>
      </c>
      <c r="H3377" s="28">
        <v>45256</v>
      </c>
      <c r="I3377">
        <v>18.5</v>
      </c>
      <c r="J3377">
        <v>8</v>
      </c>
      <c r="K3377" t="s">
        <v>3123</v>
      </c>
      <c r="L3377" t="s">
        <v>3271</v>
      </c>
      <c r="M3377" t="s">
        <v>3188</v>
      </c>
      <c r="N3377">
        <v>1.5</v>
      </c>
      <c r="O3377" t="s">
        <v>3124</v>
      </c>
      <c r="P3377">
        <f t="shared" si="104"/>
        <v>45256</v>
      </c>
      <c r="Q3377">
        <f>--(COUNTIF($A$2:A3377,A3377)=1)</f>
        <v>1</v>
      </c>
      <c r="R3377">
        <f t="shared" si="105"/>
        <v>18.5</v>
      </c>
    </row>
    <row r="3378" spans="1:18">
      <c r="A3378" t="s">
        <v>8995</v>
      </c>
      <c r="B3378" t="s">
        <v>8996</v>
      </c>
      <c r="C3378" t="s">
        <v>3098</v>
      </c>
      <c r="D3378" t="s">
        <v>3251</v>
      </c>
      <c r="E3378" t="s">
        <v>3280</v>
      </c>
      <c r="F3378" t="s">
        <v>3220</v>
      </c>
      <c r="G3378" t="s">
        <v>1314</v>
      </c>
      <c r="H3378" s="28">
        <v>44893</v>
      </c>
      <c r="I3378">
        <v>6.67</v>
      </c>
      <c r="J3378">
        <v>4</v>
      </c>
      <c r="K3378" t="s">
        <v>3123</v>
      </c>
      <c r="L3378" t="s">
        <v>3244</v>
      </c>
      <c r="M3378" t="s">
        <v>3177</v>
      </c>
      <c r="O3378" t="s">
        <v>3182</v>
      </c>
      <c r="P3378">
        <f t="shared" si="104"/>
        <v>44893</v>
      </c>
      <c r="Q3378">
        <f>--(COUNTIF($A$2:A3378,A3378)=1)</f>
        <v>1</v>
      </c>
      <c r="R3378">
        <f t="shared" si="105"/>
        <v>6.67</v>
      </c>
    </row>
    <row r="3379" spans="1:18">
      <c r="A3379" t="s">
        <v>8997</v>
      </c>
      <c r="B3379" t="s">
        <v>89</v>
      </c>
      <c r="C3379" t="s">
        <v>8998</v>
      </c>
      <c r="D3379" t="s">
        <v>3196</v>
      </c>
      <c r="E3379" t="s">
        <v>3175</v>
      </c>
      <c r="F3379" t="s">
        <v>3167</v>
      </c>
      <c r="G3379" t="s">
        <v>456</v>
      </c>
      <c r="H3379" s="28">
        <v>44802</v>
      </c>
      <c r="I3379">
        <v>19.38</v>
      </c>
      <c r="J3379">
        <v>8</v>
      </c>
      <c r="K3379" t="s">
        <v>3123</v>
      </c>
      <c r="L3379" t="s">
        <v>3216</v>
      </c>
      <c r="M3379" t="s">
        <v>3207</v>
      </c>
      <c r="N3379">
        <v>4.2</v>
      </c>
      <c r="O3379" t="s">
        <v>3189</v>
      </c>
      <c r="P3379">
        <f t="shared" si="104"/>
        <v>44802</v>
      </c>
      <c r="Q3379">
        <f>--(COUNTIF($A$2:A3379,A3379)=1)</f>
        <v>1</v>
      </c>
      <c r="R3379">
        <f t="shared" si="105"/>
        <v>19.38</v>
      </c>
    </row>
    <row r="3380" spans="1:18">
      <c r="A3380" t="s">
        <v>8999</v>
      </c>
      <c r="B3380" t="s">
        <v>7279</v>
      </c>
      <c r="C3380" t="s">
        <v>4882</v>
      </c>
      <c r="D3380" t="s">
        <v>3251</v>
      </c>
      <c r="E3380" t="s">
        <v>3166</v>
      </c>
      <c r="F3380" t="s">
        <v>3180</v>
      </c>
      <c r="G3380" t="s">
        <v>1267</v>
      </c>
      <c r="H3380" s="28"/>
      <c r="J3380">
        <v>24</v>
      </c>
      <c r="K3380" t="s">
        <v>3098</v>
      </c>
      <c r="L3380" t="s">
        <v>3192</v>
      </c>
      <c r="M3380" t="s">
        <v>3169</v>
      </c>
      <c r="O3380" t="s">
        <v>3170</v>
      </c>
      <c r="P3380">
        <f t="shared" si="104"/>
        <v>45619</v>
      </c>
      <c r="Q3380">
        <f>--(COUNTIF($A$2:A3380,A3380)=1)</f>
        <v>1</v>
      </c>
      <c r="R3380" t="str">
        <f t="shared" si="105"/>
        <v/>
      </c>
    </row>
    <row r="3381" spans="1:18">
      <c r="A3381" t="s">
        <v>9000</v>
      </c>
      <c r="B3381" t="s">
        <v>2669</v>
      </c>
      <c r="C3381" t="s">
        <v>3098</v>
      </c>
      <c r="D3381" t="s">
        <v>3227</v>
      </c>
      <c r="E3381" t="s">
        <v>3166</v>
      </c>
      <c r="F3381" t="s">
        <v>3180</v>
      </c>
      <c r="G3381" t="s">
        <v>2915</v>
      </c>
      <c r="H3381" s="28"/>
      <c r="J3381">
        <v>24</v>
      </c>
      <c r="K3381" t="s">
        <v>3098</v>
      </c>
      <c r="L3381" t="s">
        <v>3216</v>
      </c>
      <c r="M3381" t="s">
        <v>3188</v>
      </c>
      <c r="O3381" t="s">
        <v>3178</v>
      </c>
      <c r="P3381">
        <f t="shared" si="104"/>
        <v>44628</v>
      </c>
      <c r="Q3381">
        <f>--(COUNTIF($A$2:A3381,A3381)=1)</f>
        <v>1</v>
      </c>
      <c r="R3381" t="str">
        <f t="shared" si="105"/>
        <v/>
      </c>
    </row>
    <row r="3382" spans="1:18">
      <c r="A3382" t="s">
        <v>9001</v>
      </c>
      <c r="B3382" t="s">
        <v>6874</v>
      </c>
      <c r="C3382" t="s">
        <v>3098</v>
      </c>
      <c r="D3382" t="s">
        <v>3251</v>
      </c>
      <c r="E3382" t="s">
        <v>3166</v>
      </c>
      <c r="F3382" t="s">
        <v>3220</v>
      </c>
      <c r="G3382" t="s">
        <v>4389</v>
      </c>
      <c r="H3382" s="28">
        <v>44731</v>
      </c>
      <c r="I3382">
        <v>23.93</v>
      </c>
      <c r="J3382">
        <v>24</v>
      </c>
      <c r="K3382" t="s">
        <v>3124</v>
      </c>
      <c r="L3382" t="s">
        <v>3225</v>
      </c>
      <c r="M3382" t="s">
        <v>3207</v>
      </c>
      <c r="N3382">
        <v>2.9</v>
      </c>
      <c r="O3382" t="s">
        <v>3123</v>
      </c>
      <c r="P3382">
        <f t="shared" si="104"/>
        <v>44731</v>
      </c>
      <c r="Q3382">
        <f>--(COUNTIF($A$2:A3382,A3382)=1)</f>
        <v>1</v>
      </c>
      <c r="R3382">
        <f t="shared" si="105"/>
        <v>23.93</v>
      </c>
    </row>
    <row r="3383" spans="1:18">
      <c r="A3383" t="s">
        <v>9002</v>
      </c>
      <c r="B3383" t="s">
        <v>5104</v>
      </c>
      <c r="C3383" t="s">
        <v>3098</v>
      </c>
      <c r="D3383" t="s">
        <v>3237</v>
      </c>
      <c r="E3383" t="s">
        <v>3194</v>
      </c>
      <c r="F3383" t="s">
        <v>3228</v>
      </c>
      <c r="G3383" t="s">
        <v>2269</v>
      </c>
      <c r="H3383" s="28"/>
      <c r="J3383">
        <v>72</v>
      </c>
      <c r="K3383" t="s">
        <v>3098</v>
      </c>
      <c r="L3383" t="s">
        <v>3221</v>
      </c>
      <c r="M3383" t="s">
        <v>3207</v>
      </c>
      <c r="O3383" t="s">
        <v>3124</v>
      </c>
      <c r="P3383">
        <f t="shared" si="104"/>
        <v>45184</v>
      </c>
      <c r="Q3383">
        <f>--(COUNTIF($A$2:A3383,A3383)=1)</f>
        <v>1</v>
      </c>
      <c r="R3383" t="str">
        <f t="shared" si="105"/>
        <v/>
      </c>
    </row>
    <row r="3384" spans="1:18">
      <c r="A3384" t="s">
        <v>9003</v>
      </c>
      <c r="B3384" t="s">
        <v>6641</v>
      </c>
      <c r="C3384" t="s">
        <v>3852</v>
      </c>
      <c r="D3384" t="s">
        <v>3240</v>
      </c>
      <c r="E3384" t="s">
        <v>3166</v>
      </c>
      <c r="F3384" t="s">
        <v>3167</v>
      </c>
      <c r="G3384" t="s">
        <v>1084</v>
      </c>
      <c r="H3384" s="28">
        <v>44672</v>
      </c>
      <c r="I3384">
        <v>19.93</v>
      </c>
      <c r="J3384">
        <v>24</v>
      </c>
      <c r="K3384" t="s">
        <v>3124</v>
      </c>
      <c r="L3384" t="s">
        <v>3206</v>
      </c>
      <c r="M3384" t="s">
        <v>3202</v>
      </c>
      <c r="N3384">
        <v>3.5</v>
      </c>
      <c r="O3384" t="s">
        <v>3182</v>
      </c>
      <c r="P3384">
        <f t="shared" si="104"/>
        <v>44672</v>
      </c>
      <c r="Q3384">
        <f>--(COUNTIF($A$2:A3384,A3384)=1)</f>
        <v>1</v>
      </c>
      <c r="R3384">
        <f t="shared" si="105"/>
        <v>19.93</v>
      </c>
    </row>
    <row r="3385" spans="1:18">
      <c r="A3385" t="s">
        <v>9004</v>
      </c>
      <c r="B3385" t="s">
        <v>6083</v>
      </c>
      <c r="C3385" t="s">
        <v>3582</v>
      </c>
      <c r="D3385" t="s">
        <v>3240</v>
      </c>
      <c r="E3385" t="s">
        <v>3194</v>
      </c>
      <c r="F3385" t="s">
        <v>3167</v>
      </c>
      <c r="G3385" t="s">
        <v>228</v>
      </c>
      <c r="H3385" s="28">
        <v>44616</v>
      </c>
      <c r="I3385">
        <v>222.76</v>
      </c>
      <c r="J3385">
        <v>72</v>
      </c>
      <c r="K3385" t="s">
        <v>3123</v>
      </c>
      <c r="L3385" t="s">
        <v>3218</v>
      </c>
      <c r="M3385" t="s">
        <v>3202</v>
      </c>
      <c r="N3385">
        <v>4.4000000000000004</v>
      </c>
      <c r="O3385" t="s">
        <v>3182</v>
      </c>
      <c r="P3385">
        <f t="shared" si="104"/>
        <v>44607</v>
      </c>
      <c r="Q3385">
        <f>--(COUNTIF($A$2:A3385,A3385)=1)</f>
        <v>1</v>
      </c>
      <c r="R3385">
        <f t="shared" si="105"/>
        <v>222.76</v>
      </c>
    </row>
    <row r="3386" spans="1:18">
      <c r="A3386" t="s">
        <v>9005</v>
      </c>
      <c r="B3386" t="s">
        <v>4395</v>
      </c>
      <c r="C3386" t="s">
        <v>3464</v>
      </c>
      <c r="D3386" t="s">
        <v>3251</v>
      </c>
      <c r="E3386" t="s">
        <v>3166</v>
      </c>
      <c r="F3386" t="s">
        <v>3228</v>
      </c>
      <c r="G3386" t="s">
        <v>1324</v>
      </c>
      <c r="H3386" s="28"/>
      <c r="J3386">
        <v>24</v>
      </c>
      <c r="K3386" t="s">
        <v>3098</v>
      </c>
      <c r="L3386" t="s">
        <v>3351</v>
      </c>
      <c r="M3386" t="s">
        <v>3177</v>
      </c>
      <c r="O3386" t="s">
        <v>3170</v>
      </c>
      <c r="P3386">
        <f t="shared" si="104"/>
        <v>45316</v>
      </c>
      <c r="Q3386">
        <f>--(COUNTIF($A$2:A3386,A3386)=1)</f>
        <v>1</v>
      </c>
      <c r="R3386" t="str">
        <f t="shared" si="105"/>
        <v/>
      </c>
    </row>
    <row r="3387" spans="1:18">
      <c r="A3387" t="s">
        <v>9006</v>
      </c>
      <c r="B3387" t="s">
        <v>3605</v>
      </c>
      <c r="C3387" t="s">
        <v>9007</v>
      </c>
      <c r="D3387" t="s">
        <v>3200</v>
      </c>
      <c r="E3387" t="s">
        <v>3175</v>
      </c>
      <c r="F3387" t="s">
        <v>3167</v>
      </c>
      <c r="G3387" t="s">
        <v>301</v>
      </c>
      <c r="H3387" s="28">
        <v>45623</v>
      </c>
      <c r="I3387">
        <v>6.57</v>
      </c>
      <c r="J3387">
        <v>8</v>
      </c>
      <c r="K3387" t="s">
        <v>3124</v>
      </c>
      <c r="L3387" t="s">
        <v>3176</v>
      </c>
      <c r="M3387" t="s">
        <v>3202</v>
      </c>
      <c r="O3387" t="s">
        <v>3189</v>
      </c>
      <c r="P3387">
        <f t="shared" si="104"/>
        <v>45623</v>
      </c>
      <c r="Q3387">
        <f>--(COUNTIF($A$2:A3387,A3387)=1)</f>
        <v>1</v>
      </c>
      <c r="R3387">
        <f t="shared" si="105"/>
        <v>6.57</v>
      </c>
    </row>
    <row r="3388" spans="1:18">
      <c r="A3388" t="s">
        <v>9008</v>
      </c>
      <c r="B3388" t="s">
        <v>4794</v>
      </c>
      <c r="C3388" t="s">
        <v>3098</v>
      </c>
      <c r="D3388" t="s">
        <v>3185</v>
      </c>
      <c r="E3388" t="s">
        <v>3194</v>
      </c>
      <c r="F3388" t="s">
        <v>3220</v>
      </c>
      <c r="G3388" t="s">
        <v>1106</v>
      </c>
      <c r="H3388" s="28">
        <v>44767</v>
      </c>
      <c r="I3388">
        <v>196.48</v>
      </c>
      <c r="J3388">
        <v>72</v>
      </c>
      <c r="K3388" t="s">
        <v>3123</v>
      </c>
      <c r="L3388" t="s">
        <v>3254</v>
      </c>
      <c r="M3388" t="s">
        <v>3202</v>
      </c>
      <c r="N3388">
        <v>1.9</v>
      </c>
      <c r="O3388" t="s">
        <v>3124</v>
      </c>
      <c r="P3388">
        <f t="shared" si="104"/>
        <v>44759</v>
      </c>
      <c r="Q3388">
        <f>--(COUNTIF($A$2:A3388,A3388)=1)</f>
        <v>1</v>
      </c>
      <c r="R3388">
        <f t="shared" si="105"/>
        <v>196.48</v>
      </c>
    </row>
    <row r="3389" spans="1:18">
      <c r="A3389" t="s">
        <v>9009</v>
      </c>
      <c r="B3389" t="s">
        <v>3670</v>
      </c>
      <c r="C3389" t="s">
        <v>9010</v>
      </c>
      <c r="D3389" t="s">
        <v>3251</v>
      </c>
      <c r="E3389" t="s">
        <v>3175</v>
      </c>
      <c r="F3389" t="s">
        <v>3167</v>
      </c>
      <c r="G3389" t="s">
        <v>164</v>
      </c>
      <c r="H3389" s="28">
        <v>44945</v>
      </c>
      <c r="I3389">
        <v>15.9</v>
      </c>
      <c r="J3389">
        <v>8</v>
      </c>
      <c r="K3389" t="s">
        <v>3123</v>
      </c>
      <c r="L3389" t="s">
        <v>3098</v>
      </c>
      <c r="M3389" t="s">
        <v>3202</v>
      </c>
      <c r="N3389">
        <v>3.3</v>
      </c>
      <c r="O3389" t="s">
        <v>3182</v>
      </c>
      <c r="P3389">
        <f t="shared" si="104"/>
        <v>44945</v>
      </c>
      <c r="Q3389">
        <f>--(COUNTIF($A$2:A3389,A3389)=1)</f>
        <v>1</v>
      </c>
      <c r="R3389">
        <f t="shared" si="105"/>
        <v>15.9</v>
      </c>
    </row>
    <row r="3390" spans="1:18">
      <c r="A3390" t="s">
        <v>9011</v>
      </c>
      <c r="B3390" t="s">
        <v>2711</v>
      </c>
      <c r="C3390" t="s">
        <v>9012</v>
      </c>
      <c r="D3390" t="s">
        <v>3227</v>
      </c>
      <c r="E3390" t="s">
        <v>3175</v>
      </c>
      <c r="F3390" t="s">
        <v>3167</v>
      </c>
      <c r="G3390" t="s">
        <v>684</v>
      </c>
      <c r="H3390" s="28">
        <v>44789</v>
      </c>
      <c r="I3390">
        <v>13.49</v>
      </c>
      <c r="J3390">
        <v>8</v>
      </c>
      <c r="K3390" t="s">
        <v>3123</v>
      </c>
      <c r="L3390" t="s">
        <v>3265</v>
      </c>
      <c r="M3390" t="s">
        <v>3188</v>
      </c>
      <c r="N3390">
        <v>1.9</v>
      </c>
      <c r="O3390" t="s">
        <v>3170</v>
      </c>
      <c r="P3390">
        <f t="shared" si="104"/>
        <v>44789</v>
      </c>
      <c r="Q3390">
        <f>--(COUNTIF($A$2:A3390,A3390)=1)</f>
        <v>1</v>
      </c>
      <c r="R3390">
        <f t="shared" si="105"/>
        <v>13.49</v>
      </c>
    </row>
    <row r="3391" spans="1:18">
      <c r="A3391" t="s">
        <v>9013</v>
      </c>
      <c r="B3391" t="s">
        <v>1079</v>
      </c>
      <c r="C3391" t="s">
        <v>3098</v>
      </c>
      <c r="D3391" t="s">
        <v>3227</v>
      </c>
      <c r="E3391" t="s">
        <v>3194</v>
      </c>
      <c r="F3391" t="s">
        <v>3167</v>
      </c>
      <c r="G3391" t="s">
        <v>2729</v>
      </c>
      <c r="H3391" s="28">
        <v>45052</v>
      </c>
      <c r="I3391">
        <v>81.540000000000006</v>
      </c>
      <c r="J3391">
        <v>72</v>
      </c>
      <c r="K3391" t="s">
        <v>3123</v>
      </c>
      <c r="L3391" t="s">
        <v>3307</v>
      </c>
      <c r="M3391" t="s">
        <v>3169</v>
      </c>
      <c r="N3391">
        <v>2.2000000000000002</v>
      </c>
      <c r="O3391" t="s">
        <v>3170</v>
      </c>
      <c r="P3391">
        <f t="shared" si="104"/>
        <v>45049</v>
      </c>
      <c r="Q3391">
        <f>--(COUNTIF($A$2:A3391,A3391)=1)</f>
        <v>1</v>
      </c>
      <c r="R3391">
        <f t="shared" si="105"/>
        <v>81.540000000000006</v>
      </c>
    </row>
    <row r="3392" spans="1:18">
      <c r="A3392" t="s">
        <v>9014</v>
      </c>
      <c r="B3392" t="s">
        <v>6083</v>
      </c>
      <c r="C3392" t="s">
        <v>9015</v>
      </c>
      <c r="D3392" t="s">
        <v>3174</v>
      </c>
      <c r="E3392" t="s">
        <v>3194</v>
      </c>
      <c r="F3392" t="s">
        <v>3228</v>
      </c>
      <c r="G3392" t="s">
        <v>3317</v>
      </c>
      <c r="H3392" s="28"/>
      <c r="J3392">
        <v>72</v>
      </c>
      <c r="K3392" t="s">
        <v>3098</v>
      </c>
      <c r="L3392" t="s">
        <v>3248</v>
      </c>
      <c r="M3392" t="s">
        <v>3188</v>
      </c>
      <c r="O3392" t="s">
        <v>3170</v>
      </c>
      <c r="P3392">
        <f t="shared" si="104"/>
        <v>45693</v>
      </c>
      <c r="Q3392">
        <f>--(COUNTIF($A$2:A3392,A3392)=1)</f>
        <v>1</v>
      </c>
      <c r="R3392" t="str">
        <f t="shared" si="105"/>
        <v/>
      </c>
    </row>
    <row r="3393" spans="1:18">
      <c r="A3393" t="s">
        <v>9016</v>
      </c>
      <c r="B3393" t="s">
        <v>2678</v>
      </c>
      <c r="C3393" t="s">
        <v>9017</v>
      </c>
      <c r="D3393" t="s">
        <v>3237</v>
      </c>
      <c r="E3393" t="s">
        <v>3194</v>
      </c>
      <c r="F3393" t="s">
        <v>3167</v>
      </c>
      <c r="G3393" t="s">
        <v>722</v>
      </c>
      <c r="H3393" s="28">
        <v>44776</v>
      </c>
      <c r="I3393">
        <v>36.380000000000003</v>
      </c>
      <c r="J3393">
        <v>72</v>
      </c>
      <c r="K3393" t="s">
        <v>3124</v>
      </c>
      <c r="L3393" t="s">
        <v>3198</v>
      </c>
      <c r="M3393" t="s">
        <v>3202</v>
      </c>
      <c r="N3393">
        <v>4.0999999999999996</v>
      </c>
      <c r="O3393" t="s">
        <v>3189</v>
      </c>
      <c r="P3393">
        <f t="shared" si="104"/>
        <v>44775</v>
      </c>
      <c r="Q3393">
        <f>--(COUNTIF($A$2:A3393,A3393)=1)</f>
        <v>1</v>
      </c>
      <c r="R3393">
        <f t="shared" si="105"/>
        <v>36.380000000000003</v>
      </c>
    </row>
    <row r="3394" spans="1:18">
      <c r="A3394" t="s">
        <v>9018</v>
      </c>
      <c r="B3394" t="s">
        <v>6996</v>
      </c>
      <c r="C3394" t="s">
        <v>3098</v>
      </c>
      <c r="D3394" t="s">
        <v>3240</v>
      </c>
      <c r="E3394" t="s">
        <v>3166</v>
      </c>
      <c r="F3394" t="s">
        <v>3167</v>
      </c>
      <c r="G3394" t="s">
        <v>7925</v>
      </c>
      <c r="H3394" s="28">
        <v>45425</v>
      </c>
      <c r="I3394">
        <v>29.01</v>
      </c>
      <c r="J3394">
        <v>24</v>
      </c>
      <c r="K3394" t="s">
        <v>3123</v>
      </c>
      <c r="L3394" t="s">
        <v>3248</v>
      </c>
      <c r="M3394" t="s">
        <v>3177</v>
      </c>
      <c r="O3394" t="s">
        <v>3123</v>
      </c>
      <c r="P3394">
        <f t="shared" ref="P3394:P3457" si="106">IFERROR(DATEVALUE(G3394),IFERROR(DATE(RIGHT(G3394,4),MID(G3394,4,2),LEFT(G3394,2)),""))</f>
        <v>45424</v>
      </c>
      <c r="Q3394">
        <f>--(COUNTIF($A$2:A3394,A3394)=1)</f>
        <v>1</v>
      </c>
      <c r="R3394">
        <f t="shared" ref="R3394:R3457" si="107">IF(AND(Q3394=1,I3394&lt;&gt;"",ISNUMBER(I3394),I3394&gt;=0),I3394,"")</f>
        <v>29.01</v>
      </c>
    </row>
    <row r="3395" spans="1:18">
      <c r="A3395" t="s">
        <v>9019</v>
      </c>
      <c r="B3395" t="s">
        <v>1914</v>
      </c>
      <c r="C3395" t="s">
        <v>3098</v>
      </c>
      <c r="D3395" t="s">
        <v>3240</v>
      </c>
      <c r="E3395" t="s">
        <v>3194</v>
      </c>
      <c r="F3395" t="s">
        <v>3180</v>
      </c>
      <c r="G3395" t="s">
        <v>3598</v>
      </c>
      <c r="H3395" s="28"/>
      <c r="J3395">
        <v>72</v>
      </c>
      <c r="K3395" t="s">
        <v>3098</v>
      </c>
      <c r="L3395" t="s">
        <v>3354</v>
      </c>
      <c r="M3395" t="s">
        <v>3177</v>
      </c>
      <c r="O3395" t="s">
        <v>3213</v>
      </c>
      <c r="P3395">
        <f t="shared" si="106"/>
        <v>44613</v>
      </c>
      <c r="Q3395">
        <f>--(COUNTIF($A$2:A3395,A3395)=1)</f>
        <v>1</v>
      </c>
      <c r="R3395" t="str">
        <f t="shared" si="107"/>
        <v/>
      </c>
    </row>
    <row r="3396" spans="1:18">
      <c r="A3396" t="s">
        <v>9020</v>
      </c>
      <c r="B3396" t="s">
        <v>3628</v>
      </c>
      <c r="C3396" t="s">
        <v>9021</v>
      </c>
      <c r="D3396" t="s">
        <v>3174</v>
      </c>
      <c r="E3396" t="s">
        <v>3166</v>
      </c>
      <c r="F3396" t="s">
        <v>3167</v>
      </c>
      <c r="G3396" t="s">
        <v>243</v>
      </c>
      <c r="H3396" s="28">
        <v>44945</v>
      </c>
      <c r="I3396">
        <v>39.17</v>
      </c>
      <c r="J3396">
        <v>24</v>
      </c>
      <c r="K3396" t="s">
        <v>3123</v>
      </c>
      <c r="L3396" t="s">
        <v>3398</v>
      </c>
      <c r="M3396" t="s">
        <v>3169</v>
      </c>
      <c r="N3396">
        <v>1.5</v>
      </c>
      <c r="O3396" t="s">
        <v>3182</v>
      </c>
      <c r="P3396">
        <f t="shared" si="106"/>
        <v>44944</v>
      </c>
      <c r="Q3396">
        <f>--(COUNTIF($A$2:A3396,A3396)=1)</f>
        <v>1</v>
      </c>
      <c r="R3396">
        <f t="shared" si="107"/>
        <v>39.17</v>
      </c>
    </row>
    <row r="3397" spans="1:18">
      <c r="A3397" t="s">
        <v>9022</v>
      </c>
      <c r="B3397" t="s">
        <v>4929</v>
      </c>
      <c r="C3397" t="s">
        <v>9023</v>
      </c>
      <c r="D3397" t="s">
        <v>3185</v>
      </c>
      <c r="E3397" t="s">
        <v>3166</v>
      </c>
      <c r="F3397" t="s">
        <v>3167</v>
      </c>
      <c r="G3397" t="s">
        <v>2983</v>
      </c>
      <c r="H3397" s="28">
        <v>44723</v>
      </c>
      <c r="I3397">
        <v>21.28</v>
      </c>
      <c r="J3397">
        <v>24</v>
      </c>
      <c r="K3397" t="s">
        <v>3124</v>
      </c>
      <c r="L3397" t="s">
        <v>3231</v>
      </c>
      <c r="M3397" t="s">
        <v>3169</v>
      </c>
      <c r="O3397" t="s">
        <v>3213</v>
      </c>
      <c r="P3397">
        <f t="shared" si="106"/>
        <v>44723</v>
      </c>
      <c r="Q3397">
        <f>--(COUNTIF($A$2:A3397,A3397)=1)</f>
        <v>1</v>
      </c>
      <c r="R3397">
        <f t="shared" si="107"/>
        <v>21.28</v>
      </c>
    </row>
    <row r="3398" spans="1:18">
      <c r="A3398" t="s">
        <v>9024</v>
      </c>
      <c r="B3398" t="s">
        <v>5660</v>
      </c>
      <c r="C3398" t="s">
        <v>9025</v>
      </c>
      <c r="D3398" t="s">
        <v>3240</v>
      </c>
      <c r="E3398" t="s">
        <v>3175</v>
      </c>
      <c r="F3398" t="s">
        <v>3167</v>
      </c>
      <c r="G3398" t="s">
        <v>2289</v>
      </c>
      <c r="H3398" s="28">
        <v>44990</v>
      </c>
      <c r="I3398">
        <v>15.02</v>
      </c>
      <c r="J3398">
        <v>8</v>
      </c>
      <c r="K3398" t="s">
        <v>3123</v>
      </c>
      <c r="L3398" t="s">
        <v>3318</v>
      </c>
      <c r="M3398" t="s">
        <v>3177</v>
      </c>
      <c r="O3398" t="s">
        <v>3213</v>
      </c>
      <c r="P3398">
        <f t="shared" si="106"/>
        <v>44990</v>
      </c>
      <c r="Q3398">
        <f>--(COUNTIF($A$2:A3398,A3398)=1)</f>
        <v>1</v>
      </c>
      <c r="R3398">
        <f t="shared" si="107"/>
        <v>15.02</v>
      </c>
    </row>
    <row r="3399" spans="1:18">
      <c r="A3399" t="s">
        <v>9026</v>
      </c>
      <c r="B3399" t="s">
        <v>573</v>
      </c>
      <c r="C3399" t="s">
        <v>3098</v>
      </c>
      <c r="D3399" t="s">
        <v>3237</v>
      </c>
      <c r="E3399" t="s">
        <v>3166</v>
      </c>
      <c r="F3399" t="s">
        <v>3220</v>
      </c>
      <c r="G3399" t="s">
        <v>707</v>
      </c>
      <c r="H3399" s="28">
        <v>44587</v>
      </c>
      <c r="I3399">
        <v>-22.21</v>
      </c>
      <c r="J3399">
        <v>24</v>
      </c>
      <c r="K3399" t="s">
        <v>3124</v>
      </c>
      <c r="L3399" t="s">
        <v>3351</v>
      </c>
      <c r="M3399" t="s">
        <v>3177</v>
      </c>
      <c r="O3399" t="s">
        <v>3178</v>
      </c>
      <c r="P3399">
        <f t="shared" si="106"/>
        <v>44588</v>
      </c>
      <c r="Q3399">
        <f>--(COUNTIF($A$2:A3399,A3399)=1)</f>
        <v>1</v>
      </c>
      <c r="R3399" t="str">
        <f t="shared" si="107"/>
        <v/>
      </c>
    </row>
    <row r="3400" spans="1:18">
      <c r="A3400" t="s">
        <v>9027</v>
      </c>
      <c r="B3400" t="s">
        <v>7696</v>
      </c>
      <c r="C3400" t="s">
        <v>3098</v>
      </c>
      <c r="D3400" t="s">
        <v>3196</v>
      </c>
      <c r="E3400" t="s">
        <v>3280</v>
      </c>
      <c r="F3400" t="s">
        <v>3220</v>
      </c>
      <c r="G3400" t="s">
        <v>1074</v>
      </c>
      <c r="H3400" s="28">
        <v>45607</v>
      </c>
      <c r="I3400">
        <v>1.19</v>
      </c>
      <c r="J3400">
        <v>4</v>
      </c>
      <c r="K3400" t="s">
        <v>3124</v>
      </c>
      <c r="L3400" t="s">
        <v>3268</v>
      </c>
      <c r="M3400" t="s">
        <v>3169</v>
      </c>
      <c r="N3400">
        <v>1.9</v>
      </c>
      <c r="O3400" t="s">
        <v>3170</v>
      </c>
      <c r="P3400">
        <f t="shared" si="106"/>
        <v>45607</v>
      </c>
      <c r="Q3400">
        <f>--(COUNTIF($A$2:A3400,A3400)=1)</f>
        <v>1</v>
      </c>
      <c r="R3400">
        <f t="shared" si="107"/>
        <v>1.19</v>
      </c>
    </row>
    <row r="3401" spans="1:18">
      <c r="A3401" t="s">
        <v>9028</v>
      </c>
      <c r="B3401" t="s">
        <v>4947</v>
      </c>
      <c r="C3401" t="s">
        <v>9029</v>
      </c>
      <c r="D3401" t="s">
        <v>3237</v>
      </c>
      <c r="E3401" t="s">
        <v>3166</v>
      </c>
      <c r="F3401" t="s">
        <v>3180</v>
      </c>
      <c r="G3401" t="s">
        <v>6375</v>
      </c>
      <c r="H3401" s="28"/>
      <c r="J3401">
        <v>24</v>
      </c>
      <c r="K3401" t="s">
        <v>3098</v>
      </c>
      <c r="L3401" t="s">
        <v>3281</v>
      </c>
      <c r="M3401" t="s">
        <v>3188</v>
      </c>
      <c r="O3401" t="s">
        <v>3123</v>
      </c>
      <c r="P3401">
        <f t="shared" si="106"/>
        <v>44583</v>
      </c>
      <c r="Q3401">
        <f>--(COUNTIF($A$2:A3401,A3401)=1)</f>
        <v>1</v>
      </c>
      <c r="R3401" t="str">
        <f t="shared" si="107"/>
        <v/>
      </c>
    </row>
    <row r="3402" spans="1:18">
      <c r="A3402" t="s">
        <v>9030</v>
      </c>
      <c r="B3402" t="s">
        <v>2355</v>
      </c>
      <c r="C3402" t="s">
        <v>9031</v>
      </c>
      <c r="D3402" t="s">
        <v>3227</v>
      </c>
      <c r="E3402" t="s">
        <v>3166</v>
      </c>
      <c r="F3402" t="s">
        <v>3167</v>
      </c>
      <c r="G3402" t="s">
        <v>1751</v>
      </c>
      <c r="H3402" s="28">
        <v>44864</v>
      </c>
      <c r="I3402">
        <v>44.59</v>
      </c>
      <c r="J3402">
        <v>24</v>
      </c>
      <c r="K3402" t="s">
        <v>3123</v>
      </c>
      <c r="L3402" t="s">
        <v>3302</v>
      </c>
      <c r="M3402" t="s">
        <v>3169</v>
      </c>
      <c r="O3402" t="s">
        <v>3213</v>
      </c>
      <c r="P3402">
        <f t="shared" si="106"/>
        <v>44863</v>
      </c>
      <c r="Q3402">
        <f>--(COUNTIF($A$2:A3402,A3402)=1)</f>
        <v>1</v>
      </c>
      <c r="R3402">
        <f t="shared" si="107"/>
        <v>44.59</v>
      </c>
    </row>
    <row r="3403" spans="1:18">
      <c r="A3403" t="s">
        <v>9032</v>
      </c>
      <c r="B3403" t="s">
        <v>1901</v>
      </c>
      <c r="C3403" t="s">
        <v>7125</v>
      </c>
      <c r="D3403" t="s">
        <v>3185</v>
      </c>
      <c r="E3403" t="s">
        <v>3175</v>
      </c>
      <c r="F3403" t="s">
        <v>3167</v>
      </c>
      <c r="G3403" t="s">
        <v>1768</v>
      </c>
      <c r="H3403" s="28">
        <v>45202</v>
      </c>
      <c r="I3403">
        <v>16.21</v>
      </c>
      <c r="J3403">
        <v>8</v>
      </c>
      <c r="K3403" t="s">
        <v>3123</v>
      </c>
      <c r="L3403" t="s">
        <v>3206</v>
      </c>
      <c r="M3403" t="s">
        <v>3177</v>
      </c>
      <c r="N3403">
        <v>1.9</v>
      </c>
      <c r="O3403" t="s">
        <v>3182</v>
      </c>
      <c r="P3403">
        <f t="shared" si="106"/>
        <v>45202</v>
      </c>
      <c r="Q3403">
        <f>--(COUNTIF($A$2:A3403,A3403)=1)</f>
        <v>1</v>
      </c>
      <c r="R3403">
        <f t="shared" si="107"/>
        <v>16.21</v>
      </c>
    </row>
    <row r="3404" spans="1:18">
      <c r="A3404" t="s">
        <v>9033</v>
      </c>
      <c r="B3404" t="s">
        <v>235</v>
      </c>
      <c r="C3404" t="s">
        <v>3098</v>
      </c>
      <c r="D3404" t="s">
        <v>3237</v>
      </c>
      <c r="E3404" t="s">
        <v>3194</v>
      </c>
      <c r="F3404" t="s">
        <v>3180</v>
      </c>
      <c r="G3404" t="s">
        <v>780</v>
      </c>
      <c r="H3404" s="28"/>
      <c r="J3404">
        <v>72</v>
      </c>
      <c r="K3404" t="s">
        <v>3098</v>
      </c>
      <c r="L3404" t="s">
        <v>3231</v>
      </c>
      <c r="M3404" t="s">
        <v>3207</v>
      </c>
      <c r="O3404" t="s">
        <v>3189</v>
      </c>
      <c r="P3404">
        <f t="shared" si="106"/>
        <v>45408</v>
      </c>
      <c r="Q3404">
        <f>--(COUNTIF($A$2:A3404,A3404)=1)</f>
        <v>1</v>
      </c>
      <c r="R3404" t="str">
        <f t="shared" si="107"/>
        <v/>
      </c>
    </row>
    <row r="3405" spans="1:18">
      <c r="A3405" t="s">
        <v>9034</v>
      </c>
      <c r="B3405" t="s">
        <v>348</v>
      </c>
      <c r="C3405" t="s">
        <v>3098</v>
      </c>
      <c r="D3405" t="s">
        <v>3237</v>
      </c>
      <c r="E3405" t="s">
        <v>3175</v>
      </c>
      <c r="F3405" t="s">
        <v>3167</v>
      </c>
      <c r="G3405" t="s">
        <v>9035</v>
      </c>
      <c r="H3405" s="28">
        <v>45313</v>
      </c>
      <c r="I3405">
        <v>6.27</v>
      </c>
      <c r="J3405">
        <v>8</v>
      </c>
      <c r="K3405" t="s">
        <v>3124</v>
      </c>
      <c r="L3405" t="s">
        <v>3225</v>
      </c>
      <c r="M3405" t="s">
        <v>3177</v>
      </c>
      <c r="N3405">
        <v>2.7</v>
      </c>
      <c r="O3405" t="s">
        <v>3260</v>
      </c>
      <c r="P3405">
        <f t="shared" si="106"/>
        <v>45313</v>
      </c>
      <c r="Q3405">
        <f>--(COUNTIF($A$2:A3405,A3405)=1)</f>
        <v>1</v>
      </c>
      <c r="R3405">
        <f t="shared" si="107"/>
        <v>6.27</v>
      </c>
    </row>
    <row r="3406" spans="1:18">
      <c r="A3406" t="s">
        <v>9036</v>
      </c>
      <c r="B3406" t="s">
        <v>3513</v>
      </c>
      <c r="C3406" t="s">
        <v>3098</v>
      </c>
      <c r="D3406" t="s">
        <v>3185</v>
      </c>
      <c r="E3406" t="s">
        <v>3166</v>
      </c>
      <c r="F3406" t="s">
        <v>3167</v>
      </c>
      <c r="G3406" t="s">
        <v>629</v>
      </c>
      <c r="H3406" s="28">
        <v>44773</v>
      </c>
      <c r="I3406">
        <v>2.2799999999999998</v>
      </c>
      <c r="J3406">
        <v>24</v>
      </c>
      <c r="K3406" t="s">
        <v>3124</v>
      </c>
      <c r="L3406" t="s">
        <v>3098</v>
      </c>
      <c r="M3406" t="s">
        <v>3188</v>
      </c>
      <c r="O3406" t="s">
        <v>3170</v>
      </c>
      <c r="P3406">
        <f t="shared" si="106"/>
        <v>44773</v>
      </c>
      <c r="Q3406">
        <f>--(COUNTIF($A$2:A3406,A3406)=1)</f>
        <v>1</v>
      </c>
      <c r="R3406">
        <f t="shared" si="107"/>
        <v>2.2799999999999998</v>
      </c>
    </row>
    <row r="3407" spans="1:18">
      <c r="A3407" t="s">
        <v>9037</v>
      </c>
      <c r="B3407" t="s">
        <v>94</v>
      </c>
      <c r="C3407" t="s">
        <v>3098</v>
      </c>
      <c r="D3407" t="s">
        <v>3185</v>
      </c>
      <c r="E3407" t="s">
        <v>3175</v>
      </c>
      <c r="F3407" t="s">
        <v>3167</v>
      </c>
      <c r="G3407" t="s">
        <v>320</v>
      </c>
      <c r="H3407" s="28">
        <v>44738</v>
      </c>
      <c r="I3407">
        <v>20.29</v>
      </c>
      <c r="J3407">
        <v>8</v>
      </c>
      <c r="K3407" t="s">
        <v>3123</v>
      </c>
      <c r="L3407" t="s">
        <v>3307</v>
      </c>
      <c r="M3407" t="s">
        <v>3177</v>
      </c>
      <c r="N3407">
        <v>3.7</v>
      </c>
      <c r="O3407" t="s">
        <v>3189</v>
      </c>
      <c r="P3407">
        <f t="shared" si="106"/>
        <v>44738</v>
      </c>
      <c r="Q3407">
        <f>--(COUNTIF($A$2:A3407,A3407)=1)</f>
        <v>1</v>
      </c>
      <c r="R3407">
        <f t="shared" si="107"/>
        <v>20.29</v>
      </c>
    </row>
    <row r="3408" spans="1:18">
      <c r="A3408" t="s">
        <v>9038</v>
      </c>
      <c r="B3408" t="s">
        <v>265</v>
      </c>
      <c r="C3408" t="s">
        <v>9039</v>
      </c>
      <c r="D3408" t="s">
        <v>3237</v>
      </c>
      <c r="E3408" t="s">
        <v>3175</v>
      </c>
      <c r="F3408" t="s">
        <v>3167</v>
      </c>
      <c r="G3408" t="s">
        <v>1912</v>
      </c>
      <c r="H3408" s="28">
        <v>45246</v>
      </c>
      <c r="I3408">
        <v>12.95</v>
      </c>
      <c r="J3408">
        <v>8</v>
      </c>
      <c r="K3408" t="s">
        <v>3123</v>
      </c>
      <c r="L3408" t="s">
        <v>3268</v>
      </c>
      <c r="M3408" t="s">
        <v>3177</v>
      </c>
      <c r="N3408">
        <v>5</v>
      </c>
      <c r="O3408" t="s">
        <v>3170</v>
      </c>
      <c r="P3408">
        <f t="shared" si="106"/>
        <v>45246</v>
      </c>
      <c r="Q3408">
        <f>--(COUNTIF($A$2:A3408,A3408)=1)</f>
        <v>1</v>
      </c>
      <c r="R3408">
        <f t="shared" si="107"/>
        <v>12.95</v>
      </c>
    </row>
    <row r="3409" spans="1:18">
      <c r="A3409" t="s">
        <v>9040</v>
      </c>
      <c r="B3409" t="s">
        <v>7956</v>
      </c>
      <c r="C3409" t="s">
        <v>3098</v>
      </c>
      <c r="D3409" t="s">
        <v>3165</v>
      </c>
      <c r="E3409" t="s">
        <v>3166</v>
      </c>
      <c r="F3409" t="s">
        <v>3167</v>
      </c>
      <c r="G3409" t="s">
        <v>2457</v>
      </c>
      <c r="H3409" s="28">
        <v>45416</v>
      </c>
      <c r="I3409">
        <v>4.5</v>
      </c>
      <c r="J3409">
        <v>24</v>
      </c>
      <c r="K3409" t="s">
        <v>3124</v>
      </c>
      <c r="L3409" t="s">
        <v>3271</v>
      </c>
      <c r="M3409" t="s">
        <v>3202</v>
      </c>
      <c r="N3409">
        <v>2.6</v>
      </c>
      <c r="O3409" t="s">
        <v>3170</v>
      </c>
      <c r="P3409">
        <f t="shared" si="106"/>
        <v>45416</v>
      </c>
      <c r="Q3409">
        <f>--(COUNTIF($A$2:A3409,A3409)=1)</f>
        <v>1</v>
      </c>
      <c r="R3409">
        <f t="shared" si="107"/>
        <v>4.5</v>
      </c>
    </row>
    <row r="3410" spans="1:18">
      <c r="A3410" t="s">
        <v>9041</v>
      </c>
      <c r="B3410" t="s">
        <v>399</v>
      </c>
      <c r="C3410" t="s">
        <v>7428</v>
      </c>
      <c r="D3410" t="s">
        <v>3237</v>
      </c>
      <c r="E3410" t="s">
        <v>3175</v>
      </c>
      <c r="F3410" t="s">
        <v>3220</v>
      </c>
      <c r="G3410" t="s">
        <v>2746</v>
      </c>
      <c r="H3410" s="28">
        <v>45041</v>
      </c>
      <c r="I3410">
        <v>22.64</v>
      </c>
      <c r="J3410">
        <v>8</v>
      </c>
      <c r="K3410" t="s">
        <v>3123</v>
      </c>
      <c r="L3410" t="s">
        <v>3225</v>
      </c>
      <c r="M3410" t="s">
        <v>3177</v>
      </c>
      <c r="N3410">
        <v>2.7</v>
      </c>
      <c r="O3410" t="s">
        <v>3178</v>
      </c>
      <c r="P3410">
        <f t="shared" si="106"/>
        <v>45041</v>
      </c>
      <c r="Q3410">
        <f>--(COUNTIF($A$2:A3410,A3410)=1)</f>
        <v>1</v>
      </c>
      <c r="R3410">
        <f t="shared" si="107"/>
        <v>22.64</v>
      </c>
    </row>
    <row r="3411" spans="1:18">
      <c r="A3411" t="s">
        <v>9042</v>
      </c>
      <c r="B3411" t="s">
        <v>9043</v>
      </c>
      <c r="C3411" t="s">
        <v>9044</v>
      </c>
      <c r="D3411" t="s">
        <v>3196</v>
      </c>
      <c r="E3411" t="s">
        <v>3194</v>
      </c>
      <c r="F3411" t="s">
        <v>3220</v>
      </c>
      <c r="G3411" t="s">
        <v>2818</v>
      </c>
      <c r="H3411" s="28"/>
      <c r="J3411">
        <v>72</v>
      </c>
      <c r="K3411" t="s">
        <v>3098</v>
      </c>
      <c r="L3411" t="s">
        <v>3221</v>
      </c>
      <c r="M3411" t="s">
        <v>3202</v>
      </c>
      <c r="O3411" t="s">
        <v>3124</v>
      </c>
      <c r="P3411">
        <f t="shared" si="106"/>
        <v>45148</v>
      </c>
      <c r="Q3411">
        <f>--(COUNTIF($A$2:A3411,A3411)=1)</f>
        <v>1</v>
      </c>
      <c r="R3411" t="str">
        <f t="shared" si="107"/>
        <v/>
      </c>
    </row>
    <row r="3412" spans="1:18">
      <c r="A3412" t="s">
        <v>9045</v>
      </c>
      <c r="B3412" t="s">
        <v>8372</v>
      </c>
      <c r="C3412" t="s">
        <v>3098</v>
      </c>
      <c r="D3412" t="s">
        <v>3165</v>
      </c>
      <c r="E3412" t="s">
        <v>3166</v>
      </c>
      <c r="F3412" t="s">
        <v>3228</v>
      </c>
      <c r="G3412" t="s">
        <v>1166</v>
      </c>
      <c r="H3412" s="28"/>
      <c r="J3412">
        <v>24</v>
      </c>
      <c r="K3412" t="s">
        <v>3098</v>
      </c>
      <c r="L3412" t="s">
        <v>3206</v>
      </c>
      <c r="M3412" t="s">
        <v>3169</v>
      </c>
      <c r="O3412" t="s">
        <v>3123</v>
      </c>
      <c r="P3412">
        <f t="shared" si="106"/>
        <v>45338</v>
      </c>
      <c r="Q3412">
        <f>--(COUNTIF($A$2:A3412,A3412)=1)</f>
        <v>1</v>
      </c>
      <c r="R3412" t="str">
        <f t="shared" si="107"/>
        <v/>
      </c>
    </row>
    <row r="3413" spans="1:18">
      <c r="A3413" t="s">
        <v>9046</v>
      </c>
      <c r="B3413" t="s">
        <v>170</v>
      </c>
      <c r="C3413" t="s">
        <v>3098</v>
      </c>
      <c r="D3413" t="s">
        <v>3200</v>
      </c>
      <c r="E3413" t="s">
        <v>3166</v>
      </c>
      <c r="F3413" t="s">
        <v>3220</v>
      </c>
      <c r="G3413" t="s">
        <v>839</v>
      </c>
      <c r="H3413" s="28">
        <v>45344</v>
      </c>
      <c r="I3413">
        <v>34.15</v>
      </c>
      <c r="J3413">
        <v>24</v>
      </c>
      <c r="K3413" t="s">
        <v>3123</v>
      </c>
      <c r="L3413" t="s">
        <v>3168</v>
      </c>
      <c r="M3413" t="s">
        <v>3202</v>
      </c>
      <c r="N3413">
        <v>4.9000000000000004</v>
      </c>
      <c r="O3413" t="s">
        <v>3170</v>
      </c>
      <c r="P3413">
        <f t="shared" si="106"/>
        <v>45343</v>
      </c>
      <c r="Q3413">
        <f>--(COUNTIF($A$2:A3413,A3413)=1)</f>
        <v>1</v>
      </c>
      <c r="R3413">
        <f t="shared" si="107"/>
        <v>34.15</v>
      </c>
    </row>
    <row r="3414" spans="1:18">
      <c r="A3414" t="s">
        <v>9047</v>
      </c>
      <c r="B3414" t="s">
        <v>1197</v>
      </c>
      <c r="C3414" t="s">
        <v>3098</v>
      </c>
      <c r="D3414" t="s">
        <v>3251</v>
      </c>
      <c r="E3414" t="s">
        <v>3280</v>
      </c>
      <c r="F3414" t="s">
        <v>3167</v>
      </c>
      <c r="G3414" t="s">
        <v>1958</v>
      </c>
      <c r="H3414" s="28"/>
      <c r="J3414">
        <v>4</v>
      </c>
      <c r="K3414" t="s">
        <v>3098</v>
      </c>
      <c r="L3414" t="s">
        <v>3351</v>
      </c>
      <c r="M3414" t="s">
        <v>3207</v>
      </c>
      <c r="O3414" t="s">
        <v>3123</v>
      </c>
      <c r="P3414">
        <f t="shared" si="106"/>
        <v>44669</v>
      </c>
      <c r="Q3414">
        <f>--(COUNTIF($A$2:A3414,A3414)=1)</f>
        <v>1</v>
      </c>
      <c r="R3414" t="str">
        <f t="shared" si="107"/>
        <v/>
      </c>
    </row>
    <row r="3415" spans="1:18">
      <c r="A3415" t="s">
        <v>9048</v>
      </c>
      <c r="B3415" t="s">
        <v>442</v>
      </c>
      <c r="C3415" t="s">
        <v>3098</v>
      </c>
      <c r="D3415" t="s">
        <v>3237</v>
      </c>
      <c r="E3415" t="s">
        <v>3175</v>
      </c>
      <c r="F3415" t="s">
        <v>3167</v>
      </c>
      <c r="G3415" t="s">
        <v>2509</v>
      </c>
      <c r="H3415" s="28"/>
      <c r="J3415">
        <v>8</v>
      </c>
      <c r="K3415" t="s">
        <v>3098</v>
      </c>
      <c r="L3415" t="s">
        <v>3248</v>
      </c>
      <c r="M3415" t="s">
        <v>3202</v>
      </c>
      <c r="O3415" t="s">
        <v>3189</v>
      </c>
      <c r="P3415">
        <f t="shared" si="106"/>
        <v>45011</v>
      </c>
      <c r="Q3415">
        <f>--(COUNTIF($A$2:A3415,A3415)=1)</f>
        <v>1</v>
      </c>
      <c r="R3415" t="str">
        <f t="shared" si="107"/>
        <v/>
      </c>
    </row>
    <row r="3416" spans="1:18">
      <c r="A3416" t="s">
        <v>9049</v>
      </c>
      <c r="B3416" t="s">
        <v>1592</v>
      </c>
      <c r="C3416" t="s">
        <v>3098</v>
      </c>
      <c r="D3416" t="s">
        <v>3185</v>
      </c>
      <c r="E3416" t="s">
        <v>3194</v>
      </c>
      <c r="F3416" t="s">
        <v>3167</v>
      </c>
      <c r="G3416" t="s">
        <v>819</v>
      </c>
      <c r="H3416" s="28">
        <v>45346</v>
      </c>
      <c r="I3416">
        <v>134.12</v>
      </c>
      <c r="J3416">
        <v>72</v>
      </c>
      <c r="K3416" t="s">
        <v>3123</v>
      </c>
      <c r="L3416" t="s">
        <v>3216</v>
      </c>
      <c r="M3416" t="s">
        <v>3188</v>
      </c>
      <c r="N3416">
        <v>1.3</v>
      </c>
      <c r="O3416" t="s">
        <v>3170</v>
      </c>
      <c r="P3416">
        <f t="shared" si="106"/>
        <v>45341</v>
      </c>
      <c r="Q3416">
        <f>--(COUNTIF($A$2:A3416,A3416)=1)</f>
        <v>1</v>
      </c>
      <c r="R3416">
        <f t="shared" si="107"/>
        <v>134.12</v>
      </c>
    </row>
    <row r="3417" spans="1:18">
      <c r="A3417" t="s">
        <v>9050</v>
      </c>
      <c r="B3417" t="s">
        <v>5854</v>
      </c>
      <c r="C3417" t="s">
        <v>3098</v>
      </c>
      <c r="D3417" t="s">
        <v>3227</v>
      </c>
      <c r="E3417" t="s">
        <v>3280</v>
      </c>
      <c r="F3417" t="s">
        <v>3167</v>
      </c>
      <c r="G3417" t="s">
        <v>1368</v>
      </c>
      <c r="H3417" s="28">
        <v>45489</v>
      </c>
      <c r="I3417">
        <v>2.39</v>
      </c>
      <c r="J3417">
        <v>4</v>
      </c>
      <c r="K3417" t="s">
        <v>3124</v>
      </c>
      <c r="L3417" t="s">
        <v>3437</v>
      </c>
      <c r="M3417" t="s">
        <v>3202</v>
      </c>
      <c r="N3417">
        <v>3.9</v>
      </c>
      <c r="O3417" t="s">
        <v>3182</v>
      </c>
      <c r="P3417">
        <f t="shared" si="106"/>
        <v>45489</v>
      </c>
      <c r="Q3417">
        <f>--(COUNTIF($A$2:A3417,A3417)=1)</f>
        <v>1</v>
      </c>
      <c r="R3417">
        <f t="shared" si="107"/>
        <v>2.39</v>
      </c>
    </row>
    <row r="3418" spans="1:18">
      <c r="A3418" t="s">
        <v>9051</v>
      </c>
      <c r="B3418" t="s">
        <v>9052</v>
      </c>
      <c r="C3418" t="s">
        <v>4112</v>
      </c>
      <c r="D3418" t="s">
        <v>3227</v>
      </c>
      <c r="E3418" t="s">
        <v>3166</v>
      </c>
      <c r="F3418" t="s">
        <v>3167</v>
      </c>
      <c r="G3418" t="s">
        <v>897</v>
      </c>
      <c r="H3418" s="28">
        <v>44794</v>
      </c>
      <c r="I3418">
        <v>40.4</v>
      </c>
      <c r="J3418">
        <v>24</v>
      </c>
      <c r="K3418" t="s">
        <v>3123</v>
      </c>
      <c r="L3418" t="s">
        <v>3307</v>
      </c>
      <c r="M3418" t="s">
        <v>3207</v>
      </c>
      <c r="N3418">
        <v>4.8</v>
      </c>
      <c r="O3418" t="s">
        <v>3189</v>
      </c>
      <c r="P3418">
        <f t="shared" si="106"/>
        <v>44793</v>
      </c>
      <c r="Q3418">
        <f>--(COUNTIF($A$2:A3418,A3418)=1)</f>
        <v>1</v>
      </c>
      <c r="R3418">
        <f t="shared" si="107"/>
        <v>40.4</v>
      </c>
    </row>
    <row r="3419" spans="1:18">
      <c r="A3419" t="s">
        <v>9053</v>
      </c>
      <c r="B3419" t="s">
        <v>7803</v>
      </c>
      <c r="C3419" t="s">
        <v>9054</v>
      </c>
      <c r="D3419" t="s">
        <v>3200</v>
      </c>
      <c r="E3419" t="s">
        <v>3194</v>
      </c>
      <c r="F3419" t="s">
        <v>3220</v>
      </c>
      <c r="G3419" t="s">
        <v>1789</v>
      </c>
      <c r="H3419" s="28"/>
      <c r="J3419">
        <v>72</v>
      </c>
      <c r="K3419" t="s">
        <v>3098</v>
      </c>
      <c r="L3419" t="s">
        <v>3271</v>
      </c>
      <c r="M3419" t="s">
        <v>3188</v>
      </c>
      <c r="O3419" t="s">
        <v>3124</v>
      </c>
      <c r="P3419">
        <f t="shared" si="106"/>
        <v>45065</v>
      </c>
      <c r="Q3419">
        <f>--(COUNTIF($A$2:A3419,A3419)=1)</f>
        <v>1</v>
      </c>
      <c r="R3419" t="str">
        <f t="shared" si="107"/>
        <v/>
      </c>
    </row>
    <row r="3420" spans="1:18">
      <c r="A3420" t="s">
        <v>9055</v>
      </c>
      <c r="B3420" t="s">
        <v>2711</v>
      </c>
      <c r="C3420" t="s">
        <v>3098</v>
      </c>
      <c r="D3420" t="s">
        <v>3174</v>
      </c>
      <c r="E3420" t="s">
        <v>3166</v>
      </c>
      <c r="F3420" t="s">
        <v>3228</v>
      </c>
      <c r="G3420" t="s">
        <v>9056</v>
      </c>
      <c r="H3420" s="28"/>
      <c r="J3420">
        <v>24</v>
      </c>
      <c r="K3420" t="s">
        <v>3098</v>
      </c>
      <c r="L3420" t="s">
        <v>3307</v>
      </c>
      <c r="M3420" t="s">
        <v>3177</v>
      </c>
      <c r="O3420" t="s">
        <v>3182</v>
      </c>
      <c r="P3420">
        <f t="shared" si="106"/>
        <v>45037</v>
      </c>
      <c r="Q3420">
        <f>--(COUNTIF($A$2:A3420,A3420)=1)</f>
        <v>1</v>
      </c>
      <c r="R3420" t="str">
        <f t="shared" si="107"/>
        <v/>
      </c>
    </row>
    <row r="3421" spans="1:18">
      <c r="A3421" t="s">
        <v>9057</v>
      </c>
      <c r="B3421" t="s">
        <v>4843</v>
      </c>
      <c r="C3421" t="s">
        <v>3098</v>
      </c>
      <c r="D3421" t="s">
        <v>3240</v>
      </c>
      <c r="E3421" t="s">
        <v>3194</v>
      </c>
      <c r="F3421" t="s">
        <v>3220</v>
      </c>
      <c r="G3421" t="s">
        <v>9058</v>
      </c>
      <c r="H3421" s="28">
        <v>44721</v>
      </c>
      <c r="I3421">
        <v>214.39</v>
      </c>
      <c r="J3421">
        <v>72</v>
      </c>
      <c r="K3421" t="s">
        <v>3123</v>
      </c>
      <c r="L3421" t="s">
        <v>3254</v>
      </c>
      <c r="M3421" t="s">
        <v>3188</v>
      </c>
      <c r="N3421">
        <v>2.8</v>
      </c>
      <c r="O3421" t="s">
        <v>3123</v>
      </c>
      <c r="P3421">
        <f t="shared" si="106"/>
        <v>44713</v>
      </c>
      <c r="Q3421">
        <f>--(COUNTIF($A$2:A3421,A3421)=1)</f>
        <v>1</v>
      </c>
      <c r="R3421">
        <f t="shared" si="107"/>
        <v>214.39</v>
      </c>
    </row>
    <row r="3422" spans="1:18">
      <c r="A3422" t="s">
        <v>9059</v>
      </c>
      <c r="B3422" t="s">
        <v>195</v>
      </c>
      <c r="C3422" t="s">
        <v>3098</v>
      </c>
      <c r="D3422" t="s">
        <v>3237</v>
      </c>
      <c r="E3422" t="s">
        <v>3166</v>
      </c>
      <c r="F3422" t="s">
        <v>3180</v>
      </c>
      <c r="G3422" t="s">
        <v>1287</v>
      </c>
      <c r="H3422" s="28"/>
      <c r="J3422">
        <v>24</v>
      </c>
      <c r="K3422" t="s">
        <v>3098</v>
      </c>
      <c r="L3422" t="s">
        <v>3176</v>
      </c>
      <c r="M3422" t="s">
        <v>3202</v>
      </c>
      <c r="O3422" t="s">
        <v>3213</v>
      </c>
      <c r="P3422">
        <f t="shared" si="106"/>
        <v>44596</v>
      </c>
      <c r="Q3422">
        <f>--(COUNTIF($A$2:A3422,A3422)=1)</f>
        <v>1</v>
      </c>
      <c r="R3422" t="str">
        <f t="shared" si="107"/>
        <v/>
      </c>
    </row>
    <row r="3423" spans="1:18">
      <c r="A3423" t="s">
        <v>9060</v>
      </c>
      <c r="B3423" t="s">
        <v>4574</v>
      </c>
      <c r="C3423" t="s">
        <v>3098</v>
      </c>
      <c r="D3423" t="s">
        <v>3165</v>
      </c>
      <c r="E3423" t="s">
        <v>3175</v>
      </c>
      <c r="F3423" t="s">
        <v>3228</v>
      </c>
      <c r="G3423" t="s">
        <v>738</v>
      </c>
      <c r="H3423" s="28"/>
      <c r="J3423">
        <v>8</v>
      </c>
      <c r="K3423" t="s">
        <v>3098</v>
      </c>
      <c r="L3423" t="s">
        <v>3206</v>
      </c>
      <c r="M3423" t="s">
        <v>3169</v>
      </c>
      <c r="O3423" t="s">
        <v>3178</v>
      </c>
      <c r="P3423">
        <f t="shared" si="106"/>
        <v>45305</v>
      </c>
      <c r="Q3423">
        <f>--(COUNTIF($A$2:A3423,A3423)=1)</f>
        <v>1</v>
      </c>
      <c r="R3423" t="str">
        <f t="shared" si="107"/>
        <v/>
      </c>
    </row>
    <row r="3424" spans="1:18">
      <c r="A3424" t="s">
        <v>9061</v>
      </c>
      <c r="B3424" t="s">
        <v>5271</v>
      </c>
      <c r="C3424" t="s">
        <v>8648</v>
      </c>
      <c r="D3424" t="s">
        <v>3251</v>
      </c>
      <c r="E3424" t="s">
        <v>3166</v>
      </c>
      <c r="F3424" t="s">
        <v>3167</v>
      </c>
      <c r="G3424" t="s">
        <v>6259</v>
      </c>
      <c r="H3424" s="28">
        <v>45020</v>
      </c>
      <c r="I3424">
        <v>54.13</v>
      </c>
      <c r="J3424">
        <v>24</v>
      </c>
      <c r="K3424" t="s">
        <v>3123</v>
      </c>
      <c r="L3424" t="s">
        <v>3271</v>
      </c>
      <c r="M3424" t="s">
        <v>3202</v>
      </c>
      <c r="O3424" t="s">
        <v>3124</v>
      </c>
      <c r="P3424">
        <f t="shared" si="106"/>
        <v>45018</v>
      </c>
      <c r="Q3424">
        <f>--(COUNTIF($A$2:A3424,A3424)=1)</f>
        <v>1</v>
      </c>
      <c r="R3424">
        <f t="shared" si="107"/>
        <v>54.13</v>
      </c>
    </row>
    <row r="3425" spans="1:18">
      <c r="A3425" t="s">
        <v>9062</v>
      </c>
      <c r="B3425" t="s">
        <v>1665</v>
      </c>
      <c r="C3425" t="s">
        <v>3098</v>
      </c>
      <c r="D3425" t="s">
        <v>3227</v>
      </c>
      <c r="E3425" t="s">
        <v>3175</v>
      </c>
      <c r="F3425" t="s">
        <v>3220</v>
      </c>
      <c r="G3425" t="s">
        <v>1068</v>
      </c>
      <c r="H3425" s="28">
        <v>44792</v>
      </c>
      <c r="I3425">
        <v>6.4</v>
      </c>
      <c r="J3425">
        <v>8</v>
      </c>
      <c r="K3425" t="s">
        <v>3124</v>
      </c>
      <c r="L3425" t="s">
        <v>3192</v>
      </c>
      <c r="M3425" t="s">
        <v>3177</v>
      </c>
      <c r="O3425" t="s">
        <v>3182</v>
      </c>
      <c r="P3425">
        <f t="shared" si="106"/>
        <v>44792</v>
      </c>
      <c r="Q3425">
        <f>--(COUNTIF($A$2:A3425,A3425)=1)</f>
        <v>1</v>
      </c>
      <c r="R3425">
        <f t="shared" si="107"/>
        <v>6.4</v>
      </c>
    </row>
    <row r="3426" spans="1:18">
      <c r="A3426" t="s">
        <v>9063</v>
      </c>
      <c r="B3426" t="s">
        <v>4565</v>
      </c>
      <c r="C3426" t="s">
        <v>8844</v>
      </c>
      <c r="D3426" t="s">
        <v>3200</v>
      </c>
      <c r="E3426" t="s">
        <v>3166</v>
      </c>
      <c r="F3426" t="s">
        <v>3167</v>
      </c>
      <c r="G3426" t="s">
        <v>4070</v>
      </c>
      <c r="H3426" s="28"/>
      <c r="J3426">
        <v>24</v>
      </c>
      <c r="K3426" t="s">
        <v>3098</v>
      </c>
      <c r="L3426" t="s">
        <v>3216</v>
      </c>
      <c r="M3426" t="s">
        <v>3188</v>
      </c>
      <c r="O3426" t="s">
        <v>3178</v>
      </c>
      <c r="P3426">
        <f t="shared" si="106"/>
        <v>44794</v>
      </c>
      <c r="Q3426">
        <f>--(COUNTIF($A$2:A3426,A3426)=1)</f>
        <v>1</v>
      </c>
      <c r="R3426" t="str">
        <f t="shared" si="107"/>
        <v/>
      </c>
    </row>
    <row r="3427" spans="1:18">
      <c r="A3427" t="s">
        <v>9064</v>
      </c>
      <c r="B3427" t="s">
        <v>790</v>
      </c>
      <c r="C3427" t="s">
        <v>9065</v>
      </c>
      <c r="D3427" t="s">
        <v>3251</v>
      </c>
      <c r="E3427" t="s">
        <v>3166</v>
      </c>
      <c r="F3427" t="s">
        <v>3167</v>
      </c>
      <c r="G3427" t="s">
        <v>2514</v>
      </c>
      <c r="H3427" s="28">
        <v>45399</v>
      </c>
      <c r="I3427">
        <v>83.09</v>
      </c>
      <c r="J3427">
        <v>24</v>
      </c>
      <c r="K3427" t="s">
        <v>3123</v>
      </c>
      <c r="L3427" t="s">
        <v>3209</v>
      </c>
      <c r="M3427" t="s">
        <v>3202</v>
      </c>
      <c r="N3427">
        <v>4.5</v>
      </c>
      <c r="O3427" t="s">
        <v>3123</v>
      </c>
      <c r="P3427">
        <f t="shared" si="106"/>
        <v>45396</v>
      </c>
      <c r="Q3427">
        <f>--(COUNTIF($A$2:A3427,A3427)=1)</f>
        <v>1</v>
      </c>
      <c r="R3427">
        <f t="shared" si="107"/>
        <v>83.09</v>
      </c>
    </row>
    <row r="3428" spans="1:18">
      <c r="A3428" t="s">
        <v>9066</v>
      </c>
      <c r="B3428" t="s">
        <v>4131</v>
      </c>
      <c r="C3428" t="s">
        <v>6858</v>
      </c>
      <c r="D3428" t="s">
        <v>3174</v>
      </c>
      <c r="E3428" t="s">
        <v>3175</v>
      </c>
      <c r="F3428" t="s">
        <v>3167</v>
      </c>
      <c r="G3428" t="s">
        <v>679</v>
      </c>
      <c r="H3428" s="28">
        <v>45113</v>
      </c>
      <c r="I3428">
        <v>12.12</v>
      </c>
      <c r="J3428">
        <v>8</v>
      </c>
      <c r="K3428" t="s">
        <v>3123</v>
      </c>
      <c r="L3428" t="s">
        <v>3244</v>
      </c>
      <c r="M3428" t="s">
        <v>3202</v>
      </c>
      <c r="N3428">
        <v>1.4</v>
      </c>
      <c r="O3428" t="s">
        <v>3182</v>
      </c>
      <c r="P3428">
        <f t="shared" si="106"/>
        <v>45113</v>
      </c>
      <c r="Q3428">
        <f>--(COUNTIF($A$2:A3428,A3428)=1)</f>
        <v>1</v>
      </c>
      <c r="R3428">
        <f t="shared" si="107"/>
        <v>12.12</v>
      </c>
    </row>
    <row r="3429" spans="1:18">
      <c r="A3429" t="s">
        <v>9067</v>
      </c>
      <c r="B3429" t="s">
        <v>1725</v>
      </c>
      <c r="C3429" t="s">
        <v>3098</v>
      </c>
      <c r="D3429" t="s">
        <v>3174</v>
      </c>
      <c r="E3429" t="s">
        <v>3194</v>
      </c>
      <c r="F3429" t="s">
        <v>3220</v>
      </c>
      <c r="G3429" t="s">
        <v>3813</v>
      </c>
      <c r="H3429" s="28">
        <v>44978</v>
      </c>
      <c r="I3429">
        <v>230.05</v>
      </c>
      <c r="J3429">
        <v>72</v>
      </c>
      <c r="K3429" t="s">
        <v>3123</v>
      </c>
      <c r="L3429" t="s">
        <v>3318</v>
      </c>
      <c r="M3429" t="s">
        <v>3202</v>
      </c>
      <c r="N3429">
        <v>3</v>
      </c>
      <c r="O3429" t="s">
        <v>3123</v>
      </c>
      <c r="P3429">
        <f t="shared" si="106"/>
        <v>44969</v>
      </c>
      <c r="Q3429">
        <f>--(COUNTIF($A$2:A3429,A3429)=1)</f>
        <v>1</v>
      </c>
      <c r="R3429">
        <f t="shared" si="107"/>
        <v>230.05</v>
      </c>
    </row>
    <row r="3430" spans="1:18">
      <c r="A3430" t="s">
        <v>9068</v>
      </c>
      <c r="B3430" t="s">
        <v>6594</v>
      </c>
      <c r="C3430" t="s">
        <v>3098</v>
      </c>
      <c r="D3430" t="s">
        <v>3251</v>
      </c>
      <c r="E3430" t="s">
        <v>3194</v>
      </c>
      <c r="F3430" t="s">
        <v>3180</v>
      </c>
      <c r="G3430" t="s">
        <v>3917</v>
      </c>
      <c r="H3430" s="28"/>
      <c r="J3430">
        <v>72</v>
      </c>
      <c r="K3430" t="s">
        <v>3098</v>
      </c>
      <c r="L3430" t="s">
        <v>3318</v>
      </c>
      <c r="M3430" t="s">
        <v>3207</v>
      </c>
      <c r="O3430" t="s">
        <v>3189</v>
      </c>
      <c r="P3430">
        <f t="shared" si="106"/>
        <v>45708</v>
      </c>
      <c r="Q3430">
        <f>--(COUNTIF($A$2:A3430,A3430)=1)</f>
        <v>1</v>
      </c>
      <c r="R3430" t="str">
        <f t="shared" si="107"/>
        <v/>
      </c>
    </row>
    <row r="3431" spans="1:18">
      <c r="A3431" t="s">
        <v>9069</v>
      </c>
      <c r="B3431" t="s">
        <v>2572</v>
      </c>
      <c r="C3431" t="s">
        <v>9070</v>
      </c>
      <c r="D3431" t="s">
        <v>3237</v>
      </c>
      <c r="E3431" t="s">
        <v>3280</v>
      </c>
      <c r="F3431" t="s">
        <v>3228</v>
      </c>
      <c r="G3431" t="s">
        <v>3495</v>
      </c>
      <c r="H3431" s="28"/>
      <c r="J3431">
        <v>4</v>
      </c>
      <c r="K3431" t="s">
        <v>3098</v>
      </c>
      <c r="L3431" t="s">
        <v>3187</v>
      </c>
      <c r="M3431" t="s">
        <v>3177</v>
      </c>
      <c r="O3431" t="s">
        <v>3213</v>
      </c>
      <c r="P3431">
        <f t="shared" si="106"/>
        <v>44826</v>
      </c>
      <c r="Q3431">
        <f>--(COUNTIF($A$2:A3431,A3431)=1)</f>
        <v>1</v>
      </c>
      <c r="R3431" t="str">
        <f t="shared" si="107"/>
        <v/>
      </c>
    </row>
    <row r="3432" spans="1:18">
      <c r="A3432" t="s">
        <v>9071</v>
      </c>
      <c r="B3432" t="s">
        <v>1837</v>
      </c>
      <c r="C3432" t="s">
        <v>3098</v>
      </c>
      <c r="D3432" t="s">
        <v>3200</v>
      </c>
      <c r="E3432" t="s">
        <v>3166</v>
      </c>
      <c r="F3432" t="s">
        <v>3220</v>
      </c>
      <c r="G3432" t="s">
        <v>3050</v>
      </c>
      <c r="H3432" s="28"/>
      <c r="J3432">
        <v>24</v>
      </c>
      <c r="K3432" t="s">
        <v>3098</v>
      </c>
      <c r="L3432" t="s">
        <v>3218</v>
      </c>
      <c r="M3432" t="s">
        <v>3207</v>
      </c>
      <c r="O3432" t="s">
        <v>3182</v>
      </c>
      <c r="P3432">
        <f t="shared" si="106"/>
        <v>44677</v>
      </c>
      <c r="Q3432">
        <f>--(COUNTIF($A$2:A3432,A3432)=1)</f>
        <v>1</v>
      </c>
      <c r="R3432" t="str">
        <f t="shared" si="107"/>
        <v/>
      </c>
    </row>
    <row r="3433" spans="1:18">
      <c r="A3433" t="s">
        <v>9072</v>
      </c>
      <c r="B3433" t="s">
        <v>2694</v>
      </c>
      <c r="C3433" t="s">
        <v>9073</v>
      </c>
      <c r="D3433" t="s">
        <v>3237</v>
      </c>
      <c r="E3433" t="s">
        <v>3194</v>
      </c>
      <c r="F3433" t="s">
        <v>3228</v>
      </c>
      <c r="G3433" t="s">
        <v>1259</v>
      </c>
      <c r="H3433" s="28"/>
      <c r="J3433">
        <v>72</v>
      </c>
      <c r="K3433" t="s">
        <v>3098</v>
      </c>
      <c r="L3433" t="s">
        <v>3271</v>
      </c>
      <c r="M3433" t="s">
        <v>3207</v>
      </c>
      <c r="O3433" t="s">
        <v>3260</v>
      </c>
      <c r="P3433">
        <f t="shared" si="106"/>
        <v>44861</v>
      </c>
      <c r="Q3433">
        <f>--(COUNTIF($A$2:A3433,A3433)=1)</f>
        <v>1</v>
      </c>
      <c r="R3433" t="str">
        <f t="shared" si="107"/>
        <v/>
      </c>
    </row>
    <row r="3434" spans="1:18">
      <c r="A3434" t="s">
        <v>9074</v>
      </c>
      <c r="B3434" t="s">
        <v>4482</v>
      </c>
      <c r="C3434" t="s">
        <v>3098</v>
      </c>
      <c r="D3434" t="s">
        <v>3200</v>
      </c>
      <c r="E3434" t="s">
        <v>3280</v>
      </c>
      <c r="F3434" t="s">
        <v>3167</v>
      </c>
      <c r="G3434" t="s">
        <v>4893</v>
      </c>
      <c r="H3434" s="28">
        <v>45666</v>
      </c>
      <c r="I3434">
        <v>2.94</v>
      </c>
      <c r="J3434">
        <v>4</v>
      </c>
      <c r="K3434" t="s">
        <v>3124</v>
      </c>
      <c r="L3434" t="s">
        <v>3198</v>
      </c>
      <c r="M3434" t="s">
        <v>3207</v>
      </c>
      <c r="N3434">
        <v>2.4</v>
      </c>
      <c r="O3434" t="s">
        <v>3170</v>
      </c>
      <c r="P3434">
        <f t="shared" si="106"/>
        <v>45666</v>
      </c>
      <c r="Q3434">
        <f>--(COUNTIF($A$2:A3434,A3434)=1)</f>
        <v>1</v>
      </c>
      <c r="R3434">
        <f t="shared" si="107"/>
        <v>2.94</v>
      </c>
    </row>
    <row r="3435" spans="1:18">
      <c r="A3435" t="s">
        <v>9075</v>
      </c>
      <c r="B3435" t="s">
        <v>4318</v>
      </c>
      <c r="C3435" t="s">
        <v>3098</v>
      </c>
      <c r="D3435" t="s">
        <v>3251</v>
      </c>
      <c r="E3435" t="s">
        <v>3194</v>
      </c>
      <c r="F3435" t="s">
        <v>3180</v>
      </c>
      <c r="G3435" t="s">
        <v>966</v>
      </c>
      <c r="H3435" s="28"/>
      <c r="J3435">
        <v>72</v>
      </c>
      <c r="K3435" t="s">
        <v>3098</v>
      </c>
      <c r="L3435" t="s">
        <v>3218</v>
      </c>
      <c r="M3435" t="s">
        <v>3169</v>
      </c>
      <c r="O3435" t="s">
        <v>3189</v>
      </c>
      <c r="P3435">
        <f t="shared" si="106"/>
        <v>45421</v>
      </c>
      <c r="Q3435">
        <f>--(COUNTIF($A$2:A3435,A3435)=1)</f>
        <v>1</v>
      </c>
      <c r="R3435" t="str">
        <f t="shared" si="107"/>
        <v/>
      </c>
    </row>
    <row r="3436" spans="1:18">
      <c r="A3436" t="s">
        <v>9076</v>
      </c>
      <c r="B3436" t="s">
        <v>1901</v>
      </c>
      <c r="C3436" t="s">
        <v>3098</v>
      </c>
      <c r="D3436" t="s">
        <v>3185</v>
      </c>
      <c r="E3436" t="s">
        <v>3175</v>
      </c>
      <c r="F3436" t="s">
        <v>3167</v>
      </c>
      <c r="G3436" t="s">
        <v>2784</v>
      </c>
      <c r="H3436" s="28">
        <v>45168</v>
      </c>
      <c r="I3436">
        <v>16.559999999999999</v>
      </c>
      <c r="J3436">
        <v>8</v>
      </c>
      <c r="K3436" t="s">
        <v>3123</v>
      </c>
      <c r="L3436" t="s">
        <v>3218</v>
      </c>
      <c r="M3436" t="s">
        <v>3202</v>
      </c>
      <c r="O3436" t="s">
        <v>3178</v>
      </c>
      <c r="P3436">
        <f t="shared" si="106"/>
        <v>45168</v>
      </c>
      <c r="Q3436">
        <f>--(COUNTIF($A$2:A3436,A3436)=1)</f>
        <v>1</v>
      </c>
      <c r="R3436">
        <f t="shared" si="107"/>
        <v>16.559999999999999</v>
      </c>
    </row>
    <row r="3437" spans="1:18">
      <c r="A3437" t="s">
        <v>9077</v>
      </c>
      <c r="B3437" t="s">
        <v>9078</v>
      </c>
      <c r="C3437" t="s">
        <v>8495</v>
      </c>
      <c r="D3437" t="s">
        <v>3251</v>
      </c>
      <c r="E3437" t="s">
        <v>3166</v>
      </c>
      <c r="F3437" t="s">
        <v>3167</v>
      </c>
      <c r="G3437" t="s">
        <v>704</v>
      </c>
      <c r="H3437" s="28">
        <v>44896</v>
      </c>
      <c r="I3437">
        <v>58.86</v>
      </c>
      <c r="J3437">
        <v>24</v>
      </c>
      <c r="K3437" t="s">
        <v>3123</v>
      </c>
      <c r="L3437" t="s">
        <v>3181</v>
      </c>
      <c r="M3437" t="s">
        <v>3188</v>
      </c>
      <c r="N3437">
        <v>4.4000000000000004</v>
      </c>
      <c r="O3437" t="s">
        <v>3124</v>
      </c>
      <c r="P3437">
        <f t="shared" si="106"/>
        <v>44894</v>
      </c>
      <c r="Q3437">
        <f>--(COUNTIF($A$2:A3437,A3437)=1)</f>
        <v>1</v>
      </c>
      <c r="R3437">
        <f t="shared" si="107"/>
        <v>58.86</v>
      </c>
    </row>
    <row r="3438" spans="1:18">
      <c r="A3438" t="s">
        <v>9079</v>
      </c>
      <c r="B3438" t="s">
        <v>2794</v>
      </c>
      <c r="C3438" t="s">
        <v>3098</v>
      </c>
      <c r="D3438" t="s">
        <v>3200</v>
      </c>
      <c r="E3438" t="s">
        <v>3194</v>
      </c>
      <c r="F3438" t="s">
        <v>3167</v>
      </c>
      <c r="G3438" t="s">
        <v>4901</v>
      </c>
      <c r="H3438" s="28">
        <v>45140</v>
      </c>
      <c r="I3438">
        <v>38.39</v>
      </c>
      <c r="J3438">
        <v>72</v>
      </c>
      <c r="K3438" t="s">
        <v>3124</v>
      </c>
      <c r="L3438" t="s">
        <v>3318</v>
      </c>
      <c r="M3438" t="s">
        <v>3207</v>
      </c>
      <c r="N3438">
        <v>2.5</v>
      </c>
      <c r="O3438" t="s">
        <v>3170</v>
      </c>
      <c r="P3438">
        <f t="shared" si="106"/>
        <v>45139</v>
      </c>
      <c r="Q3438">
        <f>--(COUNTIF($A$2:A3438,A3438)=1)</f>
        <v>1</v>
      </c>
      <c r="R3438">
        <f t="shared" si="107"/>
        <v>38.39</v>
      </c>
    </row>
    <row r="3439" spans="1:18">
      <c r="A3439" t="s">
        <v>9080</v>
      </c>
      <c r="B3439" t="s">
        <v>3620</v>
      </c>
      <c r="C3439" t="s">
        <v>3098</v>
      </c>
      <c r="D3439" t="s">
        <v>3196</v>
      </c>
      <c r="E3439" t="s">
        <v>3175</v>
      </c>
      <c r="F3439" t="s">
        <v>3220</v>
      </c>
      <c r="G3439" t="s">
        <v>421</v>
      </c>
      <c r="H3439" s="28">
        <v>45121</v>
      </c>
      <c r="I3439">
        <v>3.39</v>
      </c>
      <c r="J3439">
        <v>8</v>
      </c>
      <c r="K3439" t="s">
        <v>3124</v>
      </c>
      <c r="L3439" t="s">
        <v>3268</v>
      </c>
      <c r="M3439" t="s">
        <v>3169</v>
      </c>
      <c r="N3439">
        <v>4.8</v>
      </c>
      <c r="O3439" t="s">
        <v>3178</v>
      </c>
      <c r="P3439">
        <f t="shared" si="106"/>
        <v>45121</v>
      </c>
      <c r="Q3439">
        <f>--(COUNTIF($A$2:A3439,A3439)=1)</f>
        <v>1</v>
      </c>
      <c r="R3439">
        <f t="shared" si="107"/>
        <v>3.39</v>
      </c>
    </row>
    <row r="3440" spans="1:18">
      <c r="A3440" t="s">
        <v>9081</v>
      </c>
      <c r="B3440" t="s">
        <v>6229</v>
      </c>
      <c r="C3440" t="s">
        <v>3098</v>
      </c>
      <c r="D3440" t="s">
        <v>3200</v>
      </c>
      <c r="E3440" t="s">
        <v>3166</v>
      </c>
      <c r="F3440" t="s">
        <v>3180</v>
      </c>
      <c r="G3440" t="s">
        <v>371</v>
      </c>
      <c r="H3440" s="28"/>
      <c r="J3440">
        <v>24</v>
      </c>
      <c r="K3440" t="s">
        <v>3098</v>
      </c>
      <c r="L3440" t="s">
        <v>3254</v>
      </c>
      <c r="M3440" t="s">
        <v>3177</v>
      </c>
      <c r="O3440" t="s">
        <v>3189</v>
      </c>
      <c r="P3440">
        <f t="shared" si="106"/>
        <v>45073</v>
      </c>
      <c r="Q3440">
        <f>--(COUNTIF($A$2:A3440,A3440)=1)</f>
        <v>1</v>
      </c>
      <c r="R3440" t="str">
        <f t="shared" si="107"/>
        <v/>
      </c>
    </row>
    <row r="3441" spans="1:18">
      <c r="A3441" t="s">
        <v>9082</v>
      </c>
      <c r="B3441" t="s">
        <v>1145</v>
      </c>
      <c r="C3441" t="s">
        <v>9083</v>
      </c>
      <c r="D3441" t="s">
        <v>3227</v>
      </c>
      <c r="E3441" t="s">
        <v>3166</v>
      </c>
      <c r="F3441" t="s">
        <v>3167</v>
      </c>
      <c r="G3441" t="s">
        <v>4095</v>
      </c>
      <c r="H3441" s="28">
        <v>45288</v>
      </c>
      <c r="I3441">
        <v>33.24</v>
      </c>
      <c r="J3441">
        <v>24</v>
      </c>
      <c r="K3441" t="s">
        <v>3123</v>
      </c>
      <c r="L3441" t="s">
        <v>3187</v>
      </c>
      <c r="M3441" t="s">
        <v>3188</v>
      </c>
      <c r="N3441">
        <v>1.5</v>
      </c>
      <c r="O3441" t="s">
        <v>3260</v>
      </c>
      <c r="P3441">
        <f t="shared" si="106"/>
        <v>45287</v>
      </c>
      <c r="Q3441">
        <f>--(COUNTIF($A$2:A3441,A3441)=1)</f>
        <v>1</v>
      </c>
      <c r="R3441">
        <f t="shared" si="107"/>
        <v>33.24</v>
      </c>
    </row>
    <row r="3442" spans="1:18">
      <c r="A3442" t="s">
        <v>9084</v>
      </c>
      <c r="B3442" t="s">
        <v>2092</v>
      </c>
      <c r="C3442" t="s">
        <v>9085</v>
      </c>
      <c r="D3442" t="s">
        <v>3237</v>
      </c>
      <c r="E3442" t="s">
        <v>3194</v>
      </c>
      <c r="F3442" t="s">
        <v>3220</v>
      </c>
      <c r="G3442" t="s">
        <v>7541</v>
      </c>
      <c r="H3442" s="28"/>
      <c r="J3442">
        <v>72</v>
      </c>
      <c r="K3442" t="s">
        <v>3098</v>
      </c>
      <c r="L3442" t="s">
        <v>3307</v>
      </c>
      <c r="M3442" t="s">
        <v>3169</v>
      </c>
      <c r="O3442" t="s">
        <v>3182</v>
      </c>
      <c r="P3442">
        <f t="shared" si="106"/>
        <v>44691</v>
      </c>
      <c r="Q3442">
        <f>--(COUNTIF($A$2:A3442,A3442)=1)</f>
        <v>1</v>
      </c>
      <c r="R3442" t="str">
        <f t="shared" si="107"/>
        <v/>
      </c>
    </row>
    <row r="3443" spans="1:18">
      <c r="A3443" t="s">
        <v>9086</v>
      </c>
      <c r="B3443" t="s">
        <v>1048</v>
      </c>
      <c r="C3443" t="s">
        <v>9087</v>
      </c>
      <c r="D3443" t="s">
        <v>3165</v>
      </c>
      <c r="E3443" t="s">
        <v>3194</v>
      </c>
      <c r="F3443" t="s">
        <v>3167</v>
      </c>
      <c r="G3443" t="s">
        <v>1009</v>
      </c>
      <c r="H3443" s="28">
        <v>45649</v>
      </c>
      <c r="I3443">
        <v>113.71</v>
      </c>
      <c r="J3443">
        <v>72</v>
      </c>
      <c r="K3443" t="s">
        <v>3123</v>
      </c>
      <c r="L3443" t="s">
        <v>3231</v>
      </c>
      <c r="M3443" t="s">
        <v>3188</v>
      </c>
      <c r="N3443">
        <v>2.2999999999999998</v>
      </c>
      <c r="O3443" t="s">
        <v>3260</v>
      </c>
      <c r="P3443">
        <f t="shared" si="106"/>
        <v>45645</v>
      </c>
      <c r="Q3443">
        <f>--(COUNTIF($A$2:A3443,A3443)=1)</f>
        <v>1</v>
      </c>
      <c r="R3443">
        <f t="shared" si="107"/>
        <v>113.71</v>
      </c>
    </row>
    <row r="3444" spans="1:18">
      <c r="A3444" t="s">
        <v>9088</v>
      </c>
      <c r="B3444" t="s">
        <v>1375</v>
      </c>
      <c r="C3444" t="s">
        <v>8173</v>
      </c>
      <c r="D3444" t="s">
        <v>3251</v>
      </c>
      <c r="E3444" t="s">
        <v>3280</v>
      </c>
      <c r="F3444" t="s">
        <v>3167</v>
      </c>
      <c r="G3444" t="s">
        <v>511</v>
      </c>
      <c r="H3444" s="28">
        <v>44927</v>
      </c>
      <c r="I3444">
        <v>10.79</v>
      </c>
      <c r="J3444">
        <v>4</v>
      </c>
      <c r="K3444" t="s">
        <v>3123</v>
      </c>
      <c r="L3444" t="s">
        <v>3168</v>
      </c>
      <c r="M3444" t="s">
        <v>3202</v>
      </c>
      <c r="O3444" t="s">
        <v>3182</v>
      </c>
      <c r="P3444">
        <f t="shared" si="106"/>
        <v>44927</v>
      </c>
      <c r="Q3444">
        <f>--(COUNTIF($A$2:A3444,A3444)=1)</f>
        <v>1</v>
      </c>
      <c r="R3444">
        <f t="shared" si="107"/>
        <v>10.79</v>
      </c>
    </row>
    <row r="3445" spans="1:18">
      <c r="A3445" t="s">
        <v>9089</v>
      </c>
      <c r="B3445" t="s">
        <v>1719</v>
      </c>
      <c r="C3445" t="s">
        <v>3098</v>
      </c>
      <c r="D3445" t="s">
        <v>3196</v>
      </c>
      <c r="E3445" t="s">
        <v>3166</v>
      </c>
      <c r="F3445" t="s">
        <v>3167</v>
      </c>
      <c r="G3445" t="s">
        <v>9090</v>
      </c>
      <c r="H3445" s="28">
        <v>45183</v>
      </c>
      <c r="I3445">
        <v>54.01</v>
      </c>
      <c r="J3445">
        <v>24</v>
      </c>
      <c r="K3445" t="s">
        <v>3123</v>
      </c>
      <c r="L3445" t="s">
        <v>3248</v>
      </c>
      <c r="M3445" t="s">
        <v>3169</v>
      </c>
      <c r="O3445" t="s">
        <v>3260</v>
      </c>
      <c r="P3445">
        <f t="shared" si="106"/>
        <v>45181</v>
      </c>
      <c r="Q3445">
        <f>--(COUNTIF($A$2:A3445,A3445)=1)</f>
        <v>1</v>
      </c>
      <c r="R3445">
        <f t="shared" si="107"/>
        <v>54.01</v>
      </c>
    </row>
    <row r="3446" spans="1:18">
      <c r="A3446" t="s">
        <v>9091</v>
      </c>
      <c r="B3446" t="s">
        <v>207</v>
      </c>
      <c r="C3446" t="s">
        <v>9092</v>
      </c>
      <c r="D3446" t="s">
        <v>3240</v>
      </c>
      <c r="E3446" t="s">
        <v>3194</v>
      </c>
      <c r="F3446" t="s">
        <v>3167</v>
      </c>
      <c r="G3446" t="s">
        <v>2505</v>
      </c>
      <c r="H3446" s="28">
        <v>44783</v>
      </c>
      <c r="I3446">
        <v>224.41</v>
      </c>
      <c r="J3446">
        <v>72</v>
      </c>
      <c r="K3446" t="s">
        <v>3123</v>
      </c>
      <c r="L3446" t="s">
        <v>3318</v>
      </c>
      <c r="M3446" t="s">
        <v>3202</v>
      </c>
      <c r="N3446">
        <v>5</v>
      </c>
      <c r="O3446" t="s">
        <v>3123</v>
      </c>
      <c r="P3446">
        <f t="shared" si="106"/>
        <v>44774</v>
      </c>
      <c r="Q3446">
        <f>--(COUNTIF($A$2:A3446,A3446)=1)</f>
        <v>1</v>
      </c>
      <c r="R3446">
        <f t="shared" si="107"/>
        <v>224.41</v>
      </c>
    </row>
    <row r="3447" spans="1:18">
      <c r="A3447" t="s">
        <v>9093</v>
      </c>
      <c r="B3447" t="s">
        <v>4419</v>
      </c>
      <c r="C3447" t="s">
        <v>3098</v>
      </c>
      <c r="D3447" t="s">
        <v>3251</v>
      </c>
      <c r="E3447" t="s">
        <v>3166</v>
      </c>
      <c r="F3447" t="s">
        <v>3180</v>
      </c>
      <c r="G3447" t="s">
        <v>7556</v>
      </c>
      <c r="H3447" s="28"/>
      <c r="J3447">
        <v>24</v>
      </c>
      <c r="K3447" t="s">
        <v>3098</v>
      </c>
      <c r="L3447" t="s">
        <v>3198</v>
      </c>
      <c r="M3447" t="s">
        <v>3177</v>
      </c>
      <c r="O3447" t="s">
        <v>3124</v>
      </c>
      <c r="P3447">
        <f t="shared" si="106"/>
        <v>45284</v>
      </c>
      <c r="Q3447">
        <f>--(COUNTIF($A$2:A3447,A3447)=1)</f>
        <v>1</v>
      </c>
      <c r="R3447" t="str">
        <f t="shared" si="107"/>
        <v/>
      </c>
    </row>
    <row r="3448" spans="1:18">
      <c r="A3448" t="s">
        <v>9094</v>
      </c>
      <c r="B3448" t="s">
        <v>670</v>
      </c>
      <c r="C3448" t="s">
        <v>9095</v>
      </c>
      <c r="D3448" t="s">
        <v>3174</v>
      </c>
      <c r="E3448" t="s">
        <v>3166</v>
      </c>
      <c r="F3448" t="s">
        <v>3228</v>
      </c>
      <c r="G3448" t="s">
        <v>1993</v>
      </c>
      <c r="H3448" s="28"/>
      <c r="J3448">
        <v>24</v>
      </c>
      <c r="K3448" t="s">
        <v>3098</v>
      </c>
      <c r="L3448" t="s">
        <v>3098</v>
      </c>
      <c r="M3448" t="s">
        <v>3169</v>
      </c>
      <c r="O3448" t="s">
        <v>3123</v>
      </c>
      <c r="P3448">
        <f t="shared" si="106"/>
        <v>44797</v>
      </c>
      <c r="Q3448">
        <f>--(COUNTIF($A$2:A3448,A3448)=1)</f>
        <v>1</v>
      </c>
      <c r="R3448" t="str">
        <f t="shared" si="107"/>
        <v/>
      </c>
    </row>
    <row r="3449" spans="1:18">
      <c r="A3449" t="s">
        <v>9096</v>
      </c>
      <c r="B3449" t="s">
        <v>3978</v>
      </c>
      <c r="C3449" t="s">
        <v>9097</v>
      </c>
      <c r="D3449" t="s">
        <v>3237</v>
      </c>
      <c r="E3449" t="s">
        <v>3166</v>
      </c>
      <c r="F3449" t="s">
        <v>3167</v>
      </c>
      <c r="G3449" t="s">
        <v>2991</v>
      </c>
      <c r="H3449" s="28">
        <v>45157</v>
      </c>
      <c r="I3449">
        <v>78.14</v>
      </c>
      <c r="J3449">
        <v>24</v>
      </c>
      <c r="K3449" t="s">
        <v>3123</v>
      </c>
      <c r="L3449" t="s">
        <v>3198</v>
      </c>
      <c r="M3449" t="s">
        <v>3207</v>
      </c>
      <c r="N3449">
        <v>3.8</v>
      </c>
      <c r="O3449" t="s">
        <v>3123</v>
      </c>
      <c r="P3449">
        <f t="shared" si="106"/>
        <v>45154</v>
      </c>
      <c r="Q3449">
        <f>--(COUNTIF($A$2:A3449,A3449)=1)</f>
        <v>1</v>
      </c>
      <c r="R3449">
        <f t="shared" si="107"/>
        <v>78.14</v>
      </c>
    </row>
    <row r="3450" spans="1:18">
      <c r="A3450" t="s">
        <v>9098</v>
      </c>
      <c r="B3450" t="s">
        <v>1359</v>
      </c>
      <c r="C3450" t="s">
        <v>3098</v>
      </c>
      <c r="D3450" t="s">
        <v>3185</v>
      </c>
      <c r="E3450" t="s">
        <v>3166</v>
      </c>
      <c r="F3450" t="s">
        <v>3228</v>
      </c>
      <c r="G3450" t="s">
        <v>9099</v>
      </c>
      <c r="H3450" s="28"/>
      <c r="J3450">
        <v>24</v>
      </c>
      <c r="K3450" t="s">
        <v>3098</v>
      </c>
      <c r="L3450" t="s">
        <v>3218</v>
      </c>
      <c r="M3450" t="s">
        <v>3169</v>
      </c>
      <c r="O3450" t="s">
        <v>3182</v>
      </c>
      <c r="P3450">
        <f t="shared" si="106"/>
        <v>45672</v>
      </c>
      <c r="Q3450">
        <f>--(COUNTIF($A$2:A3450,A3450)=1)</f>
        <v>1</v>
      </c>
      <c r="R3450" t="str">
        <f t="shared" si="107"/>
        <v/>
      </c>
    </row>
    <row r="3451" spans="1:18">
      <c r="A3451" t="s">
        <v>9100</v>
      </c>
      <c r="B3451" t="s">
        <v>2558</v>
      </c>
      <c r="C3451" t="s">
        <v>3098</v>
      </c>
      <c r="D3451" t="s">
        <v>3237</v>
      </c>
      <c r="E3451" t="s">
        <v>3166</v>
      </c>
      <c r="F3451" t="s">
        <v>3228</v>
      </c>
      <c r="G3451" t="s">
        <v>76</v>
      </c>
      <c r="H3451" s="28"/>
      <c r="J3451">
        <v>24</v>
      </c>
      <c r="K3451" t="s">
        <v>3098</v>
      </c>
      <c r="L3451" t="s">
        <v>3176</v>
      </c>
      <c r="M3451" t="s">
        <v>3202</v>
      </c>
      <c r="O3451" t="s">
        <v>3170</v>
      </c>
      <c r="P3451">
        <f t="shared" si="106"/>
        <v>45441</v>
      </c>
      <c r="Q3451">
        <f>--(COUNTIF($A$2:A3451,A3451)=1)</f>
        <v>1</v>
      </c>
      <c r="R3451" t="str">
        <f t="shared" si="107"/>
        <v/>
      </c>
    </row>
    <row r="3452" spans="1:18">
      <c r="A3452" t="s">
        <v>9101</v>
      </c>
      <c r="B3452" t="s">
        <v>9102</v>
      </c>
      <c r="C3452" t="s">
        <v>3098</v>
      </c>
      <c r="D3452" t="s">
        <v>3200</v>
      </c>
      <c r="E3452" t="s">
        <v>3166</v>
      </c>
      <c r="F3452" t="s">
        <v>3167</v>
      </c>
      <c r="G3452" t="s">
        <v>9103</v>
      </c>
      <c r="H3452" s="28">
        <v>45678</v>
      </c>
      <c r="I3452">
        <v>63.32</v>
      </c>
      <c r="J3452">
        <v>24</v>
      </c>
      <c r="K3452" t="s">
        <v>3123</v>
      </c>
      <c r="L3452" t="s">
        <v>3307</v>
      </c>
      <c r="M3452" t="s">
        <v>3169</v>
      </c>
      <c r="O3452" t="s">
        <v>3123</v>
      </c>
      <c r="P3452">
        <f t="shared" si="106"/>
        <v>45676</v>
      </c>
      <c r="Q3452">
        <f>--(COUNTIF($A$2:A3452,A3452)=1)</f>
        <v>1</v>
      </c>
      <c r="R3452">
        <f t="shared" si="107"/>
        <v>63.32</v>
      </c>
    </row>
    <row r="3453" spans="1:18">
      <c r="A3453" t="s">
        <v>9104</v>
      </c>
      <c r="B3453" t="s">
        <v>4136</v>
      </c>
      <c r="C3453" t="s">
        <v>9105</v>
      </c>
      <c r="D3453" t="s">
        <v>3227</v>
      </c>
      <c r="E3453" t="s">
        <v>3175</v>
      </c>
      <c r="F3453" t="s">
        <v>3167</v>
      </c>
      <c r="G3453" t="s">
        <v>536</v>
      </c>
      <c r="H3453" s="28"/>
      <c r="J3453">
        <v>8</v>
      </c>
      <c r="K3453" t="s">
        <v>3098</v>
      </c>
      <c r="L3453" t="s">
        <v>3192</v>
      </c>
      <c r="M3453" t="s">
        <v>3188</v>
      </c>
      <c r="O3453" t="s">
        <v>3182</v>
      </c>
      <c r="P3453">
        <f t="shared" si="106"/>
        <v>45159</v>
      </c>
      <c r="Q3453">
        <f>--(COUNTIF($A$2:A3453,A3453)=1)</f>
        <v>1</v>
      </c>
      <c r="R3453" t="str">
        <f t="shared" si="107"/>
        <v/>
      </c>
    </row>
    <row r="3454" spans="1:18">
      <c r="A3454" t="s">
        <v>9106</v>
      </c>
      <c r="B3454" t="s">
        <v>1517</v>
      </c>
      <c r="C3454" t="s">
        <v>7110</v>
      </c>
      <c r="D3454" t="s">
        <v>3196</v>
      </c>
      <c r="E3454" t="s">
        <v>3166</v>
      </c>
      <c r="F3454" t="s">
        <v>3180</v>
      </c>
      <c r="G3454" t="s">
        <v>1874</v>
      </c>
      <c r="H3454" s="28"/>
      <c r="J3454">
        <v>24</v>
      </c>
      <c r="K3454" t="s">
        <v>3098</v>
      </c>
      <c r="L3454" t="s">
        <v>3271</v>
      </c>
      <c r="M3454" t="s">
        <v>3207</v>
      </c>
      <c r="O3454" t="s">
        <v>3213</v>
      </c>
      <c r="P3454">
        <f t="shared" si="106"/>
        <v>44823</v>
      </c>
      <c r="Q3454">
        <f>--(COUNTIF($A$2:A3454,A3454)=1)</f>
        <v>1</v>
      </c>
      <c r="R3454" t="str">
        <f t="shared" si="107"/>
        <v/>
      </c>
    </row>
    <row r="3455" spans="1:18">
      <c r="A3455" t="s">
        <v>9107</v>
      </c>
      <c r="B3455" t="s">
        <v>790</v>
      </c>
      <c r="C3455" t="s">
        <v>4278</v>
      </c>
      <c r="D3455" t="s">
        <v>3165</v>
      </c>
      <c r="E3455" t="s">
        <v>3280</v>
      </c>
      <c r="F3455" t="s">
        <v>3228</v>
      </c>
      <c r="G3455" t="s">
        <v>1666</v>
      </c>
      <c r="H3455" s="28"/>
      <c r="J3455">
        <v>4</v>
      </c>
      <c r="K3455" t="s">
        <v>3098</v>
      </c>
      <c r="L3455" t="s">
        <v>3229</v>
      </c>
      <c r="M3455" t="s">
        <v>3207</v>
      </c>
      <c r="O3455" t="s">
        <v>3182</v>
      </c>
      <c r="P3455">
        <f t="shared" si="106"/>
        <v>45442</v>
      </c>
      <c r="Q3455">
        <f>--(COUNTIF($A$2:A3455,A3455)=1)</f>
        <v>1</v>
      </c>
      <c r="R3455" t="str">
        <f t="shared" si="107"/>
        <v/>
      </c>
    </row>
    <row r="3456" spans="1:18">
      <c r="A3456" t="s">
        <v>9108</v>
      </c>
      <c r="B3456" t="s">
        <v>9109</v>
      </c>
      <c r="C3456" t="s">
        <v>3098</v>
      </c>
      <c r="D3456" t="s">
        <v>3227</v>
      </c>
      <c r="E3456" t="s">
        <v>3280</v>
      </c>
      <c r="F3456" t="s">
        <v>3167</v>
      </c>
      <c r="G3456" t="s">
        <v>148</v>
      </c>
      <c r="H3456" s="28">
        <v>44849</v>
      </c>
      <c r="I3456">
        <v>12.03</v>
      </c>
      <c r="J3456">
        <v>4</v>
      </c>
      <c r="K3456" t="s">
        <v>3123</v>
      </c>
      <c r="L3456" t="s">
        <v>3307</v>
      </c>
      <c r="M3456" t="s">
        <v>3207</v>
      </c>
      <c r="O3456" t="s">
        <v>3213</v>
      </c>
      <c r="P3456">
        <f t="shared" si="106"/>
        <v>44849</v>
      </c>
      <c r="Q3456">
        <f>--(COUNTIF($A$2:A3456,A3456)=1)</f>
        <v>1</v>
      </c>
      <c r="R3456">
        <f t="shared" si="107"/>
        <v>12.03</v>
      </c>
    </row>
    <row r="3457" spans="1:18">
      <c r="A3457" t="s">
        <v>9110</v>
      </c>
      <c r="B3457" t="s">
        <v>9078</v>
      </c>
      <c r="C3457" t="s">
        <v>9111</v>
      </c>
      <c r="D3457" t="s">
        <v>3251</v>
      </c>
      <c r="E3457" t="s">
        <v>3166</v>
      </c>
      <c r="F3457" t="s">
        <v>3228</v>
      </c>
      <c r="G3457" t="s">
        <v>471</v>
      </c>
      <c r="H3457" s="28"/>
      <c r="J3457">
        <v>24</v>
      </c>
      <c r="K3457" t="s">
        <v>3098</v>
      </c>
      <c r="L3457" t="s">
        <v>3098</v>
      </c>
      <c r="M3457" t="s">
        <v>3202</v>
      </c>
      <c r="O3457" t="s">
        <v>3170</v>
      </c>
      <c r="P3457">
        <f t="shared" si="106"/>
        <v>44712</v>
      </c>
      <c r="Q3457">
        <f>--(COUNTIF($A$2:A3457,A3457)=1)</f>
        <v>1</v>
      </c>
      <c r="R3457" t="str">
        <f t="shared" si="107"/>
        <v/>
      </c>
    </row>
    <row r="3458" spans="1:18">
      <c r="A3458" t="s">
        <v>9112</v>
      </c>
      <c r="B3458" t="s">
        <v>1055</v>
      </c>
      <c r="C3458" t="s">
        <v>3098</v>
      </c>
      <c r="D3458" t="s">
        <v>3200</v>
      </c>
      <c r="E3458" t="s">
        <v>3194</v>
      </c>
      <c r="F3458" t="s">
        <v>3220</v>
      </c>
      <c r="G3458" t="s">
        <v>676</v>
      </c>
      <c r="H3458" s="28">
        <v>45491</v>
      </c>
      <c r="I3458">
        <v>250.26</v>
      </c>
      <c r="J3458">
        <v>72</v>
      </c>
      <c r="K3458" t="s">
        <v>3123</v>
      </c>
      <c r="L3458" t="s">
        <v>3271</v>
      </c>
      <c r="M3458" t="s">
        <v>3207</v>
      </c>
      <c r="O3458" t="s">
        <v>3123</v>
      </c>
      <c r="P3458">
        <f t="shared" ref="P3458:P3521" si="108">IFERROR(DATEVALUE(G3458),IFERROR(DATE(RIGHT(G3458,4),MID(G3458,4,2),LEFT(G3458,2)),""))</f>
        <v>45481</v>
      </c>
      <c r="Q3458">
        <f>--(COUNTIF($A$2:A3458,A3458)=1)</f>
        <v>1</v>
      </c>
      <c r="R3458">
        <f t="shared" ref="R3458:R3521" si="109">IF(AND(Q3458=1,I3458&lt;&gt;"",ISNUMBER(I3458),I3458&gt;=0),I3458,"")</f>
        <v>250.26</v>
      </c>
    </row>
    <row r="3459" spans="1:18">
      <c r="A3459" t="s">
        <v>9113</v>
      </c>
      <c r="B3459" t="s">
        <v>3071</v>
      </c>
      <c r="C3459" t="s">
        <v>3098</v>
      </c>
      <c r="D3459" t="s">
        <v>3240</v>
      </c>
      <c r="E3459" t="s">
        <v>3166</v>
      </c>
      <c r="F3459" t="s">
        <v>3167</v>
      </c>
      <c r="G3459" t="s">
        <v>1971</v>
      </c>
      <c r="H3459" s="28">
        <v>45267</v>
      </c>
      <c r="I3459">
        <v>37.99</v>
      </c>
      <c r="J3459">
        <v>24</v>
      </c>
      <c r="K3459" t="s">
        <v>3123</v>
      </c>
      <c r="L3459" t="s">
        <v>3201</v>
      </c>
      <c r="M3459" t="s">
        <v>3202</v>
      </c>
      <c r="N3459">
        <v>2.1</v>
      </c>
      <c r="O3459" t="s">
        <v>3170</v>
      </c>
      <c r="P3459">
        <f t="shared" si="108"/>
        <v>45266</v>
      </c>
      <c r="Q3459">
        <f>--(COUNTIF($A$2:A3459,A3459)=1)</f>
        <v>1</v>
      </c>
      <c r="R3459">
        <f t="shared" si="109"/>
        <v>37.99</v>
      </c>
    </row>
    <row r="3460" spans="1:18">
      <c r="A3460" t="s">
        <v>9114</v>
      </c>
      <c r="B3460" t="s">
        <v>1446</v>
      </c>
      <c r="C3460" t="s">
        <v>9115</v>
      </c>
      <c r="D3460" t="s">
        <v>3227</v>
      </c>
      <c r="E3460" t="s">
        <v>3280</v>
      </c>
      <c r="F3460" t="s">
        <v>3167</v>
      </c>
      <c r="G3460" t="s">
        <v>1402</v>
      </c>
      <c r="H3460" s="28">
        <v>45463</v>
      </c>
      <c r="I3460">
        <v>10.67</v>
      </c>
      <c r="J3460">
        <v>4</v>
      </c>
      <c r="K3460" t="s">
        <v>3123</v>
      </c>
      <c r="L3460" t="s">
        <v>3176</v>
      </c>
      <c r="M3460" t="s">
        <v>3207</v>
      </c>
      <c r="O3460" t="s">
        <v>3182</v>
      </c>
      <c r="P3460">
        <f t="shared" si="108"/>
        <v>45463</v>
      </c>
      <c r="Q3460">
        <f>--(COUNTIF($A$2:A3460,A3460)=1)</f>
        <v>1</v>
      </c>
      <c r="R3460">
        <f t="shared" si="109"/>
        <v>10.67</v>
      </c>
    </row>
    <row r="3461" spans="1:18">
      <c r="A3461" t="s">
        <v>9116</v>
      </c>
      <c r="B3461" t="s">
        <v>6090</v>
      </c>
      <c r="C3461" t="s">
        <v>9117</v>
      </c>
      <c r="D3461" t="s">
        <v>3200</v>
      </c>
      <c r="E3461" t="s">
        <v>3166</v>
      </c>
      <c r="F3461" t="s">
        <v>3167</v>
      </c>
      <c r="G3461" t="s">
        <v>1571</v>
      </c>
      <c r="H3461" s="28">
        <v>45579</v>
      </c>
      <c r="I3461">
        <v>37.29</v>
      </c>
      <c r="J3461">
        <v>24</v>
      </c>
      <c r="K3461" t="s">
        <v>3123</v>
      </c>
      <c r="L3461" t="s">
        <v>3098</v>
      </c>
      <c r="M3461" t="s">
        <v>3207</v>
      </c>
      <c r="O3461" t="s">
        <v>3213</v>
      </c>
      <c r="P3461">
        <f t="shared" si="108"/>
        <v>45578</v>
      </c>
      <c r="Q3461">
        <f>--(COUNTIF($A$2:A3461,A3461)=1)</f>
        <v>1</v>
      </c>
      <c r="R3461">
        <f t="shared" si="109"/>
        <v>37.29</v>
      </c>
    </row>
    <row r="3462" spans="1:18">
      <c r="A3462" t="s">
        <v>9118</v>
      </c>
      <c r="B3462" t="s">
        <v>1421</v>
      </c>
      <c r="C3462" t="s">
        <v>9119</v>
      </c>
      <c r="D3462" t="s">
        <v>3165</v>
      </c>
      <c r="E3462" t="s">
        <v>3280</v>
      </c>
      <c r="F3462" t="s">
        <v>3167</v>
      </c>
      <c r="G3462" t="s">
        <v>9120</v>
      </c>
      <c r="H3462" s="28">
        <v>44877</v>
      </c>
      <c r="I3462">
        <v>11.29</v>
      </c>
      <c r="J3462">
        <v>4</v>
      </c>
      <c r="K3462" t="s">
        <v>3123</v>
      </c>
      <c r="L3462" t="s">
        <v>3098</v>
      </c>
      <c r="M3462" t="s">
        <v>3188</v>
      </c>
      <c r="O3462" t="s">
        <v>3178</v>
      </c>
      <c r="P3462">
        <f t="shared" si="108"/>
        <v>44877</v>
      </c>
      <c r="Q3462">
        <f>--(COUNTIF($A$2:A3462,A3462)=1)</f>
        <v>1</v>
      </c>
      <c r="R3462">
        <f t="shared" si="109"/>
        <v>11.29</v>
      </c>
    </row>
    <row r="3463" spans="1:18">
      <c r="A3463" t="s">
        <v>9121</v>
      </c>
      <c r="B3463" t="s">
        <v>1154</v>
      </c>
      <c r="C3463" t="s">
        <v>3098</v>
      </c>
      <c r="D3463" t="s">
        <v>3237</v>
      </c>
      <c r="E3463" t="s">
        <v>3175</v>
      </c>
      <c r="F3463" t="s">
        <v>3167</v>
      </c>
      <c r="G3463" t="s">
        <v>4042</v>
      </c>
      <c r="H3463" s="28">
        <v>44627</v>
      </c>
      <c r="I3463">
        <v>17.87</v>
      </c>
      <c r="J3463">
        <v>8</v>
      </c>
      <c r="K3463" t="s">
        <v>3123</v>
      </c>
      <c r="L3463" t="s">
        <v>3209</v>
      </c>
      <c r="M3463" t="s">
        <v>3188</v>
      </c>
      <c r="N3463">
        <v>1.4</v>
      </c>
      <c r="O3463" t="s">
        <v>3123</v>
      </c>
      <c r="P3463">
        <f t="shared" si="108"/>
        <v>44627</v>
      </c>
      <c r="Q3463">
        <f>--(COUNTIF($A$2:A3463,A3463)=1)</f>
        <v>1</v>
      </c>
      <c r="R3463">
        <f t="shared" si="109"/>
        <v>17.87</v>
      </c>
    </row>
    <row r="3464" spans="1:18">
      <c r="A3464" t="s">
        <v>9122</v>
      </c>
      <c r="B3464" t="s">
        <v>811</v>
      </c>
      <c r="C3464" t="s">
        <v>3098</v>
      </c>
      <c r="D3464" t="s">
        <v>3165</v>
      </c>
      <c r="E3464" t="s">
        <v>3166</v>
      </c>
      <c r="F3464" t="s">
        <v>3167</v>
      </c>
      <c r="G3464" t="s">
        <v>1656</v>
      </c>
      <c r="H3464" s="28">
        <v>45357</v>
      </c>
      <c r="I3464">
        <v>20.41</v>
      </c>
      <c r="J3464">
        <v>24</v>
      </c>
      <c r="K3464" t="s">
        <v>3124</v>
      </c>
      <c r="L3464" t="s">
        <v>3318</v>
      </c>
      <c r="M3464" t="s">
        <v>3177</v>
      </c>
      <c r="N3464">
        <v>4</v>
      </c>
      <c r="O3464" t="s">
        <v>3170</v>
      </c>
      <c r="P3464">
        <f t="shared" si="108"/>
        <v>45357</v>
      </c>
      <c r="Q3464">
        <f>--(COUNTIF($A$2:A3464,A3464)=1)</f>
        <v>1</v>
      </c>
      <c r="R3464">
        <f t="shared" si="109"/>
        <v>20.41</v>
      </c>
    </row>
    <row r="3465" spans="1:18">
      <c r="A3465" t="s">
        <v>9123</v>
      </c>
      <c r="B3465" t="s">
        <v>663</v>
      </c>
      <c r="C3465" t="s">
        <v>3638</v>
      </c>
      <c r="D3465" t="s">
        <v>3196</v>
      </c>
      <c r="E3465" t="s">
        <v>3166</v>
      </c>
      <c r="F3465" t="s">
        <v>3220</v>
      </c>
      <c r="G3465" t="s">
        <v>6607</v>
      </c>
      <c r="H3465" s="28">
        <v>45381</v>
      </c>
      <c r="I3465">
        <v>40.01</v>
      </c>
      <c r="J3465">
        <v>24</v>
      </c>
      <c r="K3465" t="s">
        <v>3123</v>
      </c>
      <c r="L3465" t="s">
        <v>3216</v>
      </c>
      <c r="M3465" t="s">
        <v>3177</v>
      </c>
      <c r="N3465">
        <v>1.5</v>
      </c>
      <c r="O3465" t="s">
        <v>3182</v>
      </c>
      <c r="P3465">
        <f t="shared" si="108"/>
        <v>45380</v>
      </c>
      <c r="Q3465">
        <f>--(COUNTIF($A$2:A3465,A3465)=1)</f>
        <v>1</v>
      </c>
      <c r="R3465">
        <f t="shared" si="109"/>
        <v>40.01</v>
      </c>
    </row>
    <row r="3466" spans="1:18">
      <c r="A3466" t="s">
        <v>9124</v>
      </c>
      <c r="B3466" t="s">
        <v>804</v>
      </c>
      <c r="C3466" t="s">
        <v>3098</v>
      </c>
      <c r="D3466" t="s">
        <v>3251</v>
      </c>
      <c r="E3466" t="s">
        <v>3166</v>
      </c>
      <c r="F3466" t="s">
        <v>3220</v>
      </c>
      <c r="G3466" t="s">
        <v>1376</v>
      </c>
      <c r="H3466" s="28">
        <v>44965</v>
      </c>
      <c r="I3466">
        <v>27.62</v>
      </c>
      <c r="J3466">
        <v>24</v>
      </c>
      <c r="K3466" t="s">
        <v>3123</v>
      </c>
      <c r="L3466" t="s">
        <v>3231</v>
      </c>
      <c r="M3466" t="s">
        <v>3207</v>
      </c>
      <c r="N3466">
        <v>3.9</v>
      </c>
      <c r="O3466" t="s">
        <v>3189</v>
      </c>
      <c r="P3466">
        <f t="shared" si="108"/>
        <v>44964</v>
      </c>
      <c r="Q3466">
        <f>--(COUNTIF($A$2:A3466,A3466)=1)</f>
        <v>1</v>
      </c>
      <c r="R3466">
        <f t="shared" si="109"/>
        <v>27.62</v>
      </c>
    </row>
    <row r="3467" spans="1:18">
      <c r="A3467" t="s">
        <v>9125</v>
      </c>
      <c r="B3467" t="s">
        <v>1901</v>
      </c>
      <c r="C3467" t="s">
        <v>3098</v>
      </c>
      <c r="D3467" t="s">
        <v>3196</v>
      </c>
      <c r="E3467" t="s">
        <v>3166</v>
      </c>
      <c r="F3467" t="s">
        <v>3167</v>
      </c>
      <c r="G3467" t="s">
        <v>4660</v>
      </c>
      <c r="H3467" s="28">
        <v>45402</v>
      </c>
      <c r="I3467">
        <v>62.05</v>
      </c>
      <c r="J3467">
        <v>24</v>
      </c>
      <c r="K3467" t="s">
        <v>3123</v>
      </c>
      <c r="L3467" t="s">
        <v>3206</v>
      </c>
      <c r="M3467" t="s">
        <v>3188</v>
      </c>
      <c r="O3467" t="s">
        <v>3170</v>
      </c>
      <c r="P3467">
        <f t="shared" si="108"/>
        <v>45400</v>
      </c>
      <c r="Q3467">
        <f>--(COUNTIF($A$2:A3467,A3467)=1)</f>
        <v>1</v>
      </c>
      <c r="R3467">
        <f t="shared" si="109"/>
        <v>62.05</v>
      </c>
    </row>
    <row r="3468" spans="1:18">
      <c r="A3468" t="s">
        <v>9126</v>
      </c>
      <c r="B3468" t="s">
        <v>9127</v>
      </c>
      <c r="C3468" t="s">
        <v>9128</v>
      </c>
      <c r="D3468" t="s">
        <v>3227</v>
      </c>
      <c r="E3468" t="s">
        <v>3194</v>
      </c>
      <c r="F3468" t="s">
        <v>3220</v>
      </c>
      <c r="G3468" t="s">
        <v>1125</v>
      </c>
      <c r="H3468" s="28">
        <v>44840</v>
      </c>
      <c r="I3468">
        <v>59.31</v>
      </c>
      <c r="J3468">
        <v>72</v>
      </c>
      <c r="K3468" t="s">
        <v>3124</v>
      </c>
      <c r="L3468" t="s">
        <v>3206</v>
      </c>
      <c r="M3468" t="s">
        <v>3202</v>
      </c>
      <c r="N3468">
        <v>3.3</v>
      </c>
      <c r="O3468" t="s">
        <v>3260</v>
      </c>
      <c r="P3468">
        <f t="shared" si="108"/>
        <v>44838</v>
      </c>
      <c r="Q3468">
        <f>--(COUNTIF($A$2:A3468,A3468)=1)</f>
        <v>1</v>
      </c>
      <c r="R3468">
        <f t="shared" si="109"/>
        <v>59.31</v>
      </c>
    </row>
    <row r="3469" spans="1:18">
      <c r="A3469" t="s">
        <v>9129</v>
      </c>
      <c r="B3469" t="s">
        <v>5295</v>
      </c>
      <c r="C3469" t="s">
        <v>9130</v>
      </c>
      <c r="D3469" t="s">
        <v>3196</v>
      </c>
      <c r="E3469" t="s">
        <v>3166</v>
      </c>
      <c r="F3469" t="s">
        <v>3167</v>
      </c>
      <c r="G3469" t="s">
        <v>594</v>
      </c>
      <c r="H3469" s="28">
        <v>45516</v>
      </c>
      <c r="I3469">
        <v>39.01</v>
      </c>
      <c r="J3469">
        <v>24</v>
      </c>
      <c r="K3469" t="s">
        <v>3123</v>
      </c>
      <c r="L3469" t="s">
        <v>3198</v>
      </c>
      <c r="M3469" t="s">
        <v>3202</v>
      </c>
      <c r="O3469" t="s">
        <v>3178</v>
      </c>
      <c r="P3469">
        <f t="shared" si="108"/>
        <v>45515</v>
      </c>
      <c r="Q3469">
        <f>--(COUNTIF($A$2:A3469,A3469)=1)</f>
        <v>1</v>
      </c>
      <c r="R3469">
        <f t="shared" si="109"/>
        <v>39.01</v>
      </c>
    </row>
    <row r="3470" spans="1:18">
      <c r="A3470" t="s">
        <v>9131</v>
      </c>
      <c r="B3470" t="s">
        <v>972</v>
      </c>
      <c r="C3470" t="s">
        <v>3098</v>
      </c>
      <c r="D3470" t="s">
        <v>3240</v>
      </c>
      <c r="E3470" t="s">
        <v>3166</v>
      </c>
      <c r="F3470" t="s">
        <v>3167</v>
      </c>
      <c r="G3470" t="s">
        <v>9132</v>
      </c>
      <c r="H3470" s="28">
        <v>45161</v>
      </c>
      <c r="I3470">
        <v>61.46</v>
      </c>
      <c r="J3470">
        <v>24</v>
      </c>
      <c r="K3470" t="s">
        <v>3123</v>
      </c>
      <c r="L3470" t="s">
        <v>3209</v>
      </c>
      <c r="M3470" t="s">
        <v>3207</v>
      </c>
      <c r="O3470" t="s">
        <v>3123</v>
      </c>
      <c r="P3470">
        <f t="shared" si="108"/>
        <v>45159</v>
      </c>
      <c r="Q3470">
        <f>--(COUNTIF($A$2:A3470,A3470)=1)</f>
        <v>1</v>
      </c>
      <c r="R3470">
        <f t="shared" si="109"/>
        <v>61.46</v>
      </c>
    </row>
    <row r="3471" spans="1:18">
      <c r="A3471" t="s">
        <v>9133</v>
      </c>
      <c r="B3471" t="s">
        <v>1690</v>
      </c>
      <c r="C3471" t="s">
        <v>3098</v>
      </c>
      <c r="D3471" t="s">
        <v>3196</v>
      </c>
      <c r="E3471" t="s">
        <v>3166</v>
      </c>
      <c r="F3471" t="s">
        <v>3220</v>
      </c>
      <c r="G3471" t="s">
        <v>2475</v>
      </c>
      <c r="H3471" s="28">
        <v>44745</v>
      </c>
      <c r="I3471">
        <v>3.04</v>
      </c>
      <c r="J3471">
        <v>24</v>
      </c>
      <c r="K3471" t="s">
        <v>3124</v>
      </c>
      <c r="L3471" t="s">
        <v>3198</v>
      </c>
      <c r="M3471" t="s">
        <v>3188</v>
      </c>
      <c r="N3471">
        <v>2.4</v>
      </c>
      <c r="O3471" t="s">
        <v>3189</v>
      </c>
      <c r="P3471">
        <f t="shared" si="108"/>
        <v>44745</v>
      </c>
      <c r="Q3471">
        <f>--(COUNTIF($A$2:A3471,A3471)=1)</f>
        <v>1</v>
      </c>
      <c r="R3471">
        <f t="shared" si="109"/>
        <v>3.04</v>
      </c>
    </row>
    <row r="3472" spans="1:18">
      <c r="A3472" t="s">
        <v>9134</v>
      </c>
      <c r="B3472" t="s">
        <v>9135</v>
      </c>
      <c r="C3472" t="s">
        <v>3098</v>
      </c>
      <c r="D3472" t="s">
        <v>3251</v>
      </c>
      <c r="E3472" t="s">
        <v>3280</v>
      </c>
      <c r="F3472" t="s">
        <v>3180</v>
      </c>
      <c r="G3472" t="s">
        <v>4042</v>
      </c>
      <c r="H3472" s="28"/>
      <c r="J3472">
        <v>4</v>
      </c>
      <c r="K3472" t="s">
        <v>3098</v>
      </c>
      <c r="L3472" t="s">
        <v>3265</v>
      </c>
      <c r="M3472" t="s">
        <v>3177</v>
      </c>
      <c r="O3472" t="s">
        <v>3123</v>
      </c>
      <c r="P3472">
        <f t="shared" si="108"/>
        <v>44627</v>
      </c>
      <c r="Q3472">
        <f>--(COUNTIF($A$2:A3472,A3472)=1)</f>
        <v>1</v>
      </c>
      <c r="R3472" t="str">
        <f t="shared" si="109"/>
        <v/>
      </c>
    </row>
    <row r="3473" spans="1:18">
      <c r="A3473" t="s">
        <v>9136</v>
      </c>
      <c r="B3473" t="s">
        <v>2483</v>
      </c>
      <c r="C3473" t="s">
        <v>9087</v>
      </c>
      <c r="D3473" t="s">
        <v>3165</v>
      </c>
      <c r="E3473" t="s">
        <v>3166</v>
      </c>
      <c r="F3473" t="s">
        <v>3220</v>
      </c>
      <c r="G3473" t="s">
        <v>3580</v>
      </c>
      <c r="H3473" s="28"/>
      <c r="J3473">
        <v>24</v>
      </c>
      <c r="K3473" t="s">
        <v>3098</v>
      </c>
      <c r="L3473" t="s">
        <v>3268</v>
      </c>
      <c r="M3473" t="s">
        <v>3177</v>
      </c>
      <c r="O3473" t="s">
        <v>3189</v>
      </c>
      <c r="P3473">
        <f t="shared" si="108"/>
        <v>45056</v>
      </c>
      <c r="Q3473">
        <f>--(COUNTIF($A$2:A3473,A3473)=1)</f>
        <v>1</v>
      </c>
      <c r="R3473" t="str">
        <f t="shared" si="109"/>
        <v/>
      </c>
    </row>
    <row r="3474" spans="1:18">
      <c r="A3474" t="s">
        <v>9137</v>
      </c>
      <c r="B3474" t="s">
        <v>4958</v>
      </c>
      <c r="C3474" t="s">
        <v>9138</v>
      </c>
      <c r="D3474" t="s">
        <v>3174</v>
      </c>
      <c r="E3474" t="s">
        <v>3175</v>
      </c>
      <c r="F3474" t="s">
        <v>3220</v>
      </c>
      <c r="G3474" t="s">
        <v>2078</v>
      </c>
      <c r="H3474" s="28">
        <v>45531</v>
      </c>
      <c r="I3474">
        <v>24.03</v>
      </c>
      <c r="J3474">
        <v>8</v>
      </c>
      <c r="K3474" t="s">
        <v>3123</v>
      </c>
      <c r="L3474" t="s">
        <v>3351</v>
      </c>
      <c r="M3474" t="s">
        <v>3207</v>
      </c>
      <c r="N3474">
        <v>1</v>
      </c>
      <c r="O3474" t="s">
        <v>3189</v>
      </c>
      <c r="P3474">
        <f t="shared" si="108"/>
        <v>45530</v>
      </c>
      <c r="Q3474">
        <f>--(COUNTIF($A$2:A3474,A3474)=1)</f>
        <v>1</v>
      </c>
      <c r="R3474">
        <f t="shared" si="109"/>
        <v>24.03</v>
      </c>
    </row>
    <row r="3475" spans="1:18">
      <c r="A3475" t="s">
        <v>9139</v>
      </c>
      <c r="B3475" t="s">
        <v>1370</v>
      </c>
      <c r="C3475" t="s">
        <v>9140</v>
      </c>
      <c r="D3475" t="s">
        <v>3174</v>
      </c>
      <c r="E3475" t="s">
        <v>3175</v>
      </c>
      <c r="F3475" t="s">
        <v>3167</v>
      </c>
      <c r="G3475" t="s">
        <v>567</v>
      </c>
      <c r="H3475" s="28">
        <v>45371</v>
      </c>
      <c r="I3475">
        <v>27.73</v>
      </c>
      <c r="J3475">
        <v>8</v>
      </c>
      <c r="K3475" t="s">
        <v>3123</v>
      </c>
      <c r="L3475" t="s">
        <v>3318</v>
      </c>
      <c r="M3475" t="s">
        <v>3169</v>
      </c>
      <c r="N3475">
        <v>3.7</v>
      </c>
      <c r="O3475" t="s">
        <v>3260</v>
      </c>
      <c r="P3475">
        <f t="shared" si="108"/>
        <v>45370</v>
      </c>
      <c r="Q3475">
        <f>--(COUNTIF($A$2:A3475,A3475)=1)</f>
        <v>1</v>
      </c>
      <c r="R3475">
        <f t="shared" si="109"/>
        <v>27.73</v>
      </c>
    </row>
    <row r="3476" spans="1:18">
      <c r="A3476" t="s">
        <v>9141</v>
      </c>
      <c r="B3476" t="s">
        <v>4961</v>
      </c>
      <c r="C3476" t="s">
        <v>3098</v>
      </c>
      <c r="D3476" t="s">
        <v>3227</v>
      </c>
      <c r="E3476" t="s">
        <v>3166</v>
      </c>
      <c r="F3476" t="s">
        <v>3180</v>
      </c>
      <c r="G3476" t="s">
        <v>2714</v>
      </c>
      <c r="H3476" s="28"/>
      <c r="J3476">
        <v>24</v>
      </c>
      <c r="K3476" t="s">
        <v>3098</v>
      </c>
      <c r="L3476" t="s">
        <v>3216</v>
      </c>
      <c r="M3476" t="s">
        <v>3202</v>
      </c>
      <c r="O3476" t="s">
        <v>3170</v>
      </c>
      <c r="P3476">
        <f t="shared" si="108"/>
        <v>45542</v>
      </c>
      <c r="Q3476">
        <f>--(COUNTIF($A$2:A3476,A3476)=1)</f>
        <v>1</v>
      </c>
      <c r="R3476" t="str">
        <f t="shared" si="109"/>
        <v/>
      </c>
    </row>
    <row r="3477" spans="1:18">
      <c r="A3477" t="s">
        <v>9142</v>
      </c>
      <c r="B3477" t="s">
        <v>1014</v>
      </c>
      <c r="C3477" t="s">
        <v>9143</v>
      </c>
      <c r="D3477" t="s">
        <v>3237</v>
      </c>
      <c r="E3477" t="s">
        <v>3166</v>
      </c>
      <c r="F3477" t="s">
        <v>3180</v>
      </c>
      <c r="G3477" t="s">
        <v>1586</v>
      </c>
      <c r="H3477" s="28"/>
      <c r="J3477">
        <v>24</v>
      </c>
      <c r="K3477" t="s">
        <v>3098</v>
      </c>
      <c r="L3477" t="s">
        <v>3318</v>
      </c>
      <c r="M3477" t="s">
        <v>3202</v>
      </c>
      <c r="O3477" t="s">
        <v>3124</v>
      </c>
      <c r="P3477">
        <f t="shared" si="108"/>
        <v>45471</v>
      </c>
      <c r="Q3477">
        <f>--(COUNTIF($A$2:A3477,A3477)=1)</f>
        <v>1</v>
      </c>
      <c r="R3477" t="str">
        <f t="shared" si="109"/>
        <v/>
      </c>
    </row>
    <row r="3478" spans="1:18">
      <c r="A3478" t="s">
        <v>9144</v>
      </c>
      <c r="B3478" t="s">
        <v>8594</v>
      </c>
      <c r="C3478" t="s">
        <v>3098</v>
      </c>
      <c r="D3478" t="s">
        <v>3251</v>
      </c>
      <c r="E3478" t="s">
        <v>3166</v>
      </c>
      <c r="F3478" t="s">
        <v>3167</v>
      </c>
      <c r="G3478" t="s">
        <v>554</v>
      </c>
      <c r="H3478" s="28">
        <v>44903</v>
      </c>
      <c r="I3478">
        <v>12.62</v>
      </c>
      <c r="J3478">
        <v>24</v>
      </c>
      <c r="K3478" t="s">
        <v>3124</v>
      </c>
      <c r="L3478" t="s">
        <v>3244</v>
      </c>
      <c r="M3478" t="s">
        <v>3177</v>
      </c>
      <c r="O3478" t="s">
        <v>3182</v>
      </c>
      <c r="P3478">
        <f t="shared" si="108"/>
        <v>44903</v>
      </c>
      <c r="Q3478">
        <f>--(COUNTIF($A$2:A3478,A3478)=1)</f>
        <v>1</v>
      </c>
      <c r="R3478">
        <f t="shared" si="109"/>
        <v>12.62</v>
      </c>
    </row>
    <row r="3479" spans="1:18">
      <c r="A3479" t="s">
        <v>9145</v>
      </c>
      <c r="B3479" t="s">
        <v>2208</v>
      </c>
      <c r="C3479" t="s">
        <v>3098</v>
      </c>
      <c r="D3479" t="s">
        <v>3227</v>
      </c>
      <c r="E3479" t="s">
        <v>3166</v>
      </c>
      <c r="F3479" t="s">
        <v>3180</v>
      </c>
      <c r="G3479" t="s">
        <v>5693</v>
      </c>
      <c r="H3479" s="28"/>
      <c r="J3479">
        <v>24</v>
      </c>
      <c r="K3479" t="s">
        <v>3098</v>
      </c>
      <c r="L3479" t="s">
        <v>3198</v>
      </c>
      <c r="M3479" t="s">
        <v>3188</v>
      </c>
      <c r="O3479" t="s">
        <v>3178</v>
      </c>
      <c r="P3479">
        <f t="shared" si="108"/>
        <v>45656</v>
      </c>
      <c r="Q3479">
        <f>--(COUNTIF($A$2:A3479,A3479)=1)</f>
        <v>1</v>
      </c>
      <c r="R3479" t="str">
        <f t="shared" si="109"/>
        <v/>
      </c>
    </row>
    <row r="3480" spans="1:18">
      <c r="A3480" t="s">
        <v>9146</v>
      </c>
      <c r="B3480" t="s">
        <v>3299</v>
      </c>
      <c r="C3480" t="s">
        <v>9147</v>
      </c>
      <c r="D3480" t="s">
        <v>3237</v>
      </c>
      <c r="E3480" t="s">
        <v>3166</v>
      </c>
      <c r="F3480" t="s">
        <v>3167</v>
      </c>
      <c r="G3480" t="s">
        <v>5098</v>
      </c>
      <c r="H3480" s="28">
        <v>45674</v>
      </c>
      <c r="I3480">
        <v>69.069999999999993</v>
      </c>
      <c r="J3480">
        <v>24</v>
      </c>
      <c r="K3480" t="s">
        <v>3123</v>
      </c>
      <c r="L3480" t="s">
        <v>3098</v>
      </c>
      <c r="M3480" t="s">
        <v>3207</v>
      </c>
      <c r="N3480">
        <v>3.3</v>
      </c>
      <c r="O3480" t="s">
        <v>3182</v>
      </c>
      <c r="P3480">
        <f t="shared" si="108"/>
        <v>45672</v>
      </c>
      <c r="Q3480">
        <f>--(COUNTIF($A$2:A3480,A3480)=1)</f>
        <v>1</v>
      </c>
      <c r="R3480">
        <f t="shared" si="109"/>
        <v>69.069999999999993</v>
      </c>
    </row>
    <row r="3481" spans="1:18">
      <c r="A3481" t="s">
        <v>9148</v>
      </c>
      <c r="B3481" t="s">
        <v>573</v>
      </c>
      <c r="C3481" t="s">
        <v>9149</v>
      </c>
      <c r="D3481" t="s">
        <v>3200</v>
      </c>
      <c r="E3481" t="s">
        <v>3166</v>
      </c>
      <c r="F3481" t="s">
        <v>3228</v>
      </c>
      <c r="G3481" t="s">
        <v>762</v>
      </c>
      <c r="H3481" s="28"/>
      <c r="J3481">
        <v>24</v>
      </c>
      <c r="K3481" t="s">
        <v>3098</v>
      </c>
      <c r="L3481" t="s">
        <v>3318</v>
      </c>
      <c r="M3481" t="s">
        <v>3177</v>
      </c>
      <c r="O3481" t="s">
        <v>3189</v>
      </c>
      <c r="P3481">
        <f t="shared" si="108"/>
        <v>45302</v>
      </c>
      <c r="Q3481">
        <f>--(COUNTIF($A$2:A3481,A3481)=1)</f>
        <v>1</v>
      </c>
      <c r="R3481" t="str">
        <f t="shared" si="109"/>
        <v/>
      </c>
    </row>
    <row r="3482" spans="1:18">
      <c r="A3482" t="s">
        <v>9150</v>
      </c>
      <c r="B3482" t="s">
        <v>1473</v>
      </c>
      <c r="C3482" t="s">
        <v>3205</v>
      </c>
      <c r="D3482" t="s">
        <v>3185</v>
      </c>
      <c r="E3482" t="s">
        <v>3166</v>
      </c>
      <c r="F3482" t="s">
        <v>3167</v>
      </c>
      <c r="G3482" t="s">
        <v>946</v>
      </c>
      <c r="H3482" s="28">
        <v>45455</v>
      </c>
      <c r="I3482">
        <v>42.49</v>
      </c>
      <c r="J3482">
        <v>24</v>
      </c>
      <c r="K3482" t="s">
        <v>3123</v>
      </c>
      <c r="L3482" t="s">
        <v>3218</v>
      </c>
      <c r="M3482" t="s">
        <v>3202</v>
      </c>
      <c r="N3482">
        <v>1.9</v>
      </c>
      <c r="O3482" t="s">
        <v>3189</v>
      </c>
      <c r="P3482">
        <f t="shared" si="108"/>
        <v>45454</v>
      </c>
      <c r="Q3482">
        <f>--(COUNTIF($A$2:A3482,A3482)=1)</f>
        <v>1</v>
      </c>
      <c r="R3482">
        <f t="shared" si="109"/>
        <v>42.49</v>
      </c>
    </row>
    <row r="3483" spans="1:18">
      <c r="A3483" t="s">
        <v>9151</v>
      </c>
      <c r="B3483" t="s">
        <v>6332</v>
      </c>
      <c r="C3483" t="s">
        <v>3098</v>
      </c>
      <c r="D3483" t="s">
        <v>3196</v>
      </c>
      <c r="E3483" t="s">
        <v>3194</v>
      </c>
      <c r="F3483" t="s">
        <v>3228</v>
      </c>
      <c r="G3483" t="s">
        <v>4389</v>
      </c>
      <c r="H3483" s="28"/>
      <c r="J3483">
        <v>72</v>
      </c>
      <c r="K3483" t="s">
        <v>3098</v>
      </c>
      <c r="L3483" t="s">
        <v>3244</v>
      </c>
      <c r="M3483" t="s">
        <v>3188</v>
      </c>
      <c r="O3483" t="s">
        <v>3260</v>
      </c>
      <c r="P3483">
        <f t="shared" si="108"/>
        <v>44731</v>
      </c>
      <c r="Q3483">
        <f>--(COUNTIF($A$2:A3483,A3483)=1)</f>
        <v>1</v>
      </c>
      <c r="R3483" t="str">
        <f t="shared" si="109"/>
        <v/>
      </c>
    </row>
    <row r="3484" spans="1:18">
      <c r="A3484" t="s">
        <v>9152</v>
      </c>
      <c r="B3484" t="s">
        <v>948</v>
      </c>
      <c r="C3484" t="s">
        <v>3098</v>
      </c>
      <c r="D3484" t="s">
        <v>3185</v>
      </c>
      <c r="E3484" t="s">
        <v>3166</v>
      </c>
      <c r="F3484" t="s">
        <v>3167</v>
      </c>
      <c r="G3484" t="s">
        <v>2600</v>
      </c>
      <c r="H3484" s="28">
        <v>45135</v>
      </c>
      <c r="I3484">
        <v>1.83</v>
      </c>
      <c r="J3484">
        <v>24</v>
      </c>
      <c r="K3484" t="s">
        <v>3124</v>
      </c>
      <c r="L3484" t="s">
        <v>3398</v>
      </c>
      <c r="M3484" t="s">
        <v>3202</v>
      </c>
      <c r="O3484" t="s">
        <v>3189</v>
      </c>
      <c r="P3484">
        <f t="shared" si="108"/>
        <v>45135</v>
      </c>
      <c r="Q3484">
        <f>--(COUNTIF($A$2:A3484,A3484)=1)</f>
        <v>1</v>
      </c>
      <c r="R3484">
        <f t="shared" si="109"/>
        <v>1.83</v>
      </c>
    </row>
    <row r="3485" spans="1:18">
      <c r="A3485" t="s">
        <v>9153</v>
      </c>
      <c r="B3485" t="s">
        <v>3056</v>
      </c>
      <c r="C3485" t="s">
        <v>3098</v>
      </c>
      <c r="D3485" t="s">
        <v>3185</v>
      </c>
      <c r="E3485" t="s">
        <v>3166</v>
      </c>
      <c r="F3485" t="s">
        <v>3167</v>
      </c>
      <c r="G3485" t="s">
        <v>1408</v>
      </c>
      <c r="H3485" s="28">
        <v>45093</v>
      </c>
      <c r="I3485">
        <v>70.900000000000006</v>
      </c>
      <c r="J3485">
        <v>24</v>
      </c>
      <c r="K3485" t="s">
        <v>3123</v>
      </c>
      <c r="L3485" t="s">
        <v>3248</v>
      </c>
      <c r="M3485" t="s">
        <v>3177</v>
      </c>
      <c r="N3485">
        <v>3.3</v>
      </c>
      <c r="O3485" t="s">
        <v>3260</v>
      </c>
      <c r="P3485">
        <f t="shared" si="108"/>
        <v>45091</v>
      </c>
      <c r="Q3485">
        <f>--(COUNTIF($A$2:A3485,A3485)=1)</f>
        <v>1</v>
      </c>
      <c r="R3485">
        <f t="shared" si="109"/>
        <v>70.900000000000006</v>
      </c>
    </row>
    <row r="3486" spans="1:18">
      <c r="A3486" t="s">
        <v>9154</v>
      </c>
      <c r="B3486" t="s">
        <v>1599</v>
      </c>
      <c r="C3486" t="s">
        <v>3098</v>
      </c>
      <c r="D3486" t="s">
        <v>3185</v>
      </c>
      <c r="E3486" t="s">
        <v>3166</v>
      </c>
      <c r="F3486" t="s">
        <v>3180</v>
      </c>
      <c r="G3486" t="s">
        <v>3224</v>
      </c>
      <c r="H3486" s="28"/>
      <c r="J3486">
        <v>24</v>
      </c>
      <c r="K3486" t="s">
        <v>3098</v>
      </c>
      <c r="L3486" t="s">
        <v>3098</v>
      </c>
      <c r="M3486" t="s">
        <v>3177</v>
      </c>
      <c r="O3486" t="s">
        <v>3124</v>
      </c>
      <c r="P3486">
        <f t="shared" si="108"/>
        <v>45710</v>
      </c>
      <c r="Q3486">
        <f>--(COUNTIF($A$2:A3486,A3486)=1)</f>
        <v>1</v>
      </c>
      <c r="R3486" t="str">
        <f t="shared" si="109"/>
        <v/>
      </c>
    </row>
    <row r="3487" spans="1:18">
      <c r="A3487" t="s">
        <v>9155</v>
      </c>
      <c r="B3487" t="s">
        <v>7577</v>
      </c>
      <c r="C3487" t="s">
        <v>3098</v>
      </c>
      <c r="D3487" t="s">
        <v>3237</v>
      </c>
      <c r="E3487" t="s">
        <v>3175</v>
      </c>
      <c r="F3487" t="s">
        <v>3180</v>
      </c>
      <c r="G3487" t="s">
        <v>102</v>
      </c>
      <c r="H3487" s="28"/>
      <c r="J3487">
        <v>8</v>
      </c>
      <c r="K3487" t="s">
        <v>3098</v>
      </c>
      <c r="L3487" t="s">
        <v>3221</v>
      </c>
      <c r="M3487" t="s">
        <v>3169</v>
      </c>
      <c r="O3487" t="s">
        <v>3170</v>
      </c>
      <c r="P3487">
        <f t="shared" si="108"/>
        <v>44834</v>
      </c>
      <c r="Q3487">
        <f>--(COUNTIF($A$2:A3487,A3487)=1)</f>
        <v>1</v>
      </c>
      <c r="R3487" t="str">
        <f t="shared" si="109"/>
        <v/>
      </c>
    </row>
    <row r="3488" spans="1:18">
      <c r="A3488" t="s">
        <v>9156</v>
      </c>
      <c r="B3488" t="s">
        <v>541</v>
      </c>
      <c r="C3488" t="s">
        <v>9157</v>
      </c>
      <c r="D3488" t="s">
        <v>3227</v>
      </c>
      <c r="E3488" t="s">
        <v>3166</v>
      </c>
      <c r="F3488" t="s">
        <v>3167</v>
      </c>
      <c r="G3488" t="s">
        <v>6423</v>
      </c>
      <c r="H3488" s="28">
        <v>45252</v>
      </c>
      <c r="I3488">
        <v>50.53</v>
      </c>
      <c r="J3488">
        <v>24</v>
      </c>
      <c r="K3488" t="s">
        <v>3123</v>
      </c>
      <c r="L3488" t="s">
        <v>3218</v>
      </c>
      <c r="M3488" t="s">
        <v>3169</v>
      </c>
      <c r="O3488" t="s">
        <v>3178</v>
      </c>
      <c r="P3488">
        <f t="shared" si="108"/>
        <v>45250</v>
      </c>
      <c r="Q3488">
        <f>--(COUNTIF($A$2:A3488,A3488)=1)</f>
        <v>1</v>
      </c>
      <c r="R3488">
        <f t="shared" si="109"/>
        <v>50.53</v>
      </c>
    </row>
    <row r="3489" spans="1:18">
      <c r="A3489" t="s">
        <v>9158</v>
      </c>
      <c r="B3489" t="s">
        <v>2626</v>
      </c>
      <c r="C3489" t="s">
        <v>3098</v>
      </c>
      <c r="D3489" t="s">
        <v>3251</v>
      </c>
      <c r="E3489" t="s">
        <v>3166</v>
      </c>
      <c r="F3489" t="s">
        <v>3167</v>
      </c>
      <c r="G3489" t="s">
        <v>1315</v>
      </c>
      <c r="H3489" s="28">
        <v>44883</v>
      </c>
      <c r="I3489">
        <v>18.579999999999998</v>
      </c>
      <c r="J3489">
        <v>24</v>
      </c>
      <c r="K3489" t="s">
        <v>3124</v>
      </c>
      <c r="L3489" t="s">
        <v>3268</v>
      </c>
      <c r="M3489" t="s">
        <v>3177</v>
      </c>
      <c r="O3489" t="s">
        <v>3189</v>
      </c>
      <c r="P3489">
        <f t="shared" si="108"/>
        <v>44883</v>
      </c>
      <c r="Q3489">
        <f>--(COUNTIF($A$2:A3489,A3489)=1)</f>
        <v>1</v>
      </c>
      <c r="R3489">
        <f t="shared" si="109"/>
        <v>18.579999999999998</v>
      </c>
    </row>
    <row r="3490" spans="1:18">
      <c r="A3490" t="s">
        <v>9159</v>
      </c>
      <c r="B3490" t="s">
        <v>4160</v>
      </c>
      <c r="C3490" t="s">
        <v>3098</v>
      </c>
      <c r="D3490" t="s">
        <v>3251</v>
      </c>
      <c r="E3490" t="s">
        <v>3175</v>
      </c>
      <c r="F3490" t="s">
        <v>3167</v>
      </c>
      <c r="G3490" t="s">
        <v>1216</v>
      </c>
      <c r="H3490" s="28">
        <v>44935</v>
      </c>
      <c r="I3490">
        <v>6.25</v>
      </c>
      <c r="J3490">
        <v>8</v>
      </c>
      <c r="K3490" t="s">
        <v>3124</v>
      </c>
      <c r="L3490" t="s">
        <v>3281</v>
      </c>
      <c r="M3490" t="s">
        <v>3202</v>
      </c>
      <c r="N3490">
        <v>2.7</v>
      </c>
      <c r="O3490" t="s">
        <v>3213</v>
      </c>
      <c r="P3490">
        <f t="shared" si="108"/>
        <v>44935</v>
      </c>
      <c r="Q3490">
        <f>--(COUNTIF($A$2:A3490,A3490)=1)</f>
        <v>1</v>
      </c>
      <c r="R3490">
        <f t="shared" si="109"/>
        <v>6.25</v>
      </c>
    </row>
    <row r="3491" spans="1:18">
      <c r="A3491" t="s">
        <v>9160</v>
      </c>
      <c r="B3491" t="s">
        <v>4368</v>
      </c>
      <c r="C3491" t="s">
        <v>3098</v>
      </c>
      <c r="D3491" t="s">
        <v>3185</v>
      </c>
      <c r="E3491" t="s">
        <v>3175</v>
      </c>
      <c r="F3491" t="s">
        <v>3167</v>
      </c>
      <c r="G3491" t="s">
        <v>2655</v>
      </c>
      <c r="H3491" s="28">
        <v>44857</v>
      </c>
      <c r="I3491">
        <v>6.04</v>
      </c>
      <c r="J3491">
        <v>8</v>
      </c>
      <c r="K3491" t="s">
        <v>3124</v>
      </c>
      <c r="L3491" t="s">
        <v>3098</v>
      </c>
      <c r="M3491" t="s">
        <v>3207</v>
      </c>
      <c r="N3491">
        <v>2.9</v>
      </c>
      <c r="O3491" t="s">
        <v>3124</v>
      </c>
      <c r="P3491">
        <f t="shared" si="108"/>
        <v>44857</v>
      </c>
      <c r="Q3491">
        <f>--(COUNTIF($A$2:A3491,A3491)=1)</f>
        <v>1</v>
      </c>
      <c r="R3491">
        <f t="shared" si="109"/>
        <v>6.04</v>
      </c>
    </row>
    <row r="3492" spans="1:18">
      <c r="A3492" t="s">
        <v>9161</v>
      </c>
      <c r="B3492" t="s">
        <v>3670</v>
      </c>
      <c r="C3492" t="s">
        <v>3098</v>
      </c>
      <c r="D3492" t="s">
        <v>3165</v>
      </c>
      <c r="E3492" t="s">
        <v>3166</v>
      </c>
      <c r="F3492" t="s">
        <v>3167</v>
      </c>
      <c r="G3492" t="s">
        <v>2304</v>
      </c>
      <c r="H3492" s="28">
        <v>45063</v>
      </c>
      <c r="I3492">
        <v>51.81</v>
      </c>
      <c r="J3492">
        <v>24</v>
      </c>
      <c r="K3492" t="s">
        <v>3123</v>
      </c>
      <c r="L3492" t="s">
        <v>3209</v>
      </c>
      <c r="M3492" t="s">
        <v>3207</v>
      </c>
      <c r="O3492" t="s">
        <v>3213</v>
      </c>
      <c r="P3492">
        <f t="shared" si="108"/>
        <v>45061</v>
      </c>
      <c r="Q3492">
        <f>--(COUNTIF($A$2:A3492,A3492)=1)</f>
        <v>1</v>
      </c>
      <c r="R3492">
        <f t="shared" si="109"/>
        <v>51.81</v>
      </c>
    </row>
    <row r="3493" spans="1:18">
      <c r="A3493" t="s">
        <v>9162</v>
      </c>
      <c r="B3493" t="s">
        <v>909</v>
      </c>
      <c r="C3493" t="s">
        <v>3098</v>
      </c>
      <c r="D3493" t="s">
        <v>3200</v>
      </c>
      <c r="E3493" t="s">
        <v>3166</v>
      </c>
      <c r="F3493" t="s">
        <v>3220</v>
      </c>
      <c r="G3493" t="s">
        <v>1686</v>
      </c>
      <c r="H3493" s="28">
        <v>44869</v>
      </c>
      <c r="I3493">
        <v>83.41</v>
      </c>
      <c r="J3493">
        <v>24</v>
      </c>
      <c r="K3493" t="s">
        <v>3123</v>
      </c>
      <c r="L3493" t="s">
        <v>3187</v>
      </c>
      <c r="M3493" t="s">
        <v>3177</v>
      </c>
      <c r="N3493">
        <v>1.5</v>
      </c>
      <c r="O3493" t="s">
        <v>3123</v>
      </c>
      <c r="P3493">
        <f t="shared" si="108"/>
        <v>44866</v>
      </c>
      <c r="Q3493">
        <f>--(COUNTIF($A$2:A3493,A3493)=1)</f>
        <v>1</v>
      </c>
      <c r="R3493">
        <f t="shared" si="109"/>
        <v>83.41</v>
      </c>
    </row>
    <row r="3494" spans="1:18">
      <c r="A3494" t="s">
        <v>9163</v>
      </c>
      <c r="B3494" t="s">
        <v>4506</v>
      </c>
      <c r="C3494" t="s">
        <v>3098</v>
      </c>
      <c r="D3494" t="s">
        <v>3196</v>
      </c>
      <c r="E3494" t="s">
        <v>3166</v>
      </c>
      <c r="F3494" t="s">
        <v>3167</v>
      </c>
      <c r="G3494" t="s">
        <v>1173</v>
      </c>
      <c r="H3494" s="28">
        <v>45145</v>
      </c>
      <c r="I3494">
        <v>68.17</v>
      </c>
      <c r="J3494">
        <v>24</v>
      </c>
      <c r="K3494" t="s">
        <v>3123</v>
      </c>
      <c r="L3494" t="s">
        <v>3271</v>
      </c>
      <c r="M3494" t="s">
        <v>3188</v>
      </c>
      <c r="O3494" t="s">
        <v>3189</v>
      </c>
      <c r="P3494">
        <f t="shared" si="108"/>
        <v>45143</v>
      </c>
      <c r="Q3494">
        <f>--(COUNTIF($A$2:A3494,A3494)=1)</f>
        <v>1</v>
      </c>
      <c r="R3494">
        <f t="shared" si="109"/>
        <v>68.17</v>
      </c>
    </row>
    <row r="3495" spans="1:18">
      <c r="A3495" t="s">
        <v>9164</v>
      </c>
      <c r="B3495" t="s">
        <v>1999</v>
      </c>
      <c r="C3495" t="s">
        <v>3215</v>
      </c>
      <c r="D3495" t="s">
        <v>3240</v>
      </c>
      <c r="E3495" t="s">
        <v>3175</v>
      </c>
      <c r="F3495" t="s">
        <v>3228</v>
      </c>
      <c r="G3495" t="s">
        <v>1251</v>
      </c>
      <c r="H3495" s="28"/>
      <c r="J3495">
        <v>8</v>
      </c>
      <c r="K3495" t="s">
        <v>3098</v>
      </c>
      <c r="L3495" t="s">
        <v>3248</v>
      </c>
      <c r="M3495" t="s">
        <v>3188</v>
      </c>
      <c r="O3495" t="s">
        <v>3260</v>
      </c>
      <c r="P3495">
        <f t="shared" si="108"/>
        <v>45633</v>
      </c>
      <c r="Q3495">
        <f>--(COUNTIF($A$2:A3495,A3495)=1)</f>
        <v>1</v>
      </c>
      <c r="R3495" t="str">
        <f t="shared" si="109"/>
        <v/>
      </c>
    </row>
    <row r="3496" spans="1:18">
      <c r="A3496" t="s">
        <v>9165</v>
      </c>
      <c r="B3496" t="s">
        <v>4140</v>
      </c>
      <c r="C3496" t="s">
        <v>9166</v>
      </c>
      <c r="D3496" t="s">
        <v>3185</v>
      </c>
      <c r="E3496" t="s">
        <v>3166</v>
      </c>
      <c r="F3496" t="s">
        <v>3180</v>
      </c>
      <c r="G3496" t="s">
        <v>526</v>
      </c>
      <c r="H3496" s="28"/>
      <c r="J3496">
        <v>24</v>
      </c>
      <c r="K3496" t="s">
        <v>3098</v>
      </c>
      <c r="L3496" t="s">
        <v>3098</v>
      </c>
      <c r="M3496" t="s">
        <v>3207</v>
      </c>
      <c r="O3496" t="s">
        <v>3182</v>
      </c>
      <c r="P3496">
        <f t="shared" si="108"/>
        <v>45320</v>
      </c>
      <c r="Q3496">
        <f>--(COUNTIF($A$2:A3496,A3496)=1)</f>
        <v>1</v>
      </c>
      <c r="R3496" t="str">
        <f t="shared" si="109"/>
        <v/>
      </c>
    </row>
    <row r="3497" spans="1:18">
      <c r="A3497" t="s">
        <v>9167</v>
      </c>
      <c r="B3497" t="s">
        <v>724</v>
      </c>
      <c r="C3497" t="s">
        <v>9168</v>
      </c>
      <c r="D3497" t="s">
        <v>3196</v>
      </c>
      <c r="E3497" t="s">
        <v>3166</v>
      </c>
      <c r="F3497" t="s">
        <v>3180</v>
      </c>
      <c r="G3497" t="s">
        <v>9169</v>
      </c>
      <c r="H3497" s="28"/>
      <c r="J3497">
        <v>24</v>
      </c>
      <c r="K3497" t="s">
        <v>3098</v>
      </c>
      <c r="L3497" t="s">
        <v>3229</v>
      </c>
      <c r="M3497" t="s">
        <v>3177</v>
      </c>
      <c r="O3497" t="s">
        <v>3178</v>
      </c>
      <c r="P3497">
        <f t="shared" si="108"/>
        <v>44812</v>
      </c>
      <c r="Q3497">
        <f>--(COUNTIF($A$2:A3497,A3497)=1)</f>
        <v>1</v>
      </c>
      <c r="R3497" t="str">
        <f t="shared" si="109"/>
        <v/>
      </c>
    </row>
    <row r="3498" spans="1:18">
      <c r="A3498" t="s">
        <v>9170</v>
      </c>
      <c r="B3498" t="s">
        <v>9171</v>
      </c>
      <c r="C3498" t="s">
        <v>3098</v>
      </c>
      <c r="D3498" t="s">
        <v>3196</v>
      </c>
      <c r="E3498" t="s">
        <v>3175</v>
      </c>
      <c r="F3498" t="s">
        <v>3167</v>
      </c>
      <c r="G3498" t="s">
        <v>263</v>
      </c>
      <c r="H3498" s="28">
        <v>44885</v>
      </c>
      <c r="I3498">
        <v>25.65</v>
      </c>
      <c r="J3498">
        <v>8</v>
      </c>
      <c r="K3498" t="s">
        <v>3123</v>
      </c>
      <c r="L3498" t="s">
        <v>3318</v>
      </c>
      <c r="M3498" t="s">
        <v>3169</v>
      </c>
      <c r="N3498">
        <v>2.6</v>
      </c>
      <c r="O3498" t="s">
        <v>3213</v>
      </c>
      <c r="P3498">
        <f t="shared" si="108"/>
        <v>44884</v>
      </c>
      <c r="Q3498">
        <f>--(COUNTIF($A$2:A3498,A3498)=1)</f>
        <v>1</v>
      </c>
      <c r="R3498">
        <f t="shared" si="109"/>
        <v>25.65</v>
      </c>
    </row>
    <row r="3499" spans="1:18">
      <c r="A3499" t="s">
        <v>9172</v>
      </c>
      <c r="B3499" t="s">
        <v>407</v>
      </c>
      <c r="C3499" t="s">
        <v>3098</v>
      </c>
      <c r="D3499" t="s">
        <v>3174</v>
      </c>
      <c r="E3499" t="s">
        <v>3166</v>
      </c>
      <c r="F3499" t="s">
        <v>3167</v>
      </c>
      <c r="G3499" t="s">
        <v>400</v>
      </c>
      <c r="H3499" s="28">
        <v>44754</v>
      </c>
      <c r="I3499">
        <v>8.9600000000000009</v>
      </c>
      <c r="J3499">
        <v>24</v>
      </c>
      <c r="K3499" t="s">
        <v>3124</v>
      </c>
      <c r="L3499" t="s">
        <v>3209</v>
      </c>
      <c r="M3499" t="s">
        <v>3177</v>
      </c>
      <c r="N3499">
        <v>1.7</v>
      </c>
      <c r="O3499" t="s">
        <v>3189</v>
      </c>
      <c r="P3499">
        <f t="shared" si="108"/>
        <v>44754</v>
      </c>
      <c r="Q3499">
        <f>--(COUNTIF($A$2:A3499,A3499)=1)</f>
        <v>1</v>
      </c>
      <c r="R3499">
        <f t="shared" si="109"/>
        <v>8.9600000000000009</v>
      </c>
    </row>
    <row r="3500" spans="1:18">
      <c r="A3500" t="s">
        <v>9173</v>
      </c>
      <c r="B3500" t="s">
        <v>5091</v>
      </c>
      <c r="C3500" t="s">
        <v>9174</v>
      </c>
      <c r="D3500" t="s">
        <v>3227</v>
      </c>
      <c r="E3500" t="s">
        <v>3194</v>
      </c>
      <c r="F3500" t="s">
        <v>3167</v>
      </c>
      <c r="G3500" t="s">
        <v>262</v>
      </c>
      <c r="H3500" s="28">
        <v>44894</v>
      </c>
      <c r="I3500">
        <v>116.1</v>
      </c>
      <c r="J3500">
        <v>72</v>
      </c>
      <c r="K3500" t="s">
        <v>3123</v>
      </c>
      <c r="L3500" t="s">
        <v>3265</v>
      </c>
      <c r="M3500" t="s">
        <v>3202</v>
      </c>
      <c r="N3500">
        <v>4.4000000000000004</v>
      </c>
      <c r="O3500" t="s">
        <v>3178</v>
      </c>
      <c r="P3500">
        <f t="shared" si="108"/>
        <v>44890</v>
      </c>
      <c r="Q3500">
        <f>--(COUNTIF($A$2:A3500,A3500)=1)</f>
        <v>1</v>
      </c>
      <c r="R3500">
        <f t="shared" si="109"/>
        <v>116.1</v>
      </c>
    </row>
    <row r="3501" spans="1:18">
      <c r="A3501" t="s">
        <v>9175</v>
      </c>
      <c r="B3501" t="s">
        <v>2833</v>
      </c>
      <c r="C3501" t="s">
        <v>3098</v>
      </c>
      <c r="D3501" t="s">
        <v>3174</v>
      </c>
      <c r="E3501" t="s">
        <v>3166</v>
      </c>
      <c r="F3501" t="s">
        <v>3167</v>
      </c>
      <c r="G3501" t="s">
        <v>1001</v>
      </c>
      <c r="H3501" s="28">
        <v>45629</v>
      </c>
      <c r="I3501">
        <v>56.01</v>
      </c>
      <c r="J3501">
        <v>24</v>
      </c>
      <c r="K3501" t="s">
        <v>3123</v>
      </c>
      <c r="L3501" t="s">
        <v>3231</v>
      </c>
      <c r="M3501" t="s">
        <v>3177</v>
      </c>
      <c r="O3501" t="s">
        <v>3123</v>
      </c>
      <c r="P3501">
        <f t="shared" si="108"/>
        <v>45627</v>
      </c>
      <c r="Q3501">
        <f>--(COUNTIF($A$2:A3501,A3501)=1)</f>
        <v>1</v>
      </c>
      <c r="R3501">
        <f t="shared" si="109"/>
        <v>56.01</v>
      </c>
    </row>
    <row r="3502" spans="1:18">
      <c r="A3502" t="s">
        <v>9176</v>
      </c>
      <c r="B3502" t="s">
        <v>1418</v>
      </c>
      <c r="C3502" t="s">
        <v>3098</v>
      </c>
      <c r="D3502" t="s">
        <v>3240</v>
      </c>
      <c r="E3502" t="s">
        <v>3175</v>
      </c>
      <c r="F3502" t="s">
        <v>3167</v>
      </c>
      <c r="G3502" t="s">
        <v>159</v>
      </c>
      <c r="H3502" s="28">
        <v>45178</v>
      </c>
      <c r="I3502">
        <v>5.1100000000000003</v>
      </c>
      <c r="J3502">
        <v>8</v>
      </c>
      <c r="K3502" t="s">
        <v>3124</v>
      </c>
      <c r="L3502" t="s">
        <v>3244</v>
      </c>
      <c r="M3502" t="s">
        <v>3169</v>
      </c>
      <c r="N3502">
        <v>4.3</v>
      </c>
      <c r="O3502" t="s">
        <v>3170</v>
      </c>
      <c r="P3502">
        <f t="shared" si="108"/>
        <v>45178</v>
      </c>
      <c r="Q3502">
        <f>--(COUNTIF($A$2:A3502,A3502)=1)</f>
        <v>1</v>
      </c>
      <c r="R3502">
        <f t="shared" si="109"/>
        <v>5.1100000000000003</v>
      </c>
    </row>
    <row r="3503" spans="1:18">
      <c r="A3503" t="s">
        <v>9177</v>
      </c>
      <c r="B3503" t="s">
        <v>3641</v>
      </c>
      <c r="C3503" t="s">
        <v>3098</v>
      </c>
      <c r="D3503" t="s">
        <v>3165</v>
      </c>
      <c r="E3503" t="s">
        <v>3166</v>
      </c>
      <c r="F3503" t="s">
        <v>3167</v>
      </c>
      <c r="G3503" t="s">
        <v>1332</v>
      </c>
      <c r="H3503" s="28">
        <v>44828</v>
      </c>
      <c r="I3503">
        <v>30.32</v>
      </c>
      <c r="J3503">
        <v>24</v>
      </c>
      <c r="K3503" t="s">
        <v>3123</v>
      </c>
      <c r="L3503" t="s">
        <v>3176</v>
      </c>
      <c r="M3503" t="s">
        <v>3177</v>
      </c>
      <c r="O3503" t="s">
        <v>3178</v>
      </c>
      <c r="P3503">
        <f t="shared" si="108"/>
        <v>44827</v>
      </c>
      <c r="Q3503">
        <f>--(COUNTIF($A$2:A3503,A3503)=1)</f>
        <v>1</v>
      </c>
      <c r="R3503">
        <f t="shared" si="109"/>
        <v>30.32</v>
      </c>
    </row>
    <row r="3504" spans="1:18">
      <c r="A3504" t="s">
        <v>9178</v>
      </c>
      <c r="B3504" t="s">
        <v>3862</v>
      </c>
      <c r="C3504" t="s">
        <v>9179</v>
      </c>
      <c r="D3504" t="s">
        <v>3165</v>
      </c>
      <c r="E3504" t="s">
        <v>3166</v>
      </c>
      <c r="F3504" t="s">
        <v>3167</v>
      </c>
      <c r="G3504" t="s">
        <v>614</v>
      </c>
      <c r="H3504" s="28">
        <v>45244</v>
      </c>
      <c r="I3504">
        <v>66.31</v>
      </c>
      <c r="J3504">
        <v>24</v>
      </c>
      <c r="K3504" t="s">
        <v>3123</v>
      </c>
      <c r="L3504" t="s">
        <v>3225</v>
      </c>
      <c r="M3504" t="s">
        <v>3207</v>
      </c>
      <c r="N3504">
        <v>2.8</v>
      </c>
      <c r="O3504" t="s">
        <v>3178</v>
      </c>
      <c r="P3504">
        <f t="shared" si="108"/>
        <v>45242</v>
      </c>
      <c r="Q3504">
        <f>--(COUNTIF($A$2:A3504,A3504)=1)</f>
        <v>1</v>
      </c>
      <c r="R3504">
        <f t="shared" si="109"/>
        <v>66.31</v>
      </c>
    </row>
    <row r="3505" spans="1:18">
      <c r="A3505" t="s">
        <v>9180</v>
      </c>
      <c r="B3505" t="s">
        <v>2208</v>
      </c>
      <c r="C3505" t="s">
        <v>3098</v>
      </c>
      <c r="D3505" t="s">
        <v>3240</v>
      </c>
      <c r="E3505" t="s">
        <v>3166</v>
      </c>
      <c r="F3505" t="s">
        <v>3167</v>
      </c>
      <c r="G3505" t="s">
        <v>2802</v>
      </c>
      <c r="H3505" s="28"/>
      <c r="J3505">
        <v>24</v>
      </c>
      <c r="K3505" t="s">
        <v>3098</v>
      </c>
      <c r="L3505" t="s">
        <v>3201</v>
      </c>
      <c r="M3505" t="s">
        <v>3188</v>
      </c>
      <c r="O3505" t="s">
        <v>3182</v>
      </c>
      <c r="P3505">
        <f t="shared" si="108"/>
        <v>44956</v>
      </c>
      <c r="Q3505">
        <f>--(COUNTIF($A$2:A3505,A3505)=1)</f>
        <v>1</v>
      </c>
      <c r="R3505" t="str">
        <f t="shared" si="109"/>
        <v/>
      </c>
    </row>
    <row r="3506" spans="1:18">
      <c r="A3506" t="s">
        <v>9181</v>
      </c>
      <c r="B3506" t="s">
        <v>363</v>
      </c>
      <c r="C3506" t="s">
        <v>9182</v>
      </c>
      <c r="D3506" t="s">
        <v>3251</v>
      </c>
      <c r="E3506" t="s">
        <v>3175</v>
      </c>
      <c r="F3506" t="s">
        <v>3167</v>
      </c>
      <c r="G3506" t="s">
        <v>1530</v>
      </c>
      <c r="H3506" s="28">
        <v>45127</v>
      </c>
      <c r="I3506">
        <v>13.2</v>
      </c>
      <c r="J3506">
        <v>8</v>
      </c>
      <c r="K3506" t="s">
        <v>3123</v>
      </c>
      <c r="L3506" t="s">
        <v>3354</v>
      </c>
      <c r="M3506" t="s">
        <v>3202</v>
      </c>
      <c r="N3506">
        <v>2.1</v>
      </c>
      <c r="O3506" t="s">
        <v>3170</v>
      </c>
      <c r="P3506">
        <f t="shared" si="108"/>
        <v>45127</v>
      </c>
      <c r="Q3506">
        <f>--(COUNTIF($A$2:A3506,A3506)=1)</f>
        <v>1</v>
      </c>
      <c r="R3506">
        <f t="shared" si="109"/>
        <v>13.2</v>
      </c>
    </row>
    <row r="3507" spans="1:18">
      <c r="A3507" t="s">
        <v>9183</v>
      </c>
      <c r="B3507" t="s">
        <v>2531</v>
      </c>
      <c r="C3507" t="s">
        <v>8259</v>
      </c>
      <c r="D3507" t="s">
        <v>3227</v>
      </c>
      <c r="E3507" t="s">
        <v>3194</v>
      </c>
      <c r="F3507" t="s">
        <v>3167</v>
      </c>
      <c r="G3507" t="s">
        <v>1081</v>
      </c>
      <c r="H3507" s="28"/>
      <c r="J3507">
        <v>72</v>
      </c>
      <c r="K3507" t="s">
        <v>3098</v>
      </c>
      <c r="L3507" t="s">
        <v>3307</v>
      </c>
      <c r="M3507" t="s">
        <v>3207</v>
      </c>
      <c r="O3507" t="s">
        <v>3189</v>
      </c>
      <c r="P3507">
        <f t="shared" si="108"/>
        <v>45241</v>
      </c>
      <c r="Q3507">
        <f>--(COUNTIF($A$2:A3507,A3507)=1)</f>
        <v>1</v>
      </c>
      <c r="R3507" t="str">
        <f t="shared" si="109"/>
        <v/>
      </c>
    </row>
    <row r="3508" spans="1:18">
      <c r="A3508" t="s">
        <v>9184</v>
      </c>
      <c r="B3508" t="s">
        <v>4022</v>
      </c>
      <c r="C3508" t="s">
        <v>9185</v>
      </c>
      <c r="D3508" t="s">
        <v>3165</v>
      </c>
      <c r="E3508" t="s">
        <v>3166</v>
      </c>
      <c r="F3508" t="s">
        <v>3167</v>
      </c>
      <c r="G3508" t="s">
        <v>1699</v>
      </c>
      <c r="H3508" s="28">
        <v>45019</v>
      </c>
      <c r="I3508">
        <v>65.709999999999994</v>
      </c>
      <c r="J3508">
        <v>24</v>
      </c>
      <c r="K3508" t="s">
        <v>3123</v>
      </c>
      <c r="L3508" t="s">
        <v>3098</v>
      </c>
      <c r="M3508" t="s">
        <v>3202</v>
      </c>
      <c r="N3508">
        <v>3.9</v>
      </c>
      <c r="O3508" t="s">
        <v>3123</v>
      </c>
      <c r="P3508">
        <f t="shared" si="108"/>
        <v>45017</v>
      </c>
      <c r="Q3508">
        <f>--(COUNTIF($A$2:A3508,A3508)=1)</f>
        <v>1</v>
      </c>
      <c r="R3508">
        <f t="shared" si="109"/>
        <v>65.709999999999994</v>
      </c>
    </row>
    <row r="3509" spans="1:18">
      <c r="A3509" t="s">
        <v>9186</v>
      </c>
      <c r="B3509" t="s">
        <v>3820</v>
      </c>
      <c r="C3509" t="s">
        <v>9187</v>
      </c>
      <c r="D3509" t="s">
        <v>3227</v>
      </c>
      <c r="E3509" t="s">
        <v>3166</v>
      </c>
      <c r="F3509" t="s">
        <v>3167</v>
      </c>
      <c r="G3509" t="s">
        <v>1939</v>
      </c>
      <c r="H3509" s="28">
        <v>44760</v>
      </c>
      <c r="I3509">
        <v>16.329999999999998</v>
      </c>
      <c r="J3509">
        <v>24</v>
      </c>
      <c r="K3509" t="s">
        <v>3124</v>
      </c>
      <c r="L3509" t="s">
        <v>3229</v>
      </c>
      <c r="M3509" t="s">
        <v>3188</v>
      </c>
      <c r="N3509">
        <v>3.2</v>
      </c>
      <c r="O3509" t="s">
        <v>3170</v>
      </c>
      <c r="P3509">
        <f t="shared" si="108"/>
        <v>44760</v>
      </c>
      <c r="Q3509">
        <f>--(COUNTIF($A$2:A3509,A3509)=1)</f>
        <v>1</v>
      </c>
      <c r="R3509">
        <f t="shared" si="109"/>
        <v>16.329999999999998</v>
      </c>
    </row>
    <row r="3510" spans="1:18">
      <c r="A3510" t="s">
        <v>9188</v>
      </c>
      <c r="B3510" t="s">
        <v>859</v>
      </c>
      <c r="C3510" t="s">
        <v>9189</v>
      </c>
      <c r="D3510" t="s">
        <v>3237</v>
      </c>
      <c r="E3510" t="s">
        <v>3166</v>
      </c>
      <c r="F3510" t="s">
        <v>3167</v>
      </c>
      <c r="G3510" t="s">
        <v>401</v>
      </c>
      <c r="H3510" s="28">
        <v>44801</v>
      </c>
      <c r="I3510">
        <v>44.81</v>
      </c>
      <c r="J3510">
        <v>24</v>
      </c>
      <c r="K3510" t="s">
        <v>3123</v>
      </c>
      <c r="L3510" t="s">
        <v>3216</v>
      </c>
      <c r="M3510" t="s">
        <v>3177</v>
      </c>
      <c r="N3510">
        <v>3.2</v>
      </c>
      <c r="O3510" t="s">
        <v>3213</v>
      </c>
      <c r="P3510">
        <f t="shared" si="108"/>
        <v>44800</v>
      </c>
      <c r="Q3510">
        <f>--(COUNTIF($A$2:A3510,A3510)=1)</f>
        <v>1</v>
      </c>
      <c r="R3510">
        <f t="shared" si="109"/>
        <v>44.81</v>
      </c>
    </row>
    <row r="3511" spans="1:18">
      <c r="A3511" t="s">
        <v>9190</v>
      </c>
      <c r="B3511" t="s">
        <v>4664</v>
      </c>
      <c r="C3511" t="s">
        <v>9191</v>
      </c>
      <c r="D3511" t="s">
        <v>3240</v>
      </c>
      <c r="E3511" t="s">
        <v>3175</v>
      </c>
      <c r="F3511" t="s">
        <v>3220</v>
      </c>
      <c r="G3511" t="s">
        <v>1565</v>
      </c>
      <c r="H3511" s="28">
        <v>44631</v>
      </c>
      <c r="I3511">
        <v>24.32</v>
      </c>
      <c r="J3511">
        <v>8</v>
      </c>
      <c r="K3511" t="s">
        <v>3123</v>
      </c>
      <c r="L3511" t="s">
        <v>3265</v>
      </c>
      <c r="M3511" t="s">
        <v>3177</v>
      </c>
      <c r="N3511">
        <v>2.9</v>
      </c>
      <c r="O3511" t="s">
        <v>3260</v>
      </c>
      <c r="P3511">
        <f t="shared" si="108"/>
        <v>44630</v>
      </c>
      <c r="Q3511">
        <f>--(COUNTIF($A$2:A3511,A3511)=1)</f>
        <v>1</v>
      </c>
      <c r="R3511">
        <f t="shared" si="109"/>
        <v>24.32</v>
      </c>
    </row>
    <row r="3512" spans="1:18">
      <c r="A3512" t="s">
        <v>9192</v>
      </c>
      <c r="B3512" t="s">
        <v>9193</v>
      </c>
      <c r="C3512" t="s">
        <v>9194</v>
      </c>
      <c r="D3512" t="s">
        <v>3200</v>
      </c>
      <c r="E3512" t="s">
        <v>3166</v>
      </c>
      <c r="F3512" t="s">
        <v>3228</v>
      </c>
      <c r="G3512" t="s">
        <v>1861</v>
      </c>
      <c r="H3512" s="28"/>
      <c r="J3512">
        <v>24</v>
      </c>
      <c r="K3512" t="s">
        <v>3098</v>
      </c>
      <c r="L3512" t="s">
        <v>3248</v>
      </c>
      <c r="M3512" t="s">
        <v>3202</v>
      </c>
      <c r="O3512" t="s">
        <v>3182</v>
      </c>
      <c r="P3512">
        <f t="shared" si="108"/>
        <v>44591</v>
      </c>
      <c r="Q3512">
        <f>--(COUNTIF($A$2:A3512,A3512)=1)</f>
        <v>1</v>
      </c>
      <c r="R3512" t="str">
        <f t="shared" si="109"/>
        <v/>
      </c>
    </row>
    <row r="3513" spans="1:18">
      <c r="A3513" t="s">
        <v>9195</v>
      </c>
      <c r="B3513" t="s">
        <v>4975</v>
      </c>
      <c r="C3513" t="s">
        <v>9196</v>
      </c>
      <c r="D3513" t="s">
        <v>3237</v>
      </c>
      <c r="E3513" t="s">
        <v>3166</v>
      </c>
      <c r="F3513" t="s">
        <v>3167</v>
      </c>
      <c r="G3513" t="s">
        <v>248</v>
      </c>
      <c r="H3513" s="28">
        <v>45547</v>
      </c>
      <c r="I3513">
        <v>71.040000000000006</v>
      </c>
      <c r="J3513">
        <v>24</v>
      </c>
      <c r="K3513" t="s">
        <v>3123</v>
      </c>
      <c r="L3513" t="s">
        <v>3187</v>
      </c>
      <c r="M3513" t="s">
        <v>3188</v>
      </c>
      <c r="N3513">
        <v>2.2000000000000002</v>
      </c>
      <c r="O3513" t="s">
        <v>3189</v>
      </c>
      <c r="P3513">
        <f t="shared" si="108"/>
        <v>45545</v>
      </c>
      <c r="Q3513">
        <f>--(COUNTIF($A$2:A3513,A3513)=1)</f>
        <v>1</v>
      </c>
      <c r="R3513">
        <f t="shared" si="109"/>
        <v>71.040000000000006</v>
      </c>
    </row>
    <row r="3514" spans="1:18">
      <c r="A3514" t="s">
        <v>9197</v>
      </c>
      <c r="B3514" t="s">
        <v>6448</v>
      </c>
      <c r="C3514" t="s">
        <v>3098</v>
      </c>
      <c r="D3514" t="s">
        <v>3196</v>
      </c>
      <c r="E3514" t="s">
        <v>3166</v>
      </c>
      <c r="F3514" t="s">
        <v>3167</v>
      </c>
      <c r="G3514" t="s">
        <v>101</v>
      </c>
      <c r="H3514" s="28">
        <v>44770</v>
      </c>
      <c r="I3514">
        <v>0.81</v>
      </c>
      <c r="J3514">
        <v>24</v>
      </c>
      <c r="K3514" t="s">
        <v>3124</v>
      </c>
      <c r="L3514" t="s">
        <v>3221</v>
      </c>
      <c r="M3514" t="s">
        <v>3202</v>
      </c>
      <c r="N3514">
        <v>4.8</v>
      </c>
      <c r="O3514" t="s">
        <v>3123</v>
      </c>
      <c r="P3514">
        <f t="shared" si="108"/>
        <v>44770</v>
      </c>
      <c r="Q3514">
        <f>--(COUNTIF($A$2:A3514,A3514)=1)</f>
        <v>1</v>
      </c>
      <c r="R3514">
        <f t="shared" si="109"/>
        <v>0.81</v>
      </c>
    </row>
    <row r="3515" spans="1:18">
      <c r="A3515" t="s">
        <v>9198</v>
      </c>
      <c r="B3515" t="s">
        <v>5621</v>
      </c>
      <c r="C3515" t="s">
        <v>3098</v>
      </c>
      <c r="D3515" t="s">
        <v>3165</v>
      </c>
      <c r="E3515" t="s">
        <v>3194</v>
      </c>
      <c r="F3515" t="s">
        <v>3220</v>
      </c>
      <c r="G3515" t="s">
        <v>1574</v>
      </c>
      <c r="H3515" s="28">
        <v>45263</v>
      </c>
      <c r="I3515">
        <v>231.25</v>
      </c>
      <c r="J3515">
        <v>72</v>
      </c>
      <c r="K3515" t="s">
        <v>3123</v>
      </c>
      <c r="L3515" t="s">
        <v>3265</v>
      </c>
      <c r="M3515" t="s">
        <v>3188</v>
      </c>
      <c r="N3515">
        <v>3.9</v>
      </c>
      <c r="O3515" t="s">
        <v>3170</v>
      </c>
      <c r="P3515">
        <f t="shared" si="108"/>
        <v>45254</v>
      </c>
      <c r="Q3515">
        <f>--(COUNTIF($A$2:A3515,A3515)=1)</f>
        <v>1</v>
      </c>
      <c r="R3515">
        <f t="shared" si="109"/>
        <v>231.25</v>
      </c>
    </row>
    <row r="3516" spans="1:18">
      <c r="A3516" t="s">
        <v>9199</v>
      </c>
      <c r="B3516" t="s">
        <v>98</v>
      </c>
      <c r="C3516" t="s">
        <v>3098</v>
      </c>
      <c r="D3516" t="s">
        <v>3200</v>
      </c>
      <c r="E3516" t="s">
        <v>3166</v>
      </c>
      <c r="F3516" t="s">
        <v>3167</v>
      </c>
      <c r="G3516" t="s">
        <v>1376</v>
      </c>
      <c r="H3516" s="28">
        <v>44965</v>
      </c>
      <c r="I3516">
        <v>37.35</v>
      </c>
      <c r="J3516">
        <v>24</v>
      </c>
      <c r="K3516" t="s">
        <v>3123</v>
      </c>
      <c r="L3516" t="s">
        <v>3271</v>
      </c>
      <c r="M3516" t="s">
        <v>3169</v>
      </c>
      <c r="O3516" t="s">
        <v>3170</v>
      </c>
      <c r="P3516">
        <f t="shared" si="108"/>
        <v>44964</v>
      </c>
      <c r="Q3516">
        <f>--(COUNTIF($A$2:A3516,A3516)=1)</f>
        <v>1</v>
      </c>
      <c r="R3516">
        <f t="shared" si="109"/>
        <v>37.35</v>
      </c>
    </row>
    <row r="3517" spans="1:18">
      <c r="A3517" t="s">
        <v>9200</v>
      </c>
      <c r="B3517" t="s">
        <v>6119</v>
      </c>
      <c r="C3517" t="s">
        <v>9201</v>
      </c>
      <c r="D3517" t="s">
        <v>3185</v>
      </c>
      <c r="E3517" t="s">
        <v>3194</v>
      </c>
      <c r="F3517" t="s">
        <v>3228</v>
      </c>
      <c r="G3517" t="s">
        <v>2022</v>
      </c>
      <c r="H3517" s="28"/>
      <c r="J3517">
        <v>72</v>
      </c>
      <c r="K3517" t="s">
        <v>3098</v>
      </c>
      <c r="L3517" t="s">
        <v>3201</v>
      </c>
      <c r="M3517" t="s">
        <v>3177</v>
      </c>
      <c r="O3517" t="s">
        <v>3213</v>
      </c>
      <c r="P3517">
        <f t="shared" si="108"/>
        <v>44813</v>
      </c>
      <c r="Q3517">
        <f>--(COUNTIF($A$2:A3517,A3517)=1)</f>
        <v>1</v>
      </c>
      <c r="R3517" t="str">
        <f t="shared" si="109"/>
        <v/>
      </c>
    </row>
    <row r="3518" spans="1:18">
      <c r="A3518" t="s">
        <v>9202</v>
      </c>
      <c r="B3518" t="s">
        <v>6612</v>
      </c>
      <c r="C3518" t="s">
        <v>3098</v>
      </c>
      <c r="D3518" t="s">
        <v>3227</v>
      </c>
      <c r="E3518" t="s">
        <v>3175</v>
      </c>
      <c r="F3518" t="s">
        <v>3167</v>
      </c>
      <c r="G3518" t="s">
        <v>1394</v>
      </c>
      <c r="H3518" s="28">
        <v>45544</v>
      </c>
      <c r="I3518">
        <v>10.73</v>
      </c>
      <c r="J3518">
        <v>8</v>
      </c>
      <c r="K3518" t="s">
        <v>3123</v>
      </c>
      <c r="L3518" t="s">
        <v>3198</v>
      </c>
      <c r="M3518" t="s">
        <v>3207</v>
      </c>
      <c r="N3518">
        <v>2</v>
      </c>
      <c r="O3518" t="s">
        <v>3260</v>
      </c>
      <c r="P3518">
        <f t="shared" si="108"/>
        <v>45544</v>
      </c>
      <c r="Q3518">
        <f>--(COUNTIF($A$2:A3518,A3518)=1)</f>
        <v>1</v>
      </c>
      <c r="R3518">
        <f t="shared" si="109"/>
        <v>10.73</v>
      </c>
    </row>
    <row r="3519" spans="1:18">
      <c r="A3519" t="s">
        <v>9203</v>
      </c>
      <c r="B3519" t="s">
        <v>4730</v>
      </c>
      <c r="C3519" t="s">
        <v>9204</v>
      </c>
      <c r="D3519" t="s">
        <v>3200</v>
      </c>
      <c r="E3519" t="s">
        <v>3166</v>
      </c>
      <c r="F3519" t="s">
        <v>3167</v>
      </c>
      <c r="G3519" t="s">
        <v>9205</v>
      </c>
      <c r="H3519" s="28">
        <v>45143</v>
      </c>
      <c r="I3519">
        <v>35.35</v>
      </c>
      <c r="J3519">
        <v>24</v>
      </c>
      <c r="K3519" t="s">
        <v>3123</v>
      </c>
      <c r="L3519" t="s">
        <v>3201</v>
      </c>
      <c r="M3519" t="s">
        <v>3188</v>
      </c>
      <c r="N3519">
        <v>2.7</v>
      </c>
      <c r="O3519" t="s">
        <v>3189</v>
      </c>
      <c r="P3519">
        <f t="shared" si="108"/>
        <v>45142</v>
      </c>
      <c r="Q3519">
        <f>--(COUNTIF($A$2:A3519,A3519)=1)</f>
        <v>1</v>
      </c>
      <c r="R3519">
        <f t="shared" si="109"/>
        <v>35.35</v>
      </c>
    </row>
    <row r="3520" spans="1:18">
      <c r="A3520" t="s">
        <v>9206</v>
      </c>
      <c r="B3520" t="s">
        <v>1992</v>
      </c>
      <c r="C3520" t="s">
        <v>9207</v>
      </c>
      <c r="D3520" t="s">
        <v>3196</v>
      </c>
      <c r="E3520" t="s">
        <v>3166</v>
      </c>
      <c r="F3520" t="s">
        <v>3167</v>
      </c>
      <c r="G3520" t="s">
        <v>2370</v>
      </c>
      <c r="H3520" s="28">
        <v>45567</v>
      </c>
      <c r="I3520">
        <v>2.4700000000000002</v>
      </c>
      <c r="J3520">
        <v>24</v>
      </c>
      <c r="K3520" t="s">
        <v>3124</v>
      </c>
      <c r="L3520" t="s">
        <v>3281</v>
      </c>
      <c r="M3520" t="s">
        <v>3188</v>
      </c>
      <c r="O3520" t="s">
        <v>3123</v>
      </c>
      <c r="P3520">
        <f t="shared" si="108"/>
        <v>45567</v>
      </c>
      <c r="Q3520">
        <f>--(COUNTIF($A$2:A3520,A3520)=1)</f>
        <v>1</v>
      </c>
      <c r="R3520">
        <f t="shared" si="109"/>
        <v>2.4700000000000002</v>
      </c>
    </row>
    <row r="3521" spans="1:18">
      <c r="A3521" t="s">
        <v>9208</v>
      </c>
      <c r="B3521" t="s">
        <v>3253</v>
      </c>
      <c r="C3521" t="s">
        <v>9209</v>
      </c>
      <c r="D3521" t="s">
        <v>3200</v>
      </c>
      <c r="E3521" t="s">
        <v>3175</v>
      </c>
      <c r="F3521" t="s">
        <v>3167</v>
      </c>
      <c r="G3521" t="s">
        <v>2717</v>
      </c>
      <c r="H3521" s="28">
        <v>45657</v>
      </c>
      <c r="I3521">
        <v>5.38</v>
      </c>
      <c r="J3521">
        <v>8</v>
      </c>
      <c r="K3521" t="s">
        <v>3124</v>
      </c>
      <c r="L3521" t="s">
        <v>3206</v>
      </c>
      <c r="M3521" t="s">
        <v>3169</v>
      </c>
      <c r="O3521" t="s">
        <v>3189</v>
      </c>
      <c r="P3521">
        <f t="shared" si="108"/>
        <v>45657</v>
      </c>
      <c r="Q3521">
        <f>--(COUNTIF($A$2:A3521,A3521)=1)</f>
        <v>1</v>
      </c>
      <c r="R3521">
        <f t="shared" si="109"/>
        <v>5.38</v>
      </c>
    </row>
    <row r="3522" spans="1:18">
      <c r="A3522" t="s">
        <v>9210</v>
      </c>
      <c r="B3522" t="s">
        <v>2794</v>
      </c>
      <c r="C3522" t="s">
        <v>3098</v>
      </c>
      <c r="D3522" t="s">
        <v>3185</v>
      </c>
      <c r="E3522" t="s">
        <v>3175</v>
      </c>
      <c r="F3522" t="s">
        <v>3180</v>
      </c>
      <c r="G3522" t="s">
        <v>1183</v>
      </c>
      <c r="H3522" s="28"/>
      <c r="J3522">
        <v>8</v>
      </c>
      <c r="K3522" t="s">
        <v>3098</v>
      </c>
      <c r="L3522" t="s">
        <v>3098</v>
      </c>
      <c r="M3522" t="s">
        <v>3177</v>
      </c>
      <c r="O3522" t="s">
        <v>3189</v>
      </c>
      <c r="P3522">
        <f t="shared" ref="P3522:P3585" si="110">IFERROR(DATEVALUE(G3522),IFERROR(DATE(RIGHT(G3522,4),MID(G3522,4,2),LEFT(G3522,2)),""))</f>
        <v>44843</v>
      </c>
      <c r="Q3522">
        <f>--(COUNTIF($A$2:A3522,A3522)=1)</f>
        <v>1</v>
      </c>
      <c r="R3522" t="str">
        <f t="shared" ref="R3522:R3585" si="111">IF(AND(Q3522=1,I3522&lt;&gt;"",ISNUMBER(I3522),I3522&gt;=0),I3522,"")</f>
        <v/>
      </c>
    </row>
    <row r="3523" spans="1:18">
      <c r="A3523" t="s">
        <v>9211</v>
      </c>
      <c r="B3523" t="s">
        <v>2042</v>
      </c>
      <c r="C3523" t="s">
        <v>9212</v>
      </c>
      <c r="D3523" t="s">
        <v>3240</v>
      </c>
      <c r="E3523" t="s">
        <v>3166</v>
      </c>
      <c r="F3523" t="s">
        <v>3180</v>
      </c>
      <c r="G3523" t="s">
        <v>156</v>
      </c>
      <c r="H3523" s="28"/>
      <c r="J3523">
        <v>24</v>
      </c>
      <c r="K3523" t="s">
        <v>3098</v>
      </c>
      <c r="L3523" t="s">
        <v>3225</v>
      </c>
      <c r="M3523" t="s">
        <v>3202</v>
      </c>
      <c r="O3523" t="s">
        <v>3124</v>
      </c>
      <c r="P3523">
        <f t="shared" si="110"/>
        <v>45500</v>
      </c>
      <c r="Q3523">
        <f>--(COUNTIF($A$2:A3523,A3523)=1)</f>
        <v>1</v>
      </c>
      <c r="R3523" t="str">
        <f t="shared" si="111"/>
        <v/>
      </c>
    </row>
    <row r="3524" spans="1:18">
      <c r="A3524" t="s">
        <v>9213</v>
      </c>
      <c r="B3524" t="s">
        <v>1969</v>
      </c>
      <c r="C3524" t="s">
        <v>3098</v>
      </c>
      <c r="D3524" t="s">
        <v>3227</v>
      </c>
      <c r="E3524" t="s">
        <v>3194</v>
      </c>
      <c r="F3524" t="s">
        <v>3167</v>
      </c>
      <c r="G3524" t="s">
        <v>3322</v>
      </c>
      <c r="H3524" s="28">
        <v>44987</v>
      </c>
      <c r="I3524">
        <v>47.27</v>
      </c>
      <c r="J3524">
        <v>72</v>
      </c>
      <c r="K3524" t="s">
        <v>3124</v>
      </c>
      <c r="L3524" t="s">
        <v>3354</v>
      </c>
      <c r="M3524" t="s">
        <v>3177</v>
      </c>
      <c r="N3524">
        <v>4.3</v>
      </c>
      <c r="O3524" t="s">
        <v>3260</v>
      </c>
      <c r="P3524">
        <f t="shared" si="110"/>
        <v>44986</v>
      </c>
      <c r="Q3524">
        <f>--(COUNTIF($A$2:A3524,A3524)=1)</f>
        <v>1</v>
      </c>
      <c r="R3524">
        <f t="shared" si="111"/>
        <v>47.27</v>
      </c>
    </row>
    <row r="3525" spans="1:18">
      <c r="A3525" t="s">
        <v>9214</v>
      </c>
      <c r="B3525" t="s">
        <v>1466</v>
      </c>
      <c r="C3525" t="s">
        <v>9215</v>
      </c>
      <c r="D3525" t="s">
        <v>3251</v>
      </c>
      <c r="E3525" t="s">
        <v>3166</v>
      </c>
      <c r="F3525" t="s">
        <v>3180</v>
      </c>
      <c r="G3525" t="s">
        <v>1125</v>
      </c>
      <c r="H3525" s="28"/>
      <c r="J3525">
        <v>24</v>
      </c>
      <c r="K3525" t="s">
        <v>3098</v>
      </c>
      <c r="L3525" t="s">
        <v>3265</v>
      </c>
      <c r="M3525" t="s">
        <v>3169</v>
      </c>
      <c r="O3525" t="s">
        <v>3189</v>
      </c>
      <c r="P3525">
        <f t="shared" si="110"/>
        <v>44838</v>
      </c>
      <c r="Q3525">
        <f>--(COUNTIF($A$2:A3525,A3525)=1)</f>
        <v>1</v>
      </c>
      <c r="R3525" t="str">
        <f t="shared" si="111"/>
        <v/>
      </c>
    </row>
    <row r="3526" spans="1:18">
      <c r="A3526" t="s">
        <v>9216</v>
      </c>
      <c r="B3526" t="s">
        <v>1154</v>
      </c>
      <c r="C3526" t="s">
        <v>3098</v>
      </c>
      <c r="D3526" t="s">
        <v>3227</v>
      </c>
      <c r="E3526" t="s">
        <v>3175</v>
      </c>
      <c r="F3526" t="s">
        <v>3167</v>
      </c>
      <c r="G3526" t="s">
        <v>661</v>
      </c>
      <c r="H3526" s="28">
        <v>44728</v>
      </c>
      <c r="I3526">
        <v>22.72</v>
      </c>
      <c r="J3526">
        <v>8</v>
      </c>
      <c r="K3526" t="s">
        <v>3123</v>
      </c>
      <c r="L3526" t="s">
        <v>3244</v>
      </c>
      <c r="M3526" t="s">
        <v>3202</v>
      </c>
      <c r="N3526">
        <v>1.2</v>
      </c>
      <c r="O3526" t="s">
        <v>3170</v>
      </c>
      <c r="P3526">
        <f t="shared" si="110"/>
        <v>44728</v>
      </c>
      <c r="Q3526">
        <f>--(COUNTIF($A$2:A3526,A3526)=1)</f>
        <v>1</v>
      </c>
      <c r="R3526">
        <f t="shared" si="111"/>
        <v>22.72</v>
      </c>
    </row>
    <row r="3527" spans="1:18">
      <c r="A3527" t="s">
        <v>9217</v>
      </c>
      <c r="B3527" t="s">
        <v>2591</v>
      </c>
      <c r="C3527" t="s">
        <v>9218</v>
      </c>
      <c r="D3527" t="s">
        <v>3251</v>
      </c>
      <c r="E3527" t="s">
        <v>3175</v>
      </c>
      <c r="F3527" t="s">
        <v>3167</v>
      </c>
      <c r="G3527" t="s">
        <v>1554</v>
      </c>
      <c r="H3527" s="28">
        <v>44982</v>
      </c>
      <c r="I3527">
        <v>3.83</v>
      </c>
      <c r="J3527">
        <v>8</v>
      </c>
      <c r="K3527" t="s">
        <v>3124</v>
      </c>
      <c r="L3527" t="s">
        <v>3244</v>
      </c>
      <c r="M3527" t="s">
        <v>3177</v>
      </c>
      <c r="N3527">
        <v>4.8</v>
      </c>
      <c r="O3527" t="s">
        <v>3182</v>
      </c>
      <c r="P3527">
        <f t="shared" si="110"/>
        <v>44982</v>
      </c>
      <c r="Q3527">
        <f>--(COUNTIF($A$2:A3527,A3527)=1)</f>
        <v>1</v>
      </c>
      <c r="R3527">
        <f t="shared" si="111"/>
        <v>3.83</v>
      </c>
    </row>
    <row r="3528" spans="1:18">
      <c r="A3528" t="s">
        <v>9219</v>
      </c>
      <c r="B3528" t="s">
        <v>5027</v>
      </c>
      <c r="C3528" t="s">
        <v>3098</v>
      </c>
      <c r="D3528" t="s">
        <v>3165</v>
      </c>
      <c r="E3528" t="s">
        <v>3175</v>
      </c>
      <c r="F3528" t="s">
        <v>3167</v>
      </c>
      <c r="G3528" t="s">
        <v>1067</v>
      </c>
      <c r="H3528" s="28">
        <v>44706</v>
      </c>
      <c r="I3528">
        <v>3.13</v>
      </c>
      <c r="J3528">
        <v>8</v>
      </c>
      <c r="K3528" t="s">
        <v>3124</v>
      </c>
      <c r="L3528" t="s">
        <v>3268</v>
      </c>
      <c r="M3528" t="s">
        <v>3207</v>
      </c>
      <c r="N3528">
        <v>4</v>
      </c>
      <c r="O3528" t="s">
        <v>3189</v>
      </c>
      <c r="P3528">
        <f t="shared" si="110"/>
        <v>44706</v>
      </c>
      <c r="Q3528">
        <f>--(COUNTIF($A$2:A3528,A3528)=1)</f>
        <v>1</v>
      </c>
      <c r="R3528">
        <f t="shared" si="111"/>
        <v>3.13</v>
      </c>
    </row>
    <row r="3529" spans="1:18">
      <c r="A3529" t="s">
        <v>9220</v>
      </c>
      <c r="B3529" t="s">
        <v>4053</v>
      </c>
      <c r="C3529" t="s">
        <v>3098</v>
      </c>
      <c r="D3529" t="s">
        <v>3185</v>
      </c>
      <c r="E3529" t="s">
        <v>3280</v>
      </c>
      <c r="F3529" t="s">
        <v>3167</v>
      </c>
      <c r="G3529" t="s">
        <v>1438</v>
      </c>
      <c r="H3529" s="28">
        <v>45134</v>
      </c>
      <c r="I3529">
        <v>5.24</v>
      </c>
      <c r="J3529">
        <v>4</v>
      </c>
      <c r="K3529" t="s">
        <v>3123</v>
      </c>
      <c r="L3529" t="s">
        <v>3302</v>
      </c>
      <c r="M3529" t="s">
        <v>3188</v>
      </c>
      <c r="O3529" t="s">
        <v>3182</v>
      </c>
      <c r="P3529">
        <f t="shared" si="110"/>
        <v>45134</v>
      </c>
      <c r="Q3529">
        <f>--(COUNTIF($A$2:A3529,A3529)=1)</f>
        <v>1</v>
      </c>
      <c r="R3529">
        <f t="shared" si="111"/>
        <v>5.24</v>
      </c>
    </row>
    <row r="3530" spans="1:18">
      <c r="A3530" t="s">
        <v>9221</v>
      </c>
      <c r="B3530" t="s">
        <v>5587</v>
      </c>
      <c r="C3530" t="s">
        <v>9222</v>
      </c>
      <c r="D3530" t="s">
        <v>3227</v>
      </c>
      <c r="E3530" t="s">
        <v>3194</v>
      </c>
      <c r="F3530" t="s">
        <v>3180</v>
      </c>
      <c r="G3530" t="s">
        <v>2864</v>
      </c>
      <c r="H3530" s="28"/>
      <c r="J3530">
        <v>72</v>
      </c>
      <c r="K3530" t="s">
        <v>3098</v>
      </c>
      <c r="L3530" t="s">
        <v>3302</v>
      </c>
      <c r="M3530" t="s">
        <v>3188</v>
      </c>
      <c r="O3530" t="s">
        <v>3123</v>
      </c>
      <c r="P3530">
        <f t="shared" si="110"/>
        <v>45128</v>
      </c>
      <c r="Q3530">
        <f>--(COUNTIF($A$2:A3530,A3530)=1)</f>
        <v>1</v>
      </c>
      <c r="R3530" t="str">
        <f t="shared" si="111"/>
        <v/>
      </c>
    </row>
    <row r="3531" spans="1:18">
      <c r="A3531" t="s">
        <v>9223</v>
      </c>
      <c r="B3531" t="s">
        <v>315</v>
      </c>
      <c r="C3531" t="s">
        <v>9224</v>
      </c>
      <c r="D3531" t="s">
        <v>3240</v>
      </c>
      <c r="E3531" t="s">
        <v>3166</v>
      </c>
      <c r="F3531" t="s">
        <v>3167</v>
      </c>
      <c r="G3531" t="s">
        <v>747</v>
      </c>
      <c r="H3531" s="28">
        <v>44834</v>
      </c>
      <c r="I3531">
        <v>61.92</v>
      </c>
      <c r="J3531">
        <v>24</v>
      </c>
      <c r="K3531" t="s">
        <v>3123</v>
      </c>
      <c r="L3531" t="s">
        <v>3168</v>
      </c>
      <c r="M3531" t="s">
        <v>3169</v>
      </c>
      <c r="N3531">
        <v>4</v>
      </c>
      <c r="O3531" t="s">
        <v>3170</v>
      </c>
      <c r="P3531">
        <f t="shared" si="110"/>
        <v>44832</v>
      </c>
      <c r="Q3531">
        <f>--(COUNTIF($A$2:A3531,A3531)=1)</f>
        <v>1</v>
      </c>
      <c r="R3531">
        <f t="shared" si="111"/>
        <v>61.92</v>
      </c>
    </row>
    <row r="3532" spans="1:18">
      <c r="A3532" t="s">
        <v>9225</v>
      </c>
      <c r="B3532" t="s">
        <v>1481</v>
      </c>
      <c r="C3532" t="s">
        <v>3098</v>
      </c>
      <c r="D3532" t="s">
        <v>3165</v>
      </c>
      <c r="E3532" t="s">
        <v>3280</v>
      </c>
      <c r="F3532" t="s">
        <v>3180</v>
      </c>
      <c r="G3532" t="s">
        <v>1166</v>
      </c>
      <c r="H3532" s="28"/>
      <c r="J3532">
        <v>4</v>
      </c>
      <c r="K3532" t="s">
        <v>3098</v>
      </c>
      <c r="L3532" t="s">
        <v>3231</v>
      </c>
      <c r="M3532" t="s">
        <v>3177</v>
      </c>
      <c r="O3532" t="s">
        <v>3189</v>
      </c>
      <c r="P3532">
        <f t="shared" si="110"/>
        <v>45338</v>
      </c>
      <c r="Q3532">
        <f>--(COUNTIF($A$2:A3532,A3532)=1)</f>
        <v>1</v>
      </c>
      <c r="R3532" t="str">
        <f t="shared" si="111"/>
        <v/>
      </c>
    </row>
    <row r="3533" spans="1:18">
      <c r="A3533" t="s">
        <v>9226</v>
      </c>
      <c r="B3533" t="s">
        <v>538</v>
      </c>
      <c r="C3533" t="s">
        <v>3098</v>
      </c>
      <c r="D3533" t="s">
        <v>3185</v>
      </c>
      <c r="E3533" t="s">
        <v>3194</v>
      </c>
      <c r="F3533" t="s">
        <v>3167</v>
      </c>
      <c r="G3533" t="s">
        <v>1495</v>
      </c>
      <c r="H3533" s="28">
        <v>44832</v>
      </c>
      <c r="I3533">
        <v>83.53</v>
      </c>
      <c r="J3533">
        <v>72</v>
      </c>
      <c r="K3533" t="s">
        <v>3123</v>
      </c>
      <c r="L3533" t="s">
        <v>3218</v>
      </c>
      <c r="M3533" t="s">
        <v>3177</v>
      </c>
      <c r="O3533" t="s">
        <v>3178</v>
      </c>
      <c r="P3533">
        <f t="shared" si="110"/>
        <v>44829</v>
      </c>
      <c r="Q3533">
        <f>--(COUNTIF($A$2:A3533,A3533)=1)</f>
        <v>1</v>
      </c>
      <c r="R3533">
        <f t="shared" si="111"/>
        <v>83.53</v>
      </c>
    </row>
    <row r="3534" spans="1:18">
      <c r="A3534" t="s">
        <v>9227</v>
      </c>
      <c r="B3534" t="s">
        <v>7356</v>
      </c>
      <c r="C3534" t="s">
        <v>3098</v>
      </c>
      <c r="D3534" t="s">
        <v>3227</v>
      </c>
      <c r="E3534" t="s">
        <v>3166</v>
      </c>
      <c r="F3534" t="s">
        <v>3220</v>
      </c>
      <c r="G3534" t="s">
        <v>3001</v>
      </c>
      <c r="H3534" s="28">
        <v>44958</v>
      </c>
      <c r="I3534">
        <v>26.8</v>
      </c>
      <c r="J3534">
        <v>24</v>
      </c>
      <c r="K3534" t="s">
        <v>3123</v>
      </c>
      <c r="L3534" t="s">
        <v>3244</v>
      </c>
      <c r="M3534" t="s">
        <v>3188</v>
      </c>
      <c r="N3534">
        <v>4.0999999999999996</v>
      </c>
      <c r="O3534" t="s">
        <v>3123</v>
      </c>
      <c r="P3534">
        <f t="shared" si="110"/>
        <v>44957</v>
      </c>
      <c r="Q3534">
        <f>--(COUNTIF($A$2:A3534,A3534)=1)</f>
        <v>1</v>
      </c>
      <c r="R3534">
        <f t="shared" si="111"/>
        <v>26.8</v>
      </c>
    </row>
    <row r="3535" spans="1:18">
      <c r="A3535" t="s">
        <v>9228</v>
      </c>
      <c r="B3535" t="s">
        <v>4565</v>
      </c>
      <c r="C3535" t="s">
        <v>3098</v>
      </c>
      <c r="D3535" t="s">
        <v>3196</v>
      </c>
      <c r="E3535" t="s">
        <v>3175</v>
      </c>
      <c r="F3535" t="s">
        <v>3180</v>
      </c>
      <c r="G3535" t="s">
        <v>557</v>
      </c>
      <c r="H3535" s="28"/>
      <c r="J3535">
        <v>8</v>
      </c>
      <c r="K3535" t="s">
        <v>3098</v>
      </c>
      <c r="L3535" t="s">
        <v>3318</v>
      </c>
      <c r="M3535" t="s">
        <v>3169</v>
      </c>
      <c r="O3535" t="s">
        <v>3182</v>
      </c>
      <c r="P3535">
        <f t="shared" si="110"/>
        <v>45386</v>
      </c>
      <c r="Q3535">
        <f>--(COUNTIF($A$2:A3535,A3535)=1)</f>
        <v>1</v>
      </c>
      <c r="R3535" t="str">
        <f t="shared" si="111"/>
        <v/>
      </c>
    </row>
    <row r="3536" spans="1:18">
      <c r="A3536" t="s">
        <v>9229</v>
      </c>
      <c r="B3536" t="s">
        <v>1022</v>
      </c>
      <c r="C3536" t="s">
        <v>3098</v>
      </c>
      <c r="D3536" t="s">
        <v>3227</v>
      </c>
      <c r="E3536" t="s">
        <v>3175</v>
      </c>
      <c r="F3536" t="s">
        <v>3167</v>
      </c>
      <c r="G3536" t="s">
        <v>4177</v>
      </c>
      <c r="H3536" s="28">
        <v>44616</v>
      </c>
      <c r="I3536">
        <v>5.0599999999999996</v>
      </c>
      <c r="J3536">
        <v>8</v>
      </c>
      <c r="K3536" t="s">
        <v>3124</v>
      </c>
      <c r="L3536" t="s">
        <v>3168</v>
      </c>
      <c r="M3536" t="s">
        <v>3202</v>
      </c>
      <c r="O3536" t="s">
        <v>3182</v>
      </c>
      <c r="P3536">
        <f t="shared" si="110"/>
        <v>44616</v>
      </c>
      <c r="Q3536">
        <f>--(COUNTIF($A$2:A3536,A3536)=1)</f>
        <v>1</v>
      </c>
      <c r="R3536">
        <f t="shared" si="111"/>
        <v>5.0599999999999996</v>
      </c>
    </row>
    <row r="3537" spans="1:18">
      <c r="A3537" t="s">
        <v>9230</v>
      </c>
      <c r="B3537" t="s">
        <v>9231</v>
      </c>
      <c r="C3537" t="s">
        <v>4614</v>
      </c>
      <c r="D3537" t="s">
        <v>3185</v>
      </c>
      <c r="E3537" t="s">
        <v>3175</v>
      </c>
      <c r="F3537" t="s">
        <v>3167</v>
      </c>
      <c r="G3537" t="s">
        <v>913</v>
      </c>
      <c r="H3537" s="28">
        <v>45079</v>
      </c>
      <c r="I3537">
        <v>26.1</v>
      </c>
      <c r="J3537">
        <v>8</v>
      </c>
      <c r="K3537" t="s">
        <v>3123</v>
      </c>
      <c r="L3537" t="s">
        <v>3192</v>
      </c>
      <c r="M3537" t="s">
        <v>3202</v>
      </c>
      <c r="N3537">
        <v>3</v>
      </c>
      <c r="O3537" t="s">
        <v>3189</v>
      </c>
      <c r="P3537">
        <f t="shared" si="110"/>
        <v>45078</v>
      </c>
      <c r="Q3537">
        <f>--(COUNTIF($A$2:A3537,A3537)=1)</f>
        <v>1</v>
      </c>
      <c r="R3537">
        <f t="shared" si="111"/>
        <v>26.1</v>
      </c>
    </row>
    <row r="3538" spans="1:18">
      <c r="A3538" t="s">
        <v>9232</v>
      </c>
      <c r="B3538" t="s">
        <v>2721</v>
      </c>
      <c r="C3538" t="s">
        <v>8797</v>
      </c>
      <c r="D3538" t="s">
        <v>3185</v>
      </c>
      <c r="E3538" t="s">
        <v>3175</v>
      </c>
      <c r="F3538" t="s">
        <v>3167</v>
      </c>
      <c r="G3538" t="s">
        <v>9233</v>
      </c>
      <c r="H3538" s="28">
        <v>44678</v>
      </c>
      <c r="I3538">
        <v>9.33</v>
      </c>
      <c r="J3538">
        <v>8</v>
      </c>
      <c r="K3538" t="s">
        <v>3123</v>
      </c>
      <c r="L3538" t="s">
        <v>3098</v>
      </c>
      <c r="M3538" t="s">
        <v>3177</v>
      </c>
      <c r="O3538" t="s">
        <v>3123</v>
      </c>
      <c r="P3538">
        <f t="shared" si="110"/>
        <v>44678</v>
      </c>
      <c r="Q3538">
        <f>--(COUNTIF($A$2:A3538,A3538)=1)</f>
        <v>1</v>
      </c>
      <c r="R3538">
        <f t="shared" si="111"/>
        <v>9.33</v>
      </c>
    </row>
    <row r="3539" spans="1:18">
      <c r="A3539" t="s">
        <v>9234</v>
      </c>
      <c r="B3539" t="s">
        <v>4846</v>
      </c>
      <c r="C3539" t="s">
        <v>3098</v>
      </c>
      <c r="D3539" t="s">
        <v>3227</v>
      </c>
      <c r="E3539" t="s">
        <v>3280</v>
      </c>
      <c r="F3539" t="s">
        <v>3167</v>
      </c>
      <c r="G3539" t="s">
        <v>400</v>
      </c>
      <c r="H3539" s="28">
        <v>44754</v>
      </c>
      <c r="I3539">
        <v>6.85</v>
      </c>
      <c r="J3539">
        <v>4</v>
      </c>
      <c r="K3539" t="s">
        <v>3123</v>
      </c>
      <c r="L3539" t="s">
        <v>3354</v>
      </c>
      <c r="M3539" t="s">
        <v>3177</v>
      </c>
      <c r="N3539">
        <v>1.2</v>
      </c>
      <c r="O3539" t="s">
        <v>3213</v>
      </c>
      <c r="P3539">
        <f t="shared" si="110"/>
        <v>44754</v>
      </c>
      <c r="Q3539">
        <f>--(COUNTIF($A$2:A3539,A3539)=1)</f>
        <v>1</v>
      </c>
      <c r="R3539">
        <f t="shared" si="111"/>
        <v>6.85</v>
      </c>
    </row>
    <row r="3540" spans="1:18">
      <c r="A3540" t="s">
        <v>9235</v>
      </c>
      <c r="B3540" t="s">
        <v>9236</v>
      </c>
      <c r="C3540" t="s">
        <v>9237</v>
      </c>
      <c r="D3540" t="s">
        <v>3237</v>
      </c>
      <c r="E3540" t="s">
        <v>3175</v>
      </c>
      <c r="F3540" t="s">
        <v>3167</v>
      </c>
      <c r="G3540" t="s">
        <v>1006</v>
      </c>
      <c r="H3540" s="28">
        <v>44809</v>
      </c>
      <c r="I3540">
        <v>6.12</v>
      </c>
      <c r="J3540">
        <v>8</v>
      </c>
      <c r="K3540" t="s">
        <v>3124</v>
      </c>
      <c r="L3540" t="s">
        <v>3281</v>
      </c>
      <c r="M3540" t="s">
        <v>3169</v>
      </c>
      <c r="N3540">
        <v>4.3</v>
      </c>
      <c r="O3540" t="s">
        <v>3124</v>
      </c>
      <c r="P3540">
        <f t="shared" si="110"/>
        <v>44809</v>
      </c>
      <c r="Q3540">
        <f>--(COUNTIF($A$2:A3540,A3540)=1)</f>
        <v>1</v>
      </c>
      <c r="R3540">
        <f t="shared" si="111"/>
        <v>6.12</v>
      </c>
    </row>
    <row r="3541" spans="1:18">
      <c r="A3541" t="s">
        <v>9238</v>
      </c>
      <c r="B3541" t="s">
        <v>1313</v>
      </c>
      <c r="C3541" t="s">
        <v>9239</v>
      </c>
      <c r="D3541" t="s">
        <v>3174</v>
      </c>
      <c r="E3541" t="s">
        <v>3166</v>
      </c>
      <c r="F3541" t="s">
        <v>3167</v>
      </c>
      <c r="G3541" t="s">
        <v>4104</v>
      </c>
      <c r="H3541" s="28">
        <v>44705</v>
      </c>
      <c r="I3541">
        <v>8.58</v>
      </c>
      <c r="J3541">
        <v>24</v>
      </c>
      <c r="K3541" t="s">
        <v>3124</v>
      </c>
      <c r="L3541" t="s">
        <v>3231</v>
      </c>
      <c r="M3541" t="s">
        <v>3188</v>
      </c>
      <c r="N3541">
        <v>1.3</v>
      </c>
      <c r="O3541" t="s">
        <v>3124</v>
      </c>
      <c r="P3541">
        <f t="shared" si="110"/>
        <v>44705</v>
      </c>
      <c r="Q3541">
        <f>--(COUNTIF($A$2:A3541,A3541)=1)</f>
        <v>1</v>
      </c>
      <c r="R3541">
        <f t="shared" si="111"/>
        <v>8.58</v>
      </c>
    </row>
    <row r="3542" spans="1:18">
      <c r="A3542" t="s">
        <v>9240</v>
      </c>
      <c r="B3542" t="s">
        <v>3369</v>
      </c>
      <c r="C3542" t="s">
        <v>9241</v>
      </c>
      <c r="D3542" t="s">
        <v>3240</v>
      </c>
      <c r="E3542" t="s">
        <v>3166</v>
      </c>
      <c r="F3542" t="s">
        <v>3180</v>
      </c>
      <c r="G3542" t="s">
        <v>648</v>
      </c>
      <c r="H3542" s="28"/>
      <c r="J3542">
        <v>24</v>
      </c>
      <c r="K3542" t="s">
        <v>3098</v>
      </c>
      <c r="L3542" t="s">
        <v>3221</v>
      </c>
      <c r="M3542" t="s">
        <v>3169</v>
      </c>
      <c r="O3542" t="s">
        <v>3170</v>
      </c>
      <c r="P3542">
        <f t="shared" si="110"/>
        <v>45332</v>
      </c>
      <c r="Q3542">
        <f>--(COUNTIF($A$2:A3542,A3542)=1)</f>
        <v>1</v>
      </c>
      <c r="R3542" t="str">
        <f t="shared" si="111"/>
        <v/>
      </c>
    </row>
    <row r="3543" spans="1:18">
      <c r="A3543" t="s">
        <v>9242</v>
      </c>
      <c r="B3543" t="s">
        <v>6439</v>
      </c>
      <c r="C3543" t="s">
        <v>9243</v>
      </c>
      <c r="D3543" t="s">
        <v>3174</v>
      </c>
      <c r="E3543" t="s">
        <v>3175</v>
      </c>
      <c r="F3543" t="s">
        <v>3167</v>
      </c>
      <c r="G3543" t="s">
        <v>9244</v>
      </c>
      <c r="H3543" s="28">
        <v>45683</v>
      </c>
      <c r="I3543">
        <v>15.28</v>
      </c>
      <c r="J3543">
        <v>8</v>
      </c>
      <c r="K3543" t="s">
        <v>3123</v>
      </c>
      <c r="L3543" t="s">
        <v>3231</v>
      </c>
      <c r="M3543" t="s">
        <v>3188</v>
      </c>
      <c r="O3543" t="s">
        <v>3178</v>
      </c>
      <c r="P3543">
        <f t="shared" si="110"/>
        <v>45683</v>
      </c>
      <c r="Q3543">
        <f>--(COUNTIF($A$2:A3543,A3543)=1)</f>
        <v>1</v>
      </c>
      <c r="R3543">
        <f t="shared" si="111"/>
        <v>15.28</v>
      </c>
    </row>
    <row r="3544" spans="1:18">
      <c r="A3544" t="s">
        <v>9245</v>
      </c>
      <c r="B3544" t="s">
        <v>5355</v>
      </c>
      <c r="C3544" t="s">
        <v>3098</v>
      </c>
      <c r="D3544" t="s">
        <v>3185</v>
      </c>
      <c r="E3544" t="s">
        <v>3175</v>
      </c>
      <c r="F3544" t="s">
        <v>3167</v>
      </c>
      <c r="G3544" t="s">
        <v>2176</v>
      </c>
      <c r="H3544" s="28"/>
      <c r="J3544">
        <v>8</v>
      </c>
      <c r="K3544" t="s">
        <v>3098</v>
      </c>
      <c r="L3544" t="s">
        <v>3098</v>
      </c>
      <c r="M3544" t="s">
        <v>3207</v>
      </c>
      <c r="O3544" t="s">
        <v>3170</v>
      </c>
      <c r="P3544">
        <f t="shared" si="110"/>
        <v>44715</v>
      </c>
      <c r="Q3544">
        <f>--(COUNTIF($A$2:A3544,A3544)=1)</f>
        <v>1</v>
      </c>
      <c r="R3544" t="str">
        <f t="shared" si="111"/>
        <v/>
      </c>
    </row>
    <row r="3545" spans="1:18">
      <c r="A3545" t="s">
        <v>9246</v>
      </c>
      <c r="B3545" t="s">
        <v>2800</v>
      </c>
      <c r="C3545" t="s">
        <v>3098</v>
      </c>
      <c r="D3545" t="s">
        <v>3185</v>
      </c>
      <c r="E3545" t="s">
        <v>3175</v>
      </c>
      <c r="F3545" t="s">
        <v>3167</v>
      </c>
      <c r="G3545" t="s">
        <v>9247</v>
      </c>
      <c r="H3545" s="28">
        <v>45298</v>
      </c>
      <c r="I3545">
        <v>4.9000000000000004</v>
      </c>
      <c r="J3545">
        <v>8</v>
      </c>
      <c r="K3545" t="s">
        <v>3124</v>
      </c>
      <c r="L3545" t="s">
        <v>3187</v>
      </c>
      <c r="M3545" t="s">
        <v>3207</v>
      </c>
      <c r="O3545" t="s">
        <v>3123</v>
      </c>
      <c r="P3545">
        <f t="shared" si="110"/>
        <v>45298</v>
      </c>
      <c r="Q3545">
        <f>--(COUNTIF($A$2:A3545,A3545)=1)</f>
        <v>1</v>
      </c>
      <c r="R3545">
        <f t="shared" si="111"/>
        <v>4.9000000000000004</v>
      </c>
    </row>
    <row r="3546" spans="1:18">
      <c r="A3546" t="s">
        <v>9248</v>
      </c>
      <c r="B3546" t="s">
        <v>2511</v>
      </c>
      <c r="C3546" t="s">
        <v>3098</v>
      </c>
      <c r="D3546" t="s">
        <v>3165</v>
      </c>
      <c r="E3546" t="s">
        <v>3166</v>
      </c>
      <c r="F3546" t="s">
        <v>3167</v>
      </c>
      <c r="G3546" t="s">
        <v>3797</v>
      </c>
      <c r="H3546" s="28">
        <v>45104</v>
      </c>
      <c r="I3546">
        <v>78.349999999999994</v>
      </c>
      <c r="J3546">
        <v>24</v>
      </c>
      <c r="K3546" t="s">
        <v>3123</v>
      </c>
      <c r="L3546" t="s">
        <v>3229</v>
      </c>
      <c r="M3546" t="s">
        <v>3177</v>
      </c>
      <c r="N3546">
        <v>3</v>
      </c>
      <c r="O3546" t="s">
        <v>3178</v>
      </c>
      <c r="P3546">
        <f t="shared" si="110"/>
        <v>45101</v>
      </c>
      <c r="Q3546">
        <f>--(COUNTIF($A$2:A3546,A3546)=1)</f>
        <v>1</v>
      </c>
      <c r="R3546">
        <f t="shared" si="111"/>
        <v>78.349999999999994</v>
      </c>
    </row>
    <row r="3547" spans="1:18">
      <c r="A3547" t="s">
        <v>9249</v>
      </c>
      <c r="B3547" t="s">
        <v>5143</v>
      </c>
      <c r="C3547" t="s">
        <v>9250</v>
      </c>
      <c r="D3547" t="s">
        <v>3185</v>
      </c>
      <c r="E3547" t="s">
        <v>3166</v>
      </c>
      <c r="F3547" t="s">
        <v>3167</v>
      </c>
      <c r="G3547" t="s">
        <v>1276</v>
      </c>
      <c r="H3547" s="28"/>
      <c r="J3547">
        <v>24</v>
      </c>
      <c r="K3547" t="s">
        <v>3098</v>
      </c>
      <c r="L3547" t="s">
        <v>3244</v>
      </c>
      <c r="M3547" t="s">
        <v>3202</v>
      </c>
      <c r="O3547" t="s">
        <v>3189</v>
      </c>
      <c r="P3547">
        <f t="shared" si="110"/>
        <v>44955</v>
      </c>
      <c r="Q3547">
        <f>--(COUNTIF($A$2:A3547,A3547)=1)</f>
        <v>1</v>
      </c>
      <c r="R3547" t="str">
        <f t="shared" si="111"/>
        <v/>
      </c>
    </row>
    <row r="3548" spans="1:18">
      <c r="A3548" t="s">
        <v>9251</v>
      </c>
      <c r="B3548" t="s">
        <v>9127</v>
      </c>
      <c r="C3548" t="s">
        <v>6656</v>
      </c>
      <c r="D3548" t="s">
        <v>3237</v>
      </c>
      <c r="E3548" t="s">
        <v>3175</v>
      </c>
      <c r="F3548" t="s">
        <v>3167</v>
      </c>
      <c r="G3548" t="s">
        <v>722</v>
      </c>
      <c r="H3548" s="28">
        <v>44775</v>
      </c>
      <c r="I3548">
        <v>19.97</v>
      </c>
      <c r="J3548">
        <v>8</v>
      </c>
      <c r="K3548" t="s">
        <v>3123</v>
      </c>
      <c r="L3548" t="s">
        <v>3198</v>
      </c>
      <c r="M3548" t="s">
        <v>3188</v>
      </c>
      <c r="N3548">
        <v>1.4</v>
      </c>
      <c r="O3548" t="s">
        <v>3178</v>
      </c>
      <c r="P3548">
        <f t="shared" si="110"/>
        <v>44775</v>
      </c>
      <c r="Q3548">
        <f>--(COUNTIF($A$2:A3548,A3548)=1)</f>
        <v>1</v>
      </c>
      <c r="R3548">
        <f t="shared" si="111"/>
        <v>19.97</v>
      </c>
    </row>
    <row r="3549" spans="1:18">
      <c r="A3549" t="s">
        <v>9252</v>
      </c>
      <c r="B3549" t="s">
        <v>2138</v>
      </c>
      <c r="C3549" t="s">
        <v>3098</v>
      </c>
      <c r="D3549" t="s">
        <v>3240</v>
      </c>
      <c r="E3549" t="s">
        <v>3194</v>
      </c>
      <c r="F3549" t="s">
        <v>3167</v>
      </c>
      <c r="G3549" t="s">
        <v>1098</v>
      </c>
      <c r="H3549" s="28">
        <v>45523</v>
      </c>
      <c r="I3549">
        <v>46.2</v>
      </c>
      <c r="J3549">
        <v>72</v>
      </c>
      <c r="K3549" t="s">
        <v>3124</v>
      </c>
      <c r="L3549" t="s">
        <v>3254</v>
      </c>
      <c r="M3549" t="s">
        <v>3177</v>
      </c>
      <c r="N3549">
        <v>2.6</v>
      </c>
      <c r="O3549" t="s">
        <v>3170</v>
      </c>
      <c r="P3549">
        <f t="shared" si="110"/>
        <v>45522</v>
      </c>
      <c r="Q3549">
        <f>--(COUNTIF($A$2:A3549,A3549)=1)</f>
        <v>1</v>
      </c>
      <c r="R3549">
        <f t="shared" si="111"/>
        <v>46.2</v>
      </c>
    </row>
    <row r="3550" spans="1:18">
      <c r="A3550" t="s">
        <v>9253</v>
      </c>
      <c r="B3550" t="s">
        <v>2138</v>
      </c>
      <c r="C3550" t="s">
        <v>9254</v>
      </c>
      <c r="D3550" t="s">
        <v>3240</v>
      </c>
      <c r="E3550" t="s">
        <v>3280</v>
      </c>
      <c r="F3550" t="s">
        <v>3167</v>
      </c>
      <c r="G3550" t="s">
        <v>290</v>
      </c>
      <c r="H3550" s="28">
        <v>45594</v>
      </c>
      <c r="I3550">
        <v>11.06</v>
      </c>
      <c r="J3550">
        <v>4</v>
      </c>
      <c r="K3550" t="s">
        <v>3123</v>
      </c>
      <c r="L3550" t="s">
        <v>3268</v>
      </c>
      <c r="M3550" t="s">
        <v>3177</v>
      </c>
      <c r="N3550">
        <v>2.8</v>
      </c>
      <c r="O3550" t="s">
        <v>3123</v>
      </c>
      <c r="P3550">
        <f t="shared" si="110"/>
        <v>45594</v>
      </c>
      <c r="Q3550">
        <f>--(COUNTIF($A$2:A3550,A3550)=1)</f>
        <v>1</v>
      </c>
      <c r="R3550">
        <f t="shared" si="111"/>
        <v>11.06</v>
      </c>
    </row>
    <row r="3551" spans="1:18">
      <c r="A3551" t="s">
        <v>9255</v>
      </c>
      <c r="B3551" t="s">
        <v>2536</v>
      </c>
      <c r="C3551" t="s">
        <v>9256</v>
      </c>
      <c r="D3551" t="s">
        <v>3251</v>
      </c>
      <c r="E3551" t="s">
        <v>3280</v>
      </c>
      <c r="F3551" t="s">
        <v>3167</v>
      </c>
      <c r="G3551" t="s">
        <v>413</v>
      </c>
      <c r="H3551" s="28">
        <v>44946</v>
      </c>
      <c r="I3551">
        <v>5.42</v>
      </c>
      <c r="J3551">
        <v>4</v>
      </c>
      <c r="K3551" t="s">
        <v>3123</v>
      </c>
      <c r="L3551" t="s">
        <v>3098</v>
      </c>
      <c r="M3551" t="s">
        <v>3188</v>
      </c>
      <c r="N3551">
        <v>3.3</v>
      </c>
      <c r="O3551" t="s">
        <v>3170</v>
      </c>
      <c r="P3551">
        <f t="shared" si="110"/>
        <v>44946</v>
      </c>
      <c r="Q3551">
        <f>--(COUNTIF($A$2:A3551,A3551)=1)</f>
        <v>1</v>
      </c>
      <c r="R3551">
        <f t="shared" si="111"/>
        <v>5.42</v>
      </c>
    </row>
    <row r="3552" spans="1:18">
      <c r="A3552" t="s">
        <v>9257</v>
      </c>
      <c r="B3552" t="s">
        <v>1858</v>
      </c>
      <c r="C3552" t="s">
        <v>3098</v>
      </c>
      <c r="D3552" t="s">
        <v>3200</v>
      </c>
      <c r="E3552" t="s">
        <v>3194</v>
      </c>
      <c r="F3552" t="s">
        <v>3228</v>
      </c>
      <c r="G3552" t="s">
        <v>1918</v>
      </c>
      <c r="H3552" s="28"/>
      <c r="J3552">
        <v>72</v>
      </c>
      <c r="K3552" t="s">
        <v>3098</v>
      </c>
      <c r="L3552" t="s">
        <v>3218</v>
      </c>
      <c r="M3552" t="s">
        <v>3202</v>
      </c>
      <c r="O3552" t="s">
        <v>3124</v>
      </c>
      <c r="P3552">
        <f t="shared" si="110"/>
        <v>44687</v>
      </c>
      <c r="Q3552">
        <f>--(COUNTIF($A$2:A3552,A3552)=1)</f>
        <v>1</v>
      </c>
      <c r="R3552" t="str">
        <f t="shared" si="111"/>
        <v/>
      </c>
    </row>
    <row r="3553" spans="1:18">
      <c r="A3553" t="s">
        <v>9258</v>
      </c>
      <c r="B3553" t="s">
        <v>1162</v>
      </c>
      <c r="C3553" t="s">
        <v>3098</v>
      </c>
      <c r="D3553" t="s">
        <v>3165</v>
      </c>
      <c r="E3553" t="s">
        <v>3194</v>
      </c>
      <c r="F3553" t="s">
        <v>3180</v>
      </c>
      <c r="G3553" t="s">
        <v>1489</v>
      </c>
      <c r="H3553" s="28"/>
      <c r="J3553">
        <v>72</v>
      </c>
      <c r="K3553" t="s">
        <v>3098</v>
      </c>
      <c r="L3553" t="s">
        <v>3216</v>
      </c>
      <c r="M3553" t="s">
        <v>3188</v>
      </c>
      <c r="O3553" t="s">
        <v>3182</v>
      </c>
      <c r="P3553">
        <f t="shared" si="110"/>
        <v>45155</v>
      </c>
      <c r="Q3553">
        <f>--(COUNTIF($A$2:A3553,A3553)=1)</f>
        <v>1</v>
      </c>
      <c r="R3553" t="str">
        <f t="shared" si="111"/>
        <v/>
      </c>
    </row>
    <row r="3554" spans="1:18">
      <c r="A3554" t="s">
        <v>9259</v>
      </c>
      <c r="B3554" t="s">
        <v>8991</v>
      </c>
      <c r="C3554" t="s">
        <v>3098</v>
      </c>
      <c r="D3554" t="s">
        <v>3174</v>
      </c>
      <c r="E3554" t="s">
        <v>3194</v>
      </c>
      <c r="F3554" t="s">
        <v>3167</v>
      </c>
      <c r="G3554" t="s">
        <v>291</v>
      </c>
      <c r="H3554" s="28">
        <v>45673</v>
      </c>
      <c r="I3554">
        <v>-18.96</v>
      </c>
      <c r="J3554">
        <v>72</v>
      </c>
      <c r="K3554" t="s">
        <v>3124</v>
      </c>
      <c r="L3554" t="s">
        <v>3248</v>
      </c>
      <c r="M3554" t="s">
        <v>3202</v>
      </c>
      <c r="O3554" t="s">
        <v>3124</v>
      </c>
      <c r="P3554">
        <f t="shared" si="110"/>
        <v>45674</v>
      </c>
      <c r="Q3554">
        <f>--(COUNTIF($A$2:A3554,A3554)=1)</f>
        <v>1</v>
      </c>
      <c r="R3554" t="str">
        <f t="shared" si="111"/>
        <v/>
      </c>
    </row>
    <row r="3555" spans="1:18">
      <c r="A3555" t="s">
        <v>9260</v>
      </c>
      <c r="B3555" t="s">
        <v>5024</v>
      </c>
      <c r="C3555" t="s">
        <v>3098</v>
      </c>
      <c r="D3555" t="s">
        <v>3240</v>
      </c>
      <c r="E3555" t="s">
        <v>3166</v>
      </c>
      <c r="F3555" t="s">
        <v>3167</v>
      </c>
      <c r="G3555" t="s">
        <v>439</v>
      </c>
      <c r="H3555" s="28"/>
      <c r="J3555">
        <v>24</v>
      </c>
      <c r="K3555" t="s">
        <v>3098</v>
      </c>
      <c r="L3555" t="s">
        <v>3229</v>
      </c>
      <c r="M3555" t="s">
        <v>3202</v>
      </c>
      <c r="O3555" t="s">
        <v>3213</v>
      </c>
      <c r="P3555">
        <f t="shared" si="110"/>
        <v>44803</v>
      </c>
      <c r="Q3555">
        <f>--(COUNTIF($A$2:A3555,A3555)=1)</f>
        <v>1</v>
      </c>
      <c r="R3555" t="str">
        <f t="shared" si="111"/>
        <v/>
      </c>
    </row>
    <row r="3556" spans="1:18">
      <c r="A3556" t="s">
        <v>9261</v>
      </c>
      <c r="B3556" t="s">
        <v>3997</v>
      </c>
      <c r="C3556" t="s">
        <v>3098</v>
      </c>
      <c r="D3556" t="s">
        <v>3251</v>
      </c>
      <c r="E3556" t="s">
        <v>3194</v>
      </c>
      <c r="F3556" t="s">
        <v>3167</v>
      </c>
      <c r="G3556" t="s">
        <v>313</v>
      </c>
      <c r="H3556" s="28">
        <v>44883</v>
      </c>
      <c r="I3556">
        <v>162.09</v>
      </c>
      <c r="J3556">
        <v>72</v>
      </c>
      <c r="K3556" t="s">
        <v>3123</v>
      </c>
      <c r="L3556" t="s">
        <v>3098</v>
      </c>
      <c r="M3556" t="s">
        <v>3202</v>
      </c>
      <c r="N3556">
        <v>5</v>
      </c>
      <c r="O3556" t="s">
        <v>3170</v>
      </c>
      <c r="P3556">
        <f t="shared" si="110"/>
        <v>44877</v>
      </c>
      <c r="Q3556">
        <f>--(COUNTIF($A$2:A3556,A3556)=1)</f>
        <v>1</v>
      </c>
      <c r="R3556">
        <f t="shared" si="111"/>
        <v>162.09</v>
      </c>
    </row>
    <row r="3557" spans="1:18">
      <c r="A3557" t="s">
        <v>9262</v>
      </c>
      <c r="B3557" t="s">
        <v>363</v>
      </c>
      <c r="C3557" t="s">
        <v>8331</v>
      </c>
      <c r="D3557" t="s">
        <v>3227</v>
      </c>
      <c r="E3557" t="s">
        <v>3166</v>
      </c>
      <c r="F3557" t="s">
        <v>3167</v>
      </c>
      <c r="G3557" t="s">
        <v>4911</v>
      </c>
      <c r="H3557" s="28"/>
      <c r="J3557">
        <v>24</v>
      </c>
      <c r="K3557" t="s">
        <v>3098</v>
      </c>
      <c r="L3557" t="s">
        <v>3192</v>
      </c>
      <c r="M3557" t="s">
        <v>3207</v>
      </c>
      <c r="O3557" t="s">
        <v>3123</v>
      </c>
      <c r="P3557">
        <f t="shared" si="110"/>
        <v>44746</v>
      </c>
      <c r="Q3557">
        <f>--(COUNTIF($A$2:A3557,A3557)=1)</f>
        <v>1</v>
      </c>
      <c r="R3557" t="str">
        <f t="shared" si="111"/>
        <v/>
      </c>
    </row>
    <row r="3558" spans="1:18">
      <c r="A3558" t="s">
        <v>9263</v>
      </c>
      <c r="B3558" t="s">
        <v>4686</v>
      </c>
      <c r="C3558" t="s">
        <v>3098</v>
      </c>
      <c r="D3558" t="s">
        <v>3185</v>
      </c>
      <c r="E3558" t="s">
        <v>3175</v>
      </c>
      <c r="F3558" t="s">
        <v>3167</v>
      </c>
      <c r="G3558" t="s">
        <v>148</v>
      </c>
      <c r="H3558" s="28">
        <v>44850</v>
      </c>
      <c r="I3558">
        <v>27.25</v>
      </c>
      <c r="J3558">
        <v>8</v>
      </c>
      <c r="K3558" t="s">
        <v>3123</v>
      </c>
      <c r="L3558" t="s">
        <v>3318</v>
      </c>
      <c r="M3558" t="s">
        <v>3202</v>
      </c>
      <c r="O3558" t="s">
        <v>3189</v>
      </c>
      <c r="P3558">
        <f t="shared" si="110"/>
        <v>44849</v>
      </c>
      <c r="Q3558">
        <f>--(COUNTIF($A$2:A3558,A3558)=1)</f>
        <v>1</v>
      </c>
      <c r="R3558">
        <f t="shared" si="111"/>
        <v>27.25</v>
      </c>
    </row>
    <row r="3559" spans="1:18">
      <c r="A3559" t="s">
        <v>9264</v>
      </c>
      <c r="B3559" t="s">
        <v>2140</v>
      </c>
      <c r="C3559" t="s">
        <v>3098</v>
      </c>
      <c r="D3559" t="s">
        <v>3240</v>
      </c>
      <c r="E3559" t="s">
        <v>3280</v>
      </c>
      <c r="F3559" t="s">
        <v>3220</v>
      </c>
      <c r="G3559" t="s">
        <v>1384</v>
      </c>
      <c r="H3559" s="28">
        <v>45337</v>
      </c>
      <c r="I3559">
        <v>8.7100000000000009</v>
      </c>
      <c r="J3559">
        <v>4</v>
      </c>
      <c r="K3559" t="s">
        <v>3123</v>
      </c>
      <c r="L3559" t="s">
        <v>3206</v>
      </c>
      <c r="M3559" t="s">
        <v>3177</v>
      </c>
      <c r="N3559">
        <v>4.5999999999999996</v>
      </c>
      <c r="O3559" t="s">
        <v>3189</v>
      </c>
      <c r="P3559">
        <f t="shared" si="110"/>
        <v>45337</v>
      </c>
      <c r="Q3559">
        <f>--(COUNTIF($A$2:A3559,A3559)=1)</f>
        <v>1</v>
      </c>
      <c r="R3559">
        <f t="shared" si="111"/>
        <v>8.7100000000000009</v>
      </c>
    </row>
    <row r="3560" spans="1:18">
      <c r="A3560" t="s">
        <v>9265</v>
      </c>
      <c r="B3560" t="s">
        <v>693</v>
      </c>
      <c r="C3560" t="s">
        <v>3098</v>
      </c>
      <c r="D3560" t="s">
        <v>3237</v>
      </c>
      <c r="E3560" t="s">
        <v>3194</v>
      </c>
      <c r="F3560" t="s">
        <v>3220</v>
      </c>
      <c r="G3560" t="s">
        <v>2026</v>
      </c>
      <c r="H3560" s="28">
        <v>45447</v>
      </c>
      <c r="I3560">
        <v>176.26</v>
      </c>
      <c r="J3560">
        <v>72</v>
      </c>
      <c r="K3560" t="s">
        <v>3123</v>
      </c>
      <c r="L3560" t="s">
        <v>3354</v>
      </c>
      <c r="M3560" t="s">
        <v>3207</v>
      </c>
      <c r="O3560" t="s">
        <v>3124</v>
      </c>
      <c r="P3560">
        <f t="shared" si="110"/>
        <v>45440</v>
      </c>
      <c r="Q3560">
        <f>--(COUNTIF($A$2:A3560,A3560)=1)</f>
        <v>1</v>
      </c>
      <c r="R3560">
        <f t="shared" si="111"/>
        <v>176.26</v>
      </c>
    </row>
    <row r="3561" spans="1:18">
      <c r="A3561" t="s">
        <v>9266</v>
      </c>
      <c r="B3561" t="s">
        <v>2326</v>
      </c>
      <c r="C3561" t="s">
        <v>9267</v>
      </c>
      <c r="D3561" t="s">
        <v>3196</v>
      </c>
      <c r="E3561" t="s">
        <v>3166</v>
      </c>
      <c r="F3561" t="s">
        <v>3180</v>
      </c>
      <c r="G3561" t="s">
        <v>1012</v>
      </c>
      <c r="H3561" s="28"/>
      <c r="J3561">
        <v>24</v>
      </c>
      <c r="K3561" t="s">
        <v>3098</v>
      </c>
      <c r="L3561" t="s">
        <v>3192</v>
      </c>
      <c r="M3561" t="s">
        <v>3202</v>
      </c>
      <c r="O3561" t="s">
        <v>3260</v>
      </c>
      <c r="P3561">
        <f t="shared" si="110"/>
        <v>45271</v>
      </c>
      <c r="Q3561">
        <f>--(COUNTIF($A$2:A3561,A3561)=1)</f>
        <v>1</v>
      </c>
      <c r="R3561" t="str">
        <f t="shared" si="111"/>
        <v/>
      </c>
    </row>
    <row r="3562" spans="1:18">
      <c r="A3562" t="s">
        <v>9268</v>
      </c>
      <c r="B3562" t="s">
        <v>1428</v>
      </c>
      <c r="C3562" t="s">
        <v>3098</v>
      </c>
      <c r="D3562" t="s">
        <v>3174</v>
      </c>
      <c r="E3562" t="s">
        <v>3194</v>
      </c>
      <c r="F3562" t="s">
        <v>3167</v>
      </c>
      <c r="G3562" t="s">
        <v>1355</v>
      </c>
      <c r="H3562" s="28">
        <v>45335</v>
      </c>
      <c r="I3562">
        <v>103.51</v>
      </c>
      <c r="J3562">
        <v>72</v>
      </c>
      <c r="K3562" t="s">
        <v>3123</v>
      </c>
      <c r="L3562" t="s">
        <v>3201</v>
      </c>
      <c r="M3562" t="s">
        <v>3169</v>
      </c>
      <c r="N3562">
        <v>4.0999999999999996</v>
      </c>
      <c r="O3562" t="s">
        <v>3170</v>
      </c>
      <c r="P3562">
        <f t="shared" si="110"/>
        <v>45331</v>
      </c>
      <c r="Q3562">
        <f>--(COUNTIF($A$2:A3562,A3562)=1)</f>
        <v>1</v>
      </c>
      <c r="R3562">
        <f t="shared" si="111"/>
        <v>103.51</v>
      </c>
    </row>
    <row r="3563" spans="1:18">
      <c r="A3563" t="s">
        <v>9269</v>
      </c>
      <c r="B3563" t="s">
        <v>4419</v>
      </c>
      <c r="C3563" t="s">
        <v>9270</v>
      </c>
      <c r="D3563" t="s">
        <v>3196</v>
      </c>
      <c r="E3563" t="s">
        <v>3166</v>
      </c>
      <c r="F3563" t="s">
        <v>3167</v>
      </c>
      <c r="G3563" t="s">
        <v>2867</v>
      </c>
      <c r="H3563" s="28">
        <v>45085</v>
      </c>
      <c r="I3563">
        <v>67.87</v>
      </c>
      <c r="J3563">
        <v>24</v>
      </c>
      <c r="K3563" t="s">
        <v>3123</v>
      </c>
      <c r="L3563" t="s">
        <v>3098</v>
      </c>
      <c r="M3563" t="s">
        <v>3188</v>
      </c>
      <c r="N3563">
        <v>3</v>
      </c>
      <c r="O3563" t="s">
        <v>3123</v>
      </c>
      <c r="P3563">
        <f t="shared" si="110"/>
        <v>45083</v>
      </c>
      <c r="Q3563">
        <f>--(COUNTIF($A$2:A3563,A3563)=1)</f>
        <v>1</v>
      </c>
      <c r="R3563">
        <f t="shared" si="111"/>
        <v>67.87</v>
      </c>
    </row>
    <row r="3564" spans="1:18">
      <c r="A3564" t="s">
        <v>9271</v>
      </c>
      <c r="B3564" t="s">
        <v>1808</v>
      </c>
      <c r="C3564" t="s">
        <v>3098</v>
      </c>
      <c r="D3564" t="s">
        <v>3165</v>
      </c>
      <c r="E3564" t="s">
        <v>3175</v>
      </c>
      <c r="F3564" t="s">
        <v>3167</v>
      </c>
      <c r="G3564" t="s">
        <v>507</v>
      </c>
      <c r="H3564" s="28">
        <v>44850</v>
      </c>
      <c r="I3564">
        <v>3.06</v>
      </c>
      <c r="J3564">
        <v>8</v>
      </c>
      <c r="K3564" t="s">
        <v>3124</v>
      </c>
      <c r="L3564" t="s">
        <v>3225</v>
      </c>
      <c r="M3564" t="s">
        <v>3177</v>
      </c>
      <c r="N3564">
        <v>1.7</v>
      </c>
      <c r="O3564" t="s">
        <v>3123</v>
      </c>
      <c r="P3564">
        <f t="shared" si="110"/>
        <v>44850</v>
      </c>
      <c r="Q3564">
        <f>--(COUNTIF($A$2:A3564,A3564)=1)</f>
        <v>1</v>
      </c>
      <c r="R3564">
        <f t="shared" si="111"/>
        <v>3.06</v>
      </c>
    </row>
    <row r="3565" spans="1:18">
      <c r="A3565" t="s">
        <v>9272</v>
      </c>
      <c r="B3565" t="s">
        <v>2646</v>
      </c>
      <c r="C3565" t="s">
        <v>4512</v>
      </c>
      <c r="D3565" t="s">
        <v>3251</v>
      </c>
      <c r="E3565" t="s">
        <v>3175</v>
      </c>
      <c r="F3565" t="s">
        <v>3167</v>
      </c>
      <c r="G3565" t="s">
        <v>9273</v>
      </c>
      <c r="H3565" s="28">
        <v>45532</v>
      </c>
      <c r="I3565">
        <v>20.12</v>
      </c>
      <c r="J3565">
        <v>8</v>
      </c>
      <c r="K3565" t="s">
        <v>3123</v>
      </c>
      <c r="L3565" t="s">
        <v>3221</v>
      </c>
      <c r="M3565" t="s">
        <v>3188</v>
      </c>
      <c r="N3565">
        <v>2.1</v>
      </c>
      <c r="O3565" t="s">
        <v>3178</v>
      </c>
      <c r="P3565">
        <f t="shared" si="110"/>
        <v>45532</v>
      </c>
      <c r="Q3565">
        <f>--(COUNTIF($A$2:A3565,A3565)=1)</f>
        <v>1</v>
      </c>
      <c r="R3565">
        <f t="shared" si="111"/>
        <v>20.12</v>
      </c>
    </row>
    <row r="3566" spans="1:18">
      <c r="A3566" t="s">
        <v>9274</v>
      </c>
      <c r="B3566" t="s">
        <v>5883</v>
      </c>
      <c r="C3566" t="s">
        <v>3098</v>
      </c>
      <c r="D3566" t="s">
        <v>3196</v>
      </c>
      <c r="E3566" t="s">
        <v>3166</v>
      </c>
      <c r="F3566" t="s">
        <v>3167</v>
      </c>
      <c r="G3566" t="s">
        <v>893</v>
      </c>
      <c r="H3566" s="28">
        <v>44666</v>
      </c>
      <c r="I3566">
        <v>15.11</v>
      </c>
      <c r="J3566">
        <v>24</v>
      </c>
      <c r="K3566" t="s">
        <v>3124</v>
      </c>
      <c r="L3566" t="s">
        <v>3265</v>
      </c>
      <c r="M3566" t="s">
        <v>3207</v>
      </c>
      <c r="O3566" t="s">
        <v>3178</v>
      </c>
      <c r="P3566">
        <f t="shared" si="110"/>
        <v>44666</v>
      </c>
      <c r="Q3566">
        <f>--(COUNTIF($A$2:A3566,A3566)=1)</f>
        <v>1</v>
      </c>
      <c r="R3566">
        <f t="shared" si="111"/>
        <v>15.11</v>
      </c>
    </row>
    <row r="3567" spans="1:18">
      <c r="A3567" t="s">
        <v>9275</v>
      </c>
      <c r="B3567" t="s">
        <v>7956</v>
      </c>
      <c r="C3567" t="s">
        <v>5300</v>
      </c>
      <c r="D3567" t="s">
        <v>3200</v>
      </c>
      <c r="E3567" t="s">
        <v>3175</v>
      </c>
      <c r="F3567" t="s">
        <v>3167</v>
      </c>
      <c r="G3567" t="s">
        <v>9276</v>
      </c>
      <c r="H3567" s="28">
        <v>45581</v>
      </c>
      <c r="I3567">
        <v>11.43</v>
      </c>
      <c r="J3567">
        <v>8</v>
      </c>
      <c r="K3567" t="s">
        <v>3123</v>
      </c>
      <c r="L3567" t="s">
        <v>3221</v>
      </c>
      <c r="M3567" t="s">
        <v>3188</v>
      </c>
      <c r="O3567" t="s">
        <v>3189</v>
      </c>
      <c r="P3567">
        <f t="shared" si="110"/>
        <v>45581</v>
      </c>
      <c r="Q3567">
        <f>--(COUNTIF($A$2:A3567,A3567)=1)</f>
        <v>1</v>
      </c>
      <c r="R3567">
        <f t="shared" si="111"/>
        <v>11.43</v>
      </c>
    </row>
    <row r="3568" spans="1:18">
      <c r="A3568" t="s">
        <v>9277</v>
      </c>
      <c r="B3568" t="s">
        <v>1270</v>
      </c>
      <c r="C3568" t="s">
        <v>3098</v>
      </c>
      <c r="D3568" t="s">
        <v>3165</v>
      </c>
      <c r="E3568" t="s">
        <v>3166</v>
      </c>
      <c r="F3568" t="s">
        <v>3180</v>
      </c>
      <c r="G3568" t="s">
        <v>9278</v>
      </c>
      <c r="H3568" s="28"/>
      <c r="J3568">
        <v>24</v>
      </c>
      <c r="K3568" t="s">
        <v>3098</v>
      </c>
      <c r="L3568" t="s">
        <v>3437</v>
      </c>
      <c r="M3568" t="s">
        <v>3177</v>
      </c>
      <c r="O3568" t="s">
        <v>3182</v>
      </c>
      <c r="P3568">
        <f t="shared" si="110"/>
        <v>45558</v>
      </c>
      <c r="Q3568">
        <f>--(COUNTIF($A$2:A3568,A3568)=1)</f>
        <v>1</v>
      </c>
      <c r="R3568" t="str">
        <f t="shared" si="111"/>
        <v/>
      </c>
    </row>
    <row r="3569" spans="1:18">
      <c r="A3569" t="s">
        <v>9279</v>
      </c>
      <c r="B3569" t="s">
        <v>6027</v>
      </c>
      <c r="C3569" t="s">
        <v>9280</v>
      </c>
      <c r="D3569" t="s">
        <v>3165</v>
      </c>
      <c r="E3569" t="s">
        <v>3194</v>
      </c>
      <c r="F3569" t="s">
        <v>3167</v>
      </c>
      <c r="G3569" t="s">
        <v>9281</v>
      </c>
      <c r="H3569" s="28">
        <v>45661</v>
      </c>
      <c r="I3569">
        <v>29.09</v>
      </c>
      <c r="J3569">
        <v>72</v>
      </c>
      <c r="K3569" t="s">
        <v>3124</v>
      </c>
      <c r="L3569" t="s">
        <v>3318</v>
      </c>
      <c r="M3569" t="s">
        <v>3188</v>
      </c>
      <c r="N3569">
        <v>1.3</v>
      </c>
      <c r="O3569" t="s">
        <v>3189</v>
      </c>
      <c r="P3569">
        <f t="shared" si="110"/>
        <v>45660</v>
      </c>
      <c r="Q3569">
        <f>--(COUNTIF($A$2:A3569,A3569)=1)</f>
        <v>1</v>
      </c>
      <c r="R3569">
        <f t="shared" si="111"/>
        <v>29.09</v>
      </c>
    </row>
    <row r="3570" spans="1:18">
      <c r="A3570" t="s">
        <v>9282</v>
      </c>
      <c r="B3570" t="s">
        <v>2006</v>
      </c>
      <c r="C3570" t="s">
        <v>9283</v>
      </c>
      <c r="D3570" t="s">
        <v>3174</v>
      </c>
      <c r="E3570" t="s">
        <v>3175</v>
      </c>
      <c r="F3570" t="s">
        <v>3167</v>
      </c>
      <c r="G3570" t="s">
        <v>6167</v>
      </c>
      <c r="H3570" s="28">
        <v>44776</v>
      </c>
      <c r="I3570">
        <v>4.82</v>
      </c>
      <c r="J3570">
        <v>8</v>
      </c>
      <c r="K3570" t="s">
        <v>3124</v>
      </c>
      <c r="L3570" t="s">
        <v>3281</v>
      </c>
      <c r="M3570" t="s">
        <v>3169</v>
      </c>
      <c r="O3570" t="s">
        <v>3170</v>
      </c>
      <c r="P3570">
        <f t="shared" si="110"/>
        <v>44776</v>
      </c>
      <c r="Q3570">
        <f>--(COUNTIF($A$2:A3570,A3570)=1)</f>
        <v>1</v>
      </c>
      <c r="R3570">
        <f t="shared" si="111"/>
        <v>4.82</v>
      </c>
    </row>
    <row r="3571" spans="1:18">
      <c r="A3571" t="s">
        <v>9284</v>
      </c>
      <c r="B3571" t="s">
        <v>5533</v>
      </c>
      <c r="C3571" t="s">
        <v>9285</v>
      </c>
      <c r="D3571" t="s">
        <v>3200</v>
      </c>
      <c r="E3571" t="s">
        <v>3194</v>
      </c>
      <c r="F3571" t="s">
        <v>3228</v>
      </c>
      <c r="G3571" t="s">
        <v>3548</v>
      </c>
      <c r="H3571" s="28"/>
      <c r="J3571">
        <v>72</v>
      </c>
      <c r="K3571" t="s">
        <v>3098</v>
      </c>
      <c r="L3571" t="s">
        <v>3168</v>
      </c>
      <c r="M3571" t="s">
        <v>3207</v>
      </c>
      <c r="O3571" t="s">
        <v>3213</v>
      </c>
      <c r="P3571">
        <f t="shared" si="110"/>
        <v>45716</v>
      </c>
      <c r="Q3571">
        <f>--(COUNTIF($A$2:A3571,A3571)=1)</f>
        <v>1</v>
      </c>
      <c r="R3571" t="str">
        <f t="shared" si="111"/>
        <v/>
      </c>
    </row>
    <row r="3572" spans="1:18">
      <c r="A3572" t="s">
        <v>9286</v>
      </c>
      <c r="B3572" t="s">
        <v>2969</v>
      </c>
      <c r="C3572" t="s">
        <v>3098</v>
      </c>
      <c r="D3572" t="s">
        <v>3227</v>
      </c>
      <c r="E3572" t="s">
        <v>3194</v>
      </c>
      <c r="F3572" t="s">
        <v>3167</v>
      </c>
      <c r="G3572" t="s">
        <v>9287</v>
      </c>
      <c r="H3572" s="28">
        <v>45542</v>
      </c>
      <c r="I3572">
        <v>140.96</v>
      </c>
      <c r="J3572">
        <v>72</v>
      </c>
      <c r="K3572" t="s">
        <v>3123</v>
      </c>
      <c r="L3572" t="s">
        <v>3198</v>
      </c>
      <c r="M3572" t="s">
        <v>3207</v>
      </c>
      <c r="N3572">
        <v>1.5</v>
      </c>
      <c r="O3572" t="s">
        <v>3124</v>
      </c>
      <c r="P3572">
        <f t="shared" si="110"/>
        <v>45537</v>
      </c>
      <c r="Q3572">
        <f>--(COUNTIF($A$2:A3572,A3572)=1)</f>
        <v>1</v>
      </c>
      <c r="R3572">
        <f t="shared" si="111"/>
        <v>140.96</v>
      </c>
    </row>
    <row r="3573" spans="1:18">
      <c r="A3573" t="s">
        <v>9288</v>
      </c>
      <c r="B3573" t="s">
        <v>5761</v>
      </c>
      <c r="C3573" t="s">
        <v>3098</v>
      </c>
      <c r="D3573" t="s">
        <v>3240</v>
      </c>
      <c r="E3573" t="s">
        <v>3194</v>
      </c>
      <c r="F3573" t="s">
        <v>3180</v>
      </c>
      <c r="G3573" t="s">
        <v>3001</v>
      </c>
      <c r="H3573" s="28"/>
      <c r="J3573">
        <v>72</v>
      </c>
      <c r="K3573" t="s">
        <v>3098</v>
      </c>
      <c r="L3573" t="s">
        <v>3216</v>
      </c>
      <c r="M3573" t="s">
        <v>3207</v>
      </c>
      <c r="O3573" t="s">
        <v>3170</v>
      </c>
      <c r="P3573">
        <f t="shared" si="110"/>
        <v>44957</v>
      </c>
      <c r="Q3573">
        <f>--(COUNTIF($A$2:A3573,A3573)=1)</f>
        <v>1</v>
      </c>
      <c r="R3573" t="str">
        <f t="shared" si="111"/>
        <v/>
      </c>
    </row>
    <row r="3574" spans="1:18">
      <c r="A3574" t="s">
        <v>9289</v>
      </c>
      <c r="B3574" t="s">
        <v>3500</v>
      </c>
      <c r="C3574" t="s">
        <v>3098</v>
      </c>
      <c r="D3574" t="s">
        <v>3200</v>
      </c>
      <c r="E3574" t="s">
        <v>3166</v>
      </c>
      <c r="F3574" t="s">
        <v>3167</v>
      </c>
      <c r="G3574" t="s">
        <v>1335</v>
      </c>
      <c r="H3574" s="28">
        <v>45527</v>
      </c>
      <c r="I3574">
        <v>26.48</v>
      </c>
      <c r="J3574">
        <v>24</v>
      </c>
      <c r="K3574" t="s">
        <v>3123</v>
      </c>
      <c r="L3574" t="s">
        <v>3318</v>
      </c>
      <c r="M3574" t="s">
        <v>3169</v>
      </c>
      <c r="N3574">
        <v>1.8</v>
      </c>
      <c r="O3574" t="s">
        <v>3189</v>
      </c>
      <c r="P3574">
        <f t="shared" si="110"/>
        <v>45526</v>
      </c>
      <c r="Q3574">
        <f>--(COUNTIF($A$2:A3574,A3574)=1)</f>
        <v>1</v>
      </c>
      <c r="R3574">
        <f t="shared" si="111"/>
        <v>26.48</v>
      </c>
    </row>
    <row r="3575" spans="1:18">
      <c r="A3575" t="s">
        <v>9290</v>
      </c>
      <c r="B3575" t="s">
        <v>6408</v>
      </c>
      <c r="C3575" t="s">
        <v>9291</v>
      </c>
      <c r="D3575" t="s">
        <v>3200</v>
      </c>
      <c r="E3575" t="s">
        <v>3166</v>
      </c>
      <c r="F3575" t="s">
        <v>3167</v>
      </c>
      <c r="G3575" t="s">
        <v>9292</v>
      </c>
      <c r="H3575" s="28">
        <v>44586</v>
      </c>
      <c r="I3575">
        <v>7.07</v>
      </c>
      <c r="J3575">
        <v>24</v>
      </c>
      <c r="K3575" t="s">
        <v>3124</v>
      </c>
      <c r="L3575" t="s">
        <v>3307</v>
      </c>
      <c r="M3575" t="s">
        <v>3207</v>
      </c>
      <c r="N3575">
        <v>3.8</v>
      </c>
      <c r="O3575" t="s">
        <v>3182</v>
      </c>
      <c r="P3575">
        <f t="shared" si="110"/>
        <v>44586</v>
      </c>
      <c r="Q3575">
        <f>--(COUNTIF($A$2:A3575,A3575)=1)</f>
        <v>1</v>
      </c>
      <c r="R3575">
        <f t="shared" si="111"/>
        <v>7.07</v>
      </c>
    </row>
    <row r="3576" spans="1:18">
      <c r="A3576" t="s">
        <v>9293</v>
      </c>
      <c r="B3576" t="s">
        <v>3450</v>
      </c>
      <c r="C3576" t="s">
        <v>9294</v>
      </c>
      <c r="D3576" t="s">
        <v>3196</v>
      </c>
      <c r="E3576" t="s">
        <v>3166</v>
      </c>
      <c r="F3576" t="s">
        <v>3167</v>
      </c>
      <c r="G3576" t="s">
        <v>2937</v>
      </c>
      <c r="H3576" s="28"/>
      <c r="J3576">
        <v>24</v>
      </c>
      <c r="K3576" t="s">
        <v>3098</v>
      </c>
      <c r="L3576" t="s">
        <v>3168</v>
      </c>
      <c r="M3576" t="s">
        <v>3207</v>
      </c>
      <c r="O3576" t="s">
        <v>3260</v>
      </c>
      <c r="P3576">
        <f t="shared" si="110"/>
        <v>44574</v>
      </c>
      <c r="Q3576">
        <f>--(COUNTIF($A$2:A3576,A3576)=1)</f>
        <v>1</v>
      </c>
      <c r="R3576" t="str">
        <f t="shared" si="111"/>
        <v/>
      </c>
    </row>
    <row r="3577" spans="1:18">
      <c r="A3577" t="s">
        <v>9295</v>
      </c>
      <c r="B3577" t="s">
        <v>1147</v>
      </c>
      <c r="C3577" t="s">
        <v>3098</v>
      </c>
      <c r="D3577" t="s">
        <v>3174</v>
      </c>
      <c r="E3577" t="s">
        <v>3175</v>
      </c>
      <c r="F3577" t="s">
        <v>3167</v>
      </c>
      <c r="G3577" t="s">
        <v>9296</v>
      </c>
      <c r="H3577" s="28">
        <v>45267</v>
      </c>
      <c r="I3577">
        <v>18.739999999999998</v>
      </c>
      <c r="J3577">
        <v>8</v>
      </c>
      <c r="K3577" t="s">
        <v>3123</v>
      </c>
      <c r="L3577" t="s">
        <v>3231</v>
      </c>
      <c r="M3577" t="s">
        <v>3202</v>
      </c>
      <c r="O3577" t="s">
        <v>3178</v>
      </c>
      <c r="P3577">
        <f t="shared" si="110"/>
        <v>45267</v>
      </c>
      <c r="Q3577">
        <f>--(COUNTIF($A$2:A3577,A3577)=1)</f>
        <v>1</v>
      </c>
      <c r="R3577">
        <f t="shared" si="111"/>
        <v>18.739999999999998</v>
      </c>
    </row>
    <row r="3578" spans="1:18">
      <c r="A3578" t="s">
        <v>9297</v>
      </c>
      <c r="B3578" t="s">
        <v>1244</v>
      </c>
      <c r="C3578" t="s">
        <v>3098</v>
      </c>
      <c r="D3578" t="s">
        <v>3165</v>
      </c>
      <c r="E3578" t="s">
        <v>3194</v>
      </c>
      <c r="F3578" t="s">
        <v>3167</v>
      </c>
      <c r="G3578" t="s">
        <v>668</v>
      </c>
      <c r="H3578" s="28">
        <v>44983</v>
      </c>
      <c r="I3578">
        <v>209.05</v>
      </c>
      <c r="J3578">
        <v>72</v>
      </c>
      <c r="K3578" t="s">
        <v>3123</v>
      </c>
      <c r="L3578" t="s">
        <v>3198</v>
      </c>
      <c r="M3578" t="s">
        <v>3177</v>
      </c>
      <c r="N3578">
        <v>3.3</v>
      </c>
      <c r="O3578" t="s">
        <v>3189</v>
      </c>
      <c r="P3578">
        <f t="shared" si="110"/>
        <v>44975</v>
      </c>
      <c r="Q3578">
        <f>--(COUNTIF($A$2:A3578,A3578)=1)</f>
        <v>1</v>
      </c>
      <c r="R3578">
        <f t="shared" si="111"/>
        <v>209.05</v>
      </c>
    </row>
    <row r="3579" spans="1:18">
      <c r="A3579" t="s">
        <v>9298</v>
      </c>
      <c r="B3579" t="s">
        <v>1328</v>
      </c>
      <c r="C3579" t="s">
        <v>9299</v>
      </c>
      <c r="D3579" t="s">
        <v>3227</v>
      </c>
      <c r="E3579" t="s">
        <v>3166</v>
      </c>
      <c r="F3579" t="s">
        <v>3167</v>
      </c>
      <c r="G3579" t="s">
        <v>492</v>
      </c>
      <c r="H3579" s="28">
        <v>44999</v>
      </c>
      <c r="I3579">
        <v>51.52</v>
      </c>
      <c r="J3579">
        <v>24</v>
      </c>
      <c r="K3579" t="s">
        <v>3123</v>
      </c>
      <c r="L3579" t="s">
        <v>3216</v>
      </c>
      <c r="M3579" t="s">
        <v>3207</v>
      </c>
      <c r="N3579">
        <v>1.7</v>
      </c>
      <c r="O3579" t="s">
        <v>3260</v>
      </c>
      <c r="P3579">
        <f t="shared" si="110"/>
        <v>44997</v>
      </c>
      <c r="Q3579">
        <f>--(COUNTIF($A$2:A3579,A3579)=1)</f>
        <v>1</v>
      </c>
      <c r="R3579">
        <f t="shared" si="111"/>
        <v>51.52</v>
      </c>
    </row>
    <row r="3580" spans="1:18">
      <c r="A3580" t="s">
        <v>9300</v>
      </c>
      <c r="B3580" t="s">
        <v>4929</v>
      </c>
      <c r="C3580" t="s">
        <v>3597</v>
      </c>
      <c r="D3580" t="s">
        <v>3240</v>
      </c>
      <c r="E3580" t="s">
        <v>3194</v>
      </c>
      <c r="F3580" t="s">
        <v>3167</v>
      </c>
      <c r="G3580" t="s">
        <v>9301</v>
      </c>
      <c r="H3580" s="28">
        <v>44806</v>
      </c>
      <c r="I3580">
        <v>90.68</v>
      </c>
      <c r="J3580">
        <v>72</v>
      </c>
      <c r="K3580" t="s">
        <v>3123</v>
      </c>
      <c r="L3580" t="s">
        <v>3398</v>
      </c>
      <c r="M3580" t="s">
        <v>3177</v>
      </c>
      <c r="N3580">
        <v>2.1</v>
      </c>
      <c r="O3580" t="s">
        <v>3123</v>
      </c>
      <c r="P3580">
        <f t="shared" si="110"/>
        <v>44803</v>
      </c>
      <c r="Q3580">
        <f>--(COUNTIF($A$2:A3580,A3580)=1)</f>
        <v>1</v>
      </c>
      <c r="R3580">
        <f t="shared" si="111"/>
        <v>90.68</v>
      </c>
    </row>
    <row r="3581" spans="1:18">
      <c r="A3581" t="s">
        <v>9302</v>
      </c>
      <c r="B3581" t="s">
        <v>71</v>
      </c>
      <c r="C3581" t="s">
        <v>9303</v>
      </c>
      <c r="D3581" t="s">
        <v>3196</v>
      </c>
      <c r="E3581" t="s">
        <v>3175</v>
      </c>
      <c r="F3581" t="s">
        <v>3167</v>
      </c>
      <c r="G3581" t="s">
        <v>96</v>
      </c>
      <c r="H3581" s="28">
        <v>44735</v>
      </c>
      <c r="I3581">
        <v>25.71</v>
      </c>
      <c r="J3581">
        <v>8</v>
      </c>
      <c r="K3581" t="s">
        <v>3123</v>
      </c>
      <c r="L3581" t="s">
        <v>3225</v>
      </c>
      <c r="M3581" t="s">
        <v>3188</v>
      </c>
      <c r="N3581">
        <v>2.8</v>
      </c>
      <c r="O3581" t="s">
        <v>3170</v>
      </c>
      <c r="P3581">
        <f t="shared" si="110"/>
        <v>44734</v>
      </c>
      <c r="Q3581">
        <f>--(COUNTIF($A$2:A3581,A3581)=1)</f>
        <v>1</v>
      </c>
      <c r="R3581">
        <f t="shared" si="111"/>
        <v>25.71</v>
      </c>
    </row>
    <row r="3582" spans="1:18">
      <c r="A3582" t="s">
        <v>9304</v>
      </c>
      <c r="B3582" t="s">
        <v>3908</v>
      </c>
      <c r="C3582" t="s">
        <v>3098</v>
      </c>
      <c r="D3582" t="s">
        <v>3237</v>
      </c>
      <c r="E3582" t="s">
        <v>3175</v>
      </c>
      <c r="F3582" t="s">
        <v>3167</v>
      </c>
      <c r="G3582" t="s">
        <v>1778</v>
      </c>
      <c r="H3582" s="28">
        <v>45352</v>
      </c>
      <c r="I3582">
        <v>21.24</v>
      </c>
      <c r="J3582">
        <v>8</v>
      </c>
      <c r="K3582" t="s">
        <v>3123</v>
      </c>
      <c r="L3582" t="s">
        <v>3351</v>
      </c>
      <c r="M3582" t="s">
        <v>3169</v>
      </c>
      <c r="N3582">
        <v>1.3</v>
      </c>
      <c r="O3582" t="s">
        <v>3260</v>
      </c>
      <c r="P3582">
        <f t="shared" si="110"/>
        <v>45352</v>
      </c>
      <c r="Q3582">
        <f>--(COUNTIF($A$2:A3582,A3582)=1)</f>
        <v>1</v>
      </c>
      <c r="R3582">
        <f t="shared" si="111"/>
        <v>21.24</v>
      </c>
    </row>
    <row r="3583" spans="1:18">
      <c r="A3583" t="s">
        <v>9305</v>
      </c>
      <c r="B3583" t="s">
        <v>6366</v>
      </c>
      <c r="C3583" t="s">
        <v>3098</v>
      </c>
      <c r="D3583" t="s">
        <v>3185</v>
      </c>
      <c r="E3583" t="s">
        <v>3194</v>
      </c>
      <c r="F3583" t="s">
        <v>3167</v>
      </c>
      <c r="G3583" t="s">
        <v>8960</v>
      </c>
      <c r="H3583" s="28">
        <v>44900</v>
      </c>
      <c r="I3583">
        <v>153.77000000000001</v>
      </c>
      <c r="J3583">
        <v>72</v>
      </c>
      <c r="K3583" t="s">
        <v>3123</v>
      </c>
      <c r="L3583" t="s">
        <v>3398</v>
      </c>
      <c r="M3583" t="s">
        <v>3188</v>
      </c>
      <c r="O3583" t="s">
        <v>3170</v>
      </c>
      <c r="P3583">
        <f t="shared" si="110"/>
        <v>44894</v>
      </c>
      <c r="Q3583">
        <f>--(COUNTIF($A$2:A3583,A3583)=1)</f>
        <v>1</v>
      </c>
      <c r="R3583">
        <f t="shared" si="111"/>
        <v>153.77000000000001</v>
      </c>
    </row>
    <row r="3584" spans="1:18">
      <c r="A3584" t="s">
        <v>9306</v>
      </c>
      <c r="B3584" t="s">
        <v>9307</v>
      </c>
      <c r="C3584" t="s">
        <v>3098</v>
      </c>
      <c r="D3584" t="s">
        <v>3237</v>
      </c>
      <c r="E3584" t="s">
        <v>3194</v>
      </c>
      <c r="F3584" t="s">
        <v>3228</v>
      </c>
      <c r="G3584" t="s">
        <v>327</v>
      </c>
      <c r="H3584" s="28"/>
      <c r="J3584">
        <v>72</v>
      </c>
      <c r="K3584" t="s">
        <v>3098</v>
      </c>
      <c r="L3584" t="s">
        <v>3168</v>
      </c>
      <c r="M3584" t="s">
        <v>3169</v>
      </c>
      <c r="O3584" t="s">
        <v>3189</v>
      </c>
      <c r="P3584">
        <f t="shared" si="110"/>
        <v>45176</v>
      </c>
      <c r="Q3584">
        <f>--(COUNTIF($A$2:A3584,A3584)=1)</f>
        <v>1</v>
      </c>
      <c r="R3584" t="str">
        <f t="shared" si="111"/>
        <v/>
      </c>
    </row>
    <row r="3585" spans="1:18">
      <c r="A3585" t="s">
        <v>9308</v>
      </c>
      <c r="B3585" t="s">
        <v>2957</v>
      </c>
      <c r="C3585" t="s">
        <v>6367</v>
      </c>
      <c r="D3585" t="s">
        <v>3200</v>
      </c>
      <c r="E3585" t="s">
        <v>3166</v>
      </c>
      <c r="F3585" t="s">
        <v>3220</v>
      </c>
      <c r="G3585" t="s">
        <v>629</v>
      </c>
      <c r="H3585" s="28">
        <v>44774</v>
      </c>
      <c r="I3585">
        <v>29.05</v>
      </c>
      <c r="J3585">
        <v>24</v>
      </c>
      <c r="K3585" t="s">
        <v>3123</v>
      </c>
      <c r="L3585" t="s">
        <v>3437</v>
      </c>
      <c r="M3585" t="s">
        <v>3188</v>
      </c>
      <c r="N3585">
        <v>4.0999999999999996</v>
      </c>
      <c r="O3585" t="s">
        <v>3123</v>
      </c>
      <c r="P3585">
        <f t="shared" si="110"/>
        <v>44773</v>
      </c>
      <c r="Q3585">
        <f>--(COUNTIF($A$2:A3585,A3585)=1)</f>
        <v>1</v>
      </c>
      <c r="R3585">
        <f t="shared" si="111"/>
        <v>29.05</v>
      </c>
    </row>
    <row r="3586" spans="1:18">
      <c r="A3586" t="s">
        <v>9309</v>
      </c>
      <c r="B3586" t="s">
        <v>9310</v>
      </c>
      <c r="C3586" t="s">
        <v>3098</v>
      </c>
      <c r="D3586" t="s">
        <v>3185</v>
      </c>
      <c r="E3586" t="s">
        <v>3175</v>
      </c>
      <c r="F3586" t="s">
        <v>3167</v>
      </c>
      <c r="G3586" t="s">
        <v>2427</v>
      </c>
      <c r="H3586" s="28">
        <v>45046</v>
      </c>
      <c r="I3586">
        <v>24.29</v>
      </c>
      <c r="J3586">
        <v>8</v>
      </c>
      <c r="K3586" t="s">
        <v>3123</v>
      </c>
      <c r="L3586" t="s">
        <v>3176</v>
      </c>
      <c r="M3586" t="s">
        <v>3207</v>
      </c>
      <c r="N3586">
        <v>4.5</v>
      </c>
      <c r="O3586" t="s">
        <v>3189</v>
      </c>
      <c r="P3586">
        <f t="shared" ref="P3586:P3649" si="112">IFERROR(DATEVALUE(G3586),IFERROR(DATE(RIGHT(G3586,4),MID(G3586,4,2),LEFT(G3586,2)),""))</f>
        <v>45045</v>
      </c>
      <c r="Q3586">
        <f>--(COUNTIF($A$2:A3586,A3586)=1)</f>
        <v>1</v>
      </c>
      <c r="R3586">
        <f t="shared" ref="R3586:R3649" si="113">IF(AND(Q3586=1,I3586&lt;&gt;"",ISNUMBER(I3586),I3586&gt;=0),I3586,"")</f>
        <v>24.29</v>
      </c>
    </row>
    <row r="3587" spans="1:18">
      <c r="A3587" t="s">
        <v>9311</v>
      </c>
      <c r="B3587" t="s">
        <v>1466</v>
      </c>
      <c r="C3587" t="s">
        <v>9312</v>
      </c>
      <c r="D3587" t="s">
        <v>3251</v>
      </c>
      <c r="E3587" t="s">
        <v>3166</v>
      </c>
      <c r="F3587" t="s">
        <v>3220</v>
      </c>
      <c r="G3587" t="s">
        <v>873</v>
      </c>
      <c r="H3587" s="28">
        <v>45421</v>
      </c>
      <c r="I3587">
        <v>71.099999999999994</v>
      </c>
      <c r="J3587">
        <v>24</v>
      </c>
      <c r="K3587" t="s">
        <v>3123</v>
      </c>
      <c r="L3587" t="s">
        <v>3098</v>
      </c>
      <c r="M3587" t="s">
        <v>3177</v>
      </c>
      <c r="O3587" t="s">
        <v>3170</v>
      </c>
      <c r="P3587">
        <f t="shared" si="112"/>
        <v>45419</v>
      </c>
      <c r="Q3587">
        <f>--(COUNTIF($A$2:A3587,A3587)=1)</f>
        <v>1</v>
      </c>
      <c r="R3587">
        <f t="shared" si="113"/>
        <v>71.099999999999994</v>
      </c>
    </row>
    <row r="3588" spans="1:18">
      <c r="A3588" t="s">
        <v>9313</v>
      </c>
      <c r="B3588" t="s">
        <v>2969</v>
      </c>
      <c r="C3588" t="s">
        <v>3098</v>
      </c>
      <c r="D3588" t="s">
        <v>3237</v>
      </c>
      <c r="E3588" t="s">
        <v>3166</v>
      </c>
      <c r="F3588" t="s">
        <v>3167</v>
      </c>
      <c r="G3588" t="s">
        <v>1006</v>
      </c>
      <c r="H3588" s="28">
        <v>44812</v>
      </c>
      <c r="I3588">
        <v>73.209999999999994</v>
      </c>
      <c r="J3588">
        <v>24</v>
      </c>
      <c r="K3588" t="s">
        <v>3123</v>
      </c>
      <c r="L3588" t="s">
        <v>3187</v>
      </c>
      <c r="M3588" t="s">
        <v>3188</v>
      </c>
      <c r="N3588">
        <v>1.9</v>
      </c>
      <c r="O3588" t="s">
        <v>3123</v>
      </c>
      <c r="P3588">
        <f t="shared" si="112"/>
        <v>44809</v>
      </c>
      <c r="Q3588">
        <f>--(COUNTIF($A$2:A3588,A3588)=1)</f>
        <v>1</v>
      </c>
      <c r="R3588">
        <f t="shared" si="113"/>
        <v>73.209999999999994</v>
      </c>
    </row>
    <row r="3589" spans="1:18">
      <c r="A3589" t="s">
        <v>9314</v>
      </c>
      <c r="B3589" t="s">
        <v>923</v>
      </c>
      <c r="C3589" t="s">
        <v>3098</v>
      </c>
      <c r="D3589" t="s">
        <v>3251</v>
      </c>
      <c r="E3589" t="s">
        <v>3194</v>
      </c>
      <c r="F3589" t="s">
        <v>3180</v>
      </c>
      <c r="G3589" t="s">
        <v>1775</v>
      </c>
      <c r="H3589" s="28"/>
      <c r="J3589">
        <v>72</v>
      </c>
      <c r="K3589" t="s">
        <v>3098</v>
      </c>
      <c r="L3589" t="s">
        <v>3209</v>
      </c>
      <c r="M3589" t="s">
        <v>3188</v>
      </c>
      <c r="O3589" t="s">
        <v>3124</v>
      </c>
      <c r="P3589">
        <f t="shared" si="112"/>
        <v>44978</v>
      </c>
      <c r="Q3589">
        <f>--(COUNTIF($A$2:A3589,A3589)=1)</f>
        <v>1</v>
      </c>
      <c r="R3589" t="str">
        <f t="shared" si="113"/>
        <v/>
      </c>
    </row>
    <row r="3590" spans="1:18">
      <c r="A3590" t="s">
        <v>9315</v>
      </c>
      <c r="B3590" t="s">
        <v>7077</v>
      </c>
      <c r="C3590" t="s">
        <v>3098</v>
      </c>
      <c r="D3590" t="s">
        <v>3240</v>
      </c>
      <c r="E3590" t="s">
        <v>3166</v>
      </c>
      <c r="F3590" t="s">
        <v>3228</v>
      </c>
      <c r="G3590" t="s">
        <v>1792</v>
      </c>
      <c r="H3590" s="28"/>
      <c r="J3590">
        <v>24</v>
      </c>
      <c r="K3590" t="s">
        <v>3098</v>
      </c>
      <c r="L3590" t="s">
        <v>3231</v>
      </c>
      <c r="M3590" t="s">
        <v>3169</v>
      </c>
      <c r="O3590" t="s">
        <v>3170</v>
      </c>
      <c r="P3590">
        <f t="shared" si="112"/>
        <v>45299</v>
      </c>
      <c r="Q3590">
        <f>--(COUNTIF($A$2:A3590,A3590)=1)</f>
        <v>1</v>
      </c>
      <c r="R3590" t="str">
        <f t="shared" si="113"/>
        <v/>
      </c>
    </row>
    <row r="3591" spans="1:18">
      <c r="A3591" t="s">
        <v>9316</v>
      </c>
      <c r="B3591" t="s">
        <v>2480</v>
      </c>
      <c r="C3591" t="s">
        <v>3098</v>
      </c>
      <c r="D3591" t="s">
        <v>3165</v>
      </c>
      <c r="E3591" t="s">
        <v>3175</v>
      </c>
      <c r="F3591" t="s">
        <v>3220</v>
      </c>
      <c r="G3591" t="s">
        <v>1268</v>
      </c>
      <c r="H3591" s="28">
        <v>45655</v>
      </c>
      <c r="I3591">
        <v>20.64</v>
      </c>
      <c r="J3591">
        <v>8</v>
      </c>
      <c r="K3591" t="s">
        <v>3123</v>
      </c>
      <c r="L3591" t="s">
        <v>3225</v>
      </c>
      <c r="M3591" t="s">
        <v>3188</v>
      </c>
      <c r="N3591">
        <v>3</v>
      </c>
      <c r="O3591" t="s">
        <v>3189</v>
      </c>
      <c r="P3591">
        <f t="shared" si="112"/>
        <v>45655</v>
      </c>
      <c r="Q3591">
        <f>--(COUNTIF($A$2:A3591,A3591)=1)</f>
        <v>1</v>
      </c>
      <c r="R3591">
        <f t="shared" si="113"/>
        <v>20.64</v>
      </c>
    </row>
    <row r="3592" spans="1:18">
      <c r="A3592" t="s">
        <v>9317</v>
      </c>
      <c r="B3592" t="s">
        <v>2890</v>
      </c>
      <c r="C3592" t="s">
        <v>3098</v>
      </c>
      <c r="D3592" t="s">
        <v>3251</v>
      </c>
      <c r="E3592" t="s">
        <v>3194</v>
      </c>
      <c r="F3592" t="s">
        <v>3167</v>
      </c>
      <c r="G3592" t="s">
        <v>1033</v>
      </c>
      <c r="H3592" s="28">
        <v>44997</v>
      </c>
      <c r="I3592">
        <v>126.95</v>
      </c>
      <c r="J3592">
        <v>72</v>
      </c>
      <c r="K3592" t="s">
        <v>3123</v>
      </c>
      <c r="L3592" t="s">
        <v>3187</v>
      </c>
      <c r="M3592" t="s">
        <v>3207</v>
      </c>
      <c r="O3592" t="s">
        <v>3170</v>
      </c>
      <c r="P3592">
        <f t="shared" si="112"/>
        <v>44992</v>
      </c>
      <c r="Q3592">
        <f>--(COUNTIF($A$2:A3592,A3592)=1)</f>
        <v>1</v>
      </c>
      <c r="R3592">
        <f t="shared" si="113"/>
        <v>126.95</v>
      </c>
    </row>
    <row r="3593" spans="1:18">
      <c r="A3593" t="s">
        <v>9318</v>
      </c>
      <c r="B3593" t="s">
        <v>3667</v>
      </c>
      <c r="C3593" t="s">
        <v>7785</v>
      </c>
      <c r="D3593" t="s">
        <v>3200</v>
      </c>
      <c r="E3593" t="s">
        <v>3175</v>
      </c>
      <c r="F3593" t="s">
        <v>3167</v>
      </c>
      <c r="G3593" t="s">
        <v>1772</v>
      </c>
      <c r="H3593" s="28">
        <v>44571</v>
      </c>
      <c r="I3593">
        <v>3.75</v>
      </c>
      <c r="J3593">
        <v>8</v>
      </c>
      <c r="K3593" t="s">
        <v>3124</v>
      </c>
      <c r="L3593" t="s">
        <v>3318</v>
      </c>
      <c r="M3593" t="s">
        <v>3188</v>
      </c>
      <c r="N3593">
        <v>2.6</v>
      </c>
      <c r="O3593" t="s">
        <v>3260</v>
      </c>
      <c r="P3593">
        <f t="shared" si="112"/>
        <v>44571</v>
      </c>
      <c r="Q3593">
        <f>--(COUNTIF($A$2:A3593,A3593)=1)</f>
        <v>1</v>
      </c>
      <c r="R3593">
        <f t="shared" si="113"/>
        <v>3.75</v>
      </c>
    </row>
    <row r="3594" spans="1:18">
      <c r="A3594" t="s">
        <v>9319</v>
      </c>
      <c r="B3594" t="s">
        <v>1244</v>
      </c>
      <c r="C3594" t="s">
        <v>9320</v>
      </c>
      <c r="D3594" t="s">
        <v>3237</v>
      </c>
      <c r="E3594" t="s">
        <v>3166</v>
      </c>
      <c r="F3594" t="s">
        <v>3167</v>
      </c>
      <c r="G3594" t="s">
        <v>8941</v>
      </c>
      <c r="H3594" s="28">
        <v>45257</v>
      </c>
      <c r="I3594">
        <v>16.39</v>
      </c>
      <c r="J3594">
        <v>24</v>
      </c>
      <c r="K3594" t="s">
        <v>3124</v>
      </c>
      <c r="L3594" t="s">
        <v>3198</v>
      </c>
      <c r="M3594" t="s">
        <v>3188</v>
      </c>
      <c r="N3594">
        <v>2</v>
      </c>
      <c r="O3594" t="s">
        <v>3260</v>
      </c>
      <c r="P3594">
        <f t="shared" si="112"/>
        <v>45257</v>
      </c>
      <c r="Q3594">
        <f>--(COUNTIF($A$2:A3594,A3594)=1)</f>
        <v>1</v>
      </c>
      <c r="R3594">
        <f t="shared" si="113"/>
        <v>16.39</v>
      </c>
    </row>
    <row r="3595" spans="1:18">
      <c r="A3595" t="s">
        <v>9321</v>
      </c>
      <c r="B3595" t="s">
        <v>749</v>
      </c>
      <c r="C3595" t="s">
        <v>3098</v>
      </c>
      <c r="D3595" t="s">
        <v>3185</v>
      </c>
      <c r="E3595" t="s">
        <v>3166</v>
      </c>
      <c r="F3595" t="s">
        <v>3167</v>
      </c>
      <c r="G3595" t="s">
        <v>1187</v>
      </c>
      <c r="H3595" s="28">
        <v>44582</v>
      </c>
      <c r="I3595">
        <v>35.9</v>
      </c>
      <c r="J3595">
        <v>24</v>
      </c>
      <c r="K3595" t="s">
        <v>3123</v>
      </c>
      <c r="L3595" t="s">
        <v>3218</v>
      </c>
      <c r="M3595" t="s">
        <v>3169</v>
      </c>
      <c r="N3595">
        <v>2.7</v>
      </c>
      <c r="O3595" t="s">
        <v>3189</v>
      </c>
      <c r="P3595">
        <f t="shared" si="112"/>
        <v>44581</v>
      </c>
      <c r="Q3595">
        <f>--(COUNTIF($A$2:A3595,A3595)=1)</f>
        <v>1</v>
      </c>
      <c r="R3595">
        <f t="shared" si="113"/>
        <v>35.9</v>
      </c>
    </row>
    <row r="3596" spans="1:18">
      <c r="A3596" t="s">
        <v>9322</v>
      </c>
      <c r="B3596" t="s">
        <v>2721</v>
      </c>
      <c r="C3596" t="s">
        <v>9323</v>
      </c>
      <c r="D3596" t="s">
        <v>3174</v>
      </c>
      <c r="E3596" t="s">
        <v>3194</v>
      </c>
      <c r="F3596" t="s">
        <v>3220</v>
      </c>
      <c r="G3596" t="s">
        <v>1167</v>
      </c>
      <c r="H3596" s="28">
        <v>45418</v>
      </c>
      <c r="I3596">
        <v>120.51</v>
      </c>
      <c r="J3596">
        <v>72</v>
      </c>
      <c r="K3596" t="s">
        <v>3123</v>
      </c>
      <c r="L3596" t="s">
        <v>3209</v>
      </c>
      <c r="M3596" t="s">
        <v>3202</v>
      </c>
      <c r="O3596" t="s">
        <v>3178</v>
      </c>
      <c r="P3596">
        <f t="shared" si="112"/>
        <v>45413</v>
      </c>
      <c r="Q3596">
        <f>--(COUNTIF($A$2:A3596,A3596)=1)</f>
        <v>1</v>
      </c>
      <c r="R3596">
        <f t="shared" si="113"/>
        <v>120.51</v>
      </c>
    </row>
    <row r="3597" spans="1:18">
      <c r="A3597" t="s">
        <v>9324</v>
      </c>
      <c r="B3597" t="s">
        <v>995</v>
      </c>
      <c r="C3597" t="s">
        <v>9325</v>
      </c>
      <c r="D3597" t="s">
        <v>3227</v>
      </c>
      <c r="E3597" t="s">
        <v>3194</v>
      </c>
      <c r="F3597" t="s">
        <v>3180</v>
      </c>
      <c r="G3597" t="s">
        <v>493</v>
      </c>
      <c r="H3597" s="28"/>
      <c r="J3597">
        <v>72</v>
      </c>
      <c r="K3597" t="s">
        <v>3098</v>
      </c>
      <c r="L3597" t="s">
        <v>3221</v>
      </c>
      <c r="M3597" t="s">
        <v>3202</v>
      </c>
      <c r="O3597" t="s">
        <v>3189</v>
      </c>
      <c r="P3597">
        <f t="shared" si="112"/>
        <v>45028</v>
      </c>
      <c r="Q3597">
        <f>--(COUNTIF($A$2:A3597,A3597)=1)</f>
        <v>1</v>
      </c>
      <c r="R3597" t="str">
        <f t="shared" si="113"/>
        <v/>
      </c>
    </row>
    <row r="3598" spans="1:18">
      <c r="A3598" t="s">
        <v>9326</v>
      </c>
      <c r="B3598" t="s">
        <v>5180</v>
      </c>
      <c r="C3598" t="s">
        <v>9327</v>
      </c>
      <c r="D3598" t="s">
        <v>3240</v>
      </c>
      <c r="E3598" t="s">
        <v>3280</v>
      </c>
      <c r="F3598" t="s">
        <v>3228</v>
      </c>
      <c r="G3598" t="s">
        <v>2624</v>
      </c>
      <c r="H3598" s="28"/>
      <c r="J3598">
        <v>4</v>
      </c>
      <c r="K3598" t="s">
        <v>3098</v>
      </c>
      <c r="L3598" t="s">
        <v>3098</v>
      </c>
      <c r="M3598" t="s">
        <v>3207</v>
      </c>
      <c r="O3598" t="s">
        <v>3170</v>
      </c>
      <c r="P3598">
        <f t="shared" si="112"/>
        <v>45079</v>
      </c>
      <c r="Q3598">
        <f>--(COUNTIF($A$2:A3598,A3598)=1)</f>
        <v>1</v>
      </c>
      <c r="R3598" t="str">
        <f t="shared" si="113"/>
        <v/>
      </c>
    </row>
    <row r="3599" spans="1:18">
      <c r="A3599" t="s">
        <v>9328</v>
      </c>
      <c r="B3599" t="s">
        <v>5435</v>
      </c>
      <c r="C3599" t="s">
        <v>9329</v>
      </c>
      <c r="D3599" t="s">
        <v>3165</v>
      </c>
      <c r="E3599" t="s">
        <v>3166</v>
      </c>
      <c r="F3599" t="s">
        <v>3180</v>
      </c>
      <c r="G3599" t="s">
        <v>649</v>
      </c>
      <c r="H3599" s="28"/>
      <c r="J3599">
        <v>24</v>
      </c>
      <c r="K3599" t="s">
        <v>3098</v>
      </c>
      <c r="L3599" t="s">
        <v>3225</v>
      </c>
      <c r="M3599" t="s">
        <v>3177</v>
      </c>
      <c r="O3599" t="s">
        <v>3260</v>
      </c>
      <c r="P3599">
        <f t="shared" si="112"/>
        <v>45390</v>
      </c>
      <c r="Q3599">
        <f>--(COUNTIF($A$2:A3599,A3599)=1)</f>
        <v>1</v>
      </c>
      <c r="R3599" t="str">
        <f t="shared" si="113"/>
        <v/>
      </c>
    </row>
    <row r="3600" spans="1:18">
      <c r="A3600" t="s">
        <v>9330</v>
      </c>
      <c r="B3600" t="s">
        <v>3849</v>
      </c>
      <c r="C3600" t="s">
        <v>3098</v>
      </c>
      <c r="D3600" t="s">
        <v>3185</v>
      </c>
      <c r="E3600" t="s">
        <v>3194</v>
      </c>
      <c r="F3600" t="s">
        <v>3220</v>
      </c>
      <c r="G3600" t="s">
        <v>1607</v>
      </c>
      <c r="H3600" s="28">
        <v>45429</v>
      </c>
      <c r="I3600">
        <v>183.36</v>
      </c>
      <c r="J3600">
        <v>72</v>
      </c>
      <c r="K3600" t="s">
        <v>3123</v>
      </c>
      <c r="L3600" t="s">
        <v>3351</v>
      </c>
      <c r="M3600" t="s">
        <v>3188</v>
      </c>
      <c r="N3600">
        <v>2.5</v>
      </c>
      <c r="O3600" t="s">
        <v>3123</v>
      </c>
      <c r="P3600">
        <f t="shared" si="112"/>
        <v>45422</v>
      </c>
      <c r="Q3600">
        <f>--(COUNTIF($A$2:A3600,A3600)=1)</f>
        <v>1</v>
      </c>
      <c r="R3600">
        <f t="shared" si="113"/>
        <v>183.36</v>
      </c>
    </row>
    <row r="3601" spans="1:18">
      <c r="A3601" t="s">
        <v>9331</v>
      </c>
      <c r="B3601" t="s">
        <v>2288</v>
      </c>
      <c r="C3601" t="s">
        <v>9332</v>
      </c>
      <c r="D3601" t="s">
        <v>3196</v>
      </c>
      <c r="E3601" t="s">
        <v>3280</v>
      </c>
      <c r="F3601" t="s">
        <v>3220</v>
      </c>
      <c r="G3601" t="s">
        <v>2370</v>
      </c>
      <c r="H3601" s="28">
        <v>45567</v>
      </c>
      <c r="I3601">
        <v>5.47</v>
      </c>
      <c r="J3601">
        <v>4</v>
      </c>
      <c r="K3601" t="s">
        <v>3123</v>
      </c>
      <c r="L3601" t="s">
        <v>3281</v>
      </c>
      <c r="M3601" t="s">
        <v>3202</v>
      </c>
      <c r="N3601">
        <v>2.1</v>
      </c>
      <c r="O3601" t="s">
        <v>3182</v>
      </c>
      <c r="P3601">
        <f t="shared" si="112"/>
        <v>45567</v>
      </c>
      <c r="Q3601">
        <f>--(COUNTIF($A$2:A3601,A3601)=1)</f>
        <v>1</v>
      </c>
      <c r="R3601">
        <f t="shared" si="113"/>
        <v>5.47</v>
      </c>
    </row>
    <row r="3602" spans="1:18">
      <c r="A3602" t="s">
        <v>9333</v>
      </c>
      <c r="B3602" t="s">
        <v>972</v>
      </c>
      <c r="C3602" t="s">
        <v>9334</v>
      </c>
      <c r="D3602" t="s">
        <v>3200</v>
      </c>
      <c r="E3602" t="s">
        <v>3280</v>
      </c>
      <c r="F3602" t="s">
        <v>3167</v>
      </c>
      <c r="G3602" t="s">
        <v>567</v>
      </c>
      <c r="H3602" s="28">
        <v>45370</v>
      </c>
      <c r="I3602">
        <v>5.13</v>
      </c>
      <c r="J3602">
        <v>4</v>
      </c>
      <c r="K3602" t="s">
        <v>3123</v>
      </c>
      <c r="L3602" t="s">
        <v>3437</v>
      </c>
      <c r="M3602" t="s">
        <v>3202</v>
      </c>
      <c r="O3602" t="s">
        <v>3260</v>
      </c>
      <c r="P3602">
        <f t="shared" si="112"/>
        <v>45370</v>
      </c>
      <c r="Q3602">
        <f>--(COUNTIF($A$2:A3602,A3602)=1)</f>
        <v>1</v>
      </c>
      <c r="R3602">
        <f t="shared" si="113"/>
        <v>5.13</v>
      </c>
    </row>
    <row r="3603" spans="1:18">
      <c r="A3603" t="s">
        <v>9335</v>
      </c>
      <c r="B3603" t="s">
        <v>899</v>
      </c>
      <c r="C3603" t="s">
        <v>6194</v>
      </c>
      <c r="D3603" t="s">
        <v>3185</v>
      </c>
      <c r="E3603" t="s">
        <v>3166</v>
      </c>
      <c r="F3603" t="s">
        <v>3180</v>
      </c>
      <c r="G3603" t="s">
        <v>3878</v>
      </c>
      <c r="H3603" s="28"/>
      <c r="J3603">
        <v>24</v>
      </c>
      <c r="K3603" t="s">
        <v>3098</v>
      </c>
      <c r="L3603" t="s">
        <v>3254</v>
      </c>
      <c r="M3603" t="s">
        <v>3169</v>
      </c>
      <c r="O3603" t="s">
        <v>3123</v>
      </c>
      <c r="P3603">
        <f t="shared" si="112"/>
        <v>44587</v>
      </c>
      <c r="Q3603">
        <f>--(COUNTIF($A$2:A3603,A3603)=1)</f>
        <v>1</v>
      </c>
      <c r="R3603" t="str">
        <f t="shared" si="113"/>
        <v/>
      </c>
    </row>
    <row r="3604" spans="1:18">
      <c r="A3604" t="s">
        <v>9336</v>
      </c>
      <c r="B3604" t="s">
        <v>5918</v>
      </c>
      <c r="C3604" t="s">
        <v>3098</v>
      </c>
      <c r="D3604" t="s">
        <v>3200</v>
      </c>
      <c r="E3604" t="s">
        <v>3175</v>
      </c>
      <c r="F3604" t="s">
        <v>3167</v>
      </c>
      <c r="G3604" t="s">
        <v>1756</v>
      </c>
      <c r="H3604" s="28">
        <v>44917</v>
      </c>
      <c r="I3604">
        <v>25.79</v>
      </c>
      <c r="J3604">
        <v>8</v>
      </c>
      <c r="K3604" t="s">
        <v>3123</v>
      </c>
      <c r="L3604" t="s">
        <v>3254</v>
      </c>
      <c r="M3604" t="s">
        <v>3202</v>
      </c>
      <c r="N3604">
        <v>2.4</v>
      </c>
      <c r="O3604" t="s">
        <v>3213</v>
      </c>
      <c r="P3604">
        <f t="shared" si="112"/>
        <v>44916</v>
      </c>
      <c r="Q3604">
        <f>--(COUNTIF($A$2:A3604,A3604)=1)</f>
        <v>1</v>
      </c>
      <c r="R3604">
        <f t="shared" si="113"/>
        <v>25.79</v>
      </c>
    </row>
    <row r="3605" spans="1:18">
      <c r="A3605" t="s">
        <v>9337</v>
      </c>
      <c r="B3605" t="s">
        <v>1018</v>
      </c>
      <c r="C3605" t="s">
        <v>7058</v>
      </c>
      <c r="D3605" t="s">
        <v>3174</v>
      </c>
      <c r="E3605" t="s">
        <v>3175</v>
      </c>
      <c r="F3605" t="s">
        <v>3167</v>
      </c>
      <c r="G3605" t="s">
        <v>2742</v>
      </c>
      <c r="H3605" s="28">
        <v>45544</v>
      </c>
      <c r="I3605">
        <v>22.4</v>
      </c>
      <c r="J3605">
        <v>8</v>
      </c>
      <c r="K3605" t="s">
        <v>3123</v>
      </c>
      <c r="L3605" t="s">
        <v>3098</v>
      </c>
      <c r="M3605" t="s">
        <v>3202</v>
      </c>
      <c r="N3605">
        <v>4.8</v>
      </c>
      <c r="O3605" t="s">
        <v>3189</v>
      </c>
      <c r="P3605">
        <f t="shared" si="112"/>
        <v>45544</v>
      </c>
      <c r="Q3605">
        <f>--(COUNTIF($A$2:A3605,A3605)=1)</f>
        <v>1</v>
      </c>
      <c r="R3605">
        <f t="shared" si="113"/>
        <v>22.4</v>
      </c>
    </row>
    <row r="3606" spans="1:18">
      <c r="A3606" t="s">
        <v>9338</v>
      </c>
      <c r="B3606" t="s">
        <v>1434</v>
      </c>
      <c r="C3606" t="s">
        <v>9339</v>
      </c>
      <c r="D3606" t="s">
        <v>3196</v>
      </c>
      <c r="E3606" t="s">
        <v>3166</v>
      </c>
      <c r="F3606" t="s">
        <v>3167</v>
      </c>
      <c r="G3606" t="s">
        <v>526</v>
      </c>
      <c r="H3606" s="28">
        <v>45323</v>
      </c>
      <c r="I3606">
        <v>79.95</v>
      </c>
      <c r="J3606">
        <v>24</v>
      </c>
      <c r="K3606" t="s">
        <v>3123</v>
      </c>
      <c r="L3606" t="s">
        <v>3248</v>
      </c>
      <c r="M3606" t="s">
        <v>3169</v>
      </c>
      <c r="N3606">
        <v>1.9</v>
      </c>
      <c r="O3606" t="s">
        <v>3189</v>
      </c>
      <c r="P3606">
        <f t="shared" si="112"/>
        <v>45320</v>
      </c>
      <c r="Q3606">
        <f>--(COUNTIF($A$2:A3606,A3606)=1)</f>
        <v>1</v>
      </c>
      <c r="R3606">
        <f t="shared" si="113"/>
        <v>79.95</v>
      </c>
    </row>
    <row r="3607" spans="1:18">
      <c r="A3607" t="s">
        <v>9340</v>
      </c>
      <c r="B3607" t="s">
        <v>7223</v>
      </c>
      <c r="C3607" t="s">
        <v>9341</v>
      </c>
      <c r="D3607" t="s">
        <v>3200</v>
      </c>
      <c r="E3607" t="s">
        <v>3175</v>
      </c>
      <c r="F3607" t="s">
        <v>3180</v>
      </c>
      <c r="G3607" t="s">
        <v>6818</v>
      </c>
      <c r="H3607" s="28"/>
      <c r="J3607">
        <v>8</v>
      </c>
      <c r="K3607" t="s">
        <v>3098</v>
      </c>
      <c r="L3607" t="s">
        <v>3212</v>
      </c>
      <c r="M3607" t="s">
        <v>3202</v>
      </c>
      <c r="O3607" t="s">
        <v>3182</v>
      </c>
      <c r="P3607">
        <f t="shared" si="112"/>
        <v>45692</v>
      </c>
      <c r="Q3607">
        <f>--(COUNTIF($A$2:A3607,A3607)=1)</f>
        <v>1</v>
      </c>
      <c r="R3607" t="str">
        <f t="shared" si="113"/>
        <v/>
      </c>
    </row>
    <row r="3608" spans="1:18">
      <c r="A3608" t="s">
        <v>9342</v>
      </c>
      <c r="B3608" t="s">
        <v>2860</v>
      </c>
      <c r="C3608" t="s">
        <v>5516</v>
      </c>
      <c r="D3608" t="s">
        <v>3227</v>
      </c>
      <c r="E3608" t="s">
        <v>3175</v>
      </c>
      <c r="F3608" t="s">
        <v>3220</v>
      </c>
      <c r="G3608" t="s">
        <v>155</v>
      </c>
      <c r="H3608" s="28">
        <v>45437</v>
      </c>
      <c r="I3608">
        <v>20.46</v>
      </c>
      <c r="J3608">
        <v>8</v>
      </c>
      <c r="K3608" t="s">
        <v>3123</v>
      </c>
      <c r="L3608" t="s">
        <v>3244</v>
      </c>
      <c r="M3608" t="s">
        <v>3207</v>
      </c>
      <c r="O3608" t="s">
        <v>3189</v>
      </c>
      <c r="P3608">
        <f t="shared" si="112"/>
        <v>45437</v>
      </c>
      <c r="Q3608">
        <f>--(COUNTIF($A$2:A3608,A3608)=1)</f>
        <v>1</v>
      </c>
      <c r="R3608">
        <f t="shared" si="113"/>
        <v>20.46</v>
      </c>
    </row>
    <row r="3609" spans="1:18">
      <c r="A3609" t="s">
        <v>9343</v>
      </c>
      <c r="B3609" t="s">
        <v>1162</v>
      </c>
      <c r="C3609" t="s">
        <v>3098</v>
      </c>
      <c r="D3609" t="s">
        <v>3196</v>
      </c>
      <c r="E3609" t="s">
        <v>3175</v>
      </c>
      <c r="F3609" t="s">
        <v>3228</v>
      </c>
      <c r="G3609" t="s">
        <v>346</v>
      </c>
      <c r="H3609" s="28"/>
      <c r="J3609">
        <v>8</v>
      </c>
      <c r="K3609" t="s">
        <v>3098</v>
      </c>
      <c r="L3609" t="s">
        <v>3354</v>
      </c>
      <c r="M3609" t="s">
        <v>3177</v>
      </c>
      <c r="O3609" t="s">
        <v>3178</v>
      </c>
      <c r="P3609">
        <f t="shared" si="112"/>
        <v>44972</v>
      </c>
      <c r="Q3609">
        <f>--(COUNTIF($A$2:A3609,A3609)=1)</f>
        <v>1</v>
      </c>
      <c r="R3609" t="str">
        <f t="shared" si="113"/>
        <v/>
      </c>
    </row>
    <row r="3610" spans="1:18">
      <c r="A3610" t="s">
        <v>9344</v>
      </c>
      <c r="B3610" t="s">
        <v>242</v>
      </c>
      <c r="C3610" t="s">
        <v>3098</v>
      </c>
      <c r="D3610" t="s">
        <v>3165</v>
      </c>
      <c r="E3610" t="s">
        <v>3194</v>
      </c>
      <c r="F3610" t="s">
        <v>3167</v>
      </c>
      <c r="G3610" t="s">
        <v>831</v>
      </c>
      <c r="H3610" s="28">
        <v>44843</v>
      </c>
      <c r="I3610">
        <v>25.3</v>
      </c>
      <c r="J3610">
        <v>72</v>
      </c>
      <c r="K3610" t="s">
        <v>3124</v>
      </c>
      <c r="L3610" t="s">
        <v>3268</v>
      </c>
      <c r="M3610" t="s">
        <v>3177</v>
      </c>
      <c r="N3610">
        <v>4.5999999999999996</v>
      </c>
      <c r="O3610" t="s">
        <v>3189</v>
      </c>
      <c r="P3610">
        <f t="shared" si="112"/>
        <v>44842</v>
      </c>
      <c r="Q3610">
        <f>--(COUNTIF($A$2:A3610,A3610)=1)</f>
        <v>1</v>
      </c>
      <c r="R3610">
        <f t="shared" si="113"/>
        <v>25.3</v>
      </c>
    </row>
    <row r="3611" spans="1:18">
      <c r="A3611" t="s">
        <v>9345</v>
      </c>
      <c r="B3611" t="s">
        <v>9346</v>
      </c>
      <c r="C3611" t="s">
        <v>3098</v>
      </c>
      <c r="D3611" t="s">
        <v>3237</v>
      </c>
      <c r="E3611" t="s">
        <v>3175</v>
      </c>
      <c r="F3611" t="s">
        <v>3180</v>
      </c>
      <c r="G3611" t="s">
        <v>2627</v>
      </c>
      <c r="H3611" s="28"/>
      <c r="J3611">
        <v>8</v>
      </c>
      <c r="K3611" t="s">
        <v>3098</v>
      </c>
      <c r="L3611" t="s">
        <v>3221</v>
      </c>
      <c r="M3611" t="s">
        <v>3207</v>
      </c>
      <c r="O3611" t="s">
        <v>3170</v>
      </c>
      <c r="P3611">
        <f t="shared" si="112"/>
        <v>45269</v>
      </c>
      <c r="Q3611">
        <f>--(COUNTIF($A$2:A3611,A3611)=1)</f>
        <v>1</v>
      </c>
      <c r="R3611" t="str">
        <f t="shared" si="113"/>
        <v/>
      </c>
    </row>
    <row r="3612" spans="1:18">
      <c r="A3612" t="s">
        <v>9347</v>
      </c>
      <c r="B3612" t="s">
        <v>2969</v>
      </c>
      <c r="C3612" t="s">
        <v>9348</v>
      </c>
      <c r="D3612" t="s">
        <v>3227</v>
      </c>
      <c r="E3612" t="s">
        <v>3194</v>
      </c>
      <c r="F3612" t="s">
        <v>3220</v>
      </c>
      <c r="G3612" t="s">
        <v>1600</v>
      </c>
      <c r="H3612" s="28"/>
      <c r="J3612">
        <v>72</v>
      </c>
      <c r="K3612" t="s">
        <v>3098</v>
      </c>
      <c r="L3612" t="s">
        <v>3265</v>
      </c>
      <c r="M3612" t="s">
        <v>3202</v>
      </c>
      <c r="O3612" t="s">
        <v>3124</v>
      </c>
      <c r="P3612">
        <f t="shared" si="112"/>
        <v>44858</v>
      </c>
      <c r="Q3612">
        <f>--(COUNTIF($A$2:A3612,A3612)=1)</f>
        <v>1</v>
      </c>
      <c r="R3612" t="str">
        <f t="shared" si="113"/>
        <v/>
      </c>
    </row>
    <row r="3613" spans="1:18">
      <c r="A3613" t="s">
        <v>9349</v>
      </c>
      <c r="B3613" t="s">
        <v>4531</v>
      </c>
      <c r="C3613" t="s">
        <v>9350</v>
      </c>
      <c r="D3613" t="s">
        <v>3237</v>
      </c>
      <c r="E3613" t="s">
        <v>3194</v>
      </c>
      <c r="F3613" t="s">
        <v>3220</v>
      </c>
      <c r="G3613" t="s">
        <v>2081</v>
      </c>
      <c r="H3613" s="28">
        <v>45183</v>
      </c>
      <c r="I3613">
        <v>65.67</v>
      </c>
      <c r="J3613">
        <v>72</v>
      </c>
      <c r="K3613" t="s">
        <v>3124</v>
      </c>
      <c r="L3613" t="s">
        <v>3354</v>
      </c>
      <c r="M3613" t="s">
        <v>3207</v>
      </c>
      <c r="N3613">
        <v>4.8</v>
      </c>
      <c r="O3613" t="s">
        <v>3123</v>
      </c>
      <c r="P3613">
        <f t="shared" si="112"/>
        <v>45181</v>
      </c>
      <c r="Q3613">
        <f>--(COUNTIF($A$2:A3613,A3613)=1)</f>
        <v>1</v>
      </c>
      <c r="R3613">
        <f t="shared" si="113"/>
        <v>65.67</v>
      </c>
    </row>
    <row r="3614" spans="1:18">
      <c r="A3614" t="s">
        <v>9351</v>
      </c>
      <c r="B3614" t="s">
        <v>1848</v>
      </c>
      <c r="C3614" t="s">
        <v>3098</v>
      </c>
      <c r="D3614" t="s">
        <v>3200</v>
      </c>
      <c r="E3614" t="s">
        <v>3166</v>
      </c>
      <c r="F3614" t="s">
        <v>3167</v>
      </c>
      <c r="G3614" t="s">
        <v>2768</v>
      </c>
      <c r="H3614" s="28">
        <v>45439</v>
      </c>
      <c r="I3614">
        <v>21.05</v>
      </c>
      <c r="J3614">
        <v>24</v>
      </c>
      <c r="K3614" t="s">
        <v>3124</v>
      </c>
      <c r="L3614" t="s">
        <v>3209</v>
      </c>
      <c r="M3614" t="s">
        <v>3169</v>
      </c>
      <c r="N3614">
        <v>3</v>
      </c>
      <c r="O3614" t="s">
        <v>3170</v>
      </c>
      <c r="P3614">
        <f t="shared" si="112"/>
        <v>45439</v>
      </c>
      <c r="Q3614">
        <f>--(COUNTIF($A$2:A3614,A3614)=1)</f>
        <v>1</v>
      </c>
      <c r="R3614">
        <f t="shared" si="113"/>
        <v>21.05</v>
      </c>
    </row>
    <row r="3615" spans="1:18">
      <c r="A3615" t="s">
        <v>9352</v>
      </c>
      <c r="B3615" t="s">
        <v>2107</v>
      </c>
      <c r="C3615" t="s">
        <v>9353</v>
      </c>
      <c r="D3615" t="s">
        <v>3165</v>
      </c>
      <c r="E3615" t="s">
        <v>3194</v>
      </c>
      <c r="F3615" t="s">
        <v>3167</v>
      </c>
      <c r="G3615" t="s">
        <v>601</v>
      </c>
      <c r="H3615" s="28">
        <v>45557</v>
      </c>
      <c r="I3615">
        <v>53.65</v>
      </c>
      <c r="J3615">
        <v>72</v>
      </c>
      <c r="K3615" t="s">
        <v>3124</v>
      </c>
      <c r="L3615" t="s">
        <v>3192</v>
      </c>
      <c r="M3615" t="s">
        <v>3188</v>
      </c>
      <c r="N3615">
        <v>3.7</v>
      </c>
      <c r="O3615" t="s">
        <v>3178</v>
      </c>
      <c r="P3615">
        <f t="shared" si="112"/>
        <v>45555</v>
      </c>
      <c r="Q3615">
        <f>--(COUNTIF($A$2:A3615,A3615)=1)</f>
        <v>1</v>
      </c>
      <c r="R3615">
        <f t="shared" si="113"/>
        <v>53.65</v>
      </c>
    </row>
    <row r="3616" spans="1:18">
      <c r="A3616" t="s">
        <v>9354</v>
      </c>
      <c r="B3616" t="s">
        <v>5883</v>
      </c>
      <c r="C3616" t="s">
        <v>3098</v>
      </c>
      <c r="D3616" t="s">
        <v>3240</v>
      </c>
      <c r="E3616" t="s">
        <v>3194</v>
      </c>
      <c r="F3616" t="s">
        <v>3167</v>
      </c>
      <c r="G3616" t="s">
        <v>7596</v>
      </c>
      <c r="H3616" s="28">
        <v>44569</v>
      </c>
      <c r="I3616">
        <v>39.590000000000003</v>
      </c>
      <c r="J3616">
        <v>72</v>
      </c>
      <c r="K3616" t="s">
        <v>3124</v>
      </c>
      <c r="L3616" t="s">
        <v>3206</v>
      </c>
      <c r="M3616" t="s">
        <v>3202</v>
      </c>
      <c r="N3616">
        <v>3.1</v>
      </c>
      <c r="O3616" t="s">
        <v>3182</v>
      </c>
      <c r="P3616">
        <f t="shared" si="112"/>
        <v>44568</v>
      </c>
      <c r="Q3616">
        <f>--(COUNTIF($A$2:A3616,A3616)=1)</f>
        <v>1</v>
      </c>
      <c r="R3616">
        <f t="shared" si="113"/>
        <v>39.590000000000003</v>
      </c>
    </row>
    <row r="3617" spans="1:18">
      <c r="A3617" t="s">
        <v>9355</v>
      </c>
      <c r="B3617" t="s">
        <v>3670</v>
      </c>
      <c r="C3617" t="s">
        <v>5528</v>
      </c>
      <c r="D3617" t="s">
        <v>3237</v>
      </c>
      <c r="E3617" t="s">
        <v>3175</v>
      </c>
      <c r="F3617" t="s">
        <v>3220</v>
      </c>
      <c r="G3617" t="s">
        <v>6042</v>
      </c>
      <c r="H3617" s="28">
        <v>45643</v>
      </c>
      <c r="I3617">
        <v>2.42</v>
      </c>
      <c r="J3617">
        <v>8</v>
      </c>
      <c r="K3617" t="s">
        <v>3124</v>
      </c>
      <c r="L3617" t="s">
        <v>3281</v>
      </c>
      <c r="M3617" t="s">
        <v>3177</v>
      </c>
      <c r="O3617" t="s">
        <v>3124</v>
      </c>
      <c r="P3617">
        <f t="shared" si="112"/>
        <v>45643</v>
      </c>
      <c r="Q3617">
        <f>--(COUNTIF($A$2:A3617,A3617)=1)</f>
        <v>1</v>
      </c>
      <c r="R3617">
        <f t="shared" si="113"/>
        <v>2.42</v>
      </c>
    </row>
    <row r="3618" spans="1:18">
      <c r="A3618" t="s">
        <v>9356</v>
      </c>
      <c r="B3618" t="s">
        <v>3064</v>
      </c>
      <c r="C3618" t="s">
        <v>9357</v>
      </c>
      <c r="D3618" t="s">
        <v>3174</v>
      </c>
      <c r="E3618" t="s">
        <v>3280</v>
      </c>
      <c r="F3618" t="s">
        <v>3220</v>
      </c>
      <c r="G3618" t="s">
        <v>1519</v>
      </c>
      <c r="H3618" s="28"/>
      <c r="J3618">
        <v>4</v>
      </c>
      <c r="K3618" t="s">
        <v>3098</v>
      </c>
      <c r="L3618" t="s">
        <v>3168</v>
      </c>
      <c r="M3618" t="s">
        <v>3169</v>
      </c>
      <c r="O3618" t="s">
        <v>3123</v>
      </c>
      <c r="P3618">
        <f t="shared" si="112"/>
        <v>45294</v>
      </c>
      <c r="Q3618">
        <f>--(COUNTIF($A$2:A3618,A3618)=1)</f>
        <v>1</v>
      </c>
      <c r="R3618" t="str">
        <f t="shared" si="113"/>
        <v/>
      </c>
    </row>
    <row r="3619" spans="1:18">
      <c r="A3619" t="s">
        <v>9358</v>
      </c>
      <c r="B3619" t="s">
        <v>6630</v>
      </c>
      <c r="C3619" t="s">
        <v>9359</v>
      </c>
      <c r="D3619" t="s">
        <v>3165</v>
      </c>
      <c r="E3619" t="s">
        <v>3175</v>
      </c>
      <c r="F3619" t="s">
        <v>3167</v>
      </c>
      <c r="G3619" t="s">
        <v>9360</v>
      </c>
      <c r="H3619" s="28">
        <v>45615</v>
      </c>
      <c r="I3619">
        <v>6.99</v>
      </c>
      <c r="J3619">
        <v>8</v>
      </c>
      <c r="K3619" t="s">
        <v>3124</v>
      </c>
      <c r="L3619" t="s">
        <v>3302</v>
      </c>
      <c r="M3619" t="s">
        <v>3177</v>
      </c>
      <c r="O3619" t="s">
        <v>3182</v>
      </c>
      <c r="P3619">
        <f t="shared" si="112"/>
        <v>45615</v>
      </c>
      <c r="Q3619">
        <f>--(COUNTIF($A$2:A3619,A3619)=1)</f>
        <v>1</v>
      </c>
      <c r="R3619">
        <f t="shared" si="113"/>
        <v>6.99</v>
      </c>
    </row>
    <row r="3620" spans="1:18">
      <c r="A3620" t="s">
        <v>9361</v>
      </c>
      <c r="B3620" t="s">
        <v>491</v>
      </c>
      <c r="C3620" t="s">
        <v>9362</v>
      </c>
      <c r="D3620" t="s">
        <v>3227</v>
      </c>
      <c r="E3620" t="s">
        <v>3166</v>
      </c>
      <c r="F3620" t="s">
        <v>3167</v>
      </c>
      <c r="G3620" t="s">
        <v>4665</v>
      </c>
      <c r="H3620" s="28">
        <v>45656</v>
      </c>
      <c r="I3620">
        <v>82.42</v>
      </c>
      <c r="J3620">
        <v>24</v>
      </c>
      <c r="K3620" t="s">
        <v>3123</v>
      </c>
      <c r="L3620" t="s">
        <v>3254</v>
      </c>
      <c r="M3620" t="s">
        <v>3169</v>
      </c>
      <c r="N3620">
        <v>5</v>
      </c>
      <c r="O3620" t="s">
        <v>3182</v>
      </c>
      <c r="P3620">
        <f t="shared" si="112"/>
        <v>45653</v>
      </c>
      <c r="Q3620">
        <f>--(COUNTIF($A$2:A3620,A3620)=1)</f>
        <v>1</v>
      </c>
      <c r="R3620">
        <f t="shared" si="113"/>
        <v>82.42</v>
      </c>
    </row>
    <row r="3621" spans="1:18">
      <c r="A3621" t="s">
        <v>9363</v>
      </c>
      <c r="B3621" t="s">
        <v>4415</v>
      </c>
      <c r="C3621" t="s">
        <v>3098</v>
      </c>
      <c r="D3621" t="s">
        <v>3200</v>
      </c>
      <c r="E3621" t="s">
        <v>3175</v>
      </c>
      <c r="F3621" t="s">
        <v>3228</v>
      </c>
      <c r="G3621" t="s">
        <v>746</v>
      </c>
      <c r="H3621" s="28"/>
      <c r="J3621">
        <v>8</v>
      </c>
      <c r="K3621" t="s">
        <v>3098</v>
      </c>
      <c r="L3621" t="s">
        <v>3354</v>
      </c>
      <c r="M3621" t="s">
        <v>3169</v>
      </c>
      <c r="O3621" t="s">
        <v>3124</v>
      </c>
      <c r="P3621">
        <f t="shared" si="112"/>
        <v>44788</v>
      </c>
      <c r="Q3621">
        <f>--(COUNTIF($A$2:A3621,A3621)=1)</f>
        <v>1</v>
      </c>
      <c r="R3621" t="str">
        <f t="shared" si="113"/>
        <v/>
      </c>
    </row>
    <row r="3622" spans="1:18">
      <c r="A3622" t="s">
        <v>9364</v>
      </c>
      <c r="B3622" t="s">
        <v>937</v>
      </c>
      <c r="C3622" t="s">
        <v>9365</v>
      </c>
      <c r="D3622" t="s">
        <v>3196</v>
      </c>
      <c r="E3622" t="s">
        <v>3166</v>
      </c>
      <c r="F3622" t="s">
        <v>3167</v>
      </c>
      <c r="G3622" t="s">
        <v>734</v>
      </c>
      <c r="H3622" s="28">
        <v>44780</v>
      </c>
      <c r="I3622">
        <v>2.42</v>
      </c>
      <c r="J3622">
        <v>24</v>
      </c>
      <c r="K3622" t="s">
        <v>3124</v>
      </c>
      <c r="L3622" t="s">
        <v>3229</v>
      </c>
      <c r="M3622" t="s">
        <v>3207</v>
      </c>
      <c r="N3622">
        <v>3.5</v>
      </c>
      <c r="O3622" t="s">
        <v>3182</v>
      </c>
      <c r="P3622">
        <f t="shared" si="112"/>
        <v>44780</v>
      </c>
      <c r="Q3622">
        <f>--(COUNTIF($A$2:A3622,A3622)=1)</f>
        <v>1</v>
      </c>
      <c r="R3622">
        <f t="shared" si="113"/>
        <v>2.42</v>
      </c>
    </row>
    <row r="3623" spans="1:18">
      <c r="A3623" t="s">
        <v>9366</v>
      </c>
      <c r="B3623" t="s">
        <v>3003</v>
      </c>
      <c r="C3623" t="s">
        <v>3098</v>
      </c>
      <c r="D3623" t="s">
        <v>3251</v>
      </c>
      <c r="E3623" t="s">
        <v>3280</v>
      </c>
      <c r="F3623" t="s">
        <v>3167</v>
      </c>
      <c r="G3623" t="s">
        <v>1101</v>
      </c>
      <c r="H3623" s="28">
        <v>45013</v>
      </c>
      <c r="I3623">
        <v>10.64</v>
      </c>
      <c r="J3623">
        <v>4</v>
      </c>
      <c r="K3623" t="s">
        <v>3123</v>
      </c>
      <c r="L3623" t="s">
        <v>3281</v>
      </c>
      <c r="M3623" t="s">
        <v>3188</v>
      </c>
      <c r="N3623">
        <v>4.5999999999999996</v>
      </c>
      <c r="O3623" t="s">
        <v>3170</v>
      </c>
      <c r="P3623">
        <f t="shared" si="112"/>
        <v>45013</v>
      </c>
      <c r="Q3623">
        <f>--(COUNTIF($A$2:A3623,A3623)=1)</f>
        <v>1</v>
      </c>
      <c r="R3623">
        <f t="shared" si="113"/>
        <v>10.64</v>
      </c>
    </row>
    <row r="3624" spans="1:18">
      <c r="A3624" t="s">
        <v>9367</v>
      </c>
      <c r="B3624" t="s">
        <v>4611</v>
      </c>
      <c r="C3624" t="s">
        <v>9368</v>
      </c>
      <c r="D3624" t="s">
        <v>3200</v>
      </c>
      <c r="E3624" t="s">
        <v>3194</v>
      </c>
      <c r="F3624" t="s">
        <v>3167</v>
      </c>
      <c r="G3624" t="s">
        <v>9369</v>
      </c>
      <c r="H3624" s="28">
        <v>45315</v>
      </c>
      <c r="I3624">
        <v>122.95</v>
      </c>
      <c r="J3624">
        <v>72</v>
      </c>
      <c r="K3624" t="s">
        <v>3123</v>
      </c>
      <c r="L3624" t="s">
        <v>3354</v>
      </c>
      <c r="M3624" t="s">
        <v>3177</v>
      </c>
      <c r="N3624">
        <v>3.8</v>
      </c>
      <c r="O3624" t="s">
        <v>3182</v>
      </c>
      <c r="P3624">
        <f t="shared" si="112"/>
        <v>45310</v>
      </c>
      <c r="Q3624">
        <f>--(COUNTIF($A$2:A3624,A3624)=1)</f>
        <v>1</v>
      </c>
      <c r="R3624">
        <f t="shared" si="113"/>
        <v>122.95</v>
      </c>
    </row>
    <row r="3625" spans="1:18">
      <c r="A3625" t="s">
        <v>9370</v>
      </c>
      <c r="B3625" t="s">
        <v>2042</v>
      </c>
      <c r="C3625" t="s">
        <v>9371</v>
      </c>
      <c r="D3625" t="s">
        <v>3251</v>
      </c>
      <c r="E3625" t="s">
        <v>3166</v>
      </c>
      <c r="F3625" t="s">
        <v>3167</v>
      </c>
      <c r="G3625" t="s">
        <v>2099</v>
      </c>
      <c r="H3625" s="28">
        <v>45365</v>
      </c>
      <c r="I3625">
        <v>26.04</v>
      </c>
      <c r="J3625">
        <v>24</v>
      </c>
      <c r="K3625" t="s">
        <v>3123</v>
      </c>
      <c r="L3625" t="s">
        <v>3351</v>
      </c>
      <c r="M3625" t="s">
        <v>3188</v>
      </c>
      <c r="N3625">
        <v>2</v>
      </c>
      <c r="O3625" t="s">
        <v>3170</v>
      </c>
      <c r="P3625">
        <f t="shared" si="112"/>
        <v>45364</v>
      </c>
      <c r="Q3625">
        <f>--(COUNTIF($A$2:A3625,A3625)=1)</f>
        <v>1</v>
      </c>
      <c r="R3625">
        <f t="shared" si="113"/>
        <v>26.04</v>
      </c>
    </row>
    <row r="3626" spans="1:18">
      <c r="A3626" t="s">
        <v>9372</v>
      </c>
      <c r="B3626" t="s">
        <v>158</v>
      </c>
      <c r="C3626" t="s">
        <v>4242</v>
      </c>
      <c r="D3626" t="s">
        <v>3174</v>
      </c>
      <c r="E3626" t="s">
        <v>3194</v>
      </c>
      <c r="F3626" t="s">
        <v>3167</v>
      </c>
      <c r="G3626" t="s">
        <v>1321</v>
      </c>
      <c r="H3626" s="28">
        <v>45101</v>
      </c>
      <c r="I3626">
        <v>232.42</v>
      </c>
      <c r="J3626">
        <v>72</v>
      </c>
      <c r="K3626" t="s">
        <v>3123</v>
      </c>
      <c r="L3626" t="s">
        <v>3181</v>
      </c>
      <c r="M3626" t="s">
        <v>3188</v>
      </c>
      <c r="O3626" t="s">
        <v>3170</v>
      </c>
      <c r="P3626">
        <f t="shared" si="112"/>
        <v>45092</v>
      </c>
      <c r="Q3626">
        <f>--(COUNTIF($A$2:A3626,A3626)=1)</f>
        <v>1</v>
      </c>
      <c r="R3626">
        <f t="shared" si="113"/>
        <v>232.42</v>
      </c>
    </row>
    <row r="3627" spans="1:18">
      <c r="A3627" t="s">
        <v>9373</v>
      </c>
      <c r="B3627" t="s">
        <v>1485</v>
      </c>
      <c r="C3627" t="s">
        <v>9374</v>
      </c>
      <c r="D3627" t="s">
        <v>3237</v>
      </c>
      <c r="E3627" t="s">
        <v>3175</v>
      </c>
      <c r="F3627" t="s">
        <v>3167</v>
      </c>
      <c r="G3627" t="s">
        <v>578</v>
      </c>
      <c r="H3627" s="28">
        <v>44845</v>
      </c>
      <c r="I3627">
        <v>3.59</v>
      </c>
      <c r="J3627">
        <v>8</v>
      </c>
      <c r="K3627" t="s">
        <v>3124</v>
      </c>
      <c r="L3627" t="s">
        <v>3218</v>
      </c>
      <c r="M3627" t="s">
        <v>3177</v>
      </c>
      <c r="O3627" t="s">
        <v>3123</v>
      </c>
      <c r="P3627">
        <f t="shared" si="112"/>
        <v>44845</v>
      </c>
      <c r="Q3627">
        <f>--(COUNTIF($A$2:A3627,A3627)=1)</f>
        <v>1</v>
      </c>
      <c r="R3627">
        <f t="shared" si="113"/>
        <v>3.59</v>
      </c>
    </row>
    <row r="3628" spans="1:18">
      <c r="A3628" t="s">
        <v>9375</v>
      </c>
      <c r="B3628" t="s">
        <v>8594</v>
      </c>
      <c r="C3628" t="s">
        <v>3098</v>
      </c>
      <c r="D3628" t="s">
        <v>3174</v>
      </c>
      <c r="E3628" t="s">
        <v>3175</v>
      </c>
      <c r="F3628" t="s">
        <v>3180</v>
      </c>
      <c r="G3628" t="s">
        <v>1033</v>
      </c>
      <c r="H3628" s="28"/>
      <c r="J3628">
        <v>8</v>
      </c>
      <c r="K3628" t="s">
        <v>3098</v>
      </c>
      <c r="L3628" t="s">
        <v>3221</v>
      </c>
      <c r="M3628" t="s">
        <v>3169</v>
      </c>
      <c r="O3628" t="s">
        <v>3124</v>
      </c>
      <c r="P3628">
        <f t="shared" si="112"/>
        <v>44992</v>
      </c>
      <c r="Q3628">
        <f>--(COUNTIF($A$2:A3628,A3628)=1)</f>
        <v>1</v>
      </c>
      <c r="R3628" t="str">
        <f t="shared" si="113"/>
        <v/>
      </c>
    </row>
    <row r="3629" spans="1:18">
      <c r="A3629" t="s">
        <v>9376</v>
      </c>
      <c r="B3629" t="s">
        <v>6544</v>
      </c>
      <c r="C3629" t="s">
        <v>5946</v>
      </c>
      <c r="D3629" t="s">
        <v>3237</v>
      </c>
      <c r="E3629" t="s">
        <v>3175</v>
      </c>
      <c r="F3629" t="s">
        <v>3180</v>
      </c>
      <c r="G3629" t="s">
        <v>189</v>
      </c>
      <c r="H3629" s="28"/>
      <c r="J3629">
        <v>8</v>
      </c>
      <c r="K3629" t="s">
        <v>3098</v>
      </c>
      <c r="L3629" t="s">
        <v>3231</v>
      </c>
      <c r="M3629" t="s">
        <v>3177</v>
      </c>
      <c r="O3629" t="s">
        <v>3123</v>
      </c>
      <c r="P3629">
        <f t="shared" si="112"/>
        <v>44940</v>
      </c>
      <c r="Q3629">
        <f>--(COUNTIF($A$2:A3629,A3629)=1)</f>
        <v>1</v>
      </c>
      <c r="R3629" t="str">
        <f t="shared" si="113"/>
        <v/>
      </c>
    </row>
    <row r="3630" spans="1:18">
      <c r="A3630" t="s">
        <v>9377</v>
      </c>
      <c r="B3630" t="s">
        <v>2286</v>
      </c>
      <c r="C3630" t="s">
        <v>9378</v>
      </c>
      <c r="D3630" t="s">
        <v>3200</v>
      </c>
      <c r="E3630" t="s">
        <v>3280</v>
      </c>
      <c r="F3630" t="s">
        <v>3167</v>
      </c>
      <c r="G3630" t="s">
        <v>2212</v>
      </c>
      <c r="H3630" s="28">
        <v>44594</v>
      </c>
      <c r="I3630">
        <v>7.27</v>
      </c>
      <c r="J3630">
        <v>4</v>
      </c>
      <c r="K3630" t="s">
        <v>3123</v>
      </c>
      <c r="L3630" t="s">
        <v>3225</v>
      </c>
      <c r="M3630" t="s">
        <v>3202</v>
      </c>
      <c r="O3630" t="s">
        <v>3182</v>
      </c>
      <c r="P3630">
        <f t="shared" si="112"/>
        <v>44594</v>
      </c>
      <c r="Q3630">
        <f>--(COUNTIF($A$2:A3630,A3630)=1)</f>
        <v>1</v>
      </c>
      <c r="R3630">
        <f t="shared" si="113"/>
        <v>7.27</v>
      </c>
    </row>
    <row r="3631" spans="1:18">
      <c r="A3631" t="s">
        <v>9379</v>
      </c>
      <c r="B3631" t="s">
        <v>3723</v>
      </c>
      <c r="C3631" t="s">
        <v>9380</v>
      </c>
      <c r="D3631" t="s">
        <v>3174</v>
      </c>
      <c r="E3631" t="s">
        <v>3175</v>
      </c>
      <c r="F3631" t="s">
        <v>3167</v>
      </c>
      <c r="G3631" t="s">
        <v>1188</v>
      </c>
      <c r="H3631" s="28">
        <v>44625</v>
      </c>
      <c r="I3631">
        <v>22.68</v>
      </c>
      <c r="J3631">
        <v>8</v>
      </c>
      <c r="K3631" t="s">
        <v>3123</v>
      </c>
      <c r="L3631" t="s">
        <v>3198</v>
      </c>
      <c r="M3631" t="s">
        <v>3177</v>
      </c>
      <c r="O3631" t="s">
        <v>3189</v>
      </c>
      <c r="P3631">
        <f t="shared" si="112"/>
        <v>44625</v>
      </c>
      <c r="Q3631">
        <f>--(COUNTIF($A$2:A3631,A3631)=1)</f>
        <v>1</v>
      </c>
      <c r="R3631">
        <f t="shared" si="113"/>
        <v>22.68</v>
      </c>
    </row>
    <row r="3632" spans="1:18">
      <c r="A3632" t="s">
        <v>9381</v>
      </c>
      <c r="B3632" t="s">
        <v>5435</v>
      </c>
      <c r="C3632" t="s">
        <v>3098</v>
      </c>
      <c r="D3632" t="s">
        <v>3237</v>
      </c>
      <c r="E3632" t="s">
        <v>3194</v>
      </c>
      <c r="F3632" t="s">
        <v>3167</v>
      </c>
      <c r="G3632" t="s">
        <v>3419</v>
      </c>
      <c r="H3632" s="28">
        <v>45638</v>
      </c>
      <c r="I3632">
        <v>9.75</v>
      </c>
      <c r="J3632">
        <v>72</v>
      </c>
      <c r="K3632" t="s">
        <v>3124</v>
      </c>
      <c r="L3632" t="s">
        <v>3244</v>
      </c>
      <c r="M3632" t="s">
        <v>3202</v>
      </c>
      <c r="O3632" t="s">
        <v>3260</v>
      </c>
      <c r="P3632">
        <f t="shared" si="112"/>
        <v>45638</v>
      </c>
      <c r="Q3632">
        <f>--(COUNTIF($A$2:A3632,A3632)=1)</f>
        <v>1</v>
      </c>
      <c r="R3632">
        <f t="shared" si="113"/>
        <v>9.75</v>
      </c>
    </row>
    <row r="3633" spans="1:18">
      <c r="A3633" t="s">
        <v>9382</v>
      </c>
      <c r="B3633" t="s">
        <v>1257</v>
      </c>
      <c r="C3633" t="s">
        <v>9383</v>
      </c>
      <c r="D3633" t="s">
        <v>3200</v>
      </c>
      <c r="E3633" t="s">
        <v>3194</v>
      </c>
      <c r="F3633" t="s">
        <v>3167</v>
      </c>
      <c r="G3633" t="s">
        <v>1931</v>
      </c>
      <c r="H3633" s="28">
        <v>45230</v>
      </c>
      <c r="I3633">
        <v>17.41</v>
      </c>
      <c r="J3633">
        <v>72</v>
      </c>
      <c r="K3633" t="s">
        <v>3124</v>
      </c>
      <c r="L3633" t="s">
        <v>3216</v>
      </c>
      <c r="M3633" t="s">
        <v>3169</v>
      </c>
      <c r="N3633">
        <v>3.2</v>
      </c>
      <c r="O3633" t="s">
        <v>3260</v>
      </c>
      <c r="P3633">
        <f t="shared" si="112"/>
        <v>45230</v>
      </c>
      <c r="Q3633">
        <f>--(COUNTIF($A$2:A3633,A3633)=1)</f>
        <v>1</v>
      </c>
      <c r="R3633">
        <f t="shared" si="113"/>
        <v>17.41</v>
      </c>
    </row>
    <row r="3634" spans="1:18">
      <c r="A3634" t="s">
        <v>9384</v>
      </c>
      <c r="B3634" t="s">
        <v>4701</v>
      </c>
      <c r="C3634" t="s">
        <v>3098</v>
      </c>
      <c r="D3634" t="s">
        <v>3240</v>
      </c>
      <c r="E3634" t="s">
        <v>3166</v>
      </c>
      <c r="F3634" t="s">
        <v>3167</v>
      </c>
      <c r="G3634" t="s">
        <v>2635</v>
      </c>
      <c r="H3634" s="28"/>
      <c r="J3634">
        <v>24</v>
      </c>
      <c r="K3634" t="s">
        <v>3098</v>
      </c>
      <c r="L3634" t="s">
        <v>3218</v>
      </c>
      <c r="M3634" t="s">
        <v>3202</v>
      </c>
      <c r="O3634" t="s">
        <v>3123</v>
      </c>
      <c r="P3634">
        <f t="shared" si="112"/>
        <v>45149</v>
      </c>
      <c r="Q3634">
        <f>--(COUNTIF($A$2:A3634,A3634)=1)</f>
        <v>1</v>
      </c>
      <c r="R3634" t="str">
        <f t="shared" si="113"/>
        <v/>
      </c>
    </row>
    <row r="3635" spans="1:18">
      <c r="A3635" t="s">
        <v>9385</v>
      </c>
      <c r="B3635" t="s">
        <v>1381</v>
      </c>
      <c r="C3635" t="s">
        <v>9386</v>
      </c>
      <c r="D3635" t="s">
        <v>3165</v>
      </c>
      <c r="E3635" t="s">
        <v>3166</v>
      </c>
      <c r="F3635" t="s">
        <v>3180</v>
      </c>
      <c r="G3635" t="s">
        <v>585</v>
      </c>
      <c r="H3635" s="28"/>
      <c r="J3635">
        <v>24</v>
      </c>
      <c r="K3635" t="s">
        <v>3098</v>
      </c>
      <c r="L3635" t="s">
        <v>3098</v>
      </c>
      <c r="M3635" t="s">
        <v>3188</v>
      </c>
      <c r="O3635" t="s">
        <v>3170</v>
      </c>
      <c r="P3635">
        <f t="shared" si="112"/>
        <v>45016</v>
      </c>
      <c r="Q3635">
        <f>--(COUNTIF($A$2:A3635,A3635)=1)</f>
        <v>1</v>
      </c>
      <c r="R3635" t="str">
        <f t="shared" si="113"/>
        <v/>
      </c>
    </row>
    <row r="3636" spans="1:18">
      <c r="A3636" t="s">
        <v>9387</v>
      </c>
      <c r="B3636" t="s">
        <v>5321</v>
      </c>
      <c r="C3636" t="s">
        <v>3098</v>
      </c>
      <c r="D3636" t="s">
        <v>3196</v>
      </c>
      <c r="E3636" t="s">
        <v>3280</v>
      </c>
      <c r="F3636" t="s">
        <v>3167</v>
      </c>
      <c r="G3636" t="s">
        <v>998</v>
      </c>
      <c r="H3636" s="28">
        <v>45605</v>
      </c>
      <c r="I3636">
        <v>2.59</v>
      </c>
      <c r="J3636">
        <v>4</v>
      </c>
      <c r="K3636" t="s">
        <v>3124</v>
      </c>
      <c r="L3636" t="s">
        <v>3281</v>
      </c>
      <c r="M3636" t="s">
        <v>3188</v>
      </c>
      <c r="O3636" t="s">
        <v>3182</v>
      </c>
      <c r="P3636">
        <f t="shared" si="112"/>
        <v>45605</v>
      </c>
      <c r="Q3636">
        <f>--(COUNTIF($A$2:A3636,A3636)=1)</f>
        <v>1</v>
      </c>
      <c r="R3636">
        <f t="shared" si="113"/>
        <v>2.59</v>
      </c>
    </row>
    <row r="3637" spans="1:18">
      <c r="A3637" t="s">
        <v>9388</v>
      </c>
      <c r="B3637" t="s">
        <v>5468</v>
      </c>
      <c r="C3637" t="s">
        <v>3098</v>
      </c>
      <c r="D3637" t="s">
        <v>3251</v>
      </c>
      <c r="E3637" t="s">
        <v>3280</v>
      </c>
      <c r="F3637" t="s">
        <v>3228</v>
      </c>
      <c r="G3637" t="s">
        <v>9389</v>
      </c>
      <c r="H3637" s="28"/>
      <c r="J3637">
        <v>4</v>
      </c>
      <c r="K3637" t="s">
        <v>3098</v>
      </c>
      <c r="L3637" t="s">
        <v>3098</v>
      </c>
      <c r="M3637" t="s">
        <v>3177</v>
      </c>
      <c r="O3637" t="s">
        <v>3124</v>
      </c>
      <c r="P3637">
        <f t="shared" si="112"/>
        <v>45201</v>
      </c>
      <c r="Q3637">
        <f>--(COUNTIF($A$2:A3637,A3637)=1)</f>
        <v>1</v>
      </c>
      <c r="R3637" t="str">
        <f t="shared" si="113"/>
        <v/>
      </c>
    </row>
    <row r="3638" spans="1:18">
      <c r="A3638" t="s">
        <v>9390</v>
      </c>
      <c r="B3638" t="s">
        <v>5404</v>
      </c>
      <c r="C3638" t="s">
        <v>9391</v>
      </c>
      <c r="D3638" t="s">
        <v>3196</v>
      </c>
      <c r="E3638" t="s">
        <v>3166</v>
      </c>
      <c r="F3638" t="s">
        <v>3220</v>
      </c>
      <c r="G3638" t="s">
        <v>2457</v>
      </c>
      <c r="H3638" s="28">
        <v>45418</v>
      </c>
      <c r="I3638">
        <v>65</v>
      </c>
      <c r="J3638">
        <v>24</v>
      </c>
      <c r="K3638" t="s">
        <v>3123</v>
      </c>
      <c r="L3638" t="s">
        <v>3221</v>
      </c>
      <c r="M3638" t="s">
        <v>3177</v>
      </c>
      <c r="N3638">
        <v>4.0999999999999996</v>
      </c>
      <c r="O3638" t="s">
        <v>3124</v>
      </c>
      <c r="P3638">
        <f t="shared" si="112"/>
        <v>45416</v>
      </c>
      <c r="Q3638">
        <f>--(COUNTIF($A$2:A3638,A3638)=1)</f>
        <v>1</v>
      </c>
      <c r="R3638">
        <f t="shared" si="113"/>
        <v>65</v>
      </c>
    </row>
    <row r="3639" spans="1:18">
      <c r="A3639" t="s">
        <v>9392</v>
      </c>
      <c r="B3639" t="s">
        <v>764</v>
      </c>
      <c r="C3639" t="s">
        <v>3098</v>
      </c>
      <c r="D3639" t="s">
        <v>3251</v>
      </c>
      <c r="E3639" t="s">
        <v>3166</v>
      </c>
      <c r="F3639" t="s">
        <v>3167</v>
      </c>
      <c r="G3639" t="s">
        <v>3069</v>
      </c>
      <c r="H3639" s="28">
        <v>44577</v>
      </c>
      <c r="I3639">
        <v>22.17</v>
      </c>
      <c r="J3639">
        <v>24</v>
      </c>
      <c r="K3639" t="s">
        <v>3124</v>
      </c>
      <c r="L3639" t="s">
        <v>3351</v>
      </c>
      <c r="M3639" t="s">
        <v>3202</v>
      </c>
      <c r="N3639">
        <v>4.5999999999999996</v>
      </c>
      <c r="O3639" t="s">
        <v>3182</v>
      </c>
      <c r="P3639">
        <f t="shared" si="112"/>
        <v>44577</v>
      </c>
      <c r="Q3639">
        <f>--(COUNTIF($A$2:A3639,A3639)=1)</f>
        <v>1</v>
      </c>
      <c r="R3639">
        <f t="shared" si="113"/>
        <v>22.17</v>
      </c>
    </row>
    <row r="3640" spans="1:18">
      <c r="A3640" t="s">
        <v>9393</v>
      </c>
      <c r="B3640" t="s">
        <v>3997</v>
      </c>
      <c r="C3640" t="s">
        <v>3098</v>
      </c>
      <c r="D3640" t="s">
        <v>3200</v>
      </c>
      <c r="E3640" t="s">
        <v>3175</v>
      </c>
      <c r="F3640" t="s">
        <v>3167</v>
      </c>
      <c r="G3640" t="s">
        <v>2522</v>
      </c>
      <c r="H3640" s="28">
        <v>44919</v>
      </c>
      <c r="I3640">
        <v>10.97</v>
      </c>
      <c r="J3640">
        <v>8</v>
      </c>
      <c r="K3640" t="s">
        <v>3123</v>
      </c>
      <c r="L3640" t="s">
        <v>3206</v>
      </c>
      <c r="M3640" t="s">
        <v>3169</v>
      </c>
      <c r="N3640">
        <v>3.1</v>
      </c>
      <c r="O3640" t="s">
        <v>3170</v>
      </c>
      <c r="P3640">
        <f t="shared" si="112"/>
        <v>44919</v>
      </c>
      <c r="Q3640">
        <f>--(COUNTIF($A$2:A3640,A3640)=1)</f>
        <v>1</v>
      </c>
      <c r="R3640">
        <f t="shared" si="113"/>
        <v>10.97</v>
      </c>
    </row>
    <row r="3641" spans="1:18">
      <c r="A3641" t="s">
        <v>9394</v>
      </c>
      <c r="B3641" t="s">
        <v>814</v>
      </c>
      <c r="C3641" t="s">
        <v>3098</v>
      </c>
      <c r="D3641" t="s">
        <v>3185</v>
      </c>
      <c r="E3641" t="s">
        <v>3194</v>
      </c>
      <c r="F3641" t="s">
        <v>3220</v>
      </c>
      <c r="G3641" t="s">
        <v>1895</v>
      </c>
      <c r="H3641" s="28">
        <v>44940</v>
      </c>
      <c r="I3641">
        <v>42.58</v>
      </c>
      <c r="J3641">
        <v>72</v>
      </c>
      <c r="K3641" t="s">
        <v>3124</v>
      </c>
      <c r="L3641" t="s">
        <v>3271</v>
      </c>
      <c r="M3641" t="s">
        <v>3202</v>
      </c>
      <c r="O3641" t="s">
        <v>3182</v>
      </c>
      <c r="P3641">
        <f t="shared" si="112"/>
        <v>44939</v>
      </c>
      <c r="Q3641">
        <f>--(COUNTIF($A$2:A3641,A3641)=1)</f>
        <v>1</v>
      </c>
      <c r="R3641">
        <f t="shared" si="113"/>
        <v>42.58</v>
      </c>
    </row>
    <row r="3642" spans="1:18">
      <c r="A3642" t="s">
        <v>9395</v>
      </c>
      <c r="B3642" t="s">
        <v>7323</v>
      </c>
      <c r="C3642" t="s">
        <v>9396</v>
      </c>
      <c r="D3642" t="s">
        <v>3165</v>
      </c>
      <c r="E3642" t="s">
        <v>3166</v>
      </c>
      <c r="F3642" t="s">
        <v>3180</v>
      </c>
      <c r="G3642" t="s">
        <v>1758</v>
      </c>
      <c r="H3642" s="28"/>
      <c r="J3642">
        <v>24</v>
      </c>
      <c r="K3642" t="s">
        <v>3098</v>
      </c>
      <c r="L3642" t="s">
        <v>3307</v>
      </c>
      <c r="M3642" t="s">
        <v>3169</v>
      </c>
      <c r="O3642" t="s">
        <v>3213</v>
      </c>
      <c r="P3642">
        <f t="shared" si="112"/>
        <v>44753</v>
      </c>
      <c r="Q3642">
        <f>--(COUNTIF($A$2:A3642,A3642)=1)</f>
        <v>1</v>
      </c>
      <c r="R3642" t="str">
        <f t="shared" si="113"/>
        <v/>
      </c>
    </row>
    <row r="3643" spans="1:18">
      <c r="A3643" t="s">
        <v>9397</v>
      </c>
      <c r="B3643" t="s">
        <v>1911</v>
      </c>
      <c r="C3643" t="s">
        <v>9398</v>
      </c>
      <c r="D3643" t="s">
        <v>3227</v>
      </c>
      <c r="E3643" t="s">
        <v>3175</v>
      </c>
      <c r="F3643" t="s">
        <v>3220</v>
      </c>
      <c r="G3643" t="s">
        <v>629</v>
      </c>
      <c r="H3643" s="28"/>
      <c r="J3643">
        <v>8</v>
      </c>
      <c r="K3643" t="s">
        <v>3098</v>
      </c>
      <c r="L3643" t="s">
        <v>3221</v>
      </c>
      <c r="M3643" t="s">
        <v>3169</v>
      </c>
      <c r="O3643" t="s">
        <v>3123</v>
      </c>
      <c r="P3643">
        <f t="shared" si="112"/>
        <v>44773</v>
      </c>
      <c r="Q3643">
        <f>--(COUNTIF($A$2:A3643,A3643)=1)</f>
        <v>1</v>
      </c>
      <c r="R3643" t="str">
        <f t="shared" si="113"/>
        <v/>
      </c>
    </row>
    <row r="3644" spans="1:18">
      <c r="A3644" t="s">
        <v>9399</v>
      </c>
      <c r="B3644" t="s">
        <v>9400</v>
      </c>
      <c r="C3644" t="s">
        <v>3098</v>
      </c>
      <c r="D3644" t="s">
        <v>3251</v>
      </c>
      <c r="E3644" t="s">
        <v>3194</v>
      </c>
      <c r="F3644" t="s">
        <v>3167</v>
      </c>
      <c r="G3644" t="s">
        <v>1530</v>
      </c>
      <c r="H3644" s="28">
        <v>45127</v>
      </c>
      <c r="I3644">
        <v>14.55</v>
      </c>
      <c r="J3644">
        <v>72</v>
      </c>
      <c r="K3644" t="s">
        <v>3124</v>
      </c>
      <c r="L3644" t="s">
        <v>3221</v>
      </c>
      <c r="M3644" t="s">
        <v>3188</v>
      </c>
      <c r="N3644">
        <v>4.8</v>
      </c>
      <c r="O3644" t="s">
        <v>3170</v>
      </c>
      <c r="P3644">
        <f t="shared" si="112"/>
        <v>45127</v>
      </c>
      <c r="Q3644">
        <f>--(COUNTIF($A$2:A3644,A3644)=1)</f>
        <v>1</v>
      </c>
      <c r="R3644">
        <f t="shared" si="113"/>
        <v>14.55</v>
      </c>
    </row>
    <row r="3645" spans="1:18">
      <c r="A3645" t="s">
        <v>9401</v>
      </c>
      <c r="B3645" t="s">
        <v>4056</v>
      </c>
      <c r="C3645" t="s">
        <v>3098</v>
      </c>
      <c r="D3645" t="s">
        <v>3165</v>
      </c>
      <c r="E3645" t="s">
        <v>3175</v>
      </c>
      <c r="F3645" t="s">
        <v>3167</v>
      </c>
      <c r="G3645" t="s">
        <v>2709</v>
      </c>
      <c r="H3645" s="28">
        <v>45346</v>
      </c>
      <c r="I3645">
        <v>16.37</v>
      </c>
      <c r="J3645">
        <v>8</v>
      </c>
      <c r="K3645" t="s">
        <v>3123</v>
      </c>
      <c r="L3645" t="s">
        <v>3209</v>
      </c>
      <c r="M3645" t="s">
        <v>3188</v>
      </c>
      <c r="N3645">
        <v>3.4</v>
      </c>
      <c r="O3645" t="s">
        <v>3182</v>
      </c>
      <c r="P3645">
        <f t="shared" si="112"/>
        <v>45346</v>
      </c>
      <c r="Q3645">
        <f>--(COUNTIF($A$2:A3645,A3645)=1)</f>
        <v>1</v>
      </c>
      <c r="R3645">
        <f t="shared" si="113"/>
        <v>16.37</v>
      </c>
    </row>
    <row r="3646" spans="1:18">
      <c r="A3646" t="s">
        <v>9402</v>
      </c>
      <c r="B3646" t="s">
        <v>1193</v>
      </c>
      <c r="C3646" t="s">
        <v>4822</v>
      </c>
      <c r="D3646" t="s">
        <v>3200</v>
      </c>
      <c r="E3646" t="s">
        <v>3194</v>
      </c>
      <c r="F3646" t="s">
        <v>3180</v>
      </c>
      <c r="G3646" t="s">
        <v>9403</v>
      </c>
      <c r="H3646" s="28"/>
      <c r="J3646">
        <v>72</v>
      </c>
      <c r="K3646" t="s">
        <v>3098</v>
      </c>
      <c r="L3646" t="s">
        <v>3271</v>
      </c>
      <c r="M3646" t="s">
        <v>3177</v>
      </c>
      <c r="O3646" t="s">
        <v>3260</v>
      </c>
      <c r="P3646">
        <f t="shared" si="112"/>
        <v>45388</v>
      </c>
      <c r="Q3646">
        <f>--(COUNTIF($A$2:A3646,A3646)=1)</f>
        <v>1</v>
      </c>
      <c r="R3646" t="str">
        <f t="shared" si="113"/>
        <v/>
      </c>
    </row>
    <row r="3647" spans="1:18">
      <c r="A3647" t="s">
        <v>9404</v>
      </c>
      <c r="B3647" t="s">
        <v>923</v>
      </c>
      <c r="C3647" t="s">
        <v>3098</v>
      </c>
      <c r="D3647" t="s">
        <v>3185</v>
      </c>
      <c r="E3647" t="s">
        <v>3194</v>
      </c>
      <c r="F3647" t="s">
        <v>3167</v>
      </c>
      <c r="G3647" t="s">
        <v>2225</v>
      </c>
      <c r="H3647" s="28">
        <v>44609</v>
      </c>
      <c r="I3647">
        <v>215.54</v>
      </c>
      <c r="J3647">
        <v>72</v>
      </c>
      <c r="K3647" t="s">
        <v>3123</v>
      </c>
      <c r="L3647" t="s">
        <v>3302</v>
      </c>
      <c r="M3647" t="s">
        <v>3169</v>
      </c>
      <c r="N3647">
        <v>3.1</v>
      </c>
      <c r="O3647" t="s">
        <v>3123</v>
      </c>
      <c r="P3647">
        <f t="shared" si="112"/>
        <v>44601</v>
      </c>
      <c r="Q3647">
        <f>--(COUNTIF($A$2:A3647,A3647)=1)</f>
        <v>1</v>
      </c>
      <c r="R3647">
        <f t="shared" si="113"/>
        <v>215.54</v>
      </c>
    </row>
    <row r="3648" spans="1:18">
      <c r="A3648" t="s">
        <v>9405</v>
      </c>
      <c r="B3648" t="s">
        <v>2259</v>
      </c>
      <c r="C3648" t="s">
        <v>3098</v>
      </c>
      <c r="D3648" t="s">
        <v>3196</v>
      </c>
      <c r="E3648" t="s">
        <v>3194</v>
      </c>
      <c r="F3648" t="s">
        <v>3228</v>
      </c>
      <c r="G3648" t="s">
        <v>8910</v>
      </c>
      <c r="H3648" s="28"/>
      <c r="J3648">
        <v>72</v>
      </c>
      <c r="K3648" t="s">
        <v>3098</v>
      </c>
      <c r="L3648" t="s">
        <v>3098</v>
      </c>
      <c r="M3648" t="s">
        <v>3177</v>
      </c>
      <c r="O3648" t="s">
        <v>3123</v>
      </c>
      <c r="P3648">
        <f t="shared" si="112"/>
        <v>45576</v>
      </c>
      <c r="Q3648">
        <f>--(COUNTIF($A$2:A3648,A3648)=1)</f>
        <v>1</v>
      </c>
      <c r="R3648" t="str">
        <f t="shared" si="113"/>
        <v/>
      </c>
    </row>
    <row r="3649" spans="1:18">
      <c r="A3649" t="s">
        <v>9406</v>
      </c>
      <c r="B3649" t="s">
        <v>2654</v>
      </c>
      <c r="C3649" t="s">
        <v>6158</v>
      </c>
      <c r="D3649" t="s">
        <v>3200</v>
      </c>
      <c r="E3649" t="s">
        <v>3194</v>
      </c>
      <c r="F3649" t="s">
        <v>3167</v>
      </c>
      <c r="G3649" t="s">
        <v>1734</v>
      </c>
      <c r="H3649" s="28">
        <v>45093</v>
      </c>
      <c r="I3649">
        <v>220.55</v>
      </c>
      <c r="J3649">
        <v>72</v>
      </c>
      <c r="K3649" t="s">
        <v>3123</v>
      </c>
      <c r="L3649" t="s">
        <v>3098</v>
      </c>
      <c r="M3649" t="s">
        <v>3188</v>
      </c>
      <c r="N3649">
        <v>5</v>
      </c>
      <c r="O3649" t="s">
        <v>3189</v>
      </c>
      <c r="P3649">
        <f t="shared" si="112"/>
        <v>45084</v>
      </c>
      <c r="Q3649">
        <f>--(COUNTIF($A$2:A3649,A3649)=1)</f>
        <v>1</v>
      </c>
      <c r="R3649">
        <f t="shared" si="113"/>
        <v>220.55</v>
      </c>
    </row>
    <row r="3650" spans="1:18">
      <c r="A3650" t="s">
        <v>9407</v>
      </c>
      <c r="B3650" t="s">
        <v>5213</v>
      </c>
      <c r="C3650" t="s">
        <v>9408</v>
      </c>
      <c r="D3650" t="s">
        <v>3200</v>
      </c>
      <c r="E3650" t="s">
        <v>3175</v>
      </c>
      <c r="F3650" t="s">
        <v>3167</v>
      </c>
      <c r="G3650" t="s">
        <v>5842</v>
      </c>
      <c r="H3650" s="28">
        <v>45701</v>
      </c>
      <c r="I3650">
        <v>8</v>
      </c>
      <c r="J3650">
        <v>8</v>
      </c>
      <c r="K3650" t="s">
        <v>3124</v>
      </c>
      <c r="L3650" t="s">
        <v>3198</v>
      </c>
      <c r="M3650" t="s">
        <v>3169</v>
      </c>
      <c r="N3650">
        <v>2.1</v>
      </c>
      <c r="O3650" t="s">
        <v>3213</v>
      </c>
      <c r="P3650">
        <f t="shared" ref="P3650:P3713" si="114">IFERROR(DATEVALUE(G3650),IFERROR(DATE(RIGHT(G3650,4),MID(G3650,4,2),LEFT(G3650,2)),""))</f>
        <v>45701</v>
      </c>
      <c r="Q3650">
        <f>--(COUNTIF($A$2:A3650,A3650)=1)</f>
        <v>1</v>
      </c>
      <c r="R3650">
        <f t="shared" ref="R3650:R3713" si="115">IF(AND(Q3650=1,I3650&lt;&gt;"",ISNUMBER(I3650),I3650&gt;=0),I3650,"")</f>
        <v>8</v>
      </c>
    </row>
    <row r="3651" spans="1:18">
      <c r="A3651" t="s">
        <v>9409</v>
      </c>
      <c r="B3651" t="s">
        <v>2153</v>
      </c>
      <c r="C3651" t="s">
        <v>3098</v>
      </c>
      <c r="D3651" t="s">
        <v>3165</v>
      </c>
      <c r="E3651" t="s">
        <v>3166</v>
      </c>
      <c r="F3651" t="s">
        <v>3228</v>
      </c>
      <c r="G3651" t="s">
        <v>273</v>
      </c>
      <c r="H3651" s="28"/>
      <c r="J3651">
        <v>24</v>
      </c>
      <c r="K3651" t="s">
        <v>3098</v>
      </c>
      <c r="L3651" t="s">
        <v>3206</v>
      </c>
      <c r="M3651" t="s">
        <v>3177</v>
      </c>
      <c r="O3651" t="s">
        <v>3170</v>
      </c>
      <c r="P3651">
        <f t="shared" si="114"/>
        <v>45461</v>
      </c>
      <c r="Q3651">
        <f>--(COUNTIF($A$2:A3651,A3651)=1)</f>
        <v>1</v>
      </c>
      <c r="R3651" t="str">
        <f t="shared" si="115"/>
        <v/>
      </c>
    </row>
    <row r="3652" spans="1:18">
      <c r="A3652" t="s">
        <v>9410</v>
      </c>
      <c r="B3652" t="s">
        <v>6936</v>
      </c>
      <c r="C3652" t="s">
        <v>9411</v>
      </c>
      <c r="D3652" t="s">
        <v>3185</v>
      </c>
      <c r="E3652" t="s">
        <v>3175</v>
      </c>
      <c r="F3652" t="s">
        <v>3167</v>
      </c>
      <c r="G3652" t="s">
        <v>1988</v>
      </c>
      <c r="H3652" s="28">
        <v>44989</v>
      </c>
      <c r="I3652">
        <v>16.55</v>
      </c>
      <c r="J3652">
        <v>8</v>
      </c>
      <c r="K3652" t="s">
        <v>3123</v>
      </c>
      <c r="L3652" t="s">
        <v>3098</v>
      </c>
      <c r="M3652" t="s">
        <v>3169</v>
      </c>
      <c r="O3652" t="s">
        <v>3213</v>
      </c>
      <c r="P3652">
        <f t="shared" si="114"/>
        <v>44989</v>
      </c>
      <c r="Q3652">
        <f>--(COUNTIF($A$2:A3652,A3652)=1)</f>
        <v>1</v>
      </c>
      <c r="R3652">
        <f t="shared" si="115"/>
        <v>16.55</v>
      </c>
    </row>
    <row r="3653" spans="1:18">
      <c r="A3653" t="s">
        <v>9412</v>
      </c>
      <c r="B3653" t="s">
        <v>2449</v>
      </c>
      <c r="C3653" t="s">
        <v>5670</v>
      </c>
      <c r="D3653" t="s">
        <v>3240</v>
      </c>
      <c r="E3653" t="s">
        <v>3175</v>
      </c>
      <c r="F3653" t="s">
        <v>3167</v>
      </c>
      <c r="G3653" t="s">
        <v>1329</v>
      </c>
      <c r="H3653" s="28">
        <v>45053</v>
      </c>
      <c r="I3653">
        <v>22.12</v>
      </c>
      <c r="J3653">
        <v>8</v>
      </c>
      <c r="K3653" t="s">
        <v>3123</v>
      </c>
      <c r="L3653" t="s">
        <v>3437</v>
      </c>
      <c r="M3653" t="s">
        <v>3177</v>
      </c>
      <c r="O3653" t="s">
        <v>3170</v>
      </c>
      <c r="P3653">
        <f t="shared" si="114"/>
        <v>45053</v>
      </c>
      <c r="Q3653">
        <f>--(COUNTIF($A$2:A3653,A3653)=1)</f>
        <v>1</v>
      </c>
      <c r="R3653">
        <f t="shared" si="115"/>
        <v>22.12</v>
      </c>
    </row>
    <row r="3654" spans="1:18">
      <c r="A3654" t="s">
        <v>9413</v>
      </c>
      <c r="B3654" t="s">
        <v>502</v>
      </c>
      <c r="C3654" t="s">
        <v>5233</v>
      </c>
      <c r="D3654" t="s">
        <v>3251</v>
      </c>
      <c r="E3654" t="s">
        <v>3194</v>
      </c>
      <c r="F3654" t="s">
        <v>3180</v>
      </c>
      <c r="G3654" t="s">
        <v>3748</v>
      </c>
      <c r="H3654" s="28"/>
      <c r="J3654">
        <v>72</v>
      </c>
      <c r="K3654" t="s">
        <v>3098</v>
      </c>
      <c r="L3654" t="s">
        <v>3225</v>
      </c>
      <c r="M3654" t="s">
        <v>3207</v>
      </c>
      <c r="O3654" t="s">
        <v>3182</v>
      </c>
      <c r="P3654">
        <f t="shared" si="114"/>
        <v>44953</v>
      </c>
      <c r="Q3654">
        <f>--(COUNTIF($A$2:A3654,A3654)=1)</f>
        <v>1</v>
      </c>
      <c r="R3654" t="str">
        <f t="shared" si="115"/>
        <v/>
      </c>
    </row>
    <row r="3655" spans="1:18">
      <c r="A3655" t="s">
        <v>9414</v>
      </c>
      <c r="B3655" t="s">
        <v>6556</v>
      </c>
      <c r="C3655" t="s">
        <v>4769</v>
      </c>
      <c r="D3655" t="s">
        <v>3185</v>
      </c>
      <c r="E3655" t="s">
        <v>3194</v>
      </c>
      <c r="F3655" t="s">
        <v>3167</v>
      </c>
      <c r="G3655" t="s">
        <v>2816</v>
      </c>
      <c r="H3655" s="28">
        <v>44731</v>
      </c>
      <c r="I3655">
        <v>142.79</v>
      </c>
      <c r="J3655">
        <v>72</v>
      </c>
      <c r="K3655" t="s">
        <v>3123</v>
      </c>
      <c r="L3655" t="s">
        <v>3187</v>
      </c>
      <c r="M3655" t="s">
        <v>3177</v>
      </c>
      <c r="N3655">
        <v>1.6</v>
      </c>
      <c r="O3655" t="s">
        <v>3189</v>
      </c>
      <c r="P3655">
        <f t="shared" si="114"/>
        <v>44726</v>
      </c>
      <c r="Q3655">
        <f>--(COUNTIF($A$2:A3655,A3655)=1)</f>
        <v>1</v>
      </c>
      <c r="R3655">
        <f t="shared" si="115"/>
        <v>142.79</v>
      </c>
    </row>
    <row r="3656" spans="1:18">
      <c r="A3656" t="s">
        <v>9415</v>
      </c>
      <c r="B3656" t="s">
        <v>4931</v>
      </c>
      <c r="C3656" t="s">
        <v>3098</v>
      </c>
      <c r="D3656" t="s">
        <v>3237</v>
      </c>
      <c r="E3656" t="s">
        <v>3194</v>
      </c>
      <c r="F3656" t="s">
        <v>3167</v>
      </c>
      <c r="G3656" t="s">
        <v>1529</v>
      </c>
      <c r="H3656" s="28"/>
      <c r="J3656">
        <v>72</v>
      </c>
      <c r="K3656" t="s">
        <v>3098</v>
      </c>
      <c r="L3656" t="s">
        <v>3221</v>
      </c>
      <c r="M3656" t="s">
        <v>3207</v>
      </c>
      <c r="O3656" t="s">
        <v>3170</v>
      </c>
      <c r="P3656">
        <f t="shared" si="114"/>
        <v>45071</v>
      </c>
      <c r="Q3656">
        <f>--(COUNTIF($A$2:A3656,A3656)=1)</f>
        <v>1</v>
      </c>
      <c r="R3656" t="str">
        <f t="shared" si="115"/>
        <v/>
      </c>
    </row>
    <row r="3657" spans="1:18">
      <c r="A3657" t="s">
        <v>9416</v>
      </c>
      <c r="B3657" t="s">
        <v>1158</v>
      </c>
      <c r="C3657" t="s">
        <v>9417</v>
      </c>
      <c r="D3657" t="s">
        <v>3200</v>
      </c>
      <c r="E3657" t="s">
        <v>3194</v>
      </c>
      <c r="F3657" t="s">
        <v>3180</v>
      </c>
      <c r="G3657" t="s">
        <v>714</v>
      </c>
      <c r="H3657" s="28"/>
      <c r="J3657">
        <v>72</v>
      </c>
      <c r="K3657" t="s">
        <v>3098</v>
      </c>
      <c r="L3657" t="s">
        <v>3206</v>
      </c>
      <c r="M3657" t="s">
        <v>3188</v>
      </c>
      <c r="O3657" t="s">
        <v>3123</v>
      </c>
      <c r="P3657">
        <f t="shared" si="114"/>
        <v>44566</v>
      </c>
      <c r="Q3657">
        <f>--(COUNTIF($A$2:A3657,A3657)=1)</f>
        <v>1</v>
      </c>
      <c r="R3657" t="str">
        <f t="shared" si="115"/>
        <v/>
      </c>
    </row>
    <row r="3658" spans="1:18">
      <c r="A3658" t="s">
        <v>9418</v>
      </c>
      <c r="B3658" t="s">
        <v>1175</v>
      </c>
      <c r="C3658" t="s">
        <v>9419</v>
      </c>
      <c r="D3658" t="s">
        <v>3251</v>
      </c>
      <c r="E3658" t="s">
        <v>3166</v>
      </c>
      <c r="F3658" t="s">
        <v>3167</v>
      </c>
      <c r="G3658" t="s">
        <v>1637</v>
      </c>
      <c r="H3658" s="28">
        <v>44813</v>
      </c>
      <c r="I3658">
        <v>16.47</v>
      </c>
      <c r="J3658">
        <v>24</v>
      </c>
      <c r="K3658" t="s">
        <v>3124</v>
      </c>
      <c r="L3658" t="s">
        <v>3302</v>
      </c>
      <c r="M3658" t="s">
        <v>3169</v>
      </c>
      <c r="N3658">
        <v>3.7</v>
      </c>
      <c r="O3658" t="s">
        <v>3123</v>
      </c>
      <c r="P3658">
        <f t="shared" si="114"/>
        <v>44813</v>
      </c>
      <c r="Q3658">
        <f>--(COUNTIF($A$2:A3658,A3658)=1)</f>
        <v>1</v>
      </c>
      <c r="R3658">
        <f t="shared" si="115"/>
        <v>16.47</v>
      </c>
    </row>
    <row r="3659" spans="1:18">
      <c r="A3659" t="s">
        <v>9420</v>
      </c>
      <c r="B3659" t="s">
        <v>4233</v>
      </c>
      <c r="C3659" t="s">
        <v>9421</v>
      </c>
      <c r="D3659" t="s">
        <v>3227</v>
      </c>
      <c r="E3659" t="s">
        <v>3175</v>
      </c>
      <c r="F3659" t="s">
        <v>3167</v>
      </c>
      <c r="G3659" t="s">
        <v>2212</v>
      </c>
      <c r="H3659" s="28"/>
      <c r="J3659">
        <v>8</v>
      </c>
      <c r="K3659" t="s">
        <v>3098</v>
      </c>
      <c r="L3659" t="s">
        <v>3254</v>
      </c>
      <c r="M3659" t="s">
        <v>3202</v>
      </c>
      <c r="O3659" t="s">
        <v>3123</v>
      </c>
      <c r="P3659">
        <f t="shared" si="114"/>
        <v>44594</v>
      </c>
      <c r="Q3659">
        <f>--(COUNTIF($A$2:A3659,A3659)=1)</f>
        <v>1</v>
      </c>
      <c r="R3659" t="str">
        <f t="shared" si="115"/>
        <v/>
      </c>
    </row>
    <row r="3660" spans="1:18">
      <c r="A3660" t="s">
        <v>9422</v>
      </c>
      <c r="B3660" t="s">
        <v>308</v>
      </c>
      <c r="C3660" t="s">
        <v>3098</v>
      </c>
      <c r="D3660" t="s">
        <v>3165</v>
      </c>
      <c r="E3660" t="s">
        <v>3280</v>
      </c>
      <c r="F3660" t="s">
        <v>3167</v>
      </c>
      <c r="G3660" t="s">
        <v>5866</v>
      </c>
      <c r="H3660" s="28"/>
      <c r="J3660">
        <v>4</v>
      </c>
      <c r="K3660" t="s">
        <v>3098</v>
      </c>
      <c r="L3660" t="s">
        <v>3318</v>
      </c>
      <c r="M3660" t="s">
        <v>3202</v>
      </c>
      <c r="O3660" t="s">
        <v>3170</v>
      </c>
      <c r="P3660">
        <f t="shared" si="114"/>
        <v>45648</v>
      </c>
      <c r="Q3660">
        <f>--(COUNTIF($A$2:A3660,A3660)=1)</f>
        <v>1</v>
      </c>
      <c r="R3660" t="str">
        <f t="shared" si="115"/>
        <v/>
      </c>
    </row>
    <row r="3661" spans="1:18">
      <c r="A3661" t="s">
        <v>9423</v>
      </c>
      <c r="B3661" t="s">
        <v>2894</v>
      </c>
      <c r="C3661" t="s">
        <v>8703</v>
      </c>
      <c r="D3661" t="s">
        <v>3227</v>
      </c>
      <c r="E3661" t="s">
        <v>3194</v>
      </c>
      <c r="F3661" t="s">
        <v>3167</v>
      </c>
      <c r="G3661" t="s">
        <v>2118</v>
      </c>
      <c r="H3661" s="28"/>
      <c r="J3661">
        <v>72</v>
      </c>
      <c r="K3661" t="s">
        <v>3098</v>
      </c>
      <c r="L3661" t="s">
        <v>3318</v>
      </c>
      <c r="M3661" t="s">
        <v>3177</v>
      </c>
      <c r="O3661" t="s">
        <v>3182</v>
      </c>
      <c r="P3661">
        <f t="shared" si="114"/>
        <v>44763</v>
      </c>
      <c r="Q3661">
        <f>--(COUNTIF($A$2:A3661,A3661)=1)</f>
        <v>1</v>
      </c>
      <c r="R3661" t="str">
        <f t="shared" si="115"/>
        <v/>
      </c>
    </row>
    <row r="3662" spans="1:18">
      <c r="A3662" t="s">
        <v>9424</v>
      </c>
      <c r="B3662" t="s">
        <v>5974</v>
      </c>
      <c r="C3662" t="s">
        <v>3098</v>
      </c>
      <c r="D3662" t="s">
        <v>3237</v>
      </c>
      <c r="E3662" t="s">
        <v>3280</v>
      </c>
      <c r="F3662" t="s">
        <v>3167</v>
      </c>
      <c r="G3662" t="s">
        <v>496</v>
      </c>
      <c r="H3662" s="28"/>
      <c r="J3662">
        <v>4</v>
      </c>
      <c r="K3662" t="s">
        <v>3098</v>
      </c>
      <c r="L3662" t="s">
        <v>3281</v>
      </c>
      <c r="M3662" t="s">
        <v>3169</v>
      </c>
      <c r="O3662" t="s">
        <v>3178</v>
      </c>
      <c r="P3662">
        <f t="shared" si="114"/>
        <v>45030</v>
      </c>
      <c r="Q3662">
        <f>--(COUNTIF($A$2:A3662,A3662)=1)</f>
        <v>1</v>
      </c>
      <c r="R3662" t="str">
        <f t="shared" si="115"/>
        <v/>
      </c>
    </row>
    <row r="3663" spans="1:18">
      <c r="A3663" t="s">
        <v>9425</v>
      </c>
      <c r="B3663" t="s">
        <v>4523</v>
      </c>
      <c r="C3663" t="s">
        <v>9426</v>
      </c>
      <c r="D3663" t="s">
        <v>3200</v>
      </c>
      <c r="E3663" t="s">
        <v>3194</v>
      </c>
      <c r="F3663" t="s">
        <v>3180</v>
      </c>
      <c r="G3663" t="s">
        <v>1262</v>
      </c>
      <c r="H3663" s="28"/>
      <c r="J3663">
        <v>72</v>
      </c>
      <c r="K3663" t="s">
        <v>3098</v>
      </c>
      <c r="L3663" t="s">
        <v>3216</v>
      </c>
      <c r="M3663" t="s">
        <v>3177</v>
      </c>
      <c r="O3663" t="s">
        <v>3182</v>
      </c>
      <c r="P3663">
        <f t="shared" si="114"/>
        <v>45610</v>
      </c>
      <c r="Q3663">
        <f>--(COUNTIF($A$2:A3663,A3663)=1)</f>
        <v>1</v>
      </c>
      <c r="R3663" t="str">
        <f t="shared" si="115"/>
        <v/>
      </c>
    </row>
    <row r="3664" spans="1:18">
      <c r="A3664" t="s">
        <v>9427</v>
      </c>
      <c r="B3664" t="s">
        <v>5757</v>
      </c>
      <c r="C3664" t="s">
        <v>3098</v>
      </c>
      <c r="D3664" t="s">
        <v>3196</v>
      </c>
      <c r="E3664" t="s">
        <v>3175</v>
      </c>
      <c r="F3664" t="s">
        <v>3167</v>
      </c>
      <c r="G3664" t="s">
        <v>857</v>
      </c>
      <c r="H3664" s="28">
        <v>45617</v>
      </c>
      <c r="I3664">
        <v>25.44</v>
      </c>
      <c r="J3664">
        <v>8</v>
      </c>
      <c r="K3664" t="s">
        <v>3123</v>
      </c>
      <c r="L3664" t="s">
        <v>3351</v>
      </c>
      <c r="M3664" t="s">
        <v>3169</v>
      </c>
      <c r="O3664" t="s">
        <v>3189</v>
      </c>
      <c r="P3664">
        <f t="shared" si="114"/>
        <v>45616</v>
      </c>
      <c r="Q3664">
        <f>--(COUNTIF($A$2:A3664,A3664)=1)</f>
        <v>1</v>
      </c>
      <c r="R3664">
        <f t="shared" si="115"/>
        <v>25.44</v>
      </c>
    </row>
    <row r="3665" spans="1:18">
      <c r="A3665" t="s">
        <v>9428</v>
      </c>
      <c r="B3665" t="s">
        <v>1848</v>
      </c>
      <c r="C3665" t="s">
        <v>3098</v>
      </c>
      <c r="D3665" t="s">
        <v>3200</v>
      </c>
      <c r="E3665" t="s">
        <v>3175</v>
      </c>
      <c r="F3665" t="s">
        <v>3167</v>
      </c>
      <c r="G3665" t="s">
        <v>978</v>
      </c>
      <c r="H3665" s="28">
        <v>45617</v>
      </c>
      <c r="I3665">
        <v>18.46</v>
      </c>
      <c r="J3665">
        <v>8</v>
      </c>
      <c r="K3665" t="s">
        <v>3123</v>
      </c>
      <c r="L3665" t="s">
        <v>3248</v>
      </c>
      <c r="M3665" t="s">
        <v>3177</v>
      </c>
      <c r="N3665">
        <v>3.2</v>
      </c>
      <c r="O3665" t="s">
        <v>3260</v>
      </c>
      <c r="P3665">
        <f t="shared" si="114"/>
        <v>45617</v>
      </c>
      <c r="Q3665">
        <f>--(COUNTIF($A$2:A3665,A3665)=1)</f>
        <v>1</v>
      </c>
      <c r="R3665">
        <f t="shared" si="115"/>
        <v>18.46</v>
      </c>
    </row>
    <row r="3666" spans="1:18">
      <c r="A3666" t="s">
        <v>9429</v>
      </c>
      <c r="B3666" t="s">
        <v>2896</v>
      </c>
      <c r="C3666" t="s">
        <v>9430</v>
      </c>
      <c r="D3666" t="s">
        <v>3240</v>
      </c>
      <c r="E3666" t="s">
        <v>3166</v>
      </c>
      <c r="F3666" t="s">
        <v>3167</v>
      </c>
      <c r="G3666" t="s">
        <v>9431</v>
      </c>
      <c r="H3666" s="28">
        <v>45320</v>
      </c>
      <c r="I3666">
        <v>33.4</v>
      </c>
      <c r="J3666">
        <v>24</v>
      </c>
      <c r="K3666" t="s">
        <v>3123</v>
      </c>
      <c r="L3666" t="s">
        <v>3281</v>
      </c>
      <c r="M3666" t="s">
        <v>3188</v>
      </c>
      <c r="N3666">
        <v>1.1000000000000001</v>
      </c>
      <c r="O3666" t="s">
        <v>3182</v>
      </c>
      <c r="P3666">
        <f t="shared" si="114"/>
        <v>45319</v>
      </c>
      <c r="Q3666">
        <f>--(COUNTIF($A$2:A3666,A3666)=1)</f>
        <v>1</v>
      </c>
      <c r="R3666">
        <f t="shared" si="115"/>
        <v>33.4</v>
      </c>
    </row>
    <row r="3667" spans="1:18">
      <c r="A3667" t="s">
        <v>9432</v>
      </c>
      <c r="B3667" t="s">
        <v>3362</v>
      </c>
      <c r="C3667" t="s">
        <v>3098</v>
      </c>
      <c r="D3667" t="s">
        <v>3237</v>
      </c>
      <c r="E3667" t="s">
        <v>3280</v>
      </c>
      <c r="F3667" t="s">
        <v>3180</v>
      </c>
      <c r="G3667" t="s">
        <v>205</v>
      </c>
      <c r="H3667" s="28"/>
      <c r="J3667">
        <v>4</v>
      </c>
      <c r="K3667" t="s">
        <v>3098</v>
      </c>
      <c r="L3667" t="s">
        <v>3351</v>
      </c>
      <c r="M3667" t="s">
        <v>3188</v>
      </c>
      <c r="O3667" t="s">
        <v>3124</v>
      </c>
      <c r="P3667">
        <f t="shared" si="114"/>
        <v>45298</v>
      </c>
      <c r="Q3667">
        <f>--(COUNTIF($A$2:A3667,A3667)=1)</f>
        <v>1</v>
      </c>
      <c r="R3667" t="str">
        <f t="shared" si="115"/>
        <v/>
      </c>
    </row>
    <row r="3668" spans="1:18">
      <c r="A3668" t="s">
        <v>9433</v>
      </c>
      <c r="B3668" t="s">
        <v>2435</v>
      </c>
      <c r="C3668" t="s">
        <v>3098</v>
      </c>
      <c r="D3668" t="s">
        <v>3185</v>
      </c>
      <c r="E3668" t="s">
        <v>3166</v>
      </c>
      <c r="F3668" t="s">
        <v>3167</v>
      </c>
      <c r="G3668" t="s">
        <v>1029</v>
      </c>
      <c r="H3668" s="28">
        <v>45299</v>
      </c>
      <c r="I3668">
        <v>59.21</v>
      </c>
      <c r="J3668">
        <v>24</v>
      </c>
      <c r="K3668" t="s">
        <v>3123</v>
      </c>
      <c r="L3668" t="s">
        <v>3307</v>
      </c>
      <c r="M3668" t="s">
        <v>3202</v>
      </c>
      <c r="N3668">
        <v>4.9000000000000004</v>
      </c>
      <c r="O3668" t="s">
        <v>3213</v>
      </c>
      <c r="P3668">
        <f t="shared" si="114"/>
        <v>45297</v>
      </c>
      <c r="Q3668">
        <f>--(COUNTIF($A$2:A3668,A3668)=1)</f>
        <v>1</v>
      </c>
      <c r="R3668">
        <f t="shared" si="115"/>
        <v>59.21</v>
      </c>
    </row>
    <row r="3669" spans="1:18">
      <c r="A3669" t="s">
        <v>9434</v>
      </c>
      <c r="B3669" t="s">
        <v>6769</v>
      </c>
      <c r="C3669" t="s">
        <v>3098</v>
      </c>
      <c r="D3669" t="s">
        <v>3237</v>
      </c>
      <c r="E3669" t="s">
        <v>3166</v>
      </c>
      <c r="F3669" t="s">
        <v>3180</v>
      </c>
      <c r="G3669" t="s">
        <v>2729</v>
      </c>
      <c r="H3669" s="28"/>
      <c r="J3669">
        <v>24</v>
      </c>
      <c r="K3669" t="s">
        <v>3098</v>
      </c>
      <c r="L3669" t="s">
        <v>3181</v>
      </c>
      <c r="M3669" t="s">
        <v>3202</v>
      </c>
      <c r="O3669" t="s">
        <v>3124</v>
      </c>
      <c r="P3669">
        <f t="shared" si="114"/>
        <v>45049</v>
      </c>
      <c r="Q3669">
        <f>--(COUNTIF($A$2:A3669,A3669)=1)</f>
        <v>1</v>
      </c>
      <c r="R3669" t="str">
        <f t="shared" si="115"/>
        <v/>
      </c>
    </row>
    <row r="3670" spans="1:18">
      <c r="A3670" t="s">
        <v>9435</v>
      </c>
      <c r="B3670" t="s">
        <v>4083</v>
      </c>
      <c r="C3670" t="s">
        <v>3098</v>
      </c>
      <c r="D3670" t="s">
        <v>3165</v>
      </c>
      <c r="E3670" t="s">
        <v>3194</v>
      </c>
      <c r="F3670" t="s">
        <v>3180</v>
      </c>
      <c r="G3670" t="s">
        <v>707</v>
      </c>
      <c r="H3670" s="28"/>
      <c r="J3670">
        <v>72</v>
      </c>
      <c r="K3670" t="s">
        <v>3098</v>
      </c>
      <c r="L3670" t="s">
        <v>3225</v>
      </c>
      <c r="M3670" t="s">
        <v>3169</v>
      </c>
      <c r="O3670" t="s">
        <v>3124</v>
      </c>
      <c r="P3670">
        <f t="shared" si="114"/>
        <v>44588</v>
      </c>
      <c r="Q3670">
        <f>--(COUNTIF($A$2:A3670,A3670)=1)</f>
        <v>1</v>
      </c>
      <c r="R3670" t="str">
        <f t="shared" si="115"/>
        <v/>
      </c>
    </row>
    <row r="3671" spans="1:18">
      <c r="A3671" t="s">
        <v>9436</v>
      </c>
      <c r="B3671" t="s">
        <v>8991</v>
      </c>
      <c r="C3671" t="s">
        <v>8331</v>
      </c>
      <c r="D3671" t="s">
        <v>3200</v>
      </c>
      <c r="E3671" t="s">
        <v>3166</v>
      </c>
      <c r="F3671" t="s">
        <v>3167</v>
      </c>
      <c r="G3671" t="s">
        <v>4070</v>
      </c>
      <c r="H3671" s="28">
        <v>44797</v>
      </c>
      <c r="I3671">
        <v>78.599999999999994</v>
      </c>
      <c r="J3671">
        <v>24</v>
      </c>
      <c r="K3671" t="s">
        <v>3123</v>
      </c>
      <c r="L3671" t="s">
        <v>3268</v>
      </c>
      <c r="M3671" t="s">
        <v>3207</v>
      </c>
      <c r="N3671">
        <v>2.9</v>
      </c>
      <c r="O3671" t="s">
        <v>3178</v>
      </c>
      <c r="P3671">
        <f t="shared" si="114"/>
        <v>44794</v>
      </c>
      <c r="Q3671">
        <f>--(COUNTIF($A$2:A3671,A3671)=1)</f>
        <v>1</v>
      </c>
      <c r="R3671">
        <f t="shared" si="115"/>
        <v>78.599999999999994</v>
      </c>
    </row>
    <row r="3672" spans="1:18">
      <c r="A3672" t="s">
        <v>9437</v>
      </c>
      <c r="B3672" t="s">
        <v>5414</v>
      </c>
      <c r="C3672" t="s">
        <v>4638</v>
      </c>
      <c r="D3672" t="s">
        <v>3196</v>
      </c>
      <c r="E3672" t="s">
        <v>3166</v>
      </c>
      <c r="F3672" t="s">
        <v>3220</v>
      </c>
      <c r="G3672" t="s">
        <v>799</v>
      </c>
      <c r="H3672" s="28"/>
      <c r="J3672">
        <v>24</v>
      </c>
      <c r="K3672" t="s">
        <v>3098</v>
      </c>
      <c r="L3672" t="s">
        <v>3254</v>
      </c>
      <c r="M3672" t="s">
        <v>3188</v>
      </c>
      <c r="O3672" t="s">
        <v>3123</v>
      </c>
      <c r="P3672">
        <f t="shared" si="114"/>
        <v>44755</v>
      </c>
      <c r="Q3672">
        <f>--(COUNTIF($A$2:A3672,A3672)=1)</f>
        <v>1</v>
      </c>
      <c r="R3672" t="str">
        <f t="shared" si="115"/>
        <v/>
      </c>
    </row>
    <row r="3673" spans="1:18">
      <c r="A3673" t="s">
        <v>9438</v>
      </c>
      <c r="B3673" t="s">
        <v>9109</v>
      </c>
      <c r="C3673" t="s">
        <v>3098</v>
      </c>
      <c r="D3673" t="s">
        <v>3196</v>
      </c>
      <c r="E3673" t="s">
        <v>3175</v>
      </c>
      <c r="F3673" t="s">
        <v>3167</v>
      </c>
      <c r="G3673" t="s">
        <v>1702</v>
      </c>
      <c r="H3673" s="28"/>
      <c r="J3673">
        <v>8</v>
      </c>
      <c r="K3673" t="s">
        <v>3098</v>
      </c>
      <c r="L3673" t="s">
        <v>3187</v>
      </c>
      <c r="M3673" t="s">
        <v>3177</v>
      </c>
      <c r="O3673" t="s">
        <v>3170</v>
      </c>
      <c r="P3673">
        <f t="shared" si="114"/>
        <v>45667</v>
      </c>
      <c r="Q3673">
        <f>--(COUNTIF($A$2:A3673,A3673)=1)</f>
        <v>1</v>
      </c>
      <c r="R3673" t="str">
        <f t="shared" si="115"/>
        <v/>
      </c>
    </row>
    <row r="3674" spans="1:18">
      <c r="A3674" t="s">
        <v>9439</v>
      </c>
      <c r="B3674" t="s">
        <v>573</v>
      </c>
      <c r="C3674" t="s">
        <v>3098</v>
      </c>
      <c r="D3674" t="s">
        <v>3237</v>
      </c>
      <c r="E3674" t="s">
        <v>3194</v>
      </c>
      <c r="F3674" t="s">
        <v>3167</v>
      </c>
      <c r="G3674" t="s">
        <v>4903</v>
      </c>
      <c r="H3674" s="28">
        <v>44736</v>
      </c>
      <c r="I3674">
        <v>7.34</v>
      </c>
      <c r="J3674">
        <v>72</v>
      </c>
      <c r="K3674" t="s">
        <v>3124</v>
      </c>
      <c r="L3674" t="s">
        <v>3229</v>
      </c>
      <c r="M3674" t="s">
        <v>3169</v>
      </c>
      <c r="O3674" t="s">
        <v>3123</v>
      </c>
      <c r="P3674">
        <f t="shared" si="114"/>
        <v>44736</v>
      </c>
      <c r="Q3674">
        <f>--(COUNTIF($A$2:A3674,A3674)=1)</f>
        <v>1</v>
      </c>
      <c r="R3674">
        <f t="shared" si="115"/>
        <v>7.34</v>
      </c>
    </row>
    <row r="3675" spans="1:18">
      <c r="A3675" t="s">
        <v>9440</v>
      </c>
      <c r="B3675" t="s">
        <v>2067</v>
      </c>
      <c r="C3675" t="s">
        <v>3098</v>
      </c>
      <c r="D3675" t="s">
        <v>3251</v>
      </c>
      <c r="E3675" t="s">
        <v>3166</v>
      </c>
      <c r="F3675" t="s">
        <v>3167</v>
      </c>
      <c r="G3675" t="s">
        <v>7273</v>
      </c>
      <c r="H3675" s="28">
        <v>45420</v>
      </c>
      <c r="I3675">
        <v>82.21</v>
      </c>
      <c r="J3675">
        <v>24</v>
      </c>
      <c r="K3675" t="s">
        <v>3123</v>
      </c>
      <c r="L3675" t="s">
        <v>3307</v>
      </c>
      <c r="M3675" t="s">
        <v>3207</v>
      </c>
      <c r="N3675">
        <v>2.9</v>
      </c>
      <c r="O3675" t="s">
        <v>3170</v>
      </c>
      <c r="P3675">
        <f t="shared" si="114"/>
        <v>45417</v>
      </c>
      <c r="Q3675">
        <f>--(COUNTIF($A$2:A3675,A3675)=1)</f>
        <v>1</v>
      </c>
      <c r="R3675">
        <f t="shared" si="115"/>
        <v>82.21</v>
      </c>
    </row>
    <row r="3676" spans="1:18">
      <c r="A3676" t="s">
        <v>9441</v>
      </c>
      <c r="B3676" t="s">
        <v>195</v>
      </c>
      <c r="C3676" t="s">
        <v>9442</v>
      </c>
      <c r="D3676" t="s">
        <v>3174</v>
      </c>
      <c r="E3676" t="s">
        <v>3175</v>
      </c>
      <c r="F3676" t="s">
        <v>3228</v>
      </c>
      <c r="G3676" t="s">
        <v>291</v>
      </c>
      <c r="H3676" s="28"/>
      <c r="J3676">
        <v>8</v>
      </c>
      <c r="K3676" t="s">
        <v>3098</v>
      </c>
      <c r="L3676" t="s">
        <v>3302</v>
      </c>
      <c r="M3676" t="s">
        <v>3188</v>
      </c>
      <c r="O3676" t="s">
        <v>3124</v>
      </c>
      <c r="P3676">
        <f t="shared" si="114"/>
        <v>45674</v>
      </c>
      <c r="Q3676">
        <f>--(COUNTIF($A$2:A3676,A3676)=1)</f>
        <v>1</v>
      </c>
      <c r="R3676" t="str">
        <f t="shared" si="115"/>
        <v/>
      </c>
    </row>
    <row r="3677" spans="1:18">
      <c r="A3677" t="s">
        <v>9443</v>
      </c>
      <c r="B3677" t="s">
        <v>8594</v>
      </c>
      <c r="C3677" t="s">
        <v>3098</v>
      </c>
      <c r="D3677" t="s">
        <v>3251</v>
      </c>
      <c r="E3677" t="s">
        <v>3194</v>
      </c>
      <c r="F3677" t="s">
        <v>3167</v>
      </c>
      <c r="G3677" t="s">
        <v>176</v>
      </c>
      <c r="H3677" s="28">
        <v>45435</v>
      </c>
      <c r="I3677">
        <v>73.14</v>
      </c>
      <c r="J3677">
        <v>72</v>
      </c>
      <c r="K3677" t="s">
        <v>3123</v>
      </c>
      <c r="L3677" t="s">
        <v>3231</v>
      </c>
      <c r="M3677" t="s">
        <v>3169</v>
      </c>
      <c r="N3677">
        <v>3</v>
      </c>
      <c r="O3677" t="s">
        <v>3260</v>
      </c>
      <c r="P3677">
        <f t="shared" si="114"/>
        <v>45432</v>
      </c>
      <c r="Q3677">
        <f>--(COUNTIF($A$2:A3677,A3677)=1)</f>
        <v>1</v>
      </c>
      <c r="R3677">
        <f t="shared" si="115"/>
        <v>73.14</v>
      </c>
    </row>
    <row r="3678" spans="1:18">
      <c r="A3678" t="s">
        <v>9444</v>
      </c>
      <c r="B3678" t="s">
        <v>616</v>
      </c>
      <c r="C3678" t="s">
        <v>9445</v>
      </c>
      <c r="D3678" t="s">
        <v>3200</v>
      </c>
      <c r="E3678" t="s">
        <v>3175</v>
      </c>
      <c r="F3678" t="s">
        <v>3167</v>
      </c>
      <c r="G3678" t="s">
        <v>2522</v>
      </c>
      <c r="H3678" s="28">
        <v>44919</v>
      </c>
      <c r="I3678">
        <v>11.57</v>
      </c>
      <c r="J3678">
        <v>8</v>
      </c>
      <c r="K3678" t="s">
        <v>3123</v>
      </c>
      <c r="L3678" t="s">
        <v>3302</v>
      </c>
      <c r="M3678" t="s">
        <v>3177</v>
      </c>
      <c r="O3678" t="s">
        <v>3170</v>
      </c>
      <c r="P3678">
        <f t="shared" si="114"/>
        <v>44919</v>
      </c>
      <c r="Q3678">
        <f>--(COUNTIF($A$2:A3678,A3678)=1)</f>
        <v>1</v>
      </c>
      <c r="R3678">
        <f t="shared" si="115"/>
        <v>11.57</v>
      </c>
    </row>
    <row r="3679" spans="1:18">
      <c r="A3679" t="s">
        <v>9446</v>
      </c>
      <c r="B3679" t="s">
        <v>3390</v>
      </c>
      <c r="C3679" t="s">
        <v>9447</v>
      </c>
      <c r="D3679" t="s">
        <v>3227</v>
      </c>
      <c r="E3679" t="s">
        <v>3194</v>
      </c>
      <c r="F3679" t="s">
        <v>3167</v>
      </c>
      <c r="G3679" t="s">
        <v>295</v>
      </c>
      <c r="H3679" s="28">
        <v>45196</v>
      </c>
      <c r="I3679">
        <v>41.23</v>
      </c>
      <c r="J3679">
        <v>72</v>
      </c>
      <c r="K3679" t="s">
        <v>3124</v>
      </c>
      <c r="L3679" t="s">
        <v>3354</v>
      </c>
      <c r="M3679" t="s">
        <v>3207</v>
      </c>
      <c r="N3679">
        <v>4.4000000000000004</v>
      </c>
      <c r="O3679" t="s">
        <v>3123</v>
      </c>
      <c r="P3679">
        <f t="shared" si="114"/>
        <v>45195</v>
      </c>
      <c r="Q3679">
        <f>--(COUNTIF($A$2:A3679,A3679)=1)</f>
        <v>1</v>
      </c>
      <c r="R3679">
        <f t="shared" si="115"/>
        <v>41.23</v>
      </c>
    </row>
    <row r="3680" spans="1:18">
      <c r="A3680" t="s">
        <v>9448</v>
      </c>
      <c r="B3680" t="s">
        <v>5854</v>
      </c>
      <c r="C3680" t="s">
        <v>3098</v>
      </c>
      <c r="D3680" t="s">
        <v>3237</v>
      </c>
      <c r="E3680" t="s">
        <v>3166</v>
      </c>
      <c r="F3680" t="s">
        <v>3167</v>
      </c>
      <c r="G3680" t="s">
        <v>575</v>
      </c>
      <c r="H3680" s="28">
        <v>45207</v>
      </c>
      <c r="I3680">
        <v>80.930000000000007</v>
      </c>
      <c r="J3680">
        <v>24</v>
      </c>
      <c r="K3680" t="s">
        <v>3123</v>
      </c>
      <c r="L3680" t="s">
        <v>3354</v>
      </c>
      <c r="M3680" t="s">
        <v>3202</v>
      </c>
      <c r="O3680" t="s">
        <v>3170</v>
      </c>
      <c r="P3680">
        <f t="shared" si="114"/>
        <v>45204</v>
      </c>
      <c r="Q3680">
        <f>--(COUNTIF($A$2:A3680,A3680)=1)</f>
        <v>1</v>
      </c>
      <c r="R3680">
        <f t="shared" si="115"/>
        <v>80.930000000000007</v>
      </c>
    </row>
    <row r="3681" spans="1:18">
      <c r="A3681" t="s">
        <v>9449</v>
      </c>
      <c r="B3681" t="s">
        <v>3483</v>
      </c>
      <c r="C3681" t="s">
        <v>3098</v>
      </c>
      <c r="D3681" t="s">
        <v>3200</v>
      </c>
      <c r="E3681" t="s">
        <v>3194</v>
      </c>
      <c r="F3681" t="s">
        <v>3167</v>
      </c>
      <c r="G3681" t="s">
        <v>508</v>
      </c>
      <c r="H3681" s="28">
        <v>44943</v>
      </c>
      <c r="I3681">
        <v>121.79</v>
      </c>
      <c r="J3681">
        <v>72</v>
      </c>
      <c r="K3681" t="s">
        <v>3123</v>
      </c>
      <c r="L3681" t="s">
        <v>3248</v>
      </c>
      <c r="M3681" t="s">
        <v>3188</v>
      </c>
      <c r="N3681">
        <v>3.6</v>
      </c>
      <c r="O3681" t="s">
        <v>3124</v>
      </c>
      <c r="P3681">
        <f t="shared" si="114"/>
        <v>44938</v>
      </c>
      <c r="Q3681">
        <f>--(COUNTIF($A$2:A3681,A3681)=1)</f>
        <v>1</v>
      </c>
      <c r="R3681">
        <f t="shared" si="115"/>
        <v>121.79</v>
      </c>
    </row>
    <row r="3682" spans="1:18">
      <c r="A3682" t="s">
        <v>9450</v>
      </c>
      <c r="B3682" t="s">
        <v>5414</v>
      </c>
      <c r="C3682" t="s">
        <v>9451</v>
      </c>
      <c r="D3682" t="s">
        <v>3196</v>
      </c>
      <c r="E3682" t="s">
        <v>3194</v>
      </c>
      <c r="F3682" t="s">
        <v>3228</v>
      </c>
      <c r="G3682" t="s">
        <v>3326</v>
      </c>
      <c r="H3682" s="28"/>
      <c r="J3682">
        <v>72</v>
      </c>
      <c r="K3682" t="s">
        <v>3098</v>
      </c>
      <c r="L3682" t="s">
        <v>3176</v>
      </c>
      <c r="M3682" t="s">
        <v>3207</v>
      </c>
      <c r="O3682" t="s">
        <v>3260</v>
      </c>
      <c r="P3682">
        <f t="shared" si="114"/>
        <v>44617</v>
      </c>
      <c r="Q3682">
        <f>--(COUNTIF($A$2:A3682,A3682)=1)</f>
        <v>1</v>
      </c>
      <c r="R3682" t="str">
        <f t="shared" si="115"/>
        <v/>
      </c>
    </row>
    <row r="3683" spans="1:18">
      <c r="A3683" t="s">
        <v>9452</v>
      </c>
      <c r="B3683" t="s">
        <v>4756</v>
      </c>
      <c r="C3683" t="s">
        <v>9453</v>
      </c>
      <c r="D3683" t="s">
        <v>3165</v>
      </c>
      <c r="E3683" t="s">
        <v>3166</v>
      </c>
      <c r="F3683" t="s">
        <v>3167</v>
      </c>
      <c r="G3683" t="s">
        <v>9454</v>
      </c>
      <c r="H3683" s="28">
        <v>45149</v>
      </c>
      <c r="I3683">
        <v>29.03</v>
      </c>
      <c r="J3683">
        <v>24</v>
      </c>
      <c r="K3683" t="s">
        <v>3123</v>
      </c>
      <c r="L3683" t="s">
        <v>3244</v>
      </c>
      <c r="M3683" t="s">
        <v>3202</v>
      </c>
      <c r="N3683">
        <v>2.8</v>
      </c>
      <c r="O3683" t="s">
        <v>3123</v>
      </c>
      <c r="P3683">
        <f t="shared" si="114"/>
        <v>45148</v>
      </c>
      <c r="Q3683">
        <f>--(COUNTIF($A$2:A3683,A3683)=1)</f>
        <v>1</v>
      </c>
      <c r="R3683">
        <f t="shared" si="115"/>
        <v>29.03</v>
      </c>
    </row>
    <row r="3684" spans="1:18">
      <c r="A3684" t="s">
        <v>9455</v>
      </c>
      <c r="B3684" t="s">
        <v>2025</v>
      </c>
      <c r="C3684" t="s">
        <v>9456</v>
      </c>
      <c r="D3684" t="s">
        <v>3165</v>
      </c>
      <c r="E3684" t="s">
        <v>3280</v>
      </c>
      <c r="F3684" t="s">
        <v>3180</v>
      </c>
      <c r="G3684" t="s">
        <v>225</v>
      </c>
      <c r="H3684" s="28"/>
      <c r="J3684">
        <v>4</v>
      </c>
      <c r="K3684" t="s">
        <v>3098</v>
      </c>
      <c r="L3684" t="s">
        <v>3231</v>
      </c>
      <c r="M3684" t="s">
        <v>3202</v>
      </c>
      <c r="O3684" t="s">
        <v>3170</v>
      </c>
      <c r="P3684">
        <f t="shared" si="114"/>
        <v>45474</v>
      </c>
      <c r="Q3684">
        <f>--(COUNTIF($A$2:A3684,A3684)=1)</f>
        <v>1</v>
      </c>
      <c r="R3684" t="str">
        <f t="shared" si="115"/>
        <v/>
      </c>
    </row>
    <row r="3685" spans="1:18">
      <c r="A3685" t="s">
        <v>9457</v>
      </c>
      <c r="B3685" t="s">
        <v>3860</v>
      </c>
      <c r="C3685" t="s">
        <v>9458</v>
      </c>
      <c r="D3685" t="s">
        <v>3185</v>
      </c>
      <c r="E3685" t="s">
        <v>3175</v>
      </c>
      <c r="F3685" t="s">
        <v>3167</v>
      </c>
      <c r="G3685" t="s">
        <v>1505</v>
      </c>
      <c r="H3685" s="28"/>
      <c r="J3685">
        <v>8</v>
      </c>
      <c r="K3685" t="s">
        <v>3098</v>
      </c>
      <c r="L3685" t="s">
        <v>3209</v>
      </c>
      <c r="M3685" t="s">
        <v>3202</v>
      </c>
      <c r="O3685" t="s">
        <v>3213</v>
      </c>
      <c r="P3685">
        <f t="shared" si="114"/>
        <v>44615</v>
      </c>
      <c r="Q3685">
        <f>--(COUNTIF($A$2:A3685,A3685)=1)</f>
        <v>1</v>
      </c>
      <c r="R3685" t="str">
        <f t="shared" si="115"/>
        <v/>
      </c>
    </row>
    <row r="3686" spans="1:18">
      <c r="A3686" t="s">
        <v>9459</v>
      </c>
      <c r="B3686" t="s">
        <v>6803</v>
      </c>
      <c r="C3686" t="s">
        <v>3098</v>
      </c>
      <c r="D3686" t="s">
        <v>3227</v>
      </c>
      <c r="E3686" t="s">
        <v>3166</v>
      </c>
      <c r="F3686" t="s">
        <v>3220</v>
      </c>
      <c r="G3686" t="s">
        <v>9460</v>
      </c>
      <c r="H3686" s="28">
        <v>45657</v>
      </c>
      <c r="I3686">
        <v>18.079999999999998</v>
      </c>
      <c r="J3686">
        <v>24</v>
      </c>
      <c r="K3686" t="s">
        <v>3124</v>
      </c>
      <c r="L3686" t="s">
        <v>3354</v>
      </c>
      <c r="M3686" t="s">
        <v>3169</v>
      </c>
      <c r="O3686" t="s">
        <v>3170</v>
      </c>
      <c r="P3686">
        <f t="shared" si="114"/>
        <v>45657</v>
      </c>
      <c r="Q3686">
        <f>--(COUNTIF($A$2:A3686,A3686)=1)</f>
        <v>1</v>
      </c>
      <c r="R3686">
        <f t="shared" si="115"/>
        <v>18.079999999999998</v>
      </c>
    </row>
    <row r="3687" spans="1:18">
      <c r="A3687" t="s">
        <v>9461</v>
      </c>
      <c r="B3687" t="s">
        <v>2545</v>
      </c>
      <c r="C3687" t="s">
        <v>9462</v>
      </c>
      <c r="D3687" t="s">
        <v>3227</v>
      </c>
      <c r="E3687" t="s">
        <v>3194</v>
      </c>
      <c r="F3687" t="s">
        <v>3167</v>
      </c>
      <c r="G3687" t="s">
        <v>4787</v>
      </c>
      <c r="H3687" s="28">
        <v>45604</v>
      </c>
      <c r="I3687">
        <v>148.47999999999999</v>
      </c>
      <c r="J3687">
        <v>72</v>
      </c>
      <c r="K3687" t="s">
        <v>3123</v>
      </c>
      <c r="L3687" t="s">
        <v>3437</v>
      </c>
      <c r="M3687" t="s">
        <v>3169</v>
      </c>
      <c r="O3687" t="s">
        <v>3189</v>
      </c>
      <c r="P3687">
        <f t="shared" si="114"/>
        <v>45598</v>
      </c>
      <c r="Q3687">
        <f>--(COUNTIF($A$2:A3687,A3687)=1)</f>
        <v>1</v>
      </c>
      <c r="R3687">
        <f t="shared" si="115"/>
        <v>148.47999999999999</v>
      </c>
    </row>
    <row r="3688" spans="1:18">
      <c r="A3688" t="s">
        <v>9463</v>
      </c>
      <c r="B3688" t="s">
        <v>1154</v>
      </c>
      <c r="C3688" t="s">
        <v>9464</v>
      </c>
      <c r="D3688" t="s">
        <v>3165</v>
      </c>
      <c r="E3688" t="s">
        <v>3280</v>
      </c>
      <c r="F3688" t="s">
        <v>3180</v>
      </c>
      <c r="G3688" t="s">
        <v>3797</v>
      </c>
      <c r="H3688" s="28"/>
      <c r="J3688">
        <v>4</v>
      </c>
      <c r="K3688" t="s">
        <v>3098</v>
      </c>
      <c r="L3688" t="s">
        <v>3181</v>
      </c>
      <c r="M3688" t="s">
        <v>3202</v>
      </c>
      <c r="O3688" t="s">
        <v>3170</v>
      </c>
      <c r="P3688">
        <f t="shared" si="114"/>
        <v>45101</v>
      </c>
      <c r="Q3688">
        <f>--(COUNTIF($A$2:A3688,A3688)=1)</f>
        <v>1</v>
      </c>
      <c r="R3688" t="str">
        <f t="shared" si="115"/>
        <v/>
      </c>
    </row>
    <row r="3689" spans="1:18">
      <c r="A3689" t="s">
        <v>9465</v>
      </c>
      <c r="B3689" t="s">
        <v>1063</v>
      </c>
      <c r="C3689" t="s">
        <v>9466</v>
      </c>
      <c r="D3689" t="s">
        <v>3174</v>
      </c>
      <c r="E3689" t="s">
        <v>3175</v>
      </c>
      <c r="F3689" t="s">
        <v>3167</v>
      </c>
      <c r="G3689" t="s">
        <v>6971</v>
      </c>
      <c r="H3689" s="28">
        <v>45681</v>
      </c>
      <c r="I3689">
        <v>15.18</v>
      </c>
      <c r="J3689">
        <v>8</v>
      </c>
      <c r="K3689" t="s">
        <v>3123</v>
      </c>
      <c r="L3689" t="s">
        <v>3398</v>
      </c>
      <c r="M3689" t="s">
        <v>3202</v>
      </c>
      <c r="O3689" t="s">
        <v>3170</v>
      </c>
      <c r="P3689">
        <f t="shared" si="114"/>
        <v>45681</v>
      </c>
      <c r="Q3689">
        <f>--(COUNTIF($A$2:A3689,A3689)=1)</f>
        <v>1</v>
      </c>
      <c r="R3689">
        <f t="shared" si="115"/>
        <v>15.18</v>
      </c>
    </row>
    <row r="3690" spans="1:18">
      <c r="A3690" t="s">
        <v>9467</v>
      </c>
      <c r="B3690" t="s">
        <v>2032</v>
      </c>
      <c r="C3690" t="s">
        <v>8498</v>
      </c>
      <c r="D3690" t="s">
        <v>3185</v>
      </c>
      <c r="E3690" t="s">
        <v>3175</v>
      </c>
      <c r="F3690" t="s">
        <v>3180</v>
      </c>
      <c r="G3690" t="s">
        <v>4889</v>
      </c>
      <c r="H3690" s="28"/>
      <c r="J3690">
        <v>8</v>
      </c>
      <c r="K3690" t="s">
        <v>3098</v>
      </c>
      <c r="L3690" t="s">
        <v>3206</v>
      </c>
      <c r="M3690" t="s">
        <v>3177</v>
      </c>
      <c r="O3690" t="s">
        <v>3170</v>
      </c>
      <c r="P3690">
        <f t="shared" si="114"/>
        <v>45687</v>
      </c>
      <c r="Q3690">
        <f>--(COUNTIF($A$2:A3690,A3690)=1)</f>
        <v>1</v>
      </c>
      <c r="R3690" t="str">
        <f t="shared" si="115"/>
        <v/>
      </c>
    </row>
    <row r="3691" spans="1:18">
      <c r="A3691" t="s">
        <v>9468</v>
      </c>
      <c r="B3691" t="s">
        <v>315</v>
      </c>
      <c r="C3691" t="s">
        <v>3098</v>
      </c>
      <c r="D3691" t="s">
        <v>3240</v>
      </c>
      <c r="E3691" t="s">
        <v>3194</v>
      </c>
      <c r="F3691" t="s">
        <v>3180</v>
      </c>
      <c r="G3691" t="s">
        <v>4389</v>
      </c>
      <c r="H3691" s="28"/>
      <c r="J3691">
        <v>72</v>
      </c>
      <c r="K3691" t="s">
        <v>3098</v>
      </c>
      <c r="L3691" t="s">
        <v>3351</v>
      </c>
      <c r="M3691" t="s">
        <v>3188</v>
      </c>
      <c r="O3691" t="s">
        <v>3124</v>
      </c>
      <c r="P3691">
        <f t="shared" si="114"/>
        <v>44731</v>
      </c>
      <c r="Q3691">
        <f>--(COUNTIF($A$2:A3691,A3691)=1)</f>
        <v>1</v>
      </c>
      <c r="R3691" t="str">
        <f t="shared" si="115"/>
        <v/>
      </c>
    </row>
    <row r="3692" spans="1:18">
      <c r="A3692" t="s">
        <v>9469</v>
      </c>
      <c r="B3692" t="s">
        <v>9470</v>
      </c>
      <c r="C3692" t="s">
        <v>9471</v>
      </c>
      <c r="D3692" t="s">
        <v>3200</v>
      </c>
      <c r="E3692" t="s">
        <v>3194</v>
      </c>
      <c r="F3692" t="s">
        <v>3228</v>
      </c>
      <c r="G3692" t="s">
        <v>2078</v>
      </c>
      <c r="H3692" s="28"/>
      <c r="J3692">
        <v>72</v>
      </c>
      <c r="K3692" t="s">
        <v>3098</v>
      </c>
      <c r="L3692" t="s">
        <v>3254</v>
      </c>
      <c r="M3692" t="s">
        <v>3169</v>
      </c>
      <c r="O3692" t="s">
        <v>3123</v>
      </c>
      <c r="P3692">
        <f t="shared" si="114"/>
        <v>45530</v>
      </c>
      <c r="Q3692">
        <f>--(COUNTIF($A$2:A3692,A3692)=1)</f>
        <v>1</v>
      </c>
      <c r="R3692" t="str">
        <f t="shared" si="115"/>
        <v/>
      </c>
    </row>
    <row r="3693" spans="1:18">
      <c r="A3693" t="s">
        <v>9472</v>
      </c>
      <c r="B3693" t="s">
        <v>5542</v>
      </c>
      <c r="C3693" t="s">
        <v>3098</v>
      </c>
      <c r="D3693" t="s">
        <v>3200</v>
      </c>
      <c r="E3693" t="s">
        <v>3166</v>
      </c>
      <c r="F3693" t="s">
        <v>3167</v>
      </c>
      <c r="G3693" t="s">
        <v>4298</v>
      </c>
      <c r="H3693" s="28">
        <v>45696</v>
      </c>
      <c r="I3693">
        <v>47.98</v>
      </c>
      <c r="J3693">
        <v>24</v>
      </c>
      <c r="K3693" t="s">
        <v>3123</v>
      </c>
      <c r="L3693" t="s">
        <v>3168</v>
      </c>
      <c r="M3693" t="s">
        <v>3202</v>
      </c>
      <c r="N3693">
        <v>3.6</v>
      </c>
      <c r="O3693" t="s">
        <v>3178</v>
      </c>
      <c r="P3693">
        <f t="shared" si="114"/>
        <v>45695</v>
      </c>
      <c r="Q3693">
        <f>--(COUNTIF($A$2:A3693,A3693)=1)</f>
        <v>1</v>
      </c>
      <c r="R3693">
        <f t="shared" si="115"/>
        <v>47.98</v>
      </c>
    </row>
    <row r="3694" spans="1:18">
      <c r="A3694" t="s">
        <v>9473</v>
      </c>
      <c r="B3694" t="s">
        <v>2783</v>
      </c>
      <c r="C3694" t="s">
        <v>3098</v>
      </c>
      <c r="D3694" t="s">
        <v>3200</v>
      </c>
      <c r="E3694" t="s">
        <v>3194</v>
      </c>
      <c r="F3694" t="s">
        <v>3167</v>
      </c>
      <c r="G3694" t="s">
        <v>493</v>
      </c>
      <c r="H3694" s="28">
        <v>45035</v>
      </c>
      <c r="I3694">
        <v>186.09</v>
      </c>
      <c r="J3694">
        <v>72</v>
      </c>
      <c r="K3694" t="s">
        <v>3123</v>
      </c>
      <c r="L3694" t="s">
        <v>3216</v>
      </c>
      <c r="M3694" t="s">
        <v>3202</v>
      </c>
      <c r="O3694" t="s">
        <v>3124</v>
      </c>
      <c r="P3694">
        <f t="shared" si="114"/>
        <v>45028</v>
      </c>
      <c r="Q3694">
        <f>--(COUNTIF($A$2:A3694,A3694)=1)</f>
        <v>1</v>
      </c>
      <c r="R3694">
        <f t="shared" si="115"/>
        <v>186.09</v>
      </c>
    </row>
    <row r="3695" spans="1:18">
      <c r="A3695" t="s">
        <v>9474</v>
      </c>
      <c r="B3695" t="s">
        <v>1055</v>
      </c>
      <c r="C3695" t="s">
        <v>9475</v>
      </c>
      <c r="D3695" t="s">
        <v>3237</v>
      </c>
      <c r="E3695" t="s">
        <v>3166</v>
      </c>
      <c r="F3695" t="s">
        <v>3167</v>
      </c>
      <c r="G3695" t="s">
        <v>229</v>
      </c>
      <c r="H3695" s="28"/>
      <c r="J3695">
        <v>24</v>
      </c>
      <c r="K3695" t="s">
        <v>3098</v>
      </c>
      <c r="L3695" t="s">
        <v>3351</v>
      </c>
      <c r="M3695" t="s">
        <v>3177</v>
      </c>
      <c r="O3695" t="s">
        <v>3170</v>
      </c>
      <c r="P3695">
        <f t="shared" si="114"/>
        <v>44636</v>
      </c>
      <c r="Q3695">
        <f>--(COUNTIF($A$2:A3695,A3695)=1)</f>
        <v>1</v>
      </c>
      <c r="R3695" t="str">
        <f t="shared" si="115"/>
        <v/>
      </c>
    </row>
    <row r="3696" spans="1:18">
      <c r="A3696" t="s">
        <v>9476</v>
      </c>
      <c r="B3696" t="s">
        <v>514</v>
      </c>
      <c r="C3696" t="s">
        <v>3098</v>
      </c>
      <c r="D3696" t="s">
        <v>3200</v>
      </c>
      <c r="E3696" t="s">
        <v>3166</v>
      </c>
      <c r="F3696" t="s">
        <v>3228</v>
      </c>
      <c r="G3696" t="s">
        <v>2562</v>
      </c>
      <c r="H3696" s="28"/>
      <c r="J3696">
        <v>24</v>
      </c>
      <c r="K3696" t="s">
        <v>3098</v>
      </c>
      <c r="L3696" t="s">
        <v>3098</v>
      </c>
      <c r="M3696" t="s">
        <v>3177</v>
      </c>
      <c r="O3696" t="s">
        <v>3170</v>
      </c>
      <c r="P3696">
        <f t="shared" si="114"/>
        <v>45679</v>
      </c>
      <c r="Q3696">
        <f>--(COUNTIF($A$2:A3696,A3696)=1)</f>
        <v>1</v>
      </c>
      <c r="R3696" t="str">
        <f t="shared" si="115"/>
        <v/>
      </c>
    </row>
    <row r="3697" spans="1:18">
      <c r="A3697" t="s">
        <v>9477</v>
      </c>
      <c r="B3697" t="s">
        <v>1722</v>
      </c>
      <c r="C3697" t="s">
        <v>3098</v>
      </c>
      <c r="D3697" t="s">
        <v>3174</v>
      </c>
      <c r="E3697" t="s">
        <v>3175</v>
      </c>
      <c r="F3697" t="s">
        <v>3180</v>
      </c>
      <c r="G3697" t="s">
        <v>2670</v>
      </c>
      <c r="H3697" s="28"/>
      <c r="J3697">
        <v>8</v>
      </c>
      <c r="K3697" t="s">
        <v>3098</v>
      </c>
      <c r="L3697" t="s">
        <v>3244</v>
      </c>
      <c r="M3697" t="s">
        <v>3177</v>
      </c>
      <c r="O3697" t="s">
        <v>3124</v>
      </c>
      <c r="P3697">
        <f t="shared" si="114"/>
        <v>45362</v>
      </c>
      <c r="Q3697">
        <f>--(COUNTIF($A$2:A3697,A3697)=1)</f>
        <v>1</v>
      </c>
      <c r="R3697" t="str">
        <f t="shared" si="115"/>
        <v/>
      </c>
    </row>
    <row r="3698" spans="1:18">
      <c r="A3698" t="s">
        <v>9478</v>
      </c>
      <c r="B3698" t="s">
        <v>403</v>
      </c>
      <c r="C3698" t="s">
        <v>9479</v>
      </c>
      <c r="D3698" t="s">
        <v>3237</v>
      </c>
      <c r="E3698" t="s">
        <v>3166</v>
      </c>
      <c r="F3698" t="s">
        <v>3167</v>
      </c>
      <c r="G3698" t="s">
        <v>503</v>
      </c>
      <c r="H3698" s="28">
        <v>45383</v>
      </c>
      <c r="I3698">
        <v>21.49</v>
      </c>
      <c r="J3698">
        <v>24</v>
      </c>
      <c r="K3698" t="s">
        <v>3124</v>
      </c>
      <c r="L3698" t="s">
        <v>3176</v>
      </c>
      <c r="M3698" t="s">
        <v>3188</v>
      </c>
      <c r="N3698">
        <v>1.6</v>
      </c>
      <c r="O3698" t="s">
        <v>3189</v>
      </c>
      <c r="P3698">
        <f t="shared" si="114"/>
        <v>45383</v>
      </c>
      <c r="Q3698">
        <f>--(COUNTIF($A$2:A3698,A3698)=1)</f>
        <v>1</v>
      </c>
      <c r="R3698">
        <f t="shared" si="115"/>
        <v>21.49</v>
      </c>
    </row>
    <row r="3699" spans="1:18">
      <c r="A3699" t="s">
        <v>9480</v>
      </c>
      <c r="B3699" t="s">
        <v>902</v>
      </c>
      <c r="C3699" t="s">
        <v>3098</v>
      </c>
      <c r="D3699" t="s">
        <v>3251</v>
      </c>
      <c r="E3699" t="s">
        <v>3194</v>
      </c>
      <c r="F3699" t="s">
        <v>3180</v>
      </c>
      <c r="G3699" t="s">
        <v>2738</v>
      </c>
      <c r="H3699" s="28"/>
      <c r="J3699">
        <v>72</v>
      </c>
      <c r="K3699" t="s">
        <v>3098</v>
      </c>
      <c r="L3699" t="s">
        <v>3354</v>
      </c>
      <c r="M3699" t="s">
        <v>3177</v>
      </c>
      <c r="O3699" t="s">
        <v>3170</v>
      </c>
      <c r="P3699">
        <f t="shared" si="114"/>
        <v>45546</v>
      </c>
      <c r="Q3699">
        <f>--(COUNTIF($A$2:A3699,A3699)=1)</f>
        <v>1</v>
      </c>
      <c r="R3699" t="str">
        <f t="shared" si="115"/>
        <v/>
      </c>
    </row>
    <row r="3700" spans="1:18">
      <c r="A3700" t="s">
        <v>9481</v>
      </c>
      <c r="B3700" t="s">
        <v>1421</v>
      </c>
      <c r="C3700" t="s">
        <v>3098</v>
      </c>
      <c r="D3700" t="s">
        <v>3237</v>
      </c>
      <c r="E3700" t="s">
        <v>3166</v>
      </c>
      <c r="F3700" t="s">
        <v>3228</v>
      </c>
      <c r="G3700" t="s">
        <v>2570</v>
      </c>
      <c r="H3700" s="28"/>
      <c r="J3700">
        <v>24</v>
      </c>
      <c r="K3700" t="s">
        <v>3098</v>
      </c>
      <c r="L3700" t="s">
        <v>3212</v>
      </c>
      <c r="M3700" t="s">
        <v>3177</v>
      </c>
      <c r="O3700" t="s">
        <v>3123</v>
      </c>
      <c r="P3700">
        <f t="shared" si="114"/>
        <v>45054</v>
      </c>
      <c r="Q3700">
        <f>--(COUNTIF($A$2:A3700,A3700)=1)</f>
        <v>1</v>
      </c>
      <c r="R3700" t="str">
        <f t="shared" si="115"/>
        <v/>
      </c>
    </row>
    <row r="3701" spans="1:18">
      <c r="A3701" t="s">
        <v>9482</v>
      </c>
      <c r="B3701" t="s">
        <v>1935</v>
      </c>
      <c r="C3701" t="s">
        <v>9483</v>
      </c>
      <c r="D3701" t="s">
        <v>3237</v>
      </c>
      <c r="E3701" t="s">
        <v>3280</v>
      </c>
      <c r="F3701" t="s">
        <v>3167</v>
      </c>
      <c r="G3701" t="s">
        <v>1343</v>
      </c>
      <c r="H3701" s="28">
        <v>45528</v>
      </c>
      <c r="I3701">
        <v>6.03</v>
      </c>
      <c r="J3701">
        <v>4</v>
      </c>
      <c r="K3701" t="s">
        <v>3123</v>
      </c>
      <c r="L3701" t="s">
        <v>3302</v>
      </c>
      <c r="M3701" t="s">
        <v>3188</v>
      </c>
      <c r="N3701">
        <v>3.7</v>
      </c>
      <c r="O3701" t="s">
        <v>3178</v>
      </c>
      <c r="P3701">
        <f t="shared" si="114"/>
        <v>45528</v>
      </c>
      <c r="Q3701">
        <f>--(COUNTIF($A$2:A3701,A3701)=1)</f>
        <v>1</v>
      </c>
      <c r="R3701">
        <f t="shared" si="115"/>
        <v>6.03</v>
      </c>
    </row>
    <row r="3702" spans="1:18">
      <c r="A3702" t="s">
        <v>9484</v>
      </c>
      <c r="B3702" t="s">
        <v>7454</v>
      </c>
      <c r="C3702" t="s">
        <v>3098</v>
      </c>
      <c r="D3702" t="s">
        <v>3174</v>
      </c>
      <c r="E3702" t="s">
        <v>3175</v>
      </c>
      <c r="F3702" t="s">
        <v>3167</v>
      </c>
      <c r="G3702" t="s">
        <v>428</v>
      </c>
      <c r="H3702" s="28">
        <v>45132</v>
      </c>
      <c r="I3702">
        <v>3.17</v>
      </c>
      <c r="J3702">
        <v>8</v>
      </c>
      <c r="K3702" t="s">
        <v>3124</v>
      </c>
      <c r="L3702" t="s">
        <v>3221</v>
      </c>
      <c r="M3702" t="s">
        <v>3188</v>
      </c>
      <c r="N3702">
        <v>2.2000000000000002</v>
      </c>
      <c r="O3702" t="s">
        <v>3182</v>
      </c>
      <c r="P3702">
        <f t="shared" si="114"/>
        <v>45132</v>
      </c>
      <c r="Q3702">
        <f>--(COUNTIF($A$2:A3702,A3702)=1)</f>
        <v>1</v>
      </c>
      <c r="R3702">
        <f t="shared" si="115"/>
        <v>3.17</v>
      </c>
    </row>
    <row r="3703" spans="1:18">
      <c r="A3703" t="s">
        <v>9485</v>
      </c>
      <c r="B3703" t="s">
        <v>2944</v>
      </c>
      <c r="C3703" t="s">
        <v>3098</v>
      </c>
      <c r="D3703" t="s">
        <v>3237</v>
      </c>
      <c r="E3703" t="s">
        <v>3166</v>
      </c>
      <c r="F3703" t="s">
        <v>3167</v>
      </c>
      <c r="G3703" t="s">
        <v>4977</v>
      </c>
      <c r="H3703" s="28">
        <v>44808</v>
      </c>
      <c r="I3703">
        <v>54.89</v>
      </c>
      <c r="J3703">
        <v>24</v>
      </c>
      <c r="K3703" t="s">
        <v>3123</v>
      </c>
      <c r="L3703" t="s">
        <v>3231</v>
      </c>
      <c r="M3703" t="s">
        <v>3207</v>
      </c>
      <c r="N3703">
        <v>2.4</v>
      </c>
      <c r="O3703" t="s">
        <v>3178</v>
      </c>
      <c r="P3703">
        <f t="shared" si="114"/>
        <v>44806</v>
      </c>
      <c r="Q3703">
        <f>--(COUNTIF($A$2:A3703,A3703)=1)</f>
        <v>1</v>
      </c>
      <c r="R3703">
        <f t="shared" si="115"/>
        <v>54.89</v>
      </c>
    </row>
    <row r="3704" spans="1:18">
      <c r="A3704" t="s">
        <v>9486</v>
      </c>
      <c r="B3704" t="s">
        <v>3293</v>
      </c>
      <c r="C3704" t="s">
        <v>3098</v>
      </c>
      <c r="D3704" t="s">
        <v>3165</v>
      </c>
      <c r="E3704" t="s">
        <v>3175</v>
      </c>
      <c r="F3704" t="s">
        <v>3167</v>
      </c>
      <c r="G3704" t="s">
        <v>471</v>
      </c>
      <c r="H3704" s="28">
        <v>44713</v>
      </c>
      <c r="I3704">
        <v>24.5</v>
      </c>
      <c r="J3704">
        <v>8</v>
      </c>
      <c r="K3704" t="s">
        <v>3123</v>
      </c>
      <c r="L3704" t="s">
        <v>3181</v>
      </c>
      <c r="M3704" t="s">
        <v>3188</v>
      </c>
      <c r="N3704">
        <v>2.4</v>
      </c>
      <c r="O3704" t="s">
        <v>3260</v>
      </c>
      <c r="P3704">
        <f t="shared" si="114"/>
        <v>44712</v>
      </c>
      <c r="Q3704">
        <f>--(COUNTIF($A$2:A3704,A3704)=1)</f>
        <v>1</v>
      </c>
      <c r="R3704">
        <f t="shared" si="115"/>
        <v>24.5</v>
      </c>
    </row>
    <row r="3705" spans="1:18">
      <c r="A3705" t="s">
        <v>9487</v>
      </c>
      <c r="B3705" t="s">
        <v>1124</v>
      </c>
      <c r="C3705" t="s">
        <v>9488</v>
      </c>
      <c r="D3705" t="s">
        <v>3185</v>
      </c>
      <c r="E3705" t="s">
        <v>3280</v>
      </c>
      <c r="F3705" t="s">
        <v>3167</v>
      </c>
      <c r="G3705" t="s">
        <v>826</v>
      </c>
      <c r="H3705" s="28">
        <v>45576</v>
      </c>
      <c r="I3705">
        <v>12.71</v>
      </c>
      <c r="J3705">
        <v>4</v>
      </c>
      <c r="K3705" t="s">
        <v>3123</v>
      </c>
      <c r="L3705" t="s">
        <v>3268</v>
      </c>
      <c r="M3705" t="s">
        <v>3169</v>
      </c>
      <c r="N3705">
        <v>2.8</v>
      </c>
      <c r="O3705" t="s">
        <v>3189</v>
      </c>
      <c r="P3705">
        <f t="shared" si="114"/>
        <v>45576</v>
      </c>
      <c r="Q3705">
        <f>--(COUNTIF($A$2:A3705,A3705)=1)</f>
        <v>1</v>
      </c>
      <c r="R3705">
        <f t="shared" si="115"/>
        <v>12.71</v>
      </c>
    </row>
    <row r="3706" spans="1:18">
      <c r="A3706" t="s">
        <v>9489</v>
      </c>
      <c r="B3706" t="s">
        <v>2806</v>
      </c>
      <c r="C3706" t="s">
        <v>9490</v>
      </c>
      <c r="D3706" t="s">
        <v>3174</v>
      </c>
      <c r="E3706" t="s">
        <v>3194</v>
      </c>
      <c r="F3706" t="s">
        <v>3220</v>
      </c>
      <c r="G3706" t="s">
        <v>5341</v>
      </c>
      <c r="H3706" s="28">
        <v>44646</v>
      </c>
      <c r="I3706">
        <v>227.76</v>
      </c>
      <c r="J3706">
        <v>72</v>
      </c>
      <c r="K3706" t="s">
        <v>3123</v>
      </c>
      <c r="L3706" t="s">
        <v>3244</v>
      </c>
      <c r="M3706" t="s">
        <v>3177</v>
      </c>
      <c r="N3706">
        <v>4.4000000000000004</v>
      </c>
      <c r="O3706" t="s">
        <v>3124</v>
      </c>
      <c r="P3706">
        <f t="shared" si="114"/>
        <v>44637</v>
      </c>
      <c r="Q3706">
        <f>--(COUNTIF($A$2:A3706,A3706)=1)</f>
        <v>1</v>
      </c>
      <c r="R3706">
        <f t="shared" si="115"/>
        <v>227.76</v>
      </c>
    </row>
    <row r="3707" spans="1:18">
      <c r="A3707" t="s">
        <v>9491</v>
      </c>
      <c r="B3707" t="s">
        <v>600</v>
      </c>
      <c r="C3707" t="s">
        <v>9492</v>
      </c>
      <c r="D3707" t="s">
        <v>3185</v>
      </c>
      <c r="E3707" t="s">
        <v>3280</v>
      </c>
      <c r="F3707" t="s">
        <v>3167</v>
      </c>
      <c r="G3707" t="s">
        <v>3197</v>
      </c>
      <c r="H3707" s="28">
        <v>45649</v>
      </c>
      <c r="I3707">
        <v>7.46</v>
      </c>
      <c r="J3707">
        <v>4</v>
      </c>
      <c r="K3707" t="s">
        <v>3123</v>
      </c>
      <c r="L3707" t="s">
        <v>3209</v>
      </c>
      <c r="M3707" t="s">
        <v>3169</v>
      </c>
      <c r="O3707" t="s">
        <v>3123</v>
      </c>
      <c r="P3707">
        <f t="shared" si="114"/>
        <v>45649</v>
      </c>
      <c r="Q3707">
        <f>--(COUNTIF($A$2:A3707,A3707)=1)</f>
        <v>1</v>
      </c>
      <c r="R3707">
        <f t="shared" si="115"/>
        <v>7.46</v>
      </c>
    </row>
    <row r="3708" spans="1:18">
      <c r="A3708" t="s">
        <v>9493</v>
      </c>
      <c r="B3708" t="s">
        <v>9494</v>
      </c>
      <c r="C3708" t="s">
        <v>3098</v>
      </c>
      <c r="D3708" t="s">
        <v>3196</v>
      </c>
      <c r="E3708" t="s">
        <v>3175</v>
      </c>
      <c r="F3708" t="s">
        <v>3167</v>
      </c>
      <c r="G3708" t="s">
        <v>2000</v>
      </c>
      <c r="H3708" s="28">
        <v>45369</v>
      </c>
      <c r="I3708">
        <v>5.09</v>
      </c>
      <c r="J3708">
        <v>8</v>
      </c>
      <c r="K3708" t="s">
        <v>3124</v>
      </c>
      <c r="L3708" t="s">
        <v>3354</v>
      </c>
      <c r="M3708" t="s">
        <v>3202</v>
      </c>
      <c r="N3708">
        <v>3.8</v>
      </c>
      <c r="O3708" t="s">
        <v>3182</v>
      </c>
      <c r="P3708">
        <f t="shared" si="114"/>
        <v>45369</v>
      </c>
      <c r="Q3708">
        <f>--(COUNTIF($A$2:A3708,A3708)=1)</f>
        <v>1</v>
      </c>
      <c r="R3708">
        <f t="shared" si="115"/>
        <v>5.09</v>
      </c>
    </row>
    <row r="3709" spans="1:18">
      <c r="A3709" t="s">
        <v>9495</v>
      </c>
      <c r="B3709" t="s">
        <v>1307</v>
      </c>
      <c r="C3709" t="s">
        <v>3098</v>
      </c>
      <c r="D3709" t="s">
        <v>3237</v>
      </c>
      <c r="E3709" t="s">
        <v>3166</v>
      </c>
      <c r="F3709" t="s">
        <v>3167</v>
      </c>
      <c r="G3709" t="s">
        <v>9496</v>
      </c>
      <c r="H3709" s="28"/>
      <c r="J3709">
        <v>24</v>
      </c>
      <c r="K3709" t="s">
        <v>3098</v>
      </c>
      <c r="L3709" t="s">
        <v>3248</v>
      </c>
      <c r="M3709" t="s">
        <v>3188</v>
      </c>
      <c r="O3709" t="s">
        <v>3189</v>
      </c>
      <c r="P3709">
        <f t="shared" si="114"/>
        <v>44650</v>
      </c>
      <c r="Q3709">
        <f>--(COUNTIF($A$2:A3709,A3709)=1)</f>
        <v>1</v>
      </c>
      <c r="R3709" t="str">
        <f t="shared" si="115"/>
        <v/>
      </c>
    </row>
    <row r="3710" spans="1:18">
      <c r="A3710" t="s">
        <v>9497</v>
      </c>
      <c r="B3710" t="s">
        <v>899</v>
      </c>
      <c r="C3710" t="s">
        <v>9498</v>
      </c>
      <c r="D3710" t="s">
        <v>3165</v>
      </c>
      <c r="E3710" t="s">
        <v>3166</v>
      </c>
      <c r="F3710" t="s">
        <v>3220</v>
      </c>
      <c r="G3710" t="s">
        <v>8984</v>
      </c>
      <c r="H3710" s="28">
        <v>45594</v>
      </c>
      <c r="I3710">
        <v>69.540000000000006</v>
      </c>
      <c r="J3710">
        <v>24</v>
      </c>
      <c r="K3710" t="s">
        <v>3123</v>
      </c>
      <c r="L3710" t="s">
        <v>3302</v>
      </c>
      <c r="M3710" t="s">
        <v>3177</v>
      </c>
      <c r="O3710" t="s">
        <v>3213</v>
      </c>
      <c r="P3710">
        <f t="shared" si="114"/>
        <v>45592</v>
      </c>
      <c r="Q3710">
        <f>--(COUNTIF($A$2:A3710,A3710)=1)</f>
        <v>1</v>
      </c>
      <c r="R3710">
        <f t="shared" si="115"/>
        <v>69.540000000000006</v>
      </c>
    </row>
    <row r="3711" spans="1:18">
      <c r="A3711" t="s">
        <v>9499</v>
      </c>
      <c r="B3711" t="s">
        <v>2974</v>
      </c>
      <c r="C3711" t="s">
        <v>6807</v>
      </c>
      <c r="D3711" t="s">
        <v>3196</v>
      </c>
      <c r="E3711" t="s">
        <v>3166</v>
      </c>
      <c r="F3711" t="s">
        <v>3167</v>
      </c>
      <c r="G3711" t="s">
        <v>842</v>
      </c>
      <c r="H3711" s="28">
        <v>45562</v>
      </c>
      <c r="I3711">
        <v>46.59</v>
      </c>
      <c r="J3711">
        <v>24</v>
      </c>
      <c r="K3711" t="s">
        <v>3123</v>
      </c>
      <c r="L3711" t="s">
        <v>3198</v>
      </c>
      <c r="M3711" t="s">
        <v>3202</v>
      </c>
      <c r="N3711">
        <v>1.1000000000000001</v>
      </c>
      <c r="O3711" t="s">
        <v>3170</v>
      </c>
      <c r="P3711">
        <f t="shared" si="114"/>
        <v>45561</v>
      </c>
      <c r="Q3711">
        <f>--(COUNTIF($A$2:A3711,A3711)=1)</f>
        <v>1</v>
      </c>
      <c r="R3711">
        <f t="shared" si="115"/>
        <v>46.59</v>
      </c>
    </row>
    <row r="3712" spans="1:18">
      <c r="A3712" t="s">
        <v>9500</v>
      </c>
      <c r="B3712" t="s">
        <v>1660</v>
      </c>
      <c r="C3712" t="s">
        <v>3098</v>
      </c>
      <c r="D3712" t="s">
        <v>3227</v>
      </c>
      <c r="E3712" t="s">
        <v>3194</v>
      </c>
      <c r="F3712" t="s">
        <v>3167</v>
      </c>
      <c r="G3712" t="s">
        <v>2260</v>
      </c>
      <c r="H3712" s="28">
        <v>44568</v>
      </c>
      <c r="I3712">
        <v>24.89</v>
      </c>
      <c r="J3712">
        <v>72</v>
      </c>
      <c r="K3712" t="s">
        <v>3124</v>
      </c>
      <c r="L3712" t="s">
        <v>3254</v>
      </c>
      <c r="M3712" t="s">
        <v>3177</v>
      </c>
      <c r="N3712">
        <v>3</v>
      </c>
      <c r="O3712" t="s">
        <v>3178</v>
      </c>
      <c r="P3712">
        <f t="shared" si="114"/>
        <v>44567</v>
      </c>
      <c r="Q3712">
        <f>--(COUNTIF($A$2:A3712,A3712)=1)</f>
        <v>1</v>
      </c>
      <c r="R3712">
        <f t="shared" si="115"/>
        <v>24.89</v>
      </c>
    </row>
    <row r="3713" spans="1:18">
      <c r="A3713" t="s">
        <v>9501</v>
      </c>
      <c r="B3713" t="s">
        <v>3306</v>
      </c>
      <c r="C3713" t="s">
        <v>4310</v>
      </c>
      <c r="D3713" t="s">
        <v>3196</v>
      </c>
      <c r="E3713" t="s">
        <v>3166</v>
      </c>
      <c r="F3713" t="s">
        <v>3167</v>
      </c>
      <c r="G3713" t="s">
        <v>1449</v>
      </c>
      <c r="H3713" s="28">
        <v>44977</v>
      </c>
      <c r="I3713">
        <v>43.44</v>
      </c>
      <c r="J3713">
        <v>24</v>
      </c>
      <c r="K3713" t="s">
        <v>3123</v>
      </c>
      <c r="L3713" t="s">
        <v>3229</v>
      </c>
      <c r="M3713" t="s">
        <v>3177</v>
      </c>
      <c r="O3713" t="s">
        <v>3182</v>
      </c>
      <c r="P3713">
        <f t="shared" si="114"/>
        <v>44976</v>
      </c>
      <c r="Q3713">
        <f>--(COUNTIF($A$2:A3713,A3713)=1)</f>
        <v>1</v>
      </c>
      <c r="R3713">
        <f t="shared" si="115"/>
        <v>43.44</v>
      </c>
    </row>
    <row r="3714" spans="1:18">
      <c r="A3714" t="s">
        <v>9502</v>
      </c>
      <c r="B3714" t="s">
        <v>1363</v>
      </c>
      <c r="C3714" t="s">
        <v>4560</v>
      </c>
      <c r="D3714" t="s">
        <v>3196</v>
      </c>
      <c r="E3714" t="s">
        <v>3280</v>
      </c>
      <c r="F3714" t="s">
        <v>3167</v>
      </c>
      <c r="G3714" t="s">
        <v>567</v>
      </c>
      <c r="H3714" s="28">
        <v>45370</v>
      </c>
      <c r="I3714">
        <v>3.11</v>
      </c>
      <c r="J3714">
        <v>4</v>
      </c>
      <c r="K3714" t="s">
        <v>3124</v>
      </c>
      <c r="L3714" t="s">
        <v>3302</v>
      </c>
      <c r="M3714" t="s">
        <v>3177</v>
      </c>
      <c r="N3714">
        <v>4.5999999999999996</v>
      </c>
      <c r="O3714" t="s">
        <v>3123</v>
      </c>
      <c r="P3714">
        <f t="shared" ref="P3714:P3777" si="116">IFERROR(DATEVALUE(G3714),IFERROR(DATE(RIGHT(G3714,4),MID(G3714,4,2),LEFT(G3714,2)),""))</f>
        <v>45370</v>
      </c>
      <c r="Q3714">
        <f>--(COUNTIF($A$2:A3714,A3714)=1)</f>
        <v>1</v>
      </c>
      <c r="R3714">
        <f t="shared" ref="R3714:R3777" si="117">IF(AND(Q3714=1,I3714&lt;&gt;"",ISNUMBER(I3714),I3714&gt;=0),I3714,"")</f>
        <v>3.11</v>
      </c>
    </row>
    <row r="3715" spans="1:18">
      <c r="A3715" t="s">
        <v>9503</v>
      </c>
      <c r="B3715" t="s">
        <v>772</v>
      </c>
      <c r="C3715" t="s">
        <v>9504</v>
      </c>
      <c r="D3715" t="s">
        <v>3227</v>
      </c>
      <c r="E3715" t="s">
        <v>3175</v>
      </c>
      <c r="F3715" t="s">
        <v>3167</v>
      </c>
      <c r="G3715" t="s">
        <v>1212</v>
      </c>
      <c r="H3715" s="28">
        <v>45247</v>
      </c>
      <c r="I3715">
        <v>8.14</v>
      </c>
      <c r="J3715">
        <v>8</v>
      </c>
      <c r="K3715" t="s">
        <v>3123</v>
      </c>
      <c r="L3715" t="s">
        <v>3271</v>
      </c>
      <c r="M3715" t="s">
        <v>3169</v>
      </c>
      <c r="N3715">
        <v>2</v>
      </c>
      <c r="O3715" t="s">
        <v>3124</v>
      </c>
      <c r="P3715">
        <f t="shared" si="116"/>
        <v>45247</v>
      </c>
      <c r="Q3715">
        <f>--(COUNTIF($A$2:A3715,A3715)=1)</f>
        <v>1</v>
      </c>
      <c r="R3715">
        <f t="shared" si="117"/>
        <v>8.14</v>
      </c>
    </row>
    <row r="3716" spans="1:18">
      <c r="A3716" t="s">
        <v>9505</v>
      </c>
      <c r="B3716" t="s">
        <v>5548</v>
      </c>
      <c r="C3716" t="s">
        <v>9506</v>
      </c>
      <c r="D3716" t="s">
        <v>3196</v>
      </c>
      <c r="E3716" t="s">
        <v>3194</v>
      </c>
      <c r="F3716" t="s">
        <v>3167</v>
      </c>
      <c r="G3716" t="s">
        <v>9507</v>
      </c>
      <c r="H3716" s="28">
        <v>44750</v>
      </c>
      <c r="I3716">
        <v>161.65</v>
      </c>
      <c r="J3716">
        <v>72</v>
      </c>
      <c r="K3716" t="s">
        <v>3123</v>
      </c>
      <c r="L3716" t="s">
        <v>3201</v>
      </c>
      <c r="M3716" t="s">
        <v>3202</v>
      </c>
      <c r="N3716">
        <v>3.1</v>
      </c>
      <c r="O3716" t="s">
        <v>3124</v>
      </c>
      <c r="P3716">
        <f t="shared" si="116"/>
        <v>44744</v>
      </c>
      <c r="Q3716">
        <f>--(COUNTIF($A$2:A3716,A3716)=1)</f>
        <v>1</v>
      </c>
      <c r="R3716">
        <f t="shared" si="117"/>
        <v>161.65</v>
      </c>
    </row>
    <row r="3717" spans="1:18">
      <c r="A3717" t="s">
        <v>9508</v>
      </c>
      <c r="B3717" t="s">
        <v>5883</v>
      </c>
      <c r="C3717" t="s">
        <v>3098</v>
      </c>
      <c r="D3717" t="s">
        <v>3240</v>
      </c>
      <c r="E3717" t="s">
        <v>3194</v>
      </c>
      <c r="F3717" t="s">
        <v>3167</v>
      </c>
      <c r="G3717" t="s">
        <v>9509</v>
      </c>
      <c r="H3717" s="28">
        <v>45201</v>
      </c>
      <c r="I3717">
        <v>70.849999999999994</v>
      </c>
      <c r="J3717">
        <v>72</v>
      </c>
      <c r="K3717" t="s">
        <v>3124</v>
      </c>
      <c r="L3717" t="s">
        <v>3302</v>
      </c>
      <c r="M3717" t="s">
        <v>3207</v>
      </c>
      <c r="O3717" t="s">
        <v>3170</v>
      </c>
      <c r="P3717">
        <f t="shared" si="116"/>
        <v>45199</v>
      </c>
      <c r="Q3717">
        <f>--(COUNTIF($A$2:A3717,A3717)=1)</f>
        <v>1</v>
      </c>
      <c r="R3717">
        <f t="shared" si="117"/>
        <v>70.849999999999994</v>
      </c>
    </row>
    <row r="3718" spans="1:18">
      <c r="A3718" t="s">
        <v>9510</v>
      </c>
      <c r="B3718" t="s">
        <v>553</v>
      </c>
      <c r="C3718" t="s">
        <v>3098</v>
      </c>
      <c r="D3718" t="s">
        <v>3174</v>
      </c>
      <c r="E3718" t="s">
        <v>3194</v>
      </c>
      <c r="F3718" t="s">
        <v>3220</v>
      </c>
      <c r="G3718" t="s">
        <v>3317</v>
      </c>
      <c r="H3718" s="28"/>
      <c r="J3718">
        <v>72</v>
      </c>
      <c r="K3718" t="s">
        <v>3098</v>
      </c>
      <c r="L3718" t="s">
        <v>3268</v>
      </c>
      <c r="M3718" t="s">
        <v>3207</v>
      </c>
      <c r="O3718" t="s">
        <v>3189</v>
      </c>
      <c r="P3718">
        <f t="shared" si="116"/>
        <v>45693</v>
      </c>
      <c r="Q3718">
        <f>--(COUNTIF($A$2:A3718,A3718)=1)</f>
        <v>1</v>
      </c>
      <c r="R3718" t="str">
        <f t="shared" si="117"/>
        <v/>
      </c>
    </row>
    <row r="3719" spans="1:18">
      <c r="A3719" t="s">
        <v>9511</v>
      </c>
      <c r="B3719" t="s">
        <v>477</v>
      </c>
      <c r="C3719" t="s">
        <v>3098</v>
      </c>
      <c r="D3719" t="s">
        <v>3185</v>
      </c>
      <c r="E3719" t="s">
        <v>3175</v>
      </c>
      <c r="F3719" t="s">
        <v>3167</v>
      </c>
      <c r="G3719" t="s">
        <v>2976</v>
      </c>
      <c r="H3719" s="28">
        <v>45608</v>
      </c>
      <c r="I3719">
        <v>2.8</v>
      </c>
      <c r="J3719">
        <v>8</v>
      </c>
      <c r="K3719" t="s">
        <v>3124</v>
      </c>
      <c r="L3719" t="s">
        <v>3168</v>
      </c>
      <c r="M3719" t="s">
        <v>3169</v>
      </c>
      <c r="N3719">
        <v>4.5</v>
      </c>
      <c r="O3719" t="s">
        <v>3260</v>
      </c>
      <c r="P3719">
        <f t="shared" si="116"/>
        <v>45608</v>
      </c>
      <c r="Q3719">
        <f>--(COUNTIF($A$2:A3719,A3719)=1)</f>
        <v>1</v>
      </c>
      <c r="R3719">
        <f t="shared" si="117"/>
        <v>2.8</v>
      </c>
    </row>
    <row r="3720" spans="1:18">
      <c r="A3720" t="s">
        <v>9512</v>
      </c>
      <c r="B3720" t="s">
        <v>9310</v>
      </c>
      <c r="C3720" t="s">
        <v>3098</v>
      </c>
      <c r="D3720" t="s">
        <v>3200</v>
      </c>
      <c r="E3720" t="s">
        <v>3166</v>
      </c>
      <c r="F3720" t="s">
        <v>3167</v>
      </c>
      <c r="G3720" t="s">
        <v>834</v>
      </c>
      <c r="H3720" s="28">
        <v>44923</v>
      </c>
      <c r="I3720">
        <v>64</v>
      </c>
      <c r="J3720">
        <v>24</v>
      </c>
      <c r="K3720" t="s">
        <v>3123</v>
      </c>
      <c r="L3720" t="s">
        <v>3229</v>
      </c>
      <c r="M3720" t="s">
        <v>3177</v>
      </c>
      <c r="N3720">
        <v>3.6</v>
      </c>
      <c r="O3720" t="s">
        <v>3170</v>
      </c>
      <c r="P3720">
        <f t="shared" si="116"/>
        <v>44921</v>
      </c>
      <c r="Q3720">
        <f>--(COUNTIF($A$2:A3720,A3720)=1)</f>
        <v>1</v>
      </c>
      <c r="R3720">
        <f t="shared" si="117"/>
        <v>64</v>
      </c>
    </row>
    <row r="3721" spans="1:18">
      <c r="A3721" t="s">
        <v>9513</v>
      </c>
      <c r="B3721" t="s">
        <v>2343</v>
      </c>
      <c r="C3721" t="s">
        <v>3098</v>
      </c>
      <c r="D3721" t="s">
        <v>3200</v>
      </c>
      <c r="E3721" t="s">
        <v>3175</v>
      </c>
      <c r="F3721" t="s">
        <v>3167</v>
      </c>
      <c r="G3721" t="s">
        <v>9514</v>
      </c>
      <c r="H3721" s="28"/>
      <c r="J3721">
        <v>8</v>
      </c>
      <c r="K3721" t="s">
        <v>3098</v>
      </c>
      <c r="L3721" t="s">
        <v>3302</v>
      </c>
      <c r="M3721" t="s">
        <v>3207</v>
      </c>
      <c r="O3721" t="s">
        <v>3170</v>
      </c>
      <c r="P3721">
        <f t="shared" si="116"/>
        <v>44930</v>
      </c>
      <c r="Q3721">
        <f>--(COUNTIF($A$2:A3721,A3721)=1)</f>
        <v>1</v>
      </c>
      <c r="R3721" t="str">
        <f t="shared" si="117"/>
        <v/>
      </c>
    </row>
    <row r="3722" spans="1:18">
      <c r="A3722" t="s">
        <v>9515</v>
      </c>
      <c r="B3722" t="s">
        <v>4041</v>
      </c>
      <c r="C3722" t="s">
        <v>3098</v>
      </c>
      <c r="D3722" t="s">
        <v>3227</v>
      </c>
      <c r="E3722" t="s">
        <v>3194</v>
      </c>
      <c r="F3722" t="s">
        <v>3228</v>
      </c>
      <c r="G3722" t="s">
        <v>7102</v>
      </c>
      <c r="H3722" s="28"/>
      <c r="J3722">
        <v>72</v>
      </c>
      <c r="K3722" t="s">
        <v>3098</v>
      </c>
      <c r="L3722" t="s">
        <v>3216</v>
      </c>
      <c r="M3722" t="s">
        <v>3207</v>
      </c>
      <c r="O3722" t="s">
        <v>3260</v>
      </c>
      <c r="P3722">
        <f t="shared" si="116"/>
        <v>45036</v>
      </c>
      <c r="Q3722">
        <f>--(COUNTIF($A$2:A3722,A3722)=1)</f>
        <v>1</v>
      </c>
      <c r="R3722" t="str">
        <f t="shared" si="117"/>
        <v/>
      </c>
    </row>
    <row r="3723" spans="1:18">
      <c r="A3723" t="s">
        <v>9516</v>
      </c>
      <c r="B3723" t="s">
        <v>1086</v>
      </c>
      <c r="C3723" t="s">
        <v>6546</v>
      </c>
      <c r="D3723" t="s">
        <v>3185</v>
      </c>
      <c r="E3723" t="s">
        <v>3166</v>
      </c>
      <c r="F3723" t="s">
        <v>3220</v>
      </c>
      <c r="G3723" t="s">
        <v>335</v>
      </c>
      <c r="H3723" s="28">
        <v>45048</v>
      </c>
      <c r="I3723">
        <v>11.36</v>
      </c>
      <c r="J3723">
        <v>24</v>
      </c>
      <c r="K3723" t="s">
        <v>3124</v>
      </c>
      <c r="L3723" t="s">
        <v>3206</v>
      </c>
      <c r="M3723" t="s">
        <v>3188</v>
      </c>
      <c r="N3723">
        <v>1.8</v>
      </c>
      <c r="O3723" t="s">
        <v>3123</v>
      </c>
      <c r="P3723">
        <f t="shared" si="116"/>
        <v>45048</v>
      </c>
      <c r="Q3723">
        <f>--(COUNTIF($A$2:A3723,A3723)=1)</f>
        <v>1</v>
      </c>
      <c r="R3723">
        <f t="shared" si="117"/>
        <v>11.36</v>
      </c>
    </row>
    <row r="3724" spans="1:18">
      <c r="A3724" t="s">
        <v>9517</v>
      </c>
      <c r="B3724" t="s">
        <v>3211</v>
      </c>
      <c r="C3724" t="s">
        <v>9518</v>
      </c>
      <c r="D3724" t="s">
        <v>3196</v>
      </c>
      <c r="E3724" t="s">
        <v>3166</v>
      </c>
      <c r="F3724" t="s">
        <v>3180</v>
      </c>
      <c r="G3724" t="s">
        <v>286</v>
      </c>
      <c r="H3724" s="28"/>
      <c r="J3724">
        <v>24</v>
      </c>
      <c r="K3724" t="s">
        <v>3098</v>
      </c>
      <c r="L3724" t="s">
        <v>3398</v>
      </c>
      <c r="M3724" t="s">
        <v>3177</v>
      </c>
      <c r="O3724" t="s">
        <v>3123</v>
      </c>
      <c r="P3724">
        <f t="shared" si="116"/>
        <v>44764</v>
      </c>
      <c r="Q3724">
        <f>--(COUNTIF($A$2:A3724,A3724)=1)</f>
        <v>1</v>
      </c>
      <c r="R3724" t="str">
        <f t="shared" si="117"/>
        <v/>
      </c>
    </row>
    <row r="3725" spans="1:18">
      <c r="A3725" t="s">
        <v>9519</v>
      </c>
      <c r="B3725" t="s">
        <v>4502</v>
      </c>
      <c r="C3725" t="s">
        <v>3098</v>
      </c>
      <c r="D3725" t="s">
        <v>3240</v>
      </c>
      <c r="E3725" t="s">
        <v>3194</v>
      </c>
      <c r="F3725" t="s">
        <v>3167</v>
      </c>
      <c r="G3725" t="s">
        <v>2160</v>
      </c>
      <c r="H3725" s="28">
        <v>44892</v>
      </c>
      <c r="I3725">
        <v>89.48</v>
      </c>
      <c r="J3725">
        <v>72</v>
      </c>
      <c r="K3725" t="s">
        <v>3123</v>
      </c>
      <c r="L3725" t="s">
        <v>3201</v>
      </c>
      <c r="M3725" t="s">
        <v>3169</v>
      </c>
      <c r="O3725" t="s">
        <v>3124</v>
      </c>
      <c r="P3725">
        <f t="shared" si="116"/>
        <v>44889</v>
      </c>
      <c r="Q3725">
        <f>--(COUNTIF($A$2:A3725,A3725)=1)</f>
        <v>1</v>
      </c>
      <c r="R3725">
        <f t="shared" si="117"/>
        <v>89.48</v>
      </c>
    </row>
    <row r="3726" spans="1:18">
      <c r="A3726" t="s">
        <v>9520</v>
      </c>
      <c r="B3726" t="s">
        <v>1855</v>
      </c>
      <c r="C3726" t="s">
        <v>3098</v>
      </c>
      <c r="D3726" t="s">
        <v>3240</v>
      </c>
      <c r="E3726" t="s">
        <v>3194</v>
      </c>
      <c r="F3726" t="s">
        <v>3167</v>
      </c>
      <c r="G3726" t="s">
        <v>2058</v>
      </c>
      <c r="H3726" s="28">
        <v>44770</v>
      </c>
      <c r="I3726">
        <v>230.37</v>
      </c>
      <c r="J3726">
        <v>72</v>
      </c>
      <c r="K3726" t="s">
        <v>3123</v>
      </c>
      <c r="L3726" t="s">
        <v>3176</v>
      </c>
      <c r="M3726" t="s">
        <v>3202</v>
      </c>
      <c r="N3726">
        <v>3.9</v>
      </c>
      <c r="O3726" t="s">
        <v>3170</v>
      </c>
      <c r="P3726">
        <f t="shared" si="116"/>
        <v>44761</v>
      </c>
      <c r="Q3726">
        <f>--(COUNTIF($A$2:A3726,A3726)=1)</f>
        <v>1</v>
      </c>
      <c r="R3726">
        <f t="shared" si="117"/>
        <v>230.37</v>
      </c>
    </row>
    <row r="3727" spans="1:18">
      <c r="A3727" t="s">
        <v>9521</v>
      </c>
      <c r="B3727" t="s">
        <v>261</v>
      </c>
      <c r="C3727" t="s">
        <v>9522</v>
      </c>
      <c r="D3727" t="s">
        <v>3174</v>
      </c>
      <c r="E3727" t="s">
        <v>3280</v>
      </c>
      <c r="F3727" t="s">
        <v>3228</v>
      </c>
      <c r="G3727" t="s">
        <v>9523</v>
      </c>
      <c r="H3727" s="28"/>
      <c r="J3727">
        <v>4</v>
      </c>
      <c r="K3727" t="s">
        <v>3098</v>
      </c>
      <c r="L3727" t="s">
        <v>3307</v>
      </c>
      <c r="M3727" t="s">
        <v>3177</v>
      </c>
      <c r="O3727" t="s">
        <v>3213</v>
      </c>
      <c r="P3727">
        <f t="shared" si="116"/>
        <v>45027</v>
      </c>
      <c r="Q3727">
        <f>--(COUNTIF($A$2:A3727,A3727)=1)</f>
        <v>1</v>
      </c>
      <c r="R3727" t="str">
        <f t="shared" si="117"/>
        <v/>
      </c>
    </row>
    <row r="3728" spans="1:18">
      <c r="A3728" t="s">
        <v>9524</v>
      </c>
      <c r="B3728" t="s">
        <v>4224</v>
      </c>
      <c r="C3728" t="s">
        <v>3098</v>
      </c>
      <c r="D3728" t="s">
        <v>3174</v>
      </c>
      <c r="E3728" t="s">
        <v>3194</v>
      </c>
      <c r="F3728" t="s">
        <v>3167</v>
      </c>
      <c r="G3728" t="s">
        <v>1398</v>
      </c>
      <c r="H3728" s="28">
        <v>45334</v>
      </c>
      <c r="I3728">
        <v>125.58</v>
      </c>
      <c r="J3728">
        <v>72</v>
      </c>
      <c r="K3728" t="s">
        <v>3123</v>
      </c>
      <c r="L3728" t="s">
        <v>3307</v>
      </c>
      <c r="M3728" t="s">
        <v>3202</v>
      </c>
      <c r="O3728" t="s">
        <v>3178</v>
      </c>
      <c r="P3728">
        <f t="shared" si="116"/>
        <v>45329</v>
      </c>
      <c r="Q3728">
        <f>--(COUNTIF($A$2:A3728,A3728)=1)</f>
        <v>1</v>
      </c>
      <c r="R3728">
        <f t="shared" si="117"/>
        <v>125.58</v>
      </c>
    </row>
    <row r="3729" spans="1:18">
      <c r="A3729" t="s">
        <v>9525</v>
      </c>
      <c r="B3729" t="s">
        <v>2262</v>
      </c>
      <c r="C3729" t="s">
        <v>3098</v>
      </c>
      <c r="D3729" t="s">
        <v>3251</v>
      </c>
      <c r="E3729" t="s">
        <v>3175</v>
      </c>
      <c r="F3729" t="s">
        <v>3167</v>
      </c>
      <c r="G3729" t="s">
        <v>220</v>
      </c>
      <c r="H3729" s="28">
        <v>45155</v>
      </c>
      <c r="I3729">
        <v>4.41</v>
      </c>
      <c r="J3729">
        <v>8</v>
      </c>
      <c r="K3729" t="s">
        <v>3124</v>
      </c>
      <c r="L3729" t="s">
        <v>3351</v>
      </c>
      <c r="M3729" t="s">
        <v>3177</v>
      </c>
      <c r="O3729" t="s">
        <v>3178</v>
      </c>
      <c r="P3729">
        <f t="shared" si="116"/>
        <v>45155</v>
      </c>
      <c r="Q3729">
        <f>--(COUNTIF($A$2:A3729,A3729)=1)</f>
        <v>1</v>
      </c>
      <c r="R3729">
        <f t="shared" si="117"/>
        <v>4.41</v>
      </c>
    </row>
    <row r="3730" spans="1:18">
      <c r="A3730" t="s">
        <v>9526</v>
      </c>
      <c r="B3730" t="s">
        <v>6538</v>
      </c>
      <c r="C3730" t="s">
        <v>3098</v>
      </c>
      <c r="D3730" t="s">
        <v>3240</v>
      </c>
      <c r="E3730" t="s">
        <v>3175</v>
      </c>
      <c r="F3730" t="s">
        <v>3180</v>
      </c>
      <c r="G3730" t="s">
        <v>2768</v>
      </c>
      <c r="H3730" s="28"/>
      <c r="J3730">
        <v>8</v>
      </c>
      <c r="K3730" t="s">
        <v>3098</v>
      </c>
      <c r="L3730" t="s">
        <v>3098</v>
      </c>
      <c r="M3730" t="s">
        <v>3188</v>
      </c>
      <c r="O3730" t="s">
        <v>3123</v>
      </c>
      <c r="P3730">
        <f t="shared" si="116"/>
        <v>45439</v>
      </c>
      <c r="Q3730">
        <f>--(COUNTIF($A$2:A3730,A3730)=1)</f>
        <v>1</v>
      </c>
      <c r="R3730" t="str">
        <f t="shared" si="117"/>
        <v/>
      </c>
    </row>
    <row r="3731" spans="1:18">
      <c r="A3731" t="s">
        <v>9527</v>
      </c>
      <c r="B3731" t="s">
        <v>2286</v>
      </c>
      <c r="C3731" t="s">
        <v>9528</v>
      </c>
      <c r="D3731" t="s">
        <v>3237</v>
      </c>
      <c r="E3731" t="s">
        <v>3166</v>
      </c>
      <c r="F3731" t="s">
        <v>3167</v>
      </c>
      <c r="G3731" t="s">
        <v>2371</v>
      </c>
      <c r="H3731" s="28">
        <v>45659</v>
      </c>
      <c r="I3731">
        <v>45.78</v>
      </c>
      <c r="J3731">
        <v>24</v>
      </c>
      <c r="K3731" t="s">
        <v>3123</v>
      </c>
      <c r="L3731" t="s">
        <v>3437</v>
      </c>
      <c r="M3731" t="s">
        <v>3207</v>
      </c>
      <c r="N3731">
        <v>2</v>
      </c>
      <c r="O3731" t="s">
        <v>3182</v>
      </c>
      <c r="P3731">
        <f t="shared" si="116"/>
        <v>45658</v>
      </c>
      <c r="Q3731">
        <f>--(COUNTIF($A$2:A3731,A3731)=1)</f>
        <v>1</v>
      </c>
      <c r="R3731">
        <f t="shared" si="117"/>
        <v>45.78</v>
      </c>
    </row>
    <row r="3732" spans="1:18">
      <c r="A3732" t="s">
        <v>9529</v>
      </c>
      <c r="B3732" t="s">
        <v>2268</v>
      </c>
      <c r="C3732" t="s">
        <v>3098</v>
      </c>
      <c r="D3732" t="s">
        <v>3185</v>
      </c>
      <c r="E3732" t="s">
        <v>3194</v>
      </c>
      <c r="F3732" t="s">
        <v>3167</v>
      </c>
      <c r="G3732" t="s">
        <v>2068</v>
      </c>
      <c r="H3732" s="28">
        <v>45665</v>
      </c>
      <c r="I3732">
        <v>51.42</v>
      </c>
      <c r="J3732">
        <v>72</v>
      </c>
      <c r="K3732" t="s">
        <v>3124</v>
      </c>
      <c r="L3732" t="s">
        <v>3302</v>
      </c>
      <c r="M3732" t="s">
        <v>3177</v>
      </c>
      <c r="N3732">
        <v>4.5</v>
      </c>
      <c r="O3732" t="s">
        <v>3178</v>
      </c>
      <c r="P3732">
        <f t="shared" si="116"/>
        <v>45663</v>
      </c>
      <c r="Q3732">
        <f>--(COUNTIF($A$2:A3732,A3732)=1)</f>
        <v>1</v>
      </c>
      <c r="R3732">
        <f t="shared" si="117"/>
        <v>51.42</v>
      </c>
    </row>
    <row r="3733" spans="1:18">
      <c r="A3733" t="s">
        <v>9530</v>
      </c>
      <c r="B3733" t="s">
        <v>3860</v>
      </c>
      <c r="C3733" t="s">
        <v>3098</v>
      </c>
      <c r="D3733" t="s">
        <v>3237</v>
      </c>
      <c r="E3733" t="s">
        <v>3175</v>
      </c>
      <c r="F3733" t="s">
        <v>3180</v>
      </c>
      <c r="G3733" t="s">
        <v>6178</v>
      </c>
      <c r="H3733" s="28"/>
      <c r="J3733">
        <v>8</v>
      </c>
      <c r="K3733" t="s">
        <v>3098</v>
      </c>
      <c r="L3733" t="s">
        <v>3181</v>
      </c>
      <c r="M3733" t="s">
        <v>3177</v>
      </c>
      <c r="O3733" t="s">
        <v>3189</v>
      </c>
      <c r="P3733">
        <f t="shared" si="116"/>
        <v>44717</v>
      </c>
      <c r="Q3733">
        <f>--(COUNTIF($A$2:A3733,A3733)=1)</f>
        <v>1</v>
      </c>
      <c r="R3733" t="str">
        <f t="shared" si="117"/>
        <v/>
      </c>
    </row>
    <row r="3734" spans="1:18">
      <c r="A3734" t="s">
        <v>9531</v>
      </c>
      <c r="B3734" t="s">
        <v>8857</v>
      </c>
      <c r="C3734" t="s">
        <v>9532</v>
      </c>
      <c r="D3734" t="s">
        <v>3237</v>
      </c>
      <c r="E3734" t="s">
        <v>3166</v>
      </c>
      <c r="F3734" t="s">
        <v>3167</v>
      </c>
      <c r="G3734" t="s">
        <v>492</v>
      </c>
      <c r="H3734" s="28">
        <v>45000</v>
      </c>
      <c r="I3734">
        <v>76.95</v>
      </c>
      <c r="J3734">
        <v>24</v>
      </c>
      <c r="K3734" t="s">
        <v>3123</v>
      </c>
      <c r="L3734" t="s">
        <v>3229</v>
      </c>
      <c r="M3734" t="s">
        <v>3169</v>
      </c>
      <c r="O3734" t="s">
        <v>3123</v>
      </c>
      <c r="P3734">
        <f t="shared" si="116"/>
        <v>44997</v>
      </c>
      <c r="Q3734">
        <f>--(COUNTIF($A$2:A3734,A3734)=1)</f>
        <v>1</v>
      </c>
      <c r="R3734">
        <f t="shared" si="117"/>
        <v>76.95</v>
      </c>
    </row>
    <row r="3735" spans="1:18">
      <c r="A3735" t="s">
        <v>9533</v>
      </c>
      <c r="B3735" t="s">
        <v>5993</v>
      </c>
      <c r="C3735" t="s">
        <v>4063</v>
      </c>
      <c r="D3735" t="s">
        <v>3185</v>
      </c>
      <c r="E3735" t="s">
        <v>3166</v>
      </c>
      <c r="F3735" t="s">
        <v>3167</v>
      </c>
      <c r="G3735" t="s">
        <v>798</v>
      </c>
      <c r="H3735" s="28"/>
      <c r="J3735">
        <v>24</v>
      </c>
      <c r="K3735" t="s">
        <v>3098</v>
      </c>
      <c r="L3735" t="s">
        <v>3302</v>
      </c>
      <c r="M3735" t="s">
        <v>3177</v>
      </c>
      <c r="O3735" t="s">
        <v>3182</v>
      </c>
      <c r="P3735">
        <f t="shared" si="116"/>
        <v>44698</v>
      </c>
      <c r="Q3735">
        <f>--(COUNTIF($A$2:A3735,A3735)=1)</f>
        <v>1</v>
      </c>
      <c r="R3735" t="str">
        <f t="shared" si="117"/>
        <v/>
      </c>
    </row>
    <row r="3736" spans="1:18">
      <c r="A3736" t="s">
        <v>9534</v>
      </c>
      <c r="B3736" t="s">
        <v>9535</v>
      </c>
      <c r="C3736" t="s">
        <v>9536</v>
      </c>
      <c r="D3736" t="s">
        <v>3174</v>
      </c>
      <c r="E3736" t="s">
        <v>3175</v>
      </c>
      <c r="F3736" t="s">
        <v>3167</v>
      </c>
      <c r="G3736" t="s">
        <v>4658</v>
      </c>
      <c r="H3736" s="28">
        <v>45105</v>
      </c>
      <c r="I3736">
        <v>8.76</v>
      </c>
      <c r="J3736">
        <v>8</v>
      </c>
      <c r="K3736" t="s">
        <v>3123</v>
      </c>
      <c r="L3736" t="s">
        <v>3248</v>
      </c>
      <c r="M3736" t="s">
        <v>3202</v>
      </c>
      <c r="N3736">
        <v>3.4</v>
      </c>
      <c r="O3736" t="s">
        <v>3189</v>
      </c>
      <c r="P3736">
        <f t="shared" si="116"/>
        <v>45105</v>
      </c>
      <c r="Q3736">
        <f>--(COUNTIF($A$2:A3736,A3736)=1)</f>
        <v>1</v>
      </c>
      <c r="R3736">
        <f t="shared" si="117"/>
        <v>8.76</v>
      </c>
    </row>
    <row r="3737" spans="1:18">
      <c r="A3737" t="s">
        <v>9537</v>
      </c>
      <c r="B3737" t="s">
        <v>3306</v>
      </c>
      <c r="C3737" t="s">
        <v>3098</v>
      </c>
      <c r="D3737" t="s">
        <v>3200</v>
      </c>
      <c r="E3737" t="s">
        <v>3166</v>
      </c>
      <c r="F3737" t="s">
        <v>3167</v>
      </c>
      <c r="G3737" t="s">
        <v>3073</v>
      </c>
      <c r="H3737" s="28">
        <v>44654</v>
      </c>
      <c r="I3737">
        <v>4.18</v>
      </c>
      <c r="J3737">
        <v>24</v>
      </c>
      <c r="K3737" t="s">
        <v>3124</v>
      </c>
      <c r="L3737" t="s">
        <v>3225</v>
      </c>
      <c r="M3737" t="s">
        <v>3207</v>
      </c>
      <c r="O3737" t="s">
        <v>3124</v>
      </c>
      <c r="P3737">
        <f t="shared" si="116"/>
        <v>44654</v>
      </c>
      <c r="Q3737">
        <f>--(COUNTIF($A$2:A3737,A3737)=1)</f>
        <v>1</v>
      </c>
      <c r="R3737">
        <f t="shared" si="117"/>
        <v>4.18</v>
      </c>
    </row>
    <row r="3738" spans="1:18">
      <c r="A3738" t="s">
        <v>9538</v>
      </c>
      <c r="B3738" t="s">
        <v>3716</v>
      </c>
      <c r="C3738" t="s">
        <v>3098</v>
      </c>
      <c r="D3738" t="s">
        <v>3196</v>
      </c>
      <c r="E3738" t="s">
        <v>3166</v>
      </c>
      <c r="F3738" t="s">
        <v>3228</v>
      </c>
      <c r="G3738" t="s">
        <v>873</v>
      </c>
      <c r="H3738" s="28"/>
      <c r="J3738">
        <v>24</v>
      </c>
      <c r="K3738" t="s">
        <v>3098</v>
      </c>
      <c r="L3738" t="s">
        <v>3192</v>
      </c>
      <c r="M3738" t="s">
        <v>3177</v>
      </c>
      <c r="O3738" t="s">
        <v>3123</v>
      </c>
      <c r="P3738">
        <f t="shared" si="116"/>
        <v>45419</v>
      </c>
      <c r="Q3738">
        <f>--(COUNTIF($A$2:A3738,A3738)=1)</f>
        <v>1</v>
      </c>
      <c r="R3738" t="str">
        <f t="shared" si="117"/>
        <v/>
      </c>
    </row>
    <row r="3739" spans="1:18">
      <c r="A3739" t="s">
        <v>9539</v>
      </c>
      <c r="B3739" t="s">
        <v>5485</v>
      </c>
      <c r="C3739" t="s">
        <v>3458</v>
      </c>
      <c r="D3739" t="s">
        <v>3237</v>
      </c>
      <c r="E3739" t="s">
        <v>3166</v>
      </c>
      <c r="F3739" t="s">
        <v>3220</v>
      </c>
      <c r="G3739" t="s">
        <v>5178</v>
      </c>
      <c r="H3739" s="28"/>
      <c r="J3739">
        <v>24</v>
      </c>
      <c r="K3739" t="s">
        <v>3098</v>
      </c>
      <c r="L3739" t="s">
        <v>3307</v>
      </c>
      <c r="M3739" t="s">
        <v>3207</v>
      </c>
      <c r="O3739" t="s">
        <v>3124</v>
      </c>
      <c r="P3739">
        <f t="shared" si="116"/>
        <v>45698</v>
      </c>
      <c r="Q3739">
        <f>--(COUNTIF($A$2:A3739,A3739)=1)</f>
        <v>1</v>
      </c>
      <c r="R3739" t="str">
        <f t="shared" si="117"/>
        <v/>
      </c>
    </row>
    <row r="3740" spans="1:18">
      <c r="A3740" t="s">
        <v>9540</v>
      </c>
      <c r="B3740" t="s">
        <v>2703</v>
      </c>
      <c r="C3740" t="s">
        <v>3296</v>
      </c>
      <c r="D3740" t="s">
        <v>3185</v>
      </c>
      <c r="E3740" t="s">
        <v>3175</v>
      </c>
      <c r="F3740" t="s">
        <v>3167</v>
      </c>
      <c r="G3740" t="s">
        <v>217</v>
      </c>
      <c r="H3740" s="28">
        <v>45456</v>
      </c>
      <c r="I3740">
        <v>3.82</v>
      </c>
      <c r="J3740">
        <v>8</v>
      </c>
      <c r="K3740" t="s">
        <v>3124</v>
      </c>
      <c r="L3740" t="s">
        <v>3221</v>
      </c>
      <c r="M3740" t="s">
        <v>3202</v>
      </c>
      <c r="N3740">
        <v>4.8</v>
      </c>
      <c r="O3740" t="s">
        <v>3124</v>
      </c>
      <c r="P3740">
        <f t="shared" si="116"/>
        <v>45456</v>
      </c>
      <c r="Q3740">
        <f>--(COUNTIF($A$2:A3740,A3740)=1)</f>
        <v>1</v>
      </c>
      <c r="R3740">
        <f t="shared" si="117"/>
        <v>3.82</v>
      </c>
    </row>
    <row r="3741" spans="1:18">
      <c r="A3741" t="s">
        <v>9541</v>
      </c>
      <c r="B3741" t="s">
        <v>2914</v>
      </c>
      <c r="C3741" t="s">
        <v>9542</v>
      </c>
      <c r="D3741" t="s">
        <v>3174</v>
      </c>
      <c r="E3741" t="s">
        <v>3194</v>
      </c>
      <c r="F3741" t="s">
        <v>3167</v>
      </c>
      <c r="G3741" t="s">
        <v>2902</v>
      </c>
      <c r="H3741" s="28">
        <v>44585</v>
      </c>
      <c r="I3741">
        <v>234.35</v>
      </c>
      <c r="J3741">
        <v>72</v>
      </c>
      <c r="K3741" t="s">
        <v>3123</v>
      </c>
      <c r="L3741" t="s">
        <v>3218</v>
      </c>
      <c r="M3741" t="s">
        <v>3207</v>
      </c>
      <c r="N3741">
        <v>3.8</v>
      </c>
      <c r="O3741" t="s">
        <v>3170</v>
      </c>
      <c r="P3741">
        <f t="shared" si="116"/>
        <v>44576</v>
      </c>
      <c r="Q3741">
        <f>--(COUNTIF($A$2:A3741,A3741)=1)</f>
        <v>1</v>
      </c>
      <c r="R3741">
        <f t="shared" si="117"/>
        <v>234.35</v>
      </c>
    </row>
    <row r="3742" spans="1:18">
      <c r="A3742" t="s">
        <v>9543</v>
      </c>
      <c r="B3742" t="s">
        <v>4679</v>
      </c>
      <c r="C3742" t="s">
        <v>3098</v>
      </c>
      <c r="D3742" t="s">
        <v>3240</v>
      </c>
      <c r="E3742" t="s">
        <v>3166</v>
      </c>
      <c r="F3742" t="s">
        <v>3180</v>
      </c>
      <c r="G3742" t="s">
        <v>404</v>
      </c>
      <c r="H3742" s="28"/>
      <c r="J3742">
        <v>24</v>
      </c>
      <c r="K3742" t="s">
        <v>3098</v>
      </c>
      <c r="L3742" t="s">
        <v>3098</v>
      </c>
      <c r="M3742" t="s">
        <v>3169</v>
      </c>
      <c r="O3742" t="s">
        <v>3170</v>
      </c>
      <c r="P3742">
        <f t="shared" si="116"/>
        <v>45289</v>
      </c>
      <c r="Q3742">
        <f>--(COUNTIF($A$2:A3742,A3742)=1)</f>
        <v>1</v>
      </c>
      <c r="R3742" t="str">
        <f t="shared" si="117"/>
        <v/>
      </c>
    </row>
    <row r="3743" spans="1:18">
      <c r="A3743" t="s">
        <v>9544</v>
      </c>
      <c r="B3743" t="s">
        <v>2811</v>
      </c>
      <c r="C3743" t="s">
        <v>3098</v>
      </c>
      <c r="D3743" t="s">
        <v>3200</v>
      </c>
      <c r="E3743" t="s">
        <v>3194</v>
      </c>
      <c r="F3743" t="s">
        <v>3180</v>
      </c>
      <c r="G3743" t="s">
        <v>9545</v>
      </c>
      <c r="H3743" s="28"/>
      <c r="J3743">
        <v>72</v>
      </c>
      <c r="K3743" t="s">
        <v>3098</v>
      </c>
      <c r="L3743" t="s">
        <v>3201</v>
      </c>
      <c r="M3743" t="s">
        <v>3207</v>
      </c>
      <c r="O3743" t="s">
        <v>3213</v>
      </c>
      <c r="P3743">
        <f t="shared" si="116"/>
        <v>44885</v>
      </c>
      <c r="Q3743">
        <f>--(COUNTIF($A$2:A3743,A3743)=1)</f>
        <v>1</v>
      </c>
      <c r="R3743" t="str">
        <f t="shared" si="117"/>
        <v/>
      </c>
    </row>
    <row r="3744" spans="1:18">
      <c r="A3744" t="s">
        <v>9546</v>
      </c>
      <c r="B3744" t="s">
        <v>1481</v>
      </c>
      <c r="C3744" t="s">
        <v>9547</v>
      </c>
      <c r="D3744" t="s">
        <v>3200</v>
      </c>
      <c r="E3744" t="s">
        <v>3166</v>
      </c>
      <c r="F3744" t="s">
        <v>3167</v>
      </c>
      <c r="G3744" t="s">
        <v>1016</v>
      </c>
      <c r="H3744" s="28">
        <v>45410</v>
      </c>
      <c r="I3744">
        <v>33.56</v>
      </c>
      <c r="J3744">
        <v>24</v>
      </c>
      <c r="K3744" t="s">
        <v>3123</v>
      </c>
      <c r="L3744" t="s">
        <v>3231</v>
      </c>
      <c r="M3744" t="s">
        <v>3177</v>
      </c>
      <c r="N3744">
        <v>1.2</v>
      </c>
      <c r="O3744" t="s">
        <v>3124</v>
      </c>
      <c r="P3744">
        <f t="shared" si="116"/>
        <v>45409</v>
      </c>
      <c r="Q3744">
        <f>--(COUNTIF($A$2:A3744,A3744)=1)</f>
        <v>1</v>
      </c>
      <c r="R3744">
        <f t="shared" si="117"/>
        <v>33.56</v>
      </c>
    </row>
    <row r="3745" spans="1:18">
      <c r="A3745" t="s">
        <v>9548</v>
      </c>
      <c r="B3745" t="s">
        <v>612</v>
      </c>
      <c r="C3745" t="s">
        <v>9549</v>
      </c>
      <c r="D3745" t="s">
        <v>3165</v>
      </c>
      <c r="E3745" t="s">
        <v>3166</v>
      </c>
      <c r="F3745" t="s">
        <v>3167</v>
      </c>
      <c r="G3745" t="s">
        <v>9550</v>
      </c>
      <c r="H3745" s="28">
        <v>44964</v>
      </c>
      <c r="I3745">
        <v>54.9</v>
      </c>
      <c r="J3745">
        <v>24</v>
      </c>
      <c r="K3745" t="s">
        <v>3123</v>
      </c>
      <c r="L3745" t="s">
        <v>3212</v>
      </c>
      <c r="M3745" t="s">
        <v>3188</v>
      </c>
      <c r="N3745">
        <v>1.7</v>
      </c>
      <c r="O3745" t="s">
        <v>3213</v>
      </c>
      <c r="P3745">
        <f t="shared" si="116"/>
        <v>44962</v>
      </c>
      <c r="Q3745">
        <f>--(COUNTIF($A$2:A3745,A3745)=1)</f>
        <v>1</v>
      </c>
      <c r="R3745">
        <f t="shared" si="117"/>
        <v>54.9</v>
      </c>
    </row>
    <row r="3746" spans="1:18">
      <c r="A3746" t="s">
        <v>9551</v>
      </c>
      <c r="B3746" t="s">
        <v>8902</v>
      </c>
      <c r="C3746" t="s">
        <v>9552</v>
      </c>
      <c r="D3746" t="s">
        <v>3174</v>
      </c>
      <c r="E3746" t="s">
        <v>3166</v>
      </c>
      <c r="F3746" t="s">
        <v>3167</v>
      </c>
      <c r="G3746" t="s">
        <v>492</v>
      </c>
      <c r="H3746" s="28">
        <v>44999</v>
      </c>
      <c r="I3746">
        <v>54.53</v>
      </c>
      <c r="J3746">
        <v>24</v>
      </c>
      <c r="K3746" t="s">
        <v>3123</v>
      </c>
      <c r="L3746" t="s">
        <v>3437</v>
      </c>
      <c r="M3746" t="s">
        <v>3188</v>
      </c>
      <c r="N3746">
        <v>1.8</v>
      </c>
      <c r="O3746" t="s">
        <v>3170</v>
      </c>
      <c r="P3746">
        <f t="shared" si="116"/>
        <v>44997</v>
      </c>
      <c r="Q3746">
        <f>--(COUNTIF($A$2:A3746,A3746)=1)</f>
        <v>1</v>
      </c>
      <c r="R3746">
        <f t="shared" si="117"/>
        <v>54.53</v>
      </c>
    </row>
    <row r="3747" spans="1:18">
      <c r="A3747" t="s">
        <v>9553</v>
      </c>
      <c r="B3747" t="s">
        <v>1937</v>
      </c>
      <c r="C3747" t="s">
        <v>3098</v>
      </c>
      <c r="D3747" t="s">
        <v>3200</v>
      </c>
      <c r="E3747" t="s">
        <v>3175</v>
      </c>
      <c r="F3747" t="s">
        <v>3167</v>
      </c>
      <c r="G3747" t="s">
        <v>586</v>
      </c>
      <c r="H3747" s="28">
        <v>45052</v>
      </c>
      <c r="I3747">
        <v>3.75</v>
      </c>
      <c r="J3747">
        <v>8</v>
      </c>
      <c r="K3747" t="s">
        <v>3124</v>
      </c>
      <c r="L3747" t="s">
        <v>3206</v>
      </c>
      <c r="M3747" t="s">
        <v>3188</v>
      </c>
      <c r="N3747">
        <v>2.1</v>
      </c>
      <c r="O3747" t="s">
        <v>3260</v>
      </c>
      <c r="P3747">
        <f t="shared" si="116"/>
        <v>45052</v>
      </c>
      <c r="Q3747">
        <f>--(COUNTIF($A$2:A3747,A3747)=1)</f>
        <v>1</v>
      </c>
      <c r="R3747">
        <f t="shared" si="117"/>
        <v>3.75</v>
      </c>
    </row>
    <row r="3748" spans="1:18">
      <c r="A3748" t="s">
        <v>9554</v>
      </c>
      <c r="B3748" t="s">
        <v>4395</v>
      </c>
      <c r="C3748" t="s">
        <v>9555</v>
      </c>
      <c r="D3748" t="s">
        <v>3227</v>
      </c>
      <c r="E3748" t="s">
        <v>3175</v>
      </c>
      <c r="F3748" t="s">
        <v>3167</v>
      </c>
      <c r="G3748" t="s">
        <v>4104</v>
      </c>
      <c r="H3748" s="28">
        <v>44706</v>
      </c>
      <c r="I3748">
        <v>25.39</v>
      </c>
      <c r="J3748">
        <v>8</v>
      </c>
      <c r="K3748" t="s">
        <v>3123</v>
      </c>
      <c r="L3748" t="s">
        <v>3198</v>
      </c>
      <c r="M3748" t="s">
        <v>3177</v>
      </c>
      <c r="O3748" t="s">
        <v>3170</v>
      </c>
      <c r="P3748">
        <f t="shared" si="116"/>
        <v>44705</v>
      </c>
      <c r="Q3748">
        <f>--(COUNTIF($A$2:A3748,A3748)=1)</f>
        <v>1</v>
      </c>
      <c r="R3748">
        <f t="shared" si="117"/>
        <v>25.39</v>
      </c>
    </row>
    <row r="3749" spans="1:18">
      <c r="A3749" t="s">
        <v>9556</v>
      </c>
      <c r="B3749" t="s">
        <v>1320</v>
      </c>
      <c r="C3749" t="s">
        <v>6664</v>
      </c>
      <c r="D3749" t="s">
        <v>3200</v>
      </c>
      <c r="E3749" t="s">
        <v>3175</v>
      </c>
      <c r="F3749" t="s">
        <v>3167</v>
      </c>
      <c r="G3749" t="s">
        <v>515</v>
      </c>
      <c r="H3749" s="28">
        <v>44853</v>
      </c>
      <c r="I3749">
        <v>1.07</v>
      </c>
      <c r="J3749">
        <v>8</v>
      </c>
      <c r="K3749" t="s">
        <v>3124</v>
      </c>
      <c r="L3749" t="s">
        <v>3244</v>
      </c>
      <c r="M3749" t="s">
        <v>3202</v>
      </c>
      <c r="N3749">
        <v>1.5</v>
      </c>
      <c r="O3749" t="s">
        <v>3170</v>
      </c>
      <c r="P3749">
        <f t="shared" si="116"/>
        <v>44853</v>
      </c>
      <c r="Q3749">
        <f>--(COUNTIF($A$2:A3749,A3749)=1)</f>
        <v>1</v>
      </c>
      <c r="R3749">
        <f t="shared" si="117"/>
        <v>1.07</v>
      </c>
    </row>
    <row r="3750" spans="1:18">
      <c r="A3750" t="s">
        <v>9557</v>
      </c>
      <c r="B3750" t="s">
        <v>1739</v>
      </c>
      <c r="C3750" t="s">
        <v>9558</v>
      </c>
      <c r="D3750" t="s">
        <v>3196</v>
      </c>
      <c r="E3750" t="s">
        <v>3166</v>
      </c>
      <c r="F3750" t="s">
        <v>3167</v>
      </c>
      <c r="G3750" t="s">
        <v>447</v>
      </c>
      <c r="H3750" s="28">
        <v>44764</v>
      </c>
      <c r="I3750">
        <v>5.9</v>
      </c>
      <c r="J3750">
        <v>24</v>
      </c>
      <c r="K3750" t="s">
        <v>3124</v>
      </c>
      <c r="L3750" t="s">
        <v>3192</v>
      </c>
      <c r="M3750" t="s">
        <v>3169</v>
      </c>
      <c r="N3750">
        <v>1.7</v>
      </c>
      <c r="O3750" t="s">
        <v>3260</v>
      </c>
      <c r="P3750">
        <f t="shared" si="116"/>
        <v>44764</v>
      </c>
      <c r="Q3750">
        <f>--(COUNTIF($A$2:A3750,A3750)=1)</f>
        <v>1</v>
      </c>
      <c r="R3750">
        <f t="shared" si="117"/>
        <v>5.9</v>
      </c>
    </row>
    <row r="3751" spans="1:18">
      <c r="A3751" t="s">
        <v>9559</v>
      </c>
      <c r="B3751" t="s">
        <v>2025</v>
      </c>
      <c r="C3751" t="s">
        <v>3098</v>
      </c>
      <c r="D3751" t="s">
        <v>3196</v>
      </c>
      <c r="E3751" t="s">
        <v>3194</v>
      </c>
      <c r="F3751" t="s">
        <v>3180</v>
      </c>
      <c r="G3751" t="s">
        <v>1188</v>
      </c>
      <c r="H3751" s="28"/>
      <c r="J3751">
        <v>72</v>
      </c>
      <c r="K3751" t="s">
        <v>3098</v>
      </c>
      <c r="L3751" t="s">
        <v>3192</v>
      </c>
      <c r="M3751" t="s">
        <v>3188</v>
      </c>
      <c r="O3751" t="s">
        <v>3182</v>
      </c>
      <c r="P3751">
        <f t="shared" si="116"/>
        <v>44625</v>
      </c>
      <c r="Q3751">
        <f>--(COUNTIF($A$2:A3751,A3751)=1)</f>
        <v>1</v>
      </c>
      <c r="R3751" t="str">
        <f t="shared" si="117"/>
        <v/>
      </c>
    </row>
    <row r="3752" spans="1:18">
      <c r="A3752" t="s">
        <v>9560</v>
      </c>
      <c r="B3752" t="s">
        <v>6107</v>
      </c>
      <c r="C3752" t="s">
        <v>3559</v>
      </c>
      <c r="D3752" t="s">
        <v>3237</v>
      </c>
      <c r="E3752" t="s">
        <v>3194</v>
      </c>
      <c r="F3752" t="s">
        <v>3180</v>
      </c>
      <c r="G3752" t="s">
        <v>4173</v>
      </c>
      <c r="H3752" s="28"/>
      <c r="J3752">
        <v>72</v>
      </c>
      <c r="K3752" t="s">
        <v>3098</v>
      </c>
      <c r="L3752" t="s">
        <v>3209</v>
      </c>
      <c r="M3752" t="s">
        <v>3177</v>
      </c>
      <c r="O3752" t="s">
        <v>3213</v>
      </c>
      <c r="P3752">
        <f t="shared" si="116"/>
        <v>45281</v>
      </c>
      <c r="Q3752">
        <f>--(COUNTIF($A$2:A3752,A3752)=1)</f>
        <v>1</v>
      </c>
      <c r="R3752" t="str">
        <f t="shared" si="117"/>
        <v/>
      </c>
    </row>
    <row r="3753" spans="1:18">
      <c r="A3753" t="s">
        <v>9561</v>
      </c>
      <c r="B3753" t="s">
        <v>851</v>
      </c>
      <c r="C3753" t="s">
        <v>3098</v>
      </c>
      <c r="D3753" t="s">
        <v>3227</v>
      </c>
      <c r="E3753" t="s">
        <v>3166</v>
      </c>
      <c r="F3753" t="s">
        <v>3180</v>
      </c>
      <c r="G3753" t="s">
        <v>1226</v>
      </c>
      <c r="H3753" s="28"/>
      <c r="J3753">
        <v>24</v>
      </c>
      <c r="K3753" t="s">
        <v>3098</v>
      </c>
      <c r="L3753" t="s">
        <v>3218</v>
      </c>
      <c r="M3753" t="s">
        <v>3202</v>
      </c>
      <c r="O3753" t="s">
        <v>3123</v>
      </c>
      <c r="P3753">
        <f t="shared" si="116"/>
        <v>44641</v>
      </c>
      <c r="Q3753">
        <f>--(COUNTIF($A$2:A3753,A3753)=1)</f>
        <v>1</v>
      </c>
      <c r="R3753" t="str">
        <f t="shared" si="117"/>
        <v/>
      </c>
    </row>
    <row r="3754" spans="1:18">
      <c r="A3754" t="s">
        <v>9562</v>
      </c>
      <c r="B3754" t="s">
        <v>3678</v>
      </c>
      <c r="C3754" t="s">
        <v>9563</v>
      </c>
      <c r="D3754" t="s">
        <v>3196</v>
      </c>
      <c r="E3754" t="s">
        <v>3166</v>
      </c>
      <c r="F3754" t="s">
        <v>3167</v>
      </c>
      <c r="G3754" t="s">
        <v>4643</v>
      </c>
      <c r="H3754" s="28">
        <v>44712</v>
      </c>
      <c r="I3754">
        <v>69.56</v>
      </c>
      <c r="J3754">
        <v>24</v>
      </c>
      <c r="K3754" t="s">
        <v>3123</v>
      </c>
      <c r="L3754" t="s">
        <v>3244</v>
      </c>
      <c r="M3754" t="s">
        <v>3177</v>
      </c>
      <c r="O3754" t="s">
        <v>3178</v>
      </c>
      <c r="P3754">
        <f t="shared" si="116"/>
        <v>44710</v>
      </c>
      <c r="Q3754">
        <f>--(COUNTIF($A$2:A3754,A3754)=1)</f>
        <v>1</v>
      </c>
      <c r="R3754">
        <f t="shared" si="117"/>
        <v>69.56</v>
      </c>
    </row>
    <row r="3755" spans="1:18">
      <c r="A3755" t="s">
        <v>9564</v>
      </c>
      <c r="B3755" t="s">
        <v>588</v>
      </c>
      <c r="C3755" t="s">
        <v>9565</v>
      </c>
      <c r="D3755" t="s">
        <v>3240</v>
      </c>
      <c r="E3755" t="s">
        <v>3175</v>
      </c>
      <c r="F3755" t="s">
        <v>3167</v>
      </c>
      <c r="G3755" t="s">
        <v>3696</v>
      </c>
      <c r="H3755" s="28">
        <v>44875</v>
      </c>
      <c r="I3755">
        <v>23.69</v>
      </c>
      <c r="J3755">
        <v>8</v>
      </c>
      <c r="K3755" t="s">
        <v>3123</v>
      </c>
      <c r="L3755" t="s">
        <v>3218</v>
      </c>
      <c r="M3755" t="s">
        <v>3188</v>
      </c>
      <c r="O3755" t="s">
        <v>3170</v>
      </c>
      <c r="P3755">
        <f t="shared" si="116"/>
        <v>44875</v>
      </c>
      <c r="Q3755">
        <f>--(COUNTIF($A$2:A3755,A3755)=1)</f>
        <v>1</v>
      </c>
      <c r="R3755">
        <f t="shared" si="117"/>
        <v>23.69</v>
      </c>
    </row>
    <row r="3756" spans="1:18">
      <c r="A3756" t="s">
        <v>9566</v>
      </c>
      <c r="B3756" t="s">
        <v>2178</v>
      </c>
      <c r="C3756" t="s">
        <v>8322</v>
      </c>
      <c r="D3756" t="s">
        <v>3227</v>
      </c>
      <c r="E3756" t="s">
        <v>3175</v>
      </c>
      <c r="F3756" t="s">
        <v>3167</v>
      </c>
      <c r="G3756" t="s">
        <v>1329</v>
      </c>
      <c r="H3756" s="28">
        <v>45053</v>
      </c>
      <c r="I3756">
        <v>23.11</v>
      </c>
      <c r="J3756">
        <v>8</v>
      </c>
      <c r="K3756" t="s">
        <v>3123</v>
      </c>
      <c r="L3756" t="s">
        <v>3244</v>
      </c>
      <c r="M3756" t="s">
        <v>3188</v>
      </c>
      <c r="N3756">
        <v>4.9000000000000004</v>
      </c>
      <c r="O3756" t="s">
        <v>3213</v>
      </c>
      <c r="P3756">
        <f t="shared" si="116"/>
        <v>45053</v>
      </c>
      <c r="Q3756">
        <f>--(COUNTIF($A$2:A3756,A3756)=1)</f>
        <v>1</v>
      </c>
      <c r="R3756">
        <f t="shared" si="117"/>
        <v>23.11</v>
      </c>
    </row>
    <row r="3757" spans="1:18">
      <c r="A3757" t="s">
        <v>9567</v>
      </c>
      <c r="B3757" t="s">
        <v>4140</v>
      </c>
      <c r="C3757" t="s">
        <v>3098</v>
      </c>
      <c r="D3757" t="s">
        <v>3196</v>
      </c>
      <c r="E3757" t="s">
        <v>3280</v>
      </c>
      <c r="F3757" t="s">
        <v>3220</v>
      </c>
      <c r="G3757" t="s">
        <v>1908</v>
      </c>
      <c r="H3757" s="28">
        <v>44741</v>
      </c>
      <c r="I3757">
        <v>10.59</v>
      </c>
      <c r="J3757">
        <v>4</v>
      </c>
      <c r="K3757" t="s">
        <v>3123</v>
      </c>
      <c r="L3757" t="s">
        <v>3209</v>
      </c>
      <c r="M3757" t="s">
        <v>3177</v>
      </c>
      <c r="N3757">
        <v>4.7</v>
      </c>
      <c r="O3757" t="s">
        <v>3123</v>
      </c>
      <c r="P3757">
        <f t="shared" si="116"/>
        <v>44741</v>
      </c>
      <c r="Q3757">
        <f>--(COUNTIF($A$2:A3757,A3757)=1)</f>
        <v>1</v>
      </c>
      <c r="R3757">
        <f t="shared" si="117"/>
        <v>10.59</v>
      </c>
    </row>
    <row r="3758" spans="1:18">
      <c r="A3758" t="s">
        <v>9568</v>
      </c>
      <c r="B3758" t="s">
        <v>3637</v>
      </c>
      <c r="C3758" t="s">
        <v>5847</v>
      </c>
      <c r="D3758" t="s">
        <v>3165</v>
      </c>
      <c r="E3758" t="s">
        <v>3194</v>
      </c>
      <c r="F3758" t="s">
        <v>3167</v>
      </c>
      <c r="G3758" t="s">
        <v>1242</v>
      </c>
      <c r="H3758" s="28">
        <v>45465</v>
      </c>
      <c r="I3758">
        <v>27.5</v>
      </c>
      <c r="J3758">
        <v>72</v>
      </c>
      <c r="K3758" t="s">
        <v>3124</v>
      </c>
      <c r="L3758" t="s">
        <v>3206</v>
      </c>
      <c r="M3758" t="s">
        <v>3188</v>
      </c>
      <c r="N3758">
        <v>4.2</v>
      </c>
      <c r="O3758" t="s">
        <v>3123</v>
      </c>
      <c r="P3758">
        <f t="shared" si="116"/>
        <v>45464</v>
      </c>
      <c r="Q3758">
        <f>--(COUNTIF($A$2:A3758,A3758)=1)</f>
        <v>1</v>
      </c>
      <c r="R3758">
        <f t="shared" si="117"/>
        <v>27.5</v>
      </c>
    </row>
    <row r="3759" spans="1:18">
      <c r="A3759" t="s">
        <v>9569</v>
      </c>
      <c r="B3759" t="s">
        <v>4074</v>
      </c>
      <c r="C3759" t="s">
        <v>3098</v>
      </c>
      <c r="D3759" t="s">
        <v>3165</v>
      </c>
      <c r="E3759" t="s">
        <v>3280</v>
      </c>
      <c r="F3759" t="s">
        <v>3180</v>
      </c>
      <c r="G3759" t="s">
        <v>827</v>
      </c>
      <c r="H3759" s="28"/>
      <c r="J3759">
        <v>4</v>
      </c>
      <c r="K3759" t="s">
        <v>3098</v>
      </c>
      <c r="L3759" t="s">
        <v>3176</v>
      </c>
      <c r="M3759" t="s">
        <v>3207</v>
      </c>
      <c r="O3759" t="s">
        <v>3170</v>
      </c>
      <c r="P3759">
        <f t="shared" si="116"/>
        <v>45644</v>
      </c>
      <c r="Q3759">
        <f>--(COUNTIF($A$2:A3759,A3759)=1)</f>
        <v>1</v>
      </c>
      <c r="R3759" t="str">
        <f t="shared" si="117"/>
        <v/>
      </c>
    </row>
    <row r="3760" spans="1:18">
      <c r="A3760" t="s">
        <v>9570</v>
      </c>
      <c r="B3760" t="s">
        <v>8862</v>
      </c>
      <c r="C3760" t="s">
        <v>9571</v>
      </c>
      <c r="D3760" t="s">
        <v>3196</v>
      </c>
      <c r="E3760" t="s">
        <v>3166</v>
      </c>
      <c r="F3760" t="s">
        <v>3180</v>
      </c>
      <c r="G3760" t="s">
        <v>4101</v>
      </c>
      <c r="H3760" s="28"/>
      <c r="J3760">
        <v>24</v>
      </c>
      <c r="K3760" t="s">
        <v>3098</v>
      </c>
      <c r="L3760" t="s">
        <v>3218</v>
      </c>
      <c r="M3760" t="s">
        <v>3169</v>
      </c>
      <c r="O3760" t="s">
        <v>3170</v>
      </c>
      <c r="P3760">
        <f t="shared" si="116"/>
        <v>45615</v>
      </c>
      <c r="Q3760">
        <f>--(COUNTIF($A$2:A3760,A3760)=1)</f>
        <v>1</v>
      </c>
      <c r="R3760" t="str">
        <f t="shared" si="117"/>
        <v/>
      </c>
    </row>
    <row r="3761" spans="1:18">
      <c r="A3761" t="s">
        <v>9572</v>
      </c>
      <c r="B3761" t="s">
        <v>8511</v>
      </c>
      <c r="C3761" t="s">
        <v>9573</v>
      </c>
      <c r="D3761" t="s">
        <v>3185</v>
      </c>
      <c r="E3761" t="s">
        <v>3280</v>
      </c>
      <c r="F3761" t="s">
        <v>3167</v>
      </c>
      <c r="G3761" t="s">
        <v>1924</v>
      </c>
      <c r="H3761" s="28">
        <v>45455</v>
      </c>
      <c r="I3761">
        <v>1.88</v>
      </c>
      <c r="J3761">
        <v>4</v>
      </c>
      <c r="K3761" t="s">
        <v>3124</v>
      </c>
      <c r="L3761" t="s">
        <v>3437</v>
      </c>
      <c r="M3761" t="s">
        <v>3207</v>
      </c>
      <c r="N3761">
        <v>1</v>
      </c>
      <c r="O3761" t="s">
        <v>3182</v>
      </c>
      <c r="P3761">
        <f t="shared" si="116"/>
        <v>45455</v>
      </c>
      <c r="Q3761">
        <f>--(COUNTIF($A$2:A3761,A3761)=1)</f>
        <v>1</v>
      </c>
      <c r="R3761">
        <f t="shared" si="117"/>
        <v>1.88</v>
      </c>
    </row>
    <row r="3762" spans="1:18">
      <c r="A3762" t="s">
        <v>9574</v>
      </c>
      <c r="B3762" t="s">
        <v>265</v>
      </c>
      <c r="C3762" t="s">
        <v>3098</v>
      </c>
      <c r="D3762" t="s">
        <v>3240</v>
      </c>
      <c r="E3762" t="s">
        <v>3166</v>
      </c>
      <c r="F3762" t="s">
        <v>3167</v>
      </c>
      <c r="G3762" t="s">
        <v>3752</v>
      </c>
      <c r="H3762" s="28">
        <v>45632</v>
      </c>
      <c r="I3762">
        <v>79.09</v>
      </c>
      <c r="J3762">
        <v>24</v>
      </c>
      <c r="K3762" t="s">
        <v>3123</v>
      </c>
      <c r="L3762" t="s">
        <v>3265</v>
      </c>
      <c r="M3762" t="s">
        <v>3207</v>
      </c>
      <c r="O3762" t="s">
        <v>3189</v>
      </c>
      <c r="P3762">
        <f t="shared" si="116"/>
        <v>45629</v>
      </c>
      <c r="Q3762">
        <f>--(COUNTIF($A$2:A3762,A3762)=1)</f>
        <v>1</v>
      </c>
      <c r="R3762">
        <f t="shared" si="117"/>
        <v>79.09</v>
      </c>
    </row>
    <row r="3763" spans="1:18">
      <c r="A3763" t="s">
        <v>9575</v>
      </c>
      <c r="B3763" t="s">
        <v>1930</v>
      </c>
      <c r="C3763" t="s">
        <v>3098</v>
      </c>
      <c r="D3763" t="s">
        <v>3185</v>
      </c>
      <c r="E3763" t="s">
        <v>3280</v>
      </c>
      <c r="F3763" t="s">
        <v>3167</v>
      </c>
      <c r="G3763" t="s">
        <v>1908</v>
      </c>
      <c r="H3763" s="28">
        <v>44741</v>
      </c>
      <c r="I3763">
        <v>2.29</v>
      </c>
      <c r="J3763">
        <v>4</v>
      </c>
      <c r="K3763" t="s">
        <v>3124</v>
      </c>
      <c r="L3763" t="s">
        <v>3168</v>
      </c>
      <c r="M3763" t="s">
        <v>3188</v>
      </c>
      <c r="O3763" t="s">
        <v>3124</v>
      </c>
      <c r="P3763">
        <f t="shared" si="116"/>
        <v>44741</v>
      </c>
      <c r="Q3763">
        <f>--(COUNTIF($A$2:A3763,A3763)=1)</f>
        <v>1</v>
      </c>
      <c r="R3763">
        <f t="shared" si="117"/>
        <v>2.29</v>
      </c>
    </row>
    <row r="3764" spans="1:18">
      <c r="A3764" t="s">
        <v>9576</v>
      </c>
      <c r="B3764" t="s">
        <v>6105</v>
      </c>
      <c r="C3764" t="s">
        <v>9577</v>
      </c>
      <c r="D3764" t="s">
        <v>3240</v>
      </c>
      <c r="E3764" t="s">
        <v>3194</v>
      </c>
      <c r="F3764" t="s">
        <v>3167</v>
      </c>
      <c r="G3764" t="s">
        <v>2299</v>
      </c>
      <c r="H3764" s="28">
        <v>45662</v>
      </c>
      <c r="I3764">
        <v>204.7</v>
      </c>
      <c r="J3764">
        <v>72</v>
      </c>
      <c r="K3764" t="s">
        <v>3123</v>
      </c>
      <c r="L3764" t="s">
        <v>3181</v>
      </c>
      <c r="M3764" t="s">
        <v>3177</v>
      </c>
      <c r="O3764" t="s">
        <v>3123</v>
      </c>
      <c r="P3764">
        <f t="shared" si="116"/>
        <v>45654</v>
      </c>
      <c r="Q3764">
        <f>--(COUNTIF($A$2:A3764,A3764)=1)</f>
        <v>1</v>
      </c>
      <c r="R3764">
        <f t="shared" si="117"/>
        <v>204.7</v>
      </c>
    </row>
    <row r="3765" spans="1:18">
      <c r="A3765" t="s">
        <v>9578</v>
      </c>
      <c r="B3765" t="s">
        <v>3737</v>
      </c>
      <c r="C3765" t="s">
        <v>3098</v>
      </c>
      <c r="D3765" t="s">
        <v>3174</v>
      </c>
      <c r="E3765" t="s">
        <v>3175</v>
      </c>
      <c r="F3765" t="s">
        <v>3167</v>
      </c>
      <c r="G3765" t="s">
        <v>3004</v>
      </c>
      <c r="H3765" s="28">
        <v>44635</v>
      </c>
      <c r="I3765">
        <v>14.7</v>
      </c>
      <c r="J3765">
        <v>8</v>
      </c>
      <c r="K3765" t="s">
        <v>3123</v>
      </c>
      <c r="L3765" t="s">
        <v>3192</v>
      </c>
      <c r="M3765" t="s">
        <v>3169</v>
      </c>
      <c r="N3765">
        <v>3.3</v>
      </c>
      <c r="O3765" t="s">
        <v>3213</v>
      </c>
      <c r="P3765">
        <f t="shared" si="116"/>
        <v>44635</v>
      </c>
      <c r="Q3765">
        <f>--(COUNTIF($A$2:A3765,A3765)=1)</f>
        <v>1</v>
      </c>
      <c r="R3765">
        <f t="shared" si="117"/>
        <v>14.7</v>
      </c>
    </row>
    <row r="3766" spans="1:18">
      <c r="A3766" t="s">
        <v>9579</v>
      </c>
      <c r="B3766" t="s">
        <v>3953</v>
      </c>
      <c r="C3766" t="s">
        <v>3098</v>
      </c>
      <c r="D3766" t="s">
        <v>3165</v>
      </c>
      <c r="E3766" t="s">
        <v>3280</v>
      </c>
      <c r="F3766" t="s">
        <v>3220</v>
      </c>
      <c r="G3766" t="s">
        <v>1529</v>
      </c>
      <c r="H3766" s="28">
        <v>45071</v>
      </c>
      <c r="I3766">
        <v>4.62</v>
      </c>
      <c r="J3766">
        <v>4</v>
      </c>
      <c r="K3766" t="s">
        <v>3123</v>
      </c>
      <c r="L3766" t="s">
        <v>3231</v>
      </c>
      <c r="M3766" t="s">
        <v>3188</v>
      </c>
      <c r="N3766">
        <v>4.5</v>
      </c>
      <c r="O3766" t="s">
        <v>3189</v>
      </c>
      <c r="P3766">
        <f t="shared" si="116"/>
        <v>45071</v>
      </c>
      <c r="Q3766">
        <f>--(COUNTIF($A$2:A3766,A3766)=1)</f>
        <v>1</v>
      </c>
      <c r="R3766">
        <f t="shared" si="117"/>
        <v>4.62</v>
      </c>
    </row>
    <row r="3767" spans="1:18">
      <c r="A3767" t="s">
        <v>9580</v>
      </c>
      <c r="B3767" t="s">
        <v>6111</v>
      </c>
      <c r="C3767" t="s">
        <v>7022</v>
      </c>
      <c r="D3767" t="s">
        <v>3165</v>
      </c>
      <c r="E3767" t="s">
        <v>3194</v>
      </c>
      <c r="F3767" t="s">
        <v>3167</v>
      </c>
      <c r="G3767" t="s">
        <v>4095</v>
      </c>
      <c r="H3767" s="28">
        <v>45296</v>
      </c>
      <c r="I3767">
        <v>235.56</v>
      </c>
      <c r="J3767">
        <v>72</v>
      </c>
      <c r="K3767" t="s">
        <v>3123</v>
      </c>
      <c r="L3767" t="s">
        <v>3221</v>
      </c>
      <c r="M3767" t="s">
        <v>3169</v>
      </c>
      <c r="N3767">
        <v>1.2</v>
      </c>
      <c r="O3767" t="s">
        <v>3170</v>
      </c>
      <c r="P3767">
        <f t="shared" si="116"/>
        <v>45287</v>
      </c>
      <c r="Q3767">
        <f>--(COUNTIF($A$2:A3767,A3767)=1)</f>
        <v>1</v>
      </c>
      <c r="R3767">
        <f t="shared" si="117"/>
        <v>235.56</v>
      </c>
    </row>
    <row r="3768" spans="1:18">
      <c r="A3768" t="s">
        <v>9581</v>
      </c>
      <c r="B3768" t="s">
        <v>1504</v>
      </c>
      <c r="C3768" t="s">
        <v>9582</v>
      </c>
      <c r="D3768" t="s">
        <v>3185</v>
      </c>
      <c r="E3768" t="s">
        <v>3166</v>
      </c>
      <c r="F3768" t="s">
        <v>3167</v>
      </c>
      <c r="G3768" t="s">
        <v>542</v>
      </c>
      <c r="H3768" s="28">
        <v>44747</v>
      </c>
      <c r="I3768">
        <v>20.83</v>
      </c>
      <c r="J3768">
        <v>24</v>
      </c>
      <c r="K3768" t="s">
        <v>3124</v>
      </c>
      <c r="L3768" t="s">
        <v>3212</v>
      </c>
      <c r="M3768" t="s">
        <v>3202</v>
      </c>
      <c r="N3768">
        <v>2.1</v>
      </c>
      <c r="O3768" t="s">
        <v>3189</v>
      </c>
      <c r="P3768">
        <f t="shared" si="116"/>
        <v>44747</v>
      </c>
      <c r="Q3768">
        <f>--(COUNTIF($A$2:A3768,A3768)=1)</f>
        <v>1</v>
      </c>
      <c r="R3768">
        <f t="shared" si="117"/>
        <v>20.83</v>
      </c>
    </row>
    <row r="3769" spans="1:18">
      <c r="A3769" t="s">
        <v>9583</v>
      </c>
      <c r="B3769" t="s">
        <v>3471</v>
      </c>
      <c r="C3769" t="s">
        <v>3098</v>
      </c>
      <c r="D3769" t="s">
        <v>3200</v>
      </c>
      <c r="E3769" t="s">
        <v>3166</v>
      </c>
      <c r="F3769" t="s">
        <v>3180</v>
      </c>
      <c r="G3769" t="s">
        <v>9584</v>
      </c>
      <c r="H3769" s="28"/>
      <c r="J3769">
        <v>24</v>
      </c>
      <c r="K3769" t="s">
        <v>3098</v>
      </c>
      <c r="L3769" t="s">
        <v>3181</v>
      </c>
      <c r="M3769" t="s">
        <v>3202</v>
      </c>
      <c r="O3769" t="s">
        <v>3178</v>
      </c>
      <c r="P3769">
        <f t="shared" si="116"/>
        <v>45618</v>
      </c>
      <c r="Q3769">
        <f>--(COUNTIF($A$2:A3769,A3769)=1)</f>
        <v>1</v>
      </c>
      <c r="R3769" t="str">
        <f t="shared" si="117"/>
        <v/>
      </c>
    </row>
    <row r="3770" spans="1:18">
      <c r="A3770" t="s">
        <v>9585</v>
      </c>
      <c r="B3770" t="s">
        <v>9586</v>
      </c>
      <c r="C3770" t="s">
        <v>3098</v>
      </c>
      <c r="D3770" t="s">
        <v>3165</v>
      </c>
      <c r="E3770" t="s">
        <v>3166</v>
      </c>
      <c r="F3770" t="s">
        <v>3167</v>
      </c>
      <c r="G3770" t="s">
        <v>3009</v>
      </c>
      <c r="H3770" s="28"/>
      <c r="J3770">
        <v>24</v>
      </c>
      <c r="K3770" t="s">
        <v>3098</v>
      </c>
      <c r="L3770" t="s">
        <v>3201</v>
      </c>
      <c r="M3770" t="s">
        <v>3202</v>
      </c>
      <c r="O3770" t="s">
        <v>3123</v>
      </c>
      <c r="P3770">
        <f t="shared" si="116"/>
        <v>45259</v>
      </c>
      <c r="Q3770">
        <f>--(COUNTIF($A$2:A3770,A3770)=1)</f>
        <v>1</v>
      </c>
      <c r="R3770" t="str">
        <f t="shared" si="117"/>
        <v/>
      </c>
    </row>
    <row r="3771" spans="1:18">
      <c r="A3771" t="s">
        <v>9587</v>
      </c>
      <c r="B3771" t="s">
        <v>891</v>
      </c>
      <c r="C3771" t="s">
        <v>7186</v>
      </c>
      <c r="D3771" t="s">
        <v>3200</v>
      </c>
      <c r="E3771" t="s">
        <v>3194</v>
      </c>
      <c r="F3771" t="s">
        <v>3180</v>
      </c>
      <c r="G3771" t="s">
        <v>507</v>
      </c>
      <c r="H3771" s="28"/>
      <c r="J3771">
        <v>72</v>
      </c>
      <c r="K3771" t="s">
        <v>3098</v>
      </c>
      <c r="L3771" t="s">
        <v>3098</v>
      </c>
      <c r="M3771" t="s">
        <v>3177</v>
      </c>
      <c r="O3771" t="s">
        <v>3189</v>
      </c>
      <c r="P3771">
        <f t="shared" si="116"/>
        <v>44850</v>
      </c>
      <c r="Q3771">
        <f>--(COUNTIF($A$2:A3771,A3771)=1)</f>
        <v>1</v>
      </c>
      <c r="R3771" t="str">
        <f t="shared" si="117"/>
        <v/>
      </c>
    </row>
    <row r="3772" spans="1:18">
      <c r="A3772" t="s">
        <v>9588</v>
      </c>
      <c r="B3772" t="s">
        <v>6954</v>
      </c>
      <c r="C3772" t="s">
        <v>3098</v>
      </c>
      <c r="D3772" t="s">
        <v>3200</v>
      </c>
      <c r="E3772" t="s">
        <v>3194</v>
      </c>
      <c r="F3772" t="s">
        <v>3167</v>
      </c>
      <c r="G3772" t="s">
        <v>1882</v>
      </c>
      <c r="H3772" s="28">
        <v>45431</v>
      </c>
      <c r="I3772">
        <v>146.06</v>
      </c>
      <c r="J3772">
        <v>72</v>
      </c>
      <c r="K3772" t="s">
        <v>3123</v>
      </c>
      <c r="L3772" t="s">
        <v>3302</v>
      </c>
      <c r="M3772" t="s">
        <v>3202</v>
      </c>
      <c r="N3772">
        <v>4.9000000000000004</v>
      </c>
      <c r="O3772" t="s">
        <v>3189</v>
      </c>
      <c r="P3772">
        <f t="shared" si="116"/>
        <v>45425</v>
      </c>
      <c r="Q3772">
        <f>--(COUNTIF($A$2:A3772,A3772)=1)</f>
        <v>1</v>
      </c>
      <c r="R3772">
        <f t="shared" si="117"/>
        <v>146.06</v>
      </c>
    </row>
    <row r="3773" spans="1:18">
      <c r="A3773" t="s">
        <v>9589</v>
      </c>
      <c r="B3773" t="s">
        <v>906</v>
      </c>
      <c r="C3773" t="s">
        <v>9590</v>
      </c>
      <c r="D3773" t="s">
        <v>3200</v>
      </c>
      <c r="E3773" t="s">
        <v>3194</v>
      </c>
      <c r="F3773" t="s">
        <v>3167</v>
      </c>
      <c r="G3773" t="s">
        <v>5705</v>
      </c>
      <c r="H3773" s="28">
        <v>45340</v>
      </c>
      <c r="I3773">
        <v>26.75</v>
      </c>
      <c r="J3773">
        <v>72</v>
      </c>
      <c r="K3773" t="s">
        <v>3124</v>
      </c>
      <c r="L3773" t="s">
        <v>3221</v>
      </c>
      <c r="M3773" t="s">
        <v>3188</v>
      </c>
      <c r="O3773" t="s">
        <v>3182</v>
      </c>
      <c r="P3773">
        <f t="shared" si="116"/>
        <v>45339</v>
      </c>
      <c r="Q3773">
        <f>--(COUNTIF($A$2:A3773,A3773)=1)</f>
        <v>1</v>
      </c>
      <c r="R3773">
        <f t="shared" si="117"/>
        <v>26.75</v>
      </c>
    </row>
    <row r="3774" spans="1:18">
      <c r="A3774" t="s">
        <v>9591</v>
      </c>
      <c r="B3774" t="s">
        <v>5446</v>
      </c>
      <c r="C3774" t="s">
        <v>9592</v>
      </c>
      <c r="D3774" t="s">
        <v>3200</v>
      </c>
      <c r="E3774" t="s">
        <v>3166</v>
      </c>
      <c r="F3774" t="s">
        <v>3167</v>
      </c>
      <c r="G3774" t="s">
        <v>151</v>
      </c>
      <c r="H3774" s="28">
        <v>45271</v>
      </c>
      <c r="I3774">
        <v>38.75</v>
      </c>
      <c r="J3774">
        <v>24</v>
      </c>
      <c r="K3774" t="s">
        <v>3123</v>
      </c>
      <c r="L3774" t="s">
        <v>3181</v>
      </c>
      <c r="M3774" t="s">
        <v>3177</v>
      </c>
      <c r="O3774" t="s">
        <v>3170</v>
      </c>
      <c r="P3774">
        <f t="shared" si="116"/>
        <v>45270</v>
      </c>
      <c r="Q3774">
        <f>--(COUNTIF($A$2:A3774,A3774)=1)</f>
        <v>1</v>
      </c>
      <c r="R3774">
        <f t="shared" si="117"/>
        <v>38.75</v>
      </c>
    </row>
    <row r="3775" spans="1:18">
      <c r="A3775" t="s">
        <v>9593</v>
      </c>
      <c r="B3775" t="s">
        <v>2804</v>
      </c>
      <c r="C3775" t="s">
        <v>6919</v>
      </c>
      <c r="D3775" t="s">
        <v>3251</v>
      </c>
      <c r="E3775" t="s">
        <v>3280</v>
      </c>
      <c r="F3775" t="s">
        <v>3167</v>
      </c>
      <c r="G3775" t="s">
        <v>1160</v>
      </c>
      <c r="H3775" s="28">
        <v>45604</v>
      </c>
      <c r="I3775">
        <v>2.13</v>
      </c>
      <c r="J3775">
        <v>4</v>
      </c>
      <c r="K3775" t="s">
        <v>3124</v>
      </c>
      <c r="L3775" t="s">
        <v>3098</v>
      </c>
      <c r="M3775" t="s">
        <v>3188</v>
      </c>
      <c r="N3775">
        <v>4.9000000000000004</v>
      </c>
      <c r="O3775" t="s">
        <v>3124</v>
      </c>
      <c r="P3775">
        <f t="shared" si="116"/>
        <v>45604</v>
      </c>
      <c r="Q3775">
        <f>--(COUNTIF($A$2:A3775,A3775)=1)</f>
        <v>1</v>
      </c>
      <c r="R3775">
        <f t="shared" si="117"/>
        <v>2.13</v>
      </c>
    </row>
    <row r="3776" spans="1:18">
      <c r="A3776" t="s">
        <v>9594</v>
      </c>
      <c r="B3776" t="s">
        <v>4069</v>
      </c>
      <c r="C3776" t="s">
        <v>3098</v>
      </c>
      <c r="D3776" t="s">
        <v>3196</v>
      </c>
      <c r="E3776" t="s">
        <v>3194</v>
      </c>
      <c r="F3776" t="s">
        <v>3167</v>
      </c>
      <c r="G3776" t="s">
        <v>3917</v>
      </c>
      <c r="H3776" s="28">
        <v>45712</v>
      </c>
      <c r="I3776">
        <v>114.43</v>
      </c>
      <c r="J3776">
        <v>72</v>
      </c>
      <c r="K3776" t="s">
        <v>3123</v>
      </c>
      <c r="L3776" t="s">
        <v>3437</v>
      </c>
      <c r="M3776" t="s">
        <v>3207</v>
      </c>
      <c r="O3776" t="s">
        <v>3189</v>
      </c>
      <c r="P3776">
        <f t="shared" si="116"/>
        <v>45708</v>
      </c>
      <c r="Q3776">
        <f>--(COUNTIF($A$2:A3776,A3776)=1)</f>
        <v>1</v>
      </c>
      <c r="R3776">
        <f t="shared" si="117"/>
        <v>114.43</v>
      </c>
    </row>
    <row r="3777" spans="1:18">
      <c r="A3777" t="s">
        <v>9595</v>
      </c>
      <c r="B3777" t="s">
        <v>6975</v>
      </c>
      <c r="C3777" t="s">
        <v>8608</v>
      </c>
      <c r="D3777" t="s">
        <v>3165</v>
      </c>
      <c r="E3777" t="s">
        <v>3166</v>
      </c>
      <c r="F3777" t="s">
        <v>3167</v>
      </c>
      <c r="G3777" t="s">
        <v>233</v>
      </c>
      <c r="H3777" s="28"/>
      <c r="J3777">
        <v>24</v>
      </c>
      <c r="K3777" t="s">
        <v>3098</v>
      </c>
      <c r="L3777" t="s">
        <v>3216</v>
      </c>
      <c r="M3777" t="s">
        <v>3169</v>
      </c>
      <c r="O3777" t="s">
        <v>3213</v>
      </c>
      <c r="P3777">
        <f t="shared" si="116"/>
        <v>45547</v>
      </c>
      <c r="Q3777">
        <f>--(COUNTIF($A$2:A3777,A3777)=1)</f>
        <v>1</v>
      </c>
      <c r="R3777" t="str">
        <f t="shared" si="117"/>
        <v/>
      </c>
    </row>
    <row r="3778" spans="1:18">
      <c r="A3778" t="s">
        <v>9596</v>
      </c>
      <c r="B3778" t="s">
        <v>4741</v>
      </c>
      <c r="C3778" t="s">
        <v>3098</v>
      </c>
      <c r="D3778" t="s">
        <v>3185</v>
      </c>
      <c r="E3778" t="s">
        <v>3175</v>
      </c>
      <c r="F3778" t="s">
        <v>3180</v>
      </c>
      <c r="G3778" t="s">
        <v>263</v>
      </c>
      <c r="H3778" s="28"/>
      <c r="J3778">
        <v>8</v>
      </c>
      <c r="K3778" t="s">
        <v>3098</v>
      </c>
      <c r="L3778" t="s">
        <v>3265</v>
      </c>
      <c r="M3778" t="s">
        <v>3207</v>
      </c>
      <c r="O3778" t="s">
        <v>3213</v>
      </c>
      <c r="P3778">
        <f t="shared" ref="P3778:P3841" si="118">IFERROR(DATEVALUE(G3778),IFERROR(DATE(RIGHT(G3778,4),MID(G3778,4,2),LEFT(G3778,2)),""))</f>
        <v>44884</v>
      </c>
      <c r="Q3778">
        <f>--(COUNTIF($A$2:A3778,A3778)=1)</f>
        <v>1</v>
      </c>
      <c r="R3778" t="str">
        <f t="shared" ref="R3778:R3841" si="119">IF(AND(Q3778=1,I3778&lt;&gt;"",ISNUMBER(I3778),I3778&gt;=0),I3778,"")</f>
        <v/>
      </c>
    </row>
    <row r="3779" spans="1:18">
      <c r="A3779" t="s">
        <v>9597</v>
      </c>
      <c r="B3779" t="s">
        <v>3454</v>
      </c>
      <c r="C3779" t="s">
        <v>7431</v>
      </c>
      <c r="D3779" t="s">
        <v>3174</v>
      </c>
      <c r="E3779" t="s">
        <v>3194</v>
      </c>
      <c r="F3779" t="s">
        <v>3167</v>
      </c>
      <c r="G3779" t="s">
        <v>554</v>
      </c>
      <c r="H3779" s="28"/>
      <c r="J3779">
        <v>72</v>
      </c>
      <c r="K3779" t="s">
        <v>3098</v>
      </c>
      <c r="L3779" t="s">
        <v>3098</v>
      </c>
      <c r="M3779" t="s">
        <v>3202</v>
      </c>
      <c r="O3779" t="s">
        <v>3170</v>
      </c>
      <c r="P3779">
        <f t="shared" si="118"/>
        <v>44903</v>
      </c>
      <c r="Q3779">
        <f>--(COUNTIF($A$2:A3779,A3779)=1)</f>
        <v>1</v>
      </c>
      <c r="R3779" t="str">
        <f t="shared" si="119"/>
        <v/>
      </c>
    </row>
    <row r="3780" spans="1:18">
      <c r="A3780" t="s">
        <v>9598</v>
      </c>
      <c r="B3780" t="s">
        <v>6471</v>
      </c>
      <c r="C3780" t="s">
        <v>9599</v>
      </c>
      <c r="D3780" t="s">
        <v>3174</v>
      </c>
      <c r="E3780" t="s">
        <v>3194</v>
      </c>
      <c r="F3780" t="s">
        <v>3167</v>
      </c>
      <c r="G3780" t="s">
        <v>1699</v>
      </c>
      <c r="H3780" s="28">
        <v>45018</v>
      </c>
      <c r="I3780">
        <v>38.200000000000003</v>
      </c>
      <c r="J3780">
        <v>72</v>
      </c>
      <c r="K3780" t="s">
        <v>3124</v>
      </c>
      <c r="L3780" t="s">
        <v>3354</v>
      </c>
      <c r="M3780" t="s">
        <v>3202</v>
      </c>
      <c r="N3780">
        <v>1.7</v>
      </c>
      <c r="O3780" t="s">
        <v>3260</v>
      </c>
      <c r="P3780">
        <f t="shared" si="118"/>
        <v>45017</v>
      </c>
      <c r="Q3780">
        <f>--(COUNTIF($A$2:A3780,A3780)=1)</f>
        <v>1</v>
      </c>
      <c r="R3780">
        <f t="shared" si="119"/>
        <v>38.200000000000003</v>
      </c>
    </row>
    <row r="3781" spans="1:18">
      <c r="A3781" t="s">
        <v>9600</v>
      </c>
      <c r="B3781" t="s">
        <v>3658</v>
      </c>
      <c r="C3781" t="s">
        <v>3098</v>
      </c>
      <c r="D3781" t="s">
        <v>3174</v>
      </c>
      <c r="E3781" t="s">
        <v>3175</v>
      </c>
      <c r="F3781" t="s">
        <v>3167</v>
      </c>
      <c r="G3781" t="s">
        <v>2068</v>
      </c>
      <c r="H3781" s="28">
        <v>45663</v>
      </c>
      <c r="I3781">
        <v>16.82</v>
      </c>
      <c r="J3781">
        <v>8</v>
      </c>
      <c r="K3781" t="s">
        <v>3123</v>
      </c>
      <c r="L3781" t="s">
        <v>3351</v>
      </c>
      <c r="M3781" t="s">
        <v>3207</v>
      </c>
      <c r="N3781">
        <v>1.9</v>
      </c>
      <c r="O3781" t="s">
        <v>3170</v>
      </c>
      <c r="P3781">
        <f t="shared" si="118"/>
        <v>45663</v>
      </c>
      <c r="Q3781">
        <f>--(COUNTIF($A$2:A3781,A3781)=1)</f>
        <v>1</v>
      </c>
      <c r="R3781">
        <f t="shared" si="119"/>
        <v>16.82</v>
      </c>
    </row>
    <row r="3782" spans="1:18">
      <c r="A3782" t="s">
        <v>9601</v>
      </c>
      <c r="B3782" t="s">
        <v>5723</v>
      </c>
      <c r="C3782" t="s">
        <v>9602</v>
      </c>
      <c r="D3782" t="s">
        <v>3240</v>
      </c>
      <c r="E3782" t="s">
        <v>3166</v>
      </c>
      <c r="F3782" t="s">
        <v>3167</v>
      </c>
      <c r="G3782" t="s">
        <v>8130</v>
      </c>
      <c r="H3782" s="28">
        <v>45281</v>
      </c>
      <c r="I3782">
        <v>51.06</v>
      </c>
      <c r="J3782">
        <v>24</v>
      </c>
      <c r="K3782" t="s">
        <v>3123</v>
      </c>
      <c r="L3782" t="s">
        <v>3218</v>
      </c>
      <c r="M3782" t="s">
        <v>3177</v>
      </c>
      <c r="N3782">
        <v>1.1000000000000001</v>
      </c>
      <c r="O3782" t="s">
        <v>3178</v>
      </c>
      <c r="P3782">
        <f t="shared" si="118"/>
        <v>45279</v>
      </c>
      <c r="Q3782">
        <f>--(COUNTIF($A$2:A3782,A3782)=1)</f>
        <v>1</v>
      </c>
      <c r="R3782">
        <f t="shared" si="119"/>
        <v>51.06</v>
      </c>
    </row>
    <row r="3783" spans="1:18">
      <c r="A3783" t="s">
        <v>9603</v>
      </c>
      <c r="B3783" t="s">
        <v>2957</v>
      </c>
      <c r="C3783" t="s">
        <v>3098</v>
      </c>
      <c r="D3783" t="s">
        <v>3185</v>
      </c>
      <c r="E3783" t="s">
        <v>3175</v>
      </c>
      <c r="F3783" t="s">
        <v>3220</v>
      </c>
      <c r="G3783" t="s">
        <v>823</v>
      </c>
      <c r="H3783" s="28">
        <v>44719</v>
      </c>
      <c r="I3783">
        <v>23.83</v>
      </c>
      <c r="J3783">
        <v>8</v>
      </c>
      <c r="K3783" t="s">
        <v>3123</v>
      </c>
      <c r="L3783" t="s">
        <v>3229</v>
      </c>
      <c r="M3783" t="s">
        <v>3169</v>
      </c>
      <c r="N3783">
        <v>4.2</v>
      </c>
      <c r="O3783" t="s">
        <v>3170</v>
      </c>
      <c r="P3783">
        <f t="shared" si="118"/>
        <v>44719</v>
      </c>
      <c r="Q3783">
        <f>--(COUNTIF($A$2:A3783,A3783)=1)</f>
        <v>1</v>
      </c>
      <c r="R3783">
        <f t="shared" si="119"/>
        <v>23.83</v>
      </c>
    </row>
    <row r="3784" spans="1:18">
      <c r="A3784" t="s">
        <v>9604</v>
      </c>
      <c r="B3784" t="s">
        <v>9307</v>
      </c>
      <c r="C3784" t="s">
        <v>9605</v>
      </c>
      <c r="D3784" t="s">
        <v>3165</v>
      </c>
      <c r="E3784" t="s">
        <v>3166</v>
      </c>
      <c r="F3784" t="s">
        <v>3167</v>
      </c>
      <c r="G3784" t="s">
        <v>328</v>
      </c>
      <c r="H3784" s="28">
        <v>45230</v>
      </c>
      <c r="I3784">
        <v>32.130000000000003</v>
      </c>
      <c r="J3784">
        <v>24</v>
      </c>
      <c r="K3784" t="s">
        <v>3123</v>
      </c>
      <c r="L3784" t="s">
        <v>3216</v>
      </c>
      <c r="M3784" t="s">
        <v>3177</v>
      </c>
      <c r="N3784">
        <v>4.4000000000000004</v>
      </c>
      <c r="O3784" t="s">
        <v>3123</v>
      </c>
      <c r="P3784">
        <f t="shared" si="118"/>
        <v>45229</v>
      </c>
      <c r="Q3784">
        <f>--(COUNTIF($A$2:A3784,A3784)=1)</f>
        <v>1</v>
      </c>
      <c r="R3784">
        <f t="shared" si="119"/>
        <v>32.130000000000003</v>
      </c>
    </row>
    <row r="3785" spans="1:18">
      <c r="A3785" t="s">
        <v>9606</v>
      </c>
      <c r="B3785" t="s">
        <v>5621</v>
      </c>
      <c r="C3785" t="s">
        <v>9607</v>
      </c>
      <c r="D3785" t="s">
        <v>3185</v>
      </c>
      <c r="E3785" t="s">
        <v>3194</v>
      </c>
      <c r="F3785" t="s">
        <v>3167</v>
      </c>
      <c r="G3785" t="s">
        <v>1361</v>
      </c>
      <c r="H3785" s="28"/>
      <c r="J3785">
        <v>72</v>
      </c>
      <c r="K3785" t="s">
        <v>3098</v>
      </c>
      <c r="L3785" t="s">
        <v>3254</v>
      </c>
      <c r="M3785" t="s">
        <v>3188</v>
      </c>
      <c r="O3785" t="s">
        <v>3213</v>
      </c>
      <c r="P3785">
        <f t="shared" si="118"/>
        <v>44928</v>
      </c>
      <c r="Q3785">
        <f>--(COUNTIF($A$2:A3785,A3785)=1)</f>
        <v>1</v>
      </c>
      <c r="R3785" t="str">
        <f t="shared" si="119"/>
        <v/>
      </c>
    </row>
    <row r="3786" spans="1:18">
      <c r="A3786" t="s">
        <v>9608</v>
      </c>
      <c r="B3786" t="s">
        <v>2708</v>
      </c>
      <c r="C3786" t="s">
        <v>9609</v>
      </c>
      <c r="D3786" t="s">
        <v>3227</v>
      </c>
      <c r="E3786" t="s">
        <v>3194</v>
      </c>
      <c r="F3786" t="s">
        <v>3167</v>
      </c>
      <c r="G3786" t="s">
        <v>849</v>
      </c>
      <c r="H3786" s="28"/>
      <c r="J3786">
        <v>72</v>
      </c>
      <c r="K3786" t="s">
        <v>3098</v>
      </c>
      <c r="L3786" t="s">
        <v>3168</v>
      </c>
      <c r="M3786" t="s">
        <v>3207</v>
      </c>
      <c r="O3786" t="s">
        <v>3123</v>
      </c>
      <c r="P3786">
        <f t="shared" si="118"/>
        <v>45179</v>
      </c>
      <c r="Q3786">
        <f>--(COUNTIF($A$2:A3786,A3786)=1)</f>
        <v>1</v>
      </c>
      <c r="R3786" t="str">
        <f t="shared" si="119"/>
        <v/>
      </c>
    </row>
    <row r="3787" spans="1:18">
      <c r="A3787" t="s">
        <v>9610</v>
      </c>
      <c r="B3787" t="s">
        <v>5404</v>
      </c>
      <c r="C3787" t="s">
        <v>9611</v>
      </c>
      <c r="D3787" t="s">
        <v>3185</v>
      </c>
      <c r="E3787" t="s">
        <v>3166</v>
      </c>
      <c r="F3787" t="s">
        <v>3180</v>
      </c>
      <c r="G3787" t="s">
        <v>270</v>
      </c>
      <c r="H3787" s="28"/>
      <c r="J3787">
        <v>24</v>
      </c>
      <c r="K3787" t="s">
        <v>3098</v>
      </c>
      <c r="L3787" t="s">
        <v>3351</v>
      </c>
      <c r="M3787" t="s">
        <v>3202</v>
      </c>
      <c r="O3787" t="s">
        <v>3124</v>
      </c>
      <c r="P3787">
        <f t="shared" si="118"/>
        <v>44795</v>
      </c>
      <c r="Q3787">
        <f>--(COUNTIF($A$2:A3787,A3787)=1)</f>
        <v>1</v>
      </c>
      <c r="R3787" t="str">
        <f t="shared" si="119"/>
        <v/>
      </c>
    </row>
    <row r="3788" spans="1:18">
      <c r="A3788" t="s">
        <v>9612</v>
      </c>
      <c r="B3788" t="s">
        <v>1528</v>
      </c>
      <c r="C3788" t="s">
        <v>3098</v>
      </c>
      <c r="D3788" t="s">
        <v>3174</v>
      </c>
      <c r="E3788" t="s">
        <v>3194</v>
      </c>
      <c r="F3788" t="s">
        <v>3228</v>
      </c>
      <c r="G3788" t="s">
        <v>9613</v>
      </c>
      <c r="H3788" s="28"/>
      <c r="J3788">
        <v>72</v>
      </c>
      <c r="K3788" t="s">
        <v>3098</v>
      </c>
      <c r="L3788" t="s">
        <v>3209</v>
      </c>
      <c r="M3788" t="s">
        <v>3188</v>
      </c>
      <c r="O3788" t="s">
        <v>3170</v>
      </c>
      <c r="P3788">
        <f t="shared" si="118"/>
        <v>44972</v>
      </c>
      <c r="Q3788">
        <f>--(COUNTIF($A$2:A3788,A3788)=1)</f>
        <v>1</v>
      </c>
      <c r="R3788" t="str">
        <f t="shared" si="119"/>
        <v/>
      </c>
    </row>
    <row r="3789" spans="1:18">
      <c r="A3789" t="s">
        <v>9614</v>
      </c>
      <c r="B3789" t="s">
        <v>2919</v>
      </c>
      <c r="C3789" t="s">
        <v>3098</v>
      </c>
      <c r="D3789" t="s">
        <v>3240</v>
      </c>
      <c r="E3789" t="s">
        <v>3166</v>
      </c>
      <c r="F3789" t="s">
        <v>3167</v>
      </c>
      <c r="G3789" t="s">
        <v>1118</v>
      </c>
      <c r="H3789" s="28"/>
      <c r="J3789">
        <v>24</v>
      </c>
      <c r="K3789" t="s">
        <v>3098</v>
      </c>
      <c r="L3789" t="s">
        <v>3302</v>
      </c>
      <c r="M3789" t="s">
        <v>3207</v>
      </c>
      <c r="O3789" t="s">
        <v>3213</v>
      </c>
      <c r="P3789">
        <f t="shared" si="118"/>
        <v>45087</v>
      </c>
      <c r="Q3789">
        <f>--(COUNTIF($A$2:A3789,A3789)=1)</f>
        <v>1</v>
      </c>
      <c r="R3789" t="str">
        <f t="shared" si="119"/>
        <v/>
      </c>
    </row>
    <row r="3790" spans="1:18">
      <c r="A3790" t="s">
        <v>9615</v>
      </c>
      <c r="B3790" t="s">
        <v>969</v>
      </c>
      <c r="C3790" t="s">
        <v>3098</v>
      </c>
      <c r="D3790" t="s">
        <v>3196</v>
      </c>
      <c r="E3790" t="s">
        <v>3194</v>
      </c>
      <c r="F3790" t="s">
        <v>3167</v>
      </c>
      <c r="G3790" t="s">
        <v>9616</v>
      </c>
      <c r="H3790" s="28"/>
      <c r="J3790">
        <v>72</v>
      </c>
      <c r="K3790" t="s">
        <v>3098</v>
      </c>
      <c r="L3790" t="s">
        <v>3206</v>
      </c>
      <c r="M3790" t="s">
        <v>3188</v>
      </c>
      <c r="O3790" t="s">
        <v>3124</v>
      </c>
      <c r="P3790">
        <f t="shared" si="118"/>
        <v>44752</v>
      </c>
      <c r="Q3790">
        <f>--(COUNTIF($A$2:A3790,A3790)=1)</f>
        <v>1</v>
      </c>
      <c r="R3790" t="str">
        <f t="shared" si="119"/>
        <v/>
      </c>
    </row>
    <row r="3791" spans="1:18">
      <c r="A3791" t="s">
        <v>9617</v>
      </c>
      <c r="B3791" t="s">
        <v>1367</v>
      </c>
      <c r="C3791" t="s">
        <v>7525</v>
      </c>
      <c r="D3791" t="s">
        <v>3251</v>
      </c>
      <c r="E3791" t="s">
        <v>3194</v>
      </c>
      <c r="F3791" t="s">
        <v>3167</v>
      </c>
      <c r="G3791" t="s">
        <v>4901</v>
      </c>
      <c r="H3791" s="28">
        <v>45144</v>
      </c>
      <c r="I3791">
        <v>127.83</v>
      </c>
      <c r="J3791">
        <v>72</v>
      </c>
      <c r="K3791" t="s">
        <v>3123</v>
      </c>
      <c r="L3791" t="s">
        <v>3271</v>
      </c>
      <c r="M3791" t="s">
        <v>3207</v>
      </c>
      <c r="N3791">
        <v>2.6</v>
      </c>
      <c r="O3791" t="s">
        <v>3123</v>
      </c>
      <c r="P3791">
        <f t="shared" si="118"/>
        <v>45139</v>
      </c>
      <c r="Q3791">
        <f>--(COUNTIF($A$2:A3791,A3791)=1)</f>
        <v>1</v>
      </c>
      <c r="R3791">
        <f t="shared" si="119"/>
        <v>127.83</v>
      </c>
    </row>
    <row r="3792" spans="1:18">
      <c r="A3792" t="s">
        <v>9618</v>
      </c>
      <c r="B3792" t="s">
        <v>772</v>
      </c>
      <c r="C3792" t="s">
        <v>9619</v>
      </c>
      <c r="D3792" t="s">
        <v>3185</v>
      </c>
      <c r="E3792" t="s">
        <v>3166</v>
      </c>
      <c r="F3792" t="s">
        <v>3220</v>
      </c>
      <c r="G3792" t="s">
        <v>2221</v>
      </c>
      <c r="H3792" s="28">
        <v>44945</v>
      </c>
      <c r="I3792">
        <v>50.51</v>
      </c>
      <c r="J3792">
        <v>24</v>
      </c>
      <c r="K3792" t="s">
        <v>3123</v>
      </c>
      <c r="L3792" t="s">
        <v>3318</v>
      </c>
      <c r="M3792" t="s">
        <v>3207</v>
      </c>
      <c r="N3792">
        <v>1</v>
      </c>
      <c r="O3792" t="s">
        <v>3178</v>
      </c>
      <c r="P3792">
        <f t="shared" si="118"/>
        <v>44943</v>
      </c>
      <c r="Q3792">
        <f>--(COUNTIF($A$2:A3792,A3792)=1)</f>
        <v>1</v>
      </c>
      <c r="R3792">
        <f t="shared" si="119"/>
        <v>50.51</v>
      </c>
    </row>
    <row r="3793" spans="1:18">
      <c r="A3793" t="s">
        <v>9620</v>
      </c>
      <c r="B3793" t="s">
        <v>3513</v>
      </c>
      <c r="C3793" t="s">
        <v>9621</v>
      </c>
      <c r="D3793" t="s">
        <v>3240</v>
      </c>
      <c r="E3793" t="s">
        <v>3166</v>
      </c>
      <c r="F3793" t="s">
        <v>3220</v>
      </c>
      <c r="G3793" t="s">
        <v>3663</v>
      </c>
      <c r="H3793" s="28"/>
      <c r="J3793">
        <v>24</v>
      </c>
      <c r="K3793" t="s">
        <v>3098</v>
      </c>
      <c r="L3793" t="s">
        <v>3187</v>
      </c>
      <c r="M3793" t="s">
        <v>3177</v>
      </c>
      <c r="O3793" t="s">
        <v>3189</v>
      </c>
      <c r="P3793">
        <f t="shared" si="118"/>
        <v>45549</v>
      </c>
      <c r="Q3793">
        <f>--(COUNTIF($A$2:A3793,A3793)=1)</f>
        <v>1</v>
      </c>
      <c r="R3793" t="str">
        <f t="shared" si="119"/>
        <v/>
      </c>
    </row>
    <row r="3794" spans="1:18">
      <c r="A3794" t="s">
        <v>9622</v>
      </c>
      <c r="B3794" t="s">
        <v>1124</v>
      </c>
      <c r="C3794" t="s">
        <v>3098</v>
      </c>
      <c r="D3794" t="s">
        <v>3227</v>
      </c>
      <c r="E3794" t="s">
        <v>3194</v>
      </c>
      <c r="F3794" t="s">
        <v>3167</v>
      </c>
      <c r="G3794" t="s">
        <v>155</v>
      </c>
      <c r="H3794" s="28">
        <v>45444</v>
      </c>
      <c r="I3794">
        <v>184.8</v>
      </c>
      <c r="J3794">
        <v>72</v>
      </c>
      <c r="K3794" t="s">
        <v>3123</v>
      </c>
      <c r="L3794" t="s">
        <v>3198</v>
      </c>
      <c r="M3794" t="s">
        <v>3169</v>
      </c>
      <c r="O3794" t="s">
        <v>3182</v>
      </c>
      <c r="P3794">
        <f t="shared" si="118"/>
        <v>45437</v>
      </c>
      <c r="Q3794">
        <f>--(COUNTIF($A$2:A3794,A3794)=1)</f>
        <v>1</v>
      </c>
      <c r="R3794">
        <f t="shared" si="119"/>
        <v>184.8</v>
      </c>
    </row>
    <row r="3795" spans="1:18">
      <c r="A3795" t="s">
        <v>9623</v>
      </c>
      <c r="B3795" t="s">
        <v>1396</v>
      </c>
      <c r="C3795" t="s">
        <v>9624</v>
      </c>
      <c r="D3795" t="s">
        <v>3196</v>
      </c>
      <c r="E3795" t="s">
        <v>3166</v>
      </c>
      <c r="F3795" t="s">
        <v>3180</v>
      </c>
      <c r="G3795" t="s">
        <v>1288</v>
      </c>
      <c r="H3795" s="28"/>
      <c r="J3795">
        <v>24</v>
      </c>
      <c r="K3795" t="s">
        <v>3098</v>
      </c>
      <c r="L3795" t="s">
        <v>3198</v>
      </c>
      <c r="M3795" t="s">
        <v>3169</v>
      </c>
      <c r="O3795" t="s">
        <v>3170</v>
      </c>
      <c r="P3795">
        <f t="shared" si="118"/>
        <v>44681</v>
      </c>
      <c r="Q3795">
        <f>--(COUNTIF($A$2:A3795,A3795)=1)</f>
        <v>1</v>
      </c>
      <c r="R3795" t="str">
        <f t="shared" si="119"/>
        <v/>
      </c>
    </row>
    <row r="3796" spans="1:18">
      <c r="A3796" t="s">
        <v>9625</v>
      </c>
      <c r="B3796" t="s">
        <v>2691</v>
      </c>
      <c r="C3796" t="s">
        <v>3098</v>
      </c>
      <c r="D3796" t="s">
        <v>3185</v>
      </c>
      <c r="E3796" t="s">
        <v>3194</v>
      </c>
      <c r="F3796" t="s">
        <v>3167</v>
      </c>
      <c r="G3796" t="s">
        <v>196</v>
      </c>
      <c r="H3796" s="28">
        <v>44878</v>
      </c>
      <c r="I3796">
        <v>57.24</v>
      </c>
      <c r="J3796">
        <v>72</v>
      </c>
      <c r="K3796" t="s">
        <v>3124</v>
      </c>
      <c r="L3796" t="s">
        <v>3098</v>
      </c>
      <c r="M3796" t="s">
        <v>3202</v>
      </c>
      <c r="N3796">
        <v>1.4</v>
      </c>
      <c r="O3796" t="s">
        <v>3170</v>
      </c>
      <c r="P3796">
        <f t="shared" si="118"/>
        <v>44876</v>
      </c>
      <c r="Q3796">
        <f>--(COUNTIF($A$2:A3796,A3796)=1)</f>
        <v>1</v>
      </c>
      <c r="R3796">
        <f t="shared" si="119"/>
        <v>57.24</v>
      </c>
    </row>
    <row r="3797" spans="1:18">
      <c r="A3797" t="s">
        <v>9626</v>
      </c>
      <c r="B3797" t="s">
        <v>1381</v>
      </c>
      <c r="C3797" t="s">
        <v>3098</v>
      </c>
      <c r="D3797" t="s">
        <v>3227</v>
      </c>
      <c r="E3797" t="s">
        <v>3166</v>
      </c>
      <c r="F3797" t="s">
        <v>3167</v>
      </c>
      <c r="G3797" t="s">
        <v>7128</v>
      </c>
      <c r="H3797" s="28">
        <v>45622</v>
      </c>
      <c r="I3797">
        <v>67.97</v>
      </c>
      <c r="J3797">
        <v>24</v>
      </c>
      <c r="K3797" t="s">
        <v>3123</v>
      </c>
      <c r="L3797" t="s">
        <v>3192</v>
      </c>
      <c r="M3797" t="s">
        <v>3177</v>
      </c>
      <c r="N3797">
        <v>1.5</v>
      </c>
      <c r="O3797" t="s">
        <v>3189</v>
      </c>
      <c r="P3797">
        <f t="shared" si="118"/>
        <v>45620</v>
      </c>
      <c r="Q3797">
        <f>--(COUNTIF($A$2:A3797,A3797)=1)</f>
        <v>1</v>
      </c>
      <c r="R3797">
        <f t="shared" si="119"/>
        <v>67.97</v>
      </c>
    </row>
    <row r="3798" spans="1:18">
      <c r="A3798" t="s">
        <v>9627</v>
      </c>
      <c r="B3798" t="s">
        <v>4395</v>
      </c>
      <c r="C3798" t="s">
        <v>8840</v>
      </c>
      <c r="D3798" t="s">
        <v>3185</v>
      </c>
      <c r="E3798" t="s">
        <v>3175</v>
      </c>
      <c r="F3798" t="s">
        <v>3180</v>
      </c>
      <c r="G3798" t="s">
        <v>9628</v>
      </c>
      <c r="H3798" s="28"/>
      <c r="J3798">
        <v>8</v>
      </c>
      <c r="K3798" t="s">
        <v>3098</v>
      </c>
      <c r="L3798" t="s">
        <v>3244</v>
      </c>
      <c r="M3798" t="s">
        <v>3169</v>
      </c>
      <c r="O3798" t="s">
        <v>3123</v>
      </c>
      <c r="P3798">
        <f t="shared" si="118"/>
        <v>45702</v>
      </c>
      <c r="Q3798">
        <f>--(COUNTIF($A$2:A3798,A3798)=1)</f>
        <v>1</v>
      </c>
      <c r="R3798" t="str">
        <f t="shared" si="119"/>
        <v/>
      </c>
    </row>
    <row r="3799" spans="1:18">
      <c r="A3799" t="s">
        <v>9629</v>
      </c>
      <c r="B3799" t="s">
        <v>5461</v>
      </c>
      <c r="C3799" t="s">
        <v>3098</v>
      </c>
      <c r="D3799" t="s">
        <v>3240</v>
      </c>
      <c r="E3799" t="s">
        <v>3194</v>
      </c>
      <c r="F3799" t="s">
        <v>3167</v>
      </c>
      <c r="G3799" t="s">
        <v>2697</v>
      </c>
      <c r="H3799" s="28">
        <v>45110</v>
      </c>
      <c r="I3799">
        <v>189.07</v>
      </c>
      <c r="J3799">
        <v>72</v>
      </c>
      <c r="K3799" t="s">
        <v>3123</v>
      </c>
      <c r="L3799" t="s">
        <v>3218</v>
      </c>
      <c r="M3799" t="s">
        <v>3207</v>
      </c>
      <c r="N3799">
        <v>1.6</v>
      </c>
      <c r="O3799" t="s">
        <v>3170</v>
      </c>
      <c r="P3799">
        <f t="shared" si="118"/>
        <v>45103</v>
      </c>
      <c r="Q3799">
        <f>--(COUNTIF($A$2:A3799,A3799)=1)</f>
        <v>1</v>
      </c>
      <c r="R3799">
        <f t="shared" si="119"/>
        <v>189.07</v>
      </c>
    </row>
    <row r="3800" spans="1:18">
      <c r="A3800" t="s">
        <v>9630</v>
      </c>
      <c r="B3800" t="s">
        <v>374</v>
      </c>
      <c r="C3800" t="s">
        <v>9631</v>
      </c>
      <c r="D3800" t="s">
        <v>3240</v>
      </c>
      <c r="E3800" t="s">
        <v>3166</v>
      </c>
      <c r="F3800" t="s">
        <v>3220</v>
      </c>
      <c r="G3800" t="s">
        <v>2955</v>
      </c>
      <c r="H3800" s="28">
        <v>44764</v>
      </c>
      <c r="I3800">
        <v>59.23</v>
      </c>
      <c r="J3800">
        <v>24</v>
      </c>
      <c r="K3800" t="s">
        <v>3123</v>
      </c>
      <c r="L3800" t="s">
        <v>3271</v>
      </c>
      <c r="M3800" t="s">
        <v>3177</v>
      </c>
      <c r="N3800">
        <v>1.4</v>
      </c>
      <c r="O3800" t="s">
        <v>3260</v>
      </c>
      <c r="P3800">
        <f t="shared" si="118"/>
        <v>44762</v>
      </c>
      <c r="Q3800">
        <f>--(COUNTIF($A$2:A3800,A3800)=1)</f>
        <v>1</v>
      </c>
      <c r="R3800">
        <f t="shared" si="119"/>
        <v>59.23</v>
      </c>
    </row>
    <row r="3801" spans="1:18">
      <c r="A3801" t="s">
        <v>9632</v>
      </c>
      <c r="B3801" t="s">
        <v>764</v>
      </c>
      <c r="C3801" t="s">
        <v>5518</v>
      </c>
      <c r="D3801" t="s">
        <v>3237</v>
      </c>
      <c r="E3801" t="s">
        <v>3166</v>
      </c>
      <c r="F3801" t="s">
        <v>3167</v>
      </c>
      <c r="G3801" t="s">
        <v>1666</v>
      </c>
      <c r="H3801" s="28">
        <v>45444</v>
      </c>
      <c r="I3801">
        <v>54.87</v>
      </c>
      <c r="J3801">
        <v>24</v>
      </c>
      <c r="K3801" t="s">
        <v>3123</v>
      </c>
      <c r="L3801" t="s">
        <v>3098</v>
      </c>
      <c r="M3801" t="s">
        <v>3169</v>
      </c>
      <c r="N3801">
        <v>1.3</v>
      </c>
      <c r="O3801" t="s">
        <v>3124</v>
      </c>
      <c r="P3801">
        <f t="shared" si="118"/>
        <v>45442</v>
      </c>
      <c r="Q3801">
        <f>--(COUNTIF($A$2:A3801,A3801)=1)</f>
        <v>1</v>
      </c>
      <c r="R3801">
        <f t="shared" si="119"/>
        <v>54.87</v>
      </c>
    </row>
    <row r="3802" spans="1:18">
      <c r="A3802" t="s">
        <v>9633</v>
      </c>
      <c r="B3802" t="s">
        <v>246</v>
      </c>
      <c r="C3802" t="s">
        <v>3098</v>
      </c>
      <c r="D3802" t="s">
        <v>3237</v>
      </c>
      <c r="E3802" t="s">
        <v>3175</v>
      </c>
      <c r="F3802" t="s">
        <v>3167</v>
      </c>
      <c r="G3802" t="s">
        <v>5690</v>
      </c>
      <c r="H3802" s="28">
        <v>45323</v>
      </c>
      <c r="I3802">
        <v>25.41</v>
      </c>
      <c r="J3802">
        <v>8</v>
      </c>
      <c r="K3802" t="s">
        <v>3123</v>
      </c>
      <c r="L3802" t="s">
        <v>3268</v>
      </c>
      <c r="M3802" t="s">
        <v>3177</v>
      </c>
      <c r="O3802" t="s">
        <v>3124</v>
      </c>
      <c r="P3802">
        <f t="shared" si="118"/>
        <v>45322</v>
      </c>
      <c r="Q3802">
        <f>--(COUNTIF($A$2:A3802,A3802)=1)</f>
        <v>1</v>
      </c>
      <c r="R3802">
        <f t="shared" si="119"/>
        <v>25.41</v>
      </c>
    </row>
    <row r="3803" spans="1:18">
      <c r="A3803" t="s">
        <v>9634</v>
      </c>
      <c r="B3803" t="s">
        <v>9193</v>
      </c>
      <c r="C3803" t="s">
        <v>3098</v>
      </c>
      <c r="D3803" t="s">
        <v>3237</v>
      </c>
      <c r="E3803" t="s">
        <v>3166</v>
      </c>
      <c r="F3803" t="s">
        <v>3180</v>
      </c>
      <c r="G3803" t="s">
        <v>6910</v>
      </c>
      <c r="H3803" s="28"/>
      <c r="J3803">
        <v>24</v>
      </c>
      <c r="K3803" t="s">
        <v>3098</v>
      </c>
      <c r="L3803" t="s">
        <v>3398</v>
      </c>
      <c r="M3803" t="s">
        <v>3177</v>
      </c>
      <c r="O3803" t="s">
        <v>3170</v>
      </c>
      <c r="P3803">
        <f t="shared" si="118"/>
        <v>45560</v>
      </c>
      <c r="Q3803">
        <f>--(COUNTIF($A$2:A3803,A3803)=1)</f>
        <v>1</v>
      </c>
      <c r="R3803" t="str">
        <f t="shared" si="119"/>
        <v/>
      </c>
    </row>
    <row r="3804" spans="1:18">
      <c r="A3804" t="s">
        <v>9635</v>
      </c>
      <c r="B3804" t="s">
        <v>9636</v>
      </c>
      <c r="C3804" t="s">
        <v>3098</v>
      </c>
      <c r="D3804" t="s">
        <v>3196</v>
      </c>
      <c r="E3804" t="s">
        <v>3166</v>
      </c>
      <c r="F3804" t="s">
        <v>3167</v>
      </c>
      <c r="G3804" t="s">
        <v>1308</v>
      </c>
      <c r="H3804" s="28">
        <v>45027</v>
      </c>
      <c r="I3804">
        <v>20.059999999999999</v>
      </c>
      <c r="J3804">
        <v>24</v>
      </c>
      <c r="K3804" t="s">
        <v>3124</v>
      </c>
      <c r="L3804" t="s">
        <v>3209</v>
      </c>
      <c r="M3804" t="s">
        <v>3202</v>
      </c>
      <c r="N3804">
        <v>1.4</v>
      </c>
      <c r="O3804" t="s">
        <v>3170</v>
      </c>
      <c r="P3804">
        <f t="shared" si="118"/>
        <v>45027</v>
      </c>
      <c r="Q3804">
        <f>--(COUNTIF($A$2:A3804,A3804)=1)</f>
        <v>1</v>
      </c>
      <c r="R3804">
        <f t="shared" si="119"/>
        <v>20.059999999999999</v>
      </c>
    </row>
    <row r="3805" spans="1:18">
      <c r="A3805" t="s">
        <v>9637</v>
      </c>
      <c r="B3805" t="s">
        <v>1992</v>
      </c>
      <c r="C3805" t="s">
        <v>9638</v>
      </c>
      <c r="D3805" t="s">
        <v>3240</v>
      </c>
      <c r="E3805" t="s">
        <v>3175</v>
      </c>
      <c r="F3805" t="s">
        <v>3167</v>
      </c>
      <c r="G3805" t="s">
        <v>9639</v>
      </c>
      <c r="H3805" s="28"/>
      <c r="J3805">
        <v>8</v>
      </c>
      <c r="K3805" t="s">
        <v>3098</v>
      </c>
      <c r="L3805" t="s">
        <v>3221</v>
      </c>
      <c r="M3805" t="s">
        <v>3177</v>
      </c>
      <c r="O3805" t="s">
        <v>3182</v>
      </c>
      <c r="P3805">
        <f t="shared" si="118"/>
        <v>45665</v>
      </c>
      <c r="Q3805">
        <f>--(COUNTIF($A$2:A3805,A3805)=1)</f>
        <v>1</v>
      </c>
      <c r="R3805" t="str">
        <f t="shared" si="119"/>
        <v/>
      </c>
    </row>
    <row r="3806" spans="1:18">
      <c r="A3806" t="s">
        <v>9640</v>
      </c>
      <c r="B3806" t="s">
        <v>2525</v>
      </c>
      <c r="C3806" t="s">
        <v>3098</v>
      </c>
      <c r="D3806" t="s">
        <v>3227</v>
      </c>
      <c r="E3806" t="s">
        <v>3166</v>
      </c>
      <c r="F3806" t="s">
        <v>3167</v>
      </c>
      <c r="G3806" t="s">
        <v>1728</v>
      </c>
      <c r="H3806" s="28">
        <v>45411</v>
      </c>
      <c r="I3806">
        <v>28.37</v>
      </c>
      <c r="J3806">
        <v>24</v>
      </c>
      <c r="K3806" t="s">
        <v>3123</v>
      </c>
      <c r="L3806" t="s">
        <v>3229</v>
      </c>
      <c r="M3806" t="s">
        <v>3188</v>
      </c>
      <c r="N3806">
        <v>1.1000000000000001</v>
      </c>
      <c r="O3806" t="s">
        <v>3178</v>
      </c>
      <c r="P3806">
        <f t="shared" si="118"/>
        <v>45410</v>
      </c>
      <c r="Q3806">
        <f>--(COUNTIF($A$2:A3806,A3806)=1)</f>
        <v>1</v>
      </c>
      <c r="R3806">
        <f t="shared" si="119"/>
        <v>28.37</v>
      </c>
    </row>
    <row r="3807" spans="1:18">
      <c r="A3807" t="s">
        <v>9641</v>
      </c>
      <c r="B3807" t="s">
        <v>113</v>
      </c>
      <c r="C3807" t="s">
        <v>3098</v>
      </c>
      <c r="D3807" t="s">
        <v>3200</v>
      </c>
      <c r="E3807" t="s">
        <v>3194</v>
      </c>
      <c r="F3807" t="s">
        <v>3167</v>
      </c>
      <c r="G3807" t="s">
        <v>904</v>
      </c>
      <c r="H3807" s="28"/>
      <c r="J3807">
        <v>72</v>
      </c>
      <c r="K3807" t="s">
        <v>3098</v>
      </c>
      <c r="L3807" t="s">
        <v>3181</v>
      </c>
      <c r="M3807" t="s">
        <v>3202</v>
      </c>
      <c r="O3807" t="s">
        <v>3189</v>
      </c>
      <c r="P3807">
        <f t="shared" si="118"/>
        <v>45535</v>
      </c>
      <c r="Q3807">
        <f>--(COUNTIF($A$2:A3807,A3807)=1)</f>
        <v>1</v>
      </c>
      <c r="R3807" t="str">
        <f t="shared" si="119"/>
        <v/>
      </c>
    </row>
    <row r="3808" spans="1:18">
      <c r="A3808" t="s">
        <v>9642</v>
      </c>
      <c r="B3808" t="s">
        <v>4499</v>
      </c>
      <c r="C3808" t="s">
        <v>9643</v>
      </c>
      <c r="D3808" t="s">
        <v>3196</v>
      </c>
      <c r="E3808" t="s">
        <v>3166</v>
      </c>
      <c r="F3808" t="s">
        <v>3167</v>
      </c>
      <c r="G3808" t="s">
        <v>8984</v>
      </c>
      <c r="H3808" s="28">
        <v>45594</v>
      </c>
      <c r="I3808">
        <v>69.489999999999995</v>
      </c>
      <c r="J3808">
        <v>24</v>
      </c>
      <c r="K3808" t="s">
        <v>3123</v>
      </c>
      <c r="L3808" t="s">
        <v>3209</v>
      </c>
      <c r="M3808" t="s">
        <v>3169</v>
      </c>
      <c r="N3808">
        <v>1.5</v>
      </c>
      <c r="O3808" t="s">
        <v>3123</v>
      </c>
      <c r="P3808">
        <f t="shared" si="118"/>
        <v>45592</v>
      </c>
      <c r="Q3808">
        <f>--(COUNTIF($A$2:A3808,A3808)=1)</f>
        <v>1</v>
      </c>
      <c r="R3808">
        <f t="shared" si="119"/>
        <v>69.489999999999995</v>
      </c>
    </row>
    <row r="3809" spans="1:18">
      <c r="A3809" t="s">
        <v>9644</v>
      </c>
      <c r="B3809" t="s">
        <v>6290</v>
      </c>
      <c r="C3809" t="s">
        <v>6349</v>
      </c>
      <c r="D3809" t="s">
        <v>3251</v>
      </c>
      <c r="E3809" t="s">
        <v>3194</v>
      </c>
      <c r="F3809" t="s">
        <v>3180</v>
      </c>
      <c r="G3809" t="s">
        <v>676</v>
      </c>
      <c r="H3809" s="28"/>
      <c r="J3809">
        <v>72</v>
      </c>
      <c r="K3809" t="s">
        <v>3098</v>
      </c>
      <c r="L3809" t="s">
        <v>3229</v>
      </c>
      <c r="M3809" t="s">
        <v>3207</v>
      </c>
      <c r="O3809" t="s">
        <v>3178</v>
      </c>
      <c r="P3809">
        <f t="shared" si="118"/>
        <v>45481</v>
      </c>
      <c r="Q3809">
        <f>--(COUNTIF($A$2:A3809,A3809)=1)</f>
        <v>1</v>
      </c>
      <c r="R3809" t="str">
        <f t="shared" si="119"/>
        <v/>
      </c>
    </row>
    <row r="3810" spans="1:18">
      <c r="A3810" t="s">
        <v>9645</v>
      </c>
      <c r="B3810" t="s">
        <v>1747</v>
      </c>
      <c r="C3810" t="s">
        <v>3098</v>
      </c>
      <c r="D3810" t="s">
        <v>3174</v>
      </c>
      <c r="E3810" t="s">
        <v>3194</v>
      </c>
      <c r="F3810" t="s">
        <v>3167</v>
      </c>
      <c r="G3810" t="s">
        <v>1332</v>
      </c>
      <c r="H3810" s="28">
        <v>44835</v>
      </c>
      <c r="I3810">
        <v>196.88</v>
      </c>
      <c r="J3810">
        <v>72</v>
      </c>
      <c r="K3810" t="s">
        <v>3123</v>
      </c>
      <c r="L3810" t="s">
        <v>3098</v>
      </c>
      <c r="M3810" t="s">
        <v>3188</v>
      </c>
      <c r="N3810">
        <v>3.9</v>
      </c>
      <c r="O3810" t="s">
        <v>3213</v>
      </c>
      <c r="P3810">
        <f t="shared" si="118"/>
        <v>44827</v>
      </c>
      <c r="Q3810">
        <f>--(COUNTIF($A$2:A3810,A3810)=1)</f>
        <v>1</v>
      </c>
      <c r="R3810">
        <f t="shared" si="119"/>
        <v>196.88</v>
      </c>
    </row>
    <row r="3811" spans="1:18">
      <c r="A3811" t="s">
        <v>9646</v>
      </c>
      <c r="B3811" t="s">
        <v>8511</v>
      </c>
      <c r="C3811" t="s">
        <v>6067</v>
      </c>
      <c r="D3811" t="s">
        <v>3174</v>
      </c>
      <c r="E3811" t="s">
        <v>3166</v>
      </c>
      <c r="F3811" t="s">
        <v>3220</v>
      </c>
      <c r="G3811" t="s">
        <v>409</v>
      </c>
      <c r="H3811" s="28">
        <v>45019</v>
      </c>
      <c r="I3811">
        <v>5.42</v>
      </c>
      <c r="J3811">
        <v>24</v>
      </c>
      <c r="K3811" t="s">
        <v>3124</v>
      </c>
      <c r="L3811" t="s">
        <v>3265</v>
      </c>
      <c r="M3811" t="s">
        <v>3177</v>
      </c>
      <c r="O3811" t="s">
        <v>3170</v>
      </c>
      <c r="P3811">
        <f t="shared" si="118"/>
        <v>45019</v>
      </c>
      <c r="Q3811">
        <f>--(COUNTIF($A$2:A3811,A3811)=1)</f>
        <v>1</v>
      </c>
      <c r="R3811">
        <f t="shared" si="119"/>
        <v>5.42</v>
      </c>
    </row>
    <row r="3812" spans="1:18">
      <c r="A3812" t="s">
        <v>9647</v>
      </c>
      <c r="B3812" t="s">
        <v>9648</v>
      </c>
      <c r="C3812" t="s">
        <v>6396</v>
      </c>
      <c r="D3812" t="s">
        <v>3240</v>
      </c>
      <c r="E3812" t="s">
        <v>3166</v>
      </c>
      <c r="F3812" t="s">
        <v>3220</v>
      </c>
      <c r="G3812" t="s">
        <v>302</v>
      </c>
      <c r="H3812" s="28">
        <v>45711</v>
      </c>
      <c r="I3812">
        <v>7.2</v>
      </c>
      <c r="J3812">
        <v>24</v>
      </c>
      <c r="K3812" t="s">
        <v>3124</v>
      </c>
      <c r="L3812" t="s">
        <v>3221</v>
      </c>
      <c r="M3812" t="s">
        <v>3202</v>
      </c>
      <c r="N3812">
        <v>3.5</v>
      </c>
      <c r="O3812" t="s">
        <v>3123</v>
      </c>
      <c r="P3812">
        <f t="shared" si="118"/>
        <v>45711</v>
      </c>
      <c r="Q3812">
        <f>--(COUNTIF($A$2:A3812,A3812)=1)</f>
        <v>1</v>
      </c>
      <c r="R3812">
        <f t="shared" si="119"/>
        <v>7.2</v>
      </c>
    </row>
    <row r="3813" spans="1:18">
      <c r="A3813" t="s">
        <v>9649</v>
      </c>
      <c r="B3813" t="s">
        <v>2445</v>
      </c>
      <c r="C3813" t="s">
        <v>9650</v>
      </c>
      <c r="D3813" t="s">
        <v>3240</v>
      </c>
      <c r="E3813" t="s">
        <v>3280</v>
      </c>
      <c r="F3813" t="s">
        <v>3167</v>
      </c>
      <c r="G3813" t="s">
        <v>6568</v>
      </c>
      <c r="H3813" s="28">
        <v>44771</v>
      </c>
      <c r="I3813">
        <v>2.2999999999999998</v>
      </c>
      <c r="J3813">
        <v>4</v>
      </c>
      <c r="K3813" t="s">
        <v>3124</v>
      </c>
      <c r="L3813" t="s">
        <v>3218</v>
      </c>
      <c r="M3813" t="s">
        <v>3188</v>
      </c>
      <c r="N3813">
        <v>3.7</v>
      </c>
      <c r="O3813" t="s">
        <v>3260</v>
      </c>
      <c r="P3813">
        <f t="shared" si="118"/>
        <v>44771</v>
      </c>
      <c r="Q3813">
        <f>--(COUNTIF($A$2:A3813,A3813)=1)</f>
        <v>1</v>
      </c>
      <c r="R3813">
        <f t="shared" si="119"/>
        <v>2.2999999999999998</v>
      </c>
    </row>
    <row r="3814" spans="1:18">
      <c r="A3814" t="s">
        <v>9651</v>
      </c>
      <c r="B3814" t="s">
        <v>3000</v>
      </c>
      <c r="C3814" t="s">
        <v>9652</v>
      </c>
      <c r="D3814" t="s">
        <v>3174</v>
      </c>
      <c r="E3814" t="s">
        <v>3166</v>
      </c>
      <c r="F3814" t="s">
        <v>3228</v>
      </c>
      <c r="G3814" t="s">
        <v>846</v>
      </c>
      <c r="H3814" s="28"/>
      <c r="J3814">
        <v>24</v>
      </c>
      <c r="K3814" t="s">
        <v>3098</v>
      </c>
      <c r="L3814" t="s">
        <v>3098</v>
      </c>
      <c r="M3814" t="s">
        <v>3169</v>
      </c>
      <c r="O3814" t="s">
        <v>3124</v>
      </c>
      <c r="P3814">
        <f t="shared" si="118"/>
        <v>44971</v>
      </c>
      <c r="Q3814">
        <f>--(COUNTIF($A$2:A3814,A3814)=1)</f>
        <v>1</v>
      </c>
      <c r="R3814" t="str">
        <f t="shared" si="119"/>
        <v/>
      </c>
    </row>
    <row r="3815" spans="1:18">
      <c r="A3815" t="s">
        <v>9653</v>
      </c>
      <c r="B3815" t="s">
        <v>1808</v>
      </c>
      <c r="C3815" t="s">
        <v>3098</v>
      </c>
      <c r="D3815" t="s">
        <v>3196</v>
      </c>
      <c r="E3815" t="s">
        <v>3194</v>
      </c>
      <c r="F3815" t="s">
        <v>3167</v>
      </c>
      <c r="G3815" t="s">
        <v>2697</v>
      </c>
      <c r="H3815" s="28">
        <v>45108</v>
      </c>
      <c r="I3815">
        <v>130.97</v>
      </c>
      <c r="J3815">
        <v>72</v>
      </c>
      <c r="K3815" t="s">
        <v>3123</v>
      </c>
      <c r="L3815" t="s">
        <v>3187</v>
      </c>
      <c r="M3815" t="s">
        <v>3177</v>
      </c>
      <c r="N3815">
        <v>2.2000000000000002</v>
      </c>
      <c r="O3815" t="s">
        <v>3123</v>
      </c>
      <c r="P3815">
        <f t="shared" si="118"/>
        <v>45103</v>
      </c>
      <c r="Q3815">
        <f>--(COUNTIF($A$2:A3815,A3815)=1)</f>
        <v>1</v>
      </c>
      <c r="R3815">
        <f t="shared" si="119"/>
        <v>130.97</v>
      </c>
    </row>
    <row r="3816" spans="1:18">
      <c r="A3816" t="s">
        <v>9654</v>
      </c>
      <c r="B3816" t="s">
        <v>363</v>
      </c>
      <c r="C3816" t="s">
        <v>3098</v>
      </c>
      <c r="D3816" t="s">
        <v>3240</v>
      </c>
      <c r="E3816" t="s">
        <v>3166</v>
      </c>
      <c r="F3816" t="s">
        <v>3167</v>
      </c>
      <c r="G3816" t="s">
        <v>197</v>
      </c>
      <c r="H3816" s="28">
        <v>44925</v>
      </c>
      <c r="I3816">
        <v>54.72</v>
      </c>
      <c r="J3816">
        <v>24</v>
      </c>
      <c r="K3816" t="s">
        <v>3123</v>
      </c>
      <c r="L3816" t="s">
        <v>3229</v>
      </c>
      <c r="M3816" t="s">
        <v>3202</v>
      </c>
      <c r="N3816">
        <v>4.3</v>
      </c>
      <c r="O3816" t="s">
        <v>3213</v>
      </c>
      <c r="P3816">
        <f t="shared" si="118"/>
        <v>44923</v>
      </c>
      <c r="Q3816">
        <f>--(COUNTIF($A$2:A3816,A3816)=1)</f>
        <v>1</v>
      </c>
      <c r="R3816">
        <f t="shared" si="119"/>
        <v>54.72</v>
      </c>
    </row>
    <row r="3817" spans="1:18">
      <c r="A3817" t="s">
        <v>9655</v>
      </c>
      <c r="B3817" t="s">
        <v>1404</v>
      </c>
      <c r="C3817" t="s">
        <v>4772</v>
      </c>
      <c r="D3817" t="s">
        <v>3227</v>
      </c>
      <c r="E3817" t="s">
        <v>3194</v>
      </c>
      <c r="F3817" t="s">
        <v>3167</v>
      </c>
      <c r="G3817" t="s">
        <v>3995</v>
      </c>
      <c r="H3817" s="28"/>
      <c r="J3817">
        <v>72</v>
      </c>
      <c r="K3817" t="s">
        <v>3098</v>
      </c>
      <c r="L3817" t="s">
        <v>3212</v>
      </c>
      <c r="M3817" t="s">
        <v>3188</v>
      </c>
      <c r="O3817" t="s">
        <v>3178</v>
      </c>
      <c r="P3817">
        <f t="shared" si="118"/>
        <v>44569</v>
      </c>
      <c r="Q3817">
        <f>--(COUNTIF($A$2:A3817,A3817)=1)</f>
        <v>1</v>
      </c>
      <c r="R3817" t="str">
        <f t="shared" si="119"/>
        <v/>
      </c>
    </row>
    <row r="3818" spans="1:18">
      <c r="A3818" t="s">
        <v>9656</v>
      </c>
      <c r="B3818" t="s">
        <v>300</v>
      </c>
      <c r="C3818" t="s">
        <v>9657</v>
      </c>
      <c r="D3818" t="s">
        <v>3237</v>
      </c>
      <c r="E3818" t="s">
        <v>3194</v>
      </c>
      <c r="F3818" t="s">
        <v>3167</v>
      </c>
      <c r="G3818" t="s">
        <v>145</v>
      </c>
      <c r="H3818" s="28">
        <v>44683</v>
      </c>
      <c r="I3818">
        <v>30.97</v>
      </c>
      <c r="J3818">
        <v>72</v>
      </c>
      <c r="K3818" t="s">
        <v>3124</v>
      </c>
      <c r="L3818" t="s">
        <v>3206</v>
      </c>
      <c r="M3818" t="s">
        <v>3207</v>
      </c>
      <c r="O3818" t="s">
        <v>3189</v>
      </c>
      <c r="P3818">
        <f t="shared" si="118"/>
        <v>44682</v>
      </c>
      <c r="Q3818">
        <f>--(COUNTIF($A$2:A3818,A3818)=1)</f>
        <v>1</v>
      </c>
      <c r="R3818">
        <f t="shared" si="119"/>
        <v>30.97</v>
      </c>
    </row>
    <row r="3819" spans="1:18">
      <c r="A3819" t="s">
        <v>9658</v>
      </c>
      <c r="B3819" t="s">
        <v>2355</v>
      </c>
      <c r="C3819" t="s">
        <v>3912</v>
      </c>
      <c r="D3819" t="s">
        <v>3237</v>
      </c>
      <c r="E3819" t="s">
        <v>3166</v>
      </c>
      <c r="F3819" t="s">
        <v>3167</v>
      </c>
      <c r="G3819" t="s">
        <v>106</v>
      </c>
      <c r="H3819" s="28">
        <v>44722</v>
      </c>
      <c r="I3819">
        <v>36.590000000000003</v>
      </c>
      <c r="J3819">
        <v>24</v>
      </c>
      <c r="K3819" t="s">
        <v>3123</v>
      </c>
      <c r="L3819" t="s">
        <v>3225</v>
      </c>
      <c r="M3819" t="s">
        <v>3169</v>
      </c>
      <c r="O3819" t="s">
        <v>3189</v>
      </c>
      <c r="P3819">
        <f t="shared" si="118"/>
        <v>44721</v>
      </c>
      <c r="Q3819">
        <f>--(COUNTIF($A$2:A3819,A3819)=1)</f>
        <v>1</v>
      </c>
      <c r="R3819">
        <f t="shared" si="119"/>
        <v>36.590000000000003</v>
      </c>
    </row>
    <row r="3820" spans="1:18">
      <c r="A3820" t="s">
        <v>9659</v>
      </c>
      <c r="B3820" t="s">
        <v>2694</v>
      </c>
      <c r="C3820" t="s">
        <v>9660</v>
      </c>
      <c r="D3820" t="s">
        <v>3227</v>
      </c>
      <c r="E3820" t="s">
        <v>3194</v>
      </c>
      <c r="F3820" t="s">
        <v>3167</v>
      </c>
      <c r="G3820" t="s">
        <v>1015</v>
      </c>
      <c r="H3820" s="28"/>
      <c r="J3820">
        <v>72</v>
      </c>
      <c r="K3820" t="s">
        <v>3098</v>
      </c>
      <c r="L3820" t="s">
        <v>3187</v>
      </c>
      <c r="M3820" t="s">
        <v>3177</v>
      </c>
      <c r="O3820" t="s">
        <v>3213</v>
      </c>
      <c r="P3820">
        <f t="shared" si="118"/>
        <v>45353</v>
      </c>
      <c r="Q3820">
        <f>--(COUNTIF($A$2:A3820,A3820)=1)</f>
        <v>1</v>
      </c>
      <c r="R3820" t="str">
        <f t="shared" si="119"/>
        <v/>
      </c>
    </row>
    <row r="3821" spans="1:18">
      <c r="A3821" t="s">
        <v>9661</v>
      </c>
      <c r="B3821" t="s">
        <v>6598</v>
      </c>
      <c r="C3821" t="s">
        <v>3363</v>
      </c>
      <c r="D3821" t="s">
        <v>3174</v>
      </c>
      <c r="E3821" t="s">
        <v>3175</v>
      </c>
      <c r="F3821" t="s">
        <v>3180</v>
      </c>
      <c r="G3821" t="s">
        <v>543</v>
      </c>
      <c r="H3821" s="28"/>
      <c r="J3821">
        <v>8</v>
      </c>
      <c r="K3821" t="s">
        <v>3098</v>
      </c>
      <c r="L3821" t="s">
        <v>3398</v>
      </c>
      <c r="M3821" t="s">
        <v>3207</v>
      </c>
      <c r="O3821" t="s">
        <v>3182</v>
      </c>
      <c r="P3821">
        <f t="shared" si="118"/>
        <v>44817</v>
      </c>
      <c r="Q3821">
        <f>--(COUNTIF($A$2:A3821,A3821)=1)</f>
        <v>1</v>
      </c>
      <c r="R3821" t="str">
        <f t="shared" si="119"/>
        <v/>
      </c>
    </row>
    <row r="3822" spans="1:18">
      <c r="A3822" t="s">
        <v>9662</v>
      </c>
      <c r="B3822" t="s">
        <v>6160</v>
      </c>
      <c r="C3822" t="s">
        <v>9663</v>
      </c>
      <c r="D3822" t="s">
        <v>3185</v>
      </c>
      <c r="E3822" t="s">
        <v>3194</v>
      </c>
      <c r="F3822" t="s">
        <v>3167</v>
      </c>
      <c r="G3822" t="s">
        <v>6178</v>
      </c>
      <c r="H3822" s="28"/>
      <c r="J3822">
        <v>72</v>
      </c>
      <c r="K3822" t="s">
        <v>3098</v>
      </c>
      <c r="L3822" t="s">
        <v>3098</v>
      </c>
      <c r="M3822" t="s">
        <v>3202</v>
      </c>
      <c r="O3822" t="s">
        <v>3170</v>
      </c>
      <c r="P3822">
        <f t="shared" si="118"/>
        <v>44717</v>
      </c>
      <c r="Q3822">
        <f>--(COUNTIF($A$2:A3822,A3822)=1)</f>
        <v>1</v>
      </c>
      <c r="R3822" t="str">
        <f t="shared" si="119"/>
        <v/>
      </c>
    </row>
    <row r="3823" spans="1:18">
      <c r="A3823" t="s">
        <v>9664</v>
      </c>
      <c r="B3823" t="s">
        <v>1914</v>
      </c>
      <c r="C3823" t="s">
        <v>9665</v>
      </c>
      <c r="D3823" t="s">
        <v>3240</v>
      </c>
      <c r="E3823" t="s">
        <v>3166</v>
      </c>
      <c r="F3823" t="s">
        <v>3228</v>
      </c>
      <c r="G3823" t="s">
        <v>6178</v>
      </c>
      <c r="H3823" s="28"/>
      <c r="J3823">
        <v>24</v>
      </c>
      <c r="K3823" t="s">
        <v>3098</v>
      </c>
      <c r="L3823" t="s">
        <v>3302</v>
      </c>
      <c r="M3823" t="s">
        <v>3202</v>
      </c>
      <c r="O3823" t="s">
        <v>3260</v>
      </c>
      <c r="P3823">
        <f t="shared" si="118"/>
        <v>44717</v>
      </c>
      <c r="Q3823">
        <f>--(COUNTIF($A$2:A3823,A3823)=1)</f>
        <v>1</v>
      </c>
      <c r="R3823" t="str">
        <f t="shared" si="119"/>
        <v/>
      </c>
    </row>
    <row r="3824" spans="1:18">
      <c r="A3824" t="s">
        <v>9666</v>
      </c>
      <c r="B3824" t="s">
        <v>5014</v>
      </c>
      <c r="C3824" t="s">
        <v>3098</v>
      </c>
      <c r="D3824" t="s">
        <v>3185</v>
      </c>
      <c r="E3824" t="s">
        <v>3175</v>
      </c>
      <c r="F3824" t="s">
        <v>3167</v>
      </c>
      <c r="G3824" t="s">
        <v>9233</v>
      </c>
      <c r="H3824" s="28">
        <v>44678</v>
      </c>
      <c r="I3824">
        <v>20.43</v>
      </c>
      <c r="J3824">
        <v>8</v>
      </c>
      <c r="K3824" t="s">
        <v>3123</v>
      </c>
      <c r="L3824" t="s">
        <v>3318</v>
      </c>
      <c r="M3824" t="s">
        <v>3177</v>
      </c>
      <c r="N3824">
        <v>4.3</v>
      </c>
      <c r="O3824" t="s">
        <v>3213</v>
      </c>
      <c r="P3824">
        <f t="shared" si="118"/>
        <v>44678</v>
      </c>
      <c r="Q3824">
        <f>--(COUNTIF($A$2:A3824,A3824)=1)</f>
        <v>1</v>
      </c>
      <c r="R3824">
        <f t="shared" si="119"/>
        <v>20.43</v>
      </c>
    </row>
    <row r="3825" spans="1:18">
      <c r="A3825" t="s">
        <v>9667</v>
      </c>
      <c r="B3825" t="s">
        <v>1546</v>
      </c>
      <c r="C3825" t="s">
        <v>3098</v>
      </c>
      <c r="D3825" t="s">
        <v>3196</v>
      </c>
      <c r="E3825" t="s">
        <v>3166</v>
      </c>
      <c r="F3825" t="s">
        <v>3167</v>
      </c>
      <c r="G3825" t="s">
        <v>471</v>
      </c>
      <c r="H3825" s="28">
        <v>44712</v>
      </c>
      <c r="I3825">
        <v>0.67</v>
      </c>
      <c r="J3825">
        <v>24</v>
      </c>
      <c r="K3825" t="s">
        <v>3124</v>
      </c>
      <c r="L3825" t="s">
        <v>3229</v>
      </c>
      <c r="M3825" t="s">
        <v>3177</v>
      </c>
      <c r="N3825">
        <v>2.2000000000000002</v>
      </c>
      <c r="O3825" t="s">
        <v>3213</v>
      </c>
      <c r="P3825">
        <f t="shared" si="118"/>
        <v>44712</v>
      </c>
      <c r="Q3825">
        <f>--(COUNTIF($A$2:A3825,A3825)=1)</f>
        <v>1</v>
      </c>
      <c r="R3825">
        <f t="shared" si="119"/>
        <v>0.67</v>
      </c>
    </row>
    <row r="3826" spans="1:18">
      <c r="A3826" t="s">
        <v>9668</v>
      </c>
      <c r="B3826" t="s">
        <v>5530</v>
      </c>
      <c r="C3826" t="s">
        <v>7948</v>
      </c>
      <c r="D3826" t="s">
        <v>3174</v>
      </c>
      <c r="E3826" t="s">
        <v>3280</v>
      </c>
      <c r="F3826" t="s">
        <v>3180</v>
      </c>
      <c r="G3826" t="s">
        <v>1988</v>
      </c>
      <c r="H3826" s="28"/>
      <c r="J3826">
        <v>4</v>
      </c>
      <c r="K3826" t="s">
        <v>3098</v>
      </c>
      <c r="L3826" t="s">
        <v>3354</v>
      </c>
      <c r="M3826" t="s">
        <v>3202</v>
      </c>
      <c r="O3826" t="s">
        <v>3189</v>
      </c>
      <c r="P3826">
        <f t="shared" si="118"/>
        <v>44989</v>
      </c>
      <c r="Q3826">
        <f>--(COUNTIF($A$2:A3826,A3826)=1)</f>
        <v>1</v>
      </c>
      <c r="R3826" t="str">
        <f t="shared" si="119"/>
        <v/>
      </c>
    </row>
    <row r="3827" spans="1:18">
      <c r="A3827" t="s">
        <v>9669</v>
      </c>
      <c r="B3827" t="s">
        <v>2567</v>
      </c>
      <c r="C3827" t="s">
        <v>3098</v>
      </c>
      <c r="D3827" t="s">
        <v>3174</v>
      </c>
      <c r="E3827" t="s">
        <v>3166</v>
      </c>
      <c r="F3827" t="s">
        <v>3167</v>
      </c>
      <c r="G3827" t="s">
        <v>1890</v>
      </c>
      <c r="H3827" s="28">
        <v>45215</v>
      </c>
      <c r="I3827">
        <v>18.149999999999999</v>
      </c>
      <c r="J3827">
        <v>24</v>
      </c>
      <c r="K3827" t="s">
        <v>3124</v>
      </c>
      <c r="L3827" t="s">
        <v>3176</v>
      </c>
      <c r="M3827" t="s">
        <v>3169</v>
      </c>
      <c r="N3827">
        <v>1.5</v>
      </c>
      <c r="O3827" t="s">
        <v>3123</v>
      </c>
      <c r="P3827">
        <f t="shared" si="118"/>
        <v>45215</v>
      </c>
      <c r="Q3827">
        <f>--(COUNTIF($A$2:A3827,A3827)=1)</f>
        <v>1</v>
      </c>
      <c r="R3827">
        <f t="shared" si="119"/>
        <v>18.149999999999999</v>
      </c>
    </row>
    <row r="3828" spans="1:18">
      <c r="A3828" t="s">
        <v>9670</v>
      </c>
      <c r="B3828" t="s">
        <v>2389</v>
      </c>
      <c r="C3828" t="s">
        <v>3098</v>
      </c>
      <c r="D3828" t="s">
        <v>3165</v>
      </c>
      <c r="E3828" t="s">
        <v>3166</v>
      </c>
      <c r="F3828" t="s">
        <v>3167</v>
      </c>
      <c r="G3828" t="s">
        <v>6359</v>
      </c>
      <c r="H3828" s="28">
        <v>45677</v>
      </c>
      <c r="I3828">
        <v>65.459999999999994</v>
      </c>
      <c r="J3828">
        <v>24</v>
      </c>
      <c r="K3828" t="s">
        <v>3123</v>
      </c>
      <c r="L3828" t="s">
        <v>3098</v>
      </c>
      <c r="M3828" t="s">
        <v>3202</v>
      </c>
      <c r="N3828">
        <v>1.1000000000000001</v>
      </c>
      <c r="O3828" t="s">
        <v>3170</v>
      </c>
      <c r="P3828">
        <f t="shared" si="118"/>
        <v>45675</v>
      </c>
      <c r="Q3828">
        <f>--(COUNTIF($A$2:A3828,A3828)=1)</f>
        <v>1</v>
      </c>
      <c r="R3828">
        <f t="shared" si="119"/>
        <v>65.459999999999994</v>
      </c>
    </row>
    <row r="3829" spans="1:18">
      <c r="A3829" t="s">
        <v>9671</v>
      </c>
      <c r="B3829" t="s">
        <v>4846</v>
      </c>
      <c r="C3829" t="s">
        <v>9672</v>
      </c>
      <c r="D3829" t="s">
        <v>3165</v>
      </c>
      <c r="E3829" t="s">
        <v>3175</v>
      </c>
      <c r="F3829" t="s">
        <v>3167</v>
      </c>
      <c r="G3829" t="s">
        <v>2073</v>
      </c>
      <c r="H3829" s="28">
        <v>45600</v>
      </c>
      <c r="I3829">
        <v>26.12</v>
      </c>
      <c r="J3829">
        <v>8</v>
      </c>
      <c r="K3829" t="s">
        <v>3123</v>
      </c>
      <c r="L3829" t="s">
        <v>3437</v>
      </c>
      <c r="M3829" t="s">
        <v>3177</v>
      </c>
      <c r="N3829">
        <v>2.4</v>
      </c>
      <c r="O3829" t="s">
        <v>3182</v>
      </c>
      <c r="P3829">
        <f t="shared" si="118"/>
        <v>45599</v>
      </c>
      <c r="Q3829">
        <f>--(COUNTIF($A$2:A3829,A3829)=1)</f>
        <v>1</v>
      </c>
      <c r="R3829">
        <f t="shared" si="119"/>
        <v>26.12</v>
      </c>
    </row>
    <row r="3830" spans="1:18">
      <c r="A3830" t="s">
        <v>9673</v>
      </c>
      <c r="B3830" t="s">
        <v>6332</v>
      </c>
      <c r="C3830" t="s">
        <v>6396</v>
      </c>
      <c r="D3830" t="s">
        <v>3174</v>
      </c>
      <c r="E3830" t="s">
        <v>3194</v>
      </c>
      <c r="F3830" t="s">
        <v>3167</v>
      </c>
      <c r="G3830" t="s">
        <v>7735</v>
      </c>
      <c r="H3830" s="28">
        <v>45516</v>
      </c>
      <c r="I3830">
        <v>234.2</v>
      </c>
      <c r="J3830">
        <v>72</v>
      </c>
      <c r="K3830" t="s">
        <v>3123</v>
      </c>
      <c r="L3830" t="s">
        <v>3254</v>
      </c>
      <c r="M3830" t="s">
        <v>3177</v>
      </c>
      <c r="N3830">
        <v>3.2</v>
      </c>
      <c r="O3830" t="s">
        <v>3124</v>
      </c>
      <c r="P3830">
        <f t="shared" si="118"/>
        <v>45507</v>
      </c>
      <c r="Q3830">
        <f>--(COUNTIF($A$2:A3830,A3830)=1)</f>
        <v>1</v>
      </c>
      <c r="R3830">
        <f t="shared" si="119"/>
        <v>234.2</v>
      </c>
    </row>
    <row r="3831" spans="1:18">
      <c r="A3831" t="s">
        <v>9674</v>
      </c>
      <c r="B3831" t="s">
        <v>6612</v>
      </c>
      <c r="C3831" t="s">
        <v>3098</v>
      </c>
      <c r="D3831" t="s">
        <v>3196</v>
      </c>
      <c r="E3831" t="s">
        <v>3175</v>
      </c>
      <c r="F3831" t="s">
        <v>3167</v>
      </c>
      <c r="G3831" t="s">
        <v>400</v>
      </c>
      <c r="H3831" s="28">
        <v>44755</v>
      </c>
      <c r="I3831">
        <v>25.31</v>
      </c>
      <c r="J3831">
        <v>8</v>
      </c>
      <c r="K3831" t="s">
        <v>3123</v>
      </c>
      <c r="L3831" t="s">
        <v>3281</v>
      </c>
      <c r="M3831" t="s">
        <v>3169</v>
      </c>
      <c r="O3831" t="s">
        <v>3170</v>
      </c>
      <c r="P3831">
        <f t="shared" si="118"/>
        <v>44754</v>
      </c>
      <c r="Q3831">
        <f>--(COUNTIF($A$2:A3831,A3831)=1)</f>
        <v>1</v>
      </c>
      <c r="R3831">
        <f t="shared" si="119"/>
        <v>25.31</v>
      </c>
    </row>
    <row r="3832" spans="1:18">
      <c r="A3832" t="s">
        <v>9675</v>
      </c>
      <c r="B3832" t="s">
        <v>1179</v>
      </c>
      <c r="C3832" t="s">
        <v>9676</v>
      </c>
      <c r="D3832" t="s">
        <v>3185</v>
      </c>
      <c r="E3832" t="s">
        <v>3194</v>
      </c>
      <c r="F3832" t="s">
        <v>3220</v>
      </c>
      <c r="G3832" t="s">
        <v>393</v>
      </c>
      <c r="H3832" s="28">
        <v>44669</v>
      </c>
      <c r="I3832">
        <v>217.83</v>
      </c>
      <c r="J3832">
        <v>72</v>
      </c>
      <c r="K3832" t="s">
        <v>3123</v>
      </c>
      <c r="L3832" t="s">
        <v>3307</v>
      </c>
      <c r="M3832" t="s">
        <v>3188</v>
      </c>
      <c r="N3832">
        <v>2.1</v>
      </c>
      <c r="O3832" t="s">
        <v>3123</v>
      </c>
      <c r="P3832">
        <f t="shared" si="118"/>
        <v>44660</v>
      </c>
      <c r="Q3832">
        <f>--(COUNTIF($A$2:A3832,A3832)=1)</f>
        <v>1</v>
      </c>
      <c r="R3832">
        <f t="shared" si="119"/>
        <v>217.83</v>
      </c>
    </row>
    <row r="3833" spans="1:18">
      <c r="A3833" t="s">
        <v>9677</v>
      </c>
      <c r="B3833" t="s">
        <v>3483</v>
      </c>
      <c r="C3833" t="s">
        <v>3098</v>
      </c>
      <c r="D3833" t="s">
        <v>3237</v>
      </c>
      <c r="E3833" t="s">
        <v>3280</v>
      </c>
      <c r="F3833" t="s">
        <v>3167</v>
      </c>
      <c r="G3833" t="s">
        <v>4281</v>
      </c>
      <c r="H3833" s="28">
        <v>45680</v>
      </c>
      <c r="I3833">
        <v>6.28</v>
      </c>
      <c r="J3833">
        <v>4</v>
      </c>
      <c r="K3833" t="s">
        <v>3123</v>
      </c>
      <c r="L3833" t="s">
        <v>3302</v>
      </c>
      <c r="M3833" t="s">
        <v>3177</v>
      </c>
      <c r="N3833">
        <v>1.6</v>
      </c>
      <c r="O3833" t="s">
        <v>3213</v>
      </c>
      <c r="P3833">
        <f t="shared" si="118"/>
        <v>45680</v>
      </c>
      <c r="Q3833">
        <f>--(COUNTIF($A$2:A3833,A3833)=1)</f>
        <v>1</v>
      </c>
      <c r="R3833">
        <f t="shared" si="119"/>
        <v>6.28</v>
      </c>
    </row>
    <row r="3834" spans="1:18">
      <c r="A3834" t="s">
        <v>9678</v>
      </c>
      <c r="B3834" t="s">
        <v>211</v>
      </c>
      <c r="C3834" t="s">
        <v>6945</v>
      </c>
      <c r="D3834" t="s">
        <v>3240</v>
      </c>
      <c r="E3834" t="s">
        <v>3175</v>
      </c>
      <c r="F3834" t="s">
        <v>3167</v>
      </c>
      <c r="G3834" t="s">
        <v>417</v>
      </c>
      <c r="H3834" s="28">
        <v>45684</v>
      </c>
      <c r="I3834">
        <v>11.11</v>
      </c>
      <c r="J3834">
        <v>8</v>
      </c>
      <c r="K3834" t="s">
        <v>3123</v>
      </c>
      <c r="L3834" t="s">
        <v>3307</v>
      </c>
      <c r="M3834" t="s">
        <v>3177</v>
      </c>
      <c r="N3834">
        <v>1.6</v>
      </c>
      <c r="O3834" t="s">
        <v>3170</v>
      </c>
      <c r="P3834">
        <f t="shared" si="118"/>
        <v>45684</v>
      </c>
      <c r="Q3834">
        <f>--(COUNTIF($A$2:A3834,A3834)=1)</f>
        <v>1</v>
      </c>
      <c r="R3834">
        <f t="shared" si="119"/>
        <v>11.11</v>
      </c>
    </row>
    <row r="3835" spans="1:18">
      <c r="A3835" t="s">
        <v>9679</v>
      </c>
      <c r="B3835" t="s">
        <v>702</v>
      </c>
      <c r="C3835" t="s">
        <v>9680</v>
      </c>
      <c r="D3835" t="s">
        <v>3251</v>
      </c>
      <c r="E3835" t="s">
        <v>3166</v>
      </c>
      <c r="F3835" t="s">
        <v>3167</v>
      </c>
      <c r="G3835" t="s">
        <v>1921</v>
      </c>
      <c r="H3835" s="28">
        <v>44924</v>
      </c>
      <c r="I3835">
        <v>4.4800000000000004</v>
      </c>
      <c r="J3835">
        <v>24</v>
      </c>
      <c r="K3835" t="s">
        <v>3124</v>
      </c>
      <c r="L3835" t="s">
        <v>3168</v>
      </c>
      <c r="M3835" t="s">
        <v>3188</v>
      </c>
      <c r="O3835" t="s">
        <v>3213</v>
      </c>
      <c r="P3835">
        <f t="shared" si="118"/>
        <v>44924</v>
      </c>
      <c r="Q3835">
        <f>--(COUNTIF($A$2:A3835,A3835)=1)</f>
        <v>1</v>
      </c>
      <c r="R3835">
        <f t="shared" si="119"/>
        <v>4.4800000000000004</v>
      </c>
    </row>
    <row r="3836" spans="1:18">
      <c r="A3836" t="s">
        <v>9681</v>
      </c>
      <c r="B3836" t="s">
        <v>772</v>
      </c>
      <c r="C3836" t="s">
        <v>3098</v>
      </c>
      <c r="D3836" t="s">
        <v>3240</v>
      </c>
      <c r="E3836" t="s">
        <v>3175</v>
      </c>
      <c r="F3836" t="s">
        <v>3167</v>
      </c>
      <c r="G3836" t="s">
        <v>1012</v>
      </c>
      <c r="H3836" s="28">
        <v>45271</v>
      </c>
      <c r="I3836">
        <v>5.79</v>
      </c>
      <c r="J3836">
        <v>8</v>
      </c>
      <c r="K3836" t="s">
        <v>3124</v>
      </c>
      <c r="L3836" t="s">
        <v>3265</v>
      </c>
      <c r="M3836" t="s">
        <v>3169</v>
      </c>
      <c r="N3836">
        <v>4.0999999999999996</v>
      </c>
      <c r="O3836" t="s">
        <v>3260</v>
      </c>
      <c r="P3836">
        <f t="shared" si="118"/>
        <v>45271</v>
      </c>
      <c r="Q3836">
        <f>--(COUNTIF($A$2:A3836,A3836)=1)</f>
        <v>1</v>
      </c>
      <c r="R3836">
        <f t="shared" si="119"/>
        <v>5.79</v>
      </c>
    </row>
    <row r="3837" spans="1:18">
      <c r="A3837" t="s">
        <v>9682</v>
      </c>
      <c r="B3837" t="s">
        <v>1973</v>
      </c>
      <c r="C3837" t="s">
        <v>9683</v>
      </c>
      <c r="D3837" t="s">
        <v>3196</v>
      </c>
      <c r="E3837" t="s">
        <v>3194</v>
      </c>
      <c r="F3837" t="s">
        <v>3167</v>
      </c>
      <c r="G3837" t="s">
        <v>163</v>
      </c>
      <c r="H3837" s="28"/>
      <c r="J3837">
        <v>72</v>
      </c>
      <c r="K3837" t="s">
        <v>3098</v>
      </c>
      <c r="L3837" t="s">
        <v>3221</v>
      </c>
      <c r="M3837" t="s">
        <v>3202</v>
      </c>
      <c r="O3837" t="s">
        <v>3170</v>
      </c>
      <c r="P3837">
        <f t="shared" si="118"/>
        <v>44870</v>
      </c>
      <c r="Q3837">
        <f>--(COUNTIF($A$2:A3837,A3837)=1)</f>
        <v>1</v>
      </c>
      <c r="R3837" t="str">
        <f t="shared" si="119"/>
        <v/>
      </c>
    </row>
    <row r="3838" spans="1:18">
      <c r="A3838" t="s">
        <v>9684</v>
      </c>
      <c r="B3838" t="s">
        <v>2534</v>
      </c>
      <c r="C3838" t="s">
        <v>3098</v>
      </c>
      <c r="D3838" t="s">
        <v>3251</v>
      </c>
      <c r="E3838" t="s">
        <v>3175</v>
      </c>
      <c r="F3838" t="s">
        <v>3180</v>
      </c>
      <c r="G3838" t="s">
        <v>2023</v>
      </c>
      <c r="H3838" s="28"/>
      <c r="J3838">
        <v>8</v>
      </c>
      <c r="K3838" t="s">
        <v>3098</v>
      </c>
      <c r="L3838" t="s">
        <v>3201</v>
      </c>
      <c r="M3838" t="s">
        <v>3177</v>
      </c>
      <c r="O3838" t="s">
        <v>3213</v>
      </c>
      <c r="P3838">
        <f t="shared" si="118"/>
        <v>44869</v>
      </c>
      <c r="Q3838">
        <f>--(COUNTIF($A$2:A3838,A3838)=1)</f>
        <v>1</v>
      </c>
      <c r="R3838" t="str">
        <f t="shared" si="119"/>
        <v/>
      </c>
    </row>
    <row r="3839" spans="1:18">
      <c r="A3839" t="s">
        <v>9685</v>
      </c>
      <c r="B3839" t="s">
        <v>265</v>
      </c>
      <c r="C3839" t="s">
        <v>3098</v>
      </c>
      <c r="D3839" t="s">
        <v>3237</v>
      </c>
      <c r="E3839" t="s">
        <v>3175</v>
      </c>
      <c r="F3839" t="s">
        <v>3167</v>
      </c>
      <c r="G3839" t="s">
        <v>478</v>
      </c>
      <c r="H3839" s="28"/>
      <c r="J3839">
        <v>8</v>
      </c>
      <c r="K3839" t="s">
        <v>3098</v>
      </c>
      <c r="L3839" t="s">
        <v>3307</v>
      </c>
      <c r="M3839" t="s">
        <v>3169</v>
      </c>
      <c r="O3839" t="s">
        <v>3182</v>
      </c>
      <c r="P3839">
        <f t="shared" si="118"/>
        <v>45351</v>
      </c>
      <c r="Q3839">
        <f>--(COUNTIF($A$2:A3839,A3839)=1)</f>
        <v>1</v>
      </c>
      <c r="R3839" t="str">
        <f t="shared" si="119"/>
        <v/>
      </c>
    </row>
    <row r="3840" spans="1:18">
      <c r="A3840" t="s">
        <v>9686</v>
      </c>
      <c r="B3840" t="s">
        <v>4969</v>
      </c>
      <c r="C3840" t="s">
        <v>8012</v>
      </c>
      <c r="D3840" t="s">
        <v>3200</v>
      </c>
      <c r="E3840" t="s">
        <v>3175</v>
      </c>
      <c r="F3840" t="s">
        <v>3167</v>
      </c>
      <c r="G3840" t="s">
        <v>2915</v>
      </c>
      <c r="H3840" s="28"/>
      <c r="J3840">
        <v>8</v>
      </c>
      <c r="K3840" t="s">
        <v>3098</v>
      </c>
      <c r="L3840" t="s">
        <v>3218</v>
      </c>
      <c r="M3840" t="s">
        <v>3207</v>
      </c>
      <c r="O3840" t="s">
        <v>3189</v>
      </c>
      <c r="P3840">
        <f t="shared" si="118"/>
        <v>44628</v>
      </c>
      <c r="Q3840">
        <f>--(COUNTIF($A$2:A3840,A3840)=1)</f>
        <v>1</v>
      </c>
      <c r="R3840" t="str">
        <f t="shared" si="119"/>
        <v/>
      </c>
    </row>
    <row r="3841" spans="1:18">
      <c r="A3841" t="s">
        <v>9687</v>
      </c>
      <c r="B3841" t="s">
        <v>297</v>
      </c>
      <c r="C3841" t="s">
        <v>3098</v>
      </c>
      <c r="D3841" t="s">
        <v>3251</v>
      </c>
      <c r="E3841" t="s">
        <v>3166</v>
      </c>
      <c r="F3841" t="s">
        <v>3167</v>
      </c>
      <c r="G3841" t="s">
        <v>1321</v>
      </c>
      <c r="H3841" s="28">
        <v>45093</v>
      </c>
      <c r="I3841">
        <v>27.48</v>
      </c>
      <c r="J3841">
        <v>24</v>
      </c>
      <c r="K3841" t="s">
        <v>3123</v>
      </c>
      <c r="L3841" t="s">
        <v>3231</v>
      </c>
      <c r="M3841" t="s">
        <v>3169</v>
      </c>
      <c r="N3841">
        <v>2.8</v>
      </c>
      <c r="O3841" t="s">
        <v>3189</v>
      </c>
      <c r="P3841">
        <f t="shared" si="118"/>
        <v>45092</v>
      </c>
      <c r="Q3841">
        <f>--(COUNTIF($A$2:A3841,A3841)=1)</f>
        <v>1</v>
      </c>
      <c r="R3841">
        <f t="shared" si="119"/>
        <v>27.48</v>
      </c>
    </row>
    <row r="3842" spans="1:18">
      <c r="A3842" t="s">
        <v>9688</v>
      </c>
      <c r="B3842" t="s">
        <v>2534</v>
      </c>
      <c r="C3842" t="s">
        <v>9689</v>
      </c>
      <c r="D3842" t="s">
        <v>3165</v>
      </c>
      <c r="E3842" t="s">
        <v>3166</v>
      </c>
      <c r="F3842" t="s">
        <v>3228</v>
      </c>
      <c r="G3842" t="s">
        <v>2356</v>
      </c>
      <c r="H3842" s="28"/>
      <c r="J3842">
        <v>24</v>
      </c>
      <c r="K3842" t="s">
        <v>3098</v>
      </c>
      <c r="L3842" t="s">
        <v>3216</v>
      </c>
      <c r="M3842" t="s">
        <v>3207</v>
      </c>
      <c r="O3842" t="s">
        <v>3124</v>
      </c>
      <c r="P3842">
        <f t="shared" ref="P3842:P3905" si="120">IFERROR(DATEVALUE(G3842),IFERROR(DATE(RIGHT(G3842,4),MID(G3842,4,2),LEFT(G3842,2)),""))</f>
        <v>45435</v>
      </c>
      <c r="Q3842">
        <f>--(COUNTIF($A$2:A3842,A3842)=1)</f>
        <v>1</v>
      </c>
      <c r="R3842" t="str">
        <f t="shared" ref="R3842:R3905" si="121">IF(AND(Q3842=1,I3842&lt;&gt;"",ISNUMBER(I3842),I3842&gt;=0),I3842,"")</f>
        <v/>
      </c>
    </row>
    <row r="3843" spans="1:18">
      <c r="A3843" t="s">
        <v>9690</v>
      </c>
      <c r="B3843" t="s">
        <v>1576</v>
      </c>
      <c r="C3843" t="s">
        <v>8714</v>
      </c>
      <c r="D3843" t="s">
        <v>3251</v>
      </c>
      <c r="E3843" t="s">
        <v>3194</v>
      </c>
      <c r="F3843" t="s">
        <v>3180</v>
      </c>
      <c r="G3843" t="s">
        <v>309</v>
      </c>
      <c r="H3843" s="28"/>
      <c r="J3843">
        <v>72</v>
      </c>
      <c r="K3843" t="s">
        <v>3098</v>
      </c>
      <c r="L3843" t="s">
        <v>3351</v>
      </c>
      <c r="M3843" t="s">
        <v>3188</v>
      </c>
      <c r="O3843" t="s">
        <v>3260</v>
      </c>
      <c r="P3843">
        <f t="shared" si="120"/>
        <v>45158</v>
      </c>
      <c r="Q3843">
        <f>--(COUNTIF($A$2:A3843,A3843)=1)</f>
        <v>1</v>
      </c>
      <c r="R3843" t="str">
        <f t="shared" si="121"/>
        <v/>
      </c>
    </row>
    <row r="3844" spans="1:18">
      <c r="A3844" t="s">
        <v>9691</v>
      </c>
      <c r="B3844" t="s">
        <v>2279</v>
      </c>
      <c r="C3844" t="s">
        <v>3098</v>
      </c>
      <c r="D3844" t="s">
        <v>3185</v>
      </c>
      <c r="E3844" t="s">
        <v>3166</v>
      </c>
      <c r="F3844" t="s">
        <v>3167</v>
      </c>
      <c r="G3844" t="s">
        <v>4218</v>
      </c>
      <c r="H3844" s="28">
        <v>44876</v>
      </c>
      <c r="I3844">
        <v>82.57</v>
      </c>
      <c r="J3844">
        <v>24</v>
      </c>
      <c r="K3844" t="s">
        <v>3123</v>
      </c>
      <c r="L3844" t="s">
        <v>3221</v>
      </c>
      <c r="M3844" t="s">
        <v>3169</v>
      </c>
      <c r="N3844">
        <v>4.4000000000000004</v>
      </c>
      <c r="O3844" t="s">
        <v>3123</v>
      </c>
      <c r="P3844">
        <f t="shared" si="120"/>
        <v>44873</v>
      </c>
      <c r="Q3844">
        <f>--(COUNTIF($A$2:A3844,A3844)=1)</f>
        <v>1</v>
      </c>
      <c r="R3844">
        <f t="shared" si="121"/>
        <v>82.57</v>
      </c>
    </row>
    <row r="3845" spans="1:18">
      <c r="A3845" t="s">
        <v>9692</v>
      </c>
      <c r="B3845" t="s">
        <v>1132</v>
      </c>
      <c r="C3845" t="s">
        <v>9693</v>
      </c>
      <c r="D3845" t="s">
        <v>3174</v>
      </c>
      <c r="E3845" t="s">
        <v>3166</v>
      </c>
      <c r="F3845" t="s">
        <v>3220</v>
      </c>
      <c r="G3845" t="s">
        <v>6385</v>
      </c>
      <c r="H3845" s="28">
        <v>45671</v>
      </c>
      <c r="I3845">
        <v>-26.47</v>
      </c>
      <c r="J3845">
        <v>24</v>
      </c>
      <c r="K3845" t="s">
        <v>3124</v>
      </c>
      <c r="L3845" t="s">
        <v>3244</v>
      </c>
      <c r="M3845" t="s">
        <v>3202</v>
      </c>
      <c r="N3845">
        <v>4.9000000000000004</v>
      </c>
      <c r="O3845" t="s">
        <v>3189</v>
      </c>
      <c r="P3845">
        <f t="shared" si="120"/>
        <v>45673</v>
      </c>
      <c r="Q3845">
        <f>--(COUNTIF($A$2:A3845,A3845)=1)</f>
        <v>1</v>
      </c>
      <c r="R3845" t="str">
        <f t="shared" si="121"/>
        <v/>
      </c>
    </row>
    <row r="3846" spans="1:18">
      <c r="A3846" t="s">
        <v>9694</v>
      </c>
      <c r="B3846" t="s">
        <v>1060</v>
      </c>
      <c r="C3846" t="s">
        <v>9695</v>
      </c>
      <c r="D3846" t="s">
        <v>3240</v>
      </c>
      <c r="E3846" t="s">
        <v>3166</v>
      </c>
      <c r="F3846" t="s">
        <v>3167</v>
      </c>
      <c r="G3846" t="s">
        <v>1554</v>
      </c>
      <c r="H3846" s="28">
        <v>44985</v>
      </c>
      <c r="I3846">
        <v>74.58</v>
      </c>
      <c r="J3846">
        <v>24</v>
      </c>
      <c r="K3846" t="s">
        <v>3123</v>
      </c>
      <c r="L3846" t="s">
        <v>3206</v>
      </c>
      <c r="M3846" t="s">
        <v>3188</v>
      </c>
      <c r="N3846">
        <v>2.9</v>
      </c>
      <c r="O3846" t="s">
        <v>3182</v>
      </c>
      <c r="P3846">
        <f t="shared" si="120"/>
        <v>44982</v>
      </c>
      <c r="Q3846">
        <f>--(COUNTIF($A$2:A3846,A3846)=1)</f>
        <v>1</v>
      </c>
      <c r="R3846">
        <f t="shared" si="121"/>
        <v>74.58</v>
      </c>
    </row>
    <row r="3847" spans="1:18">
      <c r="A3847" t="s">
        <v>9696</v>
      </c>
      <c r="B3847" t="s">
        <v>693</v>
      </c>
      <c r="C3847" t="s">
        <v>3098</v>
      </c>
      <c r="D3847" t="s">
        <v>3240</v>
      </c>
      <c r="E3847" t="s">
        <v>3166</v>
      </c>
      <c r="F3847" t="s">
        <v>3167</v>
      </c>
      <c r="G3847" t="s">
        <v>2102</v>
      </c>
      <c r="H3847" s="28">
        <v>44783</v>
      </c>
      <c r="I3847">
        <v>37.520000000000003</v>
      </c>
      <c r="J3847">
        <v>24</v>
      </c>
      <c r="K3847" t="s">
        <v>3123</v>
      </c>
      <c r="L3847" t="s">
        <v>3201</v>
      </c>
      <c r="M3847" t="s">
        <v>3188</v>
      </c>
      <c r="N3847">
        <v>3</v>
      </c>
      <c r="O3847" t="s">
        <v>3189</v>
      </c>
      <c r="P3847">
        <f t="shared" si="120"/>
        <v>44782</v>
      </c>
      <c r="Q3847">
        <f>--(COUNTIF($A$2:A3847,A3847)=1)</f>
        <v>1</v>
      </c>
      <c r="R3847">
        <f t="shared" si="121"/>
        <v>37.520000000000003</v>
      </c>
    </row>
    <row r="3848" spans="1:18">
      <c r="A3848" t="s">
        <v>9697</v>
      </c>
      <c r="B3848" t="s">
        <v>1274</v>
      </c>
      <c r="C3848" t="s">
        <v>3098</v>
      </c>
      <c r="D3848" t="s">
        <v>3165</v>
      </c>
      <c r="E3848" t="s">
        <v>3166</v>
      </c>
      <c r="F3848" t="s">
        <v>3180</v>
      </c>
      <c r="G3848" t="s">
        <v>1571</v>
      </c>
      <c r="H3848" s="28"/>
      <c r="J3848">
        <v>24</v>
      </c>
      <c r="K3848" t="s">
        <v>3098</v>
      </c>
      <c r="L3848" t="s">
        <v>3098</v>
      </c>
      <c r="M3848" t="s">
        <v>3202</v>
      </c>
      <c r="O3848" t="s">
        <v>3189</v>
      </c>
      <c r="P3848">
        <f t="shared" si="120"/>
        <v>45578</v>
      </c>
      <c r="Q3848">
        <f>--(COUNTIF($A$2:A3848,A3848)=1)</f>
        <v>1</v>
      </c>
      <c r="R3848" t="str">
        <f t="shared" si="121"/>
        <v/>
      </c>
    </row>
    <row r="3849" spans="1:18">
      <c r="A3849" t="s">
        <v>9698</v>
      </c>
      <c r="B3849" t="s">
        <v>3688</v>
      </c>
      <c r="C3849" t="s">
        <v>9699</v>
      </c>
      <c r="D3849" t="s">
        <v>3200</v>
      </c>
      <c r="E3849" t="s">
        <v>3166</v>
      </c>
      <c r="F3849" t="s">
        <v>3180</v>
      </c>
      <c r="G3849" t="s">
        <v>6971</v>
      </c>
      <c r="H3849" s="28"/>
      <c r="J3849">
        <v>24</v>
      </c>
      <c r="K3849" t="s">
        <v>3098</v>
      </c>
      <c r="L3849" t="s">
        <v>3187</v>
      </c>
      <c r="M3849" t="s">
        <v>3188</v>
      </c>
      <c r="O3849" t="s">
        <v>3123</v>
      </c>
      <c r="P3849">
        <f t="shared" si="120"/>
        <v>45681</v>
      </c>
      <c r="Q3849">
        <f>--(COUNTIF($A$2:A3849,A3849)=1)</f>
        <v>1</v>
      </c>
      <c r="R3849" t="str">
        <f t="shared" si="121"/>
        <v/>
      </c>
    </row>
    <row r="3850" spans="1:18">
      <c r="A3850" t="s">
        <v>9700</v>
      </c>
      <c r="B3850" t="s">
        <v>535</v>
      </c>
      <c r="C3850" t="s">
        <v>8232</v>
      </c>
      <c r="D3850" t="s">
        <v>3227</v>
      </c>
      <c r="E3850" t="s">
        <v>3166</v>
      </c>
      <c r="F3850" t="s">
        <v>3228</v>
      </c>
      <c r="G3850" t="s">
        <v>5597</v>
      </c>
      <c r="H3850" s="28"/>
      <c r="J3850">
        <v>24</v>
      </c>
      <c r="K3850" t="s">
        <v>3098</v>
      </c>
      <c r="L3850" t="s">
        <v>3216</v>
      </c>
      <c r="M3850" t="s">
        <v>3207</v>
      </c>
      <c r="O3850" t="s">
        <v>3170</v>
      </c>
      <c r="P3850">
        <f t="shared" si="120"/>
        <v>44623</v>
      </c>
      <c r="Q3850">
        <f>--(COUNTIF($A$2:A3850,A3850)=1)</f>
        <v>1</v>
      </c>
      <c r="R3850" t="str">
        <f t="shared" si="121"/>
        <v/>
      </c>
    </row>
    <row r="3851" spans="1:18">
      <c r="A3851" t="s">
        <v>9701</v>
      </c>
      <c r="B3851" t="s">
        <v>374</v>
      </c>
      <c r="C3851" t="s">
        <v>9702</v>
      </c>
      <c r="D3851" t="s">
        <v>3240</v>
      </c>
      <c r="E3851" t="s">
        <v>3194</v>
      </c>
      <c r="F3851" t="s">
        <v>3167</v>
      </c>
      <c r="G3851" t="s">
        <v>9550</v>
      </c>
      <c r="H3851" s="28">
        <v>44970</v>
      </c>
      <c r="I3851">
        <v>204.01</v>
      </c>
      <c r="J3851">
        <v>72</v>
      </c>
      <c r="K3851" t="s">
        <v>3123</v>
      </c>
      <c r="L3851" t="s">
        <v>3231</v>
      </c>
      <c r="M3851" t="s">
        <v>3177</v>
      </c>
      <c r="N3851">
        <v>1.3</v>
      </c>
      <c r="O3851" t="s">
        <v>3124</v>
      </c>
      <c r="P3851">
        <f t="shared" si="120"/>
        <v>44962</v>
      </c>
      <c r="Q3851">
        <f>--(COUNTIF($A$2:A3851,A3851)=1)</f>
        <v>1</v>
      </c>
      <c r="R3851">
        <f t="shared" si="121"/>
        <v>204.01</v>
      </c>
    </row>
    <row r="3852" spans="1:18">
      <c r="A3852" t="s">
        <v>9703</v>
      </c>
      <c r="B3852" t="s">
        <v>5849</v>
      </c>
      <c r="C3852" t="s">
        <v>3098</v>
      </c>
      <c r="D3852" t="s">
        <v>3200</v>
      </c>
      <c r="E3852" t="s">
        <v>3175</v>
      </c>
      <c r="F3852" t="s">
        <v>3167</v>
      </c>
      <c r="G3852" t="s">
        <v>2170</v>
      </c>
      <c r="H3852" s="28">
        <v>45147</v>
      </c>
      <c r="I3852">
        <v>6.68</v>
      </c>
      <c r="J3852">
        <v>8</v>
      </c>
      <c r="K3852" t="s">
        <v>3124</v>
      </c>
      <c r="L3852" t="s">
        <v>3187</v>
      </c>
      <c r="M3852" t="s">
        <v>3207</v>
      </c>
      <c r="O3852" t="s">
        <v>3123</v>
      </c>
      <c r="P3852">
        <f t="shared" si="120"/>
        <v>45147</v>
      </c>
      <c r="Q3852">
        <f>--(COUNTIF($A$2:A3852,A3852)=1)</f>
        <v>1</v>
      </c>
      <c r="R3852">
        <f t="shared" si="121"/>
        <v>6.68</v>
      </c>
    </row>
    <row r="3853" spans="1:18">
      <c r="A3853" t="s">
        <v>9704</v>
      </c>
      <c r="B3853" t="s">
        <v>4395</v>
      </c>
      <c r="C3853" t="s">
        <v>3098</v>
      </c>
      <c r="D3853" t="s">
        <v>3174</v>
      </c>
      <c r="E3853" t="s">
        <v>3166</v>
      </c>
      <c r="F3853" t="s">
        <v>3167</v>
      </c>
      <c r="G3853" t="s">
        <v>812</v>
      </c>
      <c r="H3853" s="28">
        <v>45695</v>
      </c>
      <c r="I3853">
        <v>42.9</v>
      </c>
      <c r="J3853">
        <v>24</v>
      </c>
      <c r="K3853" t="s">
        <v>3123</v>
      </c>
      <c r="L3853" t="s">
        <v>3244</v>
      </c>
      <c r="M3853" t="s">
        <v>3169</v>
      </c>
      <c r="O3853" t="s">
        <v>3189</v>
      </c>
      <c r="P3853">
        <f t="shared" si="120"/>
        <v>45694</v>
      </c>
      <c r="Q3853">
        <f>--(COUNTIF($A$2:A3853,A3853)=1)</f>
        <v>1</v>
      </c>
      <c r="R3853">
        <f t="shared" si="121"/>
        <v>42.9</v>
      </c>
    </row>
    <row r="3854" spans="1:18">
      <c r="A3854" t="s">
        <v>9705</v>
      </c>
      <c r="B3854" t="s">
        <v>4870</v>
      </c>
      <c r="C3854" t="s">
        <v>3098</v>
      </c>
      <c r="D3854" t="s">
        <v>3240</v>
      </c>
      <c r="E3854" t="s">
        <v>3175</v>
      </c>
      <c r="F3854" t="s">
        <v>3167</v>
      </c>
      <c r="G3854" t="s">
        <v>911</v>
      </c>
      <c r="H3854" s="28">
        <v>45459</v>
      </c>
      <c r="I3854">
        <v>16.98</v>
      </c>
      <c r="J3854">
        <v>8</v>
      </c>
      <c r="K3854" t="s">
        <v>3123</v>
      </c>
      <c r="L3854" t="s">
        <v>3265</v>
      </c>
      <c r="M3854" t="s">
        <v>3207</v>
      </c>
      <c r="N3854">
        <v>2.5</v>
      </c>
      <c r="O3854" t="s">
        <v>3189</v>
      </c>
      <c r="P3854">
        <f t="shared" si="120"/>
        <v>45459</v>
      </c>
      <c r="Q3854">
        <f>--(COUNTIF($A$2:A3854,A3854)=1)</f>
        <v>1</v>
      </c>
      <c r="R3854">
        <f t="shared" si="121"/>
        <v>16.98</v>
      </c>
    </row>
    <row r="3855" spans="1:18">
      <c r="A3855" t="s">
        <v>9706</v>
      </c>
      <c r="B3855" t="s">
        <v>8784</v>
      </c>
      <c r="C3855" t="s">
        <v>3098</v>
      </c>
      <c r="D3855" t="s">
        <v>3200</v>
      </c>
      <c r="E3855" t="s">
        <v>3194</v>
      </c>
      <c r="F3855" t="s">
        <v>3220</v>
      </c>
      <c r="G3855" t="s">
        <v>1565</v>
      </c>
      <c r="H3855" s="28">
        <v>44634</v>
      </c>
      <c r="I3855">
        <v>104.03</v>
      </c>
      <c r="J3855">
        <v>72</v>
      </c>
      <c r="K3855" t="s">
        <v>3123</v>
      </c>
      <c r="L3855" t="s">
        <v>3307</v>
      </c>
      <c r="M3855" t="s">
        <v>3188</v>
      </c>
      <c r="O3855" t="s">
        <v>3182</v>
      </c>
      <c r="P3855">
        <f t="shared" si="120"/>
        <v>44630</v>
      </c>
      <c r="Q3855">
        <f>--(COUNTIF($A$2:A3855,A3855)=1)</f>
        <v>1</v>
      </c>
      <c r="R3855">
        <f t="shared" si="121"/>
        <v>104.03</v>
      </c>
    </row>
    <row r="3856" spans="1:18">
      <c r="A3856" t="s">
        <v>9707</v>
      </c>
      <c r="B3856" t="s">
        <v>9708</v>
      </c>
      <c r="C3856" t="s">
        <v>3098</v>
      </c>
      <c r="D3856" t="s">
        <v>3240</v>
      </c>
      <c r="E3856" t="s">
        <v>3166</v>
      </c>
      <c r="F3856" t="s">
        <v>3180</v>
      </c>
      <c r="G3856" t="s">
        <v>523</v>
      </c>
      <c r="H3856" s="28"/>
      <c r="J3856">
        <v>24</v>
      </c>
      <c r="K3856" t="s">
        <v>3098</v>
      </c>
      <c r="L3856" t="s">
        <v>3398</v>
      </c>
      <c r="M3856" t="s">
        <v>3188</v>
      </c>
      <c r="O3856" t="s">
        <v>3182</v>
      </c>
      <c r="P3856">
        <f t="shared" si="120"/>
        <v>45372</v>
      </c>
      <c r="Q3856">
        <f>--(COUNTIF($A$2:A3856,A3856)=1)</f>
        <v>1</v>
      </c>
      <c r="R3856" t="str">
        <f t="shared" si="121"/>
        <v/>
      </c>
    </row>
    <row r="3857" spans="1:18">
      <c r="A3857" t="s">
        <v>9709</v>
      </c>
      <c r="B3857" t="s">
        <v>6594</v>
      </c>
      <c r="C3857" t="s">
        <v>9710</v>
      </c>
      <c r="D3857" t="s">
        <v>3174</v>
      </c>
      <c r="E3857" t="s">
        <v>3194</v>
      </c>
      <c r="F3857" t="s">
        <v>3220</v>
      </c>
      <c r="G3857" t="s">
        <v>4330</v>
      </c>
      <c r="H3857" s="28">
        <v>45109</v>
      </c>
      <c r="I3857">
        <v>169.32</v>
      </c>
      <c r="J3857">
        <v>72</v>
      </c>
      <c r="K3857" t="s">
        <v>3123</v>
      </c>
      <c r="L3857" t="s">
        <v>3318</v>
      </c>
      <c r="M3857" t="s">
        <v>3177</v>
      </c>
      <c r="N3857">
        <v>1.1000000000000001</v>
      </c>
      <c r="O3857" t="s">
        <v>3124</v>
      </c>
      <c r="P3857">
        <f t="shared" si="120"/>
        <v>45102</v>
      </c>
      <c r="Q3857">
        <f>--(COUNTIF($A$2:A3857,A3857)=1)</f>
        <v>1</v>
      </c>
      <c r="R3857">
        <f t="shared" si="121"/>
        <v>169.32</v>
      </c>
    </row>
    <row r="3858" spans="1:18">
      <c r="A3858" t="s">
        <v>9711</v>
      </c>
      <c r="B3858" t="s">
        <v>6074</v>
      </c>
      <c r="C3858" t="s">
        <v>3098</v>
      </c>
      <c r="D3858" t="s">
        <v>3196</v>
      </c>
      <c r="E3858" t="s">
        <v>3194</v>
      </c>
      <c r="F3858" t="s">
        <v>3228</v>
      </c>
      <c r="G3858" t="s">
        <v>708</v>
      </c>
      <c r="H3858" s="28"/>
      <c r="J3858">
        <v>72</v>
      </c>
      <c r="K3858" t="s">
        <v>3098</v>
      </c>
      <c r="L3858" t="s">
        <v>3176</v>
      </c>
      <c r="M3858" t="s">
        <v>3207</v>
      </c>
      <c r="O3858" t="s">
        <v>3182</v>
      </c>
      <c r="P3858">
        <f t="shared" si="120"/>
        <v>44665</v>
      </c>
      <c r="Q3858">
        <f>--(COUNTIF($A$2:A3858,A3858)=1)</f>
        <v>1</v>
      </c>
      <c r="R3858" t="str">
        <f t="shared" si="121"/>
        <v/>
      </c>
    </row>
    <row r="3859" spans="1:18">
      <c r="A3859" t="s">
        <v>9712</v>
      </c>
      <c r="B3859" t="s">
        <v>50</v>
      </c>
      <c r="C3859" t="s">
        <v>9713</v>
      </c>
      <c r="D3859" t="s">
        <v>3240</v>
      </c>
      <c r="E3859" t="s">
        <v>3194</v>
      </c>
      <c r="F3859" t="s">
        <v>3167</v>
      </c>
      <c r="G3859" t="s">
        <v>2673</v>
      </c>
      <c r="H3859" s="28">
        <v>45509</v>
      </c>
      <c r="I3859">
        <v>80.27</v>
      </c>
      <c r="J3859">
        <v>72</v>
      </c>
      <c r="K3859" t="s">
        <v>3123</v>
      </c>
      <c r="L3859" t="s">
        <v>3268</v>
      </c>
      <c r="M3859" t="s">
        <v>3177</v>
      </c>
      <c r="N3859">
        <v>1.9</v>
      </c>
      <c r="O3859" t="s">
        <v>3170</v>
      </c>
      <c r="P3859">
        <f t="shared" si="120"/>
        <v>45506</v>
      </c>
      <c r="Q3859">
        <f>--(COUNTIF($A$2:A3859,A3859)=1)</f>
        <v>1</v>
      </c>
      <c r="R3859">
        <f t="shared" si="121"/>
        <v>80.27</v>
      </c>
    </row>
    <row r="3860" spans="1:18">
      <c r="A3860" t="s">
        <v>9714</v>
      </c>
      <c r="B3860" t="s">
        <v>3624</v>
      </c>
      <c r="C3860" t="s">
        <v>9715</v>
      </c>
      <c r="D3860" t="s">
        <v>3251</v>
      </c>
      <c r="E3860" t="s">
        <v>3175</v>
      </c>
      <c r="F3860" t="s">
        <v>3228</v>
      </c>
      <c r="G3860" t="s">
        <v>467</v>
      </c>
      <c r="H3860" s="28"/>
      <c r="J3860">
        <v>8</v>
      </c>
      <c r="K3860" t="s">
        <v>3098</v>
      </c>
      <c r="L3860" t="s">
        <v>3098</v>
      </c>
      <c r="M3860" t="s">
        <v>3169</v>
      </c>
      <c r="O3860" t="s">
        <v>3124</v>
      </c>
      <c r="P3860">
        <f t="shared" si="120"/>
        <v>45423</v>
      </c>
      <c r="Q3860">
        <f>--(COUNTIF($A$2:A3860,A3860)=1)</f>
        <v>1</v>
      </c>
      <c r="R3860" t="str">
        <f t="shared" si="121"/>
        <v/>
      </c>
    </row>
    <row r="3861" spans="1:18">
      <c r="A3861" t="s">
        <v>9716</v>
      </c>
      <c r="B3861" t="s">
        <v>2352</v>
      </c>
      <c r="C3861" t="s">
        <v>3098</v>
      </c>
      <c r="D3861" t="s">
        <v>3237</v>
      </c>
      <c r="E3861" t="s">
        <v>3194</v>
      </c>
      <c r="F3861" t="s">
        <v>3167</v>
      </c>
      <c r="G3861" t="s">
        <v>4298</v>
      </c>
      <c r="H3861" s="28"/>
      <c r="J3861">
        <v>72</v>
      </c>
      <c r="K3861" t="s">
        <v>3098</v>
      </c>
      <c r="L3861" t="s">
        <v>3307</v>
      </c>
      <c r="M3861" t="s">
        <v>3177</v>
      </c>
      <c r="O3861" t="s">
        <v>3260</v>
      </c>
      <c r="P3861">
        <f t="shared" si="120"/>
        <v>45695</v>
      </c>
      <c r="Q3861">
        <f>--(COUNTIF($A$2:A3861,A3861)=1)</f>
        <v>1</v>
      </c>
      <c r="R3861" t="str">
        <f t="shared" si="121"/>
        <v/>
      </c>
    </row>
    <row r="3862" spans="1:18">
      <c r="A3862" t="s">
        <v>9717</v>
      </c>
      <c r="B3862" t="s">
        <v>2511</v>
      </c>
      <c r="C3862" t="s">
        <v>6677</v>
      </c>
      <c r="D3862" t="s">
        <v>3185</v>
      </c>
      <c r="E3862" t="s">
        <v>3194</v>
      </c>
      <c r="F3862" t="s">
        <v>3167</v>
      </c>
      <c r="G3862" t="s">
        <v>680</v>
      </c>
      <c r="H3862" s="28"/>
      <c r="J3862">
        <v>72</v>
      </c>
      <c r="K3862" t="s">
        <v>3098</v>
      </c>
      <c r="L3862" t="s">
        <v>3281</v>
      </c>
      <c r="M3862" t="s">
        <v>3177</v>
      </c>
      <c r="O3862" t="s">
        <v>3123</v>
      </c>
      <c r="P3862">
        <f t="shared" si="120"/>
        <v>45200</v>
      </c>
      <c r="Q3862">
        <f>--(COUNTIF($A$2:A3862,A3862)=1)</f>
        <v>1</v>
      </c>
      <c r="R3862" t="str">
        <f t="shared" si="121"/>
        <v/>
      </c>
    </row>
    <row r="3863" spans="1:18">
      <c r="A3863" t="s">
        <v>9718</v>
      </c>
      <c r="B3863" t="s">
        <v>2346</v>
      </c>
      <c r="C3863" t="s">
        <v>9719</v>
      </c>
      <c r="D3863" t="s">
        <v>3237</v>
      </c>
      <c r="E3863" t="s">
        <v>3175</v>
      </c>
      <c r="F3863" t="s">
        <v>3167</v>
      </c>
      <c r="G3863" t="s">
        <v>911</v>
      </c>
      <c r="H3863" s="28">
        <v>45459</v>
      </c>
      <c r="I3863">
        <v>11.17</v>
      </c>
      <c r="J3863">
        <v>8</v>
      </c>
      <c r="K3863" t="s">
        <v>3123</v>
      </c>
      <c r="L3863" t="s">
        <v>3265</v>
      </c>
      <c r="M3863" t="s">
        <v>3202</v>
      </c>
      <c r="N3863">
        <v>1.3</v>
      </c>
      <c r="O3863" t="s">
        <v>3124</v>
      </c>
      <c r="P3863">
        <f t="shared" si="120"/>
        <v>45459</v>
      </c>
      <c r="Q3863">
        <f>--(COUNTIF($A$2:A3863,A3863)=1)</f>
        <v>1</v>
      </c>
      <c r="R3863">
        <f t="shared" si="121"/>
        <v>11.17</v>
      </c>
    </row>
    <row r="3864" spans="1:18">
      <c r="A3864" t="s">
        <v>9720</v>
      </c>
      <c r="B3864" t="s">
        <v>2833</v>
      </c>
      <c r="C3864" t="s">
        <v>3098</v>
      </c>
      <c r="D3864" t="s">
        <v>3196</v>
      </c>
      <c r="E3864" t="s">
        <v>3175</v>
      </c>
      <c r="F3864" t="s">
        <v>3167</v>
      </c>
      <c r="G3864" t="s">
        <v>6035</v>
      </c>
      <c r="H3864" s="28"/>
      <c r="J3864">
        <v>8</v>
      </c>
      <c r="K3864" t="s">
        <v>3098</v>
      </c>
      <c r="L3864" t="s">
        <v>3187</v>
      </c>
      <c r="M3864" t="s">
        <v>3169</v>
      </c>
      <c r="O3864" t="s">
        <v>3124</v>
      </c>
      <c r="P3864">
        <f t="shared" si="120"/>
        <v>45460</v>
      </c>
      <c r="Q3864">
        <f>--(COUNTIF($A$2:A3864,A3864)=1)</f>
        <v>1</v>
      </c>
      <c r="R3864" t="str">
        <f t="shared" si="121"/>
        <v/>
      </c>
    </row>
    <row r="3865" spans="1:18">
      <c r="A3865" t="s">
        <v>9721</v>
      </c>
      <c r="B3865" t="s">
        <v>2542</v>
      </c>
      <c r="C3865" t="s">
        <v>3098</v>
      </c>
      <c r="D3865" t="s">
        <v>3196</v>
      </c>
      <c r="E3865" t="s">
        <v>3166</v>
      </c>
      <c r="F3865" t="s">
        <v>3220</v>
      </c>
      <c r="G3865" t="s">
        <v>3589</v>
      </c>
      <c r="H3865" s="28">
        <v>45309</v>
      </c>
      <c r="I3865">
        <v>51.65</v>
      </c>
      <c r="J3865">
        <v>24</v>
      </c>
      <c r="K3865" t="s">
        <v>3123</v>
      </c>
      <c r="L3865" t="s">
        <v>3187</v>
      </c>
      <c r="M3865" t="s">
        <v>3207</v>
      </c>
      <c r="N3865">
        <v>4.5</v>
      </c>
      <c r="O3865" t="s">
        <v>3123</v>
      </c>
      <c r="P3865">
        <f t="shared" si="120"/>
        <v>45307</v>
      </c>
      <c r="Q3865">
        <f>--(COUNTIF($A$2:A3865,A3865)=1)</f>
        <v>1</v>
      </c>
      <c r="R3865">
        <f t="shared" si="121"/>
        <v>51.65</v>
      </c>
    </row>
    <row r="3866" spans="1:18">
      <c r="A3866" t="s">
        <v>9722</v>
      </c>
      <c r="B3866" t="s">
        <v>1214</v>
      </c>
      <c r="C3866" t="s">
        <v>3098</v>
      </c>
      <c r="D3866" t="s">
        <v>3227</v>
      </c>
      <c r="E3866" t="s">
        <v>3166</v>
      </c>
      <c r="F3866" t="s">
        <v>3220</v>
      </c>
      <c r="G3866" t="s">
        <v>1081</v>
      </c>
      <c r="H3866" s="28">
        <v>45242</v>
      </c>
      <c r="I3866">
        <v>40.99</v>
      </c>
      <c r="J3866">
        <v>24</v>
      </c>
      <c r="K3866" t="s">
        <v>3123</v>
      </c>
      <c r="L3866" t="s">
        <v>3209</v>
      </c>
      <c r="M3866" t="s">
        <v>3207</v>
      </c>
      <c r="N3866">
        <v>3.6</v>
      </c>
      <c r="O3866" t="s">
        <v>3170</v>
      </c>
      <c r="P3866">
        <f t="shared" si="120"/>
        <v>45241</v>
      </c>
      <c r="Q3866">
        <f>--(COUNTIF($A$2:A3866,A3866)=1)</f>
        <v>1</v>
      </c>
      <c r="R3866">
        <f t="shared" si="121"/>
        <v>40.99</v>
      </c>
    </row>
    <row r="3867" spans="1:18">
      <c r="A3867" t="s">
        <v>9723</v>
      </c>
      <c r="B3867" t="s">
        <v>1822</v>
      </c>
      <c r="C3867" t="s">
        <v>3098</v>
      </c>
      <c r="D3867" t="s">
        <v>3174</v>
      </c>
      <c r="E3867" t="s">
        <v>3175</v>
      </c>
      <c r="F3867" t="s">
        <v>3167</v>
      </c>
      <c r="G3867" t="s">
        <v>9724</v>
      </c>
      <c r="H3867" s="28"/>
      <c r="J3867">
        <v>8</v>
      </c>
      <c r="K3867" t="s">
        <v>3098</v>
      </c>
      <c r="L3867" t="s">
        <v>3398</v>
      </c>
      <c r="M3867" t="s">
        <v>3202</v>
      </c>
      <c r="O3867" t="s">
        <v>3123</v>
      </c>
      <c r="P3867">
        <f t="shared" si="120"/>
        <v>44741</v>
      </c>
      <c r="Q3867">
        <f>--(COUNTIF($A$2:A3867,A3867)=1)</f>
        <v>1</v>
      </c>
      <c r="R3867" t="str">
        <f t="shared" si="121"/>
        <v/>
      </c>
    </row>
    <row r="3868" spans="1:18">
      <c r="A3868" t="s">
        <v>9725</v>
      </c>
      <c r="B3868" t="s">
        <v>1224</v>
      </c>
      <c r="C3868" t="s">
        <v>3098</v>
      </c>
      <c r="D3868" t="s">
        <v>3240</v>
      </c>
      <c r="E3868" t="s">
        <v>3166</v>
      </c>
      <c r="F3868" t="s">
        <v>3220</v>
      </c>
      <c r="G3868" t="s">
        <v>3746</v>
      </c>
      <c r="H3868" s="28">
        <v>45166</v>
      </c>
      <c r="I3868">
        <v>36.5</v>
      </c>
      <c r="J3868">
        <v>24</v>
      </c>
      <c r="K3868" t="s">
        <v>3123</v>
      </c>
      <c r="L3868" t="s">
        <v>3351</v>
      </c>
      <c r="M3868" t="s">
        <v>3177</v>
      </c>
      <c r="O3868" t="s">
        <v>3178</v>
      </c>
      <c r="P3868">
        <f t="shared" si="120"/>
        <v>45165</v>
      </c>
      <c r="Q3868">
        <f>--(COUNTIF($A$2:A3868,A3868)=1)</f>
        <v>1</v>
      </c>
      <c r="R3868">
        <f t="shared" si="121"/>
        <v>36.5</v>
      </c>
    </row>
    <row r="3869" spans="1:18">
      <c r="A3869" t="s">
        <v>9726</v>
      </c>
      <c r="B3869" t="s">
        <v>3346</v>
      </c>
      <c r="C3869" t="s">
        <v>3098</v>
      </c>
      <c r="D3869" t="s">
        <v>3227</v>
      </c>
      <c r="E3869" t="s">
        <v>3166</v>
      </c>
      <c r="F3869" t="s">
        <v>3167</v>
      </c>
      <c r="G3869" t="s">
        <v>5377</v>
      </c>
      <c r="H3869" s="28"/>
      <c r="J3869">
        <v>24</v>
      </c>
      <c r="K3869" t="s">
        <v>3098</v>
      </c>
      <c r="L3869" t="s">
        <v>3254</v>
      </c>
      <c r="M3869" t="s">
        <v>3188</v>
      </c>
      <c r="O3869" t="s">
        <v>3182</v>
      </c>
      <c r="P3869">
        <f t="shared" si="120"/>
        <v>45202</v>
      </c>
      <c r="Q3869">
        <f>--(COUNTIF($A$2:A3869,A3869)=1)</f>
        <v>1</v>
      </c>
      <c r="R3869" t="str">
        <f t="shared" si="121"/>
        <v/>
      </c>
    </row>
    <row r="3870" spans="1:18">
      <c r="A3870" t="s">
        <v>9727</v>
      </c>
      <c r="B3870" t="s">
        <v>3882</v>
      </c>
      <c r="C3870" t="s">
        <v>9728</v>
      </c>
      <c r="D3870" t="s">
        <v>3185</v>
      </c>
      <c r="E3870" t="s">
        <v>3194</v>
      </c>
      <c r="F3870" t="s">
        <v>3167</v>
      </c>
      <c r="G3870" t="s">
        <v>5825</v>
      </c>
      <c r="H3870" s="28">
        <v>45015</v>
      </c>
      <c r="I3870">
        <v>81.849999999999994</v>
      </c>
      <c r="J3870">
        <v>72</v>
      </c>
      <c r="K3870" t="s">
        <v>3123</v>
      </c>
      <c r="L3870" t="s">
        <v>3221</v>
      </c>
      <c r="M3870" t="s">
        <v>3188</v>
      </c>
      <c r="O3870" t="s">
        <v>3189</v>
      </c>
      <c r="P3870">
        <f t="shared" si="120"/>
        <v>45012</v>
      </c>
      <c r="Q3870">
        <f>--(COUNTIF($A$2:A3870,A3870)=1)</f>
        <v>1</v>
      </c>
      <c r="R3870">
        <f t="shared" si="121"/>
        <v>81.849999999999994</v>
      </c>
    </row>
    <row r="3871" spans="1:18">
      <c r="A3871" t="s">
        <v>9729</v>
      </c>
      <c r="B3871" t="s">
        <v>2433</v>
      </c>
      <c r="C3871" t="s">
        <v>4590</v>
      </c>
      <c r="D3871" t="s">
        <v>3165</v>
      </c>
      <c r="E3871" t="s">
        <v>3166</v>
      </c>
      <c r="F3871" t="s">
        <v>3228</v>
      </c>
      <c r="G3871" t="s">
        <v>7653</v>
      </c>
      <c r="H3871" s="28"/>
      <c r="J3871">
        <v>24</v>
      </c>
      <c r="K3871" t="s">
        <v>3098</v>
      </c>
      <c r="L3871" t="s">
        <v>3192</v>
      </c>
      <c r="M3871" t="s">
        <v>3169</v>
      </c>
      <c r="O3871" t="s">
        <v>3178</v>
      </c>
      <c r="P3871">
        <f t="shared" si="120"/>
        <v>44582</v>
      </c>
      <c r="Q3871">
        <f>--(COUNTIF($A$2:A3871,A3871)=1)</f>
        <v>1</v>
      </c>
      <c r="R3871" t="str">
        <f t="shared" si="121"/>
        <v/>
      </c>
    </row>
    <row r="3872" spans="1:18">
      <c r="A3872" t="s">
        <v>9730</v>
      </c>
      <c r="B3872" t="s">
        <v>2326</v>
      </c>
      <c r="C3872" t="s">
        <v>9731</v>
      </c>
      <c r="D3872" t="s">
        <v>3200</v>
      </c>
      <c r="E3872" t="s">
        <v>3175</v>
      </c>
      <c r="F3872" t="s">
        <v>3180</v>
      </c>
      <c r="G3872" t="s">
        <v>1125</v>
      </c>
      <c r="H3872" s="28"/>
      <c r="J3872">
        <v>8</v>
      </c>
      <c r="K3872" t="s">
        <v>3098</v>
      </c>
      <c r="L3872" t="s">
        <v>3271</v>
      </c>
      <c r="M3872" t="s">
        <v>3202</v>
      </c>
      <c r="O3872" t="s">
        <v>3260</v>
      </c>
      <c r="P3872">
        <f t="shared" si="120"/>
        <v>44838</v>
      </c>
      <c r="Q3872">
        <f>--(COUNTIF($A$2:A3872,A3872)=1)</f>
        <v>1</v>
      </c>
      <c r="R3872" t="str">
        <f t="shared" si="121"/>
        <v/>
      </c>
    </row>
    <row r="3873" spans="1:18">
      <c r="A3873" t="s">
        <v>9732</v>
      </c>
      <c r="B3873" t="s">
        <v>2936</v>
      </c>
      <c r="C3873" t="s">
        <v>9733</v>
      </c>
      <c r="D3873" t="s">
        <v>3185</v>
      </c>
      <c r="E3873" t="s">
        <v>3280</v>
      </c>
      <c r="F3873" t="s">
        <v>3228</v>
      </c>
      <c r="G3873" t="s">
        <v>815</v>
      </c>
      <c r="H3873" s="28"/>
      <c r="J3873">
        <v>4</v>
      </c>
      <c r="K3873" t="s">
        <v>3098</v>
      </c>
      <c r="L3873" t="s">
        <v>3398</v>
      </c>
      <c r="M3873" t="s">
        <v>3169</v>
      </c>
      <c r="O3873" t="s">
        <v>3123</v>
      </c>
      <c r="P3873">
        <f t="shared" si="120"/>
        <v>45032</v>
      </c>
      <c r="Q3873">
        <f>--(COUNTIF($A$2:A3873,A3873)=1)</f>
        <v>1</v>
      </c>
      <c r="R3873" t="str">
        <f t="shared" si="121"/>
        <v/>
      </c>
    </row>
    <row r="3874" spans="1:18">
      <c r="A3874" t="s">
        <v>9734</v>
      </c>
      <c r="B3874" t="s">
        <v>6612</v>
      </c>
      <c r="C3874" t="s">
        <v>9735</v>
      </c>
      <c r="D3874" t="s">
        <v>3251</v>
      </c>
      <c r="E3874" t="s">
        <v>3166</v>
      </c>
      <c r="F3874" t="s">
        <v>3180</v>
      </c>
      <c r="G3874" t="s">
        <v>56</v>
      </c>
      <c r="H3874" s="28"/>
      <c r="J3874">
        <v>24</v>
      </c>
      <c r="K3874" t="s">
        <v>3098</v>
      </c>
      <c r="L3874" t="s">
        <v>3231</v>
      </c>
      <c r="M3874" t="s">
        <v>3202</v>
      </c>
      <c r="O3874" t="s">
        <v>3170</v>
      </c>
      <c r="P3874">
        <f t="shared" si="120"/>
        <v>44696</v>
      </c>
      <c r="Q3874">
        <f>--(COUNTIF($A$2:A3874,A3874)=1)</f>
        <v>1</v>
      </c>
      <c r="R3874" t="str">
        <f t="shared" si="121"/>
        <v/>
      </c>
    </row>
    <row r="3875" spans="1:18">
      <c r="A3875" t="s">
        <v>9736</v>
      </c>
      <c r="B3875" t="s">
        <v>8212</v>
      </c>
      <c r="C3875" t="s">
        <v>3098</v>
      </c>
      <c r="D3875" t="s">
        <v>3240</v>
      </c>
      <c r="E3875" t="s">
        <v>3175</v>
      </c>
      <c r="F3875" t="s">
        <v>3167</v>
      </c>
      <c r="G3875" t="s">
        <v>1667</v>
      </c>
      <c r="H3875" s="28">
        <v>45532</v>
      </c>
      <c r="I3875">
        <v>23.84</v>
      </c>
      <c r="J3875">
        <v>8</v>
      </c>
      <c r="K3875" t="s">
        <v>3123</v>
      </c>
      <c r="L3875" t="s">
        <v>3098</v>
      </c>
      <c r="M3875" t="s">
        <v>3169</v>
      </c>
      <c r="N3875">
        <v>2.6</v>
      </c>
      <c r="O3875" t="s">
        <v>3182</v>
      </c>
      <c r="P3875">
        <f t="shared" si="120"/>
        <v>45532</v>
      </c>
      <c r="Q3875">
        <f>--(COUNTIF($A$2:A3875,A3875)=1)</f>
        <v>1</v>
      </c>
      <c r="R3875">
        <f t="shared" si="121"/>
        <v>23.84</v>
      </c>
    </row>
    <row r="3876" spans="1:18">
      <c r="A3876" t="s">
        <v>9737</v>
      </c>
      <c r="B3876" t="s">
        <v>4806</v>
      </c>
      <c r="C3876" t="s">
        <v>3098</v>
      </c>
      <c r="D3876" t="s">
        <v>3240</v>
      </c>
      <c r="E3876" t="s">
        <v>3166</v>
      </c>
      <c r="F3876" t="s">
        <v>3167</v>
      </c>
      <c r="G3876" t="s">
        <v>4057</v>
      </c>
      <c r="H3876" s="28">
        <v>44745</v>
      </c>
      <c r="I3876">
        <v>66.22</v>
      </c>
      <c r="J3876">
        <v>24</v>
      </c>
      <c r="K3876" t="s">
        <v>3123</v>
      </c>
      <c r="L3876" t="s">
        <v>3268</v>
      </c>
      <c r="M3876" t="s">
        <v>3188</v>
      </c>
      <c r="N3876">
        <v>4.2</v>
      </c>
      <c r="O3876" t="s">
        <v>3123</v>
      </c>
      <c r="P3876">
        <f t="shared" si="120"/>
        <v>44743</v>
      </c>
      <c r="Q3876">
        <f>--(COUNTIF($A$2:A3876,A3876)=1)</f>
        <v>1</v>
      </c>
      <c r="R3876">
        <f t="shared" si="121"/>
        <v>66.22</v>
      </c>
    </row>
    <row r="3877" spans="1:18">
      <c r="A3877" t="s">
        <v>9738</v>
      </c>
      <c r="B3877" t="s">
        <v>4116</v>
      </c>
      <c r="C3877" t="s">
        <v>3098</v>
      </c>
      <c r="D3877" t="s">
        <v>3240</v>
      </c>
      <c r="E3877" t="s">
        <v>3175</v>
      </c>
      <c r="F3877" t="s">
        <v>3167</v>
      </c>
      <c r="G3877" t="s">
        <v>1360</v>
      </c>
      <c r="H3877" s="28">
        <v>44899</v>
      </c>
      <c r="I3877">
        <v>18.86</v>
      </c>
      <c r="J3877">
        <v>8</v>
      </c>
      <c r="K3877" t="s">
        <v>3123</v>
      </c>
      <c r="L3877" t="s">
        <v>3212</v>
      </c>
      <c r="M3877" t="s">
        <v>3177</v>
      </c>
      <c r="N3877">
        <v>3.9</v>
      </c>
      <c r="O3877" t="s">
        <v>3182</v>
      </c>
      <c r="P3877">
        <f t="shared" si="120"/>
        <v>44899</v>
      </c>
      <c r="Q3877">
        <f>--(COUNTIF($A$2:A3877,A3877)=1)</f>
        <v>1</v>
      </c>
      <c r="R3877">
        <f t="shared" si="121"/>
        <v>18.86</v>
      </c>
    </row>
    <row r="3878" spans="1:18">
      <c r="A3878" t="s">
        <v>9739</v>
      </c>
      <c r="B3878" t="s">
        <v>2132</v>
      </c>
      <c r="C3878" t="s">
        <v>9740</v>
      </c>
      <c r="D3878" t="s">
        <v>3174</v>
      </c>
      <c r="E3878" t="s">
        <v>3166</v>
      </c>
      <c r="F3878" t="s">
        <v>3167</v>
      </c>
      <c r="G3878" t="s">
        <v>5805</v>
      </c>
      <c r="H3878" s="28">
        <v>44594</v>
      </c>
      <c r="I3878">
        <v>40.86</v>
      </c>
      <c r="J3878">
        <v>24</v>
      </c>
      <c r="K3878" t="s">
        <v>3123</v>
      </c>
      <c r="L3878" t="s">
        <v>3351</v>
      </c>
      <c r="M3878" t="s">
        <v>3207</v>
      </c>
      <c r="O3878" t="s">
        <v>3189</v>
      </c>
      <c r="P3878">
        <f t="shared" si="120"/>
        <v>44593</v>
      </c>
      <c r="Q3878">
        <f>--(COUNTIF($A$2:A3878,A3878)=1)</f>
        <v>1</v>
      </c>
      <c r="R3878">
        <f t="shared" si="121"/>
        <v>40.86</v>
      </c>
    </row>
    <row r="3879" spans="1:18">
      <c r="A3879" t="s">
        <v>9741</v>
      </c>
      <c r="B3879" t="s">
        <v>4395</v>
      </c>
      <c r="C3879" t="s">
        <v>3098</v>
      </c>
      <c r="D3879" t="s">
        <v>3237</v>
      </c>
      <c r="E3879" t="s">
        <v>3166</v>
      </c>
      <c r="F3879" t="s">
        <v>3228</v>
      </c>
      <c r="G3879" t="s">
        <v>527</v>
      </c>
      <c r="H3879" s="28"/>
      <c r="J3879">
        <v>24</v>
      </c>
      <c r="K3879" t="s">
        <v>3098</v>
      </c>
      <c r="L3879" t="s">
        <v>3206</v>
      </c>
      <c r="M3879" t="s">
        <v>3169</v>
      </c>
      <c r="O3879" t="s">
        <v>3170</v>
      </c>
      <c r="P3879">
        <f t="shared" si="120"/>
        <v>45371</v>
      </c>
      <c r="Q3879">
        <f>--(COUNTIF($A$2:A3879,A3879)=1)</f>
        <v>1</v>
      </c>
      <c r="R3879" t="str">
        <f t="shared" si="121"/>
        <v/>
      </c>
    </row>
    <row r="3880" spans="1:18">
      <c r="A3880" t="s">
        <v>9742</v>
      </c>
      <c r="B3880" t="s">
        <v>1920</v>
      </c>
      <c r="C3880" t="s">
        <v>3098</v>
      </c>
      <c r="D3880" t="s">
        <v>3237</v>
      </c>
      <c r="E3880" t="s">
        <v>3194</v>
      </c>
      <c r="F3880" t="s">
        <v>3167</v>
      </c>
      <c r="G3880" t="s">
        <v>9743</v>
      </c>
      <c r="H3880" s="28">
        <v>45415</v>
      </c>
      <c r="I3880">
        <v>229.46</v>
      </c>
      <c r="J3880">
        <v>72</v>
      </c>
      <c r="K3880" t="s">
        <v>3123</v>
      </c>
      <c r="L3880" t="s">
        <v>3216</v>
      </c>
      <c r="M3880" t="s">
        <v>3188</v>
      </c>
      <c r="N3880">
        <v>2.6</v>
      </c>
      <c r="O3880" t="s">
        <v>3124</v>
      </c>
      <c r="P3880">
        <f t="shared" si="120"/>
        <v>45406</v>
      </c>
      <c r="Q3880">
        <f>--(COUNTIF($A$2:A3880,A3880)=1)</f>
        <v>1</v>
      </c>
      <c r="R3880">
        <f t="shared" si="121"/>
        <v>229.46</v>
      </c>
    </row>
    <row r="3881" spans="1:18">
      <c r="A3881" t="s">
        <v>9744</v>
      </c>
      <c r="B3881" t="s">
        <v>3886</v>
      </c>
      <c r="C3881" t="s">
        <v>3098</v>
      </c>
      <c r="D3881" t="s">
        <v>3251</v>
      </c>
      <c r="E3881" t="s">
        <v>3166</v>
      </c>
      <c r="F3881" t="s">
        <v>3167</v>
      </c>
      <c r="G3881" t="s">
        <v>1959</v>
      </c>
      <c r="H3881" s="28"/>
      <c r="J3881">
        <v>24</v>
      </c>
      <c r="K3881" t="s">
        <v>3098</v>
      </c>
      <c r="L3881" t="s">
        <v>3354</v>
      </c>
      <c r="M3881" t="s">
        <v>3177</v>
      </c>
      <c r="O3881" t="s">
        <v>3170</v>
      </c>
      <c r="P3881">
        <f t="shared" si="120"/>
        <v>44740</v>
      </c>
      <c r="Q3881">
        <f>--(COUNTIF($A$2:A3881,A3881)=1)</f>
        <v>1</v>
      </c>
      <c r="R3881" t="str">
        <f t="shared" si="121"/>
        <v/>
      </c>
    </row>
    <row r="3882" spans="1:18">
      <c r="A3882" t="s">
        <v>9745</v>
      </c>
      <c r="B3882" t="s">
        <v>7223</v>
      </c>
      <c r="C3882" t="s">
        <v>3098</v>
      </c>
      <c r="D3882" t="s">
        <v>3227</v>
      </c>
      <c r="E3882" t="s">
        <v>3166</v>
      </c>
      <c r="F3882" t="s">
        <v>3180</v>
      </c>
      <c r="G3882" t="s">
        <v>981</v>
      </c>
      <c r="H3882" s="28"/>
      <c r="J3882">
        <v>24</v>
      </c>
      <c r="K3882" t="s">
        <v>3098</v>
      </c>
      <c r="L3882" t="s">
        <v>3398</v>
      </c>
      <c r="M3882" t="s">
        <v>3188</v>
      </c>
      <c r="O3882" t="s">
        <v>3182</v>
      </c>
      <c r="P3882">
        <f t="shared" si="120"/>
        <v>45444</v>
      </c>
      <c r="Q3882">
        <f>--(COUNTIF($A$2:A3882,A3882)=1)</f>
        <v>1</v>
      </c>
      <c r="R3882" t="str">
        <f t="shared" si="121"/>
        <v/>
      </c>
    </row>
    <row r="3883" spans="1:18">
      <c r="A3883" t="s">
        <v>9746</v>
      </c>
      <c r="B3883" t="s">
        <v>5592</v>
      </c>
      <c r="C3883" t="s">
        <v>9747</v>
      </c>
      <c r="D3883" t="s">
        <v>3237</v>
      </c>
      <c r="E3883" t="s">
        <v>3194</v>
      </c>
      <c r="F3883" t="s">
        <v>3167</v>
      </c>
      <c r="G3883" t="s">
        <v>213</v>
      </c>
      <c r="H3883" s="28">
        <v>44954</v>
      </c>
      <c r="I3883">
        <v>16.39</v>
      </c>
      <c r="J3883">
        <v>72</v>
      </c>
      <c r="K3883" t="s">
        <v>3124</v>
      </c>
      <c r="L3883" t="s">
        <v>3201</v>
      </c>
      <c r="M3883" t="s">
        <v>3188</v>
      </c>
      <c r="N3883">
        <v>1.5</v>
      </c>
      <c r="O3883" t="s">
        <v>3260</v>
      </c>
      <c r="P3883">
        <f t="shared" si="120"/>
        <v>44954</v>
      </c>
      <c r="Q3883">
        <f>--(COUNTIF($A$2:A3883,A3883)=1)</f>
        <v>1</v>
      </c>
      <c r="R3883">
        <f t="shared" si="121"/>
        <v>16.39</v>
      </c>
    </row>
    <row r="3884" spans="1:18">
      <c r="A3884" t="s">
        <v>9748</v>
      </c>
      <c r="B3884" t="s">
        <v>1937</v>
      </c>
      <c r="C3884" t="s">
        <v>7407</v>
      </c>
      <c r="D3884" t="s">
        <v>3227</v>
      </c>
      <c r="E3884" t="s">
        <v>3166</v>
      </c>
      <c r="F3884" t="s">
        <v>3180</v>
      </c>
      <c r="G3884" t="s">
        <v>192</v>
      </c>
      <c r="H3884" s="28"/>
      <c r="J3884">
        <v>24</v>
      </c>
      <c r="K3884" t="s">
        <v>3098</v>
      </c>
      <c r="L3884" t="s">
        <v>3354</v>
      </c>
      <c r="M3884" t="s">
        <v>3177</v>
      </c>
      <c r="O3884" t="s">
        <v>3189</v>
      </c>
      <c r="P3884">
        <f t="shared" si="120"/>
        <v>44768</v>
      </c>
      <c r="Q3884">
        <f>--(COUNTIF($A$2:A3884,A3884)=1)</f>
        <v>1</v>
      </c>
      <c r="R3884" t="str">
        <f t="shared" si="121"/>
        <v/>
      </c>
    </row>
    <row r="3885" spans="1:18">
      <c r="A3885" t="s">
        <v>9749</v>
      </c>
      <c r="B3885" t="s">
        <v>9102</v>
      </c>
      <c r="C3885" t="s">
        <v>3098</v>
      </c>
      <c r="D3885" t="s">
        <v>3165</v>
      </c>
      <c r="E3885" t="s">
        <v>3175</v>
      </c>
      <c r="F3885" t="s">
        <v>3167</v>
      </c>
      <c r="G3885" t="s">
        <v>4281</v>
      </c>
      <c r="H3885" s="28">
        <v>45681</v>
      </c>
      <c r="I3885">
        <v>27.44</v>
      </c>
      <c r="J3885">
        <v>8</v>
      </c>
      <c r="K3885" t="s">
        <v>3123</v>
      </c>
      <c r="L3885" t="s">
        <v>3271</v>
      </c>
      <c r="M3885" t="s">
        <v>3177</v>
      </c>
      <c r="N3885">
        <v>2.2999999999999998</v>
      </c>
      <c r="O3885" t="s">
        <v>3260</v>
      </c>
      <c r="P3885">
        <f t="shared" si="120"/>
        <v>45680</v>
      </c>
      <c r="Q3885">
        <f>--(COUNTIF($A$2:A3885,A3885)=1)</f>
        <v>1</v>
      </c>
      <c r="R3885">
        <f t="shared" si="121"/>
        <v>27.44</v>
      </c>
    </row>
    <row r="3886" spans="1:18">
      <c r="A3886" t="s">
        <v>9750</v>
      </c>
      <c r="B3886" t="s">
        <v>8465</v>
      </c>
      <c r="C3886" t="s">
        <v>9751</v>
      </c>
      <c r="D3886" t="s">
        <v>3174</v>
      </c>
      <c r="E3886" t="s">
        <v>3166</v>
      </c>
      <c r="F3886" t="s">
        <v>3167</v>
      </c>
      <c r="G3886" t="s">
        <v>1486</v>
      </c>
      <c r="H3886" s="28"/>
      <c r="J3886">
        <v>24</v>
      </c>
      <c r="K3886" t="s">
        <v>3098</v>
      </c>
      <c r="L3886" t="s">
        <v>3437</v>
      </c>
      <c r="M3886" t="s">
        <v>3169</v>
      </c>
      <c r="O3886" t="s">
        <v>3182</v>
      </c>
      <c r="P3886">
        <f t="shared" si="120"/>
        <v>44658</v>
      </c>
      <c r="Q3886">
        <f>--(COUNTIF($A$2:A3886,A3886)=1)</f>
        <v>1</v>
      </c>
      <c r="R3886" t="str">
        <f t="shared" si="121"/>
        <v/>
      </c>
    </row>
    <row r="3887" spans="1:18">
      <c r="A3887" t="s">
        <v>9752</v>
      </c>
      <c r="B3887" t="s">
        <v>1301</v>
      </c>
      <c r="C3887" t="s">
        <v>3098</v>
      </c>
      <c r="D3887" t="s">
        <v>3174</v>
      </c>
      <c r="E3887" t="s">
        <v>3194</v>
      </c>
      <c r="F3887" t="s">
        <v>3220</v>
      </c>
      <c r="G3887" t="s">
        <v>1502</v>
      </c>
      <c r="H3887" s="28">
        <v>45012</v>
      </c>
      <c r="I3887">
        <v>164.41</v>
      </c>
      <c r="J3887">
        <v>72</v>
      </c>
      <c r="K3887" t="s">
        <v>3123</v>
      </c>
      <c r="L3887" t="s">
        <v>3437</v>
      </c>
      <c r="M3887" t="s">
        <v>3169</v>
      </c>
      <c r="O3887" t="s">
        <v>3213</v>
      </c>
      <c r="P3887">
        <f t="shared" si="120"/>
        <v>45006</v>
      </c>
      <c r="Q3887">
        <f>--(COUNTIF($A$2:A3887,A3887)=1)</f>
        <v>1</v>
      </c>
      <c r="R3887">
        <f t="shared" si="121"/>
        <v>164.41</v>
      </c>
    </row>
    <row r="3888" spans="1:18">
      <c r="A3888" t="s">
        <v>9753</v>
      </c>
      <c r="B3888" t="s">
        <v>1497</v>
      </c>
      <c r="C3888" t="s">
        <v>3098</v>
      </c>
      <c r="D3888" t="s">
        <v>3200</v>
      </c>
      <c r="E3888" t="s">
        <v>3166</v>
      </c>
      <c r="F3888" t="s">
        <v>3228</v>
      </c>
      <c r="G3888" t="s">
        <v>717</v>
      </c>
      <c r="H3888" s="28"/>
      <c r="J3888">
        <v>24</v>
      </c>
      <c r="K3888" t="s">
        <v>3098</v>
      </c>
      <c r="L3888" t="s">
        <v>3201</v>
      </c>
      <c r="M3888" t="s">
        <v>3202</v>
      </c>
      <c r="O3888" t="s">
        <v>3123</v>
      </c>
      <c r="P3888">
        <f t="shared" si="120"/>
        <v>45360</v>
      </c>
      <c r="Q3888">
        <f>--(COUNTIF($A$2:A3888,A3888)=1)</f>
        <v>1</v>
      </c>
      <c r="R3888" t="str">
        <f t="shared" si="121"/>
        <v/>
      </c>
    </row>
    <row r="3889" spans="1:18">
      <c r="A3889" t="s">
        <v>9754</v>
      </c>
      <c r="B3889" t="s">
        <v>2268</v>
      </c>
      <c r="C3889" t="s">
        <v>3098</v>
      </c>
      <c r="D3889" t="s">
        <v>3200</v>
      </c>
      <c r="E3889" t="s">
        <v>3175</v>
      </c>
      <c r="F3889" t="s">
        <v>3167</v>
      </c>
      <c r="G3889" t="s">
        <v>1800</v>
      </c>
      <c r="H3889" s="28">
        <v>44862</v>
      </c>
      <c r="I3889">
        <v>8.7799999999999994</v>
      </c>
      <c r="J3889">
        <v>8</v>
      </c>
      <c r="K3889" t="s">
        <v>3123</v>
      </c>
      <c r="L3889" t="s">
        <v>3216</v>
      </c>
      <c r="M3889" t="s">
        <v>3177</v>
      </c>
      <c r="O3889" t="s">
        <v>3260</v>
      </c>
      <c r="P3889">
        <f t="shared" si="120"/>
        <v>44862</v>
      </c>
      <c r="Q3889">
        <f>--(COUNTIF($A$2:A3889,A3889)=1)</f>
        <v>1</v>
      </c>
      <c r="R3889">
        <f t="shared" si="121"/>
        <v>8.7799999999999994</v>
      </c>
    </row>
    <row r="3890" spans="1:18">
      <c r="A3890" t="s">
        <v>9755</v>
      </c>
      <c r="B3890" t="s">
        <v>6446</v>
      </c>
      <c r="C3890" t="s">
        <v>3098</v>
      </c>
      <c r="D3890" t="s">
        <v>3185</v>
      </c>
      <c r="E3890" t="s">
        <v>3166</v>
      </c>
      <c r="F3890" t="s">
        <v>3167</v>
      </c>
      <c r="G3890" t="s">
        <v>2385</v>
      </c>
      <c r="H3890" s="28">
        <v>44835</v>
      </c>
      <c r="I3890">
        <v>7.96</v>
      </c>
      <c r="J3890">
        <v>24</v>
      </c>
      <c r="K3890" t="s">
        <v>3124</v>
      </c>
      <c r="L3890" t="s">
        <v>3098</v>
      </c>
      <c r="M3890" t="s">
        <v>3207</v>
      </c>
      <c r="O3890" t="s">
        <v>3182</v>
      </c>
      <c r="P3890">
        <f t="shared" si="120"/>
        <v>44835</v>
      </c>
      <c r="Q3890">
        <f>--(COUNTIF($A$2:A3890,A3890)=1)</f>
        <v>1</v>
      </c>
      <c r="R3890">
        <f t="shared" si="121"/>
        <v>7.96</v>
      </c>
    </row>
    <row r="3891" spans="1:18">
      <c r="A3891" t="s">
        <v>9756</v>
      </c>
      <c r="B3891" t="s">
        <v>7356</v>
      </c>
      <c r="C3891" t="s">
        <v>3098</v>
      </c>
      <c r="D3891" t="s">
        <v>3240</v>
      </c>
      <c r="E3891" t="s">
        <v>3166</v>
      </c>
      <c r="F3891" t="s">
        <v>3167</v>
      </c>
      <c r="G3891" t="s">
        <v>9757</v>
      </c>
      <c r="H3891" s="28">
        <v>45107</v>
      </c>
      <c r="I3891">
        <v>69.16</v>
      </c>
      <c r="J3891">
        <v>24</v>
      </c>
      <c r="K3891" t="s">
        <v>3123</v>
      </c>
      <c r="L3891" t="s">
        <v>3268</v>
      </c>
      <c r="M3891" t="s">
        <v>3202</v>
      </c>
      <c r="N3891">
        <v>2.6</v>
      </c>
      <c r="O3891" t="s">
        <v>3123</v>
      </c>
      <c r="P3891">
        <f t="shared" si="120"/>
        <v>45105</v>
      </c>
      <c r="Q3891">
        <f>--(COUNTIF($A$2:A3891,A3891)=1)</f>
        <v>1</v>
      </c>
      <c r="R3891">
        <f t="shared" si="121"/>
        <v>69.16</v>
      </c>
    </row>
    <row r="3892" spans="1:18">
      <c r="A3892" t="s">
        <v>9758</v>
      </c>
      <c r="B3892" t="s">
        <v>4160</v>
      </c>
      <c r="C3892" t="s">
        <v>3098</v>
      </c>
      <c r="D3892" t="s">
        <v>3227</v>
      </c>
      <c r="E3892" t="s">
        <v>3166</v>
      </c>
      <c r="F3892" t="s">
        <v>3167</v>
      </c>
      <c r="G3892" t="s">
        <v>707</v>
      </c>
      <c r="H3892" s="28"/>
      <c r="J3892">
        <v>24</v>
      </c>
      <c r="K3892" t="s">
        <v>3098</v>
      </c>
      <c r="L3892" t="s">
        <v>3265</v>
      </c>
      <c r="M3892" t="s">
        <v>3202</v>
      </c>
      <c r="O3892" t="s">
        <v>3182</v>
      </c>
      <c r="P3892">
        <f t="shared" si="120"/>
        <v>44588</v>
      </c>
      <c r="Q3892">
        <f>--(COUNTIF($A$2:A3892,A3892)=1)</f>
        <v>1</v>
      </c>
      <c r="R3892" t="str">
        <f t="shared" si="121"/>
        <v/>
      </c>
    </row>
    <row r="3893" spans="1:18">
      <c r="A3893" t="s">
        <v>9759</v>
      </c>
      <c r="B3893" t="s">
        <v>2238</v>
      </c>
      <c r="C3893" t="s">
        <v>3098</v>
      </c>
      <c r="D3893" t="s">
        <v>3251</v>
      </c>
      <c r="E3893" t="s">
        <v>3175</v>
      </c>
      <c r="F3893" t="s">
        <v>3180</v>
      </c>
      <c r="G3893" t="s">
        <v>2014</v>
      </c>
      <c r="H3893" s="28"/>
      <c r="J3893">
        <v>8</v>
      </c>
      <c r="K3893" t="s">
        <v>3098</v>
      </c>
      <c r="L3893" t="s">
        <v>3265</v>
      </c>
      <c r="M3893" t="s">
        <v>3177</v>
      </c>
      <c r="O3893" t="s">
        <v>3260</v>
      </c>
      <c r="P3893">
        <f t="shared" si="120"/>
        <v>45529</v>
      </c>
      <c r="Q3893">
        <f>--(COUNTIF($A$2:A3893,A3893)=1)</f>
        <v>1</v>
      </c>
      <c r="R3893" t="str">
        <f t="shared" si="121"/>
        <v/>
      </c>
    </row>
    <row r="3894" spans="1:18">
      <c r="A3894" t="s">
        <v>9760</v>
      </c>
      <c r="B3894" t="s">
        <v>8465</v>
      </c>
      <c r="C3894" t="s">
        <v>9761</v>
      </c>
      <c r="D3894" t="s">
        <v>3174</v>
      </c>
      <c r="E3894" t="s">
        <v>3194</v>
      </c>
      <c r="F3894" t="s">
        <v>3167</v>
      </c>
      <c r="G3894" t="s">
        <v>1090</v>
      </c>
      <c r="H3894" s="28">
        <v>45536</v>
      </c>
      <c r="I3894">
        <v>81.88</v>
      </c>
      <c r="J3894">
        <v>72</v>
      </c>
      <c r="K3894" t="s">
        <v>3123</v>
      </c>
      <c r="L3894" t="s">
        <v>3221</v>
      </c>
      <c r="M3894" t="s">
        <v>3177</v>
      </c>
      <c r="N3894">
        <v>3.4</v>
      </c>
      <c r="O3894" t="s">
        <v>3170</v>
      </c>
      <c r="P3894">
        <f t="shared" si="120"/>
        <v>45533</v>
      </c>
      <c r="Q3894">
        <f>--(COUNTIF($A$2:A3894,A3894)=1)</f>
        <v>1</v>
      </c>
      <c r="R3894">
        <f t="shared" si="121"/>
        <v>81.88</v>
      </c>
    </row>
    <row r="3895" spans="1:18">
      <c r="A3895" t="s">
        <v>9762</v>
      </c>
      <c r="B3895" t="s">
        <v>8465</v>
      </c>
      <c r="C3895" t="s">
        <v>3098</v>
      </c>
      <c r="D3895" t="s">
        <v>3196</v>
      </c>
      <c r="E3895" t="s">
        <v>3166</v>
      </c>
      <c r="F3895" t="s">
        <v>3167</v>
      </c>
      <c r="G3895" t="s">
        <v>4945</v>
      </c>
      <c r="H3895" s="28"/>
      <c r="J3895">
        <v>24</v>
      </c>
      <c r="K3895" t="s">
        <v>3098</v>
      </c>
      <c r="L3895" t="s">
        <v>3168</v>
      </c>
      <c r="M3895" t="s">
        <v>3202</v>
      </c>
      <c r="O3895" t="s">
        <v>3123</v>
      </c>
      <c r="P3895">
        <f t="shared" si="120"/>
        <v>44649</v>
      </c>
      <c r="Q3895">
        <f>--(COUNTIF($A$2:A3895,A3895)=1)</f>
        <v>1</v>
      </c>
      <c r="R3895" t="str">
        <f t="shared" si="121"/>
        <v/>
      </c>
    </row>
    <row r="3896" spans="1:18">
      <c r="A3896" t="s">
        <v>9763</v>
      </c>
      <c r="B3896" t="s">
        <v>855</v>
      </c>
      <c r="C3896" t="s">
        <v>3098</v>
      </c>
      <c r="D3896" t="s">
        <v>3227</v>
      </c>
      <c r="E3896" t="s">
        <v>3175</v>
      </c>
      <c r="F3896" t="s">
        <v>3220</v>
      </c>
      <c r="G3896" t="s">
        <v>2756</v>
      </c>
      <c r="H3896" s="28">
        <v>45467</v>
      </c>
      <c r="I3896">
        <v>3.44</v>
      </c>
      <c r="J3896">
        <v>8</v>
      </c>
      <c r="K3896" t="s">
        <v>3124</v>
      </c>
      <c r="L3896" t="s">
        <v>3265</v>
      </c>
      <c r="M3896" t="s">
        <v>3188</v>
      </c>
      <c r="O3896" t="s">
        <v>3213</v>
      </c>
      <c r="P3896">
        <f t="shared" si="120"/>
        <v>45467</v>
      </c>
      <c r="Q3896">
        <f>--(COUNTIF($A$2:A3896,A3896)=1)</f>
        <v>1</v>
      </c>
      <c r="R3896">
        <f t="shared" si="121"/>
        <v>3.44</v>
      </c>
    </row>
    <row r="3897" spans="1:18">
      <c r="A3897" t="s">
        <v>9764</v>
      </c>
      <c r="B3897" t="s">
        <v>1889</v>
      </c>
      <c r="C3897" t="s">
        <v>9765</v>
      </c>
      <c r="D3897" t="s">
        <v>3200</v>
      </c>
      <c r="E3897" t="s">
        <v>3280</v>
      </c>
      <c r="F3897" t="s">
        <v>3167</v>
      </c>
      <c r="G3897" t="s">
        <v>1723</v>
      </c>
      <c r="H3897" s="28">
        <v>44619</v>
      </c>
      <c r="I3897">
        <v>3.5</v>
      </c>
      <c r="J3897">
        <v>4</v>
      </c>
      <c r="K3897" t="s">
        <v>3124</v>
      </c>
      <c r="L3897" t="s">
        <v>3216</v>
      </c>
      <c r="M3897" t="s">
        <v>3207</v>
      </c>
      <c r="N3897">
        <v>1.2</v>
      </c>
      <c r="O3897" t="s">
        <v>3182</v>
      </c>
      <c r="P3897">
        <f t="shared" si="120"/>
        <v>44619</v>
      </c>
      <c r="Q3897">
        <f>--(COUNTIF($A$2:A3897,A3897)=1)</f>
        <v>1</v>
      </c>
      <c r="R3897">
        <f t="shared" si="121"/>
        <v>3.5</v>
      </c>
    </row>
    <row r="3898" spans="1:18">
      <c r="A3898" t="s">
        <v>9766</v>
      </c>
      <c r="B3898" t="s">
        <v>1851</v>
      </c>
      <c r="C3898" t="s">
        <v>9767</v>
      </c>
      <c r="D3898" t="s">
        <v>3174</v>
      </c>
      <c r="E3898" t="s">
        <v>3166</v>
      </c>
      <c r="F3898" t="s">
        <v>3167</v>
      </c>
      <c r="G3898" t="s">
        <v>3031</v>
      </c>
      <c r="H3898" s="28"/>
      <c r="J3898">
        <v>24</v>
      </c>
      <c r="K3898" t="s">
        <v>3098</v>
      </c>
      <c r="L3898" t="s">
        <v>3212</v>
      </c>
      <c r="M3898" t="s">
        <v>3207</v>
      </c>
      <c r="O3898" t="s">
        <v>3124</v>
      </c>
      <c r="P3898">
        <f t="shared" si="120"/>
        <v>45552</v>
      </c>
      <c r="Q3898">
        <f>--(COUNTIF($A$2:A3898,A3898)=1)</f>
        <v>1</v>
      </c>
      <c r="R3898" t="str">
        <f t="shared" si="121"/>
        <v/>
      </c>
    </row>
    <row r="3899" spans="1:18">
      <c r="A3899" t="s">
        <v>9768</v>
      </c>
      <c r="B3899" t="s">
        <v>2969</v>
      </c>
      <c r="C3899" t="s">
        <v>9769</v>
      </c>
      <c r="D3899" t="s">
        <v>3200</v>
      </c>
      <c r="E3899" t="s">
        <v>3194</v>
      </c>
      <c r="F3899" t="s">
        <v>3167</v>
      </c>
      <c r="G3899" t="s">
        <v>2385</v>
      </c>
      <c r="H3899" s="28"/>
      <c r="J3899">
        <v>72</v>
      </c>
      <c r="K3899" t="s">
        <v>3098</v>
      </c>
      <c r="L3899" t="s">
        <v>3229</v>
      </c>
      <c r="M3899" t="s">
        <v>3207</v>
      </c>
      <c r="O3899" t="s">
        <v>3170</v>
      </c>
      <c r="P3899">
        <f t="shared" si="120"/>
        <v>44835</v>
      </c>
      <c r="Q3899">
        <f>--(COUNTIF($A$2:A3899,A3899)=1)</f>
        <v>1</v>
      </c>
      <c r="R3899" t="str">
        <f t="shared" si="121"/>
        <v/>
      </c>
    </row>
    <row r="3900" spans="1:18">
      <c r="A3900" t="s">
        <v>9770</v>
      </c>
      <c r="B3900" t="s">
        <v>1478</v>
      </c>
      <c r="C3900" t="s">
        <v>3098</v>
      </c>
      <c r="D3900" t="s">
        <v>3240</v>
      </c>
      <c r="E3900" t="s">
        <v>3175</v>
      </c>
      <c r="F3900" t="s">
        <v>3167</v>
      </c>
      <c r="G3900" t="s">
        <v>228</v>
      </c>
      <c r="H3900" s="28"/>
      <c r="J3900">
        <v>8</v>
      </c>
      <c r="K3900" t="s">
        <v>3098</v>
      </c>
      <c r="L3900" t="s">
        <v>3318</v>
      </c>
      <c r="M3900" t="s">
        <v>3207</v>
      </c>
      <c r="O3900" t="s">
        <v>3124</v>
      </c>
      <c r="P3900">
        <f t="shared" si="120"/>
        <v>44607</v>
      </c>
      <c r="Q3900">
        <f>--(COUNTIF($A$2:A3900,A3900)=1)</f>
        <v>1</v>
      </c>
      <c r="R3900" t="str">
        <f t="shared" si="121"/>
        <v/>
      </c>
    </row>
    <row r="3901" spans="1:18">
      <c r="A3901" t="s">
        <v>9771</v>
      </c>
      <c r="B3901" t="s">
        <v>2449</v>
      </c>
      <c r="C3901" t="s">
        <v>3098</v>
      </c>
      <c r="D3901" t="s">
        <v>3240</v>
      </c>
      <c r="E3901" t="s">
        <v>3194</v>
      </c>
      <c r="F3901" t="s">
        <v>3167</v>
      </c>
      <c r="G3901" t="s">
        <v>2019</v>
      </c>
      <c r="H3901" s="28">
        <v>44914</v>
      </c>
      <c r="I3901">
        <v>93.58</v>
      </c>
      <c r="J3901">
        <v>72</v>
      </c>
      <c r="K3901" t="s">
        <v>3123</v>
      </c>
      <c r="L3901" t="s">
        <v>3302</v>
      </c>
      <c r="M3901" t="s">
        <v>3188</v>
      </c>
      <c r="O3901" t="s">
        <v>3182</v>
      </c>
      <c r="P3901">
        <f t="shared" si="120"/>
        <v>44911</v>
      </c>
      <c r="Q3901">
        <f>--(COUNTIF($A$2:A3901,A3901)=1)</f>
        <v>1</v>
      </c>
      <c r="R3901">
        <f t="shared" si="121"/>
        <v>93.58</v>
      </c>
    </row>
    <row r="3902" spans="1:18">
      <c r="A3902" t="s">
        <v>9772</v>
      </c>
      <c r="B3902" t="s">
        <v>6134</v>
      </c>
      <c r="C3902" t="s">
        <v>9773</v>
      </c>
      <c r="D3902" t="s">
        <v>3251</v>
      </c>
      <c r="E3902" t="s">
        <v>3166</v>
      </c>
      <c r="F3902" t="s">
        <v>3228</v>
      </c>
      <c r="G3902" t="s">
        <v>274</v>
      </c>
      <c r="H3902" s="28"/>
      <c r="J3902">
        <v>24</v>
      </c>
      <c r="K3902" t="s">
        <v>3098</v>
      </c>
      <c r="L3902" t="s">
        <v>3221</v>
      </c>
      <c r="M3902" t="s">
        <v>3169</v>
      </c>
      <c r="O3902" t="s">
        <v>3182</v>
      </c>
      <c r="P3902">
        <f t="shared" si="120"/>
        <v>45519</v>
      </c>
      <c r="Q3902">
        <f>--(COUNTIF($A$2:A3902,A3902)=1)</f>
        <v>1</v>
      </c>
      <c r="R3902" t="str">
        <f t="shared" si="121"/>
        <v/>
      </c>
    </row>
    <row r="3903" spans="1:18">
      <c r="A3903" t="s">
        <v>9774</v>
      </c>
      <c r="B3903" t="s">
        <v>348</v>
      </c>
      <c r="C3903" t="s">
        <v>3478</v>
      </c>
      <c r="D3903" t="s">
        <v>3185</v>
      </c>
      <c r="E3903" t="s">
        <v>3166</v>
      </c>
      <c r="F3903" t="s">
        <v>3167</v>
      </c>
      <c r="G3903" t="s">
        <v>983</v>
      </c>
      <c r="H3903" s="28">
        <v>44807</v>
      </c>
      <c r="I3903">
        <v>71.91</v>
      </c>
      <c r="J3903">
        <v>24</v>
      </c>
      <c r="K3903" t="s">
        <v>3123</v>
      </c>
      <c r="L3903" t="s">
        <v>3281</v>
      </c>
      <c r="M3903" t="s">
        <v>3169</v>
      </c>
      <c r="N3903">
        <v>2.4</v>
      </c>
      <c r="O3903" t="s">
        <v>3170</v>
      </c>
      <c r="P3903">
        <f t="shared" si="120"/>
        <v>44805</v>
      </c>
      <c r="Q3903">
        <f>--(COUNTIF($A$2:A3903,A3903)=1)</f>
        <v>1</v>
      </c>
      <c r="R3903">
        <f t="shared" si="121"/>
        <v>71.91</v>
      </c>
    </row>
    <row r="3904" spans="1:18">
      <c r="A3904" t="s">
        <v>9775</v>
      </c>
      <c r="B3904" t="s">
        <v>1147</v>
      </c>
      <c r="C3904" t="s">
        <v>3098</v>
      </c>
      <c r="D3904" t="s">
        <v>3227</v>
      </c>
      <c r="E3904" t="s">
        <v>3194</v>
      </c>
      <c r="F3904" t="s">
        <v>3180</v>
      </c>
      <c r="G3904" t="s">
        <v>2013</v>
      </c>
      <c r="H3904" s="28"/>
      <c r="J3904">
        <v>72</v>
      </c>
      <c r="K3904" t="s">
        <v>3098</v>
      </c>
      <c r="L3904" t="s">
        <v>3231</v>
      </c>
      <c r="M3904" t="s">
        <v>3207</v>
      </c>
      <c r="O3904" t="s">
        <v>3189</v>
      </c>
      <c r="P3904">
        <f t="shared" si="120"/>
        <v>45472</v>
      </c>
      <c r="Q3904">
        <f>--(COUNTIF($A$2:A3904,A3904)=1)</f>
        <v>1</v>
      </c>
      <c r="R3904" t="str">
        <f t="shared" si="121"/>
        <v/>
      </c>
    </row>
    <row r="3905" spans="1:18">
      <c r="A3905" t="s">
        <v>9776</v>
      </c>
      <c r="B3905" t="s">
        <v>3962</v>
      </c>
      <c r="C3905" t="s">
        <v>3098</v>
      </c>
      <c r="D3905" t="s">
        <v>3227</v>
      </c>
      <c r="E3905" t="s">
        <v>3194</v>
      </c>
      <c r="F3905" t="s">
        <v>3167</v>
      </c>
      <c r="G3905" t="s">
        <v>1778</v>
      </c>
      <c r="H3905" s="28">
        <v>45356</v>
      </c>
      <c r="I3905">
        <v>103.7</v>
      </c>
      <c r="J3905">
        <v>72</v>
      </c>
      <c r="K3905" t="s">
        <v>3123</v>
      </c>
      <c r="L3905" t="s">
        <v>3307</v>
      </c>
      <c r="M3905" t="s">
        <v>3177</v>
      </c>
      <c r="N3905">
        <v>2.7</v>
      </c>
      <c r="O3905" t="s">
        <v>3170</v>
      </c>
      <c r="P3905">
        <f t="shared" si="120"/>
        <v>45352</v>
      </c>
      <c r="Q3905">
        <f>--(COUNTIF($A$2:A3905,A3905)=1)</f>
        <v>1</v>
      </c>
      <c r="R3905">
        <f t="shared" si="121"/>
        <v>103.7</v>
      </c>
    </row>
    <row r="3906" spans="1:18">
      <c r="A3906" t="s">
        <v>9777</v>
      </c>
      <c r="B3906" t="s">
        <v>4325</v>
      </c>
      <c r="C3906" t="s">
        <v>3098</v>
      </c>
      <c r="D3906" t="s">
        <v>3165</v>
      </c>
      <c r="E3906" t="s">
        <v>3194</v>
      </c>
      <c r="F3906" t="s">
        <v>3167</v>
      </c>
      <c r="G3906" t="s">
        <v>839</v>
      </c>
      <c r="H3906" s="28">
        <v>45350</v>
      </c>
      <c r="I3906">
        <v>190.5</v>
      </c>
      <c r="J3906">
        <v>72</v>
      </c>
      <c r="K3906" t="s">
        <v>3123</v>
      </c>
      <c r="L3906" t="s">
        <v>3307</v>
      </c>
      <c r="M3906" t="s">
        <v>3188</v>
      </c>
      <c r="N3906">
        <v>1.1000000000000001</v>
      </c>
      <c r="O3906" t="s">
        <v>3123</v>
      </c>
      <c r="P3906">
        <f t="shared" ref="P3906:P3969" si="122">IFERROR(DATEVALUE(G3906),IFERROR(DATE(RIGHT(G3906,4),MID(G3906,4,2),LEFT(G3906,2)),""))</f>
        <v>45343</v>
      </c>
      <c r="Q3906">
        <f>--(COUNTIF($A$2:A3906,A3906)=1)</f>
        <v>1</v>
      </c>
      <c r="R3906">
        <f t="shared" ref="R3906:R3969" si="123">IF(AND(Q3906=1,I3906&lt;&gt;"",ISNUMBER(I3906),I3906&gt;=0),I3906,"")</f>
        <v>190.5</v>
      </c>
    </row>
    <row r="3907" spans="1:18">
      <c r="A3907" t="s">
        <v>9778</v>
      </c>
      <c r="B3907" t="s">
        <v>109</v>
      </c>
      <c r="C3907" t="s">
        <v>9779</v>
      </c>
      <c r="D3907" t="s">
        <v>3227</v>
      </c>
      <c r="E3907" t="s">
        <v>3166</v>
      </c>
      <c r="F3907" t="s">
        <v>3167</v>
      </c>
      <c r="G3907" t="s">
        <v>6385</v>
      </c>
      <c r="H3907" s="28">
        <v>45673</v>
      </c>
      <c r="I3907">
        <v>21.06</v>
      </c>
      <c r="J3907">
        <v>24</v>
      </c>
      <c r="K3907" t="s">
        <v>3124</v>
      </c>
      <c r="L3907" t="s">
        <v>3281</v>
      </c>
      <c r="M3907" t="s">
        <v>3177</v>
      </c>
      <c r="O3907" t="s">
        <v>3182</v>
      </c>
      <c r="P3907">
        <f t="shared" si="122"/>
        <v>45673</v>
      </c>
      <c r="Q3907">
        <f>--(COUNTIF($A$2:A3907,A3907)=1)</f>
        <v>1</v>
      </c>
      <c r="R3907">
        <f t="shared" si="123"/>
        <v>21.06</v>
      </c>
    </row>
    <row r="3908" spans="1:18">
      <c r="A3908" t="s">
        <v>9780</v>
      </c>
      <c r="B3908" t="s">
        <v>3041</v>
      </c>
      <c r="C3908" t="s">
        <v>9781</v>
      </c>
      <c r="D3908" t="s">
        <v>3237</v>
      </c>
      <c r="E3908" t="s">
        <v>3166</v>
      </c>
      <c r="F3908" t="s">
        <v>3180</v>
      </c>
      <c r="G3908" t="s">
        <v>1675</v>
      </c>
      <c r="H3908" s="28"/>
      <c r="J3908">
        <v>24</v>
      </c>
      <c r="K3908" t="s">
        <v>3098</v>
      </c>
      <c r="L3908" t="s">
        <v>3225</v>
      </c>
      <c r="M3908" t="s">
        <v>3188</v>
      </c>
      <c r="O3908" t="s">
        <v>3178</v>
      </c>
      <c r="P3908">
        <f t="shared" si="122"/>
        <v>45593</v>
      </c>
      <c r="Q3908">
        <f>--(COUNTIF($A$2:A3908,A3908)=1)</f>
        <v>1</v>
      </c>
      <c r="R3908" t="str">
        <f t="shared" si="123"/>
        <v/>
      </c>
    </row>
    <row r="3909" spans="1:18">
      <c r="A3909" t="s">
        <v>9782</v>
      </c>
      <c r="B3909" t="s">
        <v>5024</v>
      </c>
      <c r="C3909" t="s">
        <v>3098</v>
      </c>
      <c r="D3909" t="s">
        <v>3240</v>
      </c>
      <c r="E3909" t="s">
        <v>3166</v>
      </c>
      <c r="F3909" t="s">
        <v>3167</v>
      </c>
      <c r="G3909" t="s">
        <v>900</v>
      </c>
      <c r="H3909" s="28">
        <v>44792</v>
      </c>
      <c r="I3909">
        <v>63.65</v>
      </c>
      <c r="J3909">
        <v>24</v>
      </c>
      <c r="K3909" t="s">
        <v>3123</v>
      </c>
      <c r="L3909" t="s">
        <v>3176</v>
      </c>
      <c r="M3909" t="s">
        <v>3169</v>
      </c>
      <c r="N3909">
        <v>4.2</v>
      </c>
      <c r="O3909" t="s">
        <v>3182</v>
      </c>
      <c r="P3909">
        <f t="shared" si="122"/>
        <v>44790</v>
      </c>
      <c r="Q3909">
        <f>--(COUNTIF($A$2:A3909,A3909)=1)</f>
        <v>1</v>
      </c>
      <c r="R3909">
        <f t="shared" si="123"/>
        <v>63.65</v>
      </c>
    </row>
    <row r="3910" spans="1:18">
      <c r="A3910" t="s">
        <v>9783</v>
      </c>
      <c r="B3910" t="s">
        <v>8902</v>
      </c>
      <c r="C3910" t="s">
        <v>3098</v>
      </c>
      <c r="D3910" t="s">
        <v>3251</v>
      </c>
      <c r="E3910" t="s">
        <v>3166</v>
      </c>
      <c r="F3910" t="s">
        <v>3220</v>
      </c>
      <c r="G3910" t="s">
        <v>9784</v>
      </c>
      <c r="H3910" s="28">
        <v>44735</v>
      </c>
      <c r="I3910">
        <v>68.23</v>
      </c>
      <c r="J3910">
        <v>24</v>
      </c>
      <c r="K3910" t="s">
        <v>3123</v>
      </c>
      <c r="L3910" t="s">
        <v>3265</v>
      </c>
      <c r="M3910" t="s">
        <v>3202</v>
      </c>
      <c r="O3910" t="s">
        <v>3189</v>
      </c>
      <c r="P3910">
        <f t="shared" si="122"/>
        <v>44733</v>
      </c>
      <c r="Q3910">
        <f>--(COUNTIF($A$2:A3910,A3910)=1)</f>
        <v>1</v>
      </c>
      <c r="R3910">
        <f t="shared" si="123"/>
        <v>68.23</v>
      </c>
    </row>
    <row r="3911" spans="1:18">
      <c r="A3911" t="s">
        <v>9785</v>
      </c>
      <c r="B3911" t="s">
        <v>1739</v>
      </c>
      <c r="C3911" t="s">
        <v>7824</v>
      </c>
      <c r="D3911" t="s">
        <v>3240</v>
      </c>
      <c r="E3911" t="s">
        <v>3166</v>
      </c>
      <c r="F3911" t="s">
        <v>3220</v>
      </c>
      <c r="G3911" t="s">
        <v>9786</v>
      </c>
      <c r="H3911" s="28">
        <v>45645</v>
      </c>
      <c r="I3911">
        <v>43.41</v>
      </c>
      <c r="J3911">
        <v>24</v>
      </c>
      <c r="K3911" t="s">
        <v>3123</v>
      </c>
      <c r="L3911" t="s">
        <v>3318</v>
      </c>
      <c r="M3911" t="s">
        <v>3177</v>
      </c>
      <c r="N3911">
        <v>3.9</v>
      </c>
      <c r="O3911" t="s">
        <v>3170</v>
      </c>
      <c r="P3911">
        <f t="shared" si="122"/>
        <v>45644</v>
      </c>
      <c r="Q3911">
        <f>--(COUNTIF($A$2:A3911,A3911)=1)</f>
        <v>1</v>
      </c>
      <c r="R3911">
        <f t="shared" si="123"/>
        <v>43.41</v>
      </c>
    </row>
    <row r="3912" spans="1:18">
      <c r="A3912" t="s">
        <v>9787</v>
      </c>
      <c r="B3912" t="s">
        <v>4854</v>
      </c>
      <c r="C3912" t="s">
        <v>3098</v>
      </c>
      <c r="D3912" t="s">
        <v>3237</v>
      </c>
      <c r="E3912" t="s">
        <v>3166</v>
      </c>
      <c r="F3912" t="s">
        <v>3228</v>
      </c>
      <c r="G3912" t="s">
        <v>350</v>
      </c>
      <c r="H3912" s="28"/>
      <c r="J3912">
        <v>24</v>
      </c>
      <c r="K3912" t="s">
        <v>3098</v>
      </c>
      <c r="L3912" t="s">
        <v>3198</v>
      </c>
      <c r="M3912" t="s">
        <v>3202</v>
      </c>
      <c r="O3912" t="s">
        <v>3189</v>
      </c>
      <c r="P3912">
        <f t="shared" si="122"/>
        <v>45089</v>
      </c>
      <c r="Q3912">
        <f>--(COUNTIF($A$2:A3912,A3912)=1)</f>
        <v>1</v>
      </c>
      <c r="R3912" t="str">
        <f t="shared" si="123"/>
        <v/>
      </c>
    </row>
    <row r="3913" spans="1:18">
      <c r="A3913" t="s">
        <v>9788</v>
      </c>
      <c r="B3913" t="s">
        <v>6849</v>
      </c>
      <c r="C3913" t="s">
        <v>9083</v>
      </c>
      <c r="D3913" t="s">
        <v>3174</v>
      </c>
      <c r="E3913" t="s">
        <v>3166</v>
      </c>
      <c r="F3913" t="s">
        <v>3167</v>
      </c>
      <c r="G3913" t="s">
        <v>3309</v>
      </c>
      <c r="H3913" s="28">
        <v>45511</v>
      </c>
      <c r="I3913">
        <v>15.8</v>
      </c>
      <c r="J3913">
        <v>24</v>
      </c>
      <c r="K3913" t="s">
        <v>3124</v>
      </c>
      <c r="L3913" t="s">
        <v>3201</v>
      </c>
      <c r="M3913" t="s">
        <v>3188</v>
      </c>
      <c r="N3913">
        <v>4.5999999999999996</v>
      </c>
      <c r="O3913" t="s">
        <v>3123</v>
      </c>
      <c r="P3913">
        <f t="shared" si="122"/>
        <v>45511</v>
      </c>
      <c r="Q3913">
        <f>--(COUNTIF($A$2:A3913,A3913)=1)</f>
        <v>1</v>
      </c>
      <c r="R3913">
        <f t="shared" si="123"/>
        <v>15.8</v>
      </c>
    </row>
    <row r="3914" spans="1:18">
      <c r="A3914" t="s">
        <v>9789</v>
      </c>
      <c r="B3914" t="s">
        <v>2220</v>
      </c>
      <c r="C3914" t="s">
        <v>3098</v>
      </c>
      <c r="D3914" t="s">
        <v>3227</v>
      </c>
      <c r="E3914" t="s">
        <v>3280</v>
      </c>
      <c r="F3914" t="s">
        <v>3180</v>
      </c>
      <c r="G3914" t="s">
        <v>857</v>
      </c>
      <c r="H3914" s="28"/>
      <c r="J3914">
        <v>4</v>
      </c>
      <c r="K3914" t="s">
        <v>3098</v>
      </c>
      <c r="L3914" t="s">
        <v>3225</v>
      </c>
      <c r="M3914" t="s">
        <v>3202</v>
      </c>
      <c r="O3914" t="s">
        <v>3123</v>
      </c>
      <c r="P3914">
        <f t="shared" si="122"/>
        <v>45616</v>
      </c>
      <c r="Q3914">
        <f>--(COUNTIF($A$2:A3914,A3914)=1)</f>
        <v>1</v>
      </c>
      <c r="R3914" t="str">
        <f t="shared" si="123"/>
        <v/>
      </c>
    </row>
    <row r="3915" spans="1:18">
      <c r="A3915" t="s">
        <v>9790</v>
      </c>
      <c r="B3915" t="s">
        <v>728</v>
      </c>
      <c r="C3915" t="s">
        <v>3098</v>
      </c>
      <c r="D3915" t="s">
        <v>3196</v>
      </c>
      <c r="E3915" t="s">
        <v>3175</v>
      </c>
      <c r="F3915" t="s">
        <v>3167</v>
      </c>
      <c r="G3915" t="s">
        <v>1187</v>
      </c>
      <c r="H3915" s="28">
        <v>44581</v>
      </c>
      <c r="I3915">
        <v>4.8600000000000003</v>
      </c>
      <c r="J3915">
        <v>8</v>
      </c>
      <c r="K3915" t="s">
        <v>3124</v>
      </c>
      <c r="L3915" t="s">
        <v>3265</v>
      </c>
      <c r="M3915" t="s">
        <v>3202</v>
      </c>
      <c r="N3915">
        <v>1.4</v>
      </c>
      <c r="O3915" t="s">
        <v>3182</v>
      </c>
      <c r="P3915">
        <f t="shared" si="122"/>
        <v>44581</v>
      </c>
      <c r="Q3915">
        <f>--(COUNTIF($A$2:A3915,A3915)=1)</f>
        <v>1</v>
      </c>
      <c r="R3915">
        <f t="shared" si="123"/>
        <v>4.8600000000000003</v>
      </c>
    </row>
    <row r="3916" spans="1:18">
      <c r="A3916" t="s">
        <v>9791</v>
      </c>
      <c r="B3916" t="s">
        <v>2416</v>
      </c>
      <c r="C3916" t="s">
        <v>3098</v>
      </c>
      <c r="D3916" t="s">
        <v>3185</v>
      </c>
      <c r="E3916" t="s">
        <v>3175</v>
      </c>
      <c r="F3916" t="s">
        <v>3167</v>
      </c>
      <c r="G3916" t="s">
        <v>1902</v>
      </c>
      <c r="H3916" s="28">
        <v>44713</v>
      </c>
      <c r="I3916">
        <v>13.81</v>
      </c>
      <c r="J3916">
        <v>8</v>
      </c>
      <c r="K3916" t="s">
        <v>3123</v>
      </c>
      <c r="L3916" t="s">
        <v>3206</v>
      </c>
      <c r="M3916" t="s">
        <v>3207</v>
      </c>
      <c r="O3916" t="s">
        <v>3182</v>
      </c>
      <c r="P3916">
        <f t="shared" si="122"/>
        <v>44713</v>
      </c>
      <c r="Q3916">
        <f>--(COUNTIF($A$2:A3916,A3916)=1)</f>
        <v>1</v>
      </c>
      <c r="R3916">
        <f t="shared" si="123"/>
        <v>13.81</v>
      </c>
    </row>
    <row r="3917" spans="1:18">
      <c r="A3917" t="s">
        <v>9792</v>
      </c>
      <c r="B3917" t="s">
        <v>1035</v>
      </c>
      <c r="C3917" t="s">
        <v>9793</v>
      </c>
      <c r="D3917" t="s">
        <v>3237</v>
      </c>
      <c r="E3917" t="s">
        <v>3166</v>
      </c>
      <c r="F3917" t="s">
        <v>3180</v>
      </c>
      <c r="G3917" t="s">
        <v>1077</v>
      </c>
      <c r="H3917" s="28"/>
      <c r="J3917">
        <v>24</v>
      </c>
      <c r="K3917" t="s">
        <v>3098</v>
      </c>
      <c r="L3917" t="s">
        <v>3225</v>
      </c>
      <c r="M3917" t="s">
        <v>3177</v>
      </c>
      <c r="O3917" t="s">
        <v>3123</v>
      </c>
      <c r="P3917">
        <f t="shared" si="122"/>
        <v>45182</v>
      </c>
      <c r="Q3917">
        <f>--(COUNTIF($A$2:A3917,A3917)=1)</f>
        <v>1</v>
      </c>
      <c r="R3917" t="str">
        <f t="shared" si="123"/>
        <v/>
      </c>
    </row>
    <row r="3918" spans="1:18">
      <c r="A3918" t="s">
        <v>9794</v>
      </c>
      <c r="B3918" t="s">
        <v>352</v>
      </c>
      <c r="C3918" t="s">
        <v>9795</v>
      </c>
      <c r="D3918" t="s">
        <v>3251</v>
      </c>
      <c r="E3918" t="s">
        <v>3194</v>
      </c>
      <c r="F3918" t="s">
        <v>3220</v>
      </c>
      <c r="G3918" t="s">
        <v>809</v>
      </c>
      <c r="H3918" s="28">
        <v>45135</v>
      </c>
      <c r="I3918">
        <v>120.66</v>
      </c>
      <c r="J3918">
        <v>72</v>
      </c>
      <c r="K3918" t="s">
        <v>3123</v>
      </c>
      <c r="L3918" t="s">
        <v>3216</v>
      </c>
      <c r="M3918" t="s">
        <v>3177</v>
      </c>
      <c r="O3918" t="s">
        <v>3260</v>
      </c>
      <c r="P3918">
        <f t="shared" si="122"/>
        <v>45130</v>
      </c>
      <c r="Q3918">
        <f>--(COUNTIF($A$2:A3918,A3918)=1)</f>
        <v>1</v>
      </c>
      <c r="R3918">
        <f t="shared" si="123"/>
        <v>120.66</v>
      </c>
    </row>
    <row r="3919" spans="1:18">
      <c r="A3919" t="s">
        <v>9796</v>
      </c>
      <c r="B3919" t="s">
        <v>2634</v>
      </c>
      <c r="C3919" t="s">
        <v>3098</v>
      </c>
      <c r="D3919" t="s">
        <v>3185</v>
      </c>
      <c r="E3919" t="s">
        <v>3175</v>
      </c>
      <c r="F3919" t="s">
        <v>3167</v>
      </c>
      <c r="G3919" t="s">
        <v>382</v>
      </c>
      <c r="H3919" s="28">
        <v>45589</v>
      </c>
      <c r="I3919">
        <v>5.78</v>
      </c>
      <c r="J3919">
        <v>8</v>
      </c>
      <c r="K3919" t="s">
        <v>3124</v>
      </c>
      <c r="L3919" t="s">
        <v>3268</v>
      </c>
      <c r="M3919" t="s">
        <v>3169</v>
      </c>
      <c r="N3919">
        <v>4.4000000000000004</v>
      </c>
      <c r="O3919" t="s">
        <v>3182</v>
      </c>
      <c r="P3919">
        <f t="shared" si="122"/>
        <v>45589</v>
      </c>
      <c r="Q3919">
        <f>--(COUNTIF($A$2:A3919,A3919)=1)</f>
        <v>1</v>
      </c>
      <c r="R3919">
        <f t="shared" si="123"/>
        <v>5.78</v>
      </c>
    </row>
    <row r="3920" spans="1:18">
      <c r="A3920" t="s">
        <v>9797</v>
      </c>
      <c r="B3920" t="s">
        <v>2025</v>
      </c>
      <c r="C3920" t="s">
        <v>3098</v>
      </c>
      <c r="D3920" t="s">
        <v>3237</v>
      </c>
      <c r="E3920" t="s">
        <v>3166</v>
      </c>
      <c r="F3920" t="s">
        <v>3167</v>
      </c>
      <c r="G3920" t="s">
        <v>5836</v>
      </c>
      <c r="H3920" s="28">
        <v>44961</v>
      </c>
      <c r="I3920">
        <v>71.290000000000006</v>
      </c>
      <c r="J3920">
        <v>24</v>
      </c>
      <c r="K3920" t="s">
        <v>3123</v>
      </c>
      <c r="L3920" t="s">
        <v>3168</v>
      </c>
      <c r="M3920" t="s">
        <v>3202</v>
      </c>
      <c r="N3920">
        <v>2.4</v>
      </c>
      <c r="O3920" t="s">
        <v>3182</v>
      </c>
      <c r="P3920">
        <f t="shared" si="122"/>
        <v>44959</v>
      </c>
      <c r="Q3920">
        <f>--(COUNTIF($A$2:A3920,A3920)=1)</f>
        <v>1</v>
      </c>
      <c r="R3920">
        <f t="shared" si="123"/>
        <v>71.290000000000006</v>
      </c>
    </row>
    <row r="3921" spans="1:18">
      <c r="A3921" t="s">
        <v>9798</v>
      </c>
      <c r="B3921" t="s">
        <v>5723</v>
      </c>
      <c r="C3921" t="s">
        <v>3098</v>
      </c>
      <c r="D3921" t="s">
        <v>3165</v>
      </c>
      <c r="E3921" t="s">
        <v>3194</v>
      </c>
      <c r="F3921" t="s">
        <v>3167</v>
      </c>
      <c r="G3921" t="s">
        <v>3701</v>
      </c>
      <c r="H3921" s="28"/>
      <c r="J3921">
        <v>72</v>
      </c>
      <c r="K3921" t="s">
        <v>3098</v>
      </c>
      <c r="L3921" t="s">
        <v>3398</v>
      </c>
      <c r="M3921" t="s">
        <v>3177</v>
      </c>
      <c r="O3921" t="s">
        <v>3213</v>
      </c>
      <c r="P3921">
        <f t="shared" si="122"/>
        <v>45580</v>
      </c>
      <c r="Q3921">
        <f>--(COUNTIF($A$2:A3921,A3921)=1)</f>
        <v>1</v>
      </c>
      <c r="R3921" t="str">
        <f t="shared" si="123"/>
        <v/>
      </c>
    </row>
    <row r="3922" spans="1:18">
      <c r="A3922" t="s">
        <v>9799</v>
      </c>
      <c r="B3922" t="s">
        <v>1396</v>
      </c>
      <c r="C3922" t="s">
        <v>9800</v>
      </c>
      <c r="D3922" t="s">
        <v>3251</v>
      </c>
      <c r="E3922" t="s">
        <v>3175</v>
      </c>
      <c r="F3922" t="s">
        <v>3180</v>
      </c>
      <c r="G3922" t="s">
        <v>6237</v>
      </c>
      <c r="H3922" s="28"/>
      <c r="J3922">
        <v>8</v>
      </c>
      <c r="K3922" t="s">
        <v>3098</v>
      </c>
      <c r="L3922" t="s">
        <v>3231</v>
      </c>
      <c r="M3922" t="s">
        <v>3188</v>
      </c>
      <c r="O3922" t="s">
        <v>3123</v>
      </c>
      <c r="P3922">
        <f t="shared" si="122"/>
        <v>45309</v>
      </c>
      <c r="Q3922">
        <f>--(COUNTIF($A$2:A3922,A3922)=1)</f>
        <v>1</v>
      </c>
      <c r="R3922" t="str">
        <f t="shared" si="123"/>
        <v/>
      </c>
    </row>
    <row r="3923" spans="1:18">
      <c r="A3923" t="s">
        <v>9801</v>
      </c>
      <c r="B3923" t="s">
        <v>6243</v>
      </c>
      <c r="C3923" t="s">
        <v>3562</v>
      </c>
      <c r="D3923" t="s">
        <v>3227</v>
      </c>
      <c r="E3923" t="s">
        <v>3194</v>
      </c>
      <c r="F3923" t="s">
        <v>3220</v>
      </c>
      <c r="G3923" t="s">
        <v>6109</v>
      </c>
      <c r="H3923" s="28">
        <v>44618</v>
      </c>
      <c r="I3923">
        <v>184.61</v>
      </c>
      <c r="J3923">
        <v>72</v>
      </c>
      <c r="K3923" t="s">
        <v>3123</v>
      </c>
      <c r="L3923" t="s">
        <v>3302</v>
      </c>
      <c r="M3923" t="s">
        <v>3207</v>
      </c>
      <c r="N3923">
        <v>3.9</v>
      </c>
      <c r="O3923" t="s">
        <v>3178</v>
      </c>
      <c r="P3923">
        <f t="shared" si="122"/>
        <v>44611</v>
      </c>
      <c r="Q3923">
        <f>--(COUNTIF($A$2:A3923,A3923)=1)</f>
        <v>1</v>
      </c>
      <c r="R3923">
        <f t="shared" si="123"/>
        <v>184.61</v>
      </c>
    </row>
    <row r="3924" spans="1:18">
      <c r="A3924" t="s">
        <v>9802</v>
      </c>
      <c r="B3924" t="s">
        <v>1317</v>
      </c>
      <c r="C3924" t="s">
        <v>3098</v>
      </c>
      <c r="D3924" t="s">
        <v>3237</v>
      </c>
      <c r="E3924" t="s">
        <v>3166</v>
      </c>
      <c r="F3924" t="s">
        <v>3167</v>
      </c>
      <c r="G3924" t="s">
        <v>1272</v>
      </c>
      <c r="H3924" s="28">
        <v>45651</v>
      </c>
      <c r="I3924">
        <v>30.49</v>
      </c>
      <c r="J3924">
        <v>24</v>
      </c>
      <c r="K3924" t="s">
        <v>3123</v>
      </c>
      <c r="L3924" t="s">
        <v>3212</v>
      </c>
      <c r="M3924" t="s">
        <v>3202</v>
      </c>
      <c r="N3924">
        <v>1</v>
      </c>
      <c r="O3924" t="s">
        <v>3182</v>
      </c>
      <c r="P3924">
        <f t="shared" si="122"/>
        <v>45650</v>
      </c>
      <c r="Q3924">
        <f>--(COUNTIF($A$2:A3924,A3924)=1)</f>
        <v>1</v>
      </c>
      <c r="R3924">
        <f t="shared" si="123"/>
        <v>30.49</v>
      </c>
    </row>
    <row r="3925" spans="1:18">
      <c r="A3925" t="s">
        <v>9803</v>
      </c>
      <c r="B3925" t="s">
        <v>596</v>
      </c>
      <c r="C3925" t="s">
        <v>9804</v>
      </c>
      <c r="D3925" t="s">
        <v>3251</v>
      </c>
      <c r="E3925" t="s">
        <v>3194</v>
      </c>
      <c r="F3925" t="s">
        <v>3228</v>
      </c>
      <c r="G3925" t="s">
        <v>9545</v>
      </c>
      <c r="H3925" s="28"/>
      <c r="J3925">
        <v>72</v>
      </c>
      <c r="K3925" t="s">
        <v>3098</v>
      </c>
      <c r="L3925" t="s">
        <v>3198</v>
      </c>
      <c r="M3925" t="s">
        <v>3177</v>
      </c>
      <c r="O3925" t="s">
        <v>3170</v>
      </c>
      <c r="P3925">
        <f t="shared" si="122"/>
        <v>44885</v>
      </c>
      <c r="Q3925">
        <f>--(COUNTIF($A$2:A3925,A3925)=1)</f>
        <v>1</v>
      </c>
      <c r="R3925" t="str">
        <f t="shared" si="123"/>
        <v/>
      </c>
    </row>
    <row r="3926" spans="1:18">
      <c r="A3926" t="s">
        <v>9805</v>
      </c>
      <c r="B3926" t="s">
        <v>3704</v>
      </c>
      <c r="C3926" t="s">
        <v>8639</v>
      </c>
      <c r="D3926" t="s">
        <v>3237</v>
      </c>
      <c r="E3926" t="s">
        <v>3194</v>
      </c>
      <c r="F3926" t="s">
        <v>3220</v>
      </c>
      <c r="G3926" t="s">
        <v>5567</v>
      </c>
      <c r="H3926" s="28">
        <v>45718</v>
      </c>
      <c r="I3926">
        <v>151.72999999999999</v>
      </c>
      <c r="J3926">
        <v>72</v>
      </c>
      <c r="K3926" t="s">
        <v>3123</v>
      </c>
      <c r="L3926" t="s">
        <v>3098</v>
      </c>
      <c r="M3926" t="s">
        <v>3169</v>
      </c>
      <c r="N3926">
        <v>3.7</v>
      </c>
      <c r="O3926" t="s">
        <v>3123</v>
      </c>
      <c r="P3926">
        <f t="shared" si="122"/>
        <v>45712</v>
      </c>
      <c r="Q3926">
        <f>--(COUNTIF($A$2:A3926,A3926)=1)</f>
        <v>1</v>
      </c>
      <c r="R3926">
        <f t="shared" si="123"/>
        <v>151.72999999999999</v>
      </c>
    </row>
    <row r="3927" spans="1:18">
      <c r="A3927" t="s">
        <v>9806</v>
      </c>
      <c r="B3927" t="s">
        <v>3934</v>
      </c>
      <c r="C3927" t="s">
        <v>4092</v>
      </c>
      <c r="D3927" t="s">
        <v>3174</v>
      </c>
      <c r="E3927" t="s">
        <v>3280</v>
      </c>
      <c r="F3927" t="s">
        <v>3167</v>
      </c>
      <c r="G3927" t="s">
        <v>773</v>
      </c>
      <c r="H3927" s="28"/>
      <c r="J3927">
        <v>4</v>
      </c>
      <c r="K3927" t="s">
        <v>3098</v>
      </c>
      <c r="L3927" t="s">
        <v>3254</v>
      </c>
      <c r="M3927" t="s">
        <v>3177</v>
      </c>
      <c r="O3927" t="s">
        <v>3178</v>
      </c>
      <c r="P3927">
        <f t="shared" si="122"/>
        <v>45185</v>
      </c>
      <c r="Q3927">
        <f>--(COUNTIF($A$2:A3927,A3927)=1)</f>
        <v>1</v>
      </c>
      <c r="R3927" t="str">
        <f t="shared" si="123"/>
        <v/>
      </c>
    </row>
    <row r="3928" spans="1:18">
      <c r="A3928" t="s">
        <v>9807</v>
      </c>
      <c r="B3928" t="s">
        <v>1978</v>
      </c>
      <c r="C3928" t="s">
        <v>9808</v>
      </c>
      <c r="D3928" t="s">
        <v>3251</v>
      </c>
      <c r="E3928" t="s">
        <v>3166</v>
      </c>
      <c r="F3928" t="s">
        <v>3180</v>
      </c>
      <c r="G3928" t="s">
        <v>2509</v>
      </c>
      <c r="H3928" s="28"/>
      <c r="J3928">
        <v>24</v>
      </c>
      <c r="K3928" t="s">
        <v>3098</v>
      </c>
      <c r="L3928" t="s">
        <v>3209</v>
      </c>
      <c r="M3928" t="s">
        <v>3177</v>
      </c>
      <c r="O3928" t="s">
        <v>3189</v>
      </c>
      <c r="P3928">
        <f t="shared" si="122"/>
        <v>45011</v>
      </c>
      <c r="Q3928">
        <f>--(COUNTIF($A$2:A3928,A3928)=1)</f>
        <v>1</v>
      </c>
      <c r="R3928" t="str">
        <f t="shared" si="123"/>
        <v/>
      </c>
    </row>
    <row r="3929" spans="1:18">
      <c r="A3929" t="s">
        <v>9809</v>
      </c>
      <c r="B3929" t="s">
        <v>2021</v>
      </c>
      <c r="C3929" t="s">
        <v>9810</v>
      </c>
      <c r="D3929" t="s">
        <v>3165</v>
      </c>
      <c r="E3929" t="s">
        <v>3194</v>
      </c>
      <c r="F3929" t="s">
        <v>3167</v>
      </c>
      <c r="G3929" t="s">
        <v>6178</v>
      </c>
      <c r="H3929" s="28">
        <v>44727</v>
      </c>
      <c r="I3929">
        <v>245.21</v>
      </c>
      <c r="J3929">
        <v>72</v>
      </c>
      <c r="K3929" t="s">
        <v>3123</v>
      </c>
      <c r="L3929" t="s">
        <v>3098</v>
      </c>
      <c r="M3929" t="s">
        <v>3188</v>
      </c>
      <c r="O3929" t="s">
        <v>3123</v>
      </c>
      <c r="P3929">
        <f t="shared" si="122"/>
        <v>44717</v>
      </c>
      <c r="Q3929">
        <f>--(COUNTIF($A$2:A3929,A3929)=1)</f>
        <v>1</v>
      </c>
      <c r="R3929">
        <f t="shared" si="123"/>
        <v>245.21</v>
      </c>
    </row>
    <row r="3930" spans="1:18">
      <c r="A3930" t="s">
        <v>9811</v>
      </c>
      <c r="B3930" t="s">
        <v>535</v>
      </c>
      <c r="C3930" t="s">
        <v>9812</v>
      </c>
      <c r="D3930" t="s">
        <v>3200</v>
      </c>
      <c r="E3930" t="s">
        <v>3166</v>
      </c>
      <c r="F3930" t="s">
        <v>3167</v>
      </c>
      <c r="G3930" t="s">
        <v>7377</v>
      </c>
      <c r="H3930" s="28">
        <v>45246</v>
      </c>
      <c r="I3930">
        <v>63.79</v>
      </c>
      <c r="J3930">
        <v>24</v>
      </c>
      <c r="K3930" t="s">
        <v>3123</v>
      </c>
      <c r="L3930" t="s">
        <v>3192</v>
      </c>
      <c r="M3930" t="s">
        <v>3188</v>
      </c>
      <c r="O3930" t="s">
        <v>3123</v>
      </c>
      <c r="P3930">
        <f t="shared" si="122"/>
        <v>45244</v>
      </c>
      <c r="Q3930">
        <f>--(COUNTIF($A$2:A3930,A3930)=1)</f>
        <v>1</v>
      </c>
      <c r="R3930">
        <f t="shared" si="123"/>
        <v>63.79</v>
      </c>
    </row>
    <row r="3931" spans="1:18">
      <c r="A3931" t="s">
        <v>9813</v>
      </c>
      <c r="B3931" t="s">
        <v>3684</v>
      </c>
      <c r="C3931" t="s">
        <v>3098</v>
      </c>
      <c r="D3931" t="s">
        <v>3174</v>
      </c>
      <c r="E3931" t="s">
        <v>3194</v>
      </c>
      <c r="F3931" t="s">
        <v>3167</v>
      </c>
      <c r="G3931" t="s">
        <v>504</v>
      </c>
      <c r="H3931" s="28">
        <v>45474</v>
      </c>
      <c r="I3931">
        <v>230.46</v>
      </c>
      <c r="J3931">
        <v>72</v>
      </c>
      <c r="K3931" t="s">
        <v>3123</v>
      </c>
      <c r="L3931" t="s">
        <v>3201</v>
      </c>
      <c r="M3931" t="s">
        <v>3177</v>
      </c>
      <c r="N3931">
        <v>1.2</v>
      </c>
      <c r="O3931" t="s">
        <v>3182</v>
      </c>
      <c r="P3931">
        <f t="shared" si="122"/>
        <v>45465</v>
      </c>
      <c r="Q3931">
        <f>--(COUNTIF($A$2:A3931,A3931)=1)</f>
        <v>1</v>
      </c>
      <c r="R3931">
        <f t="shared" si="123"/>
        <v>230.46</v>
      </c>
    </row>
    <row r="3932" spans="1:18">
      <c r="A3932" t="s">
        <v>9814</v>
      </c>
      <c r="B3932" t="s">
        <v>3436</v>
      </c>
      <c r="C3932" t="s">
        <v>9815</v>
      </c>
      <c r="D3932" t="s">
        <v>3240</v>
      </c>
      <c r="E3932" t="s">
        <v>3280</v>
      </c>
      <c r="F3932" t="s">
        <v>3167</v>
      </c>
      <c r="G3932" t="s">
        <v>1584</v>
      </c>
      <c r="H3932" s="28">
        <v>45144</v>
      </c>
      <c r="I3932">
        <v>13.52</v>
      </c>
      <c r="J3932">
        <v>4</v>
      </c>
      <c r="K3932" t="s">
        <v>3123</v>
      </c>
      <c r="L3932" t="s">
        <v>3176</v>
      </c>
      <c r="M3932" t="s">
        <v>3188</v>
      </c>
      <c r="O3932" t="s">
        <v>3189</v>
      </c>
      <c r="P3932">
        <f t="shared" si="122"/>
        <v>45144</v>
      </c>
      <c r="Q3932">
        <f>--(COUNTIF($A$2:A3932,A3932)=1)</f>
        <v>1</v>
      </c>
      <c r="R3932">
        <f t="shared" si="123"/>
        <v>13.52</v>
      </c>
    </row>
    <row r="3933" spans="1:18">
      <c r="A3933" t="s">
        <v>9816</v>
      </c>
      <c r="B3933" t="s">
        <v>4523</v>
      </c>
      <c r="C3933" t="s">
        <v>3098</v>
      </c>
      <c r="D3933" t="s">
        <v>3196</v>
      </c>
      <c r="E3933" t="s">
        <v>3175</v>
      </c>
      <c r="F3933" t="s">
        <v>3167</v>
      </c>
      <c r="G3933" t="s">
        <v>4999</v>
      </c>
      <c r="H3933" s="28">
        <v>44900</v>
      </c>
      <c r="I3933">
        <v>2.56</v>
      </c>
      <c r="J3933">
        <v>8</v>
      </c>
      <c r="K3933" t="s">
        <v>3124</v>
      </c>
      <c r="L3933" t="s">
        <v>3221</v>
      </c>
      <c r="M3933" t="s">
        <v>3169</v>
      </c>
      <c r="N3933">
        <v>4.9000000000000004</v>
      </c>
      <c r="O3933" t="s">
        <v>3213</v>
      </c>
      <c r="P3933">
        <f t="shared" si="122"/>
        <v>44900</v>
      </c>
      <c r="Q3933">
        <f>--(COUNTIF($A$2:A3933,A3933)=1)</f>
        <v>1</v>
      </c>
      <c r="R3933">
        <f t="shared" si="123"/>
        <v>2.56</v>
      </c>
    </row>
    <row r="3934" spans="1:18">
      <c r="A3934" t="s">
        <v>9817</v>
      </c>
      <c r="B3934" t="s">
        <v>553</v>
      </c>
      <c r="C3934" t="s">
        <v>3098</v>
      </c>
      <c r="D3934" t="s">
        <v>3237</v>
      </c>
      <c r="E3934" t="s">
        <v>3166</v>
      </c>
      <c r="F3934" t="s">
        <v>3228</v>
      </c>
      <c r="G3934" t="s">
        <v>4039</v>
      </c>
      <c r="H3934" s="28"/>
      <c r="J3934">
        <v>24</v>
      </c>
      <c r="K3934" t="s">
        <v>3098</v>
      </c>
      <c r="L3934" t="s">
        <v>3201</v>
      </c>
      <c r="M3934" t="s">
        <v>3207</v>
      </c>
      <c r="O3934" t="s">
        <v>3213</v>
      </c>
      <c r="P3934">
        <f t="shared" si="122"/>
        <v>44676</v>
      </c>
      <c r="Q3934">
        <f>--(COUNTIF($A$2:A3934,A3934)=1)</f>
        <v>1</v>
      </c>
      <c r="R3934" t="str">
        <f t="shared" si="123"/>
        <v/>
      </c>
    </row>
    <row r="3935" spans="1:18">
      <c r="A3935" t="s">
        <v>9818</v>
      </c>
      <c r="B3935" t="s">
        <v>794</v>
      </c>
      <c r="C3935" t="s">
        <v>5844</v>
      </c>
      <c r="D3935" t="s">
        <v>3227</v>
      </c>
      <c r="E3935" t="s">
        <v>3166</v>
      </c>
      <c r="F3935" t="s">
        <v>3180</v>
      </c>
      <c r="G3935" t="s">
        <v>1125</v>
      </c>
      <c r="H3935" s="28"/>
      <c r="J3935">
        <v>24</v>
      </c>
      <c r="K3935" t="s">
        <v>3098</v>
      </c>
      <c r="L3935" t="s">
        <v>3176</v>
      </c>
      <c r="M3935" t="s">
        <v>3188</v>
      </c>
      <c r="O3935" t="s">
        <v>3123</v>
      </c>
      <c r="P3935">
        <f t="shared" si="122"/>
        <v>44838</v>
      </c>
      <c r="Q3935">
        <f>--(COUNTIF($A$2:A3935,A3935)=1)</f>
        <v>1</v>
      </c>
      <c r="R3935" t="str">
        <f t="shared" si="123"/>
        <v/>
      </c>
    </row>
    <row r="3936" spans="1:18">
      <c r="A3936" t="s">
        <v>9819</v>
      </c>
      <c r="B3936" t="s">
        <v>5854</v>
      </c>
      <c r="C3936" t="s">
        <v>3098</v>
      </c>
      <c r="D3936" t="s">
        <v>3240</v>
      </c>
      <c r="E3936" t="s">
        <v>3280</v>
      </c>
      <c r="F3936" t="s">
        <v>3180</v>
      </c>
      <c r="G3936" t="s">
        <v>316</v>
      </c>
      <c r="H3936" s="28"/>
      <c r="J3936">
        <v>4</v>
      </c>
      <c r="K3936" t="s">
        <v>3098</v>
      </c>
      <c r="L3936" t="s">
        <v>3244</v>
      </c>
      <c r="M3936" t="s">
        <v>3202</v>
      </c>
      <c r="O3936" t="s">
        <v>3170</v>
      </c>
      <c r="P3936">
        <f t="shared" si="122"/>
        <v>44818</v>
      </c>
      <c r="Q3936">
        <f>--(COUNTIF($A$2:A3936,A3936)=1)</f>
        <v>1</v>
      </c>
      <c r="R3936" t="str">
        <f t="shared" si="123"/>
        <v/>
      </c>
    </row>
    <row r="3937" spans="1:18">
      <c r="A3937" t="s">
        <v>9820</v>
      </c>
      <c r="B3937" t="s">
        <v>2283</v>
      </c>
      <c r="C3937" t="s">
        <v>3098</v>
      </c>
      <c r="D3937" t="s">
        <v>3227</v>
      </c>
      <c r="E3937" t="s">
        <v>3280</v>
      </c>
      <c r="F3937" t="s">
        <v>3167</v>
      </c>
      <c r="G3937" t="s">
        <v>2509</v>
      </c>
      <c r="H3937" s="28">
        <v>45011</v>
      </c>
      <c r="I3937">
        <v>6.06</v>
      </c>
      <c r="J3937">
        <v>4</v>
      </c>
      <c r="K3937" t="s">
        <v>3123</v>
      </c>
      <c r="L3937" t="s">
        <v>3098</v>
      </c>
      <c r="M3937" t="s">
        <v>3177</v>
      </c>
      <c r="O3937" t="s">
        <v>3182</v>
      </c>
      <c r="P3937">
        <f t="shared" si="122"/>
        <v>45011</v>
      </c>
      <c r="Q3937">
        <f>--(COUNTIF($A$2:A3937,A3937)=1)</f>
        <v>1</v>
      </c>
      <c r="R3937">
        <f t="shared" si="123"/>
        <v>6.06</v>
      </c>
    </row>
    <row r="3938" spans="1:18">
      <c r="A3938" t="s">
        <v>9821</v>
      </c>
      <c r="B3938" t="s">
        <v>2172</v>
      </c>
      <c r="C3938" t="s">
        <v>3098</v>
      </c>
      <c r="D3938" t="s">
        <v>3174</v>
      </c>
      <c r="E3938" t="s">
        <v>3175</v>
      </c>
      <c r="F3938" t="s">
        <v>3220</v>
      </c>
      <c r="G3938" t="s">
        <v>4660</v>
      </c>
      <c r="H3938" s="28">
        <v>45401</v>
      </c>
      <c r="I3938">
        <v>24.58</v>
      </c>
      <c r="J3938">
        <v>8</v>
      </c>
      <c r="K3938" t="s">
        <v>3123</v>
      </c>
      <c r="L3938" t="s">
        <v>3307</v>
      </c>
      <c r="M3938" t="s">
        <v>3207</v>
      </c>
      <c r="O3938" t="s">
        <v>3170</v>
      </c>
      <c r="P3938">
        <f t="shared" si="122"/>
        <v>45400</v>
      </c>
      <c r="Q3938">
        <f>--(COUNTIF($A$2:A3938,A3938)=1)</f>
        <v>1</v>
      </c>
      <c r="R3938">
        <f t="shared" si="123"/>
        <v>24.58</v>
      </c>
    </row>
    <row r="3939" spans="1:18">
      <c r="A3939" t="s">
        <v>9822</v>
      </c>
      <c r="B3939" t="s">
        <v>2389</v>
      </c>
      <c r="C3939" t="s">
        <v>3098</v>
      </c>
      <c r="D3939" t="s">
        <v>3227</v>
      </c>
      <c r="E3939" t="s">
        <v>3166</v>
      </c>
      <c r="F3939" t="s">
        <v>3167</v>
      </c>
      <c r="G3939" t="s">
        <v>1639</v>
      </c>
      <c r="H3939" s="28">
        <v>45228</v>
      </c>
      <c r="I3939">
        <v>69.66</v>
      </c>
      <c r="J3939">
        <v>24</v>
      </c>
      <c r="K3939" t="s">
        <v>3123</v>
      </c>
      <c r="L3939" t="s">
        <v>3098</v>
      </c>
      <c r="M3939" t="s">
        <v>3177</v>
      </c>
      <c r="N3939">
        <v>2.9</v>
      </c>
      <c r="O3939" t="s">
        <v>3189</v>
      </c>
      <c r="P3939">
        <f t="shared" si="122"/>
        <v>45226</v>
      </c>
      <c r="Q3939">
        <f>--(COUNTIF($A$2:A3939,A3939)=1)</f>
        <v>1</v>
      </c>
      <c r="R3939">
        <f t="shared" si="123"/>
        <v>69.66</v>
      </c>
    </row>
    <row r="3940" spans="1:18">
      <c r="A3940" t="s">
        <v>9823</v>
      </c>
      <c r="B3940" t="s">
        <v>7254</v>
      </c>
      <c r="C3940" t="s">
        <v>9824</v>
      </c>
      <c r="D3940" t="s">
        <v>3165</v>
      </c>
      <c r="E3940" t="s">
        <v>3194</v>
      </c>
      <c r="F3940" t="s">
        <v>3167</v>
      </c>
      <c r="G3940" t="s">
        <v>1702</v>
      </c>
      <c r="H3940" s="28">
        <v>45668</v>
      </c>
      <c r="I3940">
        <v>47.31</v>
      </c>
      <c r="J3940">
        <v>72</v>
      </c>
      <c r="K3940" t="s">
        <v>3124</v>
      </c>
      <c r="L3940" t="s">
        <v>3212</v>
      </c>
      <c r="M3940" t="s">
        <v>3188</v>
      </c>
      <c r="O3940" t="s">
        <v>3182</v>
      </c>
      <c r="P3940">
        <f t="shared" si="122"/>
        <v>45667</v>
      </c>
      <c r="Q3940">
        <f>--(COUNTIF($A$2:A3940,A3940)=1)</f>
        <v>1</v>
      </c>
      <c r="R3940">
        <f t="shared" si="123"/>
        <v>47.31</v>
      </c>
    </row>
    <row r="3941" spans="1:18">
      <c r="A3941" t="s">
        <v>9825</v>
      </c>
      <c r="B3941" t="s">
        <v>8048</v>
      </c>
      <c r="C3941" t="s">
        <v>9826</v>
      </c>
      <c r="D3941" t="s">
        <v>3196</v>
      </c>
      <c r="E3941" t="s">
        <v>3194</v>
      </c>
      <c r="F3941" t="s">
        <v>3180</v>
      </c>
      <c r="G3941" t="s">
        <v>1832</v>
      </c>
      <c r="H3941" s="28"/>
      <c r="J3941">
        <v>72</v>
      </c>
      <c r="K3941" t="s">
        <v>3098</v>
      </c>
      <c r="L3941" t="s">
        <v>3187</v>
      </c>
      <c r="M3941" t="s">
        <v>3169</v>
      </c>
      <c r="O3941" t="s">
        <v>3124</v>
      </c>
      <c r="P3941">
        <f t="shared" si="122"/>
        <v>44581</v>
      </c>
      <c r="Q3941">
        <f>--(COUNTIF($A$2:A3941,A3941)=1)</f>
        <v>1</v>
      </c>
      <c r="R3941" t="str">
        <f t="shared" si="123"/>
        <v/>
      </c>
    </row>
    <row r="3942" spans="1:18">
      <c r="A3942" t="s">
        <v>9827</v>
      </c>
      <c r="B3942" t="s">
        <v>2527</v>
      </c>
      <c r="C3942" t="s">
        <v>3098</v>
      </c>
      <c r="D3942" t="s">
        <v>3165</v>
      </c>
      <c r="E3942" t="s">
        <v>3166</v>
      </c>
      <c r="F3942" t="s">
        <v>3228</v>
      </c>
      <c r="G3942" t="s">
        <v>4337</v>
      </c>
      <c r="H3942" s="28"/>
      <c r="J3942">
        <v>24</v>
      </c>
      <c r="K3942" t="s">
        <v>3098</v>
      </c>
      <c r="L3942" t="s">
        <v>3248</v>
      </c>
      <c r="M3942" t="s">
        <v>3207</v>
      </c>
      <c r="O3942" t="s">
        <v>3124</v>
      </c>
      <c r="P3942">
        <f t="shared" si="122"/>
        <v>45068</v>
      </c>
      <c r="Q3942">
        <f>--(COUNTIF($A$2:A3942,A3942)=1)</f>
        <v>1</v>
      </c>
      <c r="R3942" t="str">
        <f t="shared" si="123"/>
        <v/>
      </c>
    </row>
    <row r="3943" spans="1:18">
      <c r="A3943" t="s">
        <v>9828</v>
      </c>
      <c r="B3943" t="s">
        <v>4800</v>
      </c>
      <c r="C3943" t="s">
        <v>7041</v>
      </c>
      <c r="D3943" t="s">
        <v>3251</v>
      </c>
      <c r="E3943" t="s">
        <v>3194</v>
      </c>
      <c r="F3943" t="s">
        <v>3167</v>
      </c>
      <c r="G3943" t="s">
        <v>197</v>
      </c>
      <c r="H3943" s="28">
        <v>44925</v>
      </c>
      <c r="I3943">
        <v>52.82</v>
      </c>
      <c r="J3943">
        <v>72</v>
      </c>
      <c r="K3943" t="s">
        <v>3124</v>
      </c>
      <c r="L3943" t="s">
        <v>3354</v>
      </c>
      <c r="M3943" t="s">
        <v>3202</v>
      </c>
      <c r="N3943">
        <v>3.1</v>
      </c>
      <c r="O3943" t="s">
        <v>3213</v>
      </c>
      <c r="P3943">
        <f t="shared" si="122"/>
        <v>44923</v>
      </c>
      <c r="Q3943">
        <f>--(COUNTIF($A$2:A3943,A3943)=1)</f>
        <v>1</v>
      </c>
      <c r="R3943">
        <f t="shared" si="123"/>
        <v>52.82</v>
      </c>
    </row>
    <row r="3944" spans="1:18">
      <c r="A3944" t="s">
        <v>9829</v>
      </c>
      <c r="B3944" t="s">
        <v>1132</v>
      </c>
      <c r="C3944" t="s">
        <v>3098</v>
      </c>
      <c r="D3944" t="s">
        <v>3196</v>
      </c>
      <c r="E3944" t="s">
        <v>3175</v>
      </c>
      <c r="F3944" t="s">
        <v>3228</v>
      </c>
      <c r="G3944" t="s">
        <v>2658</v>
      </c>
      <c r="H3944" s="28"/>
      <c r="J3944">
        <v>8</v>
      </c>
      <c r="K3944" t="s">
        <v>3098</v>
      </c>
      <c r="L3944" t="s">
        <v>3198</v>
      </c>
      <c r="M3944" t="s">
        <v>3188</v>
      </c>
      <c r="O3944" t="s">
        <v>3170</v>
      </c>
      <c r="P3944">
        <f t="shared" si="122"/>
        <v>45358</v>
      </c>
      <c r="Q3944">
        <f>--(COUNTIF($A$2:A3944,A3944)=1)</f>
        <v>1</v>
      </c>
      <c r="R3944" t="str">
        <f t="shared" si="123"/>
        <v/>
      </c>
    </row>
    <row r="3945" spans="1:18">
      <c r="A3945" t="s">
        <v>9830</v>
      </c>
      <c r="B3945" t="s">
        <v>1238</v>
      </c>
      <c r="C3945" t="s">
        <v>3098</v>
      </c>
      <c r="D3945" t="s">
        <v>3240</v>
      </c>
      <c r="E3945" t="s">
        <v>3166</v>
      </c>
      <c r="F3945" t="s">
        <v>3180</v>
      </c>
      <c r="G3945" t="s">
        <v>1748</v>
      </c>
      <c r="H3945" s="28"/>
      <c r="J3945">
        <v>24</v>
      </c>
      <c r="K3945" t="s">
        <v>3098</v>
      </c>
      <c r="L3945" t="s">
        <v>3231</v>
      </c>
      <c r="M3945" t="s">
        <v>3177</v>
      </c>
      <c r="O3945" t="s">
        <v>3182</v>
      </c>
      <c r="P3945">
        <f t="shared" si="122"/>
        <v>45086</v>
      </c>
      <c r="Q3945">
        <f>--(COUNTIF($A$2:A3945,A3945)=1)</f>
        <v>1</v>
      </c>
      <c r="R3945" t="str">
        <f t="shared" si="123"/>
        <v/>
      </c>
    </row>
    <row r="3946" spans="1:18">
      <c r="A3946" t="s">
        <v>9831</v>
      </c>
      <c r="B3946" t="s">
        <v>612</v>
      </c>
      <c r="C3946" t="s">
        <v>9832</v>
      </c>
      <c r="D3946" t="s">
        <v>3165</v>
      </c>
      <c r="E3946" t="s">
        <v>3194</v>
      </c>
      <c r="F3946" t="s">
        <v>3220</v>
      </c>
      <c r="G3946" t="s">
        <v>2378</v>
      </c>
      <c r="H3946" s="28">
        <v>45301</v>
      </c>
      <c r="I3946">
        <v>245.47</v>
      </c>
      <c r="J3946">
        <v>72</v>
      </c>
      <c r="K3946" t="s">
        <v>3123</v>
      </c>
      <c r="L3946" t="s">
        <v>3198</v>
      </c>
      <c r="M3946" t="s">
        <v>3202</v>
      </c>
      <c r="N3946">
        <v>4.2</v>
      </c>
      <c r="O3946" t="s">
        <v>3182</v>
      </c>
      <c r="P3946">
        <f t="shared" si="122"/>
        <v>45291</v>
      </c>
      <c r="Q3946">
        <f>--(COUNTIF($A$2:A3946,A3946)=1)</f>
        <v>1</v>
      </c>
      <c r="R3946">
        <f t="shared" si="123"/>
        <v>245.47</v>
      </c>
    </row>
    <row r="3947" spans="1:18">
      <c r="A3947" t="s">
        <v>9833</v>
      </c>
      <c r="B3947" t="s">
        <v>2245</v>
      </c>
      <c r="C3947" t="s">
        <v>3098</v>
      </c>
      <c r="D3947" t="s">
        <v>3185</v>
      </c>
      <c r="E3947" t="s">
        <v>3175</v>
      </c>
      <c r="F3947" t="s">
        <v>3167</v>
      </c>
      <c r="G3947" t="s">
        <v>1191</v>
      </c>
      <c r="H3947" s="28">
        <v>44767</v>
      </c>
      <c r="I3947">
        <v>19.23</v>
      </c>
      <c r="J3947">
        <v>8</v>
      </c>
      <c r="K3947" t="s">
        <v>3123</v>
      </c>
      <c r="L3947" t="s">
        <v>3229</v>
      </c>
      <c r="M3947" t="s">
        <v>3202</v>
      </c>
      <c r="N3947">
        <v>2.8</v>
      </c>
      <c r="O3947" t="s">
        <v>3260</v>
      </c>
      <c r="P3947">
        <f t="shared" si="122"/>
        <v>44767</v>
      </c>
      <c r="Q3947">
        <f>--(COUNTIF($A$2:A3947,A3947)=1)</f>
        <v>1</v>
      </c>
      <c r="R3947">
        <f t="shared" si="123"/>
        <v>19.23</v>
      </c>
    </row>
    <row r="3948" spans="1:18">
      <c r="A3948" t="s">
        <v>9834</v>
      </c>
      <c r="B3948" t="s">
        <v>923</v>
      </c>
      <c r="C3948" t="s">
        <v>3098</v>
      </c>
      <c r="D3948" t="s">
        <v>3240</v>
      </c>
      <c r="E3948" t="s">
        <v>3166</v>
      </c>
      <c r="F3948" t="s">
        <v>3167</v>
      </c>
      <c r="G3948" t="s">
        <v>357</v>
      </c>
      <c r="H3948" s="28">
        <v>45479</v>
      </c>
      <c r="I3948">
        <v>38</v>
      </c>
      <c r="J3948">
        <v>24</v>
      </c>
      <c r="K3948" t="s">
        <v>3123</v>
      </c>
      <c r="L3948" t="s">
        <v>3354</v>
      </c>
      <c r="M3948" t="s">
        <v>3207</v>
      </c>
      <c r="O3948" t="s">
        <v>3124</v>
      </c>
      <c r="P3948">
        <f t="shared" si="122"/>
        <v>45478</v>
      </c>
      <c r="Q3948">
        <f>--(COUNTIF($A$2:A3948,A3948)=1)</f>
        <v>1</v>
      </c>
      <c r="R3948">
        <f t="shared" si="123"/>
        <v>38</v>
      </c>
    </row>
    <row r="3949" spans="1:18">
      <c r="A3949" t="s">
        <v>9835</v>
      </c>
      <c r="B3949" t="s">
        <v>5657</v>
      </c>
      <c r="C3949" t="s">
        <v>3098</v>
      </c>
      <c r="D3949" t="s">
        <v>3251</v>
      </c>
      <c r="E3949" t="s">
        <v>3280</v>
      </c>
      <c r="F3949" t="s">
        <v>3180</v>
      </c>
      <c r="G3949" t="s">
        <v>1768</v>
      </c>
      <c r="H3949" s="28"/>
      <c r="J3949">
        <v>4</v>
      </c>
      <c r="K3949" t="s">
        <v>3098</v>
      </c>
      <c r="L3949" t="s">
        <v>3176</v>
      </c>
      <c r="M3949" t="s">
        <v>3177</v>
      </c>
      <c r="O3949" t="s">
        <v>3170</v>
      </c>
      <c r="P3949">
        <f t="shared" si="122"/>
        <v>45202</v>
      </c>
      <c r="Q3949">
        <f>--(COUNTIF($A$2:A3949,A3949)=1)</f>
        <v>1</v>
      </c>
      <c r="R3949" t="str">
        <f t="shared" si="123"/>
        <v/>
      </c>
    </row>
    <row r="3950" spans="1:18">
      <c r="A3950" t="s">
        <v>9836</v>
      </c>
      <c r="B3950" t="s">
        <v>5934</v>
      </c>
      <c r="C3950" t="s">
        <v>9837</v>
      </c>
      <c r="D3950" t="s">
        <v>3237</v>
      </c>
      <c r="E3950" t="s">
        <v>3194</v>
      </c>
      <c r="F3950" t="s">
        <v>3167</v>
      </c>
      <c r="G3950" t="s">
        <v>467</v>
      </c>
      <c r="H3950" s="28">
        <v>45429</v>
      </c>
      <c r="I3950">
        <v>166.68</v>
      </c>
      <c r="J3950">
        <v>72</v>
      </c>
      <c r="K3950" t="s">
        <v>3123</v>
      </c>
      <c r="L3950" t="s">
        <v>3351</v>
      </c>
      <c r="M3950" t="s">
        <v>3169</v>
      </c>
      <c r="N3950">
        <v>4.7</v>
      </c>
      <c r="O3950" t="s">
        <v>3260</v>
      </c>
      <c r="P3950">
        <f t="shared" si="122"/>
        <v>45423</v>
      </c>
      <c r="Q3950">
        <f>--(COUNTIF($A$2:A3950,A3950)=1)</f>
        <v>1</v>
      </c>
      <c r="R3950">
        <f t="shared" si="123"/>
        <v>166.68</v>
      </c>
    </row>
    <row r="3951" spans="1:18">
      <c r="A3951" t="s">
        <v>9838</v>
      </c>
      <c r="B3951" t="s">
        <v>3908</v>
      </c>
      <c r="C3951" t="s">
        <v>9839</v>
      </c>
      <c r="D3951" t="s">
        <v>3174</v>
      </c>
      <c r="E3951" t="s">
        <v>3194</v>
      </c>
      <c r="F3951" t="s">
        <v>3167</v>
      </c>
      <c r="G3951" t="s">
        <v>121</v>
      </c>
      <c r="H3951" s="28">
        <v>44822</v>
      </c>
      <c r="I3951">
        <v>5.65</v>
      </c>
      <c r="J3951">
        <v>72</v>
      </c>
      <c r="K3951" t="s">
        <v>3124</v>
      </c>
      <c r="L3951" t="s">
        <v>3271</v>
      </c>
      <c r="M3951" t="s">
        <v>3202</v>
      </c>
      <c r="O3951" t="s">
        <v>3124</v>
      </c>
      <c r="P3951">
        <f t="shared" si="122"/>
        <v>44822</v>
      </c>
      <c r="Q3951">
        <f>--(COUNTIF($A$2:A3951,A3951)=1)</f>
        <v>1</v>
      </c>
      <c r="R3951">
        <f t="shared" si="123"/>
        <v>5.65</v>
      </c>
    </row>
    <row r="3952" spans="1:18">
      <c r="A3952" t="s">
        <v>9840</v>
      </c>
      <c r="B3952" t="s">
        <v>9841</v>
      </c>
      <c r="C3952" t="s">
        <v>9842</v>
      </c>
      <c r="D3952" t="s">
        <v>3251</v>
      </c>
      <c r="E3952" t="s">
        <v>3194</v>
      </c>
      <c r="F3952" t="s">
        <v>3167</v>
      </c>
      <c r="G3952" t="s">
        <v>799</v>
      </c>
      <c r="H3952" s="28">
        <v>44762</v>
      </c>
      <c r="I3952">
        <v>176.59</v>
      </c>
      <c r="J3952">
        <v>72</v>
      </c>
      <c r="K3952" t="s">
        <v>3123</v>
      </c>
      <c r="L3952" t="s">
        <v>3398</v>
      </c>
      <c r="M3952" t="s">
        <v>3188</v>
      </c>
      <c r="N3952">
        <v>2.2999999999999998</v>
      </c>
      <c r="O3952" t="s">
        <v>3260</v>
      </c>
      <c r="P3952">
        <f t="shared" si="122"/>
        <v>44755</v>
      </c>
      <c r="Q3952">
        <f>--(COUNTIF($A$2:A3952,A3952)=1)</f>
        <v>1</v>
      </c>
      <c r="R3952">
        <f t="shared" si="123"/>
        <v>176.59</v>
      </c>
    </row>
    <row r="3953" spans="1:18">
      <c r="A3953" t="s">
        <v>9843</v>
      </c>
      <c r="B3953" t="s">
        <v>6849</v>
      </c>
      <c r="C3953" t="s">
        <v>9844</v>
      </c>
      <c r="D3953" t="s">
        <v>3174</v>
      </c>
      <c r="E3953" t="s">
        <v>3166</v>
      </c>
      <c r="F3953" t="s">
        <v>3228</v>
      </c>
      <c r="G3953" t="s">
        <v>2321</v>
      </c>
      <c r="H3953" s="28"/>
      <c r="J3953">
        <v>24</v>
      </c>
      <c r="K3953" t="s">
        <v>3098</v>
      </c>
      <c r="L3953" t="s">
        <v>3209</v>
      </c>
      <c r="M3953" t="s">
        <v>3207</v>
      </c>
      <c r="O3953" t="s">
        <v>3123</v>
      </c>
      <c r="P3953">
        <f t="shared" si="122"/>
        <v>45164</v>
      </c>
      <c r="Q3953">
        <f>--(COUNTIF($A$2:A3953,A3953)=1)</f>
        <v>1</v>
      </c>
      <c r="R3953" t="str">
        <f t="shared" si="123"/>
        <v/>
      </c>
    </row>
    <row r="3954" spans="1:18">
      <c r="A3954" t="s">
        <v>9845</v>
      </c>
      <c r="B3954" t="s">
        <v>1536</v>
      </c>
      <c r="C3954" t="s">
        <v>9846</v>
      </c>
      <c r="D3954" t="s">
        <v>3185</v>
      </c>
      <c r="E3954" t="s">
        <v>3166</v>
      </c>
      <c r="F3954" t="s">
        <v>3180</v>
      </c>
      <c r="G3954" t="s">
        <v>225</v>
      </c>
      <c r="H3954" s="28"/>
      <c r="J3954">
        <v>24</v>
      </c>
      <c r="K3954" t="s">
        <v>3098</v>
      </c>
      <c r="L3954" t="s">
        <v>3206</v>
      </c>
      <c r="M3954" t="s">
        <v>3202</v>
      </c>
      <c r="O3954" t="s">
        <v>3178</v>
      </c>
      <c r="P3954">
        <f t="shared" si="122"/>
        <v>45474</v>
      </c>
      <c r="Q3954">
        <f>--(COUNTIF($A$2:A3954,A3954)=1)</f>
        <v>1</v>
      </c>
      <c r="R3954" t="str">
        <f t="shared" si="123"/>
        <v/>
      </c>
    </row>
    <row r="3955" spans="1:18">
      <c r="A3955" t="s">
        <v>9847</v>
      </c>
      <c r="B3955" t="s">
        <v>1510</v>
      </c>
      <c r="C3955" t="s">
        <v>3098</v>
      </c>
      <c r="D3955" t="s">
        <v>3185</v>
      </c>
      <c r="E3955" t="s">
        <v>3166</v>
      </c>
      <c r="F3955" t="s">
        <v>3167</v>
      </c>
      <c r="G3955" t="s">
        <v>1928</v>
      </c>
      <c r="H3955" s="28">
        <v>44599</v>
      </c>
      <c r="I3955">
        <v>2.31</v>
      </c>
      <c r="J3955">
        <v>24</v>
      </c>
      <c r="K3955" t="s">
        <v>3124</v>
      </c>
      <c r="L3955" t="s">
        <v>3231</v>
      </c>
      <c r="M3955" t="s">
        <v>3188</v>
      </c>
      <c r="N3955">
        <v>3.1</v>
      </c>
      <c r="O3955" t="s">
        <v>3123</v>
      </c>
      <c r="P3955">
        <f t="shared" si="122"/>
        <v>44599</v>
      </c>
      <c r="Q3955">
        <f>--(COUNTIF($A$2:A3955,A3955)=1)</f>
        <v>1</v>
      </c>
      <c r="R3955">
        <f t="shared" si="123"/>
        <v>2.31</v>
      </c>
    </row>
    <row r="3956" spans="1:18">
      <c r="A3956" t="s">
        <v>9848</v>
      </c>
      <c r="B3956" t="s">
        <v>5657</v>
      </c>
      <c r="C3956" t="s">
        <v>9849</v>
      </c>
      <c r="D3956" t="s">
        <v>3196</v>
      </c>
      <c r="E3956" t="s">
        <v>3166</v>
      </c>
      <c r="F3956" t="s">
        <v>3167</v>
      </c>
      <c r="G3956" t="s">
        <v>2133</v>
      </c>
      <c r="H3956" s="28">
        <v>45502</v>
      </c>
      <c r="I3956">
        <v>58.07</v>
      </c>
      <c r="J3956">
        <v>24</v>
      </c>
      <c r="K3956" t="s">
        <v>3123</v>
      </c>
      <c r="L3956" t="s">
        <v>3216</v>
      </c>
      <c r="M3956" t="s">
        <v>3177</v>
      </c>
      <c r="N3956">
        <v>3.7</v>
      </c>
      <c r="O3956" t="s">
        <v>3124</v>
      </c>
      <c r="P3956">
        <f t="shared" si="122"/>
        <v>45500</v>
      </c>
      <c r="Q3956">
        <f>--(COUNTIF($A$2:A3956,A3956)=1)</f>
        <v>1</v>
      </c>
      <c r="R3956">
        <f t="shared" si="123"/>
        <v>58.07</v>
      </c>
    </row>
    <row r="3957" spans="1:18">
      <c r="A3957" t="s">
        <v>9850</v>
      </c>
      <c r="B3957" t="s">
        <v>2880</v>
      </c>
      <c r="C3957" t="s">
        <v>3098</v>
      </c>
      <c r="D3957" t="s">
        <v>3196</v>
      </c>
      <c r="E3957" t="s">
        <v>3194</v>
      </c>
      <c r="F3957" t="s">
        <v>3167</v>
      </c>
      <c r="G3957" t="s">
        <v>9851</v>
      </c>
      <c r="H3957" s="28">
        <v>45521</v>
      </c>
      <c r="I3957">
        <v>155.77000000000001</v>
      </c>
      <c r="J3957">
        <v>72</v>
      </c>
      <c r="K3957" t="s">
        <v>3123</v>
      </c>
      <c r="L3957" t="s">
        <v>3168</v>
      </c>
      <c r="M3957" t="s">
        <v>3188</v>
      </c>
      <c r="N3957">
        <v>3.9</v>
      </c>
      <c r="O3957" t="s">
        <v>3182</v>
      </c>
      <c r="P3957">
        <f t="shared" si="122"/>
        <v>45515</v>
      </c>
      <c r="Q3957">
        <f>--(COUNTIF($A$2:A3957,A3957)=1)</f>
        <v>1</v>
      </c>
      <c r="R3957">
        <f t="shared" si="123"/>
        <v>155.77000000000001</v>
      </c>
    </row>
    <row r="3958" spans="1:18">
      <c r="A3958" t="s">
        <v>9852</v>
      </c>
      <c r="B3958" t="s">
        <v>147</v>
      </c>
      <c r="C3958" t="s">
        <v>9853</v>
      </c>
      <c r="D3958" t="s">
        <v>3251</v>
      </c>
      <c r="E3958" t="s">
        <v>3166</v>
      </c>
      <c r="F3958" t="s">
        <v>3167</v>
      </c>
      <c r="G3958" t="s">
        <v>2570</v>
      </c>
      <c r="H3958" s="28">
        <v>45054</v>
      </c>
      <c r="I3958">
        <v>13.74</v>
      </c>
      <c r="J3958">
        <v>24</v>
      </c>
      <c r="K3958" t="s">
        <v>3124</v>
      </c>
      <c r="L3958" t="s">
        <v>3187</v>
      </c>
      <c r="M3958" t="s">
        <v>3177</v>
      </c>
      <c r="N3958">
        <v>3.2</v>
      </c>
      <c r="O3958" t="s">
        <v>3170</v>
      </c>
      <c r="P3958">
        <f t="shared" si="122"/>
        <v>45054</v>
      </c>
      <c r="Q3958">
        <f>--(COUNTIF($A$2:A3958,A3958)=1)</f>
        <v>1</v>
      </c>
      <c r="R3958">
        <f t="shared" si="123"/>
        <v>13.74</v>
      </c>
    </row>
    <row r="3959" spans="1:18">
      <c r="A3959" t="s">
        <v>9854</v>
      </c>
      <c r="B3959" t="s">
        <v>5120</v>
      </c>
      <c r="C3959" t="s">
        <v>9855</v>
      </c>
      <c r="D3959" t="s">
        <v>3237</v>
      </c>
      <c r="E3959" t="s">
        <v>3194</v>
      </c>
      <c r="F3959" t="s">
        <v>3167</v>
      </c>
      <c r="G3959" t="s">
        <v>679</v>
      </c>
      <c r="H3959" s="28">
        <v>45114</v>
      </c>
      <c r="I3959">
        <v>37.67</v>
      </c>
      <c r="J3959">
        <v>72</v>
      </c>
      <c r="K3959" t="s">
        <v>3124</v>
      </c>
      <c r="L3959" t="s">
        <v>3351</v>
      </c>
      <c r="M3959" t="s">
        <v>3169</v>
      </c>
      <c r="O3959" t="s">
        <v>3213</v>
      </c>
      <c r="P3959">
        <f t="shared" si="122"/>
        <v>45113</v>
      </c>
      <c r="Q3959">
        <f>--(COUNTIF($A$2:A3959,A3959)=1)</f>
        <v>1</v>
      </c>
      <c r="R3959">
        <f t="shared" si="123"/>
        <v>37.67</v>
      </c>
    </row>
    <row r="3960" spans="1:18">
      <c r="A3960" t="s">
        <v>9856</v>
      </c>
      <c r="B3960" t="s">
        <v>2112</v>
      </c>
      <c r="C3960" t="s">
        <v>3098</v>
      </c>
      <c r="D3960" t="s">
        <v>3237</v>
      </c>
      <c r="E3960" t="s">
        <v>3166</v>
      </c>
      <c r="F3960" t="s">
        <v>3167</v>
      </c>
      <c r="G3960" t="s">
        <v>1076</v>
      </c>
      <c r="H3960" s="28">
        <v>45153</v>
      </c>
      <c r="I3960">
        <v>5.2</v>
      </c>
      <c r="J3960">
        <v>24</v>
      </c>
      <c r="K3960" t="s">
        <v>3124</v>
      </c>
      <c r="L3960" t="s">
        <v>3206</v>
      </c>
      <c r="M3960" t="s">
        <v>3188</v>
      </c>
      <c r="N3960">
        <v>4.4000000000000004</v>
      </c>
      <c r="O3960" t="s">
        <v>3189</v>
      </c>
      <c r="P3960">
        <f t="shared" si="122"/>
        <v>45153</v>
      </c>
      <c r="Q3960">
        <f>--(COUNTIF($A$2:A3960,A3960)=1)</f>
        <v>1</v>
      </c>
      <c r="R3960">
        <f t="shared" si="123"/>
        <v>5.2</v>
      </c>
    </row>
    <row r="3961" spans="1:18">
      <c r="A3961" t="s">
        <v>9857</v>
      </c>
      <c r="B3961" t="s">
        <v>909</v>
      </c>
      <c r="C3961" t="s">
        <v>3098</v>
      </c>
      <c r="D3961" t="s">
        <v>3185</v>
      </c>
      <c r="E3961" t="s">
        <v>3175</v>
      </c>
      <c r="F3961" t="s">
        <v>3167</v>
      </c>
      <c r="G3961" t="s">
        <v>2116</v>
      </c>
      <c r="H3961" s="28">
        <v>45284</v>
      </c>
      <c r="I3961">
        <v>26.44</v>
      </c>
      <c r="J3961">
        <v>8</v>
      </c>
      <c r="K3961" t="s">
        <v>3123</v>
      </c>
      <c r="L3961" t="s">
        <v>3254</v>
      </c>
      <c r="M3961" t="s">
        <v>3207</v>
      </c>
      <c r="N3961">
        <v>1.9</v>
      </c>
      <c r="O3961" t="s">
        <v>3182</v>
      </c>
      <c r="P3961">
        <f t="shared" si="122"/>
        <v>45283</v>
      </c>
      <c r="Q3961">
        <f>--(COUNTIF($A$2:A3961,A3961)=1)</f>
        <v>1</v>
      </c>
      <c r="R3961">
        <f t="shared" si="123"/>
        <v>26.44</v>
      </c>
    </row>
    <row r="3962" spans="1:18">
      <c r="A3962" t="s">
        <v>9858</v>
      </c>
      <c r="B3962" t="s">
        <v>1588</v>
      </c>
      <c r="C3962" t="s">
        <v>3098</v>
      </c>
      <c r="D3962" t="s">
        <v>3174</v>
      </c>
      <c r="E3962" t="s">
        <v>3194</v>
      </c>
      <c r="F3962" t="s">
        <v>3167</v>
      </c>
      <c r="G3962" t="s">
        <v>2906</v>
      </c>
      <c r="H3962" s="28">
        <v>45036</v>
      </c>
      <c r="I3962">
        <v>20.059999999999999</v>
      </c>
      <c r="J3962">
        <v>72</v>
      </c>
      <c r="K3962" t="s">
        <v>3124</v>
      </c>
      <c r="L3962" t="s">
        <v>3225</v>
      </c>
      <c r="M3962" t="s">
        <v>3169</v>
      </c>
      <c r="O3962" t="s">
        <v>3124</v>
      </c>
      <c r="P3962">
        <f t="shared" si="122"/>
        <v>45036</v>
      </c>
      <c r="Q3962">
        <f>--(COUNTIF($A$2:A3962,A3962)=1)</f>
        <v>1</v>
      </c>
      <c r="R3962">
        <f t="shared" si="123"/>
        <v>20.059999999999999</v>
      </c>
    </row>
    <row r="3963" spans="1:18">
      <c r="A3963" t="s">
        <v>9859</v>
      </c>
      <c r="B3963" t="s">
        <v>2268</v>
      </c>
      <c r="C3963" t="s">
        <v>9860</v>
      </c>
      <c r="D3963" t="s">
        <v>3165</v>
      </c>
      <c r="E3963" t="s">
        <v>3166</v>
      </c>
      <c r="F3963" t="s">
        <v>3220</v>
      </c>
      <c r="G3963" t="s">
        <v>9861</v>
      </c>
      <c r="H3963" s="28"/>
      <c r="J3963">
        <v>24</v>
      </c>
      <c r="K3963" t="s">
        <v>3098</v>
      </c>
      <c r="L3963" t="s">
        <v>3307</v>
      </c>
      <c r="M3963" t="s">
        <v>3207</v>
      </c>
      <c r="O3963" t="s">
        <v>3213</v>
      </c>
      <c r="P3963">
        <f t="shared" si="122"/>
        <v>45537</v>
      </c>
      <c r="Q3963">
        <f>--(COUNTIF($A$2:A3963,A3963)=1)</f>
        <v>1</v>
      </c>
      <c r="R3963" t="str">
        <f t="shared" si="123"/>
        <v/>
      </c>
    </row>
    <row r="3964" spans="1:18">
      <c r="A3964" t="s">
        <v>9862</v>
      </c>
      <c r="B3964" t="s">
        <v>6246</v>
      </c>
      <c r="C3964" t="s">
        <v>7371</v>
      </c>
      <c r="D3964" t="s">
        <v>3251</v>
      </c>
      <c r="E3964" t="s">
        <v>3194</v>
      </c>
      <c r="F3964" t="s">
        <v>3167</v>
      </c>
      <c r="G3964" t="s">
        <v>274</v>
      </c>
      <c r="H3964" s="28">
        <v>45528</v>
      </c>
      <c r="I3964">
        <v>239.51</v>
      </c>
      <c r="J3964">
        <v>72</v>
      </c>
      <c r="K3964" t="s">
        <v>3123</v>
      </c>
      <c r="L3964" t="s">
        <v>3265</v>
      </c>
      <c r="M3964" t="s">
        <v>3169</v>
      </c>
      <c r="N3964">
        <v>3.3</v>
      </c>
      <c r="O3964" t="s">
        <v>3189</v>
      </c>
      <c r="P3964">
        <f t="shared" si="122"/>
        <v>45519</v>
      </c>
      <c r="Q3964">
        <f>--(COUNTIF($A$2:A3964,A3964)=1)</f>
        <v>1</v>
      </c>
      <c r="R3964">
        <f t="shared" si="123"/>
        <v>239.51</v>
      </c>
    </row>
    <row r="3965" spans="1:18">
      <c r="A3965" t="s">
        <v>9863</v>
      </c>
      <c r="B3965" t="s">
        <v>435</v>
      </c>
      <c r="C3965" t="s">
        <v>8235</v>
      </c>
      <c r="D3965" t="s">
        <v>3200</v>
      </c>
      <c r="E3965" t="s">
        <v>3166</v>
      </c>
      <c r="F3965" t="s">
        <v>3167</v>
      </c>
      <c r="G3965" t="s">
        <v>213</v>
      </c>
      <c r="H3965" s="28">
        <v>44954</v>
      </c>
      <c r="I3965">
        <v>10.29</v>
      </c>
      <c r="J3965">
        <v>24</v>
      </c>
      <c r="K3965" t="s">
        <v>3124</v>
      </c>
      <c r="L3965" t="s">
        <v>3192</v>
      </c>
      <c r="M3965" t="s">
        <v>3202</v>
      </c>
      <c r="N3965">
        <v>4.4000000000000004</v>
      </c>
      <c r="O3965" t="s">
        <v>3182</v>
      </c>
      <c r="P3965">
        <f t="shared" si="122"/>
        <v>44954</v>
      </c>
      <c r="Q3965">
        <f>--(COUNTIF($A$2:A3965,A3965)=1)</f>
        <v>1</v>
      </c>
      <c r="R3965">
        <f t="shared" si="123"/>
        <v>10.29</v>
      </c>
    </row>
    <row r="3966" spans="1:18">
      <c r="A3966" t="s">
        <v>9864</v>
      </c>
      <c r="B3966" t="s">
        <v>8160</v>
      </c>
      <c r="C3966" t="s">
        <v>3098</v>
      </c>
      <c r="D3966" t="s">
        <v>3200</v>
      </c>
      <c r="E3966" t="s">
        <v>3166</v>
      </c>
      <c r="F3966" t="s">
        <v>3167</v>
      </c>
      <c r="G3966" t="s">
        <v>2802</v>
      </c>
      <c r="H3966" s="28">
        <v>44959</v>
      </c>
      <c r="I3966">
        <v>76.180000000000007</v>
      </c>
      <c r="J3966">
        <v>24</v>
      </c>
      <c r="K3966" t="s">
        <v>3123</v>
      </c>
      <c r="L3966" t="s">
        <v>3168</v>
      </c>
      <c r="M3966" t="s">
        <v>3207</v>
      </c>
      <c r="N3966">
        <v>3.8</v>
      </c>
      <c r="O3966" t="s">
        <v>3170</v>
      </c>
      <c r="P3966">
        <f t="shared" si="122"/>
        <v>44956</v>
      </c>
      <c r="Q3966">
        <f>--(COUNTIF($A$2:A3966,A3966)=1)</f>
        <v>1</v>
      </c>
      <c r="R3966">
        <f t="shared" si="123"/>
        <v>76.180000000000007</v>
      </c>
    </row>
    <row r="3967" spans="1:18">
      <c r="A3967" t="s">
        <v>9865</v>
      </c>
      <c r="B3967" t="s">
        <v>1323</v>
      </c>
      <c r="C3967" t="s">
        <v>9866</v>
      </c>
      <c r="D3967" t="s">
        <v>3185</v>
      </c>
      <c r="E3967" t="s">
        <v>3194</v>
      </c>
      <c r="F3967" t="s">
        <v>3228</v>
      </c>
      <c r="G3967" t="s">
        <v>124</v>
      </c>
      <c r="H3967" s="28"/>
      <c r="J3967">
        <v>72</v>
      </c>
      <c r="K3967" t="s">
        <v>3098</v>
      </c>
      <c r="L3967" t="s">
        <v>3302</v>
      </c>
      <c r="M3967" t="s">
        <v>3177</v>
      </c>
      <c r="O3967" t="s">
        <v>3178</v>
      </c>
      <c r="P3967">
        <f t="shared" si="122"/>
        <v>44874</v>
      </c>
      <c r="Q3967">
        <f>--(COUNTIF($A$2:A3967,A3967)=1)</f>
        <v>1</v>
      </c>
      <c r="R3967" t="str">
        <f t="shared" si="123"/>
        <v/>
      </c>
    </row>
    <row r="3968" spans="1:18">
      <c r="A3968" t="s">
        <v>9867</v>
      </c>
      <c r="B3968" t="s">
        <v>3390</v>
      </c>
      <c r="C3968" t="s">
        <v>3098</v>
      </c>
      <c r="D3968" t="s">
        <v>3165</v>
      </c>
      <c r="E3968" t="s">
        <v>3166</v>
      </c>
      <c r="F3968" t="s">
        <v>3180</v>
      </c>
      <c r="G3968" t="s">
        <v>4850</v>
      </c>
      <c r="H3968" s="28"/>
      <c r="J3968">
        <v>24</v>
      </c>
      <c r="K3968" t="s">
        <v>3098</v>
      </c>
      <c r="L3968" t="s">
        <v>3221</v>
      </c>
      <c r="M3968" t="s">
        <v>3169</v>
      </c>
      <c r="O3968" t="s">
        <v>3170</v>
      </c>
      <c r="P3968">
        <f t="shared" si="122"/>
        <v>45286</v>
      </c>
      <c r="Q3968">
        <f>--(COUNTIF($A$2:A3968,A3968)=1)</f>
        <v>1</v>
      </c>
      <c r="R3968" t="str">
        <f t="shared" si="123"/>
        <v/>
      </c>
    </row>
    <row r="3969" spans="1:18">
      <c r="A3969" t="s">
        <v>9868</v>
      </c>
      <c r="B3969" t="s">
        <v>1999</v>
      </c>
      <c r="C3969" t="s">
        <v>7966</v>
      </c>
      <c r="D3969" t="s">
        <v>3174</v>
      </c>
      <c r="E3969" t="s">
        <v>3194</v>
      </c>
      <c r="F3969" t="s">
        <v>3167</v>
      </c>
      <c r="G3969" t="s">
        <v>926</v>
      </c>
      <c r="H3969" s="28">
        <v>45586</v>
      </c>
      <c r="I3969">
        <v>217.33</v>
      </c>
      <c r="J3969">
        <v>72</v>
      </c>
      <c r="K3969" t="s">
        <v>3123</v>
      </c>
      <c r="L3969" t="s">
        <v>3351</v>
      </c>
      <c r="M3969" t="s">
        <v>3177</v>
      </c>
      <c r="N3969">
        <v>1.2</v>
      </c>
      <c r="O3969" t="s">
        <v>3189</v>
      </c>
      <c r="P3969">
        <f t="shared" si="122"/>
        <v>45577</v>
      </c>
      <c r="Q3969">
        <f>--(COUNTIF($A$2:A3969,A3969)=1)</f>
        <v>1</v>
      </c>
      <c r="R3969">
        <f t="shared" si="123"/>
        <v>217.33</v>
      </c>
    </row>
    <row r="3970" spans="1:18">
      <c r="A3970" t="s">
        <v>9869</v>
      </c>
      <c r="B3970" t="s">
        <v>7271</v>
      </c>
      <c r="C3970" t="s">
        <v>3098</v>
      </c>
      <c r="D3970" t="s">
        <v>3237</v>
      </c>
      <c r="E3970" t="s">
        <v>3280</v>
      </c>
      <c r="F3970" t="s">
        <v>3167</v>
      </c>
      <c r="G3970" t="s">
        <v>3322</v>
      </c>
      <c r="H3970" s="28">
        <v>44986</v>
      </c>
      <c r="I3970">
        <v>1.21</v>
      </c>
      <c r="J3970">
        <v>4</v>
      </c>
      <c r="K3970" t="s">
        <v>3124</v>
      </c>
      <c r="L3970" t="s">
        <v>3206</v>
      </c>
      <c r="M3970" t="s">
        <v>3202</v>
      </c>
      <c r="N3970">
        <v>4.8</v>
      </c>
      <c r="O3970" t="s">
        <v>3170</v>
      </c>
      <c r="P3970">
        <f t="shared" ref="P3970:P4033" si="124">IFERROR(DATEVALUE(G3970),IFERROR(DATE(RIGHT(G3970,4),MID(G3970,4,2),LEFT(G3970,2)),""))</f>
        <v>44986</v>
      </c>
      <c r="Q3970">
        <f>--(COUNTIF($A$2:A3970,A3970)=1)</f>
        <v>1</v>
      </c>
      <c r="R3970">
        <f t="shared" ref="R3970:R4033" si="125">IF(AND(Q3970=1,I3970&lt;&gt;"",ISNUMBER(I3970),I3970&gt;=0),I3970,"")</f>
        <v>1.21</v>
      </c>
    </row>
    <row r="3971" spans="1:18">
      <c r="A3971" t="s">
        <v>9870</v>
      </c>
      <c r="B3971" t="s">
        <v>2060</v>
      </c>
      <c r="C3971" t="s">
        <v>3098</v>
      </c>
      <c r="D3971" t="s">
        <v>3185</v>
      </c>
      <c r="E3971" t="s">
        <v>3194</v>
      </c>
      <c r="F3971" t="s">
        <v>3180</v>
      </c>
      <c r="G3971" t="s">
        <v>2002</v>
      </c>
      <c r="H3971" s="28"/>
      <c r="J3971">
        <v>72</v>
      </c>
      <c r="K3971" t="s">
        <v>3098</v>
      </c>
      <c r="L3971" t="s">
        <v>3351</v>
      </c>
      <c r="M3971" t="s">
        <v>3202</v>
      </c>
      <c r="O3971" t="s">
        <v>3182</v>
      </c>
      <c r="P3971">
        <f t="shared" si="124"/>
        <v>45218</v>
      </c>
      <c r="Q3971">
        <f>--(COUNTIF($A$2:A3971,A3971)=1)</f>
        <v>1</v>
      </c>
      <c r="R3971" t="str">
        <f t="shared" si="125"/>
        <v/>
      </c>
    </row>
    <row r="3972" spans="1:18">
      <c r="A3972" t="s">
        <v>9871</v>
      </c>
      <c r="B3972" t="s">
        <v>9872</v>
      </c>
      <c r="C3972" t="s">
        <v>9873</v>
      </c>
      <c r="D3972" t="s">
        <v>3196</v>
      </c>
      <c r="E3972" t="s">
        <v>3194</v>
      </c>
      <c r="F3972" t="s">
        <v>3167</v>
      </c>
      <c r="G3972" t="s">
        <v>931</v>
      </c>
      <c r="H3972" s="28">
        <v>45065</v>
      </c>
      <c r="I3972">
        <v>79.099999999999994</v>
      </c>
      <c r="J3972">
        <v>72</v>
      </c>
      <c r="K3972" t="s">
        <v>3123</v>
      </c>
      <c r="L3972" t="s">
        <v>3229</v>
      </c>
      <c r="M3972" t="s">
        <v>3207</v>
      </c>
      <c r="O3972" t="s">
        <v>3170</v>
      </c>
      <c r="P3972">
        <f t="shared" si="124"/>
        <v>45062</v>
      </c>
      <c r="Q3972">
        <f>--(COUNTIF($A$2:A3972,A3972)=1)</f>
        <v>1</v>
      </c>
      <c r="R3972">
        <f t="shared" si="125"/>
        <v>79.099999999999994</v>
      </c>
    </row>
    <row r="3973" spans="1:18">
      <c r="A3973" t="s">
        <v>9874</v>
      </c>
      <c r="B3973" t="s">
        <v>3239</v>
      </c>
      <c r="C3973" t="s">
        <v>4781</v>
      </c>
      <c r="D3973" t="s">
        <v>3227</v>
      </c>
      <c r="E3973" t="s">
        <v>3175</v>
      </c>
      <c r="F3973" t="s">
        <v>3167</v>
      </c>
      <c r="G3973" t="s">
        <v>313</v>
      </c>
      <c r="H3973" s="28">
        <v>44878</v>
      </c>
      <c r="I3973">
        <v>27.38</v>
      </c>
      <c r="J3973">
        <v>8</v>
      </c>
      <c r="K3973" t="s">
        <v>3123</v>
      </c>
      <c r="L3973" t="s">
        <v>3221</v>
      </c>
      <c r="M3973" t="s">
        <v>3188</v>
      </c>
      <c r="O3973" t="s">
        <v>3213</v>
      </c>
      <c r="P3973">
        <f t="shared" si="124"/>
        <v>44877</v>
      </c>
      <c r="Q3973">
        <f>--(COUNTIF($A$2:A3973,A3973)=1)</f>
        <v>1</v>
      </c>
      <c r="R3973">
        <f t="shared" si="125"/>
        <v>27.38</v>
      </c>
    </row>
    <row r="3974" spans="1:18">
      <c r="A3974" t="s">
        <v>9875</v>
      </c>
      <c r="B3974" t="s">
        <v>2075</v>
      </c>
      <c r="C3974" t="s">
        <v>4897</v>
      </c>
      <c r="D3974" t="s">
        <v>3240</v>
      </c>
      <c r="E3974" t="s">
        <v>3175</v>
      </c>
      <c r="F3974" t="s">
        <v>3167</v>
      </c>
      <c r="G3974" t="s">
        <v>1188</v>
      </c>
      <c r="H3974" s="28">
        <v>44625</v>
      </c>
      <c r="I3974">
        <v>23.36</v>
      </c>
      <c r="J3974">
        <v>8</v>
      </c>
      <c r="K3974" t="s">
        <v>3123</v>
      </c>
      <c r="L3974" t="s">
        <v>3265</v>
      </c>
      <c r="M3974" t="s">
        <v>3177</v>
      </c>
      <c r="N3974">
        <v>1</v>
      </c>
      <c r="O3974" t="s">
        <v>3189</v>
      </c>
      <c r="P3974">
        <f t="shared" si="124"/>
        <v>44625</v>
      </c>
      <c r="Q3974">
        <f>--(COUNTIF($A$2:A3974,A3974)=1)</f>
        <v>1</v>
      </c>
      <c r="R3974">
        <f t="shared" si="125"/>
        <v>23.36</v>
      </c>
    </row>
    <row r="3975" spans="1:18">
      <c r="A3975" t="s">
        <v>9876</v>
      </c>
      <c r="B3975" t="s">
        <v>1466</v>
      </c>
      <c r="C3975" t="s">
        <v>3098</v>
      </c>
      <c r="D3975" t="s">
        <v>3251</v>
      </c>
      <c r="E3975" t="s">
        <v>3175</v>
      </c>
      <c r="F3975" t="s">
        <v>3167</v>
      </c>
      <c r="G3975" t="s">
        <v>4204</v>
      </c>
      <c r="H3975" s="28">
        <v>45169</v>
      </c>
      <c r="I3975">
        <v>6.9</v>
      </c>
      <c r="J3975">
        <v>8</v>
      </c>
      <c r="K3975" t="s">
        <v>3124</v>
      </c>
      <c r="L3975" t="s">
        <v>3181</v>
      </c>
      <c r="M3975" t="s">
        <v>3202</v>
      </c>
      <c r="N3975">
        <v>3.3</v>
      </c>
      <c r="O3975" t="s">
        <v>3189</v>
      </c>
      <c r="P3975">
        <f t="shared" si="124"/>
        <v>45169</v>
      </c>
      <c r="Q3975">
        <f>--(COUNTIF($A$2:A3975,A3975)=1)</f>
        <v>1</v>
      </c>
      <c r="R3975">
        <f t="shared" si="125"/>
        <v>6.9</v>
      </c>
    </row>
    <row r="3976" spans="1:18">
      <c r="A3976" t="s">
        <v>9877</v>
      </c>
      <c r="B3976" t="s">
        <v>4931</v>
      </c>
      <c r="C3976" t="s">
        <v>4714</v>
      </c>
      <c r="D3976" t="s">
        <v>3185</v>
      </c>
      <c r="E3976" t="s">
        <v>3194</v>
      </c>
      <c r="F3976" t="s">
        <v>3167</v>
      </c>
      <c r="G3976" t="s">
        <v>3042</v>
      </c>
      <c r="H3976" s="28">
        <v>45221</v>
      </c>
      <c r="I3976">
        <v>132.69</v>
      </c>
      <c r="J3976">
        <v>72</v>
      </c>
      <c r="K3976" t="s">
        <v>3123</v>
      </c>
      <c r="L3976" t="s">
        <v>3265</v>
      </c>
      <c r="M3976" t="s">
        <v>3207</v>
      </c>
      <c r="N3976">
        <v>3</v>
      </c>
      <c r="O3976" t="s">
        <v>3178</v>
      </c>
      <c r="P3976">
        <f t="shared" si="124"/>
        <v>45216</v>
      </c>
      <c r="Q3976">
        <f>--(COUNTIF($A$2:A3976,A3976)=1)</f>
        <v>1</v>
      </c>
      <c r="R3976">
        <f t="shared" si="125"/>
        <v>132.69</v>
      </c>
    </row>
    <row r="3977" spans="1:18">
      <c r="A3977" t="s">
        <v>9878</v>
      </c>
      <c r="B3977" t="s">
        <v>348</v>
      </c>
      <c r="C3977" t="s">
        <v>9010</v>
      </c>
      <c r="D3977" t="s">
        <v>3237</v>
      </c>
      <c r="E3977" t="s">
        <v>3175</v>
      </c>
      <c r="F3977" t="s">
        <v>3167</v>
      </c>
      <c r="G3977" t="s">
        <v>6642</v>
      </c>
      <c r="H3977" s="28">
        <v>44580</v>
      </c>
      <c r="I3977">
        <v>10.52</v>
      </c>
      <c r="J3977">
        <v>8</v>
      </c>
      <c r="K3977" t="s">
        <v>3123</v>
      </c>
      <c r="L3977" t="s">
        <v>3354</v>
      </c>
      <c r="M3977" t="s">
        <v>3188</v>
      </c>
      <c r="N3977">
        <v>2.4</v>
      </c>
      <c r="O3977" t="s">
        <v>3170</v>
      </c>
      <c r="P3977">
        <f t="shared" si="124"/>
        <v>44580</v>
      </c>
      <c r="Q3977">
        <f>--(COUNTIF($A$2:A3977,A3977)=1)</f>
        <v>1</v>
      </c>
      <c r="R3977">
        <f t="shared" si="125"/>
        <v>10.52</v>
      </c>
    </row>
    <row r="3978" spans="1:18">
      <c r="A3978" t="s">
        <v>9879</v>
      </c>
      <c r="B3978" t="s">
        <v>6448</v>
      </c>
      <c r="C3978" t="s">
        <v>9880</v>
      </c>
      <c r="D3978" t="s">
        <v>3185</v>
      </c>
      <c r="E3978" t="s">
        <v>3166</v>
      </c>
      <c r="F3978" t="s">
        <v>3167</v>
      </c>
      <c r="G3978" t="s">
        <v>1530</v>
      </c>
      <c r="H3978" s="28">
        <v>45129</v>
      </c>
      <c r="I3978">
        <v>52.43</v>
      </c>
      <c r="J3978">
        <v>24</v>
      </c>
      <c r="K3978" t="s">
        <v>3123</v>
      </c>
      <c r="L3978" t="s">
        <v>3176</v>
      </c>
      <c r="M3978" t="s">
        <v>3169</v>
      </c>
      <c r="O3978" t="s">
        <v>3182</v>
      </c>
      <c r="P3978">
        <f t="shared" si="124"/>
        <v>45127</v>
      </c>
      <c r="Q3978">
        <f>--(COUNTIF($A$2:A3978,A3978)=1)</f>
        <v>1</v>
      </c>
      <c r="R3978">
        <f t="shared" si="125"/>
        <v>52.43</v>
      </c>
    </row>
    <row r="3979" spans="1:18">
      <c r="A3979" t="s">
        <v>9881</v>
      </c>
      <c r="B3979" t="s">
        <v>203</v>
      </c>
      <c r="C3979" t="s">
        <v>9882</v>
      </c>
      <c r="D3979" t="s">
        <v>3227</v>
      </c>
      <c r="E3979" t="s">
        <v>3175</v>
      </c>
      <c r="F3979" t="s">
        <v>3180</v>
      </c>
      <c r="G3979" t="s">
        <v>3761</v>
      </c>
      <c r="H3979" s="28"/>
      <c r="J3979">
        <v>8</v>
      </c>
      <c r="K3979" t="s">
        <v>3098</v>
      </c>
      <c r="L3979" t="s">
        <v>3231</v>
      </c>
      <c r="M3979" t="s">
        <v>3202</v>
      </c>
      <c r="O3979" t="s">
        <v>3182</v>
      </c>
      <c r="P3979">
        <f t="shared" si="124"/>
        <v>44640</v>
      </c>
      <c r="Q3979">
        <f>--(COUNTIF($A$2:A3979,A3979)=1)</f>
        <v>1</v>
      </c>
      <c r="R3979" t="str">
        <f t="shared" si="125"/>
        <v/>
      </c>
    </row>
    <row r="3980" spans="1:18">
      <c r="A3980" t="s">
        <v>9883</v>
      </c>
      <c r="B3980" t="s">
        <v>9884</v>
      </c>
      <c r="C3980" t="s">
        <v>3098</v>
      </c>
      <c r="D3980" t="s">
        <v>3237</v>
      </c>
      <c r="E3980" t="s">
        <v>3175</v>
      </c>
      <c r="F3980" t="s">
        <v>3167</v>
      </c>
      <c r="G3980" t="s">
        <v>1084</v>
      </c>
      <c r="H3980" s="28"/>
      <c r="J3980">
        <v>8</v>
      </c>
      <c r="K3980" t="s">
        <v>3098</v>
      </c>
      <c r="L3980" t="s">
        <v>3437</v>
      </c>
      <c r="M3980" t="s">
        <v>3188</v>
      </c>
      <c r="O3980" t="s">
        <v>3178</v>
      </c>
      <c r="P3980">
        <f t="shared" si="124"/>
        <v>44672</v>
      </c>
      <c r="Q3980">
        <f>--(COUNTIF($A$2:A3980,A3980)=1)</f>
        <v>1</v>
      </c>
      <c r="R3980" t="str">
        <f t="shared" si="125"/>
        <v/>
      </c>
    </row>
    <row r="3981" spans="1:18">
      <c r="A3981" t="s">
        <v>9885</v>
      </c>
      <c r="B3981" t="s">
        <v>4160</v>
      </c>
      <c r="C3981" t="s">
        <v>9886</v>
      </c>
      <c r="D3981" t="s">
        <v>3240</v>
      </c>
      <c r="E3981" t="s">
        <v>3166</v>
      </c>
      <c r="F3981" t="s">
        <v>3167</v>
      </c>
      <c r="G3981" t="s">
        <v>873</v>
      </c>
      <c r="H3981" s="28">
        <v>45422</v>
      </c>
      <c r="I3981">
        <v>83.96</v>
      </c>
      <c r="J3981">
        <v>24</v>
      </c>
      <c r="K3981" t="s">
        <v>3123</v>
      </c>
      <c r="L3981" t="s">
        <v>3265</v>
      </c>
      <c r="M3981" t="s">
        <v>3202</v>
      </c>
      <c r="O3981" t="s">
        <v>3123</v>
      </c>
      <c r="P3981">
        <f t="shared" si="124"/>
        <v>45419</v>
      </c>
      <c r="Q3981">
        <f>--(COUNTIF($A$2:A3981,A3981)=1)</f>
        <v>1</v>
      </c>
      <c r="R3981">
        <f t="shared" si="125"/>
        <v>83.96</v>
      </c>
    </row>
    <row r="3982" spans="1:18">
      <c r="A3982" t="s">
        <v>9887</v>
      </c>
      <c r="B3982" t="s">
        <v>2887</v>
      </c>
      <c r="C3982" t="s">
        <v>3098</v>
      </c>
      <c r="D3982" t="s">
        <v>3227</v>
      </c>
      <c r="E3982" t="s">
        <v>3166</v>
      </c>
      <c r="F3982" t="s">
        <v>3167</v>
      </c>
      <c r="G3982" t="s">
        <v>1258</v>
      </c>
      <c r="H3982" s="28">
        <v>44812</v>
      </c>
      <c r="I3982">
        <v>57.73</v>
      </c>
      <c r="J3982">
        <v>24</v>
      </c>
      <c r="K3982" t="s">
        <v>3123</v>
      </c>
      <c r="L3982" t="s">
        <v>3181</v>
      </c>
      <c r="M3982" t="s">
        <v>3202</v>
      </c>
      <c r="O3982" t="s">
        <v>3170</v>
      </c>
      <c r="P3982">
        <f t="shared" si="124"/>
        <v>44810</v>
      </c>
      <c r="Q3982">
        <f>--(COUNTIF($A$2:A3982,A3982)=1)</f>
        <v>1</v>
      </c>
      <c r="R3982">
        <f t="shared" si="125"/>
        <v>57.73</v>
      </c>
    </row>
    <row r="3983" spans="1:18">
      <c r="A3983" t="s">
        <v>9888</v>
      </c>
      <c r="B3983" t="s">
        <v>58</v>
      </c>
      <c r="C3983" t="s">
        <v>3098</v>
      </c>
      <c r="D3983" t="s">
        <v>3165</v>
      </c>
      <c r="E3983" t="s">
        <v>3194</v>
      </c>
      <c r="F3983" t="s">
        <v>3167</v>
      </c>
      <c r="G3983" t="s">
        <v>1288</v>
      </c>
      <c r="H3983" s="28">
        <v>44688</v>
      </c>
      <c r="I3983">
        <v>183.89</v>
      </c>
      <c r="J3983">
        <v>72</v>
      </c>
      <c r="K3983" t="s">
        <v>3123</v>
      </c>
      <c r="L3983" t="s">
        <v>3281</v>
      </c>
      <c r="M3983" t="s">
        <v>3188</v>
      </c>
      <c r="O3983" t="s">
        <v>3182</v>
      </c>
      <c r="P3983">
        <f t="shared" si="124"/>
        <v>44681</v>
      </c>
      <c r="Q3983">
        <f>--(COUNTIF($A$2:A3983,A3983)=1)</f>
        <v>1</v>
      </c>
      <c r="R3983">
        <f t="shared" si="125"/>
        <v>183.89</v>
      </c>
    </row>
    <row r="3984" spans="1:18">
      <c r="A3984" t="s">
        <v>9889</v>
      </c>
      <c r="B3984" t="s">
        <v>1722</v>
      </c>
      <c r="C3984" t="s">
        <v>3098</v>
      </c>
      <c r="D3984" t="s">
        <v>3165</v>
      </c>
      <c r="E3984" t="s">
        <v>3175</v>
      </c>
      <c r="F3984" t="s">
        <v>3167</v>
      </c>
      <c r="G3984" t="s">
        <v>2508</v>
      </c>
      <c r="H3984" s="28">
        <v>44930</v>
      </c>
      <c r="I3984">
        <v>9.82</v>
      </c>
      <c r="J3984">
        <v>8</v>
      </c>
      <c r="K3984" t="s">
        <v>3123</v>
      </c>
      <c r="L3984" t="s">
        <v>3206</v>
      </c>
      <c r="M3984" t="s">
        <v>3177</v>
      </c>
      <c r="N3984">
        <v>1.3</v>
      </c>
      <c r="O3984" t="s">
        <v>3182</v>
      </c>
      <c r="P3984">
        <f t="shared" si="124"/>
        <v>44930</v>
      </c>
      <c r="Q3984">
        <f>--(COUNTIF($A$2:A3984,A3984)=1)</f>
        <v>1</v>
      </c>
      <c r="R3984">
        <f t="shared" si="125"/>
        <v>9.82</v>
      </c>
    </row>
    <row r="3985" spans="1:18">
      <c r="A3985" t="s">
        <v>9890</v>
      </c>
      <c r="B3985" t="s">
        <v>2520</v>
      </c>
      <c r="C3985" t="s">
        <v>9891</v>
      </c>
      <c r="D3985" t="s">
        <v>3185</v>
      </c>
      <c r="E3985" t="s">
        <v>3280</v>
      </c>
      <c r="F3985" t="s">
        <v>3180</v>
      </c>
      <c r="G3985" t="s">
        <v>185</v>
      </c>
      <c r="H3985" s="28"/>
      <c r="J3985">
        <v>4</v>
      </c>
      <c r="K3985" t="s">
        <v>3098</v>
      </c>
      <c r="L3985" t="s">
        <v>3351</v>
      </c>
      <c r="M3985" t="s">
        <v>3188</v>
      </c>
      <c r="O3985" t="s">
        <v>3182</v>
      </c>
      <c r="P3985">
        <f t="shared" si="124"/>
        <v>45046</v>
      </c>
      <c r="Q3985">
        <f>--(COUNTIF($A$2:A3985,A3985)=1)</f>
        <v>1</v>
      </c>
      <c r="R3985" t="str">
        <f t="shared" si="125"/>
        <v/>
      </c>
    </row>
    <row r="3986" spans="1:18">
      <c r="A3986" t="s">
        <v>9892</v>
      </c>
      <c r="B3986" t="s">
        <v>3691</v>
      </c>
      <c r="C3986" t="s">
        <v>3098</v>
      </c>
      <c r="D3986" t="s">
        <v>3185</v>
      </c>
      <c r="E3986" t="s">
        <v>3166</v>
      </c>
      <c r="F3986" t="s">
        <v>3167</v>
      </c>
      <c r="G3986" t="s">
        <v>2874</v>
      </c>
      <c r="H3986" s="28">
        <v>44690</v>
      </c>
      <c r="I3986">
        <v>48</v>
      </c>
      <c r="J3986">
        <v>24</v>
      </c>
      <c r="K3986" t="s">
        <v>3123</v>
      </c>
      <c r="L3986" t="s">
        <v>3225</v>
      </c>
      <c r="M3986" t="s">
        <v>3202</v>
      </c>
      <c r="N3986">
        <v>4.3</v>
      </c>
      <c r="O3986" t="s">
        <v>3170</v>
      </c>
      <c r="P3986">
        <f t="shared" si="124"/>
        <v>44688</v>
      </c>
      <c r="Q3986">
        <f>--(COUNTIF($A$2:A3986,A3986)=1)</f>
        <v>1</v>
      </c>
      <c r="R3986">
        <f t="shared" si="125"/>
        <v>48</v>
      </c>
    </row>
    <row r="3987" spans="1:18">
      <c r="A3987" t="s">
        <v>9893</v>
      </c>
      <c r="B3987" t="s">
        <v>2050</v>
      </c>
      <c r="C3987" t="s">
        <v>3098</v>
      </c>
      <c r="D3987" t="s">
        <v>3251</v>
      </c>
      <c r="E3987" t="s">
        <v>3166</v>
      </c>
      <c r="F3987" t="s">
        <v>3220</v>
      </c>
      <c r="G3987" t="s">
        <v>1891</v>
      </c>
      <c r="H3987" s="28">
        <v>45250</v>
      </c>
      <c r="I3987">
        <v>0.61</v>
      </c>
      <c r="J3987">
        <v>24</v>
      </c>
      <c r="K3987" t="s">
        <v>3124</v>
      </c>
      <c r="L3987" t="s">
        <v>3281</v>
      </c>
      <c r="M3987" t="s">
        <v>3177</v>
      </c>
      <c r="N3987">
        <v>4.0999999999999996</v>
      </c>
      <c r="O3987" t="s">
        <v>3170</v>
      </c>
      <c r="P3987">
        <f t="shared" si="124"/>
        <v>45250</v>
      </c>
      <c r="Q3987">
        <f>--(COUNTIF($A$2:A3987,A3987)=1)</f>
        <v>1</v>
      </c>
      <c r="R3987">
        <f t="shared" si="125"/>
        <v>0.61</v>
      </c>
    </row>
    <row r="3988" spans="1:18">
      <c r="A3988" t="s">
        <v>9894</v>
      </c>
      <c r="B3988" t="s">
        <v>5085</v>
      </c>
      <c r="C3988" t="s">
        <v>9895</v>
      </c>
      <c r="D3988" t="s">
        <v>3196</v>
      </c>
      <c r="E3988" t="s">
        <v>3175</v>
      </c>
      <c r="F3988" t="s">
        <v>3180</v>
      </c>
      <c r="G3988" t="s">
        <v>273</v>
      </c>
      <c r="H3988" s="28"/>
      <c r="J3988">
        <v>8</v>
      </c>
      <c r="K3988" t="s">
        <v>3098</v>
      </c>
      <c r="L3988" t="s">
        <v>3318</v>
      </c>
      <c r="M3988" t="s">
        <v>3188</v>
      </c>
      <c r="O3988" t="s">
        <v>3182</v>
      </c>
      <c r="P3988">
        <f t="shared" si="124"/>
        <v>45461</v>
      </c>
      <c r="Q3988">
        <f>--(COUNTIF($A$2:A3988,A3988)=1)</f>
        <v>1</v>
      </c>
      <c r="R3988" t="str">
        <f t="shared" si="125"/>
        <v/>
      </c>
    </row>
    <row r="3989" spans="1:18">
      <c r="A3989" t="s">
        <v>9896</v>
      </c>
      <c r="B3989" t="s">
        <v>8862</v>
      </c>
      <c r="C3989" t="s">
        <v>3098</v>
      </c>
      <c r="D3989" t="s">
        <v>3237</v>
      </c>
      <c r="E3989" t="s">
        <v>3194</v>
      </c>
      <c r="F3989" t="s">
        <v>3167</v>
      </c>
      <c r="G3989" t="s">
        <v>400</v>
      </c>
      <c r="H3989" s="28">
        <v>44759</v>
      </c>
      <c r="I3989">
        <v>130.05000000000001</v>
      </c>
      <c r="J3989">
        <v>72</v>
      </c>
      <c r="K3989" t="s">
        <v>3123</v>
      </c>
      <c r="L3989" t="s">
        <v>3254</v>
      </c>
      <c r="M3989" t="s">
        <v>3188</v>
      </c>
      <c r="N3989">
        <v>1.2</v>
      </c>
      <c r="O3989" t="s">
        <v>3124</v>
      </c>
      <c r="P3989">
        <f t="shared" si="124"/>
        <v>44754</v>
      </c>
      <c r="Q3989">
        <f>--(COUNTIF($A$2:A3989,A3989)=1)</f>
        <v>1</v>
      </c>
      <c r="R3989">
        <f t="shared" si="125"/>
        <v>130.05000000000001</v>
      </c>
    </row>
    <row r="3990" spans="1:18">
      <c r="A3990" t="s">
        <v>9897</v>
      </c>
      <c r="B3990" t="s">
        <v>3688</v>
      </c>
      <c r="C3990" t="s">
        <v>9898</v>
      </c>
      <c r="D3990" t="s">
        <v>3240</v>
      </c>
      <c r="E3990" t="s">
        <v>3280</v>
      </c>
      <c r="F3990" t="s">
        <v>3167</v>
      </c>
      <c r="G3990" t="s">
        <v>4754</v>
      </c>
      <c r="H3990" s="28">
        <v>45395</v>
      </c>
      <c r="I3990">
        <v>0.86</v>
      </c>
      <c r="J3990">
        <v>4</v>
      </c>
      <c r="K3990" t="s">
        <v>3124</v>
      </c>
      <c r="L3990" t="s">
        <v>3212</v>
      </c>
      <c r="M3990" t="s">
        <v>3188</v>
      </c>
      <c r="N3990">
        <v>2.9</v>
      </c>
      <c r="O3990" t="s">
        <v>3123</v>
      </c>
      <c r="P3990">
        <f t="shared" si="124"/>
        <v>45395</v>
      </c>
      <c r="Q3990">
        <f>--(COUNTIF($A$2:A3990,A3990)=1)</f>
        <v>1</v>
      </c>
      <c r="R3990">
        <f t="shared" si="125"/>
        <v>0.86</v>
      </c>
    </row>
    <row r="3991" spans="1:18">
      <c r="A3991" t="s">
        <v>9899</v>
      </c>
      <c r="B3991" t="s">
        <v>1008</v>
      </c>
      <c r="C3991" t="s">
        <v>3098</v>
      </c>
      <c r="D3991" t="s">
        <v>3200</v>
      </c>
      <c r="E3991" t="s">
        <v>3194</v>
      </c>
      <c r="F3991" t="s">
        <v>3167</v>
      </c>
      <c r="G3991" t="s">
        <v>1928</v>
      </c>
      <c r="H3991" s="28">
        <v>44599</v>
      </c>
      <c r="I3991">
        <v>23.16</v>
      </c>
      <c r="J3991">
        <v>72</v>
      </c>
      <c r="K3991" t="s">
        <v>3124</v>
      </c>
      <c r="L3991" t="s">
        <v>3268</v>
      </c>
      <c r="M3991" t="s">
        <v>3207</v>
      </c>
      <c r="O3991" t="s">
        <v>3213</v>
      </c>
      <c r="P3991">
        <f t="shared" si="124"/>
        <v>44599</v>
      </c>
      <c r="Q3991">
        <f>--(COUNTIF($A$2:A3991,A3991)=1)</f>
        <v>1</v>
      </c>
      <c r="R3991">
        <f t="shared" si="125"/>
        <v>23.16</v>
      </c>
    </row>
    <row r="3992" spans="1:18">
      <c r="A3992" t="s">
        <v>9900</v>
      </c>
      <c r="B3992" t="s">
        <v>4074</v>
      </c>
      <c r="C3992" t="s">
        <v>9901</v>
      </c>
      <c r="D3992" t="s">
        <v>3200</v>
      </c>
      <c r="E3992" t="s">
        <v>3166</v>
      </c>
      <c r="F3992" t="s">
        <v>3167</v>
      </c>
      <c r="G3992" t="s">
        <v>1226</v>
      </c>
      <c r="H3992" s="28"/>
      <c r="J3992">
        <v>24</v>
      </c>
      <c r="K3992" t="s">
        <v>3098</v>
      </c>
      <c r="L3992" t="s">
        <v>3225</v>
      </c>
      <c r="M3992" t="s">
        <v>3177</v>
      </c>
      <c r="O3992" t="s">
        <v>3260</v>
      </c>
      <c r="P3992">
        <f t="shared" si="124"/>
        <v>44641</v>
      </c>
      <c r="Q3992">
        <f>--(COUNTIF($A$2:A3992,A3992)=1)</f>
        <v>1</v>
      </c>
      <c r="R3992" t="str">
        <f t="shared" si="125"/>
        <v/>
      </c>
    </row>
    <row r="3993" spans="1:18">
      <c r="A3993" t="s">
        <v>9902</v>
      </c>
      <c r="B3993" t="s">
        <v>2657</v>
      </c>
      <c r="C3993" t="s">
        <v>3098</v>
      </c>
      <c r="D3993" t="s">
        <v>3200</v>
      </c>
      <c r="E3993" t="s">
        <v>3194</v>
      </c>
      <c r="F3993" t="s">
        <v>3167</v>
      </c>
      <c r="G3993" t="s">
        <v>1760</v>
      </c>
      <c r="H3993" s="28">
        <v>45460</v>
      </c>
      <c r="I3993">
        <v>190.23</v>
      </c>
      <c r="J3993">
        <v>72</v>
      </c>
      <c r="K3993" t="s">
        <v>3123</v>
      </c>
      <c r="L3993" t="s">
        <v>3187</v>
      </c>
      <c r="M3993" t="s">
        <v>3202</v>
      </c>
      <c r="N3993">
        <v>4.7</v>
      </c>
      <c r="O3993" t="s">
        <v>3189</v>
      </c>
      <c r="P3993">
        <f t="shared" si="124"/>
        <v>45453</v>
      </c>
      <c r="Q3993">
        <f>--(COUNTIF($A$2:A3993,A3993)=1)</f>
        <v>1</v>
      </c>
      <c r="R3993">
        <f t="shared" si="125"/>
        <v>190.23</v>
      </c>
    </row>
    <row r="3994" spans="1:18">
      <c r="A3994" t="s">
        <v>9903</v>
      </c>
      <c r="B3994" t="s">
        <v>1446</v>
      </c>
      <c r="C3994" t="s">
        <v>3098</v>
      </c>
      <c r="D3994" t="s">
        <v>3237</v>
      </c>
      <c r="E3994" t="s">
        <v>3166</v>
      </c>
      <c r="F3994" t="s">
        <v>3167</v>
      </c>
      <c r="G3994" t="s">
        <v>4548</v>
      </c>
      <c r="H3994" s="28">
        <v>44836</v>
      </c>
      <c r="I3994">
        <v>59.02</v>
      </c>
      <c r="J3994">
        <v>24</v>
      </c>
      <c r="K3994" t="s">
        <v>3123</v>
      </c>
      <c r="L3994" t="s">
        <v>3221</v>
      </c>
      <c r="M3994" t="s">
        <v>3169</v>
      </c>
      <c r="O3994" t="s">
        <v>3123</v>
      </c>
      <c r="P3994">
        <f t="shared" si="124"/>
        <v>44834</v>
      </c>
      <c r="Q3994">
        <f>--(COUNTIF($A$2:A3994,A3994)=1)</f>
        <v>1</v>
      </c>
      <c r="R3994">
        <f t="shared" si="125"/>
        <v>59.02</v>
      </c>
    </row>
    <row r="3995" spans="1:18">
      <c r="A3995" t="s">
        <v>9904</v>
      </c>
      <c r="B3995" t="s">
        <v>2084</v>
      </c>
      <c r="C3995" t="s">
        <v>4645</v>
      </c>
      <c r="D3995" t="s">
        <v>3227</v>
      </c>
      <c r="E3995" t="s">
        <v>3166</v>
      </c>
      <c r="F3995" t="s">
        <v>3167</v>
      </c>
      <c r="G3995" t="s">
        <v>2829</v>
      </c>
      <c r="H3995" s="28">
        <v>45627</v>
      </c>
      <c r="I3995">
        <v>30.57</v>
      </c>
      <c r="J3995">
        <v>24</v>
      </c>
      <c r="K3995" t="s">
        <v>3123</v>
      </c>
      <c r="L3995" t="s">
        <v>3187</v>
      </c>
      <c r="M3995" t="s">
        <v>3202</v>
      </c>
      <c r="N3995">
        <v>4</v>
      </c>
      <c r="O3995" t="s">
        <v>3213</v>
      </c>
      <c r="P3995">
        <f t="shared" si="124"/>
        <v>45626</v>
      </c>
      <c r="Q3995">
        <f>--(COUNTIF($A$2:A3995,A3995)=1)</f>
        <v>1</v>
      </c>
      <c r="R3995">
        <f t="shared" si="125"/>
        <v>30.57</v>
      </c>
    </row>
    <row r="3996" spans="1:18">
      <c r="A3996" t="s">
        <v>9905</v>
      </c>
      <c r="B3996" t="s">
        <v>566</v>
      </c>
      <c r="C3996" t="s">
        <v>9285</v>
      </c>
      <c r="D3996" t="s">
        <v>3237</v>
      </c>
      <c r="E3996" t="s">
        <v>3194</v>
      </c>
      <c r="F3996" t="s">
        <v>3228</v>
      </c>
      <c r="G3996" t="s">
        <v>2260</v>
      </c>
      <c r="H3996" s="28"/>
      <c r="J3996">
        <v>72</v>
      </c>
      <c r="K3996" t="s">
        <v>3098</v>
      </c>
      <c r="L3996" t="s">
        <v>3437</v>
      </c>
      <c r="M3996" t="s">
        <v>3177</v>
      </c>
      <c r="O3996" t="s">
        <v>3213</v>
      </c>
      <c r="P3996">
        <f t="shared" si="124"/>
        <v>44567</v>
      </c>
      <c r="Q3996">
        <f>--(COUNTIF($A$2:A3996,A3996)=1)</f>
        <v>1</v>
      </c>
      <c r="R3996" t="str">
        <f t="shared" si="125"/>
        <v/>
      </c>
    </row>
    <row r="3997" spans="1:18">
      <c r="A3997" t="s">
        <v>9906</v>
      </c>
      <c r="B3997" t="s">
        <v>1706</v>
      </c>
      <c r="C3997" t="s">
        <v>3098</v>
      </c>
      <c r="D3997" t="s">
        <v>3174</v>
      </c>
      <c r="E3997" t="s">
        <v>3194</v>
      </c>
      <c r="F3997" t="s">
        <v>3228</v>
      </c>
      <c r="G3997" t="s">
        <v>4234</v>
      </c>
      <c r="H3997" s="28"/>
      <c r="J3997">
        <v>72</v>
      </c>
      <c r="K3997" t="s">
        <v>3098</v>
      </c>
      <c r="L3997" t="s">
        <v>3181</v>
      </c>
      <c r="M3997" t="s">
        <v>3202</v>
      </c>
      <c r="O3997" t="s">
        <v>3182</v>
      </c>
      <c r="P3997">
        <f t="shared" si="124"/>
        <v>45351</v>
      </c>
      <c r="Q3997">
        <f>--(COUNTIF($A$2:A3997,A3997)=1)</f>
        <v>1</v>
      </c>
      <c r="R3997" t="str">
        <f t="shared" si="125"/>
        <v/>
      </c>
    </row>
    <row r="3998" spans="1:18">
      <c r="A3998" t="s">
        <v>9907</v>
      </c>
      <c r="B3998" t="s">
        <v>2657</v>
      </c>
      <c r="C3998" t="s">
        <v>3098</v>
      </c>
      <c r="D3998" t="s">
        <v>3196</v>
      </c>
      <c r="E3998" t="s">
        <v>3166</v>
      </c>
      <c r="F3998" t="s">
        <v>3220</v>
      </c>
      <c r="G3998" t="s">
        <v>172</v>
      </c>
      <c r="H3998" s="28"/>
      <c r="J3998">
        <v>24</v>
      </c>
      <c r="K3998" t="s">
        <v>3098</v>
      </c>
      <c r="L3998" t="s">
        <v>3281</v>
      </c>
      <c r="M3998" t="s">
        <v>3177</v>
      </c>
      <c r="O3998" t="s">
        <v>3260</v>
      </c>
      <c r="P3998">
        <f t="shared" si="124"/>
        <v>45531</v>
      </c>
      <c r="Q3998">
        <f>--(COUNTIF($A$2:A3998,A3998)=1)</f>
        <v>1</v>
      </c>
      <c r="R3998" t="str">
        <f t="shared" si="125"/>
        <v/>
      </c>
    </row>
    <row r="3999" spans="1:18">
      <c r="A3999" t="s">
        <v>9908</v>
      </c>
      <c r="B3999" t="s">
        <v>8212</v>
      </c>
      <c r="C3999" t="s">
        <v>9909</v>
      </c>
      <c r="D3999" t="s">
        <v>3240</v>
      </c>
      <c r="E3999" t="s">
        <v>3194</v>
      </c>
      <c r="F3999" t="s">
        <v>3167</v>
      </c>
      <c r="G3999" t="s">
        <v>2391</v>
      </c>
      <c r="H3999" s="28">
        <v>44698</v>
      </c>
      <c r="I3999">
        <v>151.37</v>
      </c>
      <c r="J3999">
        <v>72</v>
      </c>
      <c r="K3999" t="s">
        <v>3123</v>
      </c>
      <c r="L3999" t="s">
        <v>3271</v>
      </c>
      <c r="M3999" t="s">
        <v>3207</v>
      </c>
      <c r="O3999" t="s">
        <v>3170</v>
      </c>
      <c r="P3999">
        <f t="shared" si="124"/>
        <v>44692</v>
      </c>
      <c r="Q3999">
        <f>--(COUNTIF($A$2:A3999,A3999)=1)</f>
        <v>1</v>
      </c>
      <c r="R3999">
        <f t="shared" si="125"/>
        <v>151.37</v>
      </c>
    </row>
    <row r="4000" spans="1:18">
      <c r="A4000" t="s">
        <v>9910</v>
      </c>
      <c r="B4000" t="s">
        <v>6090</v>
      </c>
      <c r="C4000" t="s">
        <v>3098</v>
      </c>
      <c r="D4000" t="s">
        <v>3200</v>
      </c>
      <c r="E4000" t="s">
        <v>3166</v>
      </c>
      <c r="F4000" t="s">
        <v>3167</v>
      </c>
      <c r="G4000" t="s">
        <v>808</v>
      </c>
      <c r="H4000" s="28">
        <v>45066</v>
      </c>
      <c r="I4000">
        <v>79.13</v>
      </c>
      <c r="J4000">
        <v>24</v>
      </c>
      <c r="K4000" t="s">
        <v>3123</v>
      </c>
      <c r="L4000" t="s">
        <v>3281</v>
      </c>
      <c r="M4000" t="s">
        <v>3169</v>
      </c>
      <c r="N4000">
        <v>4.7</v>
      </c>
      <c r="O4000" t="s">
        <v>3189</v>
      </c>
      <c r="P4000">
        <f t="shared" si="124"/>
        <v>45063</v>
      </c>
      <c r="Q4000">
        <f>--(COUNTIF($A$2:A4000,A4000)=1)</f>
        <v>1</v>
      </c>
      <c r="R4000">
        <f t="shared" si="125"/>
        <v>79.13</v>
      </c>
    </row>
    <row r="4001" spans="1:18">
      <c r="A4001" t="s">
        <v>9911</v>
      </c>
      <c r="B4001" t="s">
        <v>9912</v>
      </c>
      <c r="C4001" t="s">
        <v>9913</v>
      </c>
      <c r="D4001" t="s">
        <v>3165</v>
      </c>
      <c r="E4001" t="s">
        <v>3175</v>
      </c>
      <c r="F4001" t="s">
        <v>3167</v>
      </c>
      <c r="G4001" t="s">
        <v>2118</v>
      </c>
      <c r="H4001" s="28">
        <v>44763</v>
      </c>
      <c r="I4001">
        <v>23.21</v>
      </c>
      <c r="J4001">
        <v>8</v>
      </c>
      <c r="K4001" t="s">
        <v>3123</v>
      </c>
      <c r="L4001" t="s">
        <v>3265</v>
      </c>
      <c r="M4001" t="s">
        <v>3207</v>
      </c>
      <c r="N4001">
        <v>2.6</v>
      </c>
      <c r="O4001" t="s">
        <v>3189</v>
      </c>
      <c r="P4001">
        <f t="shared" si="124"/>
        <v>44763</v>
      </c>
      <c r="Q4001">
        <f>--(COUNTIF($A$2:A4001,A4001)=1)</f>
        <v>1</v>
      </c>
      <c r="R4001">
        <f t="shared" si="125"/>
        <v>23.21</v>
      </c>
    </row>
    <row r="4002" spans="1:18">
      <c r="A4002" t="s">
        <v>9914</v>
      </c>
      <c r="B4002" t="s">
        <v>5062</v>
      </c>
      <c r="C4002" t="s">
        <v>9915</v>
      </c>
      <c r="D4002" t="s">
        <v>3185</v>
      </c>
      <c r="E4002" t="s">
        <v>3166</v>
      </c>
      <c r="F4002" t="s">
        <v>3167</v>
      </c>
      <c r="G4002" t="s">
        <v>2514</v>
      </c>
      <c r="H4002" s="28">
        <v>45398</v>
      </c>
      <c r="I4002">
        <v>71.02</v>
      </c>
      <c r="J4002">
        <v>24</v>
      </c>
      <c r="K4002" t="s">
        <v>3123</v>
      </c>
      <c r="L4002" t="s">
        <v>3221</v>
      </c>
      <c r="M4002" t="s">
        <v>3207</v>
      </c>
      <c r="N4002">
        <v>3.1</v>
      </c>
      <c r="O4002" t="s">
        <v>3170</v>
      </c>
      <c r="P4002">
        <f t="shared" si="124"/>
        <v>45396</v>
      </c>
      <c r="Q4002">
        <f>--(COUNTIF($A$2:A4002,A4002)=1)</f>
        <v>1</v>
      </c>
      <c r="R4002">
        <f t="shared" si="125"/>
        <v>71.02</v>
      </c>
    </row>
    <row r="4003" spans="1:18">
      <c r="A4003" t="s">
        <v>9916</v>
      </c>
      <c r="B4003" t="s">
        <v>4900</v>
      </c>
      <c r="C4003" t="s">
        <v>9917</v>
      </c>
      <c r="D4003" t="s">
        <v>3200</v>
      </c>
      <c r="E4003" t="s">
        <v>3175</v>
      </c>
      <c r="F4003" t="s">
        <v>3167</v>
      </c>
      <c r="G4003" t="s">
        <v>4268</v>
      </c>
      <c r="H4003" s="28">
        <v>45111</v>
      </c>
      <c r="I4003">
        <v>5.46</v>
      </c>
      <c r="J4003">
        <v>8</v>
      </c>
      <c r="K4003" t="s">
        <v>3124</v>
      </c>
      <c r="L4003" t="s">
        <v>3271</v>
      </c>
      <c r="M4003" t="s">
        <v>3169</v>
      </c>
      <c r="O4003" t="s">
        <v>3260</v>
      </c>
      <c r="P4003">
        <f t="shared" si="124"/>
        <v>45111</v>
      </c>
      <c r="Q4003">
        <f>--(COUNTIF($A$2:A4003,A4003)=1)</f>
        <v>1</v>
      </c>
      <c r="R4003">
        <f t="shared" si="125"/>
        <v>5.46</v>
      </c>
    </row>
    <row r="4004" spans="1:18">
      <c r="A4004" t="s">
        <v>9918</v>
      </c>
      <c r="B4004" t="s">
        <v>5089</v>
      </c>
      <c r="C4004" t="s">
        <v>3098</v>
      </c>
      <c r="D4004" t="s">
        <v>3237</v>
      </c>
      <c r="E4004" t="s">
        <v>3280</v>
      </c>
      <c r="F4004" t="s">
        <v>3220</v>
      </c>
      <c r="G4004" t="s">
        <v>185</v>
      </c>
      <c r="H4004" s="28">
        <v>45046</v>
      </c>
      <c r="I4004">
        <v>11.51</v>
      </c>
      <c r="J4004">
        <v>4</v>
      </c>
      <c r="K4004" t="s">
        <v>3123</v>
      </c>
      <c r="L4004" t="s">
        <v>3176</v>
      </c>
      <c r="M4004" t="s">
        <v>3207</v>
      </c>
      <c r="N4004">
        <v>1.3</v>
      </c>
      <c r="O4004" t="s">
        <v>3123</v>
      </c>
      <c r="P4004">
        <f t="shared" si="124"/>
        <v>45046</v>
      </c>
      <c r="Q4004">
        <f>--(COUNTIF($A$2:A4004,A4004)=1)</f>
        <v>1</v>
      </c>
      <c r="R4004">
        <f t="shared" si="125"/>
        <v>11.51</v>
      </c>
    </row>
    <row r="4005" spans="1:18">
      <c r="A4005" t="s">
        <v>9919</v>
      </c>
      <c r="B4005" t="s">
        <v>1320</v>
      </c>
      <c r="C4005" t="s">
        <v>3098</v>
      </c>
      <c r="D4005" t="s">
        <v>3227</v>
      </c>
      <c r="E4005" t="s">
        <v>3194</v>
      </c>
      <c r="F4005" t="s">
        <v>3167</v>
      </c>
      <c r="G4005" t="s">
        <v>9920</v>
      </c>
      <c r="H4005" s="28">
        <v>45020</v>
      </c>
      <c r="I4005">
        <v>169.2</v>
      </c>
      <c r="J4005">
        <v>72</v>
      </c>
      <c r="K4005" t="s">
        <v>3123</v>
      </c>
      <c r="L4005" t="s">
        <v>3216</v>
      </c>
      <c r="M4005" t="s">
        <v>3177</v>
      </c>
      <c r="N4005">
        <v>1.8</v>
      </c>
      <c r="O4005" t="s">
        <v>3189</v>
      </c>
      <c r="P4005">
        <f t="shared" si="124"/>
        <v>45013</v>
      </c>
      <c r="Q4005">
        <f>--(COUNTIF($A$2:A4005,A4005)=1)</f>
        <v>1</v>
      </c>
      <c r="R4005">
        <f t="shared" si="125"/>
        <v>169.2</v>
      </c>
    </row>
    <row r="4006" spans="1:18">
      <c r="A4006" t="s">
        <v>9921</v>
      </c>
      <c r="B4006" t="s">
        <v>5321</v>
      </c>
      <c r="C4006" t="s">
        <v>5004</v>
      </c>
      <c r="D4006" t="s">
        <v>3165</v>
      </c>
      <c r="E4006" t="s">
        <v>3166</v>
      </c>
      <c r="F4006" t="s">
        <v>3220</v>
      </c>
      <c r="G4006" t="s">
        <v>1364</v>
      </c>
      <c r="H4006" s="28">
        <v>45516</v>
      </c>
      <c r="I4006">
        <v>64.77</v>
      </c>
      <c r="J4006">
        <v>24</v>
      </c>
      <c r="K4006" t="s">
        <v>3123</v>
      </c>
      <c r="L4006" t="s">
        <v>3098</v>
      </c>
      <c r="M4006" t="s">
        <v>3207</v>
      </c>
      <c r="N4006">
        <v>3.5</v>
      </c>
      <c r="O4006" t="s">
        <v>3170</v>
      </c>
      <c r="P4006">
        <f t="shared" si="124"/>
        <v>45514</v>
      </c>
      <c r="Q4006">
        <f>--(COUNTIF($A$2:A4006,A4006)=1)</f>
        <v>1</v>
      </c>
      <c r="R4006">
        <f t="shared" si="125"/>
        <v>64.77</v>
      </c>
    </row>
    <row r="4007" spans="1:18">
      <c r="A4007" t="s">
        <v>9922</v>
      </c>
      <c r="B4007" t="s">
        <v>9231</v>
      </c>
      <c r="C4007" t="s">
        <v>3098</v>
      </c>
      <c r="D4007" t="s">
        <v>3196</v>
      </c>
      <c r="E4007" t="s">
        <v>3194</v>
      </c>
      <c r="F4007" t="s">
        <v>3167</v>
      </c>
      <c r="G4007" t="s">
        <v>3665</v>
      </c>
      <c r="H4007" s="28">
        <v>44775</v>
      </c>
      <c r="I4007">
        <v>244.88</v>
      </c>
      <c r="J4007">
        <v>72</v>
      </c>
      <c r="K4007" t="s">
        <v>3123</v>
      </c>
      <c r="L4007" t="s">
        <v>3351</v>
      </c>
      <c r="M4007" t="s">
        <v>3177</v>
      </c>
      <c r="N4007">
        <v>2.2000000000000002</v>
      </c>
      <c r="O4007" t="s">
        <v>3170</v>
      </c>
      <c r="P4007">
        <f t="shared" si="124"/>
        <v>44765</v>
      </c>
      <c r="Q4007">
        <f>--(COUNTIF($A$2:A4007,A4007)=1)</f>
        <v>1</v>
      </c>
      <c r="R4007">
        <f t="shared" si="125"/>
        <v>244.88</v>
      </c>
    </row>
    <row r="4008" spans="1:18">
      <c r="A4008" t="s">
        <v>9923</v>
      </c>
      <c r="B4008" t="s">
        <v>1696</v>
      </c>
      <c r="C4008" t="s">
        <v>9924</v>
      </c>
      <c r="D4008" t="s">
        <v>3227</v>
      </c>
      <c r="E4008" t="s">
        <v>3175</v>
      </c>
      <c r="F4008" t="s">
        <v>3167</v>
      </c>
      <c r="G4008" t="s">
        <v>6035</v>
      </c>
      <c r="H4008" s="28">
        <v>45460</v>
      </c>
      <c r="I4008">
        <v>5.0999999999999996</v>
      </c>
      <c r="J4008">
        <v>8</v>
      </c>
      <c r="K4008" t="s">
        <v>3124</v>
      </c>
      <c r="L4008" t="s">
        <v>3176</v>
      </c>
      <c r="M4008" t="s">
        <v>3202</v>
      </c>
      <c r="N4008">
        <v>3.4</v>
      </c>
      <c r="O4008" t="s">
        <v>3170</v>
      </c>
      <c r="P4008">
        <f t="shared" si="124"/>
        <v>45460</v>
      </c>
      <c r="Q4008">
        <f>--(COUNTIF($A$2:A4008,A4008)=1)</f>
        <v>1</v>
      </c>
      <c r="R4008">
        <f t="shared" si="125"/>
        <v>5.0999999999999996</v>
      </c>
    </row>
    <row r="4009" spans="1:18">
      <c r="A4009" t="s">
        <v>9925</v>
      </c>
      <c r="B4009" t="s">
        <v>2502</v>
      </c>
      <c r="C4009" t="s">
        <v>3290</v>
      </c>
      <c r="D4009" t="s">
        <v>3237</v>
      </c>
      <c r="E4009" t="s">
        <v>3194</v>
      </c>
      <c r="F4009" t="s">
        <v>3167</v>
      </c>
      <c r="G4009" t="s">
        <v>1302</v>
      </c>
      <c r="H4009" s="28">
        <v>45498</v>
      </c>
      <c r="I4009">
        <v>165.11</v>
      </c>
      <c r="J4009">
        <v>72</v>
      </c>
      <c r="K4009" t="s">
        <v>3123</v>
      </c>
      <c r="L4009" t="s">
        <v>3098</v>
      </c>
      <c r="M4009" t="s">
        <v>3188</v>
      </c>
      <c r="O4009" t="s">
        <v>3124</v>
      </c>
      <c r="P4009">
        <f t="shared" si="124"/>
        <v>45492</v>
      </c>
      <c r="Q4009">
        <f>--(COUNTIF($A$2:A4009,A4009)=1)</f>
        <v>1</v>
      </c>
      <c r="R4009">
        <f t="shared" si="125"/>
        <v>165.11</v>
      </c>
    </row>
    <row r="4010" spans="1:18">
      <c r="A4010" t="s">
        <v>9926</v>
      </c>
      <c r="B4010" t="s">
        <v>2115</v>
      </c>
      <c r="C4010" t="s">
        <v>8613</v>
      </c>
      <c r="D4010" t="s">
        <v>3185</v>
      </c>
      <c r="E4010" t="s">
        <v>3166</v>
      </c>
      <c r="F4010" t="s">
        <v>3167</v>
      </c>
      <c r="G4010" t="s">
        <v>2624</v>
      </c>
      <c r="H4010" s="28">
        <v>45080</v>
      </c>
      <c r="I4010">
        <v>32.04</v>
      </c>
      <c r="J4010">
        <v>24</v>
      </c>
      <c r="K4010" t="s">
        <v>3123</v>
      </c>
      <c r="L4010" t="s">
        <v>3351</v>
      </c>
      <c r="M4010" t="s">
        <v>3177</v>
      </c>
      <c r="N4010">
        <v>3.9</v>
      </c>
      <c r="O4010" t="s">
        <v>3170</v>
      </c>
      <c r="P4010">
        <f t="shared" si="124"/>
        <v>45079</v>
      </c>
      <c r="Q4010">
        <f>--(COUNTIF($A$2:A4010,A4010)=1)</f>
        <v>1</v>
      </c>
      <c r="R4010">
        <f t="shared" si="125"/>
        <v>32.04</v>
      </c>
    </row>
    <row r="4011" spans="1:18">
      <c r="A4011" t="s">
        <v>9927</v>
      </c>
      <c r="B4011" t="s">
        <v>2149</v>
      </c>
      <c r="C4011" t="s">
        <v>9928</v>
      </c>
      <c r="D4011" t="s">
        <v>3185</v>
      </c>
      <c r="E4011" t="s">
        <v>3175</v>
      </c>
      <c r="F4011" t="s">
        <v>3167</v>
      </c>
      <c r="G4011" t="s">
        <v>2314</v>
      </c>
      <c r="H4011" s="28">
        <v>45173</v>
      </c>
      <c r="I4011">
        <v>7.18</v>
      </c>
      <c r="J4011">
        <v>8</v>
      </c>
      <c r="K4011" t="s">
        <v>3124</v>
      </c>
      <c r="L4011" t="s">
        <v>3209</v>
      </c>
      <c r="M4011" t="s">
        <v>3177</v>
      </c>
      <c r="O4011" t="s">
        <v>3178</v>
      </c>
      <c r="P4011">
        <f t="shared" si="124"/>
        <v>45173</v>
      </c>
      <c r="Q4011">
        <f>--(COUNTIF($A$2:A4011,A4011)=1)</f>
        <v>1</v>
      </c>
      <c r="R4011">
        <f t="shared" si="125"/>
        <v>7.18</v>
      </c>
    </row>
    <row r="4012" spans="1:18">
      <c r="A4012" t="s">
        <v>9929</v>
      </c>
      <c r="B4012" t="s">
        <v>4314</v>
      </c>
      <c r="C4012" t="s">
        <v>3098</v>
      </c>
      <c r="D4012" t="s">
        <v>3227</v>
      </c>
      <c r="E4012" t="s">
        <v>3194</v>
      </c>
      <c r="F4012" t="s">
        <v>3228</v>
      </c>
      <c r="G4012" t="s">
        <v>9930</v>
      </c>
      <c r="H4012" s="28"/>
      <c r="J4012">
        <v>72</v>
      </c>
      <c r="K4012" t="s">
        <v>3098</v>
      </c>
      <c r="L4012" t="s">
        <v>3307</v>
      </c>
      <c r="M4012" t="s">
        <v>3188</v>
      </c>
      <c r="O4012" t="s">
        <v>3189</v>
      </c>
      <c r="P4012">
        <f t="shared" si="124"/>
        <v>44969</v>
      </c>
      <c r="Q4012">
        <f>--(COUNTIF($A$2:A4012,A4012)=1)</f>
        <v>1</v>
      </c>
      <c r="R4012" t="str">
        <f t="shared" si="125"/>
        <v/>
      </c>
    </row>
    <row r="4013" spans="1:18">
      <c r="A4013" t="s">
        <v>9931</v>
      </c>
      <c r="B4013" t="s">
        <v>3511</v>
      </c>
      <c r="C4013" t="s">
        <v>9932</v>
      </c>
      <c r="D4013" t="s">
        <v>3251</v>
      </c>
      <c r="E4013" t="s">
        <v>3166</v>
      </c>
      <c r="F4013" t="s">
        <v>3167</v>
      </c>
      <c r="G4013" t="s">
        <v>208</v>
      </c>
      <c r="H4013" s="28">
        <v>44981</v>
      </c>
      <c r="I4013">
        <v>29.9</v>
      </c>
      <c r="J4013">
        <v>24</v>
      </c>
      <c r="K4013" t="s">
        <v>3123</v>
      </c>
      <c r="L4013" t="s">
        <v>3354</v>
      </c>
      <c r="M4013" t="s">
        <v>3169</v>
      </c>
      <c r="O4013" t="s">
        <v>3178</v>
      </c>
      <c r="P4013">
        <f t="shared" si="124"/>
        <v>44980</v>
      </c>
      <c r="Q4013">
        <f>--(COUNTIF($A$2:A4013,A4013)=1)</f>
        <v>1</v>
      </c>
      <c r="R4013">
        <f t="shared" si="125"/>
        <v>29.9</v>
      </c>
    </row>
    <row r="4014" spans="1:18">
      <c r="A4014" t="s">
        <v>9933</v>
      </c>
      <c r="B4014" t="s">
        <v>5545</v>
      </c>
      <c r="C4014" t="s">
        <v>3098</v>
      </c>
      <c r="D4014" t="s">
        <v>3237</v>
      </c>
      <c r="E4014" t="s">
        <v>3194</v>
      </c>
      <c r="F4014" t="s">
        <v>3228</v>
      </c>
      <c r="G4014" t="s">
        <v>3847</v>
      </c>
      <c r="H4014" s="28"/>
      <c r="J4014">
        <v>72</v>
      </c>
      <c r="K4014" t="s">
        <v>3098</v>
      </c>
      <c r="L4014" t="s">
        <v>3248</v>
      </c>
      <c r="M4014" t="s">
        <v>3169</v>
      </c>
      <c r="O4014" t="s">
        <v>3124</v>
      </c>
      <c r="P4014">
        <f t="shared" si="124"/>
        <v>44783</v>
      </c>
      <c r="Q4014">
        <f>--(COUNTIF($A$2:A4014,A4014)=1)</f>
        <v>1</v>
      </c>
      <c r="R4014" t="str">
        <f t="shared" si="125"/>
        <v/>
      </c>
    </row>
    <row r="4015" spans="1:18">
      <c r="A4015" t="s">
        <v>9934</v>
      </c>
      <c r="B4015" t="s">
        <v>2558</v>
      </c>
      <c r="C4015" t="s">
        <v>5835</v>
      </c>
      <c r="D4015" t="s">
        <v>3174</v>
      </c>
      <c r="E4015" t="s">
        <v>3194</v>
      </c>
      <c r="F4015" t="s">
        <v>3167</v>
      </c>
      <c r="G4015" t="s">
        <v>255</v>
      </c>
      <c r="H4015" s="28">
        <v>45584</v>
      </c>
      <c r="I4015">
        <v>132.58000000000001</v>
      </c>
      <c r="J4015">
        <v>72</v>
      </c>
      <c r="K4015" t="s">
        <v>3123</v>
      </c>
      <c r="L4015" t="s">
        <v>3437</v>
      </c>
      <c r="M4015" t="s">
        <v>3207</v>
      </c>
      <c r="N4015">
        <v>4.7</v>
      </c>
      <c r="O4015" t="s">
        <v>3123</v>
      </c>
      <c r="P4015">
        <f t="shared" si="124"/>
        <v>45579</v>
      </c>
      <c r="Q4015">
        <f>--(COUNTIF($A$2:A4015,A4015)=1)</f>
        <v>1</v>
      </c>
      <c r="R4015">
        <f t="shared" si="125"/>
        <v>132.58000000000001</v>
      </c>
    </row>
    <row r="4016" spans="1:18">
      <c r="A4016" t="s">
        <v>9935</v>
      </c>
      <c r="B4016" t="s">
        <v>2025</v>
      </c>
      <c r="C4016" t="s">
        <v>3098</v>
      </c>
      <c r="D4016" t="s">
        <v>3196</v>
      </c>
      <c r="E4016" t="s">
        <v>3166</v>
      </c>
      <c r="F4016" t="s">
        <v>3167</v>
      </c>
      <c r="G4016" t="s">
        <v>1547</v>
      </c>
      <c r="H4016" s="28">
        <v>44998</v>
      </c>
      <c r="I4016">
        <v>8.92</v>
      </c>
      <c r="J4016">
        <v>24</v>
      </c>
      <c r="K4016" t="s">
        <v>3124</v>
      </c>
      <c r="L4016" t="s">
        <v>3351</v>
      </c>
      <c r="M4016" t="s">
        <v>3207</v>
      </c>
      <c r="N4016">
        <v>3.8</v>
      </c>
      <c r="O4016" t="s">
        <v>3170</v>
      </c>
      <c r="P4016">
        <f t="shared" si="124"/>
        <v>44998</v>
      </c>
      <c r="Q4016">
        <f>--(COUNTIF($A$2:A4016,A4016)=1)</f>
        <v>1</v>
      </c>
      <c r="R4016">
        <f t="shared" si="125"/>
        <v>8.92</v>
      </c>
    </row>
    <row r="4017" spans="1:18">
      <c r="A4017" t="s">
        <v>9936</v>
      </c>
      <c r="B4017" t="s">
        <v>942</v>
      </c>
      <c r="C4017" t="s">
        <v>8135</v>
      </c>
      <c r="D4017" t="s">
        <v>3165</v>
      </c>
      <c r="E4017" t="s">
        <v>3194</v>
      </c>
      <c r="F4017" t="s">
        <v>3180</v>
      </c>
      <c r="G4017" t="s">
        <v>2289</v>
      </c>
      <c r="H4017" s="28"/>
      <c r="J4017">
        <v>72</v>
      </c>
      <c r="K4017" t="s">
        <v>3098</v>
      </c>
      <c r="L4017" t="s">
        <v>3254</v>
      </c>
      <c r="M4017" t="s">
        <v>3202</v>
      </c>
      <c r="O4017" t="s">
        <v>3124</v>
      </c>
      <c r="P4017">
        <f t="shared" si="124"/>
        <v>44990</v>
      </c>
      <c r="Q4017">
        <f>--(COUNTIF($A$2:A4017,A4017)=1)</f>
        <v>1</v>
      </c>
      <c r="R4017" t="str">
        <f t="shared" si="125"/>
        <v/>
      </c>
    </row>
    <row r="4018" spans="1:18">
      <c r="A4018" t="s">
        <v>9937</v>
      </c>
      <c r="B4018" t="s">
        <v>4578</v>
      </c>
      <c r="C4018" t="s">
        <v>3098</v>
      </c>
      <c r="D4018" t="s">
        <v>3185</v>
      </c>
      <c r="E4018" t="s">
        <v>3166</v>
      </c>
      <c r="F4018" t="s">
        <v>3220</v>
      </c>
      <c r="G4018" t="s">
        <v>1686</v>
      </c>
      <c r="H4018" s="28"/>
      <c r="J4018">
        <v>24</v>
      </c>
      <c r="K4018" t="s">
        <v>3098</v>
      </c>
      <c r="L4018" t="s">
        <v>3168</v>
      </c>
      <c r="M4018" t="s">
        <v>3188</v>
      </c>
      <c r="O4018" t="s">
        <v>3123</v>
      </c>
      <c r="P4018">
        <f t="shared" si="124"/>
        <v>44866</v>
      </c>
      <c r="Q4018">
        <f>--(COUNTIF($A$2:A4018,A4018)=1)</f>
        <v>1</v>
      </c>
      <c r="R4018" t="str">
        <f t="shared" si="125"/>
        <v/>
      </c>
    </row>
    <row r="4019" spans="1:18">
      <c r="A4019" t="s">
        <v>9938</v>
      </c>
      <c r="B4019" t="s">
        <v>1407</v>
      </c>
      <c r="C4019" t="s">
        <v>5780</v>
      </c>
      <c r="D4019" t="s">
        <v>3174</v>
      </c>
      <c r="E4019" t="s">
        <v>3166</v>
      </c>
      <c r="F4019" t="s">
        <v>3180</v>
      </c>
      <c r="G4019" t="s">
        <v>1391</v>
      </c>
      <c r="H4019" s="28"/>
      <c r="J4019">
        <v>24</v>
      </c>
      <c r="K4019" t="s">
        <v>3098</v>
      </c>
      <c r="L4019" t="s">
        <v>3212</v>
      </c>
      <c r="M4019" t="s">
        <v>3188</v>
      </c>
      <c r="O4019" t="s">
        <v>3189</v>
      </c>
      <c r="P4019">
        <f t="shared" si="124"/>
        <v>45300</v>
      </c>
      <c r="Q4019">
        <f>--(COUNTIF($A$2:A4019,A4019)=1)</f>
        <v>1</v>
      </c>
      <c r="R4019" t="str">
        <f t="shared" si="125"/>
        <v/>
      </c>
    </row>
    <row r="4020" spans="1:18">
      <c r="A4020" t="s">
        <v>9939</v>
      </c>
      <c r="B4020" t="s">
        <v>1504</v>
      </c>
      <c r="C4020" t="s">
        <v>3098</v>
      </c>
      <c r="D4020" t="s">
        <v>3240</v>
      </c>
      <c r="E4020" t="s">
        <v>3175</v>
      </c>
      <c r="F4020" t="s">
        <v>3167</v>
      </c>
      <c r="G4020" t="s">
        <v>809</v>
      </c>
      <c r="H4020" s="28">
        <v>45130</v>
      </c>
      <c r="I4020">
        <v>21.97</v>
      </c>
      <c r="J4020">
        <v>8</v>
      </c>
      <c r="K4020" t="s">
        <v>3123</v>
      </c>
      <c r="L4020" t="s">
        <v>3318</v>
      </c>
      <c r="M4020" t="s">
        <v>3202</v>
      </c>
      <c r="O4020" t="s">
        <v>3170</v>
      </c>
      <c r="P4020">
        <f t="shared" si="124"/>
        <v>45130</v>
      </c>
      <c r="Q4020">
        <f>--(COUNTIF($A$2:A4020,A4020)=1)</f>
        <v>1</v>
      </c>
      <c r="R4020">
        <f t="shared" si="125"/>
        <v>21.97</v>
      </c>
    </row>
    <row r="4021" spans="1:18">
      <c r="A4021" t="s">
        <v>9940</v>
      </c>
      <c r="B4021" t="s">
        <v>794</v>
      </c>
      <c r="C4021" t="s">
        <v>3098</v>
      </c>
      <c r="D4021" t="s">
        <v>3196</v>
      </c>
      <c r="E4021" t="s">
        <v>3166</v>
      </c>
      <c r="F4021" t="s">
        <v>3167</v>
      </c>
      <c r="G4021" t="s">
        <v>684</v>
      </c>
      <c r="H4021" s="28"/>
      <c r="J4021">
        <v>24</v>
      </c>
      <c r="K4021" t="s">
        <v>3098</v>
      </c>
      <c r="L4021" t="s">
        <v>3168</v>
      </c>
      <c r="M4021" t="s">
        <v>3188</v>
      </c>
      <c r="O4021" t="s">
        <v>3260</v>
      </c>
      <c r="P4021">
        <f t="shared" si="124"/>
        <v>44789</v>
      </c>
      <c r="Q4021">
        <f>--(COUNTIF($A$2:A4021,A4021)=1)</f>
        <v>1</v>
      </c>
      <c r="R4021" t="str">
        <f t="shared" si="125"/>
        <v/>
      </c>
    </row>
    <row r="4022" spans="1:18">
      <c r="A4022" t="s">
        <v>9941</v>
      </c>
      <c r="B4022" t="s">
        <v>1415</v>
      </c>
      <c r="C4022" t="s">
        <v>6295</v>
      </c>
      <c r="D4022" t="s">
        <v>3174</v>
      </c>
      <c r="E4022" t="s">
        <v>3194</v>
      </c>
      <c r="F4022" t="s">
        <v>3180</v>
      </c>
      <c r="G4022" t="s">
        <v>1098</v>
      </c>
      <c r="H4022" s="28"/>
      <c r="J4022">
        <v>72</v>
      </c>
      <c r="K4022" t="s">
        <v>3098</v>
      </c>
      <c r="L4022" t="s">
        <v>3271</v>
      </c>
      <c r="M4022" t="s">
        <v>3202</v>
      </c>
      <c r="O4022" t="s">
        <v>3123</v>
      </c>
      <c r="P4022">
        <f t="shared" si="124"/>
        <v>45522</v>
      </c>
      <c r="Q4022">
        <f>--(COUNTIF($A$2:A4022,A4022)=1)</f>
        <v>1</v>
      </c>
      <c r="R4022" t="str">
        <f t="shared" si="125"/>
        <v/>
      </c>
    </row>
    <row r="4023" spans="1:18">
      <c r="A4023" t="s">
        <v>9942</v>
      </c>
      <c r="B4023" t="s">
        <v>3704</v>
      </c>
      <c r="C4023" t="s">
        <v>9943</v>
      </c>
      <c r="D4023" t="s">
        <v>3240</v>
      </c>
      <c r="E4023" t="s">
        <v>3166</v>
      </c>
      <c r="F4023" t="s">
        <v>3220</v>
      </c>
      <c r="G4023" t="s">
        <v>551</v>
      </c>
      <c r="H4023" s="28">
        <v>45453</v>
      </c>
      <c r="I4023">
        <v>75.69</v>
      </c>
      <c r="J4023">
        <v>24</v>
      </c>
      <c r="K4023" t="s">
        <v>3123</v>
      </c>
      <c r="L4023" t="s">
        <v>3244</v>
      </c>
      <c r="M4023" t="s">
        <v>3188</v>
      </c>
      <c r="N4023">
        <v>1.5</v>
      </c>
      <c r="O4023" t="s">
        <v>3182</v>
      </c>
      <c r="P4023">
        <f t="shared" si="124"/>
        <v>45450</v>
      </c>
      <c r="Q4023">
        <f>--(COUNTIF($A$2:A4023,A4023)=1)</f>
        <v>1</v>
      </c>
      <c r="R4023">
        <f t="shared" si="125"/>
        <v>75.69</v>
      </c>
    </row>
    <row r="4024" spans="1:18">
      <c r="A4024" t="s">
        <v>9944</v>
      </c>
      <c r="B4024" t="s">
        <v>359</v>
      </c>
      <c r="C4024" t="s">
        <v>3461</v>
      </c>
      <c r="D4024" t="s">
        <v>3200</v>
      </c>
      <c r="E4024" t="s">
        <v>3166</v>
      </c>
      <c r="F4024" t="s">
        <v>3167</v>
      </c>
      <c r="G4024" t="s">
        <v>2403</v>
      </c>
      <c r="H4024" s="28">
        <v>45567</v>
      </c>
      <c r="I4024">
        <v>66.489999999999995</v>
      </c>
      <c r="J4024">
        <v>24</v>
      </c>
      <c r="K4024" t="s">
        <v>3123</v>
      </c>
      <c r="L4024" t="s">
        <v>3201</v>
      </c>
      <c r="M4024" t="s">
        <v>3188</v>
      </c>
      <c r="N4024">
        <v>4.0999999999999996</v>
      </c>
      <c r="O4024" t="s">
        <v>3182</v>
      </c>
      <c r="P4024">
        <f t="shared" si="124"/>
        <v>45565</v>
      </c>
      <c r="Q4024">
        <f>--(COUNTIF($A$2:A4024,A4024)=1)</f>
        <v>1</v>
      </c>
      <c r="R4024">
        <f t="shared" si="125"/>
        <v>66.489999999999995</v>
      </c>
    </row>
    <row r="4025" spans="1:18">
      <c r="A4025" t="s">
        <v>9945</v>
      </c>
      <c r="B4025" t="s">
        <v>2242</v>
      </c>
      <c r="C4025" t="s">
        <v>9946</v>
      </c>
      <c r="D4025" t="s">
        <v>3227</v>
      </c>
      <c r="E4025" t="s">
        <v>3194</v>
      </c>
      <c r="F4025" t="s">
        <v>3180</v>
      </c>
      <c r="G4025" t="s">
        <v>1056</v>
      </c>
      <c r="H4025" s="28"/>
      <c r="J4025">
        <v>72</v>
      </c>
      <c r="K4025" t="s">
        <v>3098</v>
      </c>
      <c r="L4025" t="s">
        <v>3187</v>
      </c>
      <c r="M4025" t="s">
        <v>3169</v>
      </c>
      <c r="O4025" t="s">
        <v>3178</v>
      </c>
      <c r="P4025">
        <f t="shared" si="124"/>
        <v>45301</v>
      </c>
      <c r="Q4025">
        <f>--(COUNTIF($A$2:A4025,A4025)=1)</f>
        <v>1</v>
      </c>
      <c r="R4025" t="str">
        <f t="shared" si="125"/>
        <v/>
      </c>
    </row>
    <row r="4026" spans="1:18">
      <c r="A4026" t="s">
        <v>9947</v>
      </c>
      <c r="B4026" t="s">
        <v>1446</v>
      </c>
      <c r="C4026" t="s">
        <v>3098</v>
      </c>
      <c r="D4026" t="s">
        <v>3227</v>
      </c>
      <c r="E4026" t="s">
        <v>3194</v>
      </c>
      <c r="F4026" t="s">
        <v>3167</v>
      </c>
      <c r="G4026" t="s">
        <v>1751</v>
      </c>
      <c r="H4026" s="28">
        <v>44871</v>
      </c>
      <c r="I4026">
        <v>192.09</v>
      </c>
      <c r="J4026">
        <v>72</v>
      </c>
      <c r="K4026" t="s">
        <v>3123</v>
      </c>
      <c r="L4026" t="s">
        <v>3187</v>
      </c>
      <c r="M4026" t="s">
        <v>3169</v>
      </c>
      <c r="O4026" t="s">
        <v>3213</v>
      </c>
      <c r="P4026">
        <f t="shared" si="124"/>
        <v>44863</v>
      </c>
      <c r="Q4026">
        <f>--(COUNTIF($A$2:A4026,A4026)=1)</f>
        <v>1</v>
      </c>
      <c r="R4026">
        <f t="shared" si="125"/>
        <v>192.09</v>
      </c>
    </row>
    <row r="4027" spans="1:18">
      <c r="A4027" t="s">
        <v>9948</v>
      </c>
      <c r="B4027" t="s">
        <v>4961</v>
      </c>
      <c r="C4027" t="s">
        <v>3098</v>
      </c>
      <c r="D4027" t="s">
        <v>3237</v>
      </c>
      <c r="E4027" t="s">
        <v>3175</v>
      </c>
      <c r="F4027" t="s">
        <v>3167</v>
      </c>
      <c r="G4027" t="s">
        <v>5411</v>
      </c>
      <c r="H4027" s="28">
        <v>45376</v>
      </c>
      <c r="I4027">
        <v>14.34</v>
      </c>
      <c r="J4027">
        <v>8</v>
      </c>
      <c r="K4027" t="s">
        <v>3123</v>
      </c>
      <c r="L4027" t="s">
        <v>3354</v>
      </c>
      <c r="M4027" t="s">
        <v>3169</v>
      </c>
      <c r="N4027">
        <v>2.2999999999999998</v>
      </c>
      <c r="O4027" t="s">
        <v>3170</v>
      </c>
      <c r="P4027">
        <f t="shared" si="124"/>
        <v>45376</v>
      </c>
      <c r="Q4027">
        <f>--(COUNTIF($A$2:A4027,A4027)=1)</f>
        <v>1</v>
      </c>
      <c r="R4027">
        <f t="shared" si="125"/>
        <v>14.34</v>
      </c>
    </row>
    <row r="4028" spans="1:18">
      <c r="A4028" t="s">
        <v>9949</v>
      </c>
      <c r="B4028" t="s">
        <v>8405</v>
      </c>
      <c r="C4028" t="s">
        <v>3098</v>
      </c>
      <c r="D4028" t="s">
        <v>3185</v>
      </c>
      <c r="E4028" t="s">
        <v>3166</v>
      </c>
      <c r="F4028" t="s">
        <v>3167</v>
      </c>
      <c r="G4028" t="s">
        <v>3598</v>
      </c>
      <c r="H4028" s="28">
        <v>44614</v>
      </c>
      <c r="I4028">
        <v>42.36</v>
      </c>
      <c r="J4028">
        <v>24</v>
      </c>
      <c r="K4028" t="s">
        <v>3123</v>
      </c>
      <c r="L4028" t="s">
        <v>3354</v>
      </c>
      <c r="M4028" t="s">
        <v>3207</v>
      </c>
      <c r="O4028" t="s">
        <v>3182</v>
      </c>
      <c r="P4028">
        <f t="shared" si="124"/>
        <v>44613</v>
      </c>
      <c r="Q4028">
        <f>--(COUNTIF($A$2:A4028,A4028)=1)</f>
        <v>1</v>
      </c>
      <c r="R4028">
        <f t="shared" si="125"/>
        <v>42.36</v>
      </c>
    </row>
    <row r="4029" spans="1:18">
      <c r="A4029" t="s">
        <v>9950</v>
      </c>
      <c r="B4029" t="s">
        <v>4215</v>
      </c>
      <c r="C4029" t="s">
        <v>3098</v>
      </c>
      <c r="D4029" t="s">
        <v>3227</v>
      </c>
      <c r="E4029" t="s">
        <v>3175</v>
      </c>
      <c r="F4029" t="s">
        <v>3220</v>
      </c>
      <c r="G4029" t="s">
        <v>1064</v>
      </c>
      <c r="H4029" s="28">
        <v>44960</v>
      </c>
      <c r="I4029">
        <v>12.81</v>
      </c>
      <c r="J4029">
        <v>8</v>
      </c>
      <c r="K4029" t="s">
        <v>3123</v>
      </c>
      <c r="L4029" t="s">
        <v>3198</v>
      </c>
      <c r="M4029" t="s">
        <v>3169</v>
      </c>
      <c r="O4029" t="s">
        <v>3124</v>
      </c>
      <c r="P4029">
        <f t="shared" si="124"/>
        <v>44960</v>
      </c>
      <c r="Q4029">
        <f>--(COUNTIF($A$2:A4029,A4029)=1)</f>
        <v>1</v>
      </c>
      <c r="R4029">
        <f t="shared" si="125"/>
        <v>12.81</v>
      </c>
    </row>
    <row r="4030" spans="1:18">
      <c r="A4030" t="s">
        <v>9951</v>
      </c>
      <c r="B4030" t="s">
        <v>3997</v>
      </c>
      <c r="C4030" t="s">
        <v>3098</v>
      </c>
      <c r="D4030" t="s">
        <v>3251</v>
      </c>
      <c r="E4030" t="s">
        <v>3166</v>
      </c>
      <c r="F4030" t="s">
        <v>3167</v>
      </c>
      <c r="G4030" t="s">
        <v>1155</v>
      </c>
      <c r="H4030" s="28"/>
      <c r="J4030">
        <v>24</v>
      </c>
      <c r="K4030" t="s">
        <v>3098</v>
      </c>
      <c r="L4030" t="s">
        <v>3302</v>
      </c>
      <c r="M4030" t="s">
        <v>3169</v>
      </c>
      <c r="O4030" t="s">
        <v>3260</v>
      </c>
      <c r="P4030">
        <f t="shared" si="124"/>
        <v>44744</v>
      </c>
      <c r="Q4030">
        <f>--(COUNTIF($A$2:A4030,A4030)=1)</f>
        <v>1</v>
      </c>
      <c r="R4030" t="str">
        <f t="shared" si="125"/>
        <v/>
      </c>
    </row>
    <row r="4031" spans="1:18">
      <c r="A4031" t="s">
        <v>9952</v>
      </c>
      <c r="B4031" t="s">
        <v>4288</v>
      </c>
      <c r="C4031" t="s">
        <v>9953</v>
      </c>
      <c r="D4031" t="s">
        <v>3237</v>
      </c>
      <c r="E4031" t="s">
        <v>3194</v>
      </c>
      <c r="F4031" t="s">
        <v>3220</v>
      </c>
      <c r="G4031" t="s">
        <v>6931</v>
      </c>
      <c r="H4031" s="28">
        <v>45214</v>
      </c>
      <c r="I4031">
        <v>9.06</v>
      </c>
      <c r="J4031">
        <v>72</v>
      </c>
      <c r="K4031" t="s">
        <v>3124</v>
      </c>
      <c r="L4031" t="s">
        <v>3437</v>
      </c>
      <c r="M4031" t="s">
        <v>3169</v>
      </c>
      <c r="N4031">
        <v>4.8</v>
      </c>
      <c r="O4031" t="s">
        <v>3182</v>
      </c>
      <c r="P4031">
        <f t="shared" si="124"/>
        <v>45214</v>
      </c>
      <c r="Q4031">
        <f>--(COUNTIF($A$2:A4031,A4031)=1)</f>
        <v>1</v>
      </c>
      <c r="R4031">
        <f t="shared" si="125"/>
        <v>9.06</v>
      </c>
    </row>
    <row r="4032" spans="1:18">
      <c r="A4032" t="s">
        <v>9954</v>
      </c>
      <c r="B4032" t="s">
        <v>937</v>
      </c>
      <c r="C4032" t="s">
        <v>3098</v>
      </c>
      <c r="D4032" t="s">
        <v>3237</v>
      </c>
      <c r="E4032" t="s">
        <v>3194</v>
      </c>
      <c r="F4032" t="s">
        <v>3220</v>
      </c>
      <c r="G4032" t="s">
        <v>9955</v>
      </c>
      <c r="H4032" s="28">
        <v>44595</v>
      </c>
      <c r="I4032">
        <v>118.61</v>
      </c>
      <c r="J4032">
        <v>72</v>
      </c>
      <c r="K4032" t="s">
        <v>3123</v>
      </c>
      <c r="L4032" t="s">
        <v>3181</v>
      </c>
      <c r="M4032" t="s">
        <v>3202</v>
      </c>
      <c r="N4032">
        <v>5</v>
      </c>
      <c r="O4032" t="s">
        <v>3182</v>
      </c>
      <c r="P4032">
        <f t="shared" si="124"/>
        <v>44591</v>
      </c>
      <c r="Q4032">
        <f>--(COUNTIF($A$2:A4032,A4032)=1)</f>
        <v>1</v>
      </c>
      <c r="R4032">
        <f t="shared" si="125"/>
        <v>118.61</v>
      </c>
    </row>
    <row r="4033" spans="1:18">
      <c r="A4033" t="s">
        <v>9956</v>
      </c>
      <c r="B4033" t="s">
        <v>466</v>
      </c>
      <c r="C4033" t="s">
        <v>9957</v>
      </c>
      <c r="D4033" t="s">
        <v>3196</v>
      </c>
      <c r="E4033" t="s">
        <v>3194</v>
      </c>
      <c r="F4033" t="s">
        <v>3228</v>
      </c>
      <c r="G4033" t="s">
        <v>1707</v>
      </c>
      <c r="H4033" s="28"/>
      <c r="J4033">
        <v>72</v>
      </c>
      <c r="K4033" t="s">
        <v>3098</v>
      </c>
      <c r="L4033" t="s">
        <v>3218</v>
      </c>
      <c r="M4033" t="s">
        <v>3169</v>
      </c>
      <c r="O4033" t="s">
        <v>3189</v>
      </c>
      <c r="P4033">
        <f t="shared" si="124"/>
        <v>45306</v>
      </c>
      <c r="Q4033">
        <f>--(COUNTIF($A$2:A4033,A4033)=1)</f>
        <v>1</v>
      </c>
      <c r="R4033" t="str">
        <f t="shared" si="125"/>
        <v/>
      </c>
    </row>
    <row r="4034" spans="1:18">
      <c r="A4034" t="s">
        <v>9958</v>
      </c>
      <c r="B4034" t="s">
        <v>6306</v>
      </c>
      <c r="C4034" t="s">
        <v>3098</v>
      </c>
      <c r="D4034" t="s">
        <v>3200</v>
      </c>
      <c r="E4034" t="s">
        <v>3166</v>
      </c>
      <c r="F4034" t="s">
        <v>3167</v>
      </c>
      <c r="G4034" t="s">
        <v>1199</v>
      </c>
      <c r="H4034" s="28"/>
      <c r="J4034">
        <v>24</v>
      </c>
      <c r="K4034" t="s">
        <v>3098</v>
      </c>
      <c r="L4034" t="s">
        <v>3218</v>
      </c>
      <c r="M4034" t="s">
        <v>3202</v>
      </c>
      <c r="O4034" t="s">
        <v>3189</v>
      </c>
      <c r="P4034">
        <f t="shared" ref="P4034:P4097" si="126">IFERROR(DATEVALUE(G4034),IFERROR(DATE(RIGHT(G4034,4),MID(G4034,4,2),LEFT(G4034,2)),""))</f>
        <v>45115</v>
      </c>
      <c r="Q4034">
        <f>--(COUNTIF($A$2:A4034,A4034)=1)</f>
        <v>1</v>
      </c>
      <c r="R4034" t="str">
        <f t="shared" ref="R4034:R4097" si="127">IF(AND(Q4034=1,I4034&lt;&gt;"",ISNUMBER(I4034),I4034&gt;=0),I4034,"")</f>
        <v/>
      </c>
    </row>
    <row r="4035" spans="1:18">
      <c r="A4035" t="s">
        <v>9959</v>
      </c>
      <c r="B4035" t="s">
        <v>2115</v>
      </c>
      <c r="C4035" t="s">
        <v>4285</v>
      </c>
      <c r="D4035" t="s">
        <v>3185</v>
      </c>
      <c r="E4035" t="s">
        <v>3166</v>
      </c>
      <c r="F4035" t="s">
        <v>3167</v>
      </c>
      <c r="G4035" t="s">
        <v>522</v>
      </c>
      <c r="H4035" s="28">
        <v>45310</v>
      </c>
      <c r="I4035">
        <v>52.97</v>
      </c>
      <c r="J4035">
        <v>24</v>
      </c>
      <c r="K4035" t="s">
        <v>3123</v>
      </c>
      <c r="L4035" t="s">
        <v>3254</v>
      </c>
      <c r="M4035" t="s">
        <v>3177</v>
      </c>
      <c r="O4035" t="s">
        <v>3123</v>
      </c>
      <c r="P4035">
        <f t="shared" si="126"/>
        <v>45308</v>
      </c>
      <c r="Q4035">
        <f>--(COUNTIF($A$2:A4035,A4035)=1)</f>
        <v>1</v>
      </c>
      <c r="R4035">
        <f t="shared" si="127"/>
        <v>52.97</v>
      </c>
    </row>
    <row r="4036" spans="1:18">
      <c r="A4036" t="s">
        <v>9960</v>
      </c>
      <c r="B4036" t="s">
        <v>6119</v>
      </c>
      <c r="C4036" t="s">
        <v>3098</v>
      </c>
      <c r="D4036" t="s">
        <v>3200</v>
      </c>
      <c r="E4036" t="s">
        <v>3175</v>
      </c>
      <c r="F4036" t="s">
        <v>3167</v>
      </c>
      <c r="G4036" t="s">
        <v>2491</v>
      </c>
      <c r="H4036" s="28">
        <v>44902</v>
      </c>
      <c r="I4036">
        <v>8.4700000000000006</v>
      </c>
      <c r="J4036">
        <v>8</v>
      </c>
      <c r="K4036" t="s">
        <v>3123</v>
      </c>
      <c r="L4036" t="s">
        <v>3307</v>
      </c>
      <c r="M4036" t="s">
        <v>3207</v>
      </c>
      <c r="N4036">
        <v>2</v>
      </c>
      <c r="O4036" t="s">
        <v>3123</v>
      </c>
      <c r="P4036">
        <f t="shared" si="126"/>
        <v>44902</v>
      </c>
      <c r="Q4036">
        <f>--(COUNTIF($A$2:A4036,A4036)=1)</f>
        <v>1</v>
      </c>
      <c r="R4036">
        <f t="shared" si="127"/>
        <v>8.4700000000000006</v>
      </c>
    </row>
    <row r="4037" spans="1:18">
      <c r="A4037" t="s">
        <v>9961</v>
      </c>
      <c r="B4037" t="s">
        <v>1995</v>
      </c>
      <c r="C4037" t="s">
        <v>3098</v>
      </c>
      <c r="D4037" t="s">
        <v>3174</v>
      </c>
      <c r="E4037" t="s">
        <v>3166</v>
      </c>
      <c r="F4037" t="s">
        <v>3180</v>
      </c>
      <c r="G4037" t="s">
        <v>1492</v>
      </c>
      <c r="H4037" s="28"/>
      <c r="J4037">
        <v>24</v>
      </c>
      <c r="K4037" t="s">
        <v>3098</v>
      </c>
      <c r="L4037" t="s">
        <v>3098</v>
      </c>
      <c r="M4037" t="s">
        <v>3169</v>
      </c>
      <c r="O4037" t="s">
        <v>3260</v>
      </c>
      <c r="P4037">
        <f t="shared" si="126"/>
        <v>44651</v>
      </c>
      <c r="Q4037">
        <f>--(COUNTIF($A$2:A4037,A4037)=1)</f>
        <v>1</v>
      </c>
      <c r="R4037" t="str">
        <f t="shared" si="127"/>
        <v/>
      </c>
    </row>
    <row r="4038" spans="1:18">
      <c r="A4038" t="s">
        <v>9962</v>
      </c>
      <c r="B4038" t="s">
        <v>9043</v>
      </c>
      <c r="C4038" t="s">
        <v>9963</v>
      </c>
      <c r="D4038" t="s">
        <v>3200</v>
      </c>
      <c r="E4038" t="s">
        <v>3166</v>
      </c>
      <c r="F4038" t="s">
        <v>3180</v>
      </c>
      <c r="G4038" t="s">
        <v>9964</v>
      </c>
      <c r="H4038" s="28"/>
      <c r="J4038">
        <v>24</v>
      </c>
      <c r="K4038" t="s">
        <v>3098</v>
      </c>
      <c r="L4038" t="s">
        <v>3268</v>
      </c>
      <c r="M4038" t="s">
        <v>3169</v>
      </c>
      <c r="O4038" t="s">
        <v>3182</v>
      </c>
      <c r="P4038">
        <f t="shared" si="126"/>
        <v>44898</v>
      </c>
      <c r="Q4038">
        <f>--(COUNTIF($A$2:A4038,A4038)=1)</f>
        <v>1</v>
      </c>
      <c r="R4038" t="str">
        <f t="shared" si="127"/>
        <v/>
      </c>
    </row>
    <row r="4039" spans="1:18">
      <c r="A4039" t="s">
        <v>9965</v>
      </c>
      <c r="B4039" t="s">
        <v>1083</v>
      </c>
      <c r="C4039" t="s">
        <v>9966</v>
      </c>
      <c r="D4039" t="s">
        <v>3200</v>
      </c>
      <c r="E4039" t="s">
        <v>3194</v>
      </c>
      <c r="F4039" t="s">
        <v>3167</v>
      </c>
      <c r="G4039" t="s">
        <v>7735</v>
      </c>
      <c r="H4039" s="28">
        <v>45509</v>
      </c>
      <c r="I4039">
        <v>64.63</v>
      </c>
      <c r="J4039">
        <v>72</v>
      </c>
      <c r="K4039" t="s">
        <v>3124</v>
      </c>
      <c r="L4039" t="s">
        <v>3271</v>
      </c>
      <c r="M4039" t="s">
        <v>3169</v>
      </c>
      <c r="N4039">
        <v>4.0999999999999996</v>
      </c>
      <c r="O4039" t="s">
        <v>3123</v>
      </c>
      <c r="P4039">
        <f t="shared" si="126"/>
        <v>45507</v>
      </c>
      <c r="Q4039">
        <f>--(COUNTIF($A$2:A4039,A4039)=1)</f>
        <v>1</v>
      </c>
      <c r="R4039">
        <f t="shared" si="127"/>
        <v>64.63</v>
      </c>
    </row>
    <row r="4040" spans="1:18">
      <c r="A4040" t="s">
        <v>9967</v>
      </c>
      <c r="B4040" t="s">
        <v>804</v>
      </c>
      <c r="C4040" t="s">
        <v>3098</v>
      </c>
      <c r="D4040" t="s">
        <v>3227</v>
      </c>
      <c r="E4040" t="s">
        <v>3166</v>
      </c>
      <c r="F4040" t="s">
        <v>3167</v>
      </c>
      <c r="G4040" t="s">
        <v>1676</v>
      </c>
      <c r="H4040" s="28">
        <v>45687</v>
      </c>
      <c r="I4040">
        <v>55.83</v>
      </c>
      <c r="J4040">
        <v>24</v>
      </c>
      <c r="K4040" t="s">
        <v>3123</v>
      </c>
      <c r="L4040" t="s">
        <v>3248</v>
      </c>
      <c r="M4040" t="s">
        <v>3202</v>
      </c>
      <c r="N4040">
        <v>4.5</v>
      </c>
      <c r="O4040" t="s">
        <v>3189</v>
      </c>
      <c r="P4040">
        <f t="shared" si="126"/>
        <v>45685</v>
      </c>
      <c r="Q4040">
        <f>--(COUNTIF($A$2:A4040,A4040)=1)</f>
        <v>1</v>
      </c>
      <c r="R4040">
        <f t="shared" si="127"/>
        <v>55.83</v>
      </c>
    </row>
    <row r="4041" spans="1:18">
      <c r="A4041" t="s">
        <v>9968</v>
      </c>
      <c r="B4041" t="s">
        <v>6366</v>
      </c>
      <c r="C4041" t="s">
        <v>8840</v>
      </c>
      <c r="D4041" t="s">
        <v>3251</v>
      </c>
      <c r="E4041" t="s">
        <v>3280</v>
      </c>
      <c r="F4041" t="s">
        <v>3167</v>
      </c>
      <c r="G4041" t="s">
        <v>664</v>
      </c>
      <c r="H4041" s="28"/>
      <c r="J4041">
        <v>4</v>
      </c>
      <c r="K4041" t="s">
        <v>3098</v>
      </c>
      <c r="L4041" t="s">
        <v>3221</v>
      </c>
      <c r="M4041" t="s">
        <v>3207</v>
      </c>
      <c r="O4041" t="s">
        <v>3123</v>
      </c>
      <c r="P4041">
        <f t="shared" si="126"/>
        <v>44933</v>
      </c>
      <c r="Q4041">
        <f>--(COUNTIF($A$2:A4041,A4041)=1)</f>
        <v>1</v>
      </c>
      <c r="R4041" t="str">
        <f t="shared" si="127"/>
        <v/>
      </c>
    </row>
    <row r="4042" spans="1:18">
      <c r="A4042" t="s">
        <v>9969</v>
      </c>
      <c r="B4042" t="s">
        <v>6736</v>
      </c>
      <c r="C4042" t="s">
        <v>3098</v>
      </c>
      <c r="D4042" t="s">
        <v>3227</v>
      </c>
      <c r="E4042" t="s">
        <v>3194</v>
      </c>
      <c r="F4042" t="s">
        <v>3167</v>
      </c>
      <c r="G4042" t="s">
        <v>4337</v>
      </c>
      <c r="H4042" s="28">
        <v>45072</v>
      </c>
      <c r="I4042">
        <v>103.34</v>
      </c>
      <c r="J4042">
        <v>72</v>
      </c>
      <c r="K4042" t="s">
        <v>3123</v>
      </c>
      <c r="L4042" t="s">
        <v>3221</v>
      </c>
      <c r="M4042" t="s">
        <v>3169</v>
      </c>
      <c r="N4042">
        <v>3</v>
      </c>
      <c r="O4042" t="s">
        <v>3123</v>
      </c>
      <c r="P4042">
        <f t="shared" si="126"/>
        <v>45068</v>
      </c>
      <c r="Q4042">
        <f>--(COUNTIF($A$2:A4042,A4042)=1)</f>
        <v>1</v>
      </c>
      <c r="R4042">
        <f t="shared" si="127"/>
        <v>103.34</v>
      </c>
    </row>
    <row r="4043" spans="1:18">
      <c r="A4043" t="s">
        <v>9970</v>
      </c>
      <c r="B4043" t="s">
        <v>3812</v>
      </c>
      <c r="C4043" t="s">
        <v>3098</v>
      </c>
      <c r="D4043" t="s">
        <v>3196</v>
      </c>
      <c r="E4043" t="s">
        <v>3194</v>
      </c>
      <c r="F4043" t="s">
        <v>3228</v>
      </c>
      <c r="G4043" t="s">
        <v>770</v>
      </c>
      <c r="H4043" s="28"/>
      <c r="J4043">
        <v>72</v>
      </c>
      <c r="K4043" t="s">
        <v>3098</v>
      </c>
      <c r="L4043" t="s">
        <v>3354</v>
      </c>
      <c r="M4043" t="s">
        <v>3188</v>
      </c>
      <c r="O4043" t="s">
        <v>3178</v>
      </c>
      <c r="P4043">
        <f t="shared" si="126"/>
        <v>45630</v>
      </c>
      <c r="Q4043">
        <f>--(COUNTIF($A$2:A4043,A4043)=1)</f>
        <v>1</v>
      </c>
      <c r="R4043" t="str">
        <f t="shared" si="127"/>
        <v/>
      </c>
    </row>
    <row r="4044" spans="1:18">
      <c r="A4044" t="s">
        <v>9971</v>
      </c>
      <c r="B4044" t="s">
        <v>945</v>
      </c>
      <c r="C4044" t="s">
        <v>3098</v>
      </c>
      <c r="D4044" t="s">
        <v>3165</v>
      </c>
      <c r="E4044" t="s">
        <v>3194</v>
      </c>
      <c r="F4044" t="s">
        <v>3220</v>
      </c>
      <c r="G4044" t="s">
        <v>2409</v>
      </c>
      <c r="H4044" s="28">
        <v>45514</v>
      </c>
      <c r="I4044">
        <v>36.200000000000003</v>
      </c>
      <c r="J4044">
        <v>72</v>
      </c>
      <c r="K4044" t="s">
        <v>3124</v>
      </c>
      <c r="L4044" t="s">
        <v>3271</v>
      </c>
      <c r="M4044" t="s">
        <v>3177</v>
      </c>
      <c r="O4044" t="s">
        <v>3178</v>
      </c>
      <c r="P4044">
        <f t="shared" si="126"/>
        <v>45513</v>
      </c>
      <c r="Q4044">
        <f>--(COUNTIF($A$2:A4044,A4044)=1)</f>
        <v>1</v>
      </c>
      <c r="R4044">
        <f t="shared" si="127"/>
        <v>36.200000000000003</v>
      </c>
    </row>
    <row r="4045" spans="1:18">
      <c r="A4045" t="s">
        <v>9972</v>
      </c>
      <c r="B4045" t="s">
        <v>4720</v>
      </c>
      <c r="C4045" t="s">
        <v>3098</v>
      </c>
      <c r="D4045" t="s">
        <v>3251</v>
      </c>
      <c r="E4045" t="s">
        <v>3194</v>
      </c>
      <c r="F4045" t="s">
        <v>3167</v>
      </c>
      <c r="G4045" t="s">
        <v>262</v>
      </c>
      <c r="H4045" s="28">
        <v>44898</v>
      </c>
      <c r="I4045">
        <v>201.1</v>
      </c>
      <c r="J4045">
        <v>72</v>
      </c>
      <c r="K4045" t="s">
        <v>3123</v>
      </c>
      <c r="L4045" t="s">
        <v>3302</v>
      </c>
      <c r="M4045" t="s">
        <v>3177</v>
      </c>
      <c r="N4045">
        <v>2</v>
      </c>
      <c r="O4045" t="s">
        <v>3178</v>
      </c>
      <c r="P4045">
        <f t="shared" si="126"/>
        <v>44890</v>
      </c>
      <c r="Q4045">
        <f>--(COUNTIF($A$2:A4045,A4045)=1)</f>
        <v>1</v>
      </c>
      <c r="R4045">
        <f t="shared" si="127"/>
        <v>201.1</v>
      </c>
    </row>
    <row r="4046" spans="1:18">
      <c r="A4046" t="s">
        <v>9973</v>
      </c>
      <c r="B4046" t="s">
        <v>311</v>
      </c>
      <c r="C4046" t="s">
        <v>3098</v>
      </c>
      <c r="D4046" t="s">
        <v>3200</v>
      </c>
      <c r="E4046" t="s">
        <v>3166</v>
      </c>
      <c r="F4046" t="s">
        <v>3167</v>
      </c>
      <c r="G4046" t="s">
        <v>2371</v>
      </c>
      <c r="H4046" s="28">
        <v>45658</v>
      </c>
      <c r="I4046">
        <v>16.39</v>
      </c>
      <c r="J4046">
        <v>24</v>
      </c>
      <c r="K4046" t="s">
        <v>3124</v>
      </c>
      <c r="L4046" t="s">
        <v>3212</v>
      </c>
      <c r="M4046" t="s">
        <v>3177</v>
      </c>
      <c r="N4046">
        <v>2</v>
      </c>
      <c r="O4046" t="s">
        <v>3260</v>
      </c>
      <c r="P4046">
        <f t="shared" si="126"/>
        <v>45658</v>
      </c>
      <c r="Q4046">
        <f>--(COUNTIF($A$2:A4046,A4046)=1)</f>
        <v>1</v>
      </c>
      <c r="R4046">
        <f t="shared" si="127"/>
        <v>16.39</v>
      </c>
    </row>
    <row r="4047" spans="1:18">
      <c r="A4047" t="s">
        <v>9974</v>
      </c>
      <c r="B4047" t="s">
        <v>3058</v>
      </c>
      <c r="C4047" t="s">
        <v>3098</v>
      </c>
      <c r="D4047" t="s">
        <v>3237</v>
      </c>
      <c r="E4047" t="s">
        <v>3175</v>
      </c>
      <c r="F4047" t="s">
        <v>3228</v>
      </c>
      <c r="G4047" t="s">
        <v>1783</v>
      </c>
      <c r="H4047" s="28"/>
      <c r="J4047">
        <v>8</v>
      </c>
      <c r="K4047" t="s">
        <v>3098</v>
      </c>
      <c r="L4047" t="s">
        <v>3248</v>
      </c>
      <c r="M4047" t="s">
        <v>3177</v>
      </c>
      <c r="O4047" t="s">
        <v>3189</v>
      </c>
      <c r="P4047">
        <f t="shared" si="126"/>
        <v>44606</v>
      </c>
      <c r="Q4047">
        <f>--(COUNTIF($A$2:A4047,A4047)=1)</f>
        <v>1</v>
      </c>
      <c r="R4047" t="str">
        <f t="shared" si="127"/>
        <v/>
      </c>
    </row>
    <row r="4048" spans="1:18">
      <c r="A4048" t="s">
        <v>9975</v>
      </c>
      <c r="B4048" t="s">
        <v>3962</v>
      </c>
      <c r="C4048" t="s">
        <v>9976</v>
      </c>
      <c r="D4048" t="s">
        <v>3200</v>
      </c>
      <c r="E4048" t="s">
        <v>3166</v>
      </c>
      <c r="F4048" t="s">
        <v>3180</v>
      </c>
      <c r="G4048" t="s">
        <v>2023</v>
      </c>
      <c r="H4048" s="28"/>
      <c r="J4048">
        <v>24</v>
      </c>
      <c r="K4048" t="s">
        <v>3098</v>
      </c>
      <c r="L4048" t="s">
        <v>3351</v>
      </c>
      <c r="M4048" t="s">
        <v>3202</v>
      </c>
      <c r="O4048" t="s">
        <v>3123</v>
      </c>
      <c r="P4048">
        <f t="shared" si="126"/>
        <v>44869</v>
      </c>
      <c r="Q4048">
        <f>--(COUNTIF($A$2:A4048,A4048)=1)</f>
        <v>1</v>
      </c>
      <c r="R4048" t="str">
        <f t="shared" si="127"/>
        <v/>
      </c>
    </row>
    <row r="4049" spans="1:18">
      <c r="A4049" t="s">
        <v>9977</v>
      </c>
      <c r="B4049" t="s">
        <v>359</v>
      </c>
      <c r="C4049" t="s">
        <v>9978</v>
      </c>
      <c r="D4049" t="s">
        <v>3165</v>
      </c>
      <c r="E4049" t="s">
        <v>3166</v>
      </c>
      <c r="F4049" t="s">
        <v>3220</v>
      </c>
      <c r="G4049" t="s">
        <v>1039</v>
      </c>
      <c r="H4049" s="28">
        <v>44844</v>
      </c>
      <c r="I4049">
        <v>18.760000000000002</v>
      </c>
      <c r="J4049">
        <v>24</v>
      </c>
      <c r="K4049" t="s">
        <v>3124</v>
      </c>
      <c r="L4049" t="s">
        <v>3302</v>
      </c>
      <c r="M4049" t="s">
        <v>3202</v>
      </c>
      <c r="O4049" t="s">
        <v>3182</v>
      </c>
      <c r="P4049">
        <f t="shared" si="126"/>
        <v>44844</v>
      </c>
      <c r="Q4049">
        <f>--(COUNTIF($A$2:A4049,A4049)=1)</f>
        <v>1</v>
      </c>
      <c r="R4049">
        <f t="shared" si="127"/>
        <v>18.760000000000002</v>
      </c>
    </row>
    <row r="4050" spans="1:18">
      <c r="A4050" t="s">
        <v>9979</v>
      </c>
      <c r="B4050" t="s">
        <v>3359</v>
      </c>
      <c r="C4050" t="s">
        <v>3098</v>
      </c>
      <c r="D4050" t="s">
        <v>3200</v>
      </c>
      <c r="E4050" t="s">
        <v>3175</v>
      </c>
      <c r="F4050" t="s">
        <v>3220</v>
      </c>
      <c r="G4050" t="s">
        <v>5081</v>
      </c>
      <c r="H4050" s="28">
        <v>45520</v>
      </c>
      <c r="I4050">
        <v>12.11</v>
      </c>
      <c r="J4050">
        <v>8</v>
      </c>
      <c r="K4050" t="s">
        <v>3123</v>
      </c>
      <c r="L4050" t="s">
        <v>3212</v>
      </c>
      <c r="M4050" t="s">
        <v>3177</v>
      </c>
      <c r="N4050">
        <v>3.1</v>
      </c>
      <c r="O4050" t="s">
        <v>3189</v>
      </c>
      <c r="P4050">
        <f t="shared" si="126"/>
        <v>45520</v>
      </c>
      <c r="Q4050">
        <f>--(COUNTIF($A$2:A4050,A4050)=1)</f>
        <v>1</v>
      </c>
      <c r="R4050">
        <f t="shared" si="127"/>
        <v>12.11</v>
      </c>
    </row>
    <row r="4051" spans="1:18">
      <c r="A4051" t="s">
        <v>9980</v>
      </c>
      <c r="B4051" t="s">
        <v>4826</v>
      </c>
      <c r="C4051" t="s">
        <v>7058</v>
      </c>
      <c r="D4051" t="s">
        <v>3165</v>
      </c>
      <c r="E4051" t="s">
        <v>3166</v>
      </c>
      <c r="F4051" t="s">
        <v>3167</v>
      </c>
      <c r="G4051" t="s">
        <v>2709</v>
      </c>
      <c r="H4051" s="28">
        <v>45349</v>
      </c>
      <c r="I4051">
        <v>72.3</v>
      </c>
      <c r="J4051">
        <v>24</v>
      </c>
      <c r="K4051" t="s">
        <v>3123</v>
      </c>
      <c r="L4051" t="s">
        <v>3281</v>
      </c>
      <c r="M4051" t="s">
        <v>3169</v>
      </c>
      <c r="O4051" t="s">
        <v>3182</v>
      </c>
      <c r="P4051">
        <f t="shared" si="126"/>
        <v>45346</v>
      </c>
      <c r="Q4051">
        <f>--(COUNTIF($A$2:A4051,A4051)=1)</f>
        <v>1</v>
      </c>
      <c r="R4051">
        <f t="shared" si="127"/>
        <v>72.3</v>
      </c>
    </row>
    <row r="4052" spans="1:18">
      <c r="A4052" t="s">
        <v>9981</v>
      </c>
      <c r="B4052" t="s">
        <v>3759</v>
      </c>
      <c r="C4052" t="s">
        <v>5065</v>
      </c>
      <c r="D4052" t="s">
        <v>3196</v>
      </c>
      <c r="E4052" t="s">
        <v>3175</v>
      </c>
      <c r="F4052" t="s">
        <v>3167</v>
      </c>
      <c r="G4052" t="s">
        <v>500</v>
      </c>
      <c r="H4052" s="28"/>
      <c r="J4052">
        <v>8</v>
      </c>
      <c r="K4052" t="s">
        <v>3098</v>
      </c>
      <c r="L4052" t="s">
        <v>3354</v>
      </c>
      <c r="M4052" t="s">
        <v>3169</v>
      </c>
      <c r="O4052" t="s">
        <v>3260</v>
      </c>
      <c r="P4052">
        <f t="shared" si="126"/>
        <v>45429</v>
      </c>
      <c r="Q4052">
        <f>--(COUNTIF($A$2:A4052,A4052)=1)</f>
        <v>1</v>
      </c>
      <c r="R4052" t="str">
        <f t="shared" si="127"/>
        <v/>
      </c>
    </row>
    <row r="4053" spans="1:18">
      <c r="A4053" t="s">
        <v>9982</v>
      </c>
      <c r="B4053" t="s">
        <v>5515</v>
      </c>
      <c r="C4053" t="s">
        <v>3098</v>
      </c>
      <c r="D4053" t="s">
        <v>3237</v>
      </c>
      <c r="E4053" t="s">
        <v>3166</v>
      </c>
      <c r="F4053" t="s">
        <v>3167</v>
      </c>
      <c r="G4053" t="s">
        <v>2443</v>
      </c>
      <c r="H4053" s="28">
        <v>44781</v>
      </c>
      <c r="I4053">
        <v>21.18</v>
      </c>
      <c r="J4053">
        <v>24</v>
      </c>
      <c r="K4053" t="s">
        <v>3124</v>
      </c>
      <c r="L4053" t="s">
        <v>3192</v>
      </c>
      <c r="M4053" t="s">
        <v>3202</v>
      </c>
      <c r="N4053">
        <v>1.8</v>
      </c>
      <c r="O4053" t="s">
        <v>3123</v>
      </c>
      <c r="P4053">
        <f t="shared" si="126"/>
        <v>44781</v>
      </c>
      <c r="Q4053">
        <f>--(COUNTIF($A$2:A4053,A4053)=1)</f>
        <v>1</v>
      </c>
      <c r="R4053">
        <f t="shared" si="127"/>
        <v>21.18</v>
      </c>
    </row>
    <row r="4054" spans="1:18">
      <c r="A4054" t="s">
        <v>9983</v>
      </c>
      <c r="B4054" t="s">
        <v>5397</v>
      </c>
      <c r="C4054" t="s">
        <v>9984</v>
      </c>
      <c r="D4054" t="s">
        <v>3174</v>
      </c>
      <c r="E4054" t="s">
        <v>3166</v>
      </c>
      <c r="F4054" t="s">
        <v>3180</v>
      </c>
      <c r="G4054" t="s">
        <v>192</v>
      </c>
      <c r="H4054" s="28"/>
      <c r="J4054">
        <v>24</v>
      </c>
      <c r="K4054" t="s">
        <v>3098</v>
      </c>
      <c r="L4054" t="s">
        <v>3271</v>
      </c>
      <c r="M4054" t="s">
        <v>3169</v>
      </c>
      <c r="O4054" t="s">
        <v>3124</v>
      </c>
      <c r="P4054">
        <f t="shared" si="126"/>
        <v>44768</v>
      </c>
      <c r="Q4054">
        <f>--(COUNTIF($A$2:A4054,A4054)=1)</f>
        <v>1</v>
      </c>
      <c r="R4054" t="str">
        <f t="shared" si="127"/>
        <v/>
      </c>
    </row>
    <row r="4055" spans="1:18">
      <c r="A4055" t="s">
        <v>9985</v>
      </c>
      <c r="B4055" t="s">
        <v>1375</v>
      </c>
      <c r="C4055" t="s">
        <v>3098</v>
      </c>
      <c r="D4055" t="s">
        <v>3174</v>
      </c>
      <c r="E4055" t="s">
        <v>3280</v>
      </c>
      <c r="F4055" t="s">
        <v>3220</v>
      </c>
      <c r="G4055" t="s">
        <v>1943</v>
      </c>
      <c r="H4055" s="28">
        <v>45469</v>
      </c>
      <c r="I4055">
        <v>3.87</v>
      </c>
      <c r="J4055">
        <v>4</v>
      </c>
      <c r="K4055" t="s">
        <v>3124</v>
      </c>
      <c r="L4055" t="s">
        <v>3192</v>
      </c>
      <c r="M4055" t="s">
        <v>3169</v>
      </c>
      <c r="O4055" t="s">
        <v>3182</v>
      </c>
      <c r="P4055">
        <f t="shared" si="126"/>
        <v>45469</v>
      </c>
      <c r="Q4055">
        <f>--(COUNTIF($A$2:A4055,A4055)=1)</f>
        <v>1</v>
      </c>
      <c r="R4055">
        <f t="shared" si="127"/>
        <v>3.87</v>
      </c>
    </row>
    <row r="4056" spans="1:18">
      <c r="A4056" t="s">
        <v>9986</v>
      </c>
      <c r="B4056" t="s">
        <v>2721</v>
      </c>
      <c r="C4056" t="s">
        <v>3098</v>
      </c>
      <c r="D4056" t="s">
        <v>3200</v>
      </c>
      <c r="E4056" t="s">
        <v>3166</v>
      </c>
      <c r="F4056" t="s">
        <v>3167</v>
      </c>
      <c r="G4056" t="s">
        <v>2170</v>
      </c>
      <c r="H4056" s="28">
        <v>45150</v>
      </c>
      <c r="I4056">
        <v>78.78</v>
      </c>
      <c r="J4056">
        <v>24</v>
      </c>
      <c r="K4056" t="s">
        <v>3123</v>
      </c>
      <c r="L4056" t="s">
        <v>3265</v>
      </c>
      <c r="M4056" t="s">
        <v>3169</v>
      </c>
      <c r="N4056">
        <v>3.5</v>
      </c>
      <c r="O4056" t="s">
        <v>3260</v>
      </c>
      <c r="P4056">
        <f t="shared" si="126"/>
        <v>45147</v>
      </c>
      <c r="Q4056">
        <f>--(COUNTIF($A$2:A4056,A4056)=1)</f>
        <v>1</v>
      </c>
      <c r="R4056">
        <f t="shared" si="127"/>
        <v>78.78</v>
      </c>
    </row>
    <row r="4057" spans="1:18">
      <c r="A4057" t="s">
        <v>9987</v>
      </c>
      <c r="B4057" t="s">
        <v>6895</v>
      </c>
      <c r="C4057" t="s">
        <v>3098</v>
      </c>
      <c r="D4057" t="s">
        <v>3237</v>
      </c>
      <c r="E4057" t="s">
        <v>3194</v>
      </c>
      <c r="F4057" t="s">
        <v>3167</v>
      </c>
      <c r="G4057" t="s">
        <v>2113</v>
      </c>
      <c r="H4057" s="28">
        <v>45640</v>
      </c>
      <c r="I4057">
        <v>110.13</v>
      </c>
      <c r="J4057">
        <v>72</v>
      </c>
      <c r="K4057" t="s">
        <v>3123</v>
      </c>
      <c r="L4057" t="s">
        <v>3198</v>
      </c>
      <c r="M4057" t="s">
        <v>3202</v>
      </c>
      <c r="N4057">
        <v>2.1</v>
      </c>
      <c r="O4057" t="s">
        <v>3178</v>
      </c>
      <c r="P4057">
        <f t="shared" si="126"/>
        <v>45636</v>
      </c>
      <c r="Q4057">
        <f>--(COUNTIF($A$2:A4057,A4057)=1)</f>
        <v>1</v>
      </c>
      <c r="R4057">
        <f t="shared" si="127"/>
        <v>110.13</v>
      </c>
    </row>
    <row r="4058" spans="1:18">
      <c r="A4058" t="s">
        <v>9988</v>
      </c>
      <c r="B4058" t="s">
        <v>8069</v>
      </c>
      <c r="C4058" t="s">
        <v>3098</v>
      </c>
      <c r="D4058" t="s">
        <v>3251</v>
      </c>
      <c r="E4058" t="s">
        <v>3166</v>
      </c>
      <c r="F4058" t="s">
        <v>3167</v>
      </c>
      <c r="G4058" t="s">
        <v>1601</v>
      </c>
      <c r="H4058" s="28">
        <v>44949</v>
      </c>
      <c r="I4058">
        <v>13.57</v>
      </c>
      <c r="J4058">
        <v>24</v>
      </c>
      <c r="K4058" t="s">
        <v>3124</v>
      </c>
      <c r="L4058" t="s">
        <v>3181</v>
      </c>
      <c r="M4058" t="s">
        <v>3177</v>
      </c>
      <c r="N4058">
        <v>4.5</v>
      </c>
      <c r="O4058" t="s">
        <v>3123</v>
      </c>
      <c r="P4058">
        <f t="shared" si="126"/>
        <v>44949</v>
      </c>
      <c r="Q4058">
        <f>--(COUNTIF($A$2:A4058,A4058)=1)</f>
        <v>1</v>
      </c>
      <c r="R4058">
        <f t="shared" si="127"/>
        <v>13.57</v>
      </c>
    </row>
    <row r="4059" spans="1:18">
      <c r="A4059" t="s">
        <v>9989</v>
      </c>
      <c r="B4059" t="s">
        <v>950</v>
      </c>
      <c r="C4059" t="s">
        <v>9990</v>
      </c>
      <c r="D4059" t="s">
        <v>3237</v>
      </c>
      <c r="E4059" t="s">
        <v>3166</v>
      </c>
      <c r="F4059" t="s">
        <v>3167</v>
      </c>
      <c r="G4059" t="s">
        <v>668</v>
      </c>
      <c r="H4059" s="28">
        <v>44977</v>
      </c>
      <c r="I4059">
        <v>71.709999999999994</v>
      </c>
      <c r="J4059">
        <v>24</v>
      </c>
      <c r="K4059" t="s">
        <v>3123</v>
      </c>
      <c r="L4059" t="s">
        <v>3206</v>
      </c>
      <c r="M4059" t="s">
        <v>3202</v>
      </c>
      <c r="O4059" t="s">
        <v>3124</v>
      </c>
      <c r="P4059">
        <f t="shared" si="126"/>
        <v>44975</v>
      </c>
      <c r="Q4059">
        <f>--(COUNTIF($A$2:A4059,A4059)=1)</f>
        <v>1</v>
      </c>
      <c r="R4059">
        <f t="shared" si="127"/>
        <v>71.709999999999994</v>
      </c>
    </row>
    <row r="4060" spans="1:18">
      <c r="A4060" t="s">
        <v>9991</v>
      </c>
      <c r="B4060" t="s">
        <v>584</v>
      </c>
      <c r="C4060" t="s">
        <v>9992</v>
      </c>
      <c r="D4060" t="s">
        <v>3237</v>
      </c>
      <c r="E4060" t="s">
        <v>3194</v>
      </c>
      <c r="F4060" t="s">
        <v>3228</v>
      </c>
      <c r="G4060" t="s">
        <v>1251</v>
      </c>
      <c r="H4060" s="28"/>
      <c r="J4060">
        <v>72</v>
      </c>
      <c r="K4060" t="s">
        <v>3098</v>
      </c>
      <c r="L4060" t="s">
        <v>3221</v>
      </c>
      <c r="M4060" t="s">
        <v>3207</v>
      </c>
      <c r="O4060" t="s">
        <v>3213</v>
      </c>
      <c r="P4060">
        <f t="shared" si="126"/>
        <v>45633</v>
      </c>
      <c r="Q4060">
        <f>--(COUNTIF($A$2:A4060,A4060)=1)</f>
        <v>1</v>
      </c>
      <c r="R4060" t="str">
        <f t="shared" si="127"/>
        <v/>
      </c>
    </row>
    <row r="4061" spans="1:18">
      <c r="A4061" t="s">
        <v>9993</v>
      </c>
      <c r="B4061" t="s">
        <v>9994</v>
      </c>
      <c r="C4061" t="s">
        <v>3098</v>
      </c>
      <c r="D4061" t="s">
        <v>3174</v>
      </c>
      <c r="E4061" t="s">
        <v>3166</v>
      </c>
      <c r="F4061" t="s">
        <v>3228</v>
      </c>
      <c r="G4061" t="s">
        <v>328</v>
      </c>
      <c r="H4061" s="28"/>
      <c r="J4061">
        <v>24</v>
      </c>
      <c r="K4061" t="s">
        <v>3098</v>
      </c>
      <c r="L4061" t="s">
        <v>3351</v>
      </c>
      <c r="M4061" t="s">
        <v>3207</v>
      </c>
      <c r="O4061" t="s">
        <v>3170</v>
      </c>
      <c r="P4061">
        <f t="shared" si="126"/>
        <v>45229</v>
      </c>
      <c r="Q4061">
        <f>--(COUNTIF($A$2:A4061,A4061)=1)</f>
        <v>1</v>
      </c>
      <c r="R4061" t="str">
        <f t="shared" si="127"/>
        <v/>
      </c>
    </row>
    <row r="4062" spans="1:18">
      <c r="A4062" t="s">
        <v>9995</v>
      </c>
      <c r="B4062" t="s">
        <v>2857</v>
      </c>
      <c r="C4062" t="s">
        <v>9996</v>
      </c>
      <c r="D4062" t="s">
        <v>3174</v>
      </c>
      <c r="E4062" t="s">
        <v>3194</v>
      </c>
      <c r="F4062" t="s">
        <v>3180</v>
      </c>
      <c r="G4062" t="s">
        <v>1209</v>
      </c>
      <c r="H4062" s="28"/>
      <c r="J4062">
        <v>72</v>
      </c>
      <c r="K4062" t="s">
        <v>3098</v>
      </c>
      <c r="L4062" t="s">
        <v>3168</v>
      </c>
      <c r="M4062" t="s">
        <v>3188</v>
      </c>
      <c r="O4062" t="s">
        <v>3178</v>
      </c>
      <c r="P4062">
        <f t="shared" si="126"/>
        <v>44700</v>
      </c>
      <c r="Q4062">
        <f>--(COUNTIF($A$2:A4062,A4062)=1)</f>
        <v>1</v>
      </c>
      <c r="R4062" t="str">
        <f t="shared" si="127"/>
        <v/>
      </c>
    </row>
    <row r="4063" spans="1:18">
      <c r="A4063" t="s">
        <v>9997</v>
      </c>
      <c r="B4063" t="s">
        <v>2178</v>
      </c>
      <c r="C4063" t="s">
        <v>3098</v>
      </c>
      <c r="D4063" t="s">
        <v>3196</v>
      </c>
      <c r="E4063" t="s">
        <v>3166</v>
      </c>
      <c r="F4063" t="s">
        <v>3180</v>
      </c>
      <c r="G4063" t="s">
        <v>274</v>
      </c>
      <c r="H4063" s="28"/>
      <c r="J4063">
        <v>24</v>
      </c>
      <c r="K4063" t="s">
        <v>3098</v>
      </c>
      <c r="L4063" t="s">
        <v>3225</v>
      </c>
      <c r="M4063" t="s">
        <v>3188</v>
      </c>
      <c r="O4063" t="s">
        <v>3182</v>
      </c>
      <c r="P4063">
        <f t="shared" si="126"/>
        <v>45519</v>
      </c>
      <c r="Q4063">
        <f>--(COUNTIF($A$2:A4063,A4063)=1)</f>
        <v>1</v>
      </c>
      <c r="R4063" t="str">
        <f t="shared" si="127"/>
        <v/>
      </c>
    </row>
    <row r="4064" spans="1:18">
      <c r="A4064" t="s">
        <v>9998</v>
      </c>
      <c r="B4064" t="s">
        <v>6023</v>
      </c>
      <c r="C4064" t="s">
        <v>9999</v>
      </c>
      <c r="D4064" t="s">
        <v>3227</v>
      </c>
      <c r="E4064" t="s">
        <v>3280</v>
      </c>
      <c r="F4064" t="s">
        <v>3167</v>
      </c>
      <c r="G4064" t="s">
        <v>396</v>
      </c>
      <c r="H4064" s="28">
        <v>44748</v>
      </c>
      <c r="I4064">
        <v>3.41</v>
      </c>
      <c r="J4064">
        <v>4</v>
      </c>
      <c r="K4064" t="s">
        <v>3124</v>
      </c>
      <c r="L4064" t="s">
        <v>3265</v>
      </c>
      <c r="M4064" t="s">
        <v>3188</v>
      </c>
      <c r="N4064">
        <v>3.5</v>
      </c>
      <c r="O4064" t="s">
        <v>3170</v>
      </c>
      <c r="P4064">
        <f t="shared" si="126"/>
        <v>44748</v>
      </c>
      <c r="Q4064">
        <f>--(COUNTIF($A$2:A4064,A4064)=1)</f>
        <v>1</v>
      </c>
      <c r="R4064">
        <f t="shared" si="127"/>
        <v>3.41</v>
      </c>
    </row>
    <row r="4065" spans="1:18">
      <c r="A4065" t="s">
        <v>10000</v>
      </c>
      <c r="B4065" t="s">
        <v>2946</v>
      </c>
      <c r="C4065" t="s">
        <v>5372</v>
      </c>
      <c r="D4065" t="s">
        <v>3174</v>
      </c>
      <c r="E4065" t="s">
        <v>3166</v>
      </c>
      <c r="F4065" t="s">
        <v>3167</v>
      </c>
      <c r="G4065" t="s">
        <v>2454</v>
      </c>
      <c r="H4065" s="28"/>
      <c r="J4065">
        <v>24</v>
      </c>
      <c r="K4065" t="s">
        <v>3098</v>
      </c>
      <c r="L4065" t="s">
        <v>3098</v>
      </c>
      <c r="M4065" t="s">
        <v>3207</v>
      </c>
      <c r="O4065" t="s">
        <v>3170</v>
      </c>
      <c r="P4065">
        <f t="shared" si="126"/>
        <v>45043</v>
      </c>
      <c r="Q4065">
        <f>--(COUNTIF($A$2:A4065,A4065)=1)</f>
        <v>1</v>
      </c>
      <c r="R4065" t="str">
        <f t="shared" si="127"/>
        <v/>
      </c>
    </row>
    <row r="4066" spans="1:18">
      <c r="A4066" t="s">
        <v>10001</v>
      </c>
      <c r="B4066" t="s">
        <v>4931</v>
      </c>
      <c r="C4066" t="s">
        <v>10002</v>
      </c>
      <c r="D4066" t="s">
        <v>3165</v>
      </c>
      <c r="E4066" t="s">
        <v>3175</v>
      </c>
      <c r="F4066" t="s">
        <v>3220</v>
      </c>
      <c r="G4066" t="s">
        <v>247</v>
      </c>
      <c r="H4066" s="28"/>
      <c r="J4066">
        <v>8</v>
      </c>
      <c r="K4066" t="s">
        <v>3098</v>
      </c>
      <c r="L4066" t="s">
        <v>3198</v>
      </c>
      <c r="M4066" t="s">
        <v>3202</v>
      </c>
      <c r="O4066" t="s">
        <v>3123</v>
      </c>
      <c r="P4066">
        <f t="shared" si="126"/>
        <v>45470</v>
      </c>
      <c r="Q4066">
        <f>--(COUNTIF($A$2:A4066,A4066)=1)</f>
        <v>1</v>
      </c>
      <c r="R4066" t="str">
        <f t="shared" si="127"/>
        <v/>
      </c>
    </row>
    <row r="4067" spans="1:18">
      <c r="A4067" t="s">
        <v>10003</v>
      </c>
      <c r="B4067" t="s">
        <v>1596</v>
      </c>
      <c r="C4067" t="s">
        <v>10004</v>
      </c>
      <c r="D4067" t="s">
        <v>3196</v>
      </c>
      <c r="E4067" t="s">
        <v>3166</v>
      </c>
      <c r="F4067" t="s">
        <v>3220</v>
      </c>
      <c r="G4067" t="s">
        <v>835</v>
      </c>
      <c r="H4067" s="28">
        <v>44966</v>
      </c>
      <c r="I4067">
        <v>78.81</v>
      </c>
      <c r="J4067">
        <v>24</v>
      </c>
      <c r="K4067" t="s">
        <v>3123</v>
      </c>
      <c r="L4067" t="s">
        <v>3192</v>
      </c>
      <c r="M4067" t="s">
        <v>3169</v>
      </c>
      <c r="O4067" t="s">
        <v>3182</v>
      </c>
      <c r="P4067">
        <f t="shared" si="126"/>
        <v>44963</v>
      </c>
      <c r="Q4067">
        <f>--(COUNTIF($A$2:A4067,A4067)=1)</f>
        <v>1</v>
      </c>
      <c r="R4067">
        <f t="shared" si="127"/>
        <v>78.81</v>
      </c>
    </row>
    <row r="4068" spans="1:18">
      <c r="A4068" t="s">
        <v>10005</v>
      </c>
      <c r="B4068" t="s">
        <v>250</v>
      </c>
      <c r="C4068" t="s">
        <v>3098</v>
      </c>
      <c r="D4068" t="s">
        <v>3251</v>
      </c>
      <c r="E4068" t="s">
        <v>3194</v>
      </c>
      <c r="F4068" t="s">
        <v>3167</v>
      </c>
      <c r="G4068" t="s">
        <v>1688</v>
      </c>
      <c r="H4068" s="28">
        <v>45351</v>
      </c>
      <c r="I4068">
        <v>149.72</v>
      </c>
      <c r="J4068">
        <v>72</v>
      </c>
      <c r="K4068" t="s">
        <v>3123</v>
      </c>
      <c r="L4068" t="s">
        <v>3225</v>
      </c>
      <c r="M4068" t="s">
        <v>3169</v>
      </c>
      <c r="N4068">
        <v>2.8</v>
      </c>
      <c r="O4068" t="s">
        <v>3123</v>
      </c>
      <c r="P4068">
        <f t="shared" si="126"/>
        <v>45345</v>
      </c>
      <c r="Q4068">
        <f>--(COUNTIF($A$2:A4068,A4068)=1)</f>
        <v>1</v>
      </c>
      <c r="R4068">
        <f t="shared" si="127"/>
        <v>149.72</v>
      </c>
    </row>
    <row r="4069" spans="1:18">
      <c r="A4069" t="s">
        <v>10006</v>
      </c>
      <c r="B4069" t="s">
        <v>9310</v>
      </c>
      <c r="C4069" t="s">
        <v>10007</v>
      </c>
      <c r="D4069" t="s">
        <v>3174</v>
      </c>
      <c r="E4069" t="s">
        <v>3166</v>
      </c>
      <c r="F4069" t="s">
        <v>3167</v>
      </c>
      <c r="G4069" t="s">
        <v>270</v>
      </c>
      <c r="H4069" s="28">
        <v>44796</v>
      </c>
      <c r="I4069">
        <v>32.909999999999997</v>
      </c>
      <c r="J4069">
        <v>24</v>
      </c>
      <c r="K4069" t="s">
        <v>3123</v>
      </c>
      <c r="L4069" t="s">
        <v>3212</v>
      </c>
      <c r="M4069" t="s">
        <v>3169</v>
      </c>
      <c r="N4069">
        <v>4.4000000000000004</v>
      </c>
      <c r="O4069" t="s">
        <v>3170</v>
      </c>
      <c r="P4069">
        <f t="shared" si="126"/>
        <v>44795</v>
      </c>
      <c r="Q4069">
        <f>--(COUNTIF($A$2:A4069,A4069)=1)</f>
        <v>1</v>
      </c>
      <c r="R4069">
        <f t="shared" si="127"/>
        <v>32.909999999999997</v>
      </c>
    </row>
    <row r="4070" spans="1:18">
      <c r="A4070" t="s">
        <v>10008</v>
      </c>
      <c r="B4070" t="s">
        <v>5963</v>
      </c>
      <c r="C4070" t="s">
        <v>3098</v>
      </c>
      <c r="D4070" t="s">
        <v>3174</v>
      </c>
      <c r="E4070" t="s">
        <v>3166</v>
      </c>
      <c r="F4070" t="s">
        <v>3180</v>
      </c>
      <c r="G4070" t="s">
        <v>1620</v>
      </c>
      <c r="H4070" s="28"/>
      <c r="J4070">
        <v>24</v>
      </c>
      <c r="K4070" t="s">
        <v>3098</v>
      </c>
      <c r="L4070" t="s">
        <v>3268</v>
      </c>
      <c r="M4070" t="s">
        <v>3169</v>
      </c>
      <c r="O4070" t="s">
        <v>3123</v>
      </c>
      <c r="P4070">
        <f t="shared" si="126"/>
        <v>45277</v>
      </c>
      <c r="Q4070">
        <f>--(COUNTIF($A$2:A4070,A4070)=1)</f>
        <v>1</v>
      </c>
      <c r="R4070" t="str">
        <f t="shared" si="127"/>
        <v/>
      </c>
    </row>
    <row r="4071" spans="1:18">
      <c r="A4071" t="s">
        <v>10009</v>
      </c>
      <c r="B4071" t="s">
        <v>2092</v>
      </c>
      <c r="C4071" t="s">
        <v>10010</v>
      </c>
      <c r="D4071" t="s">
        <v>3237</v>
      </c>
      <c r="E4071" t="s">
        <v>3175</v>
      </c>
      <c r="F4071" t="s">
        <v>3167</v>
      </c>
      <c r="G4071" t="s">
        <v>660</v>
      </c>
      <c r="H4071" s="28">
        <v>44686</v>
      </c>
      <c r="I4071">
        <v>12.76</v>
      </c>
      <c r="J4071">
        <v>8</v>
      </c>
      <c r="K4071" t="s">
        <v>3123</v>
      </c>
      <c r="L4071" t="s">
        <v>3437</v>
      </c>
      <c r="M4071" t="s">
        <v>3207</v>
      </c>
      <c r="N4071">
        <v>4.0999999999999996</v>
      </c>
      <c r="O4071" t="s">
        <v>3170</v>
      </c>
      <c r="P4071">
        <f t="shared" si="126"/>
        <v>44686</v>
      </c>
      <c r="Q4071">
        <f>--(COUNTIF($A$2:A4071,A4071)=1)</f>
        <v>1</v>
      </c>
      <c r="R4071">
        <f t="shared" si="127"/>
        <v>12.76</v>
      </c>
    </row>
    <row r="4072" spans="1:18">
      <c r="A4072" t="s">
        <v>10011</v>
      </c>
      <c r="B4072" t="s">
        <v>818</v>
      </c>
      <c r="C4072" t="s">
        <v>8574</v>
      </c>
      <c r="D4072" t="s">
        <v>3227</v>
      </c>
      <c r="E4072" t="s">
        <v>3175</v>
      </c>
      <c r="F4072" t="s">
        <v>3167</v>
      </c>
      <c r="G4072" t="s">
        <v>10012</v>
      </c>
      <c r="H4072" s="28">
        <v>45706</v>
      </c>
      <c r="I4072">
        <v>8.2100000000000009</v>
      </c>
      <c r="J4072">
        <v>8</v>
      </c>
      <c r="K4072" t="s">
        <v>3123</v>
      </c>
      <c r="L4072" t="s">
        <v>3216</v>
      </c>
      <c r="M4072" t="s">
        <v>3188</v>
      </c>
      <c r="N4072">
        <v>2.4</v>
      </c>
      <c r="O4072" t="s">
        <v>3170</v>
      </c>
      <c r="P4072">
        <f t="shared" si="126"/>
        <v>45706</v>
      </c>
      <c r="Q4072">
        <f>--(COUNTIF($A$2:A4072,A4072)=1)</f>
        <v>1</v>
      </c>
      <c r="R4072">
        <f t="shared" si="127"/>
        <v>8.2100000000000009</v>
      </c>
    </row>
    <row r="4073" spans="1:18">
      <c r="A4073" t="s">
        <v>10013</v>
      </c>
      <c r="B4073" t="s">
        <v>1165</v>
      </c>
      <c r="C4073" t="s">
        <v>3098</v>
      </c>
      <c r="D4073" t="s">
        <v>3200</v>
      </c>
      <c r="E4073" t="s">
        <v>3175</v>
      </c>
      <c r="F4073" t="s">
        <v>3167</v>
      </c>
      <c r="G4073" t="s">
        <v>3317</v>
      </c>
      <c r="H4073" s="28">
        <v>45694</v>
      </c>
      <c r="I4073">
        <v>24.43</v>
      </c>
      <c r="J4073">
        <v>8</v>
      </c>
      <c r="K4073" t="s">
        <v>3123</v>
      </c>
      <c r="L4073" t="s">
        <v>3307</v>
      </c>
      <c r="M4073" t="s">
        <v>3177</v>
      </c>
      <c r="N4073">
        <v>1.1000000000000001</v>
      </c>
      <c r="O4073" t="s">
        <v>3170</v>
      </c>
      <c r="P4073">
        <f t="shared" si="126"/>
        <v>45693</v>
      </c>
      <c r="Q4073">
        <f>--(COUNTIF($A$2:A4073,A4073)=1)</f>
        <v>1</v>
      </c>
      <c r="R4073">
        <f t="shared" si="127"/>
        <v>24.43</v>
      </c>
    </row>
    <row r="4074" spans="1:18">
      <c r="A4074" t="s">
        <v>10014</v>
      </c>
      <c r="B4074" t="s">
        <v>1443</v>
      </c>
      <c r="C4074" t="s">
        <v>10015</v>
      </c>
      <c r="D4074" t="s">
        <v>3165</v>
      </c>
      <c r="E4074" t="s">
        <v>3166</v>
      </c>
      <c r="F4074" t="s">
        <v>3167</v>
      </c>
      <c r="G4074" t="s">
        <v>1765</v>
      </c>
      <c r="H4074" s="28"/>
      <c r="J4074">
        <v>24</v>
      </c>
      <c r="K4074" t="s">
        <v>3098</v>
      </c>
      <c r="L4074" t="s">
        <v>3201</v>
      </c>
      <c r="M4074" t="s">
        <v>3202</v>
      </c>
      <c r="O4074" t="s">
        <v>3182</v>
      </c>
      <c r="P4074">
        <f t="shared" si="126"/>
        <v>45612</v>
      </c>
      <c r="Q4074">
        <f>--(COUNTIF($A$2:A4074,A4074)=1)</f>
        <v>1</v>
      </c>
      <c r="R4074" t="str">
        <f t="shared" si="127"/>
        <v/>
      </c>
    </row>
    <row r="4075" spans="1:18">
      <c r="A4075" t="s">
        <v>10016</v>
      </c>
      <c r="B4075" t="s">
        <v>5110</v>
      </c>
      <c r="C4075" t="s">
        <v>4621</v>
      </c>
      <c r="D4075" t="s">
        <v>3240</v>
      </c>
      <c r="E4075" t="s">
        <v>3166</v>
      </c>
      <c r="F4075" t="s">
        <v>3167</v>
      </c>
      <c r="G4075" t="s">
        <v>7400</v>
      </c>
      <c r="H4075" s="28">
        <v>45636</v>
      </c>
      <c r="I4075">
        <v>58.98</v>
      </c>
      <c r="J4075">
        <v>24</v>
      </c>
      <c r="K4075" t="s">
        <v>3123</v>
      </c>
      <c r="L4075" t="s">
        <v>3248</v>
      </c>
      <c r="M4075" t="s">
        <v>3188</v>
      </c>
      <c r="N4075">
        <v>2.2000000000000002</v>
      </c>
      <c r="O4075" t="s">
        <v>3170</v>
      </c>
      <c r="P4075">
        <f t="shared" si="126"/>
        <v>45634</v>
      </c>
      <c r="Q4075">
        <f>--(COUNTIF($A$2:A4075,A4075)=1)</f>
        <v>1</v>
      </c>
      <c r="R4075">
        <f t="shared" si="127"/>
        <v>58.98</v>
      </c>
    </row>
    <row r="4076" spans="1:18">
      <c r="A4076" t="s">
        <v>10017</v>
      </c>
      <c r="B4076" t="s">
        <v>3567</v>
      </c>
      <c r="C4076" t="s">
        <v>3098</v>
      </c>
      <c r="D4076" t="s">
        <v>3174</v>
      </c>
      <c r="E4076" t="s">
        <v>3194</v>
      </c>
      <c r="F4076" t="s">
        <v>3167</v>
      </c>
      <c r="G4076" t="s">
        <v>987</v>
      </c>
      <c r="H4076" s="28">
        <v>45590</v>
      </c>
      <c r="I4076">
        <v>209.37</v>
      </c>
      <c r="J4076">
        <v>72</v>
      </c>
      <c r="K4076" t="s">
        <v>3123</v>
      </c>
      <c r="L4076" t="s">
        <v>3198</v>
      </c>
      <c r="M4076" t="s">
        <v>3202</v>
      </c>
      <c r="N4076">
        <v>3.1</v>
      </c>
      <c r="O4076" t="s">
        <v>3123</v>
      </c>
      <c r="P4076">
        <f t="shared" si="126"/>
        <v>45582</v>
      </c>
      <c r="Q4076">
        <f>--(COUNTIF($A$2:A4076,A4076)=1)</f>
        <v>1</v>
      </c>
      <c r="R4076">
        <f t="shared" si="127"/>
        <v>209.37</v>
      </c>
    </row>
    <row r="4077" spans="1:18">
      <c r="A4077" t="s">
        <v>10018</v>
      </c>
      <c r="B4077" t="s">
        <v>547</v>
      </c>
      <c r="C4077" t="s">
        <v>10019</v>
      </c>
      <c r="D4077" t="s">
        <v>3240</v>
      </c>
      <c r="E4077" t="s">
        <v>3194</v>
      </c>
      <c r="F4077" t="s">
        <v>3220</v>
      </c>
      <c r="G4077" t="s">
        <v>10020</v>
      </c>
      <c r="H4077" s="28">
        <v>45169</v>
      </c>
      <c r="I4077">
        <v>120.28</v>
      </c>
      <c r="J4077">
        <v>72</v>
      </c>
      <c r="K4077" t="s">
        <v>3123</v>
      </c>
      <c r="L4077" t="s">
        <v>3187</v>
      </c>
      <c r="M4077" t="s">
        <v>3202</v>
      </c>
      <c r="N4077">
        <v>4.9000000000000004</v>
      </c>
      <c r="O4077" t="s">
        <v>3170</v>
      </c>
      <c r="P4077">
        <f t="shared" si="126"/>
        <v>45164</v>
      </c>
      <c r="Q4077">
        <f>--(COUNTIF($A$2:A4077,A4077)=1)</f>
        <v>1</v>
      </c>
      <c r="R4077">
        <f t="shared" si="127"/>
        <v>120.28</v>
      </c>
    </row>
    <row r="4078" spans="1:18">
      <c r="A4078" t="s">
        <v>10021</v>
      </c>
      <c r="B4078" t="s">
        <v>6090</v>
      </c>
      <c r="C4078" t="s">
        <v>3098</v>
      </c>
      <c r="D4078" t="s">
        <v>3196</v>
      </c>
      <c r="E4078" t="s">
        <v>3166</v>
      </c>
      <c r="F4078" t="s">
        <v>3180</v>
      </c>
      <c r="G4078" t="s">
        <v>1001</v>
      </c>
      <c r="H4078" s="28"/>
      <c r="J4078">
        <v>24</v>
      </c>
      <c r="K4078" t="s">
        <v>3098</v>
      </c>
      <c r="L4078" t="s">
        <v>3212</v>
      </c>
      <c r="M4078" t="s">
        <v>3207</v>
      </c>
      <c r="O4078" t="s">
        <v>3170</v>
      </c>
      <c r="P4078">
        <f t="shared" si="126"/>
        <v>45627</v>
      </c>
      <c r="Q4078">
        <f>--(COUNTIF($A$2:A4078,A4078)=1)</f>
        <v>1</v>
      </c>
      <c r="R4078" t="str">
        <f t="shared" si="127"/>
        <v/>
      </c>
    </row>
    <row r="4079" spans="1:18">
      <c r="A4079" t="s">
        <v>10022</v>
      </c>
      <c r="B4079" t="s">
        <v>4251</v>
      </c>
      <c r="C4079" t="s">
        <v>3098</v>
      </c>
      <c r="D4079" t="s">
        <v>3237</v>
      </c>
      <c r="E4079" t="s">
        <v>3166</v>
      </c>
      <c r="F4079" t="s">
        <v>3167</v>
      </c>
      <c r="G4079" t="s">
        <v>8892</v>
      </c>
      <c r="H4079" s="28">
        <v>44949</v>
      </c>
      <c r="I4079">
        <v>28.65</v>
      </c>
      <c r="J4079">
        <v>24</v>
      </c>
      <c r="K4079" t="s">
        <v>3123</v>
      </c>
      <c r="L4079" t="s">
        <v>3437</v>
      </c>
      <c r="M4079" t="s">
        <v>3202</v>
      </c>
      <c r="O4079" t="s">
        <v>3182</v>
      </c>
      <c r="P4079">
        <f t="shared" si="126"/>
        <v>44948</v>
      </c>
      <c r="Q4079">
        <f>--(COUNTIF($A$2:A4079,A4079)=1)</f>
        <v>1</v>
      </c>
      <c r="R4079">
        <f t="shared" si="127"/>
        <v>28.65</v>
      </c>
    </row>
    <row r="4080" spans="1:18">
      <c r="A4080" t="s">
        <v>10023</v>
      </c>
      <c r="B4080" t="s">
        <v>616</v>
      </c>
      <c r="C4080" t="s">
        <v>3098</v>
      </c>
      <c r="D4080" t="s">
        <v>3227</v>
      </c>
      <c r="E4080" t="s">
        <v>3166</v>
      </c>
      <c r="F4080" t="s">
        <v>3167</v>
      </c>
      <c r="G4080" t="s">
        <v>1208</v>
      </c>
      <c r="H4080" s="28">
        <v>44647</v>
      </c>
      <c r="I4080">
        <v>-61.05</v>
      </c>
      <c r="J4080">
        <v>24</v>
      </c>
      <c r="K4080" t="s">
        <v>3124</v>
      </c>
      <c r="L4080" t="s">
        <v>3216</v>
      </c>
      <c r="M4080" t="s">
        <v>3188</v>
      </c>
      <c r="O4080" t="s">
        <v>3182</v>
      </c>
      <c r="P4080">
        <f t="shared" si="126"/>
        <v>44650</v>
      </c>
      <c r="Q4080">
        <f>--(COUNTIF($A$2:A4080,A4080)=1)</f>
        <v>1</v>
      </c>
      <c r="R4080" t="str">
        <f t="shared" si="127"/>
        <v/>
      </c>
    </row>
    <row r="4081" spans="1:18">
      <c r="A4081" t="s">
        <v>10024</v>
      </c>
      <c r="B4081" t="s">
        <v>1214</v>
      </c>
      <c r="C4081" t="s">
        <v>3098</v>
      </c>
      <c r="D4081" t="s">
        <v>3200</v>
      </c>
      <c r="E4081" t="s">
        <v>3166</v>
      </c>
      <c r="F4081" t="s">
        <v>3167</v>
      </c>
      <c r="G4081" t="s">
        <v>1029</v>
      </c>
      <c r="H4081" s="28">
        <v>45297</v>
      </c>
      <c r="I4081">
        <v>16.43</v>
      </c>
      <c r="J4081">
        <v>24</v>
      </c>
      <c r="K4081" t="s">
        <v>3124</v>
      </c>
      <c r="L4081" t="s">
        <v>3212</v>
      </c>
      <c r="M4081" t="s">
        <v>3177</v>
      </c>
      <c r="O4081" t="s">
        <v>3189</v>
      </c>
      <c r="P4081">
        <f t="shared" si="126"/>
        <v>45297</v>
      </c>
      <c r="Q4081">
        <f>--(COUNTIF($A$2:A4081,A4081)=1)</f>
        <v>1</v>
      </c>
      <c r="R4081">
        <f t="shared" si="127"/>
        <v>16.43</v>
      </c>
    </row>
    <row r="4082" spans="1:18">
      <c r="A4082" t="s">
        <v>10025</v>
      </c>
      <c r="B4082" t="s">
        <v>7477</v>
      </c>
      <c r="C4082" t="s">
        <v>10026</v>
      </c>
      <c r="D4082" t="s">
        <v>3237</v>
      </c>
      <c r="E4082" t="s">
        <v>3280</v>
      </c>
      <c r="F4082" t="s">
        <v>3167</v>
      </c>
      <c r="G4082" t="s">
        <v>2514</v>
      </c>
      <c r="H4082" s="28"/>
      <c r="J4082">
        <v>4</v>
      </c>
      <c r="K4082" t="s">
        <v>3098</v>
      </c>
      <c r="L4082" t="s">
        <v>3218</v>
      </c>
      <c r="M4082" t="s">
        <v>3207</v>
      </c>
      <c r="O4082" t="s">
        <v>3170</v>
      </c>
      <c r="P4082">
        <f t="shared" si="126"/>
        <v>45396</v>
      </c>
      <c r="Q4082">
        <f>--(COUNTIF($A$2:A4082,A4082)=1)</f>
        <v>1</v>
      </c>
      <c r="R4082" t="str">
        <f t="shared" si="127"/>
        <v/>
      </c>
    </row>
    <row r="4083" spans="1:18">
      <c r="A4083" t="s">
        <v>10027</v>
      </c>
      <c r="B4083" t="s">
        <v>4821</v>
      </c>
      <c r="C4083" t="s">
        <v>10028</v>
      </c>
      <c r="D4083" t="s">
        <v>3196</v>
      </c>
      <c r="E4083" t="s">
        <v>3166</v>
      </c>
      <c r="F4083" t="s">
        <v>3167</v>
      </c>
      <c r="G4083" t="s">
        <v>603</v>
      </c>
      <c r="H4083" s="28">
        <v>45319</v>
      </c>
      <c r="I4083">
        <v>55.27</v>
      </c>
      <c r="J4083">
        <v>24</v>
      </c>
      <c r="K4083" t="s">
        <v>3123</v>
      </c>
      <c r="L4083" t="s">
        <v>3351</v>
      </c>
      <c r="M4083" t="s">
        <v>3169</v>
      </c>
      <c r="N4083">
        <v>1.1000000000000001</v>
      </c>
      <c r="O4083" t="s">
        <v>3189</v>
      </c>
      <c r="P4083">
        <f t="shared" si="126"/>
        <v>45317</v>
      </c>
      <c r="Q4083">
        <f>--(COUNTIF($A$2:A4083,A4083)=1)</f>
        <v>1</v>
      </c>
      <c r="R4083">
        <f t="shared" si="127"/>
        <v>55.27</v>
      </c>
    </row>
    <row r="4084" spans="1:18">
      <c r="A4084" t="s">
        <v>10029</v>
      </c>
      <c r="B4084" t="s">
        <v>1816</v>
      </c>
      <c r="C4084" t="s">
        <v>10030</v>
      </c>
      <c r="D4084" t="s">
        <v>3240</v>
      </c>
      <c r="E4084" t="s">
        <v>3280</v>
      </c>
      <c r="F4084" t="s">
        <v>3167</v>
      </c>
      <c r="G4084" t="s">
        <v>1928</v>
      </c>
      <c r="H4084" s="28">
        <v>44599</v>
      </c>
      <c r="I4084">
        <v>5.54</v>
      </c>
      <c r="J4084">
        <v>4</v>
      </c>
      <c r="K4084" t="s">
        <v>3123</v>
      </c>
      <c r="L4084" t="s">
        <v>3231</v>
      </c>
      <c r="M4084" t="s">
        <v>3177</v>
      </c>
      <c r="N4084">
        <v>3.1</v>
      </c>
      <c r="O4084" t="s">
        <v>3182</v>
      </c>
      <c r="P4084">
        <f t="shared" si="126"/>
        <v>44599</v>
      </c>
      <c r="Q4084">
        <f>--(COUNTIF($A$2:A4084,A4084)=1)</f>
        <v>1</v>
      </c>
      <c r="R4084">
        <f t="shared" si="127"/>
        <v>5.54</v>
      </c>
    </row>
    <row r="4085" spans="1:18">
      <c r="A4085" t="s">
        <v>10031</v>
      </c>
      <c r="B4085" t="s">
        <v>10032</v>
      </c>
      <c r="C4085" t="s">
        <v>10033</v>
      </c>
      <c r="D4085" t="s">
        <v>3165</v>
      </c>
      <c r="E4085" t="s">
        <v>3175</v>
      </c>
      <c r="F4085" t="s">
        <v>3167</v>
      </c>
      <c r="G4085" t="s">
        <v>773</v>
      </c>
      <c r="H4085" s="28">
        <v>45185</v>
      </c>
      <c r="I4085">
        <v>2.78</v>
      </c>
      <c r="J4085">
        <v>8</v>
      </c>
      <c r="K4085" t="s">
        <v>3124</v>
      </c>
      <c r="L4085" t="s">
        <v>3216</v>
      </c>
      <c r="M4085" t="s">
        <v>3188</v>
      </c>
      <c r="N4085">
        <v>1.8</v>
      </c>
      <c r="O4085" t="s">
        <v>3182</v>
      </c>
      <c r="P4085">
        <f t="shared" si="126"/>
        <v>45185</v>
      </c>
      <c r="Q4085">
        <f>--(COUNTIF($A$2:A4085,A4085)=1)</f>
        <v>1</v>
      </c>
      <c r="R4085">
        <f t="shared" si="127"/>
        <v>2.78</v>
      </c>
    </row>
    <row r="4086" spans="1:18">
      <c r="A4086" t="s">
        <v>10034</v>
      </c>
      <c r="B4086" t="s">
        <v>1992</v>
      </c>
      <c r="C4086" t="s">
        <v>10035</v>
      </c>
      <c r="D4086" t="s">
        <v>3251</v>
      </c>
      <c r="E4086" t="s">
        <v>3175</v>
      </c>
      <c r="F4086" t="s">
        <v>3167</v>
      </c>
      <c r="G4086" t="s">
        <v>3917</v>
      </c>
      <c r="H4086" s="28">
        <v>45708</v>
      </c>
      <c r="I4086">
        <v>9.3800000000000008</v>
      </c>
      <c r="J4086">
        <v>8</v>
      </c>
      <c r="K4086" t="s">
        <v>3123</v>
      </c>
      <c r="L4086" t="s">
        <v>3244</v>
      </c>
      <c r="M4086" t="s">
        <v>3177</v>
      </c>
      <c r="O4086" t="s">
        <v>3213</v>
      </c>
      <c r="P4086">
        <f t="shared" si="126"/>
        <v>45708</v>
      </c>
      <c r="Q4086">
        <f>--(COUNTIF($A$2:A4086,A4086)=1)</f>
        <v>1</v>
      </c>
      <c r="R4086">
        <f t="shared" si="127"/>
        <v>9.3800000000000008</v>
      </c>
    </row>
    <row r="4087" spans="1:18">
      <c r="A4087" t="s">
        <v>10036</v>
      </c>
      <c r="B4087" t="s">
        <v>4907</v>
      </c>
      <c r="C4087" t="s">
        <v>10037</v>
      </c>
      <c r="D4087" t="s">
        <v>3227</v>
      </c>
      <c r="E4087" t="s">
        <v>3175</v>
      </c>
      <c r="F4087" t="s">
        <v>3180</v>
      </c>
      <c r="G4087" t="s">
        <v>397</v>
      </c>
      <c r="H4087" s="28"/>
      <c r="J4087">
        <v>8</v>
      </c>
      <c r="K4087" t="s">
        <v>3098</v>
      </c>
      <c r="L4087" t="s">
        <v>3218</v>
      </c>
      <c r="M4087" t="s">
        <v>3202</v>
      </c>
      <c r="O4087" t="s">
        <v>3170</v>
      </c>
      <c r="P4087">
        <f t="shared" si="126"/>
        <v>44837</v>
      </c>
      <c r="Q4087">
        <f>--(COUNTIF($A$2:A4087,A4087)=1)</f>
        <v>1</v>
      </c>
      <c r="R4087" t="str">
        <f t="shared" si="127"/>
        <v/>
      </c>
    </row>
    <row r="4088" spans="1:18">
      <c r="A4088" t="s">
        <v>10038</v>
      </c>
      <c r="B4088" t="s">
        <v>2640</v>
      </c>
      <c r="C4088" t="s">
        <v>3551</v>
      </c>
      <c r="D4088" t="s">
        <v>3165</v>
      </c>
      <c r="E4088" t="s">
        <v>3166</v>
      </c>
      <c r="F4088" t="s">
        <v>3167</v>
      </c>
      <c r="G4088" t="s">
        <v>10039</v>
      </c>
      <c r="H4088" s="28"/>
      <c r="J4088">
        <v>24</v>
      </c>
      <c r="K4088" t="s">
        <v>3098</v>
      </c>
      <c r="L4088" t="s">
        <v>3302</v>
      </c>
      <c r="M4088" t="s">
        <v>3177</v>
      </c>
      <c r="O4088" t="s">
        <v>3260</v>
      </c>
      <c r="P4088">
        <f t="shared" si="126"/>
        <v>44919</v>
      </c>
      <c r="Q4088">
        <f>--(COUNTIF($A$2:A4088,A4088)=1)</f>
        <v>1</v>
      </c>
      <c r="R4088" t="str">
        <f t="shared" si="127"/>
        <v/>
      </c>
    </row>
    <row r="4089" spans="1:18">
      <c r="A4089" t="s">
        <v>10040</v>
      </c>
      <c r="B4089" t="s">
        <v>2389</v>
      </c>
      <c r="C4089" t="s">
        <v>3098</v>
      </c>
      <c r="D4089" t="s">
        <v>3227</v>
      </c>
      <c r="E4089" t="s">
        <v>3166</v>
      </c>
      <c r="F4089" t="s">
        <v>3167</v>
      </c>
      <c r="G4089" t="s">
        <v>4383</v>
      </c>
      <c r="H4089" s="28">
        <v>44663</v>
      </c>
      <c r="I4089">
        <v>4.04</v>
      </c>
      <c r="J4089">
        <v>24</v>
      </c>
      <c r="K4089" t="s">
        <v>3124</v>
      </c>
      <c r="L4089" t="s">
        <v>3225</v>
      </c>
      <c r="M4089" t="s">
        <v>3207</v>
      </c>
      <c r="N4089">
        <v>4.5999999999999996</v>
      </c>
      <c r="O4089" t="s">
        <v>3124</v>
      </c>
      <c r="P4089">
        <f t="shared" si="126"/>
        <v>44663</v>
      </c>
      <c r="Q4089">
        <f>--(COUNTIF($A$2:A4089,A4089)=1)</f>
        <v>1</v>
      </c>
      <c r="R4089">
        <f t="shared" si="127"/>
        <v>4.04</v>
      </c>
    </row>
    <row r="4090" spans="1:18">
      <c r="A4090" t="s">
        <v>10041</v>
      </c>
      <c r="B4090" t="s">
        <v>7279</v>
      </c>
      <c r="C4090" t="s">
        <v>3098</v>
      </c>
      <c r="D4090" t="s">
        <v>3240</v>
      </c>
      <c r="E4090" t="s">
        <v>3175</v>
      </c>
      <c r="F4090" t="s">
        <v>3228</v>
      </c>
      <c r="G4090" t="s">
        <v>1547</v>
      </c>
      <c r="H4090" s="28"/>
      <c r="J4090">
        <v>8</v>
      </c>
      <c r="K4090" t="s">
        <v>3098</v>
      </c>
      <c r="L4090" t="s">
        <v>3216</v>
      </c>
      <c r="M4090" t="s">
        <v>3207</v>
      </c>
      <c r="O4090" t="s">
        <v>3189</v>
      </c>
      <c r="P4090">
        <f t="shared" si="126"/>
        <v>44998</v>
      </c>
      <c r="Q4090">
        <f>--(COUNTIF($A$2:A4090,A4090)=1)</f>
        <v>1</v>
      </c>
      <c r="R4090" t="str">
        <f t="shared" si="127"/>
        <v/>
      </c>
    </row>
    <row r="4091" spans="1:18">
      <c r="A4091" t="s">
        <v>10042</v>
      </c>
      <c r="B4091" t="s">
        <v>265</v>
      </c>
      <c r="C4091" t="s">
        <v>3098</v>
      </c>
      <c r="D4091" t="s">
        <v>3185</v>
      </c>
      <c r="E4091" t="s">
        <v>3194</v>
      </c>
      <c r="F4091" t="s">
        <v>3180</v>
      </c>
      <c r="G4091" t="s">
        <v>4911</v>
      </c>
      <c r="H4091" s="28"/>
      <c r="J4091">
        <v>72</v>
      </c>
      <c r="K4091" t="s">
        <v>3098</v>
      </c>
      <c r="L4091" t="s">
        <v>3351</v>
      </c>
      <c r="M4091" t="s">
        <v>3177</v>
      </c>
      <c r="O4091" t="s">
        <v>3170</v>
      </c>
      <c r="P4091">
        <f t="shared" si="126"/>
        <v>44746</v>
      </c>
      <c r="Q4091">
        <f>--(COUNTIF($A$2:A4091,A4091)=1)</f>
        <v>1</v>
      </c>
      <c r="R4091" t="str">
        <f t="shared" si="127"/>
        <v/>
      </c>
    </row>
    <row r="4092" spans="1:18">
      <c r="A4092" t="s">
        <v>10043</v>
      </c>
      <c r="B4092" t="s">
        <v>2591</v>
      </c>
      <c r="C4092" t="s">
        <v>10044</v>
      </c>
      <c r="D4092" t="s">
        <v>3165</v>
      </c>
      <c r="E4092" t="s">
        <v>3166</v>
      </c>
      <c r="F4092" t="s">
        <v>3180</v>
      </c>
      <c r="G4092" t="s">
        <v>1604</v>
      </c>
      <c r="H4092" s="28"/>
      <c r="J4092">
        <v>24</v>
      </c>
      <c r="K4092" t="s">
        <v>3098</v>
      </c>
      <c r="L4092" t="s">
        <v>3209</v>
      </c>
      <c r="M4092" t="s">
        <v>3177</v>
      </c>
      <c r="O4092" t="s">
        <v>3189</v>
      </c>
      <c r="P4092">
        <f t="shared" si="126"/>
        <v>44898</v>
      </c>
      <c r="Q4092">
        <f>--(COUNTIF($A$2:A4092,A4092)=1)</f>
        <v>1</v>
      </c>
      <c r="R4092" t="str">
        <f t="shared" si="127"/>
        <v/>
      </c>
    </row>
    <row r="4093" spans="1:18">
      <c r="A4093" t="s">
        <v>10045</v>
      </c>
      <c r="B4093" t="s">
        <v>3513</v>
      </c>
      <c r="C4093" t="s">
        <v>3098</v>
      </c>
      <c r="D4093" t="s">
        <v>3240</v>
      </c>
      <c r="E4093" t="s">
        <v>3175</v>
      </c>
      <c r="F4093" t="s">
        <v>3180</v>
      </c>
      <c r="G4093" t="s">
        <v>232</v>
      </c>
      <c r="H4093" s="28"/>
      <c r="J4093">
        <v>8</v>
      </c>
      <c r="K4093" t="s">
        <v>3098</v>
      </c>
      <c r="L4093" t="s">
        <v>3318</v>
      </c>
      <c r="M4093" t="s">
        <v>3177</v>
      </c>
      <c r="O4093" t="s">
        <v>3189</v>
      </c>
      <c r="P4093">
        <f t="shared" si="126"/>
        <v>45488</v>
      </c>
      <c r="Q4093">
        <f>--(COUNTIF($A$2:A4093,A4093)=1)</f>
        <v>1</v>
      </c>
      <c r="R4093" t="str">
        <f t="shared" si="127"/>
        <v/>
      </c>
    </row>
    <row r="4094" spans="1:18">
      <c r="A4094" t="s">
        <v>10046</v>
      </c>
      <c r="B4094" t="s">
        <v>10047</v>
      </c>
      <c r="C4094" t="s">
        <v>3098</v>
      </c>
      <c r="D4094" t="s">
        <v>3237</v>
      </c>
      <c r="E4094" t="s">
        <v>3166</v>
      </c>
      <c r="F4094" t="s">
        <v>3228</v>
      </c>
      <c r="G4094" t="s">
        <v>1908</v>
      </c>
      <c r="H4094" s="28"/>
      <c r="J4094">
        <v>24</v>
      </c>
      <c r="K4094" t="s">
        <v>3098</v>
      </c>
      <c r="L4094" t="s">
        <v>3302</v>
      </c>
      <c r="M4094" t="s">
        <v>3169</v>
      </c>
      <c r="O4094" t="s">
        <v>3260</v>
      </c>
      <c r="P4094">
        <f t="shared" si="126"/>
        <v>44741</v>
      </c>
      <c r="Q4094">
        <f>--(COUNTIF($A$2:A4094,A4094)=1)</f>
        <v>1</v>
      </c>
      <c r="R4094" t="str">
        <f t="shared" si="127"/>
        <v/>
      </c>
    </row>
    <row r="4095" spans="1:18">
      <c r="A4095" t="s">
        <v>10048</v>
      </c>
      <c r="B4095" t="s">
        <v>2186</v>
      </c>
      <c r="C4095" t="s">
        <v>5351</v>
      </c>
      <c r="D4095" t="s">
        <v>3196</v>
      </c>
      <c r="E4095" t="s">
        <v>3194</v>
      </c>
      <c r="F4095" t="s">
        <v>3220</v>
      </c>
      <c r="G4095" t="s">
        <v>305</v>
      </c>
      <c r="H4095" s="28">
        <v>45210</v>
      </c>
      <c r="I4095">
        <v>0.64</v>
      </c>
      <c r="J4095">
        <v>72</v>
      </c>
      <c r="K4095" t="s">
        <v>3124</v>
      </c>
      <c r="L4095" t="s">
        <v>3187</v>
      </c>
      <c r="M4095" t="s">
        <v>3207</v>
      </c>
      <c r="N4095">
        <v>1.1000000000000001</v>
      </c>
      <c r="O4095" t="s">
        <v>3189</v>
      </c>
      <c r="P4095">
        <f t="shared" si="126"/>
        <v>45210</v>
      </c>
      <c r="Q4095">
        <f>--(COUNTIF($A$2:A4095,A4095)=1)</f>
        <v>1</v>
      </c>
      <c r="R4095">
        <f t="shared" si="127"/>
        <v>0.64</v>
      </c>
    </row>
    <row r="4096" spans="1:18">
      <c r="A4096" t="s">
        <v>10049</v>
      </c>
      <c r="B4096" t="s">
        <v>2045</v>
      </c>
      <c r="C4096" t="s">
        <v>3098</v>
      </c>
      <c r="D4096" t="s">
        <v>3174</v>
      </c>
      <c r="E4096" t="s">
        <v>3166</v>
      </c>
      <c r="F4096" t="s">
        <v>3167</v>
      </c>
      <c r="G4096" t="s">
        <v>3717</v>
      </c>
      <c r="H4096" s="28">
        <v>45477</v>
      </c>
      <c r="I4096">
        <v>54.26</v>
      </c>
      <c r="J4096">
        <v>24</v>
      </c>
      <c r="K4096" t="s">
        <v>3123</v>
      </c>
      <c r="L4096" t="s">
        <v>3248</v>
      </c>
      <c r="M4096" t="s">
        <v>3202</v>
      </c>
      <c r="O4096" t="s">
        <v>3189</v>
      </c>
      <c r="P4096">
        <f t="shared" si="126"/>
        <v>45475</v>
      </c>
      <c r="Q4096">
        <f>--(COUNTIF($A$2:A4096,A4096)=1)</f>
        <v>1</v>
      </c>
      <c r="R4096">
        <f t="shared" si="127"/>
        <v>54.26</v>
      </c>
    </row>
    <row r="4097" spans="1:18">
      <c r="A4097" t="s">
        <v>10050</v>
      </c>
      <c r="B4097" t="s">
        <v>4887</v>
      </c>
      <c r="C4097" t="s">
        <v>3098</v>
      </c>
      <c r="D4097" t="s">
        <v>3185</v>
      </c>
      <c r="E4097" t="s">
        <v>3175</v>
      </c>
      <c r="F4097" t="s">
        <v>3180</v>
      </c>
      <c r="G4097" t="s">
        <v>1338</v>
      </c>
      <c r="H4097" s="28"/>
      <c r="J4097">
        <v>8</v>
      </c>
      <c r="K4097" t="s">
        <v>3098</v>
      </c>
      <c r="L4097" t="s">
        <v>3098</v>
      </c>
      <c r="M4097" t="s">
        <v>3177</v>
      </c>
      <c r="O4097" t="s">
        <v>3170</v>
      </c>
      <c r="P4097">
        <f t="shared" si="126"/>
        <v>45603</v>
      </c>
      <c r="Q4097">
        <f>--(COUNTIF($A$2:A4097,A4097)=1)</f>
        <v>1</v>
      </c>
      <c r="R4097" t="str">
        <f t="shared" si="127"/>
        <v/>
      </c>
    </row>
    <row r="4098" spans="1:18">
      <c r="A4098" t="s">
        <v>10051</v>
      </c>
      <c r="B4098" t="s">
        <v>8902</v>
      </c>
      <c r="C4098" t="s">
        <v>10052</v>
      </c>
      <c r="D4098" t="s">
        <v>3240</v>
      </c>
      <c r="E4098" t="s">
        <v>3194</v>
      </c>
      <c r="F4098" t="s">
        <v>3228</v>
      </c>
      <c r="G4098" t="s">
        <v>2871</v>
      </c>
      <c r="H4098" s="28"/>
      <c r="J4098">
        <v>72</v>
      </c>
      <c r="K4098" t="s">
        <v>3098</v>
      </c>
      <c r="L4098" t="s">
        <v>3212</v>
      </c>
      <c r="M4098" t="s">
        <v>3202</v>
      </c>
      <c r="O4098" t="s">
        <v>3178</v>
      </c>
      <c r="P4098">
        <f t="shared" ref="P4098:P4161" si="128">IFERROR(DATEVALUE(G4098),IFERROR(DATE(RIGHT(G4098,4),MID(G4098,4,2),LEFT(G4098,2)),""))</f>
        <v>44727</v>
      </c>
      <c r="Q4098">
        <f>--(COUNTIF($A$2:A4098,A4098)=1)</f>
        <v>1</v>
      </c>
      <c r="R4098" t="str">
        <f t="shared" ref="R4098:R4161" si="129">IF(AND(Q4098=1,I4098&lt;&gt;"",ISNUMBER(I4098),I4098&gt;=0),I4098,"")</f>
        <v/>
      </c>
    </row>
    <row r="4099" spans="1:18">
      <c r="A4099" t="s">
        <v>10053</v>
      </c>
      <c r="B4099" t="s">
        <v>1853</v>
      </c>
      <c r="C4099" t="s">
        <v>3098</v>
      </c>
      <c r="D4099" t="s">
        <v>3196</v>
      </c>
      <c r="E4099" t="s">
        <v>3166</v>
      </c>
      <c r="F4099" t="s">
        <v>3228</v>
      </c>
      <c r="G4099" t="s">
        <v>1483</v>
      </c>
      <c r="H4099" s="28"/>
      <c r="J4099">
        <v>24</v>
      </c>
      <c r="K4099" t="s">
        <v>3098</v>
      </c>
      <c r="L4099" t="s">
        <v>3229</v>
      </c>
      <c r="M4099" t="s">
        <v>3169</v>
      </c>
      <c r="O4099" t="s">
        <v>3178</v>
      </c>
      <c r="P4099">
        <f t="shared" si="128"/>
        <v>45659</v>
      </c>
      <c r="Q4099">
        <f>--(COUNTIF($A$2:A4099,A4099)=1)</f>
        <v>1</v>
      </c>
      <c r="R4099" t="str">
        <f t="shared" si="129"/>
        <v/>
      </c>
    </row>
    <row r="4100" spans="1:18">
      <c r="A4100" t="s">
        <v>10054</v>
      </c>
      <c r="B4100" t="s">
        <v>9102</v>
      </c>
      <c r="C4100" t="s">
        <v>10055</v>
      </c>
      <c r="D4100" t="s">
        <v>3227</v>
      </c>
      <c r="E4100" t="s">
        <v>3280</v>
      </c>
      <c r="F4100" t="s">
        <v>3220</v>
      </c>
      <c r="G4100" t="s">
        <v>55</v>
      </c>
      <c r="H4100" s="28"/>
      <c r="J4100">
        <v>4</v>
      </c>
      <c r="K4100" t="s">
        <v>3098</v>
      </c>
      <c r="L4100" t="s">
        <v>3168</v>
      </c>
      <c r="M4100" t="s">
        <v>3177</v>
      </c>
      <c r="O4100" t="s">
        <v>3170</v>
      </c>
      <c r="P4100">
        <f t="shared" si="128"/>
        <v>44661</v>
      </c>
      <c r="Q4100">
        <f>--(COUNTIF($A$2:A4100,A4100)=1)</f>
        <v>1</v>
      </c>
      <c r="R4100" t="str">
        <f t="shared" si="129"/>
        <v/>
      </c>
    </row>
    <row r="4101" spans="1:18">
      <c r="A4101" t="s">
        <v>10056</v>
      </c>
      <c r="B4101" t="s">
        <v>9052</v>
      </c>
      <c r="C4101" t="s">
        <v>3098</v>
      </c>
      <c r="D4101" t="s">
        <v>3185</v>
      </c>
      <c r="E4101" t="s">
        <v>3194</v>
      </c>
      <c r="F4101" t="s">
        <v>3167</v>
      </c>
      <c r="G4101" t="s">
        <v>831</v>
      </c>
      <c r="H4101" s="28">
        <v>44849</v>
      </c>
      <c r="I4101">
        <v>173.6</v>
      </c>
      <c r="J4101">
        <v>72</v>
      </c>
      <c r="K4101" t="s">
        <v>3123</v>
      </c>
      <c r="L4101" t="s">
        <v>3225</v>
      </c>
      <c r="M4101" t="s">
        <v>3188</v>
      </c>
      <c r="N4101">
        <v>4.5999999999999996</v>
      </c>
      <c r="O4101" t="s">
        <v>3170</v>
      </c>
      <c r="P4101">
        <f t="shared" si="128"/>
        <v>44842</v>
      </c>
      <c r="Q4101">
        <f>--(COUNTIF($A$2:A4101,A4101)=1)</f>
        <v>1</v>
      </c>
      <c r="R4101">
        <f t="shared" si="129"/>
        <v>173.6</v>
      </c>
    </row>
    <row r="4102" spans="1:18">
      <c r="A4102" t="s">
        <v>10057</v>
      </c>
      <c r="B4102" t="s">
        <v>2827</v>
      </c>
      <c r="C4102" t="s">
        <v>10044</v>
      </c>
      <c r="D4102" t="s">
        <v>3227</v>
      </c>
      <c r="E4102" t="s">
        <v>3194</v>
      </c>
      <c r="F4102" t="s">
        <v>3167</v>
      </c>
      <c r="G4102" t="s">
        <v>590</v>
      </c>
      <c r="H4102" s="28">
        <v>45586</v>
      </c>
      <c r="I4102">
        <v>45.19</v>
      </c>
      <c r="J4102">
        <v>72</v>
      </c>
      <c r="K4102" t="s">
        <v>3124</v>
      </c>
      <c r="L4102" t="s">
        <v>3265</v>
      </c>
      <c r="M4102" t="s">
        <v>3202</v>
      </c>
      <c r="N4102">
        <v>2.9</v>
      </c>
      <c r="O4102" t="s">
        <v>3189</v>
      </c>
      <c r="P4102">
        <f t="shared" si="128"/>
        <v>45585</v>
      </c>
      <c r="Q4102">
        <f>--(COUNTIF($A$2:A4102,A4102)=1)</f>
        <v>1</v>
      </c>
      <c r="R4102">
        <f t="shared" si="129"/>
        <v>45.19</v>
      </c>
    </row>
    <row r="4103" spans="1:18">
      <c r="A4103" t="s">
        <v>10058</v>
      </c>
      <c r="B4103" t="s">
        <v>3250</v>
      </c>
      <c r="C4103" t="s">
        <v>3098</v>
      </c>
      <c r="D4103" t="s">
        <v>3251</v>
      </c>
      <c r="E4103" t="s">
        <v>3194</v>
      </c>
      <c r="F4103" t="s">
        <v>3167</v>
      </c>
      <c r="G4103" t="s">
        <v>687</v>
      </c>
      <c r="H4103" s="28">
        <v>45106</v>
      </c>
      <c r="I4103">
        <v>169.59</v>
      </c>
      <c r="J4103">
        <v>72</v>
      </c>
      <c r="K4103" t="s">
        <v>3123</v>
      </c>
      <c r="L4103" t="s">
        <v>3218</v>
      </c>
      <c r="M4103" t="s">
        <v>3177</v>
      </c>
      <c r="O4103" t="s">
        <v>3124</v>
      </c>
      <c r="P4103">
        <f t="shared" si="128"/>
        <v>45099</v>
      </c>
      <c r="Q4103">
        <f>--(COUNTIF($A$2:A4103,A4103)=1)</f>
        <v>1</v>
      </c>
      <c r="R4103">
        <f t="shared" si="129"/>
        <v>169.59</v>
      </c>
    </row>
    <row r="4104" spans="1:18">
      <c r="A4104" t="s">
        <v>10059</v>
      </c>
      <c r="B4104" t="s">
        <v>499</v>
      </c>
      <c r="C4104" t="s">
        <v>3098</v>
      </c>
      <c r="D4104" t="s">
        <v>3200</v>
      </c>
      <c r="E4104" t="s">
        <v>3175</v>
      </c>
      <c r="F4104" t="s">
        <v>3220</v>
      </c>
      <c r="G4104" t="s">
        <v>2924</v>
      </c>
      <c r="H4104" s="28"/>
      <c r="J4104">
        <v>8</v>
      </c>
      <c r="K4104" t="s">
        <v>3098</v>
      </c>
      <c r="L4104" t="s">
        <v>3187</v>
      </c>
      <c r="M4104" t="s">
        <v>3177</v>
      </c>
      <c r="O4104" t="s">
        <v>3170</v>
      </c>
      <c r="P4104">
        <f t="shared" si="128"/>
        <v>44952</v>
      </c>
      <c r="Q4104">
        <f>--(COUNTIF($A$2:A4104,A4104)=1)</f>
        <v>1</v>
      </c>
      <c r="R4104" t="str">
        <f t="shared" si="129"/>
        <v/>
      </c>
    </row>
    <row r="4105" spans="1:18">
      <c r="A4105" t="s">
        <v>10060</v>
      </c>
      <c r="B4105" t="s">
        <v>1698</v>
      </c>
      <c r="C4105" t="s">
        <v>3098</v>
      </c>
      <c r="D4105" t="s">
        <v>3185</v>
      </c>
      <c r="E4105" t="s">
        <v>3194</v>
      </c>
      <c r="F4105" t="s">
        <v>3167</v>
      </c>
      <c r="G4105" t="s">
        <v>503</v>
      </c>
      <c r="H4105" s="28">
        <v>45393</v>
      </c>
      <c r="I4105">
        <v>248.95</v>
      </c>
      <c r="J4105">
        <v>72</v>
      </c>
      <c r="K4105" t="s">
        <v>3123</v>
      </c>
      <c r="L4105" t="s">
        <v>3229</v>
      </c>
      <c r="M4105" t="s">
        <v>3207</v>
      </c>
      <c r="O4105" t="s">
        <v>3189</v>
      </c>
      <c r="P4105">
        <f t="shared" si="128"/>
        <v>45383</v>
      </c>
      <c r="Q4105">
        <f>--(COUNTIF($A$2:A4105,A4105)=1)</f>
        <v>1</v>
      </c>
      <c r="R4105">
        <f t="shared" si="129"/>
        <v>248.95</v>
      </c>
    </row>
    <row r="4106" spans="1:18">
      <c r="A4106" t="s">
        <v>10061</v>
      </c>
      <c r="B4106" t="s">
        <v>9310</v>
      </c>
      <c r="C4106" t="s">
        <v>10062</v>
      </c>
      <c r="D4106" t="s">
        <v>3227</v>
      </c>
      <c r="E4106" t="s">
        <v>3194</v>
      </c>
      <c r="F4106" t="s">
        <v>3180</v>
      </c>
      <c r="G4106" t="s">
        <v>1639</v>
      </c>
      <c r="H4106" s="28"/>
      <c r="J4106">
        <v>72</v>
      </c>
      <c r="K4106" t="s">
        <v>3098</v>
      </c>
      <c r="L4106" t="s">
        <v>3437</v>
      </c>
      <c r="M4106" t="s">
        <v>3207</v>
      </c>
      <c r="O4106" t="s">
        <v>3260</v>
      </c>
      <c r="P4106">
        <f t="shared" si="128"/>
        <v>45226</v>
      </c>
      <c r="Q4106">
        <f>--(COUNTIF($A$2:A4106,A4106)=1)</f>
        <v>1</v>
      </c>
      <c r="R4106" t="str">
        <f t="shared" si="129"/>
        <v/>
      </c>
    </row>
    <row r="4107" spans="1:18">
      <c r="A4107" t="s">
        <v>10063</v>
      </c>
      <c r="B4107" t="s">
        <v>1421</v>
      </c>
      <c r="C4107" t="s">
        <v>3098</v>
      </c>
      <c r="D4107" t="s">
        <v>3227</v>
      </c>
      <c r="E4107" t="s">
        <v>3166</v>
      </c>
      <c r="F4107" t="s">
        <v>3180</v>
      </c>
      <c r="G4107" t="s">
        <v>3317</v>
      </c>
      <c r="H4107" s="28"/>
      <c r="J4107">
        <v>24</v>
      </c>
      <c r="K4107" t="s">
        <v>3098</v>
      </c>
      <c r="L4107" t="s">
        <v>3271</v>
      </c>
      <c r="M4107" t="s">
        <v>3177</v>
      </c>
      <c r="O4107" t="s">
        <v>3124</v>
      </c>
      <c r="P4107">
        <f t="shared" si="128"/>
        <v>45693</v>
      </c>
      <c r="Q4107">
        <f>--(COUNTIF($A$2:A4107,A4107)=1)</f>
        <v>1</v>
      </c>
      <c r="R4107" t="str">
        <f t="shared" si="129"/>
        <v/>
      </c>
    </row>
    <row r="4108" spans="1:18">
      <c r="A4108" t="s">
        <v>10064</v>
      </c>
      <c r="B4108" t="s">
        <v>2268</v>
      </c>
      <c r="C4108" t="s">
        <v>3098</v>
      </c>
      <c r="D4108" t="s">
        <v>3227</v>
      </c>
      <c r="E4108" t="s">
        <v>3166</v>
      </c>
      <c r="F4108" t="s">
        <v>3167</v>
      </c>
      <c r="G4108" t="s">
        <v>2454</v>
      </c>
      <c r="H4108" s="28">
        <v>45043</v>
      </c>
      <c r="I4108">
        <v>13.21</v>
      </c>
      <c r="J4108">
        <v>24</v>
      </c>
      <c r="K4108" t="s">
        <v>3124</v>
      </c>
      <c r="L4108" t="s">
        <v>3098</v>
      </c>
      <c r="M4108" t="s">
        <v>3202</v>
      </c>
      <c r="N4108">
        <v>4.5</v>
      </c>
      <c r="O4108" t="s">
        <v>3124</v>
      </c>
      <c r="P4108">
        <f t="shared" si="128"/>
        <v>45043</v>
      </c>
      <c r="Q4108">
        <f>--(COUNTIF($A$2:A4108,A4108)=1)</f>
        <v>1</v>
      </c>
      <c r="R4108">
        <f t="shared" si="129"/>
        <v>13.21</v>
      </c>
    </row>
    <row r="4109" spans="1:18">
      <c r="A4109" t="s">
        <v>10065</v>
      </c>
      <c r="B4109" t="s">
        <v>1837</v>
      </c>
      <c r="C4109" t="s">
        <v>3098</v>
      </c>
      <c r="D4109" t="s">
        <v>3174</v>
      </c>
      <c r="E4109" t="s">
        <v>3166</v>
      </c>
      <c r="F4109" t="s">
        <v>3220</v>
      </c>
      <c r="G4109" t="s">
        <v>114</v>
      </c>
      <c r="H4109" s="28">
        <v>45190</v>
      </c>
      <c r="I4109">
        <v>43.16</v>
      </c>
      <c r="J4109">
        <v>24</v>
      </c>
      <c r="K4109" t="s">
        <v>3123</v>
      </c>
      <c r="L4109" t="s">
        <v>3254</v>
      </c>
      <c r="M4109" t="s">
        <v>3188</v>
      </c>
      <c r="N4109">
        <v>2.5</v>
      </c>
      <c r="O4109" t="s">
        <v>3213</v>
      </c>
      <c r="P4109">
        <f t="shared" si="128"/>
        <v>45189</v>
      </c>
      <c r="Q4109">
        <f>--(COUNTIF($A$2:A4109,A4109)=1)</f>
        <v>1</v>
      </c>
      <c r="R4109">
        <f t="shared" si="129"/>
        <v>43.16</v>
      </c>
    </row>
    <row r="4110" spans="1:18">
      <c r="A4110" t="s">
        <v>10066</v>
      </c>
      <c r="B4110" t="s">
        <v>6487</v>
      </c>
      <c r="C4110" t="s">
        <v>3098</v>
      </c>
      <c r="D4110" t="s">
        <v>3240</v>
      </c>
      <c r="E4110" t="s">
        <v>3280</v>
      </c>
      <c r="F4110" t="s">
        <v>3167</v>
      </c>
      <c r="G4110" t="s">
        <v>853</v>
      </c>
      <c r="H4110" s="28">
        <v>44985</v>
      </c>
      <c r="I4110">
        <v>12.29</v>
      </c>
      <c r="J4110">
        <v>4</v>
      </c>
      <c r="K4110" t="s">
        <v>3123</v>
      </c>
      <c r="L4110" t="s">
        <v>3198</v>
      </c>
      <c r="M4110" t="s">
        <v>3202</v>
      </c>
      <c r="N4110">
        <v>4.0999999999999996</v>
      </c>
      <c r="O4110" t="s">
        <v>3124</v>
      </c>
      <c r="P4110">
        <f t="shared" si="128"/>
        <v>44985</v>
      </c>
      <c r="Q4110">
        <f>--(COUNTIF($A$2:A4110,A4110)=1)</f>
        <v>1</v>
      </c>
      <c r="R4110">
        <f t="shared" si="129"/>
        <v>12.29</v>
      </c>
    </row>
    <row r="4111" spans="1:18">
      <c r="A4111" t="s">
        <v>10067</v>
      </c>
      <c r="B4111" t="s">
        <v>693</v>
      </c>
      <c r="C4111" t="s">
        <v>10068</v>
      </c>
      <c r="D4111" t="s">
        <v>3165</v>
      </c>
      <c r="E4111" t="s">
        <v>3166</v>
      </c>
      <c r="F4111" t="s">
        <v>3167</v>
      </c>
      <c r="G4111" t="s">
        <v>342</v>
      </c>
      <c r="H4111" s="28">
        <v>45351</v>
      </c>
      <c r="I4111">
        <v>83.21</v>
      </c>
      <c r="J4111">
        <v>24</v>
      </c>
      <c r="K4111" t="s">
        <v>3123</v>
      </c>
      <c r="L4111" t="s">
        <v>3225</v>
      </c>
      <c r="M4111" t="s">
        <v>3207</v>
      </c>
      <c r="N4111">
        <v>1.8</v>
      </c>
      <c r="O4111" t="s">
        <v>3170</v>
      </c>
      <c r="P4111">
        <f t="shared" si="128"/>
        <v>45348</v>
      </c>
      <c r="Q4111">
        <f>--(COUNTIF($A$2:A4111,A4111)=1)</f>
        <v>1</v>
      </c>
      <c r="R4111">
        <f t="shared" si="129"/>
        <v>83.21</v>
      </c>
    </row>
    <row r="4112" spans="1:18">
      <c r="A4112" t="s">
        <v>10069</v>
      </c>
      <c r="B4112" t="s">
        <v>1381</v>
      </c>
      <c r="C4112" t="s">
        <v>3098</v>
      </c>
      <c r="D4112" t="s">
        <v>3227</v>
      </c>
      <c r="E4112" t="s">
        <v>3166</v>
      </c>
      <c r="F4112" t="s">
        <v>3167</v>
      </c>
      <c r="G4112" t="s">
        <v>336</v>
      </c>
      <c r="H4112" s="28">
        <v>45142</v>
      </c>
      <c r="I4112">
        <v>53.03</v>
      </c>
      <c r="J4112">
        <v>24</v>
      </c>
      <c r="K4112" t="s">
        <v>3123</v>
      </c>
      <c r="L4112" t="s">
        <v>3192</v>
      </c>
      <c r="M4112" t="s">
        <v>3207</v>
      </c>
      <c r="O4112" t="s">
        <v>3182</v>
      </c>
      <c r="P4112">
        <f t="shared" si="128"/>
        <v>45140</v>
      </c>
      <c r="Q4112">
        <f>--(COUNTIF($A$2:A4112,A4112)=1)</f>
        <v>1</v>
      </c>
      <c r="R4112">
        <f t="shared" si="129"/>
        <v>53.03</v>
      </c>
    </row>
    <row r="4113" spans="1:18">
      <c r="A4113" t="s">
        <v>10070</v>
      </c>
      <c r="B4113" t="s">
        <v>1193</v>
      </c>
      <c r="C4113" t="s">
        <v>9643</v>
      </c>
      <c r="D4113" t="s">
        <v>3174</v>
      </c>
      <c r="E4113" t="s">
        <v>3194</v>
      </c>
      <c r="F4113" t="s">
        <v>3180</v>
      </c>
      <c r="G4113" t="s">
        <v>1812</v>
      </c>
      <c r="H4113" s="28"/>
      <c r="J4113">
        <v>72</v>
      </c>
      <c r="K4113" t="s">
        <v>3098</v>
      </c>
      <c r="L4113" t="s">
        <v>3216</v>
      </c>
      <c r="M4113" t="s">
        <v>3202</v>
      </c>
      <c r="O4113" t="s">
        <v>3178</v>
      </c>
      <c r="P4113">
        <f t="shared" si="128"/>
        <v>45004</v>
      </c>
      <c r="Q4113">
        <f>--(COUNTIF($A$2:A4113,A4113)=1)</f>
        <v>1</v>
      </c>
      <c r="R4113" t="str">
        <f t="shared" si="129"/>
        <v/>
      </c>
    </row>
    <row r="4114" spans="1:18">
      <c r="A4114" t="s">
        <v>10071</v>
      </c>
      <c r="B4114" t="s">
        <v>3441</v>
      </c>
      <c r="C4114" t="s">
        <v>3098</v>
      </c>
      <c r="D4114" t="s">
        <v>3200</v>
      </c>
      <c r="E4114" t="s">
        <v>3194</v>
      </c>
      <c r="F4114" t="s">
        <v>3220</v>
      </c>
      <c r="G4114" t="s">
        <v>2257</v>
      </c>
      <c r="H4114" s="28">
        <v>45024</v>
      </c>
      <c r="I4114">
        <v>74.150000000000006</v>
      </c>
      <c r="J4114">
        <v>72</v>
      </c>
      <c r="K4114" t="s">
        <v>3123</v>
      </c>
      <c r="L4114" t="s">
        <v>3192</v>
      </c>
      <c r="M4114" t="s">
        <v>3202</v>
      </c>
      <c r="N4114">
        <v>3.7</v>
      </c>
      <c r="O4114" t="s">
        <v>3124</v>
      </c>
      <c r="P4114">
        <f t="shared" si="128"/>
        <v>45021</v>
      </c>
      <c r="Q4114">
        <f>--(COUNTIF($A$2:A4114,A4114)=1)</f>
        <v>1</v>
      </c>
      <c r="R4114">
        <f t="shared" si="129"/>
        <v>74.150000000000006</v>
      </c>
    </row>
    <row r="4115" spans="1:18">
      <c r="A4115" t="s">
        <v>10072</v>
      </c>
      <c r="B4115" t="s">
        <v>1978</v>
      </c>
      <c r="C4115" t="s">
        <v>3098</v>
      </c>
      <c r="D4115" t="s">
        <v>3165</v>
      </c>
      <c r="E4115" t="s">
        <v>3194</v>
      </c>
      <c r="F4115" t="s">
        <v>3220</v>
      </c>
      <c r="G4115" t="s">
        <v>470</v>
      </c>
      <c r="H4115" s="28">
        <v>44642</v>
      </c>
      <c r="I4115">
        <v>230.25</v>
      </c>
      <c r="J4115">
        <v>72</v>
      </c>
      <c r="K4115" t="s">
        <v>3123</v>
      </c>
      <c r="L4115" t="s">
        <v>3351</v>
      </c>
      <c r="M4115" t="s">
        <v>3169</v>
      </c>
      <c r="O4115" t="s">
        <v>3189</v>
      </c>
      <c r="P4115">
        <f t="shared" si="128"/>
        <v>44633</v>
      </c>
      <c r="Q4115">
        <f>--(COUNTIF($A$2:A4115,A4115)=1)</f>
        <v>1</v>
      </c>
      <c r="R4115">
        <f t="shared" si="129"/>
        <v>230.25</v>
      </c>
    </row>
    <row r="4116" spans="1:18">
      <c r="A4116" t="s">
        <v>10073</v>
      </c>
      <c r="B4116" t="s">
        <v>2534</v>
      </c>
      <c r="C4116" t="s">
        <v>3098</v>
      </c>
      <c r="D4116" t="s">
        <v>3240</v>
      </c>
      <c r="E4116" t="s">
        <v>3194</v>
      </c>
      <c r="F4116" t="s">
        <v>3220</v>
      </c>
      <c r="G4116" t="s">
        <v>601</v>
      </c>
      <c r="H4116" s="28">
        <v>45557</v>
      </c>
      <c r="I4116">
        <v>65.69</v>
      </c>
      <c r="J4116">
        <v>72</v>
      </c>
      <c r="K4116" t="s">
        <v>3124</v>
      </c>
      <c r="L4116" t="s">
        <v>3098</v>
      </c>
      <c r="M4116" t="s">
        <v>3207</v>
      </c>
      <c r="O4116" t="s">
        <v>3123</v>
      </c>
      <c r="P4116">
        <f t="shared" si="128"/>
        <v>45555</v>
      </c>
      <c r="Q4116">
        <f>--(COUNTIF($A$2:A4116,A4116)=1)</f>
        <v>1</v>
      </c>
      <c r="R4116">
        <f t="shared" si="129"/>
        <v>65.69</v>
      </c>
    </row>
    <row r="4117" spans="1:18">
      <c r="A4117" t="s">
        <v>10074</v>
      </c>
      <c r="B4117" t="s">
        <v>1997</v>
      </c>
      <c r="C4117" t="s">
        <v>3098</v>
      </c>
      <c r="D4117" t="s">
        <v>3174</v>
      </c>
      <c r="E4117" t="s">
        <v>3166</v>
      </c>
      <c r="F4117" t="s">
        <v>3167</v>
      </c>
      <c r="G4117" t="s">
        <v>5836</v>
      </c>
      <c r="H4117" s="28">
        <v>44960</v>
      </c>
      <c r="I4117">
        <v>26.47</v>
      </c>
      <c r="J4117">
        <v>24</v>
      </c>
      <c r="K4117" t="s">
        <v>3123</v>
      </c>
      <c r="L4117" t="s">
        <v>3198</v>
      </c>
      <c r="M4117" t="s">
        <v>3177</v>
      </c>
      <c r="N4117">
        <v>3.8</v>
      </c>
      <c r="O4117" t="s">
        <v>3182</v>
      </c>
      <c r="P4117">
        <f t="shared" si="128"/>
        <v>44959</v>
      </c>
      <c r="Q4117">
        <f>--(COUNTIF($A$2:A4117,A4117)=1)</f>
        <v>1</v>
      </c>
      <c r="R4117">
        <f t="shared" si="129"/>
        <v>26.47</v>
      </c>
    </row>
    <row r="4118" spans="1:18">
      <c r="A4118" t="s">
        <v>10075</v>
      </c>
      <c r="B4118" t="s">
        <v>2441</v>
      </c>
      <c r="C4118" t="s">
        <v>8621</v>
      </c>
      <c r="D4118" t="s">
        <v>3227</v>
      </c>
      <c r="E4118" t="s">
        <v>3280</v>
      </c>
      <c r="F4118" t="s">
        <v>3167</v>
      </c>
      <c r="G4118" t="s">
        <v>2419</v>
      </c>
      <c r="H4118" s="28">
        <v>45707</v>
      </c>
      <c r="I4118">
        <v>8.1199999999999992</v>
      </c>
      <c r="J4118">
        <v>4</v>
      </c>
      <c r="K4118" t="s">
        <v>3123</v>
      </c>
      <c r="L4118" t="s">
        <v>3176</v>
      </c>
      <c r="M4118" t="s">
        <v>3177</v>
      </c>
      <c r="N4118">
        <v>2.5</v>
      </c>
      <c r="O4118" t="s">
        <v>3170</v>
      </c>
      <c r="P4118">
        <f t="shared" si="128"/>
        <v>45707</v>
      </c>
      <c r="Q4118">
        <f>--(COUNTIF($A$2:A4118,A4118)=1)</f>
        <v>1</v>
      </c>
      <c r="R4118">
        <f t="shared" si="129"/>
        <v>8.1199999999999992</v>
      </c>
    </row>
    <row r="4119" spans="1:18">
      <c r="A4119" t="s">
        <v>10076</v>
      </c>
      <c r="B4119" t="s">
        <v>3335</v>
      </c>
      <c r="C4119" t="s">
        <v>8587</v>
      </c>
      <c r="D4119" t="s">
        <v>3200</v>
      </c>
      <c r="E4119" t="s">
        <v>3175</v>
      </c>
      <c r="F4119" t="s">
        <v>3167</v>
      </c>
      <c r="G4119" t="s">
        <v>10077</v>
      </c>
      <c r="H4119" s="28">
        <v>45307</v>
      </c>
      <c r="I4119">
        <v>26.02</v>
      </c>
      <c r="J4119">
        <v>8</v>
      </c>
      <c r="K4119" t="s">
        <v>3123</v>
      </c>
      <c r="L4119" t="s">
        <v>3225</v>
      </c>
      <c r="M4119" t="s">
        <v>3188</v>
      </c>
      <c r="O4119" t="s">
        <v>3170</v>
      </c>
      <c r="P4119">
        <f t="shared" si="128"/>
        <v>45306</v>
      </c>
      <c r="Q4119">
        <f>--(COUNTIF($A$2:A4119,A4119)=1)</f>
        <v>1</v>
      </c>
      <c r="R4119">
        <f t="shared" si="129"/>
        <v>26.02</v>
      </c>
    </row>
    <row r="4120" spans="1:18">
      <c r="A4120" t="s">
        <v>10078</v>
      </c>
      <c r="B4120" t="s">
        <v>4362</v>
      </c>
      <c r="C4120" t="s">
        <v>3954</v>
      </c>
      <c r="D4120" t="s">
        <v>3196</v>
      </c>
      <c r="E4120" t="s">
        <v>3166</v>
      </c>
      <c r="F4120" t="s">
        <v>3167</v>
      </c>
      <c r="G4120" t="s">
        <v>2815</v>
      </c>
      <c r="H4120" s="28">
        <v>44697</v>
      </c>
      <c r="I4120">
        <v>22.27</v>
      </c>
      <c r="J4120">
        <v>24</v>
      </c>
      <c r="K4120" t="s">
        <v>3124</v>
      </c>
      <c r="L4120" t="s">
        <v>3216</v>
      </c>
      <c r="M4120" t="s">
        <v>3188</v>
      </c>
      <c r="O4120" t="s">
        <v>3189</v>
      </c>
      <c r="P4120">
        <f t="shared" si="128"/>
        <v>44697</v>
      </c>
      <c r="Q4120">
        <f>--(COUNTIF($A$2:A4120,A4120)=1)</f>
        <v>1</v>
      </c>
      <c r="R4120">
        <f t="shared" si="129"/>
        <v>22.27</v>
      </c>
    </row>
    <row r="4121" spans="1:18">
      <c r="A4121" t="s">
        <v>10079</v>
      </c>
      <c r="B4121" t="s">
        <v>2355</v>
      </c>
      <c r="C4121" t="s">
        <v>3098</v>
      </c>
      <c r="D4121" t="s">
        <v>3237</v>
      </c>
      <c r="E4121" t="s">
        <v>3166</v>
      </c>
      <c r="F4121" t="s">
        <v>3228</v>
      </c>
      <c r="G4121" t="s">
        <v>240</v>
      </c>
      <c r="H4121" s="28"/>
      <c r="J4121">
        <v>24</v>
      </c>
      <c r="K4121" t="s">
        <v>3098</v>
      </c>
      <c r="L4121" t="s">
        <v>3231</v>
      </c>
      <c r="M4121" t="s">
        <v>3207</v>
      </c>
      <c r="O4121" t="s">
        <v>3260</v>
      </c>
      <c r="P4121">
        <f t="shared" si="128"/>
        <v>44612</v>
      </c>
      <c r="Q4121">
        <f>--(COUNTIF($A$2:A4121,A4121)=1)</f>
        <v>1</v>
      </c>
      <c r="R4121" t="str">
        <f t="shared" si="129"/>
        <v/>
      </c>
    </row>
    <row r="4122" spans="1:18">
      <c r="A4122" t="s">
        <v>10080</v>
      </c>
      <c r="B4122" t="s">
        <v>3812</v>
      </c>
      <c r="C4122" t="s">
        <v>3098</v>
      </c>
      <c r="D4122" t="s">
        <v>3196</v>
      </c>
      <c r="E4122" t="s">
        <v>3166</v>
      </c>
      <c r="F4122" t="s">
        <v>3180</v>
      </c>
      <c r="G4122" t="s">
        <v>515</v>
      </c>
      <c r="H4122" s="28"/>
      <c r="J4122">
        <v>24</v>
      </c>
      <c r="K4122" t="s">
        <v>3098</v>
      </c>
      <c r="L4122" t="s">
        <v>3254</v>
      </c>
      <c r="M4122" t="s">
        <v>3202</v>
      </c>
      <c r="O4122" t="s">
        <v>3124</v>
      </c>
      <c r="P4122">
        <f t="shared" si="128"/>
        <v>44853</v>
      </c>
      <c r="Q4122">
        <f>--(COUNTIF($A$2:A4122,A4122)=1)</f>
        <v>1</v>
      </c>
      <c r="R4122" t="str">
        <f t="shared" si="129"/>
        <v/>
      </c>
    </row>
    <row r="4123" spans="1:18">
      <c r="A4123" t="s">
        <v>10081</v>
      </c>
      <c r="B4123" t="s">
        <v>6160</v>
      </c>
      <c r="C4123" t="s">
        <v>3098</v>
      </c>
      <c r="D4123" t="s">
        <v>3240</v>
      </c>
      <c r="E4123" t="s">
        <v>3166</v>
      </c>
      <c r="F4123" t="s">
        <v>3167</v>
      </c>
      <c r="G4123" t="s">
        <v>4104</v>
      </c>
      <c r="H4123" s="28"/>
      <c r="J4123">
        <v>24</v>
      </c>
      <c r="K4123" t="s">
        <v>3098</v>
      </c>
      <c r="L4123" t="s">
        <v>3265</v>
      </c>
      <c r="M4123" t="s">
        <v>3207</v>
      </c>
      <c r="O4123" t="s">
        <v>3123</v>
      </c>
      <c r="P4123">
        <f t="shared" si="128"/>
        <v>44705</v>
      </c>
      <c r="Q4123">
        <f>--(COUNTIF($A$2:A4123,A4123)=1)</f>
        <v>1</v>
      </c>
      <c r="R4123" t="str">
        <f t="shared" si="129"/>
        <v/>
      </c>
    </row>
    <row r="4124" spans="1:18">
      <c r="A4124" t="s">
        <v>10082</v>
      </c>
      <c r="B4124" t="s">
        <v>58</v>
      </c>
      <c r="C4124" t="s">
        <v>7609</v>
      </c>
      <c r="D4124" t="s">
        <v>3251</v>
      </c>
      <c r="E4124" t="s">
        <v>3166</v>
      </c>
      <c r="F4124" t="s">
        <v>3167</v>
      </c>
      <c r="G4124" t="s">
        <v>1159</v>
      </c>
      <c r="H4124" s="28">
        <v>45570</v>
      </c>
      <c r="I4124">
        <v>2.36</v>
      </c>
      <c r="J4124">
        <v>24</v>
      </c>
      <c r="K4124" t="s">
        <v>3124</v>
      </c>
      <c r="L4124" t="s">
        <v>3231</v>
      </c>
      <c r="M4124" t="s">
        <v>3188</v>
      </c>
      <c r="O4124" t="s">
        <v>3189</v>
      </c>
      <c r="P4124">
        <f t="shared" si="128"/>
        <v>45570</v>
      </c>
      <c r="Q4124">
        <f>--(COUNTIF($A$2:A4124,A4124)=1)</f>
        <v>1</v>
      </c>
      <c r="R4124">
        <f t="shared" si="129"/>
        <v>2.36</v>
      </c>
    </row>
    <row r="4125" spans="1:18">
      <c r="A4125" t="s">
        <v>10083</v>
      </c>
      <c r="B4125" t="s">
        <v>4036</v>
      </c>
      <c r="C4125" t="s">
        <v>3098</v>
      </c>
      <c r="D4125" t="s">
        <v>3251</v>
      </c>
      <c r="E4125" t="s">
        <v>3194</v>
      </c>
      <c r="F4125" t="s">
        <v>3167</v>
      </c>
      <c r="G4125" t="s">
        <v>1122</v>
      </c>
      <c r="H4125" s="28">
        <v>45387</v>
      </c>
      <c r="I4125">
        <v>18.53</v>
      </c>
      <c r="J4125">
        <v>72</v>
      </c>
      <c r="K4125" t="s">
        <v>3124</v>
      </c>
      <c r="L4125" t="s">
        <v>3187</v>
      </c>
      <c r="M4125" t="s">
        <v>3169</v>
      </c>
      <c r="O4125" t="s">
        <v>3123</v>
      </c>
      <c r="P4125">
        <f t="shared" si="128"/>
        <v>45387</v>
      </c>
      <c r="Q4125">
        <f>--(COUNTIF($A$2:A4125,A4125)=1)</f>
        <v>1</v>
      </c>
      <c r="R4125">
        <f t="shared" si="129"/>
        <v>18.53</v>
      </c>
    </row>
    <row r="4126" spans="1:18">
      <c r="A4126" t="s">
        <v>10084</v>
      </c>
      <c r="B4126" t="s">
        <v>577</v>
      </c>
      <c r="C4126" t="s">
        <v>3098</v>
      </c>
      <c r="D4126" t="s">
        <v>3237</v>
      </c>
      <c r="E4126" t="s">
        <v>3194</v>
      </c>
      <c r="F4126" t="s">
        <v>3167</v>
      </c>
      <c r="G4126" t="s">
        <v>1838</v>
      </c>
      <c r="H4126" s="28">
        <v>45428</v>
      </c>
      <c r="I4126">
        <v>12.64</v>
      </c>
      <c r="J4126">
        <v>72</v>
      </c>
      <c r="K4126" t="s">
        <v>3124</v>
      </c>
      <c r="L4126" t="s">
        <v>3231</v>
      </c>
      <c r="M4126" t="s">
        <v>3188</v>
      </c>
      <c r="N4126">
        <v>4.4000000000000004</v>
      </c>
      <c r="O4126" t="s">
        <v>3124</v>
      </c>
      <c r="P4126">
        <f t="shared" si="128"/>
        <v>45428</v>
      </c>
      <c r="Q4126">
        <f>--(COUNTIF($A$2:A4126,A4126)=1)</f>
        <v>1</v>
      </c>
      <c r="R4126">
        <f t="shared" si="129"/>
        <v>12.64</v>
      </c>
    </row>
    <row r="4127" spans="1:18">
      <c r="A4127" t="s">
        <v>10085</v>
      </c>
      <c r="B4127" t="s">
        <v>10086</v>
      </c>
      <c r="C4127" t="s">
        <v>10087</v>
      </c>
      <c r="D4127" t="s">
        <v>3227</v>
      </c>
      <c r="E4127" t="s">
        <v>3194</v>
      </c>
      <c r="F4127" t="s">
        <v>3220</v>
      </c>
      <c r="G4127" t="s">
        <v>6642</v>
      </c>
      <c r="H4127" s="28">
        <v>44590</v>
      </c>
      <c r="I4127">
        <v>243.06</v>
      </c>
      <c r="J4127">
        <v>72</v>
      </c>
      <c r="K4127" t="s">
        <v>3123</v>
      </c>
      <c r="L4127" t="s">
        <v>3201</v>
      </c>
      <c r="M4127" t="s">
        <v>3169</v>
      </c>
      <c r="O4127" t="s">
        <v>3170</v>
      </c>
      <c r="P4127">
        <f t="shared" si="128"/>
        <v>44580</v>
      </c>
      <c r="Q4127">
        <f>--(COUNTIF($A$2:A4127,A4127)=1)</f>
        <v>1</v>
      </c>
      <c r="R4127">
        <f t="shared" si="129"/>
        <v>243.06</v>
      </c>
    </row>
    <row r="4128" spans="1:18">
      <c r="A4128" t="s">
        <v>10088</v>
      </c>
      <c r="B4128" t="s">
        <v>1696</v>
      </c>
      <c r="C4128" t="s">
        <v>10089</v>
      </c>
      <c r="D4128" t="s">
        <v>3174</v>
      </c>
      <c r="E4128" t="s">
        <v>3194</v>
      </c>
      <c r="F4128" t="s">
        <v>3220</v>
      </c>
      <c r="G4128" t="s">
        <v>1208</v>
      </c>
      <c r="H4128" s="28">
        <v>44655</v>
      </c>
      <c r="I4128">
        <v>133.69999999999999</v>
      </c>
      <c r="J4128">
        <v>72</v>
      </c>
      <c r="K4128" t="s">
        <v>3123</v>
      </c>
      <c r="L4128" t="s">
        <v>3098</v>
      </c>
      <c r="M4128" t="s">
        <v>3202</v>
      </c>
      <c r="O4128" t="s">
        <v>3182</v>
      </c>
      <c r="P4128">
        <f t="shared" si="128"/>
        <v>44650</v>
      </c>
      <c r="Q4128">
        <f>--(COUNTIF($A$2:A4128,A4128)=1)</f>
        <v>1</v>
      </c>
      <c r="R4128">
        <f t="shared" si="129"/>
        <v>133.69999999999999</v>
      </c>
    </row>
    <row r="4129" spans="1:18">
      <c r="A4129" t="s">
        <v>10090</v>
      </c>
      <c r="B4129" t="s">
        <v>4929</v>
      </c>
      <c r="C4129" t="s">
        <v>3098</v>
      </c>
      <c r="D4129" t="s">
        <v>3240</v>
      </c>
      <c r="E4129" t="s">
        <v>3194</v>
      </c>
      <c r="F4129" t="s">
        <v>3180</v>
      </c>
      <c r="G4129" t="s">
        <v>1962</v>
      </c>
      <c r="H4129" s="28"/>
      <c r="J4129">
        <v>72</v>
      </c>
      <c r="K4129" t="s">
        <v>3098</v>
      </c>
      <c r="L4129" t="s">
        <v>3268</v>
      </c>
      <c r="M4129" t="s">
        <v>3188</v>
      </c>
      <c r="O4129" t="s">
        <v>3124</v>
      </c>
      <c r="P4129">
        <f t="shared" si="128"/>
        <v>45263</v>
      </c>
      <c r="Q4129">
        <f>--(COUNTIF($A$2:A4129,A4129)=1)</f>
        <v>1</v>
      </c>
      <c r="R4129" t="str">
        <f t="shared" si="129"/>
        <v/>
      </c>
    </row>
    <row r="4130" spans="1:18">
      <c r="A4130" t="s">
        <v>10091</v>
      </c>
      <c r="B4130" t="s">
        <v>2039</v>
      </c>
      <c r="C4130" t="s">
        <v>3098</v>
      </c>
      <c r="D4130" t="s">
        <v>3237</v>
      </c>
      <c r="E4130" t="s">
        <v>3166</v>
      </c>
      <c r="F4130" t="s">
        <v>3167</v>
      </c>
      <c r="G4130" t="s">
        <v>4754</v>
      </c>
      <c r="H4130" s="28">
        <v>45397</v>
      </c>
      <c r="I4130">
        <v>59.66</v>
      </c>
      <c r="J4130">
        <v>24</v>
      </c>
      <c r="K4130" t="s">
        <v>3123</v>
      </c>
      <c r="L4130" t="s">
        <v>3221</v>
      </c>
      <c r="M4130" t="s">
        <v>3207</v>
      </c>
      <c r="N4130">
        <v>2.7</v>
      </c>
      <c r="O4130" t="s">
        <v>3213</v>
      </c>
      <c r="P4130">
        <f t="shared" si="128"/>
        <v>45395</v>
      </c>
      <c r="Q4130">
        <f>--(COUNTIF($A$2:A4130,A4130)=1)</f>
        <v>1</v>
      </c>
      <c r="R4130">
        <f t="shared" si="129"/>
        <v>59.66</v>
      </c>
    </row>
    <row r="4131" spans="1:18">
      <c r="A4131" t="s">
        <v>10092</v>
      </c>
      <c r="B4131" t="s">
        <v>6165</v>
      </c>
      <c r="C4131" t="s">
        <v>10093</v>
      </c>
      <c r="D4131" t="s">
        <v>3200</v>
      </c>
      <c r="E4131" t="s">
        <v>3166</v>
      </c>
      <c r="F4131" t="s">
        <v>3167</v>
      </c>
      <c r="G4131" t="s">
        <v>708</v>
      </c>
      <c r="H4131" s="28">
        <v>44668</v>
      </c>
      <c r="I4131">
        <v>81</v>
      </c>
      <c r="J4131">
        <v>24</v>
      </c>
      <c r="K4131" t="s">
        <v>3123</v>
      </c>
      <c r="L4131" t="s">
        <v>3218</v>
      </c>
      <c r="M4131" t="s">
        <v>3202</v>
      </c>
      <c r="N4131">
        <v>1.2</v>
      </c>
      <c r="O4131" t="s">
        <v>3189</v>
      </c>
      <c r="P4131">
        <f t="shared" si="128"/>
        <v>44665</v>
      </c>
      <c r="Q4131">
        <f>--(COUNTIF($A$2:A4131,A4131)=1)</f>
        <v>1</v>
      </c>
      <c r="R4131">
        <f t="shared" si="129"/>
        <v>81</v>
      </c>
    </row>
    <row r="4132" spans="1:18">
      <c r="A4132" t="s">
        <v>10094</v>
      </c>
      <c r="B4132" t="s">
        <v>1244</v>
      </c>
      <c r="C4132" t="s">
        <v>3098</v>
      </c>
      <c r="D4132" t="s">
        <v>3165</v>
      </c>
      <c r="E4132" t="s">
        <v>3166</v>
      </c>
      <c r="F4132" t="s">
        <v>3167</v>
      </c>
      <c r="G4132" t="s">
        <v>2014</v>
      </c>
      <c r="H4132" s="28">
        <v>45529</v>
      </c>
      <c r="I4132">
        <v>6.98</v>
      </c>
      <c r="J4132">
        <v>24</v>
      </c>
      <c r="K4132" t="s">
        <v>3124</v>
      </c>
      <c r="L4132" t="s">
        <v>3265</v>
      </c>
      <c r="M4132" t="s">
        <v>3177</v>
      </c>
      <c r="N4132">
        <v>3.6</v>
      </c>
      <c r="O4132" t="s">
        <v>3124</v>
      </c>
      <c r="P4132">
        <f t="shared" si="128"/>
        <v>45529</v>
      </c>
      <c r="Q4132">
        <f>--(COUNTIF($A$2:A4132,A4132)=1)</f>
        <v>1</v>
      </c>
      <c r="R4132">
        <f t="shared" si="129"/>
        <v>6.98</v>
      </c>
    </row>
    <row r="4133" spans="1:18">
      <c r="A4133" t="s">
        <v>10095</v>
      </c>
      <c r="B4133" t="s">
        <v>9994</v>
      </c>
      <c r="C4133" t="s">
        <v>3098</v>
      </c>
      <c r="D4133" t="s">
        <v>3251</v>
      </c>
      <c r="E4133" t="s">
        <v>3166</v>
      </c>
      <c r="F4133" t="s">
        <v>3228</v>
      </c>
      <c r="G4133" t="s">
        <v>1938</v>
      </c>
      <c r="H4133" s="28"/>
      <c r="J4133">
        <v>24</v>
      </c>
      <c r="K4133" t="s">
        <v>3098</v>
      </c>
      <c r="L4133" t="s">
        <v>3218</v>
      </c>
      <c r="M4133" t="s">
        <v>3169</v>
      </c>
      <c r="O4133" t="s">
        <v>3123</v>
      </c>
      <c r="P4133">
        <f t="shared" si="128"/>
        <v>44691</v>
      </c>
      <c r="Q4133">
        <f>--(COUNTIF($A$2:A4133,A4133)=1)</f>
        <v>1</v>
      </c>
      <c r="R4133" t="str">
        <f t="shared" si="129"/>
        <v/>
      </c>
    </row>
    <row r="4134" spans="1:18">
      <c r="A4134" t="s">
        <v>10096</v>
      </c>
      <c r="B4134" t="s">
        <v>2456</v>
      </c>
      <c r="C4134" t="s">
        <v>3098</v>
      </c>
      <c r="D4134" t="s">
        <v>3196</v>
      </c>
      <c r="E4134" t="s">
        <v>3166</v>
      </c>
      <c r="F4134" t="s">
        <v>3167</v>
      </c>
      <c r="G4134" t="s">
        <v>846</v>
      </c>
      <c r="H4134" s="28">
        <v>44972</v>
      </c>
      <c r="I4134">
        <v>41.19</v>
      </c>
      <c r="J4134">
        <v>24</v>
      </c>
      <c r="K4134" t="s">
        <v>3123</v>
      </c>
      <c r="L4134" t="s">
        <v>3168</v>
      </c>
      <c r="M4134" t="s">
        <v>3177</v>
      </c>
      <c r="N4134">
        <v>4.9000000000000004</v>
      </c>
      <c r="O4134" t="s">
        <v>3189</v>
      </c>
      <c r="P4134">
        <f t="shared" si="128"/>
        <v>44971</v>
      </c>
      <c r="Q4134">
        <f>--(COUNTIF($A$2:A4134,A4134)=1)</f>
        <v>1</v>
      </c>
      <c r="R4134">
        <f t="shared" si="129"/>
        <v>41.19</v>
      </c>
    </row>
    <row r="4135" spans="1:18">
      <c r="A4135" t="s">
        <v>10097</v>
      </c>
      <c r="B4135" t="s">
        <v>1957</v>
      </c>
      <c r="C4135" t="s">
        <v>3098</v>
      </c>
      <c r="D4135" t="s">
        <v>3200</v>
      </c>
      <c r="E4135" t="s">
        <v>3280</v>
      </c>
      <c r="F4135" t="s">
        <v>3167</v>
      </c>
      <c r="G4135" t="s">
        <v>3224</v>
      </c>
      <c r="H4135" s="28">
        <v>45710</v>
      </c>
      <c r="I4135">
        <v>10.15</v>
      </c>
      <c r="J4135">
        <v>4</v>
      </c>
      <c r="K4135" t="s">
        <v>3123</v>
      </c>
      <c r="L4135" t="s">
        <v>3351</v>
      </c>
      <c r="M4135" t="s">
        <v>3188</v>
      </c>
      <c r="N4135">
        <v>4.2</v>
      </c>
      <c r="O4135" t="s">
        <v>3123</v>
      </c>
      <c r="P4135">
        <f t="shared" si="128"/>
        <v>45710</v>
      </c>
      <c r="Q4135">
        <f>--(COUNTIF($A$2:A4135,A4135)=1)</f>
        <v>1</v>
      </c>
      <c r="R4135">
        <f t="shared" si="129"/>
        <v>10.15</v>
      </c>
    </row>
    <row r="4136" spans="1:18">
      <c r="A4136" t="s">
        <v>10098</v>
      </c>
      <c r="B4136" t="s">
        <v>253</v>
      </c>
      <c r="C4136" t="s">
        <v>3098</v>
      </c>
      <c r="D4136" t="s">
        <v>3165</v>
      </c>
      <c r="E4136" t="s">
        <v>3175</v>
      </c>
      <c r="F4136" t="s">
        <v>3180</v>
      </c>
      <c r="G4136" t="s">
        <v>2027</v>
      </c>
      <c r="H4136" s="28"/>
      <c r="J4136">
        <v>8</v>
      </c>
      <c r="K4136" t="s">
        <v>3098</v>
      </c>
      <c r="L4136" t="s">
        <v>3198</v>
      </c>
      <c r="M4136" t="s">
        <v>3169</v>
      </c>
      <c r="O4136" t="s">
        <v>3260</v>
      </c>
      <c r="P4136">
        <f t="shared" si="128"/>
        <v>45499</v>
      </c>
      <c r="Q4136">
        <f>--(COUNTIF($A$2:A4136,A4136)=1)</f>
        <v>1</v>
      </c>
      <c r="R4136" t="str">
        <f t="shared" si="129"/>
        <v/>
      </c>
    </row>
    <row r="4137" spans="1:18">
      <c r="A4137" t="s">
        <v>10099</v>
      </c>
      <c r="B4137" t="s">
        <v>1937</v>
      </c>
      <c r="C4137" t="s">
        <v>10100</v>
      </c>
      <c r="D4137" t="s">
        <v>3165</v>
      </c>
      <c r="E4137" t="s">
        <v>3166</v>
      </c>
      <c r="F4137" t="s">
        <v>3228</v>
      </c>
      <c r="G4137" t="s">
        <v>2714</v>
      </c>
      <c r="H4137" s="28"/>
      <c r="J4137">
        <v>24</v>
      </c>
      <c r="K4137" t="s">
        <v>3098</v>
      </c>
      <c r="L4137" t="s">
        <v>3229</v>
      </c>
      <c r="M4137" t="s">
        <v>3202</v>
      </c>
      <c r="O4137" t="s">
        <v>3123</v>
      </c>
      <c r="P4137">
        <f t="shared" si="128"/>
        <v>45542</v>
      </c>
      <c r="Q4137">
        <f>--(COUNTIF($A$2:A4137,A4137)=1)</f>
        <v>1</v>
      </c>
      <c r="R4137" t="str">
        <f t="shared" si="129"/>
        <v/>
      </c>
    </row>
    <row r="4138" spans="1:18">
      <c r="A4138" t="s">
        <v>10101</v>
      </c>
      <c r="B4138" t="s">
        <v>2788</v>
      </c>
      <c r="C4138" t="s">
        <v>3098</v>
      </c>
      <c r="D4138" t="s">
        <v>3237</v>
      </c>
      <c r="E4138" t="s">
        <v>3194</v>
      </c>
      <c r="F4138" t="s">
        <v>3228</v>
      </c>
      <c r="G4138" t="s">
        <v>2929</v>
      </c>
      <c r="H4138" s="28"/>
      <c r="J4138">
        <v>72</v>
      </c>
      <c r="K4138" t="s">
        <v>3098</v>
      </c>
      <c r="L4138" t="s">
        <v>3187</v>
      </c>
      <c r="M4138" t="s">
        <v>3207</v>
      </c>
      <c r="O4138" t="s">
        <v>3123</v>
      </c>
      <c r="P4138">
        <f t="shared" si="128"/>
        <v>45219</v>
      </c>
      <c r="Q4138">
        <f>--(COUNTIF($A$2:A4138,A4138)=1)</f>
        <v>1</v>
      </c>
      <c r="R4138" t="str">
        <f t="shared" si="129"/>
        <v/>
      </c>
    </row>
    <row r="4139" spans="1:18">
      <c r="A4139" t="s">
        <v>10102</v>
      </c>
      <c r="B4139" t="s">
        <v>2986</v>
      </c>
      <c r="C4139" t="s">
        <v>9329</v>
      </c>
      <c r="D4139" t="s">
        <v>3240</v>
      </c>
      <c r="E4139" t="s">
        <v>3166</v>
      </c>
      <c r="F4139" t="s">
        <v>3180</v>
      </c>
      <c r="G4139" t="s">
        <v>5341</v>
      </c>
      <c r="H4139" s="28"/>
      <c r="J4139">
        <v>24</v>
      </c>
      <c r="K4139" t="s">
        <v>3098</v>
      </c>
      <c r="L4139" t="s">
        <v>3181</v>
      </c>
      <c r="M4139" t="s">
        <v>3177</v>
      </c>
      <c r="O4139" t="s">
        <v>3189</v>
      </c>
      <c r="P4139">
        <f t="shared" si="128"/>
        <v>44637</v>
      </c>
      <c r="Q4139">
        <f>--(COUNTIF($A$2:A4139,A4139)=1)</f>
        <v>1</v>
      </c>
      <c r="R4139" t="str">
        <f t="shared" si="129"/>
        <v/>
      </c>
    </row>
    <row r="4140" spans="1:18">
      <c r="A4140" t="s">
        <v>10103</v>
      </c>
      <c r="B4140" t="s">
        <v>4701</v>
      </c>
      <c r="C4140" t="s">
        <v>3098</v>
      </c>
      <c r="D4140" t="s">
        <v>3240</v>
      </c>
      <c r="E4140" t="s">
        <v>3194</v>
      </c>
      <c r="F4140" t="s">
        <v>3167</v>
      </c>
      <c r="G4140" t="s">
        <v>96</v>
      </c>
      <c r="H4140" s="28">
        <v>44741</v>
      </c>
      <c r="I4140">
        <v>178.96</v>
      </c>
      <c r="J4140">
        <v>72</v>
      </c>
      <c r="K4140" t="s">
        <v>3123</v>
      </c>
      <c r="L4140" t="s">
        <v>3307</v>
      </c>
      <c r="M4140" t="s">
        <v>3188</v>
      </c>
      <c r="N4140">
        <v>1.5</v>
      </c>
      <c r="O4140" t="s">
        <v>3189</v>
      </c>
      <c r="P4140">
        <f t="shared" si="128"/>
        <v>44734</v>
      </c>
      <c r="Q4140">
        <f>--(COUNTIF($A$2:A4140,A4140)=1)</f>
        <v>1</v>
      </c>
      <c r="R4140">
        <f t="shared" si="129"/>
        <v>178.96</v>
      </c>
    </row>
    <row r="4141" spans="1:18">
      <c r="A4141" t="s">
        <v>10104</v>
      </c>
      <c r="B4141" t="s">
        <v>620</v>
      </c>
      <c r="C4141" t="s">
        <v>3098</v>
      </c>
      <c r="D4141" t="s">
        <v>3237</v>
      </c>
      <c r="E4141" t="s">
        <v>3175</v>
      </c>
      <c r="F4141" t="s">
        <v>3180</v>
      </c>
      <c r="G4141" t="s">
        <v>1506</v>
      </c>
      <c r="H4141" s="28"/>
      <c r="J4141">
        <v>8</v>
      </c>
      <c r="K4141" t="s">
        <v>3098</v>
      </c>
      <c r="L4141" t="s">
        <v>3221</v>
      </c>
      <c r="M4141" t="s">
        <v>3188</v>
      </c>
      <c r="O4141" t="s">
        <v>3170</v>
      </c>
      <c r="P4141">
        <f t="shared" si="128"/>
        <v>44680</v>
      </c>
      <c r="Q4141">
        <f>--(COUNTIF($A$2:A4141,A4141)=1)</f>
        <v>1</v>
      </c>
      <c r="R4141" t="str">
        <f t="shared" si="129"/>
        <v/>
      </c>
    </row>
    <row r="4142" spans="1:18">
      <c r="A4142" t="s">
        <v>10105</v>
      </c>
      <c r="B4142" t="s">
        <v>4496</v>
      </c>
      <c r="C4142" t="s">
        <v>10106</v>
      </c>
      <c r="D4142" t="s">
        <v>3227</v>
      </c>
      <c r="E4142" t="s">
        <v>3175</v>
      </c>
      <c r="F4142" t="s">
        <v>3180</v>
      </c>
      <c r="G4142" t="s">
        <v>2636</v>
      </c>
      <c r="H4142" s="28"/>
      <c r="J4142">
        <v>8</v>
      </c>
      <c r="K4142" t="s">
        <v>3098</v>
      </c>
      <c r="L4142" t="s">
        <v>3268</v>
      </c>
      <c r="M4142" t="s">
        <v>3177</v>
      </c>
      <c r="O4142" t="s">
        <v>3182</v>
      </c>
      <c r="P4142">
        <f t="shared" si="128"/>
        <v>45232</v>
      </c>
      <c r="Q4142">
        <f>--(COUNTIF($A$2:A4142,A4142)=1)</f>
        <v>1</v>
      </c>
      <c r="R4142" t="str">
        <f t="shared" si="129"/>
        <v/>
      </c>
    </row>
    <row r="4143" spans="1:18">
      <c r="A4143" t="s">
        <v>10107</v>
      </c>
      <c r="B4143" t="s">
        <v>2316</v>
      </c>
      <c r="C4143" t="s">
        <v>3098</v>
      </c>
      <c r="D4143" t="s">
        <v>3185</v>
      </c>
      <c r="E4143" t="s">
        <v>3194</v>
      </c>
      <c r="F4143" t="s">
        <v>3167</v>
      </c>
      <c r="G4143" t="s">
        <v>746</v>
      </c>
      <c r="H4143" s="28">
        <v>44791</v>
      </c>
      <c r="I4143">
        <v>94.48</v>
      </c>
      <c r="J4143">
        <v>72</v>
      </c>
      <c r="K4143" t="s">
        <v>3123</v>
      </c>
      <c r="L4143" t="s">
        <v>3198</v>
      </c>
      <c r="M4143" t="s">
        <v>3177</v>
      </c>
      <c r="N4143">
        <v>3.4</v>
      </c>
      <c r="O4143" t="s">
        <v>3260</v>
      </c>
      <c r="P4143">
        <f t="shared" si="128"/>
        <v>44788</v>
      </c>
      <c r="Q4143">
        <f>--(COUNTIF($A$2:A4143,A4143)=1)</f>
        <v>1</v>
      </c>
      <c r="R4143">
        <f t="shared" si="129"/>
        <v>94.48</v>
      </c>
    </row>
    <row r="4144" spans="1:18">
      <c r="A4144" t="s">
        <v>10108</v>
      </c>
      <c r="B4144" t="s">
        <v>1041</v>
      </c>
      <c r="C4144" t="s">
        <v>10109</v>
      </c>
      <c r="D4144" t="s">
        <v>3165</v>
      </c>
      <c r="E4144" t="s">
        <v>3175</v>
      </c>
      <c r="F4144" t="s">
        <v>3167</v>
      </c>
      <c r="G4144" t="s">
        <v>2941</v>
      </c>
      <c r="H4144" s="28"/>
      <c r="J4144">
        <v>8</v>
      </c>
      <c r="K4144" t="s">
        <v>3098</v>
      </c>
      <c r="L4144" t="s">
        <v>3265</v>
      </c>
      <c r="M4144" t="s">
        <v>3202</v>
      </c>
      <c r="O4144" t="s">
        <v>3213</v>
      </c>
      <c r="P4144">
        <f t="shared" si="128"/>
        <v>45642</v>
      </c>
      <c r="Q4144">
        <f>--(COUNTIF($A$2:A4144,A4144)=1)</f>
        <v>1</v>
      </c>
      <c r="R4144" t="str">
        <f t="shared" si="129"/>
        <v/>
      </c>
    </row>
    <row r="4145" spans="1:18">
      <c r="A4145" t="s">
        <v>10110</v>
      </c>
      <c r="B4145" t="s">
        <v>2640</v>
      </c>
      <c r="C4145" t="s">
        <v>3098</v>
      </c>
      <c r="D4145" t="s">
        <v>3251</v>
      </c>
      <c r="E4145" t="s">
        <v>3166</v>
      </c>
      <c r="F4145" t="s">
        <v>3220</v>
      </c>
      <c r="G4145" t="s">
        <v>574</v>
      </c>
      <c r="H4145" s="28">
        <v>45171</v>
      </c>
      <c r="I4145">
        <v>22.88</v>
      </c>
      <c r="J4145">
        <v>24</v>
      </c>
      <c r="K4145" t="s">
        <v>3124</v>
      </c>
      <c r="L4145" t="s">
        <v>3098</v>
      </c>
      <c r="M4145" t="s">
        <v>3207</v>
      </c>
      <c r="N4145">
        <v>2.7</v>
      </c>
      <c r="O4145" t="s">
        <v>3182</v>
      </c>
      <c r="P4145">
        <f t="shared" si="128"/>
        <v>45171</v>
      </c>
      <c r="Q4145">
        <f>--(COUNTIF($A$2:A4145,A4145)=1)</f>
        <v>1</v>
      </c>
      <c r="R4145">
        <f t="shared" si="129"/>
        <v>22.88</v>
      </c>
    </row>
    <row r="4146" spans="1:18">
      <c r="A4146" t="s">
        <v>10111</v>
      </c>
      <c r="B4146" t="s">
        <v>1528</v>
      </c>
      <c r="C4146" t="s">
        <v>3098</v>
      </c>
      <c r="D4146" t="s">
        <v>3196</v>
      </c>
      <c r="E4146" t="s">
        <v>3166</v>
      </c>
      <c r="F4146" t="s">
        <v>3180</v>
      </c>
      <c r="G4146" t="s">
        <v>159</v>
      </c>
      <c r="H4146" s="28"/>
      <c r="J4146">
        <v>24</v>
      </c>
      <c r="K4146" t="s">
        <v>3098</v>
      </c>
      <c r="L4146" t="s">
        <v>3248</v>
      </c>
      <c r="M4146" t="s">
        <v>3202</v>
      </c>
      <c r="O4146" t="s">
        <v>3213</v>
      </c>
      <c r="P4146">
        <f t="shared" si="128"/>
        <v>45178</v>
      </c>
      <c r="Q4146">
        <f>--(COUNTIF($A$2:A4146,A4146)=1)</f>
        <v>1</v>
      </c>
      <c r="R4146" t="str">
        <f t="shared" si="129"/>
        <v/>
      </c>
    </row>
    <row r="4147" spans="1:18">
      <c r="A4147" t="s">
        <v>10112</v>
      </c>
      <c r="B4147" t="s">
        <v>716</v>
      </c>
      <c r="C4147" t="s">
        <v>5707</v>
      </c>
      <c r="D4147" t="s">
        <v>3165</v>
      </c>
      <c r="E4147" t="s">
        <v>3166</v>
      </c>
      <c r="F4147" t="s">
        <v>3167</v>
      </c>
      <c r="G4147" t="s">
        <v>597</v>
      </c>
      <c r="H4147" s="28">
        <v>45022</v>
      </c>
      <c r="I4147">
        <v>11.11</v>
      </c>
      <c r="J4147">
        <v>24</v>
      </c>
      <c r="K4147" t="s">
        <v>3124</v>
      </c>
      <c r="L4147" t="s">
        <v>3187</v>
      </c>
      <c r="M4147" t="s">
        <v>3177</v>
      </c>
      <c r="N4147">
        <v>4.5</v>
      </c>
      <c r="O4147" t="s">
        <v>3189</v>
      </c>
      <c r="P4147">
        <f t="shared" si="128"/>
        <v>45022</v>
      </c>
      <c r="Q4147">
        <f>--(COUNTIF($A$2:A4147,A4147)=1)</f>
        <v>1</v>
      </c>
      <c r="R4147">
        <f t="shared" si="129"/>
        <v>11.11</v>
      </c>
    </row>
    <row r="4148" spans="1:18">
      <c r="A4148" t="s">
        <v>10113</v>
      </c>
      <c r="B4148" t="s">
        <v>647</v>
      </c>
      <c r="C4148" t="s">
        <v>3098</v>
      </c>
      <c r="D4148" t="s">
        <v>3237</v>
      </c>
      <c r="E4148" t="s">
        <v>3194</v>
      </c>
      <c r="F4148" t="s">
        <v>3228</v>
      </c>
      <c r="G4148" t="s">
        <v>1530</v>
      </c>
      <c r="H4148" s="28"/>
      <c r="J4148">
        <v>72</v>
      </c>
      <c r="K4148" t="s">
        <v>3098</v>
      </c>
      <c r="L4148" t="s">
        <v>3192</v>
      </c>
      <c r="M4148" t="s">
        <v>3202</v>
      </c>
      <c r="O4148" t="s">
        <v>3123</v>
      </c>
      <c r="P4148">
        <f t="shared" si="128"/>
        <v>45127</v>
      </c>
      <c r="Q4148">
        <f>--(COUNTIF($A$2:A4148,A4148)=1)</f>
        <v>1</v>
      </c>
      <c r="R4148" t="str">
        <f t="shared" si="129"/>
        <v/>
      </c>
    </row>
    <row r="4149" spans="1:18">
      <c r="A4149" t="s">
        <v>10114</v>
      </c>
      <c r="B4149" t="s">
        <v>6408</v>
      </c>
      <c r="C4149" t="s">
        <v>3098</v>
      </c>
      <c r="D4149" t="s">
        <v>3237</v>
      </c>
      <c r="E4149" t="s">
        <v>3194</v>
      </c>
      <c r="F4149" t="s">
        <v>3228</v>
      </c>
      <c r="G4149" t="s">
        <v>3059</v>
      </c>
      <c r="H4149" s="28"/>
      <c r="J4149">
        <v>72</v>
      </c>
      <c r="K4149" t="s">
        <v>3098</v>
      </c>
      <c r="L4149" t="s">
        <v>3281</v>
      </c>
      <c r="M4149" t="s">
        <v>3188</v>
      </c>
      <c r="O4149" t="s">
        <v>3123</v>
      </c>
      <c r="P4149">
        <f t="shared" si="128"/>
        <v>45162</v>
      </c>
      <c r="Q4149">
        <f>--(COUNTIF($A$2:A4149,A4149)=1)</f>
        <v>1</v>
      </c>
      <c r="R4149" t="str">
        <f t="shared" si="129"/>
        <v/>
      </c>
    </row>
    <row r="4150" spans="1:18">
      <c r="A4150" t="s">
        <v>10115</v>
      </c>
      <c r="B4150" t="s">
        <v>2462</v>
      </c>
      <c r="C4150" t="s">
        <v>10116</v>
      </c>
      <c r="D4150" t="s">
        <v>3196</v>
      </c>
      <c r="E4150" t="s">
        <v>3175</v>
      </c>
      <c r="F4150" t="s">
        <v>3167</v>
      </c>
      <c r="G4150" t="s">
        <v>368</v>
      </c>
      <c r="H4150" s="28">
        <v>45485</v>
      </c>
      <c r="I4150">
        <v>6.34</v>
      </c>
      <c r="J4150">
        <v>8</v>
      </c>
      <c r="K4150" t="s">
        <v>3124</v>
      </c>
      <c r="L4150" t="s">
        <v>3318</v>
      </c>
      <c r="M4150" t="s">
        <v>3169</v>
      </c>
      <c r="N4150">
        <v>5</v>
      </c>
      <c r="O4150" t="s">
        <v>3124</v>
      </c>
      <c r="P4150">
        <f t="shared" si="128"/>
        <v>45485</v>
      </c>
      <c r="Q4150">
        <f>--(COUNTIF($A$2:A4150,A4150)=1)</f>
        <v>1</v>
      </c>
      <c r="R4150">
        <f t="shared" si="129"/>
        <v>6.34</v>
      </c>
    </row>
    <row r="4151" spans="1:18">
      <c r="A4151" t="s">
        <v>10117</v>
      </c>
      <c r="B4151" t="s">
        <v>2181</v>
      </c>
      <c r="C4151" t="s">
        <v>3098</v>
      </c>
      <c r="D4151" t="s">
        <v>3240</v>
      </c>
      <c r="E4151" t="s">
        <v>3194</v>
      </c>
      <c r="F4151" t="s">
        <v>3228</v>
      </c>
      <c r="G4151" t="s">
        <v>1310</v>
      </c>
      <c r="H4151" s="28"/>
      <c r="J4151">
        <v>72</v>
      </c>
      <c r="K4151" t="s">
        <v>3098</v>
      </c>
      <c r="L4151" t="s">
        <v>3212</v>
      </c>
      <c r="M4151" t="s">
        <v>3202</v>
      </c>
      <c r="O4151" t="s">
        <v>3124</v>
      </c>
      <c r="P4151">
        <f t="shared" si="128"/>
        <v>45382</v>
      </c>
      <c r="Q4151">
        <f>--(COUNTIF($A$2:A4151,A4151)=1)</f>
        <v>1</v>
      </c>
      <c r="R4151" t="str">
        <f t="shared" si="129"/>
        <v/>
      </c>
    </row>
    <row r="4152" spans="1:18">
      <c r="A4152" t="s">
        <v>10118</v>
      </c>
      <c r="B4152" t="s">
        <v>2931</v>
      </c>
      <c r="C4152" t="s">
        <v>7428</v>
      </c>
      <c r="D4152" t="s">
        <v>3227</v>
      </c>
      <c r="E4152" t="s">
        <v>3166</v>
      </c>
      <c r="F4152" t="s">
        <v>3167</v>
      </c>
      <c r="G4152" t="s">
        <v>106</v>
      </c>
      <c r="H4152" s="28">
        <v>44724</v>
      </c>
      <c r="I4152">
        <v>78.02</v>
      </c>
      <c r="J4152">
        <v>24</v>
      </c>
      <c r="K4152" t="s">
        <v>3123</v>
      </c>
      <c r="L4152" t="s">
        <v>3216</v>
      </c>
      <c r="M4152" t="s">
        <v>3188</v>
      </c>
      <c r="N4152">
        <v>4.4000000000000004</v>
      </c>
      <c r="O4152" t="s">
        <v>3182</v>
      </c>
      <c r="P4152">
        <f t="shared" si="128"/>
        <v>44721</v>
      </c>
      <c r="Q4152">
        <f>--(COUNTIF($A$2:A4152,A4152)=1)</f>
        <v>1</v>
      </c>
      <c r="R4152">
        <f t="shared" si="129"/>
        <v>78.02</v>
      </c>
    </row>
    <row r="4153" spans="1:18">
      <c r="A4153" t="s">
        <v>10119</v>
      </c>
      <c r="B4153" t="s">
        <v>5905</v>
      </c>
      <c r="C4153" t="s">
        <v>3098</v>
      </c>
      <c r="D4153" t="s">
        <v>3237</v>
      </c>
      <c r="E4153" t="s">
        <v>3175</v>
      </c>
      <c r="F4153" t="s">
        <v>3180</v>
      </c>
      <c r="G4153" t="s">
        <v>313</v>
      </c>
      <c r="H4153" s="28"/>
      <c r="J4153">
        <v>8</v>
      </c>
      <c r="K4153" t="s">
        <v>3098</v>
      </c>
      <c r="L4153" t="s">
        <v>3307</v>
      </c>
      <c r="M4153" t="s">
        <v>3188</v>
      </c>
      <c r="O4153" t="s">
        <v>3182</v>
      </c>
      <c r="P4153">
        <f t="shared" si="128"/>
        <v>44877</v>
      </c>
      <c r="Q4153">
        <f>--(COUNTIF($A$2:A4153,A4153)=1)</f>
        <v>1</v>
      </c>
      <c r="R4153" t="str">
        <f t="shared" si="129"/>
        <v/>
      </c>
    </row>
    <row r="4154" spans="1:18">
      <c r="A4154" t="s">
        <v>10120</v>
      </c>
      <c r="B4154" t="s">
        <v>2928</v>
      </c>
      <c r="C4154" t="s">
        <v>3098</v>
      </c>
      <c r="D4154" t="s">
        <v>3165</v>
      </c>
      <c r="E4154" t="s">
        <v>3194</v>
      </c>
      <c r="F4154" t="s">
        <v>3167</v>
      </c>
      <c r="G4154" t="s">
        <v>2665</v>
      </c>
      <c r="H4154" s="28">
        <v>44626</v>
      </c>
      <c r="I4154">
        <v>7.28</v>
      </c>
      <c r="J4154">
        <v>72</v>
      </c>
      <c r="K4154" t="s">
        <v>3124</v>
      </c>
      <c r="L4154" t="s">
        <v>3398</v>
      </c>
      <c r="M4154" t="s">
        <v>3169</v>
      </c>
      <c r="N4154">
        <v>1.8</v>
      </c>
      <c r="O4154" t="s">
        <v>3178</v>
      </c>
      <c r="P4154">
        <f t="shared" si="128"/>
        <v>44626</v>
      </c>
      <c r="Q4154">
        <f>--(COUNTIF($A$2:A4154,A4154)=1)</f>
        <v>1</v>
      </c>
      <c r="R4154">
        <f t="shared" si="129"/>
        <v>7.28</v>
      </c>
    </row>
    <row r="4155" spans="1:18">
      <c r="A4155" t="s">
        <v>10121</v>
      </c>
      <c r="B4155" t="s">
        <v>1104</v>
      </c>
      <c r="C4155" t="s">
        <v>3098</v>
      </c>
      <c r="D4155" t="s">
        <v>3200</v>
      </c>
      <c r="E4155" t="s">
        <v>3166</v>
      </c>
      <c r="F4155" t="s">
        <v>3180</v>
      </c>
      <c r="G4155" t="s">
        <v>1043</v>
      </c>
      <c r="H4155" s="28"/>
      <c r="J4155">
        <v>24</v>
      </c>
      <c r="K4155" t="s">
        <v>3098</v>
      </c>
      <c r="L4155" t="s">
        <v>3225</v>
      </c>
      <c r="M4155" t="s">
        <v>3188</v>
      </c>
      <c r="O4155" t="s">
        <v>3182</v>
      </c>
      <c r="P4155">
        <f t="shared" si="128"/>
        <v>45138</v>
      </c>
      <c r="Q4155">
        <f>--(COUNTIF($A$2:A4155,A4155)=1)</f>
        <v>1</v>
      </c>
      <c r="R4155" t="str">
        <f t="shared" si="129"/>
        <v/>
      </c>
    </row>
    <row r="4156" spans="1:18">
      <c r="A4156" t="s">
        <v>10122</v>
      </c>
      <c r="B4156" t="s">
        <v>3908</v>
      </c>
      <c r="C4156" t="s">
        <v>3098</v>
      </c>
      <c r="D4156" t="s">
        <v>3196</v>
      </c>
      <c r="E4156" t="s">
        <v>3194</v>
      </c>
      <c r="F4156" t="s">
        <v>3167</v>
      </c>
      <c r="G4156" t="s">
        <v>95</v>
      </c>
      <c r="H4156" s="28">
        <v>44675</v>
      </c>
      <c r="I4156">
        <v>62.87</v>
      </c>
      <c r="J4156">
        <v>72</v>
      </c>
      <c r="K4156" t="s">
        <v>3124</v>
      </c>
      <c r="L4156" t="s">
        <v>3225</v>
      </c>
      <c r="M4156" t="s">
        <v>3207</v>
      </c>
      <c r="N4156">
        <v>4.8</v>
      </c>
      <c r="O4156" t="s">
        <v>3123</v>
      </c>
      <c r="P4156">
        <f t="shared" si="128"/>
        <v>44673</v>
      </c>
      <c r="Q4156">
        <f>--(COUNTIF($A$2:A4156,A4156)=1)</f>
        <v>1</v>
      </c>
      <c r="R4156">
        <f t="shared" si="129"/>
        <v>62.87</v>
      </c>
    </row>
    <row r="4157" spans="1:18">
      <c r="A4157" t="s">
        <v>10123</v>
      </c>
      <c r="B4157" t="s">
        <v>10124</v>
      </c>
      <c r="C4157" t="s">
        <v>5276</v>
      </c>
      <c r="D4157" t="s">
        <v>3240</v>
      </c>
      <c r="E4157" t="s">
        <v>3194</v>
      </c>
      <c r="F4157" t="s">
        <v>3167</v>
      </c>
      <c r="G4157" t="s">
        <v>668</v>
      </c>
      <c r="H4157" s="28">
        <v>44984</v>
      </c>
      <c r="I4157">
        <v>234.06</v>
      </c>
      <c r="J4157">
        <v>72</v>
      </c>
      <c r="K4157" t="s">
        <v>3123</v>
      </c>
      <c r="L4157" t="s">
        <v>3098</v>
      </c>
      <c r="M4157" t="s">
        <v>3188</v>
      </c>
      <c r="N4157">
        <v>4.7</v>
      </c>
      <c r="O4157" t="s">
        <v>3260</v>
      </c>
      <c r="P4157">
        <f t="shared" si="128"/>
        <v>44975</v>
      </c>
      <c r="Q4157">
        <f>--(COUNTIF($A$2:A4157,A4157)=1)</f>
        <v>1</v>
      </c>
      <c r="R4157">
        <f t="shared" si="129"/>
        <v>234.06</v>
      </c>
    </row>
    <row r="4158" spans="1:18">
      <c r="A4158" t="s">
        <v>10125</v>
      </c>
      <c r="B4158" t="s">
        <v>3719</v>
      </c>
      <c r="C4158" t="s">
        <v>3098</v>
      </c>
      <c r="D4158" t="s">
        <v>3200</v>
      </c>
      <c r="E4158" t="s">
        <v>3280</v>
      </c>
      <c r="F4158" t="s">
        <v>3167</v>
      </c>
      <c r="G4158" t="s">
        <v>1408</v>
      </c>
      <c r="H4158" s="28">
        <v>45091</v>
      </c>
      <c r="I4158">
        <v>1.21</v>
      </c>
      <c r="J4158">
        <v>4</v>
      </c>
      <c r="K4158" t="s">
        <v>3124</v>
      </c>
      <c r="L4158" t="s">
        <v>3437</v>
      </c>
      <c r="M4158" t="s">
        <v>3169</v>
      </c>
      <c r="N4158">
        <v>4.9000000000000004</v>
      </c>
      <c r="O4158" t="s">
        <v>3260</v>
      </c>
      <c r="P4158">
        <f t="shared" si="128"/>
        <v>45091</v>
      </c>
      <c r="Q4158">
        <f>--(COUNTIF($A$2:A4158,A4158)=1)</f>
        <v>1</v>
      </c>
      <c r="R4158">
        <f t="shared" si="129"/>
        <v>1.21</v>
      </c>
    </row>
    <row r="4159" spans="1:18">
      <c r="A4159" t="s">
        <v>10126</v>
      </c>
      <c r="B4159" t="s">
        <v>706</v>
      </c>
      <c r="C4159" t="s">
        <v>10127</v>
      </c>
      <c r="D4159" t="s">
        <v>3227</v>
      </c>
      <c r="E4159" t="s">
        <v>3194</v>
      </c>
      <c r="F4159" t="s">
        <v>3228</v>
      </c>
      <c r="G4159" t="s">
        <v>1679</v>
      </c>
      <c r="H4159" s="28"/>
      <c r="J4159">
        <v>72</v>
      </c>
      <c r="K4159" t="s">
        <v>3098</v>
      </c>
      <c r="L4159" t="s">
        <v>3098</v>
      </c>
      <c r="M4159" t="s">
        <v>3202</v>
      </c>
      <c r="O4159" t="s">
        <v>3170</v>
      </c>
      <c r="P4159">
        <f t="shared" si="128"/>
        <v>44694</v>
      </c>
      <c r="Q4159">
        <f>--(COUNTIF($A$2:A4159,A4159)=1)</f>
        <v>1</v>
      </c>
      <c r="R4159" t="str">
        <f t="shared" si="129"/>
        <v/>
      </c>
    </row>
    <row r="4160" spans="1:18">
      <c r="A4160" t="s">
        <v>10128</v>
      </c>
      <c r="B4160" t="s">
        <v>2842</v>
      </c>
      <c r="C4160" t="s">
        <v>3098</v>
      </c>
      <c r="D4160" t="s">
        <v>3174</v>
      </c>
      <c r="E4160" t="s">
        <v>3280</v>
      </c>
      <c r="F4160" t="s">
        <v>3167</v>
      </c>
      <c r="G4160" t="s">
        <v>2624</v>
      </c>
      <c r="H4160" s="28">
        <v>45079</v>
      </c>
      <c r="I4160">
        <v>0.88</v>
      </c>
      <c r="J4160">
        <v>4</v>
      </c>
      <c r="K4160" t="s">
        <v>3124</v>
      </c>
      <c r="L4160" t="s">
        <v>3187</v>
      </c>
      <c r="M4160" t="s">
        <v>3177</v>
      </c>
      <c r="N4160">
        <v>3.2</v>
      </c>
      <c r="O4160" t="s">
        <v>3170</v>
      </c>
      <c r="P4160">
        <f t="shared" si="128"/>
        <v>45079</v>
      </c>
      <c r="Q4160">
        <f>--(COUNTIF($A$2:A4160,A4160)=1)</f>
        <v>1</v>
      </c>
      <c r="R4160">
        <f t="shared" si="129"/>
        <v>0.88</v>
      </c>
    </row>
    <row r="4161" spans="1:18">
      <c r="A4161" t="s">
        <v>10129</v>
      </c>
      <c r="B4161" t="s">
        <v>1204</v>
      </c>
      <c r="C4161" t="s">
        <v>5431</v>
      </c>
      <c r="D4161" t="s">
        <v>3251</v>
      </c>
      <c r="E4161" t="s">
        <v>3194</v>
      </c>
      <c r="F4161" t="s">
        <v>3220</v>
      </c>
      <c r="G4161" t="s">
        <v>822</v>
      </c>
      <c r="H4161" s="28">
        <v>44667</v>
      </c>
      <c r="I4161">
        <v>194.08</v>
      </c>
      <c r="J4161">
        <v>72</v>
      </c>
      <c r="K4161" t="s">
        <v>3123</v>
      </c>
      <c r="L4161" t="s">
        <v>3187</v>
      </c>
      <c r="M4161" t="s">
        <v>3202</v>
      </c>
      <c r="N4161">
        <v>3.3</v>
      </c>
      <c r="O4161" t="s">
        <v>3260</v>
      </c>
      <c r="P4161">
        <f t="shared" si="128"/>
        <v>44659</v>
      </c>
      <c r="Q4161">
        <f>--(COUNTIF($A$2:A4161,A4161)=1)</f>
        <v>1</v>
      </c>
      <c r="R4161">
        <f t="shared" si="129"/>
        <v>194.08</v>
      </c>
    </row>
    <row r="4162" spans="1:18">
      <c r="A4162" t="s">
        <v>10130</v>
      </c>
      <c r="B4162" t="s">
        <v>10131</v>
      </c>
      <c r="C4162" t="s">
        <v>10132</v>
      </c>
      <c r="D4162" t="s">
        <v>3237</v>
      </c>
      <c r="E4162" t="s">
        <v>3194</v>
      </c>
      <c r="F4162" t="s">
        <v>3167</v>
      </c>
      <c r="G4162" t="s">
        <v>2314</v>
      </c>
      <c r="H4162" s="28"/>
      <c r="J4162">
        <v>72</v>
      </c>
      <c r="K4162" t="s">
        <v>3098</v>
      </c>
      <c r="L4162" t="s">
        <v>3187</v>
      </c>
      <c r="M4162" t="s">
        <v>3177</v>
      </c>
      <c r="O4162" t="s">
        <v>3170</v>
      </c>
      <c r="P4162">
        <f t="shared" ref="P4162:P4225" si="130">IFERROR(DATEVALUE(G4162),IFERROR(DATE(RIGHT(G4162,4),MID(G4162,4,2),LEFT(G4162,2)),""))</f>
        <v>45173</v>
      </c>
      <c r="Q4162">
        <f>--(COUNTIF($A$2:A4162,A4162)=1)</f>
        <v>1</v>
      </c>
      <c r="R4162" t="str">
        <f t="shared" ref="R4162:R4225" si="131">IF(AND(Q4162=1,I4162&lt;&gt;"",ISNUMBER(I4162),I4162&gt;=0),I4162,"")</f>
        <v/>
      </c>
    </row>
    <row r="4163" spans="1:18">
      <c r="A4163" t="s">
        <v>10133</v>
      </c>
      <c r="B4163" t="s">
        <v>7057</v>
      </c>
      <c r="C4163" t="s">
        <v>10134</v>
      </c>
      <c r="D4163" t="s">
        <v>3174</v>
      </c>
      <c r="E4163" t="s">
        <v>3280</v>
      </c>
      <c r="F4163" t="s">
        <v>3167</v>
      </c>
      <c r="G4163" t="s">
        <v>1607</v>
      </c>
      <c r="H4163" s="28">
        <v>45422</v>
      </c>
      <c r="I4163">
        <v>1.17</v>
      </c>
      <c r="J4163">
        <v>4</v>
      </c>
      <c r="K4163" t="s">
        <v>3124</v>
      </c>
      <c r="L4163" t="s">
        <v>3254</v>
      </c>
      <c r="M4163" t="s">
        <v>3169</v>
      </c>
      <c r="O4163" t="s">
        <v>3182</v>
      </c>
      <c r="P4163">
        <f t="shared" si="130"/>
        <v>45422</v>
      </c>
      <c r="Q4163">
        <f>--(COUNTIF($A$2:A4163,A4163)=1)</f>
        <v>1</v>
      </c>
      <c r="R4163">
        <f t="shared" si="131"/>
        <v>1.17</v>
      </c>
    </row>
    <row r="4164" spans="1:18">
      <c r="A4164" t="s">
        <v>10135</v>
      </c>
      <c r="B4164" t="s">
        <v>265</v>
      </c>
      <c r="C4164" t="s">
        <v>10136</v>
      </c>
      <c r="D4164" t="s">
        <v>3237</v>
      </c>
      <c r="E4164" t="s">
        <v>3166</v>
      </c>
      <c r="F4164" t="s">
        <v>3228</v>
      </c>
      <c r="G4164" t="s">
        <v>3419</v>
      </c>
      <c r="H4164" s="28"/>
      <c r="J4164">
        <v>24</v>
      </c>
      <c r="K4164" t="s">
        <v>3098</v>
      </c>
      <c r="L4164" t="s">
        <v>3398</v>
      </c>
      <c r="M4164" t="s">
        <v>3202</v>
      </c>
      <c r="O4164" t="s">
        <v>3213</v>
      </c>
      <c r="P4164">
        <f t="shared" si="130"/>
        <v>45638</v>
      </c>
      <c r="Q4164">
        <f>--(COUNTIF($A$2:A4164,A4164)=1)</f>
        <v>1</v>
      </c>
      <c r="R4164" t="str">
        <f t="shared" si="131"/>
        <v/>
      </c>
    </row>
    <row r="4165" spans="1:18">
      <c r="A4165" t="s">
        <v>10137</v>
      </c>
      <c r="B4165" t="s">
        <v>5542</v>
      </c>
      <c r="C4165" t="s">
        <v>8875</v>
      </c>
      <c r="D4165" t="s">
        <v>3237</v>
      </c>
      <c r="E4165" t="s">
        <v>3194</v>
      </c>
      <c r="F4165" t="s">
        <v>3167</v>
      </c>
      <c r="G4165" t="s">
        <v>531</v>
      </c>
      <c r="H4165" s="28">
        <v>44913</v>
      </c>
      <c r="I4165">
        <v>222.09</v>
      </c>
      <c r="J4165">
        <v>72</v>
      </c>
      <c r="K4165" t="s">
        <v>3123</v>
      </c>
      <c r="L4165" t="s">
        <v>3318</v>
      </c>
      <c r="M4165" t="s">
        <v>3169</v>
      </c>
      <c r="N4165">
        <v>1.8</v>
      </c>
      <c r="O4165" t="s">
        <v>3178</v>
      </c>
      <c r="P4165">
        <f t="shared" si="130"/>
        <v>44904</v>
      </c>
      <c r="Q4165">
        <f>--(COUNTIF($A$2:A4165,A4165)=1)</f>
        <v>1</v>
      </c>
      <c r="R4165">
        <f t="shared" si="131"/>
        <v>222.09</v>
      </c>
    </row>
    <row r="4166" spans="1:18">
      <c r="A4166" t="s">
        <v>10138</v>
      </c>
      <c r="B4166" t="s">
        <v>5587</v>
      </c>
      <c r="C4166" t="s">
        <v>10139</v>
      </c>
      <c r="D4166" t="s">
        <v>3185</v>
      </c>
      <c r="E4166" t="s">
        <v>3166</v>
      </c>
      <c r="F4166" t="s">
        <v>3167</v>
      </c>
      <c r="G4166" t="s">
        <v>1768</v>
      </c>
      <c r="H4166" s="28"/>
      <c r="J4166">
        <v>24</v>
      </c>
      <c r="K4166" t="s">
        <v>3098</v>
      </c>
      <c r="L4166" t="s">
        <v>3187</v>
      </c>
      <c r="M4166" t="s">
        <v>3202</v>
      </c>
      <c r="O4166" t="s">
        <v>3178</v>
      </c>
      <c r="P4166">
        <f t="shared" si="130"/>
        <v>45202</v>
      </c>
      <c r="Q4166">
        <f>--(COUNTIF($A$2:A4166,A4166)=1)</f>
        <v>1</v>
      </c>
      <c r="R4166" t="str">
        <f t="shared" si="131"/>
        <v/>
      </c>
    </row>
    <row r="4167" spans="1:18">
      <c r="A4167" t="s">
        <v>10140</v>
      </c>
      <c r="B4167" t="s">
        <v>5461</v>
      </c>
      <c r="C4167" t="s">
        <v>10141</v>
      </c>
      <c r="D4167" t="s">
        <v>3237</v>
      </c>
      <c r="E4167" t="s">
        <v>3175</v>
      </c>
      <c r="F4167" t="s">
        <v>3167</v>
      </c>
      <c r="G4167" t="s">
        <v>1343</v>
      </c>
      <c r="H4167" s="28">
        <v>45528</v>
      </c>
      <c r="I4167">
        <v>15.46</v>
      </c>
      <c r="J4167">
        <v>8</v>
      </c>
      <c r="K4167" t="s">
        <v>3123</v>
      </c>
      <c r="L4167" t="s">
        <v>3098</v>
      </c>
      <c r="M4167" t="s">
        <v>3207</v>
      </c>
      <c r="N4167">
        <v>2</v>
      </c>
      <c r="O4167" t="s">
        <v>3124</v>
      </c>
      <c r="P4167">
        <f t="shared" si="130"/>
        <v>45528</v>
      </c>
      <c r="Q4167">
        <f>--(COUNTIF($A$2:A4167,A4167)=1)</f>
        <v>1</v>
      </c>
      <c r="R4167">
        <f t="shared" si="131"/>
        <v>15.46</v>
      </c>
    </row>
    <row r="4168" spans="1:18">
      <c r="A4168" t="s">
        <v>10142</v>
      </c>
      <c r="B4168" t="s">
        <v>2021</v>
      </c>
      <c r="C4168" t="s">
        <v>3098</v>
      </c>
      <c r="D4168" t="s">
        <v>3227</v>
      </c>
      <c r="E4168" t="s">
        <v>3175</v>
      </c>
      <c r="F4168" t="s">
        <v>3167</v>
      </c>
      <c r="G4168" t="s">
        <v>2600</v>
      </c>
      <c r="H4168" s="28">
        <v>45135</v>
      </c>
      <c r="I4168">
        <v>12.01</v>
      </c>
      <c r="J4168">
        <v>8</v>
      </c>
      <c r="K4168" t="s">
        <v>3123</v>
      </c>
      <c r="L4168" t="s">
        <v>3218</v>
      </c>
      <c r="M4168" t="s">
        <v>3202</v>
      </c>
      <c r="N4168">
        <v>2</v>
      </c>
      <c r="O4168" t="s">
        <v>3170</v>
      </c>
      <c r="P4168">
        <f t="shared" si="130"/>
        <v>45135</v>
      </c>
      <c r="Q4168">
        <f>--(COUNTIF($A$2:A4168,A4168)=1)</f>
        <v>1</v>
      </c>
      <c r="R4168">
        <f t="shared" si="131"/>
        <v>12.01</v>
      </c>
    </row>
    <row r="4169" spans="1:18">
      <c r="A4169" t="s">
        <v>10143</v>
      </c>
      <c r="B4169" t="s">
        <v>7209</v>
      </c>
      <c r="C4169" t="s">
        <v>7567</v>
      </c>
      <c r="D4169" t="s">
        <v>3165</v>
      </c>
      <c r="E4169" t="s">
        <v>3194</v>
      </c>
      <c r="F4169" t="s">
        <v>3167</v>
      </c>
      <c r="G4169" t="s">
        <v>913</v>
      </c>
      <c r="H4169" s="28">
        <v>45083</v>
      </c>
      <c r="I4169">
        <v>128.82</v>
      </c>
      <c r="J4169">
        <v>72</v>
      </c>
      <c r="K4169" t="s">
        <v>3123</v>
      </c>
      <c r="L4169" t="s">
        <v>3225</v>
      </c>
      <c r="M4169" t="s">
        <v>3188</v>
      </c>
      <c r="N4169">
        <v>2.8</v>
      </c>
      <c r="O4169" t="s">
        <v>3182</v>
      </c>
      <c r="P4169">
        <f t="shared" si="130"/>
        <v>45078</v>
      </c>
      <c r="Q4169">
        <f>--(COUNTIF($A$2:A4169,A4169)=1)</f>
        <v>1</v>
      </c>
      <c r="R4169">
        <f t="shared" si="131"/>
        <v>128.82</v>
      </c>
    </row>
    <row r="4170" spans="1:18">
      <c r="A4170" t="s">
        <v>10144</v>
      </c>
      <c r="B4170" t="s">
        <v>8582</v>
      </c>
      <c r="C4170" t="s">
        <v>3098</v>
      </c>
      <c r="D4170" t="s">
        <v>3196</v>
      </c>
      <c r="E4170" t="s">
        <v>3194</v>
      </c>
      <c r="F4170" t="s">
        <v>3180</v>
      </c>
      <c r="G4170" t="s">
        <v>1938</v>
      </c>
      <c r="H4170" s="28"/>
      <c r="J4170">
        <v>72</v>
      </c>
      <c r="K4170" t="s">
        <v>3098</v>
      </c>
      <c r="L4170" t="s">
        <v>3098</v>
      </c>
      <c r="M4170" t="s">
        <v>3188</v>
      </c>
      <c r="O4170" t="s">
        <v>3170</v>
      </c>
      <c r="P4170">
        <f t="shared" si="130"/>
        <v>44691</v>
      </c>
      <c r="Q4170">
        <f>--(COUNTIF($A$2:A4170,A4170)=1)</f>
        <v>1</v>
      </c>
      <c r="R4170" t="str">
        <f t="shared" si="131"/>
        <v/>
      </c>
    </row>
    <row r="4171" spans="1:18">
      <c r="A4171" t="s">
        <v>10145</v>
      </c>
      <c r="B4171" t="s">
        <v>6119</v>
      </c>
      <c r="C4171" t="s">
        <v>3098</v>
      </c>
      <c r="D4171" t="s">
        <v>3240</v>
      </c>
      <c r="E4171" t="s">
        <v>3166</v>
      </c>
      <c r="F4171" t="s">
        <v>3167</v>
      </c>
      <c r="G4171" t="s">
        <v>1971</v>
      </c>
      <c r="H4171" s="28">
        <v>45267</v>
      </c>
      <c r="I4171">
        <v>31.86</v>
      </c>
      <c r="J4171">
        <v>24</v>
      </c>
      <c r="K4171" t="s">
        <v>3123</v>
      </c>
      <c r="L4171" t="s">
        <v>3201</v>
      </c>
      <c r="M4171" t="s">
        <v>3177</v>
      </c>
      <c r="N4171">
        <v>2.5</v>
      </c>
      <c r="O4171" t="s">
        <v>3189</v>
      </c>
      <c r="P4171">
        <f t="shared" si="130"/>
        <v>45266</v>
      </c>
      <c r="Q4171">
        <f>--(COUNTIF($A$2:A4171,A4171)=1)</f>
        <v>1</v>
      </c>
      <c r="R4171">
        <f t="shared" si="131"/>
        <v>31.86</v>
      </c>
    </row>
    <row r="4172" spans="1:18">
      <c r="A4172" t="s">
        <v>10146</v>
      </c>
      <c r="B4172" t="s">
        <v>5159</v>
      </c>
      <c r="C4172" t="s">
        <v>3098</v>
      </c>
      <c r="D4172" t="s">
        <v>3165</v>
      </c>
      <c r="E4172" t="s">
        <v>3166</v>
      </c>
      <c r="F4172" t="s">
        <v>3180</v>
      </c>
      <c r="G4172" t="s">
        <v>439</v>
      </c>
      <c r="H4172" s="28"/>
      <c r="J4172">
        <v>24</v>
      </c>
      <c r="K4172" t="s">
        <v>3098</v>
      </c>
      <c r="L4172" t="s">
        <v>3201</v>
      </c>
      <c r="M4172" t="s">
        <v>3177</v>
      </c>
      <c r="O4172" t="s">
        <v>3124</v>
      </c>
      <c r="P4172">
        <f t="shared" si="130"/>
        <v>44803</v>
      </c>
      <c r="Q4172">
        <f>--(COUNTIF($A$2:A4172,A4172)=1)</f>
        <v>1</v>
      </c>
      <c r="R4172" t="str">
        <f t="shared" si="131"/>
        <v/>
      </c>
    </row>
    <row r="4173" spans="1:18">
      <c r="A4173" t="s">
        <v>10147</v>
      </c>
      <c r="B4173" t="s">
        <v>1020</v>
      </c>
      <c r="C4173" t="s">
        <v>3098</v>
      </c>
      <c r="D4173" t="s">
        <v>3196</v>
      </c>
      <c r="E4173" t="s">
        <v>3194</v>
      </c>
      <c r="F4173" t="s">
        <v>3228</v>
      </c>
      <c r="G4173" t="s">
        <v>816</v>
      </c>
      <c r="H4173" s="28"/>
      <c r="J4173">
        <v>72</v>
      </c>
      <c r="K4173" t="s">
        <v>3098</v>
      </c>
      <c r="L4173" t="s">
        <v>3248</v>
      </c>
      <c r="M4173" t="s">
        <v>3202</v>
      </c>
      <c r="O4173" t="s">
        <v>3182</v>
      </c>
      <c r="P4173">
        <f t="shared" si="130"/>
        <v>45060</v>
      </c>
      <c r="Q4173">
        <f>--(COUNTIF($A$2:A4173,A4173)=1)</f>
        <v>1</v>
      </c>
      <c r="R4173" t="str">
        <f t="shared" si="131"/>
        <v/>
      </c>
    </row>
    <row r="4174" spans="1:18">
      <c r="A4174" t="s">
        <v>10148</v>
      </c>
      <c r="B4174" t="s">
        <v>1231</v>
      </c>
      <c r="C4174" t="s">
        <v>10149</v>
      </c>
      <c r="D4174" t="s">
        <v>3174</v>
      </c>
      <c r="E4174" t="s">
        <v>3194</v>
      </c>
      <c r="F4174" t="s">
        <v>3167</v>
      </c>
      <c r="G4174" t="s">
        <v>527</v>
      </c>
      <c r="H4174" s="28">
        <v>45374</v>
      </c>
      <c r="I4174">
        <v>91.16</v>
      </c>
      <c r="J4174">
        <v>72</v>
      </c>
      <c r="K4174" t="s">
        <v>3123</v>
      </c>
      <c r="L4174" t="s">
        <v>3218</v>
      </c>
      <c r="M4174" t="s">
        <v>3202</v>
      </c>
      <c r="N4174">
        <v>4.3</v>
      </c>
      <c r="O4174" t="s">
        <v>3260</v>
      </c>
      <c r="P4174">
        <f t="shared" si="130"/>
        <v>45371</v>
      </c>
      <c r="Q4174">
        <f>--(COUNTIF($A$2:A4174,A4174)=1)</f>
        <v>1</v>
      </c>
      <c r="R4174">
        <f t="shared" si="131"/>
        <v>91.16</v>
      </c>
    </row>
    <row r="4175" spans="1:18">
      <c r="A4175" t="s">
        <v>10150</v>
      </c>
      <c r="B4175" t="s">
        <v>1870</v>
      </c>
      <c r="C4175" t="s">
        <v>10151</v>
      </c>
      <c r="D4175" t="s">
        <v>3200</v>
      </c>
      <c r="E4175" t="s">
        <v>3166</v>
      </c>
      <c r="F4175" t="s">
        <v>3220</v>
      </c>
      <c r="G4175" t="s">
        <v>2381</v>
      </c>
      <c r="H4175" s="28">
        <v>45026</v>
      </c>
      <c r="I4175">
        <v>83.4</v>
      </c>
      <c r="J4175">
        <v>24</v>
      </c>
      <c r="K4175" t="s">
        <v>3123</v>
      </c>
      <c r="L4175" t="s">
        <v>3398</v>
      </c>
      <c r="M4175" t="s">
        <v>3177</v>
      </c>
      <c r="N4175">
        <v>2.1</v>
      </c>
      <c r="O4175" t="s">
        <v>3178</v>
      </c>
      <c r="P4175">
        <f t="shared" si="130"/>
        <v>45023</v>
      </c>
      <c r="Q4175">
        <f>--(COUNTIF($A$2:A4175,A4175)=1)</f>
        <v>1</v>
      </c>
      <c r="R4175">
        <f t="shared" si="131"/>
        <v>83.4</v>
      </c>
    </row>
    <row r="4176" spans="1:18">
      <c r="A4176" t="s">
        <v>10152</v>
      </c>
      <c r="B4176" t="s">
        <v>1576</v>
      </c>
      <c r="C4176" t="s">
        <v>3098</v>
      </c>
      <c r="D4176" t="s">
        <v>3196</v>
      </c>
      <c r="E4176" t="s">
        <v>3166</v>
      </c>
      <c r="F4176" t="s">
        <v>3167</v>
      </c>
      <c r="G4176" t="s">
        <v>642</v>
      </c>
      <c r="H4176" s="28">
        <v>44883</v>
      </c>
      <c r="I4176">
        <v>32.85</v>
      </c>
      <c r="J4176">
        <v>24</v>
      </c>
      <c r="K4176" t="s">
        <v>3123</v>
      </c>
      <c r="L4176" t="s">
        <v>3206</v>
      </c>
      <c r="M4176" t="s">
        <v>3202</v>
      </c>
      <c r="N4176">
        <v>4.9000000000000004</v>
      </c>
      <c r="O4176" t="s">
        <v>3189</v>
      </c>
      <c r="P4176">
        <f t="shared" si="130"/>
        <v>44882</v>
      </c>
      <c r="Q4176">
        <f>--(COUNTIF($A$2:A4176,A4176)=1)</f>
        <v>1</v>
      </c>
      <c r="R4176">
        <f t="shared" si="131"/>
        <v>32.85</v>
      </c>
    </row>
    <row r="4177" spans="1:18">
      <c r="A4177" t="s">
        <v>10153</v>
      </c>
      <c r="B4177" t="s">
        <v>1614</v>
      </c>
      <c r="C4177" t="s">
        <v>5198</v>
      </c>
      <c r="D4177" t="s">
        <v>3237</v>
      </c>
      <c r="E4177" t="s">
        <v>3166</v>
      </c>
      <c r="F4177" t="s">
        <v>3167</v>
      </c>
      <c r="G4177" t="s">
        <v>1772</v>
      </c>
      <c r="H4177" s="28">
        <v>44574</v>
      </c>
      <c r="I4177">
        <v>82.47</v>
      </c>
      <c r="J4177">
        <v>24</v>
      </c>
      <c r="K4177" t="s">
        <v>3123</v>
      </c>
      <c r="L4177" t="s">
        <v>3212</v>
      </c>
      <c r="M4177" t="s">
        <v>3169</v>
      </c>
      <c r="N4177">
        <v>1.6</v>
      </c>
      <c r="O4177" t="s">
        <v>3182</v>
      </c>
      <c r="P4177">
        <f t="shared" si="130"/>
        <v>44571</v>
      </c>
      <c r="Q4177">
        <f>--(COUNTIF($A$2:A4177,A4177)=1)</f>
        <v>1</v>
      </c>
      <c r="R4177">
        <f t="shared" si="131"/>
        <v>82.47</v>
      </c>
    </row>
    <row r="4178" spans="1:18">
      <c r="A4178" t="s">
        <v>10154</v>
      </c>
      <c r="B4178" t="s">
        <v>1266</v>
      </c>
      <c r="C4178" t="s">
        <v>10155</v>
      </c>
      <c r="D4178" t="s">
        <v>3196</v>
      </c>
      <c r="E4178" t="s">
        <v>3166</v>
      </c>
      <c r="F4178" t="s">
        <v>3167</v>
      </c>
      <c r="G4178" t="s">
        <v>1783</v>
      </c>
      <c r="H4178" s="28">
        <v>44608</v>
      </c>
      <c r="I4178">
        <v>71.010000000000005</v>
      </c>
      <c r="J4178">
        <v>24</v>
      </c>
      <c r="K4178" t="s">
        <v>3123</v>
      </c>
      <c r="L4178" t="s">
        <v>3281</v>
      </c>
      <c r="M4178" t="s">
        <v>3207</v>
      </c>
      <c r="N4178">
        <v>2.7</v>
      </c>
      <c r="O4178" t="s">
        <v>3213</v>
      </c>
      <c r="P4178">
        <f t="shared" si="130"/>
        <v>44606</v>
      </c>
      <c r="Q4178">
        <f>--(COUNTIF($A$2:A4178,A4178)=1)</f>
        <v>1</v>
      </c>
      <c r="R4178">
        <f t="shared" si="131"/>
        <v>71.010000000000005</v>
      </c>
    </row>
    <row r="4179" spans="1:18">
      <c r="A4179" t="s">
        <v>10156</v>
      </c>
      <c r="B4179" t="s">
        <v>2844</v>
      </c>
      <c r="C4179" t="s">
        <v>3098</v>
      </c>
      <c r="D4179" t="s">
        <v>3227</v>
      </c>
      <c r="E4179" t="s">
        <v>3194</v>
      </c>
      <c r="F4179" t="s">
        <v>3228</v>
      </c>
      <c r="G4179" t="s">
        <v>2491</v>
      </c>
      <c r="H4179" s="28"/>
      <c r="J4179">
        <v>72</v>
      </c>
      <c r="K4179" t="s">
        <v>3098</v>
      </c>
      <c r="L4179" t="s">
        <v>3198</v>
      </c>
      <c r="M4179" t="s">
        <v>3177</v>
      </c>
      <c r="O4179" t="s">
        <v>3260</v>
      </c>
      <c r="P4179">
        <f t="shared" si="130"/>
        <v>44902</v>
      </c>
      <c r="Q4179">
        <f>--(COUNTIF($A$2:A4179,A4179)=1)</f>
        <v>1</v>
      </c>
      <c r="R4179" t="str">
        <f t="shared" si="131"/>
        <v/>
      </c>
    </row>
    <row r="4180" spans="1:18">
      <c r="A4180" t="s">
        <v>10157</v>
      </c>
      <c r="B4180" t="s">
        <v>804</v>
      </c>
      <c r="C4180" t="s">
        <v>3098</v>
      </c>
      <c r="D4180" t="s">
        <v>3251</v>
      </c>
      <c r="E4180" t="s">
        <v>3194</v>
      </c>
      <c r="F4180" t="s">
        <v>3180</v>
      </c>
      <c r="G4180" t="s">
        <v>185</v>
      </c>
      <c r="H4180" s="28"/>
      <c r="J4180">
        <v>72</v>
      </c>
      <c r="K4180" t="s">
        <v>3098</v>
      </c>
      <c r="L4180" t="s">
        <v>3229</v>
      </c>
      <c r="M4180" t="s">
        <v>3207</v>
      </c>
      <c r="O4180" t="s">
        <v>3260</v>
      </c>
      <c r="P4180">
        <f t="shared" si="130"/>
        <v>45046</v>
      </c>
      <c r="Q4180">
        <f>--(COUNTIF($A$2:A4180,A4180)=1)</f>
        <v>1</v>
      </c>
      <c r="R4180" t="str">
        <f t="shared" si="131"/>
        <v/>
      </c>
    </row>
    <row r="4181" spans="1:18">
      <c r="A4181" t="s">
        <v>10158</v>
      </c>
      <c r="B4181" t="s">
        <v>6471</v>
      </c>
      <c r="C4181" t="s">
        <v>3098</v>
      </c>
      <c r="D4181" t="s">
        <v>3174</v>
      </c>
      <c r="E4181" t="s">
        <v>3194</v>
      </c>
      <c r="F4181" t="s">
        <v>3167</v>
      </c>
      <c r="G4181" t="s">
        <v>3024</v>
      </c>
      <c r="H4181" s="28"/>
      <c r="J4181">
        <v>72</v>
      </c>
      <c r="K4181" t="s">
        <v>3098</v>
      </c>
      <c r="L4181" t="s">
        <v>3225</v>
      </c>
      <c r="M4181" t="s">
        <v>3169</v>
      </c>
      <c r="O4181" t="s">
        <v>3123</v>
      </c>
      <c r="P4181">
        <f t="shared" si="130"/>
        <v>44820</v>
      </c>
      <c r="Q4181">
        <f>--(COUNTIF($A$2:A4181,A4181)=1)</f>
        <v>1</v>
      </c>
      <c r="R4181" t="str">
        <f t="shared" si="131"/>
        <v/>
      </c>
    </row>
    <row r="4182" spans="1:18">
      <c r="A4182" t="s">
        <v>10159</v>
      </c>
      <c r="B4182" t="s">
        <v>2245</v>
      </c>
      <c r="C4182" t="s">
        <v>10160</v>
      </c>
      <c r="D4182" t="s">
        <v>3227</v>
      </c>
      <c r="E4182" t="s">
        <v>3175</v>
      </c>
      <c r="F4182" t="s">
        <v>3180</v>
      </c>
      <c r="G4182" t="s">
        <v>2464</v>
      </c>
      <c r="H4182" s="28"/>
      <c r="J4182">
        <v>8</v>
      </c>
      <c r="K4182" t="s">
        <v>3098</v>
      </c>
      <c r="L4182" t="s">
        <v>3229</v>
      </c>
      <c r="M4182" t="s">
        <v>3169</v>
      </c>
      <c r="O4182" t="s">
        <v>3182</v>
      </c>
      <c r="P4182">
        <f t="shared" si="130"/>
        <v>45238</v>
      </c>
      <c r="Q4182">
        <f>--(COUNTIF($A$2:A4182,A4182)=1)</f>
        <v>1</v>
      </c>
      <c r="R4182" t="str">
        <f t="shared" si="131"/>
        <v/>
      </c>
    </row>
    <row r="4183" spans="1:18">
      <c r="A4183" t="s">
        <v>10161</v>
      </c>
      <c r="B4183" t="s">
        <v>5883</v>
      </c>
      <c r="C4183" t="s">
        <v>3098</v>
      </c>
      <c r="D4183" t="s">
        <v>3200</v>
      </c>
      <c r="E4183" t="s">
        <v>3166</v>
      </c>
      <c r="F4183" t="s">
        <v>3167</v>
      </c>
      <c r="G4183" t="s">
        <v>1074</v>
      </c>
      <c r="H4183" s="28">
        <v>45608</v>
      </c>
      <c r="I4183">
        <v>45.44</v>
      </c>
      <c r="J4183">
        <v>24</v>
      </c>
      <c r="K4183" t="s">
        <v>3123</v>
      </c>
      <c r="L4183" t="s">
        <v>3187</v>
      </c>
      <c r="M4183" t="s">
        <v>3188</v>
      </c>
      <c r="N4183">
        <v>3.4</v>
      </c>
      <c r="O4183" t="s">
        <v>3260</v>
      </c>
      <c r="P4183">
        <f t="shared" si="130"/>
        <v>45607</v>
      </c>
      <c r="Q4183">
        <f>--(COUNTIF($A$2:A4183,A4183)=1)</f>
        <v>1</v>
      </c>
      <c r="R4183">
        <f t="shared" si="131"/>
        <v>45.44</v>
      </c>
    </row>
    <row r="4184" spans="1:18">
      <c r="A4184" t="s">
        <v>10162</v>
      </c>
      <c r="B4184" t="s">
        <v>3362</v>
      </c>
      <c r="C4184" t="s">
        <v>5307</v>
      </c>
      <c r="D4184" t="s">
        <v>3200</v>
      </c>
      <c r="E4184" t="s">
        <v>3166</v>
      </c>
      <c r="F4184" t="s">
        <v>3220</v>
      </c>
      <c r="G4184" t="s">
        <v>10163</v>
      </c>
      <c r="H4184" s="28">
        <v>45123</v>
      </c>
      <c r="I4184">
        <v>82.37</v>
      </c>
      <c r="J4184">
        <v>24</v>
      </c>
      <c r="K4184" t="s">
        <v>3123</v>
      </c>
      <c r="L4184" t="s">
        <v>3229</v>
      </c>
      <c r="M4184" t="s">
        <v>3188</v>
      </c>
      <c r="N4184">
        <v>3.1</v>
      </c>
      <c r="O4184" t="s">
        <v>3170</v>
      </c>
      <c r="P4184">
        <f t="shared" si="130"/>
        <v>45120</v>
      </c>
      <c r="Q4184">
        <f>--(COUNTIF($A$2:A4184,A4184)=1)</f>
        <v>1</v>
      </c>
      <c r="R4184">
        <f t="shared" si="131"/>
        <v>82.37</v>
      </c>
    </row>
    <row r="4185" spans="1:18">
      <c r="A4185" t="s">
        <v>10164</v>
      </c>
      <c r="B4185" t="s">
        <v>5030</v>
      </c>
      <c r="C4185" t="s">
        <v>10165</v>
      </c>
      <c r="D4185" t="s">
        <v>3240</v>
      </c>
      <c r="E4185" t="s">
        <v>3175</v>
      </c>
      <c r="F4185" t="s">
        <v>3167</v>
      </c>
      <c r="G4185" t="s">
        <v>474</v>
      </c>
      <c r="H4185" s="28">
        <v>44749</v>
      </c>
      <c r="I4185">
        <v>20.54</v>
      </c>
      <c r="J4185">
        <v>8</v>
      </c>
      <c r="K4185" t="s">
        <v>3123</v>
      </c>
      <c r="L4185" t="s">
        <v>3281</v>
      </c>
      <c r="M4185" t="s">
        <v>3188</v>
      </c>
      <c r="N4185">
        <v>1.5</v>
      </c>
      <c r="O4185" t="s">
        <v>3170</v>
      </c>
      <c r="P4185">
        <f t="shared" si="130"/>
        <v>44749</v>
      </c>
      <c r="Q4185">
        <f>--(COUNTIF($A$2:A4185,A4185)=1)</f>
        <v>1</v>
      </c>
      <c r="R4185">
        <f t="shared" si="131"/>
        <v>20.54</v>
      </c>
    </row>
    <row r="4186" spans="1:18">
      <c r="A4186" t="s">
        <v>10166</v>
      </c>
      <c r="B4186" t="s">
        <v>4053</v>
      </c>
      <c r="C4186" t="s">
        <v>9017</v>
      </c>
      <c r="D4186" t="s">
        <v>3196</v>
      </c>
      <c r="E4186" t="s">
        <v>3166</v>
      </c>
      <c r="F4186" t="s">
        <v>3167</v>
      </c>
      <c r="G4186" t="s">
        <v>10167</v>
      </c>
      <c r="H4186" s="28"/>
      <c r="J4186">
        <v>24</v>
      </c>
      <c r="K4186" t="s">
        <v>3098</v>
      </c>
      <c r="L4186" t="s">
        <v>3354</v>
      </c>
      <c r="M4186" t="s">
        <v>3177</v>
      </c>
      <c r="O4186" t="s">
        <v>3260</v>
      </c>
      <c r="P4186">
        <f t="shared" si="130"/>
        <v>45032</v>
      </c>
      <c r="Q4186">
        <f>--(COUNTIF($A$2:A4186,A4186)=1)</f>
        <v>1</v>
      </c>
      <c r="R4186" t="str">
        <f t="shared" si="131"/>
        <v/>
      </c>
    </row>
    <row r="4187" spans="1:18">
      <c r="A4187" t="s">
        <v>10168</v>
      </c>
      <c r="B4187" t="s">
        <v>6366</v>
      </c>
      <c r="C4187" t="s">
        <v>10169</v>
      </c>
      <c r="D4187" t="s">
        <v>3185</v>
      </c>
      <c r="E4187" t="s">
        <v>3166</v>
      </c>
      <c r="F4187" t="s">
        <v>3167</v>
      </c>
      <c r="G4187" t="s">
        <v>10170</v>
      </c>
      <c r="H4187" s="28">
        <v>45309</v>
      </c>
      <c r="I4187">
        <v>5.41</v>
      </c>
      <c r="J4187">
        <v>24</v>
      </c>
      <c r="K4187" t="s">
        <v>3124</v>
      </c>
      <c r="L4187" t="s">
        <v>3187</v>
      </c>
      <c r="M4187" t="s">
        <v>3169</v>
      </c>
      <c r="N4187">
        <v>1.2</v>
      </c>
      <c r="O4187" t="s">
        <v>3170</v>
      </c>
      <c r="P4187">
        <f t="shared" si="130"/>
        <v>45309</v>
      </c>
      <c r="Q4187">
        <f>--(COUNTIF($A$2:A4187,A4187)=1)</f>
        <v>1</v>
      </c>
      <c r="R4187">
        <f t="shared" si="131"/>
        <v>5.41</v>
      </c>
    </row>
    <row r="4188" spans="1:18">
      <c r="A4188" t="s">
        <v>10171</v>
      </c>
      <c r="B4188" t="s">
        <v>8618</v>
      </c>
      <c r="C4188" t="s">
        <v>10172</v>
      </c>
      <c r="D4188" t="s">
        <v>3200</v>
      </c>
      <c r="E4188" t="s">
        <v>3194</v>
      </c>
      <c r="F4188" t="s">
        <v>3220</v>
      </c>
      <c r="G4188" t="s">
        <v>1098</v>
      </c>
      <c r="H4188" s="28">
        <v>45523</v>
      </c>
      <c r="I4188">
        <v>44.98</v>
      </c>
      <c r="J4188">
        <v>72</v>
      </c>
      <c r="K4188" t="s">
        <v>3124</v>
      </c>
      <c r="L4188" t="s">
        <v>3218</v>
      </c>
      <c r="M4188" t="s">
        <v>3202</v>
      </c>
      <c r="N4188">
        <v>4.5</v>
      </c>
      <c r="O4188" t="s">
        <v>3124</v>
      </c>
      <c r="P4188">
        <f t="shared" si="130"/>
        <v>45522</v>
      </c>
      <c r="Q4188">
        <f>--(COUNTIF($A$2:A4188,A4188)=1)</f>
        <v>1</v>
      </c>
      <c r="R4188">
        <f t="shared" si="131"/>
        <v>44.98</v>
      </c>
    </row>
    <row r="4189" spans="1:18">
      <c r="A4189" t="s">
        <v>10173</v>
      </c>
      <c r="B4189" t="s">
        <v>8065</v>
      </c>
      <c r="C4189" t="s">
        <v>10174</v>
      </c>
      <c r="D4189" t="s">
        <v>3227</v>
      </c>
      <c r="E4189" t="s">
        <v>3175</v>
      </c>
      <c r="F4189" t="s">
        <v>3180</v>
      </c>
      <c r="G4189" t="s">
        <v>4104</v>
      </c>
      <c r="H4189" s="28"/>
      <c r="J4189">
        <v>8</v>
      </c>
      <c r="K4189" t="s">
        <v>3098</v>
      </c>
      <c r="L4189" t="s">
        <v>3168</v>
      </c>
      <c r="M4189" t="s">
        <v>3202</v>
      </c>
      <c r="O4189" t="s">
        <v>3123</v>
      </c>
      <c r="P4189">
        <f t="shared" si="130"/>
        <v>44705</v>
      </c>
      <c r="Q4189">
        <f>--(COUNTIF($A$2:A4189,A4189)=1)</f>
        <v>1</v>
      </c>
      <c r="R4189" t="str">
        <f t="shared" si="131"/>
        <v/>
      </c>
    </row>
    <row r="4190" spans="1:18">
      <c r="A4190" t="s">
        <v>10175</v>
      </c>
      <c r="B4190" t="s">
        <v>4025</v>
      </c>
      <c r="C4190" t="s">
        <v>10176</v>
      </c>
      <c r="D4190" t="s">
        <v>3251</v>
      </c>
      <c r="E4190" t="s">
        <v>3166</v>
      </c>
      <c r="F4190" t="s">
        <v>3167</v>
      </c>
      <c r="G4190" t="s">
        <v>1826</v>
      </c>
      <c r="H4190" s="28"/>
      <c r="J4190">
        <v>24</v>
      </c>
      <c r="K4190" t="s">
        <v>3098</v>
      </c>
      <c r="L4190" t="s">
        <v>3209</v>
      </c>
      <c r="M4190" t="s">
        <v>3177</v>
      </c>
      <c r="O4190" t="s">
        <v>3182</v>
      </c>
      <c r="P4190">
        <f t="shared" si="130"/>
        <v>44671</v>
      </c>
      <c r="Q4190">
        <f>--(COUNTIF($A$2:A4190,A4190)=1)</f>
        <v>1</v>
      </c>
      <c r="R4190" t="str">
        <f t="shared" si="131"/>
        <v/>
      </c>
    </row>
    <row r="4191" spans="1:18">
      <c r="A4191" t="s">
        <v>10177</v>
      </c>
      <c r="B4191" t="s">
        <v>1543</v>
      </c>
      <c r="C4191" t="s">
        <v>10178</v>
      </c>
      <c r="D4191" t="s">
        <v>3200</v>
      </c>
      <c r="E4191" t="s">
        <v>3194</v>
      </c>
      <c r="F4191" t="s">
        <v>3167</v>
      </c>
      <c r="G4191" t="s">
        <v>2514</v>
      </c>
      <c r="H4191" s="28">
        <v>45396</v>
      </c>
      <c r="I4191">
        <v>9.56</v>
      </c>
      <c r="J4191">
        <v>72</v>
      </c>
      <c r="K4191" t="s">
        <v>3124</v>
      </c>
      <c r="L4191" t="s">
        <v>3176</v>
      </c>
      <c r="M4191" t="s">
        <v>3207</v>
      </c>
      <c r="O4191" t="s">
        <v>3124</v>
      </c>
      <c r="P4191">
        <f t="shared" si="130"/>
        <v>45396</v>
      </c>
      <c r="Q4191">
        <f>--(COUNTIF($A$2:A4191,A4191)=1)</f>
        <v>1</v>
      </c>
      <c r="R4191">
        <f t="shared" si="131"/>
        <v>9.56</v>
      </c>
    </row>
    <row r="4192" spans="1:18">
      <c r="A4192" t="s">
        <v>10179</v>
      </c>
      <c r="B4192" t="s">
        <v>674</v>
      </c>
      <c r="C4192" t="s">
        <v>3098</v>
      </c>
      <c r="D4192" t="s">
        <v>3227</v>
      </c>
      <c r="E4192" t="s">
        <v>3166</v>
      </c>
      <c r="F4192" t="s">
        <v>3228</v>
      </c>
      <c r="G4192" t="s">
        <v>480</v>
      </c>
      <c r="H4192" s="28"/>
      <c r="J4192">
        <v>24</v>
      </c>
      <c r="K4192" t="s">
        <v>3098</v>
      </c>
      <c r="L4192" t="s">
        <v>3231</v>
      </c>
      <c r="M4192" t="s">
        <v>3188</v>
      </c>
      <c r="O4192" t="s">
        <v>3170</v>
      </c>
      <c r="P4192">
        <f t="shared" si="130"/>
        <v>45497</v>
      </c>
      <c r="Q4192">
        <f>--(COUNTIF($A$2:A4192,A4192)=1)</f>
        <v>1</v>
      </c>
      <c r="R4192" t="str">
        <f t="shared" si="131"/>
        <v/>
      </c>
    </row>
    <row r="4193" spans="1:18">
      <c r="A4193" t="s">
        <v>10180</v>
      </c>
      <c r="B4193" t="s">
        <v>2798</v>
      </c>
      <c r="C4193" t="s">
        <v>3098</v>
      </c>
      <c r="D4193" t="s">
        <v>3165</v>
      </c>
      <c r="E4193" t="s">
        <v>3194</v>
      </c>
      <c r="F4193" t="s">
        <v>3167</v>
      </c>
      <c r="G4193" t="s">
        <v>1236</v>
      </c>
      <c r="H4193" s="28">
        <v>44650</v>
      </c>
      <c r="I4193">
        <v>204.49</v>
      </c>
      <c r="J4193">
        <v>72</v>
      </c>
      <c r="K4193" t="s">
        <v>3123</v>
      </c>
      <c r="L4193" t="s">
        <v>3168</v>
      </c>
      <c r="M4193" t="s">
        <v>3202</v>
      </c>
      <c r="O4193" t="s">
        <v>3189</v>
      </c>
      <c r="P4193">
        <f t="shared" si="130"/>
        <v>44642</v>
      </c>
      <c r="Q4193">
        <f>--(COUNTIF($A$2:A4193,A4193)=1)</f>
        <v>1</v>
      </c>
      <c r="R4193">
        <f t="shared" si="131"/>
        <v>204.49</v>
      </c>
    </row>
    <row r="4194" spans="1:18">
      <c r="A4194" t="s">
        <v>10181</v>
      </c>
      <c r="B4194" t="s">
        <v>4794</v>
      </c>
      <c r="C4194" t="s">
        <v>10182</v>
      </c>
      <c r="D4194" t="s">
        <v>3200</v>
      </c>
      <c r="E4194" t="s">
        <v>3166</v>
      </c>
      <c r="F4194" t="s">
        <v>3167</v>
      </c>
      <c r="G4194" t="s">
        <v>2078</v>
      </c>
      <c r="H4194" s="28">
        <v>45532</v>
      </c>
      <c r="I4194">
        <v>55.97</v>
      </c>
      <c r="J4194">
        <v>24</v>
      </c>
      <c r="K4194" t="s">
        <v>3123</v>
      </c>
      <c r="L4194" t="s">
        <v>3318</v>
      </c>
      <c r="M4194" t="s">
        <v>3202</v>
      </c>
      <c r="O4194" t="s">
        <v>3170</v>
      </c>
      <c r="P4194">
        <f t="shared" si="130"/>
        <v>45530</v>
      </c>
      <c r="Q4194">
        <f>--(COUNTIF($A$2:A4194,A4194)=1)</f>
        <v>1</v>
      </c>
      <c r="R4194">
        <f t="shared" si="131"/>
        <v>55.97</v>
      </c>
    </row>
    <row r="4195" spans="1:18">
      <c r="A4195" t="s">
        <v>10183</v>
      </c>
      <c r="B4195" t="s">
        <v>560</v>
      </c>
      <c r="C4195" t="s">
        <v>10184</v>
      </c>
      <c r="D4195" t="s">
        <v>3227</v>
      </c>
      <c r="E4195" t="s">
        <v>3175</v>
      </c>
      <c r="F4195" t="s">
        <v>3167</v>
      </c>
      <c r="G4195" t="s">
        <v>3598</v>
      </c>
      <c r="H4195" s="28">
        <v>44614</v>
      </c>
      <c r="I4195">
        <v>25.89</v>
      </c>
      <c r="J4195">
        <v>8</v>
      </c>
      <c r="K4195" t="s">
        <v>3123</v>
      </c>
      <c r="L4195" t="s">
        <v>3254</v>
      </c>
      <c r="M4195" t="s">
        <v>3169</v>
      </c>
      <c r="O4195" t="s">
        <v>3189</v>
      </c>
      <c r="P4195">
        <f t="shared" si="130"/>
        <v>44613</v>
      </c>
      <c r="Q4195">
        <f>--(COUNTIF($A$2:A4195,A4195)=1)</f>
        <v>1</v>
      </c>
      <c r="R4195">
        <f t="shared" si="131"/>
        <v>25.89</v>
      </c>
    </row>
    <row r="4196" spans="1:18">
      <c r="A4196" t="s">
        <v>10185</v>
      </c>
      <c r="B4196" t="s">
        <v>3293</v>
      </c>
      <c r="C4196" t="s">
        <v>3098</v>
      </c>
      <c r="D4196" t="s">
        <v>3227</v>
      </c>
      <c r="E4196" t="s">
        <v>3166</v>
      </c>
      <c r="F4196" t="s">
        <v>3167</v>
      </c>
      <c r="G4196" t="s">
        <v>383</v>
      </c>
      <c r="H4196" s="28">
        <v>45668</v>
      </c>
      <c r="I4196">
        <v>5.0999999999999996</v>
      </c>
      <c r="J4196">
        <v>24</v>
      </c>
      <c r="K4196" t="s">
        <v>3124</v>
      </c>
      <c r="L4196" t="s">
        <v>3187</v>
      </c>
      <c r="M4196" t="s">
        <v>3207</v>
      </c>
      <c r="N4196">
        <v>4.5999999999999996</v>
      </c>
      <c r="O4196" t="s">
        <v>3213</v>
      </c>
      <c r="P4196">
        <f t="shared" si="130"/>
        <v>45668</v>
      </c>
      <c r="Q4196">
        <f>--(COUNTIF($A$2:A4196,A4196)=1)</f>
        <v>1</v>
      </c>
      <c r="R4196">
        <f t="shared" si="131"/>
        <v>5.0999999999999996</v>
      </c>
    </row>
    <row r="4197" spans="1:18">
      <c r="A4197" t="s">
        <v>10186</v>
      </c>
      <c r="B4197" t="s">
        <v>5414</v>
      </c>
      <c r="C4197" t="s">
        <v>10187</v>
      </c>
      <c r="D4197" t="s">
        <v>3196</v>
      </c>
      <c r="E4197" t="s">
        <v>3194</v>
      </c>
      <c r="F4197" t="s">
        <v>3167</v>
      </c>
      <c r="G4197" t="s">
        <v>9743</v>
      </c>
      <c r="H4197" s="28">
        <v>45409</v>
      </c>
      <c r="I4197">
        <v>85.1</v>
      </c>
      <c r="J4197">
        <v>72</v>
      </c>
      <c r="K4197" t="s">
        <v>3123</v>
      </c>
      <c r="L4197" t="s">
        <v>3098</v>
      </c>
      <c r="M4197" t="s">
        <v>3188</v>
      </c>
      <c r="O4197" t="s">
        <v>3170</v>
      </c>
      <c r="P4197">
        <f t="shared" si="130"/>
        <v>45406</v>
      </c>
      <c r="Q4197">
        <f>--(COUNTIF($A$2:A4197,A4197)=1)</f>
        <v>1</v>
      </c>
      <c r="R4197">
        <f t="shared" si="131"/>
        <v>85.1</v>
      </c>
    </row>
    <row r="4198" spans="1:18">
      <c r="A4198" t="s">
        <v>10188</v>
      </c>
      <c r="B4198" t="s">
        <v>624</v>
      </c>
      <c r="C4198" t="s">
        <v>10189</v>
      </c>
      <c r="D4198" t="s">
        <v>3165</v>
      </c>
      <c r="E4198" t="s">
        <v>3194</v>
      </c>
      <c r="F4198" t="s">
        <v>3167</v>
      </c>
      <c r="G4198" t="s">
        <v>679</v>
      </c>
      <c r="H4198" s="28">
        <v>45122</v>
      </c>
      <c r="I4198">
        <v>217.57</v>
      </c>
      <c r="J4198">
        <v>72</v>
      </c>
      <c r="K4198" t="s">
        <v>3123</v>
      </c>
      <c r="L4198" t="s">
        <v>3398</v>
      </c>
      <c r="M4198" t="s">
        <v>3202</v>
      </c>
      <c r="O4198" t="s">
        <v>3123</v>
      </c>
      <c r="P4198">
        <f t="shared" si="130"/>
        <v>45113</v>
      </c>
      <c r="Q4198">
        <f>--(COUNTIF($A$2:A4198,A4198)=1)</f>
        <v>1</v>
      </c>
      <c r="R4198">
        <f t="shared" si="131"/>
        <v>217.57</v>
      </c>
    </row>
    <row r="4199" spans="1:18">
      <c r="A4199" t="s">
        <v>10190</v>
      </c>
      <c r="B4199" t="s">
        <v>1953</v>
      </c>
      <c r="C4199" t="s">
        <v>10191</v>
      </c>
      <c r="D4199" t="s">
        <v>3240</v>
      </c>
      <c r="E4199" t="s">
        <v>3166</v>
      </c>
      <c r="F4199" t="s">
        <v>3228</v>
      </c>
      <c r="G4199" t="s">
        <v>1202</v>
      </c>
      <c r="H4199" s="28"/>
      <c r="J4199">
        <v>24</v>
      </c>
      <c r="K4199" t="s">
        <v>3098</v>
      </c>
      <c r="L4199" t="s">
        <v>3354</v>
      </c>
      <c r="M4199" t="s">
        <v>3188</v>
      </c>
      <c r="O4199" t="s">
        <v>3170</v>
      </c>
      <c r="P4199">
        <f t="shared" si="130"/>
        <v>44702</v>
      </c>
      <c r="Q4199">
        <f>--(COUNTIF($A$2:A4199,A4199)=1)</f>
        <v>1</v>
      </c>
      <c r="R4199" t="str">
        <f t="shared" si="131"/>
        <v/>
      </c>
    </row>
    <row r="4200" spans="1:18">
      <c r="A4200" t="s">
        <v>10192</v>
      </c>
      <c r="B4200" t="s">
        <v>790</v>
      </c>
      <c r="C4200" t="s">
        <v>3098</v>
      </c>
      <c r="D4200" t="s">
        <v>3174</v>
      </c>
      <c r="E4200" t="s">
        <v>3175</v>
      </c>
      <c r="F4200" t="s">
        <v>3180</v>
      </c>
      <c r="G4200" t="s">
        <v>1758</v>
      </c>
      <c r="H4200" s="28"/>
      <c r="J4200">
        <v>8</v>
      </c>
      <c r="K4200" t="s">
        <v>3098</v>
      </c>
      <c r="L4200" t="s">
        <v>3244</v>
      </c>
      <c r="M4200" t="s">
        <v>3169</v>
      </c>
      <c r="O4200" t="s">
        <v>3189</v>
      </c>
      <c r="P4200">
        <f t="shared" si="130"/>
        <v>44753</v>
      </c>
      <c r="Q4200">
        <f>--(COUNTIF($A$2:A4200,A4200)=1)</f>
        <v>1</v>
      </c>
      <c r="R4200" t="str">
        <f t="shared" si="131"/>
        <v/>
      </c>
    </row>
    <row r="4201" spans="1:18">
      <c r="A4201" t="s">
        <v>10193</v>
      </c>
      <c r="B4201" t="s">
        <v>4430</v>
      </c>
      <c r="C4201" t="s">
        <v>10194</v>
      </c>
      <c r="D4201" t="s">
        <v>3227</v>
      </c>
      <c r="E4201" t="s">
        <v>3166</v>
      </c>
      <c r="F4201" t="s">
        <v>3180</v>
      </c>
      <c r="G4201" t="s">
        <v>339</v>
      </c>
      <c r="H4201" s="28"/>
      <c r="J4201">
        <v>24</v>
      </c>
      <c r="K4201" t="s">
        <v>3098</v>
      </c>
      <c r="L4201" t="s">
        <v>3229</v>
      </c>
      <c r="M4201" t="s">
        <v>3202</v>
      </c>
      <c r="O4201" t="s">
        <v>3260</v>
      </c>
      <c r="P4201">
        <f t="shared" si="130"/>
        <v>44988</v>
      </c>
      <c r="Q4201">
        <f>--(COUNTIF($A$2:A4201,A4201)=1)</f>
        <v>1</v>
      </c>
      <c r="R4201" t="str">
        <f t="shared" si="131"/>
        <v/>
      </c>
    </row>
    <row r="4202" spans="1:18">
      <c r="A4202" t="s">
        <v>10195</v>
      </c>
      <c r="B4202" t="s">
        <v>219</v>
      </c>
      <c r="C4202" t="s">
        <v>3553</v>
      </c>
      <c r="D4202" t="s">
        <v>3240</v>
      </c>
      <c r="E4202" t="s">
        <v>3194</v>
      </c>
      <c r="F4202" t="s">
        <v>3167</v>
      </c>
      <c r="G4202" t="s">
        <v>9545</v>
      </c>
      <c r="H4202" s="28">
        <v>44886</v>
      </c>
      <c r="I4202">
        <v>28.08</v>
      </c>
      <c r="J4202">
        <v>72</v>
      </c>
      <c r="K4202" t="s">
        <v>3124</v>
      </c>
      <c r="L4202" t="s">
        <v>3209</v>
      </c>
      <c r="M4202" t="s">
        <v>3188</v>
      </c>
      <c r="N4202">
        <v>2.6</v>
      </c>
      <c r="O4202" t="s">
        <v>3182</v>
      </c>
      <c r="P4202">
        <f t="shared" si="130"/>
        <v>44885</v>
      </c>
      <c r="Q4202">
        <f>--(COUNTIF($A$2:A4202,A4202)=1)</f>
        <v>1</v>
      </c>
      <c r="R4202">
        <f t="shared" si="131"/>
        <v>28.08</v>
      </c>
    </row>
    <row r="4203" spans="1:18">
      <c r="A4203" t="s">
        <v>10196</v>
      </c>
      <c r="B4203" t="s">
        <v>1434</v>
      </c>
      <c r="C4203" t="s">
        <v>3098</v>
      </c>
      <c r="D4203" t="s">
        <v>3237</v>
      </c>
      <c r="E4203" t="s">
        <v>3194</v>
      </c>
      <c r="F4203" t="s">
        <v>3220</v>
      </c>
      <c r="G4203" t="s">
        <v>2341</v>
      </c>
      <c r="H4203" s="28"/>
      <c r="J4203">
        <v>72</v>
      </c>
      <c r="K4203" t="s">
        <v>3098</v>
      </c>
      <c r="L4203" t="s">
        <v>3307</v>
      </c>
      <c r="M4203" t="s">
        <v>3202</v>
      </c>
      <c r="O4203" t="s">
        <v>3189</v>
      </c>
      <c r="P4203">
        <f t="shared" si="130"/>
        <v>45662</v>
      </c>
      <c r="Q4203">
        <f>--(COUNTIF($A$2:A4203,A4203)=1)</f>
        <v>1</v>
      </c>
      <c r="R4203" t="str">
        <f t="shared" si="131"/>
        <v/>
      </c>
    </row>
    <row r="4204" spans="1:18">
      <c r="A4204" t="s">
        <v>10197</v>
      </c>
      <c r="B4204" t="s">
        <v>3430</v>
      </c>
      <c r="C4204" t="s">
        <v>10198</v>
      </c>
      <c r="D4204" t="s">
        <v>3200</v>
      </c>
      <c r="E4204" t="s">
        <v>3166</v>
      </c>
      <c r="F4204" t="s">
        <v>3167</v>
      </c>
      <c r="G4204" t="s">
        <v>2162</v>
      </c>
      <c r="H4204" s="28">
        <v>44571</v>
      </c>
      <c r="I4204">
        <v>40.9</v>
      </c>
      <c r="J4204">
        <v>24</v>
      </c>
      <c r="K4204" t="s">
        <v>3123</v>
      </c>
      <c r="L4204" t="s">
        <v>3398</v>
      </c>
      <c r="M4204" t="s">
        <v>3169</v>
      </c>
      <c r="N4204">
        <v>1.9</v>
      </c>
      <c r="O4204" t="s">
        <v>3170</v>
      </c>
      <c r="P4204">
        <f t="shared" si="130"/>
        <v>44570</v>
      </c>
      <c r="Q4204">
        <f>--(COUNTIF($A$2:A4204,A4204)=1)</f>
        <v>1</v>
      </c>
      <c r="R4204">
        <f t="shared" si="131"/>
        <v>40.9</v>
      </c>
    </row>
    <row r="4205" spans="1:18">
      <c r="A4205" t="s">
        <v>10199</v>
      </c>
      <c r="B4205" t="s">
        <v>5154</v>
      </c>
      <c r="C4205" t="s">
        <v>3098</v>
      </c>
      <c r="D4205" t="s">
        <v>3227</v>
      </c>
      <c r="E4205" t="s">
        <v>3166</v>
      </c>
      <c r="F4205" t="s">
        <v>3167</v>
      </c>
      <c r="G4205" t="s">
        <v>263</v>
      </c>
      <c r="H4205" s="28">
        <v>44884</v>
      </c>
      <c r="I4205">
        <v>1.45</v>
      </c>
      <c r="J4205">
        <v>24</v>
      </c>
      <c r="K4205" t="s">
        <v>3124</v>
      </c>
      <c r="L4205" t="s">
        <v>3192</v>
      </c>
      <c r="M4205" t="s">
        <v>3207</v>
      </c>
      <c r="O4205" t="s">
        <v>3260</v>
      </c>
      <c r="P4205">
        <f t="shared" si="130"/>
        <v>44884</v>
      </c>
      <c r="Q4205">
        <f>--(COUNTIF($A$2:A4205,A4205)=1)</f>
        <v>1</v>
      </c>
      <c r="R4205">
        <f t="shared" si="131"/>
        <v>1.45</v>
      </c>
    </row>
    <row r="4206" spans="1:18">
      <c r="A4206" t="s">
        <v>10200</v>
      </c>
      <c r="B4206" t="s">
        <v>427</v>
      </c>
      <c r="C4206" t="s">
        <v>4300</v>
      </c>
      <c r="D4206" t="s">
        <v>3200</v>
      </c>
      <c r="E4206" t="s">
        <v>3194</v>
      </c>
      <c r="F4206" t="s">
        <v>3180</v>
      </c>
      <c r="G4206" t="s">
        <v>10201</v>
      </c>
      <c r="H4206" s="28"/>
      <c r="J4206">
        <v>72</v>
      </c>
      <c r="K4206" t="s">
        <v>3098</v>
      </c>
      <c r="L4206" t="s">
        <v>3216</v>
      </c>
      <c r="M4206" t="s">
        <v>3207</v>
      </c>
      <c r="O4206" t="s">
        <v>3124</v>
      </c>
      <c r="P4206">
        <f t="shared" si="130"/>
        <v>45597</v>
      </c>
      <c r="Q4206">
        <f>--(COUNTIF($A$2:A4206,A4206)=1)</f>
        <v>1</v>
      </c>
      <c r="R4206" t="str">
        <f t="shared" si="131"/>
        <v/>
      </c>
    </row>
    <row r="4207" spans="1:18">
      <c r="A4207" t="s">
        <v>10202</v>
      </c>
      <c r="B4207" t="s">
        <v>10124</v>
      </c>
      <c r="C4207" t="s">
        <v>10203</v>
      </c>
      <c r="D4207" t="s">
        <v>3240</v>
      </c>
      <c r="E4207" t="s">
        <v>3194</v>
      </c>
      <c r="F4207" t="s">
        <v>3167</v>
      </c>
      <c r="G4207" t="s">
        <v>135</v>
      </c>
      <c r="H4207" s="28"/>
      <c r="J4207">
        <v>72</v>
      </c>
      <c r="K4207" t="s">
        <v>3098</v>
      </c>
      <c r="L4207" t="s">
        <v>3098</v>
      </c>
      <c r="M4207" t="s">
        <v>3202</v>
      </c>
      <c r="O4207" t="s">
        <v>3170</v>
      </c>
      <c r="P4207">
        <f t="shared" si="130"/>
        <v>45405</v>
      </c>
      <c r="Q4207">
        <f>--(COUNTIF($A$2:A4207,A4207)=1)</f>
        <v>1</v>
      </c>
      <c r="R4207" t="str">
        <f t="shared" si="131"/>
        <v/>
      </c>
    </row>
    <row r="4208" spans="1:18">
      <c r="A4208" t="s">
        <v>10204</v>
      </c>
      <c r="B4208" t="s">
        <v>9135</v>
      </c>
      <c r="C4208" t="s">
        <v>3098</v>
      </c>
      <c r="D4208" t="s">
        <v>3227</v>
      </c>
      <c r="E4208" t="s">
        <v>3194</v>
      </c>
      <c r="F4208" t="s">
        <v>3180</v>
      </c>
      <c r="G4208" t="s">
        <v>1688</v>
      </c>
      <c r="H4208" s="28"/>
      <c r="J4208">
        <v>72</v>
      </c>
      <c r="K4208" t="s">
        <v>3098</v>
      </c>
      <c r="L4208" t="s">
        <v>3354</v>
      </c>
      <c r="M4208" t="s">
        <v>3207</v>
      </c>
      <c r="O4208" t="s">
        <v>3124</v>
      </c>
      <c r="P4208">
        <f t="shared" si="130"/>
        <v>45345</v>
      </c>
      <c r="Q4208">
        <f>--(COUNTIF($A$2:A4208,A4208)=1)</f>
        <v>1</v>
      </c>
      <c r="R4208" t="str">
        <f t="shared" si="131"/>
        <v/>
      </c>
    </row>
    <row r="4209" spans="1:18">
      <c r="A4209" t="s">
        <v>10205</v>
      </c>
      <c r="B4209" t="s">
        <v>6134</v>
      </c>
      <c r="C4209" t="s">
        <v>3098</v>
      </c>
      <c r="D4209" t="s">
        <v>3237</v>
      </c>
      <c r="E4209" t="s">
        <v>3194</v>
      </c>
      <c r="F4209" t="s">
        <v>3167</v>
      </c>
      <c r="G4209" t="s">
        <v>2624</v>
      </c>
      <c r="H4209" s="28">
        <v>45089</v>
      </c>
      <c r="I4209">
        <v>251.28</v>
      </c>
      <c r="J4209">
        <v>72</v>
      </c>
      <c r="K4209" t="s">
        <v>3123</v>
      </c>
      <c r="L4209" t="s">
        <v>3302</v>
      </c>
      <c r="M4209" t="s">
        <v>3177</v>
      </c>
      <c r="O4209" t="s">
        <v>3123</v>
      </c>
      <c r="P4209">
        <f t="shared" si="130"/>
        <v>45079</v>
      </c>
      <c r="Q4209">
        <f>--(COUNTIF($A$2:A4209,A4209)=1)</f>
        <v>1</v>
      </c>
      <c r="R4209">
        <f t="shared" si="131"/>
        <v>251.28</v>
      </c>
    </row>
    <row r="4210" spans="1:18">
      <c r="A4210" t="s">
        <v>10206</v>
      </c>
      <c r="B4210" t="s">
        <v>1257</v>
      </c>
      <c r="C4210" t="s">
        <v>3098</v>
      </c>
      <c r="D4210" t="s">
        <v>3196</v>
      </c>
      <c r="E4210" t="s">
        <v>3175</v>
      </c>
      <c r="F4210" t="s">
        <v>3167</v>
      </c>
      <c r="G4210" t="s">
        <v>590</v>
      </c>
      <c r="H4210" s="28">
        <v>45585</v>
      </c>
      <c r="I4210">
        <v>8.2899999999999991</v>
      </c>
      <c r="J4210">
        <v>8</v>
      </c>
      <c r="K4210" t="s">
        <v>3123</v>
      </c>
      <c r="L4210" t="s">
        <v>3098</v>
      </c>
      <c r="M4210" t="s">
        <v>3169</v>
      </c>
      <c r="O4210" t="s">
        <v>3182</v>
      </c>
      <c r="P4210">
        <f t="shared" si="130"/>
        <v>45585</v>
      </c>
      <c r="Q4210">
        <f>--(COUNTIF($A$2:A4210,A4210)=1)</f>
        <v>1</v>
      </c>
      <c r="R4210">
        <f t="shared" si="131"/>
        <v>8.2899999999999991</v>
      </c>
    </row>
    <row r="4211" spans="1:18">
      <c r="A4211" t="s">
        <v>10207</v>
      </c>
      <c r="B4211" t="s">
        <v>1730</v>
      </c>
      <c r="C4211" t="s">
        <v>10208</v>
      </c>
      <c r="D4211" t="s">
        <v>3251</v>
      </c>
      <c r="E4211" t="s">
        <v>3194</v>
      </c>
      <c r="F4211" t="s">
        <v>3228</v>
      </c>
      <c r="G4211" t="s">
        <v>2635</v>
      </c>
      <c r="H4211" s="28"/>
      <c r="J4211">
        <v>72</v>
      </c>
      <c r="K4211" t="s">
        <v>3098</v>
      </c>
      <c r="L4211" t="s">
        <v>3098</v>
      </c>
      <c r="M4211" t="s">
        <v>3188</v>
      </c>
      <c r="O4211" t="s">
        <v>3123</v>
      </c>
      <c r="P4211">
        <f t="shared" si="130"/>
        <v>45149</v>
      </c>
      <c r="Q4211">
        <f>--(COUNTIF($A$2:A4211,A4211)=1)</f>
        <v>1</v>
      </c>
      <c r="R4211" t="str">
        <f t="shared" si="131"/>
        <v/>
      </c>
    </row>
    <row r="4212" spans="1:18">
      <c r="A4212" t="s">
        <v>10209</v>
      </c>
      <c r="B4212" t="s">
        <v>6348</v>
      </c>
      <c r="C4212" t="s">
        <v>10210</v>
      </c>
      <c r="D4212" t="s">
        <v>3240</v>
      </c>
      <c r="E4212" t="s">
        <v>3166</v>
      </c>
      <c r="F4212" t="s">
        <v>3180</v>
      </c>
      <c r="G4212" t="s">
        <v>594</v>
      </c>
      <c r="H4212" s="28"/>
      <c r="J4212">
        <v>24</v>
      </c>
      <c r="K4212" t="s">
        <v>3098</v>
      </c>
      <c r="L4212" t="s">
        <v>3318</v>
      </c>
      <c r="M4212" t="s">
        <v>3169</v>
      </c>
      <c r="O4212" t="s">
        <v>3178</v>
      </c>
      <c r="P4212">
        <f t="shared" si="130"/>
        <v>45515</v>
      </c>
      <c r="Q4212">
        <f>--(COUNTIF($A$2:A4212,A4212)=1)</f>
        <v>1</v>
      </c>
      <c r="R4212" t="str">
        <f t="shared" si="131"/>
        <v/>
      </c>
    </row>
    <row r="4213" spans="1:18">
      <c r="A4213" t="s">
        <v>10211</v>
      </c>
      <c r="B4213" t="s">
        <v>8094</v>
      </c>
      <c r="C4213" t="s">
        <v>3098</v>
      </c>
      <c r="D4213" t="s">
        <v>3251</v>
      </c>
      <c r="E4213" t="s">
        <v>3175</v>
      </c>
      <c r="F4213" t="s">
        <v>3228</v>
      </c>
      <c r="G4213" t="s">
        <v>953</v>
      </c>
      <c r="H4213" s="28"/>
      <c r="J4213">
        <v>8</v>
      </c>
      <c r="K4213" t="s">
        <v>3098</v>
      </c>
      <c r="L4213" t="s">
        <v>3209</v>
      </c>
      <c r="M4213" t="s">
        <v>3188</v>
      </c>
      <c r="O4213" t="s">
        <v>3182</v>
      </c>
      <c r="P4213">
        <f t="shared" si="130"/>
        <v>45282</v>
      </c>
      <c r="Q4213">
        <f>--(COUNTIF($A$2:A4213,A4213)=1)</f>
        <v>1</v>
      </c>
      <c r="R4213" t="str">
        <f t="shared" si="131"/>
        <v/>
      </c>
    </row>
    <row r="4214" spans="1:18">
      <c r="A4214" t="s">
        <v>10212</v>
      </c>
      <c r="B4214" t="s">
        <v>8379</v>
      </c>
      <c r="C4214" t="s">
        <v>3098</v>
      </c>
      <c r="D4214" t="s">
        <v>3174</v>
      </c>
      <c r="E4214" t="s">
        <v>3166</v>
      </c>
      <c r="F4214" t="s">
        <v>3180</v>
      </c>
      <c r="G4214" t="s">
        <v>3578</v>
      </c>
      <c r="H4214" s="28"/>
      <c r="J4214">
        <v>24</v>
      </c>
      <c r="K4214" t="s">
        <v>3098</v>
      </c>
      <c r="L4214" t="s">
        <v>3201</v>
      </c>
      <c r="M4214" t="s">
        <v>3202</v>
      </c>
      <c r="O4214" t="s">
        <v>3182</v>
      </c>
      <c r="P4214">
        <f t="shared" si="130"/>
        <v>45175</v>
      </c>
      <c r="Q4214">
        <f>--(COUNTIF($A$2:A4214,A4214)=1)</f>
        <v>1</v>
      </c>
      <c r="R4214" t="str">
        <f t="shared" si="131"/>
        <v/>
      </c>
    </row>
    <row r="4215" spans="1:18">
      <c r="A4215" t="s">
        <v>10213</v>
      </c>
      <c r="B4215" t="s">
        <v>4499</v>
      </c>
      <c r="C4215" t="s">
        <v>10214</v>
      </c>
      <c r="D4215" t="s">
        <v>3165</v>
      </c>
      <c r="E4215" t="s">
        <v>3194</v>
      </c>
      <c r="F4215" t="s">
        <v>3167</v>
      </c>
      <c r="G4215" t="s">
        <v>1195</v>
      </c>
      <c r="H4215" s="28">
        <v>45401</v>
      </c>
      <c r="I4215">
        <v>79.36</v>
      </c>
      <c r="J4215">
        <v>72</v>
      </c>
      <c r="K4215" t="s">
        <v>3123</v>
      </c>
      <c r="L4215" t="s">
        <v>3181</v>
      </c>
      <c r="M4215" t="s">
        <v>3177</v>
      </c>
      <c r="O4215" t="s">
        <v>3182</v>
      </c>
      <c r="P4215">
        <f t="shared" si="130"/>
        <v>45398</v>
      </c>
      <c r="Q4215">
        <f>--(COUNTIF($A$2:A4215,A4215)=1)</f>
        <v>1</v>
      </c>
      <c r="R4215">
        <f t="shared" si="131"/>
        <v>79.36</v>
      </c>
    </row>
    <row r="4216" spans="1:18">
      <c r="A4216" t="s">
        <v>10215</v>
      </c>
      <c r="B4216" t="s">
        <v>7016</v>
      </c>
      <c r="C4216" t="s">
        <v>10216</v>
      </c>
      <c r="D4216" t="s">
        <v>3165</v>
      </c>
      <c r="E4216" t="s">
        <v>3166</v>
      </c>
      <c r="F4216" t="s">
        <v>3167</v>
      </c>
      <c r="G4216" t="s">
        <v>1027</v>
      </c>
      <c r="H4216" s="28">
        <v>45521</v>
      </c>
      <c r="I4216">
        <v>22.48</v>
      </c>
      <c r="J4216">
        <v>24</v>
      </c>
      <c r="K4216" t="s">
        <v>3124</v>
      </c>
      <c r="L4216" t="s">
        <v>3307</v>
      </c>
      <c r="M4216" t="s">
        <v>3177</v>
      </c>
      <c r="O4216" t="s">
        <v>3124</v>
      </c>
      <c r="P4216">
        <f t="shared" si="130"/>
        <v>45521</v>
      </c>
      <c r="Q4216">
        <f>--(COUNTIF($A$2:A4216,A4216)=1)</f>
        <v>1</v>
      </c>
      <c r="R4216">
        <f t="shared" si="131"/>
        <v>22.48</v>
      </c>
    </row>
    <row r="4217" spans="1:18">
      <c r="A4217" t="s">
        <v>10217</v>
      </c>
      <c r="B4217" t="s">
        <v>10218</v>
      </c>
      <c r="C4217" t="s">
        <v>10219</v>
      </c>
      <c r="D4217" t="s">
        <v>3237</v>
      </c>
      <c r="E4217" t="s">
        <v>3166</v>
      </c>
      <c r="F4217" t="s">
        <v>3167</v>
      </c>
      <c r="G4217" t="s">
        <v>2391</v>
      </c>
      <c r="H4217" s="28">
        <v>44694</v>
      </c>
      <c r="I4217">
        <v>66.77</v>
      </c>
      <c r="J4217">
        <v>24</v>
      </c>
      <c r="K4217" t="s">
        <v>3123</v>
      </c>
      <c r="L4217" t="s">
        <v>3098</v>
      </c>
      <c r="M4217" t="s">
        <v>3202</v>
      </c>
      <c r="N4217">
        <v>2.6</v>
      </c>
      <c r="O4217" t="s">
        <v>3178</v>
      </c>
      <c r="P4217">
        <f t="shared" si="130"/>
        <v>44692</v>
      </c>
      <c r="Q4217">
        <f>--(COUNTIF($A$2:A4217,A4217)=1)</f>
        <v>1</v>
      </c>
      <c r="R4217">
        <f t="shared" si="131"/>
        <v>66.77</v>
      </c>
    </row>
    <row r="4218" spans="1:18">
      <c r="A4218" t="s">
        <v>10220</v>
      </c>
      <c r="B4218" t="s">
        <v>5515</v>
      </c>
      <c r="C4218" t="s">
        <v>10221</v>
      </c>
      <c r="D4218" t="s">
        <v>3174</v>
      </c>
      <c r="E4218" t="s">
        <v>3166</v>
      </c>
      <c r="F4218" t="s">
        <v>3167</v>
      </c>
      <c r="G4218" t="s">
        <v>926</v>
      </c>
      <c r="H4218" s="28">
        <v>45579</v>
      </c>
      <c r="I4218">
        <v>66.790000000000006</v>
      </c>
      <c r="J4218">
        <v>24</v>
      </c>
      <c r="K4218" t="s">
        <v>3123</v>
      </c>
      <c r="L4218" t="s">
        <v>3244</v>
      </c>
      <c r="M4218" t="s">
        <v>3177</v>
      </c>
      <c r="O4218" t="s">
        <v>3213</v>
      </c>
      <c r="P4218">
        <f t="shared" si="130"/>
        <v>45577</v>
      </c>
      <c r="Q4218">
        <f>--(COUNTIF($A$2:A4218,A4218)=1)</f>
        <v>1</v>
      </c>
      <c r="R4218">
        <f t="shared" si="131"/>
        <v>66.790000000000006</v>
      </c>
    </row>
    <row r="4219" spans="1:18">
      <c r="A4219" t="s">
        <v>10222</v>
      </c>
      <c r="B4219" t="s">
        <v>3727</v>
      </c>
      <c r="C4219" t="s">
        <v>5995</v>
      </c>
      <c r="D4219" t="s">
        <v>3227</v>
      </c>
      <c r="E4219" t="s">
        <v>3194</v>
      </c>
      <c r="F4219" t="s">
        <v>3228</v>
      </c>
      <c r="G4219" t="s">
        <v>4879</v>
      </c>
      <c r="H4219" s="28"/>
      <c r="J4219">
        <v>72</v>
      </c>
      <c r="K4219" t="s">
        <v>3098</v>
      </c>
      <c r="L4219" t="s">
        <v>3398</v>
      </c>
      <c r="M4219" t="s">
        <v>3207</v>
      </c>
      <c r="O4219" t="s">
        <v>3124</v>
      </c>
      <c r="P4219">
        <f t="shared" si="130"/>
        <v>44655</v>
      </c>
      <c r="Q4219">
        <f>--(COUNTIF($A$2:A4219,A4219)=1)</f>
        <v>1</v>
      </c>
      <c r="R4219" t="str">
        <f t="shared" si="131"/>
        <v/>
      </c>
    </row>
    <row r="4220" spans="1:18">
      <c r="A4220" t="s">
        <v>10223</v>
      </c>
      <c r="B4220" t="s">
        <v>7223</v>
      </c>
      <c r="C4220" t="s">
        <v>3098</v>
      </c>
      <c r="D4220" t="s">
        <v>3165</v>
      </c>
      <c r="E4220" t="s">
        <v>3194</v>
      </c>
      <c r="F4220" t="s">
        <v>3180</v>
      </c>
      <c r="G4220" t="s">
        <v>4981</v>
      </c>
      <c r="H4220" s="28"/>
      <c r="J4220">
        <v>72</v>
      </c>
      <c r="K4220" t="s">
        <v>3098</v>
      </c>
      <c r="L4220" t="s">
        <v>3307</v>
      </c>
      <c r="M4220" t="s">
        <v>3202</v>
      </c>
      <c r="O4220" t="s">
        <v>3123</v>
      </c>
      <c r="P4220">
        <f t="shared" si="130"/>
        <v>45399</v>
      </c>
      <c r="Q4220">
        <f>--(COUNTIF($A$2:A4220,A4220)=1)</f>
        <v>1</v>
      </c>
      <c r="R4220" t="str">
        <f t="shared" si="131"/>
        <v/>
      </c>
    </row>
    <row r="4221" spans="1:18">
      <c r="A4221" t="s">
        <v>10224</v>
      </c>
      <c r="B4221" t="s">
        <v>2866</v>
      </c>
      <c r="C4221" t="s">
        <v>3098</v>
      </c>
      <c r="D4221" t="s">
        <v>3227</v>
      </c>
      <c r="E4221" t="s">
        <v>3194</v>
      </c>
      <c r="F4221" t="s">
        <v>3228</v>
      </c>
      <c r="G4221" t="s">
        <v>7509</v>
      </c>
      <c r="H4221" s="28"/>
      <c r="J4221">
        <v>72</v>
      </c>
      <c r="K4221" t="s">
        <v>3098</v>
      </c>
      <c r="L4221" t="s">
        <v>3221</v>
      </c>
      <c r="M4221" t="s">
        <v>3202</v>
      </c>
      <c r="O4221" t="s">
        <v>3189</v>
      </c>
      <c r="P4221">
        <f t="shared" si="130"/>
        <v>45688</v>
      </c>
      <c r="Q4221">
        <f>--(COUNTIF($A$2:A4221,A4221)=1)</f>
        <v>1</v>
      </c>
      <c r="R4221" t="str">
        <f t="shared" si="131"/>
        <v/>
      </c>
    </row>
    <row r="4222" spans="1:18">
      <c r="A4222" t="s">
        <v>10225</v>
      </c>
      <c r="B4222" t="s">
        <v>2944</v>
      </c>
      <c r="C4222" t="s">
        <v>10226</v>
      </c>
      <c r="D4222" t="s">
        <v>3165</v>
      </c>
      <c r="E4222" t="s">
        <v>3280</v>
      </c>
      <c r="F4222" t="s">
        <v>3180</v>
      </c>
      <c r="G4222" t="s">
        <v>460</v>
      </c>
      <c r="H4222" s="28"/>
      <c r="J4222">
        <v>4</v>
      </c>
      <c r="K4222" t="s">
        <v>3098</v>
      </c>
      <c r="L4222" t="s">
        <v>3254</v>
      </c>
      <c r="M4222" t="s">
        <v>3202</v>
      </c>
      <c r="O4222" t="s">
        <v>3189</v>
      </c>
      <c r="P4222">
        <f t="shared" si="130"/>
        <v>44699</v>
      </c>
      <c r="Q4222">
        <f>--(COUNTIF($A$2:A4222,A4222)=1)</f>
        <v>1</v>
      </c>
      <c r="R4222" t="str">
        <f t="shared" si="131"/>
        <v/>
      </c>
    </row>
    <row r="4223" spans="1:18">
      <c r="A4223" t="s">
        <v>10227</v>
      </c>
      <c r="B4223" t="s">
        <v>5290</v>
      </c>
      <c r="C4223" t="s">
        <v>10228</v>
      </c>
      <c r="D4223" t="s">
        <v>3196</v>
      </c>
      <c r="E4223" t="s">
        <v>3175</v>
      </c>
      <c r="F4223" t="s">
        <v>3167</v>
      </c>
      <c r="G4223" t="s">
        <v>1015</v>
      </c>
      <c r="H4223" s="28">
        <v>45354</v>
      </c>
      <c r="I4223">
        <v>24.16</v>
      </c>
      <c r="J4223">
        <v>8</v>
      </c>
      <c r="K4223" t="s">
        <v>3123</v>
      </c>
      <c r="L4223" t="s">
        <v>3231</v>
      </c>
      <c r="M4223" t="s">
        <v>3188</v>
      </c>
      <c r="O4223" t="s">
        <v>3189</v>
      </c>
      <c r="P4223">
        <f t="shared" si="130"/>
        <v>45353</v>
      </c>
      <c r="Q4223">
        <f>--(COUNTIF($A$2:A4223,A4223)=1)</f>
        <v>1</v>
      </c>
      <c r="R4223">
        <f t="shared" si="131"/>
        <v>24.16</v>
      </c>
    </row>
    <row r="4224" spans="1:18">
      <c r="A4224" t="s">
        <v>10229</v>
      </c>
      <c r="B4224" t="s">
        <v>2536</v>
      </c>
      <c r="C4224" t="s">
        <v>10230</v>
      </c>
      <c r="D4224" t="s">
        <v>3240</v>
      </c>
      <c r="E4224" t="s">
        <v>3175</v>
      </c>
      <c r="F4224" t="s">
        <v>3167</v>
      </c>
      <c r="G4224" t="s">
        <v>10231</v>
      </c>
      <c r="H4224" s="28">
        <v>45366</v>
      </c>
      <c r="I4224">
        <v>22.86</v>
      </c>
      <c r="J4224">
        <v>8</v>
      </c>
      <c r="K4224" t="s">
        <v>3123</v>
      </c>
      <c r="L4224" t="s">
        <v>3351</v>
      </c>
      <c r="M4224" t="s">
        <v>3177</v>
      </c>
      <c r="O4224" t="s">
        <v>3178</v>
      </c>
      <c r="P4224">
        <f t="shared" si="130"/>
        <v>45366</v>
      </c>
      <c r="Q4224">
        <f>--(COUNTIF($A$2:A4224,A4224)=1)</f>
        <v>1</v>
      </c>
      <c r="R4224">
        <f t="shared" si="131"/>
        <v>22.86</v>
      </c>
    </row>
    <row r="4225" spans="1:18">
      <c r="A4225" t="s">
        <v>10232</v>
      </c>
      <c r="B4225" t="s">
        <v>1864</v>
      </c>
      <c r="C4225" t="s">
        <v>10233</v>
      </c>
      <c r="D4225" t="s">
        <v>3165</v>
      </c>
      <c r="E4225" t="s">
        <v>3280</v>
      </c>
      <c r="F4225" t="s">
        <v>3167</v>
      </c>
      <c r="G4225" t="s">
        <v>2406</v>
      </c>
      <c r="H4225" s="28">
        <v>44689</v>
      </c>
      <c r="I4225">
        <v>3.15</v>
      </c>
      <c r="J4225">
        <v>4</v>
      </c>
      <c r="K4225" t="s">
        <v>3124</v>
      </c>
      <c r="L4225" t="s">
        <v>3192</v>
      </c>
      <c r="M4225" t="s">
        <v>3177</v>
      </c>
      <c r="O4225" t="s">
        <v>3123</v>
      </c>
      <c r="P4225">
        <f t="shared" si="130"/>
        <v>44689</v>
      </c>
      <c r="Q4225">
        <f>--(COUNTIF($A$2:A4225,A4225)=1)</f>
        <v>1</v>
      </c>
      <c r="R4225">
        <f t="shared" si="131"/>
        <v>3.15</v>
      </c>
    </row>
    <row r="4226" spans="1:18">
      <c r="A4226" t="s">
        <v>10234</v>
      </c>
      <c r="B4226" t="s">
        <v>289</v>
      </c>
      <c r="C4226" t="s">
        <v>10235</v>
      </c>
      <c r="D4226" t="s">
        <v>3227</v>
      </c>
      <c r="E4226" t="s">
        <v>3175</v>
      </c>
      <c r="F4226" t="s">
        <v>3167</v>
      </c>
      <c r="G4226" t="s">
        <v>10236</v>
      </c>
      <c r="H4226" s="28"/>
      <c r="J4226">
        <v>8</v>
      </c>
      <c r="K4226" t="s">
        <v>3098</v>
      </c>
      <c r="L4226" t="s">
        <v>3254</v>
      </c>
      <c r="M4226" t="s">
        <v>3177</v>
      </c>
      <c r="O4226" t="s">
        <v>3170</v>
      </c>
      <c r="P4226">
        <f t="shared" ref="P4226:P4289" si="132">IFERROR(DATEVALUE(G4226),IFERROR(DATE(RIGHT(G4226,4),MID(G4226,4,2),LEFT(G4226,2)),""))</f>
        <v>45373</v>
      </c>
      <c r="Q4226">
        <f>--(COUNTIF($A$2:A4226,A4226)=1)</f>
        <v>1</v>
      </c>
      <c r="R4226" t="str">
        <f t="shared" ref="R4226:R4289" si="133">IF(AND(Q4226=1,I4226&lt;&gt;"",ISNUMBER(I4226),I4226&gt;=0),I4226,"")</f>
        <v/>
      </c>
    </row>
    <row r="4227" spans="1:18">
      <c r="A4227" t="s">
        <v>10237</v>
      </c>
      <c r="B4227" t="s">
        <v>1008</v>
      </c>
      <c r="C4227" t="s">
        <v>10238</v>
      </c>
      <c r="D4227" t="s">
        <v>3251</v>
      </c>
      <c r="E4227" t="s">
        <v>3194</v>
      </c>
      <c r="F4227" t="s">
        <v>3228</v>
      </c>
      <c r="G4227" t="s">
        <v>10239</v>
      </c>
      <c r="H4227" s="28"/>
      <c r="J4227">
        <v>72</v>
      </c>
      <c r="K4227" t="s">
        <v>3098</v>
      </c>
      <c r="L4227" t="s">
        <v>3268</v>
      </c>
      <c r="M4227" t="s">
        <v>3188</v>
      </c>
      <c r="O4227" t="s">
        <v>3260</v>
      </c>
      <c r="P4227">
        <f t="shared" si="132"/>
        <v>44921</v>
      </c>
      <c r="Q4227">
        <f>--(COUNTIF($A$2:A4227,A4227)=1)</f>
        <v>1</v>
      </c>
      <c r="R4227" t="str">
        <f t="shared" si="133"/>
        <v/>
      </c>
    </row>
    <row r="4228" spans="1:18">
      <c r="A4228" t="s">
        <v>10240</v>
      </c>
      <c r="B4228" t="s">
        <v>5819</v>
      </c>
      <c r="C4228" t="s">
        <v>10241</v>
      </c>
      <c r="D4228" t="s">
        <v>3237</v>
      </c>
      <c r="E4228" t="s">
        <v>3194</v>
      </c>
      <c r="F4228" t="s">
        <v>3180</v>
      </c>
      <c r="G4228" t="s">
        <v>4787</v>
      </c>
      <c r="H4228" s="28"/>
      <c r="J4228">
        <v>72</v>
      </c>
      <c r="K4228" t="s">
        <v>3098</v>
      </c>
      <c r="L4228" t="s">
        <v>3216</v>
      </c>
      <c r="M4228" t="s">
        <v>3169</v>
      </c>
      <c r="O4228" t="s">
        <v>3123</v>
      </c>
      <c r="P4228">
        <f t="shared" si="132"/>
        <v>45598</v>
      </c>
      <c r="Q4228">
        <f>--(COUNTIF($A$2:A4228,A4228)=1)</f>
        <v>1</v>
      </c>
      <c r="R4228" t="str">
        <f t="shared" si="133"/>
        <v/>
      </c>
    </row>
    <row r="4229" spans="1:18">
      <c r="A4229" t="s">
        <v>10242</v>
      </c>
      <c r="B4229" t="s">
        <v>367</v>
      </c>
      <c r="C4229" t="s">
        <v>3098</v>
      </c>
      <c r="D4229" t="s">
        <v>3196</v>
      </c>
      <c r="E4229" t="s">
        <v>3166</v>
      </c>
      <c r="F4229" t="s">
        <v>3167</v>
      </c>
      <c r="G4229" t="s">
        <v>1775</v>
      </c>
      <c r="H4229" s="28">
        <v>44980</v>
      </c>
      <c r="I4229">
        <v>48.59</v>
      </c>
      <c r="J4229">
        <v>24</v>
      </c>
      <c r="K4229" t="s">
        <v>3123</v>
      </c>
      <c r="L4229" t="s">
        <v>3187</v>
      </c>
      <c r="M4229" t="s">
        <v>3177</v>
      </c>
      <c r="N4229">
        <v>3</v>
      </c>
      <c r="O4229" t="s">
        <v>3213</v>
      </c>
      <c r="P4229">
        <f t="shared" si="132"/>
        <v>44978</v>
      </c>
      <c r="Q4229">
        <f>--(COUNTIF($A$2:A4229,A4229)=1)</f>
        <v>1</v>
      </c>
      <c r="R4229">
        <f t="shared" si="133"/>
        <v>48.59</v>
      </c>
    </row>
    <row r="4230" spans="1:18">
      <c r="A4230" t="s">
        <v>10243</v>
      </c>
      <c r="B4230" t="s">
        <v>2960</v>
      </c>
      <c r="C4230" t="s">
        <v>3098</v>
      </c>
      <c r="D4230" t="s">
        <v>3196</v>
      </c>
      <c r="E4230" t="s">
        <v>3166</v>
      </c>
      <c r="F4230" t="s">
        <v>3167</v>
      </c>
      <c r="G4230" t="s">
        <v>1763</v>
      </c>
      <c r="H4230" s="28">
        <v>45414</v>
      </c>
      <c r="I4230">
        <v>1.1299999999999999</v>
      </c>
      <c r="J4230">
        <v>24</v>
      </c>
      <c r="K4230" t="s">
        <v>3124</v>
      </c>
      <c r="L4230" t="s">
        <v>3221</v>
      </c>
      <c r="M4230" t="s">
        <v>3177</v>
      </c>
      <c r="O4230" t="s">
        <v>3189</v>
      </c>
      <c r="P4230">
        <f t="shared" si="132"/>
        <v>45414</v>
      </c>
      <c r="Q4230">
        <f>--(COUNTIF($A$2:A4230,A4230)=1)</f>
        <v>1</v>
      </c>
      <c r="R4230">
        <f t="shared" si="133"/>
        <v>1.1299999999999999</v>
      </c>
    </row>
    <row r="4231" spans="1:18">
      <c r="A4231" t="s">
        <v>10244</v>
      </c>
      <c r="B4231" t="s">
        <v>4701</v>
      </c>
      <c r="C4231" t="s">
        <v>3098</v>
      </c>
      <c r="D4231" t="s">
        <v>3196</v>
      </c>
      <c r="E4231" t="s">
        <v>3166</v>
      </c>
      <c r="F4231" t="s">
        <v>3180</v>
      </c>
      <c r="G4231" t="s">
        <v>1800</v>
      </c>
      <c r="H4231" s="28"/>
      <c r="J4231">
        <v>24</v>
      </c>
      <c r="K4231" t="s">
        <v>3098</v>
      </c>
      <c r="L4231" t="s">
        <v>3216</v>
      </c>
      <c r="M4231" t="s">
        <v>3169</v>
      </c>
      <c r="O4231" t="s">
        <v>3189</v>
      </c>
      <c r="P4231">
        <f t="shared" si="132"/>
        <v>44862</v>
      </c>
      <c r="Q4231">
        <f>--(COUNTIF($A$2:A4231,A4231)=1)</f>
        <v>1</v>
      </c>
      <c r="R4231" t="str">
        <f t="shared" si="133"/>
        <v/>
      </c>
    </row>
    <row r="4232" spans="1:18">
      <c r="A4232" t="s">
        <v>10245</v>
      </c>
      <c r="B4232" t="s">
        <v>6992</v>
      </c>
      <c r="C4232" t="s">
        <v>3098</v>
      </c>
      <c r="D4232" t="s">
        <v>3196</v>
      </c>
      <c r="E4232" t="s">
        <v>3194</v>
      </c>
      <c r="F4232" t="s">
        <v>3167</v>
      </c>
      <c r="G4232" t="s">
        <v>4567</v>
      </c>
      <c r="H4232" s="28">
        <v>45669</v>
      </c>
      <c r="I4232">
        <v>2.3199999999999998</v>
      </c>
      <c r="J4232">
        <v>72</v>
      </c>
      <c r="K4232" t="s">
        <v>3124</v>
      </c>
      <c r="L4232" t="s">
        <v>3225</v>
      </c>
      <c r="M4232" t="s">
        <v>3177</v>
      </c>
      <c r="N4232">
        <v>2.1</v>
      </c>
      <c r="O4232" t="s">
        <v>3182</v>
      </c>
      <c r="P4232">
        <f t="shared" si="132"/>
        <v>45669</v>
      </c>
      <c r="Q4232">
        <f>--(COUNTIF($A$2:A4232,A4232)=1)</f>
        <v>1</v>
      </c>
      <c r="R4232">
        <f t="shared" si="133"/>
        <v>2.3199999999999998</v>
      </c>
    </row>
    <row r="4233" spans="1:18">
      <c r="A4233" t="s">
        <v>10246</v>
      </c>
      <c r="B4233" t="s">
        <v>5485</v>
      </c>
      <c r="C4233" t="s">
        <v>4596</v>
      </c>
      <c r="D4233" t="s">
        <v>3227</v>
      </c>
      <c r="E4233" t="s">
        <v>3166</v>
      </c>
      <c r="F4233" t="s">
        <v>3180</v>
      </c>
      <c r="G4233" t="s">
        <v>2871</v>
      </c>
      <c r="H4233" s="28"/>
      <c r="J4233">
        <v>24</v>
      </c>
      <c r="K4233" t="s">
        <v>3098</v>
      </c>
      <c r="L4233" t="s">
        <v>3248</v>
      </c>
      <c r="M4233" t="s">
        <v>3177</v>
      </c>
      <c r="O4233" t="s">
        <v>3123</v>
      </c>
      <c r="P4233">
        <f t="shared" si="132"/>
        <v>44727</v>
      </c>
      <c r="Q4233">
        <f>--(COUNTIF($A$2:A4233,A4233)=1)</f>
        <v>1</v>
      </c>
      <c r="R4233" t="str">
        <f t="shared" si="133"/>
        <v/>
      </c>
    </row>
    <row r="4234" spans="1:18">
      <c r="A4234" t="s">
        <v>10247</v>
      </c>
      <c r="B4234" t="s">
        <v>1935</v>
      </c>
      <c r="C4234" t="s">
        <v>3098</v>
      </c>
      <c r="D4234" t="s">
        <v>3165</v>
      </c>
      <c r="E4234" t="s">
        <v>3280</v>
      </c>
      <c r="F4234" t="s">
        <v>3220</v>
      </c>
      <c r="G4234" t="s">
        <v>5315</v>
      </c>
      <c r="H4234" s="28">
        <v>44578</v>
      </c>
      <c r="I4234">
        <v>3.71</v>
      </c>
      <c r="J4234">
        <v>4</v>
      </c>
      <c r="K4234" t="s">
        <v>3124</v>
      </c>
      <c r="L4234" t="s">
        <v>3098</v>
      </c>
      <c r="M4234" t="s">
        <v>3188</v>
      </c>
      <c r="O4234" t="s">
        <v>3182</v>
      </c>
      <c r="P4234">
        <f t="shared" si="132"/>
        <v>44578</v>
      </c>
      <c r="Q4234">
        <f>--(COUNTIF($A$2:A4234,A4234)=1)</f>
        <v>1</v>
      </c>
      <c r="R4234">
        <f t="shared" si="133"/>
        <v>3.71</v>
      </c>
    </row>
    <row r="4235" spans="1:18">
      <c r="A4235" t="s">
        <v>10248</v>
      </c>
      <c r="B4235" t="s">
        <v>4397</v>
      </c>
      <c r="C4235" t="s">
        <v>10249</v>
      </c>
      <c r="D4235" t="s">
        <v>3251</v>
      </c>
      <c r="E4235" t="s">
        <v>3175</v>
      </c>
      <c r="F4235" t="s">
        <v>3220</v>
      </c>
      <c r="G4235" t="s">
        <v>2357</v>
      </c>
      <c r="H4235" s="28">
        <v>45484</v>
      </c>
      <c r="I4235">
        <v>20.170000000000002</v>
      </c>
      <c r="J4235">
        <v>8</v>
      </c>
      <c r="K4235" t="s">
        <v>3123</v>
      </c>
      <c r="L4235" t="s">
        <v>3198</v>
      </c>
      <c r="M4235" t="s">
        <v>3169</v>
      </c>
      <c r="O4235" t="s">
        <v>3189</v>
      </c>
      <c r="P4235">
        <f t="shared" si="132"/>
        <v>45484</v>
      </c>
      <c r="Q4235">
        <f>--(COUNTIF($A$2:A4235,A4235)=1)</f>
        <v>1</v>
      </c>
      <c r="R4235">
        <f t="shared" si="133"/>
        <v>20.170000000000002</v>
      </c>
    </row>
    <row r="4236" spans="1:18">
      <c r="A4236" t="s">
        <v>10250</v>
      </c>
      <c r="B4236" t="s">
        <v>6105</v>
      </c>
      <c r="C4236" t="s">
        <v>8300</v>
      </c>
      <c r="D4236" t="s">
        <v>3174</v>
      </c>
      <c r="E4236" t="s">
        <v>3166</v>
      </c>
      <c r="F4236" t="s">
        <v>3167</v>
      </c>
      <c r="G4236" t="s">
        <v>1046</v>
      </c>
      <c r="H4236" s="28">
        <v>44984</v>
      </c>
      <c r="I4236">
        <v>83.79</v>
      </c>
      <c r="J4236">
        <v>24</v>
      </c>
      <c r="K4236" t="s">
        <v>3123</v>
      </c>
      <c r="L4236" t="s">
        <v>3181</v>
      </c>
      <c r="M4236" t="s">
        <v>3177</v>
      </c>
      <c r="N4236">
        <v>3</v>
      </c>
      <c r="O4236" t="s">
        <v>3260</v>
      </c>
      <c r="P4236">
        <f t="shared" si="132"/>
        <v>44981</v>
      </c>
      <c r="Q4236">
        <f>--(COUNTIF($A$2:A4236,A4236)=1)</f>
        <v>1</v>
      </c>
      <c r="R4236">
        <f t="shared" si="133"/>
        <v>83.79</v>
      </c>
    </row>
    <row r="4237" spans="1:18">
      <c r="A4237" t="s">
        <v>10251</v>
      </c>
      <c r="B4237" t="s">
        <v>308</v>
      </c>
      <c r="C4237" t="s">
        <v>9710</v>
      </c>
      <c r="D4237" t="s">
        <v>3200</v>
      </c>
      <c r="E4237" t="s">
        <v>3166</v>
      </c>
      <c r="F4237" t="s">
        <v>3167</v>
      </c>
      <c r="G4237" t="s">
        <v>661</v>
      </c>
      <c r="H4237" s="28">
        <v>44730</v>
      </c>
      <c r="I4237">
        <v>55.5</v>
      </c>
      <c r="J4237">
        <v>24</v>
      </c>
      <c r="K4237" t="s">
        <v>3123</v>
      </c>
      <c r="L4237" t="s">
        <v>3168</v>
      </c>
      <c r="M4237" t="s">
        <v>3207</v>
      </c>
      <c r="O4237" t="s">
        <v>3178</v>
      </c>
      <c r="P4237">
        <f t="shared" si="132"/>
        <v>44728</v>
      </c>
      <c r="Q4237">
        <f>--(COUNTIF($A$2:A4237,A4237)=1)</f>
        <v>1</v>
      </c>
      <c r="R4237">
        <f t="shared" si="133"/>
        <v>55.5</v>
      </c>
    </row>
    <row r="4238" spans="1:18">
      <c r="A4238" t="s">
        <v>10252</v>
      </c>
      <c r="B4238" t="s">
        <v>2012</v>
      </c>
      <c r="C4238" t="s">
        <v>8987</v>
      </c>
      <c r="D4238" t="s">
        <v>3200</v>
      </c>
      <c r="E4238" t="s">
        <v>3166</v>
      </c>
      <c r="F4238" t="s">
        <v>3167</v>
      </c>
      <c r="G4238" t="s">
        <v>1130</v>
      </c>
      <c r="H4238" s="28">
        <v>44655</v>
      </c>
      <c r="I4238">
        <v>50.45</v>
      </c>
      <c r="J4238">
        <v>24</v>
      </c>
      <c r="K4238" t="s">
        <v>3123</v>
      </c>
      <c r="L4238" t="s">
        <v>3351</v>
      </c>
      <c r="M4238" t="s">
        <v>3188</v>
      </c>
      <c r="N4238">
        <v>3.3</v>
      </c>
      <c r="O4238" t="s">
        <v>3124</v>
      </c>
      <c r="P4238">
        <f t="shared" si="132"/>
        <v>44653</v>
      </c>
      <c r="Q4238">
        <f>--(COUNTIF($A$2:A4238,A4238)=1)</f>
        <v>1</v>
      </c>
      <c r="R4238">
        <f t="shared" si="133"/>
        <v>50.45</v>
      </c>
    </row>
    <row r="4239" spans="1:18">
      <c r="A4239" t="s">
        <v>10253</v>
      </c>
      <c r="B4239" t="s">
        <v>5238</v>
      </c>
      <c r="C4239" t="s">
        <v>3809</v>
      </c>
      <c r="D4239" t="s">
        <v>3185</v>
      </c>
      <c r="E4239" t="s">
        <v>3175</v>
      </c>
      <c r="F4239" t="s">
        <v>3167</v>
      </c>
      <c r="G4239" t="s">
        <v>742</v>
      </c>
      <c r="H4239" s="28">
        <v>45033</v>
      </c>
      <c r="I4239">
        <v>12.67</v>
      </c>
      <c r="J4239">
        <v>8</v>
      </c>
      <c r="K4239" t="s">
        <v>3123</v>
      </c>
      <c r="L4239" t="s">
        <v>3244</v>
      </c>
      <c r="M4239" t="s">
        <v>3202</v>
      </c>
      <c r="N4239">
        <v>3.7</v>
      </c>
      <c r="O4239" t="s">
        <v>3124</v>
      </c>
      <c r="P4239">
        <f t="shared" si="132"/>
        <v>45033</v>
      </c>
      <c r="Q4239">
        <f>--(COUNTIF($A$2:A4239,A4239)=1)</f>
        <v>1</v>
      </c>
      <c r="R4239">
        <f t="shared" si="133"/>
        <v>12.67</v>
      </c>
    </row>
    <row r="4240" spans="1:18">
      <c r="A4240" t="s">
        <v>10254</v>
      </c>
      <c r="B4240" t="s">
        <v>1534</v>
      </c>
      <c r="C4240" t="s">
        <v>3098</v>
      </c>
      <c r="D4240" t="s">
        <v>3174</v>
      </c>
      <c r="E4240" t="s">
        <v>3175</v>
      </c>
      <c r="F4240" t="s">
        <v>3220</v>
      </c>
      <c r="G4240" t="s">
        <v>691</v>
      </c>
      <c r="H4240" s="28">
        <v>44603</v>
      </c>
      <c r="I4240">
        <v>1.45</v>
      </c>
      <c r="J4240">
        <v>8</v>
      </c>
      <c r="K4240" t="s">
        <v>3124</v>
      </c>
      <c r="L4240" t="s">
        <v>3318</v>
      </c>
      <c r="M4240" t="s">
        <v>3177</v>
      </c>
      <c r="O4240" t="s">
        <v>3124</v>
      </c>
      <c r="P4240">
        <f t="shared" si="132"/>
        <v>44603</v>
      </c>
      <c r="Q4240">
        <f>--(COUNTIF($A$2:A4240,A4240)=1)</f>
        <v>1</v>
      </c>
      <c r="R4240">
        <f t="shared" si="133"/>
        <v>1.45</v>
      </c>
    </row>
    <row r="4241" spans="1:18">
      <c r="A4241" t="s">
        <v>10255</v>
      </c>
      <c r="B4241" t="s">
        <v>3902</v>
      </c>
      <c r="C4241" t="s">
        <v>10256</v>
      </c>
      <c r="D4241" t="s">
        <v>3237</v>
      </c>
      <c r="E4241" t="s">
        <v>3175</v>
      </c>
      <c r="F4241" t="s">
        <v>3228</v>
      </c>
      <c r="G4241" t="s">
        <v>1091</v>
      </c>
      <c r="H4241" s="28"/>
      <c r="J4241">
        <v>8</v>
      </c>
      <c r="K4241" t="s">
        <v>3098</v>
      </c>
      <c r="L4241" t="s">
        <v>3216</v>
      </c>
      <c r="M4241" t="s">
        <v>3169</v>
      </c>
      <c r="O4241" t="s">
        <v>3213</v>
      </c>
      <c r="P4241">
        <f t="shared" si="132"/>
        <v>45611</v>
      </c>
      <c r="Q4241">
        <f>--(COUNTIF($A$2:A4241,A4241)=1)</f>
        <v>1</v>
      </c>
      <c r="R4241" t="str">
        <f t="shared" si="133"/>
        <v/>
      </c>
    </row>
    <row r="4242" spans="1:18">
      <c r="A4242" t="s">
        <v>10257</v>
      </c>
      <c r="B4242" t="s">
        <v>385</v>
      </c>
      <c r="C4242" t="s">
        <v>3098</v>
      </c>
      <c r="D4242" t="s">
        <v>3251</v>
      </c>
      <c r="E4242" t="s">
        <v>3166</v>
      </c>
      <c r="F4242" t="s">
        <v>3167</v>
      </c>
      <c r="G4242" t="s">
        <v>2310</v>
      </c>
      <c r="H4242" s="28">
        <v>44724</v>
      </c>
      <c r="I4242">
        <v>48.92</v>
      </c>
      <c r="J4242">
        <v>24</v>
      </c>
      <c r="K4242" t="s">
        <v>3123</v>
      </c>
      <c r="L4242" t="s">
        <v>3354</v>
      </c>
      <c r="M4242" t="s">
        <v>3188</v>
      </c>
      <c r="N4242">
        <v>3.1</v>
      </c>
      <c r="O4242" t="s">
        <v>3170</v>
      </c>
      <c r="P4242">
        <f t="shared" si="132"/>
        <v>44722</v>
      </c>
      <c r="Q4242">
        <f>--(COUNTIF($A$2:A4242,A4242)=1)</f>
        <v>1</v>
      </c>
      <c r="R4242">
        <f t="shared" si="133"/>
        <v>48.92</v>
      </c>
    </row>
    <row r="4243" spans="1:18">
      <c r="A4243" t="s">
        <v>10258</v>
      </c>
      <c r="B4243" t="s">
        <v>10259</v>
      </c>
      <c r="C4243" t="s">
        <v>3633</v>
      </c>
      <c r="D4243" t="s">
        <v>3174</v>
      </c>
      <c r="E4243" t="s">
        <v>3175</v>
      </c>
      <c r="F4243" t="s">
        <v>3180</v>
      </c>
      <c r="G4243" t="s">
        <v>6818</v>
      </c>
      <c r="H4243" s="28"/>
      <c r="J4243">
        <v>8</v>
      </c>
      <c r="K4243" t="s">
        <v>3098</v>
      </c>
      <c r="L4243" t="s">
        <v>3098</v>
      </c>
      <c r="M4243" t="s">
        <v>3207</v>
      </c>
      <c r="O4243" t="s">
        <v>3182</v>
      </c>
      <c r="P4243">
        <f t="shared" si="132"/>
        <v>45692</v>
      </c>
      <c r="Q4243">
        <f>--(COUNTIF($A$2:A4243,A4243)=1)</f>
        <v>1</v>
      </c>
      <c r="R4243" t="str">
        <f t="shared" si="133"/>
        <v/>
      </c>
    </row>
    <row r="4244" spans="1:18">
      <c r="A4244" t="s">
        <v>10260</v>
      </c>
      <c r="B4244" t="s">
        <v>2798</v>
      </c>
      <c r="C4244" t="s">
        <v>3098</v>
      </c>
      <c r="D4244" t="s">
        <v>3227</v>
      </c>
      <c r="E4244" t="s">
        <v>3194</v>
      </c>
      <c r="F4244" t="s">
        <v>3220</v>
      </c>
      <c r="G4244" t="s">
        <v>5081</v>
      </c>
      <c r="H4244" s="28">
        <v>45529</v>
      </c>
      <c r="I4244">
        <v>236.89</v>
      </c>
      <c r="J4244">
        <v>72</v>
      </c>
      <c r="K4244" t="s">
        <v>3123</v>
      </c>
      <c r="L4244" t="s">
        <v>3206</v>
      </c>
      <c r="M4244" t="s">
        <v>3207</v>
      </c>
      <c r="N4244">
        <v>3.5</v>
      </c>
      <c r="O4244" t="s">
        <v>3123</v>
      </c>
      <c r="P4244">
        <f t="shared" si="132"/>
        <v>45520</v>
      </c>
      <c r="Q4244">
        <f>--(COUNTIF($A$2:A4244,A4244)=1)</f>
        <v>1</v>
      </c>
      <c r="R4244">
        <f t="shared" si="133"/>
        <v>236.89</v>
      </c>
    </row>
    <row r="4245" spans="1:18">
      <c r="A4245" t="s">
        <v>10261</v>
      </c>
      <c r="B4245" t="s">
        <v>1641</v>
      </c>
      <c r="C4245" t="s">
        <v>8009</v>
      </c>
      <c r="D4245" t="s">
        <v>3196</v>
      </c>
      <c r="E4245" t="s">
        <v>3166</v>
      </c>
      <c r="F4245" t="s">
        <v>3167</v>
      </c>
      <c r="G4245" t="s">
        <v>1462</v>
      </c>
      <c r="H4245" s="28">
        <v>45613</v>
      </c>
      <c r="I4245">
        <v>21.68</v>
      </c>
      <c r="J4245">
        <v>24</v>
      </c>
      <c r="K4245" t="s">
        <v>3124</v>
      </c>
      <c r="L4245" t="s">
        <v>3271</v>
      </c>
      <c r="M4245" t="s">
        <v>3207</v>
      </c>
      <c r="N4245">
        <v>2.1</v>
      </c>
      <c r="O4245" t="s">
        <v>3182</v>
      </c>
      <c r="P4245">
        <f t="shared" si="132"/>
        <v>45613</v>
      </c>
      <c r="Q4245">
        <f>--(COUNTIF($A$2:A4245,A4245)=1)</f>
        <v>1</v>
      </c>
      <c r="R4245">
        <f t="shared" si="133"/>
        <v>21.68</v>
      </c>
    </row>
    <row r="4246" spans="1:18">
      <c r="A4246" t="s">
        <v>10262</v>
      </c>
      <c r="B4246" t="s">
        <v>3704</v>
      </c>
      <c r="C4246" t="s">
        <v>8711</v>
      </c>
      <c r="D4246" t="s">
        <v>3196</v>
      </c>
      <c r="E4246" t="s">
        <v>3166</v>
      </c>
      <c r="F4246" t="s">
        <v>3167</v>
      </c>
      <c r="G4246" t="s">
        <v>1833</v>
      </c>
      <c r="H4246" s="28">
        <v>44612</v>
      </c>
      <c r="I4246">
        <v>44.03</v>
      </c>
      <c r="J4246">
        <v>24</v>
      </c>
      <c r="K4246" t="s">
        <v>3123</v>
      </c>
      <c r="L4246" t="s">
        <v>3265</v>
      </c>
      <c r="M4246" t="s">
        <v>3188</v>
      </c>
      <c r="N4246">
        <v>2.5</v>
      </c>
      <c r="O4246" t="s">
        <v>3189</v>
      </c>
      <c r="P4246">
        <f t="shared" si="132"/>
        <v>44611</v>
      </c>
      <c r="Q4246">
        <f>--(COUNTIF($A$2:A4246,A4246)=1)</f>
        <v>1</v>
      </c>
      <c r="R4246">
        <f t="shared" si="133"/>
        <v>44.03</v>
      </c>
    </row>
    <row r="4247" spans="1:18">
      <c r="A4247" t="s">
        <v>10263</v>
      </c>
      <c r="B4247" t="s">
        <v>2657</v>
      </c>
      <c r="C4247" t="s">
        <v>7531</v>
      </c>
      <c r="D4247" t="s">
        <v>3227</v>
      </c>
      <c r="E4247" t="s">
        <v>3166</v>
      </c>
      <c r="F4247" t="s">
        <v>3220</v>
      </c>
      <c r="G4247" t="s">
        <v>1242</v>
      </c>
      <c r="H4247" s="28"/>
      <c r="J4247">
        <v>24</v>
      </c>
      <c r="K4247" t="s">
        <v>3098</v>
      </c>
      <c r="L4247" t="s">
        <v>3231</v>
      </c>
      <c r="M4247" t="s">
        <v>3177</v>
      </c>
      <c r="O4247" t="s">
        <v>3170</v>
      </c>
      <c r="P4247">
        <f t="shared" si="132"/>
        <v>45464</v>
      </c>
      <c r="Q4247">
        <f>--(COUNTIF($A$2:A4247,A4247)=1)</f>
        <v>1</v>
      </c>
      <c r="R4247" t="str">
        <f t="shared" si="133"/>
        <v/>
      </c>
    </row>
    <row r="4248" spans="1:18">
      <c r="A4248" t="s">
        <v>10264</v>
      </c>
      <c r="B4248" t="s">
        <v>6446</v>
      </c>
      <c r="C4248" t="s">
        <v>3098</v>
      </c>
      <c r="D4248" t="s">
        <v>3237</v>
      </c>
      <c r="E4248" t="s">
        <v>3175</v>
      </c>
      <c r="F4248" t="s">
        <v>3167</v>
      </c>
      <c r="G4248" t="s">
        <v>2685</v>
      </c>
      <c r="H4248" s="28">
        <v>44732</v>
      </c>
      <c r="I4248">
        <v>14.7</v>
      </c>
      <c r="J4248">
        <v>8</v>
      </c>
      <c r="K4248" t="s">
        <v>3123</v>
      </c>
      <c r="L4248" t="s">
        <v>3302</v>
      </c>
      <c r="M4248" t="s">
        <v>3202</v>
      </c>
      <c r="N4248">
        <v>3.8</v>
      </c>
      <c r="O4248" t="s">
        <v>3260</v>
      </c>
      <c r="P4248">
        <f t="shared" si="132"/>
        <v>44732</v>
      </c>
      <c r="Q4248">
        <f>--(COUNTIF($A$2:A4248,A4248)=1)</f>
        <v>1</v>
      </c>
      <c r="R4248">
        <f t="shared" si="133"/>
        <v>14.7</v>
      </c>
    </row>
    <row r="4249" spans="1:18">
      <c r="A4249" t="s">
        <v>10265</v>
      </c>
      <c r="B4249" t="s">
        <v>506</v>
      </c>
      <c r="C4249" t="s">
        <v>3098</v>
      </c>
      <c r="D4249" t="s">
        <v>3240</v>
      </c>
      <c r="E4249" t="s">
        <v>3166</v>
      </c>
      <c r="F4249" t="s">
        <v>3167</v>
      </c>
      <c r="G4249" t="s">
        <v>5076</v>
      </c>
      <c r="H4249" s="28">
        <v>45474</v>
      </c>
      <c r="I4249">
        <v>30.23</v>
      </c>
      <c r="J4249">
        <v>24</v>
      </c>
      <c r="K4249" t="s">
        <v>3123</v>
      </c>
      <c r="L4249" t="s">
        <v>3281</v>
      </c>
      <c r="M4249" t="s">
        <v>3169</v>
      </c>
      <c r="O4249" t="s">
        <v>3178</v>
      </c>
      <c r="P4249">
        <f t="shared" si="132"/>
        <v>45473</v>
      </c>
      <c r="Q4249">
        <f>--(COUNTIF($A$2:A4249,A4249)=1)</f>
        <v>1</v>
      </c>
      <c r="R4249">
        <f t="shared" si="133"/>
        <v>30.23</v>
      </c>
    </row>
    <row r="4250" spans="1:18">
      <c r="A4250" t="s">
        <v>10266</v>
      </c>
      <c r="B4250" t="s">
        <v>1632</v>
      </c>
      <c r="C4250" t="s">
        <v>9488</v>
      </c>
      <c r="D4250" t="s">
        <v>3251</v>
      </c>
      <c r="E4250" t="s">
        <v>3280</v>
      </c>
      <c r="F4250" t="s">
        <v>3167</v>
      </c>
      <c r="G4250" t="s">
        <v>446</v>
      </c>
      <c r="H4250" s="28">
        <v>44735</v>
      </c>
      <c r="I4250">
        <v>4.88</v>
      </c>
      <c r="J4250">
        <v>4</v>
      </c>
      <c r="K4250" t="s">
        <v>3123</v>
      </c>
      <c r="L4250" t="s">
        <v>3254</v>
      </c>
      <c r="M4250" t="s">
        <v>3169</v>
      </c>
      <c r="O4250" t="s">
        <v>3170</v>
      </c>
      <c r="P4250">
        <f t="shared" si="132"/>
        <v>44735</v>
      </c>
      <c r="Q4250">
        <f>--(COUNTIF($A$2:A4250,A4250)=1)</f>
        <v>1</v>
      </c>
      <c r="R4250">
        <f t="shared" si="133"/>
        <v>4.88</v>
      </c>
    </row>
    <row r="4251" spans="1:18">
      <c r="A4251" t="s">
        <v>10267</v>
      </c>
      <c r="B4251" t="s">
        <v>1594</v>
      </c>
      <c r="C4251" t="s">
        <v>9280</v>
      </c>
      <c r="D4251" t="s">
        <v>3174</v>
      </c>
      <c r="E4251" t="s">
        <v>3194</v>
      </c>
      <c r="F4251" t="s">
        <v>3167</v>
      </c>
      <c r="G4251" t="s">
        <v>3990</v>
      </c>
      <c r="H4251" s="28">
        <v>45166</v>
      </c>
      <c r="I4251">
        <v>233.67</v>
      </c>
      <c r="J4251">
        <v>72</v>
      </c>
      <c r="K4251" t="s">
        <v>3123</v>
      </c>
      <c r="L4251" t="s">
        <v>3218</v>
      </c>
      <c r="M4251" t="s">
        <v>3188</v>
      </c>
      <c r="N4251">
        <v>1.9</v>
      </c>
      <c r="O4251" t="s">
        <v>3124</v>
      </c>
      <c r="P4251">
        <f t="shared" si="132"/>
        <v>45157</v>
      </c>
      <c r="Q4251">
        <f>--(COUNTIF($A$2:A4251,A4251)=1)</f>
        <v>1</v>
      </c>
      <c r="R4251">
        <f t="shared" si="133"/>
        <v>233.67</v>
      </c>
    </row>
    <row r="4252" spans="1:18">
      <c r="A4252" t="s">
        <v>10268</v>
      </c>
      <c r="B4252" t="s">
        <v>1003</v>
      </c>
      <c r="C4252" t="s">
        <v>3098</v>
      </c>
      <c r="D4252" t="s">
        <v>3240</v>
      </c>
      <c r="E4252" t="s">
        <v>3166</v>
      </c>
      <c r="F4252" t="s">
        <v>3220</v>
      </c>
      <c r="G4252" t="s">
        <v>2874</v>
      </c>
      <c r="H4252" s="28">
        <v>44689</v>
      </c>
      <c r="I4252">
        <v>38.68</v>
      </c>
      <c r="J4252">
        <v>24</v>
      </c>
      <c r="K4252" t="s">
        <v>3123</v>
      </c>
      <c r="L4252" t="s">
        <v>3265</v>
      </c>
      <c r="M4252" t="s">
        <v>3202</v>
      </c>
      <c r="N4252">
        <v>3.4</v>
      </c>
      <c r="O4252" t="s">
        <v>3123</v>
      </c>
      <c r="P4252">
        <f t="shared" si="132"/>
        <v>44688</v>
      </c>
      <c r="Q4252">
        <f>--(COUNTIF($A$2:A4252,A4252)=1)</f>
        <v>1</v>
      </c>
      <c r="R4252">
        <f t="shared" si="133"/>
        <v>38.68</v>
      </c>
    </row>
    <row r="4253" spans="1:18">
      <c r="A4253" t="s">
        <v>10269</v>
      </c>
      <c r="B4253" t="s">
        <v>2688</v>
      </c>
      <c r="C4253" t="s">
        <v>3098</v>
      </c>
      <c r="D4253" t="s">
        <v>3174</v>
      </c>
      <c r="E4253" t="s">
        <v>3175</v>
      </c>
      <c r="F4253" t="s">
        <v>3180</v>
      </c>
      <c r="G4253" t="s">
        <v>861</v>
      </c>
      <c r="H4253" s="28"/>
      <c r="J4253">
        <v>8</v>
      </c>
      <c r="K4253" t="s">
        <v>3098</v>
      </c>
      <c r="L4253" t="s">
        <v>3098</v>
      </c>
      <c r="M4253" t="s">
        <v>3169</v>
      </c>
      <c r="O4253" t="s">
        <v>3178</v>
      </c>
      <c r="P4253">
        <f t="shared" si="132"/>
        <v>44995</v>
      </c>
      <c r="Q4253">
        <f>--(COUNTIF($A$2:A4253,A4253)=1)</f>
        <v>1</v>
      </c>
      <c r="R4253" t="str">
        <f t="shared" si="133"/>
        <v/>
      </c>
    </row>
    <row r="4254" spans="1:18">
      <c r="A4254" t="s">
        <v>10270</v>
      </c>
      <c r="B4254" t="s">
        <v>2466</v>
      </c>
      <c r="C4254" t="s">
        <v>3098</v>
      </c>
      <c r="D4254" t="s">
        <v>3165</v>
      </c>
      <c r="E4254" t="s">
        <v>3166</v>
      </c>
      <c r="F4254" t="s">
        <v>3220</v>
      </c>
      <c r="G4254" t="s">
        <v>1012</v>
      </c>
      <c r="H4254" s="28"/>
      <c r="J4254">
        <v>24</v>
      </c>
      <c r="K4254" t="s">
        <v>3098</v>
      </c>
      <c r="L4254" t="s">
        <v>3098</v>
      </c>
      <c r="M4254" t="s">
        <v>3207</v>
      </c>
      <c r="O4254" t="s">
        <v>3178</v>
      </c>
      <c r="P4254">
        <f t="shared" si="132"/>
        <v>45271</v>
      </c>
      <c r="Q4254">
        <f>--(COUNTIF($A$2:A4254,A4254)=1)</f>
        <v>1</v>
      </c>
      <c r="R4254" t="str">
        <f t="shared" si="133"/>
        <v/>
      </c>
    </row>
    <row r="4255" spans="1:18">
      <c r="A4255" t="s">
        <v>10271</v>
      </c>
      <c r="B4255" t="s">
        <v>6144</v>
      </c>
      <c r="C4255" t="s">
        <v>3098</v>
      </c>
      <c r="D4255" t="s">
        <v>3174</v>
      </c>
      <c r="E4255" t="s">
        <v>3194</v>
      </c>
      <c r="F4255" t="s">
        <v>3167</v>
      </c>
      <c r="G4255" t="s">
        <v>87</v>
      </c>
      <c r="H4255" s="28"/>
      <c r="J4255">
        <v>72</v>
      </c>
      <c r="K4255" t="s">
        <v>3098</v>
      </c>
      <c r="L4255" t="s">
        <v>3098</v>
      </c>
      <c r="M4255" t="s">
        <v>3188</v>
      </c>
      <c r="O4255" t="s">
        <v>3170</v>
      </c>
      <c r="P4255">
        <f t="shared" si="132"/>
        <v>45412</v>
      </c>
      <c r="Q4255">
        <f>--(COUNTIF($A$2:A4255,A4255)=1)</f>
        <v>1</v>
      </c>
      <c r="R4255" t="str">
        <f t="shared" si="133"/>
        <v/>
      </c>
    </row>
    <row r="4256" spans="1:18">
      <c r="A4256" t="s">
        <v>10272</v>
      </c>
      <c r="B4256" t="s">
        <v>829</v>
      </c>
      <c r="C4256" t="s">
        <v>10273</v>
      </c>
      <c r="D4256" t="s">
        <v>3251</v>
      </c>
      <c r="E4256" t="s">
        <v>3194</v>
      </c>
      <c r="F4256" t="s">
        <v>3167</v>
      </c>
      <c r="G4256" t="s">
        <v>5053</v>
      </c>
      <c r="H4256" s="28">
        <v>44632</v>
      </c>
      <c r="I4256">
        <v>38.29</v>
      </c>
      <c r="J4256">
        <v>72</v>
      </c>
      <c r="K4256" t="s">
        <v>3124</v>
      </c>
      <c r="L4256" t="s">
        <v>3176</v>
      </c>
      <c r="M4256" t="s">
        <v>3169</v>
      </c>
      <c r="N4256">
        <v>4.7</v>
      </c>
      <c r="O4256" t="s">
        <v>3182</v>
      </c>
      <c r="P4256">
        <f t="shared" si="132"/>
        <v>44631</v>
      </c>
      <c r="Q4256">
        <f>--(COUNTIF($A$2:A4256,A4256)=1)</f>
        <v>1</v>
      </c>
      <c r="R4256">
        <f t="shared" si="133"/>
        <v>38.29</v>
      </c>
    </row>
    <row r="4257" spans="1:18">
      <c r="A4257" t="s">
        <v>10274</v>
      </c>
      <c r="B4257" t="s">
        <v>1592</v>
      </c>
      <c r="C4257" t="s">
        <v>3098</v>
      </c>
      <c r="D4257" t="s">
        <v>3165</v>
      </c>
      <c r="E4257" t="s">
        <v>3166</v>
      </c>
      <c r="F4257" t="s">
        <v>3220</v>
      </c>
      <c r="G4257" t="s">
        <v>2523</v>
      </c>
      <c r="H4257" s="28"/>
      <c r="J4257">
        <v>24</v>
      </c>
      <c r="K4257" t="s">
        <v>3098</v>
      </c>
      <c r="L4257" t="s">
        <v>3187</v>
      </c>
      <c r="M4257" t="s">
        <v>3177</v>
      </c>
      <c r="O4257" t="s">
        <v>3124</v>
      </c>
      <c r="P4257">
        <f t="shared" si="132"/>
        <v>44999</v>
      </c>
      <c r="Q4257">
        <f>--(COUNTIF($A$2:A4257,A4257)=1)</f>
        <v>1</v>
      </c>
      <c r="R4257" t="str">
        <f t="shared" si="133"/>
        <v/>
      </c>
    </row>
    <row r="4258" spans="1:18">
      <c r="A4258" t="s">
        <v>10275</v>
      </c>
      <c r="B4258" t="s">
        <v>1950</v>
      </c>
      <c r="C4258" t="s">
        <v>3098</v>
      </c>
      <c r="D4258" t="s">
        <v>3251</v>
      </c>
      <c r="E4258" t="s">
        <v>3166</v>
      </c>
      <c r="F4258" t="s">
        <v>3228</v>
      </c>
      <c r="G4258" t="s">
        <v>730</v>
      </c>
      <c r="H4258" s="28"/>
      <c r="J4258">
        <v>24</v>
      </c>
      <c r="K4258" t="s">
        <v>3098</v>
      </c>
      <c r="L4258" t="s">
        <v>3176</v>
      </c>
      <c r="M4258" t="s">
        <v>3202</v>
      </c>
      <c r="O4258" t="s">
        <v>3189</v>
      </c>
      <c r="P4258">
        <f t="shared" si="132"/>
        <v>45374</v>
      </c>
      <c r="Q4258">
        <f>--(COUNTIF($A$2:A4258,A4258)=1)</f>
        <v>1</v>
      </c>
      <c r="R4258" t="str">
        <f t="shared" si="133"/>
        <v/>
      </c>
    </row>
    <row r="4259" spans="1:18">
      <c r="A4259" t="s">
        <v>10276</v>
      </c>
      <c r="B4259" t="s">
        <v>821</v>
      </c>
      <c r="C4259" t="s">
        <v>5603</v>
      </c>
      <c r="D4259" t="s">
        <v>3237</v>
      </c>
      <c r="E4259" t="s">
        <v>3166</v>
      </c>
      <c r="F4259" t="s">
        <v>3167</v>
      </c>
      <c r="G4259" t="s">
        <v>1778</v>
      </c>
      <c r="H4259" s="28">
        <v>45353</v>
      </c>
      <c r="I4259">
        <v>30.13</v>
      </c>
      <c r="J4259">
        <v>24</v>
      </c>
      <c r="K4259" t="s">
        <v>3123</v>
      </c>
      <c r="L4259" t="s">
        <v>3437</v>
      </c>
      <c r="M4259" t="s">
        <v>3202</v>
      </c>
      <c r="O4259" t="s">
        <v>3182</v>
      </c>
      <c r="P4259">
        <f t="shared" si="132"/>
        <v>45352</v>
      </c>
      <c r="Q4259">
        <f>--(COUNTIF($A$2:A4259,A4259)=1)</f>
        <v>1</v>
      </c>
      <c r="R4259">
        <f t="shared" si="133"/>
        <v>30.13</v>
      </c>
    </row>
    <row r="4260" spans="1:18">
      <c r="A4260" t="s">
        <v>10277</v>
      </c>
      <c r="B4260" t="s">
        <v>7632</v>
      </c>
      <c r="C4260" t="s">
        <v>3098</v>
      </c>
      <c r="D4260" t="s">
        <v>3200</v>
      </c>
      <c r="E4260" t="s">
        <v>3194</v>
      </c>
      <c r="F4260" t="s">
        <v>3180</v>
      </c>
      <c r="G4260" t="s">
        <v>2314</v>
      </c>
      <c r="H4260" s="28"/>
      <c r="J4260">
        <v>72</v>
      </c>
      <c r="K4260" t="s">
        <v>3098</v>
      </c>
      <c r="L4260" t="s">
        <v>3225</v>
      </c>
      <c r="M4260" t="s">
        <v>3169</v>
      </c>
      <c r="O4260" t="s">
        <v>3213</v>
      </c>
      <c r="P4260">
        <f t="shared" si="132"/>
        <v>45173</v>
      </c>
      <c r="Q4260">
        <f>--(COUNTIF($A$2:A4260,A4260)=1)</f>
        <v>1</v>
      </c>
      <c r="R4260" t="str">
        <f t="shared" si="133"/>
        <v/>
      </c>
    </row>
    <row r="4261" spans="1:18">
      <c r="A4261" t="s">
        <v>10278</v>
      </c>
      <c r="B4261" t="s">
        <v>855</v>
      </c>
      <c r="C4261" t="s">
        <v>3098</v>
      </c>
      <c r="D4261" t="s">
        <v>3185</v>
      </c>
      <c r="E4261" t="s">
        <v>3166</v>
      </c>
      <c r="F4261" t="s">
        <v>3220</v>
      </c>
      <c r="G4261" t="s">
        <v>2284</v>
      </c>
      <c r="H4261" s="28">
        <v>45439</v>
      </c>
      <c r="I4261">
        <v>30.56</v>
      </c>
      <c r="J4261">
        <v>24</v>
      </c>
      <c r="K4261" t="s">
        <v>3123</v>
      </c>
      <c r="L4261" t="s">
        <v>3302</v>
      </c>
      <c r="M4261" t="s">
        <v>3207</v>
      </c>
      <c r="N4261">
        <v>3.9</v>
      </c>
      <c r="O4261" t="s">
        <v>3213</v>
      </c>
      <c r="P4261">
        <f t="shared" si="132"/>
        <v>45438</v>
      </c>
      <c r="Q4261">
        <f>--(COUNTIF($A$2:A4261,A4261)=1)</f>
        <v>1</v>
      </c>
      <c r="R4261">
        <f t="shared" si="133"/>
        <v>30.56</v>
      </c>
    </row>
    <row r="4262" spans="1:18">
      <c r="A4262" t="s">
        <v>10279</v>
      </c>
      <c r="B4262" t="s">
        <v>2032</v>
      </c>
      <c r="C4262" t="s">
        <v>5546</v>
      </c>
      <c r="D4262" t="s">
        <v>3251</v>
      </c>
      <c r="E4262" t="s">
        <v>3194</v>
      </c>
      <c r="F4262" t="s">
        <v>3180</v>
      </c>
      <c r="G4262" t="s">
        <v>1111</v>
      </c>
      <c r="H4262" s="28"/>
      <c r="J4262">
        <v>72</v>
      </c>
      <c r="K4262" t="s">
        <v>3098</v>
      </c>
      <c r="L4262" t="s">
        <v>3098</v>
      </c>
      <c r="M4262" t="s">
        <v>3169</v>
      </c>
      <c r="O4262" t="s">
        <v>3189</v>
      </c>
      <c r="P4262">
        <f t="shared" si="132"/>
        <v>45554</v>
      </c>
      <c r="Q4262">
        <f>--(COUNTIF($A$2:A4262,A4262)=1)</f>
        <v>1</v>
      </c>
      <c r="R4262" t="str">
        <f t="shared" si="133"/>
        <v/>
      </c>
    </row>
    <row r="4263" spans="1:18">
      <c r="A4263" t="s">
        <v>10280</v>
      </c>
      <c r="B4263" t="s">
        <v>6921</v>
      </c>
      <c r="C4263" t="s">
        <v>3098</v>
      </c>
      <c r="D4263" t="s">
        <v>3185</v>
      </c>
      <c r="E4263" t="s">
        <v>3194</v>
      </c>
      <c r="F4263" t="s">
        <v>3180</v>
      </c>
      <c r="G4263" t="s">
        <v>1052</v>
      </c>
      <c r="H4263" s="28"/>
      <c r="J4263">
        <v>72</v>
      </c>
      <c r="K4263" t="s">
        <v>3098</v>
      </c>
      <c r="L4263" t="s">
        <v>3216</v>
      </c>
      <c r="M4263" t="s">
        <v>3207</v>
      </c>
      <c r="O4263" t="s">
        <v>3182</v>
      </c>
      <c r="P4263">
        <f t="shared" si="132"/>
        <v>44648</v>
      </c>
      <c r="Q4263">
        <f>--(COUNTIF($A$2:A4263,A4263)=1)</f>
        <v>1</v>
      </c>
      <c r="R4263" t="str">
        <f t="shared" si="133"/>
        <v/>
      </c>
    </row>
    <row r="4264" spans="1:18">
      <c r="A4264" t="s">
        <v>10281</v>
      </c>
      <c r="B4264" t="s">
        <v>1018</v>
      </c>
      <c r="C4264" t="s">
        <v>10282</v>
      </c>
      <c r="D4264" t="s">
        <v>3165</v>
      </c>
      <c r="E4264" t="s">
        <v>3194</v>
      </c>
      <c r="F4264" t="s">
        <v>3167</v>
      </c>
      <c r="G4264" t="s">
        <v>1296</v>
      </c>
      <c r="H4264" s="28">
        <v>44965</v>
      </c>
      <c r="I4264">
        <v>14.42</v>
      </c>
      <c r="J4264">
        <v>72</v>
      </c>
      <c r="K4264" t="s">
        <v>3124</v>
      </c>
      <c r="L4264" t="s">
        <v>3098</v>
      </c>
      <c r="M4264" t="s">
        <v>3177</v>
      </c>
      <c r="N4264">
        <v>1.3</v>
      </c>
      <c r="O4264" t="s">
        <v>3123</v>
      </c>
      <c r="P4264">
        <f t="shared" si="132"/>
        <v>44965</v>
      </c>
      <c r="Q4264">
        <f>--(COUNTIF($A$2:A4264,A4264)=1)</f>
        <v>1</v>
      </c>
      <c r="R4264">
        <f t="shared" si="133"/>
        <v>14.42</v>
      </c>
    </row>
    <row r="4265" spans="1:18">
      <c r="A4265" t="s">
        <v>10283</v>
      </c>
      <c r="B4265" t="s">
        <v>7279</v>
      </c>
      <c r="C4265" t="s">
        <v>6117</v>
      </c>
      <c r="D4265" t="s">
        <v>3165</v>
      </c>
      <c r="E4265" t="s">
        <v>3166</v>
      </c>
      <c r="F4265" t="s">
        <v>3180</v>
      </c>
      <c r="G4265" t="s">
        <v>657</v>
      </c>
      <c r="H4265" s="28"/>
      <c r="J4265">
        <v>24</v>
      </c>
      <c r="K4265" t="s">
        <v>3098</v>
      </c>
      <c r="L4265" t="s">
        <v>3098</v>
      </c>
      <c r="M4265" t="s">
        <v>3207</v>
      </c>
      <c r="O4265" t="s">
        <v>3189</v>
      </c>
      <c r="P4265">
        <f t="shared" si="132"/>
        <v>44871</v>
      </c>
      <c r="Q4265">
        <f>--(COUNTIF($A$2:A4265,A4265)=1)</f>
        <v>1</v>
      </c>
      <c r="R4265" t="str">
        <f t="shared" si="133"/>
        <v/>
      </c>
    </row>
    <row r="4266" spans="1:18">
      <c r="A4266" t="s">
        <v>10284</v>
      </c>
      <c r="B4266" t="s">
        <v>10285</v>
      </c>
      <c r="C4266" t="s">
        <v>10286</v>
      </c>
      <c r="D4266" t="s">
        <v>3196</v>
      </c>
      <c r="E4266" t="s">
        <v>3194</v>
      </c>
      <c r="F4266" t="s">
        <v>3167</v>
      </c>
      <c r="G4266" t="s">
        <v>3946</v>
      </c>
      <c r="H4266" s="28"/>
      <c r="J4266">
        <v>72</v>
      </c>
      <c r="K4266" t="s">
        <v>3098</v>
      </c>
      <c r="L4266" t="s">
        <v>3229</v>
      </c>
      <c r="M4266" t="s">
        <v>3177</v>
      </c>
      <c r="O4266" t="s">
        <v>3182</v>
      </c>
      <c r="P4266">
        <f t="shared" si="132"/>
        <v>45556</v>
      </c>
      <c r="Q4266">
        <f>--(COUNTIF($A$2:A4266,A4266)=1)</f>
        <v>1</v>
      </c>
      <c r="R4266" t="str">
        <f t="shared" si="133"/>
        <v/>
      </c>
    </row>
    <row r="4267" spans="1:18">
      <c r="A4267" t="s">
        <v>10287</v>
      </c>
      <c r="B4267" t="s">
        <v>1858</v>
      </c>
      <c r="C4267" t="s">
        <v>8873</v>
      </c>
      <c r="D4267" t="s">
        <v>3174</v>
      </c>
      <c r="E4267" t="s">
        <v>3194</v>
      </c>
      <c r="F4267" t="s">
        <v>3180</v>
      </c>
      <c r="G4267" t="s">
        <v>758</v>
      </c>
      <c r="H4267" s="28"/>
      <c r="J4267">
        <v>72</v>
      </c>
      <c r="K4267" t="s">
        <v>3098</v>
      </c>
      <c r="L4267" t="s">
        <v>3271</v>
      </c>
      <c r="M4267" t="s">
        <v>3207</v>
      </c>
      <c r="O4267" t="s">
        <v>3189</v>
      </c>
      <c r="P4267">
        <f t="shared" si="132"/>
        <v>44993</v>
      </c>
      <c r="Q4267">
        <f>--(COUNTIF($A$2:A4267,A4267)=1)</f>
        <v>1</v>
      </c>
      <c r="R4267" t="str">
        <f t="shared" si="133"/>
        <v/>
      </c>
    </row>
    <row r="4268" spans="1:18">
      <c r="A4268" t="s">
        <v>10288</v>
      </c>
      <c r="B4268" t="s">
        <v>8370</v>
      </c>
      <c r="C4268" t="s">
        <v>10289</v>
      </c>
      <c r="D4268" t="s">
        <v>3251</v>
      </c>
      <c r="E4268" t="s">
        <v>3280</v>
      </c>
      <c r="F4268" t="s">
        <v>3220</v>
      </c>
      <c r="G4268" t="s">
        <v>4057</v>
      </c>
      <c r="H4268" s="28">
        <v>44743</v>
      </c>
      <c r="I4268">
        <v>10.09</v>
      </c>
      <c r="J4268">
        <v>4</v>
      </c>
      <c r="K4268" t="s">
        <v>3123</v>
      </c>
      <c r="L4268" t="s">
        <v>3187</v>
      </c>
      <c r="M4268" t="s">
        <v>3169</v>
      </c>
      <c r="N4268">
        <v>1.1000000000000001</v>
      </c>
      <c r="O4268" t="s">
        <v>3124</v>
      </c>
      <c r="P4268">
        <f t="shared" si="132"/>
        <v>44743</v>
      </c>
      <c r="Q4268">
        <f>--(COUNTIF($A$2:A4268,A4268)=1)</f>
        <v>1</v>
      </c>
      <c r="R4268">
        <f t="shared" si="133"/>
        <v>10.09</v>
      </c>
    </row>
    <row r="4269" spans="1:18">
      <c r="A4269" t="s">
        <v>10290</v>
      </c>
      <c r="B4269" t="s">
        <v>4415</v>
      </c>
      <c r="C4269" t="s">
        <v>3098</v>
      </c>
      <c r="D4269" t="s">
        <v>3185</v>
      </c>
      <c r="E4269" t="s">
        <v>3280</v>
      </c>
      <c r="F4269" t="s">
        <v>3167</v>
      </c>
      <c r="G4269" t="s">
        <v>1902</v>
      </c>
      <c r="H4269" s="28">
        <v>44713</v>
      </c>
      <c r="I4269">
        <v>2.3199999999999998</v>
      </c>
      <c r="J4269">
        <v>4</v>
      </c>
      <c r="K4269" t="s">
        <v>3124</v>
      </c>
      <c r="L4269" t="s">
        <v>3351</v>
      </c>
      <c r="M4269" t="s">
        <v>3202</v>
      </c>
      <c r="O4269" t="s">
        <v>3182</v>
      </c>
      <c r="P4269">
        <f t="shared" si="132"/>
        <v>44713</v>
      </c>
      <c r="Q4269">
        <f>--(COUNTIF($A$2:A4269,A4269)=1)</f>
        <v>1</v>
      </c>
      <c r="R4269">
        <f t="shared" si="133"/>
        <v>2.3199999999999998</v>
      </c>
    </row>
    <row r="4270" spans="1:18">
      <c r="A4270" t="s">
        <v>10291</v>
      </c>
      <c r="B4270" t="s">
        <v>4199</v>
      </c>
      <c r="C4270" t="s">
        <v>10292</v>
      </c>
      <c r="D4270" t="s">
        <v>3237</v>
      </c>
      <c r="E4270" t="s">
        <v>3166</v>
      </c>
      <c r="F4270" t="s">
        <v>3167</v>
      </c>
      <c r="G4270" t="s">
        <v>1091</v>
      </c>
      <c r="H4270" s="28">
        <v>45611</v>
      </c>
      <c r="I4270">
        <v>8.98</v>
      </c>
      <c r="J4270">
        <v>24</v>
      </c>
      <c r="K4270" t="s">
        <v>3124</v>
      </c>
      <c r="L4270" t="s">
        <v>3229</v>
      </c>
      <c r="M4270" t="s">
        <v>3177</v>
      </c>
      <c r="N4270">
        <v>4.7</v>
      </c>
      <c r="O4270" t="s">
        <v>3189</v>
      </c>
      <c r="P4270">
        <f t="shared" si="132"/>
        <v>45611</v>
      </c>
      <c r="Q4270">
        <f>--(COUNTIF($A$2:A4270,A4270)=1)</f>
        <v>1</v>
      </c>
      <c r="R4270">
        <f t="shared" si="133"/>
        <v>8.98</v>
      </c>
    </row>
    <row r="4271" spans="1:18">
      <c r="A4271" t="s">
        <v>10293</v>
      </c>
      <c r="B4271" t="s">
        <v>1231</v>
      </c>
      <c r="C4271" t="s">
        <v>3098</v>
      </c>
      <c r="D4271" t="s">
        <v>3200</v>
      </c>
      <c r="E4271" t="s">
        <v>3166</v>
      </c>
      <c r="F4271" t="s">
        <v>3167</v>
      </c>
      <c r="G4271" t="s">
        <v>1332</v>
      </c>
      <c r="H4271" s="28">
        <v>44828</v>
      </c>
      <c r="I4271">
        <v>27</v>
      </c>
      <c r="J4271">
        <v>24</v>
      </c>
      <c r="K4271" t="s">
        <v>3123</v>
      </c>
      <c r="L4271" t="s">
        <v>3281</v>
      </c>
      <c r="M4271" t="s">
        <v>3207</v>
      </c>
      <c r="O4271" t="s">
        <v>3182</v>
      </c>
      <c r="P4271">
        <f t="shared" si="132"/>
        <v>44827</v>
      </c>
      <c r="Q4271">
        <f>--(COUNTIF($A$2:A4271,A4271)=1)</f>
        <v>1</v>
      </c>
      <c r="R4271">
        <f t="shared" si="133"/>
        <v>27</v>
      </c>
    </row>
    <row r="4272" spans="1:18">
      <c r="A4272" t="s">
        <v>10294</v>
      </c>
      <c r="B4272" t="s">
        <v>5710</v>
      </c>
      <c r="C4272" t="s">
        <v>3098</v>
      </c>
      <c r="D4272" t="s">
        <v>3237</v>
      </c>
      <c r="E4272" t="s">
        <v>3175</v>
      </c>
      <c r="F4272" t="s">
        <v>3220</v>
      </c>
      <c r="G4272" t="s">
        <v>2321</v>
      </c>
      <c r="H4272" s="28">
        <v>45164</v>
      </c>
      <c r="I4272">
        <v>5.96</v>
      </c>
      <c r="J4272">
        <v>8</v>
      </c>
      <c r="K4272" t="s">
        <v>3124</v>
      </c>
      <c r="L4272" t="s">
        <v>3201</v>
      </c>
      <c r="M4272" t="s">
        <v>3169</v>
      </c>
      <c r="O4272" t="s">
        <v>3123</v>
      </c>
      <c r="P4272">
        <f t="shared" si="132"/>
        <v>45164</v>
      </c>
      <c r="Q4272">
        <f>--(COUNTIF($A$2:A4272,A4272)=1)</f>
        <v>1</v>
      </c>
      <c r="R4272">
        <f t="shared" si="133"/>
        <v>5.96</v>
      </c>
    </row>
    <row r="4273" spans="1:18">
      <c r="A4273" t="s">
        <v>10295</v>
      </c>
      <c r="B4273" t="s">
        <v>1235</v>
      </c>
      <c r="C4273" t="s">
        <v>3098</v>
      </c>
      <c r="D4273" t="s">
        <v>3174</v>
      </c>
      <c r="E4273" t="s">
        <v>3166</v>
      </c>
      <c r="F4273" t="s">
        <v>3167</v>
      </c>
      <c r="G4273" t="s">
        <v>125</v>
      </c>
      <c r="H4273" s="28"/>
      <c r="J4273">
        <v>24</v>
      </c>
      <c r="K4273" t="s">
        <v>3098</v>
      </c>
      <c r="L4273" t="s">
        <v>3351</v>
      </c>
      <c r="M4273" t="s">
        <v>3202</v>
      </c>
      <c r="O4273" t="s">
        <v>3182</v>
      </c>
      <c r="P4273">
        <f t="shared" si="132"/>
        <v>44912</v>
      </c>
      <c r="Q4273">
        <f>--(COUNTIF($A$2:A4273,A4273)=1)</f>
        <v>1</v>
      </c>
      <c r="R4273" t="str">
        <f t="shared" si="133"/>
        <v/>
      </c>
    </row>
    <row r="4274" spans="1:18">
      <c r="A4274" t="s">
        <v>10296</v>
      </c>
      <c r="B4274" t="s">
        <v>2804</v>
      </c>
      <c r="C4274" t="s">
        <v>10297</v>
      </c>
      <c r="D4274" t="s">
        <v>3196</v>
      </c>
      <c r="E4274" t="s">
        <v>3194</v>
      </c>
      <c r="F4274" t="s">
        <v>3167</v>
      </c>
      <c r="G4274" t="s">
        <v>4389</v>
      </c>
      <c r="H4274" s="28">
        <v>44740</v>
      </c>
      <c r="I4274">
        <v>230.08</v>
      </c>
      <c r="J4274">
        <v>72</v>
      </c>
      <c r="K4274" t="s">
        <v>3123</v>
      </c>
      <c r="L4274" t="s">
        <v>3221</v>
      </c>
      <c r="M4274" t="s">
        <v>3202</v>
      </c>
      <c r="N4274">
        <v>2.2000000000000002</v>
      </c>
      <c r="O4274" t="s">
        <v>3124</v>
      </c>
      <c r="P4274">
        <f t="shared" si="132"/>
        <v>44731</v>
      </c>
      <c r="Q4274">
        <f>--(COUNTIF($A$2:A4274,A4274)=1)</f>
        <v>1</v>
      </c>
      <c r="R4274">
        <f t="shared" si="133"/>
        <v>230.08</v>
      </c>
    </row>
    <row r="4275" spans="1:18">
      <c r="A4275" t="s">
        <v>10298</v>
      </c>
      <c r="B4275" t="s">
        <v>7344</v>
      </c>
      <c r="C4275" t="s">
        <v>10299</v>
      </c>
      <c r="D4275" t="s">
        <v>3200</v>
      </c>
      <c r="E4275" t="s">
        <v>3166</v>
      </c>
      <c r="F4275" t="s">
        <v>3167</v>
      </c>
      <c r="G4275" t="s">
        <v>7301</v>
      </c>
      <c r="H4275" s="28">
        <v>45037</v>
      </c>
      <c r="I4275">
        <v>57.97</v>
      </c>
      <c r="J4275">
        <v>24</v>
      </c>
      <c r="K4275" t="s">
        <v>3123</v>
      </c>
      <c r="L4275" t="s">
        <v>3254</v>
      </c>
      <c r="M4275" t="s">
        <v>3188</v>
      </c>
      <c r="O4275" t="s">
        <v>3123</v>
      </c>
      <c r="P4275">
        <f t="shared" si="132"/>
        <v>45035</v>
      </c>
      <c r="Q4275">
        <f>--(COUNTIF($A$2:A4275,A4275)=1)</f>
        <v>1</v>
      </c>
      <c r="R4275">
        <f t="shared" si="133"/>
        <v>57.97</v>
      </c>
    </row>
    <row r="4276" spans="1:18">
      <c r="A4276" t="s">
        <v>10300</v>
      </c>
      <c r="B4276" t="s">
        <v>2006</v>
      </c>
      <c r="C4276" t="s">
        <v>5201</v>
      </c>
      <c r="D4276" t="s">
        <v>3227</v>
      </c>
      <c r="E4276" t="s">
        <v>3194</v>
      </c>
      <c r="F4276" t="s">
        <v>3220</v>
      </c>
      <c r="G4276" t="s">
        <v>903</v>
      </c>
      <c r="H4276" s="28">
        <v>45500</v>
      </c>
      <c r="I4276">
        <v>131.66</v>
      </c>
      <c r="J4276">
        <v>72</v>
      </c>
      <c r="K4276" t="s">
        <v>3123</v>
      </c>
      <c r="L4276" t="s">
        <v>3098</v>
      </c>
      <c r="M4276" t="s">
        <v>3207</v>
      </c>
      <c r="N4276">
        <v>4.5999999999999996</v>
      </c>
      <c r="O4276" t="s">
        <v>3124</v>
      </c>
      <c r="P4276">
        <f t="shared" si="132"/>
        <v>45495</v>
      </c>
      <c r="Q4276">
        <f>--(COUNTIF($A$2:A4276,A4276)=1)</f>
        <v>1</v>
      </c>
      <c r="R4276">
        <f t="shared" si="133"/>
        <v>131.66</v>
      </c>
    </row>
    <row r="4277" spans="1:18">
      <c r="A4277" t="s">
        <v>10301</v>
      </c>
      <c r="B4277" t="s">
        <v>1837</v>
      </c>
      <c r="C4277" t="s">
        <v>9565</v>
      </c>
      <c r="D4277" t="s">
        <v>3165</v>
      </c>
      <c r="E4277" t="s">
        <v>3194</v>
      </c>
      <c r="F4277" t="s">
        <v>3220</v>
      </c>
      <c r="G4277" t="s">
        <v>3029</v>
      </c>
      <c r="H4277" s="28">
        <v>44604</v>
      </c>
      <c r="I4277">
        <v>70.39</v>
      </c>
      <c r="J4277">
        <v>72</v>
      </c>
      <c r="K4277" t="s">
        <v>3124</v>
      </c>
      <c r="L4277" t="s">
        <v>3231</v>
      </c>
      <c r="M4277" t="s">
        <v>3169</v>
      </c>
      <c r="N4277">
        <v>1.3</v>
      </c>
      <c r="O4277" t="s">
        <v>3182</v>
      </c>
      <c r="P4277">
        <f t="shared" si="132"/>
        <v>44602</v>
      </c>
      <c r="Q4277">
        <f>--(COUNTIF($A$2:A4277,A4277)=1)</f>
        <v>1</v>
      </c>
      <c r="R4277">
        <f t="shared" si="133"/>
        <v>70.39</v>
      </c>
    </row>
    <row r="4278" spans="1:18">
      <c r="A4278" t="s">
        <v>10302</v>
      </c>
      <c r="B4278" t="s">
        <v>1693</v>
      </c>
      <c r="C4278" t="s">
        <v>10303</v>
      </c>
      <c r="D4278" t="s">
        <v>3240</v>
      </c>
      <c r="E4278" t="s">
        <v>3194</v>
      </c>
      <c r="F4278" t="s">
        <v>3167</v>
      </c>
      <c r="G4278" t="s">
        <v>278</v>
      </c>
      <c r="H4278" s="28"/>
      <c r="J4278">
        <v>72</v>
      </c>
      <c r="K4278" t="s">
        <v>3098</v>
      </c>
      <c r="L4278" t="s">
        <v>3254</v>
      </c>
      <c r="M4278" t="s">
        <v>3177</v>
      </c>
      <c r="O4278" t="s">
        <v>3182</v>
      </c>
      <c r="P4278">
        <f t="shared" si="132"/>
        <v>45524</v>
      </c>
      <c r="Q4278">
        <f>--(COUNTIF($A$2:A4278,A4278)=1)</f>
        <v>1</v>
      </c>
      <c r="R4278" t="str">
        <f t="shared" si="133"/>
        <v/>
      </c>
    </row>
    <row r="4279" spans="1:18">
      <c r="A4279" t="s">
        <v>10304</v>
      </c>
      <c r="B4279" t="s">
        <v>3276</v>
      </c>
      <c r="C4279" t="s">
        <v>3098</v>
      </c>
      <c r="D4279" t="s">
        <v>3185</v>
      </c>
      <c r="E4279" t="s">
        <v>3166</v>
      </c>
      <c r="F4279" t="s">
        <v>3220</v>
      </c>
      <c r="G4279" t="s">
        <v>302</v>
      </c>
      <c r="H4279" s="28">
        <v>45708</v>
      </c>
      <c r="I4279">
        <v>-65.83</v>
      </c>
      <c r="J4279">
        <v>24</v>
      </c>
      <c r="K4279" t="s">
        <v>3124</v>
      </c>
      <c r="L4279" t="s">
        <v>3229</v>
      </c>
      <c r="M4279" t="s">
        <v>3202</v>
      </c>
      <c r="O4279" t="s">
        <v>3260</v>
      </c>
      <c r="P4279">
        <f t="shared" si="132"/>
        <v>45711</v>
      </c>
      <c r="Q4279">
        <f>--(COUNTIF($A$2:A4279,A4279)=1)</f>
        <v>1</v>
      </c>
      <c r="R4279" t="str">
        <f t="shared" si="133"/>
        <v/>
      </c>
    </row>
    <row r="4280" spans="1:18">
      <c r="A4280" t="s">
        <v>10305</v>
      </c>
      <c r="B4280" t="s">
        <v>2646</v>
      </c>
      <c r="C4280" t="s">
        <v>6576</v>
      </c>
      <c r="D4280" t="s">
        <v>3240</v>
      </c>
      <c r="E4280" t="s">
        <v>3194</v>
      </c>
      <c r="F4280" t="s">
        <v>3167</v>
      </c>
      <c r="G4280" t="s">
        <v>2371</v>
      </c>
      <c r="H4280" s="28">
        <v>45664</v>
      </c>
      <c r="I4280">
        <v>147.79</v>
      </c>
      <c r="J4280">
        <v>72</v>
      </c>
      <c r="K4280" t="s">
        <v>3123</v>
      </c>
      <c r="L4280" t="s">
        <v>3281</v>
      </c>
      <c r="M4280" t="s">
        <v>3169</v>
      </c>
      <c r="O4280" t="s">
        <v>3170</v>
      </c>
      <c r="P4280">
        <f t="shared" si="132"/>
        <v>45658</v>
      </c>
      <c r="Q4280">
        <f>--(COUNTIF($A$2:A4280,A4280)=1)</f>
        <v>1</v>
      </c>
      <c r="R4280">
        <f t="shared" si="133"/>
        <v>147.79</v>
      </c>
    </row>
    <row r="4281" spans="1:18">
      <c r="A4281" t="s">
        <v>10306</v>
      </c>
      <c r="B4281" t="s">
        <v>3688</v>
      </c>
      <c r="C4281" t="s">
        <v>10307</v>
      </c>
      <c r="D4281" t="s">
        <v>3196</v>
      </c>
      <c r="E4281" t="s">
        <v>3175</v>
      </c>
      <c r="F4281" t="s">
        <v>3228</v>
      </c>
      <c r="G4281" t="s">
        <v>2270</v>
      </c>
      <c r="H4281" s="28"/>
      <c r="J4281">
        <v>8</v>
      </c>
      <c r="K4281" t="s">
        <v>3098</v>
      </c>
      <c r="L4281" t="s">
        <v>3437</v>
      </c>
      <c r="M4281" t="s">
        <v>3169</v>
      </c>
      <c r="O4281" t="s">
        <v>3170</v>
      </c>
      <c r="P4281">
        <f t="shared" si="132"/>
        <v>45236</v>
      </c>
      <c r="Q4281">
        <f>--(COUNTIF($A$2:A4281,A4281)=1)</f>
        <v>1</v>
      </c>
      <c r="R4281" t="str">
        <f t="shared" si="133"/>
        <v/>
      </c>
    </row>
    <row r="4282" spans="1:18">
      <c r="A4282" t="s">
        <v>10308</v>
      </c>
      <c r="B4282" t="s">
        <v>1583</v>
      </c>
      <c r="C4282" t="s">
        <v>10309</v>
      </c>
      <c r="D4282" t="s">
        <v>3200</v>
      </c>
      <c r="E4282" t="s">
        <v>3175</v>
      </c>
      <c r="F4282" t="s">
        <v>3167</v>
      </c>
      <c r="G4282" t="s">
        <v>2636</v>
      </c>
      <c r="H4282" s="28">
        <v>45232</v>
      </c>
      <c r="I4282">
        <v>4.97</v>
      </c>
      <c r="J4282">
        <v>8</v>
      </c>
      <c r="K4282" t="s">
        <v>3124</v>
      </c>
      <c r="L4282" t="s">
        <v>3437</v>
      </c>
      <c r="M4282" t="s">
        <v>3177</v>
      </c>
      <c r="O4282" t="s">
        <v>3123</v>
      </c>
      <c r="P4282">
        <f t="shared" si="132"/>
        <v>45232</v>
      </c>
      <c r="Q4282">
        <f>--(COUNTIF($A$2:A4282,A4282)=1)</f>
        <v>1</v>
      </c>
      <c r="R4282">
        <f t="shared" si="133"/>
        <v>4.97</v>
      </c>
    </row>
    <row r="4283" spans="1:18">
      <c r="A4283" t="s">
        <v>10310</v>
      </c>
      <c r="B4283" t="s">
        <v>1791</v>
      </c>
      <c r="C4283" t="s">
        <v>7101</v>
      </c>
      <c r="D4283" t="s">
        <v>3237</v>
      </c>
      <c r="E4283" t="s">
        <v>3175</v>
      </c>
      <c r="F4283" t="s">
        <v>3180</v>
      </c>
      <c r="G4283" t="s">
        <v>2523</v>
      </c>
      <c r="H4283" s="28"/>
      <c r="J4283">
        <v>8</v>
      </c>
      <c r="K4283" t="s">
        <v>3098</v>
      </c>
      <c r="L4283" t="s">
        <v>3229</v>
      </c>
      <c r="M4283" t="s">
        <v>3177</v>
      </c>
      <c r="O4283" t="s">
        <v>3213</v>
      </c>
      <c r="P4283">
        <f t="shared" si="132"/>
        <v>44999</v>
      </c>
      <c r="Q4283">
        <f>--(COUNTIF($A$2:A4283,A4283)=1)</f>
        <v>1</v>
      </c>
      <c r="R4283" t="str">
        <f t="shared" si="133"/>
        <v/>
      </c>
    </row>
    <row r="4284" spans="1:18">
      <c r="A4284" t="s">
        <v>10311</v>
      </c>
      <c r="B4284" t="s">
        <v>844</v>
      </c>
      <c r="C4284" t="s">
        <v>5946</v>
      </c>
      <c r="D4284" t="s">
        <v>3174</v>
      </c>
      <c r="E4284" t="s">
        <v>3175</v>
      </c>
      <c r="F4284" t="s">
        <v>3167</v>
      </c>
      <c r="G4284" t="s">
        <v>6341</v>
      </c>
      <c r="H4284" s="28">
        <v>45705</v>
      </c>
      <c r="I4284">
        <v>8.84</v>
      </c>
      <c r="J4284">
        <v>8</v>
      </c>
      <c r="K4284" t="s">
        <v>3123</v>
      </c>
      <c r="L4284" t="s">
        <v>3168</v>
      </c>
      <c r="M4284" t="s">
        <v>3188</v>
      </c>
      <c r="N4284">
        <v>2.9</v>
      </c>
      <c r="O4284" t="s">
        <v>3189</v>
      </c>
      <c r="P4284">
        <f t="shared" si="132"/>
        <v>45705</v>
      </c>
      <c r="Q4284">
        <f>--(COUNTIF($A$2:A4284,A4284)=1)</f>
        <v>1</v>
      </c>
      <c r="R4284">
        <f t="shared" si="133"/>
        <v>8.84</v>
      </c>
    </row>
    <row r="4285" spans="1:18">
      <c r="A4285" t="s">
        <v>10312</v>
      </c>
      <c r="B4285" t="s">
        <v>3957</v>
      </c>
      <c r="C4285" t="s">
        <v>3098</v>
      </c>
      <c r="D4285" t="s">
        <v>3196</v>
      </c>
      <c r="E4285" t="s">
        <v>3175</v>
      </c>
      <c r="F4285" t="s">
        <v>3180</v>
      </c>
      <c r="G4285" t="s">
        <v>2150</v>
      </c>
      <c r="H4285" s="28"/>
      <c r="J4285">
        <v>8</v>
      </c>
      <c r="K4285" t="s">
        <v>3098</v>
      </c>
      <c r="L4285" t="s">
        <v>3198</v>
      </c>
      <c r="M4285" t="s">
        <v>3207</v>
      </c>
      <c r="O4285" t="s">
        <v>3123</v>
      </c>
      <c r="P4285">
        <f t="shared" si="132"/>
        <v>45267</v>
      </c>
      <c r="Q4285">
        <f>--(COUNTIF($A$2:A4285,A4285)=1)</f>
        <v>1</v>
      </c>
      <c r="R4285" t="str">
        <f t="shared" si="133"/>
        <v/>
      </c>
    </row>
    <row r="4286" spans="1:18">
      <c r="A4286" t="s">
        <v>10313</v>
      </c>
      <c r="B4286" t="s">
        <v>7344</v>
      </c>
      <c r="C4286" t="s">
        <v>3098</v>
      </c>
      <c r="D4286" t="s">
        <v>3174</v>
      </c>
      <c r="E4286" t="s">
        <v>3166</v>
      </c>
      <c r="F4286" t="s">
        <v>3167</v>
      </c>
      <c r="G4286" t="s">
        <v>10314</v>
      </c>
      <c r="H4286" s="28"/>
      <c r="J4286">
        <v>24</v>
      </c>
      <c r="K4286" t="s">
        <v>3098</v>
      </c>
      <c r="L4286" t="s">
        <v>3098</v>
      </c>
      <c r="M4286" t="s">
        <v>3169</v>
      </c>
      <c r="O4286" t="s">
        <v>3170</v>
      </c>
      <c r="P4286">
        <f t="shared" si="132"/>
        <v>45413</v>
      </c>
      <c r="Q4286">
        <f>--(COUNTIF($A$2:A4286,A4286)=1)</f>
        <v>1</v>
      </c>
      <c r="R4286" t="str">
        <f t="shared" si="133"/>
        <v/>
      </c>
    </row>
    <row r="4287" spans="1:18">
      <c r="A4287" t="s">
        <v>10315</v>
      </c>
      <c r="B4287" t="s">
        <v>5036</v>
      </c>
      <c r="C4287" t="s">
        <v>3098</v>
      </c>
      <c r="D4287" t="s">
        <v>3237</v>
      </c>
      <c r="E4287" t="s">
        <v>3166</v>
      </c>
      <c r="F4287" t="s">
        <v>3167</v>
      </c>
      <c r="G4287" t="s">
        <v>2150</v>
      </c>
      <c r="H4287" s="28">
        <v>45269</v>
      </c>
      <c r="I4287">
        <v>56.41</v>
      </c>
      <c r="J4287">
        <v>24</v>
      </c>
      <c r="K4287" t="s">
        <v>3123</v>
      </c>
      <c r="L4287" t="s">
        <v>3398</v>
      </c>
      <c r="M4287" t="s">
        <v>3188</v>
      </c>
      <c r="N4287">
        <v>4</v>
      </c>
      <c r="O4287" t="s">
        <v>3123</v>
      </c>
      <c r="P4287">
        <f t="shared" si="132"/>
        <v>45267</v>
      </c>
      <c r="Q4287">
        <f>--(COUNTIF($A$2:A4287,A4287)=1)</f>
        <v>1</v>
      </c>
      <c r="R4287">
        <f t="shared" si="133"/>
        <v>56.41</v>
      </c>
    </row>
    <row r="4288" spans="1:18">
      <c r="A4288" t="s">
        <v>10316</v>
      </c>
      <c r="B4288" t="s">
        <v>9346</v>
      </c>
      <c r="C4288" t="s">
        <v>3098</v>
      </c>
      <c r="D4288" t="s">
        <v>3200</v>
      </c>
      <c r="E4288" t="s">
        <v>3175</v>
      </c>
      <c r="F4288" t="s">
        <v>3167</v>
      </c>
      <c r="G4288" t="s">
        <v>567</v>
      </c>
      <c r="H4288" s="28">
        <v>45370</v>
      </c>
      <c r="I4288">
        <v>7.51</v>
      </c>
      <c r="J4288">
        <v>8</v>
      </c>
      <c r="K4288" t="s">
        <v>3124</v>
      </c>
      <c r="L4288" t="s">
        <v>3231</v>
      </c>
      <c r="M4288" t="s">
        <v>3188</v>
      </c>
      <c r="O4288" t="s">
        <v>3189</v>
      </c>
      <c r="P4288">
        <f t="shared" si="132"/>
        <v>45370</v>
      </c>
      <c r="Q4288">
        <f>--(COUNTIF($A$2:A4288,A4288)=1)</f>
        <v>1</v>
      </c>
      <c r="R4288">
        <f t="shared" si="133"/>
        <v>7.51</v>
      </c>
    </row>
    <row r="4289" spans="1:18">
      <c r="A4289" t="s">
        <v>10317</v>
      </c>
      <c r="B4289" t="s">
        <v>3684</v>
      </c>
      <c r="C4289" t="s">
        <v>3098</v>
      </c>
      <c r="D4289" t="s">
        <v>3237</v>
      </c>
      <c r="E4289" t="s">
        <v>3175</v>
      </c>
      <c r="F4289" t="s">
        <v>3228</v>
      </c>
      <c r="G4289" t="s">
        <v>703</v>
      </c>
      <c r="H4289" s="28"/>
      <c r="J4289">
        <v>8</v>
      </c>
      <c r="K4289" t="s">
        <v>3098</v>
      </c>
      <c r="L4289" t="s">
        <v>3354</v>
      </c>
      <c r="M4289" t="s">
        <v>3169</v>
      </c>
      <c r="O4289" t="s">
        <v>3189</v>
      </c>
      <c r="P4289">
        <f t="shared" si="132"/>
        <v>44815</v>
      </c>
      <c r="Q4289">
        <f>--(COUNTIF($A$2:A4289,A4289)=1)</f>
        <v>1</v>
      </c>
      <c r="R4289" t="str">
        <f t="shared" si="133"/>
        <v/>
      </c>
    </row>
    <row r="4290" spans="1:18">
      <c r="A4290" t="s">
        <v>10318</v>
      </c>
      <c r="B4290" t="s">
        <v>965</v>
      </c>
      <c r="C4290" t="s">
        <v>3098</v>
      </c>
      <c r="D4290" t="s">
        <v>3251</v>
      </c>
      <c r="E4290" t="s">
        <v>3175</v>
      </c>
      <c r="F4290" t="s">
        <v>3228</v>
      </c>
      <c r="G4290" t="s">
        <v>1679</v>
      </c>
      <c r="H4290" s="28"/>
      <c r="J4290">
        <v>8</v>
      </c>
      <c r="K4290" t="s">
        <v>3098</v>
      </c>
      <c r="L4290" t="s">
        <v>3221</v>
      </c>
      <c r="M4290" t="s">
        <v>3169</v>
      </c>
      <c r="O4290" t="s">
        <v>3260</v>
      </c>
      <c r="P4290">
        <f t="shared" ref="P4290:P4353" si="134">IFERROR(DATEVALUE(G4290),IFERROR(DATE(RIGHT(G4290,4),MID(G4290,4,2),LEFT(G4290,2)),""))</f>
        <v>44694</v>
      </c>
      <c r="Q4290">
        <f>--(COUNTIF($A$2:A4290,A4290)=1)</f>
        <v>1</v>
      </c>
      <c r="R4290" t="str">
        <f t="shared" ref="R4290:R4353" si="135">IF(AND(Q4290=1,I4290&lt;&gt;"",ISNUMBER(I4290),I4290&gt;=0),I4290,"")</f>
        <v/>
      </c>
    </row>
    <row r="4291" spans="1:18">
      <c r="A4291" t="s">
        <v>10319</v>
      </c>
      <c r="B4291" t="s">
        <v>1108</v>
      </c>
      <c r="C4291" t="s">
        <v>10320</v>
      </c>
      <c r="D4291" t="s">
        <v>3227</v>
      </c>
      <c r="E4291" t="s">
        <v>3166</v>
      </c>
      <c r="F4291" t="s">
        <v>3220</v>
      </c>
      <c r="G4291" t="s">
        <v>184</v>
      </c>
      <c r="H4291" s="28">
        <v>44976</v>
      </c>
      <c r="I4291">
        <v>78.239999999999995</v>
      </c>
      <c r="J4291">
        <v>24</v>
      </c>
      <c r="K4291" t="s">
        <v>3123</v>
      </c>
      <c r="L4291" t="s">
        <v>3198</v>
      </c>
      <c r="M4291" t="s">
        <v>3207</v>
      </c>
      <c r="N4291">
        <v>3.8</v>
      </c>
      <c r="O4291" t="s">
        <v>3123</v>
      </c>
      <c r="P4291">
        <f t="shared" si="134"/>
        <v>44973</v>
      </c>
      <c r="Q4291">
        <f>--(COUNTIF($A$2:A4291,A4291)=1)</f>
        <v>1</v>
      </c>
      <c r="R4291">
        <f t="shared" si="135"/>
        <v>78.239999999999995</v>
      </c>
    </row>
    <row r="4292" spans="1:18">
      <c r="A4292" t="s">
        <v>10321</v>
      </c>
      <c r="B4292" t="s">
        <v>1830</v>
      </c>
      <c r="C4292" t="s">
        <v>3098</v>
      </c>
      <c r="D4292" t="s">
        <v>3174</v>
      </c>
      <c r="E4292" t="s">
        <v>3166</v>
      </c>
      <c r="F4292" t="s">
        <v>3228</v>
      </c>
      <c r="G4292" t="s">
        <v>2026</v>
      </c>
      <c r="H4292" s="28"/>
      <c r="J4292">
        <v>24</v>
      </c>
      <c r="K4292" t="s">
        <v>3098</v>
      </c>
      <c r="L4292" t="s">
        <v>3181</v>
      </c>
      <c r="M4292" t="s">
        <v>3169</v>
      </c>
      <c r="O4292" t="s">
        <v>3182</v>
      </c>
      <c r="P4292">
        <f t="shared" si="134"/>
        <v>45440</v>
      </c>
      <c r="Q4292">
        <f>--(COUNTIF($A$2:A4292,A4292)=1)</f>
        <v>1</v>
      </c>
      <c r="R4292" t="str">
        <f t="shared" si="135"/>
        <v/>
      </c>
    </row>
    <row r="4293" spans="1:18">
      <c r="A4293" t="s">
        <v>10322</v>
      </c>
      <c r="B4293" t="s">
        <v>867</v>
      </c>
      <c r="C4293" t="s">
        <v>3098</v>
      </c>
      <c r="D4293" t="s">
        <v>3174</v>
      </c>
      <c r="E4293" t="s">
        <v>3166</v>
      </c>
      <c r="F4293" t="s">
        <v>3180</v>
      </c>
      <c r="G4293" t="s">
        <v>7893</v>
      </c>
      <c r="H4293" s="28"/>
      <c r="J4293">
        <v>24</v>
      </c>
      <c r="K4293" t="s">
        <v>3098</v>
      </c>
      <c r="L4293" t="s">
        <v>3201</v>
      </c>
      <c r="M4293" t="s">
        <v>3177</v>
      </c>
      <c r="O4293" t="s">
        <v>3123</v>
      </c>
      <c r="P4293">
        <f t="shared" si="134"/>
        <v>45265</v>
      </c>
      <c r="Q4293">
        <f>--(COUNTIF($A$2:A4293,A4293)=1)</f>
        <v>1</v>
      </c>
      <c r="R4293" t="str">
        <f t="shared" si="135"/>
        <v/>
      </c>
    </row>
    <row r="4294" spans="1:18">
      <c r="A4294" t="s">
        <v>10323</v>
      </c>
      <c r="B4294" t="s">
        <v>1083</v>
      </c>
      <c r="C4294" t="s">
        <v>3098</v>
      </c>
      <c r="D4294" t="s">
        <v>3200</v>
      </c>
      <c r="E4294" t="s">
        <v>3175</v>
      </c>
      <c r="F4294" t="s">
        <v>3220</v>
      </c>
      <c r="G4294" t="s">
        <v>8110</v>
      </c>
      <c r="H4294" s="28">
        <v>44847</v>
      </c>
      <c r="I4294">
        <v>27.96</v>
      </c>
      <c r="J4294">
        <v>8</v>
      </c>
      <c r="K4294" t="s">
        <v>3123</v>
      </c>
      <c r="L4294" t="s">
        <v>3206</v>
      </c>
      <c r="M4294" t="s">
        <v>3169</v>
      </c>
      <c r="N4294">
        <v>4.5999999999999996</v>
      </c>
      <c r="O4294" t="s">
        <v>3213</v>
      </c>
      <c r="P4294">
        <f t="shared" si="134"/>
        <v>44846</v>
      </c>
      <c r="Q4294">
        <f>--(COUNTIF($A$2:A4294,A4294)=1)</f>
        <v>1</v>
      </c>
      <c r="R4294">
        <f t="shared" si="135"/>
        <v>27.96</v>
      </c>
    </row>
    <row r="4295" spans="1:18">
      <c r="A4295" t="s">
        <v>10324</v>
      </c>
      <c r="B4295" t="s">
        <v>2969</v>
      </c>
      <c r="C4295" t="s">
        <v>10325</v>
      </c>
      <c r="D4295" t="s">
        <v>3237</v>
      </c>
      <c r="E4295" t="s">
        <v>3175</v>
      </c>
      <c r="F4295" t="s">
        <v>3220</v>
      </c>
      <c r="G4295" t="s">
        <v>2195</v>
      </c>
      <c r="H4295" s="28">
        <v>45190</v>
      </c>
      <c r="I4295">
        <v>21.73</v>
      </c>
      <c r="J4295">
        <v>8</v>
      </c>
      <c r="K4295" t="s">
        <v>3123</v>
      </c>
      <c r="L4295" t="s">
        <v>3229</v>
      </c>
      <c r="M4295" t="s">
        <v>3169</v>
      </c>
      <c r="O4295" t="s">
        <v>3123</v>
      </c>
      <c r="P4295">
        <f t="shared" si="134"/>
        <v>45190</v>
      </c>
      <c r="Q4295">
        <f>--(COUNTIF($A$2:A4295,A4295)=1)</f>
        <v>1</v>
      </c>
      <c r="R4295">
        <f t="shared" si="135"/>
        <v>21.73</v>
      </c>
    </row>
    <row r="4296" spans="1:18">
      <c r="A4296" t="s">
        <v>10326</v>
      </c>
      <c r="B4296" t="s">
        <v>199</v>
      </c>
      <c r="C4296" t="s">
        <v>10327</v>
      </c>
      <c r="D4296" t="s">
        <v>3174</v>
      </c>
      <c r="E4296" t="s">
        <v>3194</v>
      </c>
      <c r="F4296" t="s">
        <v>3167</v>
      </c>
      <c r="G4296" t="s">
        <v>873</v>
      </c>
      <c r="H4296" s="28">
        <v>45429</v>
      </c>
      <c r="I4296">
        <v>245.44</v>
      </c>
      <c r="J4296">
        <v>72</v>
      </c>
      <c r="K4296" t="s">
        <v>3123</v>
      </c>
      <c r="L4296" t="s">
        <v>3229</v>
      </c>
      <c r="M4296" t="s">
        <v>3177</v>
      </c>
      <c r="O4296" t="s">
        <v>3123</v>
      </c>
      <c r="P4296">
        <f t="shared" si="134"/>
        <v>45419</v>
      </c>
      <c r="Q4296">
        <f>--(COUNTIF($A$2:A4296,A4296)=1)</f>
        <v>1</v>
      </c>
      <c r="R4296">
        <f t="shared" si="135"/>
        <v>245.44</v>
      </c>
    </row>
    <row r="4297" spans="1:18">
      <c r="A4297" t="s">
        <v>10328</v>
      </c>
      <c r="B4297" t="s">
        <v>1685</v>
      </c>
      <c r="C4297" t="s">
        <v>10329</v>
      </c>
      <c r="D4297" t="s">
        <v>3174</v>
      </c>
      <c r="E4297" t="s">
        <v>3166</v>
      </c>
      <c r="F4297" t="s">
        <v>3180</v>
      </c>
      <c r="G4297" t="s">
        <v>2086</v>
      </c>
      <c r="H4297" s="28"/>
      <c r="J4297">
        <v>24</v>
      </c>
      <c r="K4297" t="s">
        <v>3098</v>
      </c>
      <c r="L4297" t="s">
        <v>3181</v>
      </c>
      <c r="M4297" t="s">
        <v>3188</v>
      </c>
      <c r="O4297" t="s">
        <v>3170</v>
      </c>
      <c r="P4297">
        <f t="shared" si="134"/>
        <v>45363</v>
      </c>
      <c r="Q4297">
        <f>--(COUNTIF($A$2:A4297,A4297)=1)</f>
        <v>1</v>
      </c>
      <c r="R4297" t="str">
        <f t="shared" si="135"/>
        <v/>
      </c>
    </row>
    <row r="4298" spans="1:18">
      <c r="A4298" t="s">
        <v>10330</v>
      </c>
      <c r="B4298" t="s">
        <v>3534</v>
      </c>
      <c r="C4298" t="s">
        <v>6790</v>
      </c>
      <c r="D4298" t="s">
        <v>3237</v>
      </c>
      <c r="E4298" t="s">
        <v>3280</v>
      </c>
      <c r="F4298" t="s">
        <v>3228</v>
      </c>
      <c r="G4298" t="s">
        <v>3042</v>
      </c>
      <c r="H4298" s="28"/>
      <c r="J4298">
        <v>4</v>
      </c>
      <c r="K4298" t="s">
        <v>3098</v>
      </c>
      <c r="L4298" t="s">
        <v>3192</v>
      </c>
      <c r="M4298" t="s">
        <v>3169</v>
      </c>
      <c r="O4298" t="s">
        <v>3123</v>
      </c>
      <c r="P4298">
        <f t="shared" si="134"/>
        <v>45216</v>
      </c>
      <c r="Q4298">
        <f>--(COUNTIF($A$2:A4298,A4298)=1)</f>
        <v>1</v>
      </c>
      <c r="R4298" t="str">
        <f t="shared" si="135"/>
        <v/>
      </c>
    </row>
    <row r="4299" spans="1:18">
      <c r="A4299" t="s">
        <v>10331</v>
      </c>
      <c r="B4299" t="s">
        <v>1418</v>
      </c>
      <c r="C4299" t="s">
        <v>3098</v>
      </c>
      <c r="D4299" t="s">
        <v>3174</v>
      </c>
      <c r="E4299" t="s">
        <v>3166</v>
      </c>
      <c r="F4299" t="s">
        <v>3167</v>
      </c>
      <c r="G4299" t="s">
        <v>889</v>
      </c>
      <c r="H4299" s="28">
        <v>45216</v>
      </c>
      <c r="I4299">
        <v>74.150000000000006</v>
      </c>
      <c r="J4299">
        <v>24</v>
      </c>
      <c r="K4299" t="s">
        <v>3123</v>
      </c>
      <c r="L4299" t="s">
        <v>3354</v>
      </c>
      <c r="M4299" t="s">
        <v>3177</v>
      </c>
      <c r="N4299">
        <v>4.3</v>
      </c>
      <c r="O4299" t="s">
        <v>3189</v>
      </c>
      <c r="P4299">
        <f t="shared" si="134"/>
        <v>45213</v>
      </c>
      <c r="Q4299">
        <f>--(COUNTIF($A$2:A4299,A4299)=1)</f>
        <v>1</v>
      </c>
      <c r="R4299">
        <f t="shared" si="135"/>
        <v>74.150000000000006</v>
      </c>
    </row>
    <row r="4300" spans="1:18">
      <c r="A4300" t="s">
        <v>10332</v>
      </c>
      <c r="B4300" t="s">
        <v>363</v>
      </c>
      <c r="C4300" t="s">
        <v>3098</v>
      </c>
      <c r="D4300" t="s">
        <v>3196</v>
      </c>
      <c r="E4300" t="s">
        <v>3194</v>
      </c>
      <c r="F4300" t="s">
        <v>3180</v>
      </c>
      <c r="G4300" t="s">
        <v>734</v>
      </c>
      <c r="H4300" s="28"/>
      <c r="J4300">
        <v>72</v>
      </c>
      <c r="K4300" t="s">
        <v>3098</v>
      </c>
      <c r="L4300" t="s">
        <v>3098</v>
      </c>
      <c r="M4300" t="s">
        <v>3177</v>
      </c>
      <c r="O4300" t="s">
        <v>3124</v>
      </c>
      <c r="P4300">
        <f t="shared" si="134"/>
        <v>44780</v>
      </c>
      <c r="Q4300">
        <f>--(COUNTIF($A$2:A4300,A4300)=1)</f>
        <v>1</v>
      </c>
      <c r="R4300" t="str">
        <f t="shared" si="135"/>
        <v/>
      </c>
    </row>
    <row r="4301" spans="1:18">
      <c r="A4301" t="s">
        <v>10333</v>
      </c>
      <c r="B4301" t="s">
        <v>326</v>
      </c>
      <c r="C4301" t="s">
        <v>10334</v>
      </c>
      <c r="D4301" t="s">
        <v>3240</v>
      </c>
      <c r="E4301" t="s">
        <v>3166</v>
      </c>
      <c r="F4301" t="s">
        <v>3167</v>
      </c>
      <c r="G4301" t="s">
        <v>1225</v>
      </c>
      <c r="H4301" s="28">
        <v>44597</v>
      </c>
      <c r="I4301">
        <v>69.819999999999993</v>
      </c>
      <c r="J4301">
        <v>24</v>
      </c>
      <c r="K4301" t="s">
        <v>3123</v>
      </c>
      <c r="L4301" t="s">
        <v>3265</v>
      </c>
      <c r="M4301" t="s">
        <v>3202</v>
      </c>
      <c r="N4301">
        <v>2.4</v>
      </c>
      <c r="O4301" t="s">
        <v>3260</v>
      </c>
      <c r="P4301">
        <f t="shared" si="134"/>
        <v>44595</v>
      </c>
      <c r="Q4301">
        <f>--(COUNTIF($A$2:A4301,A4301)=1)</f>
        <v>1</v>
      </c>
      <c r="R4301">
        <f t="shared" si="135"/>
        <v>69.819999999999993</v>
      </c>
    </row>
    <row r="4302" spans="1:18">
      <c r="A4302" t="s">
        <v>10335</v>
      </c>
      <c r="B4302" t="s">
        <v>6102</v>
      </c>
      <c r="C4302" t="s">
        <v>10336</v>
      </c>
      <c r="D4302" t="s">
        <v>3237</v>
      </c>
      <c r="E4302" t="s">
        <v>3166</v>
      </c>
      <c r="F4302" t="s">
        <v>3167</v>
      </c>
      <c r="G4302" t="s">
        <v>1530</v>
      </c>
      <c r="H4302" s="28"/>
      <c r="J4302">
        <v>24</v>
      </c>
      <c r="K4302" t="s">
        <v>3098</v>
      </c>
      <c r="L4302" t="s">
        <v>3187</v>
      </c>
      <c r="M4302" t="s">
        <v>3207</v>
      </c>
      <c r="O4302" t="s">
        <v>3213</v>
      </c>
      <c r="P4302">
        <f t="shared" si="134"/>
        <v>45127</v>
      </c>
      <c r="Q4302">
        <f>--(COUNTIF($A$2:A4302,A4302)=1)</f>
        <v>1</v>
      </c>
      <c r="R4302" t="str">
        <f t="shared" si="135"/>
        <v/>
      </c>
    </row>
    <row r="4303" spans="1:18">
      <c r="A4303" t="s">
        <v>10337</v>
      </c>
      <c r="B4303" t="s">
        <v>4318</v>
      </c>
      <c r="C4303" t="s">
        <v>3098</v>
      </c>
      <c r="D4303" t="s">
        <v>3196</v>
      </c>
      <c r="E4303" t="s">
        <v>3194</v>
      </c>
      <c r="F4303" t="s">
        <v>3167</v>
      </c>
      <c r="G4303" t="s">
        <v>4879</v>
      </c>
      <c r="H4303" s="28">
        <v>44660</v>
      </c>
      <c r="I4303">
        <v>135.76</v>
      </c>
      <c r="J4303">
        <v>72</v>
      </c>
      <c r="K4303" t="s">
        <v>3123</v>
      </c>
      <c r="L4303" t="s">
        <v>3201</v>
      </c>
      <c r="M4303" t="s">
        <v>3202</v>
      </c>
      <c r="N4303">
        <v>4.5</v>
      </c>
      <c r="O4303" t="s">
        <v>3182</v>
      </c>
      <c r="P4303">
        <f t="shared" si="134"/>
        <v>44655</v>
      </c>
      <c r="Q4303">
        <f>--(COUNTIF($A$2:A4303,A4303)=1)</f>
        <v>1</v>
      </c>
      <c r="R4303">
        <f t="shared" si="135"/>
        <v>135.76</v>
      </c>
    </row>
    <row r="4304" spans="1:18">
      <c r="A4304" t="s">
        <v>10338</v>
      </c>
      <c r="B4304" t="s">
        <v>5485</v>
      </c>
      <c r="C4304" t="s">
        <v>3098</v>
      </c>
      <c r="D4304" t="s">
        <v>3240</v>
      </c>
      <c r="E4304" t="s">
        <v>3194</v>
      </c>
      <c r="F4304" t="s">
        <v>3167</v>
      </c>
      <c r="G4304" t="s">
        <v>4268</v>
      </c>
      <c r="H4304" s="28"/>
      <c r="J4304">
        <v>72</v>
      </c>
      <c r="K4304" t="s">
        <v>3098</v>
      </c>
      <c r="L4304" t="s">
        <v>3201</v>
      </c>
      <c r="M4304" t="s">
        <v>3207</v>
      </c>
      <c r="O4304" t="s">
        <v>3189</v>
      </c>
      <c r="P4304">
        <f t="shared" si="134"/>
        <v>45111</v>
      </c>
      <c r="Q4304">
        <f>--(COUNTIF($A$2:A4304,A4304)=1)</f>
        <v>1</v>
      </c>
      <c r="R4304" t="str">
        <f t="shared" si="135"/>
        <v/>
      </c>
    </row>
    <row r="4305" spans="1:18">
      <c r="A4305" t="s">
        <v>10339</v>
      </c>
      <c r="B4305" t="s">
        <v>1767</v>
      </c>
      <c r="C4305" t="s">
        <v>3098</v>
      </c>
      <c r="D4305" t="s">
        <v>3165</v>
      </c>
      <c r="E4305" t="s">
        <v>3194</v>
      </c>
      <c r="F4305" t="s">
        <v>3228</v>
      </c>
      <c r="G4305" t="s">
        <v>379</v>
      </c>
      <c r="H4305" s="28"/>
      <c r="J4305">
        <v>72</v>
      </c>
      <c r="K4305" t="s">
        <v>3098</v>
      </c>
      <c r="L4305" t="s">
        <v>3437</v>
      </c>
      <c r="M4305" t="s">
        <v>3207</v>
      </c>
      <c r="O4305" t="s">
        <v>3124</v>
      </c>
      <c r="P4305">
        <f t="shared" si="134"/>
        <v>45462</v>
      </c>
      <c r="Q4305">
        <f>--(COUNTIF($A$2:A4305,A4305)=1)</f>
        <v>1</v>
      </c>
      <c r="R4305" t="str">
        <f t="shared" si="135"/>
        <v/>
      </c>
    </row>
    <row r="4306" spans="1:18">
      <c r="A4306" t="s">
        <v>10340</v>
      </c>
      <c r="B4306" t="s">
        <v>4460</v>
      </c>
      <c r="C4306" t="s">
        <v>3098</v>
      </c>
      <c r="D4306" t="s">
        <v>3185</v>
      </c>
      <c r="E4306" t="s">
        <v>3166</v>
      </c>
      <c r="F4306" t="s">
        <v>3167</v>
      </c>
      <c r="G4306" t="s">
        <v>2123</v>
      </c>
      <c r="H4306" s="28">
        <v>45616</v>
      </c>
      <c r="I4306">
        <v>63.99</v>
      </c>
      <c r="J4306">
        <v>24</v>
      </c>
      <c r="K4306" t="s">
        <v>3123</v>
      </c>
      <c r="L4306" t="s">
        <v>3181</v>
      </c>
      <c r="M4306" t="s">
        <v>3169</v>
      </c>
      <c r="N4306">
        <v>4.9000000000000004</v>
      </c>
      <c r="O4306" t="s">
        <v>3124</v>
      </c>
      <c r="P4306">
        <f t="shared" si="134"/>
        <v>45614</v>
      </c>
      <c r="Q4306">
        <f>--(COUNTIF($A$2:A4306,A4306)=1)</f>
        <v>1</v>
      </c>
      <c r="R4306">
        <f t="shared" si="135"/>
        <v>63.99</v>
      </c>
    </row>
    <row r="4307" spans="1:18">
      <c r="A4307" t="s">
        <v>10341</v>
      </c>
      <c r="B4307" t="s">
        <v>261</v>
      </c>
      <c r="C4307" t="s">
        <v>3098</v>
      </c>
      <c r="D4307" t="s">
        <v>3240</v>
      </c>
      <c r="E4307" t="s">
        <v>3194</v>
      </c>
      <c r="F4307" t="s">
        <v>3167</v>
      </c>
      <c r="G4307" t="s">
        <v>287</v>
      </c>
      <c r="H4307" s="28">
        <v>44829</v>
      </c>
      <c r="I4307">
        <v>140.91</v>
      </c>
      <c r="J4307">
        <v>72</v>
      </c>
      <c r="K4307" t="s">
        <v>3123</v>
      </c>
      <c r="L4307" t="s">
        <v>3216</v>
      </c>
      <c r="M4307" t="s">
        <v>3169</v>
      </c>
      <c r="O4307" t="s">
        <v>3170</v>
      </c>
      <c r="P4307">
        <f t="shared" si="134"/>
        <v>44824</v>
      </c>
      <c r="Q4307">
        <f>--(COUNTIF($A$2:A4307,A4307)=1)</f>
        <v>1</v>
      </c>
      <c r="R4307">
        <f t="shared" si="135"/>
        <v>140.91</v>
      </c>
    </row>
    <row r="4308" spans="1:18">
      <c r="A4308" t="s">
        <v>10342</v>
      </c>
      <c r="B4308" t="s">
        <v>2520</v>
      </c>
      <c r="C4308" t="s">
        <v>8118</v>
      </c>
      <c r="D4308" t="s">
        <v>3185</v>
      </c>
      <c r="E4308" t="s">
        <v>3166</v>
      </c>
      <c r="F4308" t="s">
        <v>3167</v>
      </c>
      <c r="G4308" t="s">
        <v>1800</v>
      </c>
      <c r="H4308" s="28">
        <v>44862</v>
      </c>
      <c r="I4308">
        <v>8.77</v>
      </c>
      <c r="J4308">
        <v>24</v>
      </c>
      <c r="K4308" t="s">
        <v>3124</v>
      </c>
      <c r="L4308" t="s">
        <v>3318</v>
      </c>
      <c r="M4308" t="s">
        <v>3177</v>
      </c>
      <c r="O4308" t="s">
        <v>3189</v>
      </c>
      <c r="P4308">
        <f t="shared" si="134"/>
        <v>44862</v>
      </c>
      <c r="Q4308">
        <f>--(COUNTIF($A$2:A4308,A4308)=1)</f>
        <v>1</v>
      </c>
      <c r="R4308">
        <f t="shared" si="135"/>
        <v>8.77</v>
      </c>
    </row>
    <row r="4309" spans="1:18">
      <c r="A4309" t="s">
        <v>10343</v>
      </c>
      <c r="B4309" t="s">
        <v>6879</v>
      </c>
      <c r="C4309" t="s">
        <v>10344</v>
      </c>
      <c r="D4309" t="s">
        <v>3174</v>
      </c>
      <c r="E4309" t="s">
        <v>3166</v>
      </c>
      <c r="F4309" t="s">
        <v>3167</v>
      </c>
      <c r="G4309" t="s">
        <v>2768</v>
      </c>
      <c r="H4309" s="28">
        <v>45440</v>
      </c>
      <c r="I4309">
        <v>31.01</v>
      </c>
      <c r="J4309">
        <v>24</v>
      </c>
      <c r="K4309" t="s">
        <v>3123</v>
      </c>
      <c r="L4309" t="s">
        <v>3209</v>
      </c>
      <c r="M4309" t="s">
        <v>3207</v>
      </c>
      <c r="O4309" t="s">
        <v>3170</v>
      </c>
      <c r="P4309">
        <f t="shared" si="134"/>
        <v>45439</v>
      </c>
      <c r="Q4309">
        <f>--(COUNTIF($A$2:A4309,A4309)=1)</f>
        <v>1</v>
      </c>
      <c r="R4309">
        <f t="shared" si="135"/>
        <v>31.01</v>
      </c>
    </row>
    <row r="4310" spans="1:18">
      <c r="A4310" t="s">
        <v>10345</v>
      </c>
      <c r="B4310" t="s">
        <v>2694</v>
      </c>
      <c r="C4310" t="s">
        <v>3098</v>
      </c>
      <c r="D4310" t="s">
        <v>3200</v>
      </c>
      <c r="E4310" t="s">
        <v>3194</v>
      </c>
      <c r="F4310" t="s">
        <v>3220</v>
      </c>
      <c r="G4310" t="s">
        <v>2600</v>
      </c>
      <c r="H4310" s="28"/>
      <c r="J4310">
        <v>72</v>
      </c>
      <c r="K4310" t="s">
        <v>3098</v>
      </c>
      <c r="L4310" t="s">
        <v>3221</v>
      </c>
      <c r="M4310" t="s">
        <v>3202</v>
      </c>
      <c r="O4310" t="s">
        <v>3178</v>
      </c>
      <c r="P4310">
        <f t="shared" si="134"/>
        <v>45135</v>
      </c>
      <c r="Q4310">
        <f>--(COUNTIF($A$2:A4310,A4310)=1)</f>
        <v>1</v>
      </c>
      <c r="R4310" t="str">
        <f t="shared" si="135"/>
        <v/>
      </c>
    </row>
    <row r="4311" spans="1:18">
      <c r="A4311" t="s">
        <v>10346</v>
      </c>
      <c r="B4311" t="s">
        <v>2741</v>
      </c>
      <c r="C4311" t="s">
        <v>3098</v>
      </c>
      <c r="D4311" t="s">
        <v>3240</v>
      </c>
      <c r="E4311" t="s">
        <v>3166</v>
      </c>
      <c r="F4311" t="s">
        <v>3220</v>
      </c>
      <c r="G4311" t="s">
        <v>954</v>
      </c>
      <c r="H4311" s="28">
        <v>45328</v>
      </c>
      <c r="I4311">
        <v>48.81</v>
      </c>
      <c r="J4311">
        <v>24</v>
      </c>
      <c r="K4311" t="s">
        <v>3123</v>
      </c>
      <c r="L4311" t="s">
        <v>3318</v>
      </c>
      <c r="M4311" t="s">
        <v>3202</v>
      </c>
      <c r="O4311" t="s">
        <v>3189</v>
      </c>
      <c r="P4311">
        <f t="shared" si="134"/>
        <v>45326</v>
      </c>
      <c r="Q4311">
        <f>--(COUNTIF($A$2:A4311,A4311)=1)</f>
        <v>1</v>
      </c>
      <c r="R4311">
        <f t="shared" si="135"/>
        <v>48.81</v>
      </c>
    </row>
    <row r="4312" spans="1:18">
      <c r="A4312" t="s">
        <v>10347</v>
      </c>
      <c r="B4312" t="s">
        <v>311</v>
      </c>
      <c r="C4312" t="s">
        <v>7818</v>
      </c>
      <c r="D4312" t="s">
        <v>3227</v>
      </c>
      <c r="E4312" t="s">
        <v>3166</v>
      </c>
      <c r="F4312" t="s">
        <v>3167</v>
      </c>
      <c r="G4312" t="s">
        <v>2514</v>
      </c>
      <c r="H4312" s="28">
        <v>45397</v>
      </c>
      <c r="I4312">
        <v>47.49</v>
      </c>
      <c r="J4312">
        <v>24</v>
      </c>
      <c r="K4312" t="s">
        <v>3123</v>
      </c>
      <c r="L4312" t="s">
        <v>3398</v>
      </c>
      <c r="M4312" t="s">
        <v>3188</v>
      </c>
      <c r="O4312" t="s">
        <v>3170</v>
      </c>
      <c r="P4312">
        <f t="shared" si="134"/>
        <v>45396</v>
      </c>
      <c r="Q4312">
        <f>--(COUNTIF($A$2:A4312,A4312)=1)</f>
        <v>1</v>
      </c>
      <c r="R4312">
        <f t="shared" si="135"/>
        <v>47.49</v>
      </c>
    </row>
    <row r="4313" spans="1:18">
      <c r="A4313" t="s">
        <v>10348</v>
      </c>
      <c r="B4313" t="s">
        <v>195</v>
      </c>
      <c r="C4313" t="s">
        <v>3098</v>
      </c>
      <c r="D4313" t="s">
        <v>3227</v>
      </c>
      <c r="E4313" t="s">
        <v>3175</v>
      </c>
      <c r="F4313" t="s">
        <v>3167</v>
      </c>
      <c r="G4313" t="s">
        <v>1111</v>
      </c>
      <c r="H4313" s="28">
        <v>45554</v>
      </c>
      <c r="I4313">
        <v>7.11</v>
      </c>
      <c r="J4313">
        <v>8</v>
      </c>
      <c r="K4313" t="s">
        <v>3124</v>
      </c>
      <c r="L4313" t="s">
        <v>3187</v>
      </c>
      <c r="M4313" t="s">
        <v>3202</v>
      </c>
      <c r="N4313">
        <v>1</v>
      </c>
      <c r="O4313" t="s">
        <v>3189</v>
      </c>
      <c r="P4313">
        <f t="shared" si="134"/>
        <v>45554</v>
      </c>
      <c r="Q4313">
        <f>--(COUNTIF($A$2:A4313,A4313)=1)</f>
        <v>1</v>
      </c>
      <c r="R4313">
        <f t="shared" si="135"/>
        <v>7.11</v>
      </c>
    </row>
    <row r="4314" spans="1:18">
      <c r="A4314" t="s">
        <v>10349</v>
      </c>
      <c r="B4314" t="s">
        <v>183</v>
      </c>
      <c r="C4314" t="s">
        <v>3098</v>
      </c>
      <c r="D4314" t="s">
        <v>3237</v>
      </c>
      <c r="E4314" t="s">
        <v>3194</v>
      </c>
      <c r="F4314" t="s">
        <v>3167</v>
      </c>
      <c r="G4314" t="s">
        <v>845</v>
      </c>
      <c r="H4314" s="28">
        <v>44933</v>
      </c>
      <c r="I4314">
        <v>183.32</v>
      </c>
      <c r="J4314">
        <v>72</v>
      </c>
      <c r="K4314" t="s">
        <v>3123</v>
      </c>
      <c r="L4314" t="s">
        <v>3201</v>
      </c>
      <c r="M4314" t="s">
        <v>3188</v>
      </c>
      <c r="N4314">
        <v>4.3</v>
      </c>
      <c r="O4314" t="s">
        <v>3189</v>
      </c>
      <c r="P4314">
        <f t="shared" si="134"/>
        <v>44926</v>
      </c>
      <c r="Q4314">
        <f>--(COUNTIF($A$2:A4314,A4314)=1)</f>
        <v>1</v>
      </c>
      <c r="R4314">
        <f t="shared" si="135"/>
        <v>183.32</v>
      </c>
    </row>
    <row r="4315" spans="1:18">
      <c r="A4315" t="s">
        <v>10350</v>
      </c>
      <c r="B4315" t="s">
        <v>5295</v>
      </c>
      <c r="C4315" t="s">
        <v>10351</v>
      </c>
      <c r="D4315" t="s">
        <v>3200</v>
      </c>
      <c r="E4315" t="s">
        <v>3194</v>
      </c>
      <c r="F4315" t="s">
        <v>3220</v>
      </c>
      <c r="G4315" t="s">
        <v>1933</v>
      </c>
      <c r="H4315" s="28">
        <v>45127</v>
      </c>
      <c r="I4315">
        <v>205.42</v>
      </c>
      <c r="J4315">
        <v>72</v>
      </c>
      <c r="K4315" t="s">
        <v>3123</v>
      </c>
      <c r="L4315" t="s">
        <v>3229</v>
      </c>
      <c r="M4315" t="s">
        <v>3177</v>
      </c>
      <c r="N4315">
        <v>1.8</v>
      </c>
      <c r="O4315" t="s">
        <v>3123</v>
      </c>
      <c r="P4315">
        <f t="shared" si="134"/>
        <v>45119</v>
      </c>
      <c r="Q4315">
        <f>--(COUNTIF($A$2:A4315,A4315)=1)</f>
        <v>1</v>
      </c>
      <c r="R4315">
        <f t="shared" si="135"/>
        <v>205.42</v>
      </c>
    </row>
    <row r="4316" spans="1:18">
      <c r="A4316" t="s">
        <v>10352</v>
      </c>
      <c r="B4316" t="s">
        <v>8011</v>
      </c>
      <c r="C4316" t="s">
        <v>10353</v>
      </c>
      <c r="D4316" t="s">
        <v>3174</v>
      </c>
      <c r="E4316" t="s">
        <v>3166</v>
      </c>
      <c r="F4316" t="s">
        <v>3167</v>
      </c>
      <c r="G4316" t="s">
        <v>1943</v>
      </c>
      <c r="H4316" s="28">
        <v>45471</v>
      </c>
      <c r="I4316">
        <v>66.87</v>
      </c>
      <c r="J4316">
        <v>24</v>
      </c>
      <c r="K4316" t="s">
        <v>3123</v>
      </c>
      <c r="L4316" t="s">
        <v>3098</v>
      </c>
      <c r="M4316" t="s">
        <v>3169</v>
      </c>
      <c r="N4316">
        <v>4.2</v>
      </c>
      <c r="O4316" t="s">
        <v>3213</v>
      </c>
      <c r="P4316">
        <f t="shared" si="134"/>
        <v>45469</v>
      </c>
      <c r="Q4316">
        <f>--(COUNTIF($A$2:A4316,A4316)=1)</f>
        <v>1</v>
      </c>
      <c r="R4316">
        <f t="shared" si="135"/>
        <v>66.87</v>
      </c>
    </row>
    <row r="4317" spans="1:18">
      <c r="A4317" t="s">
        <v>10354</v>
      </c>
      <c r="B4317" t="s">
        <v>1782</v>
      </c>
      <c r="C4317" t="s">
        <v>10355</v>
      </c>
      <c r="D4317" t="s">
        <v>3227</v>
      </c>
      <c r="E4317" t="s">
        <v>3280</v>
      </c>
      <c r="F4317" t="s">
        <v>3167</v>
      </c>
      <c r="G4317" t="s">
        <v>649</v>
      </c>
      <c r="H4317" s="28">
        <v>45390</v>
      </c>
      <c r="I4317">
        <v>5.01</v>
      </c>
      <c r="J4317">
        <v>4</v>
      </c>
      <c r="K4317" t="s">
        <v>3123</v>
      </c>
      <c r="L4317" t="s">
        <v>3201</v>
      </c>
      <c r="M4317" t="s">
        <v>3207</v>
      </c>
      <c r="N4317">
        <v>4.4000000000000004</v>
      </c>
      <c r="O4317" t="s">
        <v>3123</v>
      </c>
      <c r="P4317">
        <f t="shared" si="134"/>
        <v>45390</v>
      </c>
      <c r="Q4317">
        <f>--(COUNTIF($A$2:A4317,A4317)=1)</f>
        <v>1</v>
      </c>
      <c r="R4317">
        <f t="shared" si="135"/>
        <v>5.01</v>
      </c>
    </row>
    <row r="4318" spans="1:18">
      <c r="A4318" t="s">
        <v>10356</v>
      </c>
      <c r="B4318" t="s">
        <v>2398</v>
      </c>
      <c r="C4318" t="s">
        <v>10357</v>
      </c>
      <c r="D4318" t="s">
        <v>3251</v>
      </c>
      <c r="E4318" t="s">
        <v>3166</v>
      </c>
      <c r="F4318" t="s">
        <v>3167</v>
      </c>
      <c r="G4318" t="s">
        <v>1942</v>
      </c>
      <c r="H4318" s="28">
        <v>45399</v>
      </c>
      <c r="I4318">
        <v>67.39</v>
      </c>
      <c r="J4318">
        <v>24</v>
      </c>
      <c r="K4318" t="s">
        <v>3123</v>
      </c>
      <c r="L4318" t="s">
        <v>3168</v>
      </c>
      <c r="M4318" t="s">
        <v>3202</v>
      </c>
      <c r="N4318">
        <v>3.3</v>
      </c>
      <c r="O4318" t="s">
        <v>3170</v>
      </c>
      <c r="P4318">
        <f t="shared" si="134"/>
        <v>45397</v>
      </c>
      <c r="Q4318">
        <f>--(COUNTIF($A$2:A4318,A4318)=1)</f>
        <v>1</v>
      </c>
      <c r="R4318">
        <f t="shared" si="135"/>
        <v>67.39</v>
      </c>
    </row>
    <row r="4319" spans="1:18">
      <c r="A4319" t="s">
        <v>10358</v>
      </c>
      <c r="B4319" t="s">
        <v>1510</v>
      </c>
      <c r="C4319" t="s">
        <v>10359</v>
      </c>
      <c r="D4319" t="s">
        <v>3165</v>
      </c>
      <c r="E4319" t="s">
        <v>3194</v>
      </c>
      <c r="F4319" t="s">
        <v>3167</v>
      </c>
      <c r="G4319" t="s">
        <v>784</v>
      </c>
      <c r="H4319" s="28">
        <v>45251</v>
      </c>
      <c r="I4319">
        <v>94.48</v>
      </c>
      <c r="J4319">
        <v>72</v>
      </c>
      <c r="K4319" t="s">
        <v>3123</v>
      </c>
      <c r="L4319" t="s">
        <v>3281</v>
      </c>
      <c r="M4319" t="s">
        <v>3202</v>
      </c>
      <c r="O4319" t="s">
        <v>3189</v>
      </c>
      <c r="P4319">
        <f t="shared" si="134"/>
        <v>45248</v>
      </c>
      <c r="Q4319">
        <f>--(COUNTIF($A$2:A4319,A4319)=1)</f>
        <v>1</v>
      </c>
      <c r="R4319">
        <f t="shared" si="135"/>
        <v>94.48</v>
      </c>
    </row>
    <row r="4320" spans="1:18">
      <c r="A4320" t="s">
        <v>10360</v>
      </c>
      <c r="B4320" t="s">
        <v>6594</v>
      </c>
      <c r="C4320" t="s">
        <v>7808</v>
      </c>
      <c r="D4320" t="s">
        <v>3196</v>
      </c>
      <c r="E4320" t="s">
        <v>3166</v>
      </c>
      <c r="F4320" t="s">
        <v>3167</v>
      </c>
      <c r="G4320" t="s">
        <v>4861</v>
      </c>
      <c r="H4320" s="28">
        <v>45651</v>
      </c>
      <c r="I4320">
        <v>75.98</v>
      </c>
      <c r="J4320">
        <v>24</v>
      </c>
      <c r="K4320" t="s">
        <v>3123</v>
      </c>
      <c r="L4320" t="s">
        <v>3231</v>
      </c>
      <c r="M4320" t="s">
        <v>3188</v>
      </c>
      <c r="N4320">
        <v>2.8</v>
      </c>
      <c r="O4320" t="s">
        <v>3170</v>
      </c>
      <c r="P4320">
        <f t="shared" si="134"/>
        <v>45648</v>
      </c>
      <c r="Q4320">
        <f>--(COUNTIF($A$2:A4320,A4320)=1)</f>
        <v>1</v>
      </c>
      <c r="R4320">
        <f t="shared" si="135"/>
        <v>75.98</v>
      </c>
    </row>
    <row r="4321" spans="1:18">
      <c r="A4321" t="s">
        <v>10361</v>
      </c>
      <c r="B4321" t="s">
        <v>8596</v>
      </c>
      <c r="C4321" t="s">
        <v>3098</v>
      </c>
      <c r="D4321" t="s">
        <v>3196</v>
      </c>
      <c r="E4321" t="s">
        <v>3175</v>
      </c>
      <c r="F4321" t="s">
        <v>3167</v>
      </c>
      <c r="G4321" t="s">
        <v>1644</v>
      </c>
      <c r="H4321" s="28">
        <v>44917</v>
      </c>
      <c r="I4321">
        <v>15.41</v>
      </c>
      <c r="J4321">
        <v>8</v>
      </c>
      <c r="K4321" t="s">
        <v>3123</v>
      </c>
      <c r="L4321" t="s">
        <v>3268</v>
      </c>
      <c r="M4321" t="s">
        <v>3169</v>
      </c>
      <c r="N4321">
        <v>4.0999999999999996</v>
      </c>
      <c r="O4321" t="s">
        <v>3170</v>
      </c>
      <c r="P4321">
        <f t="shared" si="134"/>
        <v>44917</v>
      </c>
      <c r="Q4321">
        <f>--(COUNTIF($A$2:A4321,A4321)=1)</f>
        <v>1</v>
      </c>
      <c r="R4321">
        <f t="shared" si="135"/>
        <v>15.41</v>
      </c>
    </row>
    <row r="4322" spans="1:18">
      <c r="A4322" t="s">
        <v>10362</v>
      </c>
      <c r="B4322" t="s">
        <v>1551</v>
      </c>
      <c r="C4322" t="s">
        <v>3098</v>
      </c>
      <c r="D4322" t="s">
        <v>3174</v>
      </c>
      <c r="E4322" t="s">
        <v>3166</v>
      </c>
      <c r="F4322" t="s">
        <v>3167</v>
      </c>
      <c r="G4322" t="s">
        <v>4911</v>
      </c>
      <c r="H4322" s="28"/>
      <c r="J4322">
        <v>24</v>
      </c>
      <c r="K4322" t="s">
        <v>3098</v>
      </c>
      <c r="L4322" t="s">
        <v>3231</v>
      </c>
      <c r="M4322" t="s">
        <v>3177</v>
      </c>
      <c r="O4322" t="s">
        <v>3213</v>
      </c>
      <c r="P4322">
        <f t="shared" si="134"/>
        <v>44746</v>
      </c>
      <c r="Q4322">
        <f>--(COUNTIF($A$2:A4322,A4322)=1)</f>
        <v>1</v>
      </c>
      <c r="R4322" t="str">
        <f t="shared" si="135"/>
        <v/>
      </c>
    </row>
    <row r="4323" spans="1:18">
      <c r="A4323" t="s">
        <v>10363</v>
      </c>
      <c r="B4323" t="s">
        <v>5340</v>
      </c>
      <c r="C4323" t="s">
        <v>10364</v>
      </c>
      <c r="D4323" t="s">
        <v>3185</v>
      </c>
      <c r="E4323" t="s">
        <v>3166</v>
      </c>
      <c r="F4323" t="s">
        <v>3167</v>
      </c>
      <c r="G4323" t="s">
        <v>1723</v>
      </c>
      <c r="H4323" s="28">
        <v>44621</v>
      </c>
      <c r="I4323">
        <v>54.72</v>
      </c>
      <c r="J4323">
        <v>24</v>
      </c>
      <c r="K4323" t="s">
        <v>3123</v>
      </c>
      <c r="L4323" t="s">
        <v>3192</v>
      </c>
      <c r="M4323" t="s">
        <v>3202</v>
      </c>
      <c r="N4323">
        <v>2.4</v>
      </c>
      <c r="O4323" t="s">
        <v>3170</v>
      </c>
      <c r="P4323">
        <f t="shared" si="134"/>
        <v>44619</v>
      </c>
      <c r="Q4323">
        <f>--(COUNTIF($A$2:A4323,A4323)=1)</f>
        <v>1</v>
      </c>
      <c r="R4323">
        <f t="shared" si="135"/>
        <v>54.72</v>
      </c>
    </row>
    <row r="4324" spans="1:18">
      <c r="A4324" t="s">
        <v>10365</v>
      </c>
      <c r="B4324" t="s">
        <v>7356</v>
      </c>
      <c r="C4324" t="s">
        <v>3098</v>
      </c>
      <c r="D4324" t="s">
        <v>3240</v>
      </c>
      <c r="E4324" t="s">
        <v>3166</v>
      </c>
      <c r="F4324" t="s">
        <v>3167</v>
      </c>
      <c r="G4324" t="s">
        <v>1924</v>
      </c>
      <c r="H4324" s="28">
        <v>45457</v>
      </c>
      <c r="I4324">
        <v>64.959999999999994</v>
      </c>
      <c r="J4324">
        <v>24</v>
      </c>
      <c r="K4324" t="s">
        <v>3123</v>
      </c>
      <c r="L4324" t="s">
        <v>3216</v>
      </c>
      <c r="M4324" t="s">
        <v>3202</v>
      </c>
      <c r="O4324" t="s">
        <v>3123</v>
      </c>
      <c r="P4324">
        <f t="shared" si="134"/>
        <v>45455</v>
      </c>
      <c r="Q4324">
        <f>--(COUNTIF($A$2:A4324,A4324)=1)</f>
        <v>1</v>
      </c>
      <c r="R4324">
        <f t="shared" si="135"/>
        <v>64.959999999999994</v>
      </c>
    </row>
    <row r="4325" spans="1:18">
      <c r="A4325" t="s">
        <v>10366</v>
      </c>
      <c r="B4325" t="s">
        <v>4170</v>
      </c>
      <c r="C4325" t="s">
        <v>3098</v>
      </c>
      <c r="D4325" t="s">
        <v>3240</v>
      </c>
      <c r="E4325" t="s">
        <v>3166</v>
      </c>
      <c r="F4325" t="s">
        <v>3220</v>
      </c>
      <c r="G4325" t="s">
        <v>192</v>
      </c>
      <c r="H4325" s="28">
        <v>44770</v>
      </c>
      <c r="I4325">
        <v>49.08</v>
      </c>
      <c r="J4325">
        <v>24</v>
      </c>
      <c r="K4325" t="s">
        <v>3123</v>
      </c>
      <c r="L4325" t="s">
        <v>3098</v>
      </c>
      <c r="M4325" t="s">
        <v>3207</v>
      </c>
      <c r="N4325">
        <v>3.6</v>
      </c>
      <c r="O4325" t="s">
        <v>3123</v>
      </c>
      <c r="P4325">
        <f t="shared" si="134"/>
        <v>44768</v>
      </c>
      <c r="Q4325">
        <f>--(COUNTIF($A$2:A4325,A4325)=1)</f>
        <v>1</v>
      </c>
      <c r="R4325">
        <f t="shared" si="135"/>
        <v>49.08</v>
      </c>
    </row>
    <row r="4326" spans="1:18">
      <c r="A4326" t="s">
        <v>10367</v>
      </c>
      <c r="B4326" t="s">
        <v>859</v>
      </c>
      <c r="C4326" t="s">
        <v>3098</v>
      </c>
      <c r="D4326" t="s">
        <v>3251</v>
      </c>
      <c r="E4326" t="s">
        <v>3166</v>
      </c>
      <c r="F4326" t="s">
        <v>3180</v>
      </c>
      <c r="G4326" t="s">
        <v>3495</v>
      </c>
      <c r="H4326" s="28"/>
      <c r="J4326">
        <v>24</v>
      </c>
      <c r="K4326" t="s">
        <v>3098</v>
      </c>
      <c r="L4326" t="s">
        <v>3437</v>
      </c>
      <c r="M4326" t="s">
        <v>3202</v>
      </c>
      <c r="O4326" t="s">
        <v>3182</v>
      </c>
      <c r="P4326">
        <f t="shared" si="134"/>
        <v>44826</v>
      </c>
      <c r="Q4326">
        <f>--(COUNTIF($A$2:A4326,A4326)=1)</f>
        <v>1</v>
      </c>
      <c r="R4326" t="str">
        <f t="shared" si="135"/>
        <v/>
      </c>
    </row>
    <row r="4327" spans="1:18">
      <c r="A4327" t="s">
        <v>10368</v>
      </c>
      <c r="B4327" t="s">
        <v>751</v>
      </c>
      <c r="C4327" t="s">
        <v>3098</v>
      </c>
      <c r="D4327" t="s">
        <v>3165</v>
      </c>
      <c r="E4327" t="s">
        <v>3194</v>
      </c>
      <c r="F4327" t="s">
        <v>3228</v>
      </c>
      <c r="G4327" t="s">
        <v>323</v>
      </c>
      <c r="H4327" s="28"/>
      <c r="J4327">
        <v>72</v>
      </c>
      <c r="K4327" t="s">
        <v>3098</v>
      </c>
      <c r="L4327" t="s">
        <v>3187</v>
      </c>
      <c r="M4327" t="s">
        <v>3202</v>
      </c>
      <c r="O4327" t="s">
        <v>3182</v>
      </c>
      <c r="P4327">
        <f t="shared" si="134"/>
        <v>44600</v>
      </c>
      <c r="Q4327">
        <f>--(COUNTIF($A$2:A4327,A4327)=1)</f>
        <v>1</v>
      </c>
      <c r="R4327" t="str">
        <f t="shared" si="135"/>
        <v/>
      </c>
    </row>
    <row r="4328" spans="1:18">
      <c r="A4328" t="s">
        <v>10369</v>
      </c>
      <c r="B4328" t="s">
        <v>1278</v>
      </c>
      <c r="C4328" t="s">
        <v>10370</v>
      </c>
      <c r="D4328" t="s">
        <v>3237</v>
      </c>
      <c r="E4328" t="s">
        <v>3194</v>
      </c>
      <c r="F4328" t="s">
        <v>3167</v>
      </c>
      <c r="G4328" t="s">
        <v>1565</v>
      </c>
      <c r="H4328" s="28">
        <v>44630</v>
      </c>
      <c r="I4328">
        <v>2.86</v>
      </c>
      <c r="J4328">
        <v>72</v>
      </c>
      <c r="K4328" t="s">
        <v>3124</v>
      </c>
      <c r="L4328" t="s">
        <v>3268</v>
      </c>
      <c r="M4328" t="s">
        <v>3202</v>
      </c>
      <c r="N4328">
        <v>2.2999999999999998</v>
      </c>
      <c r="O4328" t="s">
        <v>3123</v>
      </c>
      <c r="P4328">
        <f t="shared" si="134"/>
        <v>44630</v>
      </c>
      <c r="Q4328">
        <f>--(COUNTIF($A$2:A4328,A4328)=1)</f>
        <v>1</v>
      </c>
      <c r="R4328">
        <f t="shared" si="135"/>
        <v>2.86</v>
      </c>
    </row>
    <row r="4329" spans="1:18">
      <c r="A4329" t="s">
        <v>10371</v>
      </c>
      <c r="B4329" t="s">
        <v>4248</v>
      </c>
      <c r="C4329" t="s">
        <v>3098</v>
      </c>
      <c r="D4329" t="s">
        <v>3196</v>
      </c>
      <c r="E4329" t="s">
        <v>3280</v>
      </c>
      <c r="F4329" t="s">
        <v>3220</v>
      </c>
      <c r="G4329" t="s">
        <v>1644</v>
      </c>
      <c r="H4329" s="28">
        <v>44917</v>
      </c>
      <c r="I4329">
        <v>9.2200000000000006</v>
      </c>
      <c r="J4329">
        <v>4</v>
      </c>
      <c r="K4329" t="s">
        <v>3123</v>
      </c>
      <c r="L4329" t="s">
        <v>3098</v>
      </c>
      <c r="M4329" t="s">
        <v>3177</v>
      </c>
      <c r="O4329" t="s">
        <v>3213</v>
      </c>
      <c r="P4329">
        <f t="shared" si="134"/>
        <v>44917</v>
      </c>
      <c r="Q4329">
        <f>--(COUNTIF($A$2:A4329,A4329)=1)</f>
        <v>1</v>
      </c>
      <c r="R4329">
        <f t="shared" si="135"/>
        <v>9.2200000000000006</v>
      </c>
    </row>
    <row r="4330" spans="1:18">
      <c r="A4330" t="s">
        <v>10372</v>
      </c>
      <c r="B4330" t="s">
        <v>1244</v>
      </c>
      <c r="C4330" t="s">
        <v>10373</v>
      </c>
      <c r="D4330" t="s">
        <v>3196</v>
      </c>
      <c r="E4330" t="s">
        <v>3194</v>
      </c>
      <c r="F4330" t="s">
        <v>3167</v>
      </c>
      <c r="G4330" t="s">
        <v>3813</v>
      </c>
      <c r="H4330" s="28">
        <v>44979</v>
      </c>
      <c r="I4330">
        <v>251.38</v>
      </c>
      <c r="J4330">
        <v>72</v>
      </c>
      <c r="K4330" t="s">
        <v>3123</v>
      </c>
      <c r="L4330" t="s">
        <v>3225</v>
      </c>
      <c r="M4330" t="s">
        <v>3202</v>
      </c>
      <c r="N4330">
        <v>1.3</v>
      </c>
      <c r="O4330" t="s">
        <v>3182</v>
      </c>
      <c r="P4330">
        <f t="shared" si="134"/>
        <v>44969</v>
      </c>
      <c r="Q4330">
        <f>--(COUNTIF($A$2:A4330,A4330)=1)</f>
        <v>1</v>
      </c>
      <c r="R4330">
        <f t="shared" si="135"/>
        <v>251.38</v>
      </c>
    </row>
    <row r="4331" spans="1:18">
      <c r="A4331" t="s">
        <v>10374</v>
      </c>
      <c r="B4331" t="s">
        <v>3737</v>
      </c>
      <c r="C4331" t="s">
        <v>10375</v>
      </c>
      <c r="D4331" t="s">
        <v>3174</v>
      </c>
      <c r="E4331" t="s">
        <v>3175</v>
      </c>
      <c r="F4331" t="s">
        <v>3167</v>
      </c>
      <c r="G4331" t="s">
        <v>10376</v>
      </c>
      <c r="H4331" s="28">
        <v>44654</v>
      </c>
      <c r="I4331">
        <v>26.68</v>
      </c>
      <c r="J4331">
        <v>8</v>
      </c>
      <c r="K4331" t="s">
        <v>3123</v>
      </c>
      <c r="L4331" t="s">
        <v>3216</v>
      </c>
      <c r="M4331" t="s">
        <v>3169</v>
      </c>
      <c r="O4331" t="s">
        <v>3124</v>
      </c>
      <c r="P4331">
        <f t="shared" si="134"/>
        <v>44653</v>
      </c>
      <c r="Q4331">
        <f>--(COUNTIF($A$2:A4331,A4331)=1)</f>
        <v>1</v>
      </c>
      <c r="R4331">
        <f t="shared" si="135"/>
        <v>26.68</v>
      </c>
    </row>
    <row r="4332" spans="1:18">
      <c r="A4332" t="s">
        <v>10377</v>
      </c>
      <c r="B4332" t="s">
        <v>3304</v>
      </c>
      <c r="C4332" t="s">
        <v>10378</v>
      </c>
      <c r="D4332" t="s">
        <v>3227</v>
      </c>
      <c r="E4332" t="s">
        <v>3194</v>
      </c>
      <c r="F4332" t="s">
        <v>3167</v>
      </c>
      <c r="G4332" t="s">
        <v>1748</v>
      </c>
      <c r="H4332" s="28">
        <v>45090</v>
      </c>
      <c r="I4332">
        <v>107.25</v>
      </c>
      <c r="J4332">
        <v>72</v>
      </c>
      <c r="K4332" t="s">
        <v>3123</v>
      </c>
      <c r="L4332" t="s">
        <v>3398</v>
      </c>
      <c r="M4332" t="s">
        <v>3169</v>
      </c>
      <c r="N4332">
        <v>4.8</v>
      </c>
      <c r="O4332" t="s">
        <v>3189</v>
      </c>
      <c r="P4332">
        <f t="shared" si="134"/>
        <v>45086</v>
      </c>
      <c r="Q4332">
        <f>--(COUNTIF($A$2:A4332,A4332)=1)</f>
        <v>1</v>
      </c>
      <c r="R4332">
        <f t="shared" si="135"/>
        <v>107.25</v>
      </c>
    </row>
    <row r="4333" spans="1:18">
      <c r="A4333" t="s">
        <v>10379</v>
      </c>
      <c r="B4333" t="s">
        <v>8379</v>
      </c>
      <c r="C4333" t="s">
        <v>10380</v>
      </c>
      <c r="D4333" t="s">
        <v>3240</v>
      </c>
      <c r="E4333" t="s">
        <v>3175</v>
      </c>
      <c r="F4333" t="s">
        <v>3167</v>
      </c>
      <c r="G4333" t="s">
        <v>1001</v>
      </c>
      <c r="H4333" s="28">
        <v>45627</v>
      </c>
      <c r="I4333">
        <v>23.09</v>
      </c>
      <c r="J4333">
        <v>8</v>
      </c>
      <c r="K4333" t="s">
        <v>3123</v>
      </c>
      <c r="L4333" t="s">
        <v>3209</v>
      </c>
      <c r="M4333" t="s">
        <v>3202</v>
      </c>
      <c r="N4333">
        <v>1.7</v>
      </c>
      <c r="O4333" t="s">
        <v>3260</v>
      </c>
      <c r="P4333">
        <f t="shared" si="134"/>
        <v>45627</v>
      </c>
      <c r="Q4333">
        <f>--(COUNTIF($A$2:A4333,A4333)=1)</f>
        <v>1</v>
      </c>
      <c r="R4333">
        <f t="shared" si="135"/>
        <v>23.09</v>
      </c>
    </row>
    <row r="4334" spans="1:18">
      <c r="A4334" t="s">
        <v>10381</v>
      </c>
      <c r="B4334" t="s">
        <v>5854</v>
      </c>
      <c r="C4334" t="s">
        <v>10382</v>
      </c>
      <c r="D4334" t="s">
        <v>3251</v>
      </c>
      <c r="E4334" t="s">
        <v>3166</v>
      </c>
      <c r="F4334" t="s">
        <v>3220</v>
      </c>
      <c r="G4334" t="s">
        <v>1373</v>
      </c>
      <c r="H4334" s="28">
        <v>45031</v>
      </c>
      <c r="I4334">
        <v>8.25</v>
      </c>
      <c r="J4334">
        <v>24</v>
      </c>
      <c r="K4334" t="s">
        <v>3124</v>
      </c>
      <c r="L4334" t="s">
        <v>3206</v>
      </c>
      <c r="M4334" t="s">
        <v>3188</v>
      </c>
      <c r="N4334">
        <v>3.6</v>
      </c>
      <c r="O4334" t="s">
        <v>3182</v>
      </c>
      <c r="P4334">
        <f t="shared" si="134"/>
        <v>45031</v>
      </c>
      <c r="Q4334">
        <f>--(COUNTIF($A$2:A4334,A4334)=1)</f>
        <v>1</v>
      </c>
      <c r="R4334">
        <f t="shared" si="135"/>
        <v>8.25</v>
      </c>
    </row>
    <row r="4335" spans="1:18">
      <c r="A4335" t="s">
        <v>10383</v>
      </c>
      <c r="B4335" t="s">
        <v>5224</v>
      </c>
      <c r="C4335" t="s">
        <v>3098</v>
      </c>
      <c r="D4335" t="s">
        <v>3174</v>
      </c>
      <c r="E4335" t="s">
        <v>3175</v>
      </c>
      <c r="F4335" t="s">
        <v>3167</v>
      </c>
      <c r="G4335" t="s">
        <v>2982</v>
      </c>
      <c r="H4335" s="28">
        <v>44675</v>
      </c>
      <c r="I4335">
        <v>22.98</v>
      </c>
      <c r="J4335">
        <v>8</v>
      </c>
      <c r="K4335" t="s">
        <v>3123</v>
      </c>
      <c r="L4335" t="s">
        <v>3181</v>
      </c>
      <c r="M4335" t="s">
        <v>3177</v>
      </c>
      <c r="N4335">
        <v>4</v>
      </c>
      <c r="O4335" t="s">
        <v>3170</v>
      </c>
      <c r="P4335">
        <f t="shared" si="134"/>
        <v>44675</v>
      </c>
      <c r="Q4335">
        <f>--(COUNTIF($A$2:A4335,A4335)=1)</f>
        <v>1</v>
      </c>
      <c r="R4335">
        <f t="shared" si="135"/>
        <v>22.98</v>
      </c>
    </row>
    <row r="4336" spans="1:18">
      <c r="A4336" t="s">
        <v>10384</v>
      </c>
      <c r="B4336" t="s">
        <v>2060</v>
      </c>
      <c r="C4336" t="s">
        <v>3844</v>
      </c>
      <c r="D4336" t="s">
        <v>3196</v>
      </c>
      <c r="E4336" t="s">
        <v>3194</v>
      </c>
      <c r="F4336" t="s">
        <v>3167</v>
      </c>
      <c r="G4336" t="s">
        <v>880</v>
      </c>
      <c r="H4336" s="28">
        <v>44616</v>
      </c>
      <c r="I4336">
        <v>203.78</v>
      </c>
      <c r="J4336">
        <v>72</v>
      </c>
      <c r="K4336" t="s">
        <v>3123</v>
      </c>
      <c r="L4336" t="s">
        <v>3198</v>
      </c>
      <c r="M4336" t="s">
        <v>3177</v>
      </c>
      <c r="O4336" t="s">
        <v>3182</v>
      </c>
      <c r="P4336">
        <f t="shared" si="134"/>
        <v>44608</v>
      </c>
      <c r="Q4336">
        <f>--(COUNTIF($A$2:A4336,A4336)=1)</f>
        <v>1</v>
      </c>
      <c r="R4336">
        <f t="shared" si="135"/>
        <v>203.78</v>
      </c>
    </row>
    <row r="4337" spans="1:18">
      <c r="A4337" t="s">
        <v>10385</v>
      </c>
      <c r="B4337" t="s">
        <v>909</v>
      </c>
      <c r="C4337" t="s">
        <v>3098</v>
      </c>
      <c r="D4337" t="s">
        <v>3227</v>
      </c>
      <c r="E4337" t="s">
        <v>3166</v>
      </c>
      <c r="F4337" t="s">
        <v>3167</v>
      </c>
      <c r="G4337" t="s">
        <v>3964</v>
      </c>
      <c r="H4337" s="28">
        <v>45629</v>
      </c>
      <c r="I4337">
        <v>27.8</v>
      </c>
      <c r="J4337">
        <v>24</v>
      </c>
      <c r="K4337" t="s">
        <v>3123</v>
      </c>
      <c r="L4337" t="s">
        <v>3218</v>
      </c>
      <c r="M4337" t="s">
        <v>3188</v>
      </c>
      <c r="N4337">
        <v>3.6</v>
      </c>
      <c r="O4337" t="s">
        <v>3260</v>
      </c>
      <c r="P4337">
        <f t="shared" si="134"/>
        <v>45628</v>
      </c>
      <c r="Q4337">
        <f>--(COUNTIF($A$2:A4337,A4337)=1)</f>
        <v>1</v>
      </c>
      <c r="R4337">
        <f t="shared" si="135"/>
        <v>27.8</v>
      </c>
    </row>
    <row r="4338" spans="1:18">
      <c r="A4338" t="s">
        <v>10386</v>
      </c>
      <c r="B4338" t="s">
        <v>7793</v>
      </c>
      <c r="C4338" t="s">
        <v>6029</v>
      </c>
      <c r="D4338" t="s">
        <v>3237</v>
      </c>
      <c r="E4338" t="s">
        <v>3166</v>
      </c>
      <c r="F4338" t="s">
        <v>3228</v>
      </c>
      <c r="G4338" t="s">
        <v>489</v>
      </c>
      <c r="H4338" s="28"/>
      <c r="J4338">
        <v>24</v>
      </c>
      <c r="K4338" t="s">
        <v>3098</v>
      </c>
      <c r="L4338" t="s">
        <v>3248</v>
      </c>
      <c r="M4338" t="s">
        <v>3202</v>
      </c>
      <c r="O4338" t="s">
        <v>3123</v>
      </c>
      <c r="P4338">
        <f t="shared" si="134"/>
        <v>44605</v>
      </c>
      <c r="Q4338">
        <f>--(COUNTIF($A$2:A4338,A4338)=1)</f>
        <v>1</v>
      </c>
      <c r="R4338" t="str">
        <f t="shared" si="135"/>
        <v/>
      </c>
    </row>
    <row r="4339" spans="1:18">
      <c r="A4339" t="s">
        <v>10387</v>
      </c>
      <c r="B4339" t="s">
        <v>2936</v>
      </c>
      <c r="C4339" t="s">
        <v>3098</v>
      </c>
      <c r="D4339" t="s">
        <v>3196</v>
      </c>
      <c r="E4339" t="s">
        <v>3166</v>
      </c>
      <c r="F4339" t="s">
        <v>3180</v>
      </c>
      <c r="G4339" t="s">
        <v>2371</v>
      </c>
      <c r="H4339" s="28"/>
      <c r="J4339">
        <v>24</v>
      </c>
      <c r="K4339" t="s">
        <v>3098</v>
      </c>
      <c r="L4339" t="s">
        <v>3192</v>
      </c>
      <c r="M4339" t="s">
        <v>3207</v>
      </c>
      <c r="O4339" t="s">
        <v>3178</v>
      </c>
      <c r="P4339">
        <f t="shared" si="134"/>
        <v>45658</v>
      </c>
      <c r="Q4339">
        <f>--(COUNTIF($A$2:A4339,A4339)=1)</f>
        <v>1</v>
      </c>
      <c r="R4339" t="str">
        <f t="shared" si="135"/>
        <v/>
      </c>
    </row>
    <row r="4340" spans="1:18">
      <c r="A4340" t="s">
        <v>10388</v>
      </c>
      <c r="B4340" t="s">
        <v>7164</v>
      </c>
      <c r="C4340" t="s">
        <v>3098</v>
      </c>
      <c r="D4340" t="s">
        <v>3196</v>
      </c>
      <c r="E4340" t="s">
        <v>3175</v>
      </c>
      <c r="F4340" t="s">
        <v>3167</v>
      </c>
      <c r="G4340" t="s">
        <v>2538</v>
      </c>
      <c r="H4340" s="28">
        <v>44873</v>
      </c>
      <c r="I4340">
        <v>3.16</v>
      </c>
      <c r="J4340">
        <v>8</v>
      </c>
      <c r="K4340" t="s">
        <v>3124</v>
      </c>
      <c r="L4340" t="s">
        <v>3212</v>
      </c>
      <c r="M4340" t="s">
        <v>3202</v>
      </c>
      <c r="N4340">
        <v>1.4</v>
      </c>
      <c r="O4340" t="s">
        <v>3170</v>
      </c>
      <c r="P4340">
        <f t="shared" si="134"/>
        <v>44873</v>
      </c>
      <c r="Q4340">
        <f>--(COUNTIF($A$2:A4340,A4340)=1)</f>
        <v>1</v>
      </c>
      <c r="R4340">
        <f t="shared" si="135"/>
        <v>3.16</v>
      </c>
    </row>
    <row r="4341" spans="1:18">
      <c r="A4341" t="s">
        <v>10389</v>
      </c>
      <c r="B4341" t="s">
        <v>2181</v>
      </c>
      <c r="C4341" t="s">
        <v>10390</v>
      </c>
      <c r="D4341" t="s">
        <v>3237</v>
      </c>
      <c r="E4341" t="s">
        <v>3280</v>
      </c>
      <c r="F4341" t="s">
        <v>3180</v>
      </c>
      <c r="G4341" t="s">
        <v>3818</v>
      </c>
      <c r="H4341" s="28"/>
      <c r="J4341">
        <v>4</v>
      </c>
      <c r="K4341" t="s">
        <v>3098</v>
      </c>
      <c r="L4341" t="s">
        <v>3351</v>
      </c>
      <c r="M4341" t="s">
        <v>3188</v>
      </c>
      <c r="O4341" t="s">
        <v>3182</v>
      </c>
      <c r="P4341">
        <f t="shared" si="134"/>
        <v>45324</v>
      </c>
      <c r="Q4341">
        <f>--(COUNTIF($A$2:A4341,A4341)=1)</f>
        <v>1</v>
      </c>
      <c r="R4341" t="str">
        <f t="shared" si="135"/>
        <v/>
      </c>
    </row>
    <row r="4342" spans="1:18">
      <c r="A4342" t="s">
        <v>10391</v>
      </c>
      <c r="B4342" t="s">
        <v>3052</v>
      </c>
      <c r="C4342" t="s">
        <v>3098</v>
      </c>
      <c r="D4342" t="s">
        <v>3174</v>
      </c>
      <c r="E4342" t="s">
        <v>3175</v>
      </c>
      <c r="F4342" t="s">
        <v>3167</v>
      </c>
      <c r="G4342" t="s">
        <v>1205</v>
      </c>
      <c r="H4342" s="28">
        <v>45686</v>
      </c>
      <c r="I4342">
        <v>16.48</v>
      </c>
      <c r="J4342">
        <v>8</v>
      </c>
      <c r="K4342" t="s">
        <v>3123</v>
      </c>
      <c r="L4342" t="s">
        <v>3254</v>
      </c>
      <c r="M4342" t="s">
        <v>3169</v>
      </c>
      <c r="N4342">
        <v>1.6</v>
      </c>
      <c r="O4342" t="s">
        <v>3189</v>
      </c>
      <c r="P4342">
        <f t="shared" si="134"/>
        <v>45686</v>
      </c>
      <c r="Q4342">
        <f>--(COUNTIF($A$2:A4342,A4342)=1)</f>
        <v>1</v>
      </c>
      <c r="R4342">
        <f t="shared" si="135"/>
        <v>16.48</v>
      </c>
    </row>
    <row r="4343" spans="1:18">
      <c r="A4343" t="s">
        <v>10392</v>
      </c>
      <c r="B4343" t="s">
        <v>3672</v>
      </c>
      <c r="C4343" t="s">
        <v>8953</v>
      </c>
      <c r="D4343" t="s">
        <v>3185</v>
      </c>
      <c r="E4343" t="s">
        <v>3194</v>
      </c>
      <c r="F4343" t="s">
        <v>3228</v>
      </c>
      <c r="G4343" t="s">
        <v>2225</v>
      </c>
      <c r="H4343" s="28"/>
      <c r="J4343">
        <v>72</v>
      </c>
      <c r="K4343" t="s">
        <v>3098</v>
      </c>
      <c r="L4343" t="s">
        <v>3302</v>
      </c>
      <c r="M4343" t="s">
        <v>3202</v>
      </c>
      <c r="O4343" t="s">
        <v>3182</v>
      </c>
      <c r="P4343">
        <f t="shared" si="134"/>
        <v>44601</v>
      </c>
      <c r="Q4343">
        <f>--(COUNTIF($A$2:A4343,A4343)=1)</f>
        <v>1</v>
      </c>
      <c r="R4343" t="str">
        <f t="shared" si="135"/>
        <v/>
      </c>
    </row>
    <row r="4344" spans="1:18">
      <c r="A4344" t="s">
        <v>10393</v>
      </c>
      <c r="B4344" t="s">
        <v>9636</v>
      </c>
      <c r="C4344" t="s">
        <v>3098</v>
      </c>
      <c r="D4344" t="s">
        <v>3196</v>
      </c>
      <c r="E4344" t="s">
        <v>3166</v>
      </c>
      <c r="F4344" t="s">
        <v>3167</v>
      </c>
      <c r="G4344" t="s">
        <v>492</v>
      </c>
      <c r="H4344" s="28">
        <v>44999</v>
      </c>
      <c r="I4344">
        <v>56.52</v>
      </c>
      <c r="J4344">
        <v>24</v>
      </c>
      <c r="K4344" t="s">
        <v>3123</v>
      </c>
      <c r="L4344" t="s">
        <v>3354</v>
      </c>
      <c r="M4344" t="s">
        <v>3207</v>
      </c>
      <c r="O4344" t="s">
        <v>3182</v>
      </c>
      <c r="P4344">
        <f t="shared" si="134"/>
        <v>44997</v>
      </c>
      <c r="Q4344">
        <f>--(COUNTIF($A$2:A4344,A4344)=1)</f>
        <v>1</v>
      </c>
      <c r="R4344">
        <f t="shared" si="135"/>
        <v>56.52</v>
      </c>
    </row>
    <row r="4345" spans="1:18">
      <c r="A4345" t="s">
        <v>10394</v>
      </c>
      <c r="B4345" t="s">
        <v>8439</v>
      </c>
      <c r="C4345" t="s">
        <v>10395</v>
      </c>
      <c r="D4345" t="s">
        <v>3165</v>
      </c>
      <c r="E4345" t="s">
        <v>3166</v>
      </c>
      <c r="F4345" t="s">
        <v>3167</v>
      </c>
      <c r="G4345" t="s">
        <v>375</v>
      </c>
      <c r="H4345" s="28">
        <v>44646</v>
      </c>
      <c r="I4345">
        <v>1.9</v>
      </c>
      <c r="J4345">
        <v>24</v>
      </c>
      <c r="K4345" t="s">
        <v>3124</v>
      </c>
      <c r="L4345" t="s">
        <v>3216</v>
      </c>
      <c r="M4345" t="s">
        <v>3169</v>
      </c>
      <c r="O4345" t="s">
        <v>3260</v>
      </c>
      <c r="P4345">
        <f t="shared" si="134"/>
        <v>44646</v>
      </c>
      <c r="Q4345">
        <f>--(COUNTIF($A$2:A4345,A4345)=1)</f>
        <v>1</v>
      </c>
      <c r="R4345">
        <f t="shared" si="135"/>
        <v>1.9</v>
      </c>
    </row>
    <row r="4346" spans="1:18">
      <c r="A4346" t="s">
        <v>10396</v>
      </c>
      <c r="B4346" t="s">
        <v>797</v>
      </c>
      <c r="C4346" t="s">
        <v>3098</v>
      </c>
      <c r="D4346" t="s">
        <v>3237</v>
      </c>
      <c r="E4346" t="s">
        <v>3166</v>
      </c>
      <c r="F4346" t="s">
        <v>3167</v>
      </c>
      <c r="G4346" t="s">
        <v>2419</v>
      </c>
      <c r="H4346" s="28">
        <v>45709</v>
      </c>
      <c r="I4346">
        <v>51.42</v>
      </c>
      <c r="J4346">
        <v>24</v>
      </c>
      <c r="K4346" t="s">
        <v>3123</v>
      </c>
      <c r="L4346" t="s">
        <v>3225</v>
      </c>
      <c r="M4346" t="s">
        <v>3207</v>
      </c>
      <c r="O4346" t="s">
        <v>3213</v>
      </c>
      <c r="P4346">
        <f t="shared" si="134"/>
        <v>45707</v>
      </c>
      <c r="Q4346">
        <f>--(COUNTIF($A$2:A4346,A4346)=1)</f>
        <v>1</v>
      </c>
      <c r="R4346">
        <f t="shared" si="135"/>
        <v>51.42</v>
      </c>
    </row>
    <row r="4347" spans="1:18">
      <c r="A4347" t="s">
        <v>10397</v>
      </c>
      <c r="B4347" t="s">
        <v>2355</v>
      </c>
      <c r="C4347" t="s">
        <v>3098</v>
      </c>
      <c r="D4347" t="s">
        <v>3240</v>
      </c>
      <c r="E4347" t="s">
        <v>3194</v>
      </c>
      <c r="F4347" t="s">
        <v>3180</v>
      </c>
      <c r="G4347" t="s">
        <v>3186</v>
      </c>
      <c r="H4347" s="28"/>
      <c r="J4347">
        <v>72</v>
      </c>
      <c r="K4347" t="s">
        <v>3098</v>
      </c>
      <c r="L4347" t="s">
        <v>3098</v>
      </c>
      <c r="M4347" t="s">
        <v>3207</v>
      </c>
      <c r="O4347" t="s">
        <v>3189</v>
      </c>
      <c r="P4347">
        <f t="shared" si="134"/>
        <v>45706</v>
      </c>
      <c r="Q4347">
        <f>--(COUNTIF($A$2:A4347,A4347)=1)</f>
        <v>1</v>
      </c>
      <c r="R4347" t="str">
        <f t="shared" si="135"/>
        <v/>
      </c>
    </row>
    <row r="4348" spans="1:18">
      <c r="A4348" t="s">
        <v>10398</v>
      </c>
      <c r="B4348" t="s">
        <v>3624</v>
      </c>
      <c r="C4348" t="s">
        <v>4598</v>
      </c>
      <c r="D4348" t="s">
        <v>3251</v>
      </c>
      <c r="E4348" t="s">
        <v>3166</v>
      </c>
      <c r="F4348" t="s">
        <v>3228</v>
      </c>
      <c r="G4348" t="s">
        <v>2254</v>
      </c>
      <c r="H4348" s="28"/>
      <c r="J4348">
        <v>24</v>
      </c>
      <c r="K4348" t="s">
        <v>3098</v>
      </c>
      <c r="L4348" t="s">
        <v>3098</v>
      </c>
      <c r="M4348" t="s">
        <v>3188</v>
      </c>
      <c r="O4348" t="s">
        <v>3170</v>
      </c>
      <c r="P4348">
        <f t="shared" si="134"/>
        <v>45304</v>
      </c>
      <c r="Q4348">
        <f>--(COUNTIF($A$2:A4348,A4348)=1)</f>
        <v>1</v>
      </c>
      <c r="R4348" t="str">
        <f t="shared" si="135"/>
        <v/>
      </c>
    </row>
    <row r="4349" spans="1:18">
      <c r="A4349" t="s">
        <v>10399</v>
      </c>
      <c r="B4349" t="s">
        <v>2748</v>
      </c>
      <c r="C4349" t="s">
        <v>10400</v>
      </c>
      <c r="D4349" t="s">
        <v>3196</v>
      </c>
      <c r="E4349" t="s">
        <v>3166</v>
      </c>
      <c r="F4349" t="s">
        <v>3220</v>
      </c>
      <c r="G4349" t="s">
        <v>120</v>
      </c>
      <c r="H4349" s="28">
        <v>44771</v>
      </c>
      <c r="I4349">
        <v>68.92</v>
      </c>
      <c r="J4349">
        <v>24</v>
      </c>
      <c r="K4349" t="s">
        <v>3123</v>
      </c>
      <c r="L4349" t="s">
        <v>3244</v>
      </c>
      <c r="M4349" t="s">
        <v>3207</v>
      </c>
      <c r="O4349" t="s">
        <v>3189</v>
      </c>
      <c r="P4349">
        <f t="shared" si="134"/>
        <v>44769</v>
      </c>
      <c r="Q4349">
        <f>--(COUNTIF($A$2:A4349,A4349)=1)</f>
        <v>1</v>
      </c>
      <c r="R4349">
        <f t="shared" si="135"/>
        <v>68.92</v>
      </c>
    </row>
    <row r="4350" spans="1:18">
      <c r="A4350" t="s">
        <v>10401</v>
      </c>
      <c r="B4350" t="s">
        <v>6698</v>
      </c>
      <c r="C4350" t="s">
        <v>3098</v>
      </c>
      <c r="D4350" t="s">
        <v>3196</v>
      </c>
      <c r="E4350" t="s">
        <v>3166</v>
      </c>
      <c r="F4350" t="s">
        <v>3167</v>
      </c>
      <c r="G4350" t="s">
        <v>1125</v>
      </c>
      <c r="H4350" s="28">
        <v>44841</v>
      </c>
      <c r="I4350">
        <v>74.81</v>
      </c>
      <c r="J4350">
        <v>24</v>
      </c>
      <c r="K4350" t="s">
        <v>3123</v>
      </c>
      <c r="L4350" t="s">
        <v>3098</v>
      </c>
      <c r="M4350" t="s">
        <v>3202</v>
      </c>
      <c r="N4350">
        <v>4.7</v>
      </c>
      <c r="O4350" t="s">
        <v>3260</v>
      </c>
      <c r="P4350">
        <f t="shared" si="134"/>
        <v>44838</v>
      </c>
      <c r="Q4350">
        <f>--(COUNTIF($A$2:A4350,A4350)=1)</f>
        <v>1</v>
      </c>
      <c r="R4350">
        <f t="shared" si="135"/>
        <v>74.81</v>
      </c>
    </row>
    <row r="4351" spans="1:18">
      <c r="A4351" t="s">
        <v>10402</v>
      </c>
      <c r="B4351" t="s">
        <v>2567</v>
      </c>
      <c r="C4351" t="s">
        <v>3098</v>
      </c>
      <c r="D4351" t="s">
        <v>3251</v>
      </c>
      <c r="E4351" t="s">
        <v>3194</v>
      </c>
      <c r="F4351" t="s">
        <v>3167</v>
      </c>
      <c r="G4351" t="s">
        <v>2304</v>
      </c>
      <c r="H4351" s="28"/>
      <c r="J4351">
        <v>72</v>
      </c>
      <c r="K4351" t="s">
        <v>3098</v>
      </c>
      <c r="L4351" t="s">
        <v>3187</v>
      </c>
      <c r="M4351" t="s">
        <v>3207</v>
      </c>
      <c r="O4351" t="s">
        <v>3170</v>
      </c>
      <c r="P4351">
        <f t="shared" si="134"/>
        <v>45061</v>
      </c>
      <c r="Q4351">
        <f>--(COUNTIF($A$2:A4351,A4351)=1)</f>
        <v>1</v>
      </c>
      <c r="R4351" t="str">
        <f t="shared" si="135"/>
        <v/>
      </c>
    </row>
    <row r="4352" spans="1:18">
      <c r="A4352" t="s">
        <v>10403</v>
      </c>
      <c r="B4352" t="s">
        <v>1434</v>
      </c>
      <c r="C4352" t="s">
        <v>3098</v>
      </c>
      <c r="D4352" t="s">
        <v>3185</v>
      </c>
      <c r="E4352" t="s">
        <v>3175</v>
      </c>
      <c r="F4352" t="s">
        <v>3180</v>
      </c>
      <c r="G4352" t="s">
        <v>10404</v>
      </c>
      <c r="H4352" s="28"/>
      <c r="J4352">
        <v>8</v>
      </c>
      <c r="K4352" t="s">
        <v>3098</v>
      </c>
      <c r="L4352" t="s">
        <v>3221</v>
      </c>
      <c r="M4352" t="s">
        <v>3188</v>
      </c>
      <c r="O4352" t="s">
        <v>3170</v>
      </c>
      <c r="P4352">
        <f t="shared" si="134"/>
        <v>45589</v>
      </c>
      <c r="Q4352">
        <f>--(COUNTIF($A$2:A4352,A4352)=1)</f>
        <v>1</v>
      </c>
      <c r="R4352" t="str">
        <f t="shared" si="135"/>
        <v/>
      </c>
    </row>
    <row r="4353" spans="1:18">
      <c r="A4353" t="s">
        <v>10405</v>
      </c>
      <c r="B4353" t="s">
        <v>1231</v>
      </c>
      <c r="C4353" t="s">
        <v>3098</v>
      </c>
      <c r="D4353" t="s">
        <v>3185</v>
      </c>
      <c r="E4353" t="s">
        <v>3166</v>
      </c>
      <c r="F4353" t="s">
        <v>3167</v>
      </c>
      <c r="G4353" t="s">
        <v>1482</v>
      </c>
      <c r="H4353" s="28">
        <v>45597</v>
      </c>
      <c r="I4353">
        <v>43.16</v>
      </c>
      <c r="J4353">
        <v>24</v>
      </c>
      <c r="K4353" t="s">
        <v>3123</v>
      </c>
      <c r="L4353" t="s">
        <v>3244</v>
      </c>
      <c r="M4353" t="s">
        <v>3202</v>
      </c>
      <c r="N4353">
        <v>4.2</v>
      </c>
      <c r="O4353" t="s">
        <v>3170</v>
      </c>
      <c r="P4353">
        <f t="shared" si="134"/>
        <v>45596</v>
      </c>
      <c r="Q4353">
        <f>--(COUNTIF($A$2:A4353,A4353)=1)</f>
        <v>1</v>
      </c>
      <c r="R4353">
        <f t="shared" si="135"/>
        <v>43.16</v>
      </c>
    </row>
    <row r="4354" spans="1:18">
      <c r="A4354" t="s">
        <v>10406</v>
      </c>
      <c r="B4354" t="s">
        <v>5548</v>
      </c>
      <c r="C4354" t="s">
        <v>4264</v>
      </c>
      <c r="D4354" t="s">
        <v>3196</v>
      </c>
      <c r="E4354" t="s">
        <v>3175</v>
      </c>
      <c r="F4354" t="s">
        <v>3167</v>
      </c>
      <c r="G4354" t="s">
        <v>1604</v>
      </c>
      <c r="H4354" s="28"/>
      <c r="J4354">
        <v>8</v>
      </c>
      <c r="K4354" t="s">
        <v>3098</v>
      </c>
      <c r="L4354" t="s">
        <v>3187</v>
      </c>
      <c r="M4354" t="s">
        <v>3169</v>
      </c>
      <c r="O4354" t="s">
        <v>3170</v>
      </c>
      <c r="P4354">
        <f t="shared" ref="P4354:P4417" si="136">IFERROR(DATEVALUE(G4354),IFERROR(DATE(RIGHT(G4354,4),MID(G4354,4,2),LEFT(G4354,2)),""))</f>
        <v>44898</v>
      </c>
      <c r="Q4354">
        <f>--(COUNTIF($A$2:A4354,A4354)=1)</f>
        <v>1</v>
      </c>
      <c r="R4354" t="str">
        <f t="shared" ref="R4354:R4417" si="137">IF(AND(Q4354=1,I4354&lt;&gt;"",ISNUMBER(I4354),I4354&gt;=0),I4354,"")</f>
        <v/>
      </c>
    </row>
    <row r="4355" spans="1:18">
      <c r="A4355" t="s">
        <v>10407</v>
      </c>
      <c r="B4355" t="s">
        <v>2138</v>
      </c>
      <c r="C4355" t="s">
        <v>3098</v>
      </c>
      <c r="D4355" t="s">
        <v>3251</v>
      </c>
      <c r="E4355" t="s">
        <v>3166</v>
      </c>
      <c r="F4355" t="s">
        <v>3180</v>
      </c>
      <c r="G4355" t="s">
        <v>1459</v>
      </c>
      <c r="H4355" s="28"/>
      <c r="J4355">
        <v>24</v>
      </c>
      <c r="K4355" t="s">
        <v>3098</v>
      </c>
      <c r="L4355" t="s">
        <v>3218</v>
      </c>
      <c r="M4355" t="s">
        <v>3177</v>
      </c>
      <c r="O4355" t="s">
        <v>3178</v>
      </c>
      <c r="P4355">
        <f t="shared" si="136"/>
        <v>45042</v>
      </c>
      <c r="Q4355">
        <f>--(COUNTIF($A$2:A4355,A4355)=1)</f>
        <v>1</v>
      </c>
      <c r="R4355" t="str">
        <f t="shared" si="137"/>
        <v/>
      </c>
    </row>
    <row r="4356" spans="1:18">
      <c r="A4356" t="s">
        <v>10408</v>
      </c>
      <c r="B4356" t="s">
        <v>804</v>
      </c>
      <c r="C4356" t="s">
        <v>3098</v>
      </c>
      <c r="D4356" t="s">
        <v>3251</v>
      </c>
      <c r="E4356" t="s">
        <v>3280</v>
      </c>
      <c r="F4356" t="s">
        <v>3167</v>
      </c>
      <c r="G4356" t="s">
        <v>10409</v>
      </c>
      <c r="H4356" s="28">
        <v>45688</v>
      </c>
      <c r="I4356">
        <v>4.0599999999999996</v>
      </c>
      <c r="J4356">
        <v>4</v>
      </c>
      <c r="K4356" t="s">
        <v>3123</v>
      </c>
      <c r="L4356" t="s">
        <v>3398</v>
      </c>
      <c r="M4356" t="s">
        <v>3177</v>
      </c>
      <c r="N4356">
        <v>2.2000000000000002</v>
      </c>
      <c r="O4356" t="s">
        <v>3189</v>
      </c>
      <c r="P4356">
        <f t="shared" si="136"/>
        <v>45688</v>
      </c>
      <c r="Q4356">
        <f>--(COUNTIF($A$2:A4356,A4356)=1)</f>
        <v>1</v>
      </c>
      <c r="R4356">
        <f t="shared" si="137"/>
        <v>4.0599999999999996</v>
      </c>
    </row>
    <row r="4357" spans="1:18">
      <c r="A4357" t="s">
        <v>10410</v>
      </c>
      <c r="B4357" t="s">
        <v>5033</v>
      </c>
      <c r="C4357" t="s">
        <v>3098</v>
      </c>
      <c r="D4357" t="s">
        <v>3237</v>
      </c>
      <c r="E4357" t="s">
        <v>3175</v>
      </c>
      <c r="F4357" t="s">
        <v>3167</v>
      </c>
      <c r="G4357" t="s">
        <v>2221</v>
      </c>
      <c r="H4357" s="28">
        <v>44943</v>
      </c>
      <c r="I4357">
        <v>23.66</v>
      </c>
      <c r="J4357">
        <v>8</v>
      </c>
      <c r="K4357" t="s">
        <v>3123</v>
      </c>
      <c r="L4357" t="s">
        <v>3231</v>
      </c>
      <c r="M4357" t="s">
        <v>3169</v>
      </c>
      <c r="O4357" t="s">
        <v>3189</v>
      </c>
      <c r="P4357">
        <f t="shared" si="136"/>
        <v>44943</v>
      </c>
      <c r="Q4357">
        <f>--(COUNTIF($A$2:A4357,A4357)=1)</f>
        <v>1</v>
      </c>
      <c r="R4357">
        <f t="shared" si="137"/>
        <v>23.66</v>
      </c>
    </row>
    <row r="4358" spans="1:18">
      <c r="A4358" t="s">
        <v>10411</v>
      </c>
      <c r="B4358" t="s">
        <v>1606</v>
      </c>
      <c r="C4358" t="s">
        <v>10412</v>
      </c>
      <c r="D4358" t="s">
        <v>3185</v>
      </c>
      <c r="E4358" t="s">
        <v>3166</v>
      </c>
      <c r="F4358" t="s">
        <v>3167</v>
      </c>
      <c r="G4358" t="s">
        <v>1212</v>
      </c>
      <c r="H4358" s="28">
        <v>45249</v>
      </c>
      <c r="I4358">
        <v>71.77</v>
      </c>
      <c r="J4358">
        <v>24</v>
      </c>
      <c r="K4358" t="s">
        <v>3123</v>
      </c>
      <c r="L4358" t="s">
        <v>3176</v>
      </c>
      <c r="M4358" t="s">
        <v>3202</v>
      </c>
      <c r="N4358">
        <v>4.5999999999999996</v>
      </c>
      <c r="O4358" t="s">
        <v>3170</v>
      </c>
      <c r="P4358">
        <f t="shared" si="136"/>
        <v>45247</v>
      </c>
      <c r="Q4358">
        <f>--(COUNTIF($A$2:A4358,A4358)=1)</f>
        <v>1</v>
      </c>
      <c r="R4358">
        <f t="shared" si="137"/>
        <v>71.77</v>
      </c>
    </row>
    <row r="4359" spans="1:18">
      <c r="A4359" t="s">
        <v>10413</v>
      </c>
      <c r="B4359" t="s">
        <v>242</v>
      </c>
      <c r="C4359" t="s">
        <v>3098</v>
      </c>
      <c r="D4359" t="s">
        <v>3251</v>
      </c>
      <c r="E4359" t="s">
        <v>3175</v>
      </c>
      <c r="F4359" t="s">
        <v>3220</v>
      </c>
      <c r="G4359" t="s">
        <v>224</v>
      </c>
      <c r="H4359" s="28"/>
      <c r="J4359">
        <v>8</v>
      </c>
      <c r="K4359" t="s">
        <v>3098</v>
      </c>
      <c r="L4359" t="s">
        <v>3318</v>
      </c>
      <c r="M4359" t="s">
        <v>3188</v>
      </c>
      <c r="O4359" t="s">
        <v>3182</v>
      </c>
      <c r="P4359">
        <f t="shared" si="136"/>
        <v>45385</v>
      </c>
      <c r="Q4359">
        <f>--(COUNTIF($A$2:A4359,A4359)=1)</f>
        <v>1</v>
      </c>
      <c r="R4359" t="str">
        <f t="shared" si="137"/>
        <v/>
      </c>
    </row>
    <row r="4360" spans="1:18">
      <c r="A4360" t="s">
        <v>10414</v>
      </c>
      <c r="B4360" t="s">
        <v>3572</v>
      </c>
      <c r="C4360" t="s">
        <v>7957</v>
      </c>
      <c r="D4360" t="s">
        <v>3174</v>
      </c>
      <c r="E4360" t="s">
        <v>3166</v>
      </c>
      <c r="F4360" t="s">
        <v>3180</v>
      </c>
      <c r="G4360" t="s">
        <v>1529</v>
      </c>
      <c r="H4360" s="28"/>
      <c r="J4360">
        <v>24</v>
      </c>
      <c r="K4360" t="s">
        <v>3098</v>
      </c>
      <c r="L4360" t="s">
        <v>3098</v>
      </c>
      <c r="M4360" t="s">
        <v>3207</v>
      </c>
      <c r="O4360" t="s">
        <v>3178</v>
      </c>
      <c r="P4360">
        <f t="shared" si="136"/>
        <v>45071</v>
      </c>
      <c r="Q4360">
        <f>--(COUNTIF($A$2:A4360,A4360)=1)</f>
        <v>1</v>
      </c>
      <c r="R4360" t="str">
        <f t="shared" si="137"/>
        <v/>
      </c>
    </row>
    <row r="4361" spans="1:18">
      <c r="A4361" t="s">
        <v>10415</v>
      </c>
      <c r="B4361" t="s">
        <v>3257</v>
      </c>
      <c r="C4361" t="s">
        <v>3098</v>
      </c>
      <c r="D4361" t="s">
        <v>3165</v>
      </c>
      <c r="E4361" t="s">
        <v>3166</v>
      </c>
      <c r="F4361" t="s">
        <v>3180</v>
      </c>
      <c r="G4361" t="s">
        <v>2995</v>
      </c>
      <c r="H4361" s="28"/>
      <c r="J4361">
        <v>24</v>
      </c>
      <c r="K4361" t="s">
        <v>3098</v>
      </c>
      <c r="L4361" t="s">
        <v>3265</v>
      </c>
      <c r="M4361" t="s">
        <v>3169</v>
      </c>
      <c r="O4361" t="s">
        <v>3213</v>
      </c>
      <c r="P4361">
        <f t="shared" si="136"/>
        <v>45251</v>
      </c>
      <c r="Q4361">
        <f>--(COUNTIF($A$2:A4361,A4361)=1)</f>
        <v>1</v>
      </c>
      <c r="R4361" t="str">
        <f t="shared" si="137"/>
        <v/>
      </c>
    </row>
    <row r="4362" spans="1:18">
      <c r="A4362" t="s">
        <v>10416</v>
      </c>
      <c r="B4362" t="s">
        <v>1830</v>
      </c>
      <c r="C4362" t="s">
        <v>10417</v>
      </c>
      <c r="D4362" t="s">
        <v>3185</v>
      </c>
      <c r="E4362" t="s">
        <v>3175</v>
      </c>
      <c r="F4362" t="s">
        <v>3167</v>
      </c>
      <c r="G4362" t="s">
        <v>974</v>
      </c>
      <c r="H4362" s="28">
        <v>44846</v>
      </c>
      <c r="I4362">
        <v>26.39</v>
      </c>
      <c r="J4362">
        <v>8</v>
      </c>
      <c r="K4362" t="s">
        <v>3123</v>
      </c>
      <c r="L4362" t="s">
        <v>3437</v>
      </c>
      <c r="M4362" t="s">
        <v>3177</v>
      </c>
      <c r="N4362">
        <v>2.5</v>
      </c>
      <c r="O4362" t="s">
        <v>3182</v>
      </c>
      <c r="P4362">
        <f t="shared" si="136"/>
        <v>44845</v>
      </c>
      <c r="Q4362">
        <f>--(COUNTIF($A$2:A4362,A4362)=1)</f>
        <v>1</v>
      </c>
      <c r="R4362">
        <f t="shared" si="137"/>
        <v>26.39</v>
      </c>
    </row>
    <row r="4363" spans="1:18">
      <c r="A4363" t="s">
        <v>10418</v>
      </c>
      <c r="B4363" t="s">
        <v>4248</v>
      </c>
      <c r="C4363" t="s">
        <v>10419</v>
      </c>
      <c r="D4363" t="s">
        <v>3237</v>
      </c>
      <c r="E4363" t="s">
        <v>3194</v>
      </c>
      <c r="F4363" t="s">
        <v>3167</v>
      </c>
      <c r="G4363" t="s">
        <v>1159</v>
      </c>
      <c r="H4363" s="28">
        <v>45578</v>
      </c>
      <c r="I4363">
        <v>203.4</v>
      </c>
      <c r="J4363">
        <v>72</v>
      </c>
      <c r="K4363" t="s">
        <v>3123</v>
      </c>
      <c r="L4363" t="s">
        <v>3281</v>
      </c>
      <c r="M4363" t="s">
        <v>3188</v>
      </c>
      <c r="N4363">
        <v>4.8</v>
      </c>
      <c r="O4363" t="s">
        <v>3260</v>
      </c>
      <c r="P4363">
        <f t="shared" si="136"/>
        <v>45570</v>
      </c>
      <c r="Q4363">
        <f>--(COUNTIF($A$2:A4363,A4363)=1)</f>
        <v>1</v>
      </c>
      <c r="R4363">
        <f t="shared" si="137"/>
        <v>203.4</v>
      </c>
    </row>
    <row r="4364" spans="1:18">
      <c r="A4364" t="s">
        <v>10420</v>
      </c>
      <c r="B4364" t="s">
        <v>6487</v>
      </c>
      <c r="C4364" t="s">
        <v>10421</v>
      </c>
      <c r="D4364" t="s">
        <v>3165</v>
      </c>
      <c r="E4364" t="s">
        <v>3175</v>
      </c>
      <c r="F4364" t="s">
        <v>3167</v>
      </c>
      <c r="G4364" t="s">
        <v>6359</v>
      </c>
      <c r="H4364" s="28">
        <v>45675</v>
      </c>
      <c r="I4364">
        <v>15.98</v>
      </c>
      <c r="J4364">
        <v>8</v>
      </c>
      <c r="K4364" t="s">
        <v>3123</v>
      </c>
      <c r="L4364" t="s">
        <v>3281</v>
      </c>
      <c r="M4364" t="s">
        <v>3202</v>
      </c>
      <c r="O4364" t="s">
        <v>3182</v>
      </c>
      <c r="P4364">
        <f t="shared" si="136"/>
        <v>45675</v>
      </c>
      <c r="Q4364">
        <f>--(COUNTIF($A$2:A4364,A4364)=1)</f>
        <v>1</v>
      </c>
      <c r="R4364">
        <f t="shared" si="137"/>
        <v>15.98</v>
      </c>
    </row>
    <row r="4365" spans="1:18">
      <c r="A4365" t="s">
        <v>10422</v>
      </c>
      <c r="B4365" t="s">
        <v>1685</v>
      </c>
      <c r="C4365" t="s">
        <v>7779</v>
      </c>
      <c r="D4365" t="s">
        <v>3174</v>
      </c>
      <c r="E4365" t="s">
        <v>3166</v>
      </c>
      <c r="F4365" t="s">
        <v>3167</v>
      </c>
      <c r="G4365" t="s">
        <v>10423</v>
      </c>
      <c r="H4365" s="28"/>
      <c r="J4365">
        <v>24</v>
      </c>
      <c r="K4365" t="s">
        <v>3098</v>
      </c>
      <c r="L4365" t="s">
        <v>3244</v>
      </c>
      <c r="M4365" t="s">
        <v>3188</v>
      </c>
      <c r="O4365" t="s">
        <v>3170</v>
      </c>
      <c r="P4365">
        <f t="shared" si="136"/>
        <v>45384</v>
      </c>
      <c r="Q4365">
        <f>--(COUNTIF($A$2:A4365,A4365)=1)</f>
        <v>1</v>
      </c>
      <c r="R4365" t="str">
        <f t="shared" si="137"/>
        <v/>
      </c>
    </row>
    <row r="4366" spans="1:18">
      <c r="A4366" t="s">
        <v>10424</v>
      </c>
      <c r="B4366" t="s">
        <v>1041</v>
      </c>
      <c r="C4366" t="s">
        <v>10425</v>
      </c>
      <c r="D4366" t="s">
        <v>3237</v>
      </c>
      <c r="E4366" t="s">
        <v>3166</v>
      </c>
      <c r="F4366" t="s">
        <v>3167</v>
      </c>
      <c r="G4366" t="s">
        <v>3618</v>
      </c>
      <c r="H4366" s="28">
        <v>45068</v>
      </c>
      <c r="I4366">
        <v>36.18</v>
      </c>
      <c r="J4366">
        <v>24</v>
      </c>
      <c r="K4366" t="s">
        <v>3123</v>
      </c>
      <c r="L4366" t="s">
        <v>3229</v>
      </c>
      <c r="M4366" t="s">
        <v>3169</v>
      </c>
      <c r="N4366">
        <v>2.5</v>
      </c>
      <c r="O4366" t="s">
        <v>3213</v>
      </c>
      <c r="P4366">
        <f t="shared" si="136"/>
        <v>45067</v>
      </c>
      <c r="Q4366">
        <f>--(COUNTIF($A$2:A4366,A4366)=1)</f>
        <v>1</v>
      </c>
      <c r="R4366">
        <f t="shared" si="137"/>
        <v>36.18</v>
      </c>
    </row>
    <row r="4367" spans="1:18">
      <c r="A4367" t="s">
        <v>10426</v>
      </c>
      <c r="B4367" t="s">
        <v>2691</v>
      </c>
      <c r="C4367" t="s">
        <v>3098</v>
      </c>
      <c r="D4367" t="s">
        <v>3237</v>
      </c>
      <c r="E4367" t="s">
        <v>3194</v>
      </c>
      <c r="F4367" t="s">
        <v>3220</v>
      </c>
      <c r="G4367" t="s">
        <v>1768</v>
      </c>
      <c r="H4367" s="28">
        <v>45202</v>
      </c>
      <c r="I4367">
        <v>19.559999999999999</v>
      </c>
      <c r="J4367">
        <v>72</v>
      </c>
      <c r="K4367" t="s">
        <v>3124</v>
      </c>
      <c r="L4367" t="s">
        <v>3176</v>
      </c>
      <c r="M4367" t="s">
        <v>3169</v>
      </c>
      <c r="N4367">
        <v>1.1000000000000001</v>
      </c>
      <c r="O4367" t="s">
        <v>3182</v>
      </c>
      <c r="P4367">
        <f t="shared" si="136"/>
        <v>45202</v>
      </c>
      <c r="Q4367">
        <f>--(COUNTIF($A$2:A4367,A4367)=1)</f>
        <v>1</v>
      </c>
      <c r="R4367">
        <f t="shared" si="137"/>
        <v>19.559999999999999</v>
      </c>
    </row>
    <row r="4368" spans="1:18">
      <c r="A4368" t="s">
        <v>10427</v>
      </c>
      <c r="B4368" t="s">
        <v>3561</v>
      </c>
      <c r="C4368" t="s">
        <v>3098</v>
      </c>
      <c r="D4368" t="s">
        <v>3185</v>
      </c>
      <c r="E4368" t="s">
        <v>3166</v>
      </c>
      <c r="F4368" t="s">
        <v>3167</v>
      </c>
      <c r="G4368" t="s">
        <v>2443</v>
      </c>
      <c r="H4368" s="28">
        <v>44784</v>
      </c>
      <c r="I4368">
        <v>77.78</v>
      </c>
      <c r="J4368">
        <v>24</v>
      </c>
      <c r="K4368" t="s">
        <v>3123</v>
      </c>
      <c r="L4368" t="s">
        <v>3281</v>
      </c>
      <c r="M4368" t="s">
        <v>3207</v>
      </c>
      <c r="O4368" t="s">
        <v>3189</v>
      </c>
      <c r="P4368">
        <f t="shared" si="136"/>
        <v>44781</v>
      </c>
      <c r="Q4368">
        <f>--(COUNTIF($A$2:A4368,A4368)=1)</f>
        <v>1</v>
      </c>
      <c r="R4368">
        <f t="shared" si="137"/>
        <v>77.78</v>
      </c>
    </row>
    <row r="4369" spans="1:18">
      <c r="A4369" t="s">
        <v>10428</v>
      </c>
      <c r="B4369" t="s">
        <v>6219</v>
      </c>
      <c r="C4369" t="s">
        <v>3098</v>
      </c>
      <c r="D4369" t="s">
        <v>3240</v>
      </c>
      <c r="E4369" t="s">
        <v>3194</v>
      </c>
      <c r="F4369" t="s">
        <v>3167</v>
      </c>
      <c r="G4369" t="s">
        <v>10429</v>
      </c>
      <c r="H4369" s="28">
        <v>44591</v>
      </c>
      <c r="I4369">
        <v>154.49</v>
      </c>
      <c r="J4369">
        <v>72</v>
      </c>
      <c r="K4369" t="s">
        <v>3123</v>
      </c>
      <c r="L4369" t="s">
        <v>3098</v>
      </c>
      <c r="M4369" t="s">
        <v>3207</v>
      </c>
      <c r="N4369">
        <v>2.9</v>
      </c>
      <c r="O4369" t="s">
        <v>3213</v>
      </c>
      <c r="P4369">
        <f t="shared" si="136"/>
        <v>44585</v>
      </c>
      <c r="Q4369">
        <f>--(COUNTIF($A$2:A4369,A4369)=1)</f>
        <v>1</v>
      </c>
      <c r="R4369">
        <f t="shared" si="137"/>
        <v>154.49</v>
      </c>
    </row>
    <row r="4370" spans="1:18">
      <c r="A4370" t="s">
        <v>10430</v>
      </c>
      <c r="B4370" t="s">
        <v>7820</v>
      </c>
      <c r="C4370" t="s">
        <v>5564</v>
      </c>
      <c r="D4370" t="s">
        <v>3237</v>
      </c>
      <c r="E4370" t="s">
        <v>3166</v>
      </c>
      <c r="F4370" t="s">
        <v>3180</v>
      </c>
      <c r="G4370" t="s">
        <v>1221</v>
      </c>
      <c r="H4370" s="28"/>
      <c r="J4370">
        <v>24</v>
      </c>
      <c r="K4370" t="s">
        <v>3098</v>
      </c>
      <c r="L4370" t="s">
        <v>3218</v>
      </c>
      <c r="M4370" t="s">
        <v>3188</v>
      </c>
      <c r="O4370" t="s">
        <v>3189</v>
      </c>
      <c r="P4370">
        <f t="shared" si="136"/>
        <v>45109</v>
      </c>
      <c r="Q4370">
        <f>--(COUNTIF($A$2:A4370,A4370)=1)</f>
        <v>1</v>
      </c>
      <c r="R4370" t="str">
        <f t="shared" si="137"/>
        <v/>
      </c>
    </row>
    <row r="4371" spans="1:18">
      <c r="A4371" t="s">
        <v>10431</v>
      </c>
      <c r="B4371" t="s">
        <v>1665</v>
      </c>
      <c r="C4371" t="s">
        <v>10432</v>
      </c>
      <c r="D4371" t="s">
        <v>3165</v>
      </c>
      <c r="E4371" t="s">
        <v>3194</v>
      </c>
      <c r="F4371" t="s">
        <v>3167</v>
      </c>
      <c r="G4371" t="s">
        <v>3696</v>
      </c>
      <c r="H4371" s="28">
        <v>44877</v>
      </c>
      <c r="I4371">
        <v>54.86</v>
      </c>
      <c r="J4371">
        <v>72</v>
      </c>
      <c r="K4371" t="s">
        <v>3124</v>
      </c>
      <c r="L4371" t="s">
        <v>3201</v>
      </c>
      <c r="M4371" t="s">
        <v>3202</v>
      </c>
      <c r="N4371">
        <v>2</v>
      </c>
      <c r="O4371" t="s">
        <v>3178</v>
      </c>
      <c r="P4371">
        <f t="shared" si="136"/>
        <v>44875</v>
      </c>
      <c r="Q4371">
        <f>--(COUNTIF($A$2:A4371,A4371)=1)</f>
        <v>1</v>
      </c>
      <c r="R4371">
        <f t="shared" si="137"/>
        <v>54.86</v>
      </c>
    </row>
    <row r="4372" spans="1:18">
      <c r="A4372" t="s">
        <v>10433</v>
      </c>
      <c r="B4372" t="s">
        <v>2012</v>
      </c>
      <c r="C4372" t="s">
        <v>10434</v>
      </c>
      <c r="D4372" t="s">
        <v>3196</v>
      </c>
      <c r="E4372" t="s">
        <v>3166</v>
      </c>
      <c r="F4372" t="s">
        <v>3167</v>
      </c>
      <c r="G4372" t="s">
        <v>668</v>
      </c>
      <c r="H4372" s="28">
        <v>44976</v>
      </c>
      <c r="I4372">
        <v>30.85</v>
      </c>
      <c r="J4372">
        <v>24</v>
      </c>
      <c r="K4372" t="s">
        <v>3123</v>
      </c>
      <c r="L4372" t="s">
        <v>3206</v>
      </c>
      <c r="M4372" t="s">
        <v>3207</v>
      </c>
      <c r="O4372" t="s">
        <v>3170</v>
      </c>
      <c r="P4372">
        <f t="shared" si="136"/>
        <v>44975</v>
      </c>
      <c r="Q4372">
        <f>--(COUNTIF($A$2:A4372,A4372)=1)</f>
        <v>1</v>
      </c>
      <c r="R4372">
        <f t="shared" si="137"/>
        <v>30.85</v>
      </c>
    </row>
    <row r="4373" spans="1:18">
      <c r="A4373" t="s">
        <v>10435</v>
      </c>
      <c r="B4373" t="s">
        <v>6957</v>
      </c>
      <c r="C4373" t="s">
        <v>5210</v>
      </c>
      <c r="D4373" t="s">
        <v>3165</v>
      </c>
      <c r="E4373" t="s">
        <v>3166</v>
      </c>
      <c r="F4373" t="s">
        <v>3167</v>
      </c>
      <c r="G4373" t="s">
        <v>2714</v>
      </c>
      <c r="H4373" s="28">
        <v>45542</v>
      </c>
      <c r="I4373">
        <v>22.62</v>
      </c>
      <c r="J4373">
        <v>24</v>
      </c>
      <c r="K4373" t="s">
        <v>3124</v>
      </c>
      <c r="L4373" t="s">
        <v>3248</v>
      </c>
      <c r="M4373" t="s">
        <v>3188</v>
      </c>
      <c r="N4373">
        <v>2.4</v>
      </c>
      <c r="O4373" t="s">
        <v>3213</v>
      </c>
      <c r="P4373">
        <f t="shared" si="136"/>
        <v>45542</v>
      </c>
      <c r="Q4373">
        <f>--(COUNTIF($A$2:A4373,A4373)=1)</f>
        <v>1</v>
      </c>
      <c r="R4373">
        <f t="shared" si="137"/>
        <v>22.62</v>
      </c>
    </row>
    <row r="4374" spans="1:18">
      <c r="A4374" t="s">
        <v>10436</v>
      </c>
      <c r="B4374" t="s">
        <v>3570</v>
      </c>
      <c r="C4374" t="s">
        <v>10437</v>
      </c>
      <c r="D4374" t="s">
        <v>3165</v>
      </c>
      <c r="E4374" t="s">
        <v>3194</v>
      </c>
      <c r="F4374" t="s">
        <v>3220</v>
      </c>
      <c r="G4374" t="s">
        <v>697</v>
      </c>
      <c r="H4374" s="28"/>
      <c r="J4374">
        <v>72</v>
      </c>
      <c r="K4374" t="s">
        <v>3098</v>
      </c>
      <c r="L4374" t="s">
        <v>3229</v>
      </c>
      <c r="M4374" t="s">
        <v>3169</v>
      </c>
      <c r="O4374" t="s">
        <v>3123</v>
      </c>
      <c r="P4374">
        <f t="shared" si="136"/>
        <v>45406</v>
      </c>
      <c r="Q4374">
        <f>--(COUNTIF($A$2:A4374,A4374)=1)</f>
        <v>1</v>
      </c>
      <c r="R4374" t="str">
        <f t="shared" si="137"/>
        <v/>
      </c>
    </row>
    <row r="4375" spans="1:18">
      <c r="A4375" t="s">
        <v>10438</v>
      </c>
      <c r="B4375" t="s">
        <v>3386</v>
      </c>
      <c r="C4375" t="s">
        <v>4262</v>
      </c>
      <c r="D4375" t="s">
        <v>3227</v>
      </c>
      <c r="E4375" t="s">
        <v>3166</v>
      </c>
      <c r="F4375" t="s">
        <v>3180</v>
      </c>
      <c r="G4375" t="s">
        <v>504</v>
      </c>
      <c r="H4375" s="28"/>
      <c r="J4375">
        <v>24</v>
      </c>
      <c r="K4375" t="s">
        <v>3098</v>
      </c>
      <c r="L4375" t="s">
        <v>3437</v>
      </c>
      <c r="M4375" t="s">
        <v>3188</v>
      </c>
      <c r="O4375" t="s">
        <v>3124</v>
      </c>
      <c r="P4375">
        <f t="shared" si="136"/>
        <v>45465</v>
      </c>
      <c r="Q4375">
        <f>--(COUNTIF($A$2:A4375,A4375)=1)</f>
        <v>1</v>
      </c>
      <c r="R4375" t="str">
        <f t="shared" si="137"/>
        <v/>
      </c>
    </row>
    <row r="4376" spans="1:18">
      <c r="A4376" t="s">
        <v>10439</v>
      </c>
      <c r="B4376" t="s">
        <v>7232</v>
      </c>
      <c r="C4376" t="s">
        <v>10440</v>
      </c>
      <c r="D4376" t="s">
        <v>3174</v>
      </c>
      <c r="E4376" t="s">
        <v>3166</v>
      </c>
      <c r="F4376" t="s">
        <v>3167</v>
      </c>
      <c r="G4376" t="s">
        <v>2357</v>
      </c>
      <c r="H4376" s="28"/>
      <c r="J4376">
        <v>24</v>
      </c>
      <c r="K4376" t="s">
        <v>3098</v>
      </c>
      <c r="L4376" t="s">
        <v>3181</v>
      </c>
      <c r="M4376" t="s">
        <v>3188</v>
      </c>
      <c r="O4376" t="s">
        <v>3260</v>
      </c>
      <c r="P4376">
        <f t="shared" si="136"/>
        <v>45484</v>
      </c>
      <c r="Q4376">
        <f>--(COUNTIF($A$2:A4376,A4376)=1)</f>
        <v>1</v>
      </c>
      <c r="R4376" t="str">
        <f t="shared" si="137"/>
        <v/>
      </c>
    </row>
    <row r="4377" spans="1:18">
      <c r="A4377" t="s">
        <v>10441</v>
      </c>
      <c r="B4377" t="s">
        <v>4784</v>
      </c>
      <c r="C4377" t="s">
        <v>3098</v>
      </c>
      <c r="D4377" t="s">
        <v>3196</v>
      </c>
      <c r="E4377" t="s">
        <v>3280</v>
      </c>
      <c r="F4377" t="s">
        <v>3180</v>
      </c>
      <c r="G4377" t="s">
        <v>1988</v>
      </c>
      <c r="H4377" s="28"/>
      <c r="J4377">
        <v>4</v>
      </c>
      <c r="K4377" t="s">
        <v>3098</v>
      </c>
      <c r="L4377" t="s">
        <v>3198</v>
      </c>
      <c r="M4377" t="s">
        <v>3169</v>
      </c>
      <c r="O4377" t="s">
        <v>3123</v>
      </c>
      <c r="P4377">
        <f t="shared" si="136"/>
        <v>44989</v>
      </c>
      <c r="Q4377">
        <f>--(COUNTIF($A$2:A4377,A4377)=1)</f>
        <v>1</v>
      </c>
      <c r="R4377" t="str">
        <f t="shared" si="137"/>
        <v/>
      </c>
    </row>
    <row r="4378" spans="1:18">
      <c r="A4378" t="s">
        <v>10442</v>
      </c>
      <c r="B4378" t="s">
        <v>4986</v>
      </c>
      <c r="C4378" t="s">
        <v>3098</v>
      </c>
      <c r="D4378" t="s">
        <v>3174</v>
      </c>
      <c r="E4378" t="s">
        <v>3194</v>
      </c>
      <c r="F4378" t="s">
        <v>3167</v>
      </c>
      <c r="G4378" t="s">
        <v>1501</v>
      </c>
      <c r="H4378" s="28">
        <v>44982</v>
      </c>
      <c r="I4378">
        <v>195.07</v>
      </c>
      <c r="J4378">
        <v>72</v>
      </c>
      <c r="K4378" t="s">
        <v>3123</v>
      </c>
      <c r="L4378" t="s">
        <v>3354</v>
      </c>
      <c r="M4378" t="s">
        <v>3177</v>
      </c>
      <c r="N4378">
        <v>1.8</v>
      </c>
      <c r="O4378" t="s">
        <v>3182</v>
      </c>
      <c r="P4378">
        <f t="shared" si="136"/>
        <v>44974</v>
      </c>
      <c r="Q4378">
        <f>--(COUNTIF($A$2:A4378,A4378)=1)</f>
        <v>1</v>
      </c>
      <c r="R4378">
        <f t="shared" si="137"/>
        <v>195.07</v>
      </c>
    </row>
    <row r="4379" spans="1:18">
      <c r="A4379" t="s">
        <v>10443</v>
      </c>
      <c r="B4379" t="s">
        <v>1652</v>
      </c>
      <c r="C4379" t="s">
        <v>10219</v>
      </c>
      <c r="D4379" t="s">
        <v>3237</v>
      </c>
      <c r="E4379" t="s">
        <v>3166</v>
      </c>
      <c r="F4379" t="s">
        <v>3228</v>
      </c>
      <c r="G4379" t="s">
        <v>124</v>
      </c>
      <c r="H4379" s="28"/>
      <c r="J4379">
        <v>24</v>
      </c>
      <c r="K4379" t="s">
        <v>3098</v>
      </c>
      <c r="L4379" t="s">
        <v>3225</v>
      </c>
      <c r="M4379" t="s">
        <v>3202</v>
      </c>
      <c r="O4379" t="s">
        <v>3213</v>
      </c>
      <c r="P4379">
        <f t="shared" si="136"/>
        <v>44874</v>
      </c>
      <c r="Q4379">
        <f>--(COUNTIF($A$2:A4379,A4379)=1)</f>
        <v>1</v>
      </c>
      <c r="R4379" t="str">
        <f t="shared" si="137"/>
        <v/>
      </c>
    </row>
    <row r="4380" spans="1:18">
      <c r="A4380" t="s">
        <v>10444</v>
      </c>
      <c r="B4380" t="s">
        <v>5374</v>
      </c>
      <c r="C4380" t="s">
        <v>3098</v>
      </c>
      <c r="D4380" t="s">
        <v>3165</v>
      </c>
      <c r="E4380" t="s">
        <v>3166</v>
      </c>
      <c r="F4380" t="s">
        <v>3180</v>
      </c>
      <c r="G4380" t="s">
        <v>2026</v>
      </c>
      <c r="H4380" s="28"/>
      <c r="J4380">
        <v>24</v>
      </c>
      <c r="K4380" t="s">
        <v>3098</v>
      </c>
      <c r="L4380" t="s">
        <v>3218</v>
      </c>
      <c r="M4380" t="s">
        <v>3207</v>
      </c>
      <c r="O4380" t="s">
        <v>3260</v>
      </c>
      <c r="P4380">
        <f t="shared" si="136"/>
        <v>45440</v>
      </c>
      <c r="Q4380">
        <f>--(COUNTIF($A$2:A4380,A4380)=1)</f>
        <v>1</v>
      </c>
      <c r="R4380" t="str">
        <f t="shared" si="137"/>
        <v/>
      </c>
    </row>
    <row r="4381" spans="1:18">
      <c r="A4381" t="s">
        <v>10445</v>
      </c>
      <c r="B4381" t="s">
        <v>801</v>
      </c>
      <c r="C4381" t="s">
        <v>3098</v>
      </c>
      <c r="D4381" t="s">
        <v>3237</v>
      </c>
      <c r="E4381" t="s">
        <v>3166</v>
      </c>
      <c r="F4381" t="s">
        <v>3167</v>
      </c>
      <c r="G4381" t="s">
        <v>4889</v>
      </c>
      <c r="H4381" s="28"/>
      <c r="J4381">
        <v>24</v>
      </c>
      <c r="K4381" t="s">
        <v>3098</v>
      </c>
      <c r="L4381" t="s">
        <v>3254</v>
      </c>
      <c r="M4381" t="s">
        <v>3177</v>
      </c>
      <c r="O4381" t="s">
        <v>3178</v>
      </c>
      <c r="P4381">
        <f t="shared" si="136"/>
        <v>45687</v>
      </c>
      <c r="Q4381">
        <f>--(COUNTIF($A$2:A4381,A4381)=1)</f>
        <v>1</v>
      </c>
      <c r="R4381" t="str">
        <f t="shared" si="137"/>
        <v/>
      </c>
    </row>
    <row r="4382" spans="1:18">
      <c r="A4382" t="s">
        <v>10446</v>
      </c>
      <c r="B4382" t="s">
        <v>7254</v>
      </c>
      <c r="C4382" t="s">
        <v>10447</v>
      </c>
      <c r="D4382" t="s">
        <v>3240</v>
      </c>
      <c r="E4382" t="s">
        <v>3175</v>
      </c>
      <c r="F4382" t="s">
        <v>3180</v>
      </c>
      <c r="G4382" t="s">
        <v>1679</v>
      </c>
      <c r="H4382" s="28"/>
      <c r="J4382">
        <v>8</v>
      </c>
      <c r="K4382" t="s">
        <v>3098</v>
      </c>
      <c r="L4382" t="s">
        <v>3248</v>
      </c>
      <c r="M4382" t="s">
        <v>3188</v>
      </c>
      <c r="O4382" t="s">
        <v>3170</v>
      </c>
      <c r="P4382">
        <f t="shared" si="136"/>
        <v>44694</v>
      </c>
      <c r="Q4382">
        <f>--(COUNTIF($A$2:A4382,A4382)=1)</f>
        <v>1</v>
      </c>
      <c r="R4382" t="str">
        <f t="shared" si="137"/>
        <v/>
      </c>
    </row>
    <row r="4383" spans="1:18">
      <c r="A4383" t="s">
        <v>10448</v>
      </c>
      <c r="B4383" t="s">
        <v>3888</v>
      </c>
      <c r="C4383" t="s">
        <v>3098</v>
      </c>
      <c r="D4383" t="s">
        <v>3196</v>
      </c>
      <c r="E4383" t="s">
        <v>3194</v>
      </c>
      <c r="F4383" t="s">
        <v>3228</v>
      </c>
      <c r="G4383" t="s">
        <v>1135</v>
      </c>
      <c r="H4383" s="28"/>
      <c r="J4383">
        <v>72</v>
      </c>
      <c r="K4383" t="s">
        <v>3098</v>
      </c>
      <c r="L4383" t="s">
        <v>3187</v>
      </c>
      <c r="M4383" t="s">
        <v>3188</v>
      </c>
      <c r="O4383" t="s">
        <v>3170</v>
      </c>
      <c r="P4383">
        <f t="shared" si="136"/>
        <v>44901</v>
      </c>
      <c r="Q4383">
        <f>--(COUNTIF($A$2:A4383,A4383)=1)</f>
        <v>1</v>
      </c>
      <c r="R4383" t="str">
        <f t="shared" si="137"/>
        <v/>
      </c>
    </row>
    <row r="4384" spans="1:18">
      <c r="A4384" t="s">
        <v>10449</v>
      </c>
      <c r="B4384" t="s">
        <v>2857</v>
      </c>
      <c r="C4384" t="s">
        <v>3098</v>
      </c>
      <c r="D4384" t="s">
        <v>3196</v>
      </c>
      <c r="E4384" t="s">
        <v>3166</v>
      </c>
      <c r="F4384" t="s">
        <v>3220</v>
      </c>
      <c r="G4384" t="s">
        <v>703</v>
      </c>
      <c r="H4384" s="28">
        <v>44816</v>
      </c>
      <c r="I4384">
        <v>31.17</v>
      </c>
      <c r="J4384">
        <v>24</v>
      </c>
      <c r="K4384" t="s">
        <v>3123</v>
      </c>
      <c r="L4384" t="s">
        <v>3218</v>
      </c>
      <c r="M4384" t="s">
        <v>3188</v>
      </c>
      <c r="O4384" t="s">
        <v>3189</v>
      </c>
      <c r="P4384">
        <f t="shared" si="136"/>
        <v>44815</v>
      </c>
      <c r="Q4384">
        <f>--(COUNTIF($A$2:A4384,A4384)=1)</f>
        <v>1</v>
      </c>
      <c r="R4384">
        <f t="shared" si="137"/>
        <v>31.17</v>
      </c>
    </row>
    <row r="4385" spans="1:18">
      <c r="A4385" t="s">
        <v>10450</v>
      </c>
      <c r="B4385" t="s">
        <v>919</v>
      </c>
      <c r="C4385" t="s">
        <v>3098</v>
      </c>
      <c r="D4385" t="s">
        <v>3174</v>
      </c>
      <c r="E4385" t="s">
        <v>3175</v>
      </c>
      <c r="F4385" t="s">
        <v>3167</v>
      </c>
      <c r="G4385" t="s">
        <v>8110</v>
      </c>
      <c r="H4385" s="28">
        <v>44846</v>
      </c>
      <c r="I4385">
        <v>5.84</v>
      </c>
      <c r="J4385">
        <v>8</v>
      </c>
      <c r="K4385" t="s">
        <v>3124</v>
      </c>
      <c r="L4385" t="s">
        <v>3248</v>
      </c>
      <c r="M4385" t="s">
        <v>3177</v>
      </c>
      <c r="N4385">
        <v>2.1</v>
      </c>
      <c r="O4385" t="s">
        <v>3170</v>
      </c>
      <c r="P4385">
        <f t="shared" si="136"/>
        <v>44846</v>
      </c>
      <c r="Q4385">
        <f>--(COUNTIF($A$2:A4385,A4385)=1)</f>
        <v>1</v>
      </c>
      <c r="R4385">
        <f t="shared" si="137"/>
        <v>5.84</v>
      </c>
    </row>
    <row r="4386" spans="1:18">
      <c r="A4386" t="s">
        <v>10451</v>
      </c>
      <c r="B4386" t="s">
        <v>666</v>
      </c>
      <c r="C4386" t="s">
        <v>8232</v>
      </c>
      <c r="D4386" t="s">
        <v>3200</v>
      </c>
      <c r="E4386" t="s">
        <v>3166</v>
      </c>
      <c r="F4386" t="s">
        <v>3167</v>
      </c>
      <c r="G4386" t="s">
        <v>2022</v>
      </c>
      <c r="H4386" s="28">
        <v>44815</v>
      </c>
      <c r="I4386">
        <v>50.12</v>
      </c>
      <c r="J4386">
        <v>24</v>
      </c>
      <c r="K4386" t="s">
        <v>3123</v>
      </c>
      <c r="L4386" t="s">
        <v>3216</v>
      </c>
      <c r="M4386" t="s">
        <v>3188</v>
      </c>
      <c r="N4386">
        <v>2.4</v>
      </c>
      <c r="O4386" t="s">
        <v>3260</v>
      </c>
      <c r="P4386">
        <f t="shared" si="136"/>
        <v>44813</v>
      </c>
      <c r="Q4386">
        <f>--(COUNTIF($A$2:A4386,A4386)=1)</f>
        <v>1</v>
      </c>
      <c r="R4386">
        <f t="shared" si="137"/>
        <v>50.12</v>
      </c>
    </row>
    <row r="4387" spans="1:18">
      <c r="A4387" t="s">
        <v>10452</v>
      </c>
      <c r="B4387" t="s">
        <v>4318</v>
      </c>
      <c r="C4387" t="s">
        <v>5715</v>
      </c>
      <c r="D4387" t="s">
        <v>3237</v>
      </c>
      <c r="E4387" t="s">
        <v>3175</v>
      </c>
      <c r="F4387" t="s">
        <v>3180</v>
      </c>
      <c r="G4387" t="s">
        <v>1247</v>
      </c>
      <c r="H4387" s="28"/>
      <c r="J4387">
        <v>8</v>
      </c>
      <c r="K4387" t="s">
        <v>3098</v>
      </c>
      <c r="L4387" t="s">
        <v>3212</v>
      </c>
      <c r="M4387" t="s">
        <v>3188</v>
      </c>
      <c r="O4387" t="s">
        <v>3123</v>
      </c>
      <c r="P4387">
        <f t="shared" si="136"/>
        <v>45100</v>
      </c>
      <c r="Q4387">
        <f>--(COUNTIF($A$2:A4387,A4387)=1)</f>
        <v>1</v>
      </c>
      <c r="R4387" t="str">
        <f t="shared" si="137"/>
        <v/>
      </c>
    </row>
    <row r="4388" spans="1:18">
      <c r="A4388" t="s">
        <v>10453</v>
      </c>
      <c r="B4388" t="s">
        <v>2158</v>
      </c>
      <c r="C4388" t="s">
        <v>10454</v>
      </c>
      <c r="D4388" t="s">
        <v>3227</v>
      </c>
      <c r="E4388" t="s">
        <v>3166</v>
      </c>
      <c r="F4388" t="s">
        <v>3228</v>
      </c>
      <c r="G4388" t="s">
        <v>4322</v>
      </c>
      <c r="H4388" s="28"/>
      <c r="J4388">
        <v>24</v>
      </c>
      <c r="K4388" t="s">
        <v>3098</v>
      </c>
      <c r="L4388" t="s">
        <v>3281</v>
      </c>
      <c r="M4388" t="s">
        <v>3188</v>
      </c>
      <c r="O4388" t="s">
        <v>3213</v>
      </c>
      <c r="P4388">
        <f t="shared" si="136"/>
        <v>45229</v>
      </c>
      <c r="Q4388">
        <f>--(COUNTIF($A$2:A4388,A4388)=1)</f>
        <v>1</v>
      </c>
      <c r="R4388" t="str">
        <f t="shared" si="137"/>
        <v/>
      </c>
    </row>
    <row r="4389" spans="1:18">
      <c r="A4389" t="s">
        <v>10455</v>
      </c>
      <c r="B4389" t="s">
        <v>431</v>
      </c>
      <c r="C4389" t="s">
        <v>3098</v>
      </c>
      <c r="D4389" t="s">
        <v>3196</v>
      </c>
      <c r="E4389" t="s">
        <v>3166</v>
      </c>
      <c r="F4389" t="s">
        <v>3167</v>
      </c>
      <c r="G4389" t="s">
        <v>3884</v>
      </c>
      <c r="H4389" s="28">
        <v>44833</v>
      </c>
      <c r="I4389">
        <v>71.08</v>
      </c>
      <c r="J4389">
        <v>24</v>
      </c>
      <c r="K4389" t="s">
        <v>3123</v>
      </c>
      <c r="L4389" t="s">
        <v>3354</v>
      </c>
      <c r="M4389" t="s">
        <v>3177</v>
      </c>
      <c r="O4389" t="s">
        <v>3189</v>
      </c>
      <c r="P4389">
        <f t="shared" si="136"/>
        <v>44831</v>
      </c>
      <c r="Q4389">
        <f>--(COUNTIF($A$2:A4389,A4389)=1)</f>
        <v>1</v>
      </c>
      <c r="R4389">
        <f t="shared" si="137"/>
        <v>71.08</v>
      </c>
    </row>
    <row r="4390" spans="1:18">
      <c r="A4390" t="s">
        <v>10456</v>
      </c>
      <c r="B4390" t="s">
        <v>2115</v>
      </c>
      <c r="C4390" t="s">
        <v>3098</v>
      </c>
      <c r="D4390" t="s">
        <v>3237</v>
      </c>
      <c r="E4390" t="s">
        <v>3166</v>
      </c>
      <c r="F4390" t="s">
        <v>3167</v>
      </c>
      <c r="G4390" t="s">
        <v>1756</v>
      </c>
      <c r="H4390" s="28">
        <v>44917</v>
      </c>
      <c r="I4390">
        <v>26.24</v>
      </c>
      <c r="J4390">
        <v>24</v>
      </c>
      <c r="K4390" t="s">
        <v>3123</v>
      </c>
      <c r="L4390" t="s">
        <v>3271</v>
      </c>
      <c r="M4390" t="s">
        <v>3169</v>
      </c>
      <c r="N4390">
        <v>2.2999999999999998</v>
      </c>
      <c r="O4390" t="s">
        <v>3170</v>
      </c>
      <c r="P4390">
        <f t="shared" si="136"/>
        <v>44916</v>
      </c>
      <c r="Q4390">
        <f>--(COUNTIF($A$2:A4390,A4390)=1)</f>
        <v>1</v>
      </c>
      <c r="R4390">
        <f t="shared" si="137"/>
        <v>26.24</v>
      </c>
    </row>
    <row r="4391" spans="1:18">
      <c r="A4391" t="s">
        <v>10457</v>
      </c>
      <c r="B4391" t="s">
        <v>547</v>
      </c>
      <c r="C4391" t="s">
        <v>3098</v>
      </c>
      <c r="D4391" t="s">
        <v>3200</v>
      </c>
      <c r="E4391" t="s">
        <v>3175</v>
      </c>
      <c r="F4391" t="s">
        <v>3167</v>
      </c>
      <c r="G4391" t="s">
        <v>1259</v>
      </c>
      <c r="H4391" s="28">
        <v>44862</v>
      </c>
      <c r="I4391">
        <v>27.18</v>
      </c>
      <c r="J4391">
        <v>8</v>
      </c>
      <c r="K4391" t="s">
        <v>3123</v>
      </c>
      <c r="L4391" t="s">
        <v>3225</v>
      </c>
      <c r="M4391" t="s">
        <v>3202</v>
      </c>
      <c r="N4391">
        <v>2.8</v>
      </c>
      <c r="O4391" t="s">
        <v>3170</v>
      </c>
      <c r="P4391">
        <f t="shared" si="136"/>
        <v>44861</v>
      </c>
      <c r="Q4391">
        <f>--(COUNTIF($A$2:A4391,A4391)=1)</f>
        <v>1</v>
      </c>
      <c r="R4391">
        <f t="shared" si="137"/>
        <v>27.18</v>
      </c>
    </row>
    <row r="4392" spans="1:18">
      <c r="A4392" t="s">
        <v>10458</v>
      </c>
      <c r="B4392" t="s">
        <v>7632</v>
      </c>
      <c r="C4392" t="s">
        <v>10459</v>
      </c>
      <c r="D4392" t="s">
        <v>3227</v>
      </c>
      <c r="E4392" t="s">
        <v>3166</v>
      </c>
      <c r="F4392" t="s">
        <v>3167</v>
      </c>
      <c r="G4392" t="s">
        <v>2022</v>
      </c>
      <c r="H4392" s="28">
        <v>44813</v>
      </c>
      <c r="I4392">
        <v>10.46</v>
      </c>
      <c r="J4392">
        <v>24</v>
      </c>
      <c r="K4392" t="s">
        <v>3124</v>
      </c>
      <c r="L4392" t="s">
        <v>3098</v>
      </c>
      <c r="M4392" t="s">
        <v>3207</v>
      </c>
      <c r="O4392" t="s">
        <v>3170</v>
      </c>
      <c r="P4392">
        <f t="shared" si="136"/>
        <v>44813</v>
      </c>
      <c r="Q4392">
        <f>--(COUNTIF($A$2:A4392,A4392)=1)</f>
        <v>1</v>
      </c>
      <c r="R4392">
        <f t="shared" si="137"/>
        <v>10.46</v>
      </c>
    </row>
    <row r="4393" spans="1:18">
      <c r="A4393" t="s">
        <v>10460</v>
      </c>
      <c r="B4393" t="s">
        <v>7164</v>
      </c>
      <c r="C4393" t="s">
        <v>10461</v>
      </c>
      <c r="D4393" t="s">
        <v>3227</v>
      </c>
      <c r="E4393" t="s">
        <v>3280</v>
      </c>
      <c r="F4393" t="s">
        <v>3167</v>
      </c>
      <c r="G4393" t="s">
        <v>758</v>
      </c>
      <c r="H4393" s="28">
        <v>44993</v>
      </c>
      <c r="I4393">
        <v>8.3699999999999992</v>
      </c>
      <c r="J4393">
        <v>4</v>
      </c>
      <c r="K4393" t="s">
        <v>3123</v>
      </c>
      <c r="L4393" t="s">
        <v>3248</v>
      </c>
      <c r="M4393" t="s">
        <v>3177</v>
      </c>
      <c r="O4393" t="s">
        <v>3189</v>
      </c>
      <c r="P4393">
        <f t="shared" si="136"/>
        <v>44993</v>
      </c>
      <c r="Q4393">
        <f>--(COUNTIF($A$2:A4393,A4393)=1)</f>
        <v>1</v>
      </c>
      <c r="R4393">
        <f t="shared" si="137"/>
        <v>8.3699999999999992</v>
      </c>
    </row>
    <row r="4394" spans="1:18">
      <c r="A4394" t="s">
        <v>10462</v>
      </c>
      <c r="B4394" t="s">
        <v>330</v>
      </c>
      <c r="C4394" t="s">
        <v>3098</v>
      </c>
      <c r="D4394" t="s">
        <v>3185</v>
      </c>
      <c r="E4394" t="s">
        <v>3280</v>
      </c>
      <c r="F4394" t="s">
        <v>3167</v>
      </c>
      <c r="G4394" t="s">
        <v>1921</v>
      </c>
      <c r="H4394" s="28">
        <v>44924</v>
      </c>
      <c r="I4394">
        <v>7.64</v>
      </c>
      <c r="J4394">
        <v>4</v>
      </c>
      <c r="K4394" t="s">
        <v>3123</v>
      </c>
      <c r="L4394" t="s">
        <v>3098</v>
      </c>
      <c r="M4394" t="s">
        <v>3202</v>
      </c>
      <c r="N4394">
        <v>1.8</v>
      </c>
      <c r="O4394" t="s">
        <v>3123</v>
      </c>
      <c r="P4394">
        <f t="shared" si="136"/>
        <v>44924</v>
      </c>
      <c r="Q4394">
        <f>--(COUNTIF($A$2:A4394,A4394)=1)</f>
        <v>1</v>
      </c>
      <c r="R4394">
        <f t="shared" si="137"/>
        <v>7.64</v>
      </c>
    </row>
    <row r="4395" spans="1:18">
      <c r="A4395" t="s">
        <v>10463</v>
      </c>
      <c r="B4395" t="s">
        <v>452</v>
      </c>
      <c r="C4395" t="s">
        <v>10464</v>
      </c>
      <c r="D4395" t="s">
        <v>3227</v>
      </c>
      <c r="E4395" t="s">
        <v>3166</v>
      </c>
      <c r="F4395" t="s">
        <v>3167</v>
      </c>
      <c r="G4395" t="s">
        <v>2757</v>
      </c>
      <c r="H4395" s="28">
        <v>45556</v>
      </c>
      <c r="I4395">
        <v>74.38</v>
      </c>
      <c r="J4395">
        <v>24</v>
      </c>
      <c r="K4395" t="s">
        <v>3123</v>
      </c>
      <c r="L4395" t="s">
        <v>3281</v>
      </c>
      <c r="M4395" t="s">
        <v>3188</v>
      </c>
      <c r="N4395">
        <v>1.3</v>
      </c>
      <c r="O4395" t="s">
        <v>3170</v>
      </c>
      <c r="P4395">
        <f t="shared" si="136"/>
        <v>45553</v>
      </c>
      <c r="Q4395">
        <f>--(COUNTIF($A$2:A4395,A4395)=1)</f>
        <v>1</v>
      </c>
      <c r="R4395">
        <f t="shared" si="137"/>
        <v>74.38</v>
      </c>
    </row>
    <row r="4396" spans="1:18">
      <c r="A4396" t="s">
        <v>10465</v>
      </c>
      <c r="B4396" t="s">
        <v>5530</v>
      </c>
      <c r="C4396" t="s">
        <v>3098</v>
      </c>
      <c r="D4396" t="s">
        <v>3165</v>
      </c>
      <c r="E4396" t="s">
        <v>3280</v>
      </c>
      <c r="F4396" t="s">
        <v>3167</v>
      </c>
      <c r="G4396" t="s">
        <v>4893</v>
      </c>
      <c r="H4396" s="28"/>
      <c r="J4396">
        <v>4</v>
      </c>
      <c r="K4396" t="s">
        <v>3098</v>
      </c>
      <c r="L4396" t="s">
        <v>3437</v>
      </c>
      <c r="M4396" t="s">
        <v>3202</v>
      </c>
      <c r="O4396" t="s">
        <v>3182</v>
      </c>
      <c r="P4396">
        <f t="shared" si="136"/>
        <v>45666</v>
      </c>
      <c r="Q4396">
        <f>--(COUNTIF($A$2:A4396,A4396)=1)</f>
        <v>1</v>
      </c>
      <c r="R4396" t="str">
        <f t="shared" si="137"/>
        <v/>
      </c>
    </row>
    <row r="4397" spans="1:18">
      <c r="A4397" t="s">
        <v>10466</v>
      </c>
      <c r="B4397" t="s">
        <v>2986</v>
      </c>
      <c r="C4397" t="s">
        <v>3098</v>
      </c>
      <c r="D4397" t="s">
        <v>3251</v>
      </c>
      <c r="E4397" t="s">
        <v>3166</v>
      </c>
      <c r="F4397" t="s">
        <v>3167</v>
      </c>
      <c r="G4397" t="s">
        <v>1647</v>
      </c>
      <c r="H4397" s="28">
        <v>45526</v>
      </c>
      <c r="I4397">
        <v>39.94</v>
      </c>
      <c r="J4397">
        <v>24</v>
      </c>
      <c r="K4397" t="s">
        <v>3123</v>
      </c>
      <c r="L4397" t="s">
        <v>3212</v>
      </c>
      <c r="M4397" t="s">
        <v>3202</v>
      </c>
      <c r="N4397">
        <v>3.5</v>
      </c>
      <c r="O4397" t="s">
        <v>3170</v>
      </c>
      <c r="P4397">
        <f t="shared" si="136"/>
        <v>45525</v>
      </c>
      <c r="Q4397">
        <f>--(COUNTIF($A$2:A4397,A4397)=1)</f>
        <v>1</v>
      </c>
      <c r="R4397">
        <f t="shared" si="137"/>
        <v>39.94</v>
      </c>
    </row>
    <row r="4398" spans="1:18">
      <c r="A4398" t="s">
        <v>10467</v>
      </c>
      <c r="B4398" t="s">
        <v>10468</v>
      </c>
      <c r="C4398" t="s">
        <v>10249</v>
      </c>
      <c r="D4398" t="s">
        <v>3227</v>
      </c>
      <c r="E4398" t="s">
        <v>3175</v>
      </c>
      <c r="F4398" t="s">
        <v>3180</v>
      </c>
      <c r="G4398" t="s">
        <v>1129</v>
      </c>
      <c r="H4398" s="28"/>
      <c r="J4398">
        <v>8</v>
      </c>
      <c r="K4398" t="s">
        <v>3098</v>
      </c>
      <c r="L4398" t="s">
        <v>3231</v>
      </c>
      <c r="M4398" t="s">
        <v>3207</v>
      </c>
      <c r="O4398" t="s">
        <v>3189</v>
      </c>
      <c r="P4398">
        <f t="shared" si="136"/>
        <v>44563</v>
      </c>
      <c r="Q4398">
        <f>--(COUNTIF($A$2:A4398,A4398)=1)</f>
        <v>1</v>
      </c>
      <c r="R4398" t="str">
        <f t="shared" si="137"/>
        <v/>
      </c>
    </row>
    <row r="4399" spans="1:18">
      <c r="A4399" t="s">
        <v>10469</v>
      </c>
      <c r="B4399" t="s">
        <v>4445</v>
      </c>
      <c r="C4399" t="s">
        <v>3098</v>
      </c>
      <c r="D4399" t="s">
        <v>3185</v>
      </c>
      <c r="E4399" t="s">
        <v>3175</v>
      </c>
      <c r="F4399" t="s">
        <v>3180</v>
      </c>
      <c r="G4399" t="s">
        <v>1027</v>
      </c>
      <c r="H4399" s="28"/>
      <c r="J4399">
        <v>8</v>
      </c>
      <c r="K4399" t="s">
        <v>3098</v>
      </c>
      <c r="L4399" t="s">
        <v>3398</v>
      </c>
      <c r="M4399" t="s">
        <v>3169</v>
      </c>
      <c r="O4399" t="s">
        <v>3182</v>
      </c>
      <c r="P4399">
        <f t="shared" si="136"/>
        <v>45521</v>
      </c>
      <c r="Q4399">
        <f>--(COUNTIF($A$2:A4399,A4399)=1)</f>
        <v>1</v>
      </c>
      <c r="R4399" t="str">
        <f t="shared" si="137"/>
        <v/>
      </c>
    </row>
    <row r="4400" spans="1:18">
      <c r="A4400" t="s">
        <v>10470</v>
      </c>
      <c r="B4400" t="s">
        <v>2343</v>
      </c>
      <c r="C4400" t="s">
        <v>10471</v>
      </c>
      <c r="D4400" t="s">
        <v>3200</v>
      </c>
      <c r="E4400" t="s">
        <v>3175</v>
      </c>
      <c r="F4400" t="s">
        <v>3167</v>
      </c>
      <c r="G4400" t="s">
        <v>2151</v>
      </c>
      <c r="H4400" s="28">
        <v>45325</v>
      </c>
      <c r="I4400">
        <v>5.98</v>
      </c>
      <c r="J4400">
        <v>8</v>
      </c>
      <c r="K4400" t="s">
        <v>3124</v>
      </c>
      <c r="L4400" t="s">
        <v>3248</v>
      </c>
      <c r="M4400" t="s">
        <v>3169</v>
      </c>
      <c r="N4400">
        <v>1.8</v>
      </c>
      <c r="O4400" t="s">
        <v>3260</v>
      </c>
      <c r="P4400">
        <f t="shared" si="136"/>
        <v>45325</v>
      </c>
      <c r="Q4400">
        <f>--(COUNTIF($A$2:A4400,A4400)=1)</f>
        <v>1</v>
      </c>
      <c r="R4400">
        <f t="shared" si="137"/>
        <v>5.98</v>
      </c>
    </row>
    <row r="4401" spans="1:18">
      <c r="A4401" t="s">
        <v>10472</v>
      </c>
      <c r="B4401" t="s">
        <v>8618</v>
      </c>
      <c r="C4401" t="s">
        <v>3098</v>
      </c>
      <c r="D4401" t="s">
        <v>3196</v>
      </c>
      <c r="E4401" t="s">
        <v>3166</v>
      </c>
      <c r="F4401" t="s">
        <v>3167</v>
      </c>
      <c r="G4401" t="s">
        <v>929</v>
      </c>
      <c r="H4401" s="28">
        <v>44720</v>
      </c>
      <c r="I4401">
        <v>7.42</v>
      </c>
      <c r="J4401">
        <v>24</v>
      </c>
      <c r="K4401" t="s">
        <v>3124</v>
      </c>
      <c r="L4401" t="s">
        <v>3244</v>
      </c>
      <c r="M4401" t="s">
        <v>3188</v>
      </c>
      <c r="N4401">
        <v>2.5</v>
      </c>
      <c r="O4401" t="s">
        <v>3213</v>
      </c>
      <c r="P4401">
        <f t="shared" si="136"/>
        <v>44720</v>
      </c>
      <c r="Q4401">
        <f>--(COUNTIF($A$2:A4401,A4401)=1)</f>
        <v>1</v>
      </c>
      <c r="R4401">
        <f t="shared" si="137"/>
        <v>7.42</v>
      </c>
    </row>
    <row r="4402" spans="1:18">
      <c r="A4402" t="s">
        <v>10473</v>
      </c>
      <c r="B4402" t="s">
        <v>818</v>
      </c>
      <c r="C4402" t="s">
        <v>5975</v>
      </c>
      <c r="D4402" t="s">
        <v>3185</v>
      </c>
      <c r="E4402" t="s">
        <v>3175</v>
      </c>
      <c r="F4402" t="s">
        <v>3167</v>
      </c>
      <c r="G4402" t="s">
        <v>2658</v>
      </c>
      <c r="H4402" s="28">
        <v>45358</v>
      </c>
      <c r="I4402">
        <v>22.38</v>
      </c>
      <c r="J4402">
        <v>8</v>
      </c>
      <c r="K4402" t="s">
        <v>3123</v>
      </c>
      <c r="L4402" t="s">
        <v>3437</v>
      </c>
      <c r="M4402" t="s">
        <v>3188</v>
      </c>
      <c r="N4402">
        <v>4.4000000000000004</v>
      </c>
      <c r="O4402" t="s">
        <v>3178</v>
      </c>
      <c r="P4402">
        <f t="shared" si="136"/>
        <v>45358</v>
      </c>
      <c r="Q4402">
        <f>--(COUNTIF($A$2:A4402,A4402)=1)</f>
        <v>1</v>
      </c>
      <c r="R4402">
        <f t="shared" si="137"/>
        <v>22.38</v>
      </c>
    </row>
    <row r="4403" spans="1:18">
      <c r="A4403" t="s">
        <v>10474</v>
      </c>
      <c r="B4403" t="s">
        <v>6160</v>
      </c>
      <c r="C4403" t="s">
        <v>3603</v>
      </c>
      <c r="D4403" t="s">
        <v>3227</v>
      </c>
      <c r="E4403" t="s">
        <v>3175</v>
      </c>
      <c r="F4403" t="s">
        <v>3220</v>
      </c>
      <c r="G4403" t="s">
        <v>1824</v>
      </c>
      <c r="H4403" s="28">
        <v>44742</v>
      </c>
      <c r="I4403">
        <v>19.989999999999998</v>
      </c>
      <c r="J4403">
        <v>8</v>
      </c>
      <c r="K4403" t="s">
        <v>3123</v>
      </c>
      <c r="L4403" t="s">
        <v>3307</v>
      </c>
      <c r="M4403" t="s">
        <v>3169</v>
      </c>
      <c r="N4403">
        <v>2.2000000000000002</v>
      </c>
      <c r="O4403" t="s">
        <v>3182</v>
      </c>
      <c r="P4403">
        <f t="shared" si="136"/>
        <v>44742</v>
      </c>
      <c r="Q4403">
        <f>--(COUNTIF($A$2:A4403,A4403)=1)</f>
        <v>1</v>
      </c>
      <c r="R4403">
        <f t="shared" si="137"/>
        <v>19.989999999999998</v>
      </c>
    </row>
    <row r="4404" spans="1:18">
      <c r="A4404" t="s">
        <v>10475</v>
      </c>
      <c r="B4404" t="s">
        <v>10476</v>
      </c>
      <c r="C4404" t="s">
        <v>3098</v>
      </c>
      <c r="D4404" t="s">
        <v>3251</v>
      </c>
      <c r="E4404" t="s">
        <v>3166</v>
      </c>
      <c r="F4404" t="s">
        <v>3228</v>
      </c>
      <c r="G4404" t="s">
        <v>1679</v>
      </c>
      <c r="H4404" s="28"/>
      <c r="J4404">
        <v>24</v>
      </c>
      <c r="K4404" t="s">
        <v>3098</v>
      </c>
      <c r="L4404" t="s">
        <v>3201</v>
      </c>
      <c r="M4404" t="s">
        <v>3207</v>
      </c>
      <c r="O4404" t="s">
        <v>3189</v>
      </c>
      <c r="P4404">
        <f t="shared" si="136"/>
        <v>44694</v>
      </c>
      <c r="Q4404">
        <f>--(COUNTIF($A$2:A4404,A4404)=1)</f>
        <v>1</v>
      </c>
      <c r="R4404" t="str">
        <f t="shared" si="137"/>
        <v/>
      </c>
    </row>
    <row r="4405" spans="1:18">
      <c r="A4405" t="s">
        <v>10477</v>
      </c>
      <c r="B4405" t="s">
        <v>2713</v>
      </c>
      <c r="C4405" t="s">
        <v>10421</v>
      </c>
      <c r="D4405" t="s">
        <v>3251</v>
      </c>
      <c r="E4405" t="s">
        <v>3166</v>
      </c>
      <c r="F4405" t="s">
        <v>3167</v>
      </c>
      <c r="G4405" t="s">
        <v>10478</v>
      </c>
      <c r="H4405" s="28">
        <v>45461</v>
      </c>
      <c r="I4405">
        <v>38.549999999999997</v>
      </c>
      <c r="J4405">
        <v>24</v>
      </c>
      <c r="K4405" t="s">
        <v>3123</v>
      </c>
      <c r="L4405" t="s">
        <v>3318</v>
      </c>
      <c r="M4405" t="s">
        <v>3177</v>
      </c>
      <c r="N4405">
        <v>4.3</v>
      </c>
      <c r="O4405" t="s">
        <v>3182</v>
      </c>
      <c r="P4405">
        <f t="shared" si="136"/>
        <v>45460</v>
      </c>
      <c r="Q4405">
        <f>--(COUNTIF($A$2:A4405,A4405)=1)</f>
        <v>1</v>
      </c>
      <c r="R4405">
        <f t="shared" si="137"/>
        <v>38.549999999999997</v>
      </c>
    </row>
    <row r="4406" spans="1:18">
      <c r="A4406" t="s">
        <v>10479</v>
      </c>
      <c r="B4406" t="s">
        <v>5091</v>
      </c>
      <c r="C4406" t="s">
        <v>9804</v>
      </c>
      <c r="D4406" t="s">
        <v>3185</v>
      </c>
      <c r="E4406" t="s">
        <v>3194</v>
      </c>
      <c r="F4406" t="s">
        <v>3180</v>
      </c>
      <c r="G4406" t="s">
        <v>1873</v>
      </c>
      <c r="H4406" s="28"/>
      <c r="J4406">
        <v>72</v>
      </c>
      <c r="K4406" t="s">
        <v>3098</v>
      </c>
      <c r="L4406" t="s">
        <v>3271</v>
      </c>
      <c r="M4406" t="s">
        <v>3202</v>
      </c>
      <c r="O4406" t="s">
        <v>3124</v>
      </c>
      <c r="P4406">
        <f t="shared" si="136"/>
        <v>44750</v>
      </c>
      <c r="Q4406">
        <f>--(COUNTIF($A$2:A4406,A4406)=1)</f>
        <v>1</v>
      </c>
      <c r="R4406" t="str">
        <f t="shared" si="137"/>
        <v/>
      </c>
    </row>
    <row r="4407" spans="1:18">
      <c r="A4407" t="s">
        <v>10480</v>
      </c>
      <c r="B4407" t="s">
        <v>7820</v>
      </c>
      <c r="C4407" t="s">
        <v>3098</v>
      </c>
      <c r="D4407" t="s">
        <v>3165</v>
      </c>
      <c r="E4407" t="s">
        <v>3175</v>
      </c>
      <c r="F4407" t="s">
        <v>3167</v>
      </c>
      <c r="G4407" t="s">
        <v>4070</v>
      </c>
      <c r="H4407" s="28">
        <v>44794</v>
      </c>
      <c r="I4407">
        <v>18.89</v>
      </c>
      <c r="J4407">
        <v>8</v>
      </c>
      <c r="K4407" t="s">
        <v>3123</v>
      </c>
      <c r="L4407" t="s">
        <v>3212</v>
      </c>
      <c r="M4407" t="s">
        <v>3169</v>
      </c>
      <c r="N4407">
        <v>1.9</v>
      </c>
      <c r="O4407" t="s">
        <v>3123</v>
      </c>
      <c r="P4407">
        <f t="shared" si="136"/>
        <v>44794</v>
      </c>
      <c r="Q4407">
        <f>--(COUNTIF($A$2:A4407,A4407)=1)</f>
        <v>1</v>
      </c>
      <c r="R4407">
        <f t="shared" si="137"/>
        <v>18.89</v>
      </c>
    </row>
    <row r="4408" spans="1:18">
      <c r="A4408" t="s">
        <v>10481</v>
      </c>
      <c r="B4408" t="s">
        <v>2598</v>
      </c>
      <c r="C4408" t="s">
        <v>10482</v>
      </c>
      <c r="D4408" t="s">
        <v>3200</v>
      </c>
      <c r="E4408" t="s">
        <v>3280</v>
      </c>
      <c r="F4408" t="s">
        <v>3220</v>
      </c>
      <c r="G4408" t="s">
        <v>2644</v>
      </c>
      <c r="H4408" s="28">
        <v>45258</v>
      </c>
      <c r="I4408">
        <v>9.3000000000000007</v>
      </c>
      <c r="J4408">
        <v>4</v>
      </c>
      <c r="K4408" t="s">
        <v>3123</v>
      </c>
      <c r="L4408" t="s">
        <v>3398</v>
      </c>
      <c r="M4408" t="s">
        <v>3169</v>
      </c>
      <c r="O4408" t="s">
        <v>3213</v>
      </c>
      <c r="P4408">
        <f t="shared" si="136"/>
        <v>45258</v>
      </c>
      <c r="Q4408">
        <f>--(COUNTIF($A$2:A4408,A4408)=1)</f>
        <v>1</v>
      </c>
      <c r="R4408">
        <f t="shared" si="137"/>
        <v>9.3000000000000007</v>
      </c>
    </row>
    <row r="4409" spans="1:18">
      <c r="A4409" t="s">
        <v>10483</v>
      </c>
      <c r="B4409" t="s">
        <v>4506</v>
      </c>
      <c r="C4409" t="s">
        <v>3098</v>
      </c>
      <c r="D4409" t="s">
        <v>3174</v>
      </c>
      <c r="E4409" t="s">
        <v>3166</v>
      </c>
      <c r="F4409" t="s">
        <v>3180</v>
      </c>
      <c r="G4409" t="s">
        <v>10484</v>
      </c>
      <c r="H4409" s="28"/>
      <c r="J4409">
        <v>24</v>
      </c>
      <c r="K4409" t="s">
        <v>3098</v>
      </c>
      <c r="L4409" t="s">
        <v>3248</v>
      </c>
      <c r="M4409" t="s">
        <v>3169</v>
      </c>
      <c r="O4409" t="s">
        <v>3170</v>
      </c>
      <c r="P4409">
        <f t="shared" si="136"/>
        <v>45099</v>
      </c>
      <c r="Q4409">
        <f>--(COUNTIF($A$2:A4409,A4409)=1)</f>
        <v>1</v>
      </c>
      <c r="R4409" t="str">
        <f t="shared" si="137"/>
        <v/>
      </c>
    </row>
    <row r="4410" spans="1:18">
      <c r="A4410" t="s">
        <v>10485</v>
      </c>
      <c r="B4410" t="s">
        <v>2251</v>
      </c>
      <c r="C4410" t="s">
        <v>10486</v>
      </c>
      <c r="D4410" t="s">
        <v>3237</v>
      </c>
      <c r="E4410" t="s">
        <v>3166</v>
      </c>
      <c r="F4410" t="s">
        <v>3167</v>
      </c>
      <c r="G4410" t="s">
        <v>1106</v>
      </c>
      <c r="H4410" s="28">
        <v>44761</v>
      </c>
      <c r="I4410">
        <v>66.81</v>
      </c>
      <c r="J4410">
        <v>24</v>
      </c>
      <c r="K4410" t="s">
        <v>3123</v>
      </c>
      <c r="L4410" t="s">
        <v>3218</v>
      </c>
      <c r="M4410" t="s">
        <v>3188</v>
      </c>
      <c r="N4410">
        <v>3.9</v>
      </c>
      <c r="O4410" t="s">
        <v>3182</v>
      </c>
      <c r="P4410">
        <f t="shared" si="136"/>
        <v>44759</v>
      </c>
      <c r="Q4410">
        <f>--(COUNTIF($A$2:A4410,A4410)=1)</f>
        <v>1</v>
      </c>
      <c r="R4410">
        <f t="shared" si="137"/>
        <v>66.81</v>
      </c>
    </row>
    <row r="4411" spans="1:18">
      <c r="A4411" t="s">
        <v>10487</v>
      </c>
      <c r="B4411" t="s">
        <v>4397</v>
      </c>
      <c r="C4411" t="s">
        <v>10488</v>
      </c>
      <c r="D4411" t="s">
        <v>3196</v>
      </c>
      <c r="E4411" t="s">
        <v>3175</v>
      </c>
      <c r="F4411" t="s">
        <v>3167</v>
      </c>
      <c r="G4411" t="s">
        <v>2332</v>
      </c>
      <c r="H4411" s="28"/>
      <c r="J4411">
        <v>8</v>
      </c>
      <c r="K4411" t="s">
        <v>3098</v>
      </c>
      <c r="L4411" t="s">
        <v>3168</v>
      </c>
      <c r="M4411" t="s">
        <v>3177</v>
      </c>
      <c r="O4411" t="s">
        <v>3123</v>
      </c>
      <c r="P4411">
        <f t="shared" si="136"/>
        <v>45678</v>
      </c>
      <c r="Q4411">
        <f>--(COUNTIF($A$2:A4411,A4411)=1)</f>
        <v>1</v>
      </c>
      <c r="R4411" t="str">
        <f t="shared" si="137"/>
        <v/>
      </c>
    </row>
    <row r="4412" spans="1:18">
      <c r="A4412" t="s">
        <v>10489</v>
      </c>
      <c r="B4412" t="s">
        <v>821</v>
      </c>
      <c r="C4412" t="s">
        <v>3098</v>
      </c>
      <c r="D4412" t="s">
        <v>3227</v>
      </c>
      <c r="E4412" t="s">
        <v>3175</v>
      </c>
      <c r="F4412" t="s">
        <v>3167</v>
      </c>
      <c r="G4412" t="s">
        <v>1118</v>
      </c>
      <c r="H4412" s="28">
        <v>45088</v>
      </c>
      <c r="I4412">
        <v>26.9</v>
      </c>
      <c r="J4412">
        <v>8</v>
      </c>
      <c r="K4412" t="s">
        <v>3123</v>
      </c>
      <c r="L4412" t="s">
        <v>3168</v>
      </c>
      <c r="M4412" t="s">
        <v>3188</v>
      </c>
      <c r="N4412">
        <v>4</v>
      </c>
      <c r="O4412" t="s">
        <v>3189</v>
      </c>
      <c r="P4412">
        <f t="shared" si="136"/>
        <v>45087</v>
      </c>
      <c r="Q4412">
        <f>--(COUNTIF($A$2:A4412,A4412)=1)</f>
        <v>1</v>
      </c>
      <c r="R4412">
        <f t="shared" si="137"/>
        <v>26.9</v>
      </c>
    </row>
    <row r="4413" spans="1:18">
      <c r="A4413" t="s">
        <v>10490</v>
      </c>
      <c r="B4413" t="s">
        <v>1665</v>
      </c>
      <c r="C4413" t="s">
        <v>4255</v>
      </c>
      <c r="D4413" t="s">
        <v>3200</v>
      </c>
      <c r="E4413" t="s">
        <v>3280</v>
      </c>
      <c r="F4413" t="s">
        <v>3167</v>
      </c>
      <c r="G4413" t="s">
        <v>1039</v>
      </c>
      <c r="H4413" s="28"/>
      <c r="J4413">
        <v>4</v>
      </c>
      <c r="K4413" t="s">
        <v>3098</v>
      </c>
      <c r="L4413" t="s">
        <v>3201</v>
      </c>
      <c r="M4413" t="s">
        <v>3188</v>
      </c>
      <c r="O4413" t="s">
        <v>3182</v>
      </c>
      <c r="P4413">
        <f t="shared" si="136"/>
        <v>44844</v>
      </c>
      <c r="Q4413">
        <f>--(COUNTIF($A$2:A4413,A4413)=1)</f>
        <v>1</v>
      </c>
      <c r="R4413" t="str">
        <f t="shared" si="137"/>
        <v/>
      </c>
    </row>
    <row r="4414" spans="1:18">
      <c r="A4414" t="s">
        <v>10491</v>
      </c>
      <c r="B4414" t="s">
        <v>8065</v>
      </c>
      <c r="C4414" t="s">
        <v>3098</v>
      </c>
      <c r="D4414" t="s">
        <v>3174</v>
      </c>
      <c r="E4414" t="s">
        <v>3194</v>
      </c>
      <c r="F4414" t="s">
        <v>3180</v>
      </c>
      <c r="G4414" t="s">
        <v>345</v>
      </c>
      <c r="H4414" s="28"/>
      <c r="J4414">
        <v>72</v>
      </c>
      <c r="K4414" t="s">
        <v>3098</v>
      </c>
      <c r="L4414" t="s">
        <v>3168</v>
      </c>
      <c r="M4414" t="s">
        <v>3177</v>
      </c>
      <c r="O4414" t="s">
        <v>3260</v>
      </c>
      <c r="P4414">
        <f t="shared" si="136"/>
        <v>44942</v>
      </c>
      <c r="Q4414">
        <f>--(COUNTIF($A$2:A4414,A4414)=1)</f>
        <v>1</v>
      </c>
      <c r="R4414" t="str">
        <f t="shared" si="137"/>
        <v/>
      </c>
    </row>
    <row r="4415" spans="1:18">
      <c r="A4415" t="s">
        <v>10492</v>
      </c>
      <c r="B4415" t="s">
        <v>6505</v>
      </c>
      <c r="C4415" t="s">
        <v>3098</v>
      </c>
      <c r="D4415" t="s">
        <v>3237</v>
      </c>
      <c r="E4415" t="s">
        <v>3166</v>
      </c>
      <c r="F4415" t="s">
        <v>3167</v>
      </c>
      <c r="G4415" t="s">
        <v>687</v>
      </c>
      <c r="H4415" s="28">
        <v>45100</v>
      </c>
      <c r="I4415">
        <v>25.08</v>
      </c>
      <c r="J4415">
        <v>24</v>
      </c>
      <c r="K4415" t="s">
        <v>3123</v>
      </c>
      <c r="L4415" t="s">
        <v>3221</v>
      </c>
      <c r="M4415" t="s">
        <v>3188</v>
      </c>
      <c r="N4415">
        <v>2.4</v>
      </c>
      <c r="O4415" t="s">
        <v>3182</v>
      </c>
      <c r="P4415">
        <f t="shared" si="136"/>
        <v>45099</v>
      </c>
      <c r="Q4415">
        <f>--(COUNTIF($A$2:A4415,A4415)=1)</f>
        <v>1</v>
      </c>
      <c r="R4415">
        <f t="shared" si="137"/>
        <v>25.08</v>
      </c>
    </row>
    <row r="4416" spans="1:18">
      <c r="A4416" t="s">
        <v>10493</v>
      </c>
      <c r="B4416" t="s">
        <v>10494</v>
      </c>
      <c r="C4416" t="s">
        <v>10495</v>
      </c>
      <c r="D4416" t="s">
        <v>3200</v>
      </c>
      <c r="E4416" t="s">
        <v>3194</v>
      </c>
      <c r="F4416" t="s">
        <v>3220</v>
      </c>
      <c r="G4416" t="s">
        <v>3696</v>
      </c>
      <c r="H4416" s="28">
        <v>44885</v>
      </c>
      <c r="I4416">
        <v>246.42</v>
      </c>
      <c r="J4416">
        <v>72</v>
      </c>
      <c r="K4416" t="s">
        <v>3123</v>
      </c>
      <c r="L4416" t="s">
        <v>3281</v>
      </c>
      <c r="M4416" t="s">
        <v>3188</v>
      </c>
      <c r="O4416" t="s">
        <v>3124</v>
      </c>
      <c r="P4416">
        <f t="shared" si="136"/>
        <v>44875</v>
      </c>
      <c r="Q4416">
        <f>--(COUNTIF($A$2:A4416,A4416)=1)</f>
        <v>1</v>
      </c>
      <c r="R4416">
        <f t="shared" si="137"/>
        <v>246.42</v>
      </c>
    </row>
    <row r="4417" spans="1:18">
      <c r="A4417" t="s">
        <v>10496</v>
      </c>
      <c r="B4417" t="s">
        <v>3667</v>
      </c>
      <c r="C4417" t="s">
        <v>10497</v>
      </c>
      <c r="D4417" t="s">
        <v>3165</v>
      </c>
      <c r="E4417" t="s">
        <v>3166</v>
      </c>
      <c r="F4417" t="s">
        <v>3167</v>
      </c>
      <c r="G4417" t="s">
        <v>6607</v>
      </c>
      <c r="H4417" s="28">
        <v>45382</v>
      </c>
      <c r="I4417">
        <v>67.08</v>
      </c>
      <c r="J4417">
        <v>24</v>
      </c>
      <c r="K4417" t="s">
        <v>3123</v>
      </c>
      <c r="L4417" t="s">
        <v>3201</v>
      </c>
      <c r="M4417" t="s">
        <v>3188</v>
      </c>
      <c r="O4417" t="s">
        <v>3178</v>
      </c>
      <c r="P4417">
        <f t="shared" si="136"/>
        <v>45380</v>
      </c>
      <c r="Q4417">
        <f>--(COUNTIF($A$2:A4417,A4417)=1)</f>
        <v>1</v>
      </c>
      <c r="R4417">
        <f t="shared" si="137"/>
        <v>67.08</v>
      </c>
    </row>
    <row r="4418" spans="1:18">
      <c r="A4418" t="s">
        <v>10498</v>
      </c>
      <c r="B4418" t="s">
        <v>1400</v>
      </c>
      <c r="C4418" t="s">
        <v>4614</v>
      </c>
      <c r="D4418" t="s">
        <v>3251</v>
      </c>
      <c r="E4418" t="s">
        <v>3175</v>
      </c>
      <c r="F4418" t="s">
        <v>3228</v>
      </c>
      <c r="G4418" t="s">
        <v>4945</v>
      </c>
      <c r="H4418" s="28"/>
      <c r="J4418">
        <v>8</v>
      </c>
      <c r="K4418" t="s">
        <v>3098</v>
      </c>
      <c r="L4418" t="s">
        <v>3254</v>
      </c>
      <c r="M4418" t="s">
        <v>3202</v>
      </c>
      <c r="O4418" t="s">
        <v>3124</v>
      </c>
      <c r="P4418">
        <f t="shared" ref="P4418:P4481" si="138">IFERROR(DATEVALUE(G4418),IFERROR(DATE(RIGHT(G4418,4),MID(G4418,4,2),LEFT(G4418,2)),""))</f>
        <v>44649</v>
      </c>
      <c r="Q4418">
        <f>--(COUNTIF($A$2:A4418,A4418)=1)</f>
        <v>1</v>
      </c>
      <c r="R4418" t="str">
        <f t="shared" ref="R4418:R4481" si="139">IF(AND(Q4418=1,I4418&lt;&gt;"",ISNUMBER(I4418),I4418&gt;=0),I4418,"")</f>
        <v/>
      </c>
    </row>
    <row r="4419" spans="1:18">
      <c r="A4419" t="s">
        <v>10499</v>
      </c>
      <c r="B4419" t="s">
        <v>2050</v>
      </c>
      <c r="C4419" t="s">
        <v>10500</v>
      </c>
      <c r="D4419" t="s">
        <v>3251</v>
      </c>
      <c r="E4419" t="s">
        <v>3194</v>
      </c>
      <c r="F4419" t="s">
        <v>3167</v>
      </c>
      <c r="G4419" t="s">
        <v>1152</v>
      </c>
      <c r="H4419" s="28">
        <v>45388</v>
      </c>
      <c r="I4419">
        <v>224.53</v>
      </c>
      <c r="J4419">
        <v>72</v>
      </c>
      <c r="K4419" t="s">
        <v>3123</v>
      </c>
      <c r="L4419" t="s">
        <v>3268</v>
      </c>
      <c r="M4419" t="s">
        <v>3207</v>
      </c>
      <c r="O4419" t="s">
        <v>3178</v>
      </c>
      <c r="P4419">
        <f t="shared" si="138"/>
        <v>45379</v>
      </c>
      <c r="Q4419">
        <f>--(COUNTIF($A$2:A4419,A4419)=1)</f>
        <v>1</v>
      </c>
      <c r="R4419">
        <f t="shared" si="139"/>
        <v>224.53</v>
      </c>
    </row>
    <row r="4420" spans="1:18">
      <c r="A4420" t="s">
        <v>10501</v>
      </c>
      <c r="B4420" t="s">
        <v>628</v>
      </c>
      <c r="C4420" t="s">
        <v>8724</v>
      </c>
      <c r="D4420" t="s">
        <v>3237</v>
      </c>
      <c r="E4420" t="s">
        <v>3166</v>
      </c>
      <c r="F4420" t="s">
        <v>3167</v>
      </c>
      <c r="G4420" t="s">
        <v>2592</v>
      </c>
      <c r="H4420" s="28"/>
      <c r="J4420">
        <v>24</v>
      </c>
      <c r="K4420" t="s">
        <v>3098</v>
      </c>
      <c r="L4420" t="s">
        <v>3098</v>
      </c>
      <c r="M4420" t="s">
        <v>3202</v>
      </c>
      <c r="O4420" t="s">
        <v>3260</v>
      </c>
      <c r="P4420">
        <f t="shared" si="138"/>
        <v>44836</v>
      </c>
      <c r="Q4420">
        <f>--(COUNTIF($A$2:A4420,A4420)=1)</f>
        <v>1</v>
      </c>
      <c r="R4420" t="str">
        <f t="shared" si="139"/>
        <v/>
      </c>
    </row>
    <row r="4421" spans="1:18">
      <c r="A4421" t="s">
        <v>10502</v>
      </c>
      <c r="B4421" t="s">
        <v>3021</v>
      </c>
      <c r="C4421" t="s">
        <v>10503</v>
      </c>
      <c r="D4421" t="s">
        <v>3174</v>
      </c>
      <c r="E4421" t="s">
        <v>3175</v>
      </c>
      <c r="F4421" t="s">
        <v>3167</v>
      </c>
      <c r="G4421" t="s">
        <v>2195</v>
      </c>
      <c r="H4421" s="28"/>
      <c r="J4421">
        <v>8</v>
      </c>
      <c r="K4421" t="s">
        <v>3098</v>
      </c>
      <c r="L4421" t="s">
        <v>3254</v>
      </c>
      <c r="M4421" t="s">
        <v>3188</v>
      </c>
      <c r="O4421" t="s">
        <v>3189</v>
      </c>
      <c r="P4421">
        <f t="shared" si="138"/>
        <v>45190</v>
      </c>
      <c r="Q4421">
        <f>--(COUNTIF($A$2:A4421,A4421)=1)</f>
        <v>1</v>
      </c>
      <c r="R4421" t="str">
        <f t="shared" si="139"/>
        <v/>
      </c>
    </row>
    <row r="4422" spans="1:18">
      <c r="A4422" t="s">
        <v>10504</v>
      </c>
      <c r="B4422" t="s">
        <v>3529</v>
      </c>
      <c r="C4422" t="s">
        <v>10505</v>
      </c>
      <c r="D4422" t="s">
        <v>3165</v>
      </c>
      <c r="E4422" t="s">
        <v>3175</v>
      </c>
      <c r="F4422" t="s">
        <v>3180</v>
      </c>
      <c r="G4422" t="s">
        <v>129</v>
      </c>
      <c r="H4422" s="28"/>
      <c r="J4422">
        <v>8</v>
      </c>
      <c r="K4422" t="s">
        <v>3098</v>
      </c>
      <c r="L4422" t="s">
        <v>3098</v>
      </c>
      <c r="M4422" t="s">
        <v>3169</v>
      </c>
      <c r="O4422" t="s">
        <v>3123</v>
      </c>
      <c r="P4422">
        <f t="shared" si="138"/>
        <v>44987</v>
      </c>
      <c r="Q4422">
        <f>--(COUNTIF($A$2:A4422,A4422)=1)</f>
        <v>1</v>
      </c>
      <c r="R4422" t="str">
        <f t="shared" si="139"/>
        <v/>
      </c>
    </row>
    <row r="4423" spans="1:18">
      <c r="A4423" t="s">
        <v>10506</v>
      </c>
      <c r="B4423" t="s">
        <v>5581</v>
      </c>
      <c r="C4423" t="s">
        <v>3098</v>
      </c>
      <c r="D4423" t="s">
        <v>3227</v>
      </c>
      <c r="E4423" t="s">
        <v>3194</v>
      </c>
      <c r="F4423" t="s">
        <v>3180</v>
      </c>
      <c r="G4423" t="s">
        <v>193</v>
      </c>
      <c r="H4423" s="28"/>
      <c r="J4423">
        <v>72</v>
      </c>
      <c r="K4423" t="s">
        <v>3098</v>
      </c>
      <c r="L4423" t="s">
        <v>3351</v>
      </c>
      <c r="M4423" t="s">
        <v>3177</v>
      </c>
      <c r="O4423" t="s">
        <v>3170</v>
      </c>
      <c r="P4423">
        <f t="shared" si="138"/>
        <v>44841</v>
      </c>
      <c r="Q4423">
        <f>--(COUNTIF($A$2:A4423,A4423)=1)</f>
        <v>1</v>
      </c>
      <c r="R4423" t="str">
        <f t="shared" si="139"/>
        <v/>
      </c>
    </row>
    <row r="4424" spans="1:18">
      <c r="A4424" t="s">
        <v>10507</v>
      </c>
      <c r="B4424" t="s">
        <v>4756</v>
      </c>
      <c r="C4424" t="s">
        <v>4443</v>
      </c>
      <c r="D4424" t="s">
        <v>3227</v>
      </c>
      <c r="E4424" t="s">
        <v>3166</v>
      </c>
      <c r="F4424" t="s">
        <v>3167</v>
      </c>
      <c r="G4424" t="s">
        <v>653</v>
      </c>
      <c r="H4424" s="28">
        <v>45200</v>
      </c>
      <c r="I4424">
        <v>74.819999999999993</v>
      </c>
      <c r="J4424">
        <v>24</v>
      </c>
      <c r="K4424" t="s">
        <v>3123</v>
      </c>
      <c r="L4424" t="s">
        <v>3307</v>
      </c>
      <c r="M4424" t="s">
        <v>3177</v>
      </c>
      <c r="N4424">
        <v>2.2999999999999998</v>
      </c>
      <c r="O4424" t="s">
        <v>3189</v>
      </c>
      <c r="P4424">
        <f t="shared" si="138"/>
        <v>45197</v>
      </c>
      <c r="Q4424">
        <f>--(COUNTIF($A$2:A4424,A4424)=1)</f>
        <v>1</v>
      </c>
      <c r="R4424">
        <f t="shared" si="139"/>
        <v>74.819999999999993</v>
      </c>
    </row>
    <row r="4425" spans="1:18">
      <c r="A4425" t="s">
        <v>10508</v>
      </c>
      <c r="B4425" t="s">
        <v>651</v>
      </c>
      <c r="C4425" t="s">
        <v>10509</v>
      </c>
      <c r="D4425" t="s">
        <v>3185</v>
      </c>
      <c r="E4425" t="s">
        <v>3166</v>
      </c>
      <c r="F4425" t="s">
        <v>3180</v>
      </c>
      <c r="G4425" t="s">
        <v>1616</v>
      </c>
      <c r="H4425" s="28"/>
      <c r="J4425">
        <v>24</v>
      </c>
      <c r="K4425" t="s">
        <v>3098</v>
      </c>
      <c r="L4425" t="s">
        <v>3221</v>
      </c>
      <c r="M4425" t="s">
        <v>3169</v>
      </c>
      <c r="O4425" t="s">
        <v>3123</v>
      </c>
      <c r="P4425">
        <f t="shared" si="138"/>
        <v>45182</v>
      </c>
      <c r="Q4425">
        <f>--(COUNTIF($A$2:A4425,A4425)=1)</f>
        <v>1</v>
      </c>
      <c r="R4425" t="str">
        <f t="shared" si="139"/>
        <v/>
      </c>
    </row>
    <row r="4426" spans="1:18">
      <c r="A4426" t="s">
        <v>10510</v>
      </c>
      <c r="B4426" t="s">
        <v>8071</v>
      </c>
      <c r="C4426" t="s">
        <v>3098</v>
      </c>
      <c r="D4426" t="s">
        <v>3165</v>
      </c>
      <c r="E4426" t="s">
        <v>3175</v>
      </c>
      <c r="F4426" t="s">
        <v>3228</v>
      </c>
      <c r="G4426" t="s">
        <v>1676</v>
      </c>
      <c r="H4426" s="28"/>
      <c r="J4426">
        <v>8</v>
      </c>
      <c r="K4426" t="s">
        <v>3098</v>
      </c>
      <c r="L4426" t="s">
        <v>3229</v>
      </c>
      <c r="M4426" t="s">
        <v>3177</v>
      </c>
      <c r="O4426" t="s">
        <v>3213</v>
      </c>
      <c r="P4426">
        <f t="shared" si="138"/>
        <v>45685</v>
      </c>
      <c r="Q4426">
        <f>--(COUNTIF($A$2:A4426,A4426)=1)</f>
        <v>1</v>
      </c>
      <c r="R4426" t="str">
        <f t="shared" si="139"/>
        <v/>
      </c>
    </row>
    <row r="4427" spans="1:18">
      <c r="A4427" t="s">
        <v>10511</v>
      </c>
      <c r="B4427" t="s">
        <v>3962</v>
      </c>
      <c r="C4427" t="s">
        <v>3098</v>
      </c>
      <c r="D4427" t="s">
        <v>3165</v>
      </c>
      <c r="E4427" t="s">
        <v>3175</v>
      </c>
      <c r="F4427" t="s">
        <v>3167</v>
      </c>
      <c r="G4427" t="s">
        <v>1751</v>
      </c>
      <c r="H4427" s="28">
        <v>44863</v>
      </c>
      <c r="I4427">
        <v>19.53</v>
      </c>
      <c r="J4427">
        <v>8</v>
      </c>
      <c r="K4427" t="s">
        <v>3123</v>
      </c>
      <c r="L4427" t="s">
        <v>3187</v>
      </c>
      <c r="M4427" t="s">
        <v>3207</v>
      </c>
      <c r="N4427">
        <v>4.2</v>
      </c>
      <c r="O4427" t="s">
        <v>3123</v>
      </c>
      <c r="P4427">
        <f t="shared" si="138"/>
        <v>44863</v>
      </c>
      <c r="Q4427">
        <f>--(COUNTIF($A$2:A4427,A4427)=1)</f>
        <v>1</v>
      </c>
      <c r="R4427">
        <f t="shared" si="139"/>
        <v>19.53</v>
      </c>
    </row>
    <row r="4428" spans="1:18">
      <c r="A4428" t="s">
        <v>10512</v>
      </c>
      <c r="B4428" t="s">
        <v>5154</v>
      </c>
      <c r="C4428" t="s">
        <v>3098</v>
      </c>
      <c r="D4428" t="s">
        <v>3251</v>
      </c>
      <c r="E4428" t="s">
        <v>3175</v>
      </c>
      <c r="F4428" t="s">
        <v>3167</v>
      </c>
      <c r="G4428" t="s">
        <v>244</v>
      </c>
      <c r="H4428" s="28">
        <v>45003</v>
      </c>
      <c r="I4428">
        <v>16.03</v>
      </c>
      <c r="J4428">
        <v>8</v>
      </c>
      <c r="K4428" t="s">
        <v>3123</v>
      </c>
      <c r="L4428" t="s">
        <v>3209</v>
      </c>
      <c r="M4428" t="s">
        <v>3177</v>
      </c>
      <c r="N4428">
        <v>1.6</v>
      </c>
      <c r="O4428" t="s">
        <v>3123</v>
      </c>
      <c r="P4428">
        <f t="shared" si="138"/>
        <v>45003</v>
      </c>
      <c r="Q4428">
        <f>--(COUNTIF($A$2:A4428,A4428)=1)</f>
        <v>1</v>
      </c>
      <c r="R4428">
        <f t="shared" si="139"/>
        <v>16.03</v>
      </c>
    </row>
    <row r="4429" spans="1:18">
      <c r="A4429" t="s">
        <v>10513</v>
      </c>
      <c r="B4429" t="s">
        <v>2008</v>
      </c>
      <c r="C4429" t="s">
        <v>3098</v>
      </c>
      <c r="D4429" t="s">
        <v>3251</v>
      </c>
      <c r="E4429" t="s">
        <v>3280</v>
      </c>
      <c r="F4429" t="s">
        <v>3167</v>
      </c>
      <c r="G4429" t="s">
        <v>1726</v>
      </c>
      <c r="H4429" s="28">
        <v>45573</v>
      </c>
      <c r="I4429">
        <v>12.01</v>
      </c>
      <c r="J4429">
        <v>4</v>
      </c>
      <c r="K4429" t="s">
        <v>3123</v>
      </c>
      <c r="L4429" t="s">
        <v>3281</v>
      </c>
      <c r="M4429" t="s">
        <v>3188</v>
      </c>
      <c r="N4429">
        <v>3</v>
      </c>
      <c r="O4429" t="s">
        <v>3123</v>
      </c>
      <c r="P4429">
        <f t="shared" si="138"/>
        <v>45573</v>
      </c>
      <c r="Q4429">
        <f>--(COUNTIF($A$2:A4429,A4429)=1)</f>
        <v>1</v>
      </c>
      <c r="R4429">
        <f t="shared" si="139"/>
        <v>12.01</v>
      </c>
    </row>
    <row r="4430" spans="1:18">
      <c r="A4430" t="s">
        <v>10514</v>
      </c>
      <c r="B4430" t="s">
        <v>5753</v>
      </c>
      <c r="C4430" t="s">
        <v>10515</v>
      </c>
      <c r="D4430" t="s">
        <v>3165</v>
      </c>
      <c r="E4430" t="s">
        <v>3194</v>
      </c>
      <c r="F4430" t="s">
        <v>3180</v>
      </c>
      <c r="G4430" t="s">
        <v>1335</v>
      </c>
      <c r="H4430" s="28"/>
      <c r="J4430">
        <v>72</v>
      </c>
      <c r="K4430" t="s">
        <v>3098</v>
      </c>
      <c r="L4430" t="s">
        <v>3098</v>
      </c>
      <c r="M4430" t="s">
        <v>3169</v>
      </c>
      <c r="O4430" t="s">
        <v>3260</v>
      </c>
      <c r="P4430">
        <f t="shared" si="138"/>
        <v>45526</v>
      </c>
      <c r="Q4430">
        <f>--(COUNTIF($A$2:A4430,A4430)=1)</f>
        <v>1</v>
      </c>
      <c r="R4430" t="str">
        <f t="shared" si="139"/>
        <v/>
      </c>
    </row>
    <row r="4431" spans="1:18">
      <c r="A4431" t="s">
        <v>10516</v>
      </c>
      <c r="B4431" t="s">
        <v>6252</v>
      </c>
      <c r="C4431" t="s">
        <v>9239</v>
      </c>
      <c r="D4431" t="s">
        <v>3200</v>
      </c>
      <c r="E4431" t="s">
        <v>3166</v>
      </c>
      <c r="F4431" t="s">
        <v>3167</v>
      </c>
      <c r="G4431" t="s">
        <v>8447</v>
      </c>
      <c r="H4431" s="28">
        <v>45343</v>
      </c>
      <c r="I4431">
        <v>15.57</v>
      </c>
      <c r="J4431">
        <v>24</v>
      </c>
      <c r="K4431" t="s">
        <v>3124</v>
      </c>
      <c r="L4431" t="s">
        <v>3268</v>
      </c>
      <c r="M4431" t="s">
        <v>3169</v>
      </c>
      <c r="O4431" t="s">
        <v>3124</v>
      </c>
      <c r="P4431">
        <f t="shared" si="138"/>
        <v>45343</v>
      </c>
      <c r="Q4431">
        <f>--(COUNTIF($A$2:A4431,A4431)=1)</f>
        <v>1</v>
      </c>
      <c r="R4431">
        <f t="shared" si="139"/>
        <v>15.57</v>
      </c>
    </row>
    <row r="4432" spans="1:18">
      <c r="A4432" t="s">
        <v>10517</v>
      </c>
      <c r="B4432" t="s">
        <v>4047</v>
      </c>
      <c r="C4432" t="s">
        <v>3098</v>
      </c>
      <c r="D4432" t="s">
        <v>3196</v>
      </c>
      <c r="E4432" t="s">
        <v>3194</v>
      </c>
      <c r="F4432" t="s">
        <v>3180</v>
      </c>
      <c r="G4432" t="s">
        <v>2574</v>
      </c>
      <c r="H4432" s="28"/>
      <c r="J4432">
        <v>72</v>
      </c>
      <c r="K4432" t="s">
        <v>3098</v>
      </c>
      <c r="L4432" t="s">
        <v>3354</v>
      </c>
      <c r="M4432" t="s">
        <v>3188</v>
      </c>
      <c r="O4432" t="s">
        <v>3182</v>
      </c>
      <c r="P4432">
        <f t="shared" si="138"/>
        <v>44868</v>
      </c>
      <c r="Q4432">
        <f>--(COUNTIF($A$2:A4432,A4432)=1)</f>
        <v>1</v>
      </c>
      <c r="R4432" t="str">
        <f t="shared" si="139"/>
        <v/>
      </c>
    </row>
    <row r="4433" spans="1:18">
      <c r="A4433" t="s">
        <v>10518</v>
      </c>
      <c r="B4433" t="s">
        <v>3436</v>
      </c>
      <c r="C4433" t="s">
        <v>3098</v>
      </c>
      <c r="D4433" t="s">
        <v>3251</v>
      </c>
      <c r="E4433" t="s">
        <v>3166</v>
      </c>
      <c r="F4433" t="s">
        <v>3220</v>
      </c>
      <c r="G4433" t="s">
        <v>263</v>
      </c>
      <c r="H4433" s="28"/>
      <c r="J4433">
        <v>24</v>
      </c>
      <c r="K4433" t="s">
        <v>3098</v>
      </c>
      <c r="L4433" t="s">
        <v>3168</v>
      </c>
      <c r="M4433" t="s">
        <v>3177</v>
      </c>
      <c r="O4433" t="s">
        <v>3182</v>
      </c>
      <c r="P4433">
        <f t="shared" si="138"/>
        <v>44884</v>
      </c>
      <c r="Q4433">
        <f>--(COUNTIF($A$2:A4433,A4433)=1)</f>
        <v>1</v>
      </c>
      <c r="R4433" t="str">
        <f t="shared" si="139"/>
        <v/>
      </c>
    </row>
    <row r="4434" spans="1:18">
      <c r="A4434" t="s">
        <v>10519</v>
      </c>
      <c r="B4434" t="s">
        <v>1646</v>
      </c>
      <c r="C4434" t="s">
        <v>3098</v>
      </c>
      <c r="D4434" t="s">
        <v>3227</v>
      </c>
      <c r="E4434" t="s">
        <v>3175</v>
      </c>
      <c r="F4434" t="s">
        <v>3167</v>
      </c>
      <c r="G4434" t="s">
        <v>3495</v>
      </c>
      <c r="H4434" s="28">
        <v>44827</v>
      </c>
      <c r="I4434">
        <v>27.44</v>
      </c>
      <c r="J4434">
        <v>8</v>
      </c>
      <c r="K4434" t="s">
        <v>3123</v>
      </c>
      <c r="L4434" t="s">
        <v>3244</v>
      </c>
      <c r="M4434" t="s">
        <v>3169</v>
      </c>
      <c r="O4434" t="s">
        <v>3178</v>
      </c>
      <c r="P4434">
        <f t="shared" si="138"/>
        <v>44826</v>
      </c>
      <c r="Q4434">
        <f>--(COUNTIF($A$2:A4434,A4434)=1)</f>
        <v>1</v>
      </c>
      <c r="R4434">
        <f t="shared" si="139"/>
        <v>27.44</v>
      </c>
    </row>
    <row r="4435" spans="1:18">
      <c r="A4435" t="s">
        <v>10520</v>
      </c>
      <c r="B4435" t="s">
        <v>1553</v>
      </c>
      <c r="C4435" t="s">
        <v>3098</v>
      </c>
      <c r="D4435" t="s">
        <v>3227</v>
      </c>
      <c r="E4435" t="s">
        <v>3166</v>
      </c>
      <c r="F4435" t="s">
        <v>3167</v>
      </c>
      <c r="G4435" t="s">
        <v>2257</v>
      </c>
      <c r="H4435" s="28">
        <v>45021</v>
      </c>
      <c r="I4435">
        <v>6.7</v>
      </c>
      <c r="J4435">
        <v>24</v>
      </c>
      <c r="K4435" t="s">
        <v>3124</v>
      </c>
      <c r="L4435" t="s">
        <v>3168</v>
      </c>
      <c r="M4435" t="s">
        <v>3207</v>
      </c>
      <c r="N4435">
        <v>3.4</v>
      </c>
      <c r="O4435" t="s">
        <v>3124</v>
      </c>
      <c r="P4435">
        <f t="shared" si="138"/>
        <v>45021</v>
      </c>
      <c r="Q4435">
        <f>--(COUNTIF($A$2:A4435,A4435)=1)</f>
        <v>1</v>
      </c>
      <c r="R4435">
        <f t="shared" si="139"/>
        <v>6.7</v>
      </c>
    </row>
    <row r="4436" spans="1:18">
      <c r="A4436" t="s">
        <v>10521</v>
      </c>
      <c r="B4436" t="s">
        <v>3052</v>
      </c>
      <c r="C4436" t="s">
        <v>5258</v>
      </c>
      <c r="D4436" t="s">
        <v>3227</v>
      </c>
      <c r="E4436" t="s">
        <v>3175</v>
      </c>
      <c r="F4436" t="s">
        <v>3167</v>
      </c>
      <c r="G4436" t="s">
        <v>1101</v>
      </c>
      <c r="H4436" s="28">
        <v>45013</v>
      </c>
      <c r="I4436">
        <v>12.55</v>
      </c>
      <c r="J4436">
        <v>8</v>
      </c>
      <c r="K4436" t="s">
        <v>3123</v>
      </c>
      <c r="L4436" t="s">
        <v>3244</v>
      </c>
      <c r="M4436" t="s">
        <v>3177</v>
      </c>
      <c r="N4436">
        <v>4.8</v>
      </c>
      <c r="O4436" t="s">
        <v>3178</v>
      </c>
      <c r="P4436">
        <f t="shared" si="138"/>
        <v>45013</v>
      </c>
      <c r="Q4436">
        <f>--(COUNTIF($A$2:A4436,A4436)=1)</f>
        <v>1</v>
      </c>
      <c r="R4436">
        <f t="shared" si="139"/>
        <v>12.55</v>
      </c>
    </row>
    <row r="4437" spans="1:18">
      <c r="A4437" t="s">
        <v>10522</v>
      </c>
      <c r="B4437" t="s">
        <v>1957</v>
      </c>
      <c r="C4437" t="s">
        <v>9761</v>
      </c>
      <c r="D4437" t="s">
        <v>3251</v>
      </c>
      <c r="E4437" t="s">
        <v>3166</v>
      </c>
      <c r="F4437" t="s">
        <v>3167</v>
      </c>
      <c r="G4437" t="s">
        <v>690</v>
      </c>
      <c r="H4437" s="28">
        <v>44575</v>
      </c>
      <c r="I4437">
        <v>80.08</v>
      </c>
      <c r="J4437">
        <v>24</v>
      </c>
      <c r="K4437" t="s">
        <v>3123</v>
      </c>
      <c r="L4437" t="s">
        <v>3168</v>
      </c>
      <c r="M4437" t="s">
        <v>3207</v>
      </c>
      <c r="N4437">
        <v>4.9000000000000004</v>
      </c>
      <c r="O4437" t="s">
        <v>3189</v>
      </c>
      <c r="P4437">
        <f t="shared" si="138"/>
        <v>44572</v>
      </c>
      <c r="Q4437">
        <f>--(COUNTIF($A$2:A4437,A4437)=1)</f>
        <v>1</v>
      </c>
      <c r="R4437">
        <f t="shared" si="139"/>
        <v>80.08</v>
      </c>
    </row>
    <row r="4438" spans="1:18">
      <c r="A4438" t="s">
        <v>10523</v>
      </c>
      <c r="B4438" t="s">
        <v>8082</v>
      </c>
      <c r="C4438" t="s">
        <v>3098</v>
      </c>
      <c r="D4438" t="s">
        <v>3251</v>
      </c>
      <c r="E4438" t="s">
        <v>3166</v>
      </c>
      <c r="F4438" t="s">
        <v>3167</v>
      </c>
      <c r="G4438" t="s">
        <v>755</v>
      </c>
      <c r="H4438" s="28"/>
      <c r="J4438">
        <v>24</v>
      </c>
      <c r="K4438" t="s">
        <v>3098</v>
      </c>
      <c r="L4438" t="s">
        <v>3218</v>
      </c>
      <c r="M4438" t="s">
        <v>3188</v>
      </c>
      <c r="O4438" t="s">
        <v>3178</v>
      </c>
      <c r="P4438">
        <f t="shared" si="138"/>
        <v>45014</v>
      </c>
      <c r="Q4438">
        <f>--(COUNTIF($A$2:A4438,A4438)=1)</f>
        <v>1</v>
      </c>
      <c r="R4438" t="str">
        <f t="shared" si="139"/>
        <v/>
      </c>
    </row>
    <row r="4439" spans="1:18">
      <c r="A4439" t="s">
        <v>10524</v>
      </c>
      <c r="B4439" t="s">
        <v>4569</v>
      </c>
      <c r="C4439" t="s">
        <v>10525</v>
      </c>
      <c r="D4439" t="s">
        <v>3200</v>
      </c>
      <c r="E4439" t="s">
        <v>3166</v>
      </c>
      <c r="F4439" t="s">
        <v>3167</v>
      </c>
      <c r="G4439" t="s">
        <v>4999</v>
      </c>
      <c r="H4439" s="28">
        <v>44902</v>
      </c>
      <c r="I4439">
        <v>56.44</v>
      </c>
      <c r="J4439">
        <v>24</v>
      </c>
      <c r="K4439" t="s">
        <v>3123</v>
      </c>
      <c r="L4439" t="s">
        <v>3181</v>
      </c>
      <c r="M4439" t="s">
        <v>3207</v>
      </c>
      <c r="N4439">
        <v>1.2</v>
      </c>
      <c r="O4439" t="s">
        <v>3182</v>
      </c>
      <c r="P4439">
        <f t="shared" si="138"/>
        <v>44900</v>
      </c>
      <c r="Q4439">
        <f>--(COUNTIF($A$2:A4439,A4439)=1)</f>
        <v>1</v>
      </c>
      <c r="R4439">
        <f t="shared" si="139"/>
        <v>56.44</v>
      </c>
    </row>
    <row r="4440" spans="1:18">
      <c r="A4440" t="s">
        <v>10526</v>
      </c>
      <c r="B4440" t="s">
        <v>4069</v>
      </c>
      <c r="C4440" t="s">
        <v>3098</v>
      </c>
      <c r="D4440" t="s">
        <v>3251</v>
      </c>
      <c r="E4440" t="s">
        <v>3194</v>
      </c>
      <c r="F4440" t="s">
        <v>3167</v>
      </c>
      <c r="G4440" t="s">
        <v>2716</v>
      </c>
      <c r="H4440" s="28">
        <v>45595</v>
      </c>
      <c r="I4440">
        <v>119.8</v>
      </c>
      <c r="J4440">
        <v>72</v>
      </c>
      <c r="K4440" t="s">
        <v>3123</v>
      </c>
      <c r="L4440" t="s">
        <v>3206</v>
      </c>
      <c r="M4440" t="s">
        <v>3207</v>
      </c>
      <c r="N4440">
        <v>3.6</v>
      </c>
      <c r="O4440" t="s">
        <v>3260</v>
      </c>
      <c r="P4440">
        <f t="shared" si="138"/>
        <v>45591</v>
      </c>
      <c r="Q4440">
        <f>--(COUNTIF($A$2:A4440,A4440)=1)</f>
        <v>1</v>
      </c>
      <c r="R4440">
        <f t="shared" si="139"/>
        <v>119.8</v>
      </c>
    </row>
    <row r="4441" spans="1:18">
      <c r="A4441" t="s">
        <v>10527</v>
      </c>
      <c r="B4441" t="s">
        <v>3877</v>
      </c>
      <c r="C4441" t="s">
        <v>3098</v>
      </c>
      <c r="D4441" t="s">
        <v>3227</v>
      </c>
      <c r="E4441" t="s">
        <v>3166</v>
      </c>
      <c r="F4441" t="s">
        <v>3167</v>
      </c>
      <c r="G4441" t="s">
        <v>4403</v>
      </c>
      <c r="H4441" s="28">
        <v>44780</v>
      </c>
      <c r="I4441">
        <v>28.87</v>
      </c>
      <c r="J4441">
        <v>24</v>
      </c>
      <c r="K4441" t="s">
        <v>3123</v>
      </c>
      <c r="L4441" t="s">
        <v>3181</v>
      </c>
      <c r="M4441" t="s">
        <v>3188</v>
      </c>
      <c r="N4441">
        <v>1.1000000000000001</v>
      </c>
      <c r="O4441" t="s">
        <v>3123</v>
      </c>
      <c r="P4441">
        <f t="shared" si="138"/>
        <v>44779</v>
      </c>
      <c r="Q4441">
        <f>--(COUNTIF($A$2:A4441,A4441)=1)</f>
        <v>1</v>
      </c>
      <c r="R4441">
        <f t="shared" si="139"/>
        <v>28.87</v>
      </c>
    </row>
    <row r="4442" spans="1:18">
      <c r="A4442" t="s">
        <v>10528</v>
      </c>
      <c r="B4442" t="s">
        <v>2387</v>
      </c>
      <c r="C4442" t="s">
        <v>5476</v>
      </c>
      <c r="D4442" t="s">
        <v>3174</v>
      </c>
      <c r="E4442" t="s">
        <v>3166</v>
      </c>
      <c r="F4442" t="s">
        <v>3167</v>
      </c>
      <c r="G4442" t="s">
        <v>664</v>
      </c>
      <c r="H4442" s="28">
        <v>44935</v>
      </c>
      <c r="I4442">
        <v>62.5</v>
      </c>
      <c r="J4442">
        <v>24</v>
      </c>
      <c r="K4442" t="s">
        <v>3123</v>
      </c>
      <c r="L4442" t="s">
        <v>3354</v>
      </c>
      <c r="M4442" t="s">
        <v>3207</v>
      </c>
      <c r="N4442">
        <v>3</v>
      </c>
      <c r="O4442" t="s">
        <v>3170</v>
      </c>
      <c r="P4442">
        <f t="shared" si="138"/>
        <v>44933</v>
      </c>
      <c r="Q4442">
        <f>--(COUNTIF($A$2:A4442,A4442)=1)</f>
        <v>1</v>
      </c>
      <c r="R4442">
        <f t="shared" si="139"/>
        <v>62.5</v>
      </c>
    </row>
    <row r="4443" spans="1:18">
      <c r="A4443" t="s">
        <v>10529</v>
      </c>
      <c r="B4443" t="s">
        <v>5091</v>
      </c>
      <c r="C4443" t="s">
        <v>10530</v>
      </c>
      <c r="D4443" t="s">
        <v>3165</v>
      </c>
      <c r="E4443" t="s">
        <v>3194</v>
      </c>
      <c r="F4443" t="s">
        <v>3167</v>
      </c>
      <c r="G4443" t="s">
        <v>258</v>
      </c>
      <c r="H4443" s="28">
        <v>44830</v>
      </c>
      <c r="I4443">
        <v>239.05</v>
      </c>
      <c r="J4443">
        <v>72</v>
      </c>
      <c r="K4443" t="s">
        <v>3123</v>
      </c>
      <c r="L4443" t="s">
        <v>3225</v>
      </c>
      <c r="M4443" t="s">
        <v>3207</v>
      </c>
      <c r="N4443">
        <v>3.3</v>
      </c>
      <c r="O4443" t="s">
        <v>3123</v>
      </c>
      <c r="P4443">
        <f t="shared" si="138"/>
        <v>44821</v>
      </c>
      <c r="Q4443">
        <f>--(COUNTIF($A$2:A4443,A4443)=1)</f>
        <v>1</v>
      </c>
      <c r="R4443">
        <f t="shared" si="139"/>
        <v>239.05</v>
      </c>
    </row>
    <row r="4444" spans="1:18">
      <c r="A4444" t="s">
        <v>10531</v>
      </c>
      <c r="B4444" t="s">
        <v>10532</v>
      </c>
      <c r="C4444" t="s">
        <v>10533</v>
      </c>
      <c r="D4444" t="s">
        <v>3185</v>
      </c>
      <c r="E4444" t="s">
        <v>3166</v>
      </c>
      <c r="F4444" t="s">
        <v>3167</v>
      </c>
      <c r="G4444" t="s">
        <v>747</v>
      </c>
      <c r="H4444" s="28">
        <v>44832</v>
      </c>
      <c r="I4444">
        <v>2.25</v>
      </c>
      <c r="J4444">
        <v>24</v>
      </c>
      <c r="K4444" t="s">
        <v>3124</v>
      </c>
      <c r="L4444" t="s">
        <v>3248</v>
      </c>
      <c r="M4444" t="s">
        <v>3169</v>
      </c>
      <c r="N4444">
        <v>4</v>
      </c>
      <c r="O4444" t="s">
        <v>3170</v>
      </c>
      <c r="P4444">
        <f t="shared" si="138"/>
        <v>44832</v>
      </c>
      <c r="Q4444">
        <f>--(COUNTIF($A$2:A4444,A4444)=1)</f>
        <v>1</v>
      </c>
      <c r="R4444">
        <f t="shared" si="139"/>
        <v>2.25</v>
      </c>
    </row>
    <row r="4445" spans="1:18">
      <c r="A4445" t="s">
        <v>10534</v>
      </c>
      <c r="B4445" t="s">
        <v>2649</v>
      </c>
      <c r="C4445" t="s">
        <v>6222</v>
      </c>
      <c r="D4445" t="s">
        <v>3174</v>
      </c>
      <c r="E4445" t="s">
        <v>3194</v>
      </c>
      <c r="F4445" t="s">
        <v>3167</v>
      </c>
      <c r="G4445" t="s">
        <v>387</v>
      </c>
      <c r="H4445" s="28">
        <v>45266</v>
      </c>
      <c r="I4445">
        <v>245.11</v>
      </c>
      <c r="J4445">
        <v>72</v>
      </c>
      <c r="K4445" t="s">
        <v>3123</v>
      </c>
      <c r="L4445" t="s">
        <v>3254</v>
      </c>
      <c r="M4445" t="s">
        <v>3207</v>
      </c>
      <c r="N4445">
        <v>3.6</v>
      </c>
      <c r="O4445" t="s">
        <v>3170</v>
      </c>
      <c r="P4445">
        <f t="shared" si="138"/>
        <v>45256</v>
      </c>
      <c r="Q4445">
        <f>--(COUNTIF($A$2:A4445,A4445)=1)</f>
        <v>1</v>
      </c>
      <c r="R4445">
        <f t="shared" si="139"/>
        <v>245.11</v>
      </c>
    </row>
    <row r="4446" spans="1:18">
      <c r="A4446" t="s">
        <v>10535</v>
      </c>
      <c r="B4446" t="s">
        <v>1207</v>
      </c>
      <c r="C4446" t="s">
        <v>10536</v>
      </c>
      <c r="D4446" t="s">
        <v>3251</v>
      </c>
      <c r="E4446" t="s">
        <v>3194</v>
      </c>
      <c r="F4446" t="s">
        <v>3167</v>
      </c>
      <c r="G4446" t="s">
        <v>1740</v>
      </c>
      <c r="H4446" s="28">
        <v>45068</v>
      </c>
      <c r="I4446">
        <v>225.6</v>
      </c>
      <c r="J4446">
        <v>72</v>
      </c>
      <c r="K4446" t="s">
        <v>3123</v>
      </c>
      <c r="L4446" t="s">
        <v>3187</v>
      </c>
      <c r="M4446" t="s">
        <v>3202</v>
      </c>
      <c r="N4446">
        <v>3.3</v>
      </c>
      <c r="O4446" t="s">
        <v>3189</v>
      </c>
      <c r="P4446">
        <f t="shared" si="138"/>
        <v>45059</v>
      </c>
      <c r="Q4446">
        <f>--(COUNTIF($A$2:A4446,A4446)=1)</f>
        <v>1</v>
      </c>
      <c r="R4446">
        <f t="shared" si="139"/>
        <v>225.6</v>
      </c>
    </row>
    <row r="4447" spans="1:18">
      <c r="A4447" t="s">
        <v>10537</v>
      </c>
      <c r="B4447" t="s">
        <v>2411</v>
      </c>
      <c r="C4447" t="s">
        <v>10007</v>
      </c>
      <c r="D4447" t="s">
        <v>3200</v>
      </c>
      <c r="E4447" t="s">
        <v>3280</v>
      </c>
      <c r="F4447" t="s">
        <v>3167</v>
      </c>
      <c r="G4447" t="s">
        <v>1856</v>
      </c>
      <c r="H4447" s="28">
        <v>45602</v>
      </c>
      <c r="I4447">
        <v>11.83</v>
      </c>
      <c r="J4447">
        <v>4</v>
      </c>
      <c r="K4447" t="s">
        <v>3123</v>
      </c>
      <c r="L4447" t="s">
        <v>3206</v>
      </c>
      <c r="M4447" t="s">
        <v>3207</v>
      </c>
      <c r="N4447">
        <v>1.3</v>
      </c>
      <c r="O4447" t="s">
        <v>3170</v>
      </c>
      <c r="P4447">
        <f t="shared" si="138"/>
        <v>45602</v>
      </c>
      <c r="Q4447">
        <f>--(COUNTIF($A$2:A4447,A4447)=1)</f>
        <v>1</v>
      </c>
      <c r="R4447">
        <f t="shared" si="139"/>
        <v>11.83</v>
      </c>
    </row>
    <row r="4448" spans="1:18">
      <c r="A4448" t="s">
        <v>10538</v>
      </c>
      <c r="B4448" t="s">
        <v>1464</v>
      </c>
      <c r="C4448" t="s">
        <v>10539</v>
      </c>
      <c r="D4448" t="s">
        <v>3196</v>
      </c>
      <c r="E4448" t="s">
        <v>3175</v>
      </c>
      <c r="F4448" t="s">
        <v>3180</v>
      </c>
      <c r="G4448" t="s">
        <v>823</v>
      </c>
      <c r="H4448" s="28"/>
      <c r="J4448">
        <v>8</v>
      </c>
      <c r="K4448" t="s">
        <v>3098</v>
      </c>
      <c r="L4448" t="s">
        <v>3198</v>
      </c>
      <c r="M4448" t="s">
        <v>3202</v>
      </c>
      <c r="O4448" t="s">
        <v>3170</v>
      </c>
      <c r="P4448">
        <f t="shared" si="138"/>
        <v>44719</v>
      </c>
      <c r="Q4448">
        <f>--(COUNTIF($A$2:A4448,A4448)=1)</f>
        <v>1</v>
      </c>
      <c r="R4448" t="str">
        <f t="shared" si="139"/>
        <v/>
      </c>
    </row>
    <row r="4449" spans="1:18">
      <c r="A4449" t="s">
        <v>10540</v>
      </c>
      <c r="B4449" t="s">
        <v>560</v>
      </c>
      <c r="C4449" t="s">
        <v>9855</v>
      </c>
      <c r="D4449" t="s">
        <v>3185</v>
      </c>
      <c r="E4449" t="s">
        <v>3175</v>
      </c>
      <c r="F4449" t="s">
        <v>3228</v>
      </c>
      <c r="G4449" t="s">
        <v>872</v>
      </c>
      <c r="H4449" s="28"/>
      <c r="J4449">
        <v>8</v>
      </c>
      <c r="K4449" t="s">
        <v>3098</v>
      </c>
      <c r="L4449" t="s">
        <v>3225</v>
      </c>
      <c r="M4449" t="s">
        <v>3202</v>
      </c>
      <c r="O4449" t="s">
        <v>3170</v>
      </c>
      <c r="P4449">
        <f t="shared" si="138"/>
        <v>45350</v>
      </c>
      <c r="Q4449">
        <f>--(COUNTIF($A$2:A4449,A4449)=1)</f>
        <v>1</v>
      </c>
      <c r="R4449" t="str">
        <f t="shared" si="139"/>
        <v/>
      </c>
    </row>
    <row r="4450" spans="1:18">
      <c r="A4450" t="s">
        <v>10541</v>
      </c>
      <c r="B4450" t="s">
        <v>9193</v>
      </c>
      <c r="C4450" t="s">
        <v>3098</v>
      </c>
      <c r="D4450" t="s">
        <v>3240</v>
      </c>
      <c r="E4450" t="s">
        <v>3280</v>
      </c>
      <c r="F4450" t="s">
        <v>3167</v>
      </c>
      <c r="G4450" t="s">
        <v>4304</v>
      </c>
      <c r="H4450" s="28">
        <v>44828</v>
      </c>
      <c r="I4450">
        <v>11.28</v>
      </c>
      <c r="J4450">
        <v>4</v>
      </c>
      <c r="K4450" t="s">
        <v>3123</v>
      </c>
      <c r="L4450" t="s">
        <v>3351</v>
      </c>
      <c r="M4450" t="s">
        <v>3177</v>
      </c>
      <c r="N4450">
        <v>1.2</v>
      </c>
      <c r="O4450" t="s">
        <v>3170</v>
      </c>
      <c r="P4450">
        <f t="shared" si="138"/>
        <v>44828</v>
      </c>
      <c r="Q4450">
        <f>--(COUNTIF($A$2:A4450,A4450)=1)</f>
        <v>1</v>
      </c>
      <c r="R4450">
        <f t="shared" si="139"/>
        <v>11.28</v>
      </c>
    </row>
    <row r="4451" spans="1:18">
      <c r="A4451" t="s">
        <v>10542</v>
      </c>
      <c r="B4451" t="s">
        <v>2445</v>
      </c>
      <c r="C4451" t="s">
        <v>10543</v>
      </c>
      <c r="D4451" t="s">
        <v>3251</v>
      </c>
      <c r="E4451" t="s">
        <v>3166</v>
      </c>
      <c r="F4451" t="s">
        <v>3180</v>
      </c>
      <c r="G4451" t="s">
        <v>1861</v>
      </c>
      <c r="H4451" s="28"/>
      <c r="J4451">
        <v>24</v>
      </c>
      <c r="K4451" t="s">
        <v>3098</v>
      </c>
      <c r="L4451" t="s">
        <v>3225</v>
      </c>
      <c r="M4451" t="s">
        <v>3177</v>
      </c>
      <c r="O4451" t="s">
        <v>3170</v>
      </c>
      <c r="P4451">
        <f t="shared" si="138"/>
        <v>44591</v>
      </c>
      <c r="Q4451">
        <f>--(COUNTIF($A$2:A4451,A4451)=1)</f>
        <v>1</v>
      </c>
      <c r="R4451" t="str">
        <f t="shared" si="139"/>
        <v/>
      </c>
    </row>
    <row r="4452" spans="1:18">
      <c r="A4452" t="s">
        <v>10544</v>
      </c>
      <c r="B4452" t="s">
        <v>3064</v>
      </c>
      <c r="C4452" t="s">
        <v>3098</v>
      </c>
      <c r="D4452" t="s">
        <v>3240</v>
      </c>
      <c r="E4452" t="s">
        <v>3194</v>
      </c>
      <c r="F4452" t="s">
        <v>3228</v>
      </c>
      <c r="G4452" t="s">
        <v>2301</v>
      </c>
      <c r="H4452" s="28"/>
      <c r="J4452">
        <v>72</v>
      </c>
      <c r="K4452" t="s">
        <v>3098</v>
      </c>
      <c r="L4452" t="s">
        <v>3181</v>
      </c>
      <c r="M4452" t="s">
        <v>3202</v>
      </c>
      <c r="O4452" t="s">
        <v>3182</v>
      </c>
      <c r="P4452">
        <f t="shared" si="138"/>
        <v>45094</v>
      </c>
      <c r="Q4452">
        <f>--(COUNTIF($A$2:A4452,A4452)=1)</f>
        <v>1</v>
      </c>
      <c r="R4452" t="str">
        <f t="shared" si="139"/>
        <v/>
      </c>
    </row>
    <row r="4453" spans="1:18">
      <c r="A4453" t="s">
        <v>10545</v>
      </c>
      <c r="B4453" t="s">
        <v>5062</v>
      </c>
      <c r="C4453" t="s">
        <v>10546</v>
      </c>
      <c r="D4453" t="s">
        <v>3185</v>
      </c>
      <c r="E4453" t="s">
        <v>3175</v>
      </c>
      <c r="F4453" t="s">
        <v>3167</v>
      </c>
      <c r="G4453" t="s">
        <v>3650</v>
      </c>
      <c r="H4453" s="28">
        <v>44855</v>
      </c>
      <c r="I4453">
        <v>17.22</v>
      </c>
      <c r="J4453">
        <v>8</v>
      </c>
      <c r="K4453" t="s">
        <v>3123</v>
      </c>
      <c r="L4453" t="s">
        <v>3265</v>
      </c>
      <c r="M4453" t="s">
        <v>3207</v>
      </c>
      <c r="N4453">
        <v>1.6</v>
      </c>
      <c r="O4453" t="s">
        <v>3189</v>
      </c>
      <c r="P4453">
        <f t="shared" si="138"/>
        <v>44855</v>
      </c>
      <c r="Q4453">
        <f>--(COUNTIF($A$2:A4453,A4453)=1)</f>
        <v>1</v>
      </c>
      <c r="R4453">
        <f t="shared" si="139"/>
        <v>17.22</v>
      </c>
    </row>
    <row r="4454" spans="1:18">
      <c r="A4454" t="s">
        <v>10547</v>
      </c>
      <c r="B4454" t="s">
        <v>783</v>
      </c>
      <c r="C4454" t="s">
        <v>3098</v>
      </c>
      <c r="D4454" t="s">
        <v>3237</v>
      </c>
      <c r="E4454" t="s">
        <v>3194</v>
      </c>
      <c r="F4454" t="s">
        <v>3228</v>
      </c>
      <c r="G4454" t="s">
        <v>738</v>
      </c>
      <c r="H4454" s="28"/>
      <c r="J4454">
        <v>72</v>
      </c>
      <c r="K4454" t="s">
        <v>3098</v>
      </c>
      <c r="L4454" t="s">
        <v>3398</v>
      </c>
      <c r="M4454" t="s">
        <v>3177</v>
      </c>
      <c r="O4454" t="s">
        <v>3182</v>
      </c>
      <c r="P4454">
        <f t="shared" si="138"/>
        <v>45305</v>
      </c>
      <c r="Q4454">
        <f>--(COUNTIF($A$2:A4454,A4454)=1)</f>
        <v>1</v>
      </c>
      <c r="R4454" t="str">
        <f t="shared" si="139"/>
        <v/>
      </c>
    </row>
    <row r="4455" spans="1:18">
      <c r="A4455" t="s">
        <v>10548</v>
      </c>
      <c r="B4455" t="s">
        <v>916</v>
      </c>
      <c r="C4455" t="s">
        <v>10549</v>
      </c>
      <c r="D4455" t="s">
        <v>3185</v>
      </c>
      <c r="E4455" t="s">
        <v>3280</v>
      </c>
      <c r="F4455" t="s">
        <v>3167</v>
      </c>
      <c r="G4455" t="s">
        <v>6359</v>
      </c>
      <c r="H4455" s="28">
        <v>45675</v>
      </c>
      <c r="I4455">
        <v>12.64</v>
      </c>
      <c r="J4455">
        <v>4</v>
      </c>
      <c r="K4455" t="s">
        <v>3123</v>
      </c>
      <c r="L4455" t="s">
        <v>3187</v>
      </c>
      <c r="M4455" t="s">
        <v>3169</v>
      </c>
      <c r="O4455" t="s">
        <v>3123</v>
      </c>
      <c r="P4455">
        <f t="shared" si="138"/>
        <v>45675</v>
      </c>
      <c r="Q4455">
        <f>--(COUNTIF($A$2:A4455,A4455)=1)</f>
        <v>1</v>
      </c>
      <c r="R4455">
        <f t="shared" si="139"/>
        <v>12.64</v>
      </c>
    </row>
    <row r="4456" spans="1:18">
      <c r="A4456" t="s">
        <v>10550</v>
      </c>
      <c r="B4456" t="s">
        <v>5798</v>
      </c>
      <c r="C4456" t="s">
        <v>10551</v>
      </c>
      <c r="D4456" t="s">
        <v>3251</v>
      </c>
      <c r="E4456" t="s">
        <v>3175</v>
      </c>
      <c r="F4456" t="s">
        <v>3220</v>
      </c>
      <c r="G4456" t="s">
        <v>145</v>
      </c>
      <c r="H4456" s="28"/>
      <c r="J4456">
        <v>8</v>
      </c>
      <c r="K4456" t="s">
        <v>3098</v>
      </c>
      <c r="L4456" t="s">
        <v>3201</v>
      </c>
      <c r="M4456" t="s">
        <v>3177</v>
      </c>
      <c r="O4456" t="s">
        <v>3123</v>
      </c>
      <c r="P4456">
        <f t="shared" si="138"/>
        <v>44682</v>
      </c>
      <c r="Q4456">
        <f>--(COUNTIF($A$2:A4456,A4456)=1)</f>
        <v>1</v>
      </c>
      <c r="R4456" t="str">
        <f t="shared" si="139"/>
        <v/>
      </c>
    </row>
    <row r="4457" spans="1:18">
      <c r="A4457" t="s">
        <v>10552</v>
      </c>
      <c r="B4457" t="s">
        <v>8074</v>
      </c>
      <c r="C4457" t="s">
        <v>10553</v>
      </c>
      <c r="D4457" t="s">
        <v>3237</v>
      </c>
      <c r="E4457" t="s">
        <v>3194</v>
      </c>
      <c r="F4457" t="s">
        <v>3228</v>
      </c>
      <c r="G4457" t="s">
        <v>6237</v>
      </c>
      <c r="H4457" s="28"/>
      <c r="J4457">
        <v>72</v>
      </c>
      <c r="K4457" t="s">
        <v>3098</v>
      </c>
      <c r="L4457" t="s">
        <v>3098</v>
      </c>
      <c r="M4457" t="s">
        <v>3177</v>
      </c>
      <c r="O4457" t="s">
        <v>3260</v>
      </c>
      <c r="P4457">
        <f t="shared" si="138"/>
        <v>45309</v>
      </c>
      <c r="Q4457">
        <f>--(COUNTIF($A$2:A4457,A4457)=1)</f>
        <v>1</v>
      </c>
      <c r="R4457" t="str">
        <f t="shared" si="139"/>
        <v/>
      </c>
    </row>
    <row r="4458" spans="1:18">
      <c r="A4458" t="s">
        <v>10554</v>
      </c>
      <c r="B4458" t="s">
        <v>1089</v>
      </c>
      <c r="C4458" t="s">
        <v>10555</v>
      </c>
      <c r="D4458" t="s">
        <v>3200</v>
      </c>
      <c r="E4458" t="s">
        <v>3194</v>
      </c>
      <c r="F4458" t="s">
        <v>3167</v>
      </c>
      <c r="G4458" t="s">
        <v>3717</v>
      </c>
      <c r="H4458" s="28"/>
      <c r="J4458">
        <v>72</v>
      </c>
      <c r="K4458" t="s">
        <v>3098</v>
      </c>
      <c r="L4458" t="s">
        <v>3218</v>
      </c>
      <c r="M4458" t="s">
        <v>3207</v>
      </c>
      <c r="O4458" t="s">
        <v>3123</v>
      </c>
      <c r="P4458">
        <f t="shared" si="138"/>
        <v>45475</v>
      </c>
      <c r="Q4458">
        <f>--(COUNTIF($A$2:A4458,A4458)=1)</f>
        <v>1</v>
      </c>
      <c r="R4458" t="str">
        <f t="shared" si="139"/>
        <v/>
      </c>
    </row>
    <row r="4459" spans="1:18">
      <c r="A4459" t="s">
        <v>10556</v>
      </c>
      <c r="B4459" t="s">
        <v>4531</v>
      </c>
      <c r="C4459" t="s">
        <v>3098</v>
      </c>
      <c r="D4459" t="s">
        <v>3240</v>
      </c>
      <c r="E4459" t="s">
        <v>3194</v>
      </c>
      <c r="F4459" t="s">
        <v>3220</v>
      </c>
      <c r="G4459" t="s">
        <v>1885</v>
      </c>
      <c r="H4459" s="28">
        <v>45630</v>
      </c>
      <c r="I4459">
        <v>165.25</v>
      </c>
      <c r="J4459">
        <v>72</v>
      </c>
      <c r="K4459" t="s">
        <v>3123</v>
      </c>
      <c r="L4459" t="s">
        <v>3216</v>
      </c>
      <c r="M4459" t="s">
        <v>3169</v>
      </c>
      <c r="N4459">
        <v>1.5</v>
      </c>
      <c r="O4459" t="s">
        <v>3189</v>
      </c>
      <c r="P4459">
        <f t="shared" si="138"/>
        <v>45624</v>
      </c>
      <c r="Q4459">
        <f>--(COUNTIF($A$2:A4459,A4459)=1)</f>
        <v>1</v>
      </c>
      <c r="R4459">
        <f t="shared" si="139"/>
        <v>165.25</v>
      </c>
    </row>
    <row r="4460" spans="1:18">
      <c r="A4460" t="s">
        <v>10557</v>
      </c>
      <c r="B4460" t="s">
        <v>219</v>
      </c>
      <c r="C4460" t="s">
        <v>3098</v>
      </c>
      <c r="D4460" t="s">
        <v>3240</v>
      </c>
      <c r="E4460" t="s">
        <v>3175</v>
      </c>
      <c r="F4460" t="s">
        <v>3167</v>
      </c>
      <c r="G4460" t="s">
        <v>139</v>
      </c>
      <c r="H4460" s="28"/>
      <c r="J4460">
        <v>8</v>
      </c>
      <c r="K4460" t="s">
        <v>3098</v>
      </c>
      <c r="L4460" t="s">
        <v>3206</v>
      </c>
      <c r="M4460" t="s">
        <v>3207</v>
      </c>
      <c r="O4460" t="s">
        <v>3189</v>
      </c>
      <c r="P4460">
        <f t="shared" si="138"/>
        <v>45448</v>
      </c>
      <c r="Q4460">
        <f>--(COUNTIF($A$2:A4460,A4460)=1)</f>
        <v>1</v>
      </c>
      <c r="R4460" t="str">
        <f t="shared" si="139"/>
        <v/>
      </c>
    </row>
    <row r="4461" spans="1:18">
      <c r="A4461" t="s">
        <v>10558</v>
      </c>
      <c r="B4461" t="s">
        <v>6556</v>
      </c>
      <c r="C4461" t="s">
        <v>4206</v>
      </c>
      <c r="D4461" t="s">
        <v>3237</v>
      </c>
      <c r="E4461" t="s">
        <v>3280</v>
      </c>
      <c r="F4461" t="s">
        <v>3167</v>
      </c>
      <c r="G4461" t="s">
        <v>1015</v>
      </c>
      <c r="H4461" s="28">
        <v>45353</v>
      </c>
      <c r="I4461">
        <v>7.49</v>
      </c>
      <c r="J4461">
        <v>4</v>
      </c>
      <c r="K4461" t="s">
        <v>3123</v>
      </c>
      <c r="L4461" t="s">
        <v>3209</v>
      </c>
      <c r="M4461" t="s">
        <v>3177</v>
      </c>
      <c r="O4461" t="s">
        <v>3123</v>
      </c>
      <c r="P4461">
        <f t="shared" si="138"/>
        <v>45353</v>
      </c>
      <c r="Q4461">
        <f>--(COUNTIF($A$2:A4461,A4461)=1)</f>
        <v>1</v>
      </c>
      <c r="R4461">
        <f t="shared" si="139"/>
        <v>7.49</v>
      </c>
    </row>
    <row r="4462" spans="1:18">
      <c r="A4462" t="s">
        <v>10559</v>
      </c>
      <c r="B4462" t="s">
        <v>2090</v>
      </c>
      <c r="C4462" t="s">
        <v>3098</v>
      </c>
      <c r="D4462" t="s">
        <v>3165</v>
      </c>
      <c r="E4462" t="s">
        <v>3166</v>
      </c>
      <c r="F4462" t="s">
        <v>3167</v>
      </c>
      <c r="G4462" t="s">
        <v>3964</v>
      </c>
      <c r="H4462" s="28">
        <v>45631</v>
      </c>
      <c r="I4462">
        <v>74.45</v>
      </c>
      <c r="J4462">
        <v>24</v>
      </c>
      <c r="K4462" t="s">
        <v>3123</v>
      </c>
      <c r="L4462" t="s">
        <v>3225</v>
      </c>
      <c r="M4462" t="s">
        <v>3177</v>
      </c>
      <c r="N4462">
        <v>3</v>
      </c>
      <c r="O4462" t="s">
        <v>3124</v>
      </c>
      <c r="P4462">
        <f t="shared" si="138"/>
        <v>45628</v>
      </c>
      <c r="Q4462">
        <f>--(COUNTIF($A$2:A4462,A4462)=1)</f>
        <v>1</v>
      </c>
      <c r="R4462">
        <f t="shared" si="139"/>
        <v>74.45</v>
      </c>
    </row>
    <row r="4463" spans="1:18">
      <c r="A4463" t="s">
        <v>10560</v>
      </c>
      <c r="B4463" t="s">
        <v>3709</v>
      </c>
      <c r="C4463" t="s">
        <v>3098</v>
      </c>
      <c r="D4463" t="s">
        <v>3251</v>
      </c>
      <c r="E4463" t="s">
        <v>3166</v>
      </c>
      <c r="F4463" t="s">
        <v>3167</v>
      </c>
      <c r="G4463" t="s">
        <v>1709</v>
      </c>
      <c r="H4463" s="28">
        <v>44995</v>
      </c>
      <c r="I4463">
        <v>47.94</v>
      </c>
      <c r="J4463">
        <v>24</v>
      </c>
      <c r="K4463" t="s">
        <v>3123</v>
      </c>
      <c r="L4463" t="s">
        <v>3265</v>
      </c>
      <c r="M4463" t="s">
        <v>3188</v>
      </c>
      <c r="N4463">
        <v>2.6</v>
      </c>
      <c r="O4463" t="s">
        <v>3123</v>
      </c>
      <c r="P4463">
        <f t="shared" si="138"/>
        <v>44994</v>
      </c>
      <c r="Q4463">
        <f>--(COUNTIF($A$2:A4463,A4463)=1)</f>
        <v>1</v>
      </c>
      <c r="R4463">
        <f t="shared" si="139"/>
        <v>47.94</v>
      </c>
    </row>
    <row r="4464" spans="1:18">
      <c r="A4464" t="s">
        <v>10561</v>
      </c>
      <c r="B4464" t="s">
        <v>3643</v>
      </c>
      <c r="C4464" t="s">
        <v>10562</v>
      </c>
      <c r="D4464" t="s">
        <v>3196</v>
      </c>
      <c r="E4464" t="s">
        <v>3194</v>
      </c>
      <c r="F4464" t="s">
        <v>3228</v>
      </c>
      <c r="G4464" t="s">
        <v>2578</v>
      </c>
      <c r="H4464" s="28"/>
      <c r="J4464">
        <v>72</v>
      </c>
      <c r="K4464" t="s">
        <v>3098</v>
      </c>
      <c r="L4464" t="s">
        <v>3176</v>
      </c>
      <c r="M4464" t="s">
        <v>3177</v>
      </c>
      <c r="O4464" t="s">
        <v>3260</v>
      </c>
      <c r="P4464">
        <f t="shared" si="138"/>
        <v>45064</v>
      </c>
      <c r="Q4464">
        <f>--(COUNTIF($A$2:A4464,A4464)=1)</f>
        <v>1</v>
      </c>
      <c r="R4464" t="str">
        <f t="shared" si="139"/>
        <v/>
      </c>
    </row>
    <row r="4465" spans="1:18">
      <c r="A4465" t="s">
        <v>10563</v>
      </c>
      <c r="B4465" t="s">
        <v>2520</v>
      </c>
      <c r="C4465" t="s">
        <v>10564</v>
      </c>
      <c r="D4465" t="s">
        <v>3196</v>
      </c>
      <c r="E4465" t="s">
        <v>3166</v>
      </c>
      <c r="F4465" t="s">
        <v>3220</v>
      </c>
      <c r="G4465" t="s">
        <v>3884</v>
      </c>
      <c r="H4465" s="28">
        <v>44832</v>
      </c>
      <c r="I4465">
        <v>33.03</v>
      </c>
      <c r="J4465">
        <v>24</v>
      </c>
      <c r="K4465" t="s">
        <v>3123</v>
      </c>
      <c r="L4465" t="s">
        <v>3231</v>
      </c>
      <c r="M4465" t="s">
        <v>3188</v>
      </c>
      <c r="N4465">
        <v>2.2000000000000002</v>
      </c>
      <c r="O4465" t="s">
        <v>3170</v>
      </c>
      <c r="P4465">
        <f t="shared" si="138"/>
        <v>44831</v>
      </c>
      <c r="Q4465">
        <f>--(COUNTIF($A$2:A4465,A4465)=1)</f>
        <v>1</v>
      </c>
      <c r="R4465">
        <f t="shared" si="139"/>
        <v>33.03</v>
      </c>
    </row>
    <row r="4466" spans="1:18">
      <c r="A4466" t="s">
        <v>10565</v>
      </c>
      <c r="B4466" t="s">
        <v>2502</v>
      </c>
      <c r="C4466" t="s">
        <v>5780</v>
      </c>
      <c r="D4466" t="s">
        <v>3240</v>
      </c>
      <c r="E4466" t="s">
        <v>3194</v>
      </c>
      <c r="F4466" t="s">
        <v>3167</v>
      </c>
      <c r="G4466" t="s">
        <v>1251</v>
      </c>
      <c r="H4466" s="28">
        <v>45639</v>
      </c>
      <c r="I4466">
        <v>164.79</v>
      </c>
      <c r="J4466">
        <v>72</v>
      </c>
      <c r="K4466" t="s">
        <v>3123</v>
      </c>
      <c r="L4466" t="s">
        <v>3265</v>
      </c>
      <c r="M4466" t="s">
        <v>3177</v>
      </c>
      <c r="N4466">
        <v>3.9</v>
      </c>
      <c r="O4466" t="s">
        <v>3123</v>
      </c>
      <c r="P4466">
        <f t="shared" si="138"/>
        <v>45633</v>
      </c>
      <c r="Q4466">
        <f>--(COUNTIF($A$2:A4466,A4466)=1)</f>
        <v>1</v>
      </c>
      <c r="R4466">
        <f t="shared" si="139"/>
        <v>164.79</v>
      </c>
    </row>
    <row r="4467" spans="1:18">
      <c r="A4467" t="s">
        <v>10566</v>
      </c>
      <c r="B4467" t="s">
        <v>902</v>
      </c>
      <c r="C4467" t="s">
        <v>3098</v>
      </c>
      <c r="D4467" t="s">
        <v>3237</v>
      </c>
      <c r="E4467" t="s">
        <v>3175</v>
      </c>
      <c r="F4467" t="s">
        <v>3167</v>
      </c>
      <c r="G4467" t="s">
        <v>4911</v>
      </c>
      <c r="H4467" s="28">
        <v>44746</v>
      </c>
      <c r="I4467">
        <v>2.84</v>
      </c>
      <c r="J4467">
        <v>8</v>
      </c>
      <c r="K4467" t="s">
        <v>3124</v>
      </c>
      <c r="L4467" t="s">
        <v>3307</v>
      </c>
      <c r="M4467" t="s">
        <v>3207</v>
      </c>
      <c r="N4467">
        <v>2.6</v>
      </c>
      <c r="O4467" t="s">
        <v>3123</v>
      </c>
      <c r="P4467">
        <f t="shared" si="138"/>
        <v>44746</v>
      </c>
      <c r="Q4467">
        <f>--(COUNTIF($A$2:A4467,A4467)=1)</f>
        <v>1</v>
      </c>
      <c r="R4467">
        <f t="shared" si="139"/>
        <v>2.84</v>
      </c>
    </row>
    <row r="4468" spans="1:18">
      <c r="A4468" t="s">
        <v>10567</v>
      </c>
      <c r="B4468" t="s">
        <v>104</v>
      </c>
      <c r="C4468" t="s">
        <v>3098</v>
      </c>
      <c r="D4468" t="s">
        <v>3174</v>
      </c>
      <c r="E4468" t="s">
        <v>3194</v>
      </c>
      <c r="F4468" t="s">
        <v>3167</v>
      </c>
      <c r="G4468" t="s">
        <v>1447</v>
      </c>
      <c r="H4468" s="28">
        <v>45407</v>
      </c>
      <c r="I4468">
        <v>122.56</v>
      </c>
      <c r="J4468">
        <v>72</v>
      </c>
      <c r="K4468" t="s">
        <v>3123</v>
      </c>
      <c r="L4468" t="s">
        <v>3192</v>
      </c>
      <c r="M4468" t="s">
        <v>3169</v>
      </c>
      <c r="N4468">
        <v>4.5</v>
      </c>
      <c r="O4468" t="s">
        <v>3170</v>
      </c>
      <c r="P4468">
        <f t="shared" si="138"/>
        <v>45402</v>
      </c>
      <c r="Q4468">
        <f>--(COUNTIF($A$2:A4468,A4468)=1)</f>
        <v>1</v>
      </c>
      <c r="R4468">
        <f t="shared" si="139"/>
        <v>122.56</v>
      </c>
    </row>
    <row r="4469" spans="1:18">
      <c r="A4469" t="s">
        <v>10568</v>
      </c>
      <c r="B4469" t="s">
        <v>3340</v>
      </c>
      <c r="C4469" t="s">
        <v>3098</v>
      </c>
      <c r="D4469" t="s">
        <v>3227</v>
      </c>
      <c r="E4469" t="s">
        <v>3166</v>
      </c>
      <c r="F4469" t="s">
        <v>3180</v>
      </c>
      <c r="G4469" t="s">
        <v>2257</v>
      </c>
      <c r="H4469" s="28"/>
      <c r="J4469">
        <v>24</v>
      </c>
      <c r="K4469" t="s">
        <v>3098</v>
      </c>
      <c r="L4469" t="s">
        <v>3181</v>
      </c>
      <c r="M4469" t="s">
        <v>3202</v>
      </c>
      <c r="O4469" t="s">
        <v>3124</v>
      </c>
      <c r="P4469">
        <f t="shared" si="138"/>
        <v>45021</v>
      </c>
      <c r="Q4469">
        <f>--(COUNTIF($A$2:A4469,A4469)=1)</f>
        <v>1</v>
      </c>
      <c r="R4469" t="str">
        <f t="shared" si="139"/>
        <v/>
      </c>
    </row>
    <row r="4470" spans="1:18">
      <c r="A4470" t="s">
        <v>10569</v>
      </c>
      <c r="B4470" t="s">
        <v>4044</v>
      </c>
      <c r="C4470" t="s">
        <v>10570</v>
      </c>
      <c r="D4470" t="s">
        <v>3251</v>
      </c>
      <c r="E4470" t="s">
        <v>3166</v>
      </c>
      <c r="F4470" t="s">
        <v>3220</v>
      </c>
      <c r="G4470" t="s">
        <v>5171</v>
      </c>
      <c r="H4470" s="28">
        <v>45699</v>
      </c>
      <c r="I4470">
        <v>15.61</v>
      </c>
      <c r="J4470">
        <v>24</v>
      </c>
      <c r="K4470" t="s">
        <v>3124</v>
      </c>
      <c r="L4470" t="s">
        <v>3244</v>
      </c>
      <c r="M4470" t="s">
        <v>3202</v>
      </c>
      <c r="O4470" t="s">
        <v>3178</v>
      </c>
      <c r="P4470">
        <f t="shared" si="138"/>
        <v>45699</v>
      </c>
      <c r="Q4470">
        <f>--(COUNTIF($A$2:A4470,A4470)=1)</f>
        <v>1</v>
      </c>
      <c r="R4470">
        <f t="shared" si="139"/>
        <v>15.61</v>
      </c>
    </row>
    <row r="4471" spans="1:18">
      <c r="A4471" t="s">
        <v>10571</v>
      </c>
      <c r="B4471" t="s">
        <v>8342</v>
      </c>
      <c r="C4471" t="s">
        <v>3098</v>
      </c>
      <c r="D4471" t="s">
        <v>3185</v>
      </c>
      <c r="E4471" t="s">
        <v>3194</v>
      </c>
      <c r="F4471" t="s">
        <v>3167</v>
      </c>
      <c r="G4471" t="s">
        <v>3818</v>
      </c>
      <c r="H4471" s="28">
        <v>45331</v>
      </c>
      <c r="I4471">
        <v>170.61</v>
      </c>
      <c r="J4471">
        <v>72</v>
      </c>
      <c r="K4471" t="s">
        <v>3123</v>
      </c>
      <c r="L4471" t="s">
        <v>3354</v>
      </c>
      <c r="M4471" t="s">
        <v>3177</v>
      </c>
      <c r="N4471">
        <v>3.9</v>
      </c>
      <c r="O4471" t="s">
        <v>3123</v>
      </c>
      <c r="P4471">
        <f t="shared" si="138"/>
        <v>45324</v>
      </c>
      <c r="Q4471">
        <f>--(COUNTIF($A$2:A4471,A4471)=1)</f>
        <v>1</v>
      </c>
      <c r="R4471">
        <f t="shared" si="139"/>
        <v>170.61</v>
      </c>
    </row>
    <row r="4472" spans="1:18">
      <c r="A4472" t="s">
        <v>10572</v>
      </c>
      <c r="B4472" t="s">
        <v>1363</v>
      </c>
      <c r="C4472" t="s">
        <v>10573</v>
      </c>
      <c r="D4472" t="s">
        <v>3227</v>
      </c>
      <c r="E4472" t="s">
        <v>3194</v>
      </c>
      <c r="F4472" t="s">
        <v>3167</v>
      </c>
      <c r="G4472" t="s">
        <v>339</v>
      </c>
      <c r="H4472" s="28">
        <v>44997</v>
      </c>
      <c r="I4472">
        <v>236.43</v>
      </c>
      <c r="J4472">
        <v>72</v>
      </c>
      <c r="K4472" t="s">
        <v>3123</v>
      </c>
      <c r="L4472" t="s">
        <v>3218</v>
      </c>
      <c r="M4472" t="s">
        <v>3177</v>
      </c>
      <c r="O4472" t="s">
        <v>3170</v>
      </c>
      <c r="P4472">
        <f t="shared" si="138"/>
        <v>44988</v>
      </c>
      <c r="Q4472">
        <f>--(COUNTIF($A$2:A4472,A4472)=1)</f>
        <v>1</v>
      </c>
      <c r="R4472">
        <f t="shared" si="139"/>
        <v>236.43</v>
      </c>
    </row>
    <row r="4473" spans="1:18">
      <c r="A4473" t="s">
        <v>10574</v>
      </c>
      <c r="B4473" t="s">
        <v>1543</v>
      </c>
      <c r="C4473" t="s">
        <v>3098</v>
      </c>
      <c r="D4473" t="s">
        <v>3185</v>
      </c>
      <c r="E4473" t="s">
        <v>3194</v>
      </c>
      <c r="F4473" t="s">
        <v>3167</v>
      </c>
      <c r="G4473" t="s">
        <v>193</v>
      </c>
      <c r="H4473" s="28">
        <v>44841</v>
      </c>
      <c r="I4473">
        <v>21.21</v>
      </c>
      <c r="J4473">
        <v>72</v>
      </c>
      <c r="K4473" t="s">
        <v>3124</v>
      </c>
      <c r="L4473" t="s">
        <v>3254</v>
      </c>
      <c r="M4473" t="s">
        <v>3202</v>
      </c>
      <c r="N4473">
        <v>4.2</v>
      </c>
      <c r="O4473" t="s">
        <v>3123</v>
      </c>
      <c r="P4473">
        <f t="shared" si="138"/>
        <v>44841</v>
      </c>
      <c r="Q4473">
        <f>--(COUNTIF($A$2:A4473,A4473)=1)</f>
        <v>1</v>
      </c>
      <c r="R4473">
        <f t="shared" si="139"/>
        <v>21.21</v>
      </c>
    </row>
    <row r="4474" spans="1:18">
      <c r="A4474" t="s">
        <v>10575</v>
      </c>
      <c r="B4474" t="s">
        <v>2880</v>
      </c>
      <c r="C4474" t="s">
        <v>4971</v>
      </c>
      <c r="D4474" t="s">
        <v>3174</v>
      </c>
      <c r="E4474" t="s">
        <v>3166</v>
      </c>
      <c r="F4474" t="s">
        <v>3167</v>
      </c>
      <c r="G4474" t="s">
        <v>10576</v>
      </c>
      <c r="H4474" s="28">
        <v>45001</v>
      </c>
      <c r="I4474">
        <v>60.35</v>
      </c>
      <c r="J4474">
        <v>24</v>
      </c>
      <c r="K4474" t="s">
        <v>3123</v>
      </c>
      <c r="L4474" t="s">
        <v>3318</v>
      </c>
      <c r="M4474" t="s">
        <v>3202</v>
      </c>
      <c r="N4474">
        <v>4.8</v>
      </c>
      <c r="O4474" t="s">
        <v>3189</v>
      </c>
      <c r="P4474">
        <f t="shared" si="138"/>
        <v>44999</v>
      </c>
      <c r="Q4474">
        <f>--(COUNTIF($A$2:A4474,A4474)=1)</f>
        <v>1</v>
      </c>
      <c r="R4474">
        <f t="shared" si="139"/>
        <v>60.35</v>
      </c>
    </row>
    <row r="4475" spans="1:18">
      <c r="A4475" t="s">
        <v>10577</v>
      </c>
      <c r="B4475" t="s">
        <v>1553</v>
      </c>
      <c r="C4475" t="s">
        <v>7544</v>
      </c>
      <c r="D4475" t="s">
        <v>3165</v>
      </c>
      <c r="E4475" t="s">
        <v>3166</v>
      </c>
      <c r="F4475" t="s">
        <v>3228</v>
      </c>
      <c r="G4475" t="s">
        <v>1874</v>
      </c>
      <c r="H4475" s="28"/>
      <c r="J4475">
        <v>24</v>
      </c>
      <c r="K4475" t="s">
        <v>3098</v>
      </c>
      <c r="L4475" t="s">
        <v>3225</v>
      </c>
      <c r="M4475" t="s">
        <v>3207</v>
      </c>
      <c r="O4475" t="s">
        <v>3182</v>
      </c>
      <c r="P4475">
        <f t="shared" si="138"/>
        <v>44823</v>
      </c>
      <c r="Q4475">
        <f>--(COUNTIF($A$2:A4475,A4475)=1)</f>
        <v>1</v>
      </c>
      <c r="R4475" t="str">
        <f t="shared" si="139"/>
        <v/>
      </c>
    </row>
    <row r="4476" spans="1:18">
      <c r="A4476" t="s">
        <v>10578</v>
      </c>
      <c r="B4476" t="s">
        <v>3506</v>
      </c>
      <c r="C4476" t="s">
        <v>3098</v>
      </c>
      <c r="D4476" t="s">
        <v>3227</v>
      </c>
      <c r="E4476" t="s">
        <v>3175</v>
      </c>
      <c r="F4476" t="s">
        <v>3167</v>
      </c>
      <c r="G4476" t="s">
        <v>3878</v>
      </c>
      <c r="H4476" s="28">
        <v>44587</v>
      </c>
      <c r="I4476">
        <v>2.89</v>
      </c>
      <c r="J4476">
        <v>8</v>
      </c>
      <c r="K4476" t="s">
        <v>3124</v>
      </c>
      <c r="L4476" t="s">
        <v>3318</v>
      </c>
      <c r="M4476" t="s">
        <v>3169</v>
      </c>
      <c r="N4476">
        <v>3.5</v>
      </c>
      <c r="O4476" t="s">
        <v>3124</v>
      </c>
      <c r="P4476">
        <f t="shared" si="138"/>
        <v>44587</v>
      </c>
      <c r="Q4476">
        <f>--(COUNTIF($A$2:A4476,A4476)=1)</f>
        <v>1</v>
      </c>
      <c r="R4476">
        <f t="shared" si="139"/>
        <v>2.89</v>
      </c>
    </row>
    <row r="4477" spans="1:18">
      <c r="A4477" t="s">
        <v>10579</v>
      </c>
      <c r="B4477" t="s">
        <v>5228</v>
      </c>
      <c r="C4477" t="s">
        <v>3098</v>
      </c>
      <c r="D4477" t="s">
        <v>3185</v>
      </c>
      <c r="E4477" t="s">
        <v>3194</v>
      </c>
      <c r="F4477" t="s">
        <v>3220</v>
      </c>
      <c r="G4477" t="s">
        <v>1130</v>
      </c>
      <c r="H4477" s="28"/>
      <c r="J4477">
        <v>72</v>
      </c>
      <c r="K4477" t="s">
        <v>3098</v>
      </c>
      <c r="L4477" t="s">
        <v>3176</v>
      </c>
      <c r="M4477" t="s">
        <v>3177</v>
      </c>
      <c r="O4477" t="s">
        <v>3182</v>
      </c>
      <c r="P4477">
        <f t="shared" si="138"/>
        <v>44653</v>
      </c>
      <c r="Q4477">
        <f>--(COUNTIF($A$2:A4477,A4477)=1)</f>
        <v>1</v>
      </c>
      <c r="R4477" t="str">
        <f t="shared" si="139"/>
        <v/>
      </c>
    </row>
    <row r="4478" spans="1:18">
      <c r="A4478" t="s">
        <v>10580</v>
      </c>
      <c r="B4478" t="s">
        <v>6906</v>
      </c>
      <c r="C4478" t="s">
        <v>3098</v>
      </c>
      <c r="D4478" t="s">
        <v>3196</v>
      </c>
      <c r="E4478" t="s">
        <v>3175</v>
      </c>
      <c r="F4478" t="s">
        <v>3167</v>
      </c>
      <c r="G4478" t="s">
        <v>1061</v>
      </c>
      <c r="H4478" s="28">
        <v>45222</v>
      </c>
      <c r="I4478">
        <v>3.91</v>
      </c>
      <c r="J4478">
        <v>8</v>
      </c>
      <c r="K4478" t="s">
        <v>3124</v>
      </c>
      <c r="L4478" t="s">
        <v>3271</v>
      </c>
      <c r="M4478" t="s">
        <v>3202</v>
      </c>
      <c r="N4478">
        <v>1.8</v>
      </c>
      <c r="O4478" t="s">
        <v>3260</v>
      </c>
      <c r="P4478">
        <f t="shared" si="138"/>
        <v>45222</v>
      </c>
      <c r="Q4478">
        <f>--(COUNTIF($A$2:A4478,A4478)=1)</f>
        <v>1</v>
      </c>
      <c r="R4478">
        <f t="shared" si="139"/>
        <v>3.91</v>
      </c>
    </row>
    <row r="4479" spans="1:18">
      <c r="A4479" t="s">
        <v>10581</v>
      </c>
      <c r="B4479" t="s">
        <v>8342</v>
      </c>
      <c r="C4479" t="s">
        <v>3098</v>
      </c>
      <c r="D4479" t="s">
        <v>3251</v>
      </c>
      <c r="E4479" t="s">
        <v>3175</v>
      </c>
      <c r="F4479" t="s">
        <v>3167</v>
      </c>
      <c r="G4479" t="s">
        <v>404</v>
      </c>
      <c r="H4479" s="28">
        <v>45289</v>
      </c>
      <c r="I4479">
        <v>2.35</v>
      </c>
      <c r="J4479">
        <v>8</v>
      </c>
      <c r="K4479" t="s">
        <v>3124</v>
      </c>
      <c r="L4479" t="s">
        <v>3098</v>
      </c>
      <c r="M4479" t="s">
        <v>3207</v>
      </c>
      <c r="O4479" t="s">
        <v>3170</v>
      </c>
      <c r="P4479">
        <f t="shared" si="138"/>
        <v>45289</v>
      </c>
      <c r="Q4479">
        <f>--(COUNTIF($A$2:A4479,A4479)=1)</f>
        <v>1</v>
      </c>
      <c r="R4479">
        <f t="shared" si="139"/>
        <v>2.35</v>
      </c>
    </row>
    <row r="4480" spans="1:18">
      <c r="A4480" t="s">
        <v>10582</v>
      </c>
      <c r="B4480" t="s">
        <v>132</v>
      </c>
      <c r="C4480" t="s">
        <v>10583</v>
      </c>
      <c r="D4480" t="s">
        <v>3227</v>
      </c>
      <c r="E4480" t="s">
        <v>3175</v>
      </c>
      <c r="F4480" t="s">
        <v>3167</v>
      </c>
      <c r="G4480" t="s">
        <v>2443</v>
      </c>
      <c r="H4480" s="28">
        <v>44781</v>
      </c>
      <c r="I4480">
        <v>3.66</v>
      </c>
      <c r="J4480">
        <v>8</v>
      </c>
      <c r="K4480" t="s">
        <v>3124</v>
      </c>
      <c r="L4480" t="s">
        <v>3187</v>
      </c>
      <c r="M4480" t="s">
        <v>3177</v>
      </c>
      <c r="O4480" t="s">
        <v>3213</v>
      </c>
      <c r="P4480">
        <f t="shared" si="138"/>
        <v>44781</v>
      </c>
      <c r="Q4480">
        <f>--(COUNTIF($A$2:A4480,A4480)=1)</f>
        <v>1</v>
      </c>
      <c r="R4480">
        <f t="shared" si="139"/>
        <v>3.66</v>
      </c>
    </row>
    <row r="4481" spans="1:18">
      <c r="A4481" t="s">
        <v>10584</v>
      </c>
      <c r="B4481" t="s">
        <v>1186</v>
      </c>
      <c r="C4481" t="s">
        <v>3098</v>
      </c>
      <c r="D4481" t="s">
        <v>3227</v>
      </c>
      <c r="E4481" t="s">
        <v>3280</v>
      </c>
      <c r="F4481" t="s">
        <v>3220</v>
      </c>
      <c r="G4481" t="s">
        <v>437</v>
      </c>
      <c r="H4481" s="28">
        <v>45293</v>
      </c>
      <c r="I4481">
        <v>3.18</v>
      </c>
      <c r="J4481">
        <v>4</v>
      </c>
      <c r="K4481" t="s">
        <v>3124</v>
      </c>
      <c r="L4481" t="s">
        <v>3244</v>
      </c>
      <c r="M4481" t="s">
        <v>3177</v>
      </c>
      <c r="N4481">
        <v>1.9</v>
      </c>
      <c r="O4481" t="s">
        <v>3123</v>
      </c>
      <c r="P4481">
        <f t="shared" si="138"/>
        <v>45293</v>
      </c>
      <c r="Q4481">
        <f>--(COUNTIF($A$2:A4481,A4481)=1)</f>
        <v>1</v>
      </c>
      <c r="R4481">
        <f t="shared" si="139"/>
        <v>3.18</v>
      </c>
    </row>
    <row r="4482" spans="1:18">
      <c r="A4482" t="s">
        <v>10585</v>
      </c>
      <c r="B4482" t="s">
        <v>4314</v>
      </c>
      <c r="C4482" t="s">
        <v>3098</v>
      </c>
      <c r="D4482" t="s">
        <v>3251</v>
      </c>
      <c r="E4482" t="s">
        <v>3194</v>
      </c>
      <c r="F4482" t="s">
        <v>3167</v>
      </c>
      <c r="G4482" t="s">
        <v>1653</v>
      </c>
      <c r="H4482" s="28">
        <v>44720</v>
      </c>
      <c r="I4482">
        <v>118.89</v>
      </c>
      <c r="J4482">
        <v>72</v>
      </c>
      <c r="K4482" t="s">
        <v>3123</v>
      </c>
      <c r="L4482" t="s">
        <v>3192</v>
      </c>
      <c r="M4482" t="s">
        <v>3177</v>
      </c>
      <c r="N4482">
        <v>1.8</v>
      </c>
      <c r="O4482" t="s">
        <v>3260</v>
      </c>
      <c r="P4482">
        <f t="shared" ref="P4482:P4545" si="140">IFERROR(DATEVALUE(G4482),IFERROR(DATE(RIGHT(G4482,4),MID(G4482,4,2),LEFT(G4482,2)),""))</f>
        <v>44716</v>
      </c>
      <c r="Q4482">
        <f>--(COUNTIF($A$2:A4482,A4482)=1)</f>
        <v>1</v>
      </c>
      <c r="R4482">
        <f t="shared" ref="R4482:R4545" si="141">IF(AND(Q4482=1,I4482&lt;&gt;"",ISNUMBER(I4482),I4482&gt;=0),I4482,"")</f>
        <v>118.89</v>
      </c>
    </row>
    <row r="4483" spans="1:18">
      <c r="A4483" t="s">
        <v>10586</v>
      </c>
      <c r="B4483" t="s">
        <v>2153</v>
      </c>
      <c r="C4483" t="s">
        <v>10587</v>
      </c>
      <c r="D4483" t="s">
        <v>3251</v>
      </c>
      <c r="E4483" t="s">
        <v>3175</v>
      </c>
      <c r="F4483" t="s">
        <v>3180</v>
      </c>
      <c r="G4483" t="s">
        <v>631</v>
      </c>
      <c r="H4483" s="28"/>
      <c r="J4483">
        <v>8</v>
      </c>
      <c r="K4483" t="s">
        <v>3098</v>
      </c>
      <c r="L4483" t="s">
        <v>3229</v>
      </c>
      <c r="M4483" t="s">
        <v>3207</v>
      </c>
      <c r="O4483" t="s">
        <v>3170</v>
      </c>
      <c r="P4483">
        <f t="shared" si="140"/>
        <v>45518</v>
      </c>
      <c r="Q4483">
        <f>--(COUNTIF($A$2:A4483,A4483)=1)</f>
        <v>1</v>
      </c>
      <c r="R4483" t="str">
        <f t="shared" si="141"/>
        <v/>
      </c>
    </row>
    <row r="4484" spans="1:18">
      <c r="A4484" t="s">
        <v>10588</v>
      </c>
      <c r="B4484" t="s">
        <v>1930</v>
      </c>
      <c r="C4484" t="s">
        <v>3098</v>
      </c>
      <c r="D4484" t="s">
        <v>3200</v>
      </c>
      <c r="E4484" t="s">
        <v>3175</v>
      </c>
      <c r="F4484" t="s">
        <v>3167</v>
      </c>
      <c r="G4484" t="s">
        <v>1826</v>
      </c>
      <c r="H4484" s="28">
        <v>44671</v>
      </c>
      <c r="I4484">
        <v>16.09</v>
      </c>
      <c r="J4484">
        <v>8</v>
      </c>
      <c r="K4484" t="s">
        <v>3123</v>
      </c>
      <c r="L4484" t="s">
        <v>3098</v>
      </c>
      <c r="M4484" t="s">
        <v>3177</v>
      </c>
      <c r="N4484">
        <v>2.6</v>
      </c>
      <c r="O4484" t="s">
        <v>3123</v>
      </c>
      <c r="P4484">
        <f t="shared" si="140"/>
        <v>44671</v>
      </c>
      <c r="Q4484">
        <f>--(COUNTIF($A$2:A4484,A4484)=1)</f>
        <v>1</v>
      </c>
      <c r="R4484">
        <f t="shared" si="141"/>
        <v>16.09</v>
      </c>
    </row>
    <row r="4485" spans="1:18">
      <c r="A4485" t="s">
        <v>10589</v>
      </c>
      <c r="B4485" t="s">
        <v>2149</v>
      </c>
      <c r="C4485" t="s">
        <v>3098</v>
      </c>
      <c r="D4485" t="s">
        <v>3251</v>
      </c>
      <c r="E4485" t="s">
        <v>3166</v>
      </c>
      <c r="F4485" t="s">
        <v>3167</v>
      </c>
      <c r="G4485" t="s">
        <v>10404</v>
      </c>
      <c r="H4485" s="28">
        <v>45589</v>
      </c>
      <c r="I4485">
        <v>21.84</v>
      </c>
      <c r="J4485">
        <v>24</v>
      </c>
      <c r="K4485" t="s">
        <v>3124</v>
      </c>
      <c r="L4485" t="s">
        <v>3229</v>
      </c>
      <c r="M4485" t="s">
        <v>3169</v>
      </c>
      <c r="N4485">
        <v>2.2999999999999998</v>
      </c>
      <c r="O4485" t="s">
        <v>3123</v>
      </c>
      <c r="P4485">
        <f t="shared" si="140"/>
        <v>45589</v>
      </c>
      <c r="Q4485">
        <f>--(COUNTIF($A$2:A4485,A4485)=1)</f>
        <v>1</v>
      </c>
      <c r="R4485">
        <f t="shared" si="141"/>
        <v>21.84</v>
      </c>
    </row>
    <row r="4486" spans="1:18">
      <c r="A4486" t="s">
        <v>10590</v>
      </c>
      <c r="B4486" t="s">
        <v>2115</v>
      </c>
      <c r="C4486" t="s">
        <v>10591</v>
      </c>
      <c r="D4486" t="s">
        <v>3174</v>
      </c>
      <c r="E4486" t="s">
        <v>3194</v>
      </c>
      <c r="F4486" t="s">
        <v>3180</v>
      </c>
      <c r="G4486" t="s">
        <v>2915</v>
      </c>
      <c r="H4486" s="28"/>
      <c r="J4486">
        <v>72</v>
      </c>
      <c r="K4486" t="s">
        <v>3098</v>
      </c>
      <c r="L4486" t="s">
        <v>3437</v>
      </c>
      <c r="M4486" t="s">
        <v>3202</v>
      </c>
      <c r="O4486" t="s">
        <v>3189</v>
      </c>
      <c r="P4486">
        <f t="shared" si="140"/>
        <v>44628</v>
      </c>
      <c r="Q4486">
        <f>--(COUNTIF($A$2:A4486,A4486)=1)</f>
        <v>1</v>
      </c>
      <c r="R4486" t="str">
        <f t="shared" si="141"/>
        <v/>
      </c>
    </row>
    <row r="4487" spans="1:18">
      <c r="A4487" t="s">
        <v>10592</v>
      </c>
      <c r="B4487" t="s">
        <v>2567</v>
      </c>
      <c r="C4487" t="s">
        <v>3098</v>
      </c>
      <c r="D4487" t="s">
        <v>3185</v>
      </c>
      <c r="E4487" t="s">
        <v>3175</v>
      </c>
      <c r="F4487" t="s">
        <v>3167</v>
      </c>
      <c r="G4487" t="s">
        <v>3663</v>
      </c>
      <c r="H4487" s="28">
        <v>45549</v>
      </c>
      <c r="I4487">
        <v>20.97</v>
      </c>
      <c r="J4487">
        <v>8</v>
      </c>
      <c r="K4487" t="s">
        <v>3123</v>
      </c>
      <c r="L4487" t="s">
        <v>3318</v>
      </c>
      <c r="M4487" t="s">
        <v>3202</v>
      </c>
      <c r="O4487" t="s">
        <v>3170</v>
      </c>
      <c r="P4487">
        <f t="shared" si="140"/>
        <v>45549</v>
      </c>
      <c r="Q4487">
        <f>--(COUNTIF($A$2:A4487,A4487)=1)</f>
        <v>1</v>
      </c>
      <c r="R4487">
        <f t="shared" si="141"/>
        <v>20.97</v>
      </c>
    </row>
    <row r="4488" spans="1:18">
      <c r="A4488" t="s">
        <v>10593</v>
      </c>
      <c r="B4488" t="s">
        <v>9636</v>
      </c>
      <c r="C4488" t="s">
        <v>3098</v>
      </c>
      <c r="D4488" t="s">
        <v>3185</v>
      </c>
      <c r="E4488" t="s">
        <v>3175</v>
      </c>
      <c r="F4488" t="s">
        <v>3228</v>
      </c>
      <c r="G4488" t="s">
        <v>10594</v>
      </c>
      <c r="H4488" s="28"/>
      <c r="J4488">
        <v>8</v>
      </c>
      <c r="K4488" t="s">
        <v>3098</v>
      </c>
      <c r="L4488" t="s">
        <v>3265</v>
      </c>
      <c r="M4488" t="s">
        <v>3202</v>
      </c>
      <c r="O4488" t="s">
        <v>3170</v>
      </c>
      <c r="P4488">
        <f t="shared" si="140"/>
        <v>45004</v>
      </c>
      <c r="Q4488">
        <f>--(COUNTIF($A$2:A4488,A4488)=1)</f>
        <v>1</v>
      </c>
      <c r="R4488" t="str">
        <f t="shared" si="141"/>
        <v/>
      </c>
    </row>
    <row r="4489" spans="1:18">
      <c r="A4489" t="s">
        <v>10595</v>
      </c>
      <c r="B4489" t="s">
        <v>1381</v>
      </c>
      <c r="C4489" t="s">
        <v>10596</v>
      </c>
      <c r="D4489" t="s">
        <v>3237</v>
      </c>
      <c r="E4489" t="s">
        <v>3166</v>
      </c>
      <c r="F4489" t="s">
        <v>3167</v>
      </c>
      <c r="G4489" t="s">
        <v>1826</v>
      </c>
      <c r="H4489" s="28">
        <v>44672</v>
      </c>
      <c r="I4489">
        <v>46.88</v>
      </c>
      <c r="J4489">
        <v>24</v>
      </c>
      <c r="K4489" t="s">
        <v>3123</v>
      </c>
      <c r="L4489" t="s">
        <v>3212</v>
      </c>
      <c r="M4489" t="s">
        <v>3207</v>
      </c>
      <c r="N4489">
        <v>3.5</v>
      </c>
      <c r="O4489" t="s">
        <v>3178</v>
      </c>
      <c r="P4489">
        <f t="shared" si="140"/>
        <v>44671</v>
      </c>
      <c r="Q4489">
        <f>--(COUNTIF($A$2:A4489,A4489)=1)</f>
        <v>1</v>
      </c>
      <c r="R4489">
        <f t="shared" si="141"/>
        <v>46.88</v>
      </c>
    </row>
    <row r="4490" spans="1:18">
      <c r="A4490" t="s">
        <v>10597</v>
      </c>
      <c r="B4490" t="s">
        <v>8071</v>
      </c>
      <c r="C4490" t="s">
        <v>10598</v>
      </c>
      <c r="D4490" t="s">
        <v>3251</v>
      </c>
      <c r="E4490" t="s">
        <v>3166</v>
      </c>
      <c r="F4490" t="s">
        <v>3180</v>
      </c>
      <c r="G4490" t="s">
        <v>2088</v>
      </c>
      <c r="H4490" s="28"/>
      <c r="J4490">
        <v>24</v>
      </c>
      <c r="K4490" t="s">
        <v>3098</v>
      </c>
      <c r="L4490" t="s">
        <v>3168</v>
      </c>
      <c r="M4490" t="s">
        <v>3207</v>
      </c>
      <c r="O4490" t="s">
        <v>3123</v>
      </c>
      <c r="P4490">
        <f t="shared" si="140"/>
        <v>44756</v>
      </c>
      <c r="Q4490">
        <f>--(COUNTIF($A$2:A4490,A4490)=1)</f>
        <v>1</v>
      </c>
      <c r="R4490" t="str">
        <f t="shared" si="141"/>
        <v/>
      </c>
    </row>
    <row r="4491" spans="1:18">
      <c r="A4491" t="s">
        <v>10599</v>
      </c>
      <c r="B4491" t="s">
        <v>2064</v>
      </c>
      <c r="C4491" t="s">
        <v>3349</v>
      </c>
      <c r="D4491" t="s">
        <v>3227</v>
      </c>
      <c r="E4491" t="s">
        <v>3194</v>
      </c>
      <c r="F4491" t="s">
        <v>3167</v>
      </c>
      <c r="G4491" t="s">
        <v>2926</v>
      </c>
      <c r="H4491" s="28">
        <v>45598</v>
      </c>
      <c r="I4491">
        <v>26.83</v>
      </c>
      <c r="J4491">
        <v>72</v>
      </c>
      <c r="K4491" t="s">
        <v>3124</v>
      </c>
      <c r="L4491" t="s">
        <v>3318</v>
      </c>
      <c r="M4491" t="s">
        <v>3202</v>
      </c>
      <c r="N4491">
        <v>2.4</v>
      </c>
      <c r="O4491" t="s">
        <v>3124</v>
      </c>
      <c r="P4491">
        <f t="shared" si="140"/>
        <v>45597</v>
      </c>
      <c r="Q4491">
        <f>--(COUNTIF($A$2:A4491,A4491)=1)</f>
        <v>1</v>
      </c>
      <c r="R4491">
        <f t="shared" si="141"/>
        <v>26.83</v>
      </c>
    </row>
    <row r="4492" spans="1:18">
      <c r="A4492" t="s">
        <v>10600</v>
      </c>
      <c r="B4492" t="s">
        <v>6357</v>
      </c>
      <c r="C4492" t="s">
        <v>3098</v>
      </c>
      <c r="D4492" t="s">
        <v>3251</v>
      </c>
      <c r="E4492" t="s">
        <v>3175</v>
      </c>
      <c r="F4492" t="s">
        <v>3220</v>
      </c>
      <c r="G4492" t="s">
        <v>10601</v>
      </c>
      <c r="H4492" s="28">
        <v>45132</v>
      </c>
      <c r="I4492">
        <v>20.51</v>
      </c>
      <c r="J4492">
        <v>8</v>
      </c>
      <c r="K4492" t="s">
        <v>3123</v>
      </c>
      <c r="L4492" t="s">
        <v>3192</v>
      </c>
      <c r="M4492" t="s">
        <v>3177</v>
      </c>
      <c r="N4492">
        <v>3.7</v>
      </c>
      <c r="O4492" t="s">
        <v>3178</v>
      </c>
      <c r="P4492">
        <f t="shared" si="140"/>
        <v>45132</v>
      </c>
      <c r="Q4492">
        <f>--(COUNTIF($A$2:A4492,A4492)=1)</f>
        <v>1</v>
      </c>
      <c r="R4492">
        <f t="shared" si="141"/>
        <v>20.51</v>
      </c>
    </row>
    <row r="4493" spans="1:18">
      <c r="A4493" t="s">
        <v>10602</v>
      </c>
      <c r="B4493" t="s">
        <v>6863</v>
      </c>
      <c r="C4493" t="s">
        <v>3098</v>
      </c>
      <c r="D4493" t="s">
        <v>3174</v>
      </c>
      <c r="E4493" t="s">
        <v>3166</v>
      </c>
      <c r="F4493" t="s">
        <v>3167</v>
      </c>
      <c r="G4493" t="s">
        <v>350</v>
      </c>
      <c r="H4493" s="28">
        <v>45089</v>
      </c>
      <c r="I4493">
        <v>13.7</v>
      </c>
      <c r="J4493">
        <v>24</v>
      </c>
      <c r="K4493" t="s">
        <v>3124</v>
      </c>
      <c r="L4493" t="s">
        <v>3176</v>
      </c>
      <c r="M4493" t="s">
        <v>3207</v>
      </c>
      <c r="N4493">
        <v>1.3</v>
      </c>
      <c r="O4493" t="s">
        <v>3124</v>
      </c>
      <c r="P4493">
        <f t="shared" si="140"/>
        <v>45089</v>
      </c>
      <c r="Q4493">
        <f>--(COUNTIF($A$2:A4493,A4493)=1)</f>
        <v>1</v>
      </c>
      <c r="R4493">
        <f t="shared" si="141"/>
        <v>13.7</v>
      </c>
    </row>
    <row r="4494" spans="1:18">
      <c r="A4494" t="s">
        <v>10603</v>
      </c>
      <c r="B4494" t="s">
        <v>4145</v>
      </c>
      <c r="C4494" t="s">
        <v>3098</v>
      </c>
      <c r="D4494" t="s">
        <v>3165</v>
      </c>
      <c r="E4494" t="s">
        <v>3166</v>
      </c>
      <c r="F4494" t="s">
        <v>3180</v>
      </c>
      <c r="G4494" t="s">
        <v>1879</v>
      </c>
      <c r="H4494" s="28"/>
      <c r="J4494">
        <v>24</v>
      </c>
      <c r="K4494" t="s">
        <v>3098</v>
      </c>
      <c r="L4494" t="s">
        <v>3181</v>
      </c>
      <c r="M4494" t="s">
        <v>3169</v>
      </c>
      <c r="O4494" t="s">
        <v>3123</v>
      </c>
      <c r="P4494">
        <f t="shared" si="140"/>
        <v>45081</v>
      </c>
      <c r="Q4494">
        <f>--(COUNTIF($A$2:A4494,A4494)=1)</f>
        <v>1</v>
      </c>
      <c r="R4494" t="str">
        <f t="shared" si="141"/>
        <v/>
      </c>
    </row>
    <row r="4495" spans="1:18">
      <c r="A4495" t="s">
        <v>10604</v>
      </c>
      <c r="B4495" t="s">
        <v>5515</v>
      </c>
      <c r="C4495" t="s">
        <v>10605</v>
      </c>
      <c r="D4495" t="s">
        <v>3251</v>
      </c>
      <c r="E4495" t="s">
        <v>3166</v>
      </c>
      <c r="F4495" t="s">
        <v>3167</v>
      </c>
      <c r="G4495" t="s">
        <v>1279</v>
      </c>
      <c r="H4495" s="28">
        <v>45572</v>
      </c>
      <c r="I4495">
        <v>18.010000000000002</v>
      </c>
      <c r="J4495">
        <v>24</v>
      </c>
      <c r="K4495" t="s">
        <v>3124</v>
      </c>
      <c r="L4495" t="s">
        <v>3244</v>
      </c>
      <c r="M4495" t="s">
        <v>3188</v>
      </c>
      <c r="N4495">
        <v>3.4</v>
      </c>
      <c r="O4495" t="s">
        <v>3123</v>
      </c>
      <c r="P4495">
        <f t="shared" si="140"/>
        <v>45572</v>
      </c>
      <c r="Q4495">
        <f>--(COUNTIF($A$2:A4495,A4495)=1)</f>
        <v>1</v>
      </c>
      <c r="R4495">
        <f t="shared" si="141"/>
        <v>18.010000000000002</v>
      </c>
    </row>
    <row r="4496" spans="1:18">
      <c r="A4496" t="s">
        <v>10606</v>
      </c>
      <c r="B4496" t="s">
        <v>2421</v>
      </c>
      <c r="C4496" t="s">
        <v>3098</v>
      </c>
      <c r="D4496" t="s">
        <v>3174</v>
      </c>
      <c r="E4496" t="s">
        <v>3166</v>
      </c>
      <c r="F4496" t="s">
        <v>3167</v>
      </c>
      <c r="G4496" t="s">
        <v>2463</v>
      </c>
      <c r="H4496" s="28"/>
      <c r="J4496">
        <v>24</v>
      </c>
      <c r="K4496" t="s">
        <v>3098</v>
      </c>
      <c r="L4496" t="s">
        <v>3302</v>
      </c>
      <c r="M4496" t="s">
        <v>3202</v>
      </c>
      <c r="O4496" t="s">
        <v>3260</v>
      </c>
      <c r="P4496">
        <f t="shared" si="140"/>
        <v>45207</v>
      </c>
      <c r="Q4496">
        <f>--(COUNTIF($A$2:A4496,A4496)=1)</f>
        <v>1</v>
      </c>
      <c r="R4496" t="str">
        <f t="shared" si="141"/>
        <v/>
      </c>
    </row>
    <row r="4497" spans="1:18">
      <c r="A4497" t="s">
        <v>10607</v>
      </c>
      <c r="B4497" t="s">
        <v>4456</v>
      </c>
      <c r="C4497" t="s">
        <v>9073</v>
      </c>
      <c r="D4497" t="s">
        <v>3165</v>
      </c>
      <c r="E4497" t="s">
        <v>3166</v>
      </c>
      <c r="F4497" t="s">
        <v>3167</v>
      </c>
      <c r="G4497" t="s">
        <v>3761</v>
      </c>
      <c r="H4497" s="28">
        <v>44640</v>
      </c>
      <c r="I4497">
        <v>0.75</v>
      </c>
      <c r="J4497">
        <v>24</v>
      </c>
      <c r="K4497" t="s">
        <v>3124</v>
      </c>
      <c r="L4497" t="s">
        <v>3302</v>
      </c>
      <c r="M4497" t="s">
        <v>3202</v>
      </c>
      <c r="N4497">
        <v>3.8</v>
      </c>
      <c r="O4497" t="s">
        <v>3123</v>
      </c>
      <c r="P4497">
        <f t="shared" si="140"/>
        <v>44640</v>
      </c>
      <c r="Q4497">
        <f>--(COUNTIF($A$2:A4497,A4497)=1)</f>
        <v>1</v>
      </c>
      <c r="R4497">
        <f t="shared" si="141"/>
        <v>0.75</v>
      </c>
    </row>
    <row r="4498" spans="1:18">
      <c r="A4498" t="s">
        <v>10608</v>
      </c>
      <c r="B4498" t="s">
        <v>2944</v>
      </c>
      <c r="C4498" t="s">
        <v>3098</v>
      </c>
      <c r="D4498" t="s">
        <v>3185</v>
      </c>
      <c r="E4498" t="s">
        <v>3166</v>
      </c>
      <c r="F4498" t="s">
        <v>3220</v>
      </c>
      <c r="G4498" t="s">
        <v>1856</v>
      </c>
      <c r="H4498" s="28">
        <v>45603</v>
      </c>
      <c r="I4498">
        <v>35.130000000000003</v>
      </c>
      <c r="J4498">
        <v>24</v>
      </c>
      <c r="K4498" t="s">
        <v>3123</v>
      </c>
      <c r="L4498" t="s">
        <v>3225</v>
      </c>
      <c r="M4498" t="s">
        <v>3169</v>
      </c>
      <c r="O4498" t="s">
        <v>3123</v>
      </c>
      <c r="P4498">
        <f t="shared" si="140"/>
        <v>45602</v>
      </c>
      <c r="Q4498">
        <f>--(COUNTIF($A$2:A4498,A4498)=1)</f>
        <v>1</v>
      </c>
      <c r="R4498">
        <f t="shared" si="141"/>
        <v>35.130000000000003</v>
      </c>
    </row>
    <row r="4499" spans="1:18">
      <c r="A4499" t="s">
        <v>10609</v>
      </c>
      <c r="B4499" t="s">
        <v>2350</v>
      </c>
      <c r="C4499" t="s">
        <v>10610</v>
      </c>
      <c r="D4499" t="s">
        <v>3240</v>
      </c>
      <c r="E4499" t="s">
        <v>3166</v>
      </c>
      <c r="F4499" t="s">
        <v>3180</v>
      </c>
      <c r="G4499" t="s">
        <v>1332</v>
      </c>
      <c r="H4499" s="28"/>
      <c r="J4499">
        <v>24</v>
      </c>
      <c r="K4499" t="s">
        <v>3098</v>
      </c>
      <c r="L4499" t="s">
        <v>3192</v>
      </c>
      <c r="M4499" t="s">
        <v>3202</v>
      </c>
      <c r="O4499" t="s">
        <v>3189</v>
      </c>
      <c r="P4499">
        <f t="shared" si="140"/>
        <v>44827</v>
      </c>
      <c r="Q4499">
        <f>--(COUNTIF($A$2:A4499,A4499)=1)</f>
        <v>1</v>
      </c>
      <c r="R4499" t="str">
        <f t="shared" si="141"/>
        <v/>
      </c>
    </row>
    <row r="4500" spans="1:18">
      <c r="A4500" t="s">
        <v>10611</v>
      </c>
      <c r="B4500" t="s">
        <v>566</v>
      </c>
      <c r="C4500" t="s">
        <v>7915</v>
      </c>
      <c r="D4500" t="s">
        <v>3200</v>
      </c>
      <c r="E4500" t="s">
        <v>3166</v>
      </c>
      <c r="F4500" t="s">
        <v>3180</v>
      </c>
      <c r="G4500" t="s">
        <v>1187</v>
      </c>
      <c r="H4500" s="28"/>
      <c r="J4500">
        <v>24</v>
      </c>
      <c r="K4500" t="s">
        <v>3098</v>
      </c>
      <c r="L4500" t="s">
        <v>3302</v>
      </c>
      <c r="M4500" t="s">
        <v>3169</v>
      </c>
      <c r="O4500" t="s">
        <v>3123</v>
      </c>
      <c r="P4500">
        <f t="shared" si="140"/>
        <v>44581</v>
      </c>
      <c r="Q4500">
        <f>--(COUNTIF($A$2:A4500,A4500)=1)</f>
        <v>1</v>
      </c>
      <c r="R4500" t="str">
        <f t="shared" si="141"/>
        <v/>
      </c>
    </row>
    <row r="4501" spans="1:18">
      <c r="A4501" t="s">
        <v>10612</v>
      </c>
      <c r="B4501" t="s">
        <v>8065</v>
      </c>
      <c r="C4501" t="s">
        <v>7853</v>
      </c>
      <c r="D4501" t="s">
        <v>3227</v>
      </c>
      <c r="E4501" t="s">
        <v>3166</v>
      </c>
      <c r="F4501" t="s">
        <v>3167</v>
      </c>
      <c r="G4501" t="s">
        <v>1667</v>
      </c>
      <c r="H4501" s="28"/>
      <c r="J4501">
        <v>24</v>
      </c>
      <c r="K4501" t="s">
        <v>3098</v>
      </c>
      <c r="L4501" t="s">
        <v>3307</v>
      </c>
      <c r="M4501" t="s">
        <v>3207</v>
      </c>
      <c r="O4501" t="s">
        <v>3182</v>
      </c>
      <c r="P4501">
        <f t="shared" si="140"/>
        <v>45532</v>
      </c>
      <c r="Q4501">
        <f>--(COUNTIF($A$2:A4501,A4501)=1)</f>
        <v>1</v>
      </c>
      <c r="R4501" t="str">
        <f t="shared" si="141"/>
        <v/>
      </c>
    </row>
    <row r="4502" spans="1:18">
      <c r="A4502" t="s">
        <v>10613</v>
      </c>
      <c r="B4502" t="s">
        <v>487</v>
      </c>
      <c r="C4502" t="s">
        <v>10614</v>
      </c>
      <c r="D4502" t="s">
        <v>3251</v>
      </c>
      <c r="E4502" t="s">
        <v>3166</v>
      </c>
      <c r="F4502" t="s">
        <v>3167</v>
      </c>
      <c r="G4502" t="s">
        <v>2043</v>
      </c>
      <c r="H4502" s="28">
        <v>44969</v>
      </c>
      <c r="I4502">
        <v>58.53</v>
      </c>
      <c r="J4502">
        <v>24</v>
      </c>
      <c r="K4502" t="s">
        <v>3123</v>
      </c>
      <c r="L4502" t="s">
        <v>3351</v>
      </c>
      <c r="M4502" t="s">
        <v>3207</v>
      </c>
      <c r="N4502">
        <v>3.8</v>
      </c>
      <c r="O4502" t="s">
        <v>3260</v>
      </c>
      <c r="P4502">
        <f t="shared" si="140"/>
        <v>44967</v>
      </c>
      <c r="Q4502">
        <f>--(COUNTIF($A$2:A4502,A4502)=1)</f>
        <v>1</v>
      </c>
      <c r="R4502">
        <f t="shared" si="141"/>
        <v>58.53</v>
      </c>
    </row>
    <row r="4503" spans="1:18">
      <c r="A4503" t="s">
        <v>10615</v>
      </c>
      <c r="B4503" t="s">
        <v>2972</v>
      </c>
      <c r="C4503" t="s">
        <v>3098</v>
      </c>
      <c r="D4503" t="s">
        <v>3200</v>
      </c>
      <c r="E4503" t="s">
        <v>3280</v>
      </c>
      <c r="F4503" t="s">
        <v>3167</v>
      </c>
      <c r="G4503" t="s">
        <v>6568</v>
      </c>
      <c r="H4503" s="28">
        <v>44771</v>
      </c>
      <c r="I4503">
        <v>5.24</v>
      </c>
      <c r="J4503">
        <v>4</v>
      </c>
      <c r="K4503" t="s">
        <v>3123</v>
      </c>
      <c r="L4503" t="s">
        <v>3212</v>
      </c>
      <c r="M4503" t="s">
        <v>3177</v>
      </c>
      <c r="O4503" t="s">
        <v>3170</v>
      </c>
      <c r="P4503">
        <f t="shared" si="140"/>
        <v>44771</v>
      </c>
      <c r="Q4503">
        <f>--(COUNTIF($A$2:A4503,A4503)=1)</f>
        <v>1</v>
      </c>
      <c r="R4503">
        <f t="shared" si="141"/>
        <v>5.24</v>
      </c>
    </row>
    <row r="4504" spans="1:18">
      <c r="A4504" t="s">
        <v>10616</v>
      </c>
      <c r="B4504" t="s">
        <v>3654</v>
      </c>
      <c r="C4504" t="s">
        <v>3098</v>
      </c>
      <c r="D4504" t="s">
        <v>3196</v>
      </c>
      <c r="E4504" t="s">
        <v>3194</v>
      </c>
      <c r="F4504" t="s">
        <v>3220</v>
      </c>
      <c r="G4504" t="s">
        <v>4204</v>
      </c>
      <c r="H4504" s="28"/>
      <c r="J4504">
        <v>72</v>
      </c>
      <c r="K4504" t="s">
        <v>3098</v>
      </c>
      <c r="L4504" t="s">
        <v>3307</v>
      </c>
      <c r="M4504" t="s">
        <v>3207</v>
      </c>
      <c r="O4504" t="s">
        <v>3182</v>
      </c>
      <c r="P4504">
        <f t="shared" si="140"/>
        <v>45169</v>
      </c>
      <c r="Q4504">
        <f>--(COUNTIF($A$2:A4504,A4504)=1)</f>
        <v>1</v>
      </c>
      <c r="R4504" t="str">
        <f t="shared" si="141"/>
        <v/>
      </c>
    </row>
    <row r="4505" spans="1:18">
      <c r="A4505" t="s">
        <v>10617</v>
      </c>
      <c r="B4505" t="s">
        <v>2936</v>
      </c>
      <c r="C4505" t="s">
        <v>3098</v>
      </c>
      <c r="D4505" t="s">
        <v>3227</v>
      </c>
      <c r="E4505" t="s">
        <v>3166</v>
      </c>
      <c r="F4505" t="s">
        <v>3180</v>
      </c>
      <c r="G4505" t="s">
        <v>1276</v>
      </c>
      <c r="H4505" s="28"/>
      <c r="J4505">
        <v>24</v>
      </c>
      <c r="K4505" t="s">
        <v>3098</v>
      </c>
      <c r="L4505" t="s">
        <v>3351</v>
      </c>
      <c r="M4505" t="s">
        <v>3202</v>
      </c>
      <c r="O4505" t="s">
        <v>3182</v>
      </c>
      <c r="P4505">
        <f t="shared" si="140"/>
        <v>44955</v>
      </c>
      <c r="Q4505">
        <f>--(COUNTIF($A$2:A4505,A4505)=1)</f>
        <v>1</v>
      </c>
      <c r="R4505" t="str">
        <f t="shared" si="141"/>
        <v/>
      </c>
    </row>
    <row r="4506" spans="1:18">
      <c r="A4506" t="s">
        <v>10618</v>
      </c>
      <c r="B4506" t="s">
        <v>7918</v>
      </c>
      <c r="C4506" t="s">
        <v>10619</v>
      </c>
      <c r="D4506" t="s">
        <v>3251</v>
      </c>
      <c r="E4506" t="s">
        <v>3194</v>
      </c>
      <c r="F4506" t="s">
        <v>3167</v>
      </c>
      <c r="G4506" t="s">
        <v>815</v>
      </c>
      <c r="H4506" s="28">
        <v>45040</v>
      </c>
      <c r="I4506">
        <v>199.45</v>
      </c>
      <c r="J4506">
        <v>72</v>
      </c>
      <c r="K4506" t="s">
        <v>3123</v>
      </c>
      <c r="L4506" t="s">
        <v>3398</v>
      </c>
      <c r="M4506" t="s">
        <v>3207</v>
      </c>
      <c r="N4506">
        <v>2.9</v>
      </c>
      <c r="O4506" t="s">
        <v>3124</v>
      </c>
      <c r="P4506">
        <f t="shared" si="140"/>
        <v>45032</v>
      </c>
      <c r="Q4506">
        <f>--(COUNTIF($A$2:A4506,A4506)=1)</f>
        <v>1</v>
      </c>
      <c r="R4506">
        <f t="shared" si="141"/>
        <v>199.45</v>
      </c>
    </row>
    <row r="4507" spans="1:18">
      <c r="A4507" t="s">
        <v>10620</v>
      </c>
      <c r="B4507" t="s">
        <v>3953</v>
      </c>
      <c r="C4507" t="s">
        <v>3098</v>
      </c>
      <c r="D4507" t="s">
        <v>3165</v>
      </c>
      <c r="E4507" t="s">
        <v>3194</v>
      </c>
      <c r="F4507" t="s">
        <v>3167</v>
      </c>
      <c r="G4507" t="s">
        <v>1299</v>
      </c>
      <c r="H4507" s="28">
        <v>45030</v>
      </c>
      <c r="I4507">
        <v>146.52000000000001</v>
      </c>
      <c r="J4507">
        <v>72</v>
      </c>
      <c r="K4507" t="s">
        <v>3123</v>
      </c>
      <c r="L4507" t="s">
        <v>3437</v>
      </c>
      <c r="M4507" t="s">
        <v>3202</v>
      </c>
      <c r="O4507" t="s">
        <v>3182</v>
      </c>
      <c r="P4507">
        <f t="shared" si="140"/>
        <v>45024</v>
      </c>
      <c r="Q4507">
        <f>--(COUNTIF($A$2:A4507,A4507)=1)</f>
        <v>1</v>
      </c>
      <c r="R4507">
        <f t="shared" si="141"/>
        <v>146.52000000000001</v>
      </c>
    </row>
    <row r="4508" spans="1:18">
      <c r="A4508" t="s">
        <v>10621</v>
      </c>
      <c r="B4508" t="s">
        <v>1440</v>
      </c>
      <c r="C4508" t="s">
        <v>3098</v>
      </c>
      <c r="D4508" t="s">
        <v>3174</v>
      </c>
      <c r="E4508" t="s">
        <v>3194</v>
      </c>
      <c r="F4508" t="s">
        <v>3167</v>
      </c>
      <c r="G4508" t="s">
        <v>2605</v>
      </c>
      <c r="H4508" s="28"/>
      <c r="J4508">
        <v>72</v>
      </c>
      <c r="K4508" t="s">
        <v>3098</v>
      </c>
      <c r="L4508" t="s">
        <v>3181</v>
      </c>
      <c r="M4508" t="s">
        <v>3169</v>
      </c>
      <c r="O4508" t="s">
        <v>3123</v>
      </c>
      <c r="P4508">
        <f t="shared" si="140"/>
        <v>44936</v>
      </c>
      <c r="Q4508">
        <f>--(COUNTIF($A$2:A4508,A4508)=1)</f>
        <v>1</v>
      </c>
      <c r="R4508" t="str">
        <f t="shared" si="141"/>
        <v/>
      </c>
    </row>
    <row r="4509" spans="1:18">
      <c r="A4509" t="s">
        <v>10622</v>
      </c>
      <c r="B4509" t="s">
        <v>3820</v>
      </c>
      <c r="C4509" t="s">
        <v>4340</v>
      </c>
      <c r="D4509" t="s">
        <v>3165</v>
      </c>
      <c r="E4509" t="s">
        <v>3166</v>
      </c>
      <c r="F4509" t="s">
        <v>3167</v>
      </c>
      <c r="G4509" t="s">
        <v>626</v>
      </c>
      <c r="H4509" s="28">
        <v>45632</v>
      </c>
      <c r="I4509">
        <v>47.9</v>
      </c>
      <c r="J4509">
        <v>24</v>
      </c>
      <c r="K4509" t="s">
        <v>3123</v>
      </c>
      <c r="L4509" t="s">
        <v>3437</v>
      </c>
      <c r="M4509" t="s">
        <v>3202</v>
      </c>
      <c r="N4509">
        <v>2.1</v>
      </c>
      <c r="O4509" t="s">
        <v>3260</v>
      </c>
      <c r="P4509">
        <f t="shared" si="140"/>
        <v>45631</v>
      </c>
      <c r="Q4509">
        <f>--(COUNTIF($A$2:A4509,A4509)=1)</f>
        <v>1</v>
      </c>
      <c r="R4509">
        <f t="shared" si="141"/>
        <v>47.9</v>
      </c>
    </row>
    <row r="4510" spans="1:18">
      <c r="A4510" t="s">
        <v>10623</v>
      </c>
      <c r="B4510" t="s">
        <v>8991</v>
      </c>
      <c r="C4510" t="s">
        <v>3098</v>
      </c>
      <c r="D4510" t="s">
        <v>3237</v>
      </c>
      <c r="E4510" t="s">
        <v>3194</v>
      </c>
      <c r="F4510" t="s">
        <v>3180</v>
      </c>
      <c r="G4510" t="s">
        <v>10624</v>
      </c>
      <c r="H4510" s="28"/>
      <c r="J4510">
        <v>72</v>
      </c>
      <c r="K4510" t="s">
        <v>3098</v>
      </c>
      <c r="L4510" t="s">
        <v>3268</v>
      </c>
      <c r="M4510" t="s">
        <v>3202</v>
      </c>
      <c r="O4510" t="s">
        <v>3123</v>
      </c>
      <c r="P4510">
        <f t="shared" si="140"/>
        <v>45546</v>
      </c>
      <c r="Q4510">
        <f>--(COUNTIF($A$2:A4510,A4510)=1)</f>
        <v>1</v>
      </c>
      <c r="R4510" t="str">
        <f t="shared" si="141"/>
        <v/>
      </c>
    </row>
    <row r="4511" spans="1:18">
      <c r="A4511" t="s">
        <v>10625</v>
      </c>
      <c r="B4511" t="s">
        <v>1995</v>
      </c>
      <c r="C4511" t="s">
        <v>3098</v>
      </c>
      <c r="D4511" t="s">
        <v>3200</v>
      </c>
      <c r="E4511" t="s">
        <v>3166</v>
      </c>
      <c r="F4511" t="s">
        <v>3167</v>
      </c>
      <c r="G4511" t="s">
        <v>1682</v>
      </c>
      <c r="H4511" s="28">
        <v>45567</v>
      </c>
      <c r="I4511">
        <v>47.55</v>
      </c>
      <c r="J4511">
        <v>24</v>
      </c>
      <c r="K4511" t="s">
        <v>3123</v>
      </c>
      <c r="L4511" t="s">
        <v>3181</v>
      </c>
      <c r="M4511" t="s">
        <v>3207</v>
      </c>
      <c r="O4511" t="s">
        <v>3124</v>
      </c>
      <c r="P4511">
        <f t="shared" si="140"/>
        <v>45566</v>
      </c>
      <c r="Q4511">
        <f>--(COUNTIF($A$2:A4511,A4511)=1)</f>
        <v>1</v>
      </c>
      <c r="R4511">
        <f t="shared" si="141"/>
        <v>47.55</v>
      </c>
    </row>
    <row r="4512" spans="1:18">
      <c r="A4512" t="s">
        <v>10626</v>
      </c>
      <c r="B4512" t="s">
        <v>1889</v>
      </c>
      <c r="C4512" t="s">
        <v>3098</v>
      </c>
      <c r="D4512" t="s">
        <v>3174</v>
      </c>
      <c r="E4512" t="s">
        <v>3166</v>
      </c>
      <c r="F4512" t="s">
        <v>3167</v>
      </c>
      <c r="G4512" t="s">
        <v>1544</v>
      </c>
      <c r="H4512" s="28">
        <v>45276</v>
      </c>
      <c r="I4512">
        <v>69.349999999999994</v>
      </c>
      <c r="J4512">
        <v>24</v>
      </c>
      <c r="K4512" t="s">
        <v>3123</v>
      </c>
      <c r="L4512" t="s">
        <v>3244</v>
      </c>
      <c r="M4512" t="s">
        <v>3177</v>
      </c>
      <c r="O4512" t="s">
        <v>3213</v>
      </c>
      <c r="P4512">
        <f t="shared" si="140"/>
        <v>45274</v>
      </c>
      <c r="Q4512">
        <f>--(COUNTIF($A$2:A4512,A4512)=1)</f>
        <v>1</v>
      </c>
      <c r="R4512">
        <f t="shared" si="141"/>
        <v>69.349999999999994</v>
      </c>
    </row>
    <row r="4513" spans="1:18">
      <c r="A4513" t="s">
        <v>10627</v>
      </c>
      <c r="B4513" t="s">
        <v>5182</v>
      </c>
      <c r="C4513" t="s">
        <v>10628</v>
      </c>
      <c r="D4513" t="s">
        <v>3174</v>
      </c>
      <c r="E4513" t="s">
        <v>3194</v>
      </c>
      <c r="F4513" t="s">
        <v>3167</v>
      </c>
      <c r="G4513" t="s">
        <v>1823</v>
      </c>
      <c r="H4513" s="28">
        <v>44661</v>
      </c>
      <c r="I4513">
        <v>230.15</v>
      </c>
      <c r="J4513">
        <v>72</v>
      </c>
      <c r="K4513" t="s">
        <v>3123</v>
      </c>
      <c r="L4513" t="s">
        <v>3265</v>
      </c>
      <c r="M4513" t="s">
        <v>3188</v>
      </c>
      <c r="N4513">
        <v>1.4</v>
      </c>
      <c r="O4513" t="s">
        <v>3170</v>
      </c>
      <c r="P4513">
        <f t="shared" si="140"/>
        <v>44652</v>
      </c>
      <c r="Q4513">
        <f>--(COUNTIF($A$2:A4513,A4513)=1)</f>
        <v>1</v>
      </c>
      <c r="R4513">
        <f t="shared" si="141"/>
        <v>230.15</v>
      </c>
    </row>
    <row r="4514" spans="1:18">
      <c r="A4514" t="s">
        <v>10629</v>
      </c>
      <c r="B4514" t="s">
        <v>65</v>
      </c>
      <c r="C4514" t="s">
        <v>10174</v>
      </c>
      <c r="D4514" t="s">
        <v>3237</v>
      </c>
      <c r="E4514" t="s">
        <v>3166</v>
      </c>
      <c r="F4514" t="s">
        <v>3167</v>
      </c>
      <c r="G4514" t="s">
        <v>680</v>
      </c>
      <c r="H4514" s="28">
        <v>45203</v>
      </c>
      <c r="I4514">
        <v>76.709999999999994</v>
      </c>
      <c r="J4514">
        <v>24</v>
      </c>
      <c r="K4514" t="s">
        <v>3123</v>
      </c>
      <c r="L4514" t="s">
        <v>3181</v>
      </c>
      <c r="M4514" t="s">
        <v>3169</v>
      </c>
      <c r="N4514">
        <v>2</v>
      </c>
      <c r="O4514" t="s">
        <v>3123</v>
      </c>
      <c r="P4514">
        <f t="shared" si="140"/>
        <v>45200</v>
      </c>
      <c r="Q4514">
        <f>--(COUNTIF($A$2:A4514,A4514)=1)</f>
        <v>1</v>
      </c>
      <c r="R4514">
        <f t="shared" si="141"/>
        <v>76.709999999999994</v>
      </c>
    </row>
    <row r="4515" spans="1:18">
      <c r="A4515" t="s">
        <v>10630</v>
      </c>
      <c r="B4515" t="s">
        <v>4686</v>
      </c>
      <c r="C4515" t="s">
        <v>3098</v>
      </c>
      <c r="D4515" t="s">
        <v>3165</v>
      </c>
      <c r="E4515" t="s">
        <v>3175</v>
      </c>
      <c r="F4515" t="s">
        <v>3180</v>
      </c>
      <c r="G4515" t="s">
        <v>2304</v>
      </c>
      <c r="H4515" s="28"/>
      <c r="J4515">
        <v>8</v>
      </c>
      <c r="K4515" t="s">
        <v>3098</v>
      </c>
      <c r="L4515" t="s">
        <v>3268</v>
      </c>
      <c r="M4515" t="s">
        <v>3202</v>
      </c>
      <c r="O4515" t="s">
        <v>3213</v>
      </c>
      <c r="P4515">
        <f t="shared" si="140"/>
        <v>45061</v>
      </c>
      <c r="Q4515">
        <f>--(COUNTIF($A$2:A4515,A4515)=1)</f>
        <v>1</v>
      </c>
      <c r="R4515" t="str">
        <f t="shared" si="141"/>
        <v/>
      </c>
    </row>
    <row r="4516" spans="1:18">
      <c r="A4516" t="s">
        <v>10631</v>
      </c>
      <c r="B4516" t="s">
        <v>2424</v>
      </c>
      <c r="C4516" t="s">
        <v>3098</v>
      </c>
      <c r="D4516" t="s">
        <v>3237</v>
      </c>
      <c r="E4516" t="s">
        <v>3166</v>
      </c>
      <c r="F4516" t="s">
        <v>3167</v>
      </c>
      <c r="G4516" t="s">
        <v>10632</v>
      </c>
      <c r="H4516" s="28">
        <v>45210</v>
      </c>
      <c r="I4516">
        <v>43.76</v>
      </c>
      <c r="J4516">
        <v>24</v>
      </c>
      <c r="K4516" t="s">
        <v>3123</v>
      </c>
      <c r="L4516" t="s">
        <v>3254</v>
      </c>
      <c r="M4516" t="s">
        <v>3188</v>
      </c>
      <c r="N4516">
        <v>3.3</v>
      </c>
      <c r="O4516" t="s">
        <v>3213</v>
      </c>
      <c r="P4516">
        <f t="shared" si="140"/>
        <v>45209</v>
      </c>
      <c r="Q4516">
        <f>--(COUNTIF($A$2:A4516,A4516)=1)</f>
        <v>1</v>
      </c>
      <c r="R4516">
        <f t="shared" si="141"/>
        <v>43.76</v>
      </c>
    </row>
    <row r="4517" spans="1:18">
      <c r="A4517" t="s">
        <v>10633</v>
      </c>
      <c r="B4517" t="s">
        <v>3576</v>
      </c>
      <c r="C4517" t="s">
        <v>10634</v>
      </c>
      <c r="D4517" t="s">
        <v>3174</v>
      </c>
      <c r="E4517" t="s">
        <v>3194</v>
      </c>
      <c r="F4517" t="s">
        <v>3167</v>
      </c>
      <c r="G4517" t="s">
        <v>5557</v>
      </c>
      <c r="H4517" s="28">
        <v>45460</v>
      </c>
      <c r="I4517">
        <v>206.78</v>
      </c>
      <c r="J4517">
        <v>72</v>
      </c>
      <c r="K4517" t="s">
        <v>3123</v>
      </c>
      <c r="L4517" t="s">
        <v>3437</v>
      </c>
      <c r="M4517" t="s">
        <v>3188</v>
      </c>
      <c r="O4517" t="s">
        <v>3170</v>
      </c>
      <c r="P4517">
        <f t="shared" si="140"/>
        <v>45452</v>
      </c>
      <c r="Q4517">
        <f>--(COUNTIF($A$2:A4517,A4517)=1)</f>
        <v>1</v>
      </c>
      <c r="R4517">
        <f t="shared" si="141"/>
        <v>206.78</v>
      </c>
    </row>
    <row r="4518" spans="1:18">
      <c r="A4518" t="s">
        <v>10635</v>
      </c>
      <c r="B4518" t="s">
        <v>477</v>
      </c>
      <c r="C4518" t="s">
        <v>3098</v>
      </c>
      <c r="D4518" t="s">
        <v>3237</v>
      </c>
      <c r="E4518" t="s">
        <v>3280</v>
      </c>
      <c r="F4518" t="s">
        <v>3180</v>
      </c>
      <c r="G4518" t="s">
        <v>5557</v>
      </c>
      <c r="H4518" s="28"/>
      <c r="J4518">
        <v>4</v>
      </c>
      <c r="K4518" t="s">
        <v>3098</v>
      </c>
      <c r="L4518" t="s">
        <v>3198</v>
      </c>
      <c r="M4518" t="s">
        <v>3177</v>
      </c>
      <c r="O4518" t="s">
        <v>3189</v>
      </c>
      <c r="P4518">
        <f t="shared" si="140"/>
        <v>45452</v>
      </c>
      <c r="Q4518">
        <f>--(COUNTIF($A$2:A4518,A4518)=1)</f>
        <v>1</v>
      </c>
      <c r="R4518" t="str">
        <f t="shared" si="141"/>
        <v/>
      </c>
    </row>
    <row r="4519" spans="1:18">
      <c r="A4519" t="s">
        <v>10636</v>
      </c>
      <c r="B4519" t="s">
        <v>4720</v>
      </c>
      <c r="C4519" t="s">
        <v>3098</v>
      </c>
      <c r="D4519" t="s">
        <v>3165</v>
      </c>
      <c r="E4519" t="s">
        <v>3166</v>
      </c>
      <c r="F4519" t="s">
        <v>3167</v>
      </c>
      <c r="G4519" t="s">
        <v>278</v>
      </c>
      <c r="H4519" s="28">
        <v>45525</v>
      </c>
      <c r="I4519">
        <v>41.53</v>
      </c>
      <c r="J4519">
        <v>24</v>
      </c>
      <c r="K4519" t="s">
        <v>3123</v>
      </c>
      <c r="L4519" t="s">
        <v>3218</v>
      </c>
      <c r="M4519" t="s">
        <v>3202</v>
      </c>
      <c r="N4519">
        <v>1.5</v>
      </c>
      <c r="O4519" t="s">
        <v>3189</v>
      </c>
      <c r="P4519">
        <f t="shared" si="140"/>
        <v>45524</v>
      </c>
      <c r="Q4519">
        <f>--(COUNTIF($A$2:A4519,A4519)=1)</f>
        <v>1</v>
      </c>
      <c r="R4519">
        <f t="shared" si="141"/>
        <v>41.53</v>
      </c>
    </row>
    <row r="4520" spans="1:18">
      <c r="A4520" t="s">
        <v>10637</v>
      </c>
      <c r="B4520" t="s">
        <v>3588</v>
      </c>
      <c r="C4520" t="s">
        <v>10638</v>
      </c>
      <c r="D4520" t="s">
        <v>3227</v>
      </c>
      <c r="E4520" t="s">
        <v>3175</v>
      </c>
      <c r="F4520" t="s">
        <v>3167</v>
      </c>
      <c r="G4520" t="s">
        <v>193</v>
      </c>
      <c r="H4520" s="28">
        <v>44841</v>
      </c>
      <c r="I4520">
        <v>21.87</v>
      </c>
      <c r="J4520">
        <v>8</v>
      </c>
      <c r="K4520" t="s">
        <v>3123</v>
      </c>
      <c r="L4520" t="s">
        <v>3212</v>
      </c>
      <c r="M4520" t="s">
        <v>3169</v>
      </c>
      <c r="O4520" t="s">
        <v>3123</v>
      </c>
      <c r="P4520">
        <f t="shared" si="140"/>
        <v>44841</v>
      </c>
      <c r="Q4520">
        <f>--(COUNTIF($A$2:A4520,A4520)=1)</f>
        <v>1</v>
      </c>
      <c r="R4520">
        <f t="shared" si="141"/>
        <v>21.87</v>
      </c>
    </row>
    <row r="4521" spans="1:18">
      <c r="A4521" t="s">
        <v>10639</v>
      </c>
      <c r="B4521" t="s">
        <v>5782</v>
      </c>
      <c r="C4521" t="s">
        <v>7808</v>
      </c>
      <c r="D4521" t="s">
        <v>3165</v>
      </c>
      <c r="E4521" t="s">
        <v>3166</v>
      </c>
      <c r="F4521" t="s">
        <v>3180</v>
      </c>
      <c r="G4521" t="s">
        <v>929</v>
      </c>
      <c r="H4521" s="28"/>
      <c r="J4521">
        <v>24</v>
      </c>
      <c r="K4521" t="s">
        <v>3098</v>
      </c>
      <c r="L4521" t="s">
        <v>3198</v>
      </c>
      <c r="M4521" t="s">
        <v>3177</v>
      </c>
      <c r="O4521" t="s">
        <v>3178</v>
      </c>
      <c r="P4521">
        <f t="shared" si="140"/>
        <v>44720</v>
      </c>
      <c r="Q4521">
        <f>--(COUNTIF($A$2:A4521,A4521)=1)</f>
        <v>1</v>
      </c>
      <c r="R4521" t="str">
        <f t="shared" si="141"/>
        <v/>
      </c>
    </row>
    <row r="4522" spans="1:18">
      <c r="A4522" t="s">
        <v>10640</v>
      </c>
      <c r="B4522" t="s">
        <v>5089</v>
      </c>
      <c r="C4522" t="s">
        <v>3098</v>
      </c>
      <c r="D4522" t="s">
        <v>3185</v>
      </c>
      <c r="E4522" t="s">
        <v>3166</v>
      </c>
      <c r="F4522" t="s">
        <v>3220</v>
      </c>
      <c r="G4522" t="s">
        <v>3490</v>
      </c>
      <c r="H4522" s="28">
        <v>45539</v>
      </c>
      <c r="I4522">
        <v>82.94</v>
      </c>
      <c r="J4522">
        <v>24</v>
      </c>
      <c r="K4522" t="s">
        <v>3123</v>
      </c>
      <c r="L4522" t="s">
        <v>3248</v>
      </c>
      <c r="M4522" t="s">
        <v>3202</v>
      </c>
      <c r="N4522">
        <v>2.2999999999999998</v>
      </c>
      <c r="O4522" t="s">
        <v>3182</v>
      </c>
      <c r="P4522">
        <f t="shared" si="140"/>
        <v>45536</v>
      </c>
      <c r="Q4522">
        <f>--(COUNTIF($A$2:A4522,A4522)=1)</f>
        <v>1</v>
      </c>
      <c r="R4522">
        <f t="shared" si="141"/>
        <v>82.94</v>
      </c>
    </row>
    <row r="4523" spans="1:18">
      <c r="A4523" t="s">
        <v>10641</v>
      </c>
      <c r="B4523" t="s">
        <v>2513</v>
      </c>
      <c r="C4523" t="s">
        <v>10642</v>
      </c>
      <c r="D4523" t="s">
        <v>3174</v>
      </c>
      <c r="E4523" t="s">
        <v>3194</v>
      </c>
      <c r="F4523" t="s">
        <v>3220</v>
      </c>
      <c r="G4523" t="s">
        <v>2847</v>
      </c>
      <c r="H4523" s="28">
        <v>44878</v>
      </c>
      <c r="I4523">
        <v>6.36</v>
      </c>
      <c r="J4523">
        <v>72</v>
      </c>
      <c r="K4523" t="s">
        <v>3124</v>
      </c>
      <c r="L4523" t="s">
        <v>3212</v>
      </c>
      <c r="M4523" t="s">
        <v>3202</v>
      </c>
      <c r="N4523">
        <v>1.3</v>
      </c>
      <c r="O4523" t="s">
        <v>3170</v>
      </c>
      <c r="P4523">
        <f t="shared" si="140"/>
        <v>44878</v>
      </c>
      <c r="Q4523">
        <f>--(COUNTIF($A$2:A4523,A4523)=1)</f>
        <v>1</v>
      </c>
      <c r="R4523">
        <f t="shared" si="141"/>
        <v>6.36</v>
      </c>
    </row>
    <row r="4524" spans="1:18">
      <c r="A4524" t="s">
        <v>10643</v>
      </c>
      <c r="B4524" t="s">
        <v>6119</v>
      </c>
      <c r="C4524" t="s">
        <v>10644</v>
      </c>
      <c r="D4524" t="s">
        <v>3240</v>
      </c>
      <c r="E4524" t="s">
        <v>3194</v>
      </c>
      <c r="F4524" t="s">
        <v>3167</v>
      </c>
      <c r="G4524" t="s">
        <v>3326</v>
      </c>
      <c r="H4524" s="28"/>
      <c r="J4524">
        <v>72</v>
      </c>
      <c r="K4524" t="s">
        <v>3098</v>
      </c>
      <c r="L4524" t="s">
        <v>3098</v>
      </c>
      <c r="M4524" t="s">
        <v>3188</v>
      </c>
      <c r="O4524" t="s">
        <v>3124</v>
      </c>
      <c r="P4524">
        <f t="shared" si="140"/>
        <v>44617</v>
      </c>
      <c r="Q4524">
        <f>--(COUNTIF($A$2:A4524,A4524)=1)</f>
        <v>1</v>
      </c>
      <c r="R4524" t="str">
        <f t="shared" si="141"/>
        <v/>
      </c>
    </row>
    <row r="4525" spans="1:18">
      <c r="A4525" t="s">
        <v>10645</v>
      </c>
      <c r="B4525" t="s">
        <v>1802</v>
      </c>
      <c r="C4525" t="s">
        <v>3098</v>
      </c>
      <c r="D4525" t="s">
        <v>3165</v>
      </c>
      <c r="E4525" t="s">
        <v>3166</v>
      </c>
      <c r="F4525" t="s">
        <v>3167</v>
      </c>
      <c r="G4525" t="s">
        <v>181</v>
      </c>
      <c r="H4525" s="28">
        <v>44718</v>
      </c>
      <c r="I4525">
        <v>7.98</v>
      </c>
      <c r="J4525">
        <v>24</v>
      </c>
      <c r="K4525" t="s">
        <v>3124</v>
      </c>
      <c r="L4525" t="s">
        <v>3398</v>
      </c>
      <c r="M4525" t="s">
        <v>3177</v>
      </c>
      <c r="N4525">
        <v>4.2</v>
      </c>
      <c r="O4525" t="s">
        <v>3182</v>
      </c>
      <c r="P4525">
        <f t="shared" si="140"/>
        <v>44718</v>
      </c>
      <c r="Q4525">
        <f>--(COUNTIF($A$2:A4525,A4525)=1)</f>
        <v>1</v>
      </c>
      <c r="R4525">
        <f t="shared" si="141"/>
        <v>7.98</v>
      </c>
    </row>
    <row r="4526" spans="1:18">
      <c r="A4526" t="s">
        <v>10646</v>
      </c>
      <c r="B4526" t="s">
        <v>1228</v>
      </c>
      <c r="C4526" t="s">
        <v>3098</v>
      </c>
      <c r="D4526" t="s">
        <v>3240</v>
      </c>
      <c r="E4526" t="s">
        <v>3175</v>
      </c>
      <c r="F4526" t="s">
        <v>3167</v>
      </c>
      <c r="G4526" t="s">
        <v>1391</v>
      </c>
      <c r="H4526" s="28">
        <v>45300</v>
      </c>
      <c r="I4526">
        <v>20.78</v>
      </c>
      <c r="J4526">
        <v>8</v>
      </c>
      <c r="K4526" t="s">
        <v>3123</v>
      </c>
      <c r="L4526" t="s">
        <v>3268</v>
      </c>
      <c r="M4526" t="s">
        <v>3188</v>
      </c>
      <c r="O4526" t="s">
        <v>3182</v>
      </c>
      <c r="P4526">
        <f t="shared" si="140"/>
        <v>45300</v>
      </c>
      <c r="Q4526">
        <f>--(COUNTIF($A$2:A4526,A4526)=1)</f>
        <v>1</v>
      </c>
      <c r="R4526">
        <f t="shared" si="141"/>
        <v>20.78</v>
      </c>
    </row>
    <row r="4527" spans="1:18">
      <c r="A4527" t="s">
        <v>10647</v>
      </c>
      <c r="B4527" t="s">
        <v>2441</v>
      </c>
      <c r="C4527" t="s">
        <v>3098</v>
      </c>
      <c r="D4527" t="s">
        <v>3237</v>
      </c>
      <c r="E4527" t="s">
        <v>3166</v>
      </c>
      <c r="F4527" t="s">
        <v>3167</v>
      </c>
      <c r="G4527" t="s">
        <v>1181</v>
      </c>
      <c r="H4527" s="28">
        <v>45585</v>
      </c>
      <c r="I4527">
        <v>46.86</v>
      </c>
      <c r="J4527">
        <v>24</v>
      </c>
      <c r="K4527" t="s">
        <v>3123</v>
      </c>
      <c r="L4527" t="s">
        <v>3268</v>
      </c>
      <c r="M4527" t="s">
        <v>3169</v>
      </c>
      <c r="N4527">
        <v>3.1</v>
      </c>
      <c r="O4527" t="s">
        <v>3260</v>
      </c>
      <c r="P4527">
        <f t="shared" si="140"/>
        <v>45584</v>
      </c>
      <c r="Q4527">
        <f>--(COUNTIF($A$2:A4527,A4527)=1)</f>
        <v>1</v>
      </c>
      <c r="R4527">
        <f t="shared" si="141"/>
        <v>46.86</v>
      </c>
    </row>
    <row r="4528" spans="1:18">
      <c r="A4528" t="s">
        <v>10648</v>
      </c>
      <c r="B4528" t="s">
        <v>4460</v>
      </c>
      <c r="C4528" t="s">
        <v>3098</v>
      </c>
      <c r="D4528" t="s">
        <v>3165</v>
      </c>
      <c r="E4528" t="s">
        <v>3194</v>
      </c>
      <c r="F4528" t="s">
        <v>3167</v>
      </c>
      <c r="G4528" t="s">
        <v>671</v>
      </c>
      <c r="H4528" s="28">
        <v>45009</v>
      </c>
      <c r="I4528">
        <v>116.19</v>
      </c>
      <c r="J4528">
        <v>72</v>
      </c>
      <c r="K4528" t="s">
        <v>3123</v>
      </c>
      <c r="L4528" t="s">
        <v>3225</v>
      </c>
      <c r="M4528" t="s">
        <v>3169</v>
      </c>
      <c r="N4528">
        <v>1.7</v>
      </c>
      <c r="O4528" t="s">
        <v>3170</v>
      </c>
      <c r="P4528">
        <f t="shared" si="140"/>
        <v>45005</v>
      </c>
      <c r="Q4528">
        <f>--(COUNTIF($A$2:A4528,A4528)=1)</f>
        <v>1</v>
      </c>
      <c r="R4528">
        <f t="shared" si="141"/>
        <v>116.19</v>
      </c>
    </row>
    <row r="4529" spans="1:18">
      <c r="A4529" t="s">
        <v>10649</v>
      </c>
      <c r="B4529" t="s">
        <v>4083</v>
      </c>
      <c r="C4529" t="s">
        <v>10650</v>
      </c>
      <c r="D4529" t="s">
        <v>3227</v>
      </c>
      <c r="E4529" t="s">
        <v>3175</v>
      </c>
      <c r="F4529" t="s">
        <v>3180</v>
      </c>
      <c r="G4529" t="s">
        <v>1283</v>
      </c>
      <c r="H4529" s="28"/>
      <c r="J4529">
        <v>8</v>
      </c>
      <c r="K4529" t="s">
        <v>3098</v>
      </c>
      <c r="L4529" t="s">
        <v>3302</v>
      </c>
      <c r="M4529" t="s">
        <v>3207</v>
      </c>
      <c r="O4529" t="s">
        <v>3123</v>
      </c>
      <c r="P4529">
        <f t="shared" si="140"/>
        <v>44708</v>
      </c>
      <c r="Q4529">
        <f>--(COUNTIF($A$2:A4529,A4529)=1)</f>
        <v>1</v>
      </c>
      <c r="R4529" t="str">
        <f t="shared" si="141"/>
        <v/>
      </c>
    </row>
    <row r="4530" spans="1:18">
      <c r="A4530" t="s">
        <v>10651</v>
      </c>
      <c r="B4530" t="s">
        <v>2438</v>
      </c>
      <c r="C4530" t="s">
        <v>6499</v>
      </c>
      <c r="D4530" t="s">
        <v>3251</v>
      </c>
      <c r="E4530" t="s">
        <v>3194</v>
      </c>
      <c r="F4530" t="s">
        <v>3167</v>
      </c>
      <c r="G4530" t="s">
        <v>9545</v>
      </c>
      <c r="H4530" s="28"/>
      <c r="J4530">
        <v>72</v>
      </c>
      <c r="K4530" t="s">
        <v>3098</v>
      </c>
      <c r="L4530" t="s">
        <v>3354</v>
      </c>
      <c r="M4530" t="s">
        <v>3188</v>
      </c>
      <c r="O4530" t="s">
        <v>3170</v>
      </c>
      <c r="P4530">
        <f t="shared" si="140"/>
        <v>44885</v>
      </c>
      <c r="Q4530">
        <f>--(COUNTIF($A$2:A4530,A4530)=1)</f>
        <v>1</v>
      </c>
      <c r="R4530" t="str">
        <f t="shared" si="141"/>
        <v/>
      </c>
    </row>
    <row r="4531" spans="1:18">
      <c r="A4531" t="s">
        <v>10652</v>
      </c>
      <c r="B4531" t="s">
        <v>3477</v>
      </c>
      <c r="C4531" t="s">
        <v>6087</v>
      </c>
      <c r="D4531" t="s">
        <v>3200</v>
      </c>
      <c r="E4531" t="s">
        <v>3166</v>
      </c>
      <c r="F4531" t="s">
        <v>3180</v>
      </c>
      <c r="G4531" t="s">
        <v>1441</v>
      </c>
      <c r="H4531" s="28"/>
      <c r="J4531">
        <v>24</v>
      </c>
      <c r="K4531" t="s">
        <v>3098</v>
      </c>
      <c r="L4531" t="s">
        <v>3229</v>
      </c>
      <c r="M4531" t="s">
        <v>3202</v>
      </c>
      <c r="O4531" t="s">
        <v>3189</v>
      </c>
      <c r="P4531">
        <f t="shared" si="140"/>
        <v>44725</v>
      </c>
      <c r="Q4531">
        <f>--(COUNTIF($A$2:A4531,A4531)=1)</f>
        <v>1</v>
      </c>
      <c r="R4531" t="str">
        <f t="shared" si="141"/>
        <v/>
      </c>
    </row>
    <row r="4532" spans="1:18">
      <c r="A4532" t="s">
        <v>10653</v>
      </c>
      <c r="B4532" t="s">
        <v>764</v>
      </c>
      <c r="C4532" t="s">
        <v>5474</v>
      </c>
      <c r="D4532" t="s">
        <v>3240</v>
      </c>
      <c r="E4532" t="s">
        <v>3166</v>
      </c>
      <c r="F4532" t="s">
        <v>3167</v>
      </c>
      <c r="G4532" t="s">
        <v>3004</v>
      </c>
      <c r="H4532" s="28">
        <v>44635</v>
      </c>
      <c r="I4532">
        <v>21.92</v>
      </c>
      <c r="J4532">
        <v>24</v>
      </c>
      <c r="K4532" t="s">
        <v>3124</v>
      </c>
      <c r="L4532" t="s">
        <v>3212</v>
      </c>
      <c r="M4532" t="s">
        <v>3177</v>
      </c>
      <c r="O4532" t="s">
        <v>3123</v>
      </c>
      <c r="P4532">
        <f t="shared" si="140"/>
        <v>44635</v>
      </c>
      <c r="Q4532">
        <f>--(COUNTIF($A$2:A4532,A4532)=1)</f>
        <v>1</v>
      </c>
      <c r="R4532">
        <f t="shared" si="141"/>
        <v>21.92</v>
      </c>
    </row>
    <row r="4533" spans="1:18">
      <c r="A4533" t="s">
        <v>10654</v>
      </c>
      <c r="B4533" t="s">
        <v>3635</v>
      </c>
      <c r="C4533" t="s">
        <v>10655</v>
      </c>
      <c r="D4533" t="s">
        <v>3251</v>
      </c>
      <c r="E4533" t="s">
        <v>3175</v>
      </c>
      <c r="F4533" t="s">
        <v>3167</v>
      </c>
      <c r="G4533" t="s">
        <v>1292</v>
      </c>
      <c r="H4533" s="28">
        <v>45265</v>
      </c>
      <c r="I4533">
        <v>24.9</v>
      </c>
      <c r="J4533">
        <v>8</v>
      </c>
      <c r="K4533" t="s">
        <v>3123</v>
      </c>
      <c r="L4533" t="s">
        <v>3181</v>
      </c>
      <c r="M4533" t="s">
        <v>3202</v>
      </c>
      <c r="N4533">
        <v>4.8</v>
      </c>
      <c r="O4533" t="s">
        <v>3124</v>
      </c>
      <c r="P4533">
        <f t="shared" si="140"/>
        <v>45264</v>
      </c>
      <c r="Q4533">
        <f>--(COUNTIF($A$2:A4533,A4533)=1)</f>
        <v>1</v>
      </c>
      <c r="R4533">
        <f t="shared" si="141"/>
        <v>24.9</v>
      </c>
    </row>
    <row r="4534" spans="1:18">
      <c r="A4534" t="s">
        <v>10656</v>
      </c>
      <c r="B4534" t="s">
        <v>5984</v>
      </c>
      <c r="C4534" t="s">
        <v>8243</v>
      </c>
      <c r="D4534" t="s">
        <v>3174</v>
      </c>
      <c r="E4534" t="s">
        <v>3194</v>
      </c>
      <c r="F4534" t="s">
        <v>3167</v>
      </c>
      <c r="G4534" t="s">
        <v>9244</v>
      </c>
      <c r="H4534" s="28">
        <v>45692</v>
      </c>
      <c r="I4534">
        <v>225.75</v>
      </c>
      <c r="J4534">
        <v>72</v>
      </c>
      <c r="K4534" t="s">
        <v>3123</v>
      </c>
      <c r="L4534" t="s">
        <v>3248</v>
      </c>
      <c r="M4534" t="s">
        <v>3202</v>
      </c>
      <c r="N4534">
        <v>2.8</v>
      </c>
      <c r="O4534" t="s">
        <v>3123</v>
      </c>
      <c r="P4534">
        <f t="shared" si="140"/>
        <v>45683</v>
      </c>
      <c r="Q4534">
        <f>--(COUNTIF($A$2:A4534,A4534)=1)</f>
        <v>1</v>
      </c>
      <c r="R4534">
        <f t="shared" si="141"/>
        <v>225.75</v>
      </c>
    </row>
    <row r="4535" spans="1:18">
      <c r="A4535" t="s">
        <v>10657</v>
      </c>
      <c r="B4535" t="s">
        <v>8030</v>
      </c>
      <c r="C4535" t="s">
        <v>3098</v>
      </c>
      <c r="D4535" t="s">
        <v>3165</v>
      </c>
      <c r="E4535" t="s">
        <v>3280</v>
      </c>
      <c r="F4535" t="s">
        <v>3228</v>
      </c>
      <c r="G4535" t="s">
        <v>946</v>
      </c>
      <c r="H4535" s="28"/>
      <c r="J4535">
        <v>4</v>
      </c>
      <c r="K4535" t="s">
        <v>3098</v>
      </c>
      <c r="L4535" t="s">
        <v>3268</v>
      </c>
      <c r="M4535" t="s">
        <v>3202</v>
      </c>
      <c r="O4535" t="s">
        <v>3123</v>
      </c>
      <c r="P4535">
        <f t="shared" si="140"/>
        <v>45454</v>
      </c>
      <c r="Q4535">
        <f>--(COUNTIF($A$2:A4535,A4535)=1)</f>
        <v>1</v>
      </c>
      <c r="R4535" t="str">
        <f t="shared" si="141"/>
        <v/>
      </c>
    </row>
    <row r="4536" spans="1:18">
      <c r="A4536" t="s">
        <v>10658</v>
      </c>
      <c r="B4536" t="s">
        <v>5542</v>
      </c>
      <c r="C4536" t="s">
        <v>3098</v>
      </c>
      <c r="D4536" t="s">
        <v>3174</v>
      </c>
      <c r="E4536" t="s">
        <v>3175</v>
      </c>
      <c r="F4536" t="s">
        <v>3180</v>
      </c>
      <c r="G4536" t="s">
        <v>1890</v>
      </c>
      <c r="H4536" s="28"/>
      <c r="J4536">
        <v>8</v>
      </c>
      <c r="K4536" t="s">
        <v>3098</v>
      </c>
      <c r="L4536" t="s">
        <v>3437</v>
      </c>
      <c r="M4536" t="s">
        <v>3188</v>
      </c>
      <c r="O4536" t="s">
        <v>3189</v>
      </c>
      <c r="P4536">
        <f t="shared" si="140"/>
        <v>45215</v>
      </c>
      <c r="Q4536">
        <f>--(COUNTIF($A$2:A4536,A4536)=1)</f>
        <v>1</v>
      </c>
      <c r="R4536" t="str">
        <f t="shared" si="141"/>
        <v/>
      </c>
    </row>
    <row r="4537" spans="1:18">
      <c r="A4537" t="s">
        <v>10659</v>
      </c>
      <c r="B4537" t="s">
        <v>2691</v>
      </c>
      <c r="C4537" t="s">
        <v>3098</v>
      </c>
      <c r="D4537" t="s">
        <v>3196</v>
      </c>
      <c r="E4537" t="s">
        <v>3175</v>
      </c>
      <c r="F4537" t="s">
        <v>3167</v>
      </c>
      <c r="G4537" t="s">
        <v>1140</v>
      </c>
      <c r="H4537" s="28">
        <v>45389</v>
      </c>
      <c r="I4537">
        <v>25.19</v>
      </c>
      <c r="J4537">
        <v>8</v>
      </c>
      <c r="K4537" t="s">
        <v>3123</v>
      </c>
      <c r="L4537" t="s">
        <v>3176</v>
      </c>
      <c r="M4537" t="s">
        <v>3177</v>
      </c>
      <c r="O4537" t="s">
        <v>3213</v>
      </c>
      <c r="P4537">
        <f t="shared" si="140"/>
        <v>45388</v>
      </c>
      <c r="Q4537">
        <f>--(COUNTIF($A$2:A4537,A4537)=1)</f>
        <v>1</v>
      </c>
      <c r="R4537">
        <f t="shared" si="141"/>
        <v>25.19</v>
      </c>
    </row>
    <row r="4538" spans="1:18">
      <c r="A4538" t="s">
        <v>10660</v>
      </c>
      <c r="B4538" t="s">
        <v>8141</v>
      </c>
      <c r="C4538" t="s">
        <v>10661</v>
      </c>
      <c r="D4538" t="s">
        <v>3185</v>
      </c>
      <c r="E4538" t="s">
        <v>3166</v>
      </c>
      <c r="F4538" t="s">
        <v>3167</v>
      </c>
      <c r="G4538" t="s">
        <v>1683</v>
      </c>
      <c r="H4538" s="28"/>
      <c r="J4538">
        <v>24</v>
      </c>
      <c r="K4538" t="s">
        <v>3098</v>
      </c>
      <c r="L4538" t="s">
        <v>3248</v>
      </c>
      <c r="M4538" t="s">
        <v>3177</v>
      </c>
      <c r="O4538" t="s">
        <v>3123</v>
      </c>
      <c r="P4538">
        <f t="shared" si="140"/>
        <v>45625</v>
      </c>
      <c r="Q4538">
        <f>--(COUNTIF($A$2:A4538,A4538)=1)</f>
        <v>1</v>
      </c>
      <c r="R4538" t="str">
        <f t="shared" si="141"/>
        <v/>
      </c>
    </row>
    <row r="4539" spans="1:18">
      <c r="A4539" t="s">
        <v>10662</v>
      </c>
      <c r="B4539" t="s">
        <v>916</v>
      </c>
      <c r="C4539" t="s">
        <v>10663</v>
      </c>
      <c r="D4539" t="s">
        <v>3196</v>
      </c>
      <c r="E4539" t="s">
        <v>3166</v>
      </c>
      <c r="F4539" t="s">
        <v>3180</v>
      </c>
      <c r="G4539" t="s">
        <v>827</v>
      </c>
      <c r="H4539" s="28"/>
      <c r="J4539">
        <v>24</v>
      </c>
      <c r="K4539" t="s">
        <v>3098</v>
      </c>
      <c r="L4539" t="s">
        <v>3268</v>
      </c>
      <c r="M4539" t="s">
        <v>3188</v>
      </c>
      <c r="O4539" t="s">
        <v>3178</v>
      </c>
      <c r="P4539">
        <f t="shared" si="140"/>
        <v>45644</v>
      </c>
      <c r="Q4539">
        <f>--(COUNTIF($A$2:A4539,A4539)=1)</f>
        <v>1</v>
      </c>
      <c r="R4539" t="str">
        <f t="shared" si="141"/>
        <v/>
      </c>
    </row>
    <row r="4540" spans="1:18">
      <c r="A4540" t="s">
        <v>10664</v>
      </c>
      <c r="B4540" t="s">
        <v>3457</v>
      </c>
      <c r="C4540" t="s">
        <v>3098</v>
      </c>
      <c r="D4540" t="s">
        <v>3165</v>
      </c>
      <c r="E4540" t="s">
        <v>3175</v>
      </c>
      <c r="F4540" t="s">
        <v>3167</v>
      </c>
      <c r="G4540" t="s">
        <v>518</v>
      </c>
      <c r="H4540" s="28">
        <v>44897</v>
      </c>
      <c r="I4540">
        <v>2.48</v>
      </c>
      <c r="J4540">
        <v>8</v>
      </c>
      <c r="K4540" t="s">
        <v>3124</v>
      </c>
      <c r="L4540" t="s">
        <v>3307</v>
      </c>
      <c r="M4540" t="s">
        <v>3169</v>
      </c>
      <c r="O4540" t="s">
        <v>3178</v>
      </c>
      <c r="P4540">
        <f t="shared" si="140"/>
        <v>44897</v>
      </c>
      <c r="Q4540">
        <f>--(COUNTIF($A$2:A4540,A4540)=1)</f>
        <v>1</v>
      </c>
      <c r="R4540">
        <f t="shared" si="141"/>
        <v>2.48</v>
      </c>
    </row>
    <row r="4541" spans="1:18">
      <c r="A4541" t="s">
        <v>10665</v>
      </c>
      <c r="B4541" t="s">
        <v>359</v>
      </c>
      <c r="C4541" t="s">
        <v>10666</v>
      </c>
      <c r="D4541" t="s">
        <v>3240</v>
      </c>
      <c r="E4541" t="s">
        <v>3175</v>
      </c>
      <c r="F4541" t="s">
        <v>3167</v>
      </c>
      <c r="G4541" t="s">
        <v>6035</v>
      </c>
      <c r="H4541" s="28">
        <v>45460</v>
      </c>
      <c r="I4541">
        <v>8.81</v>
      </c>
      <c r="J4541">
        <v>8</v>
      </c>
      <c r="K4541" t="s">
        <v>3123</v>
      </c>
      <c r="L4541" t="s">
        <v>3302</v>
      </c>
      <c r="M4541" t="s">
        <v>3188</v>
      </c>
      <c r="O4541" t="s">
        <v>3123</v>
      </c>
      <c r="P4541">
        <f t="shared" si="140"/>
        <v>45460</v>
      </c>
      <c r="Q4541">
        <f>--(COUNTIF($A$2:A4541,A4541)=1)</f>
        <v>1</v>
      </c>
      <c r="R4541">
        <f t="shared" si="141"/>
        <v>8.81</v>
      </c>
    </row>
    <row r="4542" spans="1:18">
      <c r="A4542" t="s">
        <v>10667</v>
      </c>
      <c r="B4542" t="s">
        <v>855</v>
      </c>
      <c r="C4542" t="s">
        <v>4334</v>
      </c>
      <c r="D4542" t="s">
        <v>3237</v>
      </c>
      <c r="E4542" t="s">
        <v>3194</v>
      </c>
      <c r="F4542" t="s">
        <v>3167</v>
      </c>
      <c r="G4542" t="s">
        <v>1962</v>
      </c>
      <c r="H4542" s="28">
        <v>45271</v>
      </c>
      <c r="I4542">
        <v>212.51</v>
      </c>
      <c r="J4542">
        <v>72</v>
      </c>
      <c r="K4542" t="s">
        <v>3123</v>
      </c>
      <c r="L4542" t="s">
        <v>3216</v>
      </c>
      <c r="M4542" t="s">
        <v>3202</v>
      </c>
      <c r="O4542" t="s">
        <v>3260</v>
      </c>
      <c r="P4542">
        <f t="shared" si="140"/>
        <v>45263</v>
      </c>
      <c r="Q4542">
        <f>--(COUNTIF($A$2:A4542,A4542)=1)</f>
        <v>1</v>
      </c>
      <c r="R4542">
        <f t="shared" si="141"/>
        <v>212.51</v>
      </c>
    </row>
    <row r="4543" spans="1:18">
      <c r="A4543" t="s">
        <v>10668</v>
      </c>
      <c r="B4543" t="s">
        <v>5587</v>
      </c>
      <c r="C4543" t="s">
        <v>3098</v>
      </c>
      <c r="D4543" t="s">
        <v>3240</v>
      </c>
      <c r="E4543" t="s">
        <v>3166</v>
      </c>
      <c r="F4543" t="s">
        <v>3167</v>
      </c>
      <c r="G4543" t="s">
        <v>2341</v>
      </c>
      <c r="H4543" s="28">
        <v>45662</v>
      </c>
      <c r="I4543">
        <v>12.67</v>
      </c>
      <c r="J4543">
        <v>24</v>
      </c>
      <c r="K4543" t="s">
        <v>3124</v>
      </c>
      <c r="L4543" t="s">
        <v>3254</v>
      </c>
      <c r="M4543" t="s">
        <v>3202</v>
      </c>
      <c r="N4543">
        <v>4.3</v>
      </c>
      <c r="O4543" t="s">
        <v>3178</v>
      </c>
      <c r="P4543">
        <f t="shared" si="140"/>
        <v>45662</v>
      </c>
      <c r="Q4543">
        <f>--(COUNTIF($A$2:A4543,A4543)=1)</f>
        <v>1</v>
      </c>
      <c r="R4543">
        <f t="shared" si="141"/>
        <v>12.67</v>
      </c>
    </row>
    <row r="4544" spans="1:18">
      <c r="A4544" t="s">
        <v>10669</v>
      </c>
      <c r="B4544" t="s">
        <v>3609</v>
      </c>
      <c r="C4544" t="s">
        <v>10670</v>
      </c>
      <c r="D4544" t="s">
        <v>3165</v>
      </c>
      <c r="E4544" t="s">
        <v>3166</v>
      </c>
      <c r="F4544" t="s">
        <v>3228</v>
      </c>
      <c r="G4544" t="s">
        <v>7400</v>
      </c>
      <c r="H4544" s="28"/>
      <c r="J4544">
        <v>24</v>
      </c>
      <c r="K4544" t="s">
        <v>3098</v>
      </c>
      <c r="L4544" t="s">
        <v>3437</v>
      </c>
      <c r="M4544" t="s">
        <v>3169</v>
      </c>
      <c r="O4544" t="s">
        <v>3189</v>
      </c>
      <c r="P4544">
        <f t="shared" si="140"/>
        <v>45634</v>
      </c>
      <c r="Q4544">
        <f>--(COUNTIF($A$2:A4544,A4544)=1)</f>
        <v>1</v>
      </c>
      <c r="R4544" t="str">
        <f t="shared" si="141"/>
        <v/>
      </c>
    </row>
    <row r="4545" spans="1:18">
      <c r="A4545" t="s">
        <v>10671</v>
      </c>
      <c r="B4545" t="s">
        <v>2235</v>
      </c>
      <c r="C4545" t="s">
        <v>10672</v>
      </c>
      <c r="D4545" t="s">
        <v>3165</v>
      </c>
      <c r="E4545" t="s">
        <v>3194</v>
      </c>
      <c r="F4545" t="s">
        <v>3228</v>
      </c>
      <c r="G4545" t="s">
        <v>10673</v>
      </c>
      <c r="H4545" s="28"/>
      <c r="J4545">
        <v>72</v>
      </c>
      <c r="K4545" t="s">
        <v>3098</v>
      </c>
      <c r="L4545" t="s">
        <v>3198</v>
      </c>
      <c r="M4545" t="s">
        <v>3188</v>
      </c>
      <c r="O4545" t="s">
        <v>3178</v>
      </c>
      <c r="P4545">
        <f t="shared" si="140"/>
        <v>45275</v>
      </c>
      <c r="Q4545">
        <f>--(COUNTIF($A$2:A4545,A4545)=1)</f>
        <v>1</v>
      </c>
      <c r="R4545" t="str">
        <f t="shared" si="141"/>
        <v/>
      </c>
    </row>
    <row r="4546" spans="1:18">
      <c r="A4546" t="s">
        <v>10674</v>
      </c>
      <c r="B4546" t="s">
        <v>3340</v>
      </c>
      <c r="C4546" t="s">
        <v>3098</v>
      </c>
      <c r="D4546" t="s">
        <v>3251</v>
      </c>
      <c r="E4546" t="s">
        <v>3166</v>
      </c>
      <c r="F4546" t="s">
        <v>3167</v>
      </c>
      <c r="G4546" t="s">
        <v>1225</v>
      </c>
      <c r="H4546" s="28">
        <v>44597</v>
      </c>
      <c r="I4546">
        <v>64.34</v>
      </c>
      <c r="J4546">
        <v>24</v>
      </c>
      <c r="K4546" t="s">
        <v>3123</v>
      </c>
      <c r="L4546" t="s">
        <v>3244</v>
      </c>
      <c r="M4546" t="s">
        <v>3188</v>
      </c>
      <c r="N4546">
        <v>2.5</v>
      </c>
      <c r="O4546" t="s">
        <v>3123</v>
      </c>
      <c r="P4546">
        <f t="shared" ref="P4546:P4609" si="142">IFERROR(DATEVALUE(G4546),IFERROR(DATE(RIGHT(G4546,4),MID(G4546,4,2),LEFT(G4546,2)),""))</f>
        <v>44595</v>
      </c>
      <c r="Q4546">
        <f>--(COUNTIF($A$2:A4546,A4546)=1)</f>
        <v>1</v>
      </c>
      <c r="R4546">
        <f t="shared" ref="R4546:R4609" si="143">IF(AND(Q4546=1,I4546&lt;&gt;"",ISNUMBER(I4546),I4546&gt;=0),I4546,"")</f>
        <v>64.34</v>
      </c>
    </row>
    <row r="4547" spans="1:18">
      <c r="A4547" t="s">
        <v>10675</v>
      </c>
      <c r="B4547" t="s">
        <v>3386</v>
      </c>
      <c r="C4547" t="s">
        <v>5349</v>
      </c>
      <c r="D4547" t="s">
        <v>3196</v>
      </c>
      <c r="E4547" t="s">
        <v>3166</v>
      </c>
      <c r="F4547" t="s">
        <v>3167</v>
      </c>
      <c r="G4547" t="s">
        <v>1397</v>
      </c>
      <c r="H4547" s="28"/>
      <c r="J4547">
        <v>24</v>
      </c>
      <c r="K4547" t="s">
        <v>3098</v>
      </c>
      <c r="L4547" t="s">
        <v>3307</v>
      </c>
      <c r="M4547" t="s">
        <v>3207</v>
      </c>
      <c r="O4547" t="s">
        <v>3182</v>
      </c>
      <c r="P4547">
        <f t="shared" si="142"/>
        <v>45285</v>
      </c>
      <c r="Q4547">
        <f>--(COUNTIF($A$2:A4547,A4547)=1)</f>
        <v>1</v>
      </c>
      <c r="R4547" t="str">
        <f t="shared" si="143"/>
        <v/>
      </c>
    </row>
    <row r="4548" spans="1:18">
      <c r="A4548" t="s">
        <v>10676</v>
      </c>
      <c r="B4548" t="s">
        <v>4430</v>
      </c>
      <c r="C4548" t="s">
        <v>3098</v>
      </c>
      <c r="D4548" t="s">
        <v>3227</v>
      </c>
      <c r="E4548" t="s">
        <v>3166</v>
      </c>
      <c r="F4548" t="s">
        <v>3167</v>
      </c>
      <c r="G4548" t="s">
        <v>3297</v>
      </c>
      <c r="H4548" s="28"/>
      <c r="J4548">
        <v>24</v>
      </c>
      <c r="K4548" t="s">
        <v>3098</v>
      </c>
      <c r="L4548" t="s">
        <v>3248</v>
      </c>
      <c r="M4548" t="s">
        <v>3188</v>
      </c>
      <c r="O4548" t="s">
        <v>3213</v>
      </c>
      <c r="P4548">
        <f t="shared" si="142"/>
        <v>45074</v>
      </c>
      <c r="Q4548">
        <f>--(COUNTIF($A$2:A4548,A4548)=1)</f>
        <v>1</v>
      </c>
      <c r="R4548" t="str">
        <f t="shared" si="143"/>
        <v/>
      </c>
    </row>
    <row r="4549" spans="1:18">
      <c r="A4549" t="s">
        <v>10677</v>
      </c>
      <c r="B4549" t="s">
        <v>2854</v>
      </c>
      <c r="C4549" t="s">
        <v>3098</v>
      </c>
      <c r="D4549" t="s">
        <v>3251</v>
      </c>
      <c r="E4549" t="s">
        <v>3166</v>
      </c>
      <c r="F4549" t="s">
        <v>3167</v>
      </c>
      <c r="G4549" t="s">
        <v>386</v>
      </c>
      <c r="H4549" s="28">
        <v>45168</v>
      </c>
      <c r="I4549">
        <v>25.52</v>
      </c>
      <c r="J4549">
        <v>24</v>
      </c>
      <c r="K4549" t="s">
        <v>3123</v>
      </c>
      <c r="L4549" t="s">
        <v>3201</v>
      </c>
      <c r="M4549" t="s">
        <v>3169</v>
      </c>
      <c r="O4549" t="s">
        <v>3260</v>
      </c>
      <c r="P4549">
        <f t="shared" si="142"/>
        <v>45167</v>
      </c>
      <c r="Q4549">
        <f>--(COUNTIF($A$2:A4549,A4549)=1)</f>
        <v>1</v>
      </c>
      <c r="R4549">
        <f t="shared" si="143"/>
        <v>25.52</v>
      </c>
    </row>
    <row r="4550" spans="1:18">
      <c r="A4550" t="s">
        <v>10678</v>
      </c>
      <c r="B4550" t="s">
        <v>6332</v>
      </c>
      <c r="C4550" t="s">
        <v>3098</v>
      </c>
      <c r="D4550" t="s">
        <v>3165</v>
      </c>
      <c r="E4550" t="s">
        <v>3166</v>
      </c>
      <c r="F4550" t="s">
        <v>3220</v>
      </c>
      <c r="G4550" t="s">
        <v>372</v>
      </c>
      <c r="H4550" s="28">
        <v>45143</v>
      </c>
      <c r="I4550">
        <v>34.25</v>
      </c>
      <c r="J4550">
        <v>24</v>
      </c>
      <c r="K4550" t="s">
        <v>3123</v>
      </c>
      <c r="L4550" t="s">
        <v>3192</v>
      </c>
      <c r="M4550" t="s">
        <v>3202</v>
      </c>
      <c r="O4550" t="s">
        <v>3124</v>
      </c>
      <c r="P4550">
        <f t="shared" si="142"/>
        <v>45142</v>
      </c>
      <c r="Q4550">
        <f>--(COUNTIF($A$2:A4550,A4550)=1)</f>
        <v>1</v>
      </c>
      <c r="R4550">
        <f t="shared" si="143"/>
        <v>34.25</v>
      </c>
    </row>
    <row r="4551" spans="1:18">
      <c r="A4551" t="s">
        <v>10679</v>
      </c>
      <c r="B4551" t="s">
        <v>1864</v>
      </c>
      <c r="C4551" t="s">
        <v>3098</v>
      </c>
      <c r="D4551" t="s">
        <v>3237</v>
      </c>
      <c r="E4551" t="s">
        <v>3166</v>
      </c>
      <c r="F4551" t="s">
        <v>3167</v>
      </c>
      <c r="G4551" t="s">
        <v>331</v>
      </c>
      <c r="H4551" s="28">
        <v>45569</v>
      </c>
      <c r="I4551">
        <v>38.56</v>
      </c>
      <c r="J4551">
        <v>24</v>
      </c>
      <c r="K4551" t="s">
        <v>3123</v>
      </c>
      <c r="L4551" t="s">
        <v>3098</v>
      </c>
      <c r="M4551" t="s">
        <v>3207</v>
      </c>
      <c r="O4551" t="s">
        <v>3170</v>
      </c>
      <c r="P4551">
        <f t="shared" si="142"/>
        <v>45568</v>
      </c>
      <c r="Q4551">
        <f>--(COUNTIF($A$2:A4551,A4551)=1)</f>
        <v>1</v>
      </c>
      <c r="R4551">
        <f t="shared" si="143"/>
        <v>38.56</v>
      </c>
    </row>
    <row r="4552" spans="1:18">
      <c r="A4552" t="s">
        <v>10680</v>
      </c>
      <c r="B4552" t="s">
        <v>2944</v>
      </c>
      <c r="C4552" t="s">
        <v>10681</v>
      </c>
      <c r="D4552" t="s">
        <v>3174</v>
      </c>
      <c r="E4552" t="s">
        <v>3175</v>
      </c>
      <c r="F4552" t="s">
        <v>3167</v>
      </c>
      <c r="G4552" t="s">
        <v>2221</v>
      </c>
      <c r="H4552" s="28">
        <v>44943</v>
      </c>
      <c r="I4552">
        <v>20.12</v>
      </c>
      <c r="J4552">
        <v>8</v>
      </c>
      <c r="K4552" t="s">
        <v>3123</v>
      </c>
      <c r="L4552" t="s">
        <v>3398</v>
      </c>
      <c r="M4552" t="s">
        <v>3207</v>
      </c>
      <c r="O4552" t="s">
        <v>3123</v>
      </c>
      <c r="P4552">
        <f t="shared" si="142"/>
        <v>44943</v>
      </c>
      <c r="Q4552">
        <f>--(COUNTIF($A$2:A4552,A4552)=1)</f>
        <v>1</v>
      </c>
      <c r="R4552">
        <f t="shared" si="143"/>
        <v>20.12</v>
      </c>
    </row>
    <row r="4553" spans="1:18">
      <c r="A4553" t="s">
        <v>10682</v>
      </c>
      <c r="B4553" t="s">
        <v>4624</v>
      </c>
      <c r="C4553" t="s">
        <v>6346</v>
      </c>
      <c r="D4553" t="s">
        <v>3174</v>
      </c>
      <c r="E4553" t="s">
        <v>3194</v>
      </c>
      <c r="F4553" t="s">
        <v>3180</v>
      </c>
      <c r="G4553" t="s">
        <v>2263</v>
      </c>
      <c r="H4553" s="28"/>
      <c r="J4553">
        <v>72</v>
      </c>
      <c r="K4553" t="s">
        <v>3098</v>
      </c>
      <c r="L4553" t="s">
        <v>3198</v>
      </c>
      <c r="M4553" t="s">
        <v>3202</v>
      </c>
      <c r="O4553" t="s">
        <v>3189</v>
      </c>
      <c r="P4553">
        <f t="shared" si="142"/>
        <v>44739</v>
      </c>
      <c r="Q4553">
        <f>--(COUNTIF($A$2:A4553,A4553)=1)</f>
        <v>1</v>
      </c>
      <c r="R4553" t="str">
        <f t="shared" si="143"/>
        <v/>
      </c>
    </row>
    <row r="4554" spans="1:18">
      <c r="A4554" t="s">
        <v>10683</v>
      </c>
      <c r="B4554" t="s">
        <v>6006</v>
      </c>
      <c r="C4554" t="s">
        <v>10684</v>
      </c>
      <c r="D4554" t="s">
        <v>3240</v>
      </c>
      <c r="E4554" t="s">
        <v>3280</v>
      </c>
      <c r="F4554" t="s">
        <v>3220</v>
      </c>
      <c r="G4554" t="s">
        <v>475</v>
      </c>
      <c r="H4554" s="28">
        <v>44829</v>
      </c>
      <c r="I4554">
        <v>13.74</v>
      </c>
      <c r="J4554">
        <v>4</v>
      </c>
      <c r="K4554" t="s">
        <v>3123</v>
      </c>
      <c r="L4554" t="s">
        <v>3168</v>
      </c>
      <c r="M4554" t="s">
        <v>3207</v>
      </c>
      <c r="N4554">
        <v>4</v>
      </c>
      <c r="O4554" t="s">
        <v>3124</v>
      </c>
      <c r="P4554">
        <f t="shared" si="142"/>
        <v>44829</v>
      </c>
      <c r="Q4554">
        <f>--(COUNTIF($A$2:A4554,A4554)=1)</f>
        <v>1</v>
      </c>
      <c r="R4554">
        <f t="shared" si="143"/>
        <v>13.74</v>
      </c>
    </row>
    <row r="4555" spans="1:18">
      <c r="A4555" t="s">
        <v>10685</v>
      </c>
      <c r="B4555" t="s">
        <v>1546</v>
      </c>
      <c r="C4555" t="s">
        <v>3912</v>
      </c>
      <c r="D4555" t="s">
        <v>3165</v>
      </c>
      <c r="E4555" t="s">
        <v>3175</v>
      </c>
      <c r="F4555" t="s">
        <v>3228</v>
      </c>
      <c r="G4555" t="s">
        <v>2196</v>
      </c>
      <c r="H4555" s="28"/>
      <c r="J4555">
        <v>8</v>
      </c>
      <c r="K4555" t="s">
        <v>3098</v>
      </c>
      <c r="L4555" t="s">
        <v>3192</v>
      </c>
      <c r="M4555" t="s">
        <v>3169</v>
      </c>
      <c r="O4555" t="s">
        <v>3170</v>
      </c>
      <c r="P4555">
        <f t="shared" si="142"/>
        <v>45221</v>
      </c>
      <c r="Q4555">
        <f>--(COUNTIF($A$2:A4555,A4555)=1)</f>
        <v>1</v>
      </c>
      <c r="R4555" t="str">
        <f t="shared" si="143"/>
        <v/>
      </c>
    </row>
    <row r="4556" spans="1:18">
      <c r="A4556" t="s">
        <v>10686</v>
      </c>
      <c r="B4556" t="s">
        <v>659</v>
      </c>
      <c r="C4556" t="s">
        <v>8608</v>
      </c>
      <c r="D4556" t="s">
        <v>3165</v>
      </c>
      <c r="E4556" t="s">
        <v>3166</v>
      </c>
      <c r="F4556" t="s">
        <v>3167</v>
      </c>
      <c r="G4556" t="s">
        <v>1709</v>
      </c>
      <c r="H4556" s="28">
        <v>44994</v>
      </c>
      <c r="I4556">
        <v>21.44</v>
      </c>
      <c r="J4556">
        <v>24</v>
      </c>
      <c r="K4556" t="s">
        <v>3124</v>
      </c>
      <c r="L4556" t="s">
        <v>3187</v>
      </c>
      <c r="M4556" t="s">
        <v>3188</v>
      </c>
      <c r="N4556">
        <v>1.7</v>
      </c>
      <c r="O4556" t="s">
        <v>3124</v>
      </c>
      <c r="P4556">
        <f t="shared" si="142"/>
        <v>44994</v>
      </c>
      <c r="Q4556">
        <f>--(COUNTIF($A$2:A4556,A4556)=1)</f>
        <v>1</v>
      </c>
      <c r="R4556">
        <f t="shared" si="143"/>
        <v>21.44</v>
      </c>
    </row>
    <row r="4557" spans="1:18">
      <c r="A4557" t="s">
        <v>10687</v>
      </c>
      <c r="B4557" t="s">
        <v>2649</v>
      </c>
      <c r="C4557" t="s">
        <v>3098</v>
      </c>
      <c r="D4557" t="s">
        <v>3185</v>
      </c>
      <c r="E4557" t="s">
        <v>3194</v>
      </c>
      <c r="F4557" t="s">
        <v>3167</v>
      </c>
      <c r="G4557" t="s">
        <v>523</v>
      </c>
      <c r="H4557" s="28">
        <v>45374</v>
      </c>
      <c r="I4557">
        <v>67.459999999999994</v>
      </c>
      <c r="J4557">
        <v>72</v>
      </c>
      <c r="K4557" t="s">
        <v>3124</v>
      </c>
      <c r="L4557" t="s">
        <v>3231</v>
      </c>
      <c r="M4557" t="s">
        <v>3207</v>
      </c>
      <c r="N4557">
        <v>3.3</v>
      </c>
      <c r="O4557" t="s">
        <v>3170</v>
      </c>
      <c r="P4557">
        <f t="shared" si="142"/>
        <v>45372</v>
      </c>
      <c r="Q4557">
        <f>--(COUNTIF($A$2:A4557,A4557)=1)</f>
        <v>1</v>
      </c>
      <c r="R4557">
        <f t="shared" si="143"/>
        <v>67.459999999999994</v>
      </c>
    </row>
    <row r="4558" spans="1:18">
      <c r="A4558" t="s">
        <v>10688</v>
      </c>
      <c r="B4558" t="s">
        <v>4926</v>
      </c>
      <c r="C4558" t="s">
        <v>3098</v>
      </c>
      <c r="D4558" t="s">
        <v>3237</v>
      </c>
      <c r="E4558" t="s">
        <v>3166</v>
      </c>
      <c r="F4558" t="s">
        <v>3180</v>
      </c>
      <c r="G4558" t="s">
        <v>1958</v>
      </c>
      <c r="H4558" s="28"/>
      <c r="J4558">
        <v>24</v>
      </c>
      <c r="K4558" t="s">
        <v>3098</v>
      </c>
      <c r="L4558" t="s">
        <v>3181</v>
      </c>
      <c r="M4558" t="s">
        <v>3207</v>
      </c>
      <c r="O4558" t="s">
        <v>3124</v>
      </c>
      <c r="P4558">
        <f t="shared" si="142"/>
        <v>44669</v>
      </c>
      <c r="Q4558">
        <f>--(COUNTIF($A$2:A4558,A4558)=1)</f>
        <v>1</v>
      </c>
      <c r="R4558" t="str">
        <f t="shared" si="143"/>
        <v/>
      </c>
    </row>
    <row r="4559" spans="1:18">
      <c r="A4559" t="s">
        <v>10689</v>
      </c>
      <c r="B4559" t="s">
        <v>1712</v>
      </c>
      <c r="C4559" t="s">
        <v>4721</v>
      </c>
      <c r="D4559" t="s">
        <v>3196</v>
      </c>
      <c r="E4559" t="s">
        <v>3166</v>
      </c>
      <c r="F4559" t="s">
        <v>3167</v>
      </c>
      <c r="G4559" t="s">
        <v>2491</v>
      </c>
      <c r="H4559" s="28">
        <v>44904</v>
      </c>
      <c r="I4559">
        <v>66.91</v>
      </c>
      <c r="J4559">
        <v>24</v>
      </c>
      <c r="K4559" t="s">
        <v>3123</v>
      </c>
      <c r="L4559" t="s">
        <v>3212</v>
      </c>
      <c r="M4559" t="s">
        <v>3177</v>
      </c>
      <c r="N4559">
        <v>1.8</v>
      </c>
      <c r="O4559" t="s">
        <v>3170</v>
      </c>
      <c r="P4559">
        <f t="shared" si="142"/>
        <v>44902</v>
      </c>
      <c r="Q4559">
        <f>--(COUNTIF($A$2:A4559,A4559)=1)</f>
        <v>1</v>
      </c>
      <c r="R4559">
        <f t="shared" si="143"/>
        <v>66.91</v>
      </c>
    </row>
    <row r="4560" spans="1:18">
      <c r="A4560" t="s">
        <v>10690</v>
      </c>
      <c r="B4560" t="s">
        <v>821</v>
      </c>
      <c r="C4560" t="s">
        <v>3098</v>
      </c>
      <c r="D4560" t="s">
        <v>3240</v>
      </c>
      <c r="E4560" t="s">
        <v>3166</v>
      </c>
      <c r="F4560" t="s">
        <v>3228</v>
      </c>
      <c r="G4560" t="s">
        <v>1873</v>
      </c>
      <c r="H4560" s="28"/>
      <c r="J4560">
        <v>24</v>
      </c>
      <c r="K4560" t="s">
        <v>3098</v>
      </c>
      <c r="L4560" t="s">
        <v>3168</v>
      </c>
      <c r="M4560" t="s">
        <v>3188</v>
      </c>
      <c r="O4560" t="s">
        <v>3170</v>
      </c>
      <c r="P4560">
        <f t="shared" si="142"/>
        <v>44750</v>
      </c>
      <c r="Q4560">
        <f>--(COUNTIF($A$2:A4560,A4560)=1)</f>
        <v>1</v>
      </c>
      <c r="R4560" t="str">
        <f t="shared" si="143"/>
        <v/>
      </c>
    </row>
    <row r="4561" spans="1:18">
      <c r="A4561" t="s">
        <v>10691</v>
      </c>
      <c r="B4561" t="s">
        <v>3572</v>
      </c>
      <c r="C4561" t="s">
        <v>3098</v>
      </c>
      <c r="D4561" t="s">
        <v>3200</v>
      </c>
      <c r="E4561" t="s">
        <v>3166</v>
      </c>
      <c r="F4561" t="s">
        <v>3167</v>
      </c>
      <c r="G4561" t="s">
        <v>278</v>
      </c>
      <c r="H4561" s="28">
        <v>45526</v>
      </c>
      <c r="I4561">
        <v>65.05</v>
      </c>
      <c r="J4561">
        <v>24</v>
      </c>
      <c r="K4561" t="s">
        <v>3123</v>
      </c>
      <c r="L4561" t="s">
        <v>3176</v>
      </c>
      <c r="M4561" t="s">
        <v>3169</v>
      </c>
      <c r="O4561" t="s">
        <v>3123</v>
      </c>
      <c r="P4561">
        <f t="shared" si="142"/>
        <v>45524</v>
      </c>
      <c r="Q4561">
        <f>--(COUNTIF($A$2:A4561,A4561)=1)</f>
        <v>1</v>
      </c>
      <c r="R4561">
        <f t="shared" si="143"/>
        <v>65.05</v>
      </c>
    </row>
    <row r="4562" spans="1:18">
      <c r="A4562" t="s">
        <v>10692</v>
      </c>
      <c r="B4562" t="s">
        <v>235</v>
      </c>
      <c r="C4562" t="s">
        <v>3098</v>
      </c>
      <c r="D4562" t="s">
        <v>3251</v>
      </c>
      <c r="E4562" t="s">
        <v>3175</v>
      </c>
      <c r="F4562" t="s">
        <v>3167</v>
      </c>
      <c r="G4562" t="s">
        <v>2659</v>
      </c>
      <c r="H4562" s="28">
        <v>45443</v>
      </c>
      <c r="I4562">
        <v>21.35</v>
      </c>
      <c r="J4562">
        <v>8</v>
      </c>
      <c r="K4562" t="s">
        <v>3123</v>
      </c>
      <c r="L4562" t="s">
        <v>3206</v>
      </c>
      <c r="M4562" t="s">
        <v>3202</v>
      </c>
      <c r="N4562">
        <v>2.9</v>
      </c>
      <c r="O4562" t="s">
        <v>3124</v>
      </c>
      <c r="P4562">
        <f t="shared" si="142"/>
        <v>45443</v>
      </c>
      <c r="Q4562">
        <f>--(COUNTIF($A$2:A4562,A4562)=1)</f>
        <v>1</v>
      </c>
      <c r="R4562">
        <f t="shared" si="143"/>
        <v>21.35</v>
      </c>
    </row>
    <row r="4563" spans="1:18">
      <c r="A4563" t="s">
        <v>10693</v>
      </c>
      <c r="B4563" t="s">
        <v>2056</v>
      </c>
      <c r="C4563" t="s">
        <v>3098</v>
      </c>
      <c r="D4563" t="s">
        <v>3196</v>
      </c>
      <c r="E4563" t="s">
        <v>3166</v>
      </c>
      <c r="F4563" t="s">
        <v>3167</v>
      </c>
      <c r="G4563" t="s">
        <v>7735</v>
      </c>
      <c r="H4563" s="28">
        <v>45510</v>
      </c>
      <c r="I4563">
        <v>80.489999999999995</v>
      </c>
      <c r="J4563">
        <v>24</v>
      </c>
      <c r="K4563" t="s">
        <v>3123</v>
      </c>
      <c r="L4563" t="s">
        <v>3254</v>
      </c>
      <c r="M4563" t="s">
        <v>3177</v>
      </c>
      <c r="N4563">
        <v>1.6</v>
      </c>
      <c r="O4563" t="s">
        <v>3213</v>
      </c>
      <c r="P4563">
        <f t="shared" si="142"/>
        <v>45507</v>
      </c>
      <c r="Q4563">
        <f>--(COUNTIF($A$2:A4563,A4563)=1)</f>
        <v>1</v>
      </c>
      <c r="R4563">
        <f t="shared" si="143"/>
        <v>80.489999999999995</v>
      </c>
    </row>
    <row r="4564" spans="1:18">
      <c r="A4564" t="s">
        <v>10694</v>
      </c>
      <c r="B4564" t="s">
        <v>1864</v>
      </c>
      <c r="C4564" t="s">
        <v>10695</v>
      </c>
      <c r="D4564" t="s">
        <v>3185</v>
      </c>
      <c r="E4564" t="s">
        <v>3175</v>
      </c>
      <c r="F4564" t="s">
        <v>3167</v>
      </c>
      <c r="G4564" t="s">
        <v>1336</v>
      </c>
      <c r="H4564" s="28">
        <v>45559</v>
      </c>
      <c r="I4564">
        <v>9.01</v>
      </c>
      <c r="J4564">
        <v>8</v>
      </c>
      <c r="K4564" t="s">
        <v>3123</v>
      </c>
      <c r="L4564" t="s">
        <v>3206</v>
      </c>
      <c r="M4564" t="s">
        <v>3169</v>
      </c>
      <c r="N4564">
        <v>2.8</v>
      </c>
      <c r="O4564" t="s">
        <v>3189</v>
      </c>
      <c r="P4564">
        <f t="shared" si="142"/>
        <v>45559</v>
      </c>
      <c r="Q4564">
        <f>--(COUNTIF($A$2:A4564,A4564)=1)</f>
        <v>1</v>
      </c>
      <c r="R4564">
        <f t="shared" si="143"/>
        <v>9.01</v>
      </c>
    </row>
    <row r="4565" spans="1:18">
      <c r="A4565" t="s">
        <v>10696</v>
      </c>
      <c r="B4565" t="s">
        <v>2887</v>
      </c>
      <c r="C4565" t="s">
        <v>3098</v>
      </c>
      <c r="D4565" t="s">
        <v>3200</v>
      </c>
      <c r="E4565" t="s">
        <v>3175</v>
      </c>
      <c r="F4565" t="s">
        <v>3167</v>
      </c>
      <c r="G4565" t="s">
        <v>4179</v>
      </c>
      <c r="H4565" s="28">
        <v>45550</v>
      </c>
      <c r="I4565">
        <v>11.38</v>
      </c>
      <c r="J4565">
        <v>8</v>
      </c>
      <c r="K4565" t="s">
        <v>3123</v>
      </c>
      <c r="L4565" t="s">
        <v>3271</v>
      </c>
      <c r="M4565" t="s">
        <v>3188</v>
      </c>
      <c r="O4565" t="s">
        <v>3123</v>
      </c>
      <c r="P4565">
        <f t="shared" si="142"/>
        <v>45550</v>
      </c>
      <c r="Q4565">
        <f>--(COUNTIF($A$2:A4565,A4565)=1)</f>
        <v>1</v>
      </c>
      <c r="R4565">
        <f t="shared" si="143"/>
        <v>11.38</v>
      </c>
    </row>
    <row r="4566" spans="1:18">
      <c r="A4566" t="s">
        <v>10697</v>
      </c>
      <c r="B4566" t="s">
        <v>10698</v>
      </c>
      <c r="C4566" t="s">
        <v>3098</v>
      </c>
      <c r="D4566" t="s">
        <v>3227</v>
      </c>
      <c r="E4566" t="s">
        <v>3175</v>
      </c>
      <c r="F4566" t="s">
        <v>3167</v>
      </c>
      <c r="G4566" t="s">
        <v>10699</v>
      </c>
      <c r="H4566" s="28"/>
      <c r="J4566">
        <v>8</v>
      </c>
      <c r="K4566" t="s">
        <v>3098</v>
      </c>
      <c r="L4566" t="s">
        <v>3229</v>
      </c>
      <c r="M4566" t="s">
        <v>3202</v>
      </c>
      <c r="O4566" t="s">
        <v>3260</v>
      </c>
      <c r="P4566">
        <f t="shared" si="142"/>
        <v>44895</v>
      </c>
      <c r="Q4566">
        <f>--(COUNTIF($A$2:A4566,A4566)=1)</f>
        <v>1</v>
      </c>
      <c r="R4566" t="str">
        <f t="shared" si="143"/>
        <v/>
      </c>
    </row>
    <row r="4567" spans="1:18">
      <c r="A4567" t="s">
        <v>10700</v>
      </c>
      <c r="B4567" t="s">
        <v>2854</v>
      </c>
      <c r="C4567" t="s">
        <v>10701</v>
      </c>
      <c r="D4567" t="s">
        <v>3227</v>
      </c>
      <c r="E4567" t="s">
        <v>3280</v>
      </c>
      <c r="F4567" t="s">
        <v>3220</v>
      </c>
      <c r="G4567" t="s">
        <v>1291</v>
      </c>
      <c r="H4567" s="28">
        <v>45191</v>
      </c>
      <c r="I4567">
        <v>8.6300000000000008</v>
      </c>
      <c r="J4567">
        <v>4</v>
      </c>
      <c r="K4567" t="s">
        <v>3123</v>
      </c>
      <c r="L4567" t="s">
        <v>3225</v>
      </c>
      <c r="M4567" t="s">
        <v>3169</v>
      </c>
      <c r="N4567">
        <v>3.9</v>
      </c>
      <c r="O4567" t="s">
        <v>3182</v>
      </c>
      <c r="P4567">
        <f t="shared" si="142"/>
        <v>45191</v>
      </c>
      <c r="Q4567">
        <f>--(COUNTIF($A$2:A4567,A4567)=1)</f>
        <v>1</v>
      </c>
      <c r="R4567">
        <f t="shared" si="143"/>
        <v>8.6300000000000008</v>
      </c>
    </row>
    <row r="4568" spans="1:18">
      <c r="A4568" t="s">
        <v>10702</v>
      </c>
      <c r="B4568" t="s">
        <v>3504</v>
      </c>
      <c r="C4568" t="s">
        <v>3098</v>
      </c>
      <c r="D4568" t="s">
        <v>3237</v>
      </c>
      <c r="E4568" t="s">
        <v>3194</v>
      </c>
      <c r="F4568" t="s">
        <v>3167</v>
      </c>
      <c r="G4568" t="s">
        <v>586</v>
      </c>
      <c r="H4568" s="28"/>
      <c r="J4568">
        <v>72</v>
      </c>
      <c r="K4568" t="s">
        <v>3098</v>
      </c>
      <c r="L4568" t="s">
        <v>3176</v>
      </c>
      <c r="M4568" t="s">
        <v>3202</v>
      </c>
      <c r="O4568" t="s">
        <v>3123</v>
      </c>
      <c r="P4568">
        <f t="shared" si="142"/>
        <v>45052</v>
      </c>
      <c r="Q4568">
        <f>--(COUNTIF($A$2:A4568,A4568)=1)</f>
        <v>1</v>
      </c>
      <c r="R4568" t="str">
        <f t="shared" si="143"/>
        <v/>
      </c>
    </row>
    <row r="4569" spans="1:18">
      <c r="A4569" t="s">
        <v>10703</v>
      </c>
      <c r="B4569" t="s">
        <v>1086</v>
      </c>
      <c r="C4569" t="s">
        <v>3098</v>
      </c>
      <c r="D4569" t="s">
        <v>3237</v>
      </c>
      <c r="E4569" t="s">
        <v>3194</v>
      </c>
      <c r="F4569" t="s">
        <v>3180</v>
      </c>
      <c r="G4569" t="s">
        <v>5842</v>
      </c>
      <c r="H4569" s="28"/>
      <c r="J4569">
        <v>72</v>
      </c>
      <c r="K4569" t="s">
        <v>3098</v>
      </c>
      <c r="L4569" t="s">
        <v>3098</v>
      </c>
      <c r="M4569" t="s">
        <v>3169</v>
      </c>
      <c r="O4569" t="s">
        <v>3123</v>
      </c>
      <c r="P4569">
        <f t="shared" si="142"/>
        <v>45701</v>
      </c>
      <c r="Q4569">
        <f>--(COUNTIF($A$2:A4569,A4569)=1)</f>
        <v>1</v>
      </c>
      <c r="R4569" t="str">
        <f t="shared" si="143"/>
        <v/>
      </c>
    </row>
    <row r="4570" spans="1:18">
      <c r="A4570" t="s">
        <v>10704</v>
      </c>
      <c r="B4570" t="s">
        <v>1278</v>
      </c>
      <c r="C4570" t="s">
        <v>3098</v>
      </c>
      <c r="D4570" t="s">
        <v>3165</v>
      </c>
      <c r="E4570" t="s">
        <v>3175</v>
      </c>
      <c r="F4570" t="s">
        <v>3167</v>
      </c>
      <c r="G4570" t="s">
        <v>255</v>
      </c>
      <c r="H4570" s="28">
        <v>45579</v>
      </c>
      <c r="I4570">
        <v>20.13</v>
      </c>
      <c r="J4570">
        <v>8</v>
      </c>
      <c r="K4570" t="s">
        <v>3123</v>
      </c>
      <c r="L4570" t="s">
        <v>3265</v>
      </c>
      <c r="M4570" t="s">
        <v>3202</v>
      </c>
      <c r="N4570">
        <v>3.4</v>
      </c>
      <c r="O4570" t="s">
        <v>3170</v>
      </c>
      <c r="P4570">
        <f t="shared" si="142"/>
        <v>45579</v>
      </c>
      <c r="Q4570">
        <f>--(COUNTIF($A$2:A4570,A4570)=1)</f>
        <v>1</v>
      </c>
      <c r="R4570">
        <f t="shared" si="143"/>
        <v>20.13</v>
      </c>
    </row>
    <row r="4571" spans="1:18">
      <c r="A4571" t="s">
        <v>10705</v>
      </c>
      <c r="B4571" t="s">
        <v>2914</v>
      </c>
      <c r="C4571" t="s">
        <v>10706</v>
      </c>
      <c r="D4571" t="s">
        <v>3240</v>
      </c>
      <c r="E4571" t="s">
        <v>3175</v>
      </c>
      <c r="F4571" t="s">
        <v>3228</v>
      </c>
      <c r="G4571" t="s">
        <v>145</v>
      </c>
      <c r="H4571" s="28"/>
      <c r="J4571">
        <v>8</v>
      </c>
      <c r="K4571" t="s">
        <v>3098</v>
      </c>
      <c r="L4571" t="s">
        <v>3302</v>
      </c>
      <c r="M4571" t="s">
        <v>3169</v>
      </c>
      <c r="O4571" t="s">
        <v>3178</v>
      </c>
      <c r="P4571">
        <f t="shared" si="142"/>
        <v>44682</v>
      </c>
      <c r="Q4571">
        <f>--(COUNTIF($A$2:A4571,A4571)=1)</f>
        <v>1</v>
      </c>
      <c r="R4571" t="str">
        <f t="shared" si="143"/>
        <v/>
      </c>
    </row>
    <row r="4572" spans="1:18">
      <c r="A4572" t="s">
        <v>10707</v>
      </c>
      <c r="B4572" t="s">
        <v>3908</v>
      </c>
      <c r="C4572" t="s">
        <v>10708</v>
      </c>
      <c r="D4572" t="s">
        <v>3200</v>
      </c>
      <c r="E4572" t="s">
        <v>3194</v>
      </c>
      <c r="F4572" t="s">
        <v>3167</v>
      </c>
      <c r="G4572" t="s">
        <v>2102</v>
      </c>
      <c r="H4572" s="28">
        <v>44788</v>
      </c>
      <c r="I4572">
        <v>165.63</v>
      </c>
      <c r="J4572">
        <v>72</v>
      </c>
      <c r="K4572" t="s">
        <v>3123</v>
      </c>
      <c r="L4572" t="s">
        <v>3318</v>
      </c>
      <c r="M4572" t="s">
        <v>3177</v>
      </c>
      <c r="N4572">
        <v>3.5</v>
      </c>
      <c r="O4572" t="s">
        <v>3170</v>
      </c>
      <c r="P4572">
        <f t="shared" si="142"/>
        <v>44782</v>
      </c>
      <c r="Q4572">
        <f>--(COUNTIF($A$2:A4572,A4572)=1)</f>
        <v>1</v>
      </c>
      <c r="R4572">
        <f t="shared" si="143"/>
        <v>165.63</v>
      </c>
    </row>
    <row r="4573" spans="1:18">
      <c r="A4573" t="s">
        <v>10709</v>
      </c>
      <c r="B4573" t="s">
        <v>5317</v>
      </c>
      <c r="C4573" t="s">
        <v>4779</v>
      </c>
      <c r="D4573" t="s">
        <v>3200</v>
      </c>
      <c r="E4573" t="s">
        <v>3194</v>
      </c>
      <c r="F4573" t="s">
        <v>3167</v>
      </c>
      <c r="G4573" t="s">
        <v>508</v>
      </c>
      <c r="H4573" s="28"/>
      <c r="J4573">
        <v>72</v>
      </c>
      <c r="K4573" t="s">
        <v>3098</v>
      </c>
      <c r="L4573" t="s">
        <v>3281</v>
      </c>
      <c r="M4573" t="s">
        <v>3188</v>
      </c>
      <c r="O4573" t="s">
        <v>3182</v>
      </c>
      <c r="P4573">
        <f t="shared" si="142"/>
        <v>44938</v>
      </c>
      <c r="Q4573">
        <f>--(COUNTIF($A$2:A4573,A4573)=1)</f>
        <v>1</v>
      </c>
      <c r="R4573" t="str">
        <f t="shared" si="143"/>
        <v/>
      </c>
    </row>
    <row r="4574" spans="1:18">
      <c r="A4574" t="s">
        <v>10710</v>
      </c>
      <c r="B4574" t="s">
        <v>2309</v>
      </c>
      <c r="C4574" t="s">
        <v>3098</v>
      </c>
      <c r="D4574" t="s">
        <v>3251</v>
      </c>
      <c r="E4574" t="s">
        <v>3194</v>
      </c>
      <c r="F4574" t="s">
        <v>3167</v>
      </c>
      <c r="G4574" t="s">
        <v>62</v>
      </c>
      <c r="H4574" s="28">
        <v>45094</v>
      </c>
      <c r="I4574">
        <v>232.57</v>
      </c>
      <c r="J4574">
        <v>72</v>
      </c>
      <c r="K4574" t="s">
        <v>3123</v>
      </c>
      <c r="L4574" t="s">
        <v>3271</v>
      </c>
      <c r="M4574" t="s">
        <v>3177</v>
      </c>
      <c r="O4574" t="s">
        <v>3123</v>
      </c>
      <c r="P4574">
        <f t="shared" si="142"/>
        <v>45085</v>
      </c>
      <c r="Q4574">
        <f>--(COUNTIF($A$2:A4574,A4574)=1)</f>
        <v>1</v>
      </c>
      <c r="R4574">
        <f t="shared" si="143"/>
        <v>232.57</v>
      </c>
    </row>
    <row r="4575" spans="1:18">
      <c r="A4575" t="s">
        <v>10711</v>
      </c>
      <c r="B4575" t="s">
        <v>1632</v>
      </c>
      <c r="C4575" t="s">
        <v>4085</v>
      </c>
      <c r="D4575" t="s">
        <v>3227</v>
      </c>
      <c r="E4575" t="s">
        <v>3194</v>
      </c>
      <c r="F4575" t="s">
        <v>3167</v>
      </c>
      <c r="G4575" t="s">
        <v>645</v>
      </c>
      <c r="H4575" s="28">
        <v>45201</v>
      </c>
      <c r="I4575">
        <v>123.75</v>
      </c>
      <c r="J4575">
        <v>72</v>
      </c>
      <c r="K4575" t="s">
        <v>3123</v>
      </c>
      <c r="L4575" t="s">
        <v>3216</v>
      </c>
      <c r="M4575" t="s">
        <v>3207</v>
      </c>
      <c r="N4575">
        <v>4.4000000000000004</v>
      </c>
      <c r="O4575" t="s">
        <v>3124</v>
      </c>
      <c r="P4575">
        <f t="shared" si="142"/>
        <v>45196</v>
      </c>
      <c r="Q4575">
        <f>--(COUNTIF($A$2:A4575,A4575)=1)</f>
        <v>1</v>
      </c>
      <c r="R4575">
        <f t="shared" si="143"/>
        <v>123.75</v>
      </c>
    </row>
    <row r="4576" spans="1:18">
      <c r="A4576" t="s">
        <v>10712</v>
      </c>
      <c r="B4576" t="s">
        <v>3380</v>
      </c>
      <c r="C4576" t="s">
        <v>10713</v>
      </c>
      <c r="D4576" t="s">
        <v>3251</v>
      </c>
      <c r="E4576" t="s">
        <v>3175</v>
      </c>
      <c r="F4576" t="s">
        <v>3220</v>
      </c>
      <c r="G4576" t="s">
        <v>2165</v>
      </c>
      <c r="H4576" s="28">
        <v>45209</v>
      </c>
      <c r="I4576">
        <v>20.9</v>
      </c>
      <c r="J4576">
        <v>8</v>
      </c>
      <c r="K4576" t="s">
        <v>3123</v>
      </c>
      <c r="L4576" t="s">
        <v>3271</v>
      </c>
      <c r="M4576" t="s">
        <v>3177</v>
      </c>
      <c r="N4576">
        <v>3.5</v>
      </c>
      <c r="O4576" t="s">
        <v>3124</v>
      </c>
      <c r="P4576">
        <f t="shared" si="142"/>
        <v>45209</v>
      </c>
      <c r="Q4576">
        <f>--(COUNTIF($A$2:A4576,A4576)=1)</f>
        <v>1</v>
      </c>
      <c r="R4576">
        <f t="shared" si="143"/>
        <v>20.9</v>
      </c>
    </row>
    <row r="4577" spans="1:18">
      <c r="A4577" t="s">
        <v>10714</v>
      </c>
      <c r="B4577" t="s">
        <v>1345</v>
      </c>
      <c r="C4577" t="s">
        <v>3098</v>
      </c>
      <c r="D4577" t="s">
        <v>3240</v>
      </c>
      <c r="E4577" t="s">
        <v>3194</v>
      </c>
      <c r="F4577" t="s">
        <v>3167</v>
      </c>
      <c r="G4577" t="s">
        <v>2727</v>
      </c>
      <c r="H4577" s="28"/>
      <c r="J4577">
        <v>72</v>
      </c>
      <c r="K4577" t="s">
        <v>3098</v>
      </c>
      <c r="L4577" t="s">
        <v>3192</v>
      </c>
      <c r="M4577" t="s">
        <v>3177</v>
      </c>
      <c r="O4577" t="s">
        <v>3123</v>
      </c>
      <c r="P4577">
        <f t="shared" si="142"/>
        <v>45609</v>
      </c>
      <c r="Q4577">
        <f>--(COUNTIF($A$2:A4577,A4577)=1)</f>
        <v>1</v>
      </c>
      <c r="R4577" t="str">
        <f t="shared" si="143"/>
        <v/>
      </c>
    </row>
    <row r="4578" spans="1:18">
      <c r="A4578" t="s">
        <v>10715</v>
      </c>
      <c r="B4578" t="s">
        <v>833</v>
      </c>
      <c r="C4578" t="s">
        <v>3098</v>
      </c>
      <c r="D4578" t="s">
        <v>3165</v>
      </c>
      <c r="E4578" t="s">
        <v>3194</v>
      </c>
      <c r="F4578" t="s">
        <v>3167</v>
      </c>
      <c r="G4578" t="s">
        <v>95</v>
      </c>
      <c r="H4578" s="28">
        <v>44679</v>
      </c>
      <c r="I4578">
        <v>155.85</v>
      </c>
      <c r="J4578">
        <v>72</v>
      </c>
      <c r="K4578" t="s">
        <v>3123</v>
      </c>
      <c r="L4578" t="s">
        <v>3318</v>
      </c>
      <c r="M4578" t="s">
        <v>3177</v>
      </c>
      <c r="N4578">
        <v>1.5</v>
      </c>
      <c r="O4578" t="s">
        <v>3189</v>
      </c>
      <c r="P4578">
        <f t="shared" si="142"/>
        <v>44673</v>
      </c>
      <c r="Q4578">
        <f>--(COUNTIF($A$2:A4578,A4578)=1)</f>
        <v>1</v>
      </c>
      <c r="R4578">
        <f t="shared" si="143"/>
        <v>155.85</v>
      </c>
    </row>
    <row r="4579" spans="1:18">
      <c r="A4579" t="s">
        <v>10716</v>
      </c>
      <c r="B4579" t="s">
        <v>8032</v>
      </c>
      <c r="C4579" t="s">
        <v>6009</v>
      </c>
      <c r="D4579" t="s">
        <v>3237</v>
      </c>
      <c r="E4579" t="s">
        <v>3194</v>
      </c>
      <c r="F4579" t="s">
        <v>3167</v>
      </c>
      <c r="G4579" t="s">
        <v>425</v>
      </c>
      <c r="H4579" s="28">
        <v>44854</v>
      </c>
      <c r="I4579">
        <v>186.06</v>
      </c>
      <c r="J4579">
        <v>72</v>
      </c>
      <c r="K4579" t="s">
        <v>3123</v>
      </c>
      <c r="L4579" t="s">
        <v>3181</v>
      </c>
      <c r="M4579" t="s">
        <v>3169</v>
      </c>
      <c r="N4579">
        <v>3</v>
      </c>
      <c r="O4579" t="s">
        <v>3123</v>
      </c>
      <c r="P4579">
        <f t="shared" si="142"/>
        <v>44847</v>
      </c>
      <c r="Q4579">
        <f>--(COUNTIF($A$2:A4579,A4579)=1)</f>
        <v>1</v>
      </c>
      <c r="R4579">
        <f t="shared" si="143"/>
        <v>186.06</v>
      </c>
    </row>
    <row r="4580" spans="1:18">
      <c r="A4580" t="s">
        <v>10717</v>
      </c>
      <c r="B4580" t="s">
        <v>3609</v>
      </c>
      <c r="C4580" t="s">
        <v>7260</v>
      </c>
      <c r="D4580" t="s">
        <v>3196</v>
      </c>
      <c r="E4580" t="s">
        <v>3194</v>
      </c>
      <c r="F4580" t="s">
        <v>3180</v>
      </c>
      <c r="G4580" t="s">
        <v>1560</v>
      </c>
      <c r="H4580" s="28"/>
      <c r="J4580">
        <v>72</v>
      </c>
      <c r="K4580" t="s">
        <v>3098</v>
      </c>
      <c r="L4580" t="s">
        <v>3318</v>
      </c>
      <c r="M4580" t="s">
        <v>3207</v>
      </c>
      <c r="O4580" t="s">
        <v>3170</v>
      </c>
      <c r="P4580">
        <f t="shared" si="142"/>
        <v>45040</v>
      </c>
      <c r="Q4580">
        <f>--(COUNTIF($A$2:A4580,A4580)=1)</f>
        <v>1</v>
      </c>
      <c r="R4580" t="str">
        <f t="shared" si="143"/>
        <v/>
      </c>
    </row>
    <row r="4581" spans="1:18">
      <c r="A4581" t="s">
        <v>10718</v>
      </c>
      <c r="B4581" t="s">
        <v>6784</v>
      </c>
      <c r="C4581" t="s">
        <v>3098</v>
      </c>
      <c r="D4581" t="s">
        <v>3165</v>
      </c>
      <c r="E4581" t="s">
        <v>3280</v>
      </c>
      <c r="F4581" t="s">
        <v>3220</v>
      </c>
      <c r="G4581" t="s">
        <v>2929</v>
      </c>
      <c r="H4581" s="28">
        <v>45219</v>
      </c>
      <c r="I4581">
        <v>10.95</v>
      </c>
      <c r="J4581">
        <v>4</v>
      </c>
      <c r="K4581" t="s">
        <v>3123</v>
      </c>
      <c r="L4581" t="s">
        <v>3398</v>
      </c>
      <c r="M4581" t="s">
        <v>3188</v>
      </c>
      <c r="N4581">
        <v>3.3</v>
      </c>
      <c r="O4581" t="s">
        <v>3170</v>
      </c>
      <c r="P4581">
        <f t="shared" si="142"/>
        <v>45219</v>
      </c>
      <c r="Q4581">
        <f>--(COUNTIF($A$2:A4581,A4581)=1)</f>
        <v>1</v>
      </c>
      <c r="R4581">
        <f t="shared" si="143"/>
        <v>10.95</v>
      </c>
    </row>
    <row r="4582" spans="1:18">
      <c r="A4582" t="s">
        <v>10719</v>
      </c>
      <c r="B4582" t="s">
        <v>1868</v>
      </c>
      <c r="C4582" t="s">
        <v>5274</v>
      </c>
      <c r="D4582" t="s">
        <v>3251</v>
      </c>
      <c r="E4582" t="s">
        <v>3166</v>
      </c>
      <c r="F4582" t="s">
        <v>3228</v>
      </c>
      <c r="G4582" t="s">
        <v>10720</v>
      </c>
      <c r="H4582" s="28"/>
      <c r="J4582">
        <v>24</v>
      </c>
      <c r="K4582" t="s">
        <v>3098</v>
      </c>
      <c r="L4582" t="s">
        <v>3265</v>
      </c>
      <c r="M4582" t="s">
        <v>3202</v>
      </c>
      <c r="O4582" t="s">
        <v>3170</v>
      </c>
      <c r="P4582">
        <f t="shared" si="142"/>
        <v>45339</v>
      </c>
      <c r="Q4582">
        <f>--(COUNTIF($A$2:A4582,A4582)=1)</f>
        <v>1</v>
      </c>
      <c r="R4582" t="str">
        <f t="shared" si="143"/>
        <v/>
      </c>
    </row>
    <row r="4583" spans="1:18">
      <c r="A4583" t="s">
        <v>10721</v>
      </c>
      <c r="B4583" t="s">
        <v>5159</v>
      </c>
      <c r="C4583" t="s">
        <v>3098</v>
      </c>
      <c r="D4583" t="s">
        <v>3237</v>
      </c>
      <c r="E4583" t="s">
        <v>3166</v>
      </c>
      <c r="F4583" t="s">
        <v>3167</v>
      </c>
      <c r="G4583" t="s">
        <v>2468</v>
      </c>
      <c r="H4583" s="28">
        <v>45329</v>
      </c>
      <c r="I4583">
        <v>45.28</v>
      </c>
      <c r="J4583">
        <v>24</v>
      </c>
      <c r="K4583" t="s">
        <v>3123</v>
      </c>
      <c r="L4583" t="s">
        <v>3187</v>
      </c>
      <c r="M4583" t="s">
        <v>3207</v>
      </c>
      <c r="O4583" t="s">
        <v>3123</v>
      </c>
      <c r="P4583">
        <f t="shared" si="142"/>
        <v>45328</v>
      </c>
      <c r="Q4583">
        <f>--(COUNTIF($A$2:A4583,A4583)=1)</f>
        <v>1</v>
      </c>
      <c r="R4583">
        <f t="shared" si="143"/>
        <v>45.28</v>
      </c>
    </row>
    <row r="4584" spans="1:18">
      <c r="A4584" t="s">
        <v>10722</v>
      </c>
      <c r="B4584" t="s">
        <v>1539</v>
      </c>
      <c r="C4584" t="s">
        <v>3098</v>
      </c>
      <c r="D4584" t="s">
        <v>3196</v>
      </c>
      <c r="E4584" t="s">
        <v>3194</v>
      </c>
      <c r="F4584" t="s">
        <v>3167</v>
      </c>
      <c r="G4584" t="s">
        <v>4281</v>
      </c>
      <c r="H4584" s="28">
        <v>45676</v>
      </c>
      <c r="I4584">
        <v>-85.76</v>
      </c>
      <c r="J4584">
        <v>72</v>
      </c>
      <c r="K4584" t="s">
        <v>3124</v>
      </c>
      <c r="L4584" t="s">
        <v>3307</v>
      </c>
      <c r="M4584" t="s">
        <v>3177</v>
      </c>
      <c r="N4584">
        <v>1.5</v>
      </c>
      <c r="O4584" t="s">
        <v>3170</v>
      </c>
      <c r="P4584">
        <f t="shared" si="142"/>
        <v>45680</v>
      </c>
      <c r="Q4584">
        <f>--(COUNTIF($A$2:A4584,A4584)=1)</f>
        <v>1</v>
      </c>
      <c r="R4584" t="str">
        <f t="shared" si="143"/>
        <v/>
      </c>
    </row>
    <row r="4585" spans="1:18">
      <c r="A4585" t="s">
        <v>10723</v>
      </c>
      <c r="B4585" t="s">
        <v>4050</v>
      </c>
      <c r="C4585" t="s">
        <v>3501</v>
      </c>
      <c r="D4585" t="s">
        <v>3200</v>
      </c>
      <c r="E4585" t="s">
        <v>3194</v>
      </c>
      <c r="F4585" t="s">
        <v>3167</v>
      </c>
      <c r="G4585" t="s">
        <v>1180</v>
      </c>
      <c r="H4585" s="28"/>
      <c r="J4585">
        <v>72</v>
      </c>
      <c r="K4585" t="s">
        <v>3098</v>
      </c>
      <c r="L4585" t="s">
        <v>3187</v>
      </c>
      <c r="M4585" t="s">
        <v>3169</v>
      </c>
      <c r="O4585" t="s">
        <v>3189</v>
      </c>
      <c r="P4585">
        <f t="shared" si="142"/>
        <v>45538</v>
      </c>
      <c r="Q4585">
        <f>--(COUNTIF($A$2:A4585,A4585)=1)</f>
        <v>1</v>
      </c>
      <c r="R4585" t="str">
        <f t="shared" si="143"/>
        <v/>
      </c>
    </row>
    <row r="4586" spans="1:18">
      <c r="A4586" t="s">
        <v>10724</v>
      </c>
      <c r="B4586" t="s">
        <v>2676</v>
      </c>
      <c r="C4586" t="s">
        <v>9138</v>
      </c>
      <c r="D4586" t="s">
        <v>3165</v>
      </c>
      <c r="E4586" t="s">
        <v>3175</v>
      </c>
      <c r="F4586" t="s">
        <v>3167</v>
      </c>
      <c r="G4586" t="s">
        <v>1351</v>
      </c>
      <c r="H4586" s="28">
        <v>45342</v>
      </c>
      <c r="I4586">
        <v>2.66</v>
      </c>
      <c r="J4586">
        <v>8</v>
      </c>
      <c r="K4586" t="s">
        <v>3124</v>
      </c>
      <c r="L4586" t="s">
        <v>3181</v>
      </c>
      <c r="M4586" t="s">
        <v>3169</v>
      </c>
      <c r="N4586">
        <v>4.9000000000000004</v>
      </c>
      <c r="O4586" t="s">
        <v>3213</v>
      </c>
      <c r="P4586">
        <f t="shared" si="142"/>
        <v>45342</v>
      </c>
      <c r="Q4586">
        <f>--(COUNTIF($A$2:A4586,A4586)=1)</f>
        <v>1</v>
      </c>
      <c r="R4586">
        <f t="shared" si="143"/>
        <v>2.66</v>
      </c>
    </row>
    <row r="4587" spans="1:18">
      <c r="A4587" t="s">
        <v>10725</v>
      </c>
      <c r="B4587" t="s">
        <v>6017</v>
      </c>
      <c r="C4587" t="s">
        <v>3098</v>
      </c>
      <c r="D4587" t="s">
        <v>3200</v>
      </c>
      <c r="E4587" t="s">
        <v>3166</v>
      </c>
      <c r="F4587" t="s">
        <v>3167</v>
      </c>
      <c r="G4587" t="s">
        <v>4389</v>
      </c>
      <c r="H4587" s="28"/>
      <c r="J4587">
        <v>24</v>
      </c>
      <c r="K4587" t="s">
        <v>3098</v>
      </c>
      <c r="L4587" t="s">
        <v>3212</v>
      </c>
      <c r="M4587" t="s">
        <v>3188</v>
      </c>
      <c r="O4587" t="s">
        <v>3182</v>
      </c>
      <c r="P4587">
        <f t="shared" si="142"/>
        <v>44731</v>
      </c>
      <c r="Q4587">
        <f>--(COUNTIF($A$2:A4587,A4587)=1)</f>
        <v>1</v>
      </c>
      <c r="R4587" t="str">
        <f t="shared" si="143"/>
        <v/>
      </c>
    </row>
    <row r="4588" spans="1:18">
      <c r="A4588" t="s">
        <v>10726</v>
      </c>
      <c r="B4588" t="s">
        <v>2844</v>
      </c>
      <c r="C4588" t="s">
        <v>3098</v>
      </c>
      <c r="D4588" t="s">
        <v>3174</v>
      </c>
      <c r="E4588" t="s">
        <v>3166</v>
      </c>
      <c r="F4588" t="s">
        <v>3167</v>
      </c>
      <c r="G4588" t="s">
        <v>2906</v>
      </c>
      <c r="H4588" s="28">
        <v>45036</v>
      </c>
      <c r="I4588">
        <v>15.79</v>
      </c>
      <c r="J4588">
        <v>24</v>
      </c>
      <c r="K4588" t="s">
        <v>3124</v>
      </c>
      <c r="L4588" t="s">
        <v>3098</v>
      </c>
      <c r="M4588" t="s">
        <v>3177</v>
      </c>
      <c r="N4588">
        <v>4.9000000000000004</v>
      </c>
      <c r="O4588" t="s">
        <v>3260</v>
      </c>
      <c r="P4588">
        <f t="shared" si="142"/>
        <v>45036</v>
      </c>
      <c r="Q4588">
        <f>--(COUNTIF($A$2:A4588,A4588)=1)</f>
        <v>1</v>
      </c>
      <c r="R4588">
        <f t="shared" si="143"/>
        <v>15.79</v>
      </c>
    </row>
    <row r="4589" spans="1:18">
      <c r="A4589" t="s">
        <v>10727</v>
      </c>
      <c r="B4589" t="s">
        <v>2792</v>
      </c>
      <c r="C4589" t="s">
        <v>3098</v>
      </c>
      <c r="D4589" t="s">
        <v>3185</v>
      </c>
      <c r="E4589" t="s">
        <v>3175</v>
      </c>
      <c r="F4589" t="s">
        <v>3180</v>
      </c>
      <c r="G4589" t="s">
        <v>10728</v>
      </c>
      <c r="H4589" s="28"/>
      <c r="J4589">
        <v>8</v>
      </c>
      <c r="K4589" t="s">
        <v>3098</v>
      </c>
      <c r="L4589" t="s">
        <v>3281</v>
      </c>
      <c r="M4589" t="s">
        <v>3169</v>
      </c>
      <c r="O4589" t="s">
        <v>3170</v>
      </c>
      <c r="P4589">
        <f t="shared" si="142"/>
        <v>45188</v>
      </c>
      <c r="Q4589">
        <f>--(COUNTIF($A$2:A4589,A4589)=1)</f>
        <v>1</v>
      </c>
      <c r="R4589" t="str">
        <f t="shared" si="143"/>
        <v/>
      </c>
    </row>
    <row r="4590" spans="1:18">
      <c r="A4590" t="s">
        <v>10729</v>
      </c>
      <c r="B4590" t="s">
        <v>2939</v>
      </c>
      <c r="C4590" t="s">
        <v>3098</v>
      </c>
      <c r="D4590" t="s">
        <v>3227</v>
      </c>
      <c r="E4590" t="s">
        <v>3175</v>
      </c>
      <c r="F4590" t="s">
        <v>3167</v>
      </c>
      <c r="G4590" t="s">
        <v>1880</v>
      </c>
      <c r="H4590" s="28">
        <v>45156</v>
      </c>
      <c r="I4590">
        <v>16.12</v>
      </c>
      <c r="J4590">
        <v>8</v>
      </c>
      <c r="K4590" t="s">
        <v>3123</v>
      </c>
      <c r="L4590" t="s">
        <v>3398</v>
      </c>
      <c r="M4590" t="s">
        <v>3207</v>
      </c>
      <c r="N4590">
        <v>3.5</v>
      </c>
      <c r="O4590" t="s">
        <v>3213</v>
      </c>
      <c r="P4590">
        <f t="shared" si="142"/>
        <v>45156</v>
      </c>
      <c r="Q4590">
        <f>--(COUNTIF($A$2:A4590,A4590)=1)</f>
        <v>1</v>
      </c>
      <c r="R4590">
        <f t="shared" si="143"/>
        <v>16.12</v>
      </c>
    </row>
    <row r="4591" spans="1:18">
      <c r="A4591" t="s">
        <v>10730</v>
      </c>
      <c r="B4591" t="s">
        <v>2741</v>
      </c>
      <c r="C4591" t="s">
        <v>3979</v>
      </c>
      <c r="D4591" t="s">
        <v>3251</v>
      </c>
      <c r="E4591" t="s">
        <v>3194</v>
      </c>
      <c r="F4591" t="s">
        <v>3220</v>
      </c>
      <c r="G4591" t="s">
        <v>652</v>
      </c>
      <c r="H4591" s="28"/>
      <c r="J4591">
        <v>72</v>
      </c>
      <c r="K4591" t="s">
        <v>3098</v>
      </c>
      <c r="L4591" t="s">
        <v>3221</v>
      </c>
      <c r="M4591" t="s">
        <v>3169</v>
      </c>
      <c r="O4591" t="s">
        <v>3182</v>
      </c>
      <c r="P4591">
        <f t="shared" si="142"/>
        <v>45150</v>
      </c>
      <c r="Q4591">
        <f>--(COUNTIF($A$2:A4591,A4591)=1)</f>
        <v>1</v>
      </c>
      <c r="R4591" t="str">
        <f t="shared" si="143"/>
        <v/>
      </c>
    </row>
    <row r="4592" spans="1:18">
      <c r="A4592" t="s">
        <v>10731</v>
      </c>
      <c r="B4592" t="s">
        <v>10732</v>
      </c>
      <c r="C4592" t="s">
        <v>3098</v>
      </c>
      <c r="D4592" t="s">
        <v>3237</v>
      </c>
      <c r="E4592" t="s">
        <v>3166</v>
      </c>
      <c r="F4592" t="s">
        <v>3167</v>
      </c>
      <c r="G4592" t="s">
        <v>531</v>
      </c>
      <c r="H4592" s="28">
        <v>44904</v>
      </c>
      <c r="I4592">
        <v>20.58</v>
      </c>
      <c r="J4592">
        <v>24</v>
      </c>
      <c r="K4592" t="s">
        <v>3124</v>
      </c>
      <c r="L4592" t="s">
        <v>3351</v>
      </c>
      <c r="M4592" t="s">
        <v>3207</v>
      </c>
      <c r="N4592">
        <v>4.2</v>
      </c>
      <c r="O4592" t="s">
        <v>3213</v>
      </c>
      <c r="P4592">
        <f t="shared" si="142"/>
        <v>44904</v>
      </c>
      <c r="Q4592">
        <f>--(COUNTIF($A$2:A4592,A4592)=1)</f>
        <v>1</v>
      </c>
      <c r="R4592">
        <f t="shared" si="143"/>
        <v>20.58</v>
      </c>
    </row>
    <row r="4593" spans="1:18">
      <c r="A4593" t="s">
        <v>10733</v>
      </c>
      <c r="B4593" t="s">
        <v>3658</v>
      </c>
      <c r="C4593" t="s">
        <v>7230</v>
      </c>
      <c r="D4593" t="s">
        <v>3251</v>
      </c>
      <c r="E4593" t="s">
        <v>3166</v>
      </c>
      <c r="F4593" t="s">
        <v>3167</v>
      </c>
      <c r="G4593" t="s">
        <v>4104</v>
      </c>
      <c r="H4593" s="28">
        <v>44707</v>
      </c>
      <c r="I4593">
        <v>65.400000000000006</v>
      </c>
      <c r="J4593">
        <v>24</v>
      </c>
      <c r="K4593" t="s">
        <v>3123</v>
      </c>
      <c r="L4593" t="s">
        <v>3307</v>
      </c>
      <c r="M4593" t="s">
        <v>3188</v>
      </c>
      <c r="N4593">
        <v>1.5</v>
      </c>
      <c r="O4593" t="s">
        <v>3124</v>
      </c>
      <c r="P4593">
        <f t="shared" si="142"/>
        <v>44705</v>
      </c>
      <c r="Q4593">
        <f>--(COUNTIF($A$2:A4593,A4593)=1)</f>
        <v>1</v>
      </c>
      <c r="R4593">
        <f t="shared" si="143"/>
        <v>65.400000000000006</v>
      </c>
    </row>
    <row r="4594" spans="1:18">
      <c r="A4594" t="s">
        <v>10734</v>
      </c>
      <c r="B4594" t="s">
        <v>4624</v>
      </c>
      <c r="C4594" t="s">
        <v>3098</v>
      </c>
      <c r="D4594" t="s">
        <v>3196</v>
      </c>
      <c r="E4594" t="s">
        <v>3194</v>
      </c>
      <c r="F4594" t="s">
        <v>3167</v>
      </c>
      <c r="G4594" t="s">
        <v>2301</v>
      </c>
      <c r="H4594" s="28">
        <v>45100</v>
      </c>
      <c r="I4594">
        <v>165.46</v>
      </c>
      <c r="J4594">
        <v>72</v>
      </c>
      <c r="K4594" t="s">
        <v>3123</v>
      </c>
      <c r="L4594" t="s">
        <v>3192</v>
      </c>
      <c r="M4594" t="s">
        <v>3177</v>
      </c>
      <c r="O4594" t="s">
        <v>3182</v>
      </c>
      <c r="P4594">
        <f t="shared" si="142"/>
        <v>45094</v>
      </c>
      <c r="Q4594">
        <f>--(COUNTIF($A$2:A4594,A4594)=1)</f>
        <v>1</v>
      </c>
      <c r="R4594">
        <f t="shared" si="143"/>
        <v>165.46</v>
      </c>
    </row>
    <row r="4595" spans="1:18">
      <c r="A4595" t="s">
        <v>10735</v>
      </c>
      <c r="B4595" t="s">
        <v>720</v>
      </c>
      <c r="C4595" t="s">
        <v>3098</v>
      </c>
      <c r="D4595" t="s">
        <v>3196</v>
      </c>
      <c r="E4595" t="s">
        <v>3166</v>
      </c>
      <c r="F4595" t="s">
        <v>3167</v>
      </c>
      <c r="G4595" t="s">
        <v>4901</v>
      </c>
      <c r="H4595" s="28">
        <v>45140</v>
      </c>
      <c r="I4595">
        <v>43.39</v>
      </c>
      <c r="J4595">
        <v>24</v>
      </c>
      <c r="K4595" t="s">
        <v>3123</v>
      </c>
      <c r="L4595" t="s">
        <v>3212</v>
      </c>
      <c r="M4595" t="s">
        <v>3177</v>
      </c>
      <c r="O4595" t="s">
        <v>3260</v>
      </c>
      <c r="P4595">
        <f t="shared" si="142"/>
        <v>45139</v>
      </c>
      <c r="Q4595">
        <f>--(COUNTIF($A$2:A4595,A4595)=1)</f>
        <v>1</v>
      </c>
      <c r="R4595">
        <f t="shared" si="143"/>
        <v>43.39</v>
      </c>
    </row>
    <row r="4596" spans="1:18">
      <c r="A4596" t="s">
        <v>10736</v>
      </c>
      <c r="B4596" t="s">
        <v>2919</v>
      </c>
      <c r="C4596" t="s">
        <v>6565</v>
      </c>
      <c r="D4596" t="s">
        <v>3196</v>
      </c>
      <c r="E4596" t="s">
        <v>3166</v>
      </c>
      <c r="F4596" t="s">
        <v>3220</v>
      </c>
      <c r="G4596" t="s">
        <v>2909</v>
      </c>
      <c r="H4596" s="28"/>
      <c r="J4596">
        <v>24</v>
      </c>
      <c r="K4596" t="s">
        <v>3098</v>
      </c>
      <c r="L4596" t="s">
        <v>3281</v>
      </c>
      <c r="M4596" t="s">
        <v>3207</v>
      </c>
      <c r="O4596" t="s">
        <v>3170</v>
      </c>
      <c r="P4596">
        <f t="shared" si="142"/>
        <v>45527</v>
      </c>
      <c r="Q4596">
        <f>--(COUNTIF($A$2:A4596,A4596)=1)</f>
        <v>1</v>
      </c>
      <c r="R4596" t="str">
        <f t="shared" si="143"/>
        <v/>
      </c>
    </row>
    <row r="4597" spans="1:18">
      <c r="A4597" t="s">
        <v>10737</v>
      </c>
      <c r="B4597" t="s">
        <v>1733</v>
      </c>
      <c r="C4597" t="s">
        <v>8624</v>
      </c>
      <c r="D4597" t="s">
        <v>3200</v>
      </c>
      <c r="E4597" t="s">
        <v>3194</v>
      </c>
      <c r="F4597" t="s">
        <v>3167</v>
      </c>
      <c r="G4597" t="s">
        <v>1029</v>
      </c>
      <c r="H4597" s="28">
        <v>45304</v>
      </c>
      <c r="I4597">
        <v>174.33</v>
      </c>
      <c r="J4597">
        <v>72</v>
      </c>
      <c r="K4597" t="s">
        <v>3123</v>
      </c>
      <c r="L4597" t="s">
        <v>3201</v>
      </c>
      <c r="M4597" t="s">
        <v>3177</v>
      </c>
      <c r="N4597">
        <v>1.6</v>
      </c>
      <c r="O4597" t="s">
        <v>3189</v>
      </c>
      <c r="P4597">
        <f t="shared" si="142"/>
        <v>45297</v>
      </c>
      <c r="Q4597">
        <f>--(COUNTIF($A$2:A4597,A4597)=1)</f>
        <v>1</v>
      </c>
      <c r="R4597">
        <f t="shared" si="143"/>
        <v>174.33</v>
      </c>
    </row>
    <row r="4598" spans="1:18">
      <c r="A4598" t="s">
        <v>10738</v>
      </c>
      <c r="B4598" t="s">
        <v>4136</v>
      </c>
      <c r="C4598" t="s">
        <v>7645</v>
      </c>
      <c r="D4598" t="s">
        <v>3165</v>
      </c>
      <c r="E4598" t="s">
        <v>3194</v>
      </c>
      <c r="F4598" t="s">
        <v>3180</v>
      </c>
      <c r="G4598" t="s">
        <v>91</v>
      </c>
      <c r="H4598" s="28"/>
      <c r="J4598">
        <v>72</v>
      </c>
      <c r="K4598" t="s">
        <v>3098</v>
      </c>
      <c r="L4598" t="s">
        <v>3176</v>
      </c>
      <c r="M4598" t="s">
        <v>3169</v>
      </c>
      <c r="O4598" t="s">
        <v>3123</v>
      </c>
      <c r="P4598">
        <f t="shared" si="142"/>
        <v>45278</v>
      </c>
      <c r="Q4598">
        <f>--(COUNTIF($A$2:A4598,A4598)=1)</f>
        <v>1</v>
      </c>
      <c r="R4598" t="str">
        <f t="shared" si="143"/>
        <v/>
      </c>
    </row>
    <row r="4599" spans="1:18">
      <c r="A4599" t="s">
        <v>10739</v>
      </c>
      <c r="B4599" t="s">
        <v>2025</v>
      </c>
      <c r="C4599" t="s">
        <v>10740</v>
      </c>
      <c r="D4599" t="s">
        <v>3227</v>
      </c>
      <c r="E4599" t="s">
        <v>3175</v>
      </c>
      <c r="F4599" t="s">
        <v>3167</v>
      </c>
      <c r="G4599" t="s">
        <v>1565</v>
      </c>
      <c r="H4599" s="28">
        <v>44630</v>
      </c>
      <c r="I4599">
        <v>21.97</v>
      </c>
      <c r="J4599">
        <v>8</v>
      </c>
      <c r="K4599" t="s">
        <v>3123</v>
      </c>
      <c r="L4599" t="s">
        <v>3307</v>
      </c>
      <c r="M4599" t="s">
        <v>3177</v>
      </c>
      <c r="N4599">
        <v>3.1</v>
      </c>
      <c r="O4599" t="s">
        <v>3178</v>
      </c>
      <c r="P4599">
        <f t="shared" si="142"/>
        <v>44630</v>
      </c>
      <c r="Q4599">
        <f>--(COUNTIF($A$2:A4599,A4599)=1)</f>
        <v>1</v>
      </c>
      <c r="R4599">
        <f t="shared" si="143"/>
        <v>21.97</v>
      </c>
    </row>
    <row r="4600" spans="1:18">
      <c r="A4600" t="s">
        <v>10741</v>
      </c>
      <c r="B4600" t="s">
        <v>1139</v>
      </c>
      <c r="C4600" t="s">
        <v>3098</v>
      </c>
      <c r="D4600" t="s">
        <v>3174</v>
      </c>
      <c r="E4600" t="s">
        <v>3280</v>
      </c>
      <c r="F4600" t="s">
        <v>3167</v>
      </c>
      <c r="G4600" t="s">
        <v>1140</v>
      </c>
      <c r="H4600" s="28"/>
      <c r="J4600">
        <v>4</v>
      </c>
      <c r="K4600" t="s">
        <v>3098</v>
      </c>
      <c r="L4600" t="s">
        <v>3098</v>
      </c>
      <c r="M4600" t="s">
        <v>3177</v>
      </c>
      <c r="O4600" t="s">
        <v>3182</v>
      </c>
      <c r="P4600">
        <f t="shared" si="142"/>
        <v>45388</v>
      </c>
      <c r="Q4600">
        <f>--(COUNTIF($A$2:A4600,A4600)=1)</f>
        <v>1</v>
      </c>
      <c r="R4600" t="str">
        <f t="shared" si="143"/>
        <v/>
      </c>
    </row>
    <row r="4601" spans="1:18">
      <c r="A4601" t="s">
        <v>10742</v>
      </c>
      <c r="B4601" t="s">
        <v>2426</v>
      </c>
      <c r="C4601" t="s">
        <v>10743</v>
      </c>
      <c r="D4601" t="s">
        <v>3185</v>
      </c>
      <c r="E4601" t="s">
        <v>3194</v>
      </c>
      <c r="F4601" t="s">
        <v>3167</v>
      </c>
      <c r="G4601" t="s">
        <v>371</v>
      </c>
      <c r="H4601" s="28">
        <v>45079</v>
      </c>
      <c r="I4601">
        <v>154.5</v>
      </c>
      <c r="J4601">
        <v>72</v>
      </c>
      <c r="K4601" t="s">
        <v>3123</v>
      </c>
      <c r="L4601" t="s">
        <v>3229</v>
      </c>
      <c r="M4601" t="s">
        <v>3169</v>
      </c>
      <c r="N4601">
        <v>4.8</v>
      </c>
      <c r="O4601" t="s">
        <v>3170</v>
      </c>
      <c r="P4601">
        <f t="shared" si="142"/>
        <v>45073</v>
      </c>
      <c r="Q4601">
        <f>--(COUNTIF($A$2:A4601,A4601)=1)</f>
        <v>1</v>
      </c>
      <c r="R4601">
        <f t="shared" si="143"/>
        <v>154.5</v>
      </c>
    </row>
    <row r="4602" spans="1:18">
      <c r="A4602" t="s">
        <v>10744</v>
      </c>
      <c r="B4602" t="s">
        <v>4582</v>
      </c>
      <c r="C4602" t="s">
        <v>5382</v>
      </c>
      <c r="D4602" t="s">
        <v>3251</v>
      </c>
      <c r="E4602" t="s">
        <v>3166</v>
      </c>
      <c r="F4602" t="s">
        <v>3167</v>
      </c>
      <c r="G4602" t="s">
        <v>1156</v>
      </c>
      <c r="H4602" s="28">
        <v>44817</v>
      </c>
      <c r="I4602">
        <v>43.32</v>
      </c>
      <c r="J4602">
        <v>24</v>
      </c>
      <c r="K4602" t="s">
        <v>3123</v>
      </c>
      <c r="L4602" t="s">
        <v>3225</v>
      </c>
      <c r="M4602" t="s">
        <v>3188</v>
      </c>
      <c r="N4602">
        <v>4.2</v>
      </c>
      <c r="O4602" t="s">
        <v>3170</v>
      </c>
      <c r="P4602">
        <f t="shared" si="142"/>
        <v>44816</v>
      </c>
      <c r="Q4602">
        <f>--(COUNTIF($A$2:A4602,A4602)=1)</f>
        <v>1</v>
      </c>
      <c r="R4602">
        <f t="shared" si="143"/>
        <v>43.32</v>
      </c>
    </row>
    <row r="4603" spans="1:18">
      <c r="A4603" t="s">
        <v>10745</v>
      </c>
      <c r="B4603" t="s">
        <v>1290</v>
      </c>
      <c r="C4603" t="s">
        <v>5564</v>
      </c>
      <c r="D4603" t="s">
        <v>3227</v>
      </c>
      <c r="E4603" t="s">
        <v>3166</v>
      </c>
      <c r="F4603" t="s">
        <v>3220</v>
      </c>
      <c r="G4603" t="s">
        <v>645</v>
      </c>
      <c r="H4603" s="28">
        <v>45197</v>
      </c>
      <c r="I4603">
        <v>31.92</v>
      </c>
      <c r="J4603">
        <v>24</v>
      </c>
      <c r="K4603" t="s">
        <v>3123</v>
      </c>
      <c r="L4603" t="s">
        <v>3098</v>
      </c>
      <c r="M4603" t="s">
        <v>3177</v>
      </c>
      <c r="N4603">
        <v>4.7</v>
      </c>
      <c r="O4603" t="s">
        <v>3182</v>
      </c>
      <c r="P4603">
        <f t="shared" si="142"/>
        <v>45196</v>
      </c>
      <c r="Q4603">
        <f>--(COUNTIF($A$2:A4603,A4603)=1)</f>
        <v>1</v>
      </c>
      <c r="R4603">
        <f t="shared" si="143"/>
        <v>31.92</v>
      </c>
    </row>
    <row r="4604" spans="1:18">
      <c r="A4604" t="s">
        <v>10746</v>
      </c>
      <c r="B4604" t="s">
        <v>5849</v>
      </c>
      <c r="C4604" t="s">
        <v>10747</v>
      </c>
      <c r="D4604" t="s">
        <v>3196</v>
      </c>
      <c r="E4604" t="s">
        <v>3166</v>
      </c>
      <c r="F4604" t="s">
        <v>3180</v>
      </c>
      <c r="G4604" t="s">
        <v>383</v>
      </c>
      <c r="H4604" s="28"/>
      <c r="J4604">
        <v>24</v>
      </c>
      <c r="K4604" t="s">
        <v>3098</v>
      </c>
      <c r="L4604" t="s">
        <v>3201</v>
      </c>
      <c r="M4604" t="s">
        <v>3188</v>
      </c>
      <c r="O4604" t="s">
        <v>3123</v>
      </c>
      <c r="P4604">
        <f t="shared" si="142"/>
        <v>45668</v>
      </c>
      <c r="Q4604">
        <f>--(COUNTIF($A$2:A4604,A4604)=1)</f>
        <v>1</v>
      </c>
      <c r="R4604" t="str">
        <f t="shared" si="143"/>
        <v/>
      </c>
    </row>
    <row r="4605" spans="1:18">
      <c r="A4605" t="s">
        <v>10748</v>
      </c>
      <c r="B4605" t="s">
        <v>6306</v>
      </c>
      <c r="C4605" t="s">
        <v>3834</v>
      </c>
      <c r="D4605" t="s">
        <v>3174</v>
      </c>
      <c r="E4605" t="s">
        <v>3166</v>
      </c>
      <c r="F4605" t="s">
        <v>3167</v>
      </c>
      <c r="G4605" t="s">
        <v>464</v>
      </c>
      <c r="H4605" s="28">
        <v>45459</v>
      </c>
      <c r="I4605">
        <v>45.07</v>
      </c>
      <c r="J4605">
        <v>24</v>
      </c>
      <c r="K4605" t="s">
        <v>3123</v>
      </c>
      <c r="L4605" t="s">
        <v>3225</v>
      </c>
      <c r="M4605" t="s">
        <v>3169</v>
      </c>
      <c r="N4605">
        <v>1.8</v>
      </c>
      <c r="O4605" t="s">
        <v>3170</v>
      </c>
      <c r="P4605">
        <f t="shared" si="142"/>
        <v>45458</v>
      </c>
      <c r="Q4605">
        <f>--(COUNTIF($A$2:A4605,A4605)=1)</f>
        <v>1</v>
      </c>
      <c r="R4605">
        <f t="shared" si="143"/>
        <v>45.07</v>
      </c>
    </row>
    <row r="4606" spans="1:18">
      <c r="A4606" t="s">
        <v>10749</v>
      </c>
      <c r="B4606" t="s">
        <v>6134</v>
      </c>
      <c r="C4606" t="s">
        <v>3098</v>
      </c>
      <c r="D4606" t="s">
        <v>3240</v>
      </c>
      <c r="E4606" t="s">
        <v>3175</v>
      </c>
      <c r="F4606" t="s">
        <v>3180</v>
      </c>
      <c r="G4606" t="s">
        <v>1233</v>
      </c>
      <c r="H4606" s="28"/>
      <c r="J4606">
        <v>8</v>
      </c>
      <c r="K4606" t="s">
        <v>3098</v>
      </c>
      <c r="L4606" t="s">
        <v>3098</v>
      </c>
      <c r="M4606" t="s">
        <v>3169</v>
      </c>
      <c r="O4606" t="s">
        <v>3182</v>
      </c>
      <c r="P4606">
        <f t="shared" si="142"/>
        <v>44737</v>
      </c>
      <c r="Q4606">
        <f>--(COUNTIF($A$2:A4606,A4606)=1)</f>
        <v>1</v>
      </c>
      <c r="R4606" t="str">
        <f t="shared" si="143"/>
        <v/>
      </c>
    </row>
    <row r="4607" spans="1:18">
      <c r="A4607" t="s">
        <v>10750</v>
      </c>
      <c r="B4607" t="s">
        <v>2447</v>
      </c>
      <c r="C4607" t="s">
        <v>9702</v>
      </c>
      <c r="D4607" t="s">
        <v>3251</v>
      </c>
      <c r="E4607" t="s">
        <v>3166</v>
      </c>
      <c r="F4607" t="s">
        <v>3180</v>
      </c>
      <c r="G4607" t="s">
        <v>1360</v>
      </c>
      <c r="H4607" s="28"/>
      <c r="J4607">
        <v>24</v>
      </c>
      <c r="K4607" t="s">
        <v>3098</v>
      </c>
      <c r="L4607" t="s">
        <v>3201</v>
      </c>
      <c r="M4607" t="s">
        <v>3169</v>
      </c>
      <c r="O4607" t="s">
        <v>3170</v>
      </c>
      <c r="P4607">
        <f t="shared" si="142"/>
        <v>44899</v>
      </c>
      <c r="Q4607">
        <f>--(COUNTIF($A$2:A4607,A4607)=1)</f>
        <v>1</v>
      </c>
      <c r="R4607" t="str">
        <f t="shared" si="143"/>
        <v/>
      </c>
    </row>
    <row r="4608" spans="1:18">
      <c r="A4608" t="s">
        <v>10751</v>
      </c>
      <c r="B4608" t="s">
        <v>2741</v>
      </c>
      <c r="C4608" t="s">
        <v>9882</v>
      </c>
      <c r="D4608" t="s">
        <v>3240</v>
      </c>
      <c r="E4608" t="s">
        <v>3194</v>
      </c>
      <c r="F4608" t="s">
        <v>3167</v>
      </c>
      <c r="G4608" t="s">
        <v>7556</v>
      </c>
      <c r="H4608" s="28">
        <v>45287</v>
      </c>
      <c r="I4608">
        <v>94.49</v>
      </c>
      <c r="J4608">
        <v>72</v>
      </c>
      <c r="K4608" t="s">
        <v>3123</v>
      </c>
      <c r="L4608" t="s">
        <v>3181</v>
      </c>
      <c r="M4608" t="s">
        <v>3202</v>
      </c>
      <c r="O4608" t="s">
        <v>3170</v>
      </c>
      <c r="P4608">
        <f t="shared" si="142"/>
        <v>45284</v>
      </c>
      <c r="Q4608">
        <f>--(COUNTIF($A$2:A4608,A4608)=1)</f>
        <v>1</v>
      </c>
      <c r="R4608">
        <f t="shared" si="143"/>
        <v>94.49</v>
      </c>
    </row>
    <row r="4609" spans="1:18">
      <c r="A4609" t="s">
        <v>10752</v>
      </c>
      <c r="B4609" t="s">
        <v>3344</v>
      </c>
      <c r="C4609" t="s">
        <v>3098</v>
      </c>
      <c r="D4609" t="s">
        <v>3251</v>
      </c>
      <c r="E4609" t="s">
        <v>3166</v>
      </c>
      <c r="F4609" t="s">
        <v>3167</v>
      </c>
      <c r="G4609" t="s">
        <v>963</v>
      </c>
      <c r="H4609" s="28">
        <v>45647</v>
      </c>
      <c r="I4609">
        <v>35.049999999999997</v>
      </c>
      <c r="J4609">
        <v>24</v>
      </c>
      <c r="K4609" t="s">
        <v>3123</v>
      </c>
      <c r="L4609" t="s">
        <v>3201</v>
      </c>
      <c r="M4609" t="s">
        <v>3207</v>
      </c>
      <c r="O4609" t="s">
        <v>3189</v>
      </c>
      <c r="P4609">
        <f t="shared" si="142"/>
        <v>45646</v>
      </c>
      <c r="Q4609">
        <f>--(COUNTIF($A$2:A4609,A4609)=1)</f>
        <v>1</v>
      </c>
      <c r="R4609">
        <f t="shared" si="143"/>
        <v>35.049999999999997</v>
      </c>
    </row>
    <row r="4610" spans="1:18">
      <c r="A4610" t="s">
        <v>10753</v>
      </c>
      <c r="B4610" t="s">
        <v>9708</v>
      </c>
      <c r="C4610" t="s">
        <v>3098</v>
      </c>
      <c r="D4610" t="s">
        <v>3240</v>
      </c>
      <c r="E4610" t="s">
        <v>3166</v>
      </c>
      <c r="F4610" t="s">
        <v>3180</v>
      </c>
      <c r="G4610" t="s">
        <v>4572</v>
      </c>
      <c r="H4610" s="28"/>
      <c r="J4610">
        <v>24</v>
      </c>
      <c r="K4610" t="s">
        <v>3098</v>
      </c>
      <c r="L4610" t="s">
        <v>3181</v>
      </c>
      <c r="M4610" t="s">
        <v>3188</v>
      </c>
      <c r="O4610" t="s">
        <v>3123</v>
      </c>
      <c r="P4610">
        <f t="shared" ref="P4610:P4673" si="144">IFERROR(DATEVALUE(G4610),IFERROR(DATE(RIGHT(G4610,4),MID(G4610,4,2),LEFT(G4610,2)),""))</f>
        <v>44729</v>
      </c>
      <c r="Q4610">
        <f>--(COUNTIF($A$2:A4610,A4610)=1)</f>
        <v>1</v>
      </c>
      <c r="R4610" t="str">
        <f t="shared" ref="R4610:R4673" si="145">IF(AND(Q4610=1,I4610&lt;&gt;"",ISNUMBER(I4610),I4610&gt;=0),I4610,"")</f>
        <v/>
      </c>
    </row>
    <row r="4611" spans="1:18">
      <c r="A4611" t="s">
        <v>10754</v>
      </c>
      <c r="B4611" t="s">
        <v>3993</v>
      </c>
      <c r="C4611" t="s">
        <v>3098</v>
      </c>
      <c r="D4611" t="s">
        <v>3227</v>
      </c>
      <c r="E4611" t="s">
        <v>3194</v>
      </c>
      <c r="F4611" t="s">
        <v>3167</v>
      </c>
      <c r="G4611" t="s">
        <v>193</v>
      </c>
      <c r="H4611" s="28">
        <v>44849</v>
      </c>
      <c r="I4611">
        <v>202.23</v>
      </c>
      <c r="J4611">
        <v>72</v>
      </c>
      <c r="K4611" t="s">
        <v>3123</v>
      </c>
      <c r="L4611" t="s">
        <v>3098</v>
      </c>
      <c r="M4611" t="s">
        <v>3202</v>
      </c>
      <c r="N4611">
        <v>1.8</v>
      </c>
      <c r="O4611" t="s">
        <v>3178</v>
      </c>
      <c r="P4611">
        <f t="shared" si="144"/>
        <v>44841</v>
      </c>
      <c r="Q4611">
        <f>--(COUNTIF($A$2:A4611,A4611)=1)</f>
        <v>1</v>
      </c>
      <c r="R4611">
        <f t="shared" si="145"/>
        <v>202.23</v>
      </c>
    </row>
    <row r="4612" spans="1:18">
      <c r="A4612" t="s">
        <v>10755</v>
      </c>
      <c r="B4612" t="s">
        <v>4969</v>
      </c>
      <c r="C4612" t="s">
        <v>3098</v>
      </c>
      <c r="D4612" t="s">
        <v>3240</v>
      </c>
      <c r="E4612" t="s">
        <v>3166</v>
      </c>
      <c r="F4612" t="s">
        <v>3167</v>
      </c>
      <c r="G4612" t="s">
        <v>1216</v>
      </c>
      <c r="H4612" s="28">
        <v>44935</v>
      </c>
      <c r="I4612">
        <v>17.72</v>
      </c>
      <c r="J4612">
        <v>24</v>
      </c>
      <c r="K4612" t="s">
        <v>3124</v>
      </c>
      <c r="L4612" t="s">
        <v>3192</v>
      </c>
      <c r="M4612" t="s">
        <v>3188</v>
      </c>
      <c r="N4612">
        <v>4.4000000000000004</v>
      </c>
      <c r="O4612" t="s">
        <v>3260</v>
      </c>
      <c r="P4612">
        <f t="shared" si="144"/>
        <v>44935</v>
      </c>
      <c r="Q4612">
        <f>--(COUNTIF($A$2:A4612,A4612)=1)</f>
        <v>1</v>
      </c>
      <c r="R4612">
        <f t="shared" si="145"/>
        <v>17.72</v>
      </c>
    </row>
    <row r="4613" spans="1:18">
      <c r="A4613" t="s">
        <v>10756</v>
      </c>
      <c r="B4613" t="s">
        <v>1350</v>
      </c>
      <c r="C4613" t="s">
        <v>3098</v>
      </c>
      <c r="D4613" t="s">
        <v>3227</v>
      </c>
      <c r="E4613" t="s">
        <v>3194</v>
      </c>
      <c r="F4613" t="s">
        <v>3167</v>
      </c>
      <c r="G4613" t="s">
        <v>1612</v>
      </c>
      <c r="H4613" s="28"/>
      <c r="J4613">
        <v>72</v>
      </c>
      <c r="K4613" t="s">
        <v>3098</v>
      </c>
      <c r="L4613" t="s">
        <v>3268</v>
      </c>
      <c r="M4613" t="s">
        <v>3188</v>
      </c>
      <c r="O4613" t="s">
        <v>3260</v>
      </c>
      <c r="P4613">
        <f t="shared" si="144"/>
        <v>45691</v>
      </c>
      <c r="Q4613">
        <f>--(COUNTIF($A$2:A4613,A4613)=1)</f>
        <v>1</v>
      </c>
      <c r="R4613" t="str">
        <f t="shared" si="145"/>
        <v/>
      </c>
    </row>
    <row r="4614" spans="1:18">
      <c r="A4614" t="s">
        <v>10757</v>
      </c>
      <c r="B4614" t="s">
        <v>3967</v>
      </c>
      <c r="C4614" t="s">
        <v>10758</v>
      </c>
      <c r="D4614" t="s">
        <v>3237</v>
      </c>
      <c r="E4614" t="s">
        <v>3175</v>
      </c>
      <c r="F4614" t="s">
        <v>3167</v>
      </c>
      <c r="G4614" t="s">
        <v>3044</v>
      </c>
      <c r="H4614" s="28">
        <v>45208</v>
      </c>
      <c r="I4614">
        <v>8.81</v>
      </c>
      <c r="J4614">
        <v>8</v>
      </c>
      <c r="K4614" t="s">
        <v>3123</v>
      </c>
      <c r="L4614" t="s">
        <v>3268</v>
      </c>
      <c r="M4614" t="s">
        <v>3207</v>
      </c>
      <c r="N4614">
        <v>1</v>
      </c>
      <c r="O4614" t="s">
        <v>3170</v>
      </c>
      <c r="P4614">
        <f t="shared" si="144"/>
        <v>45208</v>
      </c>
      <c r="Q4614">
        <f>--(COUNTIF($A$2:A4614,A4614)=1)</f>
        <v>1</v>
      </c>
      <c r="R4614">
        <f t="shared" si="145"/>
        <v>8.81</v>
      </c>
    </row>
    <row r="4615" spans="1:18">
      <c r="A4615" t="s">
        <v>10759</v>
      </c>
      <c r="B4615" t="s">
        <v>7574</v>
      </c>
      <c r="C4615" t="s">
        <v>3098</v>
      </c>
      <c r="D4615" t="s">
        <v>3227</v>
      </c>
      <c r="E4615" t="s">
        <v>3280</v>
      </c>
      <c r="F4615" t="s">
        <v>3167</v>
      </c>
      <c r="G4615" t="s">
        <v>4042</v>
      </c>
      <c r="H4615" s="28">
        <v>44627</v>
      </c>
      <c r="I4615">
        <v>3.11</v>
      </c>
      <c r="J4615">
        <v>4</v>
      </c>
      <c r="K4615" t="s">
        <v>3124</v>
      </c>
      <c r="L4615" t="s">
        <v>3302</v>
      </c>
      <c r="M4615" t="s">
        <v>3169</v>
      </c>
      <c r="N4615">
        <v>4.0999999999999996</v>
      </c>
      <c r="O4615" t="s">
        <v>3260</v>
      </c>
      <c r="P4615">
        <f t="shared" si="144"/>
        <v>44627</v>
      </c>
      <c r="Q4615">
        <f>--(COUNTIF($A$2:A4615,A4615)=1)</f>
        <v>1</v>
      </c>
      <c r="R4615">
        <f t="shared" si="145"/>
        <v>3.11</v>
      </c>
    </row>
    <row r="4616" spans="1:18">
      <c r="A4616" t="s">
        <v>10760</v>
      </c>
      <c r="B4616" t="s">
        <v>2944</v>
      </c>
      <c r="C4616" t="s">
        <v>7186</v>
      </c>
      <c r="D4616" t="s">
        <v>3237</v>
      </c>
      <c r="E4616" t="s">
        <v>3194</v>
      </c>
      <c r="F4616" t="s">
        <v>3180</v>
      </c>
      <c r="G4616" t="s">
        <v>2374</v>
      </c>
      <c r="H4616" s="28"/>
      <c r="J4616">
        <v>72</v>
      </c>
      <c r="K4616" t="s">
        <v>3098</v>
      </c>
      <c r="L4616" t="s">
        <v>3281</v>
      </c>
      <c r="M4616" t="s">
        <v>3188</v>
      </c>
      <c r="O4616" t="s">
        <v>3123</v>
      </c>
      <c r="P4616">
        <f t="shared" si="144"/>
        <v>45483</v>
      </c>
      <c r="Q4616">
        <f>--(COUNTIF($A$2:A4616,A4616)=1)</f>
        <v>1</v>
      </c>
      <c r="R4616" t="str">
        <f t="shared" si="145"/>
        <v/>
      </c>
    </row>
    <row r="4617" spans="1:18">
      <c r="A4617" t="s">
        <v>10761</v>
      </c>
      <c r="B4617" t="s">
        <v>4302</v>
      </c>
      <c r="C4617" t="s">
        <v>10762</v>
      </c>
      <c r="D4617" t="s">
        <v>3174</v>
      </c>
      <c r="E4617" t="s">
        <v>3280</v>
      </c>
      <c r="F4617" t="s">
        <v>3167</v>
      </c>
      <c r="G4617" t="s">
        <v>1167</v>
      </c>
      <c r="H4617" s="28">
        <v>45413</v>
      </c>
      <c r="I4617">
        <v>5.05</v>
      </c>
      <c r="J4617">
        <v>4</v>
      </c>
      <c r="K4617" t="s">
        <v>3123</v>
      </c>
      <c r="L4617" t="s">
        <v>3176</v>
      </c>
      <c r="M4617" t="s">
        <v>3169</v>
      </c>
      <c r="O4617" t="s">
        <v>3182</v>
      </c>
      <c r="P4617">
        <f t="shared" si="144"/>
        <v>45413</v>
      </c>
      <c r="Q4617">
        <f>--(COUNTIF($A$2:A4617,A4617)=1)</f>
        <v>1</v>
      </c>
      <c r="R4617">
        <f t="shared" si="145"/>
        <v>5.05</v>
      </c>
    </row>
    <row r="4618" spans="1:18">
      <c r="A4618" t="s">
        <v>10763</v>
      </c>
      <c r="B4618" t="s">
        <v>647</v>
      </c>
      <c r="C4618" t="s">
        <v>3098</v>
      </c>
      <c r="D4618" t="s">
        <v>3174</v>
      </c>
      <c r="E4618" t="s">
        <v>3175</v>
      </c>
      <c r="F4618" t="s">
        <v>3167</v>
      </c>
      <c r="G4618" t="s">
        <v>6137</v>
      </c>
      <c r="H4618" s="28">
        <v>45341</v>
      </c>
      <c r="I4618">
        <v>4.7300000000000004</v>
      </c>
      <c r="J4618">
        <v>8</v>
      </c>
      <c r="K4618" t="s">
        <v>3124</v>
      </c>
      <c r="L4618" t="s">
        <v>3098</v>
      </c>
      <c r="M4618" t="s">
        <v>3207</v>
      </c>
      <c r="N4618">
        <v>4.9000000000000004</v>
      </c>
      <c r="O4618" t="s">
        <v>3124</v>
      </c>
      <c r="P4618">
        <f t="shared" si="144"/>
        <v>45341</v>
      </c>
      <c r="Q4618">
        <f>--(COUNTIF($A$2:A4618,A4618)=1)</f>
        <v>1</v>
      </c>
      <c r="R4618">
        <f t="shared" si="145"/>
        <v>4.7300000000000004</v>
      </c>
    </row>
    <row r="4619" spans="1:18">
      <c r="A4619" t="s">
        <v>10764</v>
      </c>
      <c r="B4619" t="s">
        <v>741</v>
      </c>
      <c r="C4619" t="s">
        <v>10765</v>
      </c>
      <c r="D4619" t="s">
        <v>3240</v>
      </c>
      <c r="E4619" t="s">
        <v>3166</v>
      </c>
      <c r="F4619" t="s">
        <v>3167</v>
      </c>
      <c r="G4619" t="s">
        <v>1584</v>
      </c>
      <c r="H4619" s="28">
        <v>45140</v>
      </c>
      <c r="I4619">
        <v>-78.34</v>
      </c>
      <c r="J4619">
        <v>24</v>
      </c>
      <c r="K4619" t="s">
        <v>3124</v>
      </c>
      <c r="L4619" t="s">
        <v>3271</v>
      </c>
      <c r="M4619" t="s">
        <v>3177</v>
      </c>
      <c r="O4619" t="s">
        <v>3260</v>
      </c>
      <c r="P4619">
        <f t="shared" si="144"/>
        <v>45144</v>
      </c>
      <c r="Q4619">
        <f>--(COUNTIF($A$2:A4619,A4619)=1)</f>
        <v>1</v>
      </c>
      <c r="R4619" t="str">
        <f t="shared" si="145"/>
        <v/>
      </c>
    </row>
    <row r="4620" spans="1:18">
      <c r="A4620" t="s">
        <v>10766</v>
      </c>
      <c r="B4620" t="s">
        <v>3626</v>
      </c>
      <c r="C4620" t="s">
        <v>3098</v>
      </c>
      <c r="D4620" t="s">
        <v>3185</v>
      </c>
      <c r="E4620" t="s">
        <v>3166</v>
      </c>
      <c r="F4620" t="s">
        <v>3220</v>
      </c>
      <c r="G4620" t="s">
        <v>4775</v>
      </c>
      <c r="H4620" s="28">
        <v>45581</v>
      </c>
      <c r="I4620">
        <v>71.489999999999995</v>
      </c>
      <c r="J4620">
        <v>24</v>
      </c>
      <c r="K4620" t="s">
        <v>3123</v>
      </c>
      <c r="L4620" t="s">
        <v>3168</v>
      </c>
      <c r="M4620" t="s">
        <v>3177</v>
      </c>
      <c r="O4620" t="s">
        <v>3170</v>
      </c>
      <c r="P4620">
        <f t="shared" si="144"/>
        <v>45579</v>
      </c>
      <c r="Q4620">
        <f>--(COUNTIF($A$2:A4620,A4620)=1)</f>
        <v>1</v>
      </c>
      <c r="R4620">
        <f t="shared" si="145"/>
        <v>71.489999999999995</v>
      </c>
    </row>
    <row r="4621" spans="1:18">
      <c r="A4621" t="s">
        <v>10767</v>
      </c>
      <c r="B4621" t="s">
        <v>1407</v>
      </c>
      <c r="C4621" t="s">
        <v>3098</v>
      </c>
      <c r="D4621" t="s">
        <v>3165</v>
      </c>
      <c r="E4621" t="s">
        <v>3166</v>
      </c>
      <c r="F4621" t="s">
        <v>3167</v>
      </c>
      <c r="G4621" t="s">
        <v>522</v>
      </c>
      <c r="H4621" s="28">
        <v>45310</v>
      </c>
      <c r="I4621">
        <v>50.93</v>
      </c>
      <c r="J4621">
        <v>24</v>
      </c>
      <c r="K4621" t="s">
        <v>3123</v>
      </c>
      <c r="L4621" t="s">
        <v>3398</v>
      </c>
      <c r="M4621" t="s">
        <v>3207</v>
      </c>
      <c r="O4621" t="s">
        <v>3213</v>
      </c>
      <c r="P4621">
        <f t="shared" si="144"/>
        <v>45308</v>
      </c>
      <c r="Q4621">
        <f>--(COUNTIF($A$2:A4621,A4621)=1)</f>
        <v>1</v>
      </c>
      <c r="R4621">
        <f t="shared" si="145"/>
        <v>50.93</v>
      </c>
    </row>
    <row r="4622" spans="1:18">
      <c r="A4622" t="s">
        <v>10768</v>
      </c>
      <c r="B4622" t="s">
        <v>10218</v>
      </c>
      <c r="C4622" t="s">
        <v>9619</v>
      </c>
      <c r="D4622" t="s">
        <v>3174</v>
      </c>
      <c r="E4622" t="s">
        <v>3194</v>
      </c>
      <c r="F4622" t="s">
        <v>3180</v>
      </c>
      <c r="G4622" t="s">
        <v>336</v>
      </c>
      <c r="H4622" s="28"/>
      <c r="J4622">
        <v>72</v>
      </c>
      <c r="K4622" t="s">
        <v>3098</v>
      </c>
      <c r="L4622" t="s">
        <v>3216</v>
      </c>
      <c r="M4622" t="s">
        <v>3177</v>
      </c>
      <c r="O4622" t="s">
        <v>3124</v>
      </c>
      <c r="P4622">
        <f t="shared" si="144"/>
        <v>45140</v>
      </c>
      <c r="Q4622">
        <f>--(COUNTIF($A$2:A4622,A4622)=1)</f>
        <v>1</v>
      </c>
      <c r="R4622" t="str">
        <f t="shared" si="145"/>
        <v/>
      </c>
    </row>
    <row r="4623" spans="1:18">
      <c r="A4623" t="s">
        <v>10769</v>
      </c>
      <c r="B4623" t="s">
        <v>3046</v>
      </c>
      <c r="C4623" t="s">
        <v>3098</v>
      </c>
      <c r="D4623" t="s">
        <v>3237</v>
      </c>
      <c r="E4623" t="s">
        <v>3175</v>
      </c>
      <c r="F4623" t="s">
        <v>3167</v>
      </c>
      <c r="G4623" t="s">
        <v>10770</v>
      </c>
      <c r="H4623" s="28"/>
      <c r="J4623">
        <v>8</v>
      </c>
      <c r="K4623" t="s">
        <v>3098</v>
      </c>
      <c r="L4623" t="s">
        <v>3351</v>
      </c>
      <c r="M4623" t="s">
        <v>3169</v>
      </c>
      <c r="O4623" t="s">
        <v>3170</v>
      </c>
      <c r="P4623">
        <f t="shared" si="144"/>
        <v>45529</v>
      </c>
      <c r="Q4623">
        <f>--(COUNTIF($A$2:A4623,A4623)=1)</f>
        <v>1</v>
      </c>
      <c r="R4623" t="str">
        <f t="shared" si="145"/>
        <v/>
      </c>
    </row>
    <row r="4624" spans="1:18">
      <c r="A4624" t="s">
        <v>10771</v>
      </c>
      <c r="B4624" t="s">
        <v>3450</v>
      </c>
      <c r="C4624" t="s">
        <v>10772</v>
      </c>
      <c r="D4624" t="s">
        <v>3237</v>
      </c>
      <c r="E4624" t="s">
        <v>3194</v>
      </c>
      <c r="F4624" t="s">
        <v>3180</v>
      </c>
      <c r="G4624" t="s">
        <v>115</v>
      </c>
      <c r="H4624" s="28"/>
      <c r="J4624">
        <v>72</v>
      </c>
      <c r="K4624" t="s">
        <v>3098</v>
      </c>
      <c r="L4624" t="s">
        <v>3216</v>
      </c>
      <c r="M4624" t="s">
        <v>3207</v>
      </c>
      <c r="O4624" t="s">
        <v>3189</v>
      </c>
      <c r="P4624">
        <f t="shared" si="144"/>
        <v>45249</v>
      </c>
      <c r="Q4624">
        <f>--(COUNTIF($A$2:A4624,A4624)=1)</f>
        <v>1</v>
      </c>
      <c r="R4624" t="str">
        <f t="shared" si="145"/>
        <v/>
      </c>
    </row>
    <row r="4625" spans="1:18">
      <c r="A4625" t="s">
        <v>10773</v>
      </c>
      <c r="B4625" t="s">
        <v>1393</v>
      </c>
      <c r="C4625" t="s">
        <v>8968</v>
      </c>
      <c r="D4625" t="s">
        <v>3240</v>
      </c>
      <c r="E4625" t="s">
        <v>3194</v>
      </c>
      <c r="F4625" t="s">
        <v>3167</v>
      </c>
      <c r="G4625" t="s">
        <v>470</v>
      </c>
      <c r="H4625" s="28"/>
      <c r="J4625">
        <v>72</v>
      </c>
      <c r="K4625" t="s">
        <v>3098</v>
      </c>
      <c r="L4625" t="s">
        <v>3187</v>
      </c>
      <c r="M4625" t="s">
        <v>3188</v>
      </c>
      <c r="O4625" t="s">
        <v>3182</v>
      </c>
      <c r="P4625">
        <f t="shared" si="144"/>
        <v>44633</v>
      </c>
      <c r="Q4625">
        <f>--(COUNTIF($A$2:A4625,A4625)=1)</f>
        <v>1</v>
      </c>
      <c r="R4625" t="str">
        <f t="shared" si="145"/>
        <v/>
      </c>
    </row>
    <row r="4626" spans="1:18">
      <c r="A4626" t="s">
        <v>10774</v>
      </c>
      <c r="B4626" t="s">
        <v>2527</v>
      </c>
      <c r="C4626" t="s">
        <v>3098</v>
      </c>
      <c r="D4626" t="s">
        <v>3185</v>
      </c>
      <c r="E4626" t="s">
        <v>3166</v>
      </c>
      <c r="F4626" t="s">
        <v>3220</v>
      </c>
      <c r="G4626" t="s">
        <v>738</v>
      </c>
      <c r="H4626" s="28">
        <v>45307</v>
      </c>
      <c r="I4626">
        <v>59.05</v>
      </c>
      <c r="J4626">
        <v>24</v>
      </c>
      <c r="K4626" t="s">
        <v>3123</v>
      </c>
      <c r="L4626" t="s">
        <v>3254</v>
      </c>
      <c r="M4626" t="s">
        <v>3202</v>
      </c>
      <c r="O4626" t="s">
        <v>3170</v>
      </c>
      <c r="P4626">
        <f t="shared" si="144"/>
        <v>45305</v>
      </c>
      <c r="Q4626">
        <f>--(COUNTIF($A$2:A4626,A4626)=1)</f>
        <v>1</v>
      </c>
      <c r="R4626">
        <f t="shared" si="145"/>
        <v>59.05</v>
      </c>
    </row>
    <row r="4627" spans="1:18">
      <c r="A4627" t="s">
        <v>10775</v>
      </c>
      <c r="B4627" t="s">
        <v>4400</v>
      </c>
      <c r="C4627" t="s">
        <v>3098</v>
      </c>
      <c r="D4627" t="s">
        <v>3185</v>
      </c>
      <c r="E4627" t="s">
        <v>3194</v>
      </c>
      <c r="F4627" t="s">
        <v>3220</v>
      </c>
      <c r="G4627" t="s">
        <v>1315</v>
      </c>
      <c r="H4627" s="28">
        <v>44887</v>
      </c>
      <c r="I4627">
        <v>117.31</v>
      </c>
      <c r="J4627">
        <v>72</v>
      </c>
      <c r="K4627" t="s">
        <v>3123</v>
      </c>
      <c r="L4627" t="s">
        <v>3318</v>
      </c>
      <c r="M4627" t="s">
        <v>3188</v>
      </c>
      <c r="O4627" t="s">
        <v>3213</v>
      </c>
      <c r="P4627">
        <f t="shared" si="144"/>
        <v>44883</v>
      </c>
      <c r="Q4627">
        <f>--(COUNTIF($A$2:A4627,A4627)=1)</f>
        <v>1</v>
      </c>
      <c r="R4627">
        <f t="shared" si="145"/>
        <v>117.31</v>
      </c>
    </row>
    <row r="4628" spans="1:18">
      <c r="A4628" t="s">
        <v>10776</v>
      </c>
      <c r="B4628" t="s">
        <v>4233</v>
      </c>
      <c r="C4628" t="s">
        <v>10777</v>
      </c>
      <c r="D4628" t="s">
        <v>3196</v>
      </c>
      <c r="E4628" t="s">
        <v>3166</v>
      </c>
      <c r="F4628" t="s">
        <v>3180</v>
      </c>
      <c r="G4628" t="s">
        <v>3761</v>
      </c>
      <c r="H4628" s="28"/>
      <c r="J4628">
        <v>24</v>
      </c>
      <c r="K4628" t="s">
        <v>3098</v>
      </c>
      <c r="L4628" t="s">
        <v>3098</v>
      </c>
      <c r="M4628" t="s">
        <v>3207</v>
      </c>
      <c r="O4628" t="s">
        <v>3182</v>
      </c>
      <c r="P4628">
        <f t="shared" si="144"/>
        <v>44640</v>
      </c>
      <c r="Q4628">
        <f>--(COUNTIF($A$2:A4628,A4628)=1)</f>
        <v>1</v>
      </c>
      <c r="R4628" t="str">
        <f t="shared" si="145"/>
        <v/>
      </c>
    </row>
    <row r="4629" spans="1:18">
      <c r="A4629" t="s">
        <v>10778</v>
      </c>
      <c r="B4629" t="s">
        <v>2164</v>
      </c>
      <c r="C4629" t="s">
        <v>5165</v>
      </c>
      <c r="D4629" t="s">
        <v>3174</v>
      </c>
      <c r="E4629" t="s">
        <v>3194</v>
      </c>
      <c r="F4629" t="s">
        <v>3167</v>
      </c>
      <c r="G4629" t="s">
        <v>4751</v>
      </c>
      <c r="H4629" s="28">
        <v>45721</v>
      </c>
      <c r="I4629">
        <v>151.72</v>
      </c>
      <c r="J4629">
        <v>72</v>
      </c>
      <c r="K4629" t="s">
        <v>3123</v>
      </c>
      <c r="L4629" t="s">
        <v>3302</v>
      </c>
      <c r="M4629" t="s">
        <v>3207</v>
      </c>
      <c r="N4629">
        <v>1.3</v>
      </c>
      <c r="O4629" t="s">
        <v>3189</v>
      </c>
      <c r="P4629">
        <f t="shared" si="144"/>
        <v>45715</v>
      </c>
      <c r="Q4629">
        <f>--(COUNTIF($A$2:A4629,A4629)=1)</f>
        <v>1</v>
      </c>
      <c r="R4629">
        <f t="shared" si="145"/>
        <v>151.72</v>
      </c>
    </row>
    <row r="4630" spans="1:18">
      <c r="A4630" t="s">
        <v>10779</v>
      </c>
      <c r="B4630" t="s">
        <v>2783</v>
      </c>
      <c r="C4630" t="s">
        <v>9105</v>
      </c>
      <c r="D4630" t="s">
        <v>3200</v>
      </c>
      <c r="E4630" t="s">
        <v>3175</v>
      </c>
      <c r="F4630" t="s">
        <v>3180</v>
      </c>
      <c r="G4630" t="s">
        <v>481</v>
      </c>
      <c r="H4630" s="28"/>
      <c r="J4630">
        <v>8</v>
      </c>
      <c r="K4630" t="s">
        <v>3098</v>
      </c>
      <c r="L4630" t="s">
        <v>3254</v>
      </c>
      <c r="M4630" t="s">
        <v>3169</v>
      </c>
      <c r="O4630" t="s">
        <v>3170</v>
      </c>
      <c r="P4630">
        <f t="shared" si="144"/>
        <v>45562</v>
      </c>
      <c r="Q4630">
        <f>--(COUNTIF($A$2:A4630,A4630)=1)</f>
        <v>1</v>
      </c>
      <c r="R4630" t="str">
        <f t="shared" si="145"/>
        <v/>
      </c>
    </row>
    <row r="4631" spans="1:18">
      <c r="A4631" t="s">
        <v>10780</v>
      </c>
      <c r="B4631" t="s">
        <v>4870</v>
      </c>
      <c r="C4631" t="s">
        <v>10781</v>
      </c>
      <c r="D4631" t="s">
        <v>3227</v>
      </c>
      <c r="E4631" t="s">
        <v>3280</v>
      </c>
      <c r="F4631" t="s">
        <v>3220</v>
      </c>
      <c r="G4631" t="s">
        <v>1247</v>
      </c>
      <c r="H4631" s="28">
        <v>45100</v>
      </c>
      <c r="I4631">
        <v>3.88</v>
      </c>
      <c r="J4631">
        <v>4</v>
      </c>
      <c r="K4631" t="s">
        <v>3124</v>
      </c>
      <c r="L4631" t="s">
        <v>3302</v>
      </c>
      <c r="M4631" t="s">
        <v>3207</v>
      </c>
      <c r="N4631">
        <v>2.2999999999999998</v>
      </c>
      <c r="O4631" t="s">
        <v>3123</v>
      </c>
      <c r="P4631">
        <f t="shared" si="144"/>
        <v>45100</v>
      </c>
      <c r="Q4631">
        <f>--(COUNTIF($A$2:A4631,A4631)=1)</f>
        <v>1</v>
      </c>
      <c r="R4631">
        <f t="shared" si="145"/>
        <v>3.88</v>
      </c>
    </row>
    <row r="4632" spans="1:18">
      <c r="A4632" t="s">
        <v>10782</v>
      </c>
      <c r="B4632" t="s">
        <v>895</v>
      </c>
      <c r="C4632" t="s">
        <v>9332</v>
      </c>
      <c r="D4632" t="s">
        <v>3196</v>
      </c>
      <c r="E4632" t="s">
        <v>3166</v>
      </c>
      <c r="F4632" t="s">
        <v>3167</v>
      </c>
      <c r="G4632" t="s">
        <v>392</v>
      </c>
      <c r="H4632" s="28">
        <v>44624</v>
      </c>
      <c r="I4632">
        <v>77.599999999999994</v>
      </c>
      <c r="J4632">
        <v>24</v>
      </c>
      <c r="K4632" t="s">
        <v>3123</v>
      </c>
      <c r="L4632" t="s">
        <v>3225</v>
      </c>
      <c r="M4632" t="s">
        <v>3202</v>
      </c>
      <c r="O4632" t="s">
        <v>3170</v>
      </c>
      <c r="P4632">
        <f t="shared" si="144"/>
        <v>44621</v>
      </c>
      <c r="Q4632">
        <f>--(COUNTIF($A$2:A4632,A4632)=1)</f>
        <v>1</v>
      </c>
      <c r="R4632">
        <f t="shared" si="145"/>
        <v>77.599999999999994</v>
      </c>
    </row>
    <row r="4633" spans="1:18">
      <c r="A4633" t="s">
        <v>10783</v>
      </c>
      <c r="B4633" t="s">
        <v>1079</v>
      </c>
      <c r="C4633" t="s">
        <v>3098</v>
      </c>
      <c r="D4633" t="s">
        <v>3174</v>
      </c>
      <c r="E4633" t="s">
        <v>3166</v>
      </c>
      <c r="F4633" t="s">
        <v>3220</v>
      </c>
      <c r="G4633" t="s">
        <v>1616</v>
      </c>
      <c r="H4633" s="28">
        <v>45184</v>
      </c>
      <c r="I4633">
        <v>65.39</v>
      </c>
      <c r="J4633">
        <v>24</v>
      </c>
      <c r="K4633" t="s">
        <v>3123</v>
      </c>
      <c r="L4633" t="s">
        <v>3216</v>
      </c>
      <c r="M4633" t="s">
        <v>3188</v>
      </c>
      <c r="O4633" t="s">
        <v>3178</v>
      </c>
      <c r="P4633">
        <f t="shared" si="144"/>
        <v>45182</v>
      </c>
      <c r="Q4633">
        <f>--(COUNTIF($A$2:A4633,A4633)=1)</f>
        <v>1</v>
      </c>
      <c r="R4633">
        <f t="shared" si="145"/>
        <v>65.39</v>
      </c>
    </row>
    <row r="4634" spans="1:18">
      <c r="A4634" t="s">
        <v>10784</v>
      </c>
      <c r="B4634" t="s">
        <v>3934</v>
      </c>
      <c r="C4634" t="s">
        <v>5302</v>
      </c>
      <c r="D4634" t="s">
        <v>3237</v>
      </c>
      <c r="E4634" t="s">
        <v>3194</v>
      </c>
      <c r="F4634" t="s">
        <v>3167</v>
      </c>
      <c r="G4634" t="s">
        <v>1023</v>
      </c>
      <c r="H4634" s="28">
        <v>44701</v>
      </c>
      <c r="I4634">
        <v>0.71</v>
      </c>
      <c r="J4634">
        <v>72</v>
      </c>
      <c r="K4634" t="s">
        <v>3124</v>
      </c>
      <c r="L4634" t="s">
        <v>3271</v>
      </c>
      <c r="M4634" t="s">
        <v>3188</v>
      </c>
      <c r="N4634">
        <v>2.9</v>
      </c>
      <c r="O4634" t="s">
        <v>3213</v>
      </c>
      <c r="P4634">
        <f t="shared" si="144"/>
        <v>44701</v>
      </c>
      <c r="Q4634">
        <f>--(COUNTIF($A$2:A4634,A4634)=1)</f>
        <v>1</v>
      </c>
      <c r="R4634">
        <f t="shared" si="145"/>
        <v>0.71</v>
      </c>
    </row>
    <row r="4635" spans="1:18">
      <c r="A4635" t="s">
        <v>10785</v>
      </c>
      <c r="B4635" t="s">
        <v>3605</v>
      </c>
      <c r="C4635" t="s">
        <v>3098</v>
      </c>
      <c r="D4635" t="s">
        <v>3196</v>
      </c>
      <c r="E4635" t="s">
        <v>3175</v>
      </c>
      <c r="F4635" t="s">
        <v>3167</v>
      </c>
      <c r="G4635" t="s">
        <v>7634</v>
      </c>
      <c r="H4635" s="28">
        <v>44645</v>
      </c>
      <c r="I4635">
        <v>17.12</v>
      </c>
      <c r="J4635">
        <v>8</v>
      </c>
      <c r="K4635" t="s">
        <v>3123</v>
      </c>
      <c r="L4635" t="s">
        <v>3098</v>
      </c>
      <c r="M4635" t="s">
        <v>3202</v>
      </c>
      <c r="O4635" t="s">
        <v>3178</v>
      </c>
      <c r="P4635">
        <f t="shared" si="144"/>
        <v>44645</v>
      </c>
      <c r="Q4635">
        <f>--(COUNTIF($A$2:A4635,A4635)=1)</f>
        <v>1</v>
      </c>
      <c r="R4635">
        <f t="shared" si="145"/>
        <v>17.12</v>
      </c>
    </row>
    <row r="4636" spans="1:18">
      <c r="A4636" t="s">
        <v>10786</v>
      </c>
      <c r="B4636" t="s">
        <v>3765</v>
      </c>
      <c r="C4636" t="s">
        <v>3098</v>
      </c>
      <c r="D4636" t="s">
        <v>3174</v>
      </c>
      <c r="E4636" t="s">
        <v>3175</v>
      </c>
      <c r="F4636" t="s">
        <v>3167</v>
      </c>
      <c r="G4636" t="s">
        <v>2240</v>
      </c>
      <c r="H4636" s="28">
        <v>44620</v>
      </c>
      <c r="I4636">
        <v>8.32</v>
      </c>
      <c r="J4636">
        <v>8</v>
      </c>
      <c r="K4636" t="s">
        <v>3123</v>
      </c>
      <c r="L4636" t="s">
        <v>3216</v>
      </c>
      <c r="M4636" t="s">
        <v>3188</v>
      </c>
      <c r="N4636">
        <v>1.7</v>
      </c>
      <c r="O4636" t="s">
        <v>3189</v>
      </c>
      <c r="P4636">
        <f t="shared" si="144"/>
        <v>44620</v>
      </c>
      <c r="Q4636">
        <f>--(COUNTIF($A$2:A4636,A4636)=1)</f>
        <v>1</v>
      </c>
      <c r="R4636">
        <f t="shared" si="145"/>
        <v>8.32</v>
      </c>
    </row>
    <row r="4637" spans="1:18">
      <c r="A4637" t="s">
        <v>10787</v>
      </c>
      <c r="B4637" t="s">
        <v>3898</v>
      </c>
      <c r="C4637" t="s">
        <v>3098</v>
      </c>
      <c r="D4637" t="s">
        <v>3165</v>
      </c>
      <c r="E4637" t="s">
        <v>3166</v>
      </c>
      <c r="F4637" t="s">
        <v>3180</v>
      </c>
      <c r="G4637" t="s">
        <v>1343</v>
      </c>
      <c r="H4637" s="28"/>
      <c r="J4637">
        <v>24</v>
      </c>
      <c r="K4637" t="s">
        <v>3098</v>
      </c>
      <c r="L4637" t="s">
        <v>3187</v>
      </c>
      <c r="M4637" t="s">
        <v>3202</v>
      </c>
      <c r="O4637" t="s">
        <v>3189</v>
      </c>
      <c r="P4637">
        <f t="shared" si="144"/>
        <v>45528</v>
      </c>
      <c r="Q4637">
        <f>--(COUNTIF($A$2:A4637,A4637)=1)</f>
        <v>1</v>
      </c>
      <c r="R4637" t="str">
        <f t="shared" si="145"/>
        <v/>
      </c>
    </row>
    <row r="4638" spans="1:18">
      <c r="A4638" t="s">
        <v>10788</v>
      </c>
      <c r="B4638" t="s">
        <v>2480</v>
      </c>
      <c r="C4638" t="s">
        <v>3098</v>
      </c>
      <c r="D4638" t="s">
        <v>3251</v>
      </c>
      <c r="E4638" t="s">
        <v>3175</v>
      </c>
      <c r="F4638" t="s">
        <v>3167</v>
      </c>
      <c r="G4638" t="s">
        <v>2674</v>
      </c>
      <c r="H4638" s="28">
        <v>45539</v>
      </c>
      <c r="I4638">
        <v>0.79</v>
      </c>
      <c r="J4638">
        <v>8</v>
      </c>
      <c r="K4638" t="s">
        <v>3124</v>
      </c>
      <c r="L4638" t="s">
        <v>3244</v>
      </c>
      <c r="M4638" t="s">
        <v>3207</v>
      </c>
      <c r="O4638" t="s">
        <v>3178</v>
      </c>
      <c r="P4638">
        <f t="shared" si="144"/>
        <v>45539</v>
      </c>
      <c r="Q4638">
        <f>--(COUNTIF($A$2:A4638,A4638)=1)</f>
        <v>1</v>
      </c>
      <c r="R4638">
        <f t="shared" si="145"/>
        <v>0.79</v>
      </c>
    </row>
    <row r="4639" spans="1:18">
      <c r="A4639" t="s">
        <v>10789</v>
      </c>
      <c r="B4639" t="s">
        <v>2783</v>
      </c>
      <c r="C4639" t="s">
        <v>4991</v>
      </c>
      <c r="D4639" t="s">
        <v>3237</v>
      </c>
      <c r="E4639" t="s">
        <v>3175</v>
      </c>
      <c r="F4639" t="s">
        <v>3167</v>
      </c>
      <c r="G4639" t="s">
        <v>2304</v>
      </c>
      <c r="H4639" s="28">
        <v>45061</v>
      </c>
      <c r="I4639">
        <v>2.73</v>
      </c>
      <c r="J4639">
        <v>8</v>
      </c>
      <c r="K4639" t="s">
        <v>3124</v>
      </c>
      <c r="L4639" t="s">
        <v>3176</v>
      </c>
      <c r="M4639" t="s">
        <v>3202</v>
      </c>
      <c r="N4639">
        <v>1.8</v>
      </c>
      <c r="O4639" t="s">
        <v>3189</v>
      </c>
      <c r="P4639">
        <f t="shared" si="144"/>
        <v>45061</v>
      </c>
      <c r="Q4639">
        <f>--(COUNTIF($A$2:A4639,A4639)=1)</f>
        <v>1</v>
      </c>
      <c r="R4639">
        <f t="shared" si="145"/>
        <v>2.73</v>
      </c>
    </row>
    <row r="4640" spans="1:18">
      <c r="A4640" t="s">
        <v>10790</v>
      </c>
      <c r="B4640" t="s">
        <v>4370</v>
      </c>
      <c r="C4640" t="s">
        <v>5255</v>
      </c>
      <c r="D4640" t="s">
        <v>3196</v>
      </c>
      <c r="E4640" t="s">
        <v>3175</v>
      </c>
      <c r="F4640" t="s">
        <v>3180</v>
      </c>
      <c r="G4640" t="s">
        <v>10791</v>
      </c>
      <c r="H4640" s="28"/>
      <c r="J4640">
        <v>8</v>
      </c>
      <c r="K4640" t="s">
        <v>3098</v>
      </c>
      <c r="L4640" t="s">
        <v>3192</v>
      </c>
      <c r="M4640" t="s">
        <v>3207</v>
      </c>
      <c r="O4640" t="s">
        <v>3182</v>
      </c>
      <c r="P4640">
        <f t="shared" si="144"/>
        <v>45651</v>
      </c>
      <c r="Q4640">
        <f>--(COUNTIF($A$2:A4640,A4640)=1)</f>
        <v>1</v>
      </c>
      <c r="R4640" t="str">
        <f t="shared" si="145"/>
        <v/>
      </c>
    </row>
    <row r="4641" spans="1:18">
      <c r="A4641" t="s">
        <v>10792</v>
      </c>
      <c r="B4641" t="s">
        <v>8405</v>
      </c>
      <c r="C4641" t="s">
        <v>3098</v>
      </c>
      <c r="D4641" t="s">
        <v>3185</v>
      </c>
      <c r="E4641" t="s">
        <v>3166</v>
      </c>
      <c r="F4641" t="s">
        <v>3167</v>
      </c>
      <c r="G4641" t="s">
        <v>649</v>
      </c>
      <c r="H4641" s="28"/>
      <c r="J4641">
        <v>24</v>
      </c>
      <c r="K4641" t="s">
        <v>3098</v>
      </c>
      <c r="L4641" t="s">
        <v>3098</v>
      </c>
      <c r="M4641" t="s">
        <v>3188</v>
      </c>
      <c r="O4641" t="s">
        <v>3178</v>
      </c>
      <c r="P4641">
        <f t="shared" si="144"/>
        <v>45390</v>
      </c>
      <c r="Q4641">
        <f>--(COUNTIF($A$2:A4641,A4641)=1)</f>
        <v>1</v>
      </c>
      <c r="R4641" t="str">
        <f t="shared" si="145"/>
        <v/>
      </c>
    </row>
    <row r="4642" spans="1:18">
      <c r="A4642" t="s">
        <v>10793</v>
      </c>
      <c r="B4642" t="s">
        <v>1665</v>
      </c>
      <c r="C4642" t="s">
        <v>10794</v>
      </c>
      <c r="D4642" t="s">
        <v>3174</v>
      </c>
      <c r="E4642" t="s">
        <v>3166</v>
      </c>
      <c r="F4642" t="s">
        <v>3228</v>
      </c>
      <c r="G4642" t="s">
        <v>3539</v>
      </c>
      <c r="H4642" s="28"/>
      <c r="J4642">
        <v>24</v>
      </c>
      <c r="K4642" t="s">
        <v>3098</v>
      </c>
      <c r="L4642" t="s">
        <v>3268</v>
      </c>
      <c r="M4642" t="s">
        <v>3177</v>
      </c>
      <c r="O4642" t="s">
        <v>3182</v>
      </c>
      <c r="P4642">
        <f t="shared" si="144"/>
        <v>44592</v>
      </c>
      <c r="Q4642">
        <f>--(COUNTIF($A$2:A4642,A4642)=1)</f>
        <v>1</v>
      </c>
      <c r="R4642" t="str">
        <f t="shared" si="145"/>
        <v/>
      </c>
    </row>
    <row r="4643" spans="1:18">
      <c r="A4643" t="s">
        <v>10795</v>
      </c>
      <c r="B4643" t="s">
        <v>5761</v>
      </c>
      <c r="C4643" t="s">
        <v>3098</v>
      </c>
      <c r="D4643" t="s">
        <v>3185</v>
      </c>
      <c r="E4643" t="s">
        <v>3194</v>
      </c>
      <c r="F4643" t="s">
        <v>3167</v>
      </c>
      <c r="G4643" t="s">
        <v>3069</v>
      </c>
      <c r="H4643" s="28"/>
      <c r="J4643">
        <v>72</v>
      </c>
      <c r="K4643" t="s">
        <v>3098</v>
      </c>
      <c r="L4643" t="s">
        <v>3351</v>
      </c>
      <c r="M4643" t="s">
        <v>3207</v>
      </c>
      <c r="O4643" t="s">
        <v>3260</v>
      </c>
      <c r="P4643">
        <f t="shared" si="144"/>
        <v>44577</v>
      </c>
      <c r="Q4643">
        <f>--(COUNTIF($A$2:A4643,A4643)=1)</f>
        <v>1</v>
      </c>
      <c r="R4643" t="str">
        <f t="shared" si="145"/>
        <v/>
      </c>
    </row>
    <row r="4644" spans="1:18">
      <c r="A4644" t="s">
        <v>10796</v>
      </c>
      <c r="B4644" t="s">
        <v>1851</v>
      </c>
      <c r="C4644" t="s">
        <v>10797</v>
      </c>
      <c r="D4644" t="s">
        <v>3237</v>
      </c>
      <c r="E4644" t="s">
        <v>3175</v>
      </c>
      <c r="F4644" t="s">
        <v>3167</v>
      </c>
      <c r="G4644" t="s">
        <v>3033</v>
      </c>
      <c r="H4644" s="28">
        <v>45177</v>
      </c>
      <c r="I4644">
        <v>18.48</v>
      </c>
      <c r="J4644">
        <v>8</v>
      </c>
      <c r="K4644" t="s">
        <v>3123</v>
      </c>
      <c r="L4644" t="s">
        <v>3254</v>
      </c>
      <c r="M4644" t="s">
        <v>3188</v>
      </c>
      <c r="N4644">
        <v>4.9000000000000004</v>
      </c>
      <c r="O4644" t="s">
        <v>3260</v>
      </c>
      <c r="P4644">
        <f t="shared" si="144"/>
        <v>45177</v>
      </c>
      <c r="Q4644">
        <f>--(COUNTIF($A$2:A4644,A4644)=1)</f>
        <v>1</v>
      </c>
      <c r="R4644">
        <f t="shared" si="145"/>
        <v>18.48</v>
      </c>
    </row>
    <row r="4645" spans="1:18">
      <c r="A4645" t="s">
        <v>10798</v>
      </c>
      <c r="B4645" t="s">
        <v>4451</v>
      </c>
      <c r="C4645" t="s">
        <v>3098</v>
      </c>
      <c r="D4645" t="s">
        <v>3237</v>
      </c>
      <c r="E4645" t="s">
        <v>3166</v>
      </c>
      <c r="F4645" t="s">
        <v>3220</v>
      </c>
      <c r="G4645" t="s">
        <v>121</v>
      </c>
      <c r="H4645" s="28">
        <v>44822</v>
      </c>
      <c r="I4645">
        <v>5.5</v>
      </c>
      <c r="J4645">
        <v>24</v>
      </c>
      <c r="K4645" t="s">
        <v>3124</v>
      </c>
      <c r="L4645" t="s">
        <v>3192</v>
      </c>
      <c r="M4645" t="s">
        <v>3188</v>
      </c>
      <c r="N4645">
        <v>2</v>
      </c>
      <c r="O4645" t="s">
        <v>3124</v>
      </c>
      <c r="P4645">
        <f t="shared" si="144"/>
        <v>44822</v>
      </c>
      <c r="Q4645">
        <f>--(COUNTIF($A$2:A4645,A4645)=1)</f>
        <v>1</v>
      </c>
      <c r="R4645">
        <f t="shared" si="145"/>
        <v>5.5</v>
      </c>
    </row>
    <row r="4646" spans="1:18">
      <c r="A4646" t="s">
        <v>10799</v>
      </c>
      <c r="B4646" t="s">
        <v>4931</v>
      </c>
      <c r="C4646" t="s">
        <v>3098</v>
      </c>
      <c r="D4646" t="s">
        <v>3251</v>
      </c>
      <c r="E4646" t="s">
        <v>3175</v>
      </c>
      <c r="F4646" t="s">
        <v>3180</v>
      </c>
      <c r="G4646" t="s">
        <v>5341</v>
      </c>
      <c r="H4646" s="28"/>
      <c r="J4646">
        <v>8</v>
      </c>
      <c r="K4646" t="s">
        <v>3098</v>
      </c>
      <c r="L4646" t="s">
        <v>3216</v>
      </c>
      <c r="M4646" t="s">
        <v>3207</v>
      </c>
      <c r="O4646" t="s">
        <v>3124</v>
      </c>
      <c r="P4646">
        <f t="shared" si="144"/>
        <v>44637</v>
      </c>
      <c r="Q4646">
        <f>--(COUNTIF($A$2:A4646,A4646)=1)</f>
        <v>1</v>
      </c>
      <c r="R4646" t="str">
        <f t="shared" si="145"/>
        <v/>
      </c>
    </row>
    <row r="4647" spans="1:18">
      <c r="A4647" t="s">
        <v>10800</v>
      </c>
      <c r="B4647" t="s">
        <v>4170</v>
      </c>
      <c r="C4647" t="s">
        <v>3098</v>
      </c>
      <c r="D4647" t="s">
        <v>3185</v>
      </c>
      <c r="E4647" t="s">
        <v>3166</v>
      </c>
      <c r="F4647" t="s">
        <v>3180</v>
      </c>
      <c r="G4647" t="s">
        <v>5667</v>
      </c>
      <c r="H4647" s="28"/>
      <c r="J4647">
        <v>24</v>
      </c>
      <c r="K4647" t="s">
        <v>3098</v>
      </c>
      <c r="L4647" t="s">
        <v>3229</v>
      </c>
      <c r="M4647" t="s">
        <v>3169</v>
      </c>
      <c r="O4647" t="s">
        <v>3260</v>
      </c>
      <c r="P4647">
        <f t="shared" si="144"/>
        <v>45170</v>
      </c>
      <c r="Q4647">
        <f>--(COUNTIF($A$2:A4647,A4647)=1)</f>
        <v>1</v>
      </c>
      <c r="R4647" t="str">
        <f t="shared" si="145"/>
        <v/>
      </c>
    </row>
    <row r="4648" spans="1:18">
      <c r="A4648" t="s">
        <v>10801</v>
      </c>
      <c r="B4648" t="s">
        <v>6594</v>
      </c>
      <c r="C4648" t="s">
        <v>3098</v>
      </c>
      <c r="D4648" t="s">
        <v>3240</v>
      </c>
      <c r="E4648" t="s">
        <v>3194</v>
      </c>
      <c r="F4648" t="s">
        <v>3167</v>
      </c>
      <c r="G4648" t="s">
        <v>125</v>
      </c>
      <c r="H4648" s="28">
        <v>44921</v>
      </c>
      <c r="I4648">
        <v>237.24</v>
      </c>
      <c r="J4648">
        <v>72</v>
      </c>
      <c r="K4648" t="s">
        <v>3123</v>
      </c>
      <c r="L4648" t="s">
        <v>3229</v>
      </c>
      <c r="M4648" t="s">
        <v>3207</v>
      </c>
      <c r="N4648">
        <v>3</v>
      </c>
      <c r="O4648" t="s">
        <v>3213</v>
      </c>
      <c r="P4648">
        <f t="shared" si="144"/>
        <v>44912</v>
      </c>
      <c r="Q4648">
        <f>--(COUNTIF($A$2:A4648,A4648)=1)</f>
        <v>1</v>
      </c>
      <c r="R4648">
        <f t="shared" si="145"/>
        <v>237.24</v>
      </c>
    </row>
    <row r="4649" spans="1:18">
      <c r="A4649" t="s">
        <v>10802</v>
      </c>
      <c r="B4649" t="s">
        <v>2866</v>
      </c>
      <c r="C4649" t="s">
        <v>3098</v>
      </c>
      <c r="D4649" t="s">
        <v>3196</v>
      </c>
      <c r="E4649" t="s">
        <v>3175</v>
      </c>
      <c r="F4649" t="s">
        <v>3228</v>
      </c>
      <c r="G4649" t="s">
        <v>2464</v>
      </c>
      <c r="H4649" s="28"/>
      <c r="J4649">
        <v>8</v>
      </c>
      <c r="K4649" t="s">
        <v>3098</v>
      </c>
      <c r="L4649" t="s">
        <v>3437</v>
      </c>
      <c r="M4649" t="s">
        <v>3169</v>
      </c>
      <c r="O4649" t="s">
        <v>3213</v>
      </c>
      <c r="P4649">
        <f t="shared" si="144"/>
        <v>45238</v>
      </c>
      <c r="Q4649">
        <f>--(COUNTIF($A$2:A4649,A4649)=1)</f>
        <v>1</v>
      </c>
      <c r="R4649" t="str">
        <f t="shared" si="145"/>
        <v/>
      </c>
    </row>
    <row r="4650" spans="1:18">
      <c r="A4650" t="s">
        <v>10803</v>
      </c>
      <c r="B4650" t="s">
        <v>517</v>
      </c>
      <c r="C4650" t="s">
        <v>3098</v>
      </c>
      <c r="D4650" t="s">
        <v>3227</v>
      </c>
      <c r="E4650" t="s">
        <v>3166</v>
      </c>
      <c r="F4650" t="s">
        <v>3180</v>
      </c>
      <c r="G4650" t="s">
        <v>507</v>
      </c>
      <c r="H4650" s="28"/>
      <c r="J4650">
        <v>24</v>
      </c>
      <c r="K4650" t="s">
        <v>3098</v>
      </c>
      <c r="L4650" t="s">
        <v>3221</v>
      </c>
      <c r="M4650" t="s">
        <v>3188</v>
      </c>
      <c r="O4650" t="s">
        <v>3123</v>
      </c>
      <c r="P4650">
        <f t="shared" si="144"/>
        <v>44850</v>
      </c>
      <c r="Q4650">
        <f>--(COUNTIF($A$2:A4650,A4650)=1)</f>
        <v>1</v>
      </c>
      <c r="R4650" t="str">
        <f t="shared" si="145"/>
        <v/>
      </c>
    </row>
    <row r="4651" spans="1:18">
      <c r="A4651" t="s">
        <v>10804</v>
      </c>
      <c r="B4651" t="s">
        <v>2917</v>
      </c>
      <c r="C4651" t="s">
        <v>3098</v>
      </c>
      <c r="D4651" t="s">
        <v>3185</v>
      </c>
      <c r="E4651" t="s">
        <v>3194</v>
      </c>
      <c r="F4651" t="s">
        <v>3228</v>
      </c>
      <c r="G4651" t="s">
        <v>680</v>
      </c>
      <c r="H4651" s="28"/>
      <c r="J4651">
        <v>72</v>
      </c>
      <c r="K4651" t="s">
        <v>3098</v>
      </c>
      <c r="L4651" t="s">
        <v>3248</v>
      </c>
      <c r="M4651" t="s">
        <v>3188</v>
      </c>
      <c r="O4651" t="s">
        <v>3189</v>
      </c>
      <c r="P4651">
        <f t="shared" si="144"/>
        <v>45200</v>
      </c>
      <c r="Q4651">
        <f>--(COUNTIF($A$2:A4651,A4651)=1)</f>
        <v>1</v>
      </c>
      <c r="R4651" t="str">
        <f t="shared" si="145"/>
        <v/>
      </c>
    </row>
    <row r="4652" spans="1:18">
      <c r="A4652" t="s">
        <v>10805</v>
      </c>
      <c r="B4652" t="s">
        <v>2198</v>
      </c>
      <c r="C4652" t="s">
        <v>3098</v>
      </c>
      <c r="D4652" t="s">
        <v>3165</v>
      </c>
      <c r="E4652" t="s">
        <v>3280</v>
      </c>
      <c r="F4652" t="s">
        <v>3220</v>
      </c>
      <c r="G4652" t="s">
        <v>3024</v>
      </c>
      <c r="H4652" s="28">
        <v>44820</v>
      </c>
      <c r="I4652">
        <v>5.38</v>
      </c>
      <c r="J4652">
        <v>4</v>
      </c>
      <c r="K4652" t="s">
        <v>3123</v>
      </c>
      <c r="L4652" t="s">
        <v>3198</v>
      </c>
      <c r="M4652" t="s">
        <v>3207</v>
      </c>
      <c r="N4652">
        <v>2.9</v>
      </c>
      <c r="O4652" t="s">
        <v>3213</v>
      </c>
      <c r="P4652">
        <f t="shared" si="144"/>
        <v>44820</v>
      </c>
      <c r="Q4652">
        <f>--(COUNTIF($A$2:A4652,A4652)=1)</f>
        <v>1</v>
      </c>
      <c r="R4652">
        <f t="shared" si="145"/>
        <v>5.38</v>
      </c>
    </row>
    <row r="4653" spans="1:18">
      <c r="A4653" t="s">
        <v>10806</v>
      </c>
      <c r="B4653" t="s">
        <v>8212</v>
      </c>
      <c r="C4653" t="s">
        <v>3098</v>
      </c>
      <c r="D4653" t="s">
        <v>3185</v>
      </c>
      <c r="E4653" t="s">
        <v>3166</v>
      </c>
      <c r="F4653" t="s">
        <v>3220</v>
      </c>
      <c r="G4653" t="s">
        <v>10807</v>
      </c>
      <c r="H4653" s="28">
        <v>45637</v>
      </c>
      <c r="I4653">
        <v>9.2100000000000009</v>
      </c>
      <c r="J4653">
        <v>24</v>
      </c>
      <c r="K4653" t="s">
        <v>3124</v>
      </c>
      <c r="L4653" t="s">
        <v>3398</v>
      </c>
      <c r="M4653" t="s">
        <v>3177</v>
      </c>
      <c r="N4653">
        <v>1.5</v>
      </c>
      <c r="O4653" t="s">
        <v>3213</v>
      </c>
      <c r="P4653">
        <f t="shared" si="144"/>
        <v>45637</v>
      </c>
      <c r="Q4653">
        <f>--(COUNTIF($A$2:A4653,A4653)=1)</f>
        <v>1</v>
      </c>
      <c r="R4653">
        <f t="shared" si="145"/>
        <v>9.2100000000000009</v>
      </c>
    </row>
    <row r="4654" spans="1:18">
      <c r="A4654" t="s">
        <v>10808</v>
      </c>
      <c r="B4654" t="s">
        <v>5870</v>
      </c>
      <c r="C4654" t="s">
        <v>3098</v>
      </c>
      <c r="D4654" t="s">
        <v>3251</v>
      </c>
      <c r="E4654" t="s">
        <v>3194</v>
      </c>
      <c r="F4654" t="s">
        <v>3228</v>
      </c>
      <c r="G4654" t="s">
        <v>1321</v>
      </c>
      <c r="H4654" s="28"/>
      <c r="J4654">
        <v>72</v>
      </c>
      <c r="K4654" t="s">
        <v>3098</v>
      </c>
      <c r="L4654" t="s">
        <v>3181</v>
      </c>
      <c r="M4654" t="s">
        <v>3188</v>
      </c>
      <c r="O4654" t="s">
        <v>3170</v>
      </c>
      <c r="P4654">
        <f t="shared" si="144"/>
        <v>45092</v>
      </c>
      <c r="Q4654">
        <f>--(COUNTIF($A$2:A4654,A4654)=1)</f>
        <v>1</v>
      </c>
      <c r="R4654" t="str">
        <f t="shared" si="145"/>
        <v/>
      </c>
    </row>
    <row r="4655" spans="1:18">
      <c r="A4655" t="s">
        <v>10809</v>
      </c>
      <c r="B4655" t="s">
        <v>158</v>
      </c>
      <c r="C4655" t="s">
        <v>3098</v>
      </c>
      <c r="D4655" t="s">
        <v>3196</v>
      </c>
      <c r="E4655" t="s">
        <v>3175</v>
      </c>
      <c r="F4655" t="s">
        <v>3228</v>
      </c>
      <c r="G4655" t="s">
        <v>4042</v>
      </c>
      <c r="H4655" s="28"/>
      <c r="J4655">
        <v>8</v>
      </c>
      <c r="K4655" t="s">
        <v>3098</v>
      </c>
      <c r="L4655" t="s">
        <v>3176</v>
      </c>
      <c r="M4655" t="s">
        <v>3177</v>
      </c>
      <c r="O4655" t="s">
        <v>3260</v>
      </c>
      <c r="P4655">
        <f t="shared" si="144"/>
        <v>44627</v>
      </c>
      <c r="Q4655">
        <f>--(COUNTIF($A$2:A4655,A4655)=1)</f>
        <v>1</v>
      </c>
      <c r="R4655" t="str">
        <f t="shared" si="145"/>
        <v/>
      </c>
    </row>
    <row r="4656" spans="1:18">
      <c r="A4656" t="s">
        <v>10810</v>
      </c>
      <c r="B4656" t="s">
        <v>1868</v>
      </c>
      <c r="C4656" t="s">
        <v>7342</v>
      </c>
      <c r="D4656" t="s">
        <v>3185</v>
      </c>
      <c r="E4656" t="s">
        <v>3175</v>
      </c>
      <c r="F4656" t="s">
        <v>3220</v>
      </c>
      <c r="G4656" t="s">
        <v>2176</v>
      </c>
      <c r="H4656" s="28">
        <v>44715</v>
      </c>
      <c r="I4656">
        <v>16.8</v>
      </c>
      <c r="J4656">
        <v>8</v>
      </c>
      <c r="K4656" t="s">
        <v>3123</v>
      </c>
      <c r="L4656" t="s">
        <v>3248</v>
      </c>
      <c r="M4656" t="s">
        <v>3202</v>
      </c>
      <c r="O4656" t="s">
        <v>3178</v>
      </c>
      <c r="P4656">
        <f t="shared" si="144"/>
        <v>44715</v>
      </c>
      <c r="Q4656">
        <f>--(COUNTIF($A$2:A4656,A4656)=1)</f>
        <v>1</v>
      </c>
      <c r="R4656">
        <f t="shared" si="145"/>
        <v>16.8</v>
      </c>
    </row>
    <row r="4657" spans="1:18">
      <c r="A4657" t="s">
        <v>10811</v>
      </c>
      <c r="B4657" t="s">
        <v>5893</v>
      </c>
      <c r="C4657" t="s">
        <v>3098</v>
      </c>
      <c r="D4657" t="s">
        <v>3196</v>
      </c>
      <c r="E4657" t="s">
        <v>3166</v>
      </c>
      <c r="F4657" t="s">
        <v>3180</v>
      </c>
      <c r="G4657" t="s">
        <v>8984</v>
      </c>
      <c r="H4657" s="28"/>
      <c r="J4657">
        <v>24</v>
      </c>
      <c r="K4657" t="s">
        <v>3098</v>
      </c>
      <c r="L4657" t="s">
        <v>3225</v>
      </c>
      <c r="M4657" t="s">
        <v>3207</v>
      </c>
      <c r="O4657" t="s">
        <v>3178</v>
      </c>
      <c r="P4657">
        <f t="shared" si="144"/>
        <v>45592</v>
      </c>
      <c r="Q4657">
        <f>--(COUNTIF($A$2:A4657,A4657)=1)</f>
        <v>1</v>
      </c>
      <c r="R4657" t="str">
        <f t="shared" si="145"/>
        <v/>
      </c>
    </row>
    <row r="4658" spans="1:18">
      <c r="A4658" t="s">
        <v>10812</v>
      </c>
      <c r="B4658" t="s">
        <v>7083</v>
      </c>
      <c r="C4658" t="s">
        <v>10813</v>
      </c>
      <c r="D4658" t="s">
        <v>3185</v>
      </c>
      <c r="E4658" t="s">
        <v>3194</v>
      </c>
      <c r="F4658" t="s">
        <v>3167</v>
      </c>
      <c r="G4658" t="s">
        <v>1654</v>
      </c>
      <c r="H4658" s="28">
        <v>44778</v>
      </c>
      <c r="I4658">
        <v>44.96</v>
      </c>
      <c r="J4658">
        <v>72</v>
      </c>
      <c r="K4658" t="s">
        <v>3124</v>
      </c>
      <c r="L4658" t="s">
        <v>3225</v>
      </c>
      <c r="M4658" t="s">
        <v>3188</v>
      </c>
      <c r="N4658">
        <v>1.8</v>
      </c>
      <c r="O4658" t="s">
        <v>3182</v>
      </c>
      <c r="P4658">
        <f t="shared" si="144"/>
        <v>44777</v>
      </c>
      <c r="Q4658">
        <f>--(COUNTIF($A$2:A4658,A4658)=1)</f>
        <v>1</v>
      </c>
      <c r="R4658">
        <f t="shared" si="145"/>
        <v>44.96</v>
      </c>
    </row>
    <row r="4659" spans="1:18">
      <c r="A4659" t="s">
        <v>10814</v>
      </c>
      <c r="B4659" t="s">
        <v>427</v>
      </c>
      <c r="C4659" t="s">
        <v>10815</v>
      </c>
      <c r="D4659" t="s">
        <v>3227</v>
      </c>
      <c r="E4659" t="s">
        <v>3166</v>
      </c>
      <c r="F4659" t="s">
        <v>3167</v>
      </c>
      <c r="G4659" t="s">
        <v>92</v>
      </c>
      <c r="H4659" s="28">
        <v>45356</v>
      </c>
      <c r="I4659">
        <v>13.54</v>
      </c>
      <c r="J4659">
        <v>24</v>
      </c>
      <c r="K4659" t="s">
        <v>3124</v>
      </c>
      <c r="L4659" t="s">
        <v>3218</v>
      </c>
      <c r="M4659" t="s">
        <v>3169</v>
      </c>
      <c r="O4659" t="s">
        <v>3213</v>
      </c>
      <c r="P4659">
        <f t="shared" si="144"/>
        <v>45356</v>
      </c>
      <c r="Q4659">
        <f>--(COUNTIF($A$2:A4659,A4659)=1)</f>
        <v>1</v>
      </c>
      <c r="R4659">
        <f t="shared" si="145"/>
        <v>13.54</v>
      </c>
    </row>
    <row r="4660" spans="1:18">
      <c r="A4660" t="s">
        <v>10816</v>
      </c>
      <c r="B4660" t="s">
        <v>2614</v>
      </c>
      <c r="C4660" t="s">
        <v>10817</v>
      </c>
      <c r="D4660" t="s">
        <v>3165</v>
      </c>
      <c r="E4660" t="s">
        <v>3166</v>
      </c>
      <c r="F4660" t="s">
        <v>3167</v>
      </c>
      <c r="G4660" t="s">
        <v>3829</v>
      </c>
      <c r="H4660" s="28">
        <v>45710</v>
      </c>
      <c r="I4660">
        <v>31.4</v>
      </c>
      <c r="J4660">
        <v>24</v>
      </c>
      <c r="K4660" t="s">
        <v>3123</v>
      </c>
      <c r="L4660" t="s">
        <v>3221</v>
      </c>
      <c r="M4660" t="s">
        <v>3169</v>
      </c>
      <c r="N4660">
        <v>3.8</v>
      </c>
      <c r="O4660" t="s">
        <v>3189</v>
      </c>
      <c r="P4660">
        <f t="shared" si="144"/>
        <v>45709</v>
      </c>
      <c r="Q4660">
        <f>--(COUNTIF($A$2:A4660,A4660)=1)</f>
        <v>1</v>
      </c>
      <c r="R4660">
        <f t="shared" si="145"/>
        <v>31.4</v>
      </c>
    </row>
    <row r="4661" spans="1:18">
      <c r="A4661" t="s">
        <v>10818</v>
      </c>
      <c r="B4661" t="s">
        <v>1363</v>
      </c>
      <c r="C4661" t="s">
        <v>3098</v>
      </c>
      <c r="D4661" t="s">
        <v>3227</v>
      </c>
      <c r="E4661" t="s">
        <v>3194</v>
      </c>
      <c r="F4661" t="s">
        <v>3167</v>
      </c>
      <c r="G4661" t="s">
        <v>593</v>
      </c>
      <c r="H4661" s="28">
        <v>45435</v>
      </c>
      <c r="I4661">
        <v>223.03</v>
      </c>
      <c r="J4661">
        <v>72</v>
      </c>
      <c r="K4661" t="s">
        <v>3123</v>
      </c>
      <c r="L4661" t="s">
        <v>3318</v>
      </c>
      <c r="M4661" t="s">
        <v>3202</v>
      </c>
      <c r="N4661">
        <v>3.9</v>
      </c>
      <c r="O4661" t="s">
        <v>3170</v>
      </c>
      <c r="P4661">
        <f t="shared" si="144"/>
        <v>45426</v>
      </c>
      <c r="Q4661">
        <f>--(COUNTIF($A$2:A4661,A4661)=1)</f>
        <v>1</v>
      </c>
      <c r="R4661">
        <f t="shared" si="145"/>
        <v>223.03</v>
      </c>
    </row>
    <row r="4662" spans="1:18">
      <c r="A4662" t="s">
        <v>10819</v>
      </c>
      <c r="B4662" t="s">
        <v>2184</v>
      </c>
      <c r="C4662" t="s">
        <v>3600</v>
      </c>
      <c r="D4662" t="s">
        <v>3251</v>
      </c>
      <c r="E4662" t="s">
        <v>3166</v>
      </c>
      <c r="F4662" t="s">
        <v>3167</v>
      </c>
      <c r="G4662" t="s">
        <v>2532</v>
      </c>
      <c r="H4662" s="28">
        <v>44641</v>
      </c>
      <c r="I4662">
        <v>80.36</v>
      </c>
      <c r="J4662">
        <v>24</v>
      </c>
      <c r="K4662" t="s">
        <v>3123</v>
      </c>
      <c r="L4662" t="s">
        <v>3271</v>
      </c>
      <c r="M4662" t="s">
        <v>3188</v>
      </c>
      <c r="N4662">
        <v>1.3</v>
      </c>
      <c r="O4662" t="s">
        <v>3182</v>
      </c>
      <c r="P4662">
        <f t="shared" si="144"/>
        <v>44638</v>
      </c>
      <c r="Q4662">
        <f>--(COUNTIF($A$2:A4662,A4662)=1)</f>
        <v>1</v>
      </c>
      <c r="R4662">
        <f t="shared" si="145"/>
        <v>80.36</v>
      </c>
    </row>
    <row r="4663" spans="1:18">
      <c r="A4663" t="s">
        <v>10820</v>
      </c>
      <c r="B4663" t="s">
        <v>1830</v>
      </c>
      <c r="C4663" t="s">
        <v>6404</v>
      </c>
      <c r="D4663" t="s">
        <v>3185</v>
      </c>
      <c r="E4663" t="s">
        <v>3166</v>
      </c>
      <c r="F4663" t="s">
        <v>3167</v>
      </c>
      <c r="G4663" t="s">
        <v>2078</v>
      </c>
      <c r="H4663" s="28">
        <v>45532</v>
      </c>
      <c r="I4663">
        <v>52.38</v>
      </c>
      <c r="J4663">
        <v>24</v>
      </c>
      <c r="K4663" t="s">
        <v>3123</v>
      </c>
      <c r="L4663" t="s">
        <v>3212</v>
      </c>
      <c r="M4663" t="s">
        <v>3202</v>
      </c>
      <c r="N4663">
        <v>3.9</v>
      </c>
      <c r="O4663" t="s">
        <v>3170</v>
      </c>
      <c r="P4663">
        <f t="shared" si="144"/>
        <v>45530</v>
      </c>
      <c r="Q4663">
        <f>--(COUNTIF($A$2:A4663,A4663)=1)</f>
        <v>1</v>
      </c>
      <c r="R4663">
        <f t="shared" si="145"/>
        <v>52.38</v>
      </c>
    </row>
    <row r="4664" spans="1:18">
      <c r="A4664" t="s">
        <v>10821</v>
      </c>
      <c r="B4664" t="s">
        <v>4127</v>
      </c>
      <c r="C4664" t="s">
        <v>6904</v>
      </c>
      <c r="D4664" t="s">
        <v>3227</v>
      </c>
      <c r="E4664" t="s">
        <v>3166</v>
      </c>
      <c r="F4664" t="s">
        <v>3167</v>
      </c>
      <c r="G4664" t="s">
        <v>10822</v>
      </c>
      <c r="H4664" s="28">
        <v>45193</v>
      </c>
      <c r="I4664">
        <v>12.15</v>
      </c>
      <c r="J4664">
        <v>24</v>
      </c>
      <c r="K4664" t="s">
        <v>3124</v>
      </c>
      <c r="L4664" t="s">
        <v>3209</v>
      </c>
      <c r="M4664" t="s">
        <v>3177</v>
      </c>
      <c r="N4664">
        <v>1.4</v>
      </c>
      <c r="O4664" t="s">
        <v>3178</v>
      </c>
      <c r="P4664">
        <f t="shared" si="144"/>
        <v>45193</v>
      </c>
      <c r="Q4664">
        <f>--(COUNTIF($A$2:A4664,A4664)=1)</f>
        <v>1</v>
      </c>
      <c r="R4664">
        <f t="shared" si="145"/>
        <v>12.15</v>
      </c>
    </row>
    <row r="4665" spans="1:18">
      <c r="A4665" t="s">
        <v>10823</v>
      </c>
      <c r="B4665" t="s">
        <v>2649</v>
      </c>
      <c r="C4665" t="s">
        <v>3098</v>
      </c>
      <c r="D4665" t="s">
        <v>3185</v>
      </c>
      <c r="E4665" t="s">
        <v>3166</v>
      </c>
      <c r="F4665" t="s">
        <v>3167</v>
      </c>
      <c r="G4665" t="s">
        <v>1688</v>
      </c>
      <c r="H4665" s="28">
        <v>45346</v>
      </c>
      <c r="I4665">
        <v>35.1</v>
      </c>
      <c r="J4665">
        <v>24</v>
      </c>
      <c r="K4665" t="s">
        <v>3123</v>
      </c>
      <c r="L4665" t="s">
        <v>3225</v>
      </c>
      <c r="M4665" t="s">
        <v>3169</v>
      </c>
      <c r="N4665">
        <v>1.8</v>
      </c>
      <c r="O4665" t="s">
        <v>3182</v>
      </c>
      <c r="P4665">
        <f t="shared" si="144"/>
        <v>45345</v>
      </c>
      <c r="Q4665">
        <f>--(COUNTIF($A$2:A4665,A4665)=1)</f>
        <v>1</v>
      </c>
      <c r="R4665">
        <f t="shared" si="145"/>
        <v>35.1</v>
      </c>
    </row>
    <row r="4666" spans="1:18">
      <c r="A4666" t="s">
        <v>10824</v>
      </c>
      <c r="B4666" t="s">
        <v>179</v>
      </c>
      <c r="C4666" t="s">
        <v>3098</v>
      </c>
      <c r="D4666" t="s">
        <v>3165</v>
      </c>
      <c r="E4666" t="s">
        <v>3166</v>
      </c>
      <c r="F4666" t="s">
        <v>3220</v>
      </c>
      <c r="G4666" t="s">
        <v>1449</v>
      </c>
      <c r="H4666" s="28">
        <v>44979</v>
      </c>
      <c r="I4666">
        <v>82.69</v>
      </c>
      <c r="J4666">
        <v>24</v>
      </c>
      <c r="K4666" t="s">
        <v>3123</v>
      </c>
      <c r="L4666" t="s">
        <v>3354</v>
      </c>
      <c r="M4666" t="s">
        <v>3177</v>
      </c>
      <c r="N4666">
        <v>2.9</v>
      </c>
      <c r="O4666" t="s">
        <v>3260</v>
      </c>
      <c r="P4666">
        <f t="shared" si="144"/>
        <v>44976</v>
      </c>
      <c r="Q4666">
        <f>--(COUNTIF($A$2:A4666,A4666)=1)</f>
        <v>1</v>
      </c>
      <c r="R4666">
        <f t="shared" si="145"/>
        <v>82.69</v>
      </c>
    </row>
    <row r="4667" spans="1:18">
      <c r="A4667" t="s">
        <v>10825</v>
      </c>
      <c r="B4667" t="s">
        <v>8372</v>
      </c>
      <c r="C4667" t="s">
        <v>3098</v>
      </c>
      <c r="D4667" t="s">
        <v>3227</v>
      </c>
      <c r="E4667" t="s">
        <v>3194</v>
      </c>
      <c r="F4667" t="s">
        <v>3167</v>
      </c>
      <c r="G4667" t="s">
        <v>526</v>
      </c>
      <c r="H4667" s="28"/>
      <c r="J4667">
        <v>72</v>
      </c>
      <c r="K4667" t="s">
        <v>3098</v>
      </c>
      <c r="L4667" t="s">
        <v>3209</v>
      </c>
      <c r="M4667" t="s">
        <v>3207</v>
      </c>
      <c r="O4667" t="s">
        <v>3213</v>
      </c>
      <c r="P4667">
        <f t="shared" si="144"/>
        <v>45320</v>
      </c>
      <c r="Q4667">
        <f>--(COUNTIF($A$2:A4667,A4667)=1)</f>
        <v>1</v>
      </c>
      <c r="R4667" t="str">
        <f t="shared" si="145"/>
        <v/>
      </c>
    </row>
    <row r="4668" spans="1:18">
      <c r="A4668" t="s">
        <v>10826</v>
      </c>
      <c r="B4668" t="s">
        <v>3430</v>
      </c>
      <c r="C4668" t="s">
        <v>3098</v>
      </c>
      <c r="D4668" t="s">
        <v>3237</v>
      </c>
      <c r="E4668" t="s">
        <v>3175</v>
      </c>
      <c r="F4668" t="s">
        <v>3228</v>
      </c>
      <c r="G4668" t="s">
        <v>2026</v>
      </c>
      <c r="H4668" s="28"/>
      <c r="J4668">
        <v>8</v>
      </c>
      <c r="K4668" t="s">
        <v>3098</v>
      </c>
      <c r="L4668" t="s">
        <v>3437</v>
      </c>
      <c r="M4668" t="s">
        <v>3169</v>
      </c>
      <c r="O4668" t="s">
        <v>3178</v>
      </c>
      <c r="P4668">
        <f t="shared" si="144"/>
        <v>45440</v>
      </c>
      <c r="Q4668">
        <f>--(COUNTIF($A$2:A4668,A4668)=1)</f>
        <v>1</v>
      </c>
      <c r="R4668" t="str">
        <f t="shared" si="145"/>
        <v/>
      </c>
    </row>
    <row r="4669" spans="1:18">
      <c r="A4669" t="s">
        <v>10827</v>
      </c>
      <c r="B4669" t="s">
        <v>4620</v>
      </c>
      <c r="C4669" t="s">
        <v>10828</v>
      </c>
      <c r="D4669" t="s">
        <v>3185</v>
      </c>
      <c r="E4669" t="s">
        <v>3166</v>
      </c>
      <c r="F4669" t="s">
        <v>3180</v>
      </c>
      <c r="G4669" t="s">
        <v>6385</v>
      </c>
      <c r="H4669" s="28"/>
      <c r="J4669">
        <v>24</v>
      </c>
      <c r="K4669" t="s">
        <v>3098</v>
      </c>
      <c r="L4669" t="s">
        <v>3229</v>
      </c>
      <c r="M4669" t="s">
        <v>3188</v>
      </c>
      <c r="O4669" t="s">
        <v>3182</v>
      </c>
      <c r="P4669">
        <f t="shared" si="144"/>
        <v>45673</v>
      </c>
      <c r="Q4669">
        <f>--(COUNTIF($A$2:A4669,A4669)=1)</f>
        <v>1</v>
      </c>
      <c r="R4669" t="str">
        <f t="shared" si="145"/>
        <v/>
      </c>
    </row>
    <row r="4670" spans="1:18">
      <c r="A4670" t="s">
        <v>10829</v>
      </c>
      <c r="B4670" t="s">
        <v>442</v>
      </c>
      <c r="C4670" t="s">
        <v>10830</v>
      </c>
      <c r="D4670" t="s">
        <v>3237</v>
      </c>
      <c r="E4670" t="s">
        <v>3166</v>
      </c>
      <c r="F4670" t="s">
        <v>3167</v>
      </c>
      <c r="G4670" t="s">
        <v>1009</v>
      </c>
      <c r="H4670" s="28">
        <v>45648</v>
      </c>
      <c r="I4670">
        <v>80.09</v>
      </c>
      <c r="J4670">
        <v>24</v>
      </c>
      <c r="K4670" t="s">
        <v>3123</v>
      </c>
      <c r="L4670" t="s">
        <v>3351</v>
      </c>
      <c r="M4670" t="s">
        <v>3202</v>
      </c>
      <c r="N4670">
        <v>4.4000000000000004</v>
      </c>
      <c r="O4670" t="s">
        <v>3123</v>
      </c>
      <c r="P4670">
        <f t="shared" si="144"/>
        <v>45645</v>
      </c>
      <c r="Q4670">
        <f>--(COUNTIF($A$2:A4670,A4670)=1)</f>
        <v>1</v>
      </c>
      <c r="R4670">
        <f t="shared" si="145"/>
        <v>80.09</v>
      </c>
    </row>
    <row r="4671" spans="1:18">
      <c r="A4671" t="s">
        <v>10831</v>
      </c>
      <c r="B4671" t="s">
        <v>7016</v>
      </c>
      <c r="C4671" t="s">
        <v>3098</v>
      </c>
      <c r="D4671" t="s">
        <v>3174</v>
      </c>
      <c r="E4671" t="s">
        <v>3194</v>
      </c>
      <c r="F4671" t="s">
        <v>3220</v>
      </c>
      <c r="G4671" t="s">
        <v>4177</v>
      </c>
      <c r="H4671" s="28">
        <v>44625</v>
      </c>
      <c r="I4671">
        <v>230.49</v>
      </c>
      <c r="J4671">
        <v>72</v>
      </c>
      <c r="K4671" t="s">
        <v>3123</v>
      </c>
      <c r="L4671" t="s">
        <v>3254</v>
      </c>
      <c r="M4671" t="s">
        <v>3188</v>
      </c>
      <c r="N4671">
        <v>4.3</v>
      </c>
      <c r="O4671" t="s">
        <v>3170</v>
      </c>
      <c r="P4671">
        <f t="shared" si="144"/>
        <v>44616</v>
      </c>
      <c r="Q4671">
        <f>--(COUNTIF($A$2:A4671,A4671)=1)</f>
        <v>1</v>
      </c>
      <c r="R4671">
        <f t="shared" si="145"/>
        <v>230.49</v>
      </c>
    </row>
    <row r="4672" spans="1:18">
      <c r="A4672" t="s">
        <v>10832</v>
      </c>
      <c r="B4672" t="s">
        <v>624</v>
      </c>
      <c r="C4672" t="s">
        <v>10833</v>
      </c>
      <c r="D4672" t="s">
        <v>3174</v>
      </c>
      <c r="E4672" t="s">
        <v>3175</v>
      </c>
      <c r="F4672" t="s">
        <v>3180</v>
      </c>
      <c r="G4672" t="s">
        <v>4600</v>
      </c>
      <c r="H4672" s="28"/>
      <c r="J4672">
        <v>8</v>
      </c>
      <c r="K4672" t="s">
        <v>3098</v>
      </c>
      <c r="L4672" t="s">
        <v>3216</v>
      </c>
      <c r="M4672" t="s">
        <v>3169</v>
      </c>
      <c r="O4672" t="s">
        <v>3123</v>
      </c>
      <c r="P4672">
        <f t="shared" si="144"/>
        <v>45586</v>
      </c>
      <c r="Q4672">
        <f>--(COUNTIF($A$2:A4672,A4672)=1)</f>
        <v>1</v>
      </c>
      <c r="R4672" t="str">
        <f t="shared" si="145"/>
        <v/>
      </c>
    </row>
    <row r="4673" spans="1:18">
      <c r="A4673" t="s">
        <v>10834</v>
      </c>
      <c r="B4673" t="s">
        <v>4973</v>
      </c>
      <c r="C4673" t="s">
        <v>3098</v>
      </c>
      <c r="D4673" t="s">
        <v>3240</v>
      </c>
      <c r="E4673" t="s">
        <v>3194</v>
      </c>
      <c r="F4673" t="s">
        <v>3167</v>
      </c>
      <c r="G4673" t="s">
        <v>1098</v>
      </c>
      <c r="H4673" s="28">
        <v>45527</v>
      </c>
      <c r="I4673">
        <v>123.56</v>
      </c>
      <c r="J4673">
        <v>72</v>
      </c>
      <c r="K4673" t="s">
        <v>3123</v>
      </c>
      <c r="L4673" t="s">
        <v>3201</v>
      </c>
      <c r="M4673" t="s">
        <v>3207</v>
      </c>
      <c r="N4673">
        <v>3.2</v>
      </c>
      <c r="O4673" t="s">
        <v>3213</v>
      </c>
      <c r="P4673">
        <f t="shared" si="144"/>
        <v>45522</v>
      </c>
      <c r="Q4673">
        <f>--(COUNTIF($A$2:A4673,A4673)=1)</f>
        <v>1</v>
      </c>
      <c r="R4673">
        <f t="shared" si="145"/>
        <v>123.56</v>
      </c>
    </row>
    <row r="4674" spans="1:18">
      <c r="A4674" t="s">
        <v>10835</v>
      </c>
      <c r="B4674" t="s">
        <v>9994</v>
      </c>
      <c r="C4674" t="s">
        <v>3098</v>
      </c>
      <c r="D4674" t="s">
        <v>3237</v>
      </c>
      <c r="E4674" t="s">
        <v>3166</v>
      </c>
      <c r="F4674" t="s">
        <v>3167</v>
      </c>
      <c r="G4674" t="s">
        <v>1902</v>
      </c>
      <c r="H4674" s="28"/>
      <c r="J4674">
        <v>24</v>
      </c>
      <c r="K4674" t="s">
        <v>3098</v>
      </c>
      <c r="L4674" t="s">
        <v>3229</v>
      </c>
      <c r="M4674" t="s">
        <v>3188</v>
      </c>
      <c r="O4674" t="s">
        <v>3189</v>
      </c>
      <c r="P4674">
        <f t="shared" ref="P4674:P4737" si="146">IFERROR(DATEVALUE(G4674),IFERROR(DATE(RIGHT(G4674,4),MID(G4674,4,2),LEFT(G4674,2)),""))</f>
        <v>44713</v>
      </c>
      <c r="Q4674">
        <f>--(COUNTIF($A$2:A4674,A4674)=1)</f>
        <v>1</v>
      </c>
      <c r="R4674" t="str">
        <f t="shared" ref="R4674:R4737" si="147">IF(AND(Q4674=1,I4674&lt;&gt;"",ISNUMBER(I4674),I4674&gt;=0),I4674,"")</f>
        <v/>
      </c>
    </row>
    <row r="4675" spans="1:18">
      <c r="A4675" t="s">
        <v>10836</v>
      </c>
      <c r="B4675" t="s">
        <v>1491</v>
      </c>
      <c r="C4675" t="s">
        <v>3098</v>
      </c>
      <c r="D4675" t="s">
        <v>3227</v>
      </c>
      <c r="E4675" t="s">
        <v>3194</v>
      </c>
      <c r="F4675" t="s">
        <v>3167</v>
      </c>
      <c r="G4675" t="s">
        <v>1368</v>
      </c>
      <c r="H4675" s="28">
        <v>45498</v>
      </c>
      <c r="I4675">
        <v>218.43</v>
      </c>
      <c r="J4675">
        <v>72</v>
      </c>
      <c r="K4675" t="s">
        <v>3123</v>
      </c>
      <c r="L4675" t="s">
        <v>3318</v>
      </c>
      <c r="M4675" t="s">
        <v>3188</v>
      </c>
      <c r="O4675" t="s">
        <v>3124</v>
      </c>
      <c r="P4675">
        <f t="shared" si="146"/>
        <v>45489</v>
      </c>
      <c r="Q4675">
        <f>--(COUNTIF($A$2:A4675,A4675)=1)</f>
        <v>1</v>
      </c>
      <c r="R4675">
        <f t="shared" si="147"/>
        <v>218.43</v>
      </c>
    </row>
    <row r="4676" spans="1:18">
      <c r="A4676" t="s">
        <v>10837</v>
      </c>
      <c r="B4676" t="s">
        <v>794</v>
      </c>
      <c r="C4676" t="s">
        <v>3098</v>
      </c>
      <c r="D4676" t="s">
        <v>3174</v>
      </c>
      <c r="E4676" t="s">
        <v>3194</v>
      </c>
      <c r="F4676" t="s">
        <v>3180</v>
      </c>
      <c r="G4676" t="s">
        <v>101</v>
      </c>
      <c r="H4676" s="28"/>
      <c r="J4676">
        <v>72</v>
      </c>
      <c r="K4676" t="s">
        <v>3098</v>
      </c>
      <c r="L4676" t="s">
        <v>3318</v>
      </c>
      <c r="M4676" t="s">
        <v>3202</v>
      </c>
      <c r="O4676" t="s">
        <v>3260</v>
      </c>
      <c r="P4676">
        <f t="shared" si="146"/>
        <v>44770</v>
      </c>
      <c r="Q4676">
        <f>--(COUNTIF($A$2:A4676,A4676)=1)</f>
        <v>1</v>
      </c>
      <c r="R4676" t="str">
        <f t="shared" si="147"/>
        <v/>
      </c>
    </row>
    <row r="4677" spans="1:18">
      <c r="A4677" t="s">
        <v>10838</v>
      </c>
      <c r="B4677" t="s">
        <v>3564</v>
      </c>
      <c r="C4677" t="s">
        <v>10839</v>
      </c>
      <c r="D4677" t="s">
        <v>3165</v>
      </c>
      <c r="E4677" t="s">
        <v>3194</v>
      </c>
      <c r="F4677" t="s">
        <v>3220</v>
      </c>
      <c r="G4677" t="s">
        <v>2658</v>
      </c>
      <c r="H4677" s="28"/>
      <c r="J4677">
        <v>72</v>
      </c>
      <c r="K4677" t="s">
        <v>3098</v>
      </c>
      <c r="L4677" t="s">
        <v>3248</v>
      </c>
      <c r="M4677" t="s">
        <v>3202</v>
      </c>
      <c r="O4677" t="s">
        <v>3182</v>
      </c>
      <c r="P4677">
        <f t="shared" si="146"/>
        <v>45358</v>
      </c>
      <c r="Q4677">
        <f>--(COUNTIF($A$2:A4677,A4677)=1)</f>
        <v>1</v>
      </c>
      <c r="R4677" t="str">
        <f t="shared" si="147"/>
        <v/>
      </c>
    </row>
    <row r="4678" spans="1:18">
      <c r="A4678" t="s">
        <v>10840</v>
      </c>
      <c r="B4678" t="s">
        <v>5072</v>
      </c>
      <c r="C4678" t="s">
        <v>10841</v>
      </c>
      <c r="D4678" t="s">
        <v>3240</v>
      </c>
      <c r="E4678" t="s">
        <v>3194</v>
      </c>
      <c r="F4678" t="s">
        <v>3167</v>
      </c>
      <c r="G4678" t="s">
        <v>4556</v>
      </c>
      <c r="H4678" s="28">
        <v>44690</v>
      </c>
      <c r="I4678">
        <v>13.05</v>
      </c>
      <c r="J4678">
        <v>72</v>
      </c>
      <c r="K4678" t="s">
        <v>3124</v>
      </c>
      <c r="L4678" t="s">
        <v>3254</v>
      </c>
      <c r="M4678" t="s">
        <v>3207</v>
      </c>
      <c r="N4678">
        <v>2.4</v>
      </c>
      <c r="O4678" t="s">
        <v>3182</v>
      </c>
      <c r="P4678">
        <f t="shared" si="146"/>
        <v>44690</v>
      </c>
      <c r="Q4678">
        <f>--(COUNTIF($A$2:A4678,A4678)=1)</f>
        <v>1</v>
      </c>
      <c r="R4678">
        <f t="shared" si="147"/>
        <v>13.05</v>
      </c>
    </row>
    <row r="4679" spans="1:18">
      <c r="A4679" t="s">
        <v>10842</v>
      </c>
      <c r="B4679" t="s">
        <v>10032</v>
      </c>
      <c r="C4679" t="s">
        <v>3098</v>
      </c>
      <c r="D4679" t="s">
        <v>3200</v>
      </c>
      <c r="E4679" t="s">
        <v>3166</v>
      </c>
      <c r="F4679" t="s">
        <v>3167</v>
      </c>
      <c r="G4679" t="s">
        <v>1129</v>
      </c>
      <c r="H4679" s="28">
        <v>44563</v>
      </c>
      <c r="I4679">
        <v>7.35</v>
      </c>
      <c r="J4679">
        <v>24</v>
      </c>
      <c r="K4679" t="s">
        <v>3124</v>
      </c>
      <c r="L4679" t="s">
        <v>3318</v>
      </c>
      <c r="M4679" t="s">
        <v>3177</v>
      </c>
      <c r="O4679" t="s">
        <v>3213</v>
      </c>
      <c r="P4679">
        <f t="shared" si="146"/>
        <v>44563</v>
      </c>
      <c r="Q4679">
        <f>--(COUNTIF($A$2:A4679,A4679)=1)</f>
        <v>1</v>
      </c>
      <c r="R4679">
        <f t="shared" si="147"/>
        <v>7.35</v>
      </c>
    </row>
    <row r="4680" spans="1:18">
      <c r="A4680" t="s">
        <v>10843</v>
      </c>
      <c r="B4680" t="s">
        <v>1876</v>
      </c>
      <c r="C4680" t="s">
        <v>3098</v>
      </c>
      <c r="D4680" t="s">
        <v>3185</v>
      </c>
      <c r="E4680" t="s">
        <v>3194</v>
      </c>
      <c r="F4680" t="s">
        <v>3228</v>
      </c>
      <c r="G4680" t="s">
        <v>3270</v>
      </c>
      <c r="H4680" s="28"/>
      <c r="J4680">
        <v>72</v>
      </c>
      <c r="K4680" t="s">
        <v>3098</v>
      </c>
      <c r="L4680" t="s">
        <v>3201</v>
      </c>
      <c r="M4680" t="s">
        <v>3177</v>
      </c>
      <c r="O4680" t="s">
        <v>3170</v>
      </c>
      <c r="P4680">
        <f t="shared" si="146"/>
        <v>45122</v>
      </c>
      <c r="Q4680">
        <f>--(COUNTIF($A$2:A4680,A4680)=1)</f>
        <v>1</v>
      </c>
      <c r="R4680" t="str">
        <f t="shared" si="147"/>
        <v/>
      </c>
    </row>
    <row r="4681" spans="1:18">
      <c r="A4681" t="s">
        <v>10844</v>
      </c>
      <c r="B4681" t="s">
        <v>3613</v>
      </c>
      <c r="C4681" t="s">
        <v>3098</v>
      </c>
      <c r="D4681" t="s">
        <v>3240</v>
      </c>
      <c r="E4681" t="s">
        <v>3166</v>
      </c>
      <c r="F4681" t="s">
        <v>3220</v>
      </c>
      <c r="G4681" t="s">
        <v>648</v>
      </c>
      <c r="H4681" s="28">
        <v>45335</v>
      </c>
      <c r="I4681">
        <v>83.63</v>
      </c>
      <c r="J4681">
        <v>24</v>
      </c>
      <c r="K4681" t="s">
        <v>3123</v>
      </c>
      <c r="L4681" t="s">
        <v>3176</v>
      </c>
      <c r="M4681" t="s">
        <v>3207</v>
      </c>
      <c r="N4681">
        <v>1.9</v>
      </c>
      <c r="O4681" t="s">
        <v>3170</v>
      </c>
      <c r="P4681">
        <f t="shared" si="146"/>
        <v>45332</v>
      </c>
      <c r="Q4681">
        <f>--(COUNTIF($A$2:A4681,A4681)=1)</f>
        <v>1</v>
      </c>
      <c r="R4681">
        <f t="shared" si="147"/>
        <v>83.63</v>
      </c>
    </row>
    <row r="4682" spans="1:18">
      <c r="A4682" t="s">
        <v>10845</v>
      </c>
      <c r="B4682" t="s">
        <v>1693</v>
      </c>
      <c r="C4682" t="s">
        <v>10846</v>
      </c>
      <c r="D4682" t="s">
        <v>3174</v>
      </c>
      <c r="E4682" t="s">
        <v>3194</v>
      </c>
      <c r="F4682" t="s">
        <v>3228</v>
      </c>
      <c r="G4682" t="s">
        <v>3544</v>
      </c>
      <c r="H4682" s="28"/>
      <c r="J4682">
        <v>72</v>
      </c>
      <c r="K4682" t="s">
        <v>3098</v>
      </c>
      <c r="L4682" t="s">
        <v>3254</v>
      </c>
      <c r="M4682" t="s">
        <v>3177</v>
      </c>
      <c r="O4682" t="s">
        <v>3260</v>
      </c>
      <c r="P4682">
        <f t="shared" si="146"/>
        <v>44909</v>
      </c>
      <c r="Q4682">
        <f>--(COUNTIF($A$2:A4682,A4682)=1)</f>
        <v>1</v>
      </c>
      <c r="R4682" t="str">
        <f t="shared" si="147"/>
        <v/>
      </c>
    </row>
    <row r="4683" spans="1:18">
      <c r="A4683" t="s">
        <v>10847</v>
      </c>
      <c r="B4683" t="s">
        <v>1771</v>
      </c>
      <c r="C4683" t="s">
        <v>3098</v>
      </c>
      <c r="D4683" t="s">
        <v>3200</v>
      </c>
      <c r="E4683" t="s">
        <v>3194</v>
      </c>
      <c r="F4683" t="s">
        <v>3167</v>
      </c>
      <c r="G4683" t="s">
        <v>10848</v>
      </c>
      <c r="H4683" s="28">
        <v>45295</v>
      </c>
      <c r="I4683">
        <v>8.67</v>
      </c>
      <c r="J4683">
        <v>72</v>
      </c>
      <c r="K4683" t="s">
        <v>3124</v>
      </c>
      <c r="L4683" t="s">
        <v>3437</v>
      </c>
      <c r="M4683" t="s">
        <v>3188</v>
      </c>
      <c r="O4683" t="s">
        <v>3123</v>
      </c>
      <c r="P4683">
        <f t="shared" si="146"/>
        <v>45295</v>
      </c>
      <c r="Q4683">
        <f>--(COUNTIF($A$2:A4683,A4683)=1)</f>
        <v>1</v>
      </c>
      <c r="R4683">
        <f t="shared" si="147"/>
        <v>8.67</v>
      </c>
    </row>
    <row r="4684" spans="1:18">
      <c r="A4684" t="s">
        <v>10849</v>
      </c>
      <c r="B4684" t="s">
        <v>783</v>
      </c>
      <c r="C4684" t="s">
        <v>3098</v>
      </c>
      <c r="D4684" t="s">
        <v>3251</v>
      </c>
      <c r="E4684" t="s">
        <v>3166</v>
      </c>
      <c r="F4684" t="s">
        <v>3228</v>
      </c>
      <c r="G4684" t="s">
        <v>718</v>
      </c>
      <c r="H4684" s="28"/>
      <c r="J4684">
        <v>24</v>
      </c>
      <c r="K4684" t="s">
        <v>3098</v>
      </c>
      <c r="L4684" t="s">
        <v>3248</v>
      </c>
      <c r="M4684" t="s">
        <v>3202</v>
      </c>
      <c r="O4684" t="s">
        <v>3123</v>
      </c>
      <c r="P4684">
        <f t="shared" si="146"/>
        <v>45449</v>
      </c>
      <c r="Q4684">
        <f>--(COUNTIF($A$2:A4684,A4684)=1)</f>
        <v>1</v>
      </c>
      <c r="R4684" t="str">
        <f t="shared" si="147"/>
        <v/>
      </c>
    </row>
    <row r="4685" spans="1:18">
      <c r="A4685" t="s">
        <v>10850</v>
      </c>
      <c r="B4685" t="s">
        <v>1992</v>
      </c>
      <c r="C4685" t="s">
        <v>3098</v>
      </c>
      <c r="D4685" t="s">
        <v>3174</v>
      </c>
      <c r="E4685" t="s">
        <v>3194</v>
      </c>
      <c r="F4685" t="s">
        <v>3220</v>
      </c>
      <c r="G4685" t="s">
        <v>1748</v>
      </c>
      <c r="H4685" s="28"/>
      <c r="J4685">
        <v>72</v>
      </c>
      <c r="K4685" t="s">
        <v>3098</v>
      </c>
      <c r="L4685" t="s">
        <v>3209</v>
      </c>
      <c r="M4685" t="s">
        <v>3207</v>
      </c>
      <c r="O4685" t="s">
        <v>3123</v>
      </c>
      <c r="P4685">
        <f t="shared" si="146"/>
        <v>45086</v>
      </c>
      <c r="Q4685">
        <f>--(COUNTIF($A$2:A4685,A4685)=1)</f>
        <v>1</v>
      </c>
      <c r="R4685" t="str">
        <f t="shared" si="147"/>
        <v/>
      </c>
    </row>
    <row r="4686" spans="1:18">
      <c r="A4686" t="s">
        <v>10851</v>
      </c>
      <c r="B4686" t="s">
        <v>4602</v>
      </c>
      <c r="C4686" t="s">
        <v>6147</v>
      </c>
      <c r="D4686" t="s">
        <v>3240</v>
      </c>
      <c r="E4686" t="s">
        <v>3194</v>
      </c>
      <c r="F4686" t="s">
        <v>3167</v>
      </c>
      <c r="G4686" t="s">
        <v>10852</v>
      </c>
      <c r="H4686" s="28">
        <v>45116</v>
      </c>
      <c r="I4686">
        <v>166.74</v>
      </c>
      <c r="J4686">
        <v>72</v>
      </c>
      <c r="K4686" t="s">
        <v>3123</v>
      </c>
      <c r="L4686" t="s">
        <v>3187</v>
      </c>
      <c r="M4686" t="s">
        <v>3207</v>
      </c>
      <c r="N4686">
        <v>3.7</v>
      </c>
      <c r="O4686" t="s">
        <v>3260</v>
      </c>
      <c r="P4686">
        <f t="shared" si="146"/>
        <v>45110</v>
      </c>
      <c r="Q4686">
        <f>--(COUNTIF($A$2:A4686,A4686)=1)</f>
        <v>1</v>
      </c>
      <c r="R4686">
        <f t="shared" si="147"/>
        <v>166.74</v>
      </c>
    </row>
    <row r="4687" spans="1:18">
      <c r="A4687" t="s">
        <v>10853</v>
      </c>
      <c r="B4687" t="s">
        <v>183</v>
      </c>
      <c r="C4687" t="s">
        <v>3098</v>
      </c>
      <c r="D4687" t="s">
        <v>3174</v>
      </c>
      <c r="E4687" t="s">
        <v>3194</v>
      </c>
      <c r="F4687" t="s">
        <v>3167</v>
      </c>
      <c r="G4687" t="s">
        <v>1084</v>
      </c>
      <c r="H4687" s="28"/>
      <c r="J4687">
        <v>72</v>
      </c>
      <c r="K4687" t="s">
        <v>3098</v>
      </c>
      <c r="L4687" t="s">
        <v>3218</v>
      </c>
      <c r="M4687" t="s">
        <v>3188</v>
      </c>
      <c r="O4687" t="s">
        <v>3182</v>
      </c>
      <c r="P4687">
        <f t="shared" si="146"/>
        <v>44672</v>
      </c>
      <c r="Q4687">
        <f>--(COUNTIF($A$2:A4687,A4687)=1)</f>
        <v>1</v>
      </c>
      <c r="R4687" t="str">
        <f t="shared" si="147"/>
        <v/>
      </c>
    </row>
    <row r="4688" spans="1:18">
      <c r="A4688" t="s">
        <v>10854</v>
      </c>
      <c r="B4688" t="s">
        <v>2792</v>
      </c>
      <c r="C4688" t="s">
        <v>5979</v>
      </c>
      <c r="D4688" t="s">
        <v>3185</v>
      </c>
      <c r="E4688" t="s">
        <v>3175</v>
      </c>
      <c r="F4688" t="s">
        <v>3167</v>
      </c>
      <c r="G4688" t="s">
        <v>2182</v>
      </c>
      <c r="H4688" s="28">
        <v>45310</v>
      </c>
      <c r="I4688">
        <v>17.36</v>
      </c>
      <c r="J4688">
        <v>8</v>
      </c>
      <c r="K4688" t="s">
        <v>3123</v>
      </c>
      <c r="L4688" t="s">
        <v>3318</v>
      </c>
      <c r="M4688" t="s">
        <v>3169</v>
      </c>
      <c r="O4688" t="s">
        <v>3124</v>
      </c>
      <c r="P4688">
        <f t="shared" si="146"/>
        <v>45310</v>
      </c>
      <c r="Q4688">
        <f>--(COUNTIF($A$2:A4688,A4688)=1)</f>
        <v>1</v>
      </c>
      <c r="R4688">
        <f t="shared" si="147"/>
        <v>17.36</v>
      </c>
    </row>
    <row r="4689" spans="1:18">
      <c r="A4689" t="s">
        <v>10855</v>
      </c>
      <c r="B4689" t="s">
        <v>4041</v>
      </c>
      <c r="C4689" t="s">
        <v>10856</v>
      </c>
      <c r="D4689" t="s">
        <v>3200</v>
      </c>
      <c r="E4689" t="s">
        <v>3166</v>
      </c>
      <c r="F4689" t="s">
        <v>3167</v>
      </c>
      <c r="G4689" t="s">
        <v>1611</v>
      </c>
      <c r="H4689" s="28">
        <v>45620</v>
      </c>
      <c r="I4689">
        <v>12.94</v>
      </c>
      <c r="J4689">
        <v>24</v>
      </c>
      <c r="K4689" t="s">
        <v>3124</v>
      </c>
      <c r="L4689" t="s">
        <v>3221</v>
      </c>
      <c r="M4689" t="s">
        <v>3202</v>
      </c>
      <c r="O4689" t="s">
        <v>3182</v>
      </c>
      <c r="P4689">
        <f t="shared" si="146"/>
        <v>45620</v>
      </c>
      <c r="Q4689">
        <f>--(COUNTIF($A$2:A4689,A4689)=1)</f>
        <v>1</v>
      </c>
      <c r="R4689">
        <f t="shared" si="147"/>
        <v>12.94</v>
      </c>
    </row>
    <row r="4690" spans="1:18">
      <c r="A4690" t="s">
        <v>10857</v>
      </c>
      <c r="B4690" t="s">
        <v>403</v>
      </c>
      <c r="C4690" t="s">
        <v>3098</v>
      </c>
      <c r="D4690" t="s">
        <v>3240</v>
      </c>
      <c r="E4690" t="s">
        <v>3175</v>
      </c>
      <c r="F4690" t="s">
        <v>3180</v>
      </c>
      <c r="G4690" t="s">
        <v>1707</v>
      </c>
      <c r="H4690" s="28"/>
      <c r="J4690">
        <v>8</v>
      </c>
      <c r="K4690" t="s">
        <v>3098</v>
      </c>
      <c r="L4690" t="s">
        <v>3244</v>
      </c>
      <c r="M4690" t="s">
        <v>3188</v>
      </c>
      <c r="O4690" t="s">
        <v>3189</v>
      </c>
      <c r="P4690">
        <f t="shared" si="146"/>
        <v>45306</v>
      </c>
      <c r="Q4690">
        <f>--(COUNTIF($A$2:A4690,A4690)=1)</f>
        <v>1</v>
      </c>
      <c r="R4690" t="str">
        <f t="shared" si="147"/>
        <v/>
      </c>
    </row>
    <row r="4691" spans="1:18">
      <c r="A4691" t="s">
        <v>10858</v>
      </c>
      <c r="B4691" t="s">
        <v>6957</v>
      </c>
      <c r="C4691" t="s">
        <v>10859</v>
      </c>
      <c r="D4691" t="s">
        <v>3185</v>
      </c>
      <c r="E4691" t="s">
        <v>3194</v>
      </c>
      <c r="F4691" t="s">
        <v>3167</v>
      </c>
      <c r="G4691" t="s">
        <v>474</v>
      </c>
      <c r="H4691" s="28">
        <v>44752</v>
      </c>
      <c r="I4691">
        <v>78.260000000000005</v>
      </c>
      <c r="J4691">
        <v>72</v>
      </c>
      <c r="K4691" t="s">
        <v>3123</v>
      </c>
      <c r="L4691" t="s">
        <v>3098</v>
      </c>
      <c r="M4691" t="s">
        <v>3188</v>
      </c>
      <c r="N4691">
        <v>4.0999999999999996</v>
      </c>
      <c r="O4691" t="s">
        <v>3170</v>
      </c>
      <c r="P4691">
        <f t="shared" si="146"/>
        <v>44749</v>
      </c>
      <c r="Q4691">
        <f>--(COUNTIF($A$2:A4691,A4691)=1)</f>
        <v>1</v>
      </c>
      <c r="R4691">
        <f t="shared" si="147"/>
        <v>78.260000000000005</v>
      </c>
    </row>
    <row r="4692" spans="1:18">
      <c r="A4692" t="s">
        <v>10860</v>
      </c>
      <c r="B4692" t="s">
        <v>1390</v>
      </c>
      <c r="C4692" t="s">
        <v>3098</v>
      </c>
      <c r="D4692" t="s">
        <v>3237</v>
      </c>
      <c r="E4692" t="s">
        <v>3194</v>
      </c>
      <c r="F4692" t="s">
        <v>3167</v>
      </c>
      <c r="G4692" t="s">
        <v>2221</v>
      </c>
      <c r="H4692" s="28">
        <v>44948</v>
      </c>
      <c r="I4692">
        <v>129.63</v>
      </c>
      <c r="J4692">
        <v>72</v>
      </c>
      <c r="K4692" t="s">
        <v>3123</v>
      </c>
      <c r="L4692" t="s">
        <v>3176</v>
      </c>
      <c r="M4692" t="s">
        <v>3177</v>
      </c>
      <c r="N4692">
        <v>4</v>
      </c>
      <c r="O4692" t="s">
        <v>3213</v>
      </c>
      <c r="P4692">
        <f t="shared" si="146"/>
        <v>44943</v>
      </c>
      <c r="Q4692">
        <f>--(COUNTIF($A$2:A4692,A4692)=1)</f>
        <v>1</v>
      </c>
      <c r="R4692">
        <f t="shared" si="147"/>
        <v>129.63</v>
      </c>
    </row>
    <row r="4693" spans="1:18">
      <c r="A4693" t="s">
        <v>10861</v>
      </c>
      <c r="B4693" t="s">
        <v>825</v>
      </c>
      <c r="C4693" t="s">
        <v>10862</v>
      </c>
      <c r="D4693" t="s">
        <v>3227</v>
      </c>
      <c r="E4693" t="s">
        <v>3166</v>
      </c>
      <c r="F4693" t="s">
        <v>3167</v>
      </c>
      <c r="G4693" t="s">
        <v>1194</v>
      </c>
      <c r="H4693" s="28">
        <v>45350</v>
      </c>
      <c r="I4693">
        <v>78.62</v>
      </c>
      <c r="J4693">
        <v>24</v>
      </c>
      <c r="K4693" t="s">
        <v>3123</v>
      </c>
      <c r="L4693" t="s">
        <v>3168</v>
      </c>
      <c r="M4693" t="s">
        <v>3169</v>
      </c>
      <c r="O4693" t="s">
        <v>3123</v>
      </c>
      <c r="P4693">
        <f t="shared" si="146"/>
        <v>45347</v>
      </c>
      <c r="Q4693">
        <f>--(COUNTIF($A$2:A4693,A4693)=1)</f>
        <v>1</v>
      </c>
      <c r="R4693">
        <f t="shared" si="147"/>
        <v>78.62</v>
      </c>
    </row>
    <row r="4694" spans="1:18">
      <c r="A4694" t="s">
        <v>10863</v>
      </c>
      <c r="B4694" t="s">
        <v>1455</v>
      </c>
      <c r="C4694" t="s">
        <v>3098</v>
      </c>
      <c r="D4694" t="s">
        <v>3251</v>
      </c>
      <c r="E4694" t="s">
        <v>3280</v>
      </c>
      <c r="F4694" t="s">
        <v>3167</v>
      </c>
      <c r="G4694" t="s">
        <v>981</v>
      </c>
      <c r="H4694" s="28">
        <v>45444</v>
      </c>
      <c r="I4694">
        <v>2.92</v>
      </c>
      <c r="J4694">
        <v>4</v>
      </c>
      <c r="K4694" t="s">
        <v>3124</v>
      </c>
      <c r="L4694" t="s">
        <v>3268</v>
      </c>
      <c r="M4694" t="s">
        <v>3177</v>
      </c>
      <c r="N4694">
        <v>2.1</v>
      </c>
      <c r="O4694" t="s">
        <v>3189</v>
      </c>
      <c r="P4694">
        <f t="shared" si="146"/>
        <v>45444</v>
      </c>
      <c r="Q4694">
        <f>--(COUNTIF($A$2:A4694,A4694)=1)</f>
        <v>1</v>
      </c>
      <c r="R4694">
        <f t="shared" si="147"/>
        <v>2.92</v>
      </c>
    </row>
    <row r="4695" spans="1:18">
      <c r="A4695" t="s">
        <v>10864</v>
      </c>
      <c r="B4695" t="s">
        <v>8743</v>
      </c>
      <c r="C4695" t="s">
        <v>10865</v>
      </c>
      <c r="D4695" t="s">
        <v>3240</v>
      </c>
      <c r="E4695" t="s">
        <v>3194</v>
      </c>
      <c r="F4695" t="s">
        <v>3228</v>
      </c>
      <c r="G4695" t="s">
        <v>1368</v>
      </c>
      <c r="H4695" s="28"/>
      <c r="J4695">
        <v>72</v>
      </c>
      <c r="K4695" t="s">
        <v>3098</v>
      </c>
      <c r="L4695" t="s">
        <v>3244</v>
      </c>
      <c r="M4695" t="s">
        <v>3188</v>
      </c>
      <c r="O4695" t="s">
        <v>3123</v>
      </c>
      <c r="P4695">
        <f t="shared" si="146"/>
        <v>45489</v>
      </c>
      <c r="Q4695">
        <f>--(COUNTIF($A$2:A4695,A4695)=1)</f>
        <v>1</v>
      </c>
      <c r="R4695" t="str">
        <f t="shared" si="147"/>
        <v/>
      </c>
    </row>
    <row r="4696" spans="1:18">
      <c r="A4696" t="s">
        <v>10866</v>
      </c>
      <c r="B4696" t="s">
        <v>1916</v>
      </c>
      <c r="C4696" t="s">
        <v>3098</v>
      </c>
      <c r="D4696" t="s">
        <v>3237</v>
      </c>
      <c r="E4696" t="s">
        <v>3166</v>
      </c>
      <c r="F4696" t="s">
        <v>3180</v>
      </c>
      <c r="G4696" t="s">
        <v>1501</v>
      </c>
      <c r="H4696" s="28"/>
      <c r="J4696">
        <v>24</v>
      </c>
      <c r="K4696" t="s">
        <v>3098</v>
      </c>
      <c r="L4696" t="s">
        <v>3398</v>
      </c>
      <c r="M4696" t="s">
        <v>3177</v>
      </c>
      <c r="O4696" t="s">
        <v>3260</v>
      </c>
      <c r="P4696">
        <f t="shared" si="146"/>
        <v>44974</v>
      </c>
      <c r="Q4696">
        <f>--(COUNTIF($A$2:A4696,A4696)=1)</f>
        <v>1</v>
      </c>
      <c r="R4696" t="str">
        <f t="shared" si="147"/>
        <v/>
      </c>
    </row>
    <row r="4697" spans="1:18">
      <c r="A4697" t="s">
        <v>10867</v>
      </c>
      <c r="B4697" t="s">
        <v>818</v>
      </c>
      <c r="C4697" t="s">
        <v>3098</v>
      </c>
      <c r="D4697" t="s">
        <v>3251</v>
      </c>
      <c r="E4697" t="s">
        <v>3175</v>
      </c>
      <c r="F4697" t="s">
        <v>3167</v>
      </c>
      <c r="G4697" t="s">
        <v>1565</v>
      </c>
      <c r="H4697" s="28">
        <v>44630</v>
      </c>
      <c r="I4697">
        <v>15.92</v>
      </c>
      <c r="J4697">
        <v>8</v>
      </c>
      <c r="K4697" t="s">
        <v>3123</v>
      </c>
      <c r="L4697" t="s">
        <v>3181</v>
      </c>
      <c r="M4697" t="s">
        <v>3202</v>
      </c>
      <c r="O4697" t="s">
        <v>3182</v>
      </c>
      <c r="P4697">
        <f t="shared" si="146"/>
        <v>44630</v>
      </c>
      <c r="Q4697">
        <f>--(COUNTIF($A$2:A4697,A4697)=1)</f>
        <v>1</v>
      </c>
      <c r="R4697">
        <f t="shared" si="147"/>
        <v>15.92</v>
      </c>
    </row>
    <row r="4698" spans="1:18">
      <c r="A4698" t="s">
        <v>10868</v>
      </c>
      <c r="B4698" t="s">
        <v>1840</v>
      </c>
      <c r="C4698" t="s">
        <v>10869</v>
      </c>
      <c r="D4698" t="s">
        <v>3240</v>
      </c>
      <c r="E4698" t="s">
        <v>3166</v>
      </c>
      <c r="F4698" t="s">
        <v>3167</v>
      </c>
      <c r="G4698" t="s">
        <v>661</v>
      </c>
      <c r="H4698" s="28">
        <v>44728</v>
      </c>
      <c r="I4698">
        <v>13.61</v>
      </c>
      <c r="J4698">
        <v>24</v>
      </c>
      <c r="K4698" t="s">
        <v>3124</v>
      </c>
      <c r="L4698" t="s">
        <v>3248</v>
      </c>
      <c r="M4698" t="s">
        <v>3188</v>
      </c>
      <c r="N4698">
        <v>4.7</v>
      </c>
      <c r="O4698" t="s">
        <v>3189</v>
      </c>
      <c r="P4698">
        <f t="shared" si="146"/>
        <v>44728</v>
      </c>
      <c r="Q4698">
        <f>--(COUNTIF($A$2:A4698,A4698)=1)</f>
        <v>1</v>
      </c>
      <c r="R4698">
        <f t="shared" si="147"/>
        <v>13.61</v>
      </c>
    </row>
    <row r="4699" spans="1:18">
      <c r="A4699" t="s">
        <v>10870</v>
      </c>
      <c r="B4699" t="s">
        <v>1641</v>
      </c>
      <c r="C4699" t="s">
        <v>10871</v>
      </c>
      <c r="D4699" t="s">
        <v>3196</v>
      </c>
      <c r="E4699" t="s">
        <v>3280</v>
      </c>
      <c r="F4699" t="s">
        <v>3180</v>
      </c>
      <c r="G4699" t="s">
        <v>159</v>
      </c>
      <c r="H4699" s="28"/>
      <c r="J4699">
        <v>4</v>
      </c>
      <c r="K4699" t="s">
        <v>3098</v>
      </c>
      <c r="L4699" t="s">
        <v>3307</v>
      </c>
      <c r="M4699" t="s">
        <v>3202</v>
      </c>
      <c r="O4699" t="s">
        <v>3189</v>
      </c>
      <c r="P4699">
        <f t="shared" si="146"/>
        <v>45178</v>
      </c>
      <c r="Q4699">
        <f>--(COUNTIF($A$2:A4699,A4699)=1)</f>
        <v>1</v>
      </c>
      <c r="R4699" t="str">
        <f t="shared" si="147"/>
        <v/>
      </c>
    </row>
    <row r="4700" spans="1:18">
      <c r="A4700" t="s">
        <v>10872</v>
      </c>
      <c r="B4700" t="s">
        <v>2994</v>
      </c>
      <c r="C4700" t="s">
        <v>10873</v>
      </c>
      <c r="D4700" t="s">
        <v>3227</v>
      </c>
      <c r="E4700" t="s">
        <v>3166</v>
      </c>
      <c r="F4700" t="s">
        <v>3167</v>
      </c>
      <c r="G4700" t="s">
        <v>10874</v>
      </c>
      <c r="H4700" s="28">
        <v>45563</v>
      </c>
      <c r="I4700">
        <v>60.81</v>
      </c>
      <c r="J4700">
        <v>24</v>
      </c>
      <c r="K4700" t="s">
        <v>3123</v>
      </c>
      <c r="L4700" t="s">
        <v>3351</v>
      </c>
      <c r="M4700" t="s">
        <v>3188</v>
      </c>
      <c r="N4700">
        <v>2.6</v>
      </c>
      <c r="O4700" t="s">
        <v>3260</v>
      </c>
      <c r="P4700">
        <f t="shared" si="146"/>
        <v>45561</v>
      </c>
      <c r="Q4700">
        <f>--(COUNTIF($A$2:A4700,A4700)=1)</f>
        <v>1</v>
      </c>
      <c r="R4700">
        <f t="shared" si="147"/>
        <v>60.81</v>
      </c>
    </row>
    <row r="4701" spans="1:18">
      <c r="A4701" t="s">
        <v>10875</v>
      </c>
      <c r="B4701" t="s">
        <v>5231</v>
      </c>
      <c r="C4701" t="s">
        <v>3098</v>
      </c>
      <c r="D4701" t="s">
        <v>3196</v>
      </c>
      <c r="E4701" t="s">
        <v>3280</v>
      </c>
      <c r="F4701" t="s">
        <v>3167</v>
      </c>
      <c r="G4701" t="s">
        <v>3884</v>
      </c>
      <c r="H4701" s="28">
        <v>44831</v>
      </c>
      <c r="I4701">
        <v>8.4600000000000009</v>
      </c>
      <c r="J4701">
        <v>4</v>
      </c>
      <c r="K4701" t="s">
        <v>3123</v>
      </c>
      <c r="L4701" t="s">
        <v>3187</v>
      </c>
      <c r="M4701" t="s">
        <v>3177</v>
      </c>
      <c r="N4701">
        <v>1.1000000000000001</v>
      </c>
      <c r="O4701" t="s">
        <v>3170</v>
      </c>
      <c r="P4701">
        <f t="shared" si="146"/>
        <v>44831</v>
      </c>
      <c r="Q4701">
        <f>--(COUNTIF($A$2:A4701,A4701)=1)</f>
        <v>1</v>
      </c>
      <c r="R4701">
        <f t="shared" si="147"/>
        <v>8.4600000000000009</v>
      </c>
    </row>
    <row r="4702" spans="1:18">
      <c r="A4702" t="s">
        <v>10876</v>
      </c>
      <c r="B4702" t="s">
        <v>1431</v>
      </c>
      <c r="C4702" t="s">
        <v>10877</v>
      </c>
      <c r="D4702" t="s">
        <v>3237</v>
      </c>
      <c r="E4702" t="s">
        <v>3175</v>
      </c>
      <c r="F4702" t="s">
        <v>3220</v>
      </c>
      <c r="G4702" t="s">
        <v>3009</v>
      </c>
      <c r="H4702" s="28">
        <v>45259</v>
      </c>
      <c r="I4702">
        <v>16.7</v>
      </c>
      <c r="J4702">
        <v>8</v>
      </c>
      <c r="K4702" t="s">
        <v>3123</v>
      </c>
      <c r="L4702" t="s">
        <v>3307</v>
      </c>
      <c r="M4702" t="s">
        <v>3188</v>
      </c>
      <c r="O4702" t="s">
        <v>3123</v>
      </c>
      <c r="P4702">
        <f t="shared" si="146"/>
        <v>45259</v>
      </c>
      <c r="Q4702">
        <f>--(COUNTIF($A$2:A4702,A4702)=1)</f>
        <v>1</v>
      </c>
      <c r="R4702">
        <f t="shared" si="147"/>
        <v>16.7</v>
      </c>
    </row>
    <row r="4703" spans="1:18">
      <c r="A4703" t="s">
        <v>10878</v>
      </c>
      <c r="B4703" t="s">
        <v>2092</v>
      </c>
      <c r="C4703" t="s">
        <v>10879</v>
      </c>
      <c r="D4703" t="s">
        <v>3196</v>
      </c>
      <c r="E4703" t="s">
        <v>3194</v>
      </c>
      <c r="F4703" t="s">
        <v>3220</v>
      </c>
      <c r="G4703" t="s">
        <v>585</v>
      </c>
      <c r="H4703" s="28"/>
      <c r="J4703">
        <v>72</v>
      </c>
      <c r="K4703" t="s">
        <v>3098</v>
      </c>
      <c r="L4703" t="s">
        <v>3265</v>
      </c>
      <c r="M4703" t="s">
        <v>3169</v>
      </c>
      <c r="O4703" t="s">
        <v>3189</v>
      </c>
      <c r="P4703">
        <f t="shared" si="146"/>
        <v>45016</v>
      </c>
      <c r="Q4703">
        <f>--(COUNTIF($A$2:A4703,A4703)=1)</f>
        <v>1</v>
      </c>
      <c r="R4703" t="str">
        <f t="shared" si="147"/>
        <v/>
      </c>
    </row>
    <row r="4704" spans="1:18">
      <c r="A4704" t="s">
        <v>10880</v>
      </c>
      <c r="B4704" t="s">
        <v>772</v>
      </c>
      <c r="C4704" t="s">
        <v>7125</v>
      </c>
      <c r="D4704" t="s">
        <v>3185</v>
      </c>
      <c r="E4704" t="s">
        <v>3194</v>
      </c>
      <c r="F4704" t="s">
        <v>3180</v>
      </c>
      <c r="G4704" t="s">
        <v>1001</v>
      </c>
      <c r="H4704" s="28"/>
      <c r="J4704">
        <v>72</v>
      </c>
      <c r="K4704" t="s">
        <v>3098</v>
      </c>
      <c r="L4704" t="s">
        <v>3248</v>
      </c>
      <c r="M4704" t="s">
        <v>3207</v>
      </c>
      <c r="O4704" t="s">
        <v>3123</v>
      </c>
      <c r="P4704">
        <f t="shared" si="146"/>
        <v>45627</v>
      </c>
      <c r="Q4704">
        <f>--(COUNTIF($A$2:A4704,A4704)=1)</f>
        <v>1</v>
      </c>
      <c r="R4704" t="str">
        <f t="shared" si="147"/>
        <v/>
      </c>
    </row>
    <row r="4705" spans="1:18">
      <c r="A4705" t="s">
        <v>10881</v>
      </c>
      <c r="B4705" t="s">
        <v>1973</v>
      </c>
      <c r="C4705" t="s">
        <v>3098</v>
      </c>
      <c r="D4705" t="s">
        <v>3251</v>
      </c>
      <c r="E4705" t="s">
        <v>3166</v>
      </c>
      <c r="F4705" t="s">
        <v>3167</v>
      </c>
      <c r="G4705" t="s">
        <v>9169</v>
      </c>
      <c r="H4705" s="28">
        <v>44814</v>
      </c>
      <c r="I4705">
        <v>54.81</v>
      </c>
      <c r="J4705">
        <v>24</v>
      </c>
      <c r="K4705" t="s">
        <v>3123</v>
      </c>
      <c r="L4705" t="s">
        <v>3216</v>
      </c>
      <c r="M4705" t="s">
        <v>3207</v>
      </c>
      <c r="N4705">
        <v>4.7</v>
      </c>
      <c r="O4705" t="s">
        <v>3178</v>
      </c>
      <c r="P4705">
        <f t="shared" si="146"/>
        <v>44812</v>
      </c>
      <c r="Q4705">
        <f>--(COUNTIF($A$2:A4705,A4705)=1)</f>
        <v>1</v>
      </c>
      <c r="R4705">
        <f t="shared" si="147"/>
        <v>54.81</v>
      </c>
    </row>
    <row r="4706" spans="1:18">
      <c r="A4706" t="s">
        <v>10882</v>
      </c>
      <c r="B4706" t="s">
        <v>3362</v>
      </c>
      <c r="C4706" t="s">
        <v>10883</v>
      </c>
      <c r="D4706" t="s">
        <v>3174</v>
      </c>
      <c r="E4706" t="s">
        <v>3166</v>
      </c>
      <c r="F4706" t="s">
        <v>3167</v>
      </c>
      <c r="G4706" t="s">
        <v>1784</v>
      </c>
      <c r="H4706" s="28">
        <v>44647</v>
      </c>
      <c r="I4706">
        <v>0.9</v>
      </c>
      <c r="J4706">
        <v>24</v>
      </c>
      <c r="K4706" t="s">
        <v>3124</v>
      </c>
      <c r="L4706" t="s">
        <v>3254</v>
      </c>
      <c r="M4706" t="s">
        <v>3169</v>
      </c>
      <c r="N4706">
        <v>4.4000000000000004</v>
      </c>
      <c r="O4706" t="s">
        <v>3178</v>
      </c>
      <c r="P4706">
        <f t="shared" si="146"/>
        <v>44647</v>
      </c>
      <c r="Q4706">
        <f>--(COUNTIF($A$2:A4706,A4706)=1)</f>
        <v>1</v>
      </c>
      <c r="R4706">
        <f t="shared" si="147"/>
        <v>0.9</v>
      </c>
    </row>
    <row r="4707" spans="1:18">
      <c r="A4707" t="s">
        <v>10884</v>
      </c>
      <c r="B4707" t="s">
        <v>4473</v>
      </c>
      <c r="C4707" t="s">
        <v>6659</v>
      </c>
      <c r="D4707" t="s">
        <v>3174</v>
      </c>
      <c r="E4707" t="s">
        <v>3175</v>
      </c>
      <c r="F4707" t="s">
        <v>3167</v>
      </c>
      <c r="G4707" t="s">
        <v>2374</v>
      </c>
      <c r="H4707" s="28">
        <v>45483</v>
      </c>
      <c r="I4707">
        <v>23.46</v>
      </c>
      <c r="J4707">
        <v>8</v>
      </c>
      <c r="K4707" t="s">
        <v>3123</v>
      </c>
      <c r="L4707" t="s">
        <v>3201</v>
      </c>
      <c r="M4707" t="s">
        <v>3188</v>
      </c>
      <c r="O4707" t="s">
        <v>3213</v>
      </c>
      <c r="P4707">
        <f t="shared" si="146"/>
        <v>45483</v>
      </c>
      <c r="Q4707">
        <f>--(COUNTIF($A$2:A4707,A4707)=1)</f>
        <v>1</v>
      </c>
      <c r="R4707">
        <f t="shared" si="147"/>
        <v>23.46</v>
      </c>
    </row>
    <row r="4708" spans="1:18">
      <c r="A4708" t="s">
        <v>10885</v>
      </c>
      <c r="B4708" t="s">
        <v>1197</v>
      </c>
      <c r="C4708" t="s">
        <v>3098</v>
      </c>
      <c r="D4708" t="s">
        <v>3196</v>
      </c>
      <c r="E4708" t="s">
        <v>3194</v>
      </c>
      <c r="F4708" t="s">
        <v>3167</v>
      </c>
      <c r="G4708" t="s">
        <v>10886</v>
      </c>
      <c r="H4708" s="28">
        <v>44731</v>
      </c>
      <c r="I4708">
        <v>155.22999999999999</v>
      </c>
      <c r="J4708">
        <v>72</v>
      </c>
      <c r="K4708" t="s">
        <v>3123</v>
      </c>
      <c r="L4708" t="s">
        <v>3192</v>
      </c>
      <c r="M4708" t="s">
        <v>3177</v>
      </c>
      <c r="O4708" t="s">
        <v>3124</v>
      </c>
      <c r="P4708">
        <f t="shared" si="146"/>
        <v>44725</v>
      </c>
      <c r="Q4708">
        <f>--(COUNTIF($A$2:A4708,A4708)=1)</f>
        <v>1</v>
      </c>
      <c r="R4708">
        <f t="shared" si="147"/>
        <v>155.22999999999999</v>
      </c>
    </row>
    <row r="4709" spans="1:18">
      <c r="A4709" t="s">
        <v>10887</v>
      </c>
      <c r="B4709" t="s">
        <v>3804</v>
      </c>
      <c r="C4709" t="s">
        <v>10888</v>
      </c>
      <c r="D4709" t="s">
        <v>3200</v>
      </c>
      <c r="E4709" t="s">
        <v>3194</v>
      </c>
      <c r="F4709" t="s">
        <v>3180</v>
      </c>
      <c r="G4709" t="s">
        <v>1438</v>
      </c>
      <c r="H4709" s="28"/>
      <c r="J4709">
        <v>72</v>
      </c>
      <c r="K4709" t="s">
        <v>3098</v>
      </c>
      <c r="L4709" t="s">
        <v>3221</v>
      </c>
      <c r="M4709" t="s">
        <v>3202</v>
      </c>
      <c r="O4709" t="s">
        <v>3170</v>
      </c>
      <c r="P4709">
        <f t="shared" si="146"/>
        <v>45134</v>
      </c>
      <c r="Q4709">
        <f>--(COUNTIF($A$2:A4709,A4709)=1)</f>
        <v>1</v>
      </c>
      <c r="R4709" t="str">
        <f t="shared" si="147"/>
        <v/>
      </c>
    </row>
    <row r="4710" spans="1:18">
      <c r="A4710" t="s">
        <v>10889</v>
      </c>
      <c r="B4710" t="s">
        <v>4489</v>
      </c>
      <c r="C4710" t="s">
        <v>3098</v>
      </c>
      <c r="D4710" t="s">
        <v>3174</v>
      </c>
      <c r="E4710" t="s">
        <v>3194</v>
      </c>
      <c r="F4710" t="s">
        <v>3167</v>
      </c>
      <c r="G4710" t="s">
        <v>2829</v>
      </c>
      <c r="H4710" s="28">
        <v>45632</v>
      </c>
      <c r="I4710">
        <v>151.87</v>
      </c>
      <c r="J4710">
        <v>72</v>
      </c>
      <c r="K4710" t="s">
        <v>3123</v>
      </c>
      <c r="L4710" t="s">
        <v>3181</v>
      </c>
      <c r="M4710" t="s">
        <v>3177</v>
      </c>
      <c r="O4710" t="s">
        <v>3123</v>
      </c>
      <c r="P4710">
        <f t="shared" si="146"/>
        <v>45626</v>
      </c>
      <c r="Q4710">
        <f>--(COUNTIF($A$2:A4710,A4710)=1)</f>
        <v>1</v>
      </c>
      <c r="R4710">
        <f t="shared" si="147"/>
        <v>151.87</v>
      </c>
    </row>
    <row r="4711" spans="1:18">
      <c r="A4711" t="s">
        <v>10890</v>
      </c>
      <c r="B4711" t="s">
        <v>976</v>
      </c>
      <c r="C4711" t="s">
        <v>3098</v>
      </c>
      <c r="D4711" t="s">
        <v>3165</v>
      </c>
      <c r="E4711" t="s">
        <v>3194</v>
      </c>
      <c r="F4711" t="s">
        <v>3220</v>
      </c>
      <c r="G4711" t="s">
        <v>787</v>
      </c>
      <c r="H4711" s="28">
        <v>45207</v>
      </c>
      <c r="I4711">
        <v>60.85</v>
      </c>
      <c r="J4711">
        <v>72</v>
      </c>
      <c r="K4711" t="s">
        <v>3124</v>
      </c>
      <c r="L4711" t="s">
        <v>3209</v>
      </c>
      <c r="M4711" t="s">
        <v>3169</v>
      </c>
      <c r="N4711">
        <v>4.9000000000000004</v>
      </c>
      <c r="O4711" t="s">
        <v>3178</v>
      </c>
      <c r="P4711">
        <f t="shared" si="146"/>
        <v>45205</v>
      </c>
      <c r="Q4711">
        <f>--(COUNTIF($A$2:A4711,A4711)=1)</f>
        <v>1</v>
      </c>
      <c r="R4711">
        <f t="shared" si="147"/>
        <v>60.85</v>
      </c>
    </row>
    <row r="4712" spans="1:18">
      <c r="A4712" t="s">
        <v>10891</v>
      </c>
      <c r="B4712" t="s">
        <v>2649</v>
      </c>
      <c r="C4712" t="s">
        <v>3098</v>
      </c>
      <c r="D4712" t="s">
        <v>3251</v>
      </c>
      <c r="E4712" t="s">
        <v>3280</v>
      </c>
      <c r="F4712" t="s">
        <v>3220</v>
      </c>
      <c r="G4712" t="s">
        <v>7256</v>
      </c>
      <c r="H4712" s="28">
        <v>45335</v>
      </c>
      <c r="I4712">
        <v>8.64</v>
      </c>
      <c r="J4712">
        <v>4</v>
      </c>
      <c r="K4712" t="s">
        <v>3123</v>
      </c>
      <c r="L4712" t="s">
        <v>3231</v>
      </c>
      <c r="M4712" t="s">
        <v>3188</v>
      </c>
      <c r="N4712">
        <v>4.9000000000000004</v>
      </c>
      <c r="O4712" t="s">
        <v>3178</v>
      </c>
      <c r="P4712">
        <f t="shared" si="146"/>
        <v>45335</v>
      </c>
      <c r="Q4712">
        <f>--(COUNTIF($A$2:A4712,A4712)=1)</f>
        <v>1</v>
      </c>
      <c r="R4712">
        <f t="shared" si="147"/>
        <v>8.64</v>
      </c>
    </row>
    <row r="4713" spans="1:18">
      <c r="A4713" t="s">
        <v>10892</v>
      </c>
      <c r="B4713" t="s">
        <v>2567</v>
      </c>
      <c r="C4713" t="s">
        <v>3098</v>
      </c>
      <c r="D4713" t="s">
        <v>3240</v>
      </c>
      <c r="E4713" t="s">
        <v>3280</v>
      </c>
      <c r="F4713" t="s">
        <v>3167</v>
      </c>
      <c r="G4713" t="s">
        <v>1419</v>
      </c>
      <c r="H4713" s="28"/>
      <c r="J4713">
        <v>4</v>
      </c>
      <c r="K4713" t="s">
        <v>3098</v>
      </c>
      <c r="L4713" t="s">
        <v>3229</v>
      </c>
      <c r="M4713" t="s">
        <v>3207</v>
      </c>
      <c r="O4713" t="s">
        <v>3260</v>
      </c>
      <c r="P4713">
        <f t="shared" si="146"/>
        <v>45015</v>
      </c>
      <c r="Q4713">
        <f>--(COUNTIF($A$2:A4713,A4713)=1)</f>
        <v>1</v>
      </c>
      <c r="R4713" t="str">
        <f t="shared" si="147"/>
        <v/>
      </c>
    </row>
    <row r="4714" spans="1:18">
      <c r="A4714" t="s">
        <v>10893</v>
      </c>
      <c r="B4714" t="s">
        <v>916</v>
      </c>
      <c r="C4714" t="s">
        <v>5534</v>
      </c>
      <c r="D4714" t="s">
        <v>3200</v>
      </c>
      <c r="E4714" t="s">
        <v>3280</v>
      </c>
      <c r="F4714" t="s">
        <v>3228</v>
      </c>
      <c r="G4714" t="s">
        <v>845</v>
      </c>
      <c r="H4714" s="28"/>
      <c r="J4714">
        <v>4</v>
      </c>
      <c r="K4714" t="s">
        <v>3098</v>
      </c>
      <c r="L4714" t="s">
        <v>3248</v>
      </c>
      <c r="M4714" t="s">
        <v>3169</v>
      </c>
      <c r="O4714" t="s">
        <v>3213</v>
      </c>
      <c r="P4714">
        <f t="shared" si="146"/>
        <v>44926</v>
      </c>
      <c r="Q4714">
        <f>--(COUNTIF($A$2:A4714,A4714)=1)</f>
        <v>1</v>
      </c>
      <c r="R4714" t="str">
        <f t="shared" si="147"/>
        <v/>
      </c>
    </row>
    <row r="4715" spans="1:18">
      <c r="A4715" t="s">
        <v>10894</v>
      </c>
      <c r="B4715" t="s">
        <v>3667</v>
      </c>
      <c r="C4715" t="s">
        <v>3098</v>
      </c>
      <c r="D4715" t="s">
        <v>3196</v>
      </c>
      <c r="E4715" t="s">
        <v>3194</v>
      </c>
      <c r="F4715" t="s">
        <v>3167</v>
      </c>
      <c r="G4715" t="s">
        <v>8660</v>
      </c>
      <c r="H4715" s="28">
        <v>45715</v>
      </c>
      <c r="I4715">
        <v>37.79</v>
      </c>
      <c r="J4715">
        <v>72</v>
      </c>
      <c r="K4715" t="s">
        <v>3124</v>
      </c>
      <c r="L4715" t="s">
        <v>3265</v>
      </c>
      <c r="M4715" t="s">
        <v>3177</v>
      </c>
      <c r="O4715" t="s">
        <v>3123</v>
      </c>
      <c r="P4715">
        <f t="shared" si="146"/>
        <v>45714</v>
      </c>
      <c r="Q4715">
        <f>--(COUNTIF($A$2:A4715,A4715)=1)</f>
        <v>1</v>
      </c>
      <c r="R4715">
        <f t="shared" si="147"/>
        <v>37.79</v>
      </c>
    </row>
    <row r="4716" spans="1:18">
      <c r="A4716" t="s">
        <v>10895</v>
      </c>
      <c r="B4716" t="s">
        <v>4400</v>
      </c>
      <c r="C4716" t="s">
        <v>6409</v>
      </c>
      <c r="D4716" t="s">
        <v>3174</v>
      </c>
      <c r="E4716" t="s">
        <v>3166</v>
      </c>
      <c r="F4716" t="s">
        <v>3167</v>
      </c>
      <c r="G4716" t="s">
        <v>87</v>
      </c>
      <c r="H4716" s="28">
        <v>45412</v>
      </c>
      <c r="I4716">
        <v>18.72</v>
      </c>
      <c r="J4716">
        <v>24</v>
      </c>
      <c r="K4716" t="s">
        <v>3124</v>
      </c>
      <c r="L4716" t="s">
        <v>3268</v>
      </c>
      <c r="M4716" t="s">
        <v>3202</v>
      </c>
      <c r="O4716" t="s">
        <v>3182</v>
      </c>
      <c r="P4716">
        <f t="shared" si="146"/>
        <v>45412</v>
      </c>
      <c r="Q4716">
        <f>--(COUNTIF($A$2:A4716,A4716)=1)</f>
        <v>1</v>
      </c>
      <c r="R4716">
        <f t="shared" si="147"/>
        <v>18.72</v>
      </c>
    </row>
    <row r="4717" spans="1:18">
      <c r="A4717" t="s">
        <v>10896</v>
      </c>
      <c r="B4717" t="s">
        <v>4251</v>
      </c>
      <c r="C4717" t="s">
        <v>3098</v>
      </c>
      <c r="D4717" t="s">
        <v>3200</v>
      </c>
      <c r="E4717" t="s">
        <v>3175</v>
      </c>
      <c r="F4717" t="s">
        <v>3167</v>
      </c>
      <c r="G4717" t="s">
        <v>10897</v>
      </c>
      <c r="H4717" s="28">
        <v>44939</v>
      </c>
      <c r="I4717">
        <v>9.3699999999999992</v>
      </c>
      <c r="J4717">
        <v>8</v>
      </c>
      <c r="K4717" t="s">
        <v>3123</v>
      </c>
      <c r="L4717" t="s">
        <v>3229</v>
      </c>
      <c r="M4717" t="s">
        <v>3169</v>
      </c>
      <c r="N4717">
        <v>1.4</v>
      </c>
      <c r="O4717" t="s">
        <v>3182</v>
      </c>
      <c r="P4717">
        <f t="shared" si="146"/>
        <v>44939</v>
      </c>
      <c r="Q4717">
        <f>--(COUNTIF($A$2:A4717,A4717)=1)</f>
        <v>1</v>
      </c>
      <c r="R4717">
        <f t="shared" si="147"/>
        <v>9.3699999999999992</v>
      </c>
    </row>
    <row r="4718" spans="1:18">
      <c r="A4718" t="s">
        <v>10898</v>
      </c>
      <c r="B4718" t="s">
        <v>2890</v>
      </c>
      <c r="C4718" t="s">
        <v>10459</v>
      </c>
      <c r="D4718" t="s">
        <v>3240</v>
      </c>
      <c r="E4718" t="s">
        <v>3166</v>
      </c>
      <c r="F4718" t="s">
        <v>3180</v>
      </c>
      <c r="G4718" t="s">
        <v>2624</v>
      </c>
      <c r="H4718" s="28"/>
      <c r="J4718">
        <v>24</v>
      </c>
      <c r="K4718" t="s">
        <v>3098</v>
      </c>
      <c r="L4718" t="s">
        <v>3218</v>
      </c>
      <c r="M4718" t="s">
        <v>3169</v>
      </c>
      <c r="O4718" t="s">
        <v>3178</v>
      </c>
      <c r="P4718">
        <f t="shared" si="146"/>
        <v>45079</v>
      </c>
      <c r="Q4718">
        <f>--(COUNTIF($A$2:A4718,A4718)=1)</f>
        <v>1</v>
      </c>
      <c r="R4718" t="str">
        <f t="shared" si="147"/>
        <v/>
      </c>
    </row>
    <row r="4719" spans="1:18">
      <c r="A4719" t="s">
        <v>10899</v>
      </c>
      <c r="B4719" t="s">
        <v>6992</v>
      </c>
      <c r="C4719" t="s">
        <v>10900</v>
      </c>
      <c r="D4719" t="s">
        <v>3227</v>
      </c>
      <c r="E4719" t="s">
        <v>3166</v>
      </c>
      <c r="F4719" t="s">
        <v>3180</v>
      </c>
      <c r="G4719" t="s">
        <v>1379</v>
      </c>
      <c r="H4719" s="28"/>
      <c r="J4719">
        <v>24</v>
      </c>
      <c r="K4719" t="s">
        <v>3098</v>
      </c>
      <c r="L4719" t="s">
        <v>3265</v>
      </c>
      <c r="M4719" t="s">
        <v>3177</v>
      </c>
      <c r="O4719" t="s">
        <v>3213</v>
      </c>
      <c r="P4719">
        <f t="shared" si="146"/>
        <v>44905</v>
      </c>
      <c r="Q4719">
        <f>--(COUNTIF($A$2:A4719,A4719)=1)</f>
        <v>1</v>
      </c>
      <c r="R4719" t="str">
        <f t="shared" si="147"/>
        <v/>
      </c>
    </row>
    <row r="4720" spans="1:18">
      <c r="A4720" t="s">
        <v>10901</v>
      </c>
      <c r="B4720" t="s">
        <v>5720</v>
      </c>
      <c r="C4720" t="s">
        <v>7328</v>
      </c>
      <c r="D4720" t="s">
        <v>3240</v>
      </c>
      <c r="E4720" t="s">
        <v>3280</v>
      </c>
      <c r="F4720" t="s">
        <v>3167</v>
      </c>
      <c r="G4720" t="s">
        <v>4754</v>
      </c>
      <c r="H4720" s="28"/>
      <c r="J4720">
        <v>4</v>
      </c>
      <c r="K4720" t="s">
        <v>3098</v>
      </c>
      <c r="L4720" t="s">
        <v>3229</v>
      </c>
      <c r="M4720" t="s">
        <v>3207</v>
      </c>
      <c r="O4720" t="s">
        <v>3189</v>
      </c>
      <c r="P4720">
        <f t="shared" si="146"/>
        <v>45395</v>
      </c>
      <c r="Q4720">
        <f>--(COUNTIF($A$2:A4720,A4720)=1)</f>
        <v>1</v>
      </c>
      <c r="R4720" t="str">
        <f t="shared" si="147"/>
        <v/>
      </c>
    </row>
    <row r="4721" spans="1:18">
      <c r="A4721" t="s">
        <v>10902</v>
      </c>
      <c r="B4721" t="s">
        <v>215</v>
      </c>
      <c r="C4721" t="s">
        <v>10903</v>
      </c>
      <c r="D4721" t="s">
        <v>3251</v>
      </c>
      <c r="E4721" t="s">
        <v>3194</v>
      </c>
      <c r="F4721" t="s">
        <v>3167</v>
      </c>
      <c r="G4721" t="s">
        <v>826</v>
      </c>
      <c r="H4721" s="28">
        <v>45585</v>
      </c>
      <c r="I4721">
        <v>234.68</v>
      </c>
      <c r="J4721">
        <v>72</v>
      </c>
      <c r="K4721" t="s">
        <v>3123</v>
      </c>
      <c r="L4721" t="s">
        <v>3281</v>
      </c>
      <c r="M4721" t="s">
        <v>3188</v>
      </c>
      <c r="N4721">
        <v>1.7</v>
      </c>
      <c r="O4721" t="s">
        <v>3123</v>
      </c>
      <c r="P4721">
        <f t="shared" si="146"/>
        <v>45576</v>
      </c>
      <c r="Q4721">
        <f>--(COUNTIF($A$2:A4721,A4721)=1)</f>
        <v>1</v>
      </c>
      <c r="R4721">
        <f t="shared" si="147"/>
        <v>234.68</v>
      </c>
    </row>
    <row r="4722" spans="1:18">
      <c r="A4722" t="s">
        <v>10904</v>
      </c>
      <c r="B4722" t="s">
        <v>4081</v>
      </c>
      <c r="C4722" t="s">
        <v>10905</v>
      </c>
      <c r="D4722" t="s">
        <v>3251</v>
      </c>
      <c r="E4722" t="s">
        <v>3194</v>
      </c>
      <c r="F4722" t="s">
        <v>3167</v>
      </c>
      <c r="G4722" t="s">
        <v>1702</v>
      </c>
      <c r="H4722" s="28">
        <v>45673</v>
      </c>
      <c r="I4722">
        <v>159.24</v>
      </c>
      <c r="J4722">
        <v>72</v>
      </c>
      <c r="K4722" t="s">
        <v>3123</v>
      </c>
      <c r="L4722" t="s">
        <v>3098</v>
      </c>
      <c r="M4722" t="s">
        <v>3202</v>
      </c>
      <c r="O4722" t="s">
        <v>3182</v>
      </c>
      <c r="P4722">
        <f t="shared" si="146"/>
        <v>45667</v>
      </c>
      <c r="Q4722">
        <f>--(COUNTIF($A$2:A4722,A4722)=1)</f>
        <v>1</v>
      </c>
      <c r="R4722">
        <f t="shared" si="147"/>
        <v>159.24</v>
      </c>
    </row>
    <row r="4723" spans="1:18">
      <c r="A4723" t="s">
        <v>10906</v>
      </c>
      <c r="B4723" t="s">
        <v>2202</v>
      </c>
      <c r="C4723" t="s">
        <v>3098</v>
      </c>
      <c r="D4723" t="s">
        <v>3174</v>
      </c>
      <c r="E4723" t="s">
        <v>3280</v>
      </c>
      <c r="F4723" t="s">
        <v>3220</v>
      </c>
      <c r="G4723" t="s">
        <v>2523</v>
      </c>
      <c r="H4723" s="28">
        <v>44999</v>
      </c>
      <c r="I4723">
        <v>2.9</v>
      </c>
      <c r="J4723">
        <v>4</v>
      </c>
      <c r="K4723" t="s">
        <v>3124</v>
      </c>
      <c r="L4723" t="s">
        <v>3268</v>
      </c>
      <c r="M4723" t="s">
        <v>3177</v>
      </c>
      <c r="O4723" t="s">
        <v>3178</v>
      </c>
      <c r="P4723">
        <f t="shared" si="146"/>
        <v>44999</v>
      </c>
      <c r="Q4723">
        <f>--(COUNTIF($A$2:A4723,A4723)=1)</f>
        <v>1</v>
      </c>
      <c r="R4723">
        <f t="shared" si="147"/>
        <v>2.9</v>
      </c>
    </row>
    <row r="4724" spans="1:18">
      <c r="A4724" t="s">
        <v>10907</v>
      </c>
      <c r="B4724" t="s">
        <v>2112</v>
      </c>
      <c r="C4724" t="s">
        <v>7692</v>
      </c>
      <c r="D4724" t="s">
        <v>3185</v>
      </c>
      <c r="E4724" t="s">
        <v>3166</v>
      </c>
      <c r="F4724" t="s">
        <v>3167</v>
      </c>
      <c r="G4724" t="s">
        <v>3761</v>
      </c>
      <c r="H4724" s="28">
        <v>44642</v>
      </c>
      <c r="I4724">
        <v>59.26</v>
      </c>
      <c r="J4724">
        <v>24</v>
      </c>
      <c r="K4724" t="s">
        <v>3123</v>
      </c>
      <c r="L4724" t="s">
        <v>3181</v>
      </c>
      <c r="M4724" t="s">
        <v>3169</v>
      </c>
      <c r="N4724">
        <v>3</v>
      </c>
      <c r="O4724" t="s">
        <v>3189</v>
      </c>
      <c r="P4724">
        <f t="shared" si="146"/>
        <v>44640</v>
      </c>
      <c r="Q4724">
        <f>--(COUNTIF($A$2:A4724,A4724)=1)</f>
        <v>1</v>
      </c>
      <c r="R4724">
        <f t="shared" si="147"/>
        <v>59.26</v>
      </c>
    </row>
    <row r="4725" spans="1:18">
      <c r="A4725" t="s">
        <v>10908</v>
      </c>
      <c r="B4725" t="s">
        <v>10909</v>
      </c>
      <c r="C4725" t="s">
        <v>3098</v>
      </c>
      <c r="D4725" t="s">
        <v>3240</v>
      </c>
      <c r="E4725" t="s">
        <v>3280</v>
      </c>
      <c r="F4725" t="s">
        <v>3180</v>
      </c>
      <c r="G4725" t="s">
        <v>393</v>
      </c>
      <c r="H4725" s="28"/>
      <c r="J4725">
        <v>4</v>
      </c>
      <c r="K4725" t="s">
        <v>3098</v>
      </c>
      <c r="L4725" t="s">
        <v>3437</v>
      </c>
      <c r="M4725" t="s">
        <v>3207</v>
      </c>
      <c r="O4725" t="s">
        <v>3213</v>
      </c>
      <c r="P4725">
        <f t="shared" si="146"/>
        <v>44660</v>
      </c>
      <c r="Q4725">
        <f>--(COUNTIF($A$2:A4725,A4725)=1)</f>
        <v>1</v>
      </c>
      <c r="R4725" t="str">
        <f t="shared" si="147"/>
        <v/>
      </c>
    </row>
    <row r="4726" spans="1:18">
      <c r="A4726" t="s">
        <v>10910</v>
      </c>
      <c r="B4726" t="s">
        <v>330</v>
      </c>
      <c r="C4726" t="s">
        <v>3098</v>
      </c>
      <c r="D4726" t="s">
        <v>3200</v>
      </c>
      <c r="E4726" t="s">
        <v>3166</v>
      </c>
      <c r="F4726" t="s">
        <v>3180</v>
      </c>
      <c r="G4726" t="s">
        <v>1566</v>
      </c>
      <c r="H4726" s="28"/>
      <c r="J4726">
        <v>24</v>
      </c>
      <c r="K4726" t="s">
        <v>3098</v>
      </c>
      <c r="L4726" t="s">
        <v>3209</v>
      </c>
      <c r="M4726" t="s">
        <v>3207</v>
      </c>
      <c r="O4726" t="s">
        <v>3182</v>
      </c>
      <c r="P4726">
        <f t="shared" si="146"/>
        <v>44670</v>
      </c>
      <c r="Q4726">
        <f>--(COUNTIF($A$2:A4726,A4726)=1)</f>
        <v>1</v>
      </c>
      <c r="R4726" t="str">
        <f t="shared" si="147"/>
        <v/>
      </c>
    </row>
    <row r="4727" spans="1:18">
      <c r="A4727" t="s">
        <v>10911</v>
      </c>
      <c r="B4727" t="s">
        <v>2887</v>
      </c>
      <c r="C4727" t="s">
        <v>3098</v>
      </c>
      <c r="D4727" t="s">
        <v>3196</v>
      </c>
      <c r="E4727" t="s">
        <v>3280</v>
      </c>
      <c r="F4727" t="s">
        <v>3180</v>
      </c>
      <c r="G4727" t="s">
        <v>690</v>
      </c>
      <c r="H4727" s="28"/>
      <c r="J4727">
        <v>4</v>
      </c>
      <c r="K4727" t="s">
        <v>3098</v>
      </c>
      <c r="L4727" t="s">
        <v>3192</v>
      </c>
      <c r="M4727" t="s">
        <v>3177</v>
      </c>
      <c r="O4727" t="s">
        <v>3182</v>
      </c>
      <c r="P4727">
        <f t="shared" si="146"/>
        <v>44572</v>
      </c>
      <c r="Q4727">
        <f>--(COUNTIF($A$2:A4727,A4727)=1)</f>
        <v>1</v>
      </c>
      <c r="R4727" t="str">
        <f t="shared" si="147"/>
        <v/>
      </c>
    </row>
    <row r="4728" spans="1:18">
      <c r="A4728" t="s">
        <v>10912</v>
      </c>
      <c r="B4728" t="s">
        <v>2680</v>
      </c>
      <c r="C4728" t="s">
        <v>3098</v>
      </c>
      <c r="D4728" t="s">
        <v>3196</v>
      </c>
      <c r="E4728" t="s">
        <v>3175</v>
      </c>
      <c r="F4728" t="s">
        <v>3220</v>
      </c>
      <c r="G4728" t="s">
        <v>1905</v>
      </c>
      <c r="H4728" s="28">
        <v>44869</v>
      </c>
      <c r="I4728">
        <v>13.96</v>
      </c>
      <c r="J4728">
        <v>8</v>
      </c>
      <c r="K4728" t="s">
        <v>3123</v>
      </c>
      <c r="L4728" t="s">
        <v>3281</v>
      </c>
      <c r="M4728" t="s">
        <v>3169</v>
      </c>
      <c r="O4728" t="s">
        <v>3260</v>
      </c>
      <c r="P4728">
        <f t="shared" si="146"/>
        <v>44869</v>
      </c>
      <c r="Q4728">
        <f>--(COUNTIF($A$2:A4728,A4728)=1)</f>
        <v>1</v>
      </c>
      <c r="R4728">
        <f t="shared" si="147"/>
        <v>13.96</v>
      </c>
    </row>
    <row r="4729" spans="1:18">
      <c r="A4729" t="s">
        <v>10913</v>
      </c>
      <c r="B4729" t="s">
        <v>1162</v>
      </c>
      <c r="C4729" t="s">
        <v>10914</v>
      </c>
      <c r="D4729" t="s">
        <v>3251</v>
      </c>
      <c r="E4729" t="s">
        <v>3194</v>
      </c>
      <c r="F4729" t="s">
        <v>3220</v>
      </c>
      <c r="G4729" t="s">
        <v>1239</v>
      </c>
      <c r="H4729" s="28"/>
      <c r="J4729">
        <v>72</v>
      </c>
      <c r="K4729" t="s">
        <v>3098</v>
      </c>
      <c r="L4729" t="s">
        <v>3354</v>
      </c>
      <c r="M4729" t="s">
        <v>3202</v>
      </c>
      <c r="O4729" t="s">
        <v>3260</v>
      </c>
      <c r="P4729">
        <f t="shared" si="146"/>
        <v>45583</v>
      </c>
      <c r="Q4729">
        <f>--(COUNTIF($A$2:A4729,A4729)=1)</f>
        <v>1</v>
      </c>
      <c r="R4729" t="str">
        <f t="shared" si="147"/>
        <v/>
      </c>
    </row>
    <row r="4730" spans="1:18">
      <c r="A4730" t="s">
        <v>10915</v>
      </c>
      <c r="B4730" t="s">
        <v>407</v>
      </c>
      <c r="C4730" t="s">
        <v>3098</v>
      </c>
      <c r="D4730" t="s">
        <v>3165</v>
      </c>
      <c r="E4730" t="s">
        <v>3194</v>
      </c>
      <c r="F4730" t="s">
        <v>3167</v>
      </c>
      <c r="G4730" t="s">
        <v>536</v>
      </c>
      <c r="H4730" s="28">
        <v>45165</v>
      </c>
      <c r="I4730">
        <v>160.74</v>
      </c>
      <c r="J4730">
        <v>72</v>
      </c>
      <c r="K4730" t="s">
        <v>3123</v>
      </c>
      <c r="L4730" t="s">
        <v>3216</v>
      </c>
      <c r="M4730" t="s">
        <v>3202</v>
      </c>
      <c r="N4730">
        <v>2.9</v>
      </c>
      <c r="O4730" t="s">
        <v>3213</v>
      </c>
      <c r="P4730">
        <f t="shared" si="146"/>
        <v>45159</v>
      </c>
      <c r="Q4730">
        <f>--(COUNTIF($A$2:A4730,A4730)=1)</f>
        <v>1</v>
      </c>
      <c r="R4730">
        <f t="shared" si="147"/>
        <v>160.74</v>
      </c>
    </row>
    <row r="4731" spans="1:18">
      <c r="A4731" t="s">
        <v>10916</v>
      </c>
      <c r="B4731" t="s">
        <v>2155</v>
      </c>
      <c r="C4731" t="s">
        <v>8491</v>
      </c>
      <c r="D4731" t="s">
        <v>3200</v>
      </c>
      <c r="E4731" t="s">
        <v>3166</v>
      </c>
      <c r="F4731" t="s">
        <v>3167</v>
      </c>
      <c r="G4731" t="s">
        <v>731</v>
      </c>
      <c r="H4731" s="28"/>
      <c r="J4731">
        <v>24</v>
      </c>
      <c r="K4731" t="s">
        <v>3098</v>
      </c>
      <c r="L4731" t="s">
        <v>3281</v>
      </c>
      <c r="M4731" t="s">
        <v>3177</v>
      </c>
      <c r="O4731" t="s">
        <v>3189</v>
      </c>
      <c r="P4731">
        <f t="shared" si="146"/>
        <v>45427</v>
      </c>
      <c r="Q4731">
        <f>--(COUNTIF($A$2:A4731,A4731)=1)</f>
        <v>1</v>
      </c>
      <c r="R4731" t="str">
        <f t="shared" si="147"/>
        <v/>
      </c>
    </row>
    <row r="4732" spans="1:18">
      <c r="A4732" t="s">
        <v>10917</v>
      </c>
      <c r="B4732" t="s">
        <v>8082</v>
      </c>
      <c r="C4732" t="s">
        <v>3098</v>
      </c>
      <c r="D4732" t="s">
        <v>3200</v>
      </c>
      <c r="E4732" t="s">
        <v>3166</v>
      </c>
      <c r="F4732" t="s">
        <v>3167</v>
      </c>
      <c r="G4732" t="s">
        <v>2037</v>
      </c>
      <c r="H4732" s="28">
        <v>45541</v>
      </c>
      <c r="I4732">
        <v>11.01</v>
      </c>
      <c r="J4732">
        <v>24</v>
      </c>
      <c r="K4732" t="s">
        <v>3124</v>
      </c>
      <c r="L4732" t="s">
        <v>3265</v>
      </c>
      <c r="M4732" t="s">
        <v>3169</v>
      </c>
      <c r="N4732">
        <v>4.2</v>
      </c>
      <c r="O4732" t="s">
        <v>3189</v>
      </c>
      <c r="P4732">
        <f t="shared" si="146"/>
        <v>45541</v>
      </c>
      <c r="Q4732">
        <f>--(COUNTIF($A$2:A4732,A4732)=1)</f>
        <v>1</v>
      </c>
      <c r="R4732">
        <f t="shared" si="147"/>
        <v>11.01</v>
      </c>
    </row>
    <row r="4733" spans="1:18">
      <c r="A4733" t="s">
        <v>10918</v>
      </c>
      <c r="B4733" t="s">
        <v>2580</v>
      </c>
      <c r="C4733" t="s">
        <v>3098</v>
      </c>
      <c r="D4733" t="s">
        <v>3227</v>
      </c>
      <c r="E4733" t="s">
        <v>3175</v>
      </c>
      <c r="F4733" t="s">
        <v>3180</v>
      </c>
      <c r="G4733" t="s">
        <v>1505</v>
      </c>
      <c r="H4733" s="28"/>
      <c r="J4733">
        <v>8</v>
      </c>
      <c r="K4733" t="s">
        <v>3098</v>
      </c>
      <c r="L4733" t="s">
        <v>3098</v>
      </c>
      <c r="M4733" t="s">
        <v>3188</v>
      </c>
      <c r="O4733" t="s">
        <v>3182</v>
      </c>
      <c r="P4733">
        <f t="shared" si="146"/>
        <v>44615</v>
      </c>
      <c r="Q4733">
        <f>--(COUNTIF($A$2:A4733,A4733)=1)</f>
        <v>1</v>
      </c>
      <c r="R4733" t="str">
        <f t="shared" si="147"/>
        <v/>
      </c>
    </row>
    <row r="4734" spans="1:18">
      <c r="A4734" t="s">
        <v>10919</v>
      </c>
      <c r="B4734" t="s">
        <v>2012</v>
      </c>
      <c r="C4734" t="s">
        <v>3098</v>
      </c>
      <c r="D4734" t="s">
        <v>3200</v>
      </c>
      <c r="E4734" t="s">
        <v>3166</v>
      </c>
      <c r="F4734" t="s">
        <v>3220</v>
      </c>
      <c r="G4734" t="s">
        <v>205</v>
      </c>
      <c r="H4734" s="28">
        <v>45298</v>
      </c>
      <c r="I4734">
        <v>13.7</v>
      </c>
      <c r="J4734">
        <v>24</v>
      </c>
      <c r="K4734" t="s">
        <v>3124</v>
      </c>
      <c r="L4734" t="s">
        <v>3176</v>
      </c>
      <c r="M4734" t="s">
        <v>3188</v>
      </c>
      <c r="N4734">
        <v>1.5</v>
      </c>
      <c r="O4734" t="s">
        <v>3170</v>
      </c>
      <c r="P4734">
        <f t="shared" si="146"/>
        <v>45298</v>
      </c>
      <c r="Q4734">
        <f>--(COUNTIF($A$2:A4734,A4734)=1)</f>
        <v>1</v>
      </c>
      <c r="R4734">
        <f t="shared" si="147"/>
        <v>13.7</v>
      </c>
    </row>
    <row r="4735" spans="1:18">
      <c r="A4735" t="s">
        <v>10920</v>
      </c>
      <c r="B4735" t="s">
        <v>521</v>
      </c>
      <c r="C4735" t="s">
        <v>10706</v>
      </c>
      <c r="D4735" t="s">
        <v>3237</v>
      </c>
      <c r="E4735" t="s">
        <v>3166</v>
      </c>
      <c r="F4735" t="s">
        <v>3167</v>
      </c>
      <c r="G4735" t="s">
        <v>1091</v>
      </c>
      <c r="H4735" s="28">
        <v>45612</v>
      </c>
      <c r="I4735">
        <v>30.15</v>
      </c>
      <c r="J4735">
        <v>24</v>
      </c>
      <c r="K4735" t="s">
        <v>3123</v>
      </c>
      <c r="L4735" t="s">
        <v>3181</v>
      </c>
      <c r="M4735" t="s">
        <v>3169</v>
      </c>
      <c r="O4735" t="s">
        <v>3182</v>
      </c>
      <c r="P4735">
        <f t="shared" si="146"/>
        <v>45611</v>
      </c>
      <c r="Q4735">
        <f>--(COUNTIF($A$2:A4735,A4735)=1)</f>
        <v>1</v>
      </c>
      <c r="R4735">
        <f t="shared" si="147"/>
        <v>30.15</v>
      </c>
    </row>
    <row r="4736" spans="1:18">
      <c r="A4736" t="s">
        <v>10921</v>
      </c>
      <c r="B4736" t="s">
        <v>2214</v>
      </c>
      <c r="C4736" t="s">
        <v>3098</v>
      </c>
      <c r="D4736" t="s">
        <v>3237</v>
      </c>
      <c r="E4736" t="s">
        <v>3175</v>
      </c>
      <c r="F4736" t="s">
        <v>3220</v>
      </c>
      <c r="G4736" t="s">
        <v>2823</v>
      </c>
      <c r="H4736" s="28">
        <v>45354</v>
      </c>
      <c r="I4736">
        <v>1.85</v>
      </c>
      <c r="J4736">
        <v>8</v>
      </c>
      <c r="K4736" t="s">
        <v>3124</v>
      </c>
      <c r="L4736" t="s">
        <v>3244</v>
      </c>
      <c r="M4736" t="s">
        <v>3202</v>
      </c>
      <c r="N4736">
        <v>3</v>
      </c>
      <c r="O4736" t="s">
        <v>3260</v>
      </c>
      <c r="P4736">
        <f t="shared" si="146"/>
        <v>45354</v>
      </c>
      <c r="Q4736">
        <f>--(COUNTIF($A$2:A4736,A4736)=1)</f>
        <v>1</v>
      </c>
      <c r="R4736">
        <f t="shared" si="147"/>
        <v>1.85</v>
      </c>
    </row>
    <row r="4737" spans="1:18">
      <c r="A4737" t="s">
        <v>10922</v>
      </c>
      <c r="B4737" t="s">
        <v>1404</v>
      </c>
      <c r="C4737" t="s">
        <v>10923</v>
      </c>
      <c r="D4737" t="s">
        <v>3240</v>
      </c>
      <c r="E4737" t="s">
        <v>3175</v>
      </c>
      <c r="F4737" t="s">
        <v>3220</v>
      </c>
      <c r="G4737" t="s">
        <v>3462</v>
      </c>
      <c r="H4737" s="28">
        <v>45713</v>
      </c>
      <c r="I4737">
        <v>15.11</v>
      </c>
      <c r="J4737">
        <v>8</v>
      </c>
      <c r="K4737" t="s">
        <v>3123</v>
      </c>
      <c r="L4737" t="s">
        <v>3351</v>
      </c>
      <c r="M4737" t="s">
        <v>3169</v>
      </c>
      <c r="O4737" t="s">
        <v>3189</v>
      </c>
      <c r="P4737">
        <f t="shared" si="146"/>
        <v>45713</v>
      </c>
      <c r="Q4737">
        <f>--(COUNTIF($A$2:A4737,A4737)=1)</f>
        <v>1</v>
      </c>
      <c r="R4737">
        <f t="shared" si="147"/>
        <v>15.11</v>
      </c>
    </row>
    <row r="4738" spans="1:18">
      <c r="A4738" t="s">
        <v>10924</v>
      </c>
      <c r="B4738" t="s">
        <v>8141</v>
      </c>
      <c r="C4738" t="s">
        <v>10925</v>
      </c>
      <c r="D4738" t="s">
        <v>3185</v>
      </c>
      <c r="E4738" t="s">
        <v>3194</v>
      </c>
      <c r="F4738" t="s">
        <v>3167</v>
      </c>
      <c r="G4738" t="s">
        <v>4759</v>
      </c>
      <c r="H4738" s="28">
        <v>45666</v>
      </c>
      <c r="I4738">
        <v>32.159999999999997</v>
      </c>
      <c r="J4738">
        <v>72</v>
      </c>
      <c r="K4738" t="s">
        <v>3124</v>
      </c>
      <c r="L4738" t="s">
        <v>3192</v>
      </c>
      <c r="M4738" t="s">
        <v>3202</v>
      </c>
      <c r="O4738" t="s">
        <v>3213</v>
      </c>
      <c r="P4738">
        <f t="shared" ref="P4738:P4801" si="148">IFERROR(DATEVALUE(G4738),IFERROR(DATE(RIGHT(G4738,4),MID(G4738,4,2),LEFT(G4738,2)),""))</f>
        <v>45665</v>
      </c>
      <c r="Q4738">
        <f>--(COUNTIF($A$2:A4738,A4738)=1)</f>
        <v>1</v>
      </c>
      <c r="R4738">
        <f t="shared" ref="R4738:R4801" si="149">IF(AND(Q4738=1,I4738&lt;&gt;"",ISNUMBER(I4738),I4738&gt;=0),I4738,"")</f>
        <v>32.159999999999997</v>
      </c>
    </row>
    <row r="4739" spans="1:18">
      <c r="A4739" t="s">
        <v>10926</v>
      </c>
      <c r="B4739" t="s">
        <v>2953</v>
      </c>
      <c r="C4739" t="s">
        <v>3098</v>
      </c>
      <c r="D4739" t="s">
        <v>3251</v>
      </c>
      <c r="E4739" t="s">
        <v>3175</v>
      </c>
      <c r="F4739" t="s">
        <v>3167</v>
      </c>
      <c r="G4739" t="s">
        <v>808</v>
      </c>
      <c r="H4739" s="28">
        <v>45063</v>
      </c>
      <c r="I4739">
        <v>18.12</v>
      </c>
      <c r="J4739">
        <v>8</v>
      </c>
      <c r="K4739" t="s">
        <v>3123</v>
      </c>
      <c r="L4739" t="s">
        <v>3206</v>
      </c>
      <c r="M4739" t="s">
        <v>3202</v>
      </c>
      <c r="O4739" t="s">
        <v>3189</v>
      </c>
      <c r="P4739">
        <f t="shared" si="148"/>
        <v>45063</v>
      </c>
      <c r="Q4739">
        <f>--(COUNTIF($A$2:A4739,A4739)=1)</f>
        <v>1</v>
      </c>
      <c r="R4739">
        <f t="shared" si="149"/>
        <v>18.12</v>
      </c>
    </row>
    <row r="4740" spans="1:18">
      <c r="A4740" t="s">
        <v>10927</v>
      </c>
      <c r="B4740" t="s">
        <v>1328</v>
      </c>
      <c r="C4740" t="s">
        <v>3098</v>
      </c>
      <c r="D4740" t="s">
        <v>3237</v>
      </c>
      <c r="E4740" t="s">
        <v>3166</v>
      </c>
      <c r="F4740" t="s">
        <v>3167</v>
      </c>
      <c r="G4740" t="s">
        <v>2509</v>
      </c>
      <c r="H4740" s="28"/>
      <c r="J4740">
        <v>24</v>
      </c>
      <c r="K4740" t="s">
        <v>3098</v>
      </c>
      <c r="L4740" t="s">
        <v>3206</v>
      </c>
      <c r="M4740" t="s">
        <v>3202</v>
      </c>
      <c r="O4740" t="s">
        <v>3182</v>
      </c>
      <c r="P4740">
        <f t="shared" si="148"/>
        <v>45011</v>
      </c>
      <c r="Q4740">
        <f>--(COUNTIF($A$2:A4740,A4740)=1)</f>
        <v>1</v>
      </c>
      <c r="R4740" t="str">
        <f t="shared" si="149"/>
        <v/>
      </c>
    </row>
    <row r="4741" spans="1:18">
      <c r="A4741" t="s">
        <v>10928</v>
      </c>
      <c r="B4741" t="s">
        <v>6985</v>
      </c>
      <c r="C4741" t="s">
        <v>10929</v>
      </c>
      <c r="D4741" t="s">
        <v>3165</v>
      </c>
      <c r="E4741" t="s">
        <v>3194</v>
      </c>
      <c r="F4741" t="s">
        <v>3220</v>
      </c>
      <c r="G4741" t="s">
        <v>2655</v>
      </c>
      <c r="H4741" s="28">
        <v>44863</v>
      </c>
      <c r="I4741">
        <v>150.28</v>
      </c>
      <c r="J4741">
        <v>72</v>
      </c>
      <c r="K4741" t="s">
        <v>3123</v>
      </c>
      <c r="L4741" t="s">
        <v>3216</v>
      </c>
      <c r="M4741" t="s">
        <v>3169</v>
      </c>
      <c r="N4741">
        <v>1.6</v>
      </c>
      <c r="O4741" t="s">
        <v>3123</v>
      </c>
      <c r="P4741">
        <f t="shared" si="148"/>
        <v>44857</v>
      </c>
      <c r="Q4741">
        <f>--(COUNTIF($A$2:A4741,A4741)=1)</f>
        <v>1</v>
      </c>
      <c r="R4741">
        <f t="shared" si="149"/>
        <v>150.28</v>
      </c>
    </row>
    <row r="4742" spans="1:18">
      <c r="A4742" t="s">
        <v>10930</v>
      </c>
      <c r="B4742" t="s">
        <v>3348</v>
      </c>
      <c r="C4742" t="s">
        <v>10931</v>
      </c>
      <c r="D4742" t="s">
        <v>3240</v>
      </c>
      <c r="E4742" t="s">
        <v>3175</v>
      </c>
      <c r="F4742" t="s">
        <v>3228</v>
      </c>
      <c r="G4742" t="s">
        <v>2133</v>
      </c>
      <c r="H4742" s="28"/>
      <c r="J4742">
        <v>8</v>
      </c>
      <c r="K4742" t="s">
        <v>3098</v>
      </c>
      <c r="L4742" t="s">
        <v>3098</v>
      </c>
      <c r="M4742" t="s">
        <v>3202</v>
      </c>
      <c r="O4742" t="s">
        <v>3170</v>
      </c>
      <c r="P4742">
        <f t="shared" si="148"/>
        <v>45500</v>
      </c>
      <c r="Q4742">
        <f>--(COUNTIF($A$2:A4742,A4742)=1)</f>
        <v>1</v>
      </c>
      <c r="R4742" t="str">
        <f t="shared" si="149"/>
        <v/>
      </c>
    </row>
    <row r="4743" spans="1:18">
      <c r="A4743" t="s">
        <v>10932</v>
      </c>
      <c r="B4743" t="s">
        <v>1717</v>
      </c>
      <c r="C4743" t="s">
        <v>5427</v>
      </c>
      <c r="D4743" t="s">
        <v>3237</v>
      </c>
      <c r="E4743" t="s">
        <v>3166</v>
      </c>
      <c r="F4743" t="s">
        <v>3167</v>
      </c>
      <c r="G4743" t="s">
        <v>1058</v>
      </c>
      <c r="H4743" s="28">
        <v>45495</v>
      </c>
      <c r="I4743">
        <v>57.67</v>
      </c>
      <c r="J4743">
        <v>24</v>
      </c>
      <c r="K4743" t="s">
        <v>3123</v>
      </c>
      <c r="L4743" t="s">
        <v>3268</v>
      </c>
      <c r="M4743" t="s">
        <v>3169</v>
      </c>
      <c r="O4743" t="s">
        <v>3260</v>
      </c>
      <c r="P4743">
        <f t="shared" si="148"/>
        <v>45493</v>
      </c>
      <c r="Q4743">
        <f>--(COUNTIF($A$2:A4743,A4743)=1)</f>
        <v>1</v>
      </c>
      <c r="R4743">
        <f t="shared" si="149"/>
        <v>57.67</v>
      </c>
    </row>
    <row r="4744" spans="1:18">
      <c r="A4744" t="s">
        <v>10933</v>
      </c>
      <c r="B4744" t="s">
        <v>5963</v>
      </c>
      <c r="C4744" t="s">
        <v>3098</v>
      </c>
      <c r="D4744" t="s">
        <v>3174</v>
      </c>
      <c r="E4744" t="s">
        <v>3175</v>
      </c>
      <c r="F4744" t="s">
        <v>3167</v>
      </c>
      <c r="G4744" t="s">
        <v>324</v>
      </c>
      <c r="H4744" s="28"/>
      <c r="J4744">
        <v>8</v>
      </c>
      <c r="K4744" t="s">
        <v>3098</v>
      </c>
      <c r="L4744" t="s">
        <v>3212</v>
      </c>
      <c r="M4744" t="s">
        <v>3202</v>
      </c>
      <c r="O4744" t="s">
        <v>3178</v>
      </c>
      <c r="P4744">
        <f t="shared" si="148"/>
        <v>44668</v>
      </c>
      <c r="Q4744">
        <f>--(COUNTIF($A$2:A4744,A4744)=1)</f>
        <v>1</v>
      </c>
      <c r="R4744" t="str">
        <f t="shared" si="149"/>
        <v/>
      </c>
    </row>
    <row r="4745" spans="1:18">
      <c r="A4745" t="s">
        <v>10934</v>
      </c>
      <c r="B4745" t="s">
        <v>1750</v>
      </c>
      <c r="C4745" t="s">
        <v>3098</v>
      </c>
      <c r="D4745" t="s">
        <v>3185</v>
      </c>
      <c r="E4745" t="s">
        <v>3166</v>
      </c>
      <c r="F4745" t="s">
        <v>3167</v>
      </c>
      <c r="G4745" t="s">
        <v>1435</v>
      </c>
      <c r="H4745" s="28">
        <v>45232</v>
      </c>
      <c r="I4745">
        <v>7.54</v>
      </c>
      <c r="J4745">
        <v>24</v>
      </c>
      <c r="K4745" t="s">
        <v>3124</v>
      </c>
      <c r="L4745" t="s">
        <v>3098</v>
      </c>
      <c r="M4745" t="s">
        <v>3207</v>
      </c>
      <c r="O4745" t="s">
        <v>3170</v>
      </c>
      <c r="P4745">
        <f t="shared" si="148"/>
        <v>45232</v>
      </c>
      <c r="Q4745">
        <f>--(COUNTIF($A$2:A4745,A4745)=1)</f>
        <v>1</v>
      </c>
      <c r="R4745">
        <f t="shared" si="149"/>
        <v>7.54</v>
      </c>
    </row>
    <row r="4746" spans="1:18">
      <c r="A4746" t="s">
        <v>10935</v>
      </c>
      <c r="B4746" t="s">
        <v>2343</v>
      </c>
      <c r="C4746" t="s">
        <v>10936</v>
      </c>
      <c r="D4746" t="s">
        <v>3174</v>
      </c>
      <c r="E4746" t="s">
        <v>3166</v>
      </c>
      <c r="F4746" t="s">
        <v>3167</v>
      </c>
      <c r="G4746" t="s">
        <v>1384</v>
      </c>
      <c r="H4746" s="28">
        <v>45339</v>
      </c>
      <c r="I4746">
        <v>61.28</v>
      </c>
      <c r="J4746">
        <v>24</v>
      </c>
      <c r="K4746" t="s">
        <v>3123</v>
      </c>
      <c r="L4746" t="s">
        <v>3265</v>
      </c>
      <c r="M4746" t="s">
        <v>3169</v>
      </c>
      <c r="N4746">
        <v>4.7</v>
      </c>
      <c r="O4746" t="s">
        <v>3213</v>
      </c>
      <c r="P4746">
        <f t="shared" si="148"/>
        <v>45337</v>
      </c>
      <c r="Q4746">
        <f>--(COUNTIF($A$2:A4746,A4746)=1)</f>
        <v>1</v>
      </c>
      <c r="R4746">
        <f t="shared" si="149"/>
        <v>61.28</v>
      </c>
    </row>
    <row r="4747" spans="1:18">
      <c r="A4747" t="s">
        <v>10937</v>
      </c>
      <c r="B4747" t="s">
        <v>976</v>
      </c>
      <c r="C4747" t="s">
        <v>3098</v>
      </c>
      <c r="D4747" t="s">
        <v>3251</v>
      </c>
      <c r="E4747" t="s">
        <v>3166</v>
      </c>
      <c r="F4747" t="s">
        <v>3167</v>
      </c>
      <c r="G4747" t="s">
        <v>3601</v>
      </c>
      <c r="H4747" s="28">
        <v>45148</v>
      </c>
      <c r="I4747">
        <v>51.58</v>
      </c>
      <c r="J4747">
        <v>24</v>
      </c>
      <c r="K4747" t="s">
        <v>3123</v>
      </c>
      <c r="L4747" t="s">
        <v>3221</v>
      </c>
      <c r="M4747" t="s">
        <v>3177</v>
      </c>
      <c r="O4747" t="s">
        <v>3170</v>
      </c>
      <c r="P4747">
        <f t="shared" si="148"/>
        <v>45146</v>
      </c>
      <c r="Q4747">
        <f>--(COUNTIF($A$2:A4747,A4747)=1)</f>
        <v>1</v>
      </c>
      <c r="R4747">
        <f t="shared" si="149"/>
        <v>51.58</v>
      </c>
    </row>
    <row r="4748" spans="1:18">
      <c r="A4748" t="s">
        <v>10938</v>
      </c>
      <c r="B4748" t="s">
        <v>2220</v>
      </c>
      <c r="C4748" t="s">
        <v>3098</v>
      </c>
      <c r="D4748" t="s">
        <v>3227</v>
      </c>
      <c r="E4748" t="s">
        <v>3175</v>
      </c>
      <c r="F4748" t="s">
        <v>3180</v>
      </c>
      <c r="G4748" t="s">
        <v>2294</v>
      </c>
      <c r="H4748" s="28"/>
      <c r="J4748">
        <v>8</v>
      </c>
      <c r="K4748" t="s">
        <v>3098</v>
      </c>
      <c r="L4748" t="s">
        <v>3398</v>
      </c>
      <c r="M4748" t="s">
        <v>3169</v>
      </c>
      <c r="O4748" t="s">
        <v>3189</v>
      </c>
      <c r="P4748">
        <f t="shared" si="148"/>
        <v>44860</v>
      </c>
      <c r="Q4748">
        <f>--(COUNTIF($A$2:A4748,A4748)=1)</f>
        <v>1</v>
      </c>
      <c r="R4748" t="str">
        <f t="shared" si="149"/>
        <v/>
      </c>
    </row>
    <row r="4749" spans="1:18">
      <c r="A4749" t="s">
        <v>10939</v>
      </c>
      <c r="B4749" t="s">
        <v>334</v>
      </c>
      <c r="C4749" t="s">
        <v>10940</v>
      </c>
      <c r="D4749" t="s">
        <v>3185</v>
      </c>
      <c r="E4749" t="s">
        <v>3166</v>
      </c>
      <c r="F4749" t="s">
        <v>3167</v>
      </c>
      <c r="G4749" t="s">
        <v>493</v>
      </c>
      <c r="H4749" s="28">
        <v>45031</v>
      </c>
      <c r="I4749">
        <v>81.55</v>
      </c>
      <c r="J4749">
        <v>24</v>
      </c>
      <c r="K4749" t="s">
        <v>3123</v>
      </c>
      <c r="L4749" t="s">
        <v>3268</v>
      </c>
      <c r="M4749" t="s">
        <v>3207</v>
      </c>
      <c r="O4749" t="s">
        <v>3124</v>
      </c>
      <c r="P4749">
        <f t="shared" si="148"/>
        <v>45028</v>
      </c>
      <c r="Q4749">
        <f>--(COUNTIF($A$2:A4749,A4749)=1)</f>
        <v>1</v>
      </c>
      <c r="R4749">
        <f t="shared" si="149"/>
        <v>81.55</v>
      </c>
    </row>
    <row r="4750" spans="1:18">
      <c r="A4750" t="s">
        <v>10941</v>
      </c>
      <c r="B4750" t="s">
        <v>203</v>
      </c>
      <c r="C4750" t="s">
        <v>3098</v>
      </c>
      <c r="D4750" t="s">
        <v>3200</v>
      </c>
      <c r="E4750" t="s">
        <v>3175</v>
      </c>
      <c r="F4750" t="s">
        <v>3167</v>
      </c>
      <c r="G4750" t="s">
        <v>1125</v>
      </c>
      <c r="H4750" s="28">
        <v>44838</v>
      </c>
      <c r="I4750">
        <v>17.02</v>
      </c>
      <c r="J4750">
        <v>8</v>
      </c>
      <c r="K4750" t="s">
        <v>3123</v>
      </c>
      <c r="L4750" t="s">
        <v>3187</v>
      </c>
      <c r="M4750" t="s">
        <v>3177</v>
      </c>
      <c r="N4750">
        <v>2.7</v>
      </c>
      <c r="O4750" t="s">
        <v>3123</v>
      </c>
      <c r="P4750">
        <f t="shared" si="148"/>
        <v>44838</v>
      </c>
      <c r="Q4750">
        <f>--(COUNTIF($A$2:A4750,A4750)=1)</f>
        <v>1</v>
      </c>
      <c r="R4750">
        <f t="shared" si="149"/>
        <v>17.02</v>
      </c>
    </row>
    <row r="4751" spans="1:18">
      <c r="A4751" t="s">
        <v>10942</v>
      </c>
      <c r="B4751" t="s">
        <v>1270</v>
      </c>
      <c r="C4751" t="s">
        <v>5772</v>
      </c>
      <c r="D4751" t="s">
        <v>3237</v>
      </c>
      <c r="E4751" t="s">
        <v>3194</v>
      </c>
      <c r="F4751" t="s">
        <v>3180</v>
      </c>
      <c r="G4751" t="s">
        <v>1879</v>
      </c>
      <c r="H4751" s="28"/>
      <c r="J4751">
        <v>72</v>
      </c>
      <c r="K4751" t="s">
        <v>3098</v>
      </c>
      <c r="L4751" t="s">
        <v>3176</v>
      </c>
      <c r="M4751" t="s">
        <v>3207</v>
      </c>
      <c r="O4751" t="s">
        <v>3189</v>
      </c>
      <c r="P4751">
        <f t="shared" si="148"/>
        <v>45081</v>
      </c>
      <c r="Q4751">
        <f>--(COUNTIF($A$2:A4751,A4751)=1)</f>
        <v>1</v>
      </c>
      <c r="R4751" t="str">
        <f t="shared" si="149"/>
        <v/>
      </c>
    </row>
    <row r="4752" spans="1:18">
      <c r="A4752" t="s">
        <v>10943</v>
      </c>
      <c r="B4752" t="s">
        <v>647</v>
      </c>
      <c r="C4752" t="s">
        <v>3098</v>
      </c>
      <c r="D4752" t="s">
        <v>3227</v>
      </c>
      <c r="E4752" t="s">
        <v>3175</v>
      </c>
      <c r="F4752" t="s">
        <v>3167</v>
      </c>
      <c r="G4752" t="s">
        <v>1560</v>
      </c>
      <c r="H4752" s="28">
        <v>45041</v>
      </c>
      <c r="I4752">
        <v>26.84</v>
      </c>
      <c r="J4752">
        <v>8</v>
      </c>
      <c r="K4752" t="s">
        <v>3123</v>
      </c>
      <c r="L4752" t="s">
        <v>3351</v>
      </c>
      <c r="M4752" t="s">
        <v>3177</v>
      </c>
      <c r="O4752" t="s">
        <v>3182</v>
      </c>
      <c r="P4752">
        <f t="shared" si="148"/>
        <v>45040</v>
      </c>
      <c r="Q4752">
        <f>--(COUNTIF($A$2:A4752,A4752)=1)</f>
        <v>1</v>
      </c>
      <c r="R4752">
        <f t="shared" si="149"/>
        <v>26.84</v>
      </c>
    </row>
    <row r="4753" spans="1:18">
      <c r="A4753" t="s">
        <v>10944</v>
      </c>
      <c r="B4753" t="s">
        <v>2849</v>
      </c>
      <c r="C4753" t="s">
        <v>7752</v>
      </c>
      <c r="D4753" t="s">
        <v>3240</v>
      </c>
      <c r="E4753" t="s">
        <v>3166</v>
      </c>
      <c r="F4753" t="s">
        <v>3180</v>
      </c>
      <c r="G4753" t="s">
        <v>3317</v>
      </c>
      <c r="H4753" s="28"/>
      <c r="J4753">
        <v>24</v>
      </c>
      <c r="K4753" t="s">
        <v>3098</v>
      </c>
      <c r="L4753" t="s">
        <v>3265</v>
      </c>
      <c r="M4753" t="s">
        <v>3202</v>
      </c>
      <c r="O4753" t="s">
        <v>3123</v>
      </c>
      <c r="P4753">
        <f t="shared" si="148"/>
        <v>45693</v>
      </c>
      <c r="Q4753">
        <f>--(COUNTIF($A$2:A4753,A4753)=1)</f>
        <v>1</v>
      </c>
      <c r="R4753" t="str">
        <f t="shared" si="149"/>
        <v/>
      </c>
    </row>
    <row r="4754" spans="1:18">
      <c r="A4754" t="s">
        <v>10945</v>
      </c>
      <c r="B4754" t="s">
        <v>6144</v>
      </c>
      <c r="C4754" t="s">
        <v>8714</v>
      </c>
      <c r="D4754" t="s">
        <v>3174</v>
      </c>
      <c r="E4754" t="s">
        <v>3166</v>
      </c>
      <c r="F4754" t="s">
        <v>3228</v>
      </c>
      <c r="G4754" t="s">
        <v>1242</v>
      </c>
      <c r="H4754" s="28"/>
      <c r="J4754">
        <v>24</v>
      </c>
      <c r="K4754" t="s">
        <v>3098</v>
      </c>
      <c r="L4754" t="s">
        <v>3302</v>
      </c>
      <c r="M4754" t="s">
        <v>3202</v>
      </c>
      <c r="O4754" t="s">
        <v>3189</v>
      </c>
      <c r="P4754">
        <f t="shared" si="148"/>
        <v>45464</v>
      </c>
      <c r="Q4754">
        <f>--(COUNTIF($A$2:A4754,A4754)=1)</f>
        <v>1</v>
      </c>
      <c r="R4754" t="str">
        <f t="shared" si="149"/>
        <v/>
      </c>
    </row>
    <row r="4755" spans="1:18">
      <c r="A4755" t="s">
        <v>10946</v>
      </c>
      <c r="B4755" t="s">
        <v>2029</v>
      </c>
      <c r="C4755" t="s">
        <v>3098</v>
      </c>
      <c r="D4755" t="s">
        <v>3237</v>
      </c>
      <c r="E4755" t="s">
        <v>3175</v>
      </c>
      <c r="F4755" t="s">
        <v>3228</v>
      </c>
      <c r="G4755" t="s">
        <v>4705</v>
      </c>
      <c r="H4755" s="28"/>
      <c r="J4755">
        <v>8</v>
      </c>
      <c r="K4755" t="s">
        <v>3098</v>
      </c>
      <c r="L4755" t="s">
        <v>3244</v>
      </c>
      <c r="M4755" t="s">
        <v>3207</v>
      </c>
      <c r="O4755" t="s">
        <v>3124</v>
      </c>
      <c r="P4755">
        <f t="shared" si="148"/>
        <v>45368</v>
      </c>
      <c r="Q4755">
        <f>--(COUNTIF($A$2:A4755,A4755)=1)</f>
        <v>1</v>
      </c>
      <c r="R4755" t="str">
        <f t="shared" si="149"/>
        <v/>
      </c>
    </row>
    <row r="4756" spans="1:18">
      <c r="A4756" t="s">
        <v>10947</v>
      </c>
      <c r="B4756" t="s">
        <v>5196</v>
      </c>
      <c r="C4756" t="s">
        <v>10948</v>
      </c>
      <c r="D4756" t="s">
        <v>3237</v>
      </c>
      <c r="E4756" t="s">
        <v>3166</v>
      </c>
      <c r="F4756" t="s">
        <v>3180</v>
      </c>
      <c r="G4756" t="s">
        <v>2443</v>
      </c>
      <c r="H4756" s="28"/>
      <c r="J4756">
        <v>24</v>
      </c>
      <c r="K4756" t="s">
        <v>3098</v>
      </c>
      <c r="L4756" t="s">
        <v>3209</v>
      </c>
      <c r="M4756" t="s">
        <v>3202</v>
      </c>
      <c r="O4756" t="s">
        <v>3189</v>
      </c>
      <c r="P4756">
        <f t="shared" si="148"/>
        <v>44781</v>
      </c>
      <c r="Q4756">
        <f>--(COUNTIF($A$2:A4756,A4756)=1)</f>
        <v>1</v>
      </c>
      <c r="R4756" t="str">
        <f t="shared" si="149"/>
        <v/>
      </c>
    </row>
    <row r="4757" spans="1:18">
      <c r="A4757" t="s">
        <v>10949</v>
      </c>
      <c r="B4757" t="s">
        <v>123</v>
      </c>
      <c r="C4757" t="s">
        <v>3098</v>
      </c>
      <c r="D4757" t="s">
        <v>3196</v>
      </c>
      <c r="E4757" t="s">
        <v>3194</v>
      </c>
      <c r="F4757" t="s">
        <v>3167</v>
      </c>
      <c r="G4757" t="s">
        <v>10950</v>
      </c>
      <c r="H4757" s="28">
        <v>45603</v>
      </c>
      <c r="I4757">
        <v>179.94</v>
      </c>
      <c r="J4757">
        <v>72</v>
      </c>
      <c r="K4757" t="s">
        <v>3123</v>
      </c>
      <c r="L4757" t="s">
        <v>3225</v>
      </c>
      <c r="M4757" t="s">
        <v>3188</v>
      </c>
      <c r="N4757">
        <v>4.9000000000000004</v>
      </c>
      <c r="O4757" t="s">
        <v>3182</v>
      </c>
      <c r="P4757">
        <f t="shared" si="148"/>
        <v>45596</v>
      </c>
      <c r="Q4757">
        <f>--(COUNTIF($A$2:A4757,A4757)=1)</f>
        <v>1</v>
      </c>
      <c r="R4757">
        <f t="shared" si="149"/>
        <v>179.94</v>
      </c>
    </row>
    <row r="4758" spans="1:18">
      <c r="A4758" t="s">
        <v>10951</v>
      </c>
      <c r="B4758" t="s">
        <v>2474</v>
      </c>
      <c r="C4758" t="s">
        <v>10952</v>
      </c>
      <c r="D4758" t="s">
        <v>3227</v>
      </c>
      <c r="E4758" t="s">
        <v>3175</v>
      </c>
      <c r="F4758" t="s">
        <v>3167</v>
      </c>
      <c r="G4758" t="s">
        <v>251</v>
      </c>
      <c r="H4758" s="28">
        <v>44849</v>
      </c>
      <c r="I4758">
        <v>27.03</v>
      </c>
      <c r="J4758">
        <v>8</v>
      </c>
      <c r="K4758" t="s">
        <v>3123</v>
      </c>
      <c r="L4758" t="s">
        <v>3302</v>
      </c>
      <c r="M4758" t="s">
        <v>3188</v>
      </c>
      <c r="O4758" t="s">
        <v>3213</v>
      </c>
      <c r="P4758">
        <f t="shared" si="148"/>
        <v>44848</v>
      </c>
      <c r="Q4758">
        <f>--(COUNTIF($A$2:A4758,A4758)=1)</f>
        <v>1</v>
      </c>
      <c r="R4758">
        <f t="shared" si="149"/>
        <v>27.03</v>
      </c>
    </row>
    <row r="4759" spans="1:18">
      <c r="A4759" t="s">
        <v>10953</v>
      </c>
      <c r="B4759" t="s">
        <v>2804</v>
      </c>
      <c r="C4759" t="s">
        <v>3098</v>
      </c>
      <c r="D4759" t="s">
        <v>3174</v>
      </c>
      <c r="E4759" t="s">
        <v>3194</v>
      </c>
      <c r="F4759" t="s">
        <v>3180</v>
      </c>
      <c r="G4759" t="s">
        <v>614</v>
      </c>
      <c r="H4759" s="28"/>
      <c r="J4759">
        <v>72</v>
      </c>
      <c r="K4759" t="s">
        <v>3098</v>
      </c>
      <c r="L4759" t="s">
        <v>3254</v>
      </c>
      <c r="M4759" t="s">
        <v>3177</v>
      </c>
      <c r="O4759" t="s">
        <v>3123</v>
      </c>
      <c r="P4759">
        <f t="shared" si="148"/>
        <v>45242</v>
      </c>
      <c r="Q4759">
        <f>--(COUNTIF($A$2:A4759,A4759)=1)</f>
        <v>1</v>
      </c>
      <c r="R4759" t="str">
        <f t="shared" si="149"/>
        <v/>
      </c>
    </row>
    <row r="4760" spans="1:18">
      <c r="A4760" t="s">
        <v>10954</v>
      </c>
      <c r="B4760" t="s">
        <v>3003</v>
      </c>
      <c r="C4760" t="s">
        <v>3098</v>
      </c>
      <c r="D4760" t="s">
        <v>3240</v>
      </c>
      <c r="E4760" t="s">
        <v>3280</v>
      </c>
      <c r="F4760" t="s">
        <v>3167</v>
      </c>
      <c r="G4760" t="s">
        <v>1768</v>
      </c>
      <c r="H4760" s="28">
        <v>45202</v>
      </c>
      <c r="I4760">
        <v>9.77</v>
      </c>
      <c r="J4760">
        <v>4</v>
      </c>
      <c r="K4760" t="s">
        <v>3123</v>
      </c>
      <c r="L4760" t="s">
        <v>3302</v>
      </c>
      <c r="M4760" t="s">
        <v>3188</v>
      </c>
      <c r="O4760" t="s">
        <v>3260</v>
      </c>
      <c r="P4760">
        <f t="shared" si="148"/>
        <v>45202</v>
      </c>
      <c r="Q4760">
        <f>--(COUNTIF($A$2:A4760,A4760)=1)</f>
        <v>1</v>
      </c>
      <c r="R4760">
        <f t="shared" si="149"/>
        <v>9.77</v>
      </c>
    </row>
    <row r="4761" spans="1:18">
      <c r="A4761" t="s">
        <v>10955</v>
      </c>
      <c r="B4761" t="s">
        <v>2921</v>
      </c>
      <c r="C4761" t="s">
        <v>10956</v>
      </c>
      <c r="D4761" t="s">
        <v>3185</v>
      </c>
      <c r="E4761" t="s">
        <v>3280</v>
      </c>
      <c r="F4761" t="s">
        <v>3228</v>
      </c>
      <c r="G4761" t="s">
        <v>864</v>
      </c>
      <c r="H4761" s="28"/>
      <c r="J4761">
        <v>4</v>
      </c>
      <c r="K4761" t="s">
        <v>3098</v>
      </c>
      <c r="L4761" t="s">
        <v>3198</v>
      </c>
      <c r="M4761" t="s">
        <v>3202</v>
      </c>
      <c r="O4761" t="s">
        <v>3170</v>
      </c>
      <c r="P4761">
        <f t="shared" si="148"/>
        <v>45303</v>
      </c>
      <c r="Q4761">
        <f>--(COUNTIF($A$2:A4761,A4761)=1)</f>
        <v>1</v>
      </c>
      <c r="R4761" t="str">
        <f t="shared" si="149"/>
        <v/>
      </c>
    </row>
    <row r="4762" spans="1:18">
      <c r="A4762" t="s">
        <v>10957</v>
      </c>
      <c r="B4762" t="s">
        <v>8282</v>
      </c>
      <c r="C4762" t="s">
        <v>10958</v>
      </c>
      <c r="D4762" t="s">
        <v>3165</v>
      </c>
      <c r="E4762" t="s">
        <v>3175</v>
      </c>
      <c r="F4762" t="s">
        <v>3167</v>
      </c>
      <c r="G4762" t="s">
        <v>1036</v>
      </c>
      <c r="H4762" s="28">
        <v>45235</v>
      </c>
      <c r="I4762">
        <v>24.71</v>
      </c>
      <c r="J4762">
        <v>8</v>
      </c>
      <c r="K4762" t="s">
        <v>3123</v>
      </c>
      <c r="L4762" t="s">
        <v>3098</v>
      </c>
      <c r="M4762" t="s">
        <v>3207</v>
      </c>
      <c r="N4762">
        <v>3.1</v>
      </c>
      <c r="O4762" t="s">
        <v>3182</v>
      </c>
      <c r="P4762">
        <f t="shared" si="148"/>
        <v>45234</v>
      </c>
      <c r="Q4762">
        <f>--(COUNTIF($A$2:A4762,A4762)=1)</f>
        <v>1</v>
      </c>
      <c r="R4762">
        <f t="shared" si="149"/>
        <v>24.71</v>
      </c>
    </row>
    <row r="4763" spans="1:18">
      <c r="A4763" t="s">
        <v>10959</v>
      </c>
      <c r="B4763" t="s">
        <v>1704</v>
      </c>
      <c r="C4763" t="s">
        <v>3098</v>
      </c>
      <c r="D4763" t="s">
        <v>3200</v>
      </c>
      <c r="E4763" t="s">
        <v>3194</v>
      </c>
      <c r="F4763" t="s">
        <v>3167</v>
      </c>
      <c r="G4763" t="s">
        <v>10960</v>
      </c>
      <c r="H4763" s="28"/>
      <c r="J4763">
        <v>72</v>
      </c>
      <c r="K4763" t="s">
        <v>3098</v>
      </c>
      <c r="L4763" t="s">
        <v>3206</v>
      </c>
      <c r="M4763" t="s">
        <v>3177</v>
      </c>
      <c r="O4763" t="s">
        <v>3170</v>
      </c>
      <c r="P4763">
        <f t="shared" si="148"/>
        <v>45468</v>
      </c>
      <c r="Q4763">
        <f>--(COUNTIF($A$2:A4763,A4763)=1)</f>
        <v>1</v>
      </c>
      <c r="R4763" t="str">
        <f t="shared" si="149"/>
        <v/>
      </c>
    </row>
    <row r="4764" spans="1:18">
      <c r="A4764" t="s">
        <v>10961</v>
      </c>
      <c r="B4764" t="s">
        <v>10218</v>
      </c>
      <c r="C4764" t="s">
        <v>3098</v>
      </c>
      <c r="D4764" t="s">
        <v>3185</v>
      </c>
      <c r="E4764" t="s">
        <v>3280</v>
      </c>
      <c r="F4764" t="s">
        <v>3167</v>
      </c>
      <c r="G4764" t="s">
        <v>5194</v>
      </c>
      <c r="H4764" s="28">
        <v>44865</v>
      </c>
      <c r="I4764">
        <v>6.15</v>
      </c>
      <c r="J4764">
        <v>4</v>
      </c>
      <c r="K4764" t="s">
        <v>3123</v>
      </c>
      <c r="L4764" t="s">
        <v>3212</v>
      </c>
      <c r="M4764" t="s">
        <v>3202</v>
      </c>
      <c r="N4764">
        <v>4.5</v>
      </c>
      <c r="O4764" t="s">
        <v>3260</v>
      </c>
      <c r="P4764">
        <f t="shared" si="148"/>
        <v>44865</v>
      </c>
      <c r="Q4764">
        <f>--(COUNTIF($A$2:A4764,A4764)=1)</f>
        <v>1</v>
      </c>
      <c r="R4764">
        <f t="shared" si="149"/>
        <v>6.15</v>
      </c>
    </row>
    <row r="4765" spans="1:18">
      <c r="A4765" t="s">
        <v>10962</v>
      </c>
      <c r="B4765" t="s">
        <v>117</v>
      </c>
      <c r="C4765" t="s">
        <v>9728</v>
      </c>
      <c r="D4765" t="s">
        <v>3196</v>
      </c>
      <c r="E4765" t="s">
        <v>3175</v>
      </c>
      <c r="F4765" t="s">
        <v>3220</v>
      </c>
      <c r="G4765" t="s">
        <v>900</v>
      </c>
      <c r="H4765" s="28">
        <v>44790</v>
      </c>
      <c r="I4765">
        <v>20.71</v>
      </c>
      <c r="J4765">
        <v>8</v>
      </c>
      <c r="K4765" t="s">
        <v>3123</v>
      </c>
      <c r="L4765" t="s">
        <v>3168</v>
      </c>
      <c r="M4765" t="s">
        <v>3169</v>
      </c>
      <c r="N4765">
        <v>4.8</v>
      </c>
      <c r="O4765" t="s">
        <v>3124</v>
      </c>
      <c r="P4765">
        <f t="shared" si="148"/>
        <v>44790</v>
      </c>
      <c r="Q4765">
        <f>--(COUNTIF($A$2:A4765,A4765)=1)</f>
        <v>1</v>
      </c>
      <c r="R4765">
        <f t="shared" si="149"/>
        <v>20.71</v>
      </c>
    </row>
    <row r="4766" spans="1:18">
      <c r="A4766" t="s">
        <v>10963</v>
      </c>
      <c r="B4766" t="s">
        <v>352</v>
      </c>
      <c r="C4766" t="s">
        <v>3098</v>
      </c>
      <c r="D4766" t="s">
        <v>3227</v>
      </c>
      <c r="E4766" t="s">
        <v>3280</v>
      </c>
      <c r="F4766" t="s">
        <v>3167</v>
      </c>
      <c r="G4766" t="s">
        <v>412</v>
      </c>
      <c r="H4766" s="28">
        <v>44918</v>
      </c>
      <c r="I4766">
        <v>4.46</v>
      </c>
      <c r="J4766">
        <v>4</v>
      </c>
      <c r="K4766" t="s">
        <v>3123</v>
      </c>
      <c r="L4766" t="s">
        <v>3268</v>
      </c>
      <c r="M4766" t="s">
        <v>3169</v>
      </c>
      <c r="N4766">
        <v>3.9</v>
      </c>
      <c r="O4766" t="s">
        <v>3213</v>
      </c>
      <c r="P4766">
        <f t="shared" si="148"/>
        <v>44918</v>
      </c>
      <c r="Q4766">
        <f>--(COUNTIF($A$2:A4766,A4766)=1)</f>
        <v>1</v>
      </c>
      <c r="R4766">
        <f t="shared" si="149"/>
        <v>4.46</v>
      </c>
    </row>
    <row r="4767" spans="1:18">
      <c r="A4767" t="s">
        <v>10964</v>
      </c>
      <c r="B4767" t="s">
        <v>265</v>
      </c>
      <c r="C4767" t="s">
        <v>3098</v>
      </c>
      <c r="D4767" t="s">
        <v>3227</v>
      </c>
      <c r="E4767" t="s">
        <v>3166</v>
      </c>
      <c r="F4767" t="s">
        <v>3228</v>
      </c>
      <c r="G4767" t="s">
        <v>2600</v>
      </c>
      <c r="H4767" s="28"/>
      <c r="J4767">
        <v>24</v>
      </c>
      <c r="K4767" t="s">
        <v>3098</v>
      </c>
      <c r="L4767" t="s">
        <v>3254</v>
      </c>
      <c r="M4767" t="s">
        <v>3169</v>
      </c>
      <c r="O4767" t="s">
        <v>3123</v>
      </c>
      <c r="P4767">
        <f t="shared" si="148"/>
        <v>45135</v>
      </c>
      <c r="Q4767">
        <f>--(COUNTIF($A$2:A4767,A4767)=1)</f>
        <v>1</v>
      </c>
      <c r="R4767" t="str">
        <f t="shared" si="149"/>
        <v/>
      </c>
    </row>
    <row r="4768" spans="1:18">
      <c r="A4768" t="s">
        <v>10965</v>
      </c>
      <c r="B4768" t="s">
        <v>851</v>
      </c>
      <c r="C4768" t="s">
        <v>3098</v>
      </c>
      <c r="D4768" t="s">
        <v>3196</v>
      </c>
      <c r="E4768" t="s">
        <v>3166</v>
      </c>
      <c r="F4768" t="s">
        <v>3167</v>
      </c>
      <c r="G4768" t="s">
        <v>484</v>
      </c>
      <c r="H4768" s="28"/>
      <c r="J4768">
        <v>24</v>
      </c>
      <c r="K4768" t="s">
        <v>3098</v>
      </c>
      <c r="L4768" t="s">
        <v>3098</v>
      </c>
      <c r="M4768" t="s">
        <v>3169</v>
      </c>
      <c r="O4768" t="s">
        <v>3170</v>
      </c>
      <c r="P4768">
        <f t="shared" si="148"/>
        <v>45557</v>
      </c>
      <c r="Q4768">
        <f>--(COUNTIF($A$2:A4768,A4768)=1)</f>
        <v>1</v>
      </c>
      <c r="R4768" t="str">
        <f t="shared" si="149"/>
        <v/>
      </c>
    </row>
    <row r="4769" spans="1:18">
      <c r="A4769" t="s">
        <v>10966</v>
      </c>
      <c r="B4769" t="s">
        <v>2950</v>
      </c>
      <c r="C4769" t="s">
        <v>3098</v>
      </c>
      <c r="D4769" t="s">
        <v>3165</v>
      </c>
      <c r="E4769" t="s">
        <v>3166</v>
      </c>
      <c r="F4769" t="s">
        <v>3180</v>
      </c>
      <c r="G4769" t="s">
        <v>2594</v>
      </c>
      <c r="H4769" s="28"/>
      <c r="J4769">
        <v>24</v>
      </c>
      <c r="K4769" t="s">
        <v>3098</v>
      </c>
      <c r="L4769" t="s">
        <v>3398</v>
      </c>
      <c r="M4769" t="s">
        <v>3169</v>
      </c>
      <c r="O4769" t="s">
        <v>3213</v>
      </c>
      <c r="P4769">
        <f t="shared" si="148"/>
        <v>45133</v>
      </c>
      <c r="Q4769">
        <f>--(COUNTIF($A$2:A4769,A4769)=1)</f>
        <v>1</v>
      </c>
      <c r="R4769" t="str">
        <f t="shared" si="149"/>
        <v/>
      </c>
    </row>
    <row r="4770" spans="1:18">
      <c r="A4770" t="s">
        <v>10967</v>
      </c>
      <c r="B4770" t="s">
        <v>7327</v>
      </c>
      <c r="C4770" t="s">
        <v>10968</v>
      </c>
      <c r="D4770" t="s">
        <v>3165</v>
      </c>
      <c r="E4770" t="s">
        <v>3166</v>
      </c>
      <c r="F4770" t="s">
        <v>3167</v>
      </c>
      <c r="G4770" t="s">
        <v>691</v>
      </c>
      <c r="H4770" s="28">
        <v>44606</v>
      </c>
      <c r="I4770">
        <v>73.38</v>
      </c>
      <c r="J4770">
        <v>24</v>
      </c>
      <c r="K4770" t="s">
        <v>3123</v>
      </c>
      <c r="L4770" t="s">
        <v>3201</v>
      </c>
      <c r="M4770" t="s">
        <v>3202</v>
      </c>
      <c r="N4770">
        <v>3.4</v>
      </c>
      <c r="O4770" t="s">
        <v>3213</v>
      </c>
      <c r="P4770">
        <f t="shared" si="148"/>
        <v>44603</v>
      </c>
      <c r="Q4770">
        <f>--(COUNTIF($A$2:A4770,A4770)=1)</f>
        <v>1</v>
      </c>
      <c r="R4770">
        <f t="shared" si="149"/>
        <v>73.38</v>
      </c>
    </row>
    <row r="4771" spans="1:18">
      <c r="A4771" t="s">
        <v>10969</v>
      </c>
      <c r="B4771" t="s">
        <v>6612</v>
      </c>
      <c r="C4771" t="s">
        <v>3098</v>
      </c>
      <c r="D4771" t="s">
        <v>3165</v>
      </c>
      <c r="E4771" t="s">
        <v>3166</v>
      </c>
      <c r="F4771" t="s">
        <v>3180</v>
      </c>
      <c r="G4771" t="s">
        <v>2099</v>
      </c>
      <c r="H4771" s="28"/>
      <c r="J4771">
        <v>24</v>
      </c>
      <c r="K4771" t="s">
        <v>3098</v>
      </c>
      <c r="L4771" t="s">
        <v>3201</v>
      </c>
      <c r="M4771" t="s">
        <v>3207</v>
      </c>
      <c r="O4771" t="s">
        <v>3213</v>
      </c>
      <c r="P4771">
        <f t="shared" si="148"/>
        <v>45364</v>
      </c>
      <c r="Q4771">
        <f>--(COUNTIF($A$2:A4771,A4771)=1)</f>
        <v>1</v>
      </c>
      <c r="R4771" t="str">
        <f t="shared" si="149"/>
        <v/>
      </c>
    </row>
    <row r="4772" spans="1:18">
      <c r="A4772" t="s">
        <v>10970</v>
      </c>
      <c r="B4772" t="s">
        <v>855</v>
      </c>
      <c r="C4772" t="s">
        <v>3098</v>
      </c>
      <c r="D4772" t="s">
        <v>3200</v>
      </c>
      <c r="E4772" t="s">
        <v>3175</v>
      </c>
      <c r="F4772" t="s">
        <v>3228</v>
      </c>
      <c r="G4772" t="s">
        <v>1053</v>
      </c>
      <c r="H4772" s="28"/>
      <c r="J4772">
        <v>8</v>
      </c>
      <c r="K4772" t="s">
        <v>3098</v>
      </c>
      <c r="L4772" t="s">
        <v>3212</v>
      </c>
      <c r="M4772" t="s">
        <v>3188</v>
      </c>
      <c r="O4772" t="s">
        <v>3124</v>
      </c>
      <c r="P4772">
        <f t="shared" si="148"/>
        <v>44730</v>
      </c>
      <c r="Q4772">
        <f>--(COUNTIF($A$2:A4772,A4772)=1)</f>
        <v>1</v>
      </c>
      <c r="R4772" t="str">
        <f t="shared" si="149"/>
        <v/>
      </c>
    </row>
    <row r="4773" spans="1:18">
      <c r="A4773" t="s">
        <v>10971</v>
      </c>
      <c r="B4773" t="s">
        <v>937</v>
      </c>
      <c r="C4773" t="s">
        <v>10972</v>
      </c>
      <c r="D4773" t="s">
        <v>3196</v>
      </c>
      <c r="E4773" t="s">
        <v>3194</v>
      </c>
      <c r="F4773" t="s">
        <v>3167</v>
      </c>
      <c r="G4773" t="s">
        <v>614</v>
      </c>
      <c r="H4773" s="28">
        <v>45250</v>
      </c>
      <c r="I4773">
        <v>194.53</v>
      </c>
      <c r="J4773">
        <v>72</v>
      </c>
      <c r="K4773" t="s">
        <v>3123</v>
      </c>
      <c r="L4773" t="s">
        <v>3212</v>
      </c>
      <c r="M4773" t="s">
        <v>3207</v>
      </c>
      <c r="N4773">
        <v>4.8</v>
      </c>
      <c r="O4773" t="s">
        <v>3189</v>
      </c>
      <c r="P4773">
        <f t="shared" si="148"/>
        <v>45242</v>
      </c>
      <c r="Q4773">
        <f>--(COUNTIF($A$2:A4773,A4773)=1)</f>
        <v>1</v>
      </c>
      <c r="R4773">
        <f t="shared" si="149"/>
        <v>194.53</v>
      </c>
    </row>
    <row r="4774" spans="1:18">
      <c r="A4774" t="s">
        <v>10973</v>
      </c>
      <c r="B4774" t="s">
        <v>2092</v>
      </c>
      <c r="C4774" t="s">
        <v>10974</v>
      </c>
      <c r="D4774" t="s">
        <v>3174</v>
      </c>
      <c r="E4774" t="s">
        <v>3166</v>
      </c>
      <c r="F4774" t="s">
        <v>3180</v>
      </c>
      <c r="G4774" t="s">
        <v>2062</v>
      </c>
      <c r="H4774" s="28"/>
      <c r="J4774">
        <v>24</v>
      </c>
      <c r="K4774" t="s">
        <v>3098</v>
      </c>
      <c r="L4774" t="s">
        <v>3229</v>
      </c>
      <c r="M4774" t="s">
        <v>3177</v>
      </c>
      <c r="O4774" t="s">
        <v>3123</v>
      </c>
      <c r="P4774">
        <f t="shared" si="148"/>
        <v>44693</v>
      </c>
      <c r="Q4774">
        <f>--(COUNTIF($A$2:A4774,A4774)=1)</f>
        <v>1</v>
      </c>
      <c r="R4774" t="str">
        <f t="shared" si="149"/>
        <v/>
      </c>
    </row>
    <row r="4775" spans="1:18">
      <c r="A4775" t="s">
        <v>10975</v>
      </c>
      <c r="B4775" t="s">
        <v>2198</v>
      </c>
      <c r="C4775" t="s">
        <v>6362</v>
      </c>
      <c r="D4775" t="s">
        <v>3174</v>
      </c>
      <c r="E4775" t="s">
        <v>3194</v>
      </c>
      <c r="F4775" t="s">
        <v>3220</v>
      </c>
      <c r="G4775" t="s">
        <v>1644</v>
      </c>
      <c r="H4775" s="28">
        <v>44921</v>
      </c>
      <c r="I4775">
        <v>101.82</v>
      </c>
      <c r="J4775">
        <v>72</v>
      </c>
      <c r="K4775" t="s">
        <v>3123</v>
      </c>
      <c r="L4775" t="s">
        <v>3351</v>
      </c>
      <c r="M4775" t="s">
        <v>3177</v>
      </c>
      <c r="O4775" t="s">
        <v>3213</v>
      </c>
      <c r="P4775">
        <f t="shared" si="148"/>
        <v>44917</v>
      </c>
      <c r="Q4775">
        <f>--(COUNTIF($A$2:A4775,A4775)=1)</f>
        <v>1</v>
      </c>
      <c r="R4775">
        <f t="shared" si="149"/>
        <v>101.82</v>
      </c>
    </row>
    <row r="4776" spans="1:18">
      <c r="A4776" t="s">
        <v>10976</v>
      </c>
      <c r="B4776" t="s">
        <v>4786</v>
      </c>
      <c r="C4776" t="s">
        <v>6349</v>
      </c>
      <c r="D4776" t="s">
        <v>3200</v>
      </c>
      <c r="E4776" t="s">
        <v>3175</v>
      </c>
      <c r="F4776" t="s">
        <v>3167</v>
      </c>
      <c r="G4776" t="s">
        <v>5557</v>
      </c>
      <c r="H4776" s="28">
        <v>45452</v>
      </c>
      <c r="I4776">
        <v>23.97</v>
      </c>
      <c r="J4776">
        <v>8</v>
      </c>
      <c r="K4776" t="s">
        <v>3123</v>
      </c>
      <c r="L4776" t="s">
        <v>3437</v>
      </c>
      <c r="M4776" t="s">
        <v>3177</v>
      </c>
      <c r="N4776">
        <v>4.0999999999999996</v>
      </c>
      <c r="O4776" t="s">
        <v>3189</v>
      </c>
      <c r="P4776">
        <f t="shared" si="148"/>
        <v>45452</v>
      </c>
      <c r="Q4776">
        <f>--(COUNTIF($A$2:A4776,A4776)=1)</f>
        <v>1</v>
      </c>
      <c r="R4776">
        <f t="shared" si="149"/>
        <v>23.97</v>
      </c>
    </row>
    <row r="4777" spans="1:18">
      <c r="A4777" t="s">
        <v>10977</v>
      </c>
      <c r="B4777" t="s">
        <v>1736</v>
      </c>
      <c r="C4777" t="s">
        <v>3098</v>
      </c>
      <c r="D4777" t="s">
        <v>3240</v>
      </c>
      <c r="E4777" t="s">
        <v>3194</v>
      </c>
      <c r="F4777" t="s">
        <v>3180</v>
      </c>
      <c r="G4777" t="s">
        <v>1315</v>
      </c>
      <c r="H4777" s="28"/>
      <c r="J4777">
        <v>72</v>
      </c>
      <c r="K4777" t="s">
        <v>3098</v>
      </c>
      <c r="L4777" t="s">
        <v>3221</v>
      </c>
      <c r="M4777" t="s">
        <v>3169</v>
      </c>
      <c r="O4777" t="s">
        <v>3182</v>
      </c>
      <c r="P4777">
        <f t="shared" si="148"/>
        <v>44883</v>
      </c>
      <c r="Q4777">
        <f>--(COUNTIF($A$2:A4777,A4777)=1)</f>
        <v>1</v>
      </c>
      <c r="R4777" t="str">
        <f t="shared" si="149"/>
        <v/>
      </c>
    </row>
    <row r="4778" spans="1:18">
      <c r="A4778" t="s">
        <v>10978</v>
      </c>
      <c r="B4778" t="s">
        <v>995</v>
      </c>
      <c r="C4778" t="s">
        <v>5954</v>
      </c>
      <c r="D4778" t="s">
        <v>3237</v>
      </c>
      <c r="E4778" t="s">
        <v>3166</v>
      </c>
      <c r="F4778" t="s">
        <v>3228</v>
      </c>
      <c r="G4778" t="s">
        <v>2548</v>
      </c>
      <c r="H4778" s="28"/>
      <c r="J4778">
        <v>24</v>
      </c>
      <c r="K4778" t="s">
        <v>3098</v>
      </c>
      <c r="L4778" t="s">
        <v>3187</v>
      </c>
      <c r="M4778" t="s">
        <v>3177</v>
      </c>
      <c r="O4778" t="s">
        <v>3213</v>
      </c>
      <c r="P4778">
        <f t="shared" si="148"/>
        <v>45260</v>
      </c>
      <c r="Q4778">
        <f>--(COUNTIF($A$2:A4778,A4778)=1)</f>
        <v>1</v>
      </c>
      <c r="R4778" t="str">
        <f t="shared" si="149"/>
        <v/>
      </c>
    </row>
    <row r="4779" spans="1:18">
      <c r="A4779" t="s">
        <v>10979</v>
      </c>
      <c r="B4779" t="s">
        <v>4240</v>
      </c>
      <c r="C4779" t="s">
        <v>3098</v>
      </c>
      <c r="D4779" t="s">
        <v>3200</v>
      </c>
      <c r="E4779" t="s">
        <v>3194</v>
      </c>
      <c r="F4779" t="s">
        <v>3167</v>
      </c>
      <c r="G4779" t="s">
        <v>1074</v>
      </c>
      <c r="H4779" s="28">
        <v>45610</v>
      </c>
      <c r="I4779">
        <v>89.02</v>
      </c>
      <c r="J4779">
        <v>72</v>
      </c>
      <c r="K4779" t="s">
        <v>3123</v>
      </c>
      <c r="L4779" t="s">
        <v>3229</v>
      </c>
      <c r="M4779" t="s">
        <v>3202</v>
      </c>
      <c r="O4779" t="s">
        <v>3189</v>
      </c>
      <c r="P4779">
        <f t="shared" si="148"/>
        <v>45607</v>
      </c>
      <c r="Q4779">
        <f>--(COUNTIF($A$2:A4779,A4779)=1)</f>
        <v>1</v>
      </c>
      <c r="R4779">
        <f t="shared" si="149"/>
        <v>89.02</v>
      </c>
    </row>
    <row r="4780" spans="1:18">
      <c r="A4780" t="s">
        <v>10980</v>
      </c>
      <c r="B4780" t="s">
        <v>3877</v>
      </c>
      <c r="C4780" t="s">
        <v>10981</v>
      </c>
      <c r="D4780" t="s">
        <v>3200</v>
      </c>
      <c r="E4780" t="s">
        <v>3166</v>
      </c>
      <c r="F4780" t="s">
        <v>3167</v>
      </c>
      <c r="G4780" t="s">
        <v>1074</v>
      </c>
      <c r="H4780" s="28">
        <v>45609</v>
      </c>
      <c r="I4780">
        <v>55.02</v>
      </c>
      <c r="J4780">
        <v>24</v>
      </c>
      <c r="K4780" t="s">
        <v>3123</v>
      </c>
      <c r="L4780" t="s">
        <v>3318</v>
      </c>
      <c r="M4780" t="s">
        <v>3177</v>
      </c>
      <c r="N4780">
        <v>3.1</v>
      </c>
      <c r="O4780" t="s">
        <v>3182</v>
      </c>
      <c r="P4780">
        <f t="shared" si="148"/>
        <v>45607</v>
      </c>
      <c r="Q4780">
        <f>--(COUNTIF($A$2:A4780,A4780)=1)</f>
        <v>1</v>
      </c>
      <c r="R4780">
        <f t="shared" si="149"/>
        <v>55.02</v>
      </c>
    </row>
    <row r="4781" spans="1:18">
      <c r="A4781" t="s">
        <v>10982</v>
      </c>
      <c r="B4781" t="s">
        <v>4526</v>
      </c>
      <c r="C4781" t="s">
        <v>3098</v>
      </c>
      <c r="D4781" t="s">
        <v>3185</v>
      </c>
      <c r="E4781" t="s">
        <v>3166</v>
      </c>
      <c r="F4781" t="s">
        <v>3220</v>
      </c>
      <c r="G4781" t="s">
        <v>5567</v>
      </c>
      <c r="H4781" s="28">
        <v>45712</v>
      </c>
      <c r="I4781">
        <v>20.54</v>
      </c>
      <c r="J4781">
        <v>24</v>
      </c>
      <c r="K4781" t="s">
        <v>3124</v>
      </c>
      <c r="L4781" t="s">
        <v>3168</v>
      </c>
      <c r="M4781" t="s">
        <v>3177</v>
      </c>
      <c r="N4781">
        <v>3.8</v>
      </c>
      <c r="O4781" t="s">
        <v>3123</v>
      </c>
      <c r="P4781">
        <f t="shared" si="148"/>
        <v>45712</v>
      </c>
      <c r="Q4781">
        <f>--(COUNTIF($A$2:A4781,A4781)=1)</f>
        <v>1</v>
      </c>
      <c r="R4781">
        <f t="shared" si="149"/>
        <v>20.54</v>
      </c>
    </row>
    <row r="4782" spans="1:18">
      <c r="A4782" t="s">
        <v>10983</v>
      </c>
      <c r="B4782" t="s">
        <v>1431</v>
      </c>
      <c r="C4782" t="s">
        <v>3098</v>
      </c>
      <c r="D4782" t="s">
        <v>3165</v>
      </c>
      <c r="E4782" t="s">
        <v>3194</v>
      </c>
      <c r="F4782" t="s">
        <v>3167</v>
      </c>
      <c r="G4782" t="s">
        <v>339</v>
      </c>
      <c r="H4782" s="28">
        <v>44994</v>
      </c>
      <c r="I4782">
        <v>167.93</v>
      </c>
      <c r="J4782">
        <v>72</v>
      </c>
      <c r="K4782" t="s">
        <v>3123</v>
      </c>
      <c r="L4782" t="s">
        <v>3307</v>
      </c>
      <c r="M4782" t="s">
        <v>3177</v>
      </c>
      <c r="N4782">
        <v>3.6</v>
      </c>
      <c r="O4782" t="s">
        <v>3213</v>
      </c>
      <c r="P4782">
        <f t="shared" si="148"/>
        <v>44988</v>
      </c>
      <c r="Q4782">
        <f>--(COUNTIF($A$2:A4782,A4782)=1)</f>
        <v>1</v>
      </c>
      <c r="R4782">
        <f t="shared" si="149"/>
        <v>167.93</v>
      </c>
    </row>
    <row r="4783" spans="1:18">
      <c r="A4783" t="s">
        <v>10984</v>
      </c>
      <c r="B4783" t="s">
        <v>2794</v>
      </c>
      <c r="C4783" t="s">
        <v>3098</v>
      </c>
      <c r="D4783" t="s">
        <v>3251</v>
      </c>
      <c r="E4783" t="s">
        <v>3175</v>
      </c>
      <c r="F4783" t="s">
        <v>3167</v>
      </c>
      <c r="G4783" t="s">
        <v>900</v>
      </c>
      <c r="H4783" s="28">
        <v>44790</v>
      </c>
      <c r="I4783">
        <v>17.57</v>
      </c>
      <c r="J4783">
        <v>8</v>
      </c>
      <c r="K4783" t="s">
        <v>3123</v>
      </c>
      <c r="L4783" t="s">
        <v>3307</v>
      </c>
      <c r="M4783" t="s">
        <v>3177</v>
      </c>
      <c r="N4783">
        <v>2.4</v>
      </c>
      <c r="O4783" t="s">
        <v>3178</v>
      </c>
      <c r="P4783">
        <f t="shared" si="148"/>
        <v>44790</v>
      </c>
      <c r="Q4783">
        <f>--(COUNTIF($A$2:A4783,A4783)=1)</f>
        <v>1</v>
      </c>
      <c r="R4783">
        <f t="shared" si="149"/>
        <v>17.57</v>
      </c>
    </row>
    <row r="4784" spans="1:18">
      <c r="A4784" t="s">
        <v>10985</v>
      </c>
      <c r="B4784" t="s">
        <v>4419</v>
      </c>
      <c r="C4784" t="s">
        <v>5821</v>
      </c>
      <c r="D4784" t="s">
        <v>3237</v>
      </c>
      <c r="E4784" t="s">
        <v>3175</v>
      </c>
      <c r="F4784" t="s">
        <v>3167</v>
      </c>
      <c r="G4784" t="s">
        <v>1352</v>
      </c>
      <c r="H4784" s="28">
        <v>45393</v>
      </c>
      <c r="I4784">
        <v>2.5499999999999998</v>
      </c>
      <c r="J4784">
        <v>8</v>
      </c>
      <c r="K4784" t="s">
        <v>3124</v>
      </c>
      <c r="L4784" t="s">
        <v>3231</v>
      </c>
      <c r="M4784" t="s">
        <v>3169</v>
      </c>
      <c r="O4784" t="s">
        <v>3213</v>
      </c>
      <c r="P4784">
        <f t="shared" si="148"/>
        <v>45393</v>
      </c>
      <c r="Q4784">
        <f>--(COUNTIF($A$2:A4784,A4784)=1)</f>
        <v>1</v>
      </c>
      <c r="R4784">
        <f t="shared" si="149"/>
        <v>2.5499999999999998</v>
      </c>
    </row>
    <row r="4785" spans="1:18">
      <c r="A4785" t="s">
        <v>10986</v>
      </c>
      <c r="B4785" t="s">
        <v>2107</v>
      </c>
      <c r="C4785" t="s">
        <v>6210</v>
      </c>
      <c r="D4785" t="s">
        <v>3240</v>
      </c>
      <c r="E4785" t="s">
        <v>3194</v>
      </c>
      <c r="F4785" t="s">
        <v>3167</v>
      </c>
      <c r="G4785" t="s">
        <v>1616</v>
      </c>
      <c r="H4785" s="28"/>
      <c r="J4785">
        <v>72</v>
      </c>
      <c r="K4785" t="s">
        <v>3098</v>
      </c>
      <c r="L4785" t="s">
        <v>3354</v>
      </c>
      <c r="M4785" t="s">
        <v>3188</v>
      </c>
      <c r="O4785" t="s">
        <v>3189</v>
      </c>
      <c r="P4785">
        <f t="shared" si="148"/>
        <v>45182</v>
      </c>
      <c r="Q4785">
        <f>--(COUNTIF($A$2:A4785,A4785)=1)</f>
        <v>1</v>
      </c>
      <c r="R4785" t="str">
        <f t="shared" si="149"/>
        <v/>
      </c>
    </row>
    <row r="4786" spans="1:18">
      <c r="A4786" t="s">
        <v>10987</v>
      </c>
      <c r="B4786" t="s">
        <v>2313</v>
      </c>
      <c r="C4786" t="s">
        <v>3098</v>
      </c>
      <c r="D4786" t="s">
        <v>3174</v>
      </c>
      <c r="E4786" t="s">
        <v>3166</v>
      </c>
      <c r="F4786" t="s">
        <v>3167</v>
      </c>
      <c r="G4786" t="s">
        <v>648</v>
      </c>
      <c r="H4786" s="28">
        <v>45334</v>
      </c>
      <c r="I4786">
        <v>62.16</v>
      </c>
      <c r="J4786">
        <v>24</v>
      </c>
      <c r="K4786" t="s">
        <v>3123</v>
      </c>
      <c r="L4786" t="s">
        <v>3098</v>
      </c>
      <c r="M4786" t="s">
        <v>3202</v>
      </c>
      <c r="N4786">
        <v>4.5</v>
      </c>
      <c r="O4786" t="s">
        <v>3123</v>
      </c>
      <c r="P4786">
        <f t="shared" si="148"/>
        <v>45332</v>
      </c>
      <c r="Q4786">
        <f>--(COUNTIF($A$2:A4786,A4786)=1)</f>
        <v>1</v>
      </c>
      <c r="R4786">
        <f t="shared" si="149"/>
        <v>62.16</v>
      </c>
    </row>
    <row r="4787" spans="1:18">
      <c r="A4787" t="s">
        <v>10988</v>
      </c>
      <c r="B4787" t="s">
        <v>5290</v>
      </c>
      <c r="C4787" t="s">
        <v>3098</v>
      </c>
      <c r="D4787" t="s">
        <v>3227</v>
      </c>
      <c r="E4787" t="s">
        <v>3166</v>
      </c>
      <c r="F4787" t="s">
        <v>3167</v>
      </c>
      <c r="G4787" t="s">
        <v>5734</v>
      </c>
      <c r="H4787" s="28">
        <v>45518</v>
      </c>
      <c r="I4787">
        <v>42.57</v>
      </c>
      <c r="J4787">
        <v>24</v>
      </c>
      <c r="K4787" t="s">
        <v>3123</v>
      </c>
      <c r="L4787" t="s">
        <v>3212</v>
      </c>
      <c r="M4787" t="s">
        <v>3207</v>
      </c>
      <c r="N4787">
        <v>1.7</v>
      </c>
      <c r="O4787" t="s">
        <v>3170</v>
      </c>
      <c r="P4787">
        <f t="shared" si="148"/>
        <v>45517</v>
      </c>
      <c r="Q4787">
        <f>--(COUNTIF($A$2:A4787,A4787)=1)</f>
        <v>1</v>
      </c>
      <c r="R4787">
        <f t="shared" si="149"/>
        <v>42.57</v>
      </c>
    </row>
    <row r="4788" spans="1:18">
      <c r="A4788" t="s">
        <v>10989</v>
      </c>
      <c r="B4788" t="s">
        <v>2224</v>
      </c>
      <c r="C4788" t="s">
        <v>3098</v>
      </c>
      <c r="D4788" t="s">
        <v>3251</v>
      </c>
      <c r="E4788" t="s">
        <v>3194</v>
      </c>
      <c r="F4788" t="s">
        <v>3167</v>
      </c>
      <c r="G4788" t="s">
        <v>1756</v>
      </c>
      <c r="H4788" s="28">
        <v>44925</v>
      </c>
      <c r="I4788">
        <v>223.24</v>
      </c>
      <c r="J4788">
        <v>72</v>
      </c>
      <c r="K4788" t="s">
        <v>3123</v>
      </c>
      <c r="L4788" t="s">
        <v>3437</v>
      </c>
      <c r="M4788" t="s">
        <v>3177</v>
      </c>
      <c r="N4788">
        <v>1.3</v>
      </c>
      <c r="O4788" t="s">
        <v>3178</v>
      </c>
      <c r="P4788">
        <f t="shared" si="148"/>
        <v>44916</v>
      </c>
      <c r="Q4788">
        <f>--(COUNTIF($A$2:A4788,A4788)=1)</f>
        <v>1</v>
      </c>
      <c r="R4788">
        <f t="shared" si="149"/>
        <v>223.24</v>
      </c>
    </row>
    <row r="4789" spans="1:18">
      <c r="A4789" t="s">
        <v>10990</v>
      </c>
      <c r="B4789" t="s">
        <v>4160</v>
      </c>
      <c r="C4789" t="s">
        <v>10991</v>
      </c>
      <c r="D4789" t="s">
        <v>3185</v>
      </c>
      <c r="E4789" t="s">
        <v>3175</v>
      </c>
      <c r="F4789" t="s">
        <v>3180</v>
      </c>
      <c r="G4789" t="s">
        <v>10699</v>
      </c>
      <c r="H4789" s="28"/>
      <c r="J4789">
        <v>8</v>
      </c>
      <c r="K4789" t="s">
        <v>3098</v>
      </c>
      <c r="L4789" t="s">
        <v>3281</v>
      </c>
      <c r="M4789" t="s">
        <v>3207</v>
      </c>
      <c r="O4789" t="s">
        <v>3124</v>
      </c>
      <c r="P4789">
        <f t="shared" si="148"/>
        <v>44895</v>
      </c>
      <c r="Q4789">
        <f>--(COUNTIF($A$2:A4789,A4789)=1)</f>
        <v>1</v>
      </c>
      <c r="R4789" t="str">
        <f t="shared" si="149"/>
        <v/>
      </c>
    </row>
    <row r="4790" spans="1:18">
      <c r="A4790" t="s">
        <v>10992</v>
      </c>
      <c r="B4790" t="s">
        <v>794</v>
      </c>
      <c r="C4790" t="s">
        <v>3098</v>
      </c>
      <c r="D4790" t="s">
        <v>3227</v>
      </c>
      <c r="E4790" t="s">
        <v>3166</v>
      </c>
      <c r="F4790" t="s">
        <v>3180</v>
      </c>
      <c r="G4790" t="s">
        <v>868</v>
      </c>
      <c r="H4790" s="28"/>
      <c r="J4790">
        <v>24</v>
      </c>
      <c r="K4790" t="s">
        <v>3098</v>
      </c>
      <c r="L4790" t="s">
        <v>3281</v>
      </c>
      <c r="M4790" t="s">
        <v>3169</v>
      </c>
      <c r="O4790" t="s">
        <v>3170</v>
      </c>
      <c r="P4790">
        <f t="shared" si="148"/>
        <v>44852</v>
      </c>
      <c r="Q4790">
        <f>--(COUNTIF($A$2:A4790,A4790)=1)</f>
        <v>1</v>
      </c>
      <c r="R4790" t="str">
        <f t="shared" si="149"/>
        <v/>
      </c>
    </row>
    <row r="4791" spans="1:18">
      <c r="A4791" t="s">
        <v>10993</v>
      </c>
      <c r="B4791" t="s">
        <v>435</v>
      </c>
      <c r="C4791" t="s">
        <v>3098</v>
      </c>
      <c r="D4791" t="s">
        <v>3240</v>
      </c>
      <c r="E4791" t="s">
        <v>3166</v>
      </c>
      <c r="F4791" t="s">
        <v>3167</v>
      </c>
      <c r="G4791" t="s">
        <v>7377</v>
      </c>
      <c r="H4791" s="28">
        <v>45246</v>
      </c>
      <c r="I4791">
        <v>53.85</v>
      </c>
      <c r="J4791">
        <v>24</v>
      </c>
      <c r="K4791" t="s">
        <v>3123</v>
      </c>
      <c r="L4791" t="s">
        <v>3307</v>
      </c>
      <c r="M4791" t="s">
        <v>3169</v>
      </c>
      <c r="N4791">
        <v>4</v>
      </c>
      <c r="O4791" t="s">
        <v>3123</v>
      </c>
      <c r="P4791">
        <f t="shared" si="148"/>
        <v>45244</v>
      </c>
      <c r="Q4791">
        <f>--(COUNTIF($A$2:A4791,A4791)=1)</f>
        <v>1</v>
      </c>
      <c r="R4791">
        <f t="shared" si="149"/>
        <v>53.85</v>
      </c>
    </row>
    <row r="4792" spans="1:18">
      <c r="A4792" t="s">
        <v>10994</v>
      </c>
      <c r="B4792" t="s">
        <v>166</v>
      </c>
      <c r="C4792" t="s">
        <v>3098</v>
      </c>
      <c r="D4792" t="s">
        <v>3185</v>
      </c>
      <c r="E4792" t="s">
        <v>3175</v>
      </c>
      <c r="F4792" t="s">
        <v>3167</v>
      </c>
      <c r="G4792" t="s">
        <v>368</v>
      </c>
      <c r="H4792" s="28">
        <v>45485</v>
      </c>
      <c r="I4792">
        <v>13.35</v>
      </c>
      <c r="J4792">
        <v>8</v>
      </c>
      <c r="K4792" t="s">
        <v>3123</v>
      </c>
      <c r="L4792" t="s">
        <v>3271</v>
      </c>
      <c r="M4792" t="s">
        <v>3202</v>
      </c>
      <c r="N4792">
        <v>1.5</v>
      </c>
      <c r="O4792" t="s">
        <v>3123</v>
      </c>
      <c r="P4792">
        <f t="shared" si="148"/>
        <v>45485</v>
      </c>
      <c r="Q4792">
        <f>--(COUNTIF($A$2:A4792,A4792)=1)</f>
        <v>1</v>
      </c>
      <c r="R4792">
        <f t="shared" si="149"/>
        <v>13.35</v>
      </c>
    </row>
    <row r="4793" spans="1:18">
      <c r="A4793" t="s">
        <v>10995</v>
      </c>
      <c r="B4793" t="s">
        <v>3058</v>
      </c>
      <c r="C4793" t="s">
        <v>7332</v>
      </c>
      <c r="D4793" t="s">
        <v>3237</v>
      </c>
      <c r="E4793" t="s">
        <v>3175</v>
      </c>
      <c r="F4793" t="s">
        <v>3167</v>
      </c>
      <c r="G4793" t="s">
        <v>2902</v>
      </c>
      <c r="H4793" s="28"/>
      <c r="J4793">
        <v>8</v>
      </c>
      <c r="K4793" t="s">
        <v>3098</v>
      </c>
      <c r="L4793" t="s">
        <v>3302</v>
      </c>
      <c r="M4793" t="s">
        <v>3202</v>
      </c>
      <c r="O4793" t="s">
        <v>3123</v>
      </c>
      <c r="P4793">
        <f t="shared" si="148"/>
        <v>44576</v>
      </c>
      <c r="Q4793">
        <f>--(COUNTIF($A$2:A4793,A4793)=1)</f>
        <v>1</v>
      </c>
      <c r="R4793" t="str">
        <f t="shared" si="149"/>
        <v/>
      </c>
    </row>
    <row r="4794" spans="1:18">
      <c r="A4794" t="s">
        <v>10996</v>
      </c>
      <c r="B4794" t="s">
        <v>2405</v>
      </c>
      <c r="C4794" t="s">
        <v>3098</v>
      </c>
      <c r="D4794" t="s">
        <v>3237</v>
      </c>
      <c r="E4794" t="s">
        <v>3175</v>
      </c>
      <c r="F4794" t="s">
        <v>3220</v>
      </c>
      <c r="G4794" t="s">
        <v>2023</v>
      </c>
      <c r="H4794" s="28">
        <v>44870</v>
      </c>
      <c r="I4794">
        <v>26.54</v>
      </c>
      <c r="J4794">
        <v>8</v>
      </c>
      <c r="K4794" t="s">
        <v>3123</v>
      </c>
      <c r="L4794" t="s">
        <v>3254</v>
      </c>
      <c r="M4794" t="s">
        <v>3207</v>
      </c>
      <c r="O4794" t="s">
        <v>3124</v>
      </c>
      <c r="P4794">
        <f t="shared" si="148"/>
        <v>44869</v>
      </c>
      <c r="Q4794">
        <f>--(COUNTIF($A$2:A4794,A4794)=1)</f>
        <v>1</v>
      </c>
      <c r="R4794">
        <f t="shared" si="149"/>
        <v>26.54</v>
      </c>
    </row>
    <row r="4795" spans="1:18">
      <c r="A4795" t="s">
        <v>10997</v>
      </c>
      <c r="B4795" t="s">
        <v>1072</v>
      </c>
      <c r="C4795" t="s">
        <v>3098</v>
      </c>
      <c r="D4795" t="s">
        <v>3237</v>
      </c>
      <c r="E4795" t="s">
        <v>3175</v>
      </c>
      <c r="F4795" t="s">
        <v>3180</v>
      </c>
      <c r="G4795" t="s">
        <v>4751</v>
      </c>
      <c r="H4795" s="28"/>
      <c r="J4795">
        <v>8</v>
      </c>
      <c r="K4795" t="s">
        <v>3098</v>
      </c>
      <c r="L4795" t="s">
        <v>3218</v>
      </c>
      <c r="M4795" t="s">
        <v>3177</v>
      </c>
      <c r="O4795" t="s">
        <v>3189</v>
      </c>
      <c r="P4795">
        <f t="shared" si="148"/>
        <v>45715</v>
      </c>
      <c r="Q4795">
        <f>--(COUNTIF($A$2:A4795,A4795)=1)</f>
        <v>1</v>
      </c>
      <c r="R4795" t="str">
        <f t="shared" si="149"/>
        <v/>
      </c>
    </row>
    <row r="4796" spans="1:18">
      <c r="A4796" t="s">
        <v>10998</v>
      </c>
      <c r="B4796" t="s">
        <v>4846</v>
      </c>
      <c r="C4796" t="s">
        <v>3098</v>
      </c>
      <c r="D4796" t="s">
        <v>3237</v>
      </c>
      <c r="E4796" t="s">
        <v>3175</v>
      </c>
      <c r="F4796" t="s">
        <v>3180</v>
      </c>
      <c r="G4796" t="s">
        <v>1283</v>
      </c>
      <c r="H4796" s="28"/>
      <c r="J4796">
        <v>8</v>
      </c>
      <c r="K4796" t="s">
        <v>3098</v>
      </c>
      <c r="L4796" t="s">
        <v>3192</v>
      </c>
      <c r="M4796" t="s">
        <v>3177</v>
      </c>
      <c r="O4796" t="s">
        <v>3189</v>
      </c>
      <c r="P4796">
        <f t="shared" si="148"/>
        <v>44708</v>
      </c>
      <c r="Q4796">
        <f>--(COUNTIF($A$2:A4796,A4796)=1)</f>
        <v>1</v>
      </c>
      <c r="R4796" t="str">
        <f t="shared" si="149"/>
        <v/>
      </c>
    </row>
    <row r="4797" spans="1:18">
      <c r="A4797" t="s">
        <v>10999</v>
      </c>
      <c r="B4797" t="s">
        <v>3953</v>
      </c>
      <c r="C4797" t="s">
        <v>3098</v>
      </c>
      <c r="D4797" t="s">
        <v>3240</v>
      </c>
      <c r="E4797" t="s">
        <v>3194</v>
      </c>
      <c r="F4797" t="s">
        <v>3167</v>
      </c>
      <c r="G4797" t="s">
        <v>4057</v>
      </c>
      <c r="H4797" s="28"/>
      <c r="J4797">
        <v>72</v>
      </c>
      <c r="K4797" t="s">
        <v>3098</v>
      </c>
      <c r="L4797" t="s">
        <v>3437</v>
      </c>
      <c r="M4797" t="s">
        <v>3169</v>
      </c>
      <c r="O4797" t="s">
        <v>3189</v>
      </c>
      <c r="P4797">
        <f t="shared" si="148"/>
        <v>44743</v>
      </c>
      <c r="Q4797">
        <f>--(COUNTIF($A$2:A4797,A4797)=1)</f>
        <v>1</v>
      </c>
      <c r="R4797" t="str">
        <f t="shared" si="149"/>
        <v/>
      </c>
    </row>
    <row r="4798" spans="1:18">
      <c r="A4798" t="s">
        <v>11000</v>
      </c>
      <c r="B4798" t="s">
        <v>1624</v>
      </c>
      <c r="C4798" t="s">
        <v>7655</v>
      </c>
      <c r="D4798" t="s">
        <v>3174</v>
      </c>
      <c r="E4798" t="s">
        <v>3166</v>
      </c>
      <c r="F4798" t="s">
        <v>3167</v>
      </c>
      <c r="G4798" t="s">
        <v>2667</v>
      </c>
      <c r="H4798" s="28">
        <v>45098</v>
      </c>
      <c r="I4798">
        <v>9.01</v>
      </c>
      <c r="J4798">
        <v>24</v>
      </c>
      <c r="K4798" t="s">
        <v>3124</v>
      </c>
      <c r="L4798" t="s">
        <v>3198</v>
      </c>
      <c r="M4798" t="s">
        <v>3177</v>
      </c>
      <c r="O4798" t="s">
        <v>3182</v>
      </c>
      <c r="P4798">
        <f t="shared" si="148"/>
        <v>45098</v>
      </c>
      <c r="Q4798">
        <f>--(COUNTIF($A$2:A4798,A4798)=1)</f>
        <v>1</v>
      </c>
      <c r="R4798">
        <f t="shared" si="149"/>
        <v>9.01</v>
      </c>
    </row>
    <row r="4799" spans="1:18">
      <c r="A4799" t="s">
        <v>11001</v>
      </c>
      <c r="B4799" t="s">
        <v>566</v>
      </c>
      <c r="C4799" t="s">
        <v>3098</v>
      </c>
      <c r="D4799" t="s">
        <v>3237</v>
      </c>
      <c r="E4799" t="s">
        <v>3166</v>
      </c>
      <c r="F4799" t="s">
        <v>3167</v>
      </c>
      <c r="G4799" t="s">
        <v>2570</v>
      </c>
      <c r="H4799" s="28">
        <v>45054</v>
      </c>
      <c r="I4799">
        <v>16.13</v>
      </c>
      <c r="J4799">
        <v>24</v>
      </c>
      <c r="K4799" t="s">
        <v>3124</v>
      </c>
      <c r="L4799" t="s">
        <v>3351</v>
      </c>
      <c r="M4799" t="s">
        <v>3188</v>
      </c>
      <c r="N4799">
        <v>4.2</v>
      </c>
      <c r="O4799" t="s">
        <v>3260</v>
      </c>
      <c r="P4799">
        <f t="shared" si="148"/>
        <v>45054</v>
      </c>
      <c r="Q4799">
        <f>--(COUNTIF($A$2:A4799,A4799)=1)</f>
        <v>1</v>
      </c>
      <c r="R4799">
        <f t="shared" si="149"/>
        <v>16.13</v>
      </c>
    </row>
    <row r="4800" spans="1:18">
      <c r="A4800" t="s">
        <v>11002</v>
      </c>
      <c r="B4800" t="s">
        <v>1350</v>
      </c>
      <c r="C4800" t="s">
        <v>3098</v>
      </c>
      <c r="D4800" t="s">
        <v>3240</v>
      </c>
      <c r="E4800" t="s">
        <v>3166</v>
      </c>
      <c r="F4800" t="s">
        <v>3167</v>
      </c>
      <c r="G4800" t="s">
        <v>2636</v>
      </c>
      <c r="H4800" s="28"/>
      <c r="J4800">
        <v>24</v>
      </c>
      <c r="K4800" t="s">
        <v>3098</v>
      </c>
      <c r="L4800" t="s">
        <v>3192</v>
      </c>
      <c r="M4800" t="s">
        <v>3188</v>
      </c>
      <c r="O4800" t="s">
        <v>3170</v>
      </c>
      <c r="P4800">
        <f t="shared" si="148"/>
        <v>45232</v>
      </c>
      <c r="Q4800">
        <f>--(COUNTIF($A$2:A4800,A4800)=1)</f>
        <v>1</v>
      </c>
      <c r="R4800" t="str">
        <f t="shared" si="149"/>
        <v/>
      </c>
    </row>
    <row r="4801" spans="1:18">
      <c r="A4801" t="s">
        <v>11003</v>
      </c>
      <c r="B4801" t="s">
        <v>3886</v>
      </c>
      <c r="C4801" t="s">
        <v>7616</v>
      </c>
      <c r="D4801" t="s">
        <v>3227</v>
      </c>
      <c r="E4801" t="s">
        <v>3194</v>
      </c>
      <c r="F4801" t="s">
        <v>3167</v>
      </c>
      <c r="G4801" t="s">
        <v>386</v>
      </c>
      <c r="H4801" s="28">
        <v>45168</v>
      </c>
      <c r="I4801">
        <v>26.12</v>
      </c>
      <c r="J4801">
        <v>72</v>
      </c>
      <c r="K4801" t="s">
        <v>3124</v>
      </c>
      <c r="L4801" t="s">
        <v>3181</v>
      </c>
      <c r="M4801" t="s">
        <v>3188</v>
      </c>
      <c r="N4801">
        <v>2.8</v>
      </c>
      <c r="O4801" t="s">
        <v>3260</v>
      </c>
      <c r="P4801">
        <f t="shared" si="148"/>
        <v>45167</v>
      </c>
      <c r="Q4801">
        <f>--(COUNTIF($A$2:A4801,A4801)=1)</f>
        <v>1</v>
      </c>
      <c r="R4801">
        <f t="shared" si="149"/>
        <v>26.12</v>
      </c>
    </row>
    <row r="4802" spans="1:18">
      <c r="A4802" t="s">
        <v>11004</v>
      </c>
      <c r="B4802" t="s">
        <v>3684</v>
      </c>
      <c r="C4802" t="s">
        <v>11005</v>
      </c>
      <c r="D4802" t="s">
        <v>3251</v>
      </c>
      <c r="E4802" t="s">
        <v>3194</v>
      </c>
      <c r="F4802" t="s">
        <v>3180</v>
      </c>
      <c r="G4802" t="s">
        <v>221</v>
      </c>
      <c r="H4802" s="28"/>
      <c r="J4802">
        <v>72</v>
      </c>
      <c r="K4802" t="s">
        <v>3098</v>
      </c>
      <c r="L4802" t="s">
        <v>3231</v>
      </c>
      <c r="M4802" t="s">
        <v>3202</v>
      </c>
      <c r="O4802" t="s">
        <v>3213</v>
      </c>
      <c r="P4802">
        <f t="shared" ref="P4802:P4865" si="150">IFERROR(DATEVALUE(G4802),IFERROR(DATE(RIGHT(G4802,4),MID(G4802,4,2),LEFT(G4802,2)),""))</f>
        <v>45233</v>
      </c>
      <c r="Q4802">
        <f>--(COUNTIF($A$2:A4802,A4802)=1)</f>
        <v>1</v>
      </c>
      <c r="R4802" t="str">
        <f t="shared" ref="R4802:R4865" si="151">IF(AND(Q4802=1,I4802&lt;&gt;"",ISNUMBER(I4802),I4802&gt;=0),I4802,"")</f>
        <v/>
      </c>
    </row>
    <row r="4803" spans="1:18">
      <c r="A4803" t="s">
        <v>11006</v>
      </c>
      <c r="B4803" t="s">
        <v>1596</v>
      </c>
      <c r="C4803" t="s">
        <v>11007</v>
      </c>
      <c r="D4803" t="s">
        <v>3165</v>
      </c>
      <c r="E4803" t="s">
        <v>3194</v>
      </c>
      <c r="F4803" t="s">
        <v>3180</v>
      </c>
      <c r="G4803" t="s">
        <v>10699</v>
      </c>
      <c r="H4803" s="28"/>
      <c r="J4803">
        <v>72</v>
      </c>
      <c r="K4803" t="s">
        <v>3098</v>
      </c>
      <c r="L4803" t="s">
        <v>3354</v>
      </c>
      <c r="M4803" t="s">
        <v>3169</v>
      </c>
      <c r="O4803" t="s">
        <v>3178</v>
      </c>
      <c r="P4803">
        <f t="shared" si="150"/>
        <v>44895</v>
      </c>
      <c r="Q4803">
        <f>--(COUNTIF($A$2:A4803,A4803)=1)</f>
        <v>1</v>
      </c>
      <c r="R4803" t="str">
        <f t="shared" si="151"/>
        <v/>
      </c>
    </row>
    <row r="4804" spans="1:18">
      <c r="A4804" t="s">
        <v>11008</v>
      </c>
      <c r="B4804" t="s">
        <v>2699</v>
      </c>
      <c r="C4804" t="s">
        <v>3098</v>
      </c>
      <c r="D4804" t="s">
        <v>3185</v>
      </c>
      <c r="E4804" t="s">
        <v>3175</v>
      </c>
      <c r="F4804" t="s">
        <v>3167</v>
      </c>
      <c r="G4804" t="s">
        <v>11009</v>
      </c>
      <c r="H4804" s="28"/>
      <c r="J4804">
        <v>8</v>
      </c>
      <c r="K4804" t="s">
        <v>3098</v>
      </c>
      <c r="L4804" t="s">
        <v>3254</v>
      </c>
      <c r="M4804" t="s">
        <v>3188</v>
      </c>
      <c r="O4804" t="s">
        <v>3170</v>
      </c>
      <c r="P4804">
        <f t="shared" si="150"/>
        <v>45118</v>
      </c>
      <c r="Q4804">
        <f>--(COUNTIF($A$2:A4804,A4804)=1)</f>
        <v>1</v>
      </c>
      <c r="R4804" t="str">
        <f t="shared" si="151"/>
        <v/>
      </c>
    </row>
    <row r="4805" spans="1:18">
      <c r="A4805" t="s">
        <v>11010</v>
      </c>
      <c r="B4805" t="s">
        <v>4406</v>
      </c>
      <c r="C4805" t="s">
        <v>11011</v>
      </c>
      <c r="D4805" t="s">
        <v>3237</v>
      </c>
      <c r="E4805" t="s">
        <v>3175</v>
      </c>
      <c r="F4805" t="s">
        <v>3167</v>
      </c>
      <c r="G4805" t="s">
        <v>507</v>
      </c>
      <c r="H4805" s="28">
        <v>44851</v>
      </c>
      <c r="I4805">
        <v>26.88</v>
      </c>
      <c r="J4805">
        <v>8</v>
      </c>
      <c r="K4805" t="s">
        <v>3123</v>
      </c>
      <c r="L4805" t="s">
        <v>3192</v>
      </c>
      <c r="M4805" t="s">
        <v>3202</v>
      </c>
      <c r="N4805">
        <v>1.5</v>
      </c>
      <c r="O4805" t="s">
        <v>3189</v>
      </c>
      <c r="P4805">
        <f t="shared" si="150"/>
        <v>44850</v>
      </c>
      <c r="Q4805">
        <f>--(COUNTIF($A$2:A4805,A4805)=1)</f>
        <v>1</v>
      </c>
      <c r="R4805">
        <f t="shared" si="151"/>
        <v>26.88</v>
      </c>
    </row>
    <row r="4806" spans="1:18">
      <c r="A4806" t="s">
        <v>11012</v>
      </c>
      <c r="B4806" t="s">
        <v>2634</v>
      </c>
      <c r="C4806" t="s">
        <v>4908</v>
      </c>
      <c r="D4806" t="s">
        <v>3196</v>
      </c>
      <c r="E4806" t="s">
        <v>3166</v>
      </c>
      <c r="F4806" t="s">
        <v>3167</v>
      </c>
      <c r="G4806" t="s">
        <v>10077</v>
      </c>
      <c r="H4806" s="28">
        <v>45306</v>
      </c>
      <c r="I4806">
        <v>23.86</v>
      </c>
      <c r="J4806">
        <v>24</v>
      </c>
      <c r="K4806" t="s">
        <v>3124</v>
      </c>
      <c r="L4806" t="s">
        <v>3225</v>
      </c>
      <c r="M4806" t="s">
        <v>3202</v>
      </c>
      <c r="N4806">
        <v>2.1</v>
      </c>
      <c r="O4806" t="s">
        <v>3189</v>
      </c>
      <c r="P4806">
        <f t="shared" si="150"/>
        <v>45306</v>
      </c>
      <c r="Q4806">
        <f>--(COUNTIF($A$2:A4806,A4806)=1)</f>
        <v>1</v>
      </c>
      <c r="R4806">
        <f t="shared" si="151"/>
        <v>23.86</v>
      </c>
    </row>
    <row r="4807" spans="1:18">
      <c r="A4807" t="s">
        <v>11013</v>
      </c>
      <c r="B4807" t="s">
        <v>3704</v>
      </c>
      <c r="C4807" t="s">
        <v>3098</v>
      </c>
      <c r="D4807" t="s">
        <v>3227</v>
      </c>
      <c r="E4807" t="s">
        <v>3166</v>
      </c>
      <c r="F4807" t="s">
        <v>3167</v>
      </c>
      <c r="G4807" t="s">
        <v>3913</v>
      </c>
      <c r="H4807" s="28">
        <v>45082</v>
      </c>
      <c r="I4807">
        <v>0.81</v>
      </c>
      <c r="J4807">
        <v>24</v>
      </c>
      <c r="K4807" t="s">
        <v>3124</v>
      </c>
      <c r="L4807" t="s">
        <v>3351</v>
      </c>
      <c r="M4807" t="s">
        <v>3188</v>
      </c>
      <c r="N4807">
        <v>3.4</v>
      </c>
      <c r="O4807" t="s">
        <v>3123</v>
      </c>
      <c r="P4807">
        <f t="shared" si="150"/>
        <v>45082</v>
      </c>
      <c r="Q4807">
        <f>--(COUNTIF($A$2:A4807,A4807)=1)</f>
        <v>1</v>
      </c>
      <c r="R4807">
        <f t="shared" si="151"/>
        <v>0.81</v>
      </c>
    </row>
    <row r="4808" spans="1:18">
      <c r="A4808" t="s">
        <v>11014</v>
      </c>
      <c r="B4808" t="s">
        <v>1175</v>
      </c>
      <c r="C4808" t="s">
        <v>3098</v>
      </c>
      <c r="D4808" t="s">
        <v>3227</v>
      </c>
      <c r="E4808" t="s">
        <v>3166</v>
      </c>
      <c r="F4808" t="s">
        <v>3167</v>
      </c>
      <c r="G4808" t="s">
        <v>4751</v>
      </c>
      <c r="H4808" s="28">
        <v>45716</v>
      </c>
      <c r="I4808">
        <v>37.86</v>
      </c>
      <c r="J4808">
        <v>24</v>
      </c>
      <c r="K4808" t="s">
        <v>3123</v>
      </c>
      <c r="L4808" t="s">
        <v>3216</v>
      </c>
      <c r="M4808" t="s">
        <v>3169</v>
      </c>
      <c r="N4808">
        <v>3.7</v>
      </c>
      <c r="O4808" t="s">
        <v>3182</v>
      </c>
      <c r="P4808">
        <f t="shared" si="150"/>
        <v>45715</v>
      </c>
      <c r="Q4808">
        <f>--(COUNTIF($A$2:A4808,A4808)=1)</f>
        <v>1</v>
      </c>
      <c r="R4808">
        <f t="shared" si="151"/>
        <v>37.86</v>
      </c>
    </row>
    <row r="4809" spans="1:18">
      <c r="A4809" t="s">
        <v>11015</v>
      </c>
      <c r="B4809" t="s">
        <v>2966</v>
      </c>
      <c r="C4809" t="s">
        <v>3098</v>
      </c>
      <c r="D4809" t="s">
        <v>3251</v>
      </c>
      <c r="E4809" t="s">
        <v>3194</v>
      </c>
      <c r="F4809" t="s">
        <v>3167</v>
      </c>
      <c r="G4809" t="s">
        <v>1295</v>
      </c>
      <c r="H4809" s="28"/>
      <c r="J4809">
        <v>72</v>
      </c>
      <c r="K4809" t="s">
        <v>3098</v>
      </c>
      <c r="L4809" t="s">
        <v>3192</v>
      </c>
      <c r="M4809" t="s">
        <v>3188</v>
      </c>
      <c r="O4809" t="s">
        <v>3213</v>
      </c>
      <c r="P4809">
        <f t="shared" si="150"/>
        <v>44922</v>
      </c>
      <c r="Q4809">
        <f>--(COUNTIF($A$2:A4809,A4809)=1)</f>
        <v>1</v>
      </c>
      <c r="R4809" t="str">
        <f t="shared" si="151"/>
        <v/>
      </c>
    </row>
    <row r="4810" spans="1:18">
      <c r="A4810" t="s">
        <v>11016</v>
      </c>
      <c r="B4810" t="s">
        <v>1241</v>
      </c>
      <c r="C4810" t="s">
        <v>3098</v>
      </c>
      <c r="D4810" t="s">
        <v>3200</v>
      </c>
      <c r="E4810" t="s">
        <v>3175</v>
      </c>
      <c r="F4810" t="s">
        <v>3167</v>
      </c>
      <c r="G4810" t="s">
        <v>567</v>
      </c>
      <c r="H4810" s="28">
        <v>45370</v>
      </c>
      <c r="I4810">
        <v>18.41</v>
      </c>
      <c r="J4810">
        <v>8</v>
      </c>
      <c r="K4810" t="s">
        <v>3123</v>
      </c>
      <c r="L4810" t="s">
        <v>3398</v>
      </c>
      <c r="M4810" t="s">
        <v>3202</v>
      </c>
      <c r="N4810">
        <v>3.4</v>
      </c>
      <c r="O4810" t="s">
        <v>3170</v>
      </c>
      <c r="P4810">
        <f t="shared" si="150"/>
        <v>45370</v>
      </c>
      <c r="Q4810">
        <f>--(COUNTIF($A$2:A4810,A4810)=1)</f>
        <v>1</v>
      </c>
      <c r="R4810">
        <f t="shared" si="151"/>
        <v>18.41</v>
      </c>
    </row>
    <row r="4811" spans="1:18">
      <c r="A4811" t="s">
        <v>11017</v>
      </c>
      <c r="B4811" t="s">
        <v>1858</v>
      </c>
      <c r="C4811" t="s">
        <v>3098</v>
      </c>
      <c r="D4811" t="s">
        <v>3251</v>
      </c>
      <c r="E4811" t="s">
        <v>3175</v>
      </c>
      <c r="F4811" t="s">
        <v>3220</v>
      </c>
      <c r="G4811" t="s">
        <v>1449</v>
      </c>
      <c r="H4811" s="28">
        <v>44977</v>
      </c>
      <c r="I4811">
        <v>25.38</v>
      </c>
      <c r="J4811">
        <v>8</v>
      </c>
      <c r="K4811" t="s">
        <v>3123</v>
      </c>
      <c r="L4811" t="s">
        <v>3221</v>
      </c>
      <c r="M4811" t="s">
        <v>3188</v>
      </c>
      <c r="O4811" t="s">
        <v>3123</v>
      </c>
      <c r="P4811">
        <f t="shared" si="150"/>
        <v>44976</v>
      </c>
      <c r="Q4811">
        <f>--(COUNTIF($A$2:A4811,A4811)=1)</f>
        <v>1</v>
      </c>
      <c r="R4811">
        <f t="shared" si="151"/>
        <v>25.38</v>
      </c>
    </row>
    <row r="4812" spans="1:18">
      <c r="A4812" t="s">
        <v>11018</v>
      </c>
      <c r="B4812" t="s">
        <v>6736</v>
      </c>
      <c r="C4812" t="s">
        <v>11019</v>
      </c>
      <c r="D4812" t="s">
        <v>3251</v>
      </c>
      <c r="E4812" t="s">
        <v>3280</v>
      </c>
      <c r="F4812" t="s">
        <v>3167</v>
      </c>
      <c r="G4812" t="s">
        <v>404</v>
      </c>
      <c r="H4812" s="28">
        <v>45289</v>
      </c>
      <c r="I4812">
        <v>2.54</v>
      </c>
      <c r="J4812">
        <v>4</v>
      </c>
      <c r="K4812" t="s">
        <v>3124</v>
      </c>
      <c r="L4812" t="s">
        <v>3206</v>
      </c>
      <c r="M4812" t="s">
        <v>3169</v>
      </c>
      <c r="O4812" t="s">
        <v>3182</v>
      </c>
      <c r="P4812">
        <f t="shared" si="150"/>
        <v>45289</v>
      </c>
      <c r="Q4812">
        <f>--(COUNTIF($A$2:A4812,A4812)=1)</f>
        <v>1</v>
      </c>
      <c r="R4812">
        <f t="shared" si="151"/>
        <v>2.54</v>
      </c>
    </row>
    <row r="4813" spans="1:18">
      <c r="A4813" t="s">
        <v>11020</v>
      </c>
      <c r="B4813" t="s">
        <v>5893</v>
      </c>
      <c r="C4813" t="s">
        <v>3098</v>
      </c>
      <c r="D4813" t="s">
        <v>3196</v>
      </c>
      <c r="E4813" t="s">
        <v>3194</v>
      </c>
      <c r="F4813" t="s">
        <v>3180</v>
      </c>
      <c r="G4813" t="s">
        <v>819</v>
      </c>
      <c r="H4813" s="28"/>
      <c r="J4813">
        <v>72</v>
      </c>
      <c r="K4813" t="s">
        <v>3098</v>
      </c>
      <c r="L4813" t="s">
        <v>3187</v>
      </c>
      <c r="M4813" t="s">
        <v>3207</v>
      </c>
      <c r="O4813" t="s">
        <v>3213</v>
      </c>
      <c r="P4813">
        <f t="shared" si="150"/>
        <v>45341</v>
      </c>
      <c r="Q4813">
        <f>--(COUNTIF($A$2:A4813,A4813)=1)</f>
        <v>1</v>
      </c>
      <c r="R4813" t="str">
        <f t="shared" si="151"/>
        <v/>
      </c>
    </row>
    <row r="4814" spans="1:18">
      <c r="A4814" t="s">
        <v>11021</v>
      </c>
      <c r="B4814" t="s">
        <v>3723</v>
      </c>
      <c r="C4814" t="s">
        <v>5589</v>
      </c>
      <c r="D4814" t="s">
        <v>3237</v>
      </c>
      <c r="E4814" t="s">
        <v>3194</v>
      </c>
      <c r="F4814" t="s">
        <v>3167</v>
      </c>
      <c r="G4814" t="s">
        <v>11022</v>
      </c>
      <c r="H4814" s="28">
        <v>45641</v>
      </c>
      <c r="I4814">
        <v>174.32</v>
      </c>
      <c r="J4814">
        <v>72</v>
      </c>
      <c r="K4814" t="s">
        <v>3123</v>
      </c>
      <c r="L4814" t="s">
        <v>3168</v>
      </c>
      <c r="M4814" t="s">
        <v>3177</v>
      </c>
      <c r="O4814" t="s">
        <v>3170</v>
      </c>
      <c r="P4814">
        <f t="shared" si="150"/>
        <v>45634</v>
      </c>
      <c r="Q4814">
        <f>--(COUNTIF($A$2:A4814,A4814)=1)</f>
        <v>1</v>
      </c>
      <c r="R4814">
        <f t="shared" si="151"/>
        <v>174.32</v>
      </c>
    </row>
    <row r="4815" spans="1:18">
      <c r="A4815" t="s">
        <v>11023</v>
      </c>
      <c r="B4815" t="s">
        <v>6975</v>
      </c>
      <c r="C4815" t="s">
        <v>3098</v>
      </c>
      <c r="D4815" t="s">
        <v>3251</v>
      </c>
      <c r="E4815" t="s">
        <v>3194</v>
      </c>
      <c r="F4815" t="s">
        <v>3180</v>
      </c>
      <c r="G4815" t="s">
        <v>589</v>
      </c>
      <c r="H4815" s="28"/>
      <c r="J4815">
        <v>72</v>
      </c>
      <c r="K4815" t="s">
        <v>3098</v>
      </c>
      <c r="L4815" t="s">
        <v>3206</v>
      </c>
      <c r="M4815" t="s">
        <v>3188</v>
      </c>
      <c r="O4815" t="s">
        <v>3170</v>
      </c>
      <c r="P4815">
        <f t="shared" si="150"/>
        <v>45494</v>
      </c>
      <c r="Q4815">
        <f>--(COUNTIF($A$2:A4815,A4815)=1)</f>
        <v>1</v>
      </c>
      <c r="R4815" t="str">
        <f t="shared" si="151"/>
        <v/>
      </c>
    </row>
    <row r="4816" spans="1:18">
      <c r="A4816" t="s">
        <v>11024</v>
      </c>
      <c r="B4816" t="s">
        <v>445</v>
      </c>
      <c r="C4816" t="s">
        <v>3098</v>
      </c>
      <c r="D4816" t="s">
        <v>3227</v>
      </c>
      <c r="E4816" t="s">
        <v>3166</v>
      </c>
      <c r="F4816" t="s">
        <v>3167</v>
      </c>
      <c r="G4816" t="s">
        <v>1625</v>
      </c>
      <c r="H4816" s="28">
        <v>45161</v>
      </c>
      <c r="I4816">
        <v>22.07</v>
      </c>
      <c r="J4816">
        <v>24</v>
      </c>
      <c r="K4816" t="s">
        <v>3124</v>
      </c>
      <c r="L4816" t="s">
        <v>3229</v>
      </c>
      <c r="M4816" t="s">
        <v>3177</v>
      </c>
      <c r="O4816" t="s">
        <v>3170</v>
      </c>
      <c r="P4816">
        <f t="shared" si="150"/>
        <v>45161</v>
      </c>
      <c r="Q4816">
        <f>--(COUNTIF($A$2:A4816,A4816)=1)</f>
        <v>1</v>
      </c>
      <c r="R4816">
        <f t="shared" si="151"/>
        <v>22.07</v>
      </c>
    </row>
    <row r="4817" spans="1:18">
      <c r="A4817" t="s">
        <v>11025</v>
      </c>
      <c r="B4817" t="s">
        <v>4288</v>
      </c>
      <c r="C4817" t="s">
        <v>3098</v>
      </c>
      <c r="D4817" t="s">
        <v>3165</v>
      </c>
      <c r="E4817" t="s">
        <v>3166</v>
      </c>
      <c r="F4817" t="s">
        <v>3167</v>
      </c>
      <c r="G4817" t="s">
        <v>4754</v>
      </c>
      <c r="H4817" s="28">
        <v>45397</v>
      </c>
      <c r="I4817">
        <v>66.87</v>
      </c>
      <c r="J4817">
        <v>24</v>
      </c>
      <c r="K4817" t="s">
        <v>3123</v>
      </c>
      <c r="L4817" t="s">
        <v>3192</v>
      </c>
      <c r="M4817" t="s">
        <v>3207</v>
      </c>
      <c r="N4817">
        <v>1.2</v>
      </c>
      <c r="O4817" t="s">
        <v>3189</v>
      </c>
      <c r="P4817">
        <f t="shared" si="150"/>
        <v>45395</v>
      </c>
      <c r="Q4817">
        <f>--(COUNTIF($A$2:A4817,A4817)=1)</f>
        <v>1</v>
      </c>
      <c r="R4817">
        <f t="shared" si="151"/>
        <v>66.87</v>
      </c>
    </row>
    <row r="4818" spans="1:18">
      <c r="A4818" t="s">
        <v>11026</v>
      </c>
      <c r="B4818" t="s">
        <v>5753</v>
      </c>
      <c r="C4818" t="s">
        <v>10028</v>
      </c>
      <c r="D4818" t="s">
        <v>3227</v>
      </c>
      <c r="E4818" t="s">
        <v>3194</v>
      </c>
      <c r="F4818" t="s">
        <v>3167</v>
      </c>
      <c r="G4818" t="s">
        <v>2717</v>
      </c>
      <c r="H4818" s="28">
        <v>45659</v>
      </c>
      <c r="I4818">
        <v>68.56</v>
      </c>
      <c r="J4818">
        <v>72</v>
      </c>
      <c r="K4818" t="s">
        <v>3124</v>
      </c>
      <c r="L4818" t="s">
        <v>3221</v>
      </c>
      <c r="M4818" t="s">
        <v>3169</v>
      </c>
      <c r="N4818">
        <v>4.2</v>
      </c>
      <c r="O4818" t="s">
        <v>3213</v>
      </c>
      <c r="P4818">
        <f t="shared" si="150"/>
        <v>45657</v>
      </c>
      <c r="Q4818">
        <f>--(COUNTIF($A$2:A4818,A4818)=1)</f>
        <v>1</v>
      </c>
      <c r="R4818">
        <f t="shared" si="151"/>
        <v>68.56</v>
      </c>
    </row>
    <row r="4819" spans="1:18">
      <c r="A4819" t="s">
        <v>11027</v>
      </c>
      <c r="B4819" t="s">
        <v>807</v>
      </c>
      <c r="C4819" t="s">
        <v>3098</v>
      </c>
      <c r="D4819" t="s">
        <v>3200</v>
      </c>
      <c r="E4819" t="s">
        <v>3166</v>
      </c>
      <c r="F4819" t="s">
        <v>3180</v>
      </c>
      <c r="G4819" t="s">
        <v>2587</v>
      </c>
      <c r="H4819" s="28"/>
      <c r="J4819">
        <v>24</v>
      </c>
      <c r="K4819" t="s">
        <v>3098</v>
      </c>
      <c r="L4819" t="s">
        <v>3181</v>
      </c>
      <c r="M4819" t="s">
        <v>3202</v>
      </c>
      <c r="O4819" t="s">
        <v>3123</v>
      </c>
      <c r="P4819">
        <f t="shared" si="150"/>
        <v>45373</v>
      </c>
      <c r="Q4819">
        <f>--(COUNTIF($A$2:A4819,A4819)=1)</f>
        <v>1</v>
      </c>
      <c r="R4819" t="str">
        <f t="shared" si="151"/>
        <v/>
      </c>
    </row>
    <row r="4820" spans="1:18">
      <c r="A4820" t="s">
        <v>11028</v>
      </c>
      <c r="B4820" t="s">
        <v>4072</v>
      </c>
      <c r="C4820" t="s">
        <v>3098</v>
      </c>
      <c r="D4820" t="s">
        <v>3251</v>
      </c>
      <c r="E4820" t="s">
        <v>3166</v>
      </c>
      <c r="F4820" t="s">
        <v>3180</v>
      </c>
      <c r="G4820" t="s">
        <v>704</v>
      </c>
      <c r="H4820" s="28"/>
      <c r="J4820">
        <v>24</v>
      </c>
      <c r="K4820" t="s">
        <v>3098</v>
      </c>
      <c r="L4820" t="s">
        <v>3248</v>
      </c>
      <c r="M4820" t="s">
        <v>3169</v>
      </c>
      <c r="O4820" t="s">
        <v>3170</v>
      </c>
      <c r="P4820">
        <f t="shared" si="150"/>
        <v>44894</v>
      </c>
      <c r="Q4820">
        <f>--(COUNTIF($A$2:A4820,A4820)=1)</f>
        <v>1</v>
      </c>
      <c r="R4820" t="str">
        <f t="shared" si="151"/>
        <v/>
      </c>
    </row>
    <row r="4821" spans="1:18">
      <c r="A4821" t="s">
        <v>11029</v>
      </c>
      <c r="B4821" t="s">
        <v>142</v>
      </c>
      <c r="C4821" t="s">
        <v>7824</v>
      </c>
      <c r="D4821" t="s">
        <v>3174</v>
      </c>
      <c r="E4821" t="s">
        <v>3194</v>
      </c>
      <c r="F4821" t="s">
        <v>3180</v>
      </c>
      <c r="G4821" t="s">
        <v>527</v>
      </c>
      <c r="H4821" s="28"/>
      <c r="J4821">
        <v>72</v>
      </c>
      <c r="K4821" t="s">
        <v>3098</v>
      </c>
      <c r="L4821" t="s">
        <v>3212</v>
      </c>
      <c r="M4821" t="s">
        <v>3202</v>
      </c>
      <c r="O4821" t="s">
        <v>3170</v>
      </c>
      <c r="P4821">
        <f t="shared" si="150"/>
        <v>45371</v>
      </c>
      <c r="Q4821">
        <f>--(COUNTIF($A$2:A4821,A4821)=1)</f>
        <v>1</v>
      </c>
      <c r="R4821" t="str">
        <f t="shared" si="151"/>
        <v/>
      </c>
    </row>
    <row r="4822" spans="1:18">
      <c r="A4822" t="s">
        <v>11030</v>
      </c>
      <c r="B4822" t="s">
        <v>5653</v>
      </c>
      <c r="C4822" t="s">
        <v>3098</v>
      </c>
      <c r="D4822" t="s">
        <v>3200</v>
      </c>
      <c r="E4822" t="s">
        <v>3194</v>
      </c>
      <c r="F4822" t="s">
        <v>3167</v>
      </c>
      <c r="G4822" t="s">
        <v>2348</v>
      </c>
      <c r="H4822" s="28">
        <v>44790</v>
      </c>
      <c r="I4822">
        <v>109.76</v>
      </c>
      <c r="J4822">
        <v>72</v>
      </c>
      <c r="K4822" t="s">
        <v>3123</v>
      </c>
      <c r="L4822" t="s">
        <v>3201</v>
      </c>
      <c r="M4822" t="s">
        <v>3202</v>
      </c>
      <c r="N4822">
        <v>3.2</v>
      </c>
      <c r="O4822" t="s">
        <v>3123</v>
      </c>
      <c r="P4822">
        <f t="shared" si="150"/>
        <v>44786</v>
      </c>
      <c r="Q4822">
        <f>--(COUNTIF($A$2:A4822,A4822)=1)</f>
        <v>1</v>
      </c>
      <c r="R4822">
        <f t="shared" si="151"/>
        <v>109.76</v>
      </c>
    </row>
    <row r="4823" spans="1:18">
      <c r="A4823" t="s">
        <v>11031</v>
      </c>
      <c r="B4823" t="s">
        <v>3454</v>
      </c>
      <c r="C4823" t="s">
        <v>3098</v>
      </c>
      <c r="D4823" t="s">
        <v>3227</v>
      </c>
      <c r="E4823" t="s">
        <v>3194</v>
      </c>
      <c r="F4823" t="s">
        <v>3180</v>
      </c>
      <c r="G4823" t="s">
        <v>1894</v>
      </c>
      <c r="H4823" s="28"/>
      <c r="J4823">
        <v>72</v>
      </c>
      <c r="K4823" t="s">
        <v>3098</v>
      </c>
      <c r="L4823" t="s">
        <v>3271</v>
      </c>
      <c r="M4823" t="s">
        <v>3177</v>
      </c>
      <c r="O4823" t="s">
        <v>3170</v>
      </c>
      <c r="P4823">
        <f t="shared" si="150"/>
        <v>44864</v>
      </c>
      <c r="Q4823">
        <f>--(COUNTIF($A$2:A4823,A4823)=1)</f>
        <v>1</v>
      </c>
      <c r="R4823" t="str">
        <f t="shared" si="151"/>
        <v/>
      </c>
    </row>
    <row r="4824" spans="1:18">
      <c r="A4824" t="s">
        <v>11032</v>
      </c>
      <c r="B4824" t="s">
        <v>624</v>
      </c>
      <c r="C4824" t="s">
        <v>3098</v>
      </c>
      <c r="D4824" t="s">
        <v>3196</v>
      </c>
      <c r="E4824" t="s">
        <v>3194</v>
      </c>
      <c r="F4824" t="s">
        <v>3167</v>
      </c>
      <c r="G4824" t="s">
        <v>1379</v>
      </c>
      <c r="H4824" s="28">
        <v>44910</v>
      </c>
      <c r="I4824">
        <v>141.77000000000001</v>
      </c>
      <c r="J4824">
        <v>72</v>
      </c>
      <c r="K4824" t="s">
        <v>3123</v>
      </c>
      <c r="L4824" t="s">
        <v>3168</v>
      </c>
      <c r="M4824" t="s">
        <v>3207</v>
      </c>
      <c r="N4824">
        <v>2.4</v>
      </c>
      <c r="O4824" t="s">
        <v>3182</v>
      </c>
      <c r="P4824">
        <f t="shared" si="150"/>
        <v>44905</v>
      </c>
      <c r="Q4824">
        <f>--(COUNTIF($A$2:A4824,A4824)=1)</f>
        <v>1</v>
      </c>
      <c r="R4824">
        <f t="shared" si="151"/>
        <v>141.77000000000001</v>
      </c>
    </row>
    <row r="4825" spans="1:18">
      <c r="A4825" t="s">
        <v>11033</v>
      </c>
      <c r="B4825" t="s">
        <v>4565</v>
      </c>
      <c r="C4825" t="s">
        <v>11034</v>
      </c>
      <c r="D4825" t="s">
        <v>3174</v>
      </c>
      <c r="E4825" t="s">
        <v>3166</v>
      </c>
      <c r="F4825" t="s">
        <v>3228</v>
      </c>
      <c r="G4825" t="s">
        <v>1656</v>
      </c>
      <c r="H4825" s="28"/>
      <c r="J4825">
        <v>24</v>
      </c>
      <c r="K4825" t="s">
        <v>3098</v>
      </c>
      <c r="L4825" t="s">
        <v>3225</v>
      </c>
      <c r="M4825" t="s">
        <v>3207</v>
      </c>
      <c r="O4825" t="s">
        <v>3189</v>
      </c>
      <c r="P4825">
        <f t="shared" si="150"/>
        <v>45357</v>
      </c>
      <c r="Q4825">
        <f>--(COUNTIF($A$2:A4825,A4825)=1)</f>
        <v>1</v>
      </c>
      <c r="R4825" t="str">
        <f t="shared" si="151"/>
        <v/>
      </c>
    </row>
    <row r="4826" spans="1:18">
      <c r="A4826" t="s">
        <v>11035</v>
      </c>
      <c r="B4826" t="s">
        <v>2268</v>
      </c>
      <c r="C4826" t="s">
        <v>9996</v>
      </c>
      <c r="D4826" t="s">
        <v>3227</v>
      </c>
      <c r="E4826" t="s">
        <v>3194</v>
      </c>
      <c r="F4826" t="s">
        <v>3167</v>
      </c>
      <c r="G4826" t="s">
        <v>1076</v>
      </c>
      <c r="H4826" s="28">
        <v>45158</v>
      </c>
      <c r="I4826">
        <v>131.53</v>
      </c>
      <c r="J4826">
        <v>72</v>
      </c>
      <c r="K4826" t="s">
        <v>3123</v>
      </c>
      <c r="L4826" t="s">
        <v>3098</v>
      </c>
      <c r="M4826" t="s">
        <v>3177</v>
      </c>
      <c r="N4826">
        <v>3.9</v>
      </c>
      <c r="O4826" t="s">
        <v>3189</v>
      </c>
      <c r="P4826">
        <f t="shared" si="150"/>
        <v>45153</v>
      </c>
      <c r="Q4826">
        <f>--(COUNTIF($A$2:A4826,A4826)=1)</f>
        <v>1</v>
      </c>
      <c r="R4826">
        <f t="shared" si="151"/>
        <v>131.53</v>
      </c>
    </row>
    <row r="4827" spans="1:18">
      <c r="A4827" t="s">
        <v>11036</v>
      </c>
      <c r="B4827" t="s">
        <v>3594</v>
      </c>
      <c r="C4827" t="s">
        <v>3098</v>
      </c>
      <c r="D4827" t="s">
        <v>3174</v>
      </c>
      <c r="E4827" t="s">
        <v>3166</v>
      </c>
      <c r="F4827" t="s">
        <v>3228</v>
      </c>
      <c r="G4827" t="s">
        <v>4544</v>
      </c>
      <c r="H4827" s="28"/>
      <c r="J4827">
        <v>24</v>
      </c>
      <c r="K4827" t="s">
        <v>3098</v>
      </c>
      <c r="L4827" t="s">
        <v>3248</v>
      </c>
      <c r="M4827" t="s">
        <v>3207</v>
      </c>
      <c r="O4827" t="s">
        <v>3189</v>
      </c>
      <c r="P4827">
        <f t="shared" si="150"/>
        <v>45563</v>
      </c>
      <c r="Q4827">
        <f>--(COUNTIF($A$2:A4827,A4827)=1)</f>
        <v>1</v>
      </c>
      <c r="R4827" t="str">
        <f t="shared" si="151"/>
        <v/>
      </c>
    </row>
    <row r="4828" spans="1:18">
      <c r="A4828" t="s">
        <v>11037</v>
      </c>
      <c r="B4828" t="s">
        <v>5757</v>
      </c>
      <c r="C4828" t="s">
        <v>3098</v>
      </c>
      <c r="D4828" t="s">
        <v>3196</v>
      </c>
      <c r="E4828" t="s">
        <v>3175</v>
      </c>
      <c r="F4828" t="s">
        <v>3228</v>
      </c>
      <c r="G4828" t="s">
        <v>6910</v>
      </c>
      <c r="H4828" s="28"/>
      <c r="J4828">
        <v>8</v>
      </c>
      <c r="K4828" t="s">
        <v>3098</v>
      </c>
      <c r="L4828" t="s">
        <v>3176</v>
      </c>
      <c r="M4828" t="s">
        <v>3188</v>
      </c>
      <c r="O4828" t="s">
        <v>3189</v>
      </c>
      <c r="P4828">
        <f t="shared" si="150"/>
        <v>45560</v>
      </c>
      <c r="Q4828">
        <f>--(COUNTIF($A$2:A4828,A4828)=1)</f>
        <v>1</v>
      </c>
      <c r="R4828" t="str">
        <f t="shared" si="151"/>
        <v/>
      </c>
    </row>
    <row r="4829" spans="1:18">
      <c r="A4829" t="s">
        <v>11038</v>
      </c>
      <c r="B4829" t="s">
        <v>5384</v>
      </c>
      <c r="C4829" t="s">
        <v>3098</v>
      </c>
      <c r="D4829" t="s">
        <v>3227</v>
      </c>
      <c r="E4829" t="s">
        <v>3166</v>
      </c>
      <c r="F4829" t="s">
        <v>3220</v>
      </c>
      <c r="G4829" t="s">
        <v>848</v>
      </c>
      <c r="H4829" s="28"/>
      <c r="J4829">
        <v>24</v>
      </c>
      <c r="K4829" t="s">
        <v>3098</v>
      </c>
      <c r="L4829" t="s">
        <v>3187</v>
      </c>
      <c r="M4829" t="s">
        <v>3169</v>
      </c>
      <c r="O4829" t="s">
        <v>3124</v>
      </c>
      <c r="P4829">
        <f t="shared" si="150"/>
        <v>45096</v>
      </c>
      <c r="Q4829">
        <f>--(COUNTIF($A$2:A4829,A4829)=1)</f>
        <v>1</v>
      </c>
      <c r="R4829" t="str">
        <f t="shared" si="151"/>
        <v/>
      </c>
    </row>
    <row r="4830" spans="1:18">
      <c r="A4830" t="s">
        <v>11039</v>
      </c>
      <c r="B4830" t="s">
        <v>2355</v>
      </c>
      <c r="C4830" t="s">
        <v>6304</v>
      </c>
      <c r="D4830" t="s">
        <v>3240</v>
      </c>
      <c r="E4830" t="s">
        <v>3175</v>
      </c>
      <c r="F4830" t="s">
        <v>3167</v>
      </c>
      <c r="G4830" t="s">
        <v>4162</v>
      </c>
      <c r="H4830" s="28"/>
      <c r="J4830">
        <v>8</v>
      </c>
      <c r="K4830" t="s">
        <v>3098</v>
      </c>
      <c r="L4830" t="s">
        <v>3281</v>
      </c>
      <c r="M4830" t="s">
        <v>3188</v>
      </c>
      <c r="O4830" t="s">
        <v>3124</v>
      </c>
      <c r="P4830">
        <f t="shared" si="150"/>
        <v>45377</v>
      </c>
      <c r="Q4830">
        <f>--(COUNTIF($A$2:A4830,A4830)=1)</f>
        <v>1</v>
      </c>
      <c r="R4830" t="str">
        <f t="shared" si="151"/>
        <v/>
      </c>
    </row>
    <row r="4831" spans="1:18">
      <c r="A4831" t="s">
        <v>11040</v>
      </c>
      <c r="B4831" t="s">
        <v>6784</v>
      </c>
      <c r="C4831" t="s">
        <v>11041</v>
      </c>
      <c r="D4831" t="s">
        <v>3237</v>
      </c>
      <c r="E4831" t="s">
        <v>3166</v>
      </c>
      <c r="F4831" t="s">
        <v>3167</v>
      </c>
      <c r="G4831" t="s">
        <v>2937</v>
      </c>
      <c r="H4831" s="28">
        <v>44576</v>
      </c>
      <c r="I4831">
        <v>52</v>
      </c>
      <c r="J4831">
        <v>24</v>
      </c>
      <c r="K4831" t="s">
        <v>3123</v>
      </c>
      <c r="L4831" t="s">
        <v>3098</v>
      </c>
      <c r="M4831" t="s">
        <v>3202</v>
      </c>
      <c r="N4831">
        <v>4.3</v>
      </c>
      <c r="O4831" t="s">
        <v>3170</v>
      </c>
      <c r="P4831">
        <f t="shared" si="150"/>
        <v>44574</v>
      </c>
      <c r="Q4831">
        <f>--(COUNTIF($A$2:A4831,A4831)=1)</f>
        <v>1</v>
      </c>
      <c r="R4831">
        <f t="shared" si="151"/>
        <v>52</v>
      </c>
    </row>
    <row r="4832" spans="1:18">
      <c r="A4832" t="s">
        <v>11042</v>
      </c>
      <c r="B4832" t="s">
        <v>4701</v>
      </c>
      <c r="C4832" t="s">
        <v>3098</v>
      </c>
      <c r="D4832" t="s">
        <v>3165</v>
      </c>
      <c r="E4832" t="s">
        <v>3194</v>
      </c>
      <c r="F4832" t="s">
        <v>3167</v>
      </c>
      <c r="G4832" t="s">
        <v>4204</v>
      </c>
      <c r="H4832" s="28">
        <v>45170</v>
      </c>
      <c r="I4832">
        <v>38.64</v>
      </c>
      <c r="J4832">
        <v>72</v>
      </c>
      <c r="K4832" t="s">
        <v>3124</v>
      </c>
      <c r="L4832" t="s">
        <v>3354</v>
      </c>
      <c r="M4832" t="s">
        <v>3177</v>
      </c>
      <c r="O4832" t="s">
        <v>3260</v>
      </c>
      <c r="P4832">
        <f t="shared" si="150"/>
        <v>45169</v>
      </c>
      <c r="Q4832">
        <f>--(COUNTIF($A$2:A4832,A4832)=1)</f>
        <v>1</v>
      </c>
      <c r="R4832">
        <f t="shared" si="151"/>
        <v>38.64</v>
      </c>
    </row>
    <row r="4833" spans="1:18">
      <c r="A4833" t="s">
        <v>11043</v>
      </c>
      <c r="B4833" t="s">
        <v>150</v>
      </c>
      <c r="C4833" t="s">
        <v>3098</v>
      </c>
      <c r="D4833" t="s">
        <v>3251</v>
      </c>
      <c r="E4833" t="s">
        <v>3194</v>
      </c>
      <c r="F4833" t="s">
        <v>3167</v>
      </c>
      <c r="G4833" t="s">
        <v>515</v>
      </c>
      <c r="H4833" s="28">
        <v>44853</v>
      </c>
      <c r="I4833">
        <v>10.64</v>
      </c>
      <c r="J4833">
        <v>72</v>
      </c>
      <c r="K4833" t="s">
        <v>3124</v>
      </c>
      <c r="L4833" t="s">
        <v>3437</v>
      </c>
      <c r="M4833" t="s">
        <v>3169</v>
      </c>
      <c r="N4833">
        <v>1.9</v>
      </c>
      <c r="O4833" t="s">
        <v>3178</v>
      </c>
      <c r="P4833">
        <f t="shared" si="150"/>
        <v>44853</v>
      </c>
      <c r="Q4833">
        <f>--(COUNTIF($A$2:A4833,A4833)=1)</f>
        <v>1</v>
      </c>
      <c r="R4833">
        <f t="shared" si="151"/>
        <v>10.64</v>
      </c>
    </row>
    <row r="4834" spans="1:18">
      <c r="A4834" t="s">
        <v>11044</v>
      </c>
      <c r="B4834" t="s">
        <v>2405</v>
      </c>
      <c r="C4834" t="s">
        <v>11045</v>
      </c>
      <c r="D4834" t="s">
        <v>3240</v>
      </c>
      <c r="E4834" t="s">
        <v>3194</v>
      </c>
      <c r="F4834" t="s">
        <v>3220</v>
      </c>
      <c r="G4834" t="s">
        <v>913</v>
      </c>
      <c r="H4834" s="28"/>
      <c r="J4834">
        <v>72</v>
      </c>
      <c r="K4834" t="s">
        <v>3098</v>
      </c>
      <c r="L4834" t="s">
        <v>3271</v>
      </c>
      <c r="M4834" t="s">
        <v>3188</v>
      </c>
      <c r="O4834" t="s">
        <v>3182</v>
      </c>
      <c r="P4834">
        <f t="shared" si="150"/>
        <v>45078</v>
      </c>
      <c r="Q4834">
        <f>--(COUNTIF($A$2:A4834,A4834)=1)</f>
        <v>1</v>
      </c>
      <c r="R4834" t="str">
        <f t="shared" si="151"/>
        <v/>
      </c>
    </row>
    <row r="4835" spans="1:18">
      <c r="A4835" t="s">
        <v>11046</v>
      </c>
      <c r="B4835" t="s">
        <v>1549</v>
      </c>
      <c r="C4835" t="s">
        <v>5240</v>
      </c>
      <c r="D4835" t="s">
        <v>3251</v>
      </c>
      <c r="E4835" t="s">
        <v>3175</v>
      </c>
      <c r="F4835" t="s">
        <v>3167</v>
      </c>
      <c r="G4835" t="s">
        <v>2539</v>
      </c>
      <c r="H4835" s="28">
        <v>44937</v>
      </c>
      <c r="I4835">
        <v>2.29</v>
      </c>
      <c r="J4835">
        <v>8</v>
      </c>
      <c r="K4835" t="s">
        <v>3124</v>
      </c>
      <c r="L4835" t="s">
        <v>3281</v>
      </c>
      <c r="M4835" t="s">
        <v>3188</v>
      </c>
      <c r="N4835">
        <v>4.5999999999999996</v>
      </c>
      <c r="O4835" t="s">
        <v>3170</v>
      </c>
      <c r="P4835">
        <f t="shared" si="150"/>
        <v>44937</v>
      </c>
      <c r="Q4835">
        <f>--(COUNTIF($A$2:A4835,A4835)=1)</f>
        <v>1</v>
      </c>
      <c r="R4835">
        <f t="shared" si="151"/>
        <v>2.29</v>
      </c>
    </row>
    <row r="4836" spans="1:18">
      <c r="A4836" t="s">
        <v>11047</v>
      </c>
      <c r="B4836" t="s">
        <v>1304</v>
      </c>
      <c r="C4836" t="s">
        <v>11048</v>
      </c>
      <c r="D4836" t="s">
        <v>3251</v>
      </c>
      <c r="E4836" t="s">
        <v>3194</v>
      </c>
      <c r="F4836" t="s">
        <v>3167</v>
      </c>
      <c r="G4836" t="s">
        <v>11049</v>
      </c>
      <c r="H4836" s="28">
        <v>44827</v>
      </c>
      <c r="I4836">
        <v>0.57999999999999996</v>
      </c>
      <c r="J4836">
        <v>72</v>
      </c>
      <c r="K4836" t="s">
        <v>3124</v>
      </c>
      <c r="L4836" t="s">
        <v>3351</v>
      </c>
      <c r="M4836" t="s">
        <v>3188</v>
      </c>
      <c r="N4836">
        <v>2.8</v>
      </c>
      <c r="O4836" t="s">
        <v>3123</v>
      </c>
      <c r="P4836">
        <f t="shared" si="150"/>
        <v>44827</v>
      </c>
      <c r="Q4836">
        <f>--(COUNTIF($A$2:A4836,A4836)=1)</f>
        <v>1</v>
      </c>
      <c r="R4836">
        <f t="shared" si="151"/>
        <v>0.57999999999999996</v>
      </c>
    </row>
    <row r="4837" spans="1:18">
      <c r="A4837" t="s">
        <v>11050</v>
      </c>
      <c r="B4837" t="s">
        <v>4138</v>
      </c>
      <c r="C4837" t="s">
        <v>11051</v>
      </c>
      <c r="D4837" t="s">
        <v>3196</v>
      </c>
      <c r="E4837" t="s">
        <v>3194</v>
      </c>
      <c r="F4837" t="s">
        <v>3167</v>
      </c>
      <c r="G4837" t="s">
        <v>1763</v>
      </c>
      <c r="H4837" s="28">
        <v>45414</v>
      </c>
      <c r="I4837">
        <v>21.11</v>
      </c>
      <c r="J4837">
        <v>72</v>
      </c>
      <c r="K4837" t="s">
        <v>3124</v>
      </c>
      <c r="L4837" t="s">
        <v>3354</v>
      </c>
      <c r="M4837" t="s">
        <v>3169</v>
      </c>
      <c r="O4837" t="s">
        <v>3189</v>
      </c>
      <c r="P4837">
        <f t="shared" si="150"/>
        <v>45414</v>
      </c>
      <c r="Q4837">
        <f>--(COUNTIF($A$2:A4837,A4837)=1)</f>
        <v>1</v>
      </c>
      <c r="R4837">
        <f t="shared" si="151"/>
        <v>21.11</v>
      </c>
    </row>
    <row r="4838" spans="1:18">
      <c r="A4838" t="s">
        <v>11052</v>
      </c>
      <c r="B4838" t="s">
        <v>833</v>
      </c>
      <c r="C4838" t="s">
        <v>3098</v>
      </c>
      <c r="D4838" t="s">
        <v>3237</v>
      </c>
      <c r="E4838" t="s">
        <v>3166</v>
      </c>
      <c r="F4838" t="s">
        <v>3167</v>
      </c>
      <c r="G4838" t="s">
        <v>1355</v>
      </c>
      <c r="H4838" s="28">
        <v>45333</v>
      </c>
      <c r="I4838">
        <v>59.95</v>
      </c>
      <c r="J4838">
        <v>24</v>
      </c>
      <c r="K4838" t="s">
        <v>3123</v>
      </c>
      <c r="L4838" t="s">
        <v>3098</v>
      </c>
      <c r="M4838" t="s">
        <v>3177</v>
      </c>
      <c r="N4838">
        <v>2.6</v>
      </c>
      <c r="O4838" t="s">
        <v>3182</v>
      </c>
      <c r="P4838">
        <f t="shared" si="150"/>
        <v>45331</v>
      </c>
      <c r="Q4838">
        <f>--(COUNTIF($A$2:A4838,A4838)=1)</f>
        <v>1</v>
      </c>
      <c r="R4838">
        <f t="shared" si="151"/>
        <v>59.95</v>
      </c>
    </row>
    <row r="4839" spans="1:18">
      <c r="A4839" t="s">
        <v>11053</v>
      </c>
      <c r="B4839" t="s">
        <v>851</v>
      </c>
      <c r="C4839" t="s">
        <v>10553</v>
      </c>
      <c r="D4839" t="s">
        <v>3240</v>
      </c>
      <c r="E4839" t="s">
        <v>3166</v>
      </c>
      <c r="F4839" t="s">
        <v>3167</v>
      </c>
      <c r="G4839" t="s">
        <v>3024</v>
      </c>
      <c r="H4839" s="28">
        <v>44821</v>
      </c>
      <c r="I4839">
        <v>35.54</v>
      </c>
      <c r="J4839">
        <v>24</v>
      </c>
      <c r="K4839" t="s">
        <v>3123</v>
      </c>
      <c r="L4839" t="s">
        <v>3209</v>
      </c>
      <c r="M4839" t="s">
        <v>3177</v>
      </c>
      <c r="O4839" t="s">
        <v>3260</v>
      </c>
      <c r="P4839">
        <f t="shared" si="150"/>
        <v>44820</v>
      </c>
      <c r="Q4839">
        <f>--(COUNTIF($A$2:A4839,A4839)=1)</f>
        <v>1</v>
      </c>
      <c r="R4839">
        <f t="shared" si="151"/>
        <v>35.54</v>
      </c>
    </row>
    <row r="4840" spans="1:18">
      <c r="A4840" t="s">
        <v>11054</v>
      </c>
      <c r="B4840" t="s">
        <v>8048</v>
      </c>
      <c r="C4840" t="s">
        <v>11055</v>
      </c>
      <c r="D4840" t="s">
        <v>3227</v>
      </c>
      <c r="E4840" t="s">
        <v>3194</v>
      </c>
      <c r="F4840" t="s">
        <v>3167</v>
      </c>
      <c r="G4840" t="s">
        <v>392</v>
      </c>
      <c r="H4840" s="28">
        <v>44623</v>
      </c>
      <c r="I4840">
        <v>62.86</v>
      </c>
      <c r="J4840">
        <v>72</v>
      </c>
      <c r="K4840" t="s">
        <v>3124</v>
      </c>
      <c r="L4840" t="s">
        <v>3218</v>
      </c>
      <c r="M4840" t="s">
        <v>3177</v>
      </c>
      <c r="O4840" t="s">
        <v>3123</v>
      </c>
      <c r="P4840">
        <f t="shared" si="150"/>
        <v>44621</v>
      </c>
      <c r="Q4840">
        <f>--(COUNTIF($A$2:A4840,A4840)=1)</f>
        <v>1</v>
      </c>
      <c r="R4840">
        <f t="shared" si="151"/>
        <v>62.86</v>
      </c>
    </row>
    <row r="4841" spans="1:18">
      <c r="A4841" t="s">
        <v>11056</v>
      </c>
      <c r="B4841" t="s">
        <v>663</v>
      </c>
      <c r="C4841" t="s">
        <v>8334</v>
      </c>
      <c r="D4841" t="s">
        <v>3165</v>
      </c>
      <c r="E4841" t="s">
        <v>3166</v>
      </c>
      <c r="F4841" t="s">
        <v>3167</v>
      </c>
      <c r="G4841" t="s">
        <v>212</v>
      </c>
      <c r="H4841" s="28">
        <v>44912</v>
      </c>
      <c r="I4841">
        <v>64.73</v>
      </c>
      <c r="J4841">
        <v>24</v>
      </c>
      <c r="K4841" t="s">
        <v>3123</v>
      </c>
      <c r="L4841" t="s">
        <v>3318</v>
      </c>
      <c r="M4841" t="s">
        <v>3177</v>
      </c>
      <c r="O4841" t="s">
        <v>3170</v>
      </c>
      <c r="P4841">
        <f t="shared" si="150"/>
        <v>44910</v>
      </c>
      <c r="Q4841">
        <f>--(COUNTIF($A$2:A4841,A4841)=1)</f>
        <v>1</v>
      </c>
      <c r="R4841">
        <f t="shared" si="151"/>
        <v>64.73</v>
      </c>
    </row>
    <row r="4842" spans="1:18">
      <c r="A4842" t="s">
        <v>11057</v>
      </c>
      <c r="B4842" t="s">
        <v>1594</v>
      </c>
      <c r="C4842" t="s">
        <v>3098</v>
      </c>
      <c r="D4842" t="s">
        <v>3200</v>
      </c>
      <c r="E4842" t="s">
        <v>3166</v>
      </c>
      <c r="F4842" t="s">
        <v>3167</v>
      </c>
      <c r="G4842" t="s">
        <v>2427</v>
      </c>
      <c r="H4842" s="28">
        <v>45045</v>
      </c>
      <c r="I4842">
        <v>23.18</v>
      </c>
      <c r="J4842">
        <v>24</v>
      </c>
      <c r="K4842" t="s">
        <v>3124</v>
      </c>
      <c r="L4842" t="s">
        <v>3181</v>
      </c>
      <c r="M4842" t="s">
        <v>3188</v>
      </c>
      <c r="O4842" t="s">
        <v>3189</v>
      </c>
      <c r="P4842">
        <f t="shared" si="150"/>
        <v>45045</v>
      </c>
      <c r="Q4842">
        <f>--(COUNTIF($A$2:A4842,A4842)=1)</f>
        <v>1</v>
      </c>
      <c r="R4842">
        <f t="shared" si="151"/>
        <v>23.18</v>
      </c>
    </row>
    <row r="4843" spans="1:18">
      <c r="A4843" t="s">
        <v>11058</v>
      </c>
      <c r="B4843" t="s">
        <v>2313</v>
      </c>
      <c r="C4843" t="s">
        <v>11059</v>
      </c>
      <c r="D4843" t="s">
        <v>3185</v>
      </c>
      <c r="E4843" t="s">
        <v>3194</v>
      </c>
      <c r="F4843" t="s">
        <v>3167</v>
      </c>
      <c r="G4843" t="s">
        <v>4057</v>
      </c>
      <c r="H4843" s="28">
        <v>44743</v>
      </c>
      <c r="I4843">
        <v>21.48</v>
      </c>
      <c r="J4843">
        <v>72</v>
      </c>
      <c r="K4843" t="s">
        <v>3124</v>
      </c>
      <c r="L4843" t="s">
        <v>3187</v>
      </c>
      <c r="M4843" t="s">
        <v>3177</v>
      </c>
      <c r="N4843">
        <v>4.2</v>
      </c>
      <c r="O4843" t="s">
        <v>3189</v>
      </c>
      <c r="P4843">
        <f t="shared" si="150"/>
        <v>44743</v>
      </c>
      <c r="Q4843">
        <f>--(COUNTIF($A$2:A4843,A4843)=1)</f>
        <v>1</v>
      </c>
      <c r="R4843">
        <f t="shared" si="151"/>
        <v>21.48</v>
      </c>
    </row>
    <row r="4844" spans="1:18">
      <c r="A4844" t="s">
        <v>11060</v>
      </c>
      <c r="B4844" t="s">
        <v>6641</v>
      </c>
      <c r="C4844" t="s">
        <v>11061</v>
      </c>
      <c r="D4844" t="s">
        <v>3165</v>
      </c>
      <c r="E4844" t="s">
        <v>3166</v>
      </c>
      <c r="F4844" t="s">
        <v>3167</v>
      </c>
      <c r="G4844" t="s">
        <v>4977</v>
      </c>
      <c r="H4844" s="28"/>
      <c r="J4844">
        <v>24</v>
      </c>
      <c r="K4844" t="s">
        <v>3098</v>
      </c>
      <c r="L4844" t="s">
        <v>3218</v>
      </c>
      <c r="M4844" t="s">
        <v>3169</v>
      </c>
      <c r="O4844" t="s">
        <v>3170</v>
      </c>
      <c r="P4844">
        <f t="shared" si="150"/>
        <v>44806</v>
      </c>
      <c r="Q4844">
        <f>--(COUNTIF($A$2:A4844,A4844)=1)</f>
        <v>1</v>
      </c>
      <c r="R4844" t="str">
        <f t="shared" si="151"/>
        <v/>
      </c>
    </row>
    <row r="4845" spans="1:18">
      <c r="A4845" t="s">
        <v>11062</v>
      </c>
      <c r="B4845" t="s">
        <v>215</v>
      </c>
      <c r="C4845" t="s">
        <v>3098</v>
      </c>
      <c r="D4845" t="s">
        <v>3227</v>
      </c>
      <c r="E4845" t="s">
        <v>3166</v>
      </c>
      <c r="F4845" t="s">
        <v>3167</v>
      </c>
      <c r="G4845" t="s">
        <v>1745</v>
      </c>
      <c r="H4845" s="28">
        <v>45176</v>
      </c>
      <c r="I4845">
        <v>79.41</v>
      </c>
      <c r="J4845">
        <v>24</v>
      </c>
      <c r="K4845" t="s">
        <v>3123</v>
      </c>
      <c r="L4845" t="s">
        <v>3437</v>
      </c>
      <c r="M4845" t="s">
        <v>3207</v>
      </c>
      <c r="N4845">
        <v>1.3</v>
      </c>
      <c r="O4845" t="s">
        <v>3182</v>
      </c>
      <c r="P4845">
        <f t="shared" si="150"/>
        <v>45173</v>
      </c>
      <c r="Q4845">
        <f>--(COUNTIF($A$2:A4845,A4845)=1)</f>
        <v>1</v>
      </c>
      <c r="R4845">
        <f t="shared" si="151"/>
        <v>79.41</v>
      </c>
    </row>
    <row r="4846" spans="1:18">
      <c r="A4846" t="s">
        <v>11063</v>
      </c>
      <c r="B4846" t="s">
        <v>11064</v>
      </c>
      <c r="C4846" t="s">
        <v>11065</v>
      </c>
      <c r="D4846" t="s">
        <v>3227</v>
      </c>
      <c r="E4846" t="s">
        <v>3175</v>
      </c>
      <c r="F4846" t="s">
        <v>3180</v>
      </c>
      <c r="G4846" t="s">
        <v>8013</v>
      </c>
      <c r="H4846" s="28"/>
      <c r="J4846">
        <v>8</v>
      </c>
      <c r="K4846" t="s">
        <v>3098</v>
      </c>
      <c r="L4846" t="s">
        <v>3354</v>
      </c>
      <c r="M4846" t="s">
        <v>3169</v>
      </c>
      <c r="O4846" t="s">
        <v>3182</v>
      </c>
      <c r="P4846">
        <f t="shared" si="150"/>
        <v>45411</v>
      </c>
      <c r="Q4846">
        <f>--(COUNTIF($A$2:A4846,A4846)=1)</f>
        <v>1</v>
      </c>
      <c r="R4846" t="str">
        <f t="shared" si="151"/>
        <v/>
      </c>
    </row>
    <row r="4847" spans="1:18">
      <c r="A4847" t="s">
        <v>11066</v>
      </c>
      <c r="B4847" t="s">
        <v>4406</v>
      </c>
      <c r="C4847" t="s">
        <v>6304</v>
      </c>
      <c r="D4847" t="s">
        <v>3240</v>
      </c>
      <c r="E4847" t="s">
        <v>3175</v>
      </c>
      <c r="F4847" t="s">
        <v>3167</v>
      </c>
      <c r="G4847" t="s">
        <v>6600</v>
      </c>
      <c r="H4847" s="28">
        <v>44934</v>
      </c>
      <c r="I4847">
        <v>13.35</v>
      </c>
      <c r="J4847">
        <v>8</v>
      </c>
      <c r="K4847" t="s">
        <v>3123</v>
      </c>
      <c r="L4847" t="s">
        <v>3218</v>
      </c>
      <c r="M4847" t="s">
        <v>3169</v>
      </c>
      <c r="O4847" t="s">
        <v>3182</v>
      </c>
      <c r="P4847">
        <f t="shared" si="150"/>
        <v>44934</v>
      </c>
      <c r="Q4847">
        <f>--(COUNTIF($A$2:A4847,A4847)=1)</f>
        <v>1</v>
      </c>
      <c r="R4847">
        <f t="shared" si="151"/>
        <v>13.35</v>
      </c>
    </row>
    <row r="4848" spans="1:18">
      <c r="A4848" t="s">
        <v>11067</v>
      </c>
      <c r="B4848" t="s">
        <v>757</v>
      </c>
      <c r="C4848" t="s">
        <v>3098</v>
      </c>
      <c r="D4848" t="s">
        <v>3185</v>
      </c>
      <c r="E4848" t="s">
        <v>3194</v>
      </c>
      <c r="F4848" t="s">
        <v>3167</v>
      </c>
      <c r="G4848" t="s">
        <v>346</v>
      </c>
      <c r="H4848" s="28">
        <v>44978</v>
      </c>
      <c r="I4848">
        <v>161.41999999999999</v>
      </c>
      <c r="J4848">
        <v>72</v>
      </c>
      <c r="K4848" t="s">
        <v>3123</v>
      </c>
      <c r="L4848" t="s">
        <v>3216</v>
      </c>
      <c r="M4848" t="s">
        <v>3207</v>
      </c>
      <c r="N4848">
        <v>3.6</v>
      </c>
      <c r="O4848" t="s">
        <v>3189</v>
      </c>
      <c r="P4848">
        <f t="shared" si="150"/>
        <v>44972</v>
      </c>
      <c r="Q4848">
        <f>--(COUNTIF($A$2:A4848,A4848)=1)</f>
        <v>1</v>
      </c>
      <c r="R4848">
        <f t="shared" si="151"/>
        <v>161.41999999999999</v>
      </c>
    </row>
    <row r="4849" spans="1:18">
      <c r="A4849" t="s">
        <v>11068</v>
      </c>
      <c r="B4849" t="s">
        <v>547</v>
      </c>
      <c r="C4849" t="s">
        <v>3098</v>
      </c>
      <c r="D4849" t="s">
        <v>3174</v>
      </c>
      <c r="E4849" t="s">
        <v>3194</v>
      </c>
      <c r="F4849" t="s">
        <v>3180</v>
      </c>
      <c r="G4849" t="s">
        <v>2160</v>
      </c>
      <c r="H4849" s="28"/>
      <c r="J4849">
        <v>72</v>
      </c>
      <c r="K4849" t="s">
        <v>3098</v>
      </c>
      <c r="L4849" t="s">
        <v>3098</v>
      </c>
      <c r="M4849" t="s">
        <v>3207</v>
      </c>
      <c r="O4849" t="s">
        <v>3123</v>
      </c>
      <c r="P4849">
        <f t="shared" si="150"/>
        <v>44889</v>
      </c>
      <c r="Q4849">
        <f>--(COUNTIF($A$2:A4849,A4849)=1)</f>
        <v>1</v>
      </c>
      <c r="R4849" t="str">
        <f t="shared" si="151"/>
        <v/>
      </c>
    </row>
    <row r="4850" spans="1:18">
      <c r="A4850" t="s">
        <v>11069</v>
      </c>
      <c r="B4850" t="s">
        <v>6060</v>
      </c>
      <c r="C4850" t="s">
        <v>3098</v>
      </c>
      <c r="D4850" t="s">
        <v>3185</v>
      </c>
      <c r="E4850" t="s">
        <v>3166</v>
      </c>
      <c r="F4850" t="s">
        <v>3167</v>
      </c>
      <c r="G4850" t="s">
        <v>62</v>
      </c>
      <c r="H4850" s="28">
        <v>45087</v>
      </c>
      <c r="I4850">
        <v>61.33</v>
      </c>
      <c r="J4850">
        <v>24</v>
      </c>
      <c r="K4850" t="s">
        <v>3123</v>
      </c>
      <c r="L4850" t="s">
        <v>3098</v>
      </c>
      <c r="M4850" t="s">
        <v>3188</v>
      </c>
      <c r="N4850">
        <v>4.8</v>
      </c>
      <c r="O4850" t="s">
        <v>3213</v>
      </c>
      <c r="P4850">
        <f t="shared" si="150"/>
        <v>45085</v>
      </c>
      <c r="Q4850">
        <f>--(COUNTIF($A$2:A4850,A4850)=1)</f>
        <v>1</v>
      </c>
      <c r="R4850">
        <f t="shared" si="151"/>
        <v>61.33</v>
      </c>
    </row>
    <row r="4851" spans="1:18">
      <c r="A4851" t="s">
        <v>11070</v>
      </c>
      <c r="B4851" t="s">
        <v>3011</v>
      </c>
      <c r="C4851" t="s">
        <v>3098</v>
      </c>
      <c r="D4851" t="s">
        <v>3174</v>
      </c>
      <c r="E4851" t="s">
        <v>3175</v>
      </c>
      <c r="F4851" t="s">
        <v>3167</v>
      </c>
      <c r="G4851" t="s">
        <v>2732</v>
      </c>
      <c r="H4851" s="28">
        <v>44784</v>
      </c>
      <c r="I4851">
        <v>15.13</v>
      </c>
      <c r="J4851">
        <v>8</v>
      </c>
      <c r="K4851" t="s">
        <v>3123</v>
      </c>
      <c r="L4851" t="s">
        <v>3318</v>
      </c>
      <c r="M4851" t="s">
        <v>3207</v>
      </c>
      <c r="N4851">
        <v>3.7</v>
      </c>
      <c r="O4851" t="s">
        <v>3123</v>
      </c>
      <c r="P4851">
        <f t="shared" si="150"/>
        <v>44784</v>
      </c>
      <c r="Q4851">
        <f>--(COUNTIF($A$2:A4851,A4851)=1)</f>
        <v>1</v>
      </c>
      <c r="R4851">
        <f t="shared" si="151"/>
        <v>15.13</v>
      </c>
    </row>
    <row r="4852" spans="1:18">
      <c r="A4852" t="s">
        <v>11071</v>
      </c>
      <c r="B4852" t="s">
        <v>4887</v>
      </c>
      <c r="C4852" t="s">
        <v>4609</v>
      </c>
      <c r="D4852" t="s">
        <v>3251</v>
      </c>
      <c r="E4852" t="s">
        <v>3194</v>
      </c>
      <c r="F4852" t="s">
        <v>3228</v>
      </c>
      <c r="G4852" t="s">
        <v>229</v>
      </c>
      <c r="H4852" s="28"/>
      <c r="J4852">
        <v>72</v>
      </c>
      <c r="K4852" t="s">
        <v>3098</v>
      </c>
      <c r="L4852" t="s">
        <v>3437</v>
      </c>
      <c r="M4852" t="s">
        <v>3202</v>
      </c>
      <c r="O4852" t="s">
        <v>3213</v>
      </c>
      <c r="P4852">
        <f t="shared" si="150"/>
        <v>44636</v>
      </c>
      <c r="Q4852">
        <f>--(COUNTIF($A$2:A4852,A4852)=1)</f>
        <v>1</v>
      </c>
      <c r="R4852" t="str">
        <f t="shared" si="151"/>
        <v/>
      </c>
    </row>
    <row r="4853" spans="1:18">
      <c r="A4853" t="s">
        <v>11072</v>
      </c>
      <c r="B4853" t="s">
        <v>322</v>
      </c>
      <c r="C4853" t="s">
        <v>11073</v>
      </c>
      <c r="D4853" t="s">
        <v>3200</v>
      </c>
      <c r="E4853" t="s">
        <v>3194</v>
      </c>
      <c r="F4853" t="s">
        <v>3167</v>
      </c>
      <c r="G4853" t="s">
        <v>2714</v>
      </c>
      <c r="H4853" s="28">
        <v>45542</v>
      </c>
      <c r="I4853">
        <v>13.34</v>
      </c>
      <c r="J4853">
        <v>72</v>
      </c>
      <c r="K4853" t="s">
        <v>3124</v>
      </c>
      <c r="L4853" t="s">
        <v>3302</v>
      </c>
      <c r="M4853" t="s">
        <v>3202</v>
      </c>
      <c r="N4853">
        <v>1.5</v>
      </c>
      <c r="O4853" t="s">
        <v>3213</v>
      </c>
      <c r="P4853">
        <f t="shared" si="150"/>
        <v>45542</v>
      </c>
      <c r="Q4853">
        <f>--(COUNTIF($A$2:A4853,A4853)=1)</f>
        <v>1</v>
      </c>
      <c r="R4853">
        <f t="shared" si="151"/>
        <v>13.34</v>
      </c>
    </row>
    <row r="4854" spans="1:18">
      <c r="A4854" t="s">
        <v>11074</v>
      </c>
      <c r="B4854" t="s">
        <v>4863</v>
      </c>
      <c r="C4854" t="s">
        <v>11075</v>
      </c>
      <c r="D4854" t="s">
        <v>3251</v>
      </c>
      <c r="E4854" t="s">
        <v>3280</v>
      </c>
      <c r="F4854" t="s">
        <v>3167</v>
      </c>
      <c r="G4854" t="s">
        <v>2406</v>
      </c>
      <c r="H4854" s="28">
        <v>44689</v>
      </c>
      <c r="I4854">
        <v>11.57</v>
      </c>
      <c r="J4854">
        <v>4</v>
      </c>
      <c r="K4854" t="s">
        <v>3123</v>
      </c>
      <c r="L4854" t="s">
        <v>3181</v>
      </c>
      <c r="M4854" t="s">
        <v>3177</v>
      </c>
      <c r="N4854">
        <v>4.2</v>
      </c>
      <c r="O4854" t="s">
        <v>3178</v>
      </c>
      <c r="P4854">
        <f t="shared" si="150"/>
        <v>44689</v>
      </c>
      <c r="Q4854">
        <f>--(COUNTIF($A$2:A4854,A4854)=1)</f>
        <v>1</v>
      </c>
      <c r="R4854">
        <f t="shared" si="151"/>
        <v>11.57</v>
      </c>
    </row>
    <row r="4855" spans="1:18">
      <c r="A4855" t="s">
        <v>11076</v>
      </c>
      <c r="B4855" t="s">
        <v>965</v>
      </c>
      <c r="C4855" t="s">
        <v>3098</v>
      </c>
      <c r="D4855" t="s">
        <v>3185</v>
      </c>
      <c r="E4855" t="s">
        <v>3166</v>
      </c>
      <c r="F4855" t="s">
        <v>3167</v>
      </c>
      <c r="G4855" t="s">
        <v>597</v>
      </c>
      <c r="H4855" s="28">
        <v>45025</v>
      </c>
      <c r="I4855">
        <v>75.790000000000006</v>
      </c>
      <c r="J4855">
        <v>24</v>
      </c>
      <c r="K4855" t="s">
        <v>3123</v>
      </c>
      <c r="L4855" t="s">
        <v>3212</v>
      </c>
      <c r="M4855" t="s">
        <v>3177</v>
      </c>
      <c r="N4855">
        <v>4.4000000000000004</v>
      </c>
      <c r="O4855" t="s">
        <v>3123</v>
      </c>
      <c r="P4855">
        <f t="shared" si="150"/>
        <v>45022</v>
      </c>
      <c r="Q4855">
        <f>--(COUNTIF($A$2:A4855,A4855)=1)</f>
        <v>1</v>
      </c>
      <c r="R4855">
        <f t="shared" si="151"/>
        <v>75.790000000000006</v>
      </c>
    </row>
    <row r="4856" spans="1:18">
      <c r="A4856" t="s">
        <v>11077</v>
      </c>
      <c r="B4856" t="s">
        <v>2376</v>
      </c>
      <c r="C4856" t="s">
        <v>11078</v>
      </c>
      <c r="D4856" t="s">
        <v>3200</v>
      </c>
      <c r="E4856" t="s">
        <v>3166</v>
      </c>
      <c r="F4856" t="s">
        <v>3167</v>
      </c>
      <c r="G4856" t="s">
        <v>1287</v>
      </c>
      <c r="H4856" s="28"/>
      <c r="J4856">
        <v>24</v>
      </c>
      <c r="K4856" t="s">
        <v>3098</v>
      </c>
      <c r="L4856" t="s">
        <v>3181</v>
      </c>
      <c r="M4856" t="s">
        <v>3169</v>
      </c>
      <c r="O4856" t="s">
        <v>3182</v>
      </c>
      <c r="P4856">
        <f t="shared" si="150"/>
        <v>44596</v>
      </c>
      <c r="Q4856">
        <f>--(COUNTIF($A$2:A4856,A4856)=1)</f>
        <v>1</v>
      </c>
      <c r="R4856" t="str">
        <f t="shared" si="151"/>
        <v/>
      </c>
    </row>
    <row r="4857" spans="1:18">
      <c r="A4857" t="s">
        <v>11079</v>
      </c>
      <c r="B4857" t="s">
        <v>1704</v>
      </c>
      <c r="C4857" t="s">
        <v>11080</v>
      </c>
      <c r="D4857" t="s">
        <v>3237</v>
      </c>
      <c r="E4857" t="s">
        <v>3166</v>
      </c>
      <c r="F4857" t="s">
        <v>3220</v>
      </c>
      <c r="G4857" t="s">
        <v>1111</v>
      </c>
      <c r="H4857" s="28"/>
      <c r="J4857">
        <v>24</v>
      </c>
      <c r="K4857" t="s">
        <v>3098</v>
      </c>
      <c r="L4857" t="s">
        <v>3244</v>
      </c>
      <c r="M4857" t="s">
        <v>3202</v>
      </c>
      <c r="O4857" t="s">
        <v>3189</v>
      </c>
      <c r="P4857">
        <f t="shared" si="150"/>
        <v>45554</v>
      </c>
      <c r="Q4857">
        <f>--(COUNTIF($A$2:A4857,A4857)=1)</f>
        <v>1</v>
      </c>
      <c r="R4857" t="str">
        <f t="shared" si="151"/>
        <v/>
      </c>
    </row>
    <row r="4858" spans="1:18">
      <c r="A4858" t="s">
        <v>11081</v>
      </c>
      <c r="B4858" t="s">
        <v>4750</v>
      </c>
      <c r="C4858" t="s">
        <v>11082</v>
      </c>
      <c r="D4858" t="s">
        <v>3237</v>
      </c>
      <c r="E4858" t="s">
        <v>3166</v>
      </c>
      <c r="F4858" t="s">
        <v>3167</v>
      </c>
      <c r="G4858" t="s">
        <v>4249</v>
      </c>
      <c r="H4858" s="28">
        <v>45702</v>
      </c>
      <c r="I4858">
        <v>56.9</v>
      </c>
      <c r="J4858">
        <v>24</v>
      </c>
      <c r="K4858" t="s">
        <v>3123</v>
      </c>
      <c r="L4858" t="s">
        <v>3225</v>
      </c>
      <c r="M4858" t="s">
        <v>3202</v>
      </c>
      <c r="N4858">
        <v>4.5999999999999996</v>
      </c>
      <c r="O4858" t="s">
        <v>3189</v>
      </c>
      <c r="P4858">
        <f t="shared" si="150"/>
        <v>45700</v>
      </c>
      <c r="Q4858">
        <f>--(COUNTIF($A$2:A4858,A4858)=1)</f>
        <v>1</v>
      </c>
      <c r="R4858">
        <f t="shared" si="151"/>
        <v>56.9</v>
      </c>
    </row>
    <row r="4859" spans="1:18">
      <c r="A4859" t="s">
        <v>11083</v>
      </c>
      <c r="B4859" t="s">
        <v>699</v>
      </c>
      <c r="C4859" t="s">
        <v>3098</v>
      </c>
      <c r="D4859" t="s">
        <v>3251</v>
      </c>
      <c r="E4859" t="s">
        <v>3166</v>
      </c>
      <c r="F4859" t="s">
        <v>3167</v>
      </c>
      <c r="G4859" t="s">
        <v>2030</v>
      </c>
      <c r="H4859" s="28"/>
      <c r="J4859">
        <v>24</v>
      </c>
      <c r="K4859" t="s">
        <v>3098</v>
      </c>
      <c r="L4859" t="s">
        <v>3254</v>
      </c>
      <c r="M4859" t="s">
        <v>3169</v>
      </c>
      <c r="O4859" t="s">
        <v>3123</v>
      </c>
      <c r="P4859">
        <f t="shared" si="150"/>
        <v>45314</v>
      </c>
      <c r="Q4859">
        <f>--(COUNTIF($A$2:A4859,A4859)=1)</f>
        <v>1</v>
      </c>
      <c r="R4859" t="str">
        <f t="shared" si="151"/>
        <v/>
      </c>
    </row>
    <row r="4860" spans="1:18">
      <c r="A4860" t="s">
        <v>11084</v>
      </c>
      <c r="B4860" t="s">
        <v>1114</v>
      </c>
      <c r="C4860" t="s">
        <v>3098</v>
      </c>
      <c r="D4860" t="s">
        <v>3240</v>
      </c>
      <c r="E4860" t="s">
        <v>3166</v>
      </c>
      <c r="F4860" t="s">
        <v>3167</v>
      </c>
      <c r="G4860" t="s">
        <v>2156</v>
      </c>
      <c r="H4860" s="28">
        <v>44705</v>
      </c>
      <c r="I4860">
        <v>69.78</v>
      </c>
      <c r="J4860">
        <v>24</v>
      </c>
      <c r="K4860" t="s">
        <v>3123</v>
      </c>
      <c r="L4860" t="s">
        <v>3398</v>
      </c>
      <c r="M4860" t="s">
        <v>3177</v>
      </c>
      <c r="N4860">
        <v>3.9</v>
      </c>
      <c r="O4860" t="s">
        <v>3123</v>
      </c>
      <c r="P4860">
        <f t="shared" si="150"/>
        <v>44703</v>
      </c>
      <c r="Q4860">
        <f>--(COUNTIF($A$2:A4860,A4860)=1)</f>
        <v>1</v>
      </c>
      <c r="R4860">
        <f t="shared" si="151"/>
        <v>69.78</v>
      </c>
    </row>
    <row r="4861" spans="1:18">
      <c r="A4861" t="s">
        <v>11085</v>
      </c>
      <c r="B4861" t="s">
        <v>2307</v>
      </c>
      <c r="C4861" t="s">
        <v>11086</v>
      </c>
      <c r="D4861" t="s">
        <v>3165</v>
      </c>
      <c r="E4861" t="s">
        <v>3194</v>
      </c>
      <c r="F4861" t="s">
        <v>3167</v>
      </c>
      <c r="G4861" t="s">
        <v>1601</v>
      </c>
      <c r="H4861" s="28">
        <v>44959</v>
      </c>
      <c r="I4861">
        <v>245.77</v>
      </c>
      <c r="J4861">
        <v>72</v>
      </c>
      <c r="K4861" t="s">
        <v>3123</v>
      </c>
      <c r="L4861" t="s">
        <v>3225</v>
      </c>
      <c r="M4861" t="s">
        <v>3169</v>
      </c>
      <c r="N4861">
        <v>3.5</v>
      </c>
      <c r="O4861" t="s">
        <v>3189</v>
      </c>
      <c r="P4861">
        <f t="shared" si="150"/>
        <v>44949</v>
      </c>
      <c r="Q4861">
        <f>--(COUNTIF($A$2:A4861,A4861)=1)</f>
        <v>1</v>
      </c>
      <c r="R4861">
        <f t="shared" si="151"/>
        <v>245.77</v>
      </c>
    </row>
    <row r="4862" spans="1:18">
      <c r="A4862" t="s">
        <v>11087</v>
      </c>
      <c r="B4862" t="s">
        <v>2760</v>
      </c>
      <c r="C4862" t="s">
        <v>3098</v>
      </c>
      <c r="D4862" t="s">
        <v>3251</v>
      </c>
      <c r="E4862" t="s">
        <v>3166</v>
      </c>
      <c r="F4862" t="s">
        <v>3167</v>
      </c>
      <c r="G4862" t="s">
        <v>6931</v>
      </c>
      <c r="H4862" s="28">
        <v>45215</v>
      </c>
      <c r="I4862">
        <v>40.44</v>
      </c>
      <c r="J4862">
        <v>24</v>
      </c>
      <c r="K4862" t="s">
        <v>3123</v>
      </c>
      <c r="L4862" t="s">
        <v>3209</v>
      </c>
      <c r="M4862" t="s">
        <v>3169</v>
      </c>
      <c r="O4862" t="s">
        <v>3170</v>
      </c>
      <c r="P4862">
        <f t="shared" si="150"/>
        <v>45214</v>
      </c>
      <c r="Q4862">
        <f>--(COUNTIF($A$2:A4862,A4862)=1)</f>
        <v>1</v>
      </c>
      <c r="R4862">
        <f t="shared" si="151"/>
        <v>40.44</v>
      </c>
    </row>
    <row r="4863" spans="1:18">
      <c r="A4863" t="s">
        <v>11088</v>
      </c>
      <c r="B4863" t="s">
        <v>3586</v>
      </c>
      <c r="C4863" t="s">
        <v>9105</v>
      </c>
      <c r="D4863" t="s">
        <v>3200</v>
      </c>
      <c r="E4863" t="s">
        <v>3166</v>
      </c>
      <c r="F4863" t="s">
        <v>3167</v>
      </c>
      <c r="G4863" t="s">
        <v>522</v>
      </c>
      <c r="H4863" s="28">
        <v>45310</v>
      </c>
      <c r="I4863">
        <v>56.14</v>
      </c>
      <c r="J4863">
        <v>24</v>
      </c>
      <c r="K4863" t="s">
        <v>3123</v>
      </c>
      <c r="L4863" t="s">
        <v>3265</v>
      </c>
      <c r="M4863" t="s">
        <v>3188</v>
      </c>
      <c r="O4863" t="s">
        <v>3260</v>
      </c>
      <c r="P4863">
        <f t="shared" si="150"/>
        <v>45308</v>
      </c>
      <c r="Q4863">
        <f>--(COUNTIF($A$2:A4863,A4863)=1)</f>
        <v>1</v>
      </c>
      <c r="R4863">
        <f t="shared" si="151"/>
        <v>56.14</v>
      </c>
    </row>
    <row r="4864" spans="1:18">
      <c r="A4864" t="s">
        <v>11089</v>
      </c>
      <c r="B4864" t="s">
        <v>5070</v>
      </c>
      <c r="C4864" t="s">
        <v>3098</v>
      </c>
      <c r="D4864" t="s">
        <v>3237</v>
      </c>
      <c r="E4864" t="s">
        <v>3194</v>
      </c>
      <c r="F4864" t="s">
        <v>3167</v>
      </c>
      <c r="G4864" t="s">
        <v>229</v>
      </c>
      <c r="H4864" s="28">
        <v>44637</v>
      </c>
      <c r="I4864">
        <v>46.85</v>
      </c>
      <c r="J4864">
        <v>72</v>
      </c>
      <c r="K4864" t="s">
        <v>3124</v>
      </c>
      <c r="L4864" t="s">
        <v>3176</v>
      </c>
      <c r="M4864" t="s">
        <v>3169</v>
      </c>
      <c r="N4864">
        <v>3.8</v>
      </c>
      <c r="O4864" t="s">
        <v>3124</v>
      </c>
      <c r="P4864">
        <f t="shared" si="150"/>
        <v>44636</v>
      </c>
      <c r="Q4864">
        <f>--(COUNTIF($A$2:A4864,A4864)=1)</f>
        <v>1</v>
      </c>
      <c r="R4864">
        <f t="shared" si="151"/>
        <v>46.85</v>
      </c>
    </row>
    <row r="4865" spans="1:18">
      <c r="A4865" t="s">
        <v>11090</v>
      </c>
      <c r="B4865" t="s">
        <v>338</v>
      </c>
      <c r="C4865" t="s">
        <v>11091</v>
      </c>
      <c r="D4865" t="s">
        <v>3240</v>
      </c>
      <c r="E4865" t="s">
        <v>3194</v>
      </c>
      <c r="F4865" t="s">
        <v>3180</v>
      </c>
      <c r="G4865" t="s">
        <v>3004</v>
      </c>
      <c r="H4865" s="28"/>
      <c r="J4865">
        <v>72</v>
      </c>
      <c r="K4865" t="s">
        <v>3098</v>
      </c>
      <c r="L4865" t="s">
        <v>3098</v>
      </c>
      <c r="M4865" t="s">
        <v>3207</v>
      </c>
      <c r="O4865" t="s">
        <v>3178</v>
      </c>
      <c r="P4865">
        <f t="shared" si="150"/>
        <v>44635</v>
      </c>
      <c r="Q4865">
        <f>--(COUNTIF($A$2:A4865,A4865)=1)</f>
        <v>1</v>
      </c>
      <c r="R4865" t="str">
        <f t="shared" si="151"/>
        <v/>
      </c>
    </row>
    <row r="4866" spans="1:18">
      <c r="A4866" t="s">
        <v>11092</v>
      </c>
      <c r="B4866" t="s">
        <v>2050</v>
      </c>
      <c r="C4866" t="s">
        <v>3098</v>
      </c>
      <c r="D4866" t="s">
        <v>3227</v>
      </c>
      <c r="E4866" t="s">
        <v>3166</v>
      </c>
      <c r="F4866" t="s">
        <v>3167</v>
      </c>
      <c r="G4866" t="s">
        <v>254</v>
      </c>
      <c r="H4866" s="28">
        <v>45489</v>
      </c>
      <c r="I4866">
        <v>56.8</v>
      </c>
      <c r="J4866">
        <v>24</v>
      </c>
      <c r="K4866" t="s">
        <v>3123</v>
      </c>
      <c r="L4866" t="s">
        <v>3318</v>
      </c>
      <c r="M4866" t="s">
        <v>3202</v>
      </c>
      <c r="N4866">
        <v>1.7</v>
      </c>
      <c r="O4866" t="s">
        <v>3260</v>
      </c>
      <c r="P4866">
        <f t="shared" ref="P4866:P4929" si="152">IFERROR(DATEVALUE(G4866),IFERROR(DATE(RIGHT(G4866,4),MID(G4866,4,2),LEFT(G4866,2)),""))</f>
        <v>45487</v>
      </c>
      <c r="Q4866">
        <f>--(COUNTIF($A$2:A4866,A4866)=1)</f>
        <v>1</v>
      </c>
      <c r="R4866">
        <f t="shared" ref="R4866:R4929" si="153">IF(AND(Q4866=1,I4866&lt;&gt;"",ISNUMBER(I4866),I4866&gt;=0),I4866,"")</f>
        <v>56.8</v>
      </c>
    </row>
    <row r="4867" spans="1:18">
      <c r="A4867" t="s">
        <v>11093</v>
      </c>
      <c r="B4867" t="s">
        <v>2561</v>
      </c>
      <c r="C4867" t="s">
        <v>9842</v>
      </c>
      <c r="D4867" t="s">
        <v>3185</v>
      </c>
      <c r="E4867" t="s">
        <v>3166</v>
      </c>
      <c r="F4867" t="s">
        <v>3167</v>
      </c>
      <c r="G4867" t="s">
        <v>508</v>
      </c>
      <c r="H4867" s="28">
        <v>44938</v>
      </c>
      <c r="I4867">
        <v>7.17</v>
      </c>
      <c r="J4867">
        <v>24</v>
      </c>
      <c r="K4867" t="s">
        <v>3124</v>
      </c>
      <c r="L4867" t="s">
        <v>3198</v>
      </c>
      <c r="M4867" t="s">
        <v>3188</v>
      </c>
      <c r="O4867" t="s">
        <v>3189</v>
      </c>
      <c r="P4867">
        <f t="shared" si="152"/>
        <v>44938</v>
      </c>
      <c r="Q4867">
        <f>--(COUNTIF($A$2:A4867,A4867)=1)</f>
        <v>1</v>
      </c>
      <c r="R4867">
        <f t="shared" si="153"/>
        <v>7.17</v>
      </c>
    </row>
    <row r="4868" spans="1:18">
      <c r="A4868" t="s">
        <v>11094</v>
      </c>
      <c r="B4868" t="s">
        <v>2202</v>
      </c>
      <c r="C4868" t="s">
        <v>3098</v>
      </c>
      <c r="D4868" t="s">
        <v>3165</v>
      </c>
      <c r="E4868" t="s">
        <v>3194</v>
      </c>
      <c r="F4868" t="s">
        <v>3167</v>
      </c>
      <c r="G4868" t="s">
        <v>1783</v>
      </c>
      <c r="H4868" s="28">
        <v>44606</v>
      </c>
      <c r="I4868">
        <v>5.44</v>
      </c>
      <c r="J4868">
        <v>72</v>
      </c>
      <c r="K4868" t="s">
        <v>3124</v>
      </c>
      <c r="L4868" t="s">
        <v>3225</v>
      </c>
      <c r="M4868" t="s">
        <v>3207</v>
      </c>
      <c r="N4868">
        <v>1.3</v>
      </c>
      <c r="O4868" t="s">
        <v>3182</v>
      </c>
      <c r="P4868">
        <f t="shared" si="152"/>
        <v>44606</v>
      </c>
      <c r="Q4868">
        <f>--(COUNTIF($A$2:A4868,A4868)=1)</f>
        <v>1</v>
      </c>
      <c r="R4868">
        <f t="shared" si="153"/>
        <v>5.44</v>
      </c>
    </row>
    <row r="4869" spans="1:18">
      <c r="A4869" t="s">
        <v>11095</v>
      </c>
      <c r="B4869" t="s">
        <v>1458</v>
      </c>
      <c r="C4869" t="s">
        <v>3098</v>
      </c>
      <c r="D4869" t="s">
        <v>3237</v>
      </c>
      <c r="E4869" t="s">
        <v>3166</v>
      </c>
      <c r="F4869" t="s">
        <v>3167</v>
      </c>
      <c r="G4869" t="s">
        <v>188</v>
      </c>
      <c r="H4869" s="28">
        <v>44892</v>
      </c>
      <c r="I4869">
        <v>24.37</v>
      </c>
      <c r="J4869">
        <v>24</v>
      </c>
      <c r="K4869" t="s">
        <v>3123</v>
      </c>
      <c r="L4869" t="s">
        <v>3198</v>
      </c>
      <c r="M4869" t="s">
        <v>3207</v>
      </c>
      <c r="N4869">
        <v>2.7</v>
      </c>
      <c r="O4869" t="s">
        <v>3170</v>
      </c>
      <c r="P4869">
        <f t="shared" si="152"/>
        <v>44891</v>
      </c>
      <c r="Q4869">
        <f>--(COUNTIF($A$2:A4869,A4869)=1)</f>
        <v>1</v>
      </c>
      <c r="R4869">
        <f t="shared" si="153"/>
        <v>24.37</v>
      </c>
    </row>
    <row r="4870" spans="1:18">
      <c r="A4870" t="s">
        <v>11096</v>
      </c>
      <c r="B4870" t="s">
        <v>4582</v>
      </c>
      <c r="C4870" t="s">
        <v>11097</v>
      </c>
      <c r="D4870" t="s">
        <v>3251</v>
      </c>
      <c r="E4870" t="s">
        <v>3166</v>
      </c>
      <c r="F4870" t="s">
        <v>3228</v>
      </c>
      <c r="G4870" t="s">
        <v>1036</v>
      </c>
      <c r="H4870" s="28"/>
      <c r="J4870">
        <v>24</v>
      </c>
      <c r="K4870" t="s">
        <v>3098</v>
      </c>
      <c r="L4870" t="s">
        <v>3244</v>
      </c>
      <c r="M4870" t="s">
        <v>3207</v>
      </c>
      <c r="O4870" t="s">
        <v>3189</v>
      </c>
      <c r="P4870">
        <f t="shared" si="152"/>
        <v>45234</v>
      </c>
      <c r="Q4870">
        <f>--(COUNTIF($A$2:A4870,A4870)=1)</f>
        <v>1</v>
      </c>
      <c r="R4870" t="str">
        <f t="shared" si="153"/>
        <v/>
      </c>
    </row>
    <row r="4871" spans="1:18">
      <c r="A4871" t="s">
        <v>11098</v>
      </c>
      <c r="B4871" t="s">
        <v>6985</v>
      </c>
      <c r="C4871" t="s">
        <v>3098</v>
      </c>
      <c r="D4871" t="s">
        <v>3174</v>
      </c>
      <c r="E4871" t="s">
        <v>3280</v>
      </c>
      <c r="F4871" t="s">
        <v>3167</v>
      </c>
      <c r="G4871" t="s">
        <v>1033</v>
      </c>
      <c r="H4871" s="28">
        <v>44992</v>
      </c>
      <c r="I4871">
        <v>10.54</v>
      </c>
      <c r="J4871">
        <v>4</v>
      </c>
      <c r="K4871" t="s">
        <v>3123</v>
      </c>
      <c r="L4871" t="s">
        <v>3231</v>
      </c>
      <c r="M4871" t="s">
        <v>3177</v>
      </c>
      <c r="O4871" t="s">
        <v>3170</v>
      </c>
      <c r="P4871">
        <f t="shared" si="152"/>
        <v>44992</v>
      </c>
      <c r="Q4871">
        <f>--(COUNTIF($A$2:A4871,A4871)=1)</f>
        <v>1</v>
      </c>
      <c r="R4871">
        <f t="shared" si="153"/>
        <v>10.54</v>
      </c>
    </row>
    <row r="4872" spans="1:18">
      <c r="A4872" t="s">
        <v>11099</v>
      </c>
      <c r="B4872" t="s">
        <v>1528</v>
      </c>
      <c r="C4872" t="s">
        <v>11100</v>
      </c>
      <c r="D4872" t="s">
        <v>3196</v>
      </c>
      <c r="E4872" t="s">
        <v>3166</v>
      </c>
      <c r="F4872" t="s">
        <v>3167</v>
      </c>
      <c r="G4872" t="s">
        <v>1053</v>
      </c>
      <c r="H4872" s="28">
        <v>44732</v>
      </c>
      <c r="I4872">
        <v>50.12</v>
      </c>
      <c r="J4872">
        <v>24</v>
      </c>
      <c r="K4872" t="s">
        <v>3123</v>
      </c>
      <c r="L4872" t="s">
        <v>3198</v>
      </c>
      <c r="M4872" t="s">
        <v>3202</v>
      </c>
      <c r="N4872">
        <v>4.7</v>
      </c>
      <c r="O4872" t="s">
        <v>3260</v>
      </c>
      <c r="P4872">
        <f t="shared" si="152"/>
        <v>44730</v>
      </c>
      <c r="Q4872">
        <f>--(COUNTIF($A$2:A4872,A4872)=1)</f>
        <v>1</v>
      </c>
      <c r="R4872">
        <f t="shared" si="153"/>
        <v>50.12</v>
      </c>
    </row>
    <row r="4873" spans="1:18">
      <c r="A4873" t="s">
        <v>11101</v>
      </c>
      <c r="B4873" t="s">
        <v>2664</v>
      </c>
      <c r="C4873" t="s">
        <v>6014</v>
      </c>
      <c r="D4873" t="s">
        <v>3165</v>
      </c>
      <c r="E4873" t="s">
        <v>3166</v>
      </c>
      <c r="F4873" t="s">
        <v>3228</v>
      </c>
      <c r="G4873" t="s">
        <v>1090</v>
      </c>
      <c r="H4873" s="28"/>
      <c r="J4873">
        <v>24</v>
      </c>
      <c r="K4873" t="s">
        <v>3098</v>
      </c>
      <c r="L4873" t="s">
        <v>3229</v>
      </c>
      <c r="M4873" t="s">
        <v>3169</v>
      </c>
      <c r="O4873" t="s">
        <v>3170</v>
      </c>
      <c r="P4873">
        <f t="shared" si="152"/>
        <v>45533</v>
      </c>
      <c r="Q4873">
        <f>--(COUNTIF($A$2:A4873,A4873)=1)</f>
        <v>1</v>
      </c>
      <c r="R4873" t="str">
        <f t="shared" si="153"/>
        <v/>
      </c>
    </row>
    <row r="4874" spans="1:18">
      <c r="A4874" t="s">
        <v>11102</v>
      </c>
      <c r="B4874" t="s">
        <v>466</v>
      </c>
      <c r="C4874" t="s">
        <v>5885</v>
      </c>
      <c r="D4874" t="s">
        <v>3240</v>
      </c>
      <c r="E4874" t="s">
        <v>3166</v>
      </c>
      <c r="F4874" t="s">
        <v>3220</v>
      </c>
      <c r="G4874" t="s">
        <v>1686</v>
      </c>
      <c r="H4874" s="28">
        <v>44868</v>
      </c>
      <c r="I4874">
        <v>54.11</v>
      </c>
      <c r="J4874">
        <v>24</v>
      </c>
      <c r="K4874" t="s">
        <v>3123</v>
      </c>
      <c r="L4874" t="s">
        <v>3318</v>
      </c>
      <c r="M4874" t="s">
        <v>3202</v>
      </c>
      <c r="O4874" t="s">
        <v>3178</v>
      </c>
      <c r="P4874">
        <f t="shared" si="152"/>
        <v>44866</v>
      </c>
      <c r="Q4874">
        <f>--(COUNTIF($A$2:A4874,A4874)=1)</f>
        <v>1</v>
      </c>
      <c r="R4874">
        <f t="shared" si="153"/>
        <v>54.11</v>
      </c>
    </row>
    <row r="4875" spans="1:18">
      <c r="A4875" t="s">
        <v>11103</v>
      </c>
      <c r="B4875" t="s">
        <v>1041</v>
      </c>
      <c r="C4875" t="s">
        <v>3098</v>
      </c>
      <c r="D4875" t="s">
        <v>3196</v>
      </c>
      <c r="E4875" t="s">
        <v>3166</v>
      </c>
      <c r="F4875" t="s">
        <v>3167</v>
      </c>
      <c r="G4875" t="s">
        <v>1676</v>
      </c>
      <c r="H4875" s="28">
        <v>45685</v>
      </c>
      <c r="I4875">
        <v>5.66</v>
      </c>
      <c r="J4875">
        <v>24</v>
      </c>
      <c r="K4875" t="s">
        <v>3124</v>
      </c>
      <c r="L4875" t="s">
        <v>3351</v>
      </c>
      <c r="M4875" t="s">
        <v>3202</v>
      </c>
      <c r="O4875" t="s">
        <v>3123</v>
      </c>
      <c r="P4875">
        <f t="shared" si="152"/>
        <v>45685</v>
      </c>
      <c r="Q4875">
        <f>--(COUNTIF($A$2:A4875,A4875)=1)</f>
        <v>1</v>
      </c>
      <c r="R4875">
        <f t="shared" si="153"/>
        <v>5.66</v>
      </c>
    </row>
    <row r="4876" spans="1:18">
      <c r="A4876" t="s">
        <v>11104</v>
      </c>
      <c r="B4876" t="s">
        <v>2678</v>
      </c>
      <c r="C4876" t="s">
        <v>3098</v>
      </c>
      <c r="D4876" t="s">
        <v>3185</v>
      </c>
      <c r="E4876" t="s">
        <v>3166</v>
      </c>
      <c r="F4876" t="s">
        <v>3167</v>
      </c>
      <c r="G4876" t="s">
        <v>220</v>
      </c>
      <c r="H4876" s="28">
        <v>45157</v>
      </c>
      <c r="I4876">
        <v>57.78</v>
      </c>
      <c r="J4876">
        <v>24</v>
      </c>
      <c r="K4876" t="s">
        <v>3123</v>
      </c>
      <c r="L4876" t="s">
        <v>3307</v>
      </c>
      <c r="M4876" t="s">
        <v>3177</v>
      </c>
      <c r="N4876">
        <v>2.5</v>
      </c>
      <c r="O4876" t="s">
        <v>3170</v>
      </c>
      <c r="P4876">
        <f t="shared" si="152"/>
        <v>45155</v>
      </c>
      <c r="Q4876">
        <f>--(COUNTIF($A$2:A4876,A4876)=1)</f>
        <v>1</v>
      </c>
      <c r="R4876">
        <f t="shared" si="153"/>
        <v>57.78</v>
      </c>
    </row>
    <row r="4877" spans="1:18">
      <c r="A4877" t="s">
        <v>11105</v>
      </c>
      <c r="B4877" t="s">
        <v>1443</v>
      </c>
      <c r="C4877" t="s">
        <v>3098</v>
      </c>
      <c r="D4877" t="s">
        <v>3185</v>
      </c>
      <c r="E4877" t="s">
        <v>3175</v>
      </c>
      <c r="F4877" t="s">
        <v>3167</v>
      </c>
      <c r="G4877" t="s">
        <v>1486</v>
      </c>
      <c r="H4877" s="28">
        <v>44658</v>
      </c>
      <c r="I4877">
        <v>0.59</v>
      </c>
      <c r="J4877">
        <v>8</v>
      </c>
      <c r="K4877" t="s">
        <v>3124</v>
      </c>
      <c r="L4877" t="s">
        <v>3271</v>
      </c>
      <c r="M4877" t="s">
        <v>3177</v>
      </c>
      <c r="O4877" t="s">
        <v>3189</v>
      </c>
      <c r="P4877">
        <f t="shared" si="152"/>
        <v>44658</v>
      </c>
      <c r="Q4877">
        <f>--(COUNTIF($A$2:A4877,A4877)=1)</f>
        <v>1</v>
      </c>
      <c r="R4877">
        <f t="shared" si="153"/>
        <v>0.59</v>
      </c>
    </row>
    <row r="4878" spans="1:18">
      <c r="A4878" t="s">
        <v>11106</v>
      </c>
      <c r="B4878" t="s">
        <v>2804</v>
      </c>
      <c r="C4878" t="s">
        <v>11107</v>
      </c>
      <c r="D4878" t="s">
        <v>3251</v>
      </c>
      <c r="E4878" t="s">
        <v>3194</v>
      </c>
      <c r="F4878" t="s">
        <v>3180</v>
      </c>
      <c r="G4878" t="s">
        <v>1391</v>
      </c>
      <c r="H4878" s="28"/>
      <c r="J4878">
        <v>72</v>
      </c>
      <c r="K4878" t="s">
        <v>3098</v>
      </c>
      <c r="L4878" t="s">
        <v>3318</v>
      </c>
      <c r="M4878" t="s">
        <v>3202</v>
      </c>
      <c r="O4878" t="s">
        <v>3182</v>
      </c>
      <c r="P4878">
        <f t="shared" si="152"/>
        <v>45300</v>
      </c>
      <c r="Q4878">
        <f>--(COUNTIF($A$2:A4878,A4878)=1)</f>
        <v>1</v>
      </c>
      <c r="R4878" t="str">
        <f t="shared" si="153"/>
        <v/>
      </c>
    </row>
    <row r="4879" spans="1:18">
      <c r="A4879" t="s">
        <v>11108</v>
      </c>
      <c r="B4879" t="s">
        <v>2638</v>
      </c>
      <c r="C4879" t="s">
        <v>3098</v>
      </c>
      <c r="D4879" t="s">
        <v>3185</v>
      </c>
      <c r="E4879" t="s">
        <v>3166</v>
      </c>
      <c r="F4879" t="s">
        <v>3167</v>
      </c>
      <c r="G4879" t="s">
        <v>484</v>
      </c>
      <c r="H4879" s="28">
        <v>45558</v>
      </c>
      <c r="I4879">
        <v>43.69</v>
      </c>
      <c r="J4879">
        <v>24</v>
      </c>
      <c r="K4879" t="s">
        <v>3123</v>
      </c>
      <c r="L4879" t="s">
        <v>3176</v>
      </c>
      <c r="M4879" t="s">
        <v>3188</v>
      </c>
      <c r="N4879">
        <v>3.8</v>
      </c>
      <c r="O4879" t="s">
        <v>3170</v>
      </c>
      <c r="P4879">
        <f t="shared" si="152"/>
        <v>45557</v>
      </c>
      <c r="Q4879">
        <f>--(COUNTIF($A$2:A4879,A4879)=1)</f>
        <v>1</v>
      </c>
      <c r="R4879">
        <f t="shared" si="153"/>
        <v>43.69</v>
      </c>
    </row>
    <row r="4880" spans="1:18">
      <c r="A4880" t="s">
        <v>11109</v>
      </c>
      <c r="B4880" t="s">
        <v>801</v>
      </c>
      <c r="C4880" t="s">
        <v>3098</v>
      </c>
      <c r="D4880" t="s">
        <v>3251</v>
      </c>
      <c r="E4880" t="s">
        <v>3166</v>
      </c>
      <c r="F4880" t="s">
        <v>3180</v>
      </c>
      <c r="G4880" t="s">
        <v>5114</v>
      </c>
      <c r="H4880" s="28"/>
      <c r="J4880">
        <v>24</v>
      </c>
      <c r="K4880" t="s">
        <v>3098</v>
      </c>
      <c r="L4880" t="s">
        <v>3201</v>
      </c>
      <c r="M4880" t="s">
        <v>3202</v>
      </c>
      <c r="O4880" t="s">
        <v>3182</v>
      </c>
      <c r="P4880">
        <f t="shared" si="152"/>
        <v>45075</v>
      </c>
      <c r="Q4880">
        <f>--(COUNTIF($A$2:A4880,A4880)=1)</f>
        <v>1</v>
      </c>
      <c r="R4880" t="str">
        <f t="shared" si="153"/>
        <v/>
      </c>
    </row>
    <row r="4881" spans="1:18">
      <c r="A4881" t="s">
        <v>11110</v>
      </c>
      <c r="B4881" t="s">
        <v>761</v>
      </c>
      <c r="C4881" t="s">
        <v>3098</v>
      </c>
      <c r="D4881" t="s">
        <v>3237</v>
      </c>
      <c r="E4881" t="s">
        <v>3194</v>
      </c>
      <c r="F4881" t="s">
        <v>3167</v>
      </c>
      <c r="G4881" t="s">
        <v>10163</v>
      </c>
      <c r="H4881" s="28">
        <v>45128</v>
      </c>
      <c r="I4881">
        <v>214.84</v>
      </c>
      <c r="J4881">
        <v>72</v>
      </c>
      <c r="K4881" t="s">
        <v>3123</v>
      </c>
      <c r="L4881" t="s">
        <v>3168</v>
      </c>
      <c r="M4881" t="s">
        <v>3202</v>
      </c>
      <c r="N4881">
        <v>2.2999999999999998</v>
      </c>
      <c r="O4881" t="s">
        <v>3170</v>
      </c>
      <c r="P4881">
        <f t="shared" si="152"/>
        <v>45120</v>
      </c>
      <c r="Q4881">
        <f>--(COUNTIF($A$2:A4881,A4881)=1)</f>
        <v>1</v>
      </c>
      <c r="R4881">
        <f t="shared" si="153"/>
        <v>214.84</v>
      </c>
    </row>
    <row r="4882" spans="1:18">
      <c r="A4882" t="s">
        <v>11111</v>
      </c>
      <c r="B4882" t="s">
        <v>2706</v>
      </c>
      <c r="C4882" t="s">
        <v>11112</v>
      </c>
      <c r="D4882" t="s">
        <v>3200</v>
      </c>
      <c r="E4882" t="s">
        <v>3194</v>
      </c>
      <c r="F4882" t="s">
        <v>3180</v>
      </c>
      <c r="G4882" t="s">
        <v>283</v>
      </c>
      <c r="H4882" s="28"/>
      <c r="J4882">
        <v>72</v>
      </c>
      <c r="K4882" t="s">
        <v>3098</v>
      </c>
      <c r="L4882" t="s">
        <v>3098</v>
      </c>
      <c r="M4882" t="s">
        <v>3177</v>
      </c>
      <c r="O4882" t="s">
        <v>3170</v>
      </c>
      <c r="P4882">
        <f t="shared" si="152"/>
        <v>45279</v>
      </c>
      <c r="Q4882">
        <f>--(COUNTIF($A$2:A4882,A4882)=1)</f>
        <v>1</v>
      </c>
      <c r="R4882" t="str">
        <f t="shared" si="153"/>
        <v/>
      </c>
    </row>
    <row r="4883" spans="1:18">
      <c r="A4883" t="s">
        <v>11113</v>
      </c>
      <c r="B4883" t="s">
        <v>2919</v>
      </c>
      <c r="C4883" t="s">
        <v>3098</v>
      </c>
      <c r="D4883" t="s">
        <v>3240</v>
      </c>
      <c r="E4883" t="s">
        <v>3175</v>
      </c>
      <c r="F4883" t="s">
        <v>3167</v>
      </c>
      <c r="G4883" t="s">
        <v>11114</v>
      </c>
      <c r="H4883" s="28">
        <v>45477</v>
      </c>
      <c r="I4883">
        <v>4.3</v>
      </c>
      <c r="J4883">
        <v>8</v>
      </c>
      <c r="K4883" t="s">
        <v>3124</v>
      </c>
      <c r="L4883" t="s">
        <v>3181</v>
      </c>
      <c r="M4883" t="s">
        <v>3177</v>
      </c>
      <c r="O4883" t="s">
        <v>3124</v>
      </c>
      <c r="P4883">
        <f t="shared" si="152"/>
        <v>45477</v>
      </c>
      <c r="Q4883">
        <f>--(COUNTIF($A$2:A4883,A4883)=1)</f>
        <v>1</v>
      </c>
      <c r="R4883">
        <f t="shared" si="153"/>
        <v>4.3</v>
      </c>
    </row>
    <row r="4884" spans="1:18">
      <c r="A4884" t="s">
        <v>11115</v>
      </c>
      <c r="B4884" t="s">
        <v>7454</v>
      </c>
      <c r="C4884" t="s">
        <v>3098</v>
      </c>
      <c r="D4884" t="s">
        <v>3227</v>
      </c>
      <c r="E4884" t="s">
        <v>3194</v>
      </c>
      <c r="F4884" t="s">
        <v>3228</v>
      </c>
      <c r="G4884" t="s">
        <v>4754</v>
      </c>
      <c r="H4884" s="28"/>
      <c r="J4884">
        <v>72</v>
      </c>
      <c r="K4884" t="s">
        <v>3098</v>
      </c>
      <c r="L4884" t="s">
        <v>3168</v>
      </c>
      <c r="M4884" t="s">
        <v>3177</v>
      </c>
      <c r="O4884" t="s">
        <v>3123</v>
      </c>
      <c r="P4884">
        <f t="shared" si="152"/>
        <v>45395</v>
      </c>
      <c r="Q4884">
        <f>--(COUNTIF($A$2:A4884,A4884)=1)</f>
        <v>1</v>
      </c>
      <c r="R4884" t="str">
        <f t="shared" si="153"/>
        <v/>
      </c>
    </row>
    <row r="4885" spans="1:18">
      <c r="A4885" t="s">
        <v>11116</v>
      </c>
      <c r="B4885" t="s">
        <v>1596</v>
      </c>
      <c r="C4885" t="s">
        <v>8046</v>
      </c>
      <c r="D4885" t="s">
        <v>3227</v>
      </c>
      <c r="E4885" t="s">
        <v>3166</v>
      </c>
      <c r="F4885" t="s">
        <v>3167</v>
      </c>
      <c r="G4885" t="s">
        <v>2491</v>
      </c>
      <c r="H4885" s="28">
        <v>44902</v>
      </c>
      <c r="I4885">
        <v>6.13</v>
      </c>
      <c r="J4885">
        <v>24</v>
      </c>
      <c r="K4885" t="s">
        <v>3124</v>
      </c>
      <c r="L4885" t="s">
        <v>3302</v>
      </c>
      <c r="M4885" t="s">
        <v>3177</v>
      </c>
      <c r="O4885" t="s">
        <v>3182</v>
      </c>
      <c r="P4885">
        <f t="shared" si="152"/>
        <v>44902</v>
      </c>
      <c r="Q4885">
        <f>--(COUNTIF($A$2:A4885,A4885)=1)</f>
        <v>1</v>
      </c>
      <c r="R4885">
        <f t="shared" si="153"/>
        <v>6.13</v>
      </c>
    </row>
    <row r="4886" spans="1:18">
      <c r="A4886" t="s">
        <v>11117</v>
      </c>
      <c r="B4886" t="s">
        <v>4397</v>
      </c>
      <c r="C4886" t="s">
        <v>3098</v>
      </c>
      <c r="D4886" t="s">
        <v>3200</v>
      </c>
      <c r="E4886" t="s">
        <v>3194</v>
      </c>
      <c r="F4886" t="s">
        <v>3220</v>
      </c>
      <c r="G4886" t="s">
        <v>2014</v>
      </c>
      <c r="H4886" s="28"/>
      <c r="J4886">
        <v>72</v>
      </c>
      <c r="K4886" t="s">
        <v>3098</v>
      </c>
      <c r="L4886" t="s">
        <v>3271</v>
      </c>
      <c r="M4886" t="s">
        <v>3169</v>
      </c>
      <c r="O4886" t="s">
        <v>3182</v>
      </c>
      <c r="P4886">
        <f t="shared" si="152"/>
        <v>45529</v>
      </c>
      <c r="Q4886">
        <f>--(COUNTIF($A$2:A4886,A4886)=1)</f>
        <v>1</v>
      </c>
      <c r="R4886" t="str">
        <f t="shared" si="153"/>
        <v/>
      </c>
    </row>
    <row r="4887" spans="1:18">
      <c r="A4887" t="s">
        <v>11118</v>
      </c>
      <c r="B4887" t="s">
        <v>2245</v>
      </c>
      <c r="C4887" t="s">
        <v>10373</v>
      </c>
      <c r="D4887" t="s">
        <v>3174</v>
      </c>
      <c r="E4887" t="s">
        <v>3194</v>
      </c>
      <c r="F4887" t="s">
        <v>3180</v>
      </c>
      <c r="G4887" t="s">
        <v>216</v>
      </c>
      <c r="H4887" s="28"/>
      <c r="J4887">
        <v>72</v>
      </c>
      <c r="K4887" t="s">
        <v>3098</v>
      </c>
      <c r="L4887" t="s">
        <v>3318</v>
      </c>
      <c r="M4887" t="s">
        <v>3207</v>
      </c>
      <c r="O4887" t="s">
        <v>3178</v>
      </c>
      <c r="P4887">
        <f t="shared" si="152"/>
        <v>45378</v>
      </c>
      <c r="Q4887">
        <f>--(COUNTIF($A$2:A4887,A4887)=1)</f>
        <v>1</v>
      </c>
      <c r="R4887" t="str">
        <f t="shared" si="153"/>
        <v/>
      </c>
    </row>
    <row r="4888" spans="1:18">
      <c r="A4888" t="s">
        <v>11119</v>
      </c>
      <c r="B4888" t="s">
        <v>2555</v>
      </c>
      <c r="C4888" t="s">
        <v>3098</v>
      </c>
      <c r="D4888" t="s">
        <v>3227</v>
      </c>
      <c r="E4888" t="s">
        <v>3175</v>
      </c>
      <c r="F4888" t="s">
        <v>3228</v>
      </c>
      <c r="G4888" t="s">
        <v>5805</v>
      </c>
      <c r="H4888" s="28"/>
      <c r="J4888">
        <v>8</v>
      </c>
      <c r="K4888" t="s">
        <v>3098</v>
      </c>
      <c r="L4888" t="s">
        <v>3187</v>
      </c>
      <c r="M4888" t="s">
        <v>3169</v>
      </c>
      <c r="O4888" t="s">
        <v>3182</v>
      </c>
      <c r="P4888">
        <f t="shared" si="152"/>
        <v>44593</v>
      </c>
      <c r="Q4888">
        <f>--(COUNTIF($A$2:A4888,A4888)=1)</f>
        <v>1</v>
      </c>
      <c r="R4888" t="str">
        <f t="shared" si="153"/>
        <v/>
      </c>
    </row>
    <row r="4889" spans="1:18">
      <c r="A4889" t="s">
        <v>11120</v>
      </c>
      <c r="B4889" t="s">
        <v>5384</v>
      </c>
      <c r="C4889" t="s">
        <v>3098</v>
      </c>
      <c r="D4889" t="s">
        <v>3251</v>
      </c>
      <c r="E4889" t="s">
        <v>3280</v>
      </c>
      <c r="F4889" t="s">
        <v>3167</v>
      </c>
      <c r="G4889" t="s">
        <v>2756</v>
      </c>
      <c r="H4889" s="28">
        <v>45467</v>
      </c>
      <c r="I4889">
        <v>7.88</v>
      </c>
      <c r="J4889">
        <v>4</v>
      </c>
      <c r="K4889" t="s">
        <v>3123</v>
      </c>
      <c r="L4889" t="s">
        <v>3231</v>
      </c>
      <c r="M4889" t="s">
        <v>3202</v>
      </c>
      <c r="N4889">
        <v>1.8</v>
      </c>
      <c r="O4889" t="s">
        <v>3170</v>
      </c>
      <c r="P4889">
        <f t="shared" si="152"/>
        <v>45467</v>
      </c>
      <c r="Q4889">
        <f>--(COUNTIF($A$2:A4889,A4889)=1)</f>
        <v>1</v>
      </c>
      <c r="R4889">
        <f t="shared" si="153"/>
        <v>7.88</v>
      </c>
    </row>
    <row r="4890" spans="1:18">
      <c r="A4890" t="s">
        <v>11121</v>
      </c>
      <c r="B4890" t="s">
        <v>4467</v>
      </c>
      <c r="C4890" t="s">
        <v>3098</v>
      </c>
      <c r="D4890" t="s">
        <v>3227</v>
      </c>
      <c r="E4890" t="s">
        <v>3194</v>
      </c>
      <c r="F4890" t="s">
        <v>3167</v>
      </c>
      <c r="G4890" t="s">
        <v>237</v>
      </c>
      <c r="H4890" s="28">
        <v>45499</v>
      </c>
      <c r="I4890">
        <v>232.22</v>
      </c>
      <c r="J4890">
        <v>72</v>
      </c>
      <c r="K4890" t="s">
        <v>3123</v>
      </c>
      <c r="L4890" t="s">
        <v>3307</v>
      </c>
      <c r="M4890" t="s">
        <v>3177</v>
      </c>
      <c r="N4890">
        <v>4.5</v>
      </c>
      <c r="O4890" t="s">
        <v>3124</v>
      </c>
      <c r="P4890">
        <f t="shared" si="152"/>
        <v>45490</v>
      </c>
      <c r="Q4890">
        <f>--(COUNTIF($A$2:A4890,A4890)=1)</f>
        <v>1</v>
      </c>
      <c r="R4890">
        <f t="shared" si="153"/>
        <v>232.22</v>
      </c>
    </row>
    <row r="4891" spans="1:18">
      <c r="A4891" t="s">
        <v>11122</v>
      </c>
      <c r="B4891" t="s">
        <v>1158</v>
      </c>
      <c r="C4891" t="s">
        <v>11123</v>
      </c>
      <c r="D4891" t="s">
        <v>3196</v>
      </c>
      <c r="E4891" t="s">
        <v>3166</v>
      </c>
      <c r="F4891" t="s">
        <v>3220</v>
      </c>
      <c r="G4891" t="s">
        <v>339</v>
      </c>
      <c r="H4891" s="28">
        <v>44989</v>
      </c>
      <c r="I4891">
        <v>36.380000000000003</v>
      </c>
      <c r="J4891">
        <v>24</v>
      </c>
      <c r="K4891" t="s">
        <v>3123</v>
      </c>
      <c r="L4891" t="s">
        <v>3351</v>
      </c>
      <c r="M4891" t="s">
        <v>3169</v>
      </c>
      <c r="N4891">
        <v>1.7</v>
      </c>
      <c r="O4891" t="s">
        <v>3182</v>
      </c>
      <c r="P4891">
        <f t="shared" si="152"/>
        <v>44988</v>
      </c>
      <c r="Q4891">
        <f>--(COUNTIF($A$2:A4891,A4891)=1)</f>
        <v>1</v>
      </c>
      <c r="R4891">
        <f t="shared" si="153"/>
        <v>36.380000000000003</v>
      </c>
    </row>
    <row r="4892" spans="1:18">
      <c r="A4892" t="s">
        <v>11124</v>
      </c>
      <c r="B4892" t="s">
        <v>566</v>
      </c>
      <c r="C4892" t="s">
        <v>10936</v>
      </c>
      <c r="D4892" t="s">
        <v>3165</v>
      </c>
      <c r="E4892" t="s">
        <v>3194</v>
      </c>
      <c r="F4892" t="s">
        <v>3180</v>
      </c>
      <c r="G4892" t="s">
        <v>393</v>
      </c>
      <c r="H4892" s="28"/>
      <c r="J4892">
        <v>72</v>
      </c>
      <c r="K4892" t="s">
        <v>3098</v>
      </c>
      <c r="L4892" t="s">
        <v>3437</v>
      </c>
      <c r="M4892" t="s">
        <v>3188</v>
      </c>
      <c r="O4892" t="s">
        <v>3124</v>
      </c>
      <c r="P4892">
        <f t="shared" si="152"/>
        <v>44660</v>
      </c>
      <c r="Q4892">
        <f>--(COUNTIF($A$2:A4892,A4892)=1)</f>
        <v>1</v>
      </c>
      <c r="R4892" t="str">
        <f t="shared" si="153"/>
        <v/>
      </c>
    </row>
    <row r="4893" spans="1:18">
      <c r="A4893" t="s">
        <v>11125</v>
      </c>
      <c r="B4893" t="s">
        <v>1750</v>
      </c>
      <c r="C4893" t="s">
        <v>9565</v>
      </c>
      <c r="D4893" t="s">
        <v>3185</v>
      </c>
      <c r="E4893" t="s">
        <v>3166</v>
      </c>
      <c r="F4893" t="s">
        <v>3228</v>
      </c>
      <c r="G4893" t="s">
        <v>1647</v>
      </c>
      <c r="H4893" s="28"/>
      <c r="J4893">
        <v>24</v>
      </c>
      <c r="K4893" t="s">
        <v>3098</v>
      </c>
      <c r="L4893" t="s">
        <v>3231</v>
      </c>
      <c r="M4893" t="s">
        <v>3207</v>
      </c>
      <c r="O4893" t="s">
        <v>3124</v>
      </c>
      <c r="P4893">
        <f t="shared" si="152"/>
        <v>45525</v>
      </c>
      <c r="Q4893">
        <f>--(COUNTIF($A$2:A4893,A4893)=1)</f>
        <v>1</v>
      </c>
      <c r="R4893" t="str">
        <f t="shared" si="153"/>
        <v/>
      </c>
    </row>
    <row r="4894" spans="1:18">
      <c r="A4894" t="s">
        <v>11126</v>
      </c>
      <c r="B4894" t="s">
        <v>663</v>
      </c>
      <c r="C4894" t="s">
        <v>11127</v>
      </c>
      <c r="D4894" t="s">
        <v>3251</v>
      </c>
      <c r="E4894" t="s">
        <v>3194</v>
      </c>
      <c r="F4894" t="s">
        <v>3167</v>
      </c>
      <c r="G4894" t="s">
        <v>1479</v>
      </c>
      <c r="H4894" s="28">
        <v>45374</v>
      </c>
      <c r="I4894">
        <v>193.12</v>
      </c>
      <c r="J4894">
        <v>72</v>
      </c>
      <c r="K4894" t="s">
        <v>3123</v>
      </c>
      <c r="L4894" t="s">
        <v>3187</v>
      </c>
      <c r="M4894" t="s">
        <v>3188</v>
      </c>
      <c r="N4894">
        <v>3.5</v>
      </c>
      <c r="O4894" t="s">
        <v>3182</v>
      </c>
      <c r="P4894">
        <f t="shared" si="152"/>
        <v>45366</v>
      </c>
      <c r="Q4894">
        <f>--(COUNTIF($A$2:A4894,A4894)=1)</f>
        <v>1</v>
      </c>
      <c r="R4894">
        <f t="shared" si="153"/>
        <v>193.12</v>
      </c>
    </row>
    <row r="4895" spans="1:18">
      <c r="A4895" t="s">
        <v>11128</v>
      </c>
      <c r="B4895" t="s">
        <v>541</v>
      </c>
      <c r="C4895" t="s">
        <v>8285</v>
      </c>
      <c r="D4895" t="s">
        <v>3165</v>
      </c>
      <c r="E4895" t="s">
        <v>3166</v>
      </c>
      <c r="F4895" t="s">
        <v>3180</v>
      </c>
      <c r="G4895" t="s">
        <v>2967</v>
      </c>
      <c r="H4895" s="28"/>
      <c r="J4895">
        <v>24</v>
      </c>
      <c r="K4895" t="s">
        <v>3098</v>
      </c>
      <c r="L4895" t="s">
        <v>3098</v>
      </c>
      <c r="M4895" t="s">
        <v>3202</v>
      </c>
      <c r="O4895" t="s">
        <v>3189</v>
      </c>
      <c r="P4895">
        <f t="shared" si="152"/>
        <v>45136</v>
      </c>
      <c r="Q4895">
        <f>--(COUNTIF($A$2:A4895,A4895)=1)</f>
        <v>1</v>
      </c>
      <c r="R4895" t="str">
        <f t="shared" si="153"/>
        <v/>
      </c>
    </row>
    <row r="4896" spans="1:18">
      <c r="A4896" t="s">
        <v>11129</v>
      </c>
      <c r="B4896" t="s">
        <v>9400</v>
      </c>
      <c r="C4896" t="s">
        <v>3098</v>
      </c>
      <c r="D4896" t="s">
        <v>3200</v>
      </c>
      <c r="E4896" t="s">
        <v>3194</v>
      </c>
      <c r="F4896" t="s">
        <v>3167</v>
      </c>
      <c r="G4896" t="s">
        <v>622</v>
      </c>
      <c r="H4896" s="28">
        <v>45050</v>
      </c>
      <c r="I4896">
        <v>94.4</v>
      </c>
      <c r="J4896">
        <v>72</v>
      </c>
      <c r="K4896" t="s">
        <v>3123</v>
      </c>
      <c r="L4896" t="s">
        <v>3244</v>
      </c>
      <c r="M4896" t="s">
        <v>3177</v>
      </c>
      <c r="O4896" t="s">
        <v>3189</v>
      </c>
      <c r="P4896">
        <f t="shared" si="152"/>
        <v>45047</v>
      </c>
      <c r="Q4896">
        <f>--(COUNTIF($A$2:A4896,A4896)=1)</f>
        <v>1</v>
      </c>
      <c r="R4896">
        <f t="shared" si="153"/>
        <v>94.4</v>
      </c>
    </row>
    <row r="4897" spans="1:18">
      <c r="A4897" t="s">
        <v>11130</v>
      </c>
      <c r="B4897" t="s">
        <v>1307</v>
      </c>
      <c r="C4897" t="s">
        <v>3098</v>
      </c>
      <c r="D4897" t="s">
        <v>3196</v>
      </c>
      <c r="E4897" t="s">
        <v>3194</v>
      </c>
      <c r="F4897" t="s">
        <v>3220</v>
      </c>
      <c r="G4897" t="s">
        <v>11131</v>
      </c>
      <c r="H4897" s="28"/>
      <c r="J4897">
        <v>72</v>
      </c>
      <c r="K4897" t="s">
        <v>3098</v>
      </c>
      <c r="L4897" t="s">
        <v>3268</v>
      </c>
      <c r="M4897" t="s">
        <v>3177</v>
      </c>
      <c r="O4897" t="s">
        <v>3189</v>
      </c>
      <c r="P4897">
        <f t="shared" si="152"/>
        <v>45390</v>
      </c>
      <c r="Q4897">
        <f>--(COUNTIF($A$2:A4897,A4897)=1)</f>
        <v>1</v>
      </c>
      <c r="R4897" t="str">
        <f t="shared" si="153"/>
        <v/>
      </c>
    </row>
    <row r="4898" spans="1:18">
      <c r="A4898" t="s">
        <v>11132</v>
      </c>
      <c r="B4898" t="s">
        <v>2974</v>
      </c>
      <c r="C4898" t="s">
        <v>3098</v>
      </c>
      <c r="D4898" t="s">
        <v>3237</v>
      </c>
      <c r="E4898" t="s">
        <v>3166</v>
      </c>
      <c r="F4898" t="s">
        <v>3180</v>
      </c>
      <c r="G4898" t="s">
        <v>4999</v>
      </c>
      <c r="H4898" s="28"/>
      <c r="J4898">
        <v>24</v>
      </c>
      <c r="K4898" t="s">
        <v>3098</v>
      </c>
      <c r="L4898" t="s">
        <v>3198</v>
      </c>
      <c r="M4898" t="s">
        <v>3169</v>
      </c>
      <c r="O4898" t="s">
        <v>3213</v>
      </c>
      <c r="P4898">
        <f t="shared" si="152"/>
        <v>44900</v>
      </c>
      <c r="Q4898">
        <f>--(COUNTIF($A$2:A4898,A4898)=1)</f>
        <v>1</v>
      </c>
      <c r="R4898" t="str">
        <f t="shared" si="153"/>
        <v/>
      </c>
    </row>
    <row r="4899" spans="1:18">
      <c r="A4899" t="s">
        <v>11133</v>
      </c>
      <c r="B4899" t="s">
        <v>2313</v>
      </c>
      <c r="C4899" t="s">
        <v>5780</v>
      </c>
      <c r="D4899" t="s">
        <v>3240</v>
      </c>
      <c r="E4899" t="s">
        <v>3166</v>
      </c>
      <c r="F4899" t="s">
        <v>3167</v>
      </c>
      <c r="G4899" t="s">
        <v>2450</v>
      </c>
      <c r="H4899" s="28">
        <v>45623</v>
      </c>
      <c r="I4899">
        <v>56.41</v>
      </c>
      <c r="J4899">
        <v>24</v>
      </c>
      <c r="K4899" t="s">
        <v>3123</v>
      </c>
      <c r="L4899" t="s">
        <v>3209</v>
      </c>
      <c r="M4899" t="s">
        <v>3207</v>
      </c>
      <c r="O4899" t="s">
        <v>3182</v>
      </c>
      <c r="P4899">
        <f t="shared" si="152"/>
        <v>45621</v>
      </c>
      <c r="Q4899">
        <f>--(COUNTIF($A$2:A4899,A4899)=1)</f>
        <v>1</v>
      </c>
      <c r="R4899">
        <f t="shared" si="153"/>
        <v>56.41</v>
      </c>
    </row>
    <row r="4900" spans="1:18">
      <c r="A4900" t="s">
        <v>11134</v>
      </c>
      <c r="B4900" t="s">
        <v>1274</v>
      </c>
      <c r="C4900" t="s">
        <v>11135</v>
      </c>
      <c r="D4900" t="s">
        <v>3237</v>
      </c>
      <c r="E4900" t="s">
        <v>3175</v>
      </c>
      <c r="F4900" t="s">
        <v>3167</v>
      </c>
      <c r="G4900" t="s">
        <v>558</v>
      </c>
      <c r="H4900" s="28">
        <v>45418</v>
      </c>
      <c r="I4900">
        <v>19.7</v>
      </c>
      <c r="J4900">
        <v>8</v>
      </c>
      <c r="K4900" t="s">
        <v>3123</v>
      </c>
      <c r="L4900" t="s">
        <v>3254</v>
      </c>
      <c r="M4900" t="s">
        <v>3177</v>
      </c>
      <c r="O4900" t="s">
        <v>3170</v>
      </c>
      <c r="P4900">
        <f t="shared" si="152"/>
        <v>45418</v>
      </c>
      <c r="Q4900">
        <f>--(COUNTIF($A$2:A4900,A4900)=1)</f>
        <v>1</v>
      </c>
      <c r="R4900">
        <f t="shared" si="153"/>
        <v>19.7</v>
      </c>
    </row>
    <row r="4901" spans="1:18">
      <c r="A4901" t="s">
        <v>11136</v>
      </c>
      <c r="B4901" t="s">
        <v>3641</v>
      </c>
      <c r="C4901" t="s">
        <v>11137</v>
      </c>
      <c r="D4901" t="s">
        <v>3237</v>
      </c>
      <c r="E4901" t="s">
        <v>3194</v>
      </c>
      <c r="F4901" t="s">
        <v>3167</v>
      </c>
      <c r="G4901" t="s">
        <v>687</v>
      </c>
      <c r="H4901" s="28">
        <v>45101</v>
      </c>
      <c r="I4901">
        <v>64.39</v>
      </c>
      <c r="J4901">
        <v>72</v>
      </c>
      <c r="K4901" t="s">
        <v>3124</v>
      </c>
      <c r="L4901" t="s">
        <v>3201</v>
      </c>
      <c r="M4901" t="s">
        <v>3188</v>
      </c>
      <c r="O4901" t="s">
        <v>3189</v>
      </c>
      <c r="P4901">
        <f t="shared" si="152"/>
        <v>45099</v>
      </c>
      <c r="Q4901">
        <f>--(COUNTIF($A$2:A4901,A4901)=1)</f>
        <v>1</v>
      </c>
      <c r="R4901">
        <f t="shared" si="153"/>
        <v>64.39</v>
      </c>
    </row>
    <row r="4902" spans="1:18">
      <c r="A4902" t="s">
        <v>11138</v>
      </c>
      <c r="B4902" t="s">
        <v>166</v>
      </c>
      <c r="C4902" t="s">
        <v>3098</v>
      </c>
      <c r="D4902" t="s">
        <v>3174</v>
      </c>
      <c r="E4902" t="s">
        <v>3175</v>
      </c>
      <c r="F4902" t="s">
        <v>3220</v>
      </c>
      <c r="G4902" t="s">
        <v>4070</v>
      </c>
      <c r="H4902" s="28"/>
      <c r="J4902">
        <v>8</v>
      </c>
      <c r="K4902" t="s">
        <v>3098</v>
      </c>
      <c r="L4902" t="s">
        <v>3281</v>
      </c>
      <c r="M4902" t="s">
        <v>3177</v>
      </c>
      <c r="O4902" t="s">
        <v>3124</v>
      </c>
      <c r="P4902">
        <f t="shared" si="152"/>
        <v>44794</v>
      </c>
      <c r="Q4902">
        <f>--(COUNTIF($A$2:A4902,A4902)=1)</f>
        <v>1</v>
      </c>
      <c r="R4902" t="str">
        <f t="shared" si="153"/>
        <v/>
      </c>
    </row>
    <row r="4903" spans="1:18">
      <c r="A4903" t="s">
        <v>11139</v>
      </c>
      <c r="B4903" t="s">
        <v>5374</v>
      </c>
      <c r="C4903" t="s">
        <v>11140</v>
      </c>
      <c r="D4903" t="s">
        <v>3237</v>
      </c>
      <c r="E4903" t="s">
        <v>3194</v>
      </c>
      <c r="F4903" t="s">
        <v>3167</v>
      </c>
      <c r="G4903" t="s">
        <v>1622</v>
      </c>
      <c r="H4903" s="28">
        <v>45453</v>
      </c>
      <c r="I4903">
        <v>193.65</v>
      </c>
      <c r="J4903">
        <v>72</v>
      </c>
      <c r="K4903" t="s">
        <v>3123</v>
      </c>
      <c r="L4903" t="s">
        <v>3181</v>
      </c>
      <c r="M4903" t="s">
        <v>3188</v>
      </c>
      <c r="N4903">
        <v>3.3</v>
      </c>
      <c r="O4903" t="s">
        <v>3123</v>
      </c>
      <c r="P4903">
        <f t="shared" si="152"/>
        <v>45445</v>
      </c>
      <c r="Q4903">
        <f>--(COUNTIF($A$2:A4903,A4903)=1)</f>
        <v>1</v>
      </c>
      <c r="R4903">
        <f t="shared" si="153"/>
        <v>193.65</v>
      </c>
    </row>
    <row r="4904" spans="1:18">
      <c r="A4904" t="s">
        <v>11141</v>
      </c>
      <c r="B4904" t="s">
        <v>2870</v>
      </c>
      <c r="C4904" t="s">
        <v>4067</v>
      </c>
      <c r="D4904" t="s">
        <v>3165</v>
      </c>
      <c r="E4904" t="s">
        <v>3194</v>
      </c>
      <c r="F4904" t="s">
        <v>3220</v>
      </c>
      <c r="G4904" t="s">
        <v>167</v>
      </c>
      <c r="H4904" s="28"/>
      <c r="J4904">
        <v>72</v>
      </c>
      <c r="K4904" t="s">
        <v>3098</v>
      </c>
      <c r="L4904" t="s">
        <v>3198</v>
      </c>
      <c r="M4904" t="s">
        <v>3169</v>
      </c>
      <c r="O4904" t="s">
        <v>3213</v>
      </c>
      <c r="P4904">
        <f t="shared" si="152"/>
        <v>44610</v>
      </c>
      <c r="Q4904">
        <f>--(COUNTIF($A$2:A4904,A4904)=1)</f>
        <v>1</v>
      </c>
      <c r="R4904" t="str">
        <f t="shared" si="153"/>
        <v/>
      </c>
    </row>
    <row r="4905" spans="1:18">
      <c r="A4905" t="s">
        <v>11142</v>
      </c>
      <c r="B4905" t="s">
        <v>8030</v>
      </c>
      <c r="C4905" t="s">
        <v>10089</v>
      </c>
      <c r="D4905" t="s">
        <v>3240</v>
      </c>
      <c r="E4905" t="s">
        <v>3166</v>
      </c>
      <c r="F4905" t="s">
        <v>3167</v>
      </c>
      <c r="G4905" t="s">
        <v>1056</v>
      </c>
      <c r="H4905" s="28">
        <v>45302</v>
      </c>
      <c r="I4905">
        <v>41.1</v>
      </c>
      <c r="J4905">
        <v>24</v>
      </c>
      <c r="K4905" t="s">
        <v>3123</v>
      </c>
      <c r="L4905" t="s">
        <v>3201</v>
      </c>
      <c r="M4905" t="s">
        <v>3207</v>
      </c>
      <c r="N4905">
        <v>3.7</v>
      </c>
      <c r="O4905" t="s">
        <v>3182</v>
      </c>
      <c r="P4905">
        <f t="shared" si="152"/>
        <v>45301</v>
      </c>
      <c r="Q4905">
        <f>--(COUNTIF($A$2:A4905,A4905)=1)</f>
        <v>1</v>
      </c>
      <c r="R4905">
        <f t="shared" si="153"/>
        <v>41.1</v>
      </c>
    </row>
    <row r="4906" spans="1:18">
      <c r="A4906" t="s">
        <v>11143</v>
      </c>
      <c r="B4906" t="s">
        <v>1290</v>
      </c>
      <c r="C4906" t="s">
        <v>3098</v>
      </c>
      <c r="D4906" t="s">
        <v>3200</v>
      </c>
      <c r="E4906" t="s">
        <v>3194</v>
      </c>
      <c r="F4906" t="s">
        <v>3220</v>
      </c>
      <c r="G4906" t="s">
        <v>2367</v>
      </c>
      <c r="H4906" s="28">
        <v>45164</v>
      </c>
      <c r="I4906">
        <v>34.380000000000003</v>
      </c>
      <c r="J4906">
        <v>72</v>
      </c>
      <c r="K4906" t="s">
        <v>3124</v>
      </c>
      <c r="L4906" t="s">
        <v>3351</v>
      </c>
      <c r="M4906" t="s">
        <v>3207</v>
      </c>
      <c r="N4906">
        <v>3.8</v>
      </c>
      <c r="O4906" t="s">
        <v>3123</v>
      </c>
      <c r="P4906">
        <f t="shared" si="152"/>
        <v>45163</v>
      </c>
      <c r="Q4906">
        <f>--(COUNTIF($A$2:A4906,A4906)=1)</f>
        <v>1</v>
      </c>
      <c r="R4906">
        <f t="shared" si="153"/>
        <v>34.380000000000003</v>
      </c>
    </row>
    <row r="4907" spans="1:18">
      <c r="A4907" t="s">
        <v>11144</v>
      </c>
      <c r="B4907" t="s">
        <v>1466</v>
      </c>
      <c r="C4907" t="s">
        <v>3098</v>
      </c>
      <c r="D4907" t="s">
        <v>3237</v>
      </c>
      <c r="E4907" t="s">
        <v>3166</v>
      </c>
      <c r="F4907" t="s">
        <v>3167</v>
      </c>
      <c r="G4907" t="s">
        <v>102</v>
      </c>
      <c r="H4907" s="28">
        <v>44834</v>
      </c>
      <c r="I4907">
        <v>12.36</v>
      </c>
      <c r="J4907">
        <v>24</v>
      </c>
      <c r="K4907" t="s">
        <v>3124</v>
      </c>
      <c r="L4907" t="s">
        <v>3307</v>
      </c>
      <c r="M4907" t="s">
        <v>3177</v>
      </c>
      <c r="N4907">
        <v>3.2</v>
      </c>
      <c r="O4907" t="s">
        <v>3170</v>
      </c>
      <c r="P4907">
        <f t="shared" si="152"/>
        <v>44834</v>
      </c>
      <c r="Q4907">
        <f>--(COUNTIF($A$2:A4907,A4907)=1)</f>
        <v>1</v>
      </c>
      <c r="R4907">
        <f t="shared" si="153"/>
        <v>12.36</v>
      </c>
    </row>
    <row r="4908" spans="1:18">
      <c r="A4908" t="s">
        <v>11145</v>
      </c>
      <c r="B4908" t="s">
        <v>4368</v>
      </c>
      <c r="C4908" t="s">
        <v>4500</v>
      </c>
      <c r="D4908" t="s">
        <v>3165</v>
      </c>
      <c r="E4908" t="s">
        <v>3194</v>
      </c>
      <c r="F4908" t="s">
        <v>3167</v>
      </c>
      <c r="G4908" t="s">
        <v>305</v>
      </c>
      <c r="H4908" s="28">
        <v>45216</v>
      </c>
      <c r="I4908">
        <v>165.43</v>
      </c>
      <c r="J4908">
        <v>72</v>
      </c>
      <c r="K4908" t="s">
        <v>3123</v>
      </c>
      <c r="L4908" t="s">
        <v>3307</v>
      </c>
      <c r="M4908" t="s">
        <v>3188</v>
      </c>
      <c r="N4908">
        <v>3.4</v>
      </c>
      <c r="O4908" t="s">
        <v>3182</v>
      </c>
      <c r="P4908">
        <f t="shared" si="152"/>
        <v>45210</v>
      </c>
      <c r="Q4908">
        <f>--(COUNTIF($A$2:A4908,A4908)=1)</f>
        <v>1</v>
      </c>
      <c r="R4908">
        <f t="shared" si="153"/>
        <v>165.43</v>
      </c>
    </row>
    <row r="4909" spans="1:18">
      <c r="A4909" t="s">
        <v>11146</v>
      </c>
      <c r="B4909" t="s">
        <v>2383</v>
      </c>
      <c r="C4909" t="s">
        <v>11147</v>
      </c>
      <c r="D4909" t="s">
        <v>3196</v>
      </c>
      <c r="E4909" t="s">
        <v>3166</v>
      </c>
      <c r="F4909" t="s">
        <v>3228</v>
      </c>
      <c r="G4909" t="s">
        <v>865</v>
      </c>
      <c r="H4909" s="28"/>
      <c r="J4909">
        <v>24</v>
      </c>
      <c r="K4909" t="s">
        <v>3098</v>
      </c>
      <c r="L4909" t="s">
        <v>3221</v>
      </c>
      <c r="M4909" t="s">
        <v>3177</v>
      </c>
      <c r="O4909" t="s">
        <v>3123</v>
      </c>
      <c r="P4909">
        <f t="shared" si="152"/>
        <v>45367</v>
      </c>
      <c r="Q4909">
        <f>--(COUNTIF($A$2:A4909,A4909)=1)</f>
        <v>1</v>
      </c>
      <c r="R4909" t="str">
        <f t="shared" si="153"/>
        <v/>
      </c>
    </row>
    <row r="4910" spans="1:18">
      <c r="A4910" t="s">
        <v>11148</v>
      </c>
      <c r="B4910" t="s">
        <v>1320</v>
      </c>
      <c r="C4910" t="s">
        <v>11149</v>
      </c>
      <c r="D4910" t="s">
        <v>3196</v>
      </c>
      <c r="E4910" t="s">
        <v>3194</v>
      </c>
      <c r="F4910" t="s">
        <v>3180</v>
      </c>
      <c r="G4910" t="s">
        <v>632</v>
      </c>
      <c r="H4910" s="28"/>
      <c r="J4910">
        <v>72</v>
      </c>
      <c r="K4910" t="s">
        <v>3098</v>
      </c>
      <c r="L4910" t="s">
        <v>3098</v>
      </c>
      <c r="M4910" t="s">
        <v>3207</v>
      </c>
      <c r="O4910" t="s">
        <v>3189</v>
      </c>
      <c r="P4910">
        <f t="shared" si="152"/>
        <v>45575</v>
      </c>
      <c r="Q4910">
        <f>--(COUNTIF($A$2:A4910,A4910)=1)</f>
        <v>1</v>
      </c>
      <c r="R4910" t="str">
        <f t="shared" si="153"/>
        <v/>
      </c>
    </row>
    <row r="4911" spans="1:18">
      <c r="A4911" t="s">
        <v>11150</v>
      </c>
      <c r="B4911" t="s">
        <v>3529</v>
      </c>
      <c r="C4911" t="s">
        <v>3098</v>
      </c>
      <c r="D4911" t="s">
        <v>3240</v>
      </c>
      <c r="E4911" t="s">
        <v>3166</v>
      </c>
      <c r="F4911" t="s">
        <v>3167</v>
      </c>
      <c r="G4911" t="s">
        <v>1686</v>
      </c>
      <c r="H4911" s="28">
        <v>44868</v>
      </c>
      <c r="I4911">
        <v>53.89</v>
      </c>
      <c r="J4911">
        <v>24</v>
      </c>
      <c r="K4911" t="s">
        <v>3123</v>
      </c>
      <c r="L4911" t="s">
        <v>3437</v>
      </c>
      <c r="M4911" t="s">
        <v>3188</v>
      </c>
      <c r="N4911">
        <v>4.5999999999999996</v>
      </c>
      <c r="O4911" t="s">
        <v>3170</v>
      </c>
      <c r="P4911">
        <f t="shared" si="152"/>
        <v>44866</v>
      </c>
      <c r="Q4911">
        <f>--(COUNTIF($A$2:A4911,A4911)=1)</f>
        <v>1</v>
      </c>
      <c r="R4911">
        <f t="shared" si="153"/>
        <v>53.89</v>
      </c>
    </row>
    <row r="4912" spans="1:18">
      <c r="A4912" t="s">
        <v>11151</v>
      </c>
      <c r="B4912" t="s">
        <v>8212</v>
      </c>
      <c r="C4912" t="s">
        <v>7019</v>
      </c>
      <c r="D4912" t="s">
        <v>3237</v>
      </c>
      <c r="E4912" t="s">
        <v>3166</v>
      </c>
      <c r="F4912" t="s">
        <v>3167</v>
      </c>
      <c r="G4912" t="s">
        <v>4403</v>
      </c>
      <c r="H4912" s="28">
        <v>44779</v>
      </c>
      <c r="I4912">
        <v>4.3499999999999996</v>
      </c>
      <c r="J4912">
        <v>24</v>
      </c>
      <c r="K4912" t="s">
        <v>3124</v>
      </c>
      <c r="L4912" t="s">
        <v>3254</v>
      </c>
      <c r="M4912" t="s">
        <v>3169</v>
      </c>
      <c r="N4912">
        <v>4.3</v>
      </c>
      <c r="O4912" t="s">
        <v>3123</v>
      </c>
      <c r="P4912">
        <f t="shared" si="152"/>
        <v>44779</v>
      </c>
      <c r="Q4912">
        <f>--(COUNTIF($A$2:A4912,A4912)=1)</f>
        <v>1</v>
      </c>
      <c r="R4912">
        <f t="shared" si="153"/>
        <v>4.3499999999999996</v>
      </c>
    </row>
    <row r="4913" spans="1:18">
      <c r="A4913" t="s">
        <v>11152</v>
      </c>
      <c r="B4913" t="s">
        <v>741</v>
      </c>
      <c r="C4913" t="s">
        <v>11153</v>
      </c>
      <c r="D4913" t="s">
        <v>3200</v>
      </c>
      <c r="E4913" t="s">
        <v>3166</v>
      </c>
      <c r="F4913" t="s">
        <v>3180</v>
      </c>
      <c r="G4913" t="s">
        <v>172</v>
      </c>
      <c r="H4913" s="28"/>
      <c r="J4913">
        <v>24</v>
      </c>
      <c r="K4913" t="s">
        <v>3098</v>
      </c>
      <c r="L4913" t="s">
        <v>3218</v>
      </c>
      <c r="M4913" t="s">
        <v>3188</v>
      </c>
      <c r="O4913" t="s">
        <v>3123</v>
      </c>
      <c r="P4913">
        <f t="shared" si="152"/>
        <v>45531</v>
      </c>
      <c r="Q4913">
        <f>--(COUNTIF($A$2:A4913,A4913)=1)</f>
        <v>1</v>
      </c>
      <c r="R4913" t="str">
        <f t="shared" si="153"/>
        <v/>
      </c>
    </row>
    <row r="4914" spans="1:18">
      <c r="A4914" t="s">
        <v>11154</v>
      </c>
      <c r="B4914" t="s">
        <v>2112</v>
      </c>
      <c r="C4914" t="s">
        <v>11155</v>
      </c>
      <c r="D4914" t="s">
        <v>3196</v>
      </c>
      <c r="E4914" t="s">
        <v>3166</v>
      </c>
      <c r="F4914" t="s">
        <v>3180</v>
      </c>
      <c r="G4914" t="s">
        <v>2385</v>
      </c>
      <c r="H4914" s="28"/>
      <c r="J4914">
        <v>24</v>
      </c>
      <c r="K4914" t="s">
        <v>3098</v>
      </c>
      <c r="L4914" t="s">
        <v>3198</v>
      </c>
      <c r="M4914" t="s">
        <v>3177</v>
      </c>
      <c r="O4914" t="s">
        <v>3189</v>
      </c>
      <c r="P4914">
        <f t="shared" si="152"/>
        <v>44835</v>
      </c>
      <c r="Q4914">
        <f>--(COUNTIF($A$2:A4914,A4914)=1)</f>
        <v>1</v>
      </c>
      <c r="R4914" t="str">
        <f t="shared" si="153"/>
        <v/>
      </c>
    </row>
    <row r="4915" spans="1:18">
      <c r="A4915" t="s">
        <v>11156</v>
      </c>
      <c r="B4915" t="s">
        <v>8074</v>
      </c>
      <c r="C4915" t="s">
        <v>8747</v>
      </c>
      <c r="D4915" t="s">
        <v>3237</v>
      </c>
      <c r="E4915" t="s">
        <v>3166</v>
      </c>
      <c r="F4915" t="s">
        <v>3220</v>
      </c>
      <c r="G4915" t="s">
        <v>1068</v>
      </c>
      <c r="H4915" s="28">
        <v>44794</v>
      </c>
      <c r="I4915">
        <v>69.56</v>
      </c>
      <c r="J4915">
        <v>24</v>
      </c>
      <c r="K4915" t="s">
        <v>3123</v>
      </c>
      <c r="L4915" t="s">
        <v>3218</v>
      </c>
      <c r="M4915" t="s">
        <v>3177</v>
      </c>
      <c r="N4915">
        <v>2.2000000000000002</v>
      </c>
      <c r="O4915" t="s">
        <v>3189</v>
      </c>
      <c r="P4915">
        <f t="shared" si="152"/>
        <v>44792</v>
      </c>
      <c r="Q4915">
        <f>--(COUNTIF($A$2:A4915,A4915)=1)</f>
        <v>1</v>
      </c>
      <c r="R4915">
        <f t="shared" si="153"/>
        <v>69.56</v>
      </c>
    </row>
    <row r="4916" spans="1:18">
      <c r="A4916" t="s">
        <v>11157</v>
      </c>
      <c r="B4916" t="s">
        <v>11158</v>
      </c>
      <c r="C4916" t="s">
        <v>3098</v>
      </c>
      <c r="D4916" t="s">
        <v>3196</v>
      </c>
      <c r="E4916" t="s">
        <v>3194</v>
      </c>
      <c r="F4916" t="s">
        <v>3167</v>
      </c>
      <c r="G4916" t="s">
        <v>251</v>
      </c>
      <c r="H4916" s="28"/>
      <c r="J4916">
        <v>72</v>
      </c>
      <c r="K4916" t="s">
        <v>3098</v>
      </c>
      <c r="L4916" t="s">
        <v>3281</v>
      </c>
      <c r="M4916" t="s">
        <v>3169</v>
      </c>
      <c r="O4916" t="s">
        <v>3123</v>
      </c>
      <c r="P4916">
        <f t="shared" si="152"/>
        <v>44848</v>
      </c>
      <c r="Q4916">
        <f>--(COUNTIF($A$2:A4916,A4916)=1)</f>
        <v>1</v>
      </c>
      <c r="R4916" t="str">
        <f t="shared" si="153"/>
        <v/>
      </c>
    </row>
    <row r="4917" spans="1:18">
      <c r="A4917" t="s">
        <v>11159</v>
      </c>
      <c r="B4917" t="s">
        <v>1257</v>
      </c>
      <c r="C4917" t="s">
        <v>11160</v>
      </c>
      <c r="D4917" t="s">
        <v>3251</v>
      </c>
      <c r="E4917" t="s">
        <v>3166</v>
      </c>
      <c r="F4917" t="s">
        <v>3228</v>
      </c>
      <c r="G4917" t="s">
        <v>7010</v>
      </c>
      <c r="H4917" s="28"/>
      <c r="J4917">
        <v>24</v>
      </c>
      <c r="K4917" t="s">
        <v>3098</v>
      </c>
      <c r="L4917" t="s">
        <v>3231</v>
      </c>
      <c r="M4917" t="s">
        <v>3202</v>
      </c>
      <c r="O4917" t="s">
        <v>3124</v>
      </c>
      <c r="P4917">
        <f t="shared" si="152"/>
        <v>45107</v>
      </c>
      <c r="Q4917">
        <f>--(COUNTIF($A$2:A4917,A4917)=1)</f>
        <v>1</v>
      </c>
      <c r="R4917" t="str">
        <f t="shared" si="153"/>
        <v/>
      </c>
    </row>
    <row r="4918" spans="1:18">
      <c r="A4918" t="s">
        <v>11161</v>
      </c>
      <c r="B4918" t="s">
        <v>2646</v>
      </c>
      <c r="C4918" t="s">
        <v>3098</v>
      </c>
      <c r="D4918" t="s">
        <v>3174</v>
      </c>
      <c r="E4918" t="s">
        <v>3280</v>
      </c>
      <c r="F4918" t="s">
        <v>3167</v>
      </c>
      <c r="G4918" t="s">
        <v>3073</v>
      </c>
      <c r="H4918" s="28"/>
      <c r="J4918">
        <v>4</v>
      </c>
      <c r="K4918" t="s">
        <v>3098</v>
      </c>
      <c r="L4918" t="s">
        <v>3221</v>
      </c>
      <c r="M4918" t="s">
        <v>3169</v>
      </c>
      <c r="O4918" t="s">
        <v>3123</v>
      </c>
      <c r="P4918">
        <f t="shared" si="152"/>
        <v>44654</v>
      </c>
      <c r="Q4918">
        <f>--(COUNTIF($A$2:A4918,A4918)=1)</f>
        <v>1</v>
      </c>
      <c r="R4918" t="str">
        <f t="shared" si="153"/>
        <v/>
      </c>
    </row>
    <row r="4919" spans="1:18">
      <c r="A4919" t="s">
        <v>11162</v>
      </c>
      <c r="B4919" t="s">
        <v>2713</v>
      </c>
      <c r="C4919" t="s">
        <v>11163</v>
      </c>
      <c r="D4919" t="s">
        <v>3200</v>
      </c>
      <c r="E4919" t="s">
        <v>3166</v>
      </c>
      <c r="F4919" t="s">
        <v>3228</v>
      </c>
      <c r="G4919" t="s">
        <v>7780</v>
      </c>
      <c r="H4919" s="28"/>
      <c r="J4919">
        <v>24</v>
      </c>
      <c r="K4919" t="s">
        <v>3098</v>
      </c>
      <c r="L4919" t="s">
        <v>3265</v>
      </c>
      <c r="M4919" t="s">
        <v>3188</v>
      </c>
      <c r="O4919" t="s">
        <v>3189</v>
      </c>
      <c r="P4919">
        <f t="shared" si="152"/>
        <v>45141</v>
      </c>
      <c r="Q4919">
        <f>--(COUNTIF($A$2:A4919,A4919)=1)</f>
        <v>1</v>
      </c>
      <c r="R4919" t="str">
        <f t="shared" si="153"/>
        <v/>
      </c>
    </row>
    <row r="4920" spans="1:18">
      <c r="A4920" t="s">
        <v>11164</v>
      </c>
      <c r="B4920" t="s">
        <v>1186</v>
      </c>
      <c r="C4920" t="s">
        <v>5925</v>
      </c>
      <c r="D4920" t="s">
        <v>3165</v>
      </c>
      <c r="E4920" t="s">
        <v>3166</v>
      </c>
      <c r="F4920" t="s">
        <v>3167</v>
      </c>
      <c r="G4920" t="s">
        <v>1029</v>
      </c>
      <c r="H4920" s="28"/>
      <c r="J4920">
        <v>24</v>
      </c>
      <c r="K4920" t="s">
        <v>3098</v>
      </c>
      <c r="L4920" t="s">
        <v>3307</v>
      </c>
      <c r="M4920" t="s">
        <v>3202</v>
      </c>
      <c r="O4920" t="s">
        <v>3189</v>
      </c>
      <c r="P4920">
        <f t="shared" si="152"/>
        <v>45297</v>
      </c>
      <c r="Q4920">
        <f>--(COUNTIF($A$2:A4920,A4920)=1)</f>
        <v>1</v>
      </c>
      <c r="R4920" t="str">
        <f t="shared" si="153"/>
        <v/>
      </c>
    </row>
    <row r="4921" spans="1:18">
      <c r="A4921" t="s">
        <v>11165</v>
      </c>
      <c r="B4921" t="s">
        <v>3011</v>
      </c>
      <c r="C4921" t="s">
        <v>3098</v>
      </c>
      <c r="D4921" t="s">
        <v>3237</v>
      </c>
      <c r="E4921" t="s">
        <v>3166</v>
      </c>
      <c r="F4921" t="s">
        <v>3167</v>
      </c>
      <c r="G4921" t="s">
        <v>3069</v>
      </c>
      <c r="H4921" s="28">
        <v>44579</v>
      </c>
      <c r="I4921">
        <v>49.61</v>
      </c>
      <c r="J4921">
        <v>24</v>
      </c>
      <c r="K4921" t="s">
        <v>3123</v>
      </c>
      <c r="L4921" t="s">
        <v>3206</v>
      </c>
      <c r="M4921" t="s">
        <v>3188</v>
      </c>
      <c r="N4921">
        <v>4.0999999999999996</v>
      </c>
      <c r="O4921" t="s">
        <v>3123</v>
      </c>
      <c r="P4921">
        <f t="shared" si="152"/>
        <v>44577</v>
      </c>
      <c r="Q4921">
        <f>--(COUNTIF($A$2:A4921,A4921)=1)</f>
        <v>1</v>
      </c>
      <c r="R4921">
        <f t="shared" si="153"/>
        <v>49.61</v>
      </c>
    </row>
    <row r="4922" spans="1:18">
      <c r="A4922" t="s">
        <v>11166</v>
      </c>
      <c r="B4922" t="s">
        <v>1935</v>
      </c>
      <c r="C4922" t="s">
        <v>9174</v>
      </c>
      <c r="D4922" t="s">
        <v>3165</v>
      </c>
      <c r="E4922" t="s">
        <v>3166</v>
      </c>
      <c r="F4922" t="s">
        <v>3167</v>
      </c>
      <c r="G4922" t="s">
        <v>10576</v>
      </c>
      <c r="H4922" s="28">
        <v>45000</v>
      </c>
      <c r="I4922">
        <v>27.68</v>
      </c>
      <c r="J4922">
        <v>24</v>
      </c>
      <c r="K4922" t="s">
        <v>3123</v>
      </c>
      <c r="L4922" t="s">
        <v>3268</v>
      </c>
      <c r="M4922" t="s">
        <v>3169</v>
      </c>
      <c r="O4922" t="s">
        <v>3189</v>
      </c>
      <c r="P4922">
        <f t="shared" si="152"/>
        <v>44999</v>
      </c>
      <c r="Q4922">
        <f>--(COUNTIF($A$2:A4922,A4922)=1)</f>
        <v>1</v>
      </c>
      <c r="R4922">
        <f t="shared" si="153"/>
        <v>27.68</v>
      </c>
    </row>
    <row r="4923" spans="1:18">
      <c r="A4923" t="s">
        <v>11167</v>
      </c>
      <c r="B4923" t="s">
        <v>4072</v>
      </c>
      <c r="C4923" t="s">
        <v>3098</v>
      </c>
      <c r="D4923" t="s">
        <v>3240</v>
      </c>
      <c r="E4923" t="s">
        <v>3166</v>
      </c>
      <c r="F4923" t="s">
        <v>3220</v>
      </c>
      <c r="G4923" t="s">
        <v>2277</v>
      </c>
      <c r="H4923" s="28">
        <v>44707</v>
      </c>
      <c r="I4923">
        <v>77.260000000000005</v>
      </c>
      <c r="J4923">
        <v>24</v>
      </c>
      <c r="K4923" t="s">
        <v>3123</v>
      </c>
      <c r="L4923" t="s">
        <v>3318</v>
      </c>
      <c r="M4923" t="s">
        <v>3177</v>
      </c>
      <c r="N4923">
        <v>3.3</v>
      </c>
      <c r="O4923" t="s">
        <v>3213</v>
      </c>
      <c r="P4923">
        <f t="shared" si="152"/>
        <v>44704</v>
      </c>
      <c r="Q4923">
        <f>--(COUNTIF($A$2:A4923,A4923)=1)</f>
        <v>1</v>
      </c>
      <c r="R4923">
        <f t="shared" si="153"/>
        <v>77.260000000000005</v>
      </c>
    </row>
    <row r="4924" spans="1:18">
      <c r="A4924" t="s">
        <v>11168</v>
      </c>
      <c r="B4924" t="s">
        <v>844</v>
      </c>
      <c r="C4924" t="s">
        <v>11169</v>
      </c>
      <c r="D4924" t="s">
        <v>3237</v>
      </c>
      <c r="E4924" t="s">
        <v>3166</v>
      </c>
      <c r="F4924" t="s">
        <v>3167</v>
      </c>
      <c r="G4924" t="s">
        <v>998</v>
      </c>
      <c r="H4924" s="28">
        <v>45606</v>
      </c>
      <c r="I4924">
        <v>45.41</v>
      </c>
      <c r="J4924">
        <v>24</v>
      </c>
      <c r="K4924" t="s">
        <v>3123</v>
      </c>
      <c r="L4924" t="s">
        <v>3218</v>
      </c>
      <c r="M4924" t="s">
        <v>3188</v>
      </c>
      <c r="N4924">
        <v>2.2000000000000002</v>
      </c>
      <c r="O4924" t="s">
        <v>3124</v>
      </c>
      <c r="P4924">
        <f t="shared" si="152"/>
        <v>45605</v>
      </c>
      <c r="Q4924">
        <f>--(COUNTIF($A$2:A4924,A4924)=1)</f>
        <v>1</v>
      </c>
      <c r="R4924">
        <f t="shared" si="153"/>
        <v>45.41</v>
      </c>
    </row>
    <row r="4925" spans="1:18">
      <c r="A4925" t="s">
        <v>11170</v>
      </c>
      <c r="B4925" t="s">
        <v>3407</v>
      </c>
      <c r="C4925" t="s">
        <v>9605</v>
      </c>
      <c r="D4925" t="s">
        <v>3237</v>
      </c>
      <c r="E4925" t="s">
        <v>3166</v>
      </c>
      <c r="F4925" t="s">
        <v>3180</v>
      </c>
      <c r="G4925" t="s">
        <v>585</v>
      </c>
      <c r="H4925" s="28"/>
      <c r="J4925">
        <v>24</v>
      </c>
      <c r="K4925" t="s">
        <v>3098</v>
      </c>
      <c r="L4925" t="s">
        <v>3271</v>
      </c>
      <c r="M4925" t="s">
        <v>3202</v>
      </c>
      <c r="O4925" t="s">
        <v>3170</v>
      </c>
      <c r="P4925">
        <f t="shared" si="152"/>
        <v>45016</v>
      </c>
      <c r="Q4925">
        <f>--(COUNTIF($A$2:A4925,A4925)=1)</f>
        <v>1</v>
      </c>
      <c r="R4925" t="str">
        <f t="shared" si="153"/>
        <v/>
      </c>
    </row>
    <row r="4926" spans="1:18">
      <c r="A4926" t="s">
        <v>11171</v>
      </c>
      <c r="B4926" t="s">
        <v>3500</v>
      </c>
      <c r="C4926" t="s">
        <v>11172</v>
      </c>
      <c r="D4926" t="s">
        <v>3174</v>
      </c>
      <c r="E4926" t="s">
        <v>3166</v>
      </c>
      <c r="F4926" t="s">
        <v>3167</v>
      </c>
      <c r="G4926" t="s">
        <v>228</v>
      </c>
      <c r="H4926" s="28">
        <v>44610</v>
      </c>
      <c r="I4926">
        <v>72.38</v>
      </c>
      <c r="J4926">
        <v>24</v>
      </c>
      <c r="K4926" t="s">
        <v>3123</v>
      </c>
      <c r="L4926" t="s">
        <v>3265</v>
      </c>
      <c r="M4926" t="s">
        <v>3202</v>
      </c>
      <c r="N4926">
        <v>2.4</v>
      </c>
      <c r="O4926" t="s">
        <v>3189</v>
      </c>
      <c r="P4926">
        <f t="shared" si="152"/>
        <v>44607</v>
      </c>
      <c r="Q4926">
        <f>--(COUNTIF($A$2:A4926,A4926)=1)</f>
        <v>1</v>
      </c>
      <c r="R4926">
        <f t="shared" si="153"/>
        <v>72.38</v>
      </c>
    </row>
    <row r="4927" spans="1:18">
      <c r="A4927" t="s">
        <v>11173</v>
      </c>
      <c r="B4927" t="s">
        <v>5757</v>
      </c>
      <c r="C4927" t="s">
        <v>6602</v>
      </c>
      <c r="D4927" t="s">
        <v>3174</v>
      </c>
      <c r="E4927" t="s">
        <v>3166</v>
      </c>
      <c r="F4927" t="s">
        <v>3167</v>
      </c>
      <c r="G4927" t="s">
        <v>543</v>
      </c>
      <c r="H4927" s="28">
        <v>44817</v>
      </c>
      <c r="I4927">
        <v>17.059999999999999</v>
      </c>
      <c r="J4927">
        <v>24</v>
      </c>
      <c r="K4927" t="s">
        <v>3124</v>
      </c>
      <c r="L4927" t="s">
        <v>3218</v>
      </c>
      <c r="M4927" t="s">
        <v>3207</v>
      </c>
      <c r="N4927">
        <v>1.4</v>
      </c>
      <c r="O4927" t="s">
        <v>3260</v>
      </c>
      <c r="P4927">
        <f t="shared" si="152"/>
        <v>44817</v>
      </c>
      <c r="Q4927">
        <f>--(COUNTIF($A$2:A4927,A4927)=1)</f>
        <v>1</v>
      </c>
      <c r="R4927">
        <f t="shared" si="153"/>
        <v>17.059999999999999</v>
      </c>
    </row>
    <row r="4928" spans="1:18">
      <c r="A4928" t="s">
        <v>11174</v>
      </c>
      <c r="B4928" t="s">
        <v>769</v>
      </c>
      <c r="C4928" t="s">
        <v>11175</v>
      </c>
      <c r="D4928" t="s">
        <v>3240</v>
      </c>
      <c r="E4928" t="s">
        <v>3194</v>
      </c>
      <c r="F4928" t="s">
        <v>3220</v>
      </c>
      <c r="G4928" t="s">
        <v>1444</v>
      </c>
      <c r="H4928" s="28">
        <v>45661</v>
      </c>
      <c r="I4928">
        <v>29.06</v>
      </c>
      <c r="J4928">
        <v>72</v>
      </c>
      <c r="K4928" t="s">
        <v>3124</v>
      </c>
      <c r="L4928" t="s">
        <v>3198</v>
      </c>
      <c r="M4928" t="s">
        <v>3207</v>
      </c>
      <c r="N4928">
        <v>4.4000000000000004</v>
      </c>
      <c r="O4928" t="s">
        <v>3178</v>
      </c>
      <c r="P4928">
        <f t="shared" si="152"/>
        <v>45660</v>
      </c>
      <c r="Q4928">
        <f>--(COUNTIF($A$2:A4928,A4928)=1)</f>
        <v>1</v>
      </c>
      <c r="R4928">
        <f t="shared" si="153"/>
        <v>29.06</v>
      </c>
    </row>
    <row r="4929" spans="1:18">
      <c r="A4929" t="s">
        <v>11176</v>
      </c>
      <c r="B4929" t="s">
        <v>4233</v>
      </c>
      <c r="C4929" t="s">
        <v>10747</v>
      </c>
      <c r="D4929" t="s">
        <v>3165</v>
      </c>
      <c r="E4929" t="s">
        <v>3175</v>
      </c>
      <c r="F4929" t="s">
        <v>3167</v>
      </c>
      <c r="G4929" t="s">
        <v>3946</v>
      </c>
      <c r="H4929" s="28">
        <v>45556</v>
      </c>
      <c r="I4929">
        <v>9.09</v>
      </c>
      <c r="J4929">
        <v>8</v>
      </c>
      <c r="K4929" t="s">
        <v>3123</v>
      </c>
      <c r="L4929" t="s">
        <v>3229</v>
      </c>
      <c r="M4929" t="s">
        <v>3188</v>
      </c>
      <c r="N4929">
        <v>4</v>
      </c>
      <c r="O4929" t="s">
        <v>3123</v>
      </c>
      <c r="P4929">
        <f t="shared" si="152"/>
        <v>45556</v>
      </c>
      <c r="Q4929">
        <f>--(COUNTIF($A$2:A4929,A4929)=1)</f>
        <v>1</v>
      </c>
      <c r="R4929">
        <f t="shared" si="153"/>
        <v>9.09</v>
      </c>
    </row>
    <row r="4930" spans="1:18">
      <c r="A4930" t="s">
        <v>11177</v>
      </c>
      <c r="B4930" t="s">
        <v>4237</v>
      </c>
      <c r="C4930" t="s">
        <v>3098</v>
      </c>
      <c r="D4930" t="s">
        <v>3165</v>
      </c>
      <c r="E4930" t="s">
        <v>3194</v>
      </c>
      <c r="F4930" t="s">
        <v>3228</v>
      </c>
      <c r="G4930" t="s">
        <v>2356</v>
      </c>
      <c r="H4930" s="28"/>
      <c r="J4930">
        <v>72</v>
      </c>
      <c r="K4930" t="s">
        <v>3098</v>
      </c>
      <c r="L4930" t="s">
        <v>3437</v>
      </c>
      <c r="M4930" t="s">
        <v>3207</v>
      </c>
      <c r="O4930" t="s">
        <v>3124</v>
      </c>
      <c r="P4930">
        <f t="shared" ref="P4930:P4993" si="154">IFERROR(DATEVALUE(G4930),IFERROR(DATE(RIGHT(G4930,4),MID(G4930,4,2),LEFT(G4930,2)),""))</f>
        <v>45435</v>
      </c>
      <c r="Q4930">
        <f>--(COUNTIF($A$2:A4930,A4930)=1)</f>
        <v>1</v>
      </c>
      <c r="R4930" t="str">
        <f t="shared" ref="R4930:R4993" si="155">IF(AND(Q4930=1,I4930&lt;&gt;"",ISNUMBER(I4930),I4930&gt;=0),I4930,"")</f>
        <v/>
      </c>
    </row>
    <row r="4931" spans="1:18">
      <c r="A4931" t="s">
        <v>11178</v>
      </c>
      <c r="B4931" t="s">
        <v>1383</v>
      </c>
      <c r="C4931" t="s">
        <v>6711</v>
      </c>
      <c r="D4931" t="s">
        <v>3237</v>
      </c>
      <c r="E4931" t="s">
        <v>3175</v>
      </c>
      <c r="F4931" t="s">
        <v>3167</v>
      </c>
      <c r="G4931" t="s">
        <v>2395</v>
      </c>
      <c r="H4931" s="28">
        <v>44800</v>
      </c>
      <c r="I4931">
        <v>26.53</v>
      </c>
      <c r="J4931">
        <v>8</v>
      </c>
      <c r="K4931" t="s">
        <v>3123</v>
      </c>
      <c r="L4931" t="s">
        <v>3254</v>
      </c>
      <c r="M4931" t="s">
        <v>3177</v>
      </c>
      <c r="O4931" t="s">
        <v>3182</v>
      </c>
      <c r="P4931">
        <f t="shared" si="154"/>
        <v>44799</v>
      </c>
      <c r="Q4931">
        <f>--(COUNTIF($A$2:A4931,A4931)=1)</f>
        <v>1</v>
      </c>
      <c r="R4931">
        <f t="shared" si="155"/>
        <v>26.53</v>
      </c>
    </row>
    <row r="4932" spans="1:18">
      <c r="A4932" t="s">
        <v>11179</v>
      </c>
      <c r="B4932" t="s">
        <v>1715</v>
      </c>
      <c r="C4932" t="s">
        <v>11180</v>
      </c>
      <c r="D4932" t="s">
        <v>3196</v>
      </c>
      <c r="E4932" t="s">
        <v>3166</v>
      </c>
      <c r="F4932" t="s">
        <v>3167</v>
      </c>
      <c r="G4932" t="s">
        <v>7359</v>
      </c>
      <c r="H4932" s="28"/>
      <c r="J4932">
        <v>24</v>
      </c>
      <c r="K4932" t="s">
        <v>3098</v>
      </c>
      <c r="L4932" t="s">
        <v>3221</v>
      </c>
      <c r="M4932" t="s">
        <v>3177</v>
      </c>
      <c r="O4932" t="s">
        <v>3213</v>
      </c>
      <c r="P4932">
        <f t="shared" si="154"/>
        <v>45261</v>
      </c>
      <c r="Q4932">
        <f>--(COUNTIF($A$2:A4932,A4932)=1)</f>
        <v>1</v>
      </c>
      <c r="R4932" t="str">
        <f t="shared" si="155"/>
        <v/>
      </c>
    </row>
    <row r="4933" spans="1:18">
      <c r="A4933" t="s">
        <v>11181</v>
      </c>
      <c r="B4933" t="s">
        <v>2107</v>
      </c>
      <c r="C4933" t="s">
        <v>11182</v>
      </c>
      <c r="D4933" t="s">
        <v>3185</v>
      </c>
      <c r="E4933" t="s">
        <v>3166</v>
      </c>
      <c r="F4933" t="s">
        <v>3228</v>
      </c>
      <c r="G4933" t="s">
        <v>217</v>
      </c>
      <c r="H4933" s="28"/>
      <c r="J4933">
        <v>24</v>
      </c>
      <c r="K4933" t="s">
        <v>3098</v>
      </c>
      <c r="L4933" t="s">
        <v>3198</v>
      </c>
      <c r="M4933" t="s">
        <v>3207</v>
      </c>
      <c r="O4933" t="s">
        <v>3123</v>
      </c>
      <c r="P4933">
        <f t="shared" si="154"/>
        <v>45456</v>
      </c>
      <c r="Q4933">
        <f>--(COUNTIF($A$2:A4933,A4933)=1)</f>
        <v>1</v>
      </c>
      <c r="R4933" t="str">
        <f t="shared" si="155"/>
        <v/>
      </c>
    </row>
    <row r="4934" spans="1:18">
      <c r="A4934" t="s">
        <v>11183</v>
      </c>
      <c r="B4934" t="s">
        <v>1573</v>
      </c>
      <c r="C4934" t="s">
        <v>3633</v>
      </c>
      <c r="D4934" t="s">
        <v>3237</v>
      </c>
      <c r="E4934" t="s">
        <v>3194</v>
      </c>
      <c r="F4934" t="s">
        <v>3228</v>
      </c>
      <c r="G4934" t="s">
        <v>4281</v>
      </c>
      <c r="H4934" s="28"/>
      <c r="J4934">
        <v>72</v>
      </c>
      <c r="K4934" t="s">
        <v>3098</v>
      </c>
      <c r="L4934" t="s">
        <v>3198</v>
      </c>
      <c r="M4934" t="s">
        <v>3188</v>
      </c>
      <c r="O4934" t="s">
        <v>3182</v>
      </c>
      <c r="P4934">
        <f t="shared" si="154"/>
        <v>45680</v>
      </c>
      <c r="Q4934">
        <f>--(COUNTIF($A$2:A4934,A4934)=1)</f>
        <v>1</v>
      </c>
      <c r="R4934" t="str">
        <f t="shared" si="155"/>
        <v/>
      </c>
    </row>
    <row r="4935" spans="1:18">
      <c r="A4935" t="s">
        <v>11184</v>
      </c>
      <c r="B4935" t="s">
        <v>3534</v>
      </c>
      <c r="C4935" t="s">
        <v>11185</v>
      </c>
      <c r="D4935" t="s">
        <v>3251</v>
      </c>
      <c r="E4935" t="s">
        <v>3194</v>
      </c>
      <c r="F4935" t="s">
        <v>3167</v>
      </c>
      <c r="G4935" t="s">
        <v>1679</v>
      </c>
      <c r="H4935" s="28"/>
      <c r="J4935">
        <v>72</v>
      </c>
      <c r="K4935" t="s">
        <v>3098</v>
      </c>
      <c r="L4935" t="s">
        <v>3098</v>
      </c>
      <c r="M4935" t="s">
        <v>3169</v>
      </c>
      <c r="O4935" t="s">
        <v>3170</v>
      </c>
      <c r="P4935">
        <f t="shared" si="154"/>
        <v>44694</v>
      </c>
      <c r="Q4935">
        <f>--(COUNTIF($A$2:A4935,A4935)=1)</f>
        <v>1</v>
      </c>
      <c r="R4935" t="str">
        <f t="shared" si="155"/>
        <v/>
      </c>
    </row>
    <row r="4936" spans="1:18">
      <c r="A4936" t="s">
        <v>11186</v>
      </c>
      <c r="B4936" t="s">
        <v>814</v>
      </c>
      <c r="C4936" t="s">
        <v>3098</v>
      </c>
      <c r="D4936" t="s">
        <v>3165</v>
      </c>
      <c r="E4936" t="s">
        <v>3194</v>
      </c>
      <c r="F4936" t="s">
        <v>3180</v>
      </c>
      <c r="G4936" t="s">
        <v>1679</v>
      </c>
      <c r="H4936" s="28"/>
      <c r="J4936">
        <v>72</v>
      </c>
      <c r="K4936" t="s">
        <v>3098</v>
      </c>
      <c r="L4936" t="s">
        <v>3218</v>
      </c>
      <c r="M4936" t="s">
        <v>3169</v>
      </c>
      <c r="O4936" t="s">
        <v>3260</v>
      </c>
      <c r="P4936">
        <f t="shared" si="154"/>
        <v>44694</v>
      </c>
      <c r="Q4936">
        <f>--(COUNTIF($A$2:A4936,A4936)=1)</f>
        <v>1</v>
      </c>
      <c r="R4936" t="str">
        <f t="shared" si="155"/>
        <v/>
      </c>
    </row>
    <row r="4937" spans="1:18">
      <c r="A4937" t="s">
        <v>11187</v>
      </c>
      <c r="B4937" t="s">
        <v>514</v>
      </c>
      <c r="C4937" t="s">
        <v>3098</v>
      </c>
      <c r="D4937" t="s">
        <v>3196</v>
      </c>
      <c r="E4937" t="s">
        <v>3194</v>
      </c>
      <c r="F4937" t="s">
        <v>3167</v>
      </c>
      <c r="G4937" t="s">
        <v>4389</v>
      </c>
      <c r="H4937" s="28">
        <v>44737</v>
      </c>
      <c r="I4937">
        <v>160.01</v>
      </c>
      <c r="J4937">
        <v>72</v>
      </c>
      <c r="K4937" t="s">
        <v>3123</v>
      </c>
      <c r="L4937" t="s">
        <v>3209</v>
      </c>
      <c r="M4937" t="s">
        <v>3202</v>
      </c>
      <c r="O4937" t="s">
        <v>3124</v>
      </c>
      <c r="P4937">
        <f t="shared" si="154"/>
        <v>44731</v>
      </c>
      <c r="Q4937">
        <f>--(COUNTIF($A$2:A4937,A4937)=1)</f>
        <v>1</v>
      </c>
      <c r="R4937">
        <f t="shared" si="155"/>
        <v>160.01</v>
      </c>
    </row>
    <row r="4938" spans="1:18">
      <c r="A4938" t="s">
        <v>11188</v>
      </c>
      <c r="B4938" t="s">
        <v>7232</v>
      </c>
      <c r="C4938" t="s">
        <v>3098</v>
      </c>
      <c r="D4938" t="s">
        <v>3196</v>
      </c>
      <c r="E4938" t="s">
        <v>3166</v>
      </c>
      <c r="F4938" t="s">
        <v>3167</v>
      </c>
      <c r="G4938" t="s">
        <v>747</v>
      </c>
      <c r="H4938" s="28">
        <v>44833</v>
      </c>
      <c r="I4938">
        <v>38.770000000000003</v>
      </c>
      <c r="J4938">
        <v>24</v>
      </c>
      <c r="K4938" t="s">
        <v>3123</v>
      </c>
      <c r="L4938" t="s">
        <v>3176</v>
      </c>
      <c r="M4938" t="s">
        <v>3188</v>
      </c>
      <c r="O4938" t="s">
        <v>3182</v>
      </c>
      <c r="P4938">
        <f t="shared" si="154"/>
        <v>44832</v>
      </c>
      <c r="Q4938">
        <f>--(COUNTIF($A$2:A4938,A4938)=1)</f>
        <v>1</v>
      </c>
      <c r="R4938">
        <f t="shared" si="155"/>
        <v>38.770000000000003</v>
      </c>
    </row>
    <row r="4939" spans="1:18">
      <c r="A4939" t="s">
        <v>11189</v>
      </c>
      <c r="B4939" t="s">
        <v>8862</v>
      </c>
      <c r="C4939" t="s">
        <v>3098</v>
      </c>
      <c r="D4939" t="s">
        <v>3237</v>
      </c>
      <c r="E4939" t="s">
        <v>3166</v>
      </c>
      <c r="F4939" t="s">
        <v>3167</v>
      </c>
      <c r="G4939" t="s">
        <v>1222</v>
      </c>
      <c r="H4939" s="28">
        <v>45145</v>
      </c>
      <c r="I4939">
        <v>17.47</v>
      </c>
      <c r="J4939">
        <v>24</v>
      </c>
      <c r="K4939" t="s">
        <v>3124</v>
      </c>
      <c r="L4939" t="s">
        <v>3281</v>
      </c>
      <c r="M4939" t="s">
        <v>3202</v>
      </c>
      <c r="N4939">
        <v>1</v>
      </c>
      <c r="O4939" t="s">
        <v>3123</v>
      </c>
      <c r="P4939">
        <f t="shared" si="154"/>
        <v>45145</v>
      </c>
      <c r="Q4939">
        <f>--(COUNTIF($A$2:A4939,A4939)=1)</f>
        <v>1</v>
      </c>
      <c r="R4939">
        <f t="shared" si="155"/>
        <v>17.47</v>
      </c>
    </row>
    <row r="4940" spans="1:18">
      <c r="A4940" t="s">
        <v>11190</v>
      </c>
      <c r="B4940" t="s">
        <v>3594</v>
      </c>
      <c r="C4940" t="s">
        <v>3098</v>
      </c>
      <c r="D4940" t="s">
        <v>3200</v>
      </c>
      <c r="E4940" t="s">
        <v>3175</v>
      </c>
      <c r="F4940" t="s">
        <v>3180</v>
      </c>
      <c r="G4940" t="s">
        <v>1547</v>
      </c>
      <c r="H4940" s="28"/>
      <c r="J4940">
        <v>8</v>
      </c>
      <c r="K4940" t="s">
        <v>3098</v>
      </c>
      <c r="L4940" t="s">
        <v>3271</v>
      </c>
      <c r="M4940" t="s">
        <v>3177</v>
      </c>
      <c r="O4940" t="s">
        <v>3189</v>
      </c>
      <c r="P4940">
        <f t="shared" si="154"/>
        <v>44998</v>
      </c>
      <c r="Q4940">
        <f>--(COUNTIF($A$2:A4940,A4940)=1)</f>
        <v>1</v>
      </c>
      <c r="R4940" t="str">
        <f t="shared" si="155"/>
        <v/>
      </c>
    </row>
    <row r="4941" spans="1:18">
      <c r="A4941" t="s">
        <v>11191</v>
      </c>
      <c r="B4941" t="s">
        <v>2931</v>
      </c>
      <c r="C4941" t="s">
        <v>3098</v>
      </c>
      <c r="D4941" t="s">
        <v>3196</v>
      </c>
      <c r="E4941" t="s">
        <v>3175</v>
      </c>
      <c r="F4941" t="s">
        <v>3228</v>
      </c>
      <c r="G4941" t="s">
        <v>835</v>
      </c>
      <c r="H4941" s="28"/>
      <c r="J4941">
        <v>8</v>
      </c>
      <c r="K4941" t="s">
        <v>3098</v>
      </c>
      <c r="L4941" t="s">
        <v>3398</v>
      </c>
      <c r="M4941" t="s">
        <v>3177</v>
      </c>
      <c r="O4941" t="s">
        <v>3123</v>
      </c>
      <c r="P4941">
        <f t="shared" si="154"/>
        <v>44963</v>
      </c>
      <c r="Q4941">
        <f>--(COUNTIF($A$2:A4941,A4941)=1)</f>
        <v>1</v>
      </c>
      <c r="R4941" t="str">
        <f t="shared" si="155"/>
        <v/>
      </c>
    </row>
    <row r="4942" spans="1:18">
      <c r="A4942" t="s">
        <v>11192</v>
      </c>
      <c r="B4942" t="s">
        <v>2513</v>
      </c>
      <c r="C4942" t="s">
        <v>3098</v>
      </c>
      <c r="D4942" t="s">
        <v>3251</v>
      </c>
      <c r="E4942" t="s">
        <v>3194</v>
      </c>
      <c r="F4942" t="s">
        <v>3220</v>
      </c>
      <c r="G4942" t="s">
        <v>1343</v>
      </c>
      <c r="H4942" s="28">
        <v>45531</v>
      </c>
      <c r="I4942">
        <v>73.45</v>
      </c>
      <c r="J4942">
        <v>72</v>
      </c>
      <c r="K4942" t="s">
        <v>3123</v>
      </c>
      <c r="L4942" t="s">
        <v>3187</v>
      </c>
      <c r="M4942" t="s">
        <v>3207</v>
      </c>
      <c r="N4942">
        <v>1.3</v>
      </c>
      <c r="O4942" t="s">
        <v>3260</v>
      </c>
      <c r="P4942">
        <f t="shared" si="154"/>
        <v>45528</v>
      </c>
      <c r="Q4942">
        <f>--(COUNTIF($A$2:A4942,A4942)=1)</f>
        <v>1</v>
      </c>
      <c r="R4942">
        <f t="shared" si="155"/>
        <v>73.45</v>
      </c>
    </row>
    <row r="4943" spans="1:18">
      <c r="A4943" t="s">
        <v>11193</v>
      </c>
      <c r="B4943" t="s">
        <v>2242</v>
      </c>
      <c r="C4943" t="s">
        <v>6190</v>
      </c>
      <c r="D4943" t="s">
        <v>3200</v>
      </c>
      <c r="E4943" t="s">
        <v>3175</v>
      </c>
      <c r="F4943" t="s">
        <v>3167</v>
      </c>
      <c r="G4943" t="s">
        <v>8324</v>
      </c>
      <c r="H4943" s="28">
        <v>44644</v>
      </c>
      <c r="I4943">
        <v>19.39</v>
      </c>
      <c r="J4943">
        <v>8</v>
      </c>
      <c r="K4943" t="s">
        <v>3123</v>
      </c>
      <c r="L4943" t="s">
        <v>3231</v>
      </c>
      <c r="M4943" t="s">
        <v>3169</v>
      </c>
      <c r="N4943">
        <v>4.8</v>
      </c>
      <c r="O4943" t="s">
        <v>3123</v>
      </c>
      <c r="P4943">
        <f t="shared" si="154"/>
        <v>44644</v>
      </c>
      <c r="Q4943">
        <f>--(COUNTIF($A$2:A4943,A4943)=1)</f>
        <v>1</v>
      </c>
      <c r="R4943">
        <f t="shared" si="155"/>
        <v>19.39</v>
      </c>
    </row>
    <row r="4944" spans="1:18">
      <c r="A4944" t="s">
        <v>11194</v>
      </c>
      <c r="B4944" t="s">
        <v>5367</v>
      </c>
      <c r="C4944" t="s">
        <v>11195</v>
      </c>
      <c r="D4944" t="s">
        <v>3237</v>
      </c>
      <c r="E4944" t="s">
        <v>3175</v>
      </c>
      <c r="F4944" t="s">
        <v>3167</v>
      </c>
      <c r="G4944" t="s">
        <v>11196</v>
      </c>
      <c r="H4944" s="28">
        <v>45225</v>
      </c>
      <c r="I4944">
        <v>-26.68</v>
      </c>
      <c r="J4944">
        <v>8</v>
      </c>
      <c r="K4944" t="s">
        <v>3124</v>
      </c>
      <c r="L4944" t="s">
        <v>3209</v>
      </c>
      <c r="M4944" t="s">
        <v>3188</v>
      </c>
      <c r="O4944" t="s">
        <v>3182</v>
      </c>
      <c r="P4944">
        <f t="shared" si="154"/>
        <v>45227</v>
      </c>
      <c r="Q4944">
        <f>--(COUNTIF($A$2:A4944,A4944)=1)</f>
        <v>1</v>
      </c>
      <c r="R4944" t="str">
        <f t="shared" si="155"/>
        <v/>
      </c>
    </row>
    <row r="4945" spans="1:18">
      <c r="A4945" t="s">
        <v>11197</v>
      </c>
      <c r="B4945" t="s">
        <v>1559</v>
      </c>
      <c r="C4945" t="s">
        <v>5977</v>
      </c>
      <c r="D4945" t="s">
        <v>3196</v>
      </c>
      <c r="E4945" t="s">
        <v>3175</v>
      </c>
      <c r="F4945" t="s">
        <v>3180</v>
      </c>
      <c r="G4945" t="s">
        <v>963</v>
      </c>
      <c r="H4945" s="28"/>
      <c r="J4945">
        <v>8</v>
      </c>
      <c r="K4945" t="s">
        <v>3098</v>
      </c>
      <c r="L4945" t="s">
        <v>3209</v>
      </c>
      <c r="M4945" t="s">
        <v>3207</v>
      </c>
      <c r="O4945" t="s">
        <v>3182</v>
      </c>
      <c r="P4945">
        <f t="shared" si="154"/>
        <v>45646</v>
      </c>
      <c r="Q4945">
        <f>--(COUNTIF($A$2:A4945,A4945)=1)</f>
        <v>1</v>
      </c>
      <c r="R4945" t="str">
        <f t="shared" si="155"/>
        <v/>
      </c>
    </row>
    <row r="4946" spans="1:18">
      <c r="A4946" t="s">
        <v>11198</v>
      </c>
      <c r="B4946" t="s">
        <v>5530</v>
      </c>
      <c r="C4946" t="s">
        <v>3098</v>
      </c>
      <c r="D4946" t="s">
        <v>3196</v>
      </c>
      <c r="E4946" t="s">
        <v>3194</v>
      </c>
      <c r="F4946" t="s">
        <v>3220</v>
      </c>
      <c r="G4946" t="s">
        <v>11199</v>
      </c>
      <c r="H4946" s="28">
        <v>45698</v>
      </c>
      <c r="I4946">
        <v>37.21</v>
      </c>
      <c r="J4946">
        <v>72</v>
      </c>
      <c r="K4946" t="s">
        <v>3124</v>
      </c>
      <c r="L4946" t="s">
        <v>3307</v>
      </c>
      <c r="M4946" t="s">
        <v>3177</v>
      </c>
      <c r="O4946" t="s">
        <v>3123</v>
      </c>
      <c r="P4946">
        <f t="shared" si="154"/>
        <v>45697</v>
      </c>
      <c r="Q4946">
        <f>--(COUNTIF($A$2:A4946,A4946)=1)</f>
        <v>1</v>
      </c>
      <c r="R4946">
        <f t="shared" si="155"/>
        <v>37.21</v>
      </c>
    </row>
    <row r="4947" spans="1:18">
      <c r="A4947" t="s">
        <v>11200</v>
      </c>
      <c r="B4947" t="s">
        <v>867</v>
      </c>
      <c r="C4947" t="s">
        <v>3497</v>
      </c>
      <c r="D4947" t="s">
        <v>3174</v>
      </c>
      <c r="E4947" t="s">
        <v>3175</v>
      </c>
      <c r="F4947" t="s">
        <v>3167</v>
      </c>
      <c r="G4947" t="s">
        <v>4600</v>
      </c>
      <c r="H4947" s="28">
        <v>45586</v>
      </c>
      <c r="I4947">
        <v>20.13</v>
      </c>
      <c r="J4947">
        <v>8</v>
      </c>
      <c r="K4947" t="s">
        <v>3123</v>
      </c>
      <c r="L4947" t="s">
        <v>3248</v>
      </c>
      <c r="M4947" t="s">
        <v>3188</v>
      </c>
      <c r="O4947" t="s">
        <v>3124</v>
      </c>
      <c r="P4947">
        <f t="shared" si="154"/>
        <v>45586</v>
      </c>
      <c r="Q4947">
        <f>--(COUNTIF($A$2:A4947,A4947)=1)</f>
        <v>1</v>
      </c>
      <c r="R4947">
        <f t="shared" si="155"/>
        <v>20.13</v>
      </c>
    </row>
    <row r="4948" spans="1:18">
      <c r="A4948" t="s">
        <v>11201</v>
      </c>
      <c r="B4948" t="s">
        <v>2696</v>
      </c>
      <c r="C4948" t="s">
        <v>11202</v>
      </c>
      <c r="D4948" t="s">
        <v>3165</v>
      </c>
      <c r="E4948" t="s">
        <v>3194</v>
      </c>
      <c r="F4948" t="s">
        <v>3167</v>
      </c>
      <c r="G4948" t="s">
        <v>4889</v>
      </c>
      <c r="H4948" s="28">
        <v>45696</v>
      </c>
      <c r="I4948">
        <v>224.44</v>
      </c>
      <c r="J4948">
        <v>72</v>
      </c>
      <c r="K4948" t="s">
        <v>3123</v>
      </c>
      <c r="L4948" t="s">
        <v>3265</v>
      </c>
      <c r="M4948" t="s">
        <v>3202</v>
      </c>
      <c r="O4948" t="s">
        <v>3189</v>
      </c>
      <c r="P4948">
        <f t="shared" si="154"/>
        <v>45687</v>
      </c>
      <c r="Q4948">
        <f>--(COUNTIF($A$2:A4948,A4948)=1)</f>
        <v>1</v>
      </c>
      <c r="R4948">
        <f t="shared" si="155"/>
        <v>224.44</v>
      </c>
    </row>
    <row r="4949" spans="1:18">
      <c r="A4949" t="s">
        <v>11203</v>
      </c>
      <c r="B4949" t="s">
        <v>934</v>
      </c>
      <c r="C4949" t="s">
        <v>8940</v>
      </c>
      <c r="D4949" t="s">
        <v>3240</v>
      </c>
      <c r="E4949" t="s">
        <v>3166</v>
      </c>
      <c r="F4949" t="s">
        <v>3220</v>
      </c>
      <c r="G4949" t="s">
        <v>1678</v>
      </c>
      <c r="H4949" s="28">
        <v>44624</v>
      </c>
      <c r="I4949">
        <v>55.54</v>
      </c>
      <c r="J4949">
        <v>24</v>
      </c>
      <c r="K4949" t="s">
        <v>3123</v>
      </c>
      <c r="L4949" t="s">
        <v>3437</v>
      </c>
      <c r="M4949" t="s">
        <v>3188</v>
      </c>
      <c r="O4949" t="s">
        <v>3182</v>
      </c>
      <c r="P4949">
        <f t="shared" si="154"/>
        <v>44622</v>
      </c>
      <c r="Q4949">
        <f>--(COUNTIF($A$2:A4949,A4949)=1)</f>
        <v>1</v>
      </c>
      <c r="R4949">
        <f t="shared" si="155"/>
        <v>55.54</v>
      </c>
    </row>
    <row r="4950" spans="1:18">
      <c r="A4950" t="s">
        <v>11204</v>
      </c>
      <c r="B4950" t="s">
        <v>1304</v>
      </c>
      <c r="C4950" t="s">
        <v>11205</v>
      </c>
      <c r="D4950" t="s">
        <v>3227</v>
      </c>
      <c r="E4950" t="s">
        <v>3194</v>
      </c>
      <c r="F4950" t="s">
        <v>3180</v>
      </c>
      <c r="G4950" t="s">
        <v>2401</v>
      </c>
      <c r="H4950" s="28"/>
      <c r="J4950">
        <v>72</v>
      </c>
      <c r="K4950" t="s">
        <v>3098</v>
      </c>
      <c r="L4950" t="s">
        <v>3225</v>
      </c>
      <c r="M4950" t="s">
        <v>3202</v>
      </c>
      <c r="O4950" t="s">
        <v>3123</v>
      </c>
      <c r="P4950">
        <f t="shared" si="154"/>
        <v>45512</v>
      </c>
      <c r="Q4950">
        <f>--(COUNTIF($A$2:A4950,A4950)=1)</f>
        <v>1</v>
      </c>
      <c r="R4950" t="str">
        <f t="shared" si="155"/>
        <v/>
      </c>
    </row>
    <row r="4951" spans="1:18">
      <c r="A4951" t="s">
        <v>11206</v>
      </c>
      <c r="B4951" t="s">
        <v>11207</v>
      </c>
      <c r="C4951" t="s">
        <v>11208</v>
      </c>
      <c r="D4951" t="s">
        <v>3200</v>
      </c>
      <c r="E4951" t="s">
        <v>3166</v>
      </c>
      <c r="F4951" t="s">
        <v>3220</v>
      </c>
      <c r="G4951" t="s">
        <v>5836</v>
      </c>
      <c r="H4951" s="28"/>
      <c r="J4951">
        <v>24</v>
      </c>
      <c r="K4951" t="s">
        <v>3098</v>
      </c>
      <c r="L4951" t="s">
        <v>3302</v>
      </c>
      <c r="M4951" t="s">
        <v>3169</v>
      </c>
      <c r="O4951" t="s">
        <v>3189</v>
      </c>
      <c r="P4951">
        <f t="shared" si="154"/>
        <v>44959</v>
      </c>
      <c r="Q4951">
        <f>--(COUNTIF($A$2:A4951,A4951)=1)</f>
        <v>1</v>
      </c>
      <c r="R4951" t="str">
        <f t="shared" si="155"/>
        <v/>
      </c>
    </row>
    <row r="4952" spans="1:18">
      <c r="A4952" t="s">
        <v>11209</v>
      </c>
      <c r="B4952" t="s">
        <v>9470</v>
      </c>
      <c r="C4952" t="s">
        <v>3098</v>
      </c>
      <c r="D4952" t="s">
        <v>3200</v>
      </c>
      <c r="E4952" t="s">
        <v>3194</v>
      </c>
      <c r="F4952" t="s">
        <v>3167</v>
      </c>
      <c r="G4952" t="s">
        <v>558</v>
      </c>
      <c r="H4952" s="28">
        <v>45422</v>
      </c>
      <c r="I4952">
        <v>98.72</v>
      </c>
      <c r="J4952">
        <v>72</v>
      </c>
      <c r="K4952" t="s">
        <v>3123</v>
      </c>
      <c r="L4952" t="s">
        <v>3176</v>
      </c>
      <c r="M4952" t="s">
        <v>3169</v>
      </c>
      <c r="O4952" t="s">
        <v>3178</v>
      </c>
      <c r="P4952">
        <f t="shared" si="154"/>
        <v>45418</v>
      </c>
      <c r="Q4952">
        <f>--(COUNTIF($A$2:A4952,A4952)=1)</f>
        <v>1</v>
      </c>
      <c r="R4952">
        <f t="shared" si="155"/>
        <v>98.72</v>
      </c>
    </row>
    <row r="4953" spans="1:18">
      <c r="A4953" t="s">
        <v>11210</v>
      </c>
      <c r="B4953" t="s">
        <v>786</v>
      </c>
      <c r="C4953" t="s">
        <v>11211</v>
      </c>
      <c r="D4953" t="s">
        <v>3240</v>
      </c>
      <c r="E4953" t="s">
        <v>3166</v>
      </c>
      <c r="F4953" t="s">
        <v>3167</v>
      </c>
      <c r="G4953" t="s">
        <v>839</v>
      </c>
      <c r="H4953" s="28">
        <v>45345</v>
      </c>
      <c r="I4953">
        <v>52.5</v>
      </c>
      <c r="J4953">
        <v>24</v>
      </c>
      <c r="K4953" t="s">
        <v>3123</v>
      </c>
      <c r="L4953" t="s">
        <v>3265</v>
      </c>
      <c r="M4953" t="s">
        <v>3207</v>
      </c>
      <c r="O4953" t="s">
        <v>3124</v>
      </c>
      <c r="P4953">
        <f t="shared" si="154"/>
        <v>45343</v>
      </c>
      <c r="Q4953">
        <f>--(COUNTIF($A$2:A4953,A4953)=1)</f>
        <v>1</v>
      </c>
      <c r="R4953">
        <f t="shared" si="155"/>
        <v>52.5</v>
      </c>
    </row>
    <row r="4954" spans="1:18">
      <c r="A4954" t="s">
        <v>11212</v>
      </c>
      <c r="B4954" t="s">
        <v>4907</v>
      </c>
      <c r="C4954" t="s">
        <v>3098</v>
      </c>
      <c r="D4954" t="s">
        <v>3174</v>
      </c>
      <c r="E4954" t="s">
        <v>3166</v>
      </c>
      <c r="F4954" t="s">
        <v>3180</v>
      </c>
      <c r="G4954" t="s">
        <v>2463</v>
      </c>
      <c r="H4954" s="28"/>
      <c r="J4954">
        <v>24</v>
      </c>
      <c r="K4954" t="s">
        <v>3098</v>
      </c>
      <c r="L4954" t="s">
        <v>3181</v>
      </c>
      <c r="M4954" t="s">
        <v>3207</v>
      </c>
      <c r="O4954" t="s">
        <v>3213</v>
      </c>
      <c r="P4954">
        <f t="shared" si="154"/>
        <v>45207</v>
      </c>
      <c r="Q4954">
        <f>--(COUNTIF($A$2:A4954,A4954)=1)</f>
        <v>1</v>
      </c>
      <c r="R4954" t="str">
        <f t="shared" si="155"/>
        <v/>
      </c>
    </row>
    <row r="4955" spans="1:18">
      <c r="A4955" t="s">
        <v>11213</v>
      </c>
      <c r="B4955" t="s">
        <v>5085</v>
      </c>
      <c r="C4955" t="s">
        <v>7033</v>
      </c>
      <c r="D4955" t="s">
        <v>3196</v>
      </c>
      <c r="E4955" t="s">
        <v>3166</v>
      </c>
      <c r="F4955" t="s">
        <v>3167</v>
      </c>
      <c r="G4955" t="s">
        <v>140</v>
      </c>
      <c r="H4955" s="28">
        <v>45501</v>
      </c>
      <c r="I4955">
        <v>19.04</v>
      </c>
      <c r="J4955">
        <v>24</v>
      </c>
      <c r="K4955" t="s">
        <v>3124</v>
      </c>
      <c r="L4955" t="s">
        <v>3229</v>
      </c>
      <c r="M4955" t="s">
        <v>3169</v>
      </c>
      <c r="N4955">
        <v>3.2</v>
      </c>
      <c r="O4955" t="s">
        <v>3189</v>
      </c>
      <c r="P4955">
        <f t="shared" si="154"/>
        <v>45501</v>
      </c>
      <c r="Q4955">
        <f>--(COUNTIF($A$2:A4955,A4955)=1)</f>
        <v>1</v>
      </c>
      <c r="R4955">
        <f t="shared" si="155"/>
        <v>19.04</v>
      </c>
    </row>
    <row r="4956" spans="1:18">
      <c r="A4956" t="s">
        <v>11214</v>
      </c>
      <c r="B4956" t="s">
        <v>1999</v>
      </c>
      <c r="C4956" t="s">
        <v>8519</v>
      </c>
      <c r="D4956" t="s">
        <v>3200</v>
      </c>
      <c r="E4956" t="s">
        <v>3175</v>
      </c>
      <c r="F4956" t="s">
        <v>3167</v>
      </c>
      <c r="G4956" t="s">
        <v>437</v>
      </c>
      <c r="H4956" s="28">
        <v>45293</v>
      </c>
      <c r="I4956">
        <v>9.58</v>
      </c>
      <c r="J4956">
        <v>8</v>
      </c>
      <c r="K4956" t="s">
        <v>3123</v>
      </c>
      <c r="L4956" t="s">
        <v>3281</v>
      </c>
      <c r="M4956" t="s">
        <v>3202</v>
      </c>
      <c r="N4956">
        <v>2.2000000000000002</v>
      </c>
      <c r="O4956" t="s">
        <v>3260</v>
      </c>
      <c r="P4956">
        <f t="shared" si="154"/>
        <v>45293</v>
      </c>
      <c r="Q4956">
        <f>--(COUNTIF($A$2:A4956,A4956)=1)</f>
        <v>1</v>
      </c>
      <c r="R4956">
        <f t="shared" si="155"/>
        <v>9.58</v>
      </c>
    </row>
    <row r="4957" spans="1:18">
      <c r="A4957" t="s">
        <v>11215</v>
      </c>
      <c r="B4957" t="s">
        <v>2142</v>
      </c>
      <c r="C4957" t="s">
        <v>11216</v>
      </c>
      <c r="D4957" t="s">
        <v>3240</v>
      </c>
      <c r="E4957" t="s">
        <v>3166</v>
      </c>
      <c r="F4957" t="s">
        <v>3167</v>
      </c>
      <c r="G4957" t="s">
        <v>1565</v>
      </c>
      <c r="H4957" s="28">
        <v>44631</v>
      </c>
      <c r="I4957">
        <v>37.11</v>
      </c>
      <c r="J4957">
        <v>24</v>
      </c>
      <c r="K4957" t="s">
        <v>3123</v>
      </c>
      <c r="L4957" t="s">
        <v>3265</v>
      </c>
      <c r="M4957" t="s">
        <v>3202</v>
      </c>
      <c r="O4957" t="s">
        <v>3170</v>
      </c>
      <c r="P4957">
        <f t="shared" si="154"/>
        <v>44630</v>
      </c>
      <c r="Q4957">
        <f>--(COUNTIF($A$2:A4957,A4957)=1)</f>
        <v>1</v>
      </c>
      <c r="R4957">
        <f t="shared" si="155"/>
        <v>37.11</v>
      </c>
    </row>
    <row r="4958" spans="1:18">
      <c r="A4958" t="s">
        <v>11217</v>
      </c>
      <c r="B4958" t="s">
        <v>261</v>
      </c>
      <c r="C4958" t="s">
        <v>3098</v>
      </c>
      <c r="D4958" t="s">
        <v>3200</v>
      </c>
      <c r="E4958" t="s">
        <v>3194</v>
      </c>
      <c r="F4958" t="s">
        <v>3228</v>
      </c>
      <c r="G4958" t="s">
        <v>1135</v>
      </c>
      <c r="H4958" s="28"/>
      <c r="J4958">
        <v>72</v>
      </c>
      <c r="K4958" t="s">
        <v>3098</v>
      </c>
      <c r="L4958" t="s">
        <v>3098</v>
      </c>
      <c r="M4958" t="s">
        <v>3169</v>
      </c>
      <c r="O4958" t="s">
        <v>3123</v>
      </c>
      <c r="P4958">
        <f t="shared" si="154"/>
        <v>44901</v>
      </c>
      <c r="Q4958">
        <f>--(COUNTIF($A$2:A4958,A4958)=1)</f>
        <v>1</v>
      </c>
      <c r="R4958" t="str">
        <f t="shared" si="155"/>
        <v/>
      </c>
    </row>
    <row r="4959" spans="1:18">
      <c r="A4959" t="s">
        <v>11218</v>
      </c>
      <c r="B4959" t="s">
        <v>4973</v>
      </c>
      <c r="C4959" t="s">
        <v>3098</v>
      </c>
      <c r="D4959" t="s">
        <v>3196</v>
      </c>
      <c r="E4959" t="s">
        <v>3166</v>
      </c>
      <c r="F4959" t="s">
        <v>3167</v>
      </c>
      <c r="G4959" t="s">
        <v>5825</v>
      </c>
      <c r="H4959" s="28">
        <v>45014</v>
      </c>
      <c r="I4959">
        <v>71</v>
      </c>
      <c r="J4959">
        <v>24</v>
      </c>
      <c r="K4959" t="s">
        <v>3123</v>
      </c>
      <c r="L4959" t="s">
        <v>3281</v>
      </c>
      <c r="M4959" t="s">
        <v>3207</v>
      </c>
      <c r="N4959">
        <v>2.5</v>
      </c>
      <c r="O4959" t="s">
        <v>3124</v>
      </c>
      <c r="P4959">
        <f t="shared" si="154"/>
        <v>45012</v>
      </c>
      <c r="Q4959">
        <f>--(COUNTIF($A$2:A4959,A4959)=1)</f>
        <v>1</v>
      </c>
      <c r="R4959">
        <f t="shared" si="155"/>
        <v>71</v>
      </c>
    </row>
    <row r="4960" spans="1:18">
      <c r="A4960" t="s">
        <v>11219</v>
      </c>
      <c r="B4960" t="s">
        <v>1926</v>
      </c>
      <c r="C4960" t="s">
        <v>11220</v>
      </c>
      <c r="D4960" t="s">
        <v>3165</v>
      </c>
      <c r="E4960" t="s">
        <v>3166</v>
      </c>
      <c r="F4960" t="s">
        <v>3220</v>
      </c>
      <c r="G4960" t="s">
        <v>11221</v>
      </c>
      <c r="H4960" s="28"/>
      <c r="J4960">
        <v>24</v>
      </c>
      <c r="K4960" t="s">
        <v>3098</v>
      </c>
      <c r="L4960" t="s">
        <v>3098</v>
      </c>
      <c r="M4960" t="s">
        <v>3169</v>
      </c>
      <c r="O4960" t="s">
        <v>3189</v>
      </c>
      <c r="P4960">
        <f t="shared" si="154"/>
        <v>45026</v>
      </c>
      <c r="Q4960">
        <f>--(COUNTIF($A$2:A4960,A4960)=1)</f>
        <v>1</v>
      </c>
      <c r="R4960" t="str">
        <f t="shared" si="155"/>
        <v/>
      </c>
    </row>
    <row r="4961" spans="1:18">
      <c r="A4961" t="s">
        <v>11222</v>
      </c>
      <c r="B4961" t="s">
        <v>5981</v>
      </c>
      <c r="C4961" t="s">
        <v>3098</v>
      </c>
      <c r="D4961" t="s">
        <v>3240</v>
      </c>
      <c r="E4961" t="s">
        <v>3166</v>
      </c>
      <c r="F4961" t="s">
        <v>3167</v>
      </c>
      <c r="G4961" t="s">
        <v>282</v>
      </c>
      <c r="H4961" s="28">
        <v>45242</v>
      </c>
      <c r="I4961">
        <v>68</v>
      </c>
      <c r="J4961">
        <v>24</v>
      </c>
      <c r="K4961" t="s">
        <v>3123</v>
      </c>
      <c r="L4961" t="s">
        <v>3437</v>
      </c>
      <c r="M4961" t="s">
        <v>3188</v>
      </c>
      <c r="O4961" t="s">
        <v>3123</v>
      </c>
      <c r="P4961">
        <f t="shared" si="154"/>
        <v>45240</v>
      </c>
      <c r="Q4961">
        <f>--(COUNTIF($A$2:A4961,A4961)=1)</f>
        <v>1</v>
      </c>
      <c r="R4961">
        <f t="shared" si="155"/>
        <v>68</v>
      </c>
    </row>
    <row r="4962" spans="1:18">
      <c r="A4962" t="s">
        <v>11223</v>
      </c>
      <c r="B4962" t="s">
        <v>3342</v>
      </c>
      <c r="C4962" t="s">
        <v>11224</v>
      </c>
      <c r="D4962" t="s">
        <v>3200</v>
      </c>
      <c r="E4962" t="s">
        <v>3194</v>
      </c>
      <c r="F4962" t="s">
        <v>3167</v>
      </c>
      <c r="G4962" t="s">
        <v>1874</v>
      </c>
      <c r="H4962" s="28">
        <v>44831</v>
      </c>
      <c r="I4962">
        <v>205.59</v>
      </c>
      <c r="J4962">
        <v>72</v>
      </c>
      <c r="K4962" t="s">
        <v>3123</v>
      </c>
      <c r="L4962" t="s">
        <v>3218</v>
      </c>
      <c r="M4962" t="s">
        <v>3177</v>
      </c>
      <c r="O4962" t="s">
        <v>3123</v>
      </c>
      <c r="P4962">
        <f t="shared" si="154"/>
        <v>44823</v>
      </c>
      <c r="Q4962">
        <f>--(COUNTIF($A$2:A4962,A4962)=1)</f>
        <v>1</v>
      </c>
      <c r="R4962">
        <f t="shared" si="155"/>
        <v>205.59</v>
      </c>
    </row>
    <row r="4963" spans="1:18">
      <c r="A4963" t="s">
        <v>11225</v>
      </c>
      <c r="B4963" t="s">
        <v>3471</v>
      </c>
      <c r="C4963" t="s">
        <v>6019</v>
      </c>
      <c r="D4963" t="s">
        <v>3200</v>
      </c>
      <c r="E4963" t="s">
        <v>3194</v>
      </c>
      <c r="F4963" t="s">
        <v>3180</v>
      </c>
      <c r="G4963" t="s">
        <v>3197</v>
      </c>
      <c r="H4963" s="28"/>
      <c r="J4963">
        <v>72</v>
      </c>
      <c r="K4963" t="s">
        <v>3098</v>
      </c>
      <c r="L4963" t="s">
        <v>3271</v>
      </c>
      <c r="M4963" t="s">
        <v>3207</v>
      </c>
      <c r="O4963" t="s">
        <v>3189</v>
      </c>
      <c r="P4963">
        <f t="shared" si="154"/>
        <v>45649</v>
      </c>
      <c r="Q4963">
        <f>--(COUNTIF($A$2:A4963,A4963)=1)</f>
        <v>1</v>
      </c>
      <c r="R4963" t="str">
        <f t="shared" si="155"/>
        <v/>
      </c>
    </row>
    <row r="4964" spans="1:18">
      <c r="A4964" t="s">
        <v>11226</v>
      </c>
      <c r="B4964" t="s">
        <v>1137</v>
      </c>
      <c r="C4964" t="s">
        <v>9218</v>
      </c>
      <c r="D4964" t="s">
        <v>3227</v>
      </c>
      <c r="E4964" t="s">
        <v>3166</v>
      </c>
      <c r="F4964" t="s">
        <v>3180</v>
      </c>
      <c r="G4964" t="s">
        <v>1181</v>
      </c>
      <c r="H4964" s="28"/>
      <c r="J4964">
        <v>24</v>
      </c>
      <c r="K4964" t="s">
        <v>3098</v>
      </c>
      <c r="L4964" t="s">
        <v>3229</v>
      </c>
      <c r="M4964" t="s">
        <v>3207</v>
      </c>
      <c r="O4964" t="s">
        <v>3123</v>
      </c>
      <c r="P4964">
        <f t="shared" si="154"/>
        <v>45584</v>
      </c>
      <c r="Q4964">
        <f>--(COUNTIF($A$2:A4964,A4964)=1)</f>
        <v>1</v>
      </c>
      <c r="R4964" t="str">
        <f t="shared" si="155"/>
        <v/>
      </c>
    </row>
    <row r="4965" spans="1:18">
      <c r="A4965" t="s">
        <v>11227</v>
      </c>
      <c r="B4965" t="s">
        <v>6071</v>
      </c>
      <c r="C4965" t="s">
        <v>10353</v>
      </c>
      <c r="D4965" t="s">
        <v>3227</v>
      </c>
      <c r="E4965" t="s">
        <v>3175</v>
      </c>
      <c r="F4965" t="s">
        <v>3167</v>
      </c>
      <c r="G4965" t="s">
        <v>2348</v>
      </c>
      <c r="H4965" s="28">
        <v>44786</v>
      </c>
      <c r="I4965">
        <v>21.26</v>
      </c>
      <c r="J4965">
        <v>8</v>
      </c>
      <c r="K4965" t="s">
        <v>3123</v>
      </c>
      <c r="L4965" t="s">
        <v>3271</v>
      </c>
      <c r="M4965" t="s">
        <v>3202</v>
      </c>
      <c r="N4965">
        <v>4.7</v>
      </c>
      <c r="O4965" t="s">
        <v>3213</v>
      </c>
      <c r="P4965">
        <f t="shared" si="154"/>
        <v>44786</v>
      </c>
      <c r="Q4965">
        <f>--(COUNTIF($A$2:A4965,A4965)=1)</f>
        <v>1</v>
      </c>
      <c r="R4965">
        <f t="shared" si="155"/>
        <v>21.26</v>
      </c>
    </row>
    <row r="4966" spans="1:18">
      <c r="A4966" t="s">
        <v>11228</v>
      </c>
      <c r="B4966" t="s">
        <v>8465</v>
      </c>
      <c r="C4966" t="s">
        <v>3098</v>
      </c>
      <c r="D4966" t="s">
        <v>3196</v>
      </c>
      <c r="E4966" t="s">
        <v>3280</v>
      </c>
      <c r="F4966" t="s">
        <v>3220</v>
      </c>
      <c r="G4966" t="s">
        <v>774</v>
      </c>
      <c r="H4966" s="28"/>
      <c r="J4966">
        <v>4</v>
      </c>
      <c r="K4966" t="s">
        <v>3098</v>
      </c>
      <c r="L4966" t="s">
        <v>3187</v>
      </c>
      <c r="M4966" t="s">
        <v>3188</v>
      </c>
      <c r="O4966" t="s">
        <v>3123</v>
      </c>
      <c r="P4966">
        <f t="shared" si="154"/>
        <v>45224</v>
      </c>
      <c r="Q4966">
        <f>--(COUNTIF($A$2:A4966,A4966)=1)</f>
        <v>1</v>
      </c>
      <c r="R4966" t="str">
        <f t="shared" si="155"/>
        <v/>
      </c>
    </row>
    <row r="4967" spans="1:18">
      <c r="A4967" t="s">
        <v>11229</v>
      </c>
      <c r="B4967" t="s">
        <v>3698</v>
      </c>
      <c r="C4967" t="s">
        <v>3098</v>
      </c>
      <c r="D4967" t="s">
        <v>3240</v>
      </c>
      <c r="E4967" t="s">
        <v>3166</v>
      </c>
      <c r="F4967" t="s">
        <v>3167</v>
      </c>
      <c r="G4967" t="s">
        <v>613</v>
      </c>
      <c r="H4967" s="28">
        <v>45187</v>
      </c>
      <c r="I4967">
        <v>25.67</v>
      </c>
      <c r="J4967">
        <v>24</v>
      </c>
      <c r="K4967" t="s">
        <v>3123</v>
      </c>
      <c r="L4967" t="s">
        <v>3192</v>
      </c>
      <c r="M4967" t="s">
        <v>3169</v>
      </c>
      <c r="N4967">
        <v>3.6</v>
      </c>
      <c r="O4967" t="s">
        <v>3189</v>
      </c>
      <c r="P4967">
        <f t="shared" si="154"/>
        <v>45186</v>
      </c>
      <c r="Q4967">
        <f>--(COUNTIF($A$2:A4967,A4967)=1)</f>
        <v>1</v>
      </c>
      <c r="R4967">
        <f t="shared" si="155"/>
        <v>25.67</v>
      </c>
    </row>
    <row r="4968" spans="1:18">
      <c r="A4968" t="s">
        <v>11230</v>
      </c>
      <c r="B4968" t="s">
        <v>1923</v>
      </c>
      <c r="C4968" t="s">
        <v>11231</v>
      </c>
      <c r="D4968" t="s">
        <v>3240</v>
      </c>
      <c r="E4968" t="s">
        <v>3166</v>
      </c>
      <c r="F4968" t="s">
        <v>3180</v>
      </c>
      <c r="G4968" t="s">
        <v>6385</v>
      </c>
      <c r="H4968" s="28"/>
      <c r="J4968">
        <v>24</v>
      </c>
      <c r="K4968" t="s">
        <v>3098</v>
      </c>
      <c r="L4968" t="s">
        <v>3201</v>
      </c>
      <c r="M4968" t="s">
        <v>3169</v>
      </c>
      <c r="O4968" t="s">
        <v>3170</v>
      </c>
      <c r="P4968">
        <f t="shared" si="154"/>
        <v>45673</v>
      </c>
      <c r="Q4968">
        <f>--(COUNTIF($A$2:A4968,A4968)=1)</f>
        <v>1</v>
      </c>
      <c r="R4968" t="str">
        <f t="shared" si="155"/>
        <v/>
      </c>
    </row>
    <row r="4969" spans="1:18">
      <c r="A4969" t="s">
        <v>11232</v>
      </c>
      <c r="B4969" t="s">
        <v>608</v>
      </c>
      <c r="C4969" t="s">
        <v>3098</v>
      </c>
      <c r="D4969" t="s">
        <v>3165</v>
      </c>
      <c r="E4969" t="s">
        <v>3166</v>
      </c>
      <c r="F4969" t="s">
        <v>3167</v>
      </c>
      <c r="G4969" t="s">
        <v>708</v>
      </c>
      <c r="H4969" s="28">
        <v>44666</v>
      </c>
      <c r="I4969">
        <v>36.18</v>
      </c>
      <c r="J4969">
        <v>24</v>
      </c>
      <c r="K4969" t="s">
        <v>3123</v>
      </c>
      <c r="L4969" t="s">
        <v>3244</v>
      </c>
      <c r="M4969" t="s">
        <v>3207</v>
      </c>
      <c r="N4969">
        <v>3.7</v>
      </c>
      <c r="O4969" t="s">
        <v>3182</v>
      </c>
      <c r="P4969">
        <f t="shared" si="154"/>
        <v>44665</v>
      </c>
      <c r="Q4969">
        <f>--(COUNTIF($A$2:A4969,A4969)=1)</f>
        <v>1</v>
      </c>
      <c r="R4969">
        <f t="shared" si="155"/>
        <v>36.18</v>
      </c>
    </row>
    <row r="4970" spans="1:18">
      <c r="A4970" t="s">
        <v>11233</v>
      </c>
      <c r="B4970" t="s">
        <v>6111</v>
      </c>
      <c r="C4970" t="s">
        <v>3098</v>
      </c>
      <c r="D4970" t="s">
        <v>3240</v>
      </c>
      <c r="E4970" t="s">
        <v>3194</v>
      </c>
      <c r="F4970" t="s">
        <v>3167</v>
      </c>
      <c r="G4970" t="s">
        <v>2160</v>
      </c>
      <c r="H4970" s="28">
        <v>44896</v>
      </c>
      <c r="I4970">
        <v>181.74</v>
      </c>
      <c r="J4970">
        <v>72</v>
      </c>
      <c r="K4970" t="s">
        <v>3123</v>
      </c>
      <c r="L4970" t="s">
        <v>3229</v>
      </c>
      <c r="M4970" t="s">
        <v>3169</v>
      </c>
      <c r="N4970">
        <v>1.3</v>
      </c>
      <c r="O4970" t="s">
        <v>3182</v>
      </c>
      <c r="P4970">
        <f t="shared" si="154"/>
        <v>44889</v>
      </c>
      <c r="Q4970">
        <f>--(COUNTIF($A$2:A4970,A4970)=1)</f>
        <v>1</v>
      </c>
      <c r="R4970">
        <f t="shared" si="155"/>
        <v>181.74</v>
      </c>
    </row>
    <row r="4971" spans="1:18">
      <c r="A4971" t="s">
        <v>11234</v>
      </c>
      <c r="B4971" t="s">
        <v>2555</v>
      </c>
      <c r="C4971" t="s">
        <v>3894</v>
      </c>
      <c r="D4971" t="s">
        <v>3251</v>
      </c>
      <c r="E4971" t="s">
        <v>3166</v>
      </c>
      <c r="F4971" t="s">
        <v>3167</v>
      </c>
      <c r="G4971" t="s">
        <v>287</v>
      </c>
      <c r="H4971" s="28">
        <v>44826</v>
      </c>
      <c r="I4971">
        <v>48.62</v>
      </c>
      <c r="J4971">
        <v>24</v>
      </c>
      <c r="K4971" t="s">
        <v>3123</v>
      </c>
      <c r="L4971" t="s">
        <v>3354</v>
      </c>
      <c r="M4971" t="s">
        <v>3207</v>
      </c>
      <c r="O4971" t="s">
        <v>3182</v>
      </c>
      <c r="P4971">
        <f t="shared" si="154"/>
        <v>44824</v>
      </c>
      <c r="Q4971">
        <f>--(COUNTIF($A$2:A4971,A4971)=1)</f>
        <v>1</v>
      </c>
      <c r="R4971">
        <f t="shared" si="155"/>
        <v>48.62</v>
      </c>
    </row>
    <row r="4972" spans="1:18">
      <c r="A4972" t="s">
        <v>11235</v>
      </c>
      <c r="B4972" t="s">
        <v>293</v>
      </c>
      <c r="C4972" t="s">
        <v>7765</v>
      </c>
      <c r="D4972" t="s">
        <v>3174</v>
      </c>
      <c r="E4972" t="s">
        <v>3166</v>
      </c>
      <c r="F4972" t="s">
        <v>3167</v>
      </c>
      <c r="G4972" t="s">
        <v>437</v>
      </c>
      <c r="H4972" s="28">
        <v>45294</v>
      </c>
      <c r="I4972">
        <v>24.91</v>
      </c>
      <c r="J4972">
        <v>24</v>
      </c>
      <c r="K4972" t="s">
        <v>3123</v>
      </c>
      <c r="L4972" t="s">
        <v>3218</v>
      </c>
      <c r="M4972" t="s">
        <v>3177</v>
      </c>
      <c r="O4972" t="s">
        <v>3189</v>
      </c>
      <c r="P4972">
        <f t="shared" si="154"/>
        <v>45293</v>
      </c>
      <c r="Q4972">
        <f>--(COUNTIF($A$2:A4972,A4972)=1)</f>
        <v>1</v>
      </c>
      <c r="R4972">
        <f t="shared" si="155"/>
        <v>24.91</v>
      </c>
    </row>
    <row r="4973" spans="1:18">
      <c r="A4973" t="s">
        <v>11236</v>
      </c>
      <c r="B4973" t="s">
        <v>2452</v>
      </c>
      <c r="C4973" t="s">
        <v>3098</v>
      </c>
      <c r="D4973" t="s">
        <v>3237</v>
      </c>
      <c r="E4973" t="s">
        <v>3194</v>
      </c>
      <c r="F4973" t="s">
        <v>3167</v>
      </c>
      <c r="G4973" t="s">
        <v>425</v>
      </c>
      <c r="H4973" s="28">
        <v>44849</v>
      </c>
      <c r="I4973">
        <v>58.7</v>
      </c>
      <c r="J4973">
        <v>72</v>
      </c>
      <c r="K4973" t="s">
        <v>3124</v>
      </c>
      <c r="L4973" t="s">
        <v>3187</v>
      </c>
      <c r="M4973" t="s">
        <v>3177</v>
      </c>
      <c r="O4973" t="s">
        <v>3123</v>
      </c>
      <c r="P4973">
        <f t="shared" si="154"/>
        <v>44847</v>
      </c>
      <c r="Q4973">
        <f>--(COUNTIF($A$2:A4973,A4973)=1)</f>
        <v>1</v>
      </c>
      <c r="R4973">
        <f t="shared" si="155"/>
        <v>58.7</v>
      </c>
    </row>
    <row r="4974" spans="1:18">
      <c r="A4974" t="s">
        <v>11237</v>
      </c>
      <c r="B4974" t="s">
        <v>1822</v>
      </c>
      <c r="C4974" t="s">
        <v>3098</v>
      </c>
      <c r="D4974" t="s">
        <v>3174</v>
      </c>
      <c r="E4974" t="s">
        <v>3175</v>
      </c>
      <c r="F4974" t="s">
        <v>3167</v>
      </c>
      <c r="G4974" t="s">
        <v>963</v>
      </c>
      <c r="H4974" s="28">
        <v>45647</v>
      </c>
      <c r="I4974">
        <v>24.32</v>
      </c>
      <c r="J4974">
        <v>8</v>
      </c>
      <c r="K4974" t="s">
        <v>3123</v>
      </c>
      <c r="L4974" t="s">
        <v>3206</v>
      </c>
      <c r="M4974" t="s">
        <v>3207</v>
      </c>
      <c r="N4974">
        <v>4.5</v>
      </c>
      <c r="O4974" t="s">
        <v>3123</v>
      </c>
      <c r="P4974">
        <f t="shared" si="154"/>
        <v>45646</v>
      </c>
      <c r="Q4974">
        <f>--(COUNTIF($A$2:A4974,A4974)=1)</f>
        <v>1</v>
      </c>
      <c r="R4974">
        <f t="shared" si="155"/>
        <v>24.32</v>
      </c>
    </row>
    <row r="4975" spans="1:18">
      <c r="A4975" t="s">
        <v>11238</v>
      </c>
      <c r="B4975" t="s">
        <v>4843</v>
      </c>
      <c r="C4975" t="s">
        <v>3098</v>
      </c>
      <c r="D4975" t="s">
        <v>3237</v>
      </c>
      <c r="E4975" t="s">
        <v>3166</v>
      </c>
      <c r="F4975" t="s">
        <v>3180</v>
      </c>
      <c r="G4975" t="s">
        <v>4197</v>
      </c>
      <c r="H4975" s="28"/>
      <c r="J4975">
        <v>24</v>
      </c>
      <c r="K4975" t="s">
        <v>3098</v>
      </c>
      <c r="L4975" t="s">
        <v>3281</v>
      </c>
      <c r="M4975" t="s">
        <v>3188</v>
      </c>
      <c r="O4975" t="s">
        <v>3123</v>
      </c>
      <c r="P4975">
        <f t="shared" si="154"/>
        <v>45661</v>
      </c>
      <c r="Q4975">
        <f>--(COUNTIF($A$2:A4975,A4975)=1)</f>
        <v>1</v>
      </c>
      <c r="R4975" t="str">
        <f t="shared" si="155"/>
        <v/>
      </c>
    </row>
    <row r="4976" spans="1:18">
      <c r="A4976" t="s">
        <v>11239</v>
      </c>
      <c r="B4976" t="s">
        <v>4370</v>
      </c>
      <c r="C4976" t="s">
        <v>3098</v>
      </c>
      <c r="D4976" t="s">
        <v>3227</v>
      </c>
      <c r="E4976" t="s">
        <v>3175</v>
      </c>
      <c r="F4976" t="s">
        <v>3167</v>
      </c>
      <c r="G4976" t="s">
        <v>82</v>
      </c>
      <c r="H4976" s="28">
        <v>45359</v>
      </c>
      <c r="I4976">
        <v>1.97</v>
      </c>
      <c r="J4976">
        <v>8</v>
      </c>
      <c r="K4976" t="s">
        <v>3124</v>
      </c>
      <c r="L4976" t="s">
        <v>3307</v>
      </c>
      <c r="M4976" t="s">
        <v>3188</v>
      </c>
      <c r="N4976">
        <v>2.8</v>
      </c>
      <c r="O4976" t="s">
        <v>3260</v>
      </c>
      <c r="P4976">
        <f t="shared" si="154"/>
        <v>45359</v>
      </c>
      <c r="Q4976">
        <f>--(COUNTIF($A$2:A4976,A4976)=1)</f>
        <v>1</v>
      </c>
      <c r="R4976">
        <f t="shared" si="155"/>
        <v>1.97</v>
      </c>
    </row>
    <row r="4977" spans="1:18">
      <c r="A4977" t="s">
        <v>11240</v>
      </c>
      <c r="B4977" t="s">
        <v>9872</v>
      </c>
      <c r="C4977" t="s">
        <v>3098</v>
      </c>
      <c r="D4977" t="s">
        <v>3251</v>
      </c>
      <c r="E4977" t="s">
        <v>3194</v>
      </c>
      <c r="F4977" t="s">
        <v>3220</v>
      </c>
      <c r="G4977" t="s">
        <v>2413</v>
      </c>
      <c r="H4977" s="28">
        <v>45071</v>
      </c>
      <c r="I4977">
        <v>38.799999999999997</v>
      </c>
      <c r="J4977">
        <v>72</v>
      </c>
      <c r="K4977" t="s">
        <v>3124</v>
      </c>
      <c r="L4977" t="s">
        <v>3398</v>
      </c>
      <c r="M4977" t="s">
        <v>3169</v>
      </c>
      <c r="N4977">
        <v>2.5</v>
      </c>
      <c r="O4977" t="s">
        <v>3182</v>
      </c>
      <c r="P4977">
        <f t="shared" si="154"/>
        <v>45070</v>
      </c>
      <c r="Q4977">
        <f>--(COUNTIF($A$2:A4977,A4977)=1)</f>
        <v>1</v>
      </c>
      <c r="R4977">
        <f t="shared" si="155"/>
        <v>38.799999999999997</v>
      </c>
    </row>
    <row r="4978" spans="1:18">
      <c r="A4978" t="s">
        <v>11241</v>
      </c>
      <c r="B4978" t="s">
        <v>2894</v>
      </c>
      <c r="C4978" t="s">
        <v>11242</v>
      </c>
      <c r="D4978" t="s">
        <v>3185</v>
      </c>
      <c r="E4978" t="s">
        <v>3194</v>
      </c>
      <c r="F4978" t="s">
        <v>3167</v>
      </c>
      <c r="G4978" t="s">
        <v>831</v>
      </c>
      <c r="H4978" s="28">
        <v>44844</v>
      </c>
      <c r="I4978">
        <v>51.65</v>
      </c>
      <c r="J4978">
        <v>72</v>
      </c>
      <c r="K4978" t="s">
        <v>3124</v>
      </c>
      <c r="L4978" t="s">
        <v>3216</v>
      </c>
      <c r="M4978" t="s">
        <v>3177</v>
      </c>
      <c r="O4978" t="s">
        <v>3189</v>
      </c>
      <c r="P4978">
        <f t="shared" si="154"/>
        <v>44842</v>
      </c>
      <c r="Q4978">
        <f>--(COUNTIF($A$2:A4978,A4978)=1)</f>
        <v>1</v>
      </c>
      <c r="R4978">
        <f t="shared" si="155"/>
        <v>51.65</v>
      </c>
    </row>
    <row r="4979" spans="1:18">
      <c r="A4979" t="s">
        <v>11243</v>
      </c>
      <c r="B4979" t="s">
        <v>2527</v>
      </c>
      <c r="C4979" t="s">
        <v>6681</v>
      </c>
      <c r="D4979" t="s">
        <v>3237</v>
      </c>
      <c r="E4979" t="s">
        <v>3166</v>
      </c>
      <c r="F4979" t="s">
        <v>3180</v>
      </c>
      <c r="G4979" t="s">
        <v>1584</v>
      </c>
      <c r="H4979" s="28"/>
      <c r="J4979">
        <v>24</v>
      </c>
      <c r="K4979" t="s">
        <v>3098</v>
      </c>
      <c r="L4979" t="s">
        <v>3307</v>
      </c>
      <c r="M4979" t="s">
        <v>3188</v>
      </c>
      <c r="O4979" t="s">
        <v>3170</v>
      </c>
      <c r="P4979">
        <f t="shared" si="154"/>
        <v>45144</v>
      </c>
      <c r="Q4979">
        <f>--(COUNTIF($A$2:A4979,A4979)=1)</f>
        <v>1</v>
      </c>
      <c r="R4979" t="str">
        <f t="shared" si="155"/>
        <v/>
      </c>
    </row>
    <row r="4980" spans="1:18">
      <c r="A4980" t="s">
        <v>11244</v>
      </c>
      <c r="B4980" t="s">
        <v>449</v>
      </c>
      <c r="C4980" t="s">
        <v>3098</v>
      </c>
      <c r="D4980" t="s">
        <v>3227</v>
      </c>
      <c r="E4980" t="s">
        <v>3166</v>
      </c>
      <c r="F4980" t="s">
        <v>3220</v>
      </c>
      <c r="G4980" t="s">
        <v>2505</v>
      </c>
      <c r="H4980" s="28">
        <v>44774</v>
      </c>
      <c r="I4980">
        <v>19.8</v>
      </c>
      <c r="J4980">
        <v>24</v>
      </c>
      <c r="K4980" t="s">
        <v>3124</v>
      </c>
      <c r="L4980" t="s">
        <v>3209</v>
      </c>
      <c r="M4980" t="s">
        <v>3207</v>
      </c>
      <c r="N4980">
        <v>2.6</v>
      </c>
      <c r="O4980" t="s">
        <v>3124</v>
      </c>
      <c r="P4980">
        <f t="shared" si="154"/>
        <v>44774</v>
      </c>
      <c r="Q4980">
        <f>--(COUNTIF($A$2:A4980,A4980)=1)</f>
        <v>1</v>
      </c>
      <c r="R4980">
        <f t="shared" si="155"/>
        <v>19.8</v>
      </c>
    </row>
    <row r="4981" spans="1:18">
      <c r="A4981" t="s">
        <v>11245</v>
      </c>
      <c r="B4981" t="s">
        <v>6985</v>
      </c>
      <c r="C4981" t="s">
        <v>6562</v>
      </c>
      <c r="D4981" t="s">
        <v>3165</v>
      </c>
      <c r="E4981" t="s">
        <v>3175</v>
      </c>
      <c r="F4981" t="s">
        <v>3167</v>
      </c>
      <c r="G4981" t="s">
        <v>1015</v>
      </c>
      <c r="H4981" s="28">
        <v>45354</v>
      </c>
      <c r="I4981">
        <v>27.84</v>
      </c>
      <c r="J4981">
        <v>8</v>
      </c>
      <c r="K4981" t="s">
        <v>3123</v>
      </c>
      <c r="L4981" t="s">
        <v>3254</v>
      </c>
      <c r="M4981" t="s">
        <v>3188</v>
      </c>
      <c r="N4981">
        <v>3</v>
      </c>
      <c r="O4981" t="s">
        <v>3189</v>
      </c>
      <c r="P4981">
        <f t="shared" si="154"/>
        <v>45353</v>
      </c>
      <c r="Q4981">
        <f>--(COUNTIF($A$2:A4981,A4981)=1)</f>
        <v>1</v>
      </c>
      <c r="R4981">
        <f t="shared" si="155"/>
        <v>27.84</v>
      </c>
    </row>
    <row r="4982" spans="1:18">
      <c r="A4982" t="s">
        <v>11246</v>
      </c>
      <c r="B4982" t="s">
        <v>2765</v>
      </c>
      <c r="C4982" t="s">
        <v>11247</v>
      </c>
      <c r="D4982" t="s">
        <v>3196</v>
      </c>
      <c r="E4982" t="s">
        <v>3166</v>
      </c>
      <c r="F4982" t="s">
        <v>3228</v>
      </c>
      <c r="G4982" t="s">
        <v>11248</v>
      </c>
      <c r="H4982" s="28"/>
      <c r="J4982">
        <v>24</v>
      </c>
      <c r="K4982" t="s">
        <v>3098</v>
      </c>
      <c r="L4982" t="s">
        <v>3229</v>
      </c>
      <c r="M4982" t="s">
        <v>3177</v>
      </c>
      <c r="O4982" t="s">
        <v>3178</v>
      </c>
      <c r="P4982">
        <f t="shared" si="154"/>
        <v>45673</v>
      </c>
      <c r="Q4982">
        <f>--(COUNTIF($A$2:A4982,A4982)=1)</f>
        <v>1</v>
      </c>
      <c r="R4982" t="str">
        <f t="shared" si="155"/>
        <v/>
      </c>
    </row>
    <row r="4983" spans="1:18">
      <c r="A4983" t="s">
        <v>11249</v>
      </c>
      <c r="B4983" t="s">
        <v>6408</v>
      </c>
      <c r="C4983" t="s">
        <v>3562</v>
      </c>
      <c r="D4983" t="s">
        <v>3185</v>
      </c>
      <c r="E4983" t="s">
        <v>3194</v>
      </c>
      <c r="F4983" t="s">
        <v>3167</v>
      </c>
      <c r="G4983" t="s">
        <v>11250</v>
      </c>
      <c r="H4983" s="28">
        <v>44727</v>
      </c>
      <c r="I4983">
        <v>9.76</v>
      </c>
      <c r="J4983">
        <v>72</v>
      </c>
      <c r="K4983" t="s">
        <v>3124</v>
      </c>
      <c r="L4983" t="s">
        <v>3098</v>
      </c>
      <c r="M4983" t="s">
        <v>3202</v>
      </c>
      <c r="O4983" t="s">
        <v>3170</v>
      </c>
      <c r="P4983">
        <f t="shared" si="154"/>
        <v>44727</v>
      </c>
      <c r="Q4983">
        <f>--(COUNTIF($A$2:A4983,A4983)=1)</f>
        <v>1</v>
      </c>
      <c r="R4983">
        <f t="shared" si="155"/>
        <v>9.76</v>
      </c>
    </row>
    <row r="4984" spans="1:18">
      <c r="A4984" t="s">
        <v>11251</v>
      </c>
      <c r="B4984" t="s">
        <v>10468</v>
      </c>
      <c r="C4984" t="s">
        <v>3098</v>
      </c>
      <c r="D4984" t="s">
        <v>3165</v>
      </c>
      <c r="E4984" t="s">
        <v>3194</v>
      </c>
      <c r="F4984" t="s">
        <v>3167</v>
      </c>
      <c r="G4984" t="s">
        <v>145</v>
      </c>
      <c r="H4984" s="28"/>
      <c r="J4984">
        <v>72</v>
      </c>
      <c r="K4984" t="s">
        <v>3098</v>
      </c>
      <c r="L4984" t="s">
        <v>3307</v>
      </c>
      <c r="M4984" t="s">
        <v>3169</v>
      </c>
      <c r="O4984" t="s">
        <v>3123</v>
      </c>
      <c r="P4984">
        <f t="shared" si="154"/>
        <v>44682</v>
      </c>
      <c r="Q4984">
        <f>--(COUNTIF($A$2:A4984,A4984)=1)</f>
        <v>1</v>
      </c>
      <c r="R4984" t="str">
        <f t="shared" si="155"/>
        <v/>
      </c>
    </row>
    <row r="4985" spans="1:18">
      <c r="A4985" t="s">
        <v>11252</v>
      </c>
      <c r="B4985" t="s">
        <v>3056</v>
      </c>
      <c r="C4985" t="s">
        <v>11253</v>
      </c>
      <c r="D4985" t="s">
        <v>3185</v>
      </c>
      <c r="E4985" t="s">
        <v>3280</v>
      </c>
      <c r="F4985" t="s">
        <v>3220</v>
      </c>
      <c r="G4985" t="s">
        <v>324</v>
      </c>
      <c r="H4985" s="28">
        <v>44668</v>
      </c>
      <c r="I4985">
        <v>5.75</v>
      </c>
      <c r="J4985">
        <v>4</v>
      </c>
      <c r="K4985" t="s">
        <v>3123</v>
      </c>
      <c r="L4985" t="s">
        <v>3206</v>
      </c>
      <c r="M4985" t="s">
        <v>3188</v>
      </c>
      <c r="N4985">
        <v>2.5</v>
      </c>
      <c r="O4985" t="s">
        <v>3170</v>
      </c>
      <c r="P4985">
        <f t="shared" si="154"/>
        <v>44668</v>
      </c>
      <c r="Q4985">
        <f>--(COUNTIF($A$2:A4985,A4985)=1)</f>
        <v>1</v>
      </c>
      <c r="R4985">
        <f t="shared" si="155"/>
        <v>5.75</v>
      </c>
    </row>
    <row r="4986" spans="1:18">
      <c r="A4986" t="s">
        <v>11254</v>
      </c>
      <c r="B4986" t="s">
        <v>3765</v>
      </c>
      <c r="C4986" t="s">
        <v>3098</v>
      </c>
      <c r="D4986" t="s">
        <v>3174</v>
      </c>
      <c r="E4986" t="s">
        <v>3166</v>
      </c>
      <c r="F4986" t="s">
        <v>3167</v>
      </c>
      <c r="G4986" t="s">
        <v>1016</v>
      </c>
      <c r="H4986" s="28"/>
      <c r="J4986">
        <v>24</v>
      </c>
      <c r="K4986" t="s">
        <v>3098</v>
      </c>
      <c r="L4986" t="s">
        <v>3192</v>
      </c>
      <c r="M4986" t="s">
        <v>3202</v>
      </c>
      <c r="O4986" t="s">
        <v>3124</v>
      </c>
      <c r="P4986">
        <f t="shared" si="154"/>
        <v>45409</v>
      </c>
      <c r="Q4986">
        <f>--(COUNTIF($A$2:A4986,A4986)=1)</f>
        <v>1</v>
      </c>
      <c r="R4986" t="str">
        <f t="shared" si="155"/>
        <v/>
      </c>
    </row>
    <row r="4987" spans="1:18">
      <c r="A4987" t="s">
        <v>11255</v>
      </c>
      <c r="B4987" t="s">
        <v>3506</v>
      </c>
      <c r="C4987" t="s">
        <v>11256</v>
      </c>
      <c r="D4987" t="s">
        <v>3227</v>
      </c>
      <c r="E4987" t="s">
        <v>3280</v>
      </c>
      <c r="F4987" t="s">
        <v>3167</v>
      </c>
      <c r="G4987" t="s">
        <v>835</v>
      </c>
      <c r="H4987" s="28">
        <v>44963</v>
      </c>
      <c r="I4987">
        <v>4.6399999999999997</v>
      </c>
      <c r="J4987">
        <v>4</v>
      </c>
      <c r="K4987" t="s">
        <v>3123</v>
      </c>
      <c r="L4987" t="s">
        <v>3351</v>
      </c>
      <c r="M4987" t="s">
        <v>3169</v>
      </c>
      <c r="O4987" t="s">
        <v>3260</v>
      </c>
      <c r="P4987">
        <f t="shared" si="154"/>
        <v>44963</v>
      </c>
      <c r="Q4987">
        <f>--(COUNTIF($A$2:A4987,A4987)=1)</f>
        <v>1</v>
      </c>
      <c r="R4987">
        <f t="shared" si="155"/>
        <v>4.6399999999999997</v>
      </c>
    </row>
    <row r="4988" spans="1:18">
      <c r="A4988" t="s">
        <v>11257</v>
      </c>
      <c r="B4988" t="s">
        <v>1175</v>
      </c>
      <c r="C4988" t="s">
        <v>11258</v>
      </c>
      <c r="D4988" t="s">
        <v>3251</v>
      </c>
      <c r="E4988" t="s">
        <v>3194</v>
      </c>
      <c r="F4988" t="s">
        <v>3167</v>
      </c>
      <c r="G4988" t="s">
        <v>1039</v>
      </c>
      <c r="H4988" s="28">
        <v>44853</v>
      </c>
      <c r="I4988">
        <v>234.1</v>
      </c>
      <c r="J4988">
        <v>72</v>
      </c>
      <c r="K4988" t="s">
        <v>3123</v>
      </c>
      <c r="L4988" t="s">
        <v>3229</v>
      </c>
      <c r="M4988" t="s">
        <v>3188</v>
      </c>
      <c r="N4988">
        <v>3.6</v>
      </c>
      <c r="O4988" t="s">
        <v>3260</v>
      </c>
      <c r="P4988">
        <f t="shared" si="154"/>
        <v>44844</v>
      </c>
      <c r="Q4988">
        <f>--(COUNTIF($A$2:A4988,A4988)=1)</f>
        <v>1</v>
      </c>
      <c r="R4988">
        <f t="shared" si="155"/>
        <v>234.1</v>
      </c>
    </row>
    <row r="4989" spans="1:18">
      <c r="A4989" t="s">
        <v>11259</v>
      </c>
      <c r="B4989" t="s">
        <v>2431</v>
      </c>
      <c r="C4989" t="s">
        <v>3098</v>
      </c>
      <c r="D4989" t="s">
        <v>3237</v>
      </c>
      <c r="E4989" t="s">
        <v>3166</v>
      </c>
      <c r="F4989" t="s">
        <v>3167</v>
      </c>
      <c r="G4989" t="s">
        <v>2102</v>
      </c>
      <c r="H4989" s="28"/>
      <c r="J4989">
        <v>24</v>
      </c>
      <c r="K4989" t="s">
        <v>3098</v>
      </c>
      <c r="L4989" t="s">
        <v>3221</v>
      </c>
      <c r="M4989" t="s">
        <v>3177</v>
      </c>
      <c r="O4989" t="s">
        <v>3170</v>
      </c>
      <c r="P4989">
        <f t="shared" si="154"/>
        <v>44782</v>
      </c>
      <c r="Q4989">
        <f>--(COUNTIF($A$2:A4989,A4989)=1)</f>
        <v>1</v>
      </c>
      <c r="R4989" t="str">
        <f t="shared" si="155"/>
        <v/>
      </c>
    </row>
    <row r="4990" spans="1:18">
      <c r="A4990" t="s">
        <v>11260</v>
      </c>
      <c r="B4990" t="s">
        <v>363</v>
      </c>
      <c r="C4990" t="s">
        <v>11261</v>
      </c>
      <c r="D4990" t="s">
        <v>3251</v>
      </c>
      <c r="E4990" t="s">
        <v>3194</v>
      </c>
      <c r="F4990" t="s">
        <v>3167</v>
      </c>
      <c r="G4990" t="s">
        <v>416</v>
      </c>
      <c r="H4990" s="28">
        <v>45609</v>
      </c>
      <c r="I4990">
        <v>216.36</v>
      </c>
      <c r="J4990">
        <v>72</v>
      </c>
      <c r="K4990" t="s">
        <v>3123</v>
      </c>
      <c r="L4990" t="s">
        <v>3354</v>
      </c>
      <c r="M4990" t="s">
        <v>3207</v>
      </c>
      <c r="N4990">
        <v>1.9</v>
      </c>
      <c r="O4990" t="s">
        <v>3182</v>
      </c>
      <c r="P4990">
        <f t="shared" si="154"/>
        <v>45600</v>
      </c>
      <c r="Q4990">
        <f>--(COUNTIF($A$2:A4990,A4990)=1)</f>
        <v>1</v>
      </c>
      <c r="R4990">
        <f t="shared" si="155"/>
        <v>216.36</v>
      </c>
    </row>
    <row r="4991" spans="1:18">
      <c r="A4991" t="s">
        <v>11262</v>
      </c>
      <c r="B4991" t="s">
        <v>4261</v>
      </c>
      <c r="C4991" t="s">
        <v>3098</v>
      </c>
      <c r="D4991" t="s">
        <v>3240</v>
      </c>
      <c r="E4991" t="s">
        <v>3175</v>
      </c>
      <c r="F4991" t="s">
        <v>3220</v>
      </c>
      <c r="G4991" t="s">
        <v>1166</v>
      </c>
      <c r="H4991" s="28">
        <v>45338</v>
      </c>
      <c r="I4991">
        <v>16.920000000000002</v>
      </c>
      <c r="J4991">
        <v>8</v>
      </c>
      <c r="K4991" t="s">
        <v>3123</v>
      </c>
      <c r="L4991" t="s">
        <v>3268</v>
      </c>
      <c r="M4991" t="s">
        <v>3202</v>
      </c>
      <c r="N4991">
        <v>1.1000000000000001</v>
      </c>
      <c r="O4991" t="s">
        <v>3213</v>
      </c>
      <c r="P4991">
        <f t="shared" si="154"/>
        <v>45338</v>
      </c>
      <c r="Q4991">
        <f>--(COUNTIF($A$2:A4991,A4991)=1)</f>
        <v>1</v>
      </c>
      <c r="R4991">
        <f t="shared" si="155"/>
        <v>16.920000000000002</v>
      </c>
    </row>
    <row r="4992" spans="1:18">
      <c r="A4992" t="s">
        <v>11263</v>
      </c>
      <c r="B4992" t="s">
        <v>395</v>
      </c>
      <c r="C4992" t="s">
        <v>11264</v>
      </c>
      <c r="D4992" t="s">
        <v>3165</v>
      </c>
      <c r="E4992" t="s">
        <v>3166</v>
      </c>
      <c r="F4992" t="s">
        <v>3167</v>
      </c>
      <c r="G4992" t="s">
        <v>5567</v>
      </c>
      <c r="H4992" s="28">
        <v>45712</v>
      </c>
      <c r="I4992">
        <v>16.04</v>
      </c>
      <c r="J4992">
        <v>24</v>
      </c>
      <c r="K4992" t="s">
        <v>3124</v>
      </c>
      <c r="L4992" t="s">
        <v>3244</v>
      </c>
      <c r="M4992" t="s">
        <v>3207</v>
      </c>
      <c r="O4992" t="s">
        <v>3189</v>
      </c>
      <c r="P4992">
        <f t="shared" si="154"/>
        <v>45712</v>
      </c>
      <c r="Q4992">
        <f>--(COUNTIF($A$2:A4992,A4992)=1)</f>
        <v>1</v>
      </c>
      <c r="R4992">
        <f t="shared" si="155"/>
        <v>16.04</v>
      </c>
    </row>
    <row r="4993" spans="1:18">
      <c r="A4993" t="s">
        <v>11265</v>
      </c>
      <c r="B4993" t="s">
        <v>374</v>
      </c>
      <c r="C4993" t="s">
        <v>3098</v>
      </c>
      <c r="D4993" t="s">
        <v>3251</v>
      </c>
      <c r="E4993" t="s">
        <v>3166</v>
      </c>
      <c r="F4993" t="s">
        <v>3167</v>
      </c>
      <c r="G4993" t="s">
        <v>5836</v>
      </c>
      <c r="H4993" s="28">
        <v>44961</v>
      </c>
      <c r="I4993">
        <v>51.62</v>
      </c>
      <c r="J4993">
        <v>24</v>
      </c>
      <c r="K4993" t="s">
        <v>3123</v>
      </c>
      <c r="L4993" t="s">
        <v>3201</v>
      </c>
      <c r="M4993" t="s">
        <v>3207</v>
      </c>
      <c r="N4993">
        <v>4.0999999999999996</v>
      </c>
      <c r="O4993" t="s">
        <v>3189</v>
      </c>
      <c r="P4993">
        <f t="shared" si="154"/>
        <v>44959</v>
      </c>
      <c r="Q4993">
        <f>--(COUNTIF($A$2:A4993,A4993)=1)</f>
        <v>1</v>
      </c>
      <c r="R4993">
        <f t="shared" si="155"/>
        <v>51.62</v>
      </c>
    </row>
    <row r="4994" spans="1:18">
      <c r="A4994" t="s">
        <v>11266</v>
      </c>
      <c r="B4994" t="s">
        <v>5011</v>
      </c>
      <c r="C4994" t="s">
        <v>3098</v>
      </c>
      <c r="D4994" t="s">
        <v>3185</v>
      </c>
      <c r="E4994" t="s">
        <v>3194</v>
      </c>
      <c r="F4994" t="s">
        <v>3180</v>
      </c>
      <c r="G4994" t="s">
        <v>3031</v>
      </c>
      <c r="H4994" s="28"/>
      <c r="J4994">
        <v>72</v>
      </c>
      <c r="K4994" t="s">
        <v>3098</v>
      </c>
      <c r="L4994" t="s">
        <v>3437</v>
      </c>
      <c r="M4994" t="s">
        <v>3188</v>
      </c>
      <c r="O4994" t="s">
        <v>3182</v>
      </c>
      <c r="P4994">
        <f t="shared" ref="P4994:P5057" si="156">IFERROR(DATEVALUE(G4994),IFERROR(DATE(RIGHT(G4994,4),MID(G4994,4,2),LEFT(G4994,2)),""))</f>
        <v>45552</v>
      </c>
      <c r="Q4994">
        <f>--(COUNTIF($A$2:A4994,A4994)=1)</f>
        <v>1</v>
      </c>
      <c r="R4994" t="str">
        <f t="shared" ref="R4994:R5057" si="157">IF(AND(Q4994=1,I4994&lt;&gt;"",ISNUMBER(I4994),I4994&gt;=0),I4994,"")</f>
        <v/>
      </c>
    </row>
    <row r="4995" spans="1:18">
      <c r="A4995" t="s">
        <v>11267</v>
      </c>
      <c r="B4995" t="s">
        <v>1169</v>
      </c>
      <c r="C4995" t="s">
        <v>3098</v>
      </c>
      <c r="D4995" t="s">
        <v>3251</v>
      </c>
      <c r="E4995" t="s">
        <v>3175</v>
      </c>
      <c r="F4995" t="s">
        <v>3167</v>
      </c>
      <c r="G4995" t="s">
        <v>690</v>
      </c>
      <c r="H4995" s="28">
        <v>44571</v>
      </c>
      <c r="I4995">
        <v>-6.63</v>
      </c>
      <c r="J4995">
        <v>8</v>
      </c>
      <c r="K4995" t="s">
        <v>3124</v>
      </c>
      <c r="L4995" t="s">
        <v>3216</v>
      </c>
      <c r="M4995" t="s">
        <v>3207</v>
      </c>
      <c r="N4995">
        <v>4.5</v>
      </c>
      <c r="O4995" t="s">
        <v>3189</v>
      </c>
      <c r="P4995">
        <f t="shared" si="156"/>
        <v>44572</v>
      </c>
      <c r="Q4995">
        <f>--(COUNTIF($A$2:A4995,A4995)=1)</f>
        <v>1</v>
      </c>
      <c r="R4995" t="str">
        <f t="shared" si="157"/>
        <v/>
      </c>
    </row>
    <row r="4996" spans="1:18">
      <c r="A4996" t="s">
        <v>11268</v>
      </c>
      <c r="B4996" t="s">
        <v>2771</v>
      </c>
      <c r="C4996" t="s">
        <v>11269</v>
      </c>
      <c r="D4996" t="s">
        <v>3227</v>
      </c>
      <c r="E4996" t="s">
        <v>3166</v>
      </c>
      <c r="F4996" t="s">
        <v>3167</v>
      </c>
      <c r="G4996" t="s">
        <v>940</v>
      </c>
      <c r="H4996" s="28">
        <v>45447</v>
      </c>
      <c r="I4996">
        <v>47.47</v>
      </c>
      <c r="J4996">
        <v>24</v>
      </c>
      <c r="K4996" t="s">
        <v>3123</v>
      </c>
      <c r="L4996" t="s">
        <v>3187</v>
      </c>
      <c r="M4996" t="s">
        <v>3177</v>
      </c>
      <c r="N4996">
        <v>1.7</v>
      </c>
      <c r="O4996" t="s">
        <v>3182</v>
      </c>
      <c r="P4996">
        <f t="shared" si="156"/>
        <v>45446</v>
      </c>
      <c r="Q4996">
        <f>--(COUNTIF($A$2:A4996,A4996)=1)</f>
        <v>1</v>
      </c>
      <c r="R4996">
        <f t="shared" si="157"/>
        <v>47.47</v>
      </c>
    </row>
    <row r="4997" spans="1:18">
      <c r="A4997" t="s">
        <v>11270</v>
      </c>
      <c r="B4997" t="s">
        <v>487</v>
      </c>
      <c r="C4997" t="s">
        <v>3098</v>
      </c>
      <c r="D4997" t="s">
        <v>3174</v>
      </c>
      <c r="E4997" t="s">
        <v>3166</v>
      </c>
      <c r="F4997" t="s">
        <v>3167</v>
      </c>
      <c r="G4997" t="s">
        <v>4104</v>
      </c>
      <c r="H4997" s="28">
        <v>44707</v>
      </c>
      <c r="I4997">
        <v>63.29</v>
      </c>
      <c r="J4997">
        <v>24</v>
      </c>
      <c r="K4997" t="s">
        <v>3123</v>
      </c>
      <c r="L4997" t="s">
        <v>3307</v>
      </c>
      <c r="M4997" t="s">
        <v>3202</v>
      </c>
      <c r="N4997">
        <v>4.0999999999999996</v>
      </c>
      <c r="O4997" t="s">
        <v>3182</v>
      </c>
      <c r="P4997">
        <f t="shared" si="156"/>
        <v>44705</v>
      </c>
      <c r="Q4997">
        <f>--(COUNTIF($A$2:A4997,A4997)=1)</f>
        <v>1</v>
      </c>
      <c r="R4997">
        <f t="shared" si="157"/>
        <v>63.29</v>
      </c>
    </row>
    <row r="4998" spans="1:18">
      <c r="A4998" t="s">
        <v>11271</v>
      </c>
      <c r="B4998" t="s">
        <v>641</v>
      </c>
      <c r="C4998" t="s">
        <v>3098</v>
      </c>
      <c r="D4998" t="s">
        <v>3185</v>
      </c>
      <c r="E4998" t="s">
        <v>3194</v>
      </c>
      <c r="F4998" t="s">
        <v>3167</v>
      </c>
      <c r="G4998" t="s">
        <v>11272</v>
      </c>
      <c r="H4998" s="28"/>
      <c r="J4998">
        <v>72</v>
      </c>
      <c r="K4998" t="s">
        <v>3098</v>
      </c>
      <c r="L4998" t="s">
        <v>3398</v>
      </c>
      <c r="M4998" t="s">
        <v>3188</v>
      </c>
      <c r="O4998" t="s">
        <v>3123</v>
      </c>
      <c r="P4998">
        <f t="shared" si="156"/>
        <v>45034</v>
      </c>
      <c r="Q4998">
        <f>--(COUNTIF($A$2:A4998,A4998)=1)</f>
        <v>1</v>
      </c>
      <c r="R4998" t="str">
        <f t="shared" si="157"/>
        <v/>
      </c>
    </row>
    <row r="4999" spans="1:18">
      <c r="A4999" t="s">
        <v>11273</v>
      </c>
      <c r="B4999" t="s">
        <v>11274</v>
      </c>
      <c r="C4999" t="s">
        <v>3098</v>
      </c>
      <c r="D4999" t="s">
        <v>3240</v>
      </c>
      <c r="E4999" t="s">
        <v>3194</v>
      </c>
      <c r="F4999" t="s">
        <v>3167</v>
      </c>
      <c r="G4999" t="s">
        <v>3069</v>
      </c>
      <c r="H4999" s="28">
        <v>44585</v>
      </c>
      <c r="I4999">
        <v>195.98</v>
      </c>
      <c r="J4999">
        <v>72</v>
      </c>
      <c r="K4999" t="s">
        <v>3123</v>
      </c>
      <c r="L4999" t="s">
        <v>3265</v>
      </c>
      <c r="M4999" t="s">
        <v>3207</v>
      </c>
      <c r="O4999" t="s">
        <v>3170</v>
      </c>
      <c r="P4999">
        <f t="shared" si="156"/>
        <v>44577</v>
      </c>
      <c r="Q4999">
        <f>--(COUNTIF($A$2:A4999,A4999)=1)</f>
        <v>1</v>
      </c>
      <c r="R4999">
        <f t="shared" si="157"/>
        <v>195.98</v>
      </c>
    </row>
    <row r="5000" spans="1:18">
      <c r="A5000" t="s">
        <v>11275</v>
      </c>
      <c r="B5000" t="s">
        <v>538</v>
      </c>
      <c r="C5000" t="s">
        <v>3098</v>
      </c>
      <c r="D5000" t="s">
        <v>3227</v>
      </c>
      <c r="E5000" t="s">
        <v>3166</v>
      </c>
      <c r="F5000" t="s">
        <v>3180</v>
      </c>
      <c r="G5000" t="s">
        <v>601</v>
      </c>
      <c r="H5000" s="28"/>
      <c r="J5000">
        <v>24</v>
      </c>
      <c r="K5000" t="s">
        <v>3098</v>
      </c>
      <c r="L5000" t="s">
        <v>3192</v>
      </c>
      <c r="M5000" t="s">
        <v>3188</v>
      </c>
      <c r="O5000" t="s">
        <v>3182</v>
      </c>
      <c r="P5000">
        <f t="shared" si="156"/>
        <v>45555</v>
      </c>
      <c r="Q5000">
        <f>--(COUNTIF($A$2:A5000,A5000)=1)</f>
        <v>1</v>
      </c>
      <c r="R5000" t="str">
        <f t="shared" si="157"/>
        <v/>
      </c>
    </row>
    <row r="5001" spans="1:18">
      <c r="A5001" t="s">
        <v>11276</v>
      </c>
      <c r="B5001" t="s">
        <v>8743</v>
      </c>
      <c r="C5001" t="s">
        <v>8459</v>
      </c>
      <c r="D5001" t="s">
        <v>3251</v>
      </c>
      <c r="E5001" t="s">
        <v>3175</v>
      </c>
      <c r="F5001" t="s">
        <v>3220</v>
      </c>
      <c r="G5001" t="s">
        <v>7556</v>
      </c>
      <c r="H5001" s="28">
        <v>45284</v>
      </c>
      <c r="I5001">
        <v>22.1</v>
      </c>
      <c r="J5001">
        <v>8</v>
      </c>
      <c r="K5001" t="s">
        <v>3123</v>
      </c>
      <c r="L5001" t="s">
        <v>3307</v>
      </c>
      <c r="M5001" t="s">
        <v>3202</v>
      </c>
      <c r="O5001" t="s">
        <v>3189</v>
      </c>
      <c r="P5001">
        <f t="shared" si="156"/>
        <v>45284</v>
      </c>
      <c r="Q5001">
        <f>--(COUNTIF($A$2:A5001,A5001)=1)</f>
        <v>1</v>
      </c>
      <c r="R5001">
        <f t="shared" si="157"/>
        <v>22.1</v>
      </c>
    </row>
    <row r="5002" spans="1:18">
      <c r="A5002" t="s">
        <v>11277</v>
      </c>
      <c r="B5002" t="s">
        <v>2844</v>
      </c>
      <c r="C5002" t="s">
        <v>3098</v>
      </c>
      <c r="D5002" t="s">
        <v>3240</v>
      </c>
      <c r="E5002" t="s">
        <v>3194</v>
      </c>
      <c r="F5002" t="s">
        <v>3167</v>
      </c>
      <c r="G5002" t="s">
        <v>1620</v>
      </c>
      <c r="H5002" s="28">
        <v>45285</v>
      </c>
      <c r="I5002">
        <v>215.44</v>
      </c>
      <c r="J5002">
        <v>72</v>
      </c>
      <c r="K5002" t="s">
        <v>3123</v>
      </c>
      <c r="L5002" t="s">
        <v>3098</v>
      </c>
      <c r="M5002" t="s">
        <v>3188</v>
      </c>
      <c r="N5002">
        <v>4.5</v>
      </c>
      <c r="O5002" t="s">
        <v>3182</v>
      </c>
      <c r="P5002">
        <f t="shared" si="156"/>
        <v>45277</v>
      </c>
      <c r="Q5002">
        <f>--(COUNTIF($A$2:A5002,A5002)=1)</f>
        <v>1</v>
      </c>
      <c r="R5002">
        <f t="shared" si="157"/>
        <v>215.44</v>
      </c>
    </row>
    <row r="5003" spans="1:18">
      <c r="A5003" t="s">
        <v>11278</v>
      </c>
      <c r="B5003" t="s">
        <v>2852</v>
      </c>
      <c r="C5003" t="s">
        <v>5911</v>
      </c>
      <c r="D5003" t="s">
        <v>3200</v>
      </c>
      <c r="E5003" t="s">
        <v>3280</v>
      </c>
      <c r="F5003" t="s">
        <v>3180</v>
      </c>
      <c r="G5003" t="s">
        <v>2362</v>
      </c>
      <c r="H5003" s="28"/>
      <c r="J5003">
        <v>4</v>
      </c>
      <c r="K5003" t="s">
        <v>3098</v>
      </c>
      <c r="L5003" t="s">
        <v>3098</v>
      </c>
      <c r="M5003" t="s">
        <v>3169</v>
      </c>
      <c r="O5003" t="s">
        <v>3170</v>
      </c>
      <c r="P5003">
        <f t="shared" si="156"/>
        <v>45198</v>
      </c>
      <c r="Q5003">
        <f>--(COUNTIF($A$2:A5003,A5003)=1)</f>
        <v>1</v>
      </c>
      <c r="R5003" t="str">
        <f t="shared" si="157"/>
        <v/>
      </c>
    </row>
    <row r="5004" spans="1:18">
      <c r="A5004" t="s">
        <v>11279</v>
      </c>
      <c r="B5004" t="s">
        <v>487</v>
      </c>
      <c r="C5004" t="s">
        <v>4971</v>
      </c>
      <c r="D5004" t="s">
        <v>3200</v>
      </c>
      <c r="E5004" t="s">
        <v>3166</v>
      </c>
      <c r="F5004" t="s">
        <v>3180</v>
      </c>
      <c r="G5004" t="s">
        <v>812</v>
      </c>
      <c r="H5004" s="28"/>
      <c r="J5004">
        <v>24</v>
      </c>
      <c r="K5004" t="s">
        <v>3098</v>
      </c>
      <c r="L5004" t="s">
        <v>3098</v>
      </c>
      <c r="M5004" t="s">
        <v>3169</v>
      </c>
      <c r="O5004" t="s">
        <v>3123</v>
      </c>
      <c r="P5004">
        <f t="shared" si="156"/>
        <v>45694</v>
      </c>
      <c r="Q5004">
        <f>--(COUNTIF($A$2:A5004,A5004)=1)</f>
        <v>1</v>
      </c>
      <c r="R5004" t="str">
        <f t="shared" si="157"/>
        <v/>
      </c>
    </row>
    <row r="5005" spans="1:18">
      <c r="A5005" t="s">
        <v>11280</v>
      </c>
      <c r="B5005" t="s">
        <v>7104</v>
      </c>
      <c r="C5005" t="s">
        <v>11281</v>
      </c>
      <c r="D5005" t="s">
        <v>3165</v>
      </c>
      <c r="E5005" t="s">
        <v>3166</v>
      </c>
      <c r="F5005" t="s">
        <v>3167</v>
      </c>
      <c r="G5005" t="s">
        <v>603</v>
      </c>
      <c r="H5005" s="28">
        <v>45319</v>
      </c>
      <c r="I5005">
        <v>53.34</v>
      </c>
      <c r="J5005">
        <v>24</v>
      </c>
      <c r="K5005" t="s">
        <v>3123</v>
      </c>
      <c r="L5005" t="s">
        <v>3168</v>
      </c>
      <c r="M5005" t="s">
        <v>3177</v>
      </c>
      <c r="N5005">
        <v>4.4000000000000004</v>
      </c>
      <c r="O5005" t="s">
        <v>3123</v>
      </c>
      <c r="P5005">
        <f t="shared" si="156"/>
        <v>45317</v>
      </c>
      <c r="Q5005">
        <f>--(COUNTIF($A$2:A5005,A5005)=1)</f>
        <v>1</v>
      </c>
      <c r="R5005">
        <f t="shared" si="157"/>
        <v>53.34</v>
      </c>
    </row>
    <row r="5006" spans="1:18">
      <c r="A5006" t="s">
        <v>11282</v>
      </c>
      <c r="B5006" t="s">
        <v>5402</v>
      </c>
      <c r="C5006" t="s">
        <v>8183</v>
      </c>
      <c r="D5006" t="s">
        <v>3227</v>
      </c>
      <c r="E5006" t="s">
        <v>3166</v>
      </c>
      <c r="F5006" t="s">
        <v>3228</v>
      </c>
      <c r="G5006" t="s">
        <v>11283</v>
      </c>
      <c r="H5006" s="28"/>
      <c r="J5006">
        <v>24</v>
      </c>
      <c r="K5006" t="s">
        <v>3098</v>
      </c>
      <c r="L5006" t="s">
        <v>3318</v>
      </c>
      <c r="M5006" t="s">
        <v>3207</v>
      </c>
      <c r="O5006" t="s">
        <v>3182</v>
      </c>
      <c r="P5006">
        <f t="shared" si="156"/>
        <v>45052</v>
      </c>
      <c r="Q5006">
        <f>--(COUNTIF($A$2:A5006,A5006)=1)</f>
        <v>1</v>
      </c>
      <c r="R5006" t="str">
        <f t="shared" si="157"/>
        <v/>
      </c>
    </row>
    <row r="5007" spans="1:18">
      <c r="A5007" t="s">
        <v>11284</v>
      </c>
      <c r="B5007" t="s">
        <v>2394</v>
      </c>
      <c r="C5007" t="s">
        <v>3098</v>
      </c>
      <c r="D5007" t="s">
        <v>3185</v>
      </c>
      <c r="E5007" t="s">
        <v>3175</v>
      </c>
      <c r="F5007" t="s">
        <v>3167</v>
      </c>
      <c r="G5007" t="s">
        <v>11285</v>
      </c>
      <c r="H5007" s="28">
        <v>44987</v>
      </c>
      <c r="I5007">
        <v>16.8</v>
      </c>
      <c r="J5007">
        <v>8</v>
      </c>
      <c r="K5007" t="s">
        <v>3123</v>
      </c>
      <c r="L5007" t="s">
        <v>3218</v>
      </c>
      <c r="M5007" t="s">
        <v>3169</v>
      </c>
      <c r="N5007">
        <v>2.4</v>
      </c>
      <c r="O5007" t="s">
        <v>3170</v>
      </c>
      <c r="P5007">
        <f t="shared" si="156"/>
        <v>44987</v>
      </c>
      <c r="Q5007">
        <f>--(COUNTIF($A$2:A5007,A5007)=1)</f>
        <v>1</v>
      </c>
      <c r="R5007">
        <f t="shared" si="157"/>
        <v>16.8</v>
      </c>
    </row>
    <row r="5008" spans="1:18">
      <c r="A5008" t="s">
        <v>11286</v>
      </c>
      <c r="B5008" t="s">
        <v>4192</v>
      </c>
      <c r="C5008" t="s">
        <v>11287</v>
      </c>
      <c r="D5008" t="s">
        <v>3240</v>
      </c>
      <c r="E5008" t="s">
        <v>3175</v>
      </c>
      <c r="F5008" t="s">
        <v>3167</v>
      </c>
      <c r="G5008" t="s">
        <v>2203</v>
      </c>
      <c r="H5008" s="28">
        <v>45534</v>
      </c>
      <c r="I5008">
        <v>22.18</v>
      </c>
      <c r="J5008">
        <v>8</v>
      </c>
      <c r="K5008" t="s">
        <v>3123</v>
      </c>
      <c r="L5008" t="s">
        <v>3265</v>
      </c>
      <c r="M5008" t="s">
        <v>3169</v>
      </c>
      <c r="N5008">
        <v>4.0999999999999996</v>
      </c>
      <c r="O5008" t="s">
        <v>3189</v>
      </c>
      <c r="P5008">
        <f t="shared" si="156"/>
        <v>45534</v>
      </c>
      <c r="Q5008">
        <f>--(COUNTIF($A$2:A5008,A5008)=1)</f>
        <v>1</v>
      </c>
      <c r="R5008">
        <f t="shared" si="157"/>
        <v>22.18</v>
      </c>
    </row>
    <row r="5009" spans="1:18">
      <c r="A5009" t="s">
        <v>11288</v>
      </c>
      <c r="B5009" t="s">
        <v>6954</v>
      </c>
      <c r="C5009" t="s">
        <v>8312</v>
      </c>
      <c r="D5009" t="s">
        <v>3227</v>
      </c>
      <c r="E5009" t="s">
        <v>3166</v>
      </c>
      <c r="F5009" t="s">
        <v>3167</v>
      </c>
      <c r="G5009" t="s">
        <v>1622</v>
      </c>
      <c r="H5009" s="28">
        <v>45446</v>
      </c>
      <c r="I5009">
        <v>34.65</v>
      </c>
      <c r="J5009">
        <v>24</v>
      </c>
      <c r="K5009" t="s">
        <v>3123</v>
      </c>
      <c r="L5009" t="s">
        <v>3192</v>
      </c>
      <c r="M5009" t="s">
        <v>3207</v>
      </c>
      <c r="N5009">
        <v>1.7</v>
      </c>
      <c r="O5009" t="s">
        <v>3170</v>
      </c>
      <c r="P5009">
        <f t="shared" si="156"/>
        <v>45445</v>
      </c>
      <c r="Q5009">
        <f>--(COUNTIF($A$2:A5009,A5009)=1)</f>
        <v>1</v>
      </c>
      <c r="R5009">
        <f t="shared" si="157"/>
        <v>34.65</v>
      </c>
    </row>
    <row r="5010" spans="1:18">
      <c r="A5010" t="s">
        <v>11289</v>
      </c>
      <c r="B5010" t="s">
        <v>1154</v>
      </c>
      <c r="C5010" t="s">
        <v>3098</v>
      </c>
      <c r="D5010" t="s">
        <v>3227</v>
      </c>
      <c r="E5010" t="s">
        <v>3166</v>
      </c>
      <c r="F5010" t="s">
        <v>3167</v>
      </c>
      <c r="G5010" t="s">
        <v>8021</v>
      </c>
      <c r="H5010" s="28">
        <v>45678</v>
      </c>
      <c r="I5010">
        <v>38.69</v>
      </c>
      <c r="J5010">
        <v>24</v>
      </c>
      <c r="K5010" t="s">
        <v>3123</v>
      </c>
      <c r="L5010" t="s">
        <v>3216</v>
      </c>
      <c r="M5010" t="s">
        <v>3177</v>
      </c>
      <c r="N5010">
        <v>2.9</v>
      </c>
      <c r="O5010" t="s">
        <v>3182</v>
      </c>
      <c r="P5010">
        <f t="shared" si="156"/>
        <v>45677</v>
      </c>
      <c r="Q5010">
        <f>--(COUNTIF($A$2:A5010,A5010)=1)</f>
        <v>1</v>
      </c>
      <c r="R5010">
        <f t="shared" si="157"/>
        <v>38.69</v>
      </c>
    </row>
    <row r="5011" spans="1:18">
      <c r="A5011" t="s">
        <v>11290</v>
      </c>
      <c r="B5011" t="s">
        <v>5224</v>
      </c>
      <c r="C5011" t="s">
        <v>3098</v>
      </c>
      <c r="D5011" t="s">
        <v>3200</v>
      </c>
      <c r="E5011" t="s">
        <v>3175</v>
      </c>
      <c r="F5011" t="s">
        <v>3167</v>
      </c>
      <c r="G5011" t="s">
        <v>1355</v>
      </c>
      <c r="H5011" s="28">
        <v>45332</v>
      </c>
      <c r="I5011">
        <v>27.81</v>
      </c>
      <c r="J5011">
        <v>8</v>
      </c>
      <c r="K5011" t="s">
        <v>3123</v>
      </c>
      <c r="L5011" t="s">
        <v>3354</v>
      </c>
      <c r="M5011" t="s">
        <v>3188</v>
      </c>
      <c r="N5011">
        <v>2.8</v>
      </c>
      <c r="O5011" t="s">
        <v>3123</v>
      </c>
      <c r="P5011">
        <f t="shared" si="156"/>
        <v>45331</v>
      </c>
      <c r="Q5011">
        <f>--(COUNTIF($A$2:A5011,A5011)=1)</f>
        <v>1</v>
      </c>
      <c r="R5011">
        <f t="shared" si="157"/>
        <v>27.81</v>
      </c>
    </row>
    <row r="5012" spans="1:18">
      <c r="A5012" t="s">
        <v>11291</v>
      </c>
      <c r="B5012" t="s">
        <v>1816</v>
      </c>
      <c r="C5012" t="s">
        <v>8461</v>
      </c>
      <c r="D5012" t="s">
        <v>3227</v>
      </c>
      <c r="E5012" t="s">
        <v>3175</v>
      </c>
      <c r="F5012" t="s">
        <v>3167</v>
      </c>
      <c r="G5012" t="s">
        <v>8592</v>
      </c>
      <c r="H5012" s="28">
        <v>44614</v>
      </c>
      <c r="I5012">
        <v>23.91</v>
      </c>
      <c r="J5012">
        <v>8</v>
      </c>
      <c r="K5012" t="s">
        <v>3123</v>
      </c>
      <c r="L5012" t="s">
        <v>3181</v>
      </c>
      <c r="M5012" t="s">
        <v>3188</v>
      </c>
      <c r="O5012" t="s">
        <v>3178</v>
      </c>
      <c r="P5012">
        <f t="shared" si="156"/>
        <v>44614</v>
      </c>
      <c r="Q5012">
        <f>--(COUNTIF($A$2:A5012,A5012)=1)</f>
        <v>1</v>
      </c>
      <c r="R5012">
        <f t="shared" si="157"/>
        <v>23.91</v>
      </c>
    </row>
    <row r="5013" spans="1:18">
      <c r="A5013" t="s">
        <v>11292</v>
      </c>
      <c r="B5013" t="s">
        <v>7640</v>
      </c>
      <c r="C5013" t="s">
        <v>3098</v>
      </c>
      <c r="D5013" t="s">
        <v>3185</v>
      </c>
      <c r="E5013" t="s">
        <v>3194</v>
      </c>
      <c r="F5013" t="s">
        <v>3167</v>
      </c>
      <c r="G5013" t="s">
        <v>981</v>
      </c>
      <c r="H5013" s="28">
        <v>45448</v>
      </c>
      <c r="I5013">
        <v>97.97</v>
      </c>
      <c r="J5013">
        <v>72</v>
      </c>
      <c r="K5013" t="s">
        <v>3123</v>
      </c>
      <c r="L5013" t="s">
        <v>3351</v>
      </c>
      <c r="M5013" t="s">
        <v>3169</v>
      </c>
      <c r="N5013">
        <v>3</v>
      </c>
      <c r="O5013" t="s">
        <v>3260</v>
      </c>
      <c r="P5013">
        <f t="shared" si="156"/>
        <v>45444</v>
      </c>
      <c r="Q5013">
        <f>--(COUNTIF($A$2:A5013,A5013)=1)</f>
        <v>1</v>
      </c>
      <c r="R5013">
        <f t="shared" si="157"/>
        <v>97.97</v>
      </c>
    </row>
    <row r="5014" spans="1:18">
      <c r="A5014" t="s">
        <v>11293</v>
      </c>
      <c r="B5014" t="s">
        <v>961</v>
      </c>
      <c r="C5014" t="s">
        <v>4264</v>
      </c>
      <c r="D5014" t="s">
        <v>3185</v>
      </c>
      <c r="E5014" t="s">
        <v>3175</v>
      </c>
      <c r="F5014" t="s">
        <v>3167</v>
      </c>
      <c r="G5014" t="s">
        <v>404</v>
      </c>
      <c r="H5014" s="28">
        <v>45289</v>
      </c>
      <c r="I5014">
        <v>14.12</v>
      </c>
      <c r="J5014">
        <v>8</v>
      </c>
      <c r="K5014" t="s">
        <v>3123</v>
      </c>
      <c r="L5014" t="s">
        <v>3271</v>
      </c>
      <c r="M5014" t="s">
        <v>3177</v>
      </c>
      <c r="N5014">
        <v>4.3</v>
      </c>
      <c r="O5014" t="s">
        <v>3189</v>
      </c>
      <c r="P5014">
        <f t="shared" si="156"/>
        <v>45289</v>
      </c>
      <c r="Q5014">
        <f>--(COUNTIF($A$2:A5014,A5014)=1)</f>
        <v>1</v>
      </c>
      <c r="R5014">
        <f t="shared" si="157"/>
        <v>14.12</v>
      </c>
    </row>
    <row r="5015" spans="1:18">
      <c r="A5015" t="s">
        <v>11294</v>
      </c>
      <c r="B5015" t="s">
        <v>8278</v>
      </c>
      <c r="C5015" t="s">
        <v>3098</v>
      </c>
      <c r="D5015" t="s">
        <v>3240</v>
      </c>
      <c r="E5015" t="s">
        <v>3175</v>
      </c>
      <c r="F5015" t="s">
        <v>3167</v>
      </c>
      <c r="G5015" t="s">
        <v>10822</v>
      </c>
      <c r="H5015" s="28">
        <v>45193</v>
      </c>
      <c r="I5015">
        <v>21.79</v>
      </c>
      <c r="J5015">
        <v>8</v>
      </c>
      <c r="K5015" t="s">
        <v>3123</v>
      </c>
      <c r="L5015" t="s">
        <v>3201</v>
      </c>
      <c r="M5015" t="s">
        <v>3169</v>
      </c>
      <c r="O5015" t="s">
        <v>3170</v>
      </c>
      <c r="P5015">
        <f t="shared" si="156"/>
        <v>45193</v>
      </c>
      <c r="Q5015">
        <f>--(COUNTIF($A$2:A5015,A5015)=1)</f>
        <v>1</v>
      </c>
      <c r="R5015">
        <f t="shared" si="157"/>
        <v>21.79</v>
      </c>
    </row>
    <row r="5016" spans="1:18">
      <c r="A5016" t="s">
        <v>11295</v>
      </c>
      <c r="B5016" t="s">
        <v>5438</v>
      </c>
      <c r="C5016" t="s">
        <v>11296</v>
      </c>
      <c r="D5016" t="s">
        <v>3165</v>
      </c>
      <c r="E5016" t="s">
        <v>3166</v>
      </c>
      <c r="F5016" t="s">
        <v>3180</v>
      </c>
      <c r="G5016" t="s">
        <v>2269</v>
      </c>
      <c r="H5016" s="28"/>
      <c r="J5016">
        <v>24</v>
      </c>
      <c r="K5016" t="s">
        <v>3098</v>
      </c>
      <c r="L5016" t="s">
        <v>3176</v>
      </c>
      <c r="M5016" t="s">
        <v>3177</v>
      </c>
      <c r="O5016" t="s">
        <v>3182</v>
      </c>
      <c r="P5016">
        <f t="shared" si="156"/>
        <v>45184</v>
      </c>
      <c r="Q5016">
        <f>--(COUNTIF($A$2:A5016,A5016)=1)</f>
        <v>1</v>
      </c>
      <c r="R5016" t="str">
        <f t="shared" si="157"/>
        <v/>
      </c>
    </row>
    <row r="5017" spans="1:18">
      <c r="A5017" t="s">
        <v>11297</v>
      </c>
      <c r="B5017" t="s">
        <v>2326</v>
      </c>
      <c r="C5017" t="s">
        <v>3098</v>
      </c>
      <c r="D5017" t="s">
        <v>3165</v>
      </c>
      <c r="E5017" t="s">
        <v>3194</v>
      </c>
      <c r="F5017" t="s">
        <v>3167</v>
      </c>
      <c r="G5017" t="s">
        <v>408</v>
      </c>
      <c r="H5017" s="28">
        <v>44931</v>
      </c>
      <c r="I5017">
        <v>4.9800000000000004</v>
      </c>
      <c r="J5017">
        <v>72</v>
      </c>
      <c r="K5017" t="s">
        <v>3124</v>
      </c>
      <c r="L5017" t="s">
        <v>3351</v>
      </c>
      <c r="M5017" t="s">
        <v>3177</v>
      </c>
      <c r="O5017" t="s">
        <v>3182</v>
      </c>
      <c r="P5017">
        <f t="shared" si="156"/>
        <v>44931</v>
      </c>
      <c r="Q5017">
        <f>--(COUNTIF($A$2:A5017,A5017)=1)</f>
        <v>1</v>
      </c>
      <c r="R5017">
        <f t="shared" si="157"/>
        <v>4.9800000000000004</v>
      </c>
    </row>
    <row r="5018" spans="1:18">
      <c r="A5018" t="s">
        <v>11298</v>
      </c>
      <c r="B5018" t="s">
        <v>3471</v>
      </c>
      <c r="C5018" t="s">
        <v>3098</v>
      </c>
      <c r="D5018" t="s">
        <v>3196</v>
      </c>
      <c r="E5018" t="s">
        <v>3194</v>
      </c>
      <c r="F5018" t="s">
        <v>3180</v>
      </c>
      <c r="G5018" t="s">
        <v>652</v>
      </c>
      <c r="H5018" s="28"/>
      <c r="J5018">
        <v>72</v>
      </c>
      <c r="K5018" t="s">
        <v>3098</v>
      </c>
      <c r="L5018" t="s">
        <v>3271</v>
      </c>
      <c r="M5018" t="s">
        <v>3177</v>
      </c>
      <c r="O5018" t="s">
        <v>3260</v>
      </c>
      <c r="P5018">
        <f t="shared" si="156"/>
        <v>45150</v>
      </c>
      <c r="Q5018">
        <f>--(COUNTIF($A$2:A5018,A5018)=1)</f>
        <v>1</v>
      </c>
      <c r="R5018" t="str">
        <f t="shared" si="157"/>
        <v/>
      </c>
    </row>
    <row r="5019" spans="1:18">
      <c r="A5019" t="s">
        <v>11299</v>
      </c>
      <c r="B5019" t="s">
        <v>547</v>
      </c>
      <c r="C5019" t="s">
        <v>3098</v>
      </c>
      <c r="D5019" t="s">
        <v>3165</v>
      </c>
      <c r="E5019" t="s">
        <v>3166</v>
      </c>
      <c r="F5019" t="s">
        <v>3180</v>
      </c>
      <c r="G5019" t="s">
        <v>3042</v>
      </c>
      <c r="H5019" s="28"/>
      <c r="J5019">
        <v>24</v>
      </c>
      <c r="K5019" t="s">
        <v>3098</v>
      </c>
      <c r="L5019" t="s">
        <v>3281</v>
      </c>
      <c r="M5019" t="s">
        <v>3202</v>
      </c>
      <c r="O5019" t="s">
        <v>3189</v>
      </c>
      <c r="P5019">
        <f t="shared" si="156"/>
        <v>45216</v>
      </c>
      <c r="Q5019">
        <f>--(COUNTIF($A$2:A5019,A5019)=1)</f>
        <v>1</v>
      </c>
      <c r="R5019" t="str">
        <f t="shared" si="157"/>
        <v/>
      </c>
    </row>
    <row r="5020" spans="1:18">
      <c r="A5020" t="s">
        <v>11300</v>
      </c>
      <c r="B5020" t="s">
        <v>6027</v>
      </c>
      <c r="C5020" t="s">
        <v>3098</v>
      </c>
      <c r="D5020" t="s">
        <v>3240</v>
      </c>
      <c r="E5020" t="s">
        <v>3166</v>
      </c>
      <c r="F5020" t="s">
        <v>3167</v>
      </c>
      <c r="G5020" t="s">
        <v>7735</v>
      </c>
      <c r="H5020" s="28">
        <v>45508</v>
      </c>
      <c r="I5020">
        <v>29.77</v>
      </c>
      <c r="J5020">
        <v>24</v>
      </c>
      <c r="K5020" t="s">
        <v>3123</v>
      </c>
      <c r="L5020" t="s">
        <v>3216</v>
      </c>
      <c r="M5020" t="s">
        <v>3177</v>
      </c>
      <c r="N5020">
        <v>4.8</v>
      </c>
      <c r="O5020" t="s">
        <v>3260</v>
      </c>
      <c r="P5020">
        <f t="shared" si="156"/>
        <v>45507</v>
      </c>
      <c r="Q5020">
        <f>--(COUNTIF($A$2:A5020,A5020)=1)</f>
        <v>1</v>
      </c>
      <c r="R5020">
        <f t="shared" si="157"/>
        <v>29.77</v>
      </c>
    </row>
    <row r="5021" spans="1:18">
      <c r="A5021" t="s">
        <v>11301</v>
      </c>
      <c r="B5021" t="s">
        <v>9708</v>
      </c>
      <c r="C5021" t="s">
        <v>7337</v>
      </c>
      <c r="D5021" t="s">
        <v>3196</v>
      </c>
      <c r="E5021" t="s">
        <v>3280</v>
      </c>
      <c r="F5021" t="s">
        <v>3228</v>
      </c>
      <c r="G5021" t="s">
        <v>2976</v>
      </c>
      <c r="H5021" s="28"/>
      <c r="J5021">
        <v>4</v>
      </c>
      <c r="K5021" t="s">
        <v>3098</v>
      </c>
      <c r="L5021" t="s">
        <v>3218</v>
      </c>
      <c r="M5021" t="s">
        <v>3169</v>
      </c>
      <c r="O5021" t="s">
        <v>3170</v>
      </c>
      <c r="P5021">
        <f t="shared" si="156"/>
        <v>45608</v>
      </c>
      <c r="Q5021">
        <f>--(COUNTIF($A$2:A5021,A5021)=1)</f>
        <v>1</v>
      </c>
      <c r="R5021" t="str">
        <f t="shared" si="157"/>
        <v/>
      </c>
    </row>
    <row r="5022" spans="1:18">
      <c r="A5022" t="s">
        <v>11302</v>
      </c>
      <c r="B5022" t="s">
        <v>10909</v>
      </c>
      <c r="C5022" t="s">
        <v>3098</v>
      </c>
      <c r="D5022" t="s">
        <v>3165</v>
      </c>
      <c r="E5022" t="s">
        <v>3166</v>
      </c>
      <c r="F5022" t="s">
        <v>3167</v>
      </c>
      <c r="G5022" t="s">
        <v>1462</v>
      </c>
      <c r="H5022" s="28">
        <v>45614</v>
      </c>
      <c r="I5022">
        <v>42.07</v>
      </c>
      <c r="J5022">
        <v>24</v>
      </c>
      <c r="K5022" t="s">
        <v>3123</v>
      </c>
      <c r="L5022" t="s">
        <v>3307</v>
      </c>
      <c r="M5022" t="s">
        <v>3202</v>
      </c>
      <c r="N5022">
        <v>3.6</v>
      </c>
      <c r="O5022" t="s">
        <v>3182</v>
      </c>
      <c r="P5022">
        <f t="shared" si="156"/>
        <v>45613</v>
      </c>
      <c r="Q5022">
        <f>--(COUNTIF($A$2:A5022,A5022)=1)</f>
        <v>1</v>
      </c>
      <c r="R5022">
        <f t="shared" si="157"/>
        <v>42.07</v>
      </c>
    </row>
    <row r="5023" spans="1:18">
      <c r="A5023" t="s">
        <v>11303</v>
      </c>
      <c r="B5023" t="s">
        <v>3504</v>
      </c>
      <c r="C5023" t="s">
        <v>3098</v>
      </c>
      <c r="D5023" t="s">
        <v>3227</v>
      </c>
      <c r="E5023" t="s">
        <v>3175</v>
      </c>
      <c r="F5023" t="s">
        <v>3220</v>
      </c>
      <c r="G5023" t="s">
        <v>1768</v>
      </c>
      <c r="H5023" s="28">
        <v>45202</v>
      </c>
      <c r="I5023">
        <v>12.35</v>
      </c>
      <c r="J5023">
        <v>8</v>
      </c>
      <c r="K5023" t="s">
        <v>3123</v>
      </c>
      <c r="L5023" t="s">
        <v>3398</v>
      </c>
      <c r="M5023" t="s">
        <v>3207</v>
      </c>
      <c r="O5023" t="s">
        <v>3182</v>
      </c>
      <c r="P5023">
        <f t="shared" si="156"/>
        <v>45202</v>
      </c>
      <c r="Q5023">
        <f>--(COUNTIF($A$2:A5023,A5023)=1)</f>
        <v>1</v>
      </c>
      <c r="R5023">
        <f t="shared" si="157"/>
        <v>12.35</v>
      </c>
    </row>
    <row r="5024" spans="1:18">
      <c r="A5024" t="s">
        <v>11304</v>
      </c>
      <c r="B5024" t="s">
        <v>6612</v>
      </c>
      <c r="C5024" t="s">
        <v>3098</v>
      </c>
      <c r="D5024" t="s">
        <v>3251</v>
      </c>
      <c r="E5024" t="s">
        <v>3166</v>
      </c>
      <c r="F5024" t="s">
        <v>3167</v>
      </c>
      <c r="G5024" t="s">
        <v>3601</v>
      </c>
      <c r="H5024" s="28">
        <v>45148</v>
      </c>
      <c r="I5024">
        <v>64.61</v>
      </c>
      <c r="J5024">
        <v>24</v>
      </c>
      <c r="K5024" t="s">
        <v>3123</v>
      </c>
      <c r="L5024" t="s">
        <v>3201</v>
      </c>
      <c r="M5024" t="s">
        <v>3207</v>
      </c>
      <c r="N5024">
        <v>2.6</v>
      </c>
      <c r="O5024" t="s">
        <v>3170</v>
      </c>
      <c r="P5024">
        <f t="shared" si="156"/>
        <v>45146</v>
      </c>
      <c r="Q5024">
        <f>--(COUNTIF($A$2:A5024,A5024)=1)</f>
        <v>1</v>
      </c>
      <c r="R5024">
        <f t="shared" si="157"/>
        <v>64.61</v>
      </c>
    </row>
    <row r="5025" spans="1:18">
      <c r="A5025" t="s">
        <v>11305</v>
      </c>
      <c r="B5025" t="s">
        <v>1235</v>
      </c>
      <c r="C5025" t="s">
        <v>11306</v>
      </c>
      <c r="D5025" t="s">
        <v>3174</v>
      </c>
      <c r="E5025" t="s">
        <v>3166</v>
      </c>
      <c r="F5025" t="s">
        <v>3167</v>
      </c>
      <c r="G5025" t="s">
        <v>1565</v>
      </c>
      <c r="H5025" s="28">
        <v>44633</v>
      </c>
      <c r="I5025">
        <v>79.62</v>
      </c>
      <c r="J5025">
        <v>24</v>
      </c>
      <c r="K5025" t="s">
        <v>3123</v>
      </c>
      <c r="L5025" t="s">
        <v>3265</v>
      </c>
      <c r="M5025" t="s">
        <v>3202</v>
      </c>
      <c r="O5025" t="s">
        <v>3124</v>
      </c>
      <c r="P5025">
        <f t="shared" si="156"/>
        <v>44630</v>
      </c>
      <c r="Q5025">
        <f>--(COUNTIF($A$2:A5025,A5025)=1)</f>
        <v>1</v>
      </c>
      <c r="R5025">
        <f t="shared" si="157"/>
        <v>79.62</v>
      </c>
    </row>
    <row r="5026" spans="1:18">
      <c r="A5026" t="s">
        <v>11307</v>
      </c>
      <c r="B5026" t="s">
        <v>1536</v>
      </c>
      <c r="C5026" t="s">
        <v>11308</v>
      </c>
      <c r="D5026" t="s">
        <v>3240</v>
      </c>
      <c r="E5026" t="s">
        <v>3166</v>
      </c>
      <c r="F5026" t="s">
        <v>3167</v>
      </c>
      <c r="G5026" t="s">
        <v>243</v>
      </c>
      <c r="H5026" s="28">
        <v>44944</v>
      </c>
      <c r="I5026">
        <v>23.02</v>
      </c>
      <c r="J5026">
        <v>24</v>
      </c>
      <c r="K5026" t="s">
        <v>3124</v>
      </c>
      <c r="L5026" t="s">
        <v>3209</v>
      </c>
      <c r="M5026" t="s">
        <v>3207</v>
      </c>
      <c r="N5026">
        <v>4.7</v>
      </c>
      <c r="O5026" t="s">
        <v>3123</v>
      </c>
      <c r="P5026">
        <f t="shared" si="156"/>
        <v>44944</v>
      </c>
      <c r="Q5026">
        <f>--(COUNTIF($A$2:A5026,A5026)=1)</f>
        <v>1</v>
      </c>
      <c r="R5026">
        <f t="shared" si="157"/>
        <v>23.02</v>
      </c>
    </row>
    <row r="5027" spans="1:18">
      <c r="A5027" t="s">
        <v>11309</v>
      </c>
      <c r="B5027" t="s">
        <v>5782</v>
      </c>
      <c r="C5027" t="s">
        <v>3098</v>
      </c>
      <c r="D5027" t="s">
        <v>3200</v>
      </c>
      <c r="E5027" t="s">
        <v>3194</v>
      </c>
      <c r="F5027" t="s">
        <v>3167</v>
      </c>
      <c r="G5027" t="s">
        <v>1115</v>
      </c>
      <c r="H5027" s="28">
        <v>45609</v>
      </c>
      <c r="I5027">
        <v>196.66</v>
      </c>
      <c r="J5027">
        <v>72</v>
      </c>
      <c r="K5027" t="s">
        <v>3123</v>
      </c>
      <c r="L5027" t="s">
        <v>3218</v>
      </c>
      <c r="M5027" t="s">
        <v>3188</v>
      </c>
      <c r="N5027">
        <v>1.5</v>
      </c>
      <c r="O5027" t="s">
        <v>3260</v>
      </c>
      <c r="P5027">
        <f t="shared" si="156"/>
        <v>45601</v>
      </c>
      <c r="Q5027">
        <f>--(COUNTIF($A$2:A5027,A5027)=1)</f>
        <v>1</v>
      </c>
      <c r="R5027">
        <f t="shared" si="157"/>
        <v>196.66</v>
      </c>
    </row>
    <row r="5028" spans="1:18">
      <c r="A5028" t="s">
        <v>11310</v>
      </c>
      <c r="B5028" t="s">
        <v>2880</v>
      </c>
      <c r="C5028" t="s">
        <v>3098</v>
      </c>
      <c r="D5028" t="s">
        <v>3174</v>
      </c>
      <c r="E5028" t="s">
        <v>3166</v>
      </c>
      <c r="F5028" t="s">
        <v>3167</v>
      </c>
      <c r="G5028" t="s">
        <v>471</v>
      </c>
      <c r="H5028" s="28">
        <v>44712</v>
      </c>
      <c r="I5028">
        <v>12.6</v>
      </c>
      <c r="J5028">
        <v>24</v>
      </c>
      <c r="K5028" t="s">
        <v>3124</v>
      </c>
      <c r="L5028" t="s">
        <v>3225</v>
      </c>
      <c r="M5028" t="s">
        <v>3202</v>
      </c>
      <c r="N5028">
        <v>3.2</v>
      </c>
      <c r="O5028" t="s">
        <v>3189</v>
      </c>
      <c r="P5028">
        <f t="shared" si="156"/>
        <v>44712</v>
      </c>
      <c r="Q5028">
        <f>--(COUNTIF($A$2:A5028,A5028)=1)</f>
        <v>1</v>
      </c>
      <c r="R5028">
        <f t="shared" si="157"/>
        <v>12.6</v>
      </c>
    </row>
    <row r="5029" spans="1:18">
      <c r="A5029" t="s">
        <v>11311</v>
      </c>
      <c r="B5029" t="s">
        <v>435</v>
      </c>
      <c r="C5029" t="s">
        <v>6001</v>
      </c>
      <c r="D5029" t="s">
        <v>3196</v>
      </c>
      <c r="E5029" t="s">
        <v>3166</v>
      </c>
      <c r="F5029" t="s">
        <v>3220</v>
      </c>
      <c r="G5029" t="s">
        <v>2023</v>
      </c>
      <c r="H5029" s="28">
        <v>44869</v>
      </c>
      <c r="I5029">
        <v>11.15</v>
      </c>
      <c r="J5029">
        <v>24</v>
      </c>
      <c r="K5029" t="s">
        <v>3124</v>
      </c>
      <c r="L5029" t="s">
        <v>3244</v>
      </c>
      <c r="M5029" t="s">
        <v>3188</v>
      </c>
      <c r="N5029">
        <v>4.7</v>
      </c>
      <c r="O5029" t="s">
        <v>3260</v>
      </c>
      <c r="P5029">
        <f t="shared" si="156"/>
        <v>44869</v>
      </c>
      <c r="Q5029">
        <f>--(COUNTIF($A$2:A5029,A5029)=1)</f>
        <v>1</v>
      </c>
      <c r="R5029">
        <f t="shared" si="157"/>
        <v>11.15</v>
      </c>
    </row>
    <row r="5030" spans="1:18">
      <c r="A5030" t="s">
        <v>11312</v>
      </c>
      <c r="B5030" t="s">
        <v>4427</v>
      </c>
      <c r="C5030" t="s">
        <v>11313</v>
      </c>
      <c r="D5030" t="s">
        <v>3227</v>
      </c>
      <c r="E5030" t="s">
        <v>3194</v>
      </c>
      <c r="F5030" t="s">
        <v>3167</v>
      </c>
      <c r="G5030" t="s">
        <v>209</v>
      </c>
      <c r="H5030" s="28">
        <v>45078</v>
      </c>
      <c r="I5030">
        <v>238.84</v>
      </c>
      <c r="J5030">
        <v>72</v>
      </c>
      <c r="K5030" t="s">
        <v>3123</v>
      </c>
      <c r="L5030" t="s">
        <v>3218</v>
      </c>
      <c r="M5030" t="s">
        <v>3177</v>
      </c>
      <c r="N5030">
        <v>3.5</v>
      </c>
      <c r="O5030" t="s">
        <v>3123</v>
      </c>
      <c r="P5030">
        <f t="shared" si="156"/>
        <v>45069</v>
      </c>
      <c r="Q5030">
        <f>--(COUNTIF($A$2:A5030,A5030)=1)</f>
        <v>1</v>
      </c>
      <c r="R5030">
        <f t="shared" si="157"/>
        <v>238.84</v>
      </c>
    </row>
    <row r="5031" spans="1:18">
      <c r="A5031" t="s">
        <v>11314</v>
      </c>
      <c r="B5031" t="s">
        <v>1848</v>
      </c>
      <c r="C5031" t="s">
        <v>3098</v>
      </c>
      <c r="D5031" t="s">
        <v>3240</v>
      </c>
      <c r="E5031" t="s">
        <v>3166</v>
      </c>
      <c r="F5031" t="s">
        <v>3167</v>
      </c>
      <c r="G5031" t="s">
        <v>1871</v>
      </c>
      <c r="H5031" s="28">
        <v>45080</v>
      </c>
      <c r="I5031">
        <v>23.96</v>
      </c>
      <c r="J5031">
        <v>24</v>
      </c>
      <c r="K5031" t="s">
        <v>3124</v>
      </c>
      <c r="L5031" t="s">
        <v>3398</v>
      </c>
      <c r="M5031" t="s">
        <v>3188</v>
      </c>
      <c r="N5031">
        <v>2.4</v>
      </c>
      <c r="O5031" t="s">
        <v>3189</v>
      </c>
      <c r="P5031">
        <f t="shared" si="156"/>
        <v>45080</v>
      </c>
      <c r="Q5031">
        <f>--(COUNTIF($A$2:A5031,A5031)=1)</f>
        <v>1</v>
      </c>
      <c r="R5031">
        <f t="shared" si="157"/>
        <v>23.96</v>
      </c>
    </row>
    <row r="5032" spans="1:18">
      <c r="A5032" t="s">
        <v>11315</v>
      </c>
      <c r="B5032" t="s">
        <v>2591</v>
      </c>
      <c r="C5032" t="s">
        <v>3098</v>
      </c>
      <c r="D5032" t="s">
        <v>3196</v>
      </c>
      <c r="E5032" t="s">
        <v>3175</v>
      </c>
      <c r="F5032" t="s">
        <v>3180</v>
      </c>
      <c r="G5032" t="s">
        <v>834</v>
      </c>
      <c r="H5032" s="28"/>
      <c r="J5032">
        <v>8</v>
      </c>
      <c r="K5032" t="s">
        <v>3098</v>
      </c>
      <c r="L5032" t="s">
        <v>3206</v>
      </c>
      <c r="M5032" t="s">
        <v>3207</v>
      </c>
      <c r="O5032" t="s">
        <v>3170</v>
      </c>
      <c r="P5032">
        <f t="shared" si="156"/>
        <v>44921</v>
      </c>
      <c r="Q5032">
        <f>--(COUNTIF($A$2:A5032,A5032)=1)</f>
        <v>1</v>
      </c>
      <c r="R5032" t="str">
        <f t="shared" si="157"/>
        <v/>
      </c>
    </row>
    <row r="5033" spans="1:18">
      <c r="A5033" t="s">
        <v>11316</v>
      </c>
      <c r="B5033" t="s">
        <v>814</v>
      </c>
      <c r="C5033" t="s">
        <v>3098</v>
      </c>
      <c r="D5033" t="s">
        <v>3196</v>
      </c>
      <c r="E5033" t="s">
        <v>3166</v>
      </c>
      <c r="F5033" t="s">
        <v>3220</v>
      </c>
      <c r="G5033" t="s">
        <v>722</v>
      </c>
      <c r="H5033" s="28">
        <v>44776</v>
      </c>
      <c r="I5033">
        <v>42.05</v>
      </c>
      <c r="J5033">
        <v>24</v>
      </c>
      <c r="K5033" t="s">
        <v>3123</v>
      </c>
      <c r="L5033" t="s">
        <v>3318</v>
      </c>
      <c r="M5033" t="s">
        <v>3169</v>
      </c>
      <c r="N5033">
        <v>2.9</v>
      </c>
      <c r="O5033" t="s">
        <v>3182</v>
      </c>
      <c r="P5033">
        <f t="shared" si="156"/>
        <v>44775</v>
      </c>
      <c r="Q5033">
        <f>--(COUNTIF($A$2:A5033,A5033)=1)</f>
        <v>1</v>
      </c>
      <c r="R5033">
        <f t="shared" si="157"/>
        <v>42.05</v>
      </c>
    </row>
    <row r="5034" spans="1:18">
      <c r="A5034" t="s">
        <v>11317</v>
      </c>
      <c r="B5034" t="s">
        <v>455</v>
      </c>
      <c r="C5034" t="s">
        <v>3098</v>
      </c>
      <c r="D5034" t="s">
        <v>3240</v>
      </c>
      <c r="E5034" t="s">
        <v>3280</v>
      </c>
      <c r="F5034" t="s">
        <v>3167</v>
      </c>
      <c r="G5034" t="s">
        <v>4298</v>
      </c>
      <c r="H5034" s="28">
        <v>45695</v>
      </c>
      <c r="I5034">
        <v>13.01</v>
      </c>
      <c r="J5034">
        <v>4</v>
      </c>
      <c r="K5034" t="s">
        <v>3123</v>
      </c>
      <c r="L5034" t="s">
        <v>3098</v>
      </c>
      <c r="M5034" t="s">
        <v>3207</v>
      </c>
      <c r="N5034">
        <v>2.2000000000000002</v>
      </c>
      <c r="O5034" t="s">
        <v>3170</v>
      </c>
      <c r="P5034">
        <f t="shared" si="156"/>
        <v>45695</v>
      </c>
      <c r="Q5034">
        <f>--(COUNTIF($A$2:A5034,A5034)=1)</f>
        <v>1</v>
      </c>
      <c r="R5034">
        <f t="shared" si="157"/>
        <v>13.01</v>
      </c>
    </row>
    <row r="5035" spans="1:18">
      <c r="A5035" t="s">
        <v>11318</v>
      </c>
      <c r="B5035" t="s">
        <v>553</v>
      </c>
      <c r="C5035" t="s">
        <v>3098</v>
      </c>
      <c r="D5035" t="s">
        <v>3196</v>
      </c>
      <c r="E5035" t="s">
        <v>3194</v>
      </c>
      <c r="F5035" t="s">
        <v>3167</v>
      </c>
      <c r="G5035" t="s">
        <v>11319</v>
      </c>
      <c r="H5035" s="28">
        <v>44625</v>
      </c>
      <c r="I5035">
        <v>139.43</v>
      </c>
      <c r="J5035">
        <v>72</v>
      </c>
      <c r="K5035" t="s">
        <v>3123</v>
      </c>
      <c r="L5035" t="s">
        <v>3302</v>
      </c>
      <c r="M5035" t="s">
        <v>3207</v>
      </c>
      <c r="N5035">
        <v>4.7</v>
      </c>
      <c r="O5035" t="s">
        <v>3123</v>
      </c>
      <c r="P5035">
        <f t="shared" si="156"/>
        <v>44620</v>
      </c>
      <c r="Q5035">
        <f>--(COUNTIF($A$2:A5035,A5035)=1)</f>
        <v>1</v>
      </c>
      <c r="R5035">
        <f t="shared" si="157"/>
        <v>139.43</v>
      </c>
    </row>
    <row r="5036" spans="1:18">
      <c r="A5036" t="s">
        <v>11320</v>
      </c>
      <c r="B5036" t="s">
        <v>8160</v>
      </c>
      <c r="C5036" t="s">
        <v>3098</v>
      </c>
      <c r="D5036" t="s">
        <v>3237</v>
      </c>
      <c r="E5036" t="s">
        <v>3194</v>
      </c>
      <c r="F5036" t="s">
        <v>3167</v>
      </c>
      <c r="G5036" t="s">
        <v>11321</v>
      </c>
      <c r="H5036" s="28">
        <v>45026</v>
      </c>
      <c r="I5036">
        <v>67.680000000000007</v>
      </c>
      <c r="J5036">
        <v>72</v>
      </c>
      <c r="K5036" t="s">
        <v>3124</v>
      </c>
      <c r="L5036" t="s">
        <v>3098</v>
      </c>
      <c r="M5036" t="s">
        <v>3207</v>
      </c>
      <c r="N5036">
        <v>1.4</v>
      </c>
      <c r="O5036" t="s">
        <v>3260</v>
      </c>
      <c r="P5036">
        <f t="shared" si="156"/>
        <v>45024</v>
      </c>
      <c r="Q5036">
        <f>--(COUNTIF($A$2:A5036,A5036)=1)</f>
        <v>1</v>
      </c>
      <c r="R5036">
        <f t="shared" si="157"/>
        <v>67.680000000000007</v>
      </c>
    </row>
    <row r="5037" spans="1:18">
      <c r="A5037" t="s">
        <v>11322</v>
      </c>
      <c r="B5037" t="s">
        <v>4143</v>
      </c>
      <c r="C5037" t="s">
        <v>7662</v>
      </c>
      <c r="D5037" t="s">
        <v>3227</v>
      </c>
      <c r="E5037" t="s">
        <v>3166</v>
      </c>
      <c r="F5037" t="s">
        <v>3180</v>
      </c>
      <c r="G5037" t="s">
        <v>1709</v>
      </c>
      <c r="H5037" s="28"/>
      <c r="J5037">
        <v>24</v>
      </c>
      <c r="K5037" t="s">
        <v>3098</v>
      </c>
      <c r="L5037" t="s">
        <v>3187</v>
      </c>
      <c r="M5037" t="s">
        <v>3202</v>
      </c>
      <c r="O5037" t="s">
        <v>3124</v>
      </c>
      <c r="P5037">
        <f t="shared" si="156"/>
        <v>44994</v>
      </c>
      <c r="Q5037">
        <f>--(COUNTIF($A$2:A5037,A5037)=1)</f>
        <v>1</v>
      </c>
      <c r="R5037" t="str">
        <f t="shared" si="157"/>
        <v/>
      </c>
    </row>
    <row r="5038" spans="1:18">
      <c r="A5038" t="s">
        <v>11323</v>
      </c>
      <c r="B5038" t="s">
        <v>1755</v>
      </c>
      <c r="C5038" t="s">
        <v>3098</v>
      </c>
      <c r="D5038" t="s">
        <v>3165</v>
      </c>
      <c r="E5038" t="s">
        <v>3175</v>
      </c>
      <c r="F5038" t="s">
        <v>3167</v>
      </c>
      <c r="G5038" t="s">
        <v>1974</v>
      </c>
      <c r="H5038" s="28">
        <v>45391</v>
      </c>
      <c r="I5038">
        <v>11.77</v>
      </c>
      <c r="J5038">
        <v>8</v>
      </c>
      <c r="K5038" t="s">
        <v>3123</v>
      </c>
      <c r="L5038" t="s">
        <v>3212</v>
      </c>
      <c r="M5038" t="s">
        <v>3207</v>
      </c>
      <c r="N5038">
        <v>2.6</v>
      </c>
      <c r="O5038" t="s">
        <v>3123</v>
      </c>
      <c r="P5038">
        <f t="shared" si="156"/>
        <v>45391</v>
      </c>
      <c r="Q5038">
        <f>--(COUNTIF($A$2:A5038,A5038)=1)</f>
        <v>1</v>
      </c>
      <c r="R5038">
        <f t="shared" si="157"/>
        <v>11.77</v>
      </c>
    </row>
    <row r="5039" spans="1:18">
      <c r="A5039" t="s">
        <v>11324</v>
      </c>
      <c r="B5039" t="s">
        <v>2112</v>
      </c>
      <c r="C5039" t="s">
        <v>3850</v>
      </c>
      <c r="D5039" t="s">
        <v>3240</v>
      </c>
      <c r="E5039" t="s">
        <v>3194</v>
      </c>
      <c r="F5039" t="s">
        <v>3167</v>
      </c>
      <c r="G5039" t="s">
        <v>139</v>
      </c>
      <c r="H5039" s="28">
        <v>45451</v>
      </c>
      <c r="I5039">
        <v>95.42</v>
      </c>
      <c r="J5039">
        <v>72</v>
      </c>
      <c r="K5039" t="s">
        <v>3123</v>
      </c>
      <c r="L5039" t="s">
        <v>3244</v>
      </c>
      <c r="M5039" t="s">
        <v>3207</v>
      </c>
      <c r="O5039" t="s">
        <v>3182</v>
      </c>
      <c r="P5039">
        <f t="shared" si="156"/>
        <v>45448</v>
      </c>
      <c r="Q5039">
        <f>--(COUNTIF($A$2:A5039,A5039)=1)</f>
        <v>1</v>
      </c>
      <c r="R5039">
        <f t="shared" si="157"/>
        <v>95.42</v>
      </c>
    </row>
    <row r="5040" spans="1:18">
      <c r="A5040" t="s">
        <v>11325</v>
      </c>
      <c r="B5040" t="s">
        <v>2480</v>
      </c>
      <c r="C5040" t="s">
        <v>3098</v>
      </c>
      <c r="D5040" t="s">
        <v>3251</v>
      </c>
      <c r="E5040" t="s">
        <v>3166</v>
      </c>
      <c r="F5040" t="s">
        <v>3167</v>
      </c>
      <c r="G5040" t="s">
        <v>1394</v>
      </c>
      <c r="H5040" s="28">
        <v>45547</v>
      </c>
      <c r="I5040">
        <v>82.69</v>
      </c>
      <c r="J5040">
        <v>24</v>
      </c>
      <c r="K5040" t="s">
        <v>3123</v>
      </c>
      <c r="L5040" t="s">
        <v>3351</v>
      </c>
      <c r="M5040" t="s">
        <v>3207</v>
      </c>
      <c r="O5040" t="s">
        <v>3260</v>
      </c>
      <c r="P5040">
        <f t="shared" si="156"/>
        <v>45544</v>
      </c>
      <c r="Q5040">
        <f>--(COUNTIF($A$2:A5040,A5040)=1)</f>
        <v>1</v>
      </c>
      <c r="R5040">
        <f t="shared" si="157"/>
        <v>82.69</v>
      </c>
    </row>
    <row r="5041" spans="1:18">
      <c r="A5041" t="s">
        <v>11326</v>
      </c>
      <c r="B5041" t="s">
        <v>2184</v>
      </c>
      <c r="C5041" t="s">
        <v>5362</v>
      </c>
      <c r="D5041" t="s">
        <v>3251</v>
      </c>
      <c r="E5041" t="s">
        <v>3175</v>
      </c>
      <c r="F5041" t="s">
        <v>3228</v>
      </c>
      <c r="G5041" t="s">
        <v>2562</v>
      </c>
      <c r="H5041" s="28"/>
      <c r="J5041">
        <v>8</v>
      </c>
      <c r="K5041" t="s">
        <v>3098</v>
      </c>
      <c r="L5041" t="s">
        <v>3307</v>
      </c>
      <c r="M5041" t="s">
        <v>3169</v>
      </c>
      <c r="O5041" t="s">
        <v>3182</v>
      </c>
      <c r="P5041">
        <f t="shared" si="156"/>
        <v>45679</v>
      </c>
      <c r="Q5041">
        <f>--(COUNTIF($A$2:A5041,A5041)=1)</f>
        <v>1</v>
      </c>
      <c r="R5041" t="str">
        <f t="shared" si="157"/>
        <v/>
      </c>
    </row>
    <row r="5042" spans="1:18">
      <c r="A5042" t="s">
        <v>11327</v>
      </c>
      <c r="B5042" t="s">
        <v>1466</v>
      </c>
      <c r="C5042" t="s">
        <v>3098</v>
      </c>
      <c r="D5042" t="s">
        <v>3165</v>
      </c>
      <c r="E5042" t="s">
        <v>3175</v>
      </c>
      <c r="F5042" t="s">
        <v>3167</v>
      </c>
      <c r="G5042" t="s">
        <v>914</v>
      </c>
      <c r="H5042" s="28">
        <v>45110</v>
      </c>
      <c r="I5042">
        <v>5.95</v>
      </c>
      <c r="J5042">
        <v>8</v>
      </c>
      <c r="K5042" t="s">
        <v>3124</v>
      </c>
      <c r="L5042" t="s">
        <v>3268</v>
      </c>
      <c r="M5042" t="s">
        <v>3188</v>
      </c>
      <c r="N5042">
        <v>2.1</v>
      </c>
      <c r="O5042" t="s">
        <v>3178</v>
      </c>
      <c r="P5042">
        <f t="shared" si="156"/>
        <v>45110</v>
      </c>
      <c r="Q5042">
        <f>--(COUNTIF($A$2:A5042,A5042)=1)</f>
        <v>1</v>
      </c>
      <c r="R5042">
        <f t="shared" si="157"/>
        <v>5.95</v>
      </c>
    </row>
    <row r="5043" spans="1:18">
      <c r="A5043" t="s">
        <v>11328</v>
      </c>
      <c r="B5043" t="s">
        <v>2873</v>
      </c>
      <c r="C5043" t="s">
        <v>3098</v>
      </c>
      <c r="D5043" t="s">
        <v>3200</v>
      </c>
      <c r="E5043" t="s">
        <v>3175</v>
      </c>
      <c r="F5043" t="s">
        <v>3167</v>
      </c>
      <c r="G5043" t="s">
        <v>5098</v>
      </c>
      <c r="H5043" s="28"/>
      <c r="J5043">
        <v>8</v>
      </c>
      <c r="K5043" t="s">
        <v>3098</v>
      </c>
      <c r="L5043" t="s">
        <v>3216</v>
      </c>
      <c r="M5043" t="s">
        <v>3202</v>
      </c>
      <c r="O5043" t="s">
        <v>3182</v>
      </c>
      <c r="P5043">
        <f t="shared" si="156"/>
        <v>45672</v>
      </c>
      <c r="Q5043">
        <f>--(COUNTIF($A$2:A5043,A5043)=1)</f>
        <v>1</v>
      </c>
      <c r="R5043" t="str">
        <f t="shared" si="157"/>
        <v/>
      </c>
    </row>
    <row r="5044" spans="1:18">
      <c r="A5044" t="s">
        <v>11329</v>
      </c>
      <c r="B5044" t="s">
        <v>2025</v>
      </c>
      <c r="C5044" t="s">
        <v>11330</v>
      </c>
      <c r="D5044" t="s">
        <v>3165</v>
      </c>
      <c r="E5044" t="s">
        <v>3166</v>
      </c>
      <c r="F5044" t="s">
        <v>3180</v>
      </c>
      <c r="G5044" t="s">
        <v>2371</v>
      </c>
      <c r="H5044" s="28"/>
      <c r="J5044">
        <v>24</v>
      </c>
      <c r="K5044" t="s">
        <v>3098</v>
      </c>
      <c r="L5044" t="s">
        <v>3244</v>
      </c>
      <c r="M5044" t="s">
        <v>3177</v>
      </c>
      <c r="O5044" t="s">
        <v>3189</v>
      </c>
      <c r="P5044">
        <f t="shared" si="156"/>
        <v>45658</v>
      </c>
      <c r="Q5044">
        <f>--(COUNTIF($A$2:A5044,A5044)=1)</f>
        <v>1</v>
      </c>
      <c r="R5044" t="str">
        <f t="shared" si="157"/>
        <v/>
      </c>
    </row>
    <row r="5045" spans="1:18">
      <c r="A5045" t="s">
        <v>11331</v>
      </c>
      <c r="B5045" t="s">
        <v>3941</v>
      </c>
      <c r="C5045" t="s">
        <v>3098</v>
      </c>
      <c r="D5045" t="s">
        <v>3240</v>
      </c>
      <c r="E5045" t="s">
        <v>3166</v>
      </c>
      <c r="F5045" t="s">
        <v>3167</v>
      </c>
      <c r="G5045" t="s">
        <v>1861</v>
      </c>
      <c r="H5045" s="28">
        <v>44592</v>
      </c>
      <c r="I5045">
        <v>31.36</v>
      </c>
      <c r="J5045">
        <v>24</v>
      </c>
      <c r="K5045" t="s">
        <v>3123</v>
      </c>
      <c r="L5045" t="s">
        <v>3192</v>
      </c>
      <c r="M5045" t="s">
        <v>3207</v>
      </c>
      <c r="O5045" t="s">
        <v>3189</v>
      </c>
      <c r="P5045">
        <f t="shared" si="156"/>
        <v>44591</v>
      </c>
      <c r="Q5045">
        <f>--(COUNTIF($A$2:A5045,A5045)=1)</f>
        <v>1</v>
      </c>
      <c r="R5045">
        <f t="shared" si="157"/>
        <v>31.36</v>
      </c>
    </row>
    <row r="5046" spans="1:18">
      <c r="A5046" t="s">
        <v>11332</v>
      </c>
      <c r="B5046" t="s">
        <v>1137</v>
      </c>
      <c r="C5046" t="s">
        <v>7466</v>
      </c>
      <c r="D5046" t="s">
        <v>3251</v>
      </c>
      <c r="E5046" t="s">
        <v>3166</v>
      </c>
      <c r="F5046" t="s">
        <v>3167</v>
      </c>
      <c r="G5046" t="s">
        <v>2043</v>
      </c>
      <c r="H5046" s="28">
        <v>44967</v>
      </c>
      <c r="I5046">
        <v>2.91</v>
      </c>
      <c r="J5046">
        <v>24</v>
      </c>
      <c r="K5046" t="s">
        <v>3124</v>
      </c>
      <c r="L5046" t="s">
        <v>3351</v>
      </c>
      <c r="M5046" t="s">
        <v>3188</v>
      </c>
      <c r="N5046">
        <v>3</v>
      </c>
      <c r="O5046" t="s">
        <v>3213</v>
      </c>
      <c r="P5046">
        <f t="shared" si="156"/>
        <v>44967</v>
      </c>
      <c r="Q5046">
        <f>--(COUNTIF($A$2:A5046,A5046)=1)</f>
        <v>1</v>
      </c>
      <c r="R5046">
        <f t="shared" si="157"/>
        <v>2.91</v>
      </c>
    </row>
    <row r="5047" spans="1:18">
      <c r="A5047" t="s">
        <v>11333</v>
      </c>
      <c r="B5047" t="s">
        <v>3962</v>
      </c>
      <c r="C5047" t="s">
        <v>4206</v>
      </c>
      <c r="D5047" t="s">
        <v>3165</v>
      </c>
      <c r="E5047" t="s">
        <v>3166</v>
      </c>
      <c r="F5047" t="s">
        <v>3180</v>
      </c>
      <c r="G5047" t="s">
        <v>262</v>
      </c>
      <c r="H5047" s="28"/>
      <c r="J5047">
        <v>24</v>
      </c>
      <c r="K5047" t="s">
        <v>3098</v>
      </c>
      <c r="L5047" t="s">
        <v>3225</v>
      </c>
      <c r="M5047" t="s">
        <v>3169</v>
      </c>
      <c r="O5047" t="s">
        <v>3189</v>
      </c>
      <c r="P5047">
        <f t="shared" si="156"/>
        <v>44890</v>
      </c>
      <c r="Q5047">
        <f>--(COUNTIF($A$2:A5047,A5047)=1)</f>
        <v>1</v>
      </c>
      <c r="R5047" t="str">
        <f t="shared" si="157"/>
        <v/>
      </c>
    </row>
    <row r="5048" spans="1:18">
      <c r="A5048" t="s">
        <v>11334</v>
      </c>
      <c r="B5048" t="s">
        <v>378</v>
      </c>
      <c r="C5048" t="s">
        <v>3098</v>
      </c>
      <c r="D5048" t="s">
        <v>3200</v>
      </c>
      <c r="E5048" t="s">
        <v>3166</v>
      </c>
      <c r="F5048" t="s">
        <v>3180</v>
      </c>
      <c r="G5048" t="s">
        <v>672</v>
      </c>
      <c r="H5048" s="28"/>
      <c r="J5048">
        <v>24</v>
      </c>
      <c r="K5048" t="s">
        <v>3098</v>
      </c>
      <c r="L5048" t="s">
        <v>3218</v>
      </c>
      <c r="M5048" t="s">
        <v>3202</v>
      </c>
      <c r="O5048" t="s">
        <v>3182</v>
      </c>
      <c r="P5048">
        <f t="shared" si="156"/>
        <v>45058</v>
      </c>
      <c r="Q5048">
        <f>--(COUNTIF($A$2:A5048,A5048)=1)</f>
        <v>1</v>
      </c>
      <c r="R5048" t="str">
        <f t="shared" si="157"/>
        <v/>
      </c>
    </row>
    <row r="5049" spans="1:18">
      <c r="A5049" t="s">
        <v>11335</v>
      </c>
      <c r="B5049" t="s">
        <v>6471</v>
      </c>
      <c r="C5049" t="s">
        <v>7862</v>
      </c>
      <c r="D5049" t="s">
        <v>3200</v>
      </c>
      <c r="E5049" t="s">
        <v>3166</v>
      </c>
      <c r="F5049" t="s">
        <v>3167</v>
      </c>
      <c r="G5049" t="s">
        <v>853</v>
      </c>
      <c r="H5049" s="28">
        <v>44986</v>
      </c>
      <c r="I5049">
        <v>27.58</v>
      </c>
      <c r="J5049">
        <v>24</v>
      </c>
      <c r="K5049" t="s">
        <v>3123</v>
      </c>
      <c r="L5049" t="s">
        <v>3225</v>
      </c>
      <c r="M5049" t="s">
        <v>3202</v>
      </c>
      <c r="N5049">
        <v>1.5</v>
      </c>
      <c r="O5049" t="s">
        <v>3182</v>
      </c>
      <c r="P5049">
        <f t="shared" si="156"/>
        <v>44985</v>
      </c>
      <c r="Q5049">
        <f>--(COUNTIF($A$2:A5049,A5049)=1)</f>
        <v>1</v>
      </c>
      <c r="R5049">
        <f t="shared" si="157"/>
        <v>27.58</v>
      </c>
    </row>
    <row r="5050" spans="1:18">
      <c r="A5050" t="s">
        <v>11336</v>
      </c>
      <c r="B5050" t="s">
        <v>2080</v>
      </c>
      <c r="C5050" t="s">
        <v>11337</v>
      </c>
      <c r="D5050" t="s">
        <v>3196</v>
      </c>
      <c r="E5050" t="s">
        <v>3194</v>
      </c>
      <c r="F5050" t="s">
        <v>3180</v>
      </c>
      <c r="G5050" t="s">
        <v>2488</v>
      </c>
      <c r="H5050" s="28"/>
      <c r="J5050">
        <v>72</v>
      </c>
      <c r="K5050" t="s">
        <v>3098</v>
      </c>
      <c r="L5050" t="s">
        <v>3351</v>
      </c>
      <c r="M5050" t="s">
        <v>3188</v>
      </c>
      <c r="O5050" t="s">
        <v>3213</v>
      </c>
      <c r="P5050">
        <f t="shared" si="156"/>
        <v>45174</v>
      </c>
      <c r="Q5050">
        <f>--(COUNTIF($A$2:A5050,A5050)=1)</f>
        <v>1</v>
      </c>
      <c r="R5050" t="str">
        <f t="shared" si="157"/>
        <v/>
      </c>
    </row>
    <row r="5051" spans="1:18">
      <c r="A5051" t="s">
        <v>11338</v>
      </c>
      <c r="B5051" t="s">
        <v>378</v>
      </c>
      <c r="C5051" t="s">
        <v>3098</v>
      </c>
      <c r="D5051" t="s">
        <v>3185</v>
      </c>
      <c r="E5051" t="s">
        <v>3166</v>
      </c>
      <c r="F5051" t="s">
        <v>3180</v>
      </c>
      <c r="G5051" t="s">
        <v>1756</v>
      </c>
      <c r="H5051" s="28"/>
      <c r="J5051">
        <v>24</v>
      </c>
      <c r="K5051" t="s">
        <v>3098</v>
      </c>
      <c r="L5051" t="s">
        <v>3244</v>
      </c>
      <c r="M5051" t="s">
        <v>3169</v>
      </c>
      <c r="O5051" t="s">
        <v>3123</v>
      </c>
      <c r="P5051">
        <f t="shared" si="156"/>
        <v>44916</v>
      </c>
      <c r="Q5051">
        <f>--(COUNTIF($A$2:A5051,A5051)=1)</f>
        <v>1</v>
      </c>
      <c r="R5051" t="str">
        <f t="shared" si="157"/>
        <v/>
      </c>
    </row>
    <row r="5052" spans="1:18">
      <c r="A5052" t="s">
        <v>11339</v>
      </c>
      <c r="B5052" t="s">
        <v>5533</v>
      </c>
      <c r="C5052" t="s">
        <v>3098</v>
      </c>
      <c r="D5052" t="s">
        <v>3185</v>
      </c>
      <c r="E5052" t="s">
        <v>3166</v>
      </c>
      <c r="F5052" t="s">
        <v>3220</v>
      </c>
      <c r="G5052" t="s">
        <v>3738</v>
      </c>
      <c r="H5052" s="28">
        <v>45114</v>
      </c>
      <c r="I5052">
        <v>1.43</v>
      </c>
      <c r="J5052">
        <v>24</v>
      </c>
      <c r="K5052" t="s">
        <v>3124</v>
      </c>
      <c r="L5052" t="s">
        <v>3221</v>
      </c>
      <c r="M5052" t="s">
        <v>3202</v>
      </c>
      <c r="N5052">
        <v>2.8</v>
      </c>
      <c r="O5052" t="s">
        <v>3182</v>
      </c>
      <c r="P5052">
        <f t="shared" si="156"/>
        <v>45114</v>
      </c>
      <c r="Q5052">
        <f>--(COUNTIF($A$2:A5052,A5052)=1)</f>
        <v>1</v>
      </c>
      <c r="R5052">
        <f t="shared" si="157"/>
        <v>1.43</v>
      </c>
    </row>
    <row r="5053" spans="1:18">
      <c r="A5053" t="s">
        <v>11340</v>
      </c>
      <c r="B5053" t="s">
        <v>736</v>
      </c>
      <c r="C5053" t="s">
        <v>3098</v>
      </c>
      <c r="D5053" t="s">
        <v>3227</v>
      </c>
      <c r="E5053" t="s">
        <v>3166</v>
      </c>
      <c r="F5053" t="s">
        <v>3228</v>
      </c>
      <c r="G5053" t="s">
        <v>1091</v>
      </c>
      <c r="H5053" s="28"/>
      <c r="J5053">
        <v>24</v>
      </c>
      <c r="K5053" t="s">
        <v>3098</v>
      </c>
      <c r="L5053" t="s">
        <v>3187</v>
      </c>
      <c r="M5053" t="s">
        <v>3207</v>
      </c>
      <c r="O5053" t="s">
        <v>3178</v>
      </c>
      <c r="P5053">
        <f t="shared" si="156"/>
        <v>45611</v>
      </c>
      <c r="Q5053">
        <f>--(COUNTIF($A$2:A5053,A5053)=1)</f>
        <v>1</v>
      </c>
      <c r="R5053" t="str">
        <f t="shared" si="157"/>
        <v/>
      </c>
    </row>
    <row r="5054" spans="1:18">
      <c r="A5054" t="s">
        <v>11341</v>
      </c>
      <c r="B5054" t="s">
        <v>1725</v>
      </c>
      <c r="C5054" t="s">
        <v>3098</v>
      </c>
      <c r="D5054" t="s">
        <v>3185</v>
      </c>
      <c r="E5054" t="s">
        <v>3194</v>
      </c>
      <c r="F5054" t="s">
        <v>3167</v>
      </c>
      <c r="G5054" t="s">
        <v>759</v>
      </c>
      <c r="H5054" s="28">
        <v>45036</v>
      </c>
      <c r="I5054">
        <v>184.41</v>
      </c>
      <c r="J5054">
        <v>72</v>
      </c>
      <c r="K5054" t="s">
        <v>3123</v>
      </c>
      <c r="L5054" t="s">
        <v>3231</v>
      </c>
      <c r="M5054" t="s">
        <v>3202</v>
      </c>
      <c r="N5054">
        <v>2.2999999999999998</v>
      </c>
      <c r="O5054" t="s">
        <v>3123</v>
      </c>
      <c r="P5054">
        <f t="shared" si="156"/>
        <v>45029</v>
      </c>
      <c r="Q5054">
        <f>--(COUNTIF($A$2:A5054,A5054)=1)</f>
        <v>1</v>
      </c>
      <c r="R5054">
        <f t="shared" si="157"/>
        <v>184.41</v>
      </c>
    </row>
    <row r="5055" spans="1:18">
      <c r="A5055" t="s">
        <v>11342</v>
      </c>
      <c r="B5055" t="s">
        <v>65</v>
      </c>
      <c r="C5055" t="s">
        <v>3098</v>
      </c>
      <c r="D5055" t="s">
        <v>3237</v>
      </c>
      <c r="E5055" t="s">
        <v>3166</v>
      </c>
      <c r="F5055" t="s">
        <v>3167</v>
      </c>
      <c r="G5055" t="s">
        <v>5866</v>
      </c>
      <c r="H5055" s="28">
        <v>45648</v>
      </c>
      <c r="I5055">
        <v>15.37</v>
      </c>
      <c r="J5055">
        <v>24</v>
      </c>
      <c r="K5055" t="s">
        <v>3124</v>
      </c>
      <c r="L5055" t="s">
        <v>3307</v>
      </c>
      <c r="M5055" t="s">
        <v>3169</v>
      </c>
      <c r="O5055" t="s">
        <v>3170</v>
      </c>
      <c r="P5055">
        <f t="shared" si="156"/>
        <v>45648</v>
      </c>
      <c r="Q5055">
        <f>--(COUNTIF($A$2:A5055,A5055)=1)</f>
        <v>1</v>
      </c>
      <c r="R5055">
        <f t="shared" si="157"/>
        <v>15.37</v>
      </c>
    </row>
    <row r="5056" spans="1:18">
      <c r="A5056" t="s">
        <v>11343</v>
      </c>
      <c r="B5056" t="s">
        <v>1066</v>
      </c>
      <c r="C5056" t="s">
        <v>3098</v>
      </c>
      <c r="D5056" t="s">
        <v>3200</v>
      </c>
      <c r="E5056" t="s">
        <v>3166</v>
      </c>
      <c r="F5056" t="s">
        <v>3220</v>
      </c>
      <c r="G5056" t="s">
        <v>1283</v>
      </c>
      <c r="H5056" s="28">
        <v>44710</v>
      </c>
      <c r="I5056">
        <v>55.07</v>
      </c>
      <c r="J5056">
        <v>24</v>
      </c>
      <c r="K5056" t="s">
        <v>3123</v>
      </c>
      <c r="L5056" t="s">
        <v>3216</v>
      </c>
      <c r="M5056" t="s">
        <v>3202</v>
      </c>
      <c r="O5056" t="s">
        <v>3170</v>
      </c>
      <c r="P5056">
        <f t="shared" si="156"/>
        <v>44708</v>
      </c>
      <c r="Q5056">
        <f>--(COUNTIF($A$2:A5056,A5056)=1)</f>
        <v>1</v>
      </c>
      <c r="R5056">
        <f t="shared" si="157"/>
        <v>55.07</v>
      </c>
    </row>
    <row r="5057" spans="1:18">
      <c r="A5057" t="s">
        <v>11344</v>
      </c>
      <c r="B5057" t="s">
        <v>1204</v>
      </c>
      <c r="C5057" t="s">
        <v>3098</v>
      </c>
      <c r="D5057" t="s">
        <v>3196</v>
      </c>
      <c r="E5057" t="s">
        <v>3166</v>
      </c>
      <c r="F5057" t="s">
        <v>3167</v>
      </c>
      <c r="G5057" t="s">
        <v>1279</v>
      </c>
      <c r="H5057" s="28"/>
      <c r="J5057">
        <v>24</v>
      </c>
      <c r="K5057" t="s">
        <v>3098</v>
      </c>
      <c r="L5057" t="s">
        <v>3281</v>
      </c>
      <c r="M5057" t="s">
        <v>3202</v>
      </c>
      <c r="O5057" t="s">
        <v>3189</v>
      </c>
      <c r="P5057">
        <f t="shared" si="156"/>
        <v>45572</v>
      </c>
      <c r="Q5057">
        <f>--(COUNTIF($A$2:A5057,A5057)=1)</f>
        <v>1</v>
      </c>
      <c r="R5057" t="str">
        <f t="shared" si="157"/>
        <v/>
      </c>
    </row>
    <row r="5058" spans="1:18">
      <c r="A5058" t="s">
        <v>11345</v>
      </c>
      <c r="B5058" t="s">
        <v>1169</v>
      </c>
      <c r="C5058" t="s">
        <v>10871</v>
      </c>
      <c r="D5058" t="s">
        <v>3196</v>
      </c>
      <c r="E5058" t="s">
        <v>3280</v>
      </c>
      <c r="F5058" t="s">
        <v>3167</v>
      </c>
      <c r="G5058" t="s">
        <v>3748</v>
      </c>
      <c r="H5058" s="28">
        <v>44953</v>
      </c>
      <c r="I5058">
        <v>8.32</v>
      </c>
      <c r="J5058">
        <v>4</v>
      </c>
      <c r="K5058" t="s">
        <v>3123</v>
      </c>
      <c r="L5058" t="s">
        <v>3218</v>
      </c>
      <c r="M5058" t="s">
        <v>3207</v>
      </c>
      <c r="O5058" t="s">
        <v>3124</v>
      </c>
      <c r="P5058">
        <f t="shared" ref="P5058:P5121" si="158">IFERROR(DATEVALUE(G5058),IFERROR(DATE(RIGHT(G5058,4),MID(G5058,4,2),LEFT(G5058,2)),""))</f>
        <v>44953</v>
      </c>
      <c r="Q5058">
        <f>--(COUNTIF($A$2:A5058,A5058)=1)</f>
        <v>1</v>
      </c>
      <c r="R5058">
        <f t="shared" ref="R5058:R5121" si="159">IF(AND(Q5058=1,I5058&lt;&gt;"",ISNUMBER(I5058),I5058&gt;=0),I5058,"")</f>
        <v>8.32</v>
      </c>
    </row>
    <row r="5059" spans="1:18">
      <c r="A5059" t="s">
        <v>11346</v>
      </c>
      <c r="B5059" t="s">
        <v>10086</v>
      </c>
      <c r="C5059" t="s">
        <v>3098</v>
      </c>
      <c r="D5059" t="s">
        <v>3185</v>
      </c>
      <c r="E5059" t="s">
        <v>3166</v>
      </c>
      <c r="F5059" t="s">
        <v>3167</v>
      </c>
      <c r="G5059" t="s">
        <v>2422</v>
      </c>
      <c r="H5059" s="28">
        <v>45519</v>
      </c>
      <c r="I5059">
        <v>29.48</v>
      </c>
      <c r="J5059">
        <v>24</v>
      </c>
      <c r="K5059" t="s">
        <v>3123</v>
      </c>
      <c r="L5059" t="s">
        <v>3307</v>
      </c>
      <c r="M5059" t="s">
        <v>3207</v>
      </c>
      <c r="O5059" t="s">
        <v>3170</v>
      </c>
      <c r="P5059">
        <f t="shared" si="158"/>
        <v>45518</v>
      </c>
      <c r="Q5059">
        <f>--(COUNTIF($A$2:A5059,A5059)=1)</f>
        <v>1</v>
      </c>
      <c r="R5059">
        <f t="shared" si="159"/>
        <v>29.48</v>
      </c>
    </row>
    <row r="5060" spans="1:18">
      <c r="A5060" t="s">
        <v>11347</v>
      </c>
      <c r="B5060" t="s">
        <v>6102</v>
      </c>
      <c r="C5060" t="s">
        <v>8195</v>
      </c>
      <c r="D5060" t="s">
        <v>3165</v>
      </c>
      <c r="E5060" t="s">
        <v>3166</v>
      </c>
      <c r="F5060" t="s">
        <v>3228</v>
      </c>
      <c r="G5060" t="s">
        <v>1299</v>
      </c>
      <c r="H5060" s="28"/>
      <c r="J5060">
        <v>24</v>
      </c>
      <c r="K5060" t="s">
        <v>3098</v>
      </c>
      <c r="L5060" t="s">
        <v>3192</v>
      </c>
      <c r="M5060" t="s">
        <v>3202</v>
      </c>
      <c r="O5060" t="s">
        <v>3170</v>
      </c>
      <c r="P5060">
        <f t="shared" si="158"/>
        <v>45024</v>
      </c>
      <c r="Q5060">
        <f>--(COUNTIF($A$2:A5060,A5060)=1)</f>
        <v>1</v>
      </c>
      <c r="R5060" t="str">
        <f t="shared" si="159"/>
        <v/>
      </c>
    </row>
    <row r="5061" spans="1:18">
      <c r="A5061" t="s">
        <v>11348</v>
      </c>
      <c r="B5061" t="s">
        <v>265</v>
      </c>
      <c r="C5061" t="s">
        <v>3098</v>
      </c>
      <c r="D5061" t="s">
        <v>3196</v>
      </c>
      <c r="E5061" t="s">
        <v>3194</v>
      </c>
      <c r="F5061" t="s">
        <v>3180</v>
      </c>
      <c r="G5061" t="s">
        <v>3509</v>
      </c>
      <c r="H5061" s="28"/>
      <c r="J5061">
        <v>72</v>
      </c>
      <c r="K5061" t="s">
        <v>3098</v>
      </c>
      <c r="L5061" t="s">
        <v>3221</v>
      </c>
      <c r="M5061" t="s">
        <v>3177</v>
      </c>
      <c r="O5061" t="s">
        <v>3170</v>
      </c>
      <c r="P5061">
        <f t="shared" si="158"/>
        <v>45126</v>
      </c>
      <c r="Q5061">
        <f>--(COUNTIF($A$2:A5061,A5061)=1)</f>
        <v>1</v>
      </c>
      <c r="R5061" t="str">
        <f t="shared" si="159"/>
        <v/>
      </c>
    </row>
    <row r="5062" spans="1:18">
      <c r="A5062" t="s">
        <v>11349</v>
      </c>
      <c r="B5062" t="s">
        <v>449</v>
      </c>
      <c r="C5062" t="s">
        <v>11350</v>
      </c>
      <c r="D5062" t="s">
        <v>3174</v>
      </c>
      <c r="E5062" t="s">
        <v>3166</v>
      </c>
      <c r="F5062" t="s">
        <v>3167</v>
      </c>
      <c r="G5062" t="s">
        <v>5171</v>
      </c>
      <c r="H5062" s="28">
        <v>45700</v>
      </c>
      <c r="I5062">
        <v>27.5</v>
      </c>
      <c r="J5062">
        <v>24</v>
      </c>
      <c r="K5062" t="s">
        <v>3123</v>
      </c>
      <c r="L5062" t="s">
        <v>3437</v>
      </c>
      <c r="M5062" t="s">
        <v>3169</v>
      </c>
      <c r="O5062" t="s">
        <v>3189</v>
      </c>
      <c r="P5062">
        <f t="shared" si="158"/>
        <v>45699</v>
      </c>
      <c r="Q5062">
        <f>--(COUNTIF($A$2:A5062,A5062)=1)</f>
        <v>1</v>
      </c>
      <c r="R5062">
        <f t="shared" si="159"/>
        <v>27.5</v>
      </c>
    </row>
    <row r="5063" spans="1:18">
      <c r="A5063" t="s">
        <v>11351</v>
      </c>
      <c r="B5063" t="s">
        <v>3709</v>
      </c>
      <c r="C5063" t="s">
        <v>8663</v>
      </c>
      <c r="D5063" t="s">
        <v>3240</v>
      </c>
      <c r="E5063" t="s">
        <v>3194</v>
      </c>
      <c r="F5063" t="s">
        <v>3228</v>
      </c>
      <c r="G5063" t="s">
        <v>1233</v>
      </c>
      <c r="H5063" s="28"/>
      <c r="J5063">
        <v>72</v>
      </c>
      <c r="K5063" t="s">
        <v>3098</v>
      </c>
      <c r="L5063" t="s">
        <v>3351</v>
      </c>
      <c r="M5063" t="s">
        <v>3207</v>
      </c>
      <c r="O5063" t="s">
        <v>3182</v>
      </c>
      <c r="P5063">
        <f t="shared" si="158"/>
        <v>44737</v>
      </c>
      <c r="Q5063">
        <f>--(COUNTIF($A$2:A5063,A5063)=1)</f>
        <v>1</v>
      </c>
      <c r="R5063" t="str">
        <f t="shared" si="159"/>
        <v/>
      </c>
    </row>
    <row r="5064" spans="1:18">
      <c r="A5064" t="s">
        <v>11352</v>
      </c>
      <c r="B5064" t="s">
        <v>3641</v>
      </c>
      <c r="C5064" t="s">
        <v>4328</v>
      </c>
      <c r="D5064" t="s">
        <v>3185</v>
      </c>
      <c r="E5064" t="s">
        <v>3194</v>
      </c>
      <c r="F5064" t="s">
        <v>3167</v>
      </c>
      <c r="G5064" t="s">
        <v>6375</v>
      </c>
      <c r="H5064" s="28"/>
      <c r="J5064">
        <v>72</v>
      </c>
      <c r="K5064" t="s">
        <v>3098</v>
      </c>
      <c r="L5064" t="s">
        <v>3181</v>
      </c>
      <c r="M5064" t="s">
        <v>3169</v>
      </c>
      <c r="O5064" t="s">
        <v>3123</v>
      </c>
      <c r="P5064">
        <f t="shared" si="158"/>
        <v>44583</v>
      </c>
      <c r="Q5064">
        <f>--(COUNTIF($A$2:A5064,A5064)=1)</f>
        <v>1</v>
      </c>
      <c r="R5064" t="str">
        <f t="shared" si="159"/>
        <v/>
      </c>
    </row>
    <row r="5065" spans="1:18">
      <c r="A5065" t="s">
        <v>11353</v>
      </c>
      <c r="B5065" t="s">
        <v>4314</v>
      </c>
      <c r="C5065" t="s">
        <v>3098</v>
      </c>
      <c r="D5065" t="s">
        <v>3185</v>
      </c>
      <c r="E5065" t="s">
        <v>3194</v>
      </c>
      <c r="F5065" t="s">
        <v>3167</v>
      </c>
      <c r="G5065" t="s">
        <v>2240</v>
      </c>
      <c r="H5065" s="28">
        <v>44625</v>
      </c>
      <c r="I5065">
        <v>131.18</v>
      </c>
      <c r="J5065">
        <v>72</v>
      </c>
      <c r="K5065" t="s">
        <v>3123</v>
      </c>
      <c r="L5065" t="s">
        <v>3209</v>
      </c>
      <c r="M5065" t="s">
        <v>3202</v>
      </c>
      <c r="N5065">
        <v>2.2999999999999998</v>
      </c>
      <c r="O5065" t="s">
        <v>3213</v>
      </c>
      <c r="P5065">
        <f t="shared" si="158"/>
        <v>44620</v>
      </c>
      <c r="Q5065">
        <f>--(COUNTIF($A$2:A5065,A5065)=1)</f>
        <v>1</v>
      </c>
      <c r="R5065">
        <f t="shared" si="159"/>
        <v>131.18</v>
      </c>
    </row>
    <row r="5066" spans="1:18">
      <c r="A5066" t="s">
        <v>11354</v>
      </c>
      <c r="B5066" t="s">
        <v>1145</v>
      </c>
      <c r="C5066" t="s">
        <v>11355</v>
      </c>
      <c r="D5066" t="s">
        <v>3185</v>
      </c>
      <c r="E5066" t="s">
        <v>3166</v>
      </c>
      <c r="F5066" t="s">
        <v>3167</v>
      </c>
      <c r="G5066" t="s">
        <v>55</v>
      </c>
      <c r="H5066" s="28">
        <v>44661</v>
      </c>
      <c r="I5066">
        <v>21.71</v>
      </c>
      <c r="J5066">
        <v>24</v>
      </c>
      <c r="K5066" t="s">
        <v>3124</v>
      </c>
      <c r="L5066" t="s">
        <v>3218</v>
      </c>
      <c r="M5066" t="s">
        <v>3169</v>
      </c>
      <c r="N5066">
        <v>3.6</v>
      </c>
      <c r="O5066" t="s">
        <v>3123</v>
      </c>
      <c r="P5066">
        <f t="shared" si="158"/>
        <v>44661</v>
      </c>
      <c r="Q5066">
        <f>--(COUNTIF($A$2:A5066,A5066)=1)</f>
        <v>1</v>
      </c>
      <c r="R5066">
        <f t="shared" si="159"/>
        <v>21.71</v>
      </c>
    </row>
    <row r="5067" spans="1:18">
      <c r="A5067" t="s">
        <v>11356</v>
      </c>
      <c r="B5067" t="s">
        <v>1018</v>
      </c>
      <c r="C5067" t="s">
        <v>11357</v>
      </c>
      <c r="D5067" t="s">
        <v>3196</v>
      </c>
      <c r="E5067" t="s">
        <v>3166</v>
      </c>
      <c r="F5067" t="s">
        <v>3220</v>
      </c>
      <c r="G5067" t="s">
        <v>1160</v>
      </c>
      <c r="H5067" s="28">
        <v>45606</v>
      </c>
      <c r="I5067">
        <v>57.33</v>
      </c>
      <c r="J5067">
        <v>24</v>
      </c>
      <c r="K5067" t="s">
        <v>3123</v>
      </c>
      <c r="L5067" t="s">
        <v>3187</v>
      </c>
      <c r="M5067" t="s">
        <v>3169</v>
      </c>
      <c r="N5067">
        <v>3.2</v>
      </c>
      <c r="O5067" t="s">
        <v>3170</v>
      </c>
      <c r="P5067">
        <f t="shared" si="158"/>
        <v>45604</v>
      </c>
      <c r="Q5067">
        <f>--(COUNTIF($A$2:A5067,A5067)=1)</f>
        <v>1</v>
      </c>
      <c r="R5067">
        <f t="shared" si="159"/>
        <v>57.33</v>
      </c>
    </row>
    <row r="5068" spans="1:18">
      <c r="A5068" t="s">
        <v>11358</v>
      </c>
      <c r="B5068" t="s">
        <v>2598</v>
      </c>
      <c r="C5068" t="s">
        <v>3098</v>
      </c>
      <c r="D5068" t="s">
        <v>3196</v>
      </c>
      <c r="E5068" t="s">
        <v>3280</v>
      </c>
      <c r="F5068" t="s">
        <v>3167</v>
      </c>
      <c r="G5068" t="s">
        <v>1974</v>
      </c>
      <c r="H5068" s="28">
        <v>45391</v>
      </c>
      <c r="I5068">
        <v>4.57</v>
      </c>
      <c r="J5068">
        <v>4</v>
      </c>
      <c r="K5068" t="s">
        <v>3123</v>
      </c>
      <c r="L5068" t="s">
        <v>3265</v>
      </c>
      <c r="M5068" t="s">
        <v>3169</v>
      </c>
      <c r="O5068" t="s">
        <v>3189</v>
      </c>
      <c r="P5068">
        <f t="shared" si="158"/>
        <v>45391</v>
      </c>
      <c r="Q5068">
        <f>--(COUNTIF($A$2:A5068,A5068)=1)</f>
        <v>1</v>
      </c>
      <c r="R5068">
        <f t="shared" si="159"/>
        <v>4.57</v>
      </c>
    </row>
    <row r="5069" spans="1:18">
      <c r="A5069" t="s">
        <v>11359</v>
      </c>
      <c r="B5069" t="s">
        <v>3513</v>
      </c>
      <c r="C5069" t="s">
        <v>3098</v>
      </c>
      <c r="D5069" t="s">
        <v>3165</v>
      </c>
      <c r="E5069" t="s">
        <v>3175</v>
      </c>
      <c r="F5069" t="s">
        <v>3228</v>
      </c>
      <c r="G5069" t="s">
        <v>594</v>
      </c>
      <c r="H5069" s="28"/>
      <c r="J5069">
        <v>8</v>
      </c>
      <c r="K5069" t="s">
        <v>3098</v>
      </c>
      <c r="L5069" t="s">
        <v>3206</v>
      </c>
      <c r="M5069" t="s">
        <v>3188</v>
      </c>
      <c r="O5069" t="s">
        <v>3124</v>
      </c>
      <c r="P5069">
        <f t="shared" si="158"/>
        <v>45515</v>
      </c>
      <c r="Q5069">
        <f>--(COUNTIF($A$2:A5069,A5069)=1)</f>
        <v>1</v>
      </c>
      <c r="R5069" t="str">
        <f t="shared" si="159"/>
        <v/>
      </c>
    </row>
    <row r="5070" spans="1:18">
      <c r="A5070" t="s">
        <v>11360</v>
      </c>
      <c r="B5070" t="s">
        <v>2495</v>
      </c>
      <c r="C5070" t="s">
        <v>11065</v>
      </c>
      <c r="D5070" t="s">
        <v>3227</v>
      </c>
      <c r="E5070" t="s">
        <v>3166</v>
      </c>
      <c r="F5070" t="s">
        <v>3220</v>
      </c>
      <c r="G5070" t="s">
        <v>233</v>
      </c>
      <c r="H5070" s="28">
        <v>45548</v>
      </c>
      <c r="I5070">
        <v>24.76</v>
      </c>
      <c r="J5070">
        <v>24</v>
      </c>
      <c r="K5070" t="s">
        <v>3123</v>
      </c>
      <c r="L5070" t="s">
        <v>3398</v>
      </c>
      <c r="M5070" t="s">
        <v>3177</v>
      </c>
      <c r="O5070" t="s">
        <v>3123</v>
      </c>
      <c r="P5070">
        <f t="shared" si="158"/>
        <v>45547</v>
      </c>
      <c r="Q5070">
        <f>--(COUNTIF($A$2:A5070,A5070)=1)</f>
        <v>1</v>
      </c>
      <c r="R5070">
        <f t="shared" si="159"/>
        <v>24.76</v>
      </c>
    </row>
    <row r="5071" spans="1:18">
      <c r="A5071" t="s">
        <v>11361</v>
      </c>
      <c r="B5071" t="s">
        <v>1559</v>
      </c>
      <c r="C5071" t="s">
        <v>11362</v>
      </c>
      <c r="D5071" t="s">
        <v>3196</v>
      </c>
      <c r="E5071" t="s">
        <v>3194</v>
      </c>
      <c r="F5071" t="s">
        <v>3180</v>
      </c>
      <c r="G5071" t="s">
        <v>2108</v>
      </c>
      <c r="H5071" s="28"/>
      <c r="J5071">
        <v>72</v>
      </c>
      <c r="K5071" t="s">
        <v>3098</v>
      </c>
      <c r="L5071" t="s">
        <v>3265</v>
      </c>
      <c r="M5071" t="s">
        <v>3177</v>
      </c>
      <c r="O5071" t="s">
        <v>3170</v>
      </c>
      <c r="P5071">
        <f t="shared" si="158"/>
        <v>45392</v>
      </c>
      <c r="Q5071">
        <f>--(COUNTIF($A$2:A5071,A5071)=1)</f>
        <v>1</v>
      </c>
      <c r="R5071" t="str">
        <f t="shared" si="159"/>
        <v/>
      </c>
    </row>
    <row r="5072" spans="1:18">
      <c r="A5072" t="s">
        <v>11363</v>
      </c>
      <c r="B5072" t="s">
        <v>8342</v>
      </c>
      <c r="C5072" t="s">
        <v>3098</v>
      </c>
      <c r="D5072" t="s">
        <v>3165</v>
      </c>
      <c r="E5072" t="s">
        <v>3166</v>
      </c>
      <c r="F5072" t="s">
        <v>3180</v>
      </c>
      <c r="G5072" t="s">
        <v>4646</v>
      </c>
      <c r="H5072" s="28"/>
      <c r="J5072">
        <v>24</v>
      </c>
      <c r="K5072" t="s">
        <v>3098</v>
      </c>
      <c r="L5072" t="s">
        <v>3265</v>
      </c>
      <c r="M5072" t="s">
        <v>3202</v>
      </c>
      <c r="O5072" t="s">
        <v>3124</v>
      </c>
      <c r="P5072">
        <f t="shared" si="158"/>
        <v>45097</v>
      </c>
      <c r="Q5072">
        <f>--(COUNTIF($A$2:A5072,A5072)=1)</f>
        <v>1</v>
      </c>
      <c r="R5072" t="str">
        <f t="shared" si="159"/>
        <v/>
      </c>
    </row>
    <row r="5073" spans="1:18">
      <c r="A5073" t="s">
        <v>11364</v>
      </c>
      <c r="B5073" t="s">
        <v>3383</v>
      </c>
      <c r="C5073" t="s">
        <v>3098</v>
      </c>
      <c r="D5073" t="s">
        <v>3165</v>
      </c>
      <c r="E5073" t="s">
        <v>3166</v>
      </c>
      <c r="F5073" t="s">
        <v>3167</v>
      </c>
      <c r="G5073" t="s">
        <v>4389</v>
      </c>
      <c r="H5073" s="28">
        <v>44732</v>
      </c>
      <c r="I5073">
        <v>33.9</v>
      </c>
      <c r="J5073">
        <v>24</v>
      </c>
      <c r="K5073" t="s">
        <v>3123</v>
      </c>
      <c r="L5073" t="s">
        <v>3216</v>
      </c>
      <c r="M5073" t="s">
        <v>3169</v>
      </c>
      <c r="N5073">
        <v>4.7</v>
      </c>
      <c r="O5073" t="s">
        <v>3189</v>
      </c>
      <c r="P5073">
        <f t="shared" si="158"/>
        <v>44731</v>
      </c>
      <c r="Q5073">
        <f>--(COUNTIF($A$2:A5073,A5073)=1)</f>
        <v>1</v>
      </c>
      <c r="R5073">
        <f t="shared" si="159"/>
        <v>33.9</v>
      </c>
    </row>
    <row r="5074" spans="1:18">
      <c r="A5074" t="s">
        <v>11365</v>
      </c>
      <c r="B5074" t="s">
        <v>7295</v>
      </c>
      <c r="C5074" t="s">
        <v>11366</v>
      </c>
      <c r="D5074" t="s">
        <v>3200</v>
      </c>
      <c r="E5074" t="s">
        <v>3166</v>
      </c>
      <c r="F5074" t="s">
        <v>3228</v>
      </c>
      <c r="G5074" t="s">
        <v>266</v>
      </c>
      <c r="H5074" s="28"/>
      <c r="J5074">
        <v>24</v>
      </c>
      <c r="K5074" t="s">
        <v>3098</v>
      </c>
      <c r="L5074" t="s">
        <v>3244</v>
      </c>
      <c r="M5074" t="s">
        <v>3202</v>
      </c>
      <c r="O5074" t="s">
        <v>3213</v>
      </c>
      <c r="P5074">
        <f t="shared" si="158"/>
        <v>45136</v>
      </c>
      <c r="Q5074">
        <f>--(COUNTIF($A$2:A5074,A5074)=1)</f>
        <v>1</v>
      </c>
      <c r="R5074" t="str">
        <f t="shared" si="159"/>
        <v/>
      </c>
    </row>
    <row r="5075" spans="1:18">
      <c r="A5075" t="s">
        <v>11367</v>
      </c>
      <c r="B5075" t="s">
        <v>2050</v>
      </c>
      <c r="C5075" t="s">
        <v>3098</v>
      </c>
      <c r="D5075" t="s">
        <v>3165</v>
      </c>
      <c r="E5075" t="s">
        <v>3166</v>
      </c>
      <c r="F5075" t="s">
        <v>3167</v>
      </c>
      <c r="G5075" t="s">
        <v>2532</v>
      </c>
      <c r="H5075" s="28">
        <v>44638</v>
      </c>
      <c r="I5075">
        <v>8.3800000000000008</v>
      </c>
      <c r="J5075">
        <v>24</v>
      </c>
      <c r="K5075" t="s">
        <v>3124</v>
      </c>
      <c r="L5075" t="s">
        <v>3221</v>
      </c>
      <c r="M5075" t="s">
        <v>3207</v>
      </c>
      <c r="O5075" t="s">
        <v>3170</v>
      </c>
      <c r="P5075">
        <f t="shared" si="158"/>
        <v>44638</v>
      </c>
      <c r="Q5075">
        <f>--(COUNTIF($A$2:A5075,A5075)=1)</f>
        <v>1</v>
      </c>
      <c r="R5075">
        <f t="shared" si="159"/>
        <v>8.3800000000000008</v>
      </c>
    </row>
    <row r="5076" spans="1:18">
      <c r="A5076" t="s">
        <v>11368</v>
      </c>
      <c r="B5076" t="s">
        <v>6332</v>
      </c>
      <c r="C5076" t="s">
        <v>3098</v>
      </c>
      <c r="D5076" t="s">
        <v>3165</v>
      </c>
      <c r="E5076" t="s">
        <v>3166</v>
      </c>
      <c r="F5076" t="s">
        <v>3220</v>
      </c>
      <c r="G5076" t="s">
        <v>2095</v>
      </c>
      <c r="H5076" s="28">
        <v>45077</v>
      </c>
      <c r="I5076">
        <v>31.9</v>
      </c>
      <c r="J5076">
        <v>24</v>
      </c>
      <c r="K5076" t="s">
        <v>3123</v>
      </c>
      <c r="L5076" t="s">
        <v>3187</v>
      </c>
      <c r="M5076" t="s">
        <v>3207</v>
      </c>
      <c r="N5076">
        <v>1.8</v>
      </c>
      <c r="O5076" t="s">
        <v>3182</v>
      </c>
      <c r="P5076">
        <f t="shared" si="158"/>
        <v>45076</v>
      </c>
      <c r="Q5076">
        <f>--(COUNTIF($A$2:A5076,A5076)=1)</f>
        <v>1</v>
      </c>
      <c r="R5076">
        <f t="shared" si="159"/>
        <v>31.9</v>
      </c>
    </row>
    <row r="5077" spans="1:18">
      <c r="A5077" t="s">
        <v>11369</v>
      </c>
      <c r="B5077" t="s">
        <v>4686</v>
      </c>
      <c r="C5077" t="s">
        <v>3098</v>
      </c>
      <c r="D5077" t="s">
        <v>3196</v>
      </c>
      <c r="E5077" t="s">
        <v>3194</v>
      </c>
      <c r="F5077" t="s">
        <v>3167</v>
      </c>
      <c r="G5077" t="s">
        <v>120</v>
      </c>
      <c r="H5077" s="28">
        <v>44772</v>
      </c>
      <c r="I5077">
        <v>73.349999999999994</v>
      </c>
      <c r="J5077">
        <v>72</v>
      </c>
      <c r="K5077" t="s">
        <v>3123</v>
      </c>
      <c r="L5077" t="s">
        <v>3271</v>
      </c>
      <c r="M5077" t="s">
        <v>3207</v>
      </c>
      <c r="N5077">
        <v>3.3</v>
      </c>
      <c r="O5077" t="s">
        <v>3189</v>
      </c>
      <c r="P5077">
        <f t="shared" si="158"/>
        <v>44769</v>
      </c>
      <c r="Q5077">
        <f>--(COUNTIF($A$2:A5077,A5077)=1)</f>
        <v>1</v>
      </c>
      <c r="R5077">
        <f t="shared" si="159"/>
        <v>73.349999999999994</v>
      </c>
    </row>
    <row r="5078" spans="1:18">
      <c r="A5078" t="s">
        <v>11370</v>
      </c>
      <c r="B5078" t="s">
        <v>3383</v>
      </c>
      <c r="C5078" t="s">
        <v>11371</v>
      </c>
      <c r="D5078" t="s">
        <v>3165</v>
      </c>
      <c r="E5078" t="s">
        <v>3175</v>
      </c>
      <c r="F5078" t="s">
        <v>3167</v>
      </c>
      <c r="G5078" t="s">
        <v>5842</v>
      </c>
      <c r="H5078" s="28"/>
      <c r="J5078">
        <v>8</v>
      </c>
      <c r="K5078" t="s">
        <v>3098</v>
      </c>
      <c r="L5078" t="s">
        <v>3181</v>
      </c>
      <c r="M5078" t="s">
        <v>3188</v>
      </c>
      <c r="O5078" t="s">
        <v>3170</v>
      </c>
      <c r="P5078">
        <f t="shared" si="158"/>
        <v>45701</v>
      </c>
      <c r="Q5078">
        <f>--(COUNTIF($A$2:A5078,A5078)=1)</f>
        <v>1</v>
      </c>
      <c r="R5078" t="str">
        <f t="shared" si="159"/>
        <v/>
      </c>
    </row>
    <row r="5079" spans="1:18">
      <c r="A5079" t="s">
        <v>11372</v>
      </c>
      <c r="B5079" t="s">
        <v>689</v>
      </c>
      <c r="C5079" t="s">
        <v>11373</v>
      </c>
      <c r="D5079" t="s">
        <v>3196</v>
      </c>
      <c r="E5079" t="s">
        <v>3280</v>
      </c>
      <c r="F5079" t="s">
        <v>3167</v>
      </c>
      <c r="G5079" t="s">
        <v>1311</v>
      </c>
      <c r="H5079" s="28">
        <v>45415</v>
      </c>
      <c r="I5079">
        <v>11.84</v>
      </c>
      <c r="J5079">
        <v>4</v>
      </c>
      <c r="K5079" t="s">
        <v>3123</v>
      </c>
      <c r="L5079" t="s">
        <v>3302</v>
      </c>
      <c r="M5079" t="s">
        <v>3188</v>
      </c>
      <c r="N5079">
        <v>4.4000000000000004</v>
      </c>
      <c r="O5079" t="s">
        <v>3182</v>
      </c>
      <c r="P5079">
        <f t="shared" si="158"/>
        <v>45415</v>
      </c>
      <c r="Q5079">
        <f>--(COUNTIF($A$2:A5079,A5079)=1)</f>
        <v>1</v>
      </c>
      <c r="R5079">
        <f t="shared" si="159"/>
        <v>11.84</v>
      </c>
    </row>
    <row r="5080" spans="1:18">
      <c r="A5080" t="s">
        <v>11374</v>
      </c>
      <c r="B5080" t="s">
        <v>104</v>
      </c>
      <c r="C5080" t="s">
        <v>3098</v>
      </c>
      <c r="D5080" t="s">
        <v>3165</v>
      </c>
      <c r="E5080" t="s">
        <v>3166</v>
      </c>
      <c r="F5080" t="s">
        <v>3167</v>
      </c>
      <c r="G5080" t="s">
        <v>852</v>
      </c>
      <c r="H5080" s="28">
        <v>44953</v>
      </c>
      <c r="I5080">
        <v>57.58</v>
      </c>
      <c r="J5080">
        <v>24</v>
      </c>
      <c r="K5080" t="s">
        <v>3123</v>
      </c>
      <c r="L5080" t="s">
        <v>3231</v>
      </c>
      <c r="M5080" t="s">
        <v>3188</v>
      </c>
      <c r="N5080">
        <v>3.4</v>
      </c>
      <c r="O5080" t="s">
        <v>3213</v>
      </c>
      <c r="P5080">
        <f t="shared" si="158"/>
        <v>44951</v>
      </c>
      <c r="Q5080">
        <f>--(COUNTIF($A$2:A5080,A5080)=1)</f>
        <v>1</v>
      </c>
      <c r="R5080">
        <f t="shared" si="159"/>
        <v>57.58</v>
      </c>
    </row>
    <row r="5081" spans="1:18">
      <c r="A5081" t="s">
        <v>11375</v>
      </c>
      <c r="B5081" t="s">
        <v>2794</v>
      </c>
      <c r="C5081" t="s">
        <v>3098</v>
      </c>
      <c r="D5081" t="s">
        <v>3165</v>
      </c>
      <c r="E5081" t="s">
        <v>3194</v>
      </c>
      <c r="F5081" t="s">
        <v>3167</v>
      </c>
      <c r="G5081" t="s">
        <v>1027</v>
      </c>
      <c r="H5081" s="28">
        <v>45530</v>
      </c>
      <c r="I5081">
        <v>216.67</v>
      </c>
      <c r="J5081">
        <v>72</v>
      </c>
      <c r="K5081" t="s">
        <v>3123</v>
      </c>
      <c r="L5081" t="s">
        <v>3254</v>
      </c>
      <c r="M5081" t="s">
        <v>3207</v>
      </c>
      <c r="N5081">
        <v>3.6</v>
      </c>
      <c r="O5081" t="s">
        <v>3124</v>
      </c>
      <c r="P5081">
        <f t="shared" si="158"/>
        <v>45521</v>
      </c>
      <c r="Q5081">
        <f>--(COUNTIF($A$2:A5081,A5081)=1)</f>
        <v>1</v>
      </c>
      <c r="R5081">
        <f t="shared" si="159"/>
        <v>216.67</v>
      </c>
    </row>
    <row r="5082" spans="1:18">
      <c r="A5082" t="s">
        <v>11376</v>
      </c>
      <c r="B5082" t="s">
        <v>9043</v>
      </c>
      <c r="C5082" t="s">
        <v>8503</v>
      </c>
      <c r="D5082" t="s">
        <v>3240</v>
      </c>
      <c r="E5082" t="s">
        <v>3166</v>
      </c>
      <c r="F5082" t="s">
        <v>3180</v>
      </c>
      <c r="G5082" t="s">
        <v>3326</v>
      </c>
      <c r="H5082" s="28"/>
      <c r="J5082">
        <v>24</v>
      </c>
      <c r="K5082" t="s">
        <v>3098</v>
      </c>
      <c r="L5082" t="s">
        <v>3268</v>
      </c>
      <c r="M5082" t="s">
        <v>3188</v>
      </c>
      <c r="O5082" t="s">
        <v>3123</v>
      </c>
      <c r="P5082">
        <f t="shared" si="158"/>
        <v>44617</v>
      </c>
      <c r="Q5082">
        <f>--(COUNTIF($A$2:A5082,A5082)=1)</f>
        <v>1</v>
      </c>
      <c r="R5082" t="str">
        <f t="shared" si="159"/>
        <v/>
      </c>
    </row>
    <row r="5083" spans="1:18">
      <c r="A5083" t="s">
        <v>11377</v>
      </c>
      <c r="B5083" t="s">
        <v>1685</v>
      </c>
      <c r="C5083" t="s">
        <v>3098</v>
      </c>
      <c r="D5083" t="s">
        <v>3200</v>
      </c>
      <c r="E5083" t="s">
        <v>3166</v>
      </c>
      <c r="F5083" t="s">
        <v>3228</v>
      </c>
      <c r="G5083" t="s">
        <v>1371</v>
      </c>
      <c r="H5083" s="28"/>
      <c r="J5083">
        <v>24</v>
      </c>
      <c r="K5083" t="s">
        <v>3098</v>
      </c>
      <c r="L5083" t="s">
        <v>3098</v>
      </c>
      <c r="M5083" t="s">
        <v>3207</v>
      </c>
      <c r="O5083" t="s">
        <v>3170</v>
      </c>
      <c r="P5083">
        <f t="shared" si="158"/>
        <v>45651</v>
      </c>
      <c r="Q5083">
        <f>--(COUNTIF($A$2:A5083,A5083)=1)</f>
        <v>1</v>
      </c>
      <c r="R5083" t="str">
        <f t="shared" si="159"/>
        <v/>
      </c>
    </row>
    <row r="5084" spans="1:18">
      <c r="A5084" t="s">
        <v>11378</v>
      </c>
      <c r="B5084" t="s">
        <v>3970</v>
      </c>
      <c r="C5084" t="s">
        <v>3098</v>
      </c>
      <c r="D5084" t="s">
        <v>3185</v>
      </c>
      <c r="E5084" t="s">
        <v>3280</v>
      </c>
      <c r="F5084" t="s">
        <v>3167</v>
      </c>
      <c r="G5084" t="s">
        <v>920</v>
      </c>
      <c r="H5084" s="28">
        <v>45000</v>
      </c>
      <c r="I5084">
        <v>3.34</v>
      </c>
      <c r="J5084">
        <v>4</v>
      </c>
      <c r="K5084" t="s">
        <v>3124</v>
      </c>
      <c r="L5084" t="s">
        <v>3231</v>
      </c>
      <c r="M5084" t="s">
        <v>3207</v>
      </c>
      <c r="O5084" t="s">
        <v>3170</v>
      </c>
      <c r="P5084">
        <f t="shared" si="158"/>
        <v>45000</v>
      </c>
      <c r="Q5084">
        <f>--(COUNTIF($A$2:A5084,A5084)=1)</f>
        <v>1</v>
      </c>
      <c r="R5084">
        <f t="shared" si="159"/>
        <v>3.34</v>
      </c>
    </row>
    <row r="5085" spans="1:18">
      <c r="A5085" t="s">
        <v>11379</v>
      </c>
      <c r="B5085" t="s">
        <v>5104</v>
      </c>
      <c r="C5085" t="s">
        <v>11380</v>
      </c>
      <c r="D5085" t="s">
        <v>3227</v>
      </c>
      <c r="E5085" t="s">
        <v>3194</v>
      </c>
      <c r="F5085" t="s">
        <v>3167</v>
      </c>
      <c r="G5085" t="s">
        <v>1958</v>
      </c>
      <c r="H5085" s="28">
        <v>44672</v>
      </c>
      <c r="I5085">
        <v>80.69</v>
      </c>
      <c r="J5085">
        <v>72</v>
      </c>
      <c r="K5085" t="s">
        <v>3123</v>
      </c>
      <c r="L5085" t="s">
        <v>3229</v>
      </c>
      <c r="M5085" t="s">
        <v>3169</v>
      </c>
      <c r="N5085">
        <v>4.0999999999999996</v>
      </c>
      <c r="O5085" t="s">
        <v>3123</v>
      </c>
      <c r="P5085">
        <f t="shared" si="158"/>
        <v>44669</v>
      </c>
      <c r="Q5085">
        <f>--(COUNTIF($A$2:A5085,A5085)=1)</f>
        <v>1</v>
      </c>
      <c r="R5085">
        <f t="shared" si="159"/>
        <v>80.69</v>
      </c>
    </row>
    <row r="5086" spans="1:18">
      <c r="A5086" t="s">
        <v>11381</v>
      </c>
      <c r="B5086" t="s">
        <v>2699</v>
      </c>
      <c r="C5086" t="s">
        <v>3098</v>
      </c>
      <c r="D5086" t="s">
        <v>3251</v>
      </c>
      <c r="E5086" t="s">
        <v>3194</v>
      </c>
      <c r="F5086" t="s">
        <v>3228</v>
      </c>
      <c r="G5086" t="s">
        <v>1812</v>
      </c>
      <c r="H5086" s="28"/>
      <c r="J5086">
        <v>72</v>
      </c>
      <c r="K5086" t="s">
        <v>3098</v>
      </c>
      <c r="L5086" t="s">
        <v>3206</v>
      </c>
      <c r="M5086" t="s">
        <v>3177</v>
      </c>
      <c r="O5086" t="s">
        <v>3123</v>
      </c>
      <c r="P5086">
        <f t="shared" si="158"/>
        <v>45004</v>
      </c>
      <c r="Q5086">
        <f>--(COUNTIF($A$2:A5086,A5086)=1)</f>
        <v>1</v>
      </c>
      <c r="R5086" t="str">
        <f t="shared" si="159"/>
        <v/>
      </c>
    </row>
    <row r="5087" spans="1:18">
      <c r="A5087" t="s">
        <v>11382</v>
      </c>
      <c r="B5087" t="s">
        <v>2230</v>
      </c>
      <c r="C5087" t="s">
        <v>3098</v>
      </c>
      <c r="D5087" t="s">
        <v>3196</v>
      </c>
      <c r="E5087" t="s">
        <v>3166</v>
      </c>
      <c r="F5087" t="s">
        <v>3167</v>
      </c>
      <c r="G5087" t="s">
        <v>11383</v>
      </c>
      <c r="H5087" s="28">
        <v>45255</v>
      </c>
      <c r="I5087">
        <v>19.87</v>
      </c>
      <c r="J5087">
        <v>24</v>
      </c>
      <c r="K5087" t="s">
        <v>3124</v>
      </c>
      <c r="L5087" t="s">
        <v>3302</v>
      </c>
      <c r="M5087" t="s">
        <v>3207</v>
      </c>
      <c r="N5087">
        <v>2.8</v>
      </c>
      <c r="O5087" t="s">
        <v>3178</v>
      </c>
      <c r="P5087">
        <f t="shared" si="158"/>
        <v>45255</v>
      </c>
      <c r="Q5087">
        <f>--(COUNTIF($A$2:A5087,A5087)=1)</f>
        <v>1</v>
      </c>
      <c r="R5087">
        <f t="shared" si="159"/>
        <v>19.87</v>
      </c>
    </row>
    <row r="5088" spans="1:18">
      <c r="A5088" t="s">
        <v>11384</v>
      </c>
      <c r="B5088" t="s">
        <v>2373</v>
      </c>
      <c r="C5088" t="s">
        <v>3098</v>
      </c>
      <c r="D5088" t="s">
        <v>3174</v>
      </c>
      <c r="E5088" t="s">
        <v>3166</v>
      </c>
      <c r="F5088" t="s">
        <v>3167</v>
      </c>
      <c r="G5088" t="s">
        <v>1479</v>
      </c>
      <c r="H5088" s="28">
        <v>45369</v>
      </c>
      <c r="I5088">
        <v>82.13</v>
      </c>
      <c r="J5088">
        <v>24</v>
      </c>
      <c r="K5088" t="s">
        <v>3123</v>
      </c>
      <c r="L5088" t="s">
        <v>3437</v>
      </c>
      <c r="M5088" t="s">
        <v>3177</v>
      </c>
      <c r="N5088">
        <v>3.4</v>
      </c>
      <c r="O5088" t="s">
        <v>3260</v>
      </c>
      <c r="P5088">
        <f t="shared" si="158"/>
        <v>45366</v>
      </c>
      <c r="Q5088">
        <f>--(COUNTIF($A$2:A5088,A5088)=1)</f>
        <v>1</v>
      </c>
      <c r="R5088">
        <f t="shared" si="159"/>
        <v>82.13</v>
      </c>
    </row>
    <row r="5089" spans="1:18">
      <c r="A5089" t="s">
        <v>11385</v>
      </c>
      <c r="B5089" t="s">
        <v>2107</v>
      </c>
      <c r="C5089" t="s">
        <v>11386</v>
      </c>
      <c r="D5089" t="s">
        <v>3240</v>
      </c>
      <c r="E5089" t="s">
        <v>3166</v>
      </c>
      <c r="F5089" t="s">
        <v>3167</v>
      </c>
      <c r="G5089" t="s">
        <v>3297</v>
      </c>
      <c r="H5089" s="28">
        <v>45075</v>
      </c>
      <c r="I5089">
        <v>39.31</v>
      </c>
      <c r="J5089">
        <v>24</v>
      </c>
      <c r="K5089" t="s">
        <v>3123</v>
      </c>
      <c r="L5089" t="s">
        <v>3437</v>
      </c>
      <c r="M5089" t="s">
        <v>3202</v>
      </c>
      <c r="O5089" t="s">
        <v>3182</v>
      </c>
      <c r="P5089">
        <f t="shared" si="158"/>
        <v>45074</v>
      </c>
      <c r="Q5089">
        <f>--(COUNTIF($A$2:A5089,A5089)=1)</f>
        <v>1</v>
      </c>
      <c r="R5089">
        <f t="shared" si="159"/>
        <v>39.31</v>
      </c>
    </row>
    <row r="5090" spans="1:18">
      <c r="A5090" t="s">
        <v>11387</v>
      </c>
      <c r="B5090" t="s">
        <v>1643</v>
      </c>
      <c r="C5090" t="s">
        <v>3098</v>
      </c>
      <c r="D5090" t="s">
        <v>3174</v>
      </c>
      <c r="E5090" t="s">
        <v>3280</v>
      </c>
      <c r="F5090" t="s">
        <v>3167</v>
      </c>
      <c r="G5090" t="s">
        <v>3696</v>
      </c>
      <c r="H5090" s="28">
        <v>44875</v>
      </c>
      <c r="I5090">
        <v>11.4</v>
      </c>
      <c r="J5090">
        <v>4</v>
      </c>
      <c r="K5090" t="s">
        <v>3123</v>
      </c>
      <c r="L5090" t="s">
        <v>3354</v>
      </c>
      <c r="M5090" t="s">
        <v>3169</v>
      </c>
      <c r="N5090">
        <v>5</v>
      </c>
      <c r="O5090" t="s">
        <v>3170</v>
      </c>
      <c r="P5090">
        <f t="shared" si="158"/>
        <v>44875</v>
      </c>
      <c r="Q5090">
        <f>--(COUNTIF($A$2:A5090,A5090)=1)</f>
        <v>1</v>
      </c>
      <c r="R5090">
        <f t="shared" si="159"/>
        <v>11.4</v>
      </c>
    </row>
    <row r="5091" spans="1:18">
      <c r="A5091" t="s">
        <v>11388</v>
      </c>
      <c r="B5091" t="s">
        <v>794</v>
      </c>
      <c r="C5091" t="s">
        <v>9374</v>
      </c>
      <c r="D5091" t="s">
        <v>3185</v>
      </c>
      <c r="E5091" t="s">
        <v>3194</v>
      </c>
      <c r="F5091" t="s">
        <v>3220</v>
      </c>
      <c r="G5091" t="s">
        <v>897</v>
      </c>
      <c r="H5091" s="28">
        <v>44799</v>
      </c>
      <c r="I5091">
        <v>156.91</v>
      </c>
      <c r="J5091">
        <v>72</v>
      </c>
      <c r="K5091" t="s">
        <v>3123</v>
      </c>
      <c r="L5091" t="s">
        <v>3098</v>
      </c>
      <c r="M5091" t="s">
        <v>3188</v>
      </c>
      <c r="N5091">
        <v>1.9</v>
      </c>
      <c r="O5091" t="s">
        <v>3178</v>
      </c>
      <c r="P5091">
        <f t="shared" si="158"/>
        <v>44793</v>
      </c>
      <c r="Q5091">
        <f>--(COUNTIF($A$2:A5091,A5091)=1)</f>
        <v>1</v>
      </c>
      <c r="R5091">
        <f t="shared" si="159"/>
        <v>156.91</v>
      </c>
    </row>
    <row r="5092" spans="1:18">
      <c r="A5092" t="s">
        <v>11389</v>
      </c>
      <c r="B5092" t="s">
        <v>11158</v>
      </c>
      <c r="C5092" t="s">
        <v>7648</v>
      </c>
      <c r="D5092" t="s">
        <v>3165</v>
      </c>
      <c r="E5092" t="s">
        <v>3194</v>
      </c>
      <c r="F5092" t="s">
        <v>3167</v>
      </c>
      <c r="G5092" t="s">
        <v>799</v>
      </c>
      <c r="H5092" s="28">
        <v>44763</v>
      </c>
      <c r="I5092">
        <v>196.51</v>
      </c>
      <c r="J5092">
        <v>72</v>
      </c>
      <c r="K5092" t="s">
        <v>3123</v>
      </c>
      <c r="L5092" t="s">
        <v>3206</v>
      </c>
      <c r="M5092" t="s">
        <v>3188</v>
      </c>
      <c r="N5092">
        <v>4.3</v>
      </c>
      <c r="O5092" t="s">
        <v>3123</v>
      </c>
      <c r="P5092">
        <f t="shared" si="158"/>
        <v>44755</v>
      </c>
      <c r="Q5092">
        <f>--(COUNTIF($A$2:A5092,A5092)=1)</f>
        <v>1</v>
      </c>
      <c r="R5092">
        <f t="shared" si="159"/>
        <v>196.51</v>
      </c>
    </row>
    <row r="5093" spans="1:18">
      <c r="A5093" t="s">
        <v>11390</v>
      </c>
      <c r="B5093" t="s">
        <v>3504</v>
      </c>
      <c r="C5093" t="s">
        <v>3262</v>
      </c>
      <c r="D5093" t="s">
        <v>3185</v>
      </c>
      <c r="E5093" t="s">
        <v>3166</v>
      </c>
      <c r="F5093" t="s">
        <v>3180</v>
      </c>
      <c r="G5093" t="s">
        <v>437</v>
      </c>
      <c r="H5093" s="28"/>
      <c r="J5093">
        <v>24</v>
      </c>
      <c r="K5093" t="s">
        <v>3098</v>
      </c>
      <c r="L5093" t="s">
        <v>3244</v>
      </c>
      <c r="M5093" t="s">
        <v>3188</v>
      </c>
      <c r="O5093" t="s">
        <v>3123</v>
      </c>
      <c r="P5093">
        <f t="shared" si="158"/>
        <v>45293</v>
      </c>
      <c r="Q5093">
        <f>--(COUNTIF($A$2:A5093,A5093)=1)</f>
        <v>1</v>
      </c>
      <c r="R5093" t="str">
        <f t="shared" si="159"/>
        <v/>
      </c>
    </row>
    <row r="5094" spans="1:18">
      <c r="A5094" t="s">
        <v>11391</v>
      </c>
      <c r="B5094" t="s">
        <v>2842</v>
      </c>
      <c r="C5094" t="s">
        <v>11392</v>
      </c>
      <c r="D5094" t="s">
        <v>3185</v>
      </c>
      <c r="E5094" t="s">
        <v>3194</v>
      </c>
      <c r="F5094" t="s">
        <v>3167</v>
      </c>
      <c r="G5094" t="s">
        <v>4814</v>
      </c>
      <c r="H5094" s="28">
        <v>44752</v>
      </c>
      <c r="I5094">
        <v>231.05</v>
      </c>
      <c r="J5094">
        <v>72</v>
      </c>
      <c r="K5094" t="s">
        <v>3123</v>
      </c>
      <c r="L5094" t="s">
        <v>3198</v>
      </c>
      <c r="M5094" t="s">
        <v>3177</v>
      </c>
      <c r="O5094" t="s">
        <v>3189</v>
      </c>
      <c r="P5094">
        <f t="shared" si="158"/>
        <v>44743</v>
      </c>
      <c r="Q5094">
        <f>--(COUNTIF($A$2:A5094,A5094)=1)</f>
        <v>1</v>
      </c>
      <c r="R5094">
        <f t="shared" si="159"/>
        <v>231.05</v>
      </c>
    </row>
    <row r="5095" spans="1:18">
      <c r="A5095" t="s">
        <v>11393</v>
      </c>
      <c r="B5095" t="s">
        <v>1957</v>
      </c>
      <c r="C5095" t="s">
        <v>9992</v>
      </c>
      <c r="D5095" t="s">
        <v>3185</v>
      </c>
      <c r="E5095" t="s">
        <v>3166</v>
      </c>
      <c r="F5095" t="s">
        <v>3167</v>
      </c>
      <c r="G5095" t="s">
        <v>1053</v>
      </c>
      <c r="H5095" s="28">
        <v>44730</v>
      </c>
      <c r="I5095">
        <v>20.94</v>
      </c>
      <c r="J5095">
        <v>24</v>
      </c>
      <c r="K5095" t="s">
        <v>3124</v>
      </c>
      <c r="L5095" t="s">
        <v>3354</v>
      </c>
      <c r="M5095" t="s">
        <v>3202</v>
      </c>
      <c r="N5095">
        <v>2.2000000000000002</v>
      </c>
      <c r="O5095" t="s">
        <v>3182</v>
      </c>
      <c r="P5095">
        <f t="shared" si="158"/>
        <v>44730</v>
      </c>
      <c r="Q5095">
        <f>--(COUNTIF($A$2:A5095,A5095)=1)</f>
        <v>1</v>
      </c>
      <c r="R5095">
        <f t="shared" si="159"/>
        <v>20.94</v>
      </c>
    </row>
    <row r="5096" spans="1:18">
      <c r="A5096" t="s">
        <v>11394</v>
      </c>
      <c r="B5096" t="s">
        <v>3369</v>
      </c>
      <c r="C5096" t="s">
        <v>11395</v>
      </c>
      <c r="D5096" t="s">
        <v>3185</v>
      </c>
      <c r="E5096" t="s">
        <v>3194</v>
      </c>
      <c r="F5096" t="s">
        <v>3228</v>
      </c>
      <c r="G5096" t="s">
        <v>335</v>
      </c>
      <c r="H5096" s="28"/>
      <c r="J5096">
        <v>72</v>
      </c>
      <c r="K5096" t="s">
        <v>3098</v>
      </c>
      <c r="L5096" t="s">
        <v>3218</v>
      </c>
      <c r="M5096" t="s">
        <v>3207</v>
      </c>
      <c r="O5096" t="s">
        <v>3178</v>
      </c>
      <c r="P5096">
        <f t="shared" si="158"/>
        <v>45048</v>
      </c>
      <c r="Q5096">
        <f>--(COUNTIF($A$2:A5096,A5096)=1)</f>
        <v>1</v>
      </c>
      <c r="R5096" t="str">
        <f t="shared" si="159"/>
        <v/>
      </c>
    </row>
    <row r="5097" spans="1:18">
      <c r="A5097" t="s">
        <v>11396</v>
      </c>
      <c r="B5097" t="s">
        <v>3233</v>
      </c>
      <c r="C5097" t="s">
        <v>3098</v>
      </c>
      <c r="D5097" t="s">
        <v>3185</v>
      </c>
      <c r="E5097" t="s">
        <v>3175</v>
      </c>
      <c r="F5097" t="s">
        <v>3228</v>
      </c>
      <c r="G5097" t="s">
        <v>1098</v>
      </c>
      <c r="H5097" s="28"/>
      <c r="J5097">
        <v>8</v>
      </c>
      <c r="K5097" t="s">
        <v>3098</v>
      </c>
      <c r="L5097" t="s">
        <v>3225</v>
      </c>
      <c r="M5097" t="s">
        <v>3202</v>
      </c>
      <c r="O5097" t="s">
        <v>3170</v>
      </c>
      <c r="P5097">
        <f t="shared" si="158"/>
        <v>45522</v>
      </c>
      <c r="Q5097">
        <f>--(COUNTIF($A$2:A5097,A5097)=1)</f>
        <v>1</v>
      </c>
      <c r="R5097" t="str">
        <f t="shared" si="159"/>
        <v/>
      </c>
    </row>
    <row r="5098" spans="1:18">
      <c r="A5098" t="s">
        <v>11397</v>
      </c>
      <c r="B5098" t="s">
        <v>2097</v>
      </c>
      <c r="C5098" t="s">
        <v>11398</v>
      </c>
      <c r="D5098" t="s">
        <v>3185</v>
      </c>
      <c r="E5098" t="s">
        <v>3166</v>
      </c>
      <c r="F5098" t="s">
        <v>3167</v>
      </c>
      <c r="G5098" t="s">
        <v>4567</v>
      </c>
      <c r="H5098" s="28">
        <v>45672</v>
      </c>
      <c r="I5098">
        <v>79.760000000000005</v>
      </c>
      <c r="J5098">
        <v>24</v>
      </c>
      <c r="K5098" t="s">
        <v>3123</v>
      </c>
      <c r="L5098" t="s">
        <v>3229</v>
      </c>
      <c r="M5098" t="s">
        <v>3207</v>
      </c>
      <c r="O5098" t="s">
        <v>3123</v>
      </c>
      <c r="P5098">
        <f t="shared" si="158"/>
        <v>45669</v>
      </c>
      <c r="Q5098">
        <f>--(COUNTIF($A$2:A5098,A5098)=1)</f>
        <v>1</v>
      </c>
      <c r="R5098">
        <f t="shared" si="159"/>
        <v>79.760000000000005</v>
      </c>
    </row>
    <row r="5099" spans="1:18">
      <c r="A5099" t="s">
        <v>11399</v>
      </c>
      <c r="B5099" t="s">
        <v>545</v>
      </c>
      <c r="C5099" t="s">
        <v>8112</v>
      </c>
      <c r="D5099" t="s">
        <v>3227</v>
      </c>
      <c r="E5099" t="s">
        <v>3166</v>
      </c>
      <c r="F5099" t="s">
        <v>3167</v>
      </c>
      <c r="G5099" t="s">
        <v>1778</v>
      </c>
      <c r="H5099" s="28">
        <v>45352</v>
      </c>
      <c r="I5099">
        <v>4.32</v>
      </c>
      <c r="J5099">
        <v>24</v>
      </c>
      <c r="K5099" t="s">
        <v>3124</v>
      </c>
      <c r="L5099" t="s">
        <v>3254</v>
      </c>
      <c r="M5099" t="s">
        <v>3202</v>
      </c>
      <c r="O5099" t="s">
        <v>3123</v>
      </c>
      <c r="P5099">
        <f t="shared" si="158"/>
        <v>45352</v>
      </c>
      <c r="Q5099">
        <f>--(COUNTIF($A$2:A5099,A5099)=1)</f>
        <v>1</v>
      </c>
      <c r="R5099">
        <f t="shared" si="159"/>
        <v>4.32</v>
      </c>
    </row>
    <row r="5100" spans="1:18">
      <c r="A5100" t="s">
        <v>11400</v>
      </c>
      <c r="B5100" t="s">
        <v>7747</v>
      </c>
      <c r="C5100" t="s">
        <v>3098</v>
      </c>
      <c r="D5100" t="s">
        <v>3237</v>
      </c>
      <c r="E5100" t="s">
        <v>3166</v>
      </c>
      <c r="F5100" t="s">
        <v>3180</v>
      </c>
      <c r="G5100" t="s">
        <v>3618</v>
      </c>
      <c r="H5100" s="28"/>
      <c r="J5100">
        <v>24</v>
      </c>
      <c r="K5100" t="s">
        <v>3098</v>
      </c>
      <c r="L5100" t="s">
        <v>3212</v>
      </c>
      <c r="M5100" t="s">
        <v>3202</v>
      </c>
      <c r="O5100" t="s">
        <v>3189</v>
      </c>
      <c r="P5100">
        <f t="shared" si="158"/>
        <v>45067</v>
      </c>
      <c r="Q5100">
        <f>--(COUNTIF($A$2:A5100,A5100)=1)</f>
        <v>1</v>
      </c>
      <c r="R5100" t="str">
        <f t="shared" si="159"/>
        <v/>
      </c>
    </row>
    <row r="5101" spans="1:18">
      <c r="A5101" t="s">
        <v>11401</v>
      </c>
      <c r="B5101" t="s">
        <v>2765</v>
      </c>
      <c r="C5101" t="s">
        <v>4014</v>
      </c>
      <c r="D5101" t="s">
        <v>3240</v>
      </c>
      <c r="E5101" t="s">
        <v>3280</v>
      </c>
      <c r="F5101" t="s">
        <v>3167</v>
      </c>
      <c r="G5101" t="s">
        <v>1315</v>
      </c>
      <c r="H5101" s="28">
        <v>44883</v>
      </c>
      <c r="I5101">
        <v>1.55</v>
      </c>
      <c r="J5101">
        <v>4</v>
      </c>
      <c r="K5101" t="s">
        <v>3124</v>
      </c>
      <c r="L5101" t="s">
        <v>3201</v>
      </c>
      <c r="M5101" t="s">
        <v>3169</v>
      </c>
      <c r="N5101">
        <v>4.8</v>
      </c>
      <c r="O5101" t="s">
        <v>3124</v>
      </c>
      <c r="P5101">
        <f t="shared" si="158"/>
        <v>44883</v>
      </c>
      <c r="Q5101">
        <f>--(COUNTIF($A$2:A5101,A5101)=1)</f>
        <v>1</v>
      </c>
      <c r="R5101">
        <f t="shared" si="159"/>
        <v>1.55</v>
      </c>
    </row>
    <row r="5102" spans="1:18">
      <c r="A5102" t="s">
        <v>11402</v>
      </c>
      <c r="B5102" t="s">
        <v>3957</v>
      </c>
      <c r="C5102" t="s">
        <v>11403</v>
      </c>
      <c r="D5102" t="s">
        <v>3240</v>
      </c>
      <c r="E5102" t="s">
        <v>3166</v>
      </c>
      <c r="F5102" t="s">
        <v>3167</v>
      </c>
      <c r="G5102" t="s">
        <v>1030</v>
      </c>
      <c r="H5102" s="28">
        <v>45366</v>
      </c>
      <c r="I5102">
        <v>29.25</v>
      </c>
      <c r="J5102">
        <v>24</v>
      </c>
      <c r="K5102" t="s">
        <v>3123</v>
      </c>
      <c r="L5102" t="s">
        <v>3351</v>
      </c>
      <c r="M5102" t="s">
        <v>3207</v>
      </c>
      <c r="O5102" t="s">
        <v>3189</v>
      </c>
      <c r="P5102">
        <f t="shared" si="158"/>
        <v>45365</v>
      </c>
      <c r="Q5102">
        <f>--(COUNTIF($A$2:A5102,A5102)=1)</f>
        <v>1</v>
      </c>
      <c r="R5102">
        <f t="shared" si="159"/>
        <v>29.25</v>
      </c>
    </row>
    <row r="5103" spans="1:18">
      <c r="A5103" t="s">
        <v>11404</v>
      </c>
      <c r="B5103" t="s">
        <v>4136</v>
      </c>
      <c r="C5103" t="s">
        <v>3098</v>
      </c>
      <c r="D5103" t="s">
        <v>3165</v>
      </c>
      <c r="E5103" t="s">
        <v>3166</v>
      </c>
      <c r="F5103" t="s">
        <v>3180</v>
      </c>
      <c r="G5103" t="s">
        <v>1826</v>
      </c>
      <c r="H5103" s="28"/>
      <c r="J5103">
        <v>24</v>
      </c>
      <c r="K5103" t="s">
        <v>3098</v>
      </c>
      <c r="L5103" t="s">
        <v>3254</v>
      </c>
      <c r="M5103" t="s">
        <v>3202</v>
      </c>
      <c r="O5103" t="s">
        <v>3123</v>
      </c>
      <c r="P5103">
        <f t="shared" si="158"/>
        <v>44671</v>
      </c>
      <c r="Q5103">
        <f>--(COUNTIF($A$2:A5103,A5103)=1)</f>
        <v>1</v>
      </c>
      <c r="R5103" t="str">
        <f t="shared" si="159"/>
        <v/>
      </c>
    </row>
    <row r="5104" spans="1:18">
      <c r="A5104" t="s">
        <v>11405</v>
      </c>
      <c r="B5104" t="s">
        <v>6895</v>
      </c>
      <c r="C5104" t="s">
        <v>7826</v>
      </c>
      <c r="D5104" t="s">
        <v>3251</v>
      </c>
      <c r="E5104" t="s">
        <v>3166</v>
      </c>
      <c r="F5104" t="s">
        <v>3167</v>
      </c>
      <c r="G5104" t="s">
        <v>2256</v>
      </c>
      <c r="H5104" s="28">
        <v>44971</v>
      </c>
      <c r="I5104">
        <v>74.790000000000006</v>
      </c>
      <c r="J5104">
        <v>24</v>
      </c>
      <c r="K5104" t="s">
        <v>3123</v>
      </c>
      <c r="L5104" t="s">
        <v>3218</v>
      </c>
      <c r="M5104" t="s">
        <v>3169</v>
      </c>
      <c r="O5104" t="s">
        <v>3123</v>
      </c>
      <c r="P5104">
        <f t="shared" si="158"/>
        <v>44968</v>
      </c>
      <c r="Q5104">
        <f>--(COUNTIF($A$2:A5104,A5104)=1)</f>
        <v>1</v>
      </c>
      <c r="R5104">
        <f t="shared" si="159"/>
        <v>74.790000000000006</v>
      </c>
    </row>
    <row r="5105" spans="1:18">
      <c r="A5105" t="s">
        <v>11406</v>
      </c>
      <c r="B5105" t="s">
        <v>2936</v>
      </c>
      <c r="C5105" t="s">
        <v>3098</v>
      </c>
      <c r="D5105" t="s">
        <v>3237</v>
      </c>
      <c r="E5105" t="s">
        <v>3166</v>
      </c>
      <c r="F5105" t="s">
        <v>3180</v>
      </c>
      <c r="G5105" t="s">
        <v>1625</v>
      </c>
      <c r="H5105" s="28"/>
      <c r="J5105">
        <v>24</v>
      </c>
      <c r="K5105" t="s">
        <v>3098</v>
      </c>
      <c r="L5105" t="s">
        <v>3437</v>
      </c>
      <c r="M5105" t="s">
        <v>3207</v>
      </c>
      <c r="O5105" t="s">
        <v>3123</v>
      </c>
      <c r="P5105">
        <f t="shared" si="158"/>
        <v>45161</v>
      </c>
      <c r="Q5105">
        <f>--(COUNTIF($A$2:A5105,A5105)=1)</f>
        <v>1</v>
      </c>
      <c r="R5105" t="str">
        <f t="shared" si="159"/>
        <v/>
      </c>
    </row>
    <row r="5106" spans="1:18">
      <c r="A5106" t="s">
        <v>11407</v>
      </c>
      <c r="B5106" t="s">
        <v>2330</v>
      </c>
      <c r="C5106" t="s">
        <v>3098</v>
      </c>
      <c r="D5106" t="s">
        <v>3251</v>
      </c>
      <c r="E5106" t="s">
        <v>3280</v>
      </c>
      <c r="F5106" t="s">
        <v>3228</v>
      </c>
      <c r="G5106" t="s">
        <v>653</v>
      </c>
      <c r="H5106" s="28"/>
      <c r="J5106">
        <v>4</v>
      </c>
      <c r="K5106" t="s">
        <v>3098</v>
      </c>
      <c r="L5106" t="s">
        <v>3225</v>
      </c>
      <c r="M5106" t="s">
        <v>3177</v>
      </c>
      <c r="O5106" t="s">
        <v>3170</v>
      </c>
      <c r="P5106">
        <f t="shared" si="158"/>
        <v>45197</v>
      </c>
      <c r="Q5106">
        <f>--(COUNTIF($A$2:A5106,A5106)=1)</f>
        <v>1</v>
      </c>
      <c r="R5106" t="str">
        <f t="shared" si="159"/>
        <v/>
      </c>
    </row>
    <row r="5107" spans="1:18">
      <c r="A5107" t="s">
        <v>11408</v>
      </c>
      <c r="B5107" t="s">
        <v>899</v>
      </c>
      <c r="C5107" t="s">
        <v>11409</v>
      </c>
      <c r="D5107" t="s">
        <v>3165</v>
      </c>
      <c r="E5107" t="s">
        <v>3175</v>
      </c>
      <c r="F5107" t="s">
        <v>3228</v>
      </c>
      <c r="G5107" t="s">
        <v>2816</v>
      </c>
      <c r="H5107" s="28"/>
      <c r="J5107">
        <v>8</v>
      </c>
      <c r="K5107" t="s">
        <v>3098</v>
      </c>
      <c r="L5107" t="s">
        <v>3302</v>
      </c>
      <c r="M5107" t="s">
        <v>3202</v>
      </c>
      <c r="O5107" t="s">
        <v>3170</v>
      </c>
      <c r="P5107">
        <f t="shared" si="158"/>
        <v>44726</v>
      </c>
      <c r="Q5107">
        <f>--(COUNTIF($A$2:A5107,A5107)=1)</f>
        <v>1</v>
      </c>
      <c r="R5107" t="str">
        <f t="shared" si="159"/>
        <v/>
      </c>
    </row>
    <row r="5108" spans="1:18">
      <c r="A5108" t="s">
        <v>11410</v>
      </c>
      <c r="B5108" t="s">
        <v>11411</v>
      </c>
      <c r="C5108" t="s">
        <v>11412</v>
      </c>
      <c r="D5108" t="s">
        <v>3240</v>
      </c>
      <c r="E5108" t="s">
        <v>3194</v>
      </c>
      <c r="F5108" t="s">
        <v>3167</v>
      </c>
      <c r="G5108" t="s">
        <v>983</v>
      </c>
      <c r="H5108" s="28">
        <v>44813</v>
      </c>
      <c r="I5108">
        <v>198.75</v>
      </c>
      <c r="J5108">
        <v>72</v>
      </c>
      <c r="K5108" t="s">
        <v>3123</v>
      </c>
      <c r="L5108" t="s">
        <v>3244</v>
      </c>
      <c r="M5108" t="s">
        <v>3169</v>
      </c>
      <c r="N5108">
        <v>2.7</v>
      </c>
      <c r="O5108" t="s">
        <v>3213</v>
      </c>
      <c r="P5108">
        <f t="shared" si="158"/>
        <v>44805</v>
      </c>
      <c r="Q5108">
        <f>--(COUNTIF($A$2:A5108,A5108)=1)</f>
        <v>1</v>
      </c>
      <c r="R5108">
        <f t="shared" si="159"/>
        <v>198.75</v>
      </c>
    </row>
    <row r="5109" spans="1:18">
      <c r="A5109" t="s">
        <v>11413</v>
      </c>
      <c r="B5109" t="s">
        <v>6408</v>
      </c>
      <c r="C5109" t="s">
        <v>3098</v>
      </c>
      <c r="D5109" t="s">
        <v>3174</v>
      </c>
      <c r="E5109" t="s">
        <v>3166</v>
      </c>
      <c r="F5109" t="s">
        <v>3180</v>
      </c>
      <c r="G5109" t="s">
        <v>2409</v>
      </c>
      <c r="H5109" s="28"/>
      <c r="J5109">
        <v>24</v>
      </c>
      <c r="K5109" t="s">
        <v>3098</v>
      </c>
      <c r="L5109" t="s">
        <v>3218</v>
      </c>
      <c r="M5109" t="s">
        <v>3207</v>
      </c>
      <c r="O5109" t="s">
        <v>3123</v>
      </c>
      <c r="P5109">
        <f t="shared" si="158"/>
        <v>45513</v>
      </c>
      <c r="Q5109">
        <f>--(COUNTIF($A$2:A5109,A5109)=1)</f>
        <v>1</v>
      </c>
      <c r="R5109" t="str">
        <f t="shared" si="159"/>
        <v/>
      </c>
    </row>
    <row r="5110" spans="1:18">
      <c r="A5110" t="s">
        <v>11414</v>
      </c>
      <c r="B5110" t="s">
        <v>341</v>
      </c>
      <c r="C5110" t="s">
        <v>3098</v>
      </c>
      <c r="D5110" t="s">
        <v>3200</v>
      </c>
      <c r="E5110" t="s">
        <v>3194</v>
      </c>
      <c r="F5110" t="s">
        <v>3220</v>
      </c>
      <c r="G5110" t="s">
        <v>450</v>
      </c>
      <c r="H5110" s="28">
        <v>44862</v>
      </c>
      <c r="I5110">
        <v>154.91999999999999</v>
      </c>
      <c r="J5110">
        <v>72</v>
      </c>
      <c r="K5110" t="s">
        <v>3123</v>
      </c>
      <c r="L5110" t="s">
        <v>3268</v>
      </c>
      <c r="M5110" t="s">
        <v>3202</v>
      </c>
      <c r="O5110" t="s">
        <v>3189</v>
      </c>
      <c r="P5110">
        <f t="shared" si="158"/>
        <v>44856</v>
      </c>
      <c r="Q5110">
        <f>--(COUNTIF($A$2:A5110,A5110)=1)</f>
        <v>1</v>
      </c>
      <c r="R5110">
        <f t="shared" si="159"/>
        <v>154.91999999999999</v>
      </c>
    </row>
    <row r="5111" spans="1:18">
      <c r="A5111" t="s">
        <v>11415</v>
      </c>
      <c r="B5111" t="s">
        <v>276</v>
      </c>
      <c r="C5111" t="s">
        <v>3098</v>
      </c>
      <c r="D5111" t="s">
        <v>3174</v>
      </c>
      <c r="E5111" t="s">
        <v>3175</v>
      </c>
      <c r="F5111" t="s">
        <v>3167</v>
      </c>
      <c r="G5111" t="s">
        <v>2095</v>
      </c>
      <c r="H5111" s="28"/>
      <c r="J5111">
        <v>8</v>
      </c>
      <c r="K5111" t="s">
        <v>3098</v>
      </c>
      <c r="L5111" t="s">
        <v>3212</v>
      </c>
      <c r="M5111" t="s">
        <v>3177</v>
      </c>
      <c r="O5111" t="s">
        <v>3170</v>
      </c>
      <c r="P5111">
        <f t="shared" si="158"/>
        <v>45076</v>
      </c>
      <c r="Q5111">
        <f>--(COUNTIF($A$2:A5111,A5111)=1)</f>
        <v>1</v>
      </c>
      <c r="R5111" t="str">
        <f t="shared" si="159"/>
        <v/>
      </c>
    </row>
    <row r="5112" spans="1:18">
      <c r="A5112" t="s">
        <v>11416</v>
      </c>
      <c r="B5112" t="s">
        <v>3858</v>
      </c>
      <c r="C5112" t="s">
        <v>11417</v>
      </c>
      <c r="D5112" t="s">
        <v>3185</v>
      </c>
      <c r="E5112" t="s">
        <v>3194</v>
      </c>
      <c r="F5112" t="s">
        <v>3167</v>
      </c>
      <c r="G5112" t="s">
        <v>734</v>
      </c>
      <c r="H5112" s="28">
        <v>44781</v>
      </c>
      <c r="I5112">
        <v>32.68</v>
      </c>
      <c r="J5112">
        <v>72</v>
      </c>
      <c r="K5112" t="s">
        <v>3124</v>
      </c>
      <c r="L5112" t="s">
        <v>3209</v>
      </c>
      <c r="M5112" t="s">
        <v>3207</v>
      </c>
      <c r="N5112">
        <v>1.9</v>
      </c>
      <c r="O5112" t="s">
        <v>3178</v>
      </c>
      <c r="P5112">
        <f t="shared" si="158"/>
        <v>44780</v>
      </c>
      <c r="Q5112">
        <f>--(COUNTIF($A$2:A5112,A5112)=1)</f>
        <v>1</v>
      </c>
      <c r="R5112">
        <f t="shared" si="159"/>
        <v>32.68</v>
      </c>
    </row>
    <row r="5113" spans="1:18">
      <c r="A5113" t="s">
        <v>11418</v>
      </c>
      <c r="B5113" t="s">
        <v>517</v>
      </c>
      <c r="C5113" t="s">
        <v>11112</v>
      </c>
      <c r="D5113" t="s">
        <v>3227</v>
      </c>
      <c r="E5113" t="s">
        <v>3166</v>
      </c>
      <c r="F5113" t="s">
        <v>3167</v>
      </c>
      <c r="G5113" t="s">
        <v>101</v>
      </c>
      <c r="H5113" s="28">
        <v>44773</v>
      </c>
      <c r="I5113">
        <v>73.739999999999995</v>
      </c>
      <c r="J5113">
        <v>24</v>
      </c>
      <c r="K5113" t="s">
        <v>3123</v>
      </c>
      <c r="L5113" t="s">
        <v>3229</v>
      </c>
      <c r="M5113" t="s">
        <v>3177</v>
      </c>
      <c r="N5113">
        <v>4.4000000000000004</v>
      </c>
      <c r="O5113" t="s">
        <v>3182</v>
      </c>
      <c r="P5113">
        <f t="shared" si="158"/>
        <v>44770</v>
      </c>
      <c r="Q5113">
        <f>--(COUNTIF($A$2:A5113,A5113)=1)</f>
        <v>1</v>
      </c>
      <c r="R5113">
        <f t="shared" si="159"/>
        <v>73.739999999999995</v>
      </c>
    </row>
    <row r="5114" spans="1:18">
      <c r="A5114" t="s">
        <v>11419</v>
      </c>
      <c r="B5114" t="s">
        <v>1999</v>
      </c>
      <c r="C5114" t="s">
        <v>3098</v>
      </c>
      <c r="D5114" t="s">
        <v>3240</v>
      </c>
      <c r="E5114" t="s">
        <v>3166</v>
      </c>
      <c r="F5114" t="s">
        <v>3220</v>
      </c>
      <c r="G5114" t="s">
        <v>1271</v>
      </c>
      <c r="H5114" s="28">
        <v>45590</v>
      </c>
      <c r="I5114">
        <v>79.59</v>
      </c>
      <c r="J5114">
        <v>24</v>
      </c>
      <c r="K5114" t="s">
        <v>3123</v>
      </c>
      <c r="L5114" t="s">
        <v>3212</v>
      </c>
      <c r="M5114" t="s">
        <v>3202</v>
      </c>
      <c r="N5114">
        <v>2.1</v>
      </c>
      <c r="O5114" t="s">
        <v>3124</v>
      </c>
      <c r="P5114">
        <f t="shared" si="158"/>
        <v>45587</v>
      </c>
      <c r="Q5114">
        <f>--(COUNTIF($A$2:A5114,A5114)=1)</f>
        <v>1</v>
      </c>
      <c r="R5114">
        <f t="shared" si="159"/>
        <v>79.59</v>
      </c>
    </row>
    <row r="5115" spans="1:18">
      <c r="A5115" t="s">
        <v>11420</v>
      </c>
      <c r="B5115" t="s">
        <v>6630</v>
      </c>
      <c r="C5115" t="s">
        <v>11421</v>
      </c>
      <c r="D5115" t="s">
        <v>3196</v>
      </c>
      <c r="E5115" t="s">
        <v>3194</v>
      </c>
      <c r="F5115" t="s">
        <v>3180</v>
      </c>
      <c r="G5115" t="s">
        <v>1030</v>
      </c>
      <c r="H5115" s="28"/>
      <c r="J5115">
        <v>72</v>
      </c>
      <c r="K5115" t="s">
        <v>3098</v>
      </c>
      <c r="L5115" t="s">
        <v>3209</v>
      </c>
      <c r="M5115" t="s">
        <v>3188</v>
      </c>
      <c r="O5115" t="s">
        <v>3170</v>
      </c>
      <c r="P5115">
        <f t="shared" si="158"/>
        <v>45365</v>
      </c>
      <c r="Q5115">
        <f>--(COUNTIF($A$2:A5115,A5115)=1)</f>
        <v>1</v>
      </c>
      <c r="R5115" t="str">
        <f t="shared" si="159"/>
        <v/>
      </c>
    </row>
    <row r="5116" spans="1:18">
      <c r="A5116" t="s">
        <v>11422</v>
      </c>
      <c r="B5116" t="s">
        <v>2359</v>
      </c>
      <c r="C5116" t="s">
        <v>3098</v>
      </c>
      <c r="D5116" t="s">
        <v>3196</v>
      </c>
      <c r="E5116" t="s">
        <v>3194</v>
      </c>
      <c r="F5116" t="s">
        <v>3167</v>
      </c>
      <c r="G5116" t="s">
        <v>1974</v>
      </c>
      <c r="H5116" s="28">
        <v>45395</v>
      </c>
      <c r="I5116">
        <v>114.21</v>
      </c>
      <c r="J5116">
        <v>72</v>
      </c>
      <c r="K5116" t="s">
        <v>3123</v>
      </c>
      <c r="L5116" t="s">
        <v>3098</v>
      </c>
      <c r="M5116" t="s">
        <v>3177</v>
      </c>
      <c r="N5116">
        <v>2</v>
      </c>
      <c r="O5116" t="s">
        <v>3170</v>
      </c>
      <c r="P5116">
        <f t="shared" si="158"/>
        <v>45391</v>
      </c>
      <c r="Q5116">
        <f>--(COUNTIF($A$2:A5116,A5116)=1)</f>
        <v>1</v>
      </c>
      <c r="R5116">
        <f t="shared" si="159"/>
        <v>114.21</v>
      </c>
    </row>
    <row r="5117" spans="1:18">
      <c r="A5117" t="s">
        <v>11423</v>
      </c>
      <c r="B5117" t="s">
        <v>651</v>
      </c>
      <c r="C5117" t="s">
        <v>11424</v>
      </c>
      <c r="D5117" t="s">
        <v>3165</v>
      </c>
      <c r="E5117" t="s">
        <v>3175</v>
      </c>
      <c r="F5117" t="s">
        <v>3167</v>
      </c>
      <c r="G5117" t="s">
        <v>4101</v>
      </c>
      <c r="H5117" s="28">
        <v>45615</v>
      </c>
      <c r="I5117">
        <v>1.53</v>
      </c>
      <c r="J5117">
        <v>8</v>
      </c>
      <c r="K5117" t="s">
        <v>3124</v>
      </c>
      <c r="L5117" t="s">
        <v>3318</v>
      </c>
      <c r="M5117" t="s">
        <v>3207</v>
      </c>
      <c r="O5117" t="s">
        <v>3123</v>
      </c>
      <c r="P5117">
        <f t="shared" si="158"/>
        <v>45615</v>
      </c>
      <c r="Q5117">
        <f>--(COUNTIF($A$2:A5117,A5117)=1)</f>
        <v>1</v>
      </c>
      <c r="R5117">
        <f t="shared" si="159"/>
        <v>1.53</v>
      </c>
    </row>
    <row r="5118" spans="1:18">
      <c r="A5118" t="s">
        <v>11425</v>
      </c>
      <c r="B5118" t="s">
        <v>4081</v>
      </c>
      <c r="C5118" t="s">
        <v>3098</v>
      </c>
      <c r="D5118" t="s">
        <v>3237</v>
      </c>
      <c r="E5118" t="s">
        <v>3166</v>
      </c>
      <c r="F5118" t="s">
        <v>3167</v>
      </c>
      <c r="G5118" t="s">
        <v>1188</v>
      </c>
      <c r="H5118" s="28">
        <v>44625</v>
      </c>
      <c r="I5118">
        <v>23.81</v>
      </c>
      <c r="J5118">
        <v>24</v>
      </c>
      <c r="K5118" t="s">
        <v>3124</v>
      </c>
      <c r="L5118" t="s">
        <v>3209</v>
      </c>
      <c r="M5118" t="s">
        <v>3188</v>
      </c>
      <c r="N5118">
        <v>1.8</v>
      </c>
      <c r="O5118" t="s">
        <v>3124</v>
      </c>
      <c r="P5118">
        <f t="shared" si="158"/>
        <v>44625</v>
      </c>
      <c r="Q5118">
        <f>--(COUNTIF($A$2:A5118,A5118)=1)</f>
        <v>1</v>
      </c>
      <c r="R5118">
        <f t="shared" si="159"/>
        <v>23.81</v>
      </c>
    </row>
    <row r="5119" spans="1:18">
      <c r="A5119" t="s">
        <v>11426</v>
      </c>
      <c r="B5119" t="s">
        <v>7732</v>
      </c>
      <c r="C5119" t="s">
        <v>11427</v>
      </c>
      <c r="D5119" t="s">
        <v>3227</v>
      </c>
      <c r="E5119" t="s">
        <v>3175</v>
      </c>
      <c r="F5119" t="s">
        <v>3228</v>
      </c>
      <c r="G5119" t="s">
        <v>2058</v>
      </c>
      <c r="H5119" s="28"/>
      <c r="J5119">
        <v>8</v>
      </c>
      <c r="K5119" t="s">
        <v>3098</v>
      </c>
      <c r="L5119" t="s">
        <v>3302</v>
      </c>
      <c r="M5119" t="s">
        <v>3177</v>
      </c>
      <c r="O5119" t="s">
        <v>3260</v>
      </c>
      <c r="P5119">
        <f t="shared" si="158"/>
        <v>44761</v>
      </c>
      <c r="Q5119">
        <f>--(COUNTIF($A$2:A5119,A5119)=1)</f>
        <v>1</v>
      </c>
      <c r="R5119" t="str">
        <f t="shared" si="159"/>
        <v/>
      </c>
    </row>
    <row r="5120" spans="1:18">
      <c r="A5120" t="s">
        <v>11428</v>
      </c>
      <c r="B5120" t="s">
        <v>1241</v>
      </c>
      <c r="C5120" t="s">
        <v>11429</v>
      </c>
      <c r="D5120" t="s">
        <v>3185</v>
      </c>
      <c r="E5120" t="s">
        <v>3194</v>
      </c>
      <c r="F5120" t="s">
        <v>3180</v>
      </c>
      <c r="G5120" t="s">
        <v>6385</v>
      </c>
      <c r="H5120" s="28"/>
      <c r="J5120">
        <v>72</v>
      </c>
      <c r="K5120" t="s">
        <v>3098</v>
      </c>
      <c r="L5120" t="s">
        <v>3209</v>
      </c>
      <c r="M5120" t="s">
        <v>3169</v>
      </c>
      <c r="O5120" t="s">
        <v>3189</v>
      </c>
      <c r="P5120">
        <f t="shared" si="158"/>
        <v>45673</v>
      </c>
      <c r="Q5120">
        <f>--(COUNTIF($A$2:A5120,A5120)=1)</f>
        <v>1</v>
      </c>
      <c r="R5120" t="str">
        <f t="shared" si="159"/>
        <v/>
      </c>
    </row>
    <row r="5121" spans="1:18">
      <c r="A5121" t="s">
        <v>11430</v>
      </c>
      <c r="B5121" t="s">
        <v>4350</v>
      </c>
      <c r="C5121" t="s">
        <v>11431</v>
      </c>
      <c r="D5121" t="s">
        <v>3240</v>
      </c>
      <c r="E5121" t="s">
        <v>3194</v>
      </c>
      <c r="F5121" t="s">
        <v>3180</v>
      </c>
      <c r="G5121" t="s">
        <v>672</v>
      </c>
      <c r="H5121" s="28"/>
      <c r="J5121">
        <v>72</v>
      </c>
      <c r="K5121" t="s">
        <v>3098</v>
      </c>
      <c r="L5121" t="s">
        <v>3244</v>
      </c>
      <c r="M5121" t="s">
        <v>3202</v>
      </c>
      <c r="O5121" t="s">
        <v>3260</v>
      </c>
      <c r="P5121">
        <f t="shared" si="158"/>
        <v>45058</v>
      </c>
      <c r="Q5121">
        <f>--(COUNTIF($A$2:A5121,A5121)=1)</f>
        <v>1</v>
      </c>
      <c r="R5121" t="str">
        <f t="shared" si="159"/>
        <v/>
      </c>
    </row>
    <row r="5122" spans="1:18">
      <c r="A5122" t="s">
        <v>11432</v>
      </c>
      <c r="B5122" t="s">
        <v>6439</v>
      </c>
      <c r="C5122" t="s">
        <v>3098</v>
      </c>
      <c r="D5122" t="s">
        <v>3251</v>
      </c>
      <c r="E5122" t="s">
        <v>3166</v>
      </c>
      <c r="F5122" t="s">
        <v>3167</v>
      </c>
      <c r="G5122" t="s">
        <v>3367</v>
      </c>
      <c r="H5122" s="28">
        <v>45154</v>
      </c>
      <c r="I5122">
        <v>61.58</v>
      </c>
      <c r="J5122">
        <v>24</v>
      </c>
      <c r="K5122" t="s">
        <v>3123</v>
      </c>
      <c r="L5122" t="s">
        <v>3281</v>
      </c>
      <c r="M5122" t="s">
        <v>3202</v>
      </c>
      <c r="O5122" t="s">
        <v>3182</v>
      </c>
      <c r="P5122">
        <f t="shared" ref="P5122:P5185" si="160">IFERROR(DATEVALUE(G5122),IFERROR(DATE(RIGHT(G5122,4),MID(G5122,4,2),LEFT(G5122,2)),""))</f>
        <v>45152</v>
      </c>
      <c r="Q5122">
        <f>--(COUNTIF($A$2:A5122,A5122)=1)</f>
        <v>1</v>
      </c>
      <c r="R5122">
        <f t="shared" ref="R5122:R5185" si="161">IF(AND(Q5122=1,I5122&lt;&gt;"",ISNUMBER(I5122),I5122&gt;=0),I5122,"")</f>
        <v>61.58</v>
      </c>
    </row>
    <row r="5123" spans="1:18">
      <c r="A5123" t="s">
        <v>11433</v>
      </c>
      <c r="B5123" t="s">
        <v>4143</v>
      </c>
      <c r="C5123" t="s">
        <v>11434</v>
      </c>
      <c r="D5123" t="s">
        <v>3240</v>
      </c>
      <c r="E5123" t="s">
        <v>3194</v>
      </c>
      <c r="F5123" t="s">
        <v>3167</v>
      </c>
      <c r="G5123" t="s">
        <v>1902</v>
      </c>
      <c r="H5123" s="28">
        <v>44713</v>
      </c>
      <c r="I5123">
        <v>9.33</v>
      </c>
      <c r="J5123">
        <v>72</v>
      </c>
      <c r="K5123" t="s">
        <v>3124</v>
      </c>
      <c r="L5123" t="s">
        <v>3201</v>
      </c>
      <c r="M5123" t="s">
        <v>3207</v>
      </c>
      <c r="N5123">
        <v>1.9</v>
      </c>
      <c r="O5123" t="s">
        <v>3182</v>
      </c>
      <c r="P5123">
        <f t="shared" si="160"/>
        <v>44713</v>
      </c>
      <c r="Q5123">
        <f>--(COUNTIF($A$2:A5123,A5123)=1)</f>
        <v>1</v>
      </c>
      <c r="R5123">
        <f t="shared" si="161"/>
        <v>9.33</v>
      </c>
    </row>
    <row r="5124" spans="1:18">
      <c r="A5124" t="s">
        <v>11435</v>
      </c>
      <c r="B5124" t="s">
        <v>389</v>
      </c>
      <c r="C5124" t="s">
        <v>3098</v>
      </c>
      <c r="D5124" t="s">
        <v>3237</v>
      </c>
      <c r="E5124" t="s">
        <v>3194</v>
      </c>
      <c r="F5124" t="s">
        <v>3167</v>
      </c>
      <c r="G5124" t="s">
        <v>484</v>
      </c>
      <c r="H5124" s="28"/>
      <c r="J5124">
        <v>72</v>
      </c>
      <c r="K5124" t="s">
        <v>3098</v>
      </c>
      <c r="L5124" t="s">
        <v>3216</v>
      </c>
      <c r="M5124" t="s">
        <v>3188</v>
      </c>
      <c r="O5124" t="s">
        <v>3182</v>
      </c>
      <c r="P5124">
        <f t="shared" si="160"/>
        <v>45557</v>
      </c>
      <c r="Q5124">
        <f>--(COUNTIF($A$2:A5124,A5124)=1)</f>
        <v>1</v>
      </c>
      <c r="R5124" t="str">
        <f t="shared" si="161"/>
        <v/>
      </c>
    </row>
    <row r="5125" spans="1:18">
      <c r="A5125" t="s">
        <v>11436</v>
      </c>
      <c r="B5125" t="s">
        <v>6523</v>
      </c>
      <c r="C5125" t="s">
        <v>8676</v>
      </c>
      <c r="D5125" t="s">
        <v>3200</v>
      </c>
      <c r="E5125" t="s">
        <v>3175</v>
      </c>
      <c r="F5125" t="s">
        <v>3167</v>
      </c>
      <c r="G5125" t="s">
        <v>464</v>
      </c>
      <c r="H5125" s="28">
        <v>45458</v>
      </c>
      <c r="I5125">
        <v>11.68</v>
      </c>
      <c r="J5125">
        <v>8</v>
      </c>
      <c r="K5125" t="s">
        <v>3123</v>
      </c>
      <c r="L5125" t="s">
        <v>3354</v>
      </c>
      <c r="M5125" t="s">
        <v>3202</v>
      </c>
      <c r="O5125" t="s">
        <v>3182</v>
      </c>
      <c r="P5125">
        <f t="shared" si="160"/>
        <v>45458</v>
      </c>
      <c r="Q5125">
        <f>--(COUNTIF($A$2:A5125,A5125)=1)</f>
        <v>1</v>
      </c>
      <c r="R5125">
        <f t="shared" si="161"/>
        <v>11.68</v>
      </c>
    </row>
    <row r="5126" spans="1:18">
      <c r="A5126" t="s">
        <v>11437</v>
      </c>
      <c r="B5126" t="s">
        <v>1228</v>
      </c>
      <c r="C5126" t="s">
        <v>3098</v>
      </c>
      <c r="D5126" t="s">
        <v>3237</v>
      </c>
      <c r="E5126" t="s">
        <v>3194</v>
      </c>
      <c r="F5126" t="s">
        <v>3180</v>
      </c>
      <c r="G5126" t="s">
        <v>2182</v>
      </c>
      <c r="H5126" s="28"/>
      <c r="J5126">
        <v>72</v>
      </c>
      <c r="K5126" t="s">
        <v>3098</v>
      </c>
      <c r="L5126" t="s">
        <v>3225</v>
      </c>
      <c r="M5126" t="s">
        <v>3207</v>
      </c>
      <c r="O5126" t="s">
        <v>3182</v>
      </c>
      <c r="P5126">
        <f t="shared" si="160"/>
        <v>45310</v>
      </c>
      <c r="Q5126">
        <f>--(COUNTIF($A$2:A5126,A5126)=1)</f>
        <v>1</v>
      </c>
      <c r="R5126" t="str">
        <f t="shared" si="161"/>
        <v/>
      </c>
    </row>
    <row r="5127" spans="1:18">
      <c r="A5127" t="s">
        <v>11438</v>
      </c>
      <c r="B5127" t="s">
        <v>9586</v>
      </c>
      <c r="C5127" t="s">
        <v>3098</v>
      </c>
      <c r="D5127" t="s">
        <v>3240</v>
      </c>
      <c r="E5127" t="s">
        <v>3166</v>
      </c>
      <c r="F5127" t="s">
        <v>3180</v>
      </c>
      <c r="G5127" t="s">
        <v>1584</v>
      </c>
      <c r="H5127" s="28"/>
      <c r="J5127">
        <v>24</v>
      </c>
      <c r="K5127" t="s">
        <v>3098</v>
      </c>
      <c r="L5127" t="s">
        <v>3216</v>
      </c>
      <c r="M5127" t="s">
        <v>3188</v>
      </c>
      <c r="O5127" t="s">
        <v>3182</v>
      </c>
      <c r="P5127">
        <f t="shared" si="160"/>
        <v>45144</v>
      </c>
      <c r="Q5127">
        <f>--(COUNTIF($A$2:A5127,A5127)=1)</f>
        <v>1</v>
      </c>
      <c r="R5127" t="str">
        <f t="shared" si="161"/>
        <v/>
      </c>
    </row>
    <row r="5128" spans="1:18">
      <c r="A5128" t="s">
        <v>11439</v>
      </c>
      <c r="B5128" t="s">
        <v>1819</v>
      </c>
      <c r="C5128" t="s">
        <v>5913</v>
      </c>
      <c r="D5128" t="s">
        <v>3240</v>
      </c>
      <c r="E5128" t="s">
        <v>3166</v>
      </c>
      <c r="F5128" t="s">
        <v>3167</v>
      </c>
      <c r="G5128" t="s">
        <v>998</v>
      </c>
      <c r="H5128" s="28">
        <v>45607</v>
      </c>
      <c r="I5128">
        <v>56.31</v>
      </c>
      <c r="J5128">
        <v>24</v>
      </c>
      <c r="K5128" t="s">
        <v>3123</v>
      </c>
      <c r="L5128" t="s">
        <v>3209</v>
      </c>
      <c r="M5128" t="s">
        <v>3207</v>
      </c>
      <c r="O5128" t="s">
        <v>3213</v>
      </c>
      <c r="P5128">
        <f t="shared" si="160"/>
        <v>45605</v>
      </c>
      <c r="Q5128">
        <f>--(COUNTIF($A$2:A5128,A5128)=1)</f>
        <v>1</v>
      </c>
      <c r="R5128">
        <f t="shared" si="161"/>
        <v>56.31</v>
      </c>
    </row>
    <row r="5129" spans="1:18">
      <c r="A5129" t="s">
        <v>11440</v>
      </c>
      <c r="B5129" t="s">
        <v>1935</v>
      </c>
      <c r="C5129" t="s">
        <v>3098</v>
      </c>
      <c r="D5129" t="s">
        <v>3240</v>
      </c>
      <c r="E5129" t="s">
        <v>3166</v>
      </c>
      <c r="F5129" t="s">
        <v>3180</v>
      </c>
      <c r="G5129" t="s">
        <v>4977</v>
      </c>
      <c r="H5129" s="28"/>
      <c r="J5129">
        <v>24</v>
      </c>
      <c r="K5129" t="s">
        <v>3098</v>
      </c>
      <c r="L5129" t="s">
        <v>3098</v>
      </c>
      <c r="M5129" t="s">
        <v>3169</v>
      </c>
      <c r="O5129" t="s">
        <v>3123</v>
      </c>
      <c r="P5129">
        <f t="shared" si="160"/>
        <v>44806</v>
      </c>
      <c r="Q5129">
        <f>--(COUNTIF($A$2:A5129,A5129)=1)</f>
        <v>1</v>
      </c>
      <c r="R5129" t="str">
        <f t="shared" si="161"/>
        <v/>
      </c>
    </row>
    <row r="5130" spans="1:18">
      <c r="A5130" t="s">
        <v>11441</v>
      </c>
      <c r="B5130" t="s">
        <v>7104</v>
      </c>
      <c r="C5130" t="s">
        <v>11442</v>
      </c>
      <c r="D5130" t="s">
        <v>3227</v>
      </c>
      <c r="E5130" t="s">
        <v>3166</v>
      </c>
      <c r="F5130" t="s">
        <v>3228</v>
      </c>
      <c r="G5130" t="s">
        <v>456</v>
      </c>
      <c r="H5130" s="28"/>
      <c r="J5130">
        <v>24</v>
      </c>
      <c r="K5130" t="s">
        <v>3098</v>
      </c>
      <c r="L5130" t="s">
        <v>3187</v>
      </c>
      <c r="M5130" t="s">
        <v>3169</v>
      </c>
      <c r="O5130" t="s">
        <v>3124</v>
      </c>
      <c r="P5130">
        <f t="shared" si="160"/>
        <v>44802</v>
      </c>
      <c r="Q5130">
        <f>--(COUNTIF($A$2:A5130,A5130)=1)</f>
        <v>1</v>
      </c>
      <c r="R5130" t="str">
        <f t="shared" si="161"/>
        <v/>
      </c>
    </row>
    <row r="5131" spans="1:18">
      <c r="A5131" t="s">
        <v>11443</v>
      </c>
      <c r="B5131" t="s">
        <v>1914</v>
      </c>
      <c r="C5131" t="s">
        <v>11444</v>
      </c>
      <c r="D5131" t="s">
        <v>3185</v>
      </c>
      <c r="E5131" t="s">
        <v>3194</v>
      </c>
      <c r="F5131" t="s">
        <v>3220</v>
      </c>
      <c r="G5131" t="s">
        <v>4751</v>
      </c>
      <c r="H5131" s="28">
        <v>45725</v>
      </c>
      <c r="I5131">
        <v>247.12</v>
      </c>
      <c r="J5131">
        <v>72</v>
      </c>
      <c r="K5131" t="s">
        <v>3123</v>
      </c>
      <c r="L5131" t="s">
        <v>3176</v>
      </c>
      <c r="M5131" t="s">
        <v>3188</v>
      </c>
      <c r="N5131">
        <v>3.4</v>
      </c>
      <c r="O5131" t="s">
        <v>3170</v>
      </c>
      <c r="P5131">
        <f t="shared" si="160"/>
        <v>45715</v>
      </c>
      <c r="Q5131">
        <f>--(COUNTIF($A$2:A5131,A5131)=1)</f>
        <v>1</v>
      </c>
      <c r="R5131">
        <f t="shared" si="161"/>
        <v>247.12</v>
      </c>
    </row>
    <row r="5132" spans="1:18">
      <c r="A5132" t="s">
        <v>11445</v>
      </c>
      <c r="B5132" t="s">
        <v>7057</v>
      </c>
      <c r="C5132" t="s">
        <v>3098</v>
      </c>
      <c r="D5132" t="s">
        <v>3227</v>
      </c>
      <c r="E5132" t="s">
        <v>3194</v>
      </c>
      <c r="F5132" t="s">
        <v>3167</v>
      </c>
      <c r="G5132" t="s">
        <v>266</v>
      </c>
      <c r="H5132" s="28">
        <v>45139</v>
      </c>
      <c r="I5132">
        <v>72.62</v>
      </c>
      <c r="J5132">
        <v>72</v>
      </c>
      <c r="K5132" t="s">
        <v>3123</v>
      </c>
      <c r="L5132" t="s">
        <v>3192</v>
      </c>
      <c r="M5132" t="s">
        <v>3207</v>
      </c>
      <c r="N5132">
        <v>5</v>
      </c>
      <c r="O5132" t="s">
        <v>3123</v>
      </c>
      <c r="P5132">
        <f t="shared" si="160"/>
        <v>45136</v>
      </c>
      <c r="Q5132">
        <f>--(COUNTIF($A$2:A5132,A5132)=1)</f>
        <v>1</v>
      </c>
      <c r="R5132">
        <f t="shared" si="161"/>
        <v>72.62</v>
      </c>
    </row>
    <row r="5133" spans="1:18">
      <c r="A5133" t="s">
        <v>11446</v>
      </c>
      <c r="B5133" t="s">
        <v>2703</v>
      </c>
      <c r="C5133" t="s">
        <v>3098</v>
      </c>
      <c r="D5133" t="s">
        <v>3165</v>
      </c>
      <c r="E5133" t="s">
        <v>3194</v>
      </c>
      <c r="F5133" t="s">
        <v>3167</v>
      </c>
      <c r="G5133" t="s">
        <v>4337</v>
      </c>
      <c r="H5133" s="28">
        <v>45077</v>
      </c>
      <c r="I5133">
        <v>239.29</v>
      </c>
      <c r="J5133">
        <v>72</v>
      </c>
      <c r="K5133" t="s">
        <v>3123</v>
      </c>
      <c r="L5133" t="s">
        <v>3268</v>
      </c>
      <c r="M5133" t="s">
        <v>3169</v>
      </c>
      <c r="N5133">
        <v>1.2</v>
      </c>
      <c r="O5133" t="s">
        <v>3124</v>
      </c>
      <c r="P5133">
        <f t="shared" si="160"/>
        <v>45068</v>
      </c>
      <c r="Q5133">
        <f>--(COUNTIF($A$2:A5133,A5133)=1)</f>
        <v>1</v>
      </c>
      <c r="R5133">
        <f t="shared" si="161"/>
        <v>239.29</v>
      </c>
    </row>
    <row r="5134" spans="1:18">
      <c r="A5134" t="s">
        <v>11447</v>
      </c>
      <c r="B5134" t="s">
        <v>525</v>
      </c>
      <c r="C5134" t="s">
        <v>3098</v>
      </c>
      <c r="D5134" t="s">
        <v>3174</v>
      </c>
      <c r="E5134" t="s">
        <v>3166</v>
      </c>
      <c r="F5134" t="s">
        <v>3167</v>
      </c>
      <c r="G5134" t="s">
        <v>1140</v>
      </c>
      <c r="H5134" s="28">
        <v>45389</v>
      </c>
      <c r="I5134">
        <v>34.979999999999997</v>
      </c>
      <c r="J5134">
        <v>24</v>
      </c>
      <c r="K5134" t="s">
        <v>3123</v>
      </c>
      <c r="L5134" t="s">
        <v>3206</v>
      </c>
      <c r="M5134" t="s">
        <v>3202</v>
      </c>
      <c r="O5134" t="s">
        <v>3189</v>
      </c>
      <c r="P5134">
        <f t="shared" si="160"/>
        <v>45388</v>
      </c>
      <c r="Q5134">
        <f>--(COUNTIF($A$2:A5134,A5134)=1)</f>
        <v>1</v>
      </c>
      <c r="R5134">
        <f t="shared" si="161"/>
        <v>34.979999999999997</v>
      </c>
    </row>
    <row r="5135" spans="1:18">
      <c r="A5135" t="s">
        <v>11448</v>
      </c>
      <c r="B5135" t="s">
        <v>2721</v>
      </c>
      <c r="C5135" t="s">
        <v>3098</v>
      </c>
      <c r="D5135" t="s">
        <v>3251</v>
      </c>
      <c r="E5135" t="s">
        <v>3166</v>
      </c>
      <c r="F5135" t="s">
        <v>3167</v>
      </c>
      <c r="G5135" t="s">
        <v>1633</v>
      </c>
      <c r="H5135" s="28">
        <v>44734</v>
      </c>
      <c r="I5135">
        <v>29.61</v>
      </c>
      <c r="J5135">
        <v>24</v>
      </c>
      <c r="K5135" t="s">
        <v>3123</v>
      </c>
      <c r="L5135" t="s">
        <v>3218</v>
      </c>
      <c r="M5135" t="s">
        <v>3188</v>
      </c>
      <c r="O5135" t="s">
        <v>3213</v>
      </c>
      <c r="P5135">
        <f t="shared" si="160"/>
        <v>44733</v>
      </c>
      <c r="Q5135">
        <f>--(COUNTIF($A$2:A5135,A5135)=1)</f>
        <v>1</v>
      </c>
      <c r="R5135">
        <f t="shared" si="161"/>
        <v>29.61</v>
      </c>
    </row>
    <row r="5136" spans="1:18">
      <c r="A5136" t="s">
        <v>11449</v>
      </c>
      <c r="B5136" t="s">
        <v>1926</v>
      </c>
      <c r="C5136" t="s">
        <v>11450</v>
      </c>
      <c r="D5136" t="s">
        <v>3240</v>
      </c>
      <c r="E5136" t="s">
        <v>3166</v>
      </c>
      <c r="F5136" t="s">
        <v>3167</v>
      </c>
      <c r="G5136" t="s">
        <v>889</v>
      </c>
      <c r="H5136" s="28"/>
      <c r="J5136">
        <v>24</v>
      </c>
      <c r="K5136" t="s">
        <v>3098</v>
      </c>
      <c r="L5136" t="s">
        <v>3098</v>
      </c>
      <c r="M5136" t="s">
        <v>3169</v>
      </c>
      <c r="O5136" t="s">
        <v>3260</v>
      </c>
      <c r="P5136">
        <f t="shared" si="160"/>
        <v>45213</v>
      </c>
      <c r="Q5136">
        <f>--(COUNTIF($A$2:A5136,A5136)=1)</f>
        <v>1</v>
      </c>
      <c r="R5136" t="str">
        <f t="shared" si="161"/>
        <v/>
      </c>
    </row>
    <row r="5137" spans="1:18">
      <c r="A5137" t="s">
        <v>11451</v>
      </c>
      <c r="B5137" t="s">
        <v>1241</v>
      </c>
      <c r="C5137" t="s">
        <v>3098</v>
      </c>
      <c r="D5137" t="s">
        <v>3251</v>
      </c>
      <c r="E5137" t="s">
        <v>3280</v>
      </c>
      <c r="F5137" t="s">
        <v>3220</v>
      </c>
      <c r="G5137" t="s">
        <v>301</v>
      </c>
      <c r="H5137" s="28">
        <v>45623</v>
      </c>
      <c r="I5137">
        <v>13.24</v>
      </c>
      <c r="J5137">
        <v>4</v>
      </c>
      <c r="K5137" t="s">
        <v>3123</v>
      </c>
      <c r="L5137" t="s">
        <v>3254</v>
      </c>
      <c r="M5137" t="s">
        <v>3188</v>
      </c>
      <c r="O5137" t="s">
        <v>3182</v>
      </c>
      <c r="P5137">
        <f t="shared" si="160"/>
        <v>45623</v>
      </c>
      <c r="Q5137">
        <f>--(COUNTIF($A$2:A5137,A5137)=1)</f>
        <v>1</v>
      </c>
      <c r="R5137">
        <f t="shared" si="161"/>
        <v>13.24</v>
      </c>
    </row>
    <row r="5138" spans="1:18">
      <c r="A5138" t="s">
        <v>11452</v>
      </c>
      <c r="B5138" t="s">
        <v>7514</v>
      </c>
      <c r="C5138" t="s">
        <v>3098</v>
      </c>
      <c r="D5138" t="s">
        <v>3165</v>
      </c>
      <c r="E5138" t="s">
        <v>3166</v>
      </c>
      <c r="F5138" t="s">
        <v>3167</v>
      </c>
      <c r="G5138" t="s">
        <v>2641</v>
      </c>
      <c r="H5138" s="28">
        <v>45448</v>
      </c>
      <c r="I5138">
        <v>31.52</v>
      </c>
      <c r="J5138">
        <v>24</v>
      </c>
      <c r="K5138" t="s">
        <v>3123</v>
      </c>
      <c r="L5138" t="s">
        <v>3206</v>
      </c>
      <c r="M5138" t="s">
        <v>3207</v>
      </c>
      <c r="N5138">
        <v>4.2</v>
      </c>
      <c r="O5138" t="s">
        <v>3213</v>
      </c>
      <c r="P5138">
        <f t="shared" si="160"/>
        <v>45447</v>
      </c>
      <c r="Q5138">
        <f>--(COUNTIF($A$2:A5138,A5138)=1)</f>
        <v>1</v>
      </c>
      <c r="R5138">
        <f t="shared" si="161"/>
        <v>31.52</v>
      </c>
    </row>
    <row r="5139" spans="1:18">
      <c r="A5139" t="s">
        <v>11453</v>
      </c>
      <c r="B5139" t="s">
        <v>2969</v>
      </c>
      <c r="C5139" t="s">
        <v>3098</v>
      </c>
      <c r="D5139" t="s">
        <v>3185</v>
      </c>
      <c r="E5139" t="s">
        <v>3166</v>
      </c>
      <c r="F5139" t="s">
        <v>3180</v>
      </c>
      <c r="G5139" t="s">
        <v>6623</v>
      </c>
      <c r="H5139" s="28"/>
      <c r="J5139">
        <v>24</v>
      </c>
      <c r="K5139" t="s">
        <v>3098</v>
      </c>
      <c r="L5139" t="s">
        <v>3229</v>
      </c>
      <c r="M5139" t="s">
        <v>3207</v>
      </c>
      <c r="O5139" t="s">
        <v>3182</v>
      </c>
      <c r="P5139">
        <f t="shared" si="160"/>
        <v>44586</v>
      </c>
      <c r="Q5139">
        <f>--(COUNTIF($A$2:A5139,A5139)=1)</f>
        <v>1</v>
      </c>
      <c r="R5139" t="str">
        <f t="shared" si="161"/>
        <v/>
      </c>
    </row>
    <row r="5140" spans="1:18">
      <c r="A5140" t="s">
        <v>11454</v>
      </c>
      <c r="B5140" t="s">
        <v>495</v>
      </c>
      <c r="C5140" t="s">
        <v>11455</v>
      </c>
      <c r="D5140" t="s">
        <v>3237</v>
      </c>
      <c r="E5140" t="s">
        <v>3194</v>
      </c>
      <c r="F5140" t="s">
        <v>3167</v>
      </c>
      <c r="G5140" t="s">
        <v>6587</v>
      </c>
      <c r="H5140" s="28">
        <v>44573</v>
      </c>
      <c r="I5140">
        <v>228.54</v>
      </c>
      <c r="J5140">
        <v>72</v>
      </c>
      <c r="K5140" t="s">
        <v>3123</v>
      </c>
      <c r="L5140" t="s">
        <v>3351</v>
      </c>
      <c r="M5140" t="s">
        <v>3202</v>
      </c>
      <c r="N5140">
        <v>4.4000000000000004</v>
      </c>
      <c r="O5140" t="s">
        <v>3123</v>
      </c>
      <c r="P5140">
        <f t="shared" si="160"/>
        <v>44564</v>
      </c>
      <c r="Q5140">
        <f>--(COUNTIF($A$2:A5140,A5140)=1)</f>
        <v>1</v>
      </c>
      <c r="R5140">
        <f t="shared" si="161"/>
        <v>228.54</v>
      </c>
    </row>
    <row r="5141" spans="1:18">
      <c r="A5141" t="s">
        <v>11456</v>
      </c>
      <c r="B5141" t="s">
        <v>2657</v>
      </c>
      <c r="C5141" t="s">
        <v>3098</v>
      </c>
      <c r="D5141" t="s">
        <v>3165</v>
      </c>
      <c r="E5141" t="s">
        <v>3166</v>
      </c>
      <c r="F5141" t="s">
        <v>3167</v>
      </c>
      <c r="G5141" t="s">
        <v>1177</v>
      </c>
      <c r="H5141" s="28">
        <v>45118</v>
      </c>
      <c r="I5141">
        <v>53.31</v>
      </c>
      <c r="J5141">
        <v>24</v>
      </c>
      <c r="K5141" t="s">
        <v>3123</v>
      </c>
      <c r="L5141" t="s">
        <v>3201</v>
      </c>
      <c r="M5141" t="s">
        <v>3207</v>
      </c>
      <c r="N5141">
        <v>2.1</v>
      </c>
      <c r="O5141" t="s">
        <v>3182</v>
      </c>
      <c r="P5141">
        <f t="shared" si="160"/>
        <v>45116</v>
      </c>
      <c r="Q5141">
        <f>--(COUNTIF($A$2:A5141,A5141)=1)</f>
        <v>1</v>
      </c>
      <c r="R5141">
        <f t="shared" si="161"/>
        <v>53.31</v>
      </c>
    </row>
    <row r="5142" spans="1:18">
      <c r="A5142" t="s">
        <v>11457</v>
      </c>
      <c r="B5142" t="s">
        <v>2731</v>
      </c>
      <c r="C5142" t="s">
        <v>3098</v>
      </c>
      <c r="D5142" t="s">
        <v>3251</v>
      </c>
      <c r="E5142" t="s">
        <v>3175</v>
      </c>
      <c r="F5142" t="s">
        <v>3167</v>
      </c>
      <c r="G5142" t="s">
        <v>2176</v>
      </c>
      <c r="H5142" s="28">
        <v>44715</v>
      </c>
      <c r="I5142">
        <v>22.44</v>
      </c>
      <c r="J5142">
        <v>8</v>
      </c>
      <c r="K5142" t="s">
        <v>3123</v>
      </c>
      <c r="L5142" t="s">
        <v>3398</v>
      </c>
      <c r="M5142" t="s">
        <v>3169</v>
      </c>
      <c r="N5142">
        <v>1.4</v>
      </c>
      <c r="O5142" t="s">
        <v>3213</v>
      </c>
      <c r="P5142">
        <f t="shared" si="160"/>
        <v>44715</v>
      </c>
      <c r="Q5142">
        <f>--(COUNTIF($A$2:A5142,A5142)=1)</f>
        <v>1</v>
      </c>
      <c r="R5142">
        <f t="shared" si="161"/>
        <v>22.44</v>
      </c>
    </row>
    <row r="5143" spans="1:18">
      <c r="A5143" t="s">
        <v>11458</v>
      </c>
      <c r="B5143" t="s">
        <v>1698</v>
      </c>
      <c r="C5143" t="s">
        <v>3164</v>
      </c>
      <c r="D5143" t="s">
        <v>3251</v>
      </c>
      <c r="E5143" t="s">
        <v>3175</v>
      </c>
      <c r="F5143" t="s">
        <v>3167</v>
      </c>
      <c r="G5143" t="s">
        <v>3665</v>
      </c>
      <c r="H5143" s="28">
        <v>44765</v>
      </c>
      <c r="I5143">
        <v>12.58</v>
      </c>
      <c r="J5143">
        <v>8</v>
      </c>
      <c r="K5143" t="s">
        <v>3123</v>
      </c>
      <c r="L5143" t="s">
        <v>3192</v>
      </c>
      <c r="M5143" t="s">
        <v>3169</v>
      </c>
      <c r="O5143" t="s">
        <v>3182</v>
      </c>
      <c r="P5143">
        <f t="shared" si="160"/>
        <v>44765</v>
      </c>
      <c r="Q5143">
        <f>--(COUNTIF($A$2:A5143,A5143)=1)</f>
        <v>1</v>
      </c>
      <c r="R5143">
        <f t="shared" si="161"/>
        <v>12.58</v>
      </c>
    </row>
    <row r="5144" spans="1:18">
      <c r="A5144" t="s">
        <v>11459</v>
      </c>
      <c r="B5144" t="s">
        <v>1197</v>
      </c>
      <c r="C5144" t="s">
        <v>3098</v>
      </c>
      <c r="D5144" t="s">
        <v>3251</v>
      </c>
      <c r="E5144" t="s">
        <v>3194</v>
      </c>
      <c r="F5144" t="s">
        <v>3220</v>
      </c>
      <c r="G5144" t="s">
        <v>361</v>
      </c>
      <c r="H5144" s="28">
        <v>45301</v>
      </c>
      <c r="I5144">
        <v>236.32</v>
      </c>
      <c r="J5144">
        <v>72</v>
      </c>
      <c r="K5144" t="s">
        <v>3123</v>
      </c>
      <c r="L5144" t="s">
        <v>3271</v>
      </c>
      <c r="M5144" t="s">
        <v>3202</v>
      </c>
      <c r="N5144">
        <v>1.5</v>
      </c>
      <c r="O5144" t="s">
        <v>3170</v>
      </c>
      <c r="P5144">
        <f t="shared" si="160"/>
        <v>45292</v>
      </c>
      <c r="Q5144">
        <f>--(COUNTIF($A$2:A5144,A5144)=1)</f>
        <v>1</v>
      </c>
      <c r="R5144">
        <f t="shared" si="161"/>
        <v>236.32</v>
      </c>
    </row>
    <row r="5145" spans="1:18">
      <c r="A5145" t="s">
        <v>11460</v>
      </c>
      <c r="B5145" t="s">
        <v>2946</v>
      </c>
      <c r="C5145" t="s">
        <v>3098</v>
      </c>
      <c r="D5145" t="s">
        <v>3185</v>
      </c>
      <c r="E5145" t="s">
        <v>3166</v>
      </c>
      <c r="F5145" t="s">
        <v>3180</v>
      </c>
      <c r="G5145" t="s">
        <v>4249</v>
      </c>
      <c r="H5145" s="28"/>
      <c r="J5145">
        <v>24</v>
      </c>
      <c r="K5145" t="s">
        <v>3098</v>
      </c>
      <c r="L5145" t="s">
        <v>3216</v>
      </c>
      <c r="M5145" t="s">
        <v>3202</v>
      </c>
      <c r="O5145" t="s">
        <v>3178</v>
      </c>
      <c r="P5145">
        <f t="shared" si="160"/>
        <v>45700</v>
      </c>
      <c r="Q5145">
        <f>--(COUNTIF($A$2:A5145,A5145)=1)</f>
        <v>1</v>
      </c>
      <c r="R5145" t="str">
        <f t="shared" si="161"/>
        <v/>
      </c>
    </row>
    <row r="5146" spans="1:18">
      <c r="A5146" t="s">
        <v>11461</v>
      </c>
      <c r="B5146" t="s">
        <v>3564</v>
      </c>
      <c r="C5146" t="s">
        <v>3098</v>
      </c>
      <c r="D5146" t="s">
        <v>3196</v>
      </c>
      <c r="E5146" t="s">
        <v>3194</v>
      </c>
      <c r="F5146" t="s">
        <v>3167</v>
      </c>
      <c r="G5146" t="s">
        <v>661</v>
      </c>
      <c r="H5146" s="28">
        <v>44729</v>
      </c>
      <c r="I5146">
        <v>27.39</v>
      </c>
      <c r="J5146">
        <v>72</v>
      </c>
      <c r="K5146" t="s">
        <v>3124</v>
      </c>
      <c r="L5146" t="s">
        <v>3268</v>
      </c>
      <c r="M5146" t="s">
        <v>3169</v>
      </c>
      <c r="N5146">
        <v>2.7</v>
      </c>
      <c r="O5146" t="s">
        <v>3178</v>
      </c>
      <c r="P5146">
        <f t="shared" si="160"/>
        <v>44728</v>
      </c>
      <c r="Q5146">
        <f>--(COUNTIF($A$2:A5146,A5146)=1)</f>
        <v>1</v>
      </c>
      <c r="R5146">
        <f t="shared" si="161"/>
        <v>27.39</v>
      </c>
    </row>
    <row r="5147" spans="1:18">
      <c r="A5147" t="s">
        <v>11462</v>
      </c>
      <c r="B5147" t="s">
        <v>5446</v>
      </c>
      <c r="C5147" t="s">
        <v>3098</v>
      </c>
      <c r="D5147" t="s">
        <v>3227</v>
      </c>
      <c r="E5147" t="s">
        <v>3175</v>
      </c>
      <c r="F5147" t="s">
        <v>3167</v>
      </c>
      <c r="G5147" t="s">
        <v>11463</v>
      </c>
      <c r="H5147" s="28"/>
      <c r="J5147">
        <v>8</v>
      </c>
      <c r="K5147" t="s">
        <v>3098</v>
      </c>
      <c r="L5147" t="s">
        <v>3351</v>
      </c>
      <c r="M5147" t="s">
        <v>3169</v>
      </c>
      <c r="O5147" t="s">
        <v>3213</v>
      </c>
      <c r="P5147">
        <f t="shared" si="160"/>
        <v>44672</v>
      </c>
      <c r="Q5147">
        <f>--(COUNTIF($A$2:A5147,A5147)=1)</f>
        <v>1</v>
      </c>
      <c r="R5147" t="str">
        <f t="shared" si="161"/>
        <v/>
      </c>
    </row>
    <row r="5148" spans="1:18">
      <c r="A5148" t="s">
        <v>11464</v>
      </c>
      <c r="B5148" t="s">
        <v>6366</v>
      </c>
      <c r="C5148" t="s">
        <v>3098</v>
      </c>
      <c r="D5148" t="s">
        <v>3185</v>
      </c>
      <c r="E5148" t="s">
        <v>3194</v>
      </c>
      <c r="F5148" t="s">
        <v>3167</v>
      </c>
      <c r="G5148" t="s">
        <v>1986</v>
      </c>
      <c r="H5148" s="28">
        <v>44757</v>
      </c>
      <c r="I5148">
        <v>11.61</v>
      </c>
      <c r="J5148">
        <v>72</v>
      </c>
      <c r="K5148" t="s">
        <v>3124</v>
      </c>
      <c r="L5148" t="s">
        <v>3192</v>
      </c>
      <c r="M5148" t="s">
        <v>3202</v>
      </c>
      <c r="N5148">
        <v>2.1</v>
      </c>
      <c r="O5148" t="s">
        <v>3260</v>
      </c>
      <c r="P5148">
        <f t="shared" si="160"/>
        <v>44757</v>
      </c>
      <c r="Q5148">
        <f>--(COUNTIF($A$2:A5148,A5148)=1)</f>
        <v>1</v>
      </c>
      <c r="R5148">
        <f t="shared" si="161"/>
        <v>11.61</v>
      </c>
    </row>
    <row r="5149" spans="1:18">
      <c r="A5149" t="s">
        <v>11465</v>
      </c>
      <c r="B5149" t="s">
        <v>2211</v>
      </c>
      <c r="C5149" t="s">
        <v>4932</v>
      </c>
      <c r="D5149" t="s">
        <v>3174</v>
      </c>
      <c r="E5149" t="s">
        <v>3175</v>
      </c>
      <c r="F5149" t="s">
        <v>3220</v>
      </c>
      <c r="G5149" t="s">
        <v>589</v>
      </c>
      <c r="H5149" s="28">
        <v>45494</v>
      </c>
      <c r="I5149">
        <v>5.98</v>
      </c>
      <c r="J5149">
        <v>8</v>
      </c>
      <c r="K5149" t="s">
        <v>3124</v>
      </c>
      <c r="L5149" t="s">
        <v>3271</v>
      </c>
      <c r="M5149" t="s">
        <v>3169</v>
      </c>
      <c r="N5149">
        <v>2.1</v>
      </c>
      <c r="O5149" t="s">
        <v>3170</v>
      </c>
      <c r="P5149">
        <f t="shared" si="160"/>
        <v>45494</v>
      </c>
      <c r="Q5149">
        <f>--(COUNTIF($A$2:A5149,A5149)=1)</f>
        <v>1</v>
      </c>
      <c r="R5149">
        <f t="shared" si="161"/>
        <v>5.98</v>
      </c>
    </row>
    <row r="5150" spans="1:18">
      <c r="A5150" t="s">
        <v>11466</v>
      </c>
      <c r="B5150" t="s">
        <v>5542</v>
      </c>
      <c r="C5150" t="s">
        <v>11467</v>
      </c>
      <c r="D5150" t="s">
        <v>3196</v>
      </c>
      <c r="E5150" t="s">
        <v>3166</v>
      </c>
      <c r="F5150" t="s">
        <v>3167</v>
      </c>
      <c r="G5150" t="s">
        <v>3829</v>
      </c>
      <c r="H5150" s="28">
        <v>45709</v>
      </c>
      <c r="I5150">
        <v>17.48</v>
      </c>
      <c r="J5150">
        <v>24</v>
      </c>
      <c r="K5150" t="s">
        <v>3124</v>
      </c>
      <c r="L5150" t="s">
        <v>3244</v>
      </c>
      <c r="M5150" t="s">
        <v>3207</v>
      </c>
      <c r="O5150" t="s">
        <v>3213</v>
      </c>
      <c r="P5150">
        <f t="shared" si="160"/>
        <v>45709</v>
      </c>
      <c r="Q5150">
        <f>--(COUNTIF($A$2:A5150,A5150)=1)</f>
        <v>1</v>
      </c>
      <c r="R5150">
        <f t="shared" si="161"/>
        <v>17.48</v>
      </c>
    </row>
    <row r="5151" spans="1:18">
      <c r="A5151" t="s">
        <v>11468</v>
      </c>
      <c r="B5151" t="s">
        <v>7773</v>
      </c>
      <c r="C5151" t="s">
        <v>3098</v>
      </c>
      <c r="D5151" t="s">
        <v>3185</v>
      </c>
      <c r="E5151" t="s">
        <v>3175</v>
      </c>
      <c r="F5151" t="s">
        <v>3167</v>
      </c>
      <c r="G5151" t="s">
        <v>3696</v>
      </c>
      <c r="H5151" s="28">
        <v>44876</v>
      </c>
      <c r="I5151">
        <v>27.39</v>
      </c>
      <c r="J5151">
        <v>8</v>
      </c>
      <c r="K5151" t="s">
        <v>3123</v>
      </c>
      <c r="L5151" t="s">
        <v>3437</v>
      </c>
      <c r="M5151" t="s">
        <v>3202</v>
      </c>
      <c r="N5151">
        <v>4.9000000000000004</v>
      </c>
      <c r="O5151" t="s">
        <v>3123</v>
      </c>
      <c r="P5151">
        <f t="shared" si="160"/>
        <v>44875</v>
      </c>
      <c r="Q5151">
        <f>--(COUNTIF($A$2:A5151,A5151)=1)</f>
        <v>1</v>
      </c>
      <c r="R5151">
        <f t="shared" si="161"/>
        <v>27.39</v>
      </c>
    </row>
    <row r="5152" spans="1:18">
      <c r="A5152" t="s">
        <v>11469</v>
      </c>
      <c r="B5152" t="s">
        <v>1767</v>
      </c>
      <c r="C5152" t="s">
        <v>3098</v>
      </c>
      <c r="D5152" t="s">
        <v>3237</v>
      </c>
      <c r="E5152" t="s">
        <v>3280</v>
      </c>
      <c r="F5152" t="s">
        <v>3167</v>
      </c>
      <c r="G5152" t="s">
        <v>2073</v>
      </c>
      <c r="H5152" s="28">
        <v>45599</v>
      </c>
      <c r="I5152">
        <v>12.47</v>
      </c>
      <c r="J5152">
        <v>4</v>
      </c>
      <c r="K5152" t="s">
        <v>3123</v>
      </c>
      <c r="L5152" t="s">
        <v>3198</v>
      </c>
      <c r="M5152" t="s">
        <v>3207</v>
      </c>
      <c r="N5152">
        <v>4.8</v>
      </c>
      <c r="O5152" t="s">
        <v>3189</v>
      </c>
      <c r="P5152">
        <f t="shared" si="160"/>
        <v>45599</v>
      </c>
      <c r="Q5152">
        <f>--(COUNTIF($A$2:A5152,A5152)=1)</f>
        <v>1</v>
      </c>
      <c r="R5152">
        <f t="shared" si="161"/>
        <v>12.47</v>
      </c>
    </row>
    <row r="5153" spans="1:18">
      <c r="A5153" t="s">
        <v>11470</v>
      </c>
      <c r="B5153" t="s">
        <v>1767</v>
      </c>
      <c r="C5153" t="s">
        <v>3098</v>
      </c>
      <c r="D5153" t="s">
        <v>3196</v>
      </c>
      <c r="E5153" t="s">
        <v>3175</v>
      </c>
      <c r="F5153" t="s">
        <v>3167</v>
      </c>
      <c r="G5153" t="s">
        <v>1056</v>
      </c>
      <c r="H5153" s="28"/>
      <c r="J5153">
        <v>8</v>
      </c>
      <c r="K5153" t="s">
        <v>3098</v>
      </c>
      <c r="L5153" t="s">
        <v>3181</v>
      </c>
      <c r="M5153" t="s">
        <v>3169</v>
      </c>
      <c r="O5153" t="s">
        <v>3178</v>
      </c>
      <c r="P5153">
        <f t="shared" si="160"/>
        <v>45301</v>
      </c>
      <c r="Q5153">
        <f>--(COUNTIF($A$2:A5153,A5153)=1)</f>
        <v>1</v>
      </c>
      <c r="R5153" t="str">
        <f t="shared" si="161"/>
        <v/>
      </c>
    </row>
    <row r="5154" spans="1:18">
      <c r="A5154" t="s">
        <v>11471</v>
      </c>
      <c r="B5154" t="s">
        <v>6985</v>
      </c>
      <c r="C5154" t="s">
        <v>8195</v>
      </c>
      <c r="D5154" t="s">
        <v>3165</v>
      </c>
      <c r="E5154" t="s">
        <v>3194</v>
      </c>
      <c r="F5154" t="s">
        <v>3167</v>
      </c>
      <c r="G5154" t="s">
        <v>1679</v>
      </c>
      <c r="H5154" s="28">
        <v>44699</v>
      </c>
      <c r="I5154">
        <v>137.06</v>
      </c>
      <c r="J5154">
        <v>72</v>
      </c>
      <c r="K5154" t="s">
        <v>3123</v>
      </c>
      <c r="L5154" t="s">
        <v>3221</v>
      </c>
      <c r="M5154" t="s">
        <v>3202</v>
      </c>
      <c r="O5154" t="s">
        <v>3123</v>
      </c>
      <c r="P5154">
        <f t="shared" si="160"/>
        <v>44694</v>
      </c>
      <c r="Q5154">
        <f>--(COUNTIF($A$2:A5154,A5154)=1)</f>
        <v>1</v>
      </c>
      <c r="R5154">
        <f t="shared" si="161"/>
        <v>137.06</v>
      </c>
    </row>
    <row r="5155" spans="1:18">
      <c r="A5155" t="s">
        <v>11472</v>
      </c>
      <c r="B5155" t="s">
        <v>4602</v>
      </c>
      <c r="C5155" t="s">
        <v>3098</v>
      </c>
      <c r="D5155" t="s">
        <v>3200</v>
      </c>
      <c r="E5155" t="s">
        <v>3175</v>
      </c>
      <c r="F5155" t="s">
        <v>3180</v>
      </c>
      <c r="G5155" t="s">
        <v>2010</v>
      </c>
      <c r="H5155" s="28"/>
      <c r="J5155">
        <v>8</v>
      </c>
      <c r="K5155" t="s">
        <v>3098</v>
      </c>
      <c r="L5155" t="s">
        <v>3198</v>
      </c>
      <c r="M5155" t="s">
        <v>3202</v>
      </c>
      <c r="O5155" t="s">
        <v>3182</v>
      </c>
      <c r="P5155">
        <f t="shared" si="160"/>
        <v>45319</v>
      </c>
      <c r="Q5155">
        <f>--(COUNTIF($A$2:A5155,A5155)=1)</f>
        <v>1</v>
      </c>
      <c r="R5155" t="str">
        <f t="shared" si="161"/>
        <v/>
      </c>
    </row>
    <row r="5156" spans="1:18">
      <c r="A5156" t="s">
        <v>11473</v>
      </c>
      <c r="B5156" t="s">
        <v>4582</v>
      </c>
      <c r="C5156" t="s">
        <v>6434</v>
      </c>
      <c r="D5156" t="s">
        <v>3185</v>
      </c>
      <c r="E5156" t="s">
        <v>3166</v>
      </c>
      <c r="F5156" t="s">
        <v>3180</v>
      </c>
      <c r="G5156" t="s">
        <v>5171</v>
      </c>
      <c r="H5156" s="28"/>
      <c r="J5156">
        <v>24</v>
      </c>
      <c r="K5156" t="s">
        <v>3098</v>
      </c>
      <c r="L5156" t="s">
        <v>3168</v>
      </c>
      <c r="M5156" t="s">
        <v>3202</v>
      </c>
      <c r="O5156" t="s">
        <v>3189</v>
      </c>
      <c r="P5156">
        <f t="shared" si="160"/>
        <v>45699</v>
      </c>
      <c r="Q5156">
        <f>--(COUNTIF($A$2:A5156,A5156)=1)</f>
        <v>1</v>
      </c>
      <c r="R5156" t="str">
        <f t="shared" si="161"/>
        <v/>
      </c>
    </row>
    <row r="5157" spans="1:18">
      <c r="A5157" t="s">
        <v>11474</v>
      </c>
      <c r="B5157" t="s">
        <v>502</v>
      </c>
      <c r="C5157" t="s">
        <v>7870</v>
      </c>
      <c r="D5157" t="s">
        <v>3185</v>
      </c>
      <c r="E5157" t="s">
        <v>3166</v>
      </c>
      <c r="F5157" t="s">
        <v>3167</v>
      </c>
      <c r="G5157" t="s">
        <v>9056</v>
      </c>
      <c r="H5157" s="28">
        <v>45037</v>
      </c>
      <c r="I5157">
        <v>18.579999999999998</v>
      </c>
      <c r="J5157">
        <v>24</v>
      </c>
      <c r="K5157" t="s">
        <v>3124</v>
      </c>
      <c r="L5157" t="s">
        <v>3302</v>
      </c>
      <c r="M5157" t="s">
        <v>3207</v>
      </c>
      <c r="O5157" t="s">
        <v>3213</v>
      </c>
      <c r="P5157">
        <f t="shared" si="160"/>
        <v>45037</v>
      </c>
      <c r="Q5157">
        <f>--(COUNTIF($A$2:A5157,A5157)=1)</f>
        <v>1</v>
      </c>
      <c r="R5157">
        <f t="shared" si="161"/>
        <v>18.579999999999998</v>
      </c>
    </row>
    <row r="5158" spans="1:18">
      <c r="A5158" t="s">
        <v>11475</v>
      </c>
      <c r="B5158" t="s">
        <v>3306</v>
      </c>
      <c r="C5158" t="s">
        <v>3098</v>
      </c>
      <c r="D5158" t="s">
        <v>3251</v>
      </c>
      <c r="E5158" t="s">
        <v>3166</v>
      </c>
      <c r="F5158" t="s">
        <v>3167</v>
      </c>
      <c r="G5158" t="s">
        <v>913</v>
      </c>
      <c r="H5158" s="28">
        <v>45078</v>
      </c>
      <c r="I5158">
        <v>11.97</v>
      </c>
      <c r="J5158">
        <v>24</v>
      </c>
      <c r="K5158" t="s">
        <v>3124</v>
      </c>
      <c r="L5158" t="s">
        <v>3254</v>
      </c>
      <c r="M5158" t="s">
        <v>3202</v>
      </c>
      <c r="N5158">
        <v>2.7</v>
      </c>
      <c r="O5158" t="s">
        <v>3178</v>
      </c>
      <c r="P5158">
        <f t="shared" si="160"/>
        <v>45078</v>
      </c>
      <c r="Q5158">
        <f>--(COUNTIF($A$2:A5158,A5158)=1)</f>
        <v>1</v>
      </c>
      <c r="R5158">
        <f t="shared" si="161"/>
        <v>11.97</v>
      </c>
    </row>
    <row r="5159" spans="1:18">
      <c r="A5159" t="s">
        <v>11476</v>
      </c>
      <c r="B5159" t="s">
        <v>4114</v>
      </c>
      <c r="C5159" t="s">
        <v>3098</v>
      </c>
      <c r="D5159" t="s">
        <v>3240</v>
      </c>
      <c r="E5159" t="s">
        <v>3166</v>
      </c>
      <c r="F5159" t="s">
        <v>3180</v>
      </c>
      <c r="G5159" t="s">
        <v>3241</v>
      </c>
      <c r="H5159" s="28"/>
      <c r="J5159">
        <v>24</v>
      </c>
      <c r="K5159" t="s">
        <v>3098</v>
      </c>
      <c r="L5159" t="s">
        <v>3198</v>
      </c>
      <c r="M5159" t="s">
        <v>3169</v>
      </c>
      <c r="O5159" t="s">
        <v>3123</v>
      </c>
      <c r="P5159">
        <f t="shared" si="160"/>
        <v>45194</v>
      </c>
      <c r="Q5159">
        <f>--(COUNTIF($A$2:A5159,A5159)=1)</f>
        <v>1</v>
      </c>
      <c r="R5159" t="str">
        <f t="shared" si="161"/>
        <v/>
      </c>
    </row>
    <row r="5160" spans="1:18">
      <c r="A5160" t="s">
        <v>11477</v>
      </c>
      <c r="B5160" t="s">
        <v>4131</v>
      </c>
      <c r="C5160" t="s">
        <v>8548</v>
      </c>
      <c r="D5160" t="s">
        <v>3200</v>
      </c>
      <c r="E5160" t="s">
        <v>3166</v>
      </c>
      <c r="F5160" t="s">
        <v>3228</v>
      </c>
      <c r="G5160" t="s">
        <v>1946</v>
      </c>
      <c r="H5160" s="28"/>
      <c r="J5160">
        <v>24</v>
      </c>
      <c r="K5160" t="s">
        <v>3098</v>
      </c>
      <c r="L5160" t="s">
        <v>3437</v>
      </c>
      <c r="M5160" t="s">
        <v>3177</v>
      </c>
      <c r="O5160" t="s">
        <v>3178</v>
      </c>
      <c r="P5160">
        <f t="shared" si="160"/>
        <v>45468</v>
      </c>
      <c r="Q5160">
        <f>--(COUNTIF($A$2:A5160,A5160)=1)</f>
        <v>1</v>
      </c>
      <c r="R5160" t="str">
        <f t="shared" si="161"/>
        <v/>
      </c>
    </row>
    <row r="5161" spans="1:18">
      <c r="A5161" t="s">
        <v>11478</v>
      </c>
      <c r="B5161" t="s">
        <v>8069</v>
      </c>
      <c r="C5161" t="s">
        <v>3098</v>
      </c>
      <c r="D5161" t="s">
        <v>3251</v>
      </c>
      <c r="E5161" t="s">
        <v>3166</v>
      </c>
      <c r="F5161" t="s">
        <v>3167</v>
      </c>
      <c r="G5161" t="s">
        <v>738</v>
      </c>
      <c r="H5161" s="28">
        <v>45306</v>
      </c>
      <c r="I5161">
        <v>44.86</v>
      </c>
      <c r="J5161">
        <v>24</v>
      </c>
      <c r="K5161" t="s">
        <v>3123</v>
      </c>
      <c r="L5161" t="s">
        <v>3206</v>
      </c>
      <c r="M5161" t="s">
        <v>3188</v>
      </c>
      <c r="O5161" t="s">
        <v>3182</v>
      </c>
      <c r="P5161">
        <f t="shared" si="160"/>
        <v>45305</v>
      </c>
      <c r="Q5161">
        <f>--(COUNTIF($A$2:A5161,A5161)=1)</f>
        <v>1</v>
      </c>
      <c r="R5161">
        <f t="shared" si="161"/>
        <v>44.86</v>
      </c>
    </row>
    <row r="5162" spans="1:18">
      <c r="A5162" t="s">
        <v>11479</v>
      </c>
      <c r="B5162" t="s">
        <v>407</v>
      </c>
      <c r="C5162" t="s">
        <v>3098</v>
      </c>
      <c r="D5162" t="s">
        <v>3196</v>
      </c>
      <c r="E5162" t="s">
        <v>3194</v>
      </c>
      <c r="F5162" t="s">
        <v>3180</v>
      </c>
      <c r="G5162" t="s">
        <v>1053</v>
      </c>
      <c r="H5162" s="28"/>
      <c r="J5162">
        <v>72</v>
      </c>
      <c r="K5162" t="s">
        <v>3098</v>
      </c>
      <c r="L5162" t="s">
        <v>3307</v>
      </c>
      <c r="M5162" t="s">
        <v>3202</v>
      </c>
      <c r="O5162" t="s">
        <v>3189</v>
      </c>
      <c r="P5162">
        <f t="shared" si="160"/>
        <v>44730</v>
      </c>
      <c r="Q5162">
        <f>--(COUNTIF($A$2:A5162,A5162)=1)</f>
        <v>1</v>
      </c>
      <c r="R5162" t="str">
        <f t="shared" si="161"/>
        <v/>
      </c>
    </row>
    <row r="5163" spans="1:18">
      <c r="A5163" t="s">
        <v>11480</v>
      </c>
      <c r="B5163" t="s">
        <v>7640</v>
      </c>
      <c r="C5163" t="s">
        <v>3098</v>
      </c>
      <c r="D5163" t="s">
        <v>3251</v>
      </c>
      <c r="E5163" t="s">
        <v>3166</v>
      </c>
      <c r="F5163" t="s">
        <v>3180</v>
      </c>
      <c r="G5163" t="s">
        <v>2109</v>
      </c>
      <c r="H5163" s="28"/>
      <c r="J5163">
        <v>24</v>
      </c>
      <c r="K5163" t="s">
        <v>3098</v>
      </c>
      <c r="L5163" t="s">
        <v>3225</v>
      </c>
      <c r="M5163" t="s">
        <v>3202</v>
      </c>
      <c r="O5163" t="s">
        <v>3170</v>
      </c>
      <c r="P5163">
        <f t="shared" si="160"/>
        <v>45430</v>
      </c>
      <c r="Q5163">
        <f>--(COUNTIF($A$2:A5163,A5163)=1)</f>
        <v>1</v>
      </c>
      <c r="R5163" t="str">
        <f t="shared" si="161"/>
        <v/>
      </c>
    </row>
    <row r="5164" spans="1:18">
      <c r="A5164" t="s">
        <v>11481</v>
      </c>
      <c r="B5164" t="s">
        <v>5854</v>
      </c>
      <c r="C5164" t="s">
        <v>3662</v>
      </c>
      <c r="D5164" t="s">
        <v>3174</v>
      </c>
      <c r="E5164" t="s">
        <v>3175</v>
      </c>
      <c r="F5164" t="s">
        <v>3167</v>
      </c>
      <c r="G5164" t="s">
        <v>171</v>
      </c>
      <c r="H5164" s="28">
        <v>45473</v>
      </c>
      <c r="I5164">
        <v>7.85</v>
      </c>
      <c r="J5164">
        <v>8</v>
      </c>
      <c r="K5164" t="s">
        <v>3124</v>
      </c>
      <c r="L5164" t="s">
        <v>3209</v>
      </c>
      <c r="M5164" t="s">
        <v>3202</v>
      </c>
      <c r="N5164">
        <v>4.2</v>
      </c>
      <c r="O5164" t="s">
        <v>3189</v>
      </c>
      <c r="P5164">
        <f t="shared" si="160"/>
        <v>45473</v>
      </c>
      <c r="Q5164">
        <f>--(COUNTIF($A$2:A5164,A5164)=1)</f>
        <v>1</v>
      </c>
      <c r="R5164">
        <f t="shared" si="161"/>
        <v>7.85</v>
      </c>
    </row>
    <row r="5165" spans="1:18">
      <c r="A5165" t="s">
        <v>11482</v>
      </c>
      <c r="B5165" t="s">
        <v>2153</v>
      </c>
      <c r="C5165" t="s">
        <v>3098</v>
      </c>
      <c r="D5165" t="s">
        <v>3200</v>
      </c>
      <c r="E5165" t="s">
        <v>3280</v>
      </c>
      <c r="F5165" t="s">
        <v>3167</v>
      </c>
      <c r="G5165" t="s">
        <v>932</v>
      </c>
      <c r="H5165" s="28">
        <v>45124</v>
      </c>
      <c r="I5165">
        <v>12.04</v>
      </c>
      <c r="J5165">
        <v>4</v>
      </c>
      <c r="K5165" t="s">
        <v>3123</v>
      </c>
      <c r="L5165" t="s">
        <v>3168</v>
      </c>
      <c r="M5165" t="s">
        <v>3188</v>
      </c>
      <c r="N5165">
        <v>3.6</v>
      </c>
      <c r="O5165" t="s">
        <v>3213</v>
      </c>
      <c r="P5165">
        <f t="shared" si="160"/>
        <v>45124</v>
      </c>
      <c r="Q5165">
        <f>--(COUNTIF($A$2:A5165,A5165)=1)</f>
        <v>1</v>
      </c>
      <c r="R5165">
        <f t="shared" si="161"/>
        <v>12.04</v>
      </c>
    </row>
    <row r="5166" spans="1:18">
      <c r="A5166" t="s">
        <v>11483</v>
      </c>
      <c r="B5166" t="s">
        <v>11484</v>
      </c>
      <c r="C5166" t="s">
        <v>3098</v>
      </c>
      <c r="D5166" t="s">
        <v>3237</v>
      </c>
      <c r="E5166" t="s">
        <v>3166</v>
      </c>
      <c r="F5166" t="s">
        <v>3180</v>
      </c>
      <c r="G5166" t="s">
        <v>496</v>
      </c>
      <c r="H5166" s="28"/>
      <c r="J5166">
        <v>24</v>
      </c>
      <c r="K5166" t="s">
        <v>3098</v>
      </c>
      <c r="L5166" t="s">
        <v>3265</v>
      </c>
      <c r="M5166" t="s">
        <v>3169</v>
      </c>
      <c r="O5166" t="s">
        <v>3260</v>
      </c>
      <c r="P5166">
        <f t="shared" si="160"/>
        <v>45030</v>
      </c>
      <c r="Q5166">
        <f>--(COUNTIF($A$2:A5166,A5166)=1)</f>
        <v>1</v>
      </c>
      <c r="R5166" t="str">
        <f t="shared" si="161"/>
        <v/>
      </c>
    </row>
    <row r="5167" spans="1:18">
      <c r="A5167" t="s">
        <v>11485</v>
      </c>
      <c r="B5167" t="s">
        <v>285</v>
      </c>
      <c r="C5167" t="s">
        <v>3098</v>
      </c>
      <c r="D5167" t="s">
        <v>3251</v>
      </c>
      <c r="E5167" t="s">
        <v>3166</v>
      </c>
      <c r="F5167" t="s">
        <v>3228</v>
      </c>
      <c r="G5167" t="s">
        <v>614</v>
      </c>
      <c r="H5167" s="28"/>
      <c r="J5167">
        <v>24</v>
      </c>
      <c r="K5167" t="s">
        <v>3098</v>
      </c>
      <c r="L5167" t="s">
        <v>3209</v>
      </c>
      <c r="M5167" t="s">
        <v>3169</v>
      </c>
      <c r="O5167" t="s">
        <v>3182</v>
      </c>
      <c r="P5167">
        <f t="shared" si="160"/>
        <v>45242</v>
      </c>
      <c r="Q5167">
        <f>--(COUNTIF($A$2:A5167,A5167)=1)</f>
        <v>1</v>
      </c>
      <c r="R5167" t="str">
        <f t="shared" si="161"/>
        <v/>
      </c>
    </row>
    <row r="5168" spans="1:18">
      <c r="A5168" t="s">
        <v>11486</v>
      </c>
      <c r="B5168" t="s">
        <v>9494</v>
      </c>
      <c r="C5168" t="s">
        <v>9327</v>
      </c>
      <c r="D5168" t="s">
        <v>3200</v>
      </c>
      <c r="E5168" t="s">
        <v>3175</v>
      </c>
      <c r="F5168" t="s">
        <v>3167</v>
      </c>
      <c r="G5168" t="s">
        <v>2508</v>
      </c>
      <c r="H5168" s="28">
        <v>44930</v>
      </c>
      <c r="I5168">
        <v>15.23</v>
      </c>
      <c r="J5168">
        <v>8</v>
      </c>
      <c r="K5168" t="s">
        <v>3123</v>
      </c>
      <c r="L5168" t="s">
        <v>3307</v>
      </c>
      <c r="M5168" t="s">
        <v>3177</v>
      </c>
      <c r="N5168">
        <v>1.3</v>
      </c>
      <c r="O5168" t="s">
        <v>3189</v>
      </c>
      <c r="P5168">
        <f t="shared" si="160"/>
        <v>44930</v>
      </c>
      <c r="Q5168">
        <f>--(COUNTIF($A$2:A5168,A5168)=1)</f>
        <v>1</v>
      </c>
      <c r="R5168">
        <f t="shared" si="161"/>
        <v>15.23</v>
      </c>
    </row>
    <row r="5169" spans="1:18">
      <c r="A5169" t="s">
        <v>11487</v>
      </c>
      <c r="B5169" t="s">
        <v>3046</v>
      </c>
      <c r="C5169" t="s">
        <v>9291</v>
      </c>
      <c r="D5169" t="s">
        <v>3251</v>
      </c>
      <c r="E5169" t="s">
        <v>3175</v>
      </c>
      <c r="F5169" t="s">
        <v>3228</v>
      </c>
      <c r="G5169" t="s">
        <v>185</v>
      </c>
      <c r="H5169" s="28"/>
      <c r="J5169">
        <v>8</v>
      </c>
      <c r="K5169" t="s">
        <v>3098</v>
      </c>
      <c r="L5169" t="s">
        <v>3231</v>
      </c>
      <c r="M5169" t="s">
        <v>3188</v>
      </c>
      <c r="O5169" t="s">
        <v>3182</v>
      </c>
      <c r="P5169">
        <f t="shared" si="160"/>
        <v>45046</v>
      </c>
      <c r="Q5169">
        <f>--(COUNTIF($A$2:A5169,A5169)=1)</f>
        <v>1</v>
      </c>
      <c r="R5169" t="str">
        <f t="shared" si="161"/>
        <v/>
      </c>
    </row>
    <row r="5170" spans="1:18">
      <c r="A5170" t="s">
        <v>11488</v>
      </c>
      <c r="B5170" t="s">
        <v>5435</v>
      </c>
      <c r="C5170" t="s">
        <v>10869</v>
      </c>
      <c r="D5170" t="s">
        <v>3174</v>
      </c>
      <c r="E5170" t="s">
        <v>3166</v>
      </c>
      <c r="F5170" t="s">
        <v>3220</v>
      </c>
      <c r="G5170" t="s">
        <v>2539</v>
      </c>
      <c r="H5170" s="28">
        <v>44940</v>
      </c>
      <c r="I5170">
        <v>83.07</v>
      </c>
      <c r="J5170">
        <v>24</v>
      </c>
      <c r="K5170" t="s">
        <v>3123</v>
      </c>
      <c r="L5170" t="s">
        <v>3212</v>
      </c>
      <c r="M5170" t="s">
        <v>3169</v>
      </c>
      <c r="N5170">
        <v>3.4</v>
      </c>
      <c r="O5170" t="s">
        <v>3170</v>
      </c>
      <c r="P5170">
        <f t="shared" si="160"/>
        <v>44937</v>
      </c>
      <c r="Q5170">
        <f>--(COUNTIF($A$2:A5170,A5170)=1)</f>
        <v>1</v>
      </c>
      <c r="R5170">
        <f t="shared" si="161"/>
        <v>83.07</v>
      </c>
    </row>
    <row r="5171" spans="1:18">
      <c r="A5171" t="s">
        <v>11489</v>
      </c>
      <c r="B5171" t="s">
        <v>2572</v>
      </c>
      <c r="C5171" t="s">
        <v>3098</v>
      </c>
      <c r="D5171" t="s">
        <v>3196</v>
      </c>
      <c r="E5171" t="s">
        <v>3166</v>
      </c>
      <c r="F5171" t="s">
        <v>3228</v>
      </c>
      <c r="G5171" t="s">
        <v>7735</v>
      </c>
      <c r="H5171" s="28"/>
      <c r="J5171">
        <v>24</v>
      </c>
      <c r="K5171" t="s">
        <v>3098</v>
      </c>
      <c r="L5171" t="s">
        <v>3354</v>
      </c>
      <c r="M5171" t="s">
        <v>3177</v>
      </c>
      <c r="O5171" t="s">
        <v>3182</v>
      </c>
      <c r="P5171">
        <f t="shared" si="160"/>
        <v>45507</v>
      </c>
      <c r="Q5171">
        <f>--(COUNTIF($A$2:A5171,A5171)=1)</f>
        <v>1</v>
      </c>
      <c r="R5171" t="str">
        <f t="shared" si="161"/>
        <v/>
      </c>
    </row>
    <row r="5172" spans="1:18">
      <c r="A5172" t="s">
        <v>11490</v>
      </c>
      <c r="B5172" t="s">
        <v>3953</v>
      </c>
      <c r="C5172" t="s">
        <v>3098</v>
      </c>
      <c r="D5172" t="s">
        <v>3251</v>
      </c>
      <c r="E5172" t="s">
        <v>3166</v>
      </c>
      <c r="F5172" t="s">
        <v>3167</v>
      </c>
      <c r="G5172" t="s">
        <v>2086</v>
      </c>
      <c r="H5172" s="28"/>
      <c r="J5172">
        <v>24</v>
      </c>
      <c r="K5172" t="s">
        <v>3098</v>
      </c>
      <c r="L5172" t="s">
        <v>3212</v>
      </c>
      <c r="M5172" t="s">
        <v>3188</v>
      </c>
      <c r="O5172" t="s">
        <v>3170</v>
      </c>
      <c r="P5172">
        <f t="shared" si="160"/>
        <v>45363</v>
      </c>
      <c r="Q5172">
        <f>--(COUNTIF($A$2:A5172,A5172)=1)</f>
        <v>1</v>
      </c>
      <c r="R5172" t="str">
        <f t="shared" si="161"/>
        <v/>
      </c>
    </row>
    <row r="5173" spans="1:18">
      <c r="A5173" t="s">
        <v>11491</v>
      </c>
      <c r="B5173" t="s">
        <v>4430</v>
      </c>
      <c r="C5173" t="s">
        <v>3098</v>
      </c>
      <c r="D5173" t="s">
        <v>3196</v>
      </c>
      <c r="E5173" t="s">
        <v>3166</v>
      </c>
      <c r="F5173" t="s">
        <v>3167</v>
      </c>
      <c r="G5173" t="s">
        <v>609</v>
      </c>
      <c r="H5173" s="28">
        <v>45390</v>
      </c>
      <c r="I5173">
        <v>44.88</v>
      </c>
      <c r="J5173">
        <v>24</v>
      </c>
      <c r="K5173" t="s">
        <v>3123</v>
      </c>
      <c r="L5173" t="s">
        <v>3218</v>
      </c>
      <c r="M5173" t="s">
        <v>3188</v>
      </c>
      <c r="N5173">
        <v>1.8</v>
      </c>
      <c r="O5173" t="s">
        <v>3170</v>
      </c>
      <c r="P5173">
        <f t="shared" si="160"/>
        <v>45389</v>
      </c>
      <c r="Q5173">
        <f>--(COUNTIF($A$2:A5173,A5173)=1)</f>
        <v>1</v>
      </c>
      <c r="R5173">
        <f t="shared" si="161"/>
        <v>44.88</v>
      </c>
    </row>
    <row r="5174" spans="1:18">
      <c r="A5174" t="s">
        <v>11492</v>
      </c>
      <c r="B5174" t="s">
        <v>6641</v>
      </c>
      <c r="C5174" t="s">
        <v>3098</v>
      </c>
      <c r="D5174" t="s">
        <v>3196</v>
      </c>
      <c r="E5174" t="s">
        <v>3194</v>
      </c>
      <c r="F5174" t="s">
        <v>3180</v>
      </c>
      <c r="G5174" t="s">
        <v>4572</v>
      </c>
      <c r="H5174" s="28"/>
      <c r="J5174">
        <v>72</v>
      </c>
      <c r="K5174" t="s">
        <v>3098</v>
      </c>
      <c r="L5174" t="s">
        <v>3398</v>
      </c>
      <c r="M5174" t="s">
        <v>3188</v>
      </c>
      <c r="O5174" t="s">
        <v>3182</v>
      </c>
      <c r="P5174">
        <f t="shared" si="160"/>
        <v>44729</v>
      </c>
      <c r="Q5174">
        <f>--(COUNTIF($A$2:A5174,A5174)=1)</f>
        <v>1</v>
      </c>
      <c r="R5174" t="str">
        <f t="shared" si="161"/>
        <v/>
      </c>
    </row>
    <row r="5175" spans="1:18">
      <c r="A5175" t="s">
        <v>11493</v>
      </c>
      <c r="B5175" t="s">
        <v>1926</v>
      </c>
      <c r="C5175" t="s">
        <v>11494</v>
      </c>
      <c r="D5175" t="s">
        <v>3185</v>
      </c>
      <c r="E5175" t="s">
        <v>3166</v>
      </c>
      <c r="F5175" t="s">
        <v>3228</v>
      </c>
      <c r="G5175" t="s">
        <v>1805</v>
      </c>
      <c r="H5175" s="28"/>
      <c r="J5175">
        <v>24</v>
      </c>
      <c r="K5175" t="s">
        <v>3098</v>
      </c>
      <c r="L5175" t="s">
        <v>3187</v>
      </c>
      <c r="M5175" t="s">
        <v>3207</v>
      </c>
      <c r="O5175" t="s">
        <v>3189</v>
      </c>
      <c r="P5175">
        <f t="shared" si="160"/>
        <v>45523</v>
      </c>
      <c r="Q5175">
        <f>--(COUNTIF($A$2:A5175,A5175)=1)</f>
        <v>1</v>
      </c>
      <c r="R5175" t="str">
        <f t="shared" si="161"/>
        <v/>
      </c>
    </row>
    <row r="5176" spans="1:18">
      <c r="A5176" t="s">
        <v>11495</v>
      </c>
      <c r="B5176" t="s">
        <v>6119</v>
      </c>
      <c r="C5176" t="s">
        <v>11496</v>
      </c>
      <c r="D5176" t="s">
        <v>3200</v>
      </c>
      <c r="E5176" t="s">
        <v>3175</v>
      </c>
      <c r="F5176" t="s">
        <v>3167</v>
      </c>
      <c r="G5176" t="s">
        <v>1891</v>
      </c>
      <c r="H5176" s="28">
        <v>45250</v>
      </c>
      <c r="I5176">
        <v>23.46</v>
      </c>
      <c r="J5176">
        <v>8</v>
      </c>
      <c r="K5176" t="s">
        <v>3123</v>
      </c>
      <c r="L5176" t="s">
        <v>3098</v>
      </c>
      <c r="M5176" t="s">
        <v>3207</v>
      </c>
      <c r="N5176">
        <v>2.2000000000000002</v>
      </c>
      <c r="O5176" t="s">
        <v>3182</v>
      </c>
      <c r="P5176">
        <f t="shared" si="160"/>
        <v>45250</v>
      </c>
      <c r="Q5176">
        <f>--(COUNTIF($A$2:A5176,A5176)=1)</f>
        <v>1</v>
      </c>
      <c r="R5176">
        <f t="shared" si="161"/>
        <v>23.46</v>
      </c>
    </row>
    <row r="5177" spans="1:18">
      <c r="A5177" t="s">
        <v>11497</v>
      </c>
      <c r="B5177" t="s">
        <v>7951</v>
      </c>
      <c r="C5177" t="s">
        <v>11498</v>
      </c>
      <c r="D5177" t="s">
        <v>3200</v>
      </c>
      <c r="E5177" t="s">
        <v>3166</v>
      </c>
      <c r="F5177" t="s">
        <v>3180</v>
      </c>
      <c r="G5177" t="s">
        <v>582</v>
      </c>
      <c r="H5177" s="28"/>
      <c r="J5177">
        <v>24</v>
      </c>
      <c r="K5177" t="s">
        <v>3098</v>
      </c>
      <c r="L5177" t="s">
        <v>3098</v>
      </c>
      <c r="M5177" t="s">
        <v>3202</v>
      </c>
      <c r="O5177" t="s">
        <v>3170</v>
      </c>
      <c r="P5177">
        <f t="shared" si="160"/>
        <v>44812</v>
      </c>
      <c r="Q5177">
        <f>--(COUNTIF($A$2:A5177,A5177)=1)</f>
        <v>1</v>
      </c>
      <c r="R5177" t="str">
        <f t="shared" si="161"/>
        <v/>
      </c>
    </row>
    <row r="5178" spans="1:18">
      <c r="A5178" t="s">
        <v>11499</v>
      </c>
      <c r="B5178" t="s">
        <v>3637</v>
      </c>
      <c r="C5178" t="s">
        <v>5930</v>
      </c>
      <c r="D5178" t="s">
        <v>3200</v>
      </c>
      <c r="E5178" t="s">
        <v>3166</v>
      </c>
      <c r="F5178" t="s">
        <v>3167</v>
      </c>
      <c r="G5178" t="s">
        <v>11500</v>
      </c>
      <c r="H5178" s="28">
        <v>45427</v>
      </c>
      <c r="I5178">
        <v>77.98</v>
      </c>
      <c r="J5178">
        <v>24</v>
      </c>
      <c r="K5178" t="s">
        <v>3123</v>
      </c>
      <c r="L5178" t="s">
        <v>3307</v>
      </c>
      <c r="M5178" t="s">
        <v>3207</v>
      </c>
      <c r="N5178">
        <v>1.6</v>
      </c>
      <c r="O5178" t="s">
        <v>3124</v>
      </c>
      <c r="P5178">
        <f t="shared" si="160"/>
        <v>45424</v>
      </c>
      <c r="Q5178">
        <f>--(COUNTIF($A$2:A5178,A5178)=1)</f>
        <v>1</v>
      </c>
      <c r="R5178">
        <f t="shared" si="161"/>
        <v>77.98</v>
      </c>
    </row>
    <row r="5179" spans="1:18">
      <c r="A5179" t="s">
        <v>11501</v>
      </c>
      <c r="B5179" t="s">
        <v>5657</v>
      </c>
      <c r="C5179" t="s">
        <v>11502</v>
      </c>
      <c r="D5179" t="s">
        <v>3251</v>
      </c>
      <c r="E5179" t="s">
        <v>3166</v>
      </c>
      <c r="F5179" t="s">
        <v>3180</v>
      </c>
      <c r="G5179" t="s">
        <v>1964</v>
      </c>
      <c r="H5179" s="28"/>
      <c r="J5179">
        <v>24</v>
      </c>
      <c r="K5179" t="s">
        <v>3098</v>
      </c>
      <c r="L5179" t="s">
        <v>3318</v>
      </c>
      <c r="M5179" t="s">
        <v>3188</v>
      </c>
      <c r="O5179" t="s">
        <v>3170</v>
      </c>
      <c r="P5179">
        <f t="shared" si="160"/>
        <v>44656</v>
      </c>
      <c r="Q5179">
        <f>--(COUNTIF($A$2:A5179,A5179)=1)</f>
        <v>1</v>
      </c>
      <c r="R5179" t="str">
        <f t="shared" si="161"/>
        <v/>
      </c>
    </row>
    <row r="5180" spans="1:18">
      <c r="A5180" t="s">
        <v>11503</v>
      </c>
      <c r="B5180" t="s">
        <v>3436</v>
      </c>
      <c r="C5180" t="s">
        <v>3098</v>
      </c>
      <c r="D5180" t="s">
        <v>3200</v>
      </c>
      <c r="E5180" t="s">
        <v>3166</v>
      </c>
      <c r="F5180" t="s">
        <v>3167</v>
      </c>
      <c r="G5180" t="s">
        <v>1880</v>
      </c>
      <c r="H5180" s="28">
        <v>45158</v>
      </c>
      <c r="I5180">
        <v>60.79</v>
      </c>
      <c r="J5180">
        <v>24</v>
      </c>
      <c r="K5180" t="s">
        <v>3123</v>
      </c>
      <c r="L5180" t="s">
        <v>3302</v>
      </c>
      <c r="M5180" t="s">
        <v>3207</v>
      </c>
      <c r="O5180" t="s">
        <v>3213</v>
      </c>
      <c r="P5180">
        <f t="shared" si="160"/>
        <v>45156</v>
      </c>
      <c r="Q5180">
        <f>--(COUNTIF($A$2:A5180,A5180)=1)</f>
        <v>1</v>
      </c>
      <c r="R5180">
        <f t="shared" si="161"/>
        <v>60.79</v>
      </c>
    </row>
    <row r="5181" spans="1:18">
      <c r="A5181" t="s">
        <v>11504</v>
      </c>
      <c r="B5181" t="s">
        <v>5938</v>
      </c>
      <c r="C5181" t="s">
        <v>3098</v>
      </c>
      <c r="D5181" t="s">
        <v>3200</v>
      </c>
      <c r="E5181" t="s">
        <v>3166</v>
      </c>
      <c r="F5181" t="s">
        <v>3180</v>
      </c>
      <c r="G5181" t="s">
        <v>2339</v>
      </c>
      <c r="H5181" s="28"/>
      <c r="J5181">
        <v>24</v>
      </c>
      <c r="K5181" t="s">
        <v>3098</v>
      </c>
      <c r="L5181" t="s">
        <v>3271</v>
      </c>
      <c r="M5181" t="s">
        <v>3188</v>
      </c>
      <c r="O5181" t="s">
        <v>3123</v>
      </c>
      <c r="P5181">
        <f t="shared" si="160"/>
        <v>45355</v>
      </c>
      <c r="Q5181">
        <f>--(COUNTIF($A$2:A5181,A5181)=1)</f>
        <v>1</v>
      </c>
      <c r="R5181" t="str">
        <f t="shared" si="161"/>
        <v/>
      </c>
    </row>
    <row r="5182" spans="1:18">
      <c r="A5182" t="s">
        <v>11505</v>
      </c>
      <c r="B5182" t="s">
        <v>3541</v>
      </c>
      <c r="C5182" t="s">
        <v>4051</v>
      </c>
      <c r="D5182" t="s">
        <v>3185</v>
      </c>
      <c r="E5182" t="s">
        <v>3194</v>
      </c>
      <c r="F5182" t="s">
        <v>3180</v>
      </c>
      <c r="G5182" t="s">
        <v>1873</v>
      </c>
      <c r="H5182" s="28"/>
      <c r="J5182">
        <v>72</v>
      </c>
      <c r="K5182" t="s">
        <v>3098</v>
      </c>
      <c r="L5182" t="s">
        <v>3187</v>
      </c>
      <c r="M5182" t="s">
        <v>3188</v>
      </c>
      <c r="O5182" t="s">
        <v>3189</v>
      </c>
      <c r="P5182">
        <f t="shared" si="160"/>
        <v>44750</v>
      </c>
      <c r="Q5182">
        <f>--(COUNTIF($A$2:A5182,A5182)=1)</f>
        <v>1</v>
      </c>
      <c r="R5182" t="str">
        <f t="shared" si="161"/>
        <v/>
      </c>
    </row>
    <row r="5183" spans="1:18">
      <c r="A5183" t="s">
        <v>11506</v>
      </c>
      <c r="B5183" t="s">
        <v>3037</v>
      </c>
      <c r="C5183" t="s">
        <v>11507</v>
      </c>
      <c r="D5183" t="s">
        <v>3200</v>
      </c>
      <c r="E5183" t="s">
        <v>3194</v>
      </c>
      <c r="F5183" t="s">
        <v>3167</v>
      </c>
      <c r="G5183" t="s">
        <v>2123</v>
      </c>
      <c r="H5183" s="28"/>
      <c r="J5183">
        <v>72</v>
      </c>
      <c r="K5183" t="s">
        <v>3098</v>
      </c>
      <c r="L5183" t="s">
        <v>3265</v>
      </c>
      <c r="M5183" t="s">
        <v>3188</v>
      </c>
      <c r="O5183" t="s">
        <v>3178</v>
      </c>
      <c r="P5183">
        <f t="shared" si="160"/>
        <v>45614</v>
      </c>
      <c r="Q5183">
        <f>--(COUNTIF($A$2:A5183,A5183)=1)</f>
        <v>1</v>
      </c>
      <c r="R5183" t="str">
        <f t="shared" si="161"/>
        <v/>
      </c>
    </row>
    <row r="5184" spans="1:18">
      <c r="A5184" t="s">
        <v>11508</v>
      </c>
      <c r="B5184" t="s">
        <v>6130</v>
      </c>
      <c r="C5184" t="s">
        <v>3098</v>
      </c>
      <c r="D5184" t="s">
        <v>3174</v>
      </c>
      <c r="E5184" t="s">
        <v>3166</v>
      </c>
      <c r="F5184" t="s">
        <v>3180</v>
      </c>
      <c r="G5184" t="s">
        <v>1049</v>
      </c>
      <c r="H5184" s="28"/>
      <c r="J5184">
        <v>24</v>
      </c>
      <c r="K5184" t="s">
        <v>3098</v>
      </c>
      <c r="L5184" t="s">
        <v>3181</v>
      </c>
      <c r="M5184" t="s">
        <v>3188</v>
      </c>
      <c r="O5184" t="s">
        <v>3213</v>
      </c>
      <c r="P5184">
        <f t="shared" si="160"/>
        <v>45431</v>
      </c>
      <c r="Q5184">
        <f>--(COUNTIF($A$2:A5184,A5184)=1)</f>
        <v>1</v>
      </c>
      <c r="R5184" t="str">
        <f t="shared" si="161"/>
        <v/>
      </c>
    </row>
    <row r="5185" spans="1:18">
      <c r="A5185" t="s">
        <v>11509</v>
      </c>
      <c r="B5185" t="s">
        <v>5782</v>
      </c>
      <c r="C5185" t="s">
        <v>3098</v>
      </c>
      <c r="D5185" t="s">
        <v>3196</v>
      </c>
      <c r="E5185" t="s">
        <v>3166</v>
      </c>
      <c r="F5185" t="s">
        <v>3228</v>
      </c>
      <c r="G5185" t="s">
        <v>320</v>
      </c>
      <c r="H5185" s="28"/>
      <c r="J5185">
        <v>24</v>
      </c>
      <c r="K5185" t="s">
        <v>3098</v>
      </c>
      <c r="L5185" t="s">
        <v>3206</v>
      </c>
      <c r="M5185" t="s">
        <v>3169</v>
      </c>
      <c r="O5185" t="s">
        <v>3182</v>
      </c>
      <c r="P5185">
        <f t="shared" si="160"/>
        <v>44738</v>
      </c>
      <c r="Q5185">
        <f>--(COUNTIF($A$2:A5185,A5185)=1)</f>
        <v>1</v>
      </c>
      <c r="R5185" t="str">
        <f t="shared" si="161"/>
        <v/>
      </c>
    </row>
    <row r="5186" spans="1:18">
      <c r="A5186" t="s">
        <v>11510</v>
      </c>
      <c r="B5186" t="s">
        <v>584</v>
      </c>
      <c r="C5186" t="s">
        <v>5564</v>
      </c>
      <c r="D5186" t="s">
        <v>3174</v>
      </c>
      <c r="E5186" t="s">
        <v>3166</v>
      </c>
      <c r="F5186" t="s">
        <v>3180</v>
      </c>
      <c r="G5186" t="s">
        <v>259</v>
      </c>
      <c r="H5186" s="28"/>
      <c r="J5186">
        <v>24</v>
      </c>
      <c r="K5186" t="s">
        <v>3098</v>
      </c>
      <c r="L5186" t="s">
        <v>3229</v>
      </c>
      <c r="M5186" t="s">
        <v>3202</v>
      </c>
      <c r="O5186" t="s">
        <v>3189</v>
      </c>
      <c r="P5186">
        <f t="shared" ref="P5186:P5249" si="162">IFERROR(DATEVALUE(G5186),IFERROR(DATE(RIGHT(G5186,4),MID(G5186,4,2),LEFT(G5186,2)),""))</f>
        <v>44872</v>
      </c>
      <c r="Q5186">
        <f>--(COUNTIF($A$2:A5186,A5186)=1)</f>
        <v>1</v>
      </c>
      <c r="R5186" t="str">
        <f t="shared" ref="R5186:R5249" si="163">IF(AND(Q5186=1,I5186&lt;&gt;"",ISNUMBER(I5186),I5186&gt;=0),I5186,"")</f>
        <v/>
      </c>
    </row>
    <row r="5187" spans="1:18">
      <c r="A5187" t="s">
        <v>11511</v>
      </c>
      <c r="B5187" t="s">
        <v>1636</v>
      </c>
      <c r="C5187" t="s">
        <v>3098</v>
      </c>
      <c r="D5187" t="s">
        <v>3174</v>
      </c>
      <c r="E5187" t="s">
        <v>3166</v>
      </c>
      <c r="F5187" t="s">
        <v>3180</v>
      </c>
      <c r="G5187" t="s">
        <v>527</v>
      </c>
      <c r="H5187" s="28"/>
      <c r="J5187">
        <v>24</v>
      </c>
      <c r="K5187" t="s">
        <v>3098</v>
      </c>
      <c r="L5187" t="s">
        <v>3225</v>
      </c>
      <c r="M5187" t="s">
        <v>3207</v>
      </c>
      <c r="O5187" t="s">
        <v>3189</v>
      </c>
      <c r="P5187">
        <f t="shared" si="162"/>
        <v>45371</v>
      </c>
      <c r="Q5187">
        <f>--(COUNTIF($A$2:A5187,A5187)=1)</f>
        <v>1</v>
      </c>
      <c r="R5187" t="str">
        <f t="shared" si="163"/>
        <v/>
      </c>
    </row>
    <row r="5188" spans="1:18">
      <c r="A5188" t="s">
        <v>11512</v>
      </c>
      <c r="B5188" t="s">
        <v>3804</v>
      </c>
      <c r="C5188" t="s">
        <v>11513</v>
      </c>
      <c r="D5188" t="s">
        <v>3185</v>
      </c>
      <c r="E5188" t="s">
        <v>3166</v>
      </c>
      <c r="F5188" t="s">
        <v>3167</v>
      </c>
      <c r="G5188" t="s">
        <v>336</v>
      </c>
      <c r="H5188" s="28">
        <v>45142</v>
      </c>
      <c r="I5188">
        <v>48.78</v>
      </c>
      <c r="J5188">
        <v>24</v>
      </c>
      <c r="K5188" t="s">
        <v>3123</v>
      </c>
      <c r="L5188" t="s">
        <v>3206</v>
      </c>
      <c r="M5188" t="s">
        <v>3188</v>
      </c>
      <c r="N5188">
        <v>3.4</v>
      </c>
      <c r="O5188" t="s">
        <v>3170</v>
      </c>
      <c r="P5188">
        <f t="shared" si="162"/>
        <v>45140</v>
      </c>
      <c r="Q5188">
        <f>--(COUNTIF($A$2:A5188,A5188)=1)</f>
        <v>1</v>
      </c>
      <c r="R5188">
        <f t="shared" si="163"/>
        <v>48.78</v>
      </c>
    </row>
    <row r="5189" spans="1:18">
      <c r="A5189" t="s">
        <v>11514</v>
      </c>
      <c r="B5189" t="s">
        <v>7956</v>
      </c>
      <c r="C5189" t="s">
        <v>3098</v>
      </c>
      <c r="D5189" t="s">
        <v>3251</v>
      </c>
      <c r="E5189" t="s">
        <v>3280</v>
      </c>
      <c r="F5189" t="s">
        <v>3167</v>
      </c>
      <c r="G5189" t="s">
        <v>2450</v>
      </c>
      <c r="H5189" s="28">
        <v>45621</v>
      </c>
      <c r="I5189">
        <v>3.35</v>
      </c>
      <c r="J5189">
        <v>4</v>
      </c>
      <c r="K5189" t="s">
        <v>3124</v>
      </c>
      <c r="L5189" t="s">
        <v>3271</v>
      </c>
      <c r="M5189" t="s">
        <v>3188</v>
      </c>
      <c r="N5189">
        <v>2.8</v>
      </c>
      <c r="O5189" t="s">
        <v>3189</v>
      </c>
      <c r="P5189">
        <f t="shared" si="162"/>
        <v>45621</v>
      </c>
      <c r="Q5189">
        <f>--(COUNTIF($A$2:A5189,A5189)=1)</f>
        <v>1</v>
      </c>
      <c r="R5189">
        <f t="shared" si="163"/>
        <v>3.35</v>
      </c>
    </row>
    <row r="5190" spans="1:18">
      <c r="A5190" t="s">
        <v>11515</v>
      </c>
      <c r="B5190" t="s">
        <v>1935</v>
      </c>
      <c r="C5190" t="s">
        <v>3098</v>
      </c>
      <c r="D5190" t="s">
        <v>3200</v>
      </c>
      <c r="E5190" t="s">
        <v>3194</v>
      </c>
      <c r="F5190" t="s">
        <v>3167</v>
      </c>
      <c r="G5190" t="s">
        <v>11516</v>
      </c>
      <c r="H5190" s="28">
        <v>45458</v>
      </c>
      <c r="I5190">
        <v>121.02</v>
      </c>
      <c r="J5190">
        <v>72</v>
      </c>
      <c r="K5190" t="s">
        <v>3123</v>
      </c>
      <c r="L5190" t="s">
        <v>3168</v>
      </c>
      <c r="M5190" t="s">
        <v>3177</v>
      </c>
      <c r="N5190">
        <v>3.3</v>
      </c>
      <c r="O5190" t="s">
        <v>3123</v>
      </c>
      <c r="P5190">
        <f t="shared" si="162"/>
        <v>45453</v>
      </c>
      <c r="Q5190">
        <f>--(COUNTIF($A$2:A5190,A5190)=1)</f>
        <v>1</v>
      </c>
      <c r="R5190">
        <f t="shared" si="163"/>
        <v>121.02</v>
      </c>
    </row>
    <row r="5191" spans="1:18">
      <c r="A5191" t="s">
        <v>11517</v>
      </c>
      <c r="B5191" t="s">
        <v>9346</v>
      </c>
      <c r="C5191" t="s">
        <v>4897</v>
      </c>
      <c r="D5191" t="s">
        <v>3185</v>
      </c>
      <c r="E5191" t="s">
        <v>3166</v>
      </c>
      <c r="F5191" t="s">
        <v>3167</v>
      </c>
      <c r="G5191" t="s">
        <v>1416</v>
      </c>
      <c r="H5191" s="28">
        <v>44915</v>
      </c>
      <c r="I5191">
        <v>34.96</v>
      </c>
      <c r="J5191">
        <v>24</v>
      </c>
      <c r="K5191" t="s">
        <v>3123</v>
      </c>
      <c r="L5191" t="s">
        <v>3351</v>
      </c>
      <c r="M5191" t="s">
        <v>3207</v>
      </c>
      <c r="N5191">
        <v>2.1</v>
      </c>
      <c r="O5191" t="s">
        <v>3189</v>
      </c>
      <c r="P5191">
        <f t="shared" si="162"/>
        <v>44914</v>
      </c>
      <c r="Q5191">
        <f>--(COUNTIF($A$2:A5191,A5191)=1)</f>
        <v>1</v>
      </c>
      <c r="R5191">
        <f t="shared" si="163"/>
        <v>34.96</v>
      </c>
    </row>
    <row r="5192" spans="1:18">
      <c r="A5192" t="s">
        <v>11518</v>
      </c>
      <c r="B5192" t="s">
        <v>3390</v>
      </c>
      <c r="C5192" t="s">
        <v>4654</v>
      </c>
      <c r="D5192" t="s">
        <v>3185</v>
      </c>
      <c r="E5192" t="s">
        <v>3175</v>
      </c>
      <c r="F5192" t="s">
        <v>3167</v>
      </c>
      <c r="G5192" t="s">
        <v>2088</v>
      </c>
      <c r="H5192" s="28">
        <v>44756</v>
      </c>
      <c r="I5192">
        <v>16.48</v>
      </c>
      <c r="J5192">
        <v>8</v>
      </c>
      <c r="K5192" t="s">
        <v>3123</v>
      </c>
      <c r="L5192" t="s">
        <v>3318</v>
      </c>
      <c r="M5192" t="s">
        <v>3169</v>
      </c>
      <c r="N5192">
        <v>2.4</v>
      </c>
      <c r="O5192" t="s">
        <v>3123</v>
      </c>
      <c r="P5192">
        <f t="shared" si="162"/>
        <v>44756</v>
      </c>
      <c r="Q5192">
        <f>--(COUNTIF($A$2:A5192,A5192)=1)</f>
        <v>1</v>
      </c>
      <c r="R5192">
        <f t="shared" si="163"/>
        <v>16.48</v>
      </c>
    </row>
    <row r="5193" spans="1:18">
      <c r="A5193" t="s">
        <v>11519</v>
      </c>
      <c r="B5193" t="s">
        <v>5854</v>
      </c>
      <c r="C5193" t="s">
        <v>3098</v>
      </c>
      <c r="D5193" t="s">
        <v>3240</v>
      </c>
      <c r="E5193" t="s">
        <v>3280</v>
      </c>
      <c r="F5193" t="s">
        <v>3180</v>
      </c>
      <c r="G5193" t="s">
        <v>2088</v>
      </c>
      <c r="H5193" s="28"/>
      <c r="J5193">
        <v>4</v>
      </c>
      <c r="K5193" t="s">
        <v>3098</v>
      </c>
      <c r="L5193" t="s">
        <v>3218</v>
      </c>
      <c r="M5193" t="s">
        <v>3169</v>
      </c>
      <c r="O5193" t="s">
        <v>3260</v>
      </c>
      <c r="P5193">
        <f t="shared" si="162"/>
        <v>44756</v>
      </c>
      <c r="Q5193">
        <f>--(COUNTIF($A$2:A5193,A5193)=1)</f>
        <v>1</v>
      </c>
      <c r="R5193" t="str">
        <f t="shared" si="163"/>
        <v/>
      </c>
    </row>
    <row r="5194" spans="1:18">
      <c r="A5194" t="s">
        <v>11520</v>
      </c>
      <c r="B5194" t="s">
        <v>3804</v>
      </c>
      <c r="C5194" t="s">
        <v>3098</v>
      </c>
      <c r="D5194" t="s">
        <v>3237</v>
      </c>
      <c r="E5194" t="s">
        <v>3194</v>
      </c>
      <c r="F5194" t="s">
        <v>3167</v>
      </c>
      <c r="G5194" t="s">
        <v>849</v>
      </c>
      <c r="H5194" s="28">
        <v>45188</v>
      </c>
      <c r="I5194">
        <v>233.76</v>
      </c>
      <c r="J5194">
        <v>72</v>
      </c>
      <c r="K5194" t="s">
        <v>3123</v>
      </c>
      <c r="L5194" t="s">
        <v>3168</v>
      </c>
      <c r="M5194" t="s">
        <v>3202</v>
      </c>
      <c r="N5194">
        <v>3.8</v>
      </c>
      <c r="O5194" t="s">
        <v>3178</v>
      </c>
      <c r="P5194">
        <f t="shared" si="162"/>
        <v>45179</v>
      </c>
      <c r="Q5194">
        <f>--(COUNTIF($A$2:A5194,A5194)=1)</f>
        <v>1</v>
      </c>
      <c r="R5194">
        <f t="shared" si="163"/>
        <v>233.76</v>
      </c>
    </row>
    <row r="5195" spans="1:18">
      <c r="A5195" t="s">
        <v>11521</v>
      </c>
      <c r="B5195" t="s">
        <v>1235</v>
      </c>
      <c r="C5195" t="s">
        <v>11522</v>
      </c>
      <c r="D5195" t="s">
        <v>3227</v>
      </c>
      <c r="E5195" t="s">
        <v>3280</v>
      </c>
      <c r="F5195" t="s">
        <v>3228</v>
      </c>
      <c r="G5195" t="s">
        <v>798</v>
      </c>
      <c r="H5195" s="28"/>
      <c r="J5195">
        <v>4</v>
      </c>
      <c r="K5195" t="s">
        <v>3098</v>
      </c>
      <c r="L5195" t="s">
        <v>3201</v>
      </c>
      <c r="M5195" t="s">
        <v>3202</v>
      </c>
      <c r="O5195" t="s">
        <v>3182</v>
      </c>
      <c r="P5195">
        <f t="shared" si="162"/>
        <v>44698</v>
      </c>
      <c r="Q5195">
        <f>--(COUNTIF($A$2:A5195,A5195)=1)</f>
        <v>1</v>
      </c>
      <c r="R5195" t="str">
        <f t="shared" si="163"/>
        <v/>
      </c>
    </row>
    <row r="5196" spans="1:18">
      <c r="A5196" t="s">
        <v>11523</v>
      </c>
      <c r="B5196" t="s">
        <v>1108</v>
      </c>
      <c r="C5196" t="s">
        <v>3098</v>
      </c>
      <c r="D5196" t="s">
        <v>3185</v>
      </c>
      <c r="E5196" t="s">
        <v>3194</v>
      </c>
      <c r="F5196" t="s">
        <v>3167</v>
      </c>
      <c r="G5196" t="s">
        <v>336</v>
      </c>
      <c r="H5196" s="28">
        <v>45146</v>
      </c>
      <c r="I5196">
        <v>148.5</v>
      </c>
      <c r="J5196">
        <v>72</v>
      </c>
      <c r="K5196" t="s">
        <v>3123</v>
      </c>
      <c r="L5196" t="s">
        <v>3271</v>
      </c>
      <c r="M5196" t="s">
        <v>3202</v>
      </c>
      <c r="O5196" t="s">
        <v>3260</v>
      </c>
      <c r="P5196">
        <f t="shared" si="162"/>
        <v>45140</v>
      </c>
      <c r="Q5196">
        <f>--(COUNTIF($A$2:A5196,A5196)=1)</f>
        <v>1</v>
      </c>
      <c r="R5196">
        <f t="shared" si="163"/>
        <v>148.5</v>
      </c>
    </row>
    <row r="5197" spans="1:18">
      <c r="A5197" t="s">
        <v>11524</v>
      </c>
      <c r="B5197" t="s">
        <v>8970</v>
      </c>
      <c r="C5197" t="s">
        <v>11525</v>
      </c>
      <c r="D5197" t="s">
        <v>3251</v>
      </c>
      <c r="E5197" t="s">
        <v>3175</v>
      </c>
      <c r="F5197" t="s">
        <v>3167</v>
      </c>
      <c r="G5197" t="s">
        <v>1239</v>
      </c>
      <c r="H5197" s="28">
        <v>45584</v>
      </c>
      <c r="I5197">
        <v>27.98</v>
      </c>
      <c r="J5197">
        <v>8</v>
      </c>
      <c r="K5197" t="s">
        <v>3123</v>
      </c>
      <c r="L5197" t="s">
        <v>3225</v>
      </c>
      <c r="M5197" t="s">
        <v>3169</v>
      </c>
      <c r="N5197">
        <v>2.9</v>
      </c>
      <c r="O5197" t="s">
        <v>3182</v>
      </c>
      <c r="P5197">
        <f t="shared" si="162"/>
        <v>45583</v>
      </c>
      <c r="Q5197">
        <f>--(COUNTIF($A$2:A5197,A5197)=1)</f>
        <v>1</v>
      </c>
      <c r="R5197">
        <f t="shared" si="163"/>
        <v>27.98</v>
      </c>
    </row>
    <row r="5198" spans="1:18">
      <c r="A5198" t="s">
        <v>11526</v>
      </c>
      <c r="B5198" t="s">
        <v>2138</v>
      </c>
      <c r="C5198" t="s">
        <v>4964</v>
      </c>
      <c r="D5198" t="s">
        <v>3174</v>
      </c>
      <c r="E5198" t="s">
        <v>3175</v>
      </c>
      <c r="F5198" t="s">
        <v>3180</v>
      </c>
      <c r="G5198" t="s">
        <v>255</v>
      </c>
      <c r="H5198" s="28"/>
      <c r="J5198">
        <v>8</v>
      </c>
      <c r="K5198" t="s">
        <v>3098</v>
      </c>
      <c r="L5198" t="s">
        <v>3268</v>
      </c>
      <c r="M5198" t="s">
        <v>3169</v>
      </c>
      <c r="O5198" t="s">
        <v>3170</v>
      </c>
      <c r="P5198">
        <f t="shared" si="162"/>
        <v>45579</v>
      </c>
      <c r="Q5198">
        <f>--(COUNTIF($A$2:A5198,A5198)=1)</f>
        <v>1</v>
      </c>
      <c r="R5198" t="str">
        <f t="shared" si="163"/>
        <v/>
      </c>
    </row>
    <row r="5199" spans="1:18">
      <c r="A5199" t="s">
        <v>11527</v>
      </c>
      <c r="B5199" t="s">
        <v>2708</v>
      </c>
      <c r="C5199" t="s">
        <v>7905</v>
      </c>
      <c r="D5199" t="s">
        <v>3200</v>
      </c>
      <c r="E5199" t="s">
        <v>3166</v>
      </c>
      <c r="F5199" t="s">
        <v>3167</v>
      </c>
      <c r="G5199" t="s">
        <v>799</v>
      </c>
      <c r="H5199" s="28">
        <v>44755</v>
      </c>
      <c r="I5199">
        <v>8.92</v>
      </c>
      <c r="J5199">
        <v>24</v>
      </c>
      <c r="K5199" t="s">
        <v>3124</v>
      </c>
      <c r="L5199" t="s">
        <v>3225</v>
      </c>
      <c r="M5199" t="s">
        <v>3202</v>
      </c>
      <c r="N5199">
        <v>3.1</v>
      </c>
      <c r="O5199" t="s">
        <v>3189</v>
      </c>
      <c r="P5199">
        <f t="shared" si="162"/>
        <v>44755</v>
      </c>
      <c r="Q5199">
        <f>--(COUNTIF($A$2:A5199,A5199)=1)</f>
        <v>1</v>
      </c>
      <c r="R5199">
        <f t="shared" si="163"/>
        <v>8.92</v>
      </c>
    </row>
    <row r="5200" spans="1:18">
      <c r="A5200" t="s">
        <v>11528</v>
      </c>
      <c r="B5200" t="s">
        <v>3014</v>
      </c>
      <c r="C5200" t="s">
        <v>11529</v>
      </c>
      <c r="D5200" t="s">
        <v>3174</v>
      </c>
      <c r="E5200" t="s">
        <v>3194</v>
      </c>
      <c r="F5200" t="s">
        <v>3167</v>
      </c>
      <c r="G5200" t="s">
        <v>857</v>
      </c>
      <c r="H5200" s="28"/>
      <c r="J5200">
        <v>72</v>
      </c>
      <c r="K5200" t="s">
        <v>3098</v>
      </c>
      <c r="L5200" t="s">
        <v>3318</v>
      </c>
      <c r="M5200" t="s">
        <v>3169</v>
      </c>
      <c r="O5200" t="s">
        <v>3182</v>
      </c>
      <c r="P5200">
        <f t="shared" si="162"/>
        <v>45616</v>
      </c>
      <c r="Q5200">
        <f>--(COUNTIF($A$2:A5200,A5200)=1)</f>
        <v>1</v>
      </c>
      <c r="R5200" t="str">
        <f t="shared" si="163"/>
        <v/>
      </c>
    </row>
    <row r="5201" spans="1:18">
      <c r="A5201" t="s">
        <v>11530</v>
      </c>
      <c r="B5201" t="s">
        <v>7223</v>
      </c>
      <c r="C5201" t="s">
        <v>3098</v>
      </c>
      <c r="D5201" t="s">
        <v>3174</v>
      </c>
      <c r="E5201" t="s">
        <v>3175</v>
      </c>
      <c r="F5201" t="s">
        <v>3167</v>
      </c>
      <c r="G5201" t="s">
        <v>722</v>
      </c>
      <c r="H5201" s="28"/>
      <c r="J5201">
        <v>8</v>
      </c>
      <c r="K5201" t="s">
        <v>3098</v>
      </c>
      <c r="L5201" t="s">
        <v>3229</v>
      </c>
      <c r="M5201" t="s">
        <v>3188</v>
      </c>
      <c r="O5201" t="s">
        <v>3189</v>
      </c>
      <c r="P5201">
        <f t="shared" si="162"/>
        <v>44775</v>
      </c>
      <c r="Q5201">
        <f>--(COUNTIF($A$2:A5201,A5201)=1)</f>
        <v>1</v>
      </c>
      <c r="R5201" t="str">
        <f t="shared" si="163"/>
        <v/>
      </c>
    </row>
    <row r="5202" spans="1:18">
      <c r="A5202" t="s">
        <v>11531</v>
      </c>
      <c r="B5202" t="s">
        <v>1370</v>
      </c>
      <c r="C5202" t="s">
        <v>11532</v>
      </c>
      <c r="D5202" t="s">
        <v>3240</v>
      </c>
      <c r="E5202" t="s">
        <v>3194</v>
      </c>
      <c r="F5202" t="s">
        <v>3167</v>
      </c>
      <c r="G5202" t="s">
        <v>1441</v>
      </c>
      <c r="H5202" s="28">
        <v>44729</v>
      </c>
      <c r="I5202">
        <v>97.66</v>
      </c>
      <c r="J5202">
        <v>72</v>
      </c>
      <c r="K5202" t="s">
        <v>3123</v>
      </c>
      <c r="L5202" t="s">
        <v>3307</v>
      </c>
      <c r="M5202" t="s">
        <v>3207</v>
      </c>
      <c r="O5202" t="s">
        <v>3124</v>
      </c>
      <c r="P5202">
        <f t="shared" si="162"/>
        <v>44725</v>
      </c>
      <c r="Q5202">
        <f>--(COUNTIF($A$2:A5202,A5202)=1)</f>
        <v>1</v>
      </c>
      <c r="R5202">
        <f t="shared" si="163"/>
        <v>97.66</v>
      </c>
    </row>
    <row r="5203" spans="1:18">
      <c r="A5203" t="s">
        <v>11533</v>
      </c>
      <c r="B5203" t="s">
        <v>109</v>
      </c>
      <c r="C5203" t="s">
        <v>3098</v>
      </c>
      <c r="D5203" t="s">
        <v>3251</v>
      </c>
      <c r="E5203" t="s">
        <v>3166</v>
      </c>
      <c r="F5203" t="s">
        <v>3167</v>
      </c>
      <c r="G5203" t="s">
        <v>2774</v>
      </c>
      <c r="H5203" s="28">
        <v>45460</v>
      </c>
      <c r="I5203">
        <v>79.13</v>
      </c>
      <c r="J5203">
        <v>24</v>
      </c>
      <c r="K5203" t="s">
        <v>3123</v>
      </c>
      <c r="L5203" t="s">
        <v>3318</v>
      </c>
      <c r="M5203" t="s">
        <v>3207</v>
      </c>
      <c r="N5203">
        <v>3.5</v>
      </c>
      <c r="O5203" t="s">
        <v>3178</v>
      </c>
      <c r="P5203">
        <f t="shared" si="162"/>
        <v>45457</v>
      </c>
      <c r="Q5203">
        <f>--(COUNTIF($A$2:A5203,A5203)=1)</f>
        <v>1</v>
      </c>
      <c r="R5203">
        <f t="shared" si="163"/>
        <v>79.13</v>
      </c>
    </row>
    <row r="5204" spans="1:18">
      <c r="A5204" t="s">
        <v>11534</v>
      </c>
      <c r="B5204" t="s">
        <v>6581</v>
      </c>
      <c r="C5204" t="s">
        <v>11535</v>
      </c>
      <c r="D5204" t="s">
        <v>3237</v>
      </c>
      <c r="E5204" t="s">
        <v>3166</v>
      </c>
      <c r="F5204" t="s">
        <v>3180</v>
      </c>
      <c r="G5204" t="s">
        <v>2116</v>
      </c>
      <c r="H5204" s="28"/>
      <c r="J5204">
        <v>24</v>
      </c>
      <c r="K5204" t="s">
        <v>3098</v>
      </c>
      <c r="L5204" t="s">
        <v>3225</v>
      </c>
      <c r="M5204" t="s">
        <v>3188</v>
      </c>
      <c r="O5204" t="s">
        <v>3260</v>
      </c>
      <c r="P5204">
        <f t="shared" si="162"/>
        <v>45283</v>
      </c>
      <c r="Q5204">
        <f>--(COUNTIF($A$2:A5204,A5204)=1)</f>
        <v>1</v>
      </c>
      <c r="R5204" t="str">
        <f t="shared" si="163"/>
        <v/>
      </c>
    </row>
    <row r="5205" spans="1:18">
      <c r="A5205" t="s">
        <v>11536</v>
      </c>
      <c r="B5205" t="s">
        <v>2672</v>
      </c>
      <c r="C5205" t="s">
        <v>11537</v>
      </c>
      <c r="D5205" t="s">
        <v>3237</v>
      </c>
      <c r="E5205" t="s">
        <v>3166</v>
      </c>
      <c r="F5205" t="s">
        <v>3167</v>
      </c>
      <c r="G5205" t="s">
        <v>5597</v>
      </c>
      <c r="H5205" s="28">
        <v>44624</v>
      </c>
      <c r="I5205">
        <v>40.31</v>
      </c>
      <c r="J5205">
        <v>24</v>
      </c>
      <c r="K5205" t="s">
        <v>3123</v>
      </c>
      <c r="L5205" t="s">
        <v>3281</v>
      </c>
      <c r="M5205" t="s">
        <v>3207</v>
      </c>
      <c r="O5205" t="s">
        <v>3260</v>
      </c>
      <c r="P5205">
        <f t="shared" si="162"/>
        <v>44623</v>
      </c>
      <c r="Q5205">
        <f>--(COUNTIF($A$2:A5205,A5205)=1)</f>
        <v>1</v>
      </c>
      <c r="R5205">
        <f t="shared" si="163"/>
        <v>40.31</v>
      </c>
    </row>
    <row r="5206" spans="1:18">
      <c r="A5206" t="s">
        <v>11538</v>
      </c>
      <c r="B5206" t="s">
        <v>1354</v>
      </c>
      <c r="C5206" t="s">
        <v>3098</v>
      </c>
      <c r="D5206" t="s">
        <v>3227</v>
      </c>
      <c r="E5206" t="s">
        <v>3194</v>
      </c>
      <c r="F5206" t="s">
        <v>3228</v>
      </c>
      <c r="G5206" t="s">
        <v>1792</v>
      </c>
      <c r="H5206" s="28"/>
      <c r="J5206">
        <v>72</v>
      </c>
      <c r="K5206" t="s">
        <v>3098</v>
      </c>
      <c r="L5206" t="s">
        <v>3271</v>
      </c>
      <c r="M5206" t="s">
        <v>3202</v>
      </c>
      <c r="O5206" t="s">
        <v>3260</v>
      </c>
      <c r="P5206">
        <f t="shared" si="162"/>
        <v>45299</v>
      </c>
      <c r="Q5206">
        <f>--(COUNTIF($A$2:A5206,A5206)=1)</f>
        <v>1</v>
      </c>
      <c r="R5206" t="str">
        <f t="shared" si="163"/>
        <v/>
      </c>
    </row>
    <row r="5207" spans="1:18">
      <c r="A5207" t="s">
        <v>11539</v>
      </c>
      <c r="B5207" t="s">
        <v>2072</v>
      </c>
      <c r="C5207" t="s">
        <v>11540</v>
      </c>
      <c r="D5207" t="s">
        <v>3237</v>
      </c>
      <c r="E5207" t="s">
        <v>3166</v>
      </c>
      <c r="F5207" t="s">
        <v>3167</v>
      </c>
      <c r="G5207" t="s">
        <v>4187</v>
      </c>
      <c r="H5207" s="28">
        <v>45697</v>
      </c>
      <c r="I5207">
        <v>12.72</v>
      </c>
      <c r="J5207">
        <v>24</v>
      </c>
      <c r="K5207" t="s">
        <v>3124</v>
      </c>
      <c r="L5207" t="s">
        <v>3271</v>
      </c>
      <c r="M5207" t="s">
        <v>3188</v>
      </c>
      <c r="N5207">
        <v>3.3</v>
      </c>
      <c r="O5207" t="s">
        <v>3170</v>
      </c>
      <c r="P5207">
        <f t="shared" si="162"/>
        <v>45697</v>
      </c>
      <c r="Q5207">
        <f>--(COUNTIF($A$2:A5207,A5207)=1)</f>
        <v>1</v>
      </c>
      <c r="R5207">
        <f t="shared" si="163"/>
        <v>12.72</v>
      </c>
    </row>
    <row r="5208" spans="1:18">
      <c r="A5208" t="s">
        <v>11541</v>
      </c>
      <c r="B5208" t="s">
        <v>2939</v>
      </c>
      <c r="C5208" t="s">
        <v>4278</v>
      </c>
      <c r="D5208" t="s">
        <v>3165</v>
      </c>
      <c r="E5208" t="s">
        <v>3166</v>
      </c>
      <c r="F5208" t="s">
        <v>3167</v>
      </c>
      <c r="G5208" t="s">
        <v>2371</v>
      </c>
      <c r="H5208" s="28">
        <v>45658</v>
      </c>
      <c r="I5208">
        <v>7.41</v>
      </c>
      <c r="J5208">
        <v>24</v>
      </c>
      <c r="K5208" t="s">
        <v>3124</v>
      </c>
      <c r="L5208" t="s">
        <v>3192</v>
      </c>
      <c r="M5208" t="s">
        <v>3207</v>
      </c>
      <c r="N5208">
        <v>1.9</v>
      </c>
      <c r="O5208" t="s">
        <v>3170</v>
      </c>
      <c r="P5208">
        <f t="shared" si="162"/>
        <v>45658</v>
      </c>
      <c r="Q5208">
        <f>--(COUNTIF($A$2:A5208,A5208)=1)</f>
        <v>1</v>
      </c>
      <c r="R5208">
        <f t="shared" si="163"/>
        <v>7.41</v>
      </c>
    </row>
    <row r="5209" spans="1:18">
      <c r="A5209" t="s">
        <v>11542</v>
      </c>
      <c r="B5209" t="s">
        <v>2198</v>
      </c>
      <c r="C5209" t="s">
        <v>3098</v>
      </c>
      <c r="D5209" t="s">
        <v>3196</v>
      </c>
      <c r="E5209" t="s">
        <v>3175</v>
      </c>
      <c r="F5209" t="s">
        <v>3180</v>
      </c>
      <c r="G5209" t="s">
        <v>95</v>
      </c>
      <c r="H5209" s="28"/>
      <c r="J5209">
        <v>8</v>
      </c>
      <c r="K5209" t="s">
        <v>3098</v>
      </c>
      <c r="L5209" t="s">
        <v>3307</v>
      </c>
      <c r="M5209" t="s">
        <v>3169</v>
      </c>
      <c r="O5209" t="s">
        <v>3189</v>
      </c>
      <c r="P5209">
        <f t="shared" si="162"/>
        <v>44673</v>
      </c>
      <c r="Q5209">
        <f>--(COUNTIF($A$2:A5209,A5209)=1)</f>
        <v>1</v>
      </c>
      <c r="R5209" t="str">
        <f t="shared" si="163"/>
        <v/>
      </c>
    </row>
    <row r="5210" spans="1:18">
      <c r="A5210" t="s">
        <v>11543</v>
      </c>
      <c r="B5210" t="s">
        <v>11544</v>
      </c>
      <c r="C5210" t="s">
        <v>3098</v>
      </c>
      <c r="D5210" t="s">
        <v>3237</v>
      </c>
      <c r="E5210" t="s">
        <v>3194</v>
      </c>
      <c r="F5210" t="s">
        <v>3167</v>
      </c>
      <c r="G5210" t="s">
        <v>135</v>
      </c>
      <c r="H5210" s="28">
        <v>45409</v>
      </c>
      <c r="I5210">
        <v>97.03</v>
      </c>
      <c r="J5210">
        <v>72</v>
      </c>
      <c r="K5210" t="s">
        <v>3123</v>
      </c>
      <c r="L5210" t="s">
        <v>3216</v>
      </c>
      <c r="M5210" t="s">
        <v>3169</v>
      </c>
      <c r="N5210">
        <v>3.5</v>
      </c>
      <c r="O5210" t="s">
        <v>3170</v>
      </c>
      <c r="P5210">
        <f t="shared" si="162"/>
        <v>45405</v>
      </c>
      <c r="Q5210">
        <f>--(COUNTIF($A$2:A5210,A5210)=1)</f>
        <v>1</v>
      </c>
      <c r="R5210">
        <f t="shared" si="163"/>
        <v>97.03</v>
      </c>
    </row>
    <row r="5211" spans="1:18">
      <c r="A5211" t="s">
        <v>11545</v>
      </c>
      <c r="B5211" t="s">
        <v>779</v>
      </c>
      <c r="C5211" t="s">
        <v>3098</v>
      </c>
      <c r="D5211" t="s">
        <v>3165</v>
      </c>
      <c r="E5211" t="s">
        <v>3175</v>
      </c>
      <c r="F5211" t="s">
        <v>3180</v>
      </c>
      <c r="G5211" t="s">
        <v>328</v>
      </c>
      <c r="H5211" s="28"/>
      <c r="J5211">
        <v>8</v>
      </c>
      <c r="K5211" t="s">
        <v>3098</v>
      </c>
      <c r="L5211" t="s">
        <v>3271</v>
      </c>
      <c r="M5211" t="s">
        <v>3207</v>
      </c>
      <c r="O5211" t="s">
        <v>3124</v>
      </c>
      <c r="P5211">
        <f t="shared" si="162"/>
        <v>45229</v>
      </c>
      <c r="Q5211">
        <f>--(COUNTIF($A$2:A5211,A5211)=1)</f>
        <v>1</v>
      </c>
      <c r="R5211" t="str">
        <f t="shared" si="163"/>
        <v/>
      </c>
    </row>
    <row r="5212" spans="1:18">
      <c r="A5212" t="s">
        <v>11546</v>
      </c>
      <c r="B5212" t="s">
        <v>2691</v>
      </c>
      <c r="C5212" t="s">
        <v>3098</v>
      </c>
      <c r="D5212" t="s">
        <v>3251</v>
      </c>
      <c r="E5212" t="s">
        <v>3166</v>
      </c>
      <c r="F5212" t="s">
        <v>3167</v>
      </c>
      <c r="G5212" t="s">
        <v>6181</v>
      </c>
      <c r="H5212" s="28">
        <v>45108</v>
      </c>
      <c r="I5212">
        <v>20.27</v>
      </c>
      <c r="J5212">
        <v>24</v>
      </c>
      <c r="K5212" t="s">
        <v>3124</v>
      </c>
      <c r="L5212" t="s">
        <v>3307</v>
      </c>
      <c r="M5212" t="s">
        <v>3169</v>
      </c>
      <c r="O5212" t="s">
        <v>3124</v>
      </c>
      <c r="P5212">
        <f t="shared" si="162"/>
        <v>45108</v>
      </c>
      <c r="Q5212">
        <f>--(COUNTIF($A$2:A5212,A5212)=1)</f>
        <v>1</v>
      </c>
      <c r="R5212">
        <f t="shared" si="163"/>
        <v>20.27</v>
      </c>
    </row>
    <row r="5213" spans="1:18">
      <c r="A5213" t="s">
        <v>11547</v>
      </c>
      <c r="B5213" t="s">
        <v>1147</v>
      </c>
      <c r="C5213" t="s">
        <v>11548</v>
      </c>
      <c r="D5213" t="s">
        <v>3185</v>
      </c>
      <c r="E5213" t="s">
        <v>3166</v>
      </c>
      <c r="F5213" t="s">
        <v>3167</v>
      </c>
      <c r="G5213" t="s">
        <v>986</v>
      </c>
      <c r="H5213" s="28">
        <v>45506</v>
      </c>
      <c r="I5213">
        <v>28.44</v>
      </c>
      <c r="J5213">
        <v>24</v>
      </c>
      <c r="K5213" t="s">
        <v>3123</v>
      </c>
      <c r="L5213" t="s">
        <v>3192</v>
      </c>
      <c r="M5213" t="s">
        <v>3188</v>
      </c>
      <c r="N5213">
        <v>4.5</v>
      </c>
      <c r="O5213" t="s">
        <v>3170</v>
      </c>
      <c r="P5213">
        <f t="shared" si="162"/>
        <v>45505</v>
      </c>
      <c r="Q5213">
        <f>--(COUNTIF($A$2:A5213,A5213)=1)</f>
        <v>1</v>
      </c>
      <c r="R5213">
        <f t="shared" si="163"/>
        <v>28.44</v>
      </c>
    </row>
    <row r="5214" spans="1:18">
      <c r="A5214" t="s">
        <v>11549</v>
      </c>
      <c r="B5214" t="s">
        <v>8278</v>
      </c>
      <c r="C5214" t="s">
        <v>11550</v>
      </c>
      <c r="D5214" t="s">
        <v>3227</v>
      </c>
      <c r="E5214" t="s">
        <v>3166</v>
      </c>
      <c r="F5214" t="s">
        <v>3167</v>
      </c>
      <c r="G5214" t="s">
        <v>1163</v>
      </c>
      <c r="H5214" s="28">
        <v>45010</v>
      </c>
      <c r="I5214">
        <v>65.239999999999995</v>
      </c>
      <c r="J5214">
        <v>24</v>
      </c>
      <c r="K5214" t="s">
        <v>3123</v>
      </c>
      <c r="L5214" t="s">
        <v>3098</v>
      </c>
      <c r="M5214" t="s">
        <v>3207</v>
      </c>
      <c r="N5214">
        <v>3.5</v>
      </c>
      <c r="O5214" t="s">
        <v>3213</v>
      </c>
      <c r="P5214">
        <f t="shared" si="162"/>
        <v>45008</v>
      </c>
      <c r="Q5214">
        <f>--(COUNTIF($A$2:A5214,A5214)=1)</f>
        <v>1</v>
      </c>
      <c r="R5214">
        <f t="shared" si="163"/>
        <v>65.239999999999995</v>
      </c>
    </row>
    <row r="5215" spans="1:18">
      <c r="A5215" t="s">
        <v>11551</v>
      </c>
      <c r="B5215" t="s">
        <v>3635</v>
      </c>
      <c r="C5215" t="s">
        <v>3098</v>
      </c>
      <c r="D5215" t="s">
        <v>3200</v>
      </c>
      <c r="E5215" t="s">
        <v>3166</v>
      </c>
      <c r="F5215" t="s">
        <v>3180</v>
      </c>
      <c r="G5215" t="s">
        <v>1826</v>
      </c>
      <c r="H5215" s="28"/>
      <c r="J5215">
        <v>24</v>
      </c>
      <c r="K5215" t="s">
        <v>3098</v>
      </c>
      <c r="L5215" t="s">
        <v>3351</v>
      </c>
      <c r="M5215" t="s">
        <v>3169</v>
      </c>
      <c r="O5215" t="s">
        <v>3123</v>
      </c>
      <c r="P5215">
        <f t="shared" si="162"/>
        <v>44671</v>
      </c>
      <c r="Q5215">
        <f>--(COUNTIF($A$2:A5215,A5215)=1)</f>
        <v>1</v>
      </c>
      <c r="R5215" t="str">
        <f t="shared" si="163"/>
        <v/>
      </c>
    </row>
    <row r="5216" spans="1:18">
      <c r="A5216" t="s">
        <v>11552</v>
      </c>
      <c r="B5216" t="s">
        <v>104</v>
      </c>
      <c r="C5216" t="s">
        <v>3098</v>
      </c>
      <c r="D5216" t="s">
        <v>3251</v>
      </c>
      <c r="E5216" t="s">
        <v>3166</v>
      </c>
      <c r="F5216" t="s">
        <v>3228</v>
      </c>
      <c r="G5216" t="s">
        <v>1586</v>
      </c>
      <c r="H5216" s="28"/>
      <c r="J5216">
        <v>24</v>
      </c>
      <c r="K5216" t="s">
        <v>3098</v>
      </c>
      <c r="L5216" t="s">
        <v>3168</v>
      </c>
      <c r="M5216" t="s">
        <v>3207</v>
      </c>
      <c r="O5216" t="s">
        <v>3213</v>
      </c>
      <c r="P5216">
        <f t="shared" si="162"/>
        <v>45471</v>
      </c>
      <c r="Q5216">
        <f>--(COUNTIF($A$2:A5216,A5216)=1)</f>
        <v>1</v>
      </c>
      <c r="R5216" t="str">
        <f t="shared" si="163"/>
        <v/>
      </c>
    </row>
    <row r="5217" spans="1:18">
      <c r="A5217" t="s">
        <v>11553</v>
      </c>
      <c r="B5217" t="s">
        <v>2957</v>
      </c>
      <c r="C5217" t="s">
        <v>5451</v>
      </c>
      <c r="D5217" t="s">
        <v>3185</v>
      </c>
      <c r="E5217" t="s">
        <v>3166</v>
      </c>
      <c r="F5217" t="s">
        <v>3180</v>
      </c>
      <c r="G5217" t="s">
        <v>2651</v>
      </c>
      <c r="H5217" s="28"/>
      <c r="J5217">
        <v>24</v>
      </c>
      <c r="K5217" t="s">
        <v>3098</v>
      </c>
      <c r="L5217" t="s">
        <v>3318</v>
      </c>
      <c r="M5217" t="s">
        <v>3177</v>
      </c>
      <c r="O5217" t="s">
        <v>3189</v>
      </c>
      <c r="P5217">
        <f t="shared" si="162"/>
        <v>45020</v>
      </c>
      <c r="Q5217">
        <f>--(COUNTIF($A$2:A5217,A5217)=1)</f>
        <v>1</v>
      </c>
      <c r="R5217" t="str">
        <f t="shared" si="163"/>
        <v/>
      </c>
    </row>
    <row r="5218" spans="1:18">
      <c r="A5218" t="s">
        <v>11554</v>
      </c>
      <c r="B5218" t="s">
        <v>3908</v>
      </c>
      <c r="C5218" t="s">
        <v>11555</v>
      </c>
      <c r="D5218" t="s">
        <v>3237</v>
      </c>
      <c r="E5218" t="s">
        <v>3166</v>
      </c>
      <c r="F5218" t="s">
        <v>3167</v>
      </c>
      <c r="G5218" t="s">
        <v>3224</v>
      </c>
      <c r="H5218" s="28"/>
      <c r="J5218">
        <v>24</v>
      </c>
      <c r="K5218" t="s">
        <v>3098</v>
      </c>
      <c r="L5218" t="s">
        <v>3318</v>
      </c>
      <c r="M5218" t="s">
        <v>3188</v>
      </c>
      <c r="O5218" t="s">
        <v>3260</v>
      </c>
      <c r="P5218">
        <f t="shared" si="162"/>
        <v>45710</v>
      </c>
      <c r="Q5218">
        <f>--(COUNTIF($A$2:A5218,A5218)=1)</f>
        <v>1</v>
      </c>
      <c r="R5218" t="str">
        <f t="shared" si="163"/>
        <v/>
      </c>
    </row>
    <row r="5219" spans="1:18">
      <c r="A5219" t="s">
        <v>11556</v>
      </c>
      <c r="B5219" t="s">
        <v>9636</v>
      </c>
      <c r="C5219" t="s">
        <v>3098</v>
      </c>
      <c r="D5219" t="s">
        <v>3237</v>
      </c>
      <c r="E5219" t="s">
        <v>3194</v>
      </c>
      <c r="F5219" t="s">
        <v>3167</v>
      </c>
      <c r="G5219" t="s">
        <v>4981</v>
      </c>
      <c r="H5219" s="28">
        <v>45399</v>
      </c>
      <c r="I5219">
        <v>5.96</v>
      </c>
      <c r="J5219">
        <v>72</v>
      </c>
      <c r="K5219" t="s">
        <v>3124</v>
      </c>
      <c r="L5219" t="s">
        <v>3271</v>
      </c>
      <c r="M5219" t="s">
        <v>3188</v>
      </c>
      <c r="O5219" t="s">
        <v>3182</v>
      </c>
      <c r="P5219">
        <f t="shared" si="162"/>
        <v>45399</v>
      </c>
      <c r="Q5219">
        <f>--(COUNTIF($A$2:A5219,A5219)=1)</f>
        <v>1</v>
      </c>
      <c r="R5219">
        <f t="shared" si="163"/>
        <v>5.96</v>
      </c>
    </row>
    <row r="5220" spans="1:18">
      <c r="A5220" t="s">
        <v>11557</v>
      </c>
      <c r="B5220" t="s">
        <v>2075</v>
      </c>
      <c r="C5220" t="s">
        <v>11558</v>
      </c>
      <c r="D5220" t="s">
        <v>3251</v>
      </c>
      <c r="E5220" t="s">
        <v>3175</v>
      </c>
      <c r="F5220" t="s">
        <v>3167</v>
      </c>
      <c r="G5220" t="s">
        <v>2339</v>
      </c>
      <c r="H5220" s="28">
        <v>45355</v>
      </c>
      <c r="I5220">
        <v>14.38</v>
      </c>
      <c r="J5220">
        <v>8</v>
      </c>
      <c r="K5220" t="s">
        <v>3123</v>
      </c>
      <c r="L5220" t="s">
        <v>3098</v>
      </c>
      <c r="M5220" t="s">
        <v>3207</v>
      </c>
      <c r="N5220">
        <v>4.0999999999999996</v>
      </c>
      <c r="O5220" t="s">
        <v>3170</v>
      </c>
      <c r="P5220">
        <f t="shared" si="162"/>
        <v>45355</v>
      </c>
      <c r="Q5220">
        <f>--(COUNTIF($A$2:A5220,A5220)=1)</f>
        <v>1</v>
      </c>
      <c r="R5220">
        <f t="shared" si="163"/>
        <v>14.38</v>
      </c>
    </row>
    <row r="5221" spans="1:18">
      <c r="A5221" t="s">
        <v>11559</v>
      </c>
      <c r="B5221" t="s">
        <v>1211</v>
      </c>
      <c r="C5221" t="s">
        <v>3098</v>
      </c>
      <c r="D5221" t="s">
        <v>3251</v>
      </c>
      <c r="E5221" t="s">
        <v>3166</v>
      </c>
      <c r="F5221" t="s">
        <v>3167</v>
      </c>
      <c r="G5221" t="s">
        <v>1311</v>
      </c>
      <c r="H5221" s="28">
        <v>45418</v>
      </c>
      <c r="I5221">
        <v>77.36</v>
      </c>
      <c r="J5221">
        <v>24</v>
      </c>
      <c r="K5221" t="s">
        <v>3123</v>
      </c>
      <c r="L5221" t="s">
        <v>3307</v>
      </c>
      <c r="M5221" t="s">
        <v>3202</v>
      </c>
      <c r="O5221" t="s">
        <v>3123</v>
      </c>
      <c r="P5221">
        <f t="shared" si="162"/>
        <v>45415</v>
      </c>
      <c r="Q5221">
        <f>--(COUNTIF($A$2:A5221,A5221)=1)</f>
        <v>1</v>
      </c>
      <c r="R5221">
        <f t="shared" si="163"/>
        <v>77.36</v>
      </c>
    </row>
    <row r="5222" spans="1:18">
      <c r="A5222" t="s">
        <v>11560</v>
      </c>
      <c r="B5222" t="s">
        <v>807</v>
      </c>
      <c r="C5222" t="s">
        <v>4518</v>
      </c>
      <c r="D5222" t="s">
        <v>3165</v>
      </c>
      <c r="E5222" t="s">
        <v>3166</v>
      </c>
      <c r="F5222" t="s">
        <v>3228</v>
      </c>
      <c r="G5222" t="s">
        <v>523</v>
      </c>
      <c r="H5222" s="28"/>
      <c r="J5222">
        <v>24</v>
      </c>
      <c r="K5222" t="s">
        <v>3098</v>
      </c>
      <c r="L5222" t="s">
        <v>3354</v>
      </c>
      <c r="M5222" t="s">
        <v>3169</v>
      </c>
      <c r="O5222" t="s">
        <v>3123</v>
      </c>
      <c r="P5222">
        <f t="shared" si="162"/>
        <v>45372</v>
      </c>
      <c r="Q5222">
        <f>--(COUNTIF($A$2:A5222,A5222)=1)</f>
        <v>1</v>
      </c>
      <c r="R5222" t="str">
        <f t="shared" si="163"/>
        <v/>
      </c>
    </row>
    <row r="5223" spans="1:18">
      <c r="A5223" t="s">
        <v>11561</v>
      </c>
      <c r="B5223" t="s">
        <v>1334</v>
      </c>
      <c r="C5223" t="s">
        <v>3098</v>
      </c>
      <c r="D5223" t="s">
        <v>3227</v>
      </c>
      <c r="E5223" t="s">
        <v>3166</v>
      </c>
      <c r="F5223" t="s">
        <v>3167</v>
      </c>
      <c r="G5223" t="s">
        <v>3053</v>
      </c>
      <c r="H5223" s="28">
        <v>45188</v>
      </c>
      <c r="I5223">
        <v>30.81</v>
      </c>
      <c r="J5223">
        <v>24</v>
      </c>
      <c r="K5223" t="s">
        <v>3123</v>
      </c>
      <c r="L5223" t="s">
        <v>3271</v>
      </c>
      <c r="M5223" t="s">
        <v>3202</v>
      </c>
      <c r="N5223">
        <v>2.6</v>
      </c>
      <c r="O5223" t="s">
        <v>3178</v>
      </c>
      <c r="P5223">
        <f t="shared" si="162"/>
        <v>45187</v>
      </c>
      <c r="Q5223">
        <f>--(COUNTIF($A$2:A5223,A5223)=1)</f>
        <v>1</v>
      </c>
      <c r="R5223">
        <f t="shared" si="163"/>
        <v>30.81</v>
      </c>
    </row>
    <row r="5224" spans="1:18">
      <c r="A5224" t="s">
        <v>11562</v>
      </c>
      <c r="B5224" t="s">
        <v>3359</v>
      </c>
      <c r="C5224" t="s">
        <v>3098</v>
      </c>
      <c r="D5224" t="s">
        <v>3165</v>
      </c>
      <c r="E5224" t="s">
        <v>3166</v>
      </c>
      <c r="F5224" t="s">
        <v>3167</v>
      </c>
      <c r="G5224" t="s">
        <v>1198</v>
      </c>
      <c r="H5224" s="28">
        <v>45044</v>
      </c>
      <c r="I5224">
        <v>6.68</v>
      </c>
      <c r="J5224">
        <v>24</v>
      </c>
      <c r="K5224" t="s">
        <v>3124</v>
      </c>
      <c r="L5224" t="s">
        <v>3218</v>
      </c>
      <c r="M5224" t="s">
        <v>3207</v>
      </c>
      <c r="N5224">
        <v>3.9</v>
      </c>
      <c r="O5224" t="s">
        <v>3182</v>
      </c>
      <c r="P5224">
        <f t="shared" si="162"/>
        <v>45044</v>
      </c>
      <c r="Q5224">
        <f>--(COUNTIF($A$2:A5224,A5224)=1)</f>
        <v>1</v>
      </c>
      <c r="R5224">
        <f t="shared" si="163"/>
        <v>6.68</v>
      </c>
    </row>
    <row r="5225" spans="1:18">
      <c r="A5225" t="s">
        <v>11563</v>
      </c>
      <c r="B5225" t="s">
        <v>4952</v>
      </c>
      <c r="C5225" t="s">
        <v>9779</v>
      </c>
      <c r="D5225" t="s">
        <v>3200</v>
      </c>
      <c r="E5225" t="s">
        <v>3194</v>
      </c>
      <c r="F5225" t="s">
        <v>3220</v>
      </c>
      <c r="G5225" t="s">
        <v>1187</v>
      </c>
      <c r="H5225" s="28"/>
      <c r="J5225">
        <v>72</v>
      </c>
      <c r="K5225" t="s">
        <v>3098</v>
      </c>
      <c r="L5225" t="s">
        <v>3254</v>
      </c>
      <c r="M5225" t="s">
        <v>3207</v>
      </c>
      <c r="O5225" t="s">
        <v>3178</v>
      </c>
      <c r="P5225">
        <f t="shared" si="162"/>
        <v>44581</v>
      </c>
      <c r="Q5225">
        <f>--(COUNTIF($A$2:A5225,A5225)=1)</f>
        <v>1</v>
      </c>
      <c r="R5225" t="str">
        <f t="shared" si="163"/>
        <v/>
      </c>
    </row>
    <row r="5226" spans="1:18">
      <c r="A5226" t="s">
        <v>11564</v>
      </c>
      <c r="B5226" t="s">
        <v>5340</v>
      </c>
      <c r="C5226" t="s">
        <v>10536</v>
      </c>
      <c r="D5226" t="s">
        <v>3185</v>
      </c>
      <c r="E5226" t="s">
        <v>3166</v>
      </c>
      <c r="F5226" t="s">
        <v>3220</v>
      </c>
      <c r="G5226" t="s">
        <v>1792</v>
      </c>
      <c r="H5226" s="28">
        <v>45301</v>
      </c>
      <c r="I5226">
        <v>54.52</v>
      </c>
      <c r="J5226">
        <v>24</v>
      </c>
      <c r="K5226" t="s">
        <v>3123</v>
      </c>
      <c r="L5226" t="s">
        <v>3176</v>
      </c>
      <c r="M5226" t="s">
        <v>3177</v>
      </c>
      <c r="N5226">
        <v>2.5</v>
      </c>
      <c r="O5226" t="s">
        <v>3260</v>
      </c>
      <c r="P5226">
        <f t="shared" si="162"/>
        <v>45299</v>
      </c>
      <c r="Q5226">
        <f>--(COUNTIF($A$2:A5226,A5226)=1)</f>
        <v>1</v>
      </c>
      <c r="R5226">
        <f t="shared" si="163"/>
        <v>54.52</v>
      </c>
    </row>
    <row r="5227" spans="1:18">
      <c r="A5227" t="s">
        <v>11565</v>
      </c>
      <c r="B5227" t="s">
        <v>11566</v>
      </c>
      <c r="C5227" t="s">
        <v>3098</v>
      </c>
      <c r="D5227" t="s">
        <v>3185</v>
      </c>
      <c r="E5227" t="s">
        <v>3194</v>
      </c>
      <c r="F5227" t="s">
        <v>3220</v>
      </c>
      <c r="G5227" t="s">
        <v>2940</v>
      </c>
      <c r="H5227" s="28">
        <v>45623</v>
      </c>
      <c r="I5227">
        <v>226.34</v>
      </c>
      <c r="J5227">
        <v>72</v>
      </c>
      <c r="K5227" t="s">
        <v>3123</v>
      </c>
      <c r="L5227" t="s">
        <v>3281</v>
      </c>
      <c r="M5227" t="s">
        <v>3177</v>
      </c>
      <c r="N5227">
        <v>2.1</v>
      </c>
      <c r="O5227" t="s">
        <v>3189</v>
      </c>
      <c r="P5227">
        <f t="shared" si="162"/>
        <v>45614</v>
      </c>
      <c r="Q5227">
        <f>--(COUNTIF($A$2:A5227,A5227)=1)</f>
        <v>1</v>
      </c>
      <c r="R5227">
        <f t="shared" si="163"/>
        <v>226.34</v>
      </c>
    </row>
    <row r="5228" spans="1:18">
      <c r="A5228" t="s">
        <v>11567</v>
      </c>
      <c r="B5228" t="s">
        <v>1257</v>
      </c>
      <c r="C5228" t="s">
        <v>3098</v>
      </c>
      <c r="D5228" t="s">
        <v>3165</v>
      </c>
      <c r="E5228" t="s">
        <v>3194</v>
      </c>
      <c r="F5228" t="s">
        <v>3220</v>
      </c>
      <c r="G5228" t="s">
        <v>1942</v>
      </c>
      <c r="H5228" s="28">
        <v>45406</v>
      </c>
      <c r="I5228">
        <v>237.83</v>
      </c>
      <c r="J5228">
        <v>72</v>
      </c>
      <c r="K5228" t="s">
        <v>3123</v>
      </c>
      <c r="L5228" t="s">
        <v>3098</v>
      </c>
      <c r="M5228" t="s">
        <v>3177</v>
      </c>
      <c r="N5228">
        <v>3.7</v>
      </c>
      <c r="O5228" t="s">
        <v>3182</v>
      </c>
      <c r="P5228">
        <f t="shared" si="162"/>
        <v>45397</v>
      </c>
      <c r="Q5228">
        <f>--(COUNTIF($A$2:A5228,A5228)=1)</f>
        <v>1</v>
      </c>
      <c r="R5228">
        <f t="shared" si="163"/>
        <v>237.83</v>
      </c>
    </row>
    <row r="5229" spans="1:18">
      <c r="A5229" t="s">
        <v>11568</v>
      </c>
      <c r="B5229" t="s">
        <v>8065</v>
      </c>
      <c r="C5229" t="s">
        <v>11569</v>
      </c>
      <c r="D5229" t="s">
        <v>3237</v>
      </c>
      <c r="E5229" t="s">
        <v>3194</v>
      </c>
      <c r="F5229" t="s">
        <v>3220</v>
      </c>
      <c r="G5229" t="s">
        <v>56</v>
      </c>
      <c r="H5229" s="28">
        <v>44700</v>
      </c>
      <c r="I5229">
        <v>118.96</v>
      </c>
      <c r="J5229">
        <v>72</v>
      </c>
      <c r="K5229" t="s">
        <v>3123</v>
      </c>
      <c r="L5229" t="s">
        <v>3221</v>
      </c>
      <c r="M5229" t="s">
        <v>3169</v>
      </c>
      <c r="N5229">
        <v>4.0999999999999996</v>
      </c>
      <c r="O5229" t="s">
        <v>3182</v>
      </c>
      <c r="P5229">
        <f t="shared" si="162"/>
        <v>44696</v>
      </c>
      <c r="Q5229">
        <f>--(COUNTIF($A$2:A5229,A5229)=1)</f>
        <v>1</v>
      </c>
      <c r="R5229">
        <f t="shared" si="163"/>
        <v>118.96</v>
      </c>
    </row>
    <row r="5230" spans="1:18">
      <c r="A5230" t="s">
        <v>11570</v>
      </c>
      <c r="B5230" t="s">
        <v>3211</v>
      </c>
      <c r="C5230" t="s">
        <v>3098</v>
      </c>
      <c r="D5230" t="s">
        <v>3174</v>
      </c>
      <c r="E5230" t="s">
        <v>3166</v>
      </c>
      <c r="F5230" t="s">
        <v>3167</v>
      </c>
      <c r="G5230" t="s">
        <v>221</v>
      </c>
      <c r="H5230" s="28">
        <v>45236</v>
      </c>
      <c r="I5230">
        <v>76.099999999999994</v>
      </c>
      <c r="J5230">
        <v>24</v>
      </c>
      <c r="K5230" t="s">
        <v>3123</v>
      </c>
      <c r="L5230" t="s">
        <v>3176</v>
      </c>
      <c r="M5230" t="s">
        <v>3188</v>
      </c>
      <c r="N5230">
        <v>5</v>
      </c>
      <c r="O5230" t="s">
        <v>3178</v>
      </c>
      <c r="P5230">
        <f t="shared" si="162"/>
        <v>45233</v>
      </c>
      <c r="Q5230">
        <f>--(COUNTIF($A$2:A5230,A5230)=1)</f>
        <v>1</v>
      </c>
      <c r="R5230">
        <f t="shared" si="163"/>
        <v>76.099999999999994</v>
      </c>
    </row>
    <row r="5231" spans="1:18">
      <c r="A5231" t="s">
        <v>11571</v>
      </c>
      <c r="B5231" t="s">
        <v>2936</v>
      </c>
      <c r="C5231" t="s">
        <v>3098</v>
      </c>
      <c r="D5231" t="s">
        <v>3196</v>
      </c>
      <c r="E5231" t="s">
        <v>3166</v>
      </c>
      <c r="F5231" t="s">
        <v>3180</v>
      </c>
      <c r="G5231" t="s">
        <v>81</v>
      </c>
      <c r="H5231" s="28"/>
      <c r="J5231">
        <v>24</v>
      </c>
      <c r="K5231" t="s">
        <v>3098</v>
      </c>
      <c r="L5231" t="s">
        <v>3398</v>
      </c>
      <c r="M5231" t="s">
        <v>3188</v>
      </c>
      <c r="O5231" t="s">
        <v>3189</v>
      </c>
      <c r="P5231">
        <f t="shared" si="162"/>
        <v>45313</v>
      </c>
      <c r="Q5231">
        <f>--(COUNTIF($A$2:A5231,A5231)=1)</f>
        <v>1</v>
      </c>
      <c r="R5231" t="str">
        <f t="shared" si="163"/>
        <v/>
      </c>
    </row>
    <row r="5232" spans="1:18">
      <c r="A5232" t="s">
        <v>11572</v>
      </c>
      <c r="B5232" t="s">
        <v>1525</v>
      </c>
      <c r="C5232" t="s">
        <v>6551</v>
      </c>
      <c r="D5232" t="s">
        <v>3240</v>
      </c>
      <c r="E5232" t="s">
        <v>3175</v>
      </c>
      <c r="F5232" t="s">
        <v>3167</v>
      </c>
      <c r="G5232" t="s">
        <v>3752</v>
      </c>
      <c r="H5232" s="28">
        <v>45629</v>
      </c>
      <c r="I5232">
        <v>20.16</v>
      </c>
      <c r="J5232">
        <v>8</v>
      </c>
      <c r="K5232" t="s">
        <v>3123</v>
      </c>
      <c r="L5232" t="s">
        <v>3231</v>
      </c>
      <c r="M5232" t="s">
        <v>3202</v>
      </c>
      <c r="N5232">
        <v>3</v>
      </c>
      <c r="O5232" t="s">
        <v>3123</v>
      </c>
      <c r="P5232">
        <f t="shared" si="162"/>
        <v>45629</v>
      </c>
      <c r="Q5232">
        <f>--(COUNTIF($A$2:A5232,A5232)=1)</f>
        <v>1</v>
      </c>
      <c r="R5232">
        <f t="shared" si="163"/>
        <v>20.16</v>
      </c>
    </row>
    <row r="5233" spans="1:18">
      <c r="A5233" t="s">
        <v>11573</v>
      </c>
      <c r="B5233" t="s">
        <v>1592</v>
      </c>
      <c r="C5233" t="s">
        <v>3098</v>
      </c>
      <c r="D5233" t="s">
        <v>3251</v>
      </c>
      <c r="E5233" t="s">
        <v>3175</v>
      </c>
      <c r="F5233" t="s">
        <v>3180</v>
      </c>
      <c r="G5233" t="s">
        <v>335</v>
      </c>
      <c r="H5233" s="28"/>
      <c r="J5233">
        <v>8</v>
      </c>
      <c r="K5233" t="s">
        <v>3098</v>
      </c>
      <c r="L5233" t="s">
        <v>3098</v>
      </c>
      <c r="M5233" t="s">
        <v>3169</v>
      </c>
      <c r="O5233" t="s">
        <v>3123</v>
      </c>
      <c r="P5233">
        <f t="shared" si="162"/>
        <v>45048</v>
      </c>
      <c r="Q5233">
        <f>--(COUNTIF($A$2:A5233,A5233)=1)</f>
        <v>1</v>
      </c>
      <c r="R5233" t="str">
        <f t="shared" si="163"/>
        <v/>
      </c>
    </row>
    <row r="5234" spans="1:18">
      <c r="A5234" t="s">
        <v>11574</v>
      </c>
      <c r="B5234" t="s">
        <v>6985</v>
      </c>
      <c r="C5234" t="s">
        <v>3098</v>
      </c>
      <c r="D5234" t="s">
        <v>3165</v>
      </c>
      <c r="E5234" t="s">
        <v>3166</v>
      </c>
      <c r="F5234" t="s">
        <v>3220</v>
      </c>
      <c r="G5234" t="s">
        <v>2270</v>
      </c>
      <c r="H5234" s="28">
        <v>45237</v>
      </c>
      <c r="I5234">
        <v>28.23</v>
      </c>
      <c r="J5234">
        <v>24</v>
      </c>
      <c r="K5234" t="s">
        <v>3123</v>
      </c>
      <c r="L5234" t="s">
        <v>3187</v>
      </c>
      <c r="M5234" t="s">
        <v>3202</v>
      </c>
      <c r="N5234">
        <v>1.3</v>
      </c>
      <c r="O5234" t="s">
        <v>3123</v>
      </c>
      <c r="P5234">
        <f t="shared" si="162"/>
        <v>45236</v>
      </c>
      <c r="Q5234">
        <f>--(COUNTIF($A$2:A5234,A5234)=1)</f>
        <v>1</v>
      </c>
      <c r="R5234">
        <f t="shared" si="163"/>
        <v>28.23</v>
      </c>
    </row>
    <row r="5235" spans="1:18">
      <c r="A5235" t="s">
        <v>11575</v>
      </c>
      <c r="B5235" t="s">
        <v>1193</v>
      </c>
      <c r="C5235" t="s">
        <v>11576</v>
      </c>
      <c r="D5235" t="s">
        <v>3200</v>
      </c>
      <c r="E5235" t="s">
        <v>3166</v>
      </c>
      <c r="F5235" t="s">
        <v>3167</v>
      </c>
      <c r="G5235" t="s">
        <v>306</v>
      </c>
      <c r="H5235" s="28">
        <v>45254</v>
      </c>
      <c r="I5235">
        <v>32.01</v>
      </c>
      <c r="J5235">
        <v>24</v>
      </c>
      <c r="K5235" t="s">
        <v>3123</v>
      </c>
      <c r="L5235" t="s">
        <v>3098</v>
      </c>
      <c r="M5235" t="s">
        <v>3188</v>
      </c>
      <c r="O5235" t="s">
        <v>3178</v>
      </c>
      <c r="P5235">
        <f t="shared" si="162"/>
        <v>45253</v>
      </c>
      <c r="Q5235">
        <f>--(COUNTIF($A$2:A5235,A5235)=1)</f>
        <v>1</v>
      </c>
      <c r="R5235">
        <f t="shared" si="163"/>
        <v>32.01</v>
      </c>
    </row>
    <row r="5236" spans="1:18">
      <c r="A5236" t="s">
        <v>11577</v>
      </c>
      <c r="B5236" t="s">
        <v>1114</v>
      </c>
      <c r="C5236" t="s">
        <v>11578</v>
      </c>
      <c r="D5236" t="s">
        <v>3227</v>
      </c>
      <c r="E5236" t="s">
        <v>3194</v>
      </c>
      <c r="F5236" t="s">
        <v>3167</v>
      </c>
      <c r="G5236" t="s">
        <v>3738</v>
      </c>
      <c r="H5236" s="28">
        <v>45121</v>
      </c>
      <c r="I5236">
        <v>180.6</v>
      </c>
      <c r="J5236">
        <v>72</v>
      </c>
      <c r="K5236" t="s">
        <v>3123</v>
      </c>
      <c r="L5236" t="s">
        <v>3098</v>
      </c>
      <c r="M5236" t="s">
        <v>3177</v>
      </c>
      <c r="O5236" t="s">
        <v>3189</v>
      </c>
      <c r="P5236">
        <f t="shared" si="162"/>
        <v>45114</v>
      </c>
      <c r="Q5236">
        <f>--(COUNTIF($A$2:A5236,A5236)=1)</f>
        <v>1</v>
      </c>
      <c r="R5236">
        <f t="shared" si="163"/>
        <v>180.6</v>
      </c>
    </row>
    <row r="5237" spans="1:18">
      <c r="A5237" t="s">
        <v>11579</v>
      </c>
      <c r="B5237" t="s">
        <v>5738</v>
      </c>
      <c r="C5237" t="s">
        <v>11580</v>
      </c>
      <c r="D5237" t="s">
        <v>3185</v>
      </c>
      <c r="E5237" t="s">
        <v>3166</v>
      </c>
      <c r="F5237" t="s">
        <v>3167</v>
      </c>
      <c r="G5237" t="s">
        <v>2486</v>
      </c>
      <c r="H5237" s="28">
        <v>44801</v>
      </c>
      <c r="I5237">
        <v>2.46</v>
      </c>
      <c r="J5237">
        <v>24</v>
      </c>
      <c r="K5237" t="s">
        <v>3124</v>
      </c>
      <c r="L5237" t="s">
        <v>3281</v>
      </c>
      <c r="M5237" t="s">
        <v>3188</v>
      </c>
      <c r="O5237" t="s">
        <v>3260</v>
      </c>
      <c r="P5237">
        <f t="shared" si="162"/>
        <v>44801</v>
      </c>
      <c r="Q5237">
        <f>--(COUNTIF($A$2:A5237,A5237)=1)</f>
        <v>1</v>
      </c>
      <c r="R5237">
        <f t="shared" si="163"/>
        <v>2.46</v>
      </c>
    </row>
    <row r="5238" spans="1:18">
      <c r="A5238" t="s">
        <v>11581</v>
      </c>
      <c r="B5238" t="s">
        <v>6060</v>
      </c>
      <c r="C5238" t="s">
        <v>11582</v>
      </c>
      <c r="D5238" t="s">
        <v>3240</v>
      </c>
      <c r="E5238" t="s">
        <v>3166</v>
      </c>
      <c r="F5238" t="s">
        <v>3180</v>
      </c>
      <c r="G5238" t="s">
        <v>301</v>
      </c>
      <c r="H5238" s="28"/>
      <c r="J5238">
        <v>24</v>
      </c>
      <c r="K5238" t="s">
        <v>3098</v>
      </c>
      <c r="L5238" t="s">
        <v>3187</v>
      </c>
      <c r="M5238" t="s">
        <v>3169</v>
      </c>
      <c r="O5238" t="s">
        <v>3170</v>
      </c>
      <c r="P5238">
        <f t="shared" si="162"/>
        <v>45623</v>
      </c>
      <c r="Q5238">
        <f>--(COUNTIF($A$2:A5238,A5238)=1)</f>
        <v>1</v>
      </c>
      <c r="R5238" t="str">
        <f t="shared" si="163"/>
        <v/>
      </c>
    </row>
    <row r="5239" spans="1:18">
      <c r="A5239" t="s">
        <v>11583</v>
      </c>
      <c r="B5239" t="s">
        <v>4794</v>
      </c>
      <c r="C5239" t="s">
        <v>11584</v>
      </c>
      <c r="D5239" t="s">
        <v>3185</v>
      </c>
      <c r="E5239" t="s">
        <v>3166</v>
      </c>
      <c r="F5239" t="s">
        <v>3167</v>
      </c>
      <c r="G5239" t="s">
        <v>4304</v>
      </c>
      <c r="H5239" s="28">
        <v>44829</v>
      </c>
      <c r="I5239">
        <v>40.14</v>
      </c>
      <c r="J5239">
        <v>24</v>
      </c>
      <c r="K5239" t="s">
        <v>3123</v>
      </c>
      <c r="L5239" t="s">
        <v>3168</v>
      </c>
      <c r="M5239" t="s">
        <v>3177</v>
      </c>
      <c r="N5239">
        <v>1.2</v>
      </c>
      <c r="O5239" t="s">
        <v>3182</v>
      </c>
      <c r="P5239">
        <f t="shared" si="162"/>
        <v>44828</v>
      </c>
      <c r="Q5239">
        <f>--(COUNTIF($A$2:A5239,A5239)=1)</f>
        <v>1</v>
      </c>
      <c r="R5239">
        <f t="shared" si="163"/>
        <v>40.14</v>
      </c>
    </row>
    <row r="5240" spans="1:18">
      <c r="A5240" t="s">
        <v>11585</v>
      </c>
      <c r="B5240" t="s">
        <v>1742</v>
      </c>
      <c r="C5240" t="s">
        <v>3098</v>
      </c>
      <c r="D5240" t="s">
        <v>3251</v>
      </c>
      <c r="E5240" t="s">
        <v>3280</v>
      </c>
      <c r="F5240" t="s">
        <v>3167</v>
      </c>
      <c r="G5240" t="s">
        <v>4956</v>
      </c>
      <c r="H5240" s="28">
        <v>44598</v>
      </c>
      <c r="I5240">
        <v>2.7</v>
      </c>
      <c r="J5240">
        <v>4</v>
      </c>
      <c r="K5240" t="s">
        <v>3124</v>
      </c>
      <c r="L5240" t="s">
        <v>3318</v>
      </c>
      <c r="M5240" t="s">
        <v>3207</v>
      </c>
      <c r="N5240">
        <v>4.2</v>
      </c>
      <c r="O5240" t="s">
        <v>3124</v>
      </c>
      <c r="P5240">
        <f t="shared" si="162"/>
        <v>44598</v>
      </c>
      <c r="Q5240">
        <f>--(COUNTIF($A$2:A5240,A5240)=1)</f>
        <v>1</v>
      </c>
      <c r="R5240">
        <f t="shared" si="163"/>
        <v>2.7</v>
      </c>
    </row>
    <row r="5241" spans="1:18">
      <c r="A5241" t="s">
        <v>11586</v>
      </c>
      <c r="B5241" t="s">
        <v>1231</v>
      </c>
      <c r="C5241" t="s">
        <v>3098</v>
      </c>
      <c r="D5241" t="s">
        <v>3240</v>
      </c>
      <c r="E5241" t="s">
        <v>3166</v>
      </c>
      <c r="F5241" t="s">
        <v>3220</v>
      </c>
      <c r="G5241" t="s">
        <v>237</v>
      </c>
      <c r="H5241" s="28">
        <v>45491</v>
      </c>
      <c r="I5241">
        <v>29.91</v>
      </c>
      <c r="J5241">
        <v>24</v>
      </c>
      <c r="K5241" t="s">
        <v>3123</v>
      </c>
      <c r="L5241" t="s">
        <v>3351</v>
      </c>
      <c r="M5241" t="s">
        <v>3188</v>
      </c>
      <c r="N5241">
        <v>2.6</v>
      </c>
      <c r="O5241" t="s">
        <v>3123</v>
      </c>
      <c r="P5241">
        <f t="shared" si="162"/>
        <v>45490</v>
      </c>
      <c r="Q5241">
        <f>--(COUNTIF($A$2:A5241,A5241)=1)</f>
        <v>1</v>
      </c>
      <c r="R5241">
        <f t="shared" si="163"/>
        <v>29.91</v>
      </c>
    </row>
    <row r="5242" spans="1:18">
      <c r="A5242" t="s">
        <v>11587</v>
      </c>
      <c r="B5242" t="s">
        <v>6090</v>
      </c>
      <c r="C5242" t="s">
        <v>7421</v>
      </c>
      <c r="D5242" t="s">
        <v>3227</v>
      </c>
      <c r="E5242" t="s">
        <v>3166</v>
      </c>
      <c r="F5242" t="s">
        <v>3167</v>
      </c>
      <c r="G5242" t="s">
        <v>660</v>
      </c>
      <c r="H5242" s="28">
        <v>44688</v>
      </c>
      <c r="I5242">
        <v>54.31</v>
      </c>
      <c r="J5242">
        <v>24</v>
      </c>
      <c r="K5242" t="s">
        <v>3123</v>
      </c>
      <c r="L5242" t="s">
        <v>3265</v>
      </c>
      <c r="M5242" t="s">
        <v>3188</v>
      </c>
      <c r="N5242">
        <v>2.9</v>
      </c>
      <c r="O5242" t="s">
        <v>3182</v>
      </c>
      <c r="P5242">
        <f t="shared" si="162"/>
        <v>44686</v>
      </c>
      <c r="Q5242">
        <f>--(COUNTIF($A$2:A5242,A5242)=1)</f>
        <v>1</v>
      </c>
      <c r="R5242">
        <f t="shared" si="163"/>
        <v>54.31</v>
      </c>
    </row>
    <row r="5243" spans="1:18">
      <c r="A5243" t="s">
        <v>11588</v>
      </c>
      <c r="B5243" t="s">
        <v>1844</v>
      </c>
      <c r="C5243" t="s">
        <v>3098</v>
      </c>
      <c r="D5243" t="s">
        <v>3227</v>
      </c>
      <c r="E5243" t="s">
        <v>3194</v>
      </c>
      <c r="F5243" t="s">
        <v>3167</v>
      </c>
      <c r="G5243" t="s">
        <v>2023</v>
      </c>
      <c r="H5243" s="28"/>
      <c r="J5243">
        <v>72</v>
      </c>
      <c r="K5243" t="s">
        <v>3098</v>
      </c>
      <c r="L5243" t="s">
        <v>3212</v>
      </c>
      <c r="M5243" t="s">
        <v>3202</v>
      </c>
      <c r="O5243" t="s">
        <v>3124</v>
      </c>
      <c r="P5243">
        <f t="shared" si="162"/>
        <v>44869</v>
      </c>
      <c r="Q5243">
        <f>--(COUNTIF($A$2:A5243,A5243)=1)</f>
        <v>1</v>
      </c>
      <c r="R5243" t="str">
        <f t="shared" si="163"/>
        <v/>
      </c>
    </row>
    <row r="5244" spans="1:18">
      <c r="A5244" t="s">
        <v>11589</v>
      </c>
      <c r="B5244" t="s">
        <v>5533</v>
      </c>
      <c r="C5244" t="s">
        <v>6172</v>
      </c>
      <c r="D5244" t="s">
        <v>3251</v>
      </c>
      <c r="E5244" t="s">
        <v>3280</v>
      </c>
      <c r="F5244" t="s">
        <v>3167</v>
      </c>
      <c r="G5244" t="s">
        <v>4204</v>
      </c>
      <c r="H5244" s="28">
        <v>45169</v>
      </c>
      <c r="I5244">
        <v>1.57</v>
      </c>
      <c r="J5244">
        <v>4</v>
      </c>
      <c r="K5244" t="s">
        <v>3124</v>
      </c>
      <c r="L5244" t="s">
        <v>3302</v>
      </c>
      <c r="M5244" t="s">
        <v>3207</v>
      </c>
      <c r="N5244">
        <v>3.4</v>
      </c>
      <c r="O5244" t="s">
        <v>3178</v>
      </c>
      <c r="P5244">
        <f t="shared" si="162"/>
        <v>45169</v>
      </c>
      <c r="Q5244">
        <f>--(COUNTIF($A$2:A5244,A5244)=1)</f>
        <v>1</v>
      </c>
      <c r="R5244">
        <f t="shared" si="163"/>
        <v>1.57</v>
      </c>
    </row>
    <row r="5245" spans="1:18">
      <c r="A5245" t="s">
        <v>11590</v>
      </c>
      <c r="B5245" t="s">
        <v>1313</v>
      </c>
      <c r="C5245" t="s">
        <v>3098</v>
      </c>
      <c r="D5245" t="s">
        <v>3227</v>
      </c>
      <c r="E5245" t="s">
        <v>3166</v>
      </c>
      <c r="F5245" t="s">
        <v>3167</v>
      </c>
      <c r="G5245" t="s">
        <v>11591</v>
      </c>
      <c r="H5245" s="28"/>
      <c r="J5245">
        <v>24</v>
      </c>
      <c r="K5245" t="s">
        <v>3098</v>
      </c>
      <c r="L5245" t="s">
        <v>3098</v>
      </c>
      <c r="M5245" t="s">
        <v>3202</v>
      </c>
      <c r="O5245" t="s">
        <v>3213</v>
      </c>
      <c r="P5245">
        <f t="shared" si="162"/>
        <v>45263</v>
      </c>
      <c r="Q5245">
        <f>--(COUNTIF($A$2:A5245,A5245)=1)</f>
        <v>1</v>
      </c>
      <c r="R5245" t="str">
        <f t="shared" si="163"/>
        <v/>
      </c>
    </row>
    <row r="5246" spans="1:18">
      <c r="A5246" t="s">
        <v>11592</v>
      </c>
      <c r="B5246" t="s">
        <v>344</v>
      </c>
      <c r="C5246" t="s">
        <v>11593</v>
      </c>
      <c r="D5246" t="s">
        <v>3165</v>
      </c>
      <c r="E5246" t="s">
        <v>3194</v>
      </c>
      <c r="F5246" t="s">
        <v>3220</v>
      </c>
      <c r="G5246" t="s">
        <v>2341</v>
      </c>
      <c r="H5246" s="28">
        <v>45672</v>
      </c>
      <c r="I5246">
        <v>241.64</v>
      </c>
      <c r="J5246">
        <v>72</v>
      </c>
      <c r="K5246" t="s">
        <v>3123</v>
      </c>
      <c r="L5246" t="s">
        <v>3231</v>
      </c>
      <c r="M5246" t="s">
        <v>3188</v>
      </c>
      <c r="O5246" t="s">
        <v>3178</v>
      </c>
      <c r="P5246">
        <f t="shared" si="162"/>
        <v>45662</v>
      </c>
      <c r="Q5246">
        <f>--(COUNTIF($A$2:A5246,A5246)=1)</f>
        <v>1</v>
      </c>
      <c r="R5246">
        <f t="shared" si="163"/>
        <v>241.64</v>
      </c>
    </row>
    <row r="5247" spans="1:18">
      <c r="A5247" t="s">
        <v>11594</v>
      </c>
      <c r="B5247" t="s">
        <v>3062</v>
      </c>
      <c r="C5247" t="s">
        <v>3098</v>
      </c>
      <c r="D5247" t="s">
        <v>3237</v>
      </c>
      <c r="E5247" t="s">
        <v>3166</v>
      </c>
      <c r="F5247" t="s">
        <v>3167</v>
      </c>
      <c r="G5247" t="s">
        <v>755</v>
      </c>
      <c r="H5247" s="28">
        <v>45016</v>
      </c>
      <c r="I5247">
        <v>67.37</v>
      </c>
      <c r="J5247">
        <v>24</v>
      </c>
      <c r="K5247" t="s">
        <v>3123</v>
      </c>
      <c r="L5247" t="s">
        <v>3187</v>
      </c>
      <c r="M5247" t="s">
        <v>3177</v>
      </c>
      <c r="O5247" t="s">
        <v>3123</v>
      </c>
      <c r="P5247">
        <f t="shared" si="162"/>
        <v>45014</v>
      </c>
      <c r="Q5247">
        <f>--(COUNTIF($A$2:A5247,A5247)=1)</f>
        <v>1</v>
      </c>
      <c r="R5247">
        <f t="shared" si="163"/>
        <v>67.37</v>
      </c>
    </row>
    <row r="5248" spans="1:18">
      <c r="A5248" t="s">
        <v>11595</v>
      </c>
      <c r="B5248" t="s">
        <v>2870</v>
      </c>
      <c r="C5248" t="s">
        <v>3098</v>
      </c>
      <c r="D5248" t="s">
        <v>3165</v>
      </c>
      <c r="E5248" t="s">
        <v>3280</v>
      </c>
      <c r="F5248" t="s">
        <v>3167</v>
      </c>
      <c r="G5248" t="s">
        <v>938</v>
      </c>
      <c r="H5248" s="28">
        <v>45225</v>
      </c>
      <c r="I5248">
        <v>6.02</v>
      </c>
      <c r="J5248">
        <v>4</v>
      </c>
      <c r="K5248" t="s">
        <v>3123</v>
      </c>
      <c r="L5248" t="s">
        <v>3281</v>
      </c>
      <c r="M5248" t="s">
        <v>3169</v>
      </c>
      <c r="N5248">
        <v>4.0999999999999996</v>
      </c>
      <c r="O5248" t="s">
        <v>3170</v>
      </c>
      <c r="P5248">
        <f t="shared" si="162"/>
        <v>45225</v>
      </c>
      <c r="Q5248">
        <f>--(COUNTIF($A$2:A5248,A5248)=1)</f>
        <v>1</v>
      </c>
      <c r="R5248">
        <f t="shared" si="163"/>
        <v>6.02</v>
      </c>
    </row>
    <row r="5249" spans="1:18">
      <c r="A5249" t="s">
        <v>11596</v>
      </c>
      <c r="B5249" t="s">
        <v>11597</v>
      </c>
      <c r="C5249" t="s">
        <v>3098</v>
      </c>
      <c r="D5249" t="s">
        <v>3251</v>
      </c>
      <c r="E5249" t="s">
        <v>3194</v>
      </c>
      <c r="F5249" t="s">
        <v>3167</v>
      </c>
      <c r="G5249" t="s">
        <v>421</v>
      </c>
      <c r="H5249" s="28">
        <v>45122</v>
      </c>
      <c r="I5249">
        <v>27.31</v>
      </c>
      <c r="J5249">
        <v>72</v>
      </c>
      <c r="K5249" t="s">
        <v>3124</v>
      </c>
      <c r="L5249" t="s">
        <v>3221</v>
      </c>
      <c r="M5249" t="s">
        <v>3177</v>
      </c>
      <c r="O5249" t="s">
        <v>3213</v>
      </c>
      <c r="P5249">
        <f t="shared" si="162"/>
        <v>45121</v>
      </c>
      <c r="Q5249">
        <f>--(COUNTIF($A$2:A5249,A5249)=1)</f>
        <v>1</v>
      </c>
      <c r="R5249">
        <f t="shared" si="163"/>
        <v>27.31</v>
      </c>
    </row>
    <row r="5250" spans="1:18">
      <c r="A5250" t="s">
        <v>11598</v>
      </c>
      <c r="B5250" t="s">
        <v>11599</v>
      </c>
      <c r="C5250" t="s">
        <v>3098</v>
      </c>
      <c r="D5250" t="s">
        <v>3185</v>
      </c>
      <c r="E5250" t="s">
        <v>3166</v>
      </c>
      <c r="F5250" t="s">
        <v>3180</v>
      </c>
      <c r="G5250" t="s">
        <v>7925</v>
      </c>
      <c r="H5250" s="28"/>
      <c r="J5250">
        <v>24</v>
      </c>
      <c r="K5250" t="s">
        <v>3098</v>
      </c>
      <c r="L5250" t="s">
        <v>3187</v>
      </c>
      <c r="M5250" t="s">
        <v>3202</v>
      </c>
      <c r="O5250" t="s">
        <v>3182</v>
      </c>
      <c r="P5250">
        <f t="shared" ref="P5250:P5313" si="164">IFERROR(DATEVALUE(G5250),IFERROR(DATE(RIGHT(G5250,4),MID(G5250,4,2),LEFT(G5250,2)),""))</f>
        <v>45424</v>
      </c>
      <c r="Q5250">
        <f>--(COUNTIF($A$2:A5250,A5250)=1)</f>
        <v>1</v>
      </c>
      <c r="R5250" t="str">
        <f t="shared" ref="R5250:R5313" si="165">IF(AND(Q5250=1,I5250&lt;&gt;"",ISNUMBER(I5250),I5250&gt;=0),I5250,"")</f>
        <v/>
      </c>
    </row>
    <row r="5251" spans="1:18">
      <c r="A5251" t="s">
        <v>11600</v>
      </c>
      <c r="B5251" t="s">
        <v>166</v>
      </c>
      <c r="C5251" t="s">
        <v>3098</v>
      </c>
      <c r="D5251" t="s">
        <v>3165</v>
      </c>
      <c r="E5251" t="s">
        <v>3175</v>
      </c>
      <c r="F5251" t="s">
        <v>3167</v>
      </c>
      <c r="G5251" t="s">
        <v>2906</v>
      </c>
      <c r="H5251" s="28">
        <v>45036</v>
      </c>
      <c r="I5251">
        <v>18.82</v>
      </c>
      <c r="J5251">
        <v>8</v>
      </c>
      <c r="K5251" t="s">
        <v>3123</v>
      </c>
      <c r="L5251" t="s">
        <v>3192</v>
      </c>
      <c r="M5251" t="s">
        <v>3188</v>
      </c>
      <c r="N5251">
        <v>4</v>
      </c>
      <c r="O5251" t="s">
        <v>3189</v>
      </c>
      <c r="P5251">
        <f t="shared" si="164"/>
        <v>45036</v>
      </c>
      <c r="Q5251">
        <f>--(COUNTIF($A$2:A5251,A5251)=1)</f>
        <v>1</v>
      </c>
      <c r="R5251">
        <f t="shared" si="165"/>
        <v>18.82</v>
      </c>
    </row>
    <row r="5252" spans="1:18">
      <c r="A5252" t="s">
        <v>11601</v>
      </c>
      <c r="B5252" t="s">
        <v>3734</v>
      </c>
      <c r="C5252" t="s">
        <v>10353</v>
      </c>
      <c r="D5252" t="s">
        <v>3200</v>
      </c>
      <c r="E5252" t="s">
        <v>3194</v>
      </c>
      <c r="F5252" t="s">
        <v>3167</v>
      </c>
      <c r="G5252" t="s">
        <v>1669</v>
      </c>
      <c r="H5252" s="28">
        <v>44764</v>
      </c>
      <c r="I5252">
        <v>145.57</v>
      </c>
      <c r="J5252">
        <v>72</v>
      </c>
      <c r="K5252" t="s">
        <v>3123</v>
      </c>
      <c r="L5252" t="s">
        <v>3192</v>
      </c>
      <c r="M5252" t="s">
        <v>3169</v>
      </c>
      <c r="N5252">
        <v>1.7</v>
      </c>
      <c r="O5252" t="s">
        <v>3189</v>
      </c>
      <c r="P5252">
        <f t="shared" si="164"/>
        <v>44758</v>
      </c>
      <c r="Q5252">
        <f>--(COUNTIF($A$2:A5252,A5252)=1)</f>
        <v>1</v>
      </c>
      <c r="R5252">
        <f t="shared" si="165"/>
        <v>145.57</v>
      </c>
    </row>
    <row r="5253" spans="1:18">
      <c r="A5253" t="s">
        <v>11602</v>
      </c>
      <c r="B5253" t="s">
        <v>5072</v>
      </c>
      <c r="C5253" t="s">
        <v>11603</v>
      </c>
      <c r="D5253" t="s">
        <v>3251</v>
      </c>
      <c r="E5253" t="s">
        <v>3194</v>
      </c>
      <c r="F5253" t="s">
        <v>3167</v>
      </c>
      <c r="G5253" t="s">
        <v>11604</v>
      </c>
      <c r="H5253" s="28">
        <v>45244</v>
      </c>
      <c r="I5253">
        <v>90.2</v>
      </c>
      <c r="J5253">
        <v>72</v>
      </c>
      <c r="K5253" t="s">
        <v>3123</v>
      </c>
      <c r="L5253" t="s">
        <v>3318</v>
      </c>
      <c r="M5253" t="s">
        <v>3188</v>
      </c>
      <c r="O5253" t="s">
        <v>3170</v>
      </c>
      <c r="P5253">
        <f t="shared" si="164"/>
        <v>45241</v>
      </c>
      <c r="Q5253">
        <f>--(COUNTIF($A$2:A5253,A5253)=1)</f>
        <v>1</v>
      </c>
      <c r="R5253">
        <f t="shared" si="165"/>
        <v>90.2</v>
      </c>
    </row>
    <row r="5254" spans="1:18">
      <c r="A5254" t="s">
        <v>11605</v>
      </c>
      <c r="B5254" t="s">
        <v>4574</v>
      </c>
      <c r="C5254" t="s">
        <v>3098</v>
      </c>
      <c r="D5254" t="s">
        <v>3165</v>
      </c>
      <c r="E5254" t="s">
        <v>3194</v>
      </c>
      <c r="F5254" t="s">
        <v>3167</v>
      </c>
      <c r="G5254" t="s">
        <v>1305</v>
      </c>
      <c r="H5254" s="28">
        <v>45561</v>
      </c>
      <c r="I5254">
        <v>240.08</v>
      </c>
      <c r="J5254">
        <v>72</v>
      </c>
      <c r="K5254" t="s">
        <v>3123</v>
      </c>
      <c r="L5254" t="s">
        <v>3271</v>
      </c>
      <c r="M5254" t="s">
        <v>3188</v>
      </c>
      <c r="N5254">
        <v>2.2999999999999998</v>
      </c>
      <c r="O5254" t="s">
        <v>3170</v>
      </c>
      <c r="P5254">
        <f t="shared" si="164"/>
        <v>45551</v>
      </c>
      <c r="Q5254">
        <f>--(COUNTIF($A$2:A5254,A5254)=1)</f>
        <v>1</v>
      </c>
      <c r="R5254">
        <f t="shared" si="165"/>
        <v>240.08</v>
      </c>
    </row>
    <row r="5255" spans="1:18">
      <c r="A5255" t="s">
        <v>11606</v>
      </c>
      <c r="B5255" t="s">
        <v>5057</v>
      </c>
      <c r="C5255" t="s">
        <v>3098</v>
      </c>
      <c r="D5255" t="s">
        <v>3237</v>
      </c>
      <c r="E5255" t="s">
        <v>3175</v>
      </c>
      <c r="F5255" t="s">
        <v>3167</v>
      </c>
      <c r="G5255" t="s">
        <v>156</v>
      </c>
      <c r="H5255" s="28">
        <v>45501</v>
      </c>
      <c r="I5255">
        <v>26.94</v>
      </c>
      <c r="J5255">
        <v>8</v>
      </c>
      <c r="K5255" t="s">
        <v>3123</v>
      </c>
      <c r="L5255" t="s">
        <v>3281</v>
      </c>
      <c r="M5255" t="s">
        <v>3169</v>
      </c>
      <c r="O5255" t="s">
        <v>3170</v>
      </c>
      <c r="P5255">
        <f t="shared" si="164"/>
        <v>45500</v>
      </c>
      <c r="Q5255">
        <f>--(COUNTIF($A$2:A5255,A5255)=1)</f>
        <v>1</v>
      </c>
      <c r="R5255">
        <f t="shared" si="165"/>
        <v>26.94</v>
      </c>
    </row>
    <row r="5256" spans="1:18">
      <c r="A5256" t="s">
        <v>11607</v>
      </c>
      <c r="B5256" t="s">
        <v>5974</v>
      </c>
      <c r="C5256" t="s">
        <v>11608</v>
      </c>
      <c r="D5256" t="s">
        <v>3240</v>
      </c>
      <c r="E5256" t="s">
        <v>3194</v>
      </c>
      <c r="F5256" t="s">
        <v>3167</v>
      </c>
      <c r="G5256" t="s">
        <v>489</v>
      </c>
      <c r="H5256" s="28">
        <v>44605</v>
      </c>
      <c r="I5256">
        <v>1.43</v>
      </c>
      <c r="J5256">
        <v>72</v>
      </c>
      <c r="K5256" t="s">
        <v>3124</v>
      </c>
      <c r="L5256" t="s">
        <v>3268</v>
      </c>
      <c r="M5256" t="s">
        <v>3207</v>
      </c>
      <c r="N5256">
        <v>4.7</v>
      </c>
      <c r="O5256" t="s">
        <v>3189</v>
      </c>
      <c r="P5256">
        <f t="shared" si="164"/>
        <v>44605</v>
      </c>
      <c r="Q5256">
        <f>--(COUNTIF($A$2:A5256,A5256)=1)</f>
        <v>1</v>
      </c>
      <c r="R5256">
        <f t="shared" si="165"/>
        <v>1.43</v>
      </c>
    </row>
    <row r="5257" spans="1:18">
      <c r="A5257" t="s">
        <v>11609</v>
      </c>
      <c r="B5257" t="s">
        <v>9994</v>
      </c>
      <c r="C5257" t="s">
        <v>3098</v>
      </c>
      <c r="D5257" t="s">
        <v>3237</v>
      </c>
      <c r="E5257" t="s">
        <v>3194</v>
      </c>
      <c r="F5257" t="s">
        <v>3228</v>
      </c>
      <c r="G5257" t="s">
        <v>5053</v>
      </c>
      <c r="H5257" s="28"/>
      <c r="J5257">
        <v>72</v>
      </c>
      <c r="K5257" t="s">
        <v>3098</v>
      </c>
      <c r="L5257" t="s">
        <v>3216</v>
      </c>
      <c r="M5257" t="s">
        <v>3188</v>
      </c>
      <c r="O5257" t="s">
        <v>3182</v>
      </c>
      <c r="P5257">
        <f t="shared" si="164"/>
        <v>44631</v>
      </c>
      <c r="Q5257">
        <f>--(COUNTIF($A$2:A5257,A5257)=1)</f>
        <v>1</v>
      </c>
      <c r="R5257" t="str">
        <f t="shared" si="165"/>
        <v/>
      </c>
    </row>
    <row r="5258" spans="1:18">
      <c r="A5258" t="s">
        <v>11610</v>
      </c>
      <c r="B5258" t="s">
        <v>2611</v>
      </c>
      <c r="C5258" t="s">
        <v>11611</v>
      </c>
      <c r="D5258" t="s">
        <v>3174</v>
      </c>
      <c r="E5258" t="s">
        <v>3194</v>
      </c>
      <c r="F5258" t="s">
        <v>3167</v>
      </c>
      <c r="G5258" t="s">
        <v>1879</v>
      </c>
      <c r="H5258" s="28">
        <v>45088</v>
      </c>
      <c r="I5258">
        <v>185.31</v>
      </c>
      <c r="J5258">
        <v>72</v>
      </c>
      <c r="K5258" t="s">
        <v>3123</v>
      </c>
      <c r="L5258" t="s">
        <v>3231</v>
      </c>
      <c r="M5258" t="s">
        <v>3169</v>
      </c>
      <c r="N5258">
        <v>2.6</v>
      </c>
      <c r="O5258" t="s">
        <v>3189</v>
      </c>
      <c r="P5258">
        <f t="shared" si="164"/>
        <v>45081</v>
      </c>
      <c r="Q5258">
        <f>--(COUNTIF($A$2:A5258,A5258)=1)</f>
        <v>1</v>
      </c>
      <c r="R5258">
        <f t="shared" si="165"/>
        <v>185.31</v>
      </c>
    </row>
    <row r="5259" spans="1:18">
      <c r="A5259" t="s">
        <v>11612</v>
      </c>
      <c r="B5259" t="s">
        <v>3986</v>
      </c>
      <c r="C5259" t="s">
        <v>6183</v>
      </c>
      <c r="D5259" t="s">
        <v>3237</v>
      </c>
      <c r="E5259" t="s">
        <v>3166</v>
      </c>
      <c r="F5259" t="s">
        <v>3167</v>
      </c>
      <c r="G5259" t="s">
        <v>1678</v>
      </c>
      <c r="H5259" s="28">
        <v>44623</v>
      </c>
      <c r="I5259">
        <v>47.55</v>
      </c>
      <c r="J5259">
        <v>24</v>
      </c>
      <c r="K5259" t="s">
        <v>3123</v>
      </c>
      <c r="L5259" t="s">
        <v>3244</v>
      </c>
      <c r="M5259" t="s">
        <v>3177</v>
      </c>
      <c r="N5259">
        <v>2.4</v>
      </c>
      <c r="O5259" t="s">
        <v>3189</v>
      </c>
      <c r="P5259">
        <f t="shared" si="164"/>
        <v>44622</v>
      </c>
      <c r="Q5259">
        <f>--(COUNTIF($A$2:A5259,A5259)=1)</f>
        <v>1</v>
      </c>
      <c r="R5259">
        <f t="shared" si="165"/>
        <v>47.55</v>
      </c>
    </row>
    <row r="5260" spans="1:18">
      <c r="A5260" t="s">
        <v>11613</v>
      </c>
      <c r="B5260" t="s">
        <v>487</v>
      </c>
      <c r="C5260" t="s">
        <v>3098</v>
      </c>
      <c r="D5260" t="s">
        <v>3240</v>
      </c>
      <c r="E5260" t="s">
        <v>3166</v>
      </c>
      <c r="F5260" t="s">
        <v>3167</v>
      </c>
      <c r="G5260" t="s">
        <v>889</v>
      </c>
      <c r="H5260" s="28">
        <v>45215</v>
      </c>
      <c r="I5260">
        <v>71.3</v>
      </c>
      <c r="J5260">
        <v>24</v>
      </c>
      <c r="K5260" t="s">
        <v>3123</v>
      </c>
      <c r="L5260" t="s">
        <v>3254</v>
      </c>
      <c r="M5260" t="s">
        <v>3207</v>
      </c>
      <c r="N5260">
        <v>2</v>
      </c>
      <c r="O5260" t="s">
        <v>3182</v>
      </c>
      <c r="P5260">
        <f t="shared" si="164"/>
        <v>45213</v>
      </c>
      <c r="Q5260">
        <f>--(COUNTIF($A$2:A5260,A5260)=1)</f>
        <v>1</v>
      </c>
      <c r="R5260">
        <f t="shared" si="165"/>
        <v>71.3</v>
      </c>
    </row>
    <row r="5261" spans="1:18">
      <c r="A5261" t="s">
        <v>11614</v>
      </c>
      <c r="B5261" t="s">
        <v>2589</v>
      </c>
      <c r="C5261" t="s">
        <v>7110</v>
      </c>
      <c r="D5261" t="s">
        <v>3200</v>
      </c>
      <c r="E5261" t="s">
        <v>3166</v>
      </c>
      <c r="F5261" t="s">
        <v>3167</v>
      </c>
      <c r="G5261" t="s">
        <v>1195</v>
      </c>
      <c r="H5261" s="28">
        <v>45401</v>
      </c>
      <c r="I5261">
        <v>82.03</v>
      </c>
      <c r="J5261">
        <v>24</v>
      </c>
      <c r="K5261" t="s">
        <v>3123</v>
      </c>
      <c r="L5261" t="s">
        <v>3254</v>
      </c>
      <c r="M5261" t="s">
        <v>3207</v>
      </c>
      <c r="N5261">
        <v>4.5999999999999996</v>
      </c>
      <c r="O5261" t="s">
        <v>3189</v>
      </c>
      <c r="P5261">
        <f t="shared" si="164"/>
        <v>45398</v>
      </c>
      <c r="Q5261">
        <f>--(COUNTIF($A$2:A5261,A5261)=1)</f>
        <v>1</v>
      </c>
      <c r="R5261">
        <f t="shared" si="165"/>
        <v>82.03</v>
      </c>
    </row>
    <row r="5262" spans="1:18">
      <c r="A5262" t="s">
        <v>11615</v>
      </c>
      <c r="B5262" t="s">
        <v>445</v>
      </c>
      <c r="C5262" t="s">
        <v>11616</v>
      </c>
      <c r="D5262" t="s">
        <v>3185</v>
      </c>
      <c r="E5262" t="s">
        <v>3166</v>
      </c>
      <c r="F5262" t="s">
        <v>3228</v>
      </c>
      <c r="G5262" t="s">
        <v>1959</v>
      </c>
      <c r="H5262" s="28"/>
      <c r="J5262">
        <v>24</v>
      </c>
      <c r="K5262" t="s">
        <v>3098</v>
      </c>
      <c r="L5262" t="s">
        <v>3201</v>
      </c>
      <c r="M5262" t="s">
        <v>3169</v>
      </c>
      <c r="O5262" t="s">
        <v>3189</v>
      </c>
      <c r="P5262">
        <f t="shared" si="164"/>
        <v>44740</v>
      </c>
      <c r="Q5262">
        <f>--(COUNTIF($A$2:A5262,A5262)=1)</f>
        <v>1</v>
      </c>
      <c r="R5262" t="str">
        <f t="shared" si="165"/>
        <v/>
      </c>
    </row>
    <row r="5263" spans="1:18">
      <c r="A5263" t="s">
        <v>11617</v>
      </c>
      <c r="B5263" t="s">
        <v>2870</v>
      </c>
      <c r="C5263" t="s">
        <v>11618</v>
      </c>
      <c r="D5263" t="s">
        <v>3196</v>
      </c>
      <c r="E5263" t="s">
        <v>3166</v>
      </c>
      <c r="F5263" t="s">
        <v>3167</v>
      </c>
      <c r="G5263" t="s">
        <v>812</v>
      </c>
      <c r="H5263" s="28">
        <v>45694</v>
      </c>
      <c r="I5263">
        <v>21.89</v>
      </c>
      <c r="J5263">
        <v>24</v>
      </c>
      <c r="K5263" t="s">
        <v>3124</v>
      </c>
      <c r="L5263" t="s">
        <v>3176</v>
      </c>
      <c r="M5263" t="s">
        <v>3207</v>
      </c>
      <c r="N5263">
        <v>3.9</v>
      </c>
      <c r="O5263" t="s">
        <v>3178</v>
      </c>
      <c r="P5263">
        <f t="shared" si="164"/>
        <v>45694</v>
      </c>
      <c r="Q5263">
        <f>--(COUNTIF($A$2:A5263,A5263)=1)</f>
        <v>1</v>
      </c>
      <c r="R5263">
        <f t="shared" si="165"/>
        <v>21.89</v>
      </c>
    </row>
    <row r="5264" spans="1:18">
      <c r="A5264" t="s">
        <v>11619</v>
      </c>
      <c r="B5264" t="s">
        <v>7104</v>
      </c>
      <c r="C5264" t="s">
        <v>11620</v>
      </c>
      <c r="D5264" t="s">
        <v>3185</v>
      </c>
      <c r="E5264" t="s">
        <v>3166</v>
      </c>
      <c r="F5264" t="s">
        <v>3220</v>
      </c>
      <c r="G5264" t="s">
        <v>839</v>
      </c>
      <c r="H5264" s="28">
        <v>45343</v>
      </c>
      <c r="I5264">
        <v>1.1200000000000001</v>
      </c>
      <c r="J5264">
        <v>24</v>
      </c>
      <c r="K5264" t="s">
        <v>3124</v>
      </c>
      <c r="L5264" t="s">
        <v>3318</v>
      </c>
      <c r="M5264" t="s">
        <v>3207</v>
      </c>
      <c r="O5264" t="s">
        <v>3182</v>
      </c>
      <c r="P5264">
        <f t="shared" si="164"/>
        <v>45343</v>
      </c>
      <c r="Q5264">
        <f>--(COUNTIF($A$2:A5264,A5264)=1)</f>
        <v>1</v>
      </c>
      <c r="R5264">
        <f t="shared" si="165"/>
        <v>1.1200000000000001</v>
      </c>
    </row>
    <row r="5265" spans="1:18">
      <c r="A5265" t="s">
        <v>11621</v>
      </c>
      <c r="B5265" t="s">
        <v>952</v>
      </c>
      <c r="C5265" t="s">
        <v>11603</v>
      </c>
      <c r="D5265" t="s">
        <v>3227</v>
      </c>
      <c r="E5265" t="s">
        <v>3280</v>
      </c>
      <c r="F5265" t="s">
        <v>3220</v>
      </c>
      <c r="G5265" t="s">
        <v>115</v>
      </c>
      <c r="H5265" s="28">
        <v>45249</v>
      </c>
      <c r="I5265">
        <v>8.4700000000000006</v>
      </c>
      <c r="J5265">
        <v>4</v>
      </c>
      <c r="K5265" t="s">
        <v>3123</v>
      </c>
      <c r="L5265" t="s">
        <v>3206</v>
      </c>
      <c r="M5265" t="s">
        <v>3169</v>
      </c>
      <c r="N5265">
        <v>2.5</v>
      </c>
      <c r="O5265" t="s">
        <v>3178</v>
      </c>
      <c r="P5265">
        <f t="shared" si="164"/>
        <v>45249</v>
      </c>
      <c r="Q5265">
        <f>--(COUNTIF($A$2:A5265,A5265)=1)</f>
        <v>1</v>
      </c>
      <c r="R5265">
        <f t="shared" si="165"/>
        <v>8.4700000000000006</v>
      </c>
    </row>
    <row r="5266" spans="1:18">
      <c r="A5266" t="s">
        <v>11622</v>
      </c>
      <c r="B5266" t="s">
        <v>3418</v>
      </c>
      <c r="C5266" t="s">
        <v>11623</v>
      </c>
      <c r="D5266" t="s">
        <v>3237</v>
      </c>
      <c r="E5266" t="s">
        <v>3194</v>
      </c>
      <c r="F5266" t="s">
        <v>3167</v>
      </c>
      <c r="G5266" t="s">
        <v>1198</v>
      </c>
      <c r="H5266" s="28">
        <v>45053</v>
      </c>
      <c r="I5266">
        <v>219.21</v>
      </c>
      <c r="J5266">
        <v>72</v>
      </c>
      <c r="K5266" t="s">
        <v>3123</v>
      </c>
      <c r="L5266" t="s">
        <v>3307</v>
      </c>
      <c r="M5266" t="s">
        <v>3207</v>
      </c>
      <c r="N5266">
        <v>3.5</v>
      </c>
      <c r="O5266" t="s">
        <v>3189</v>
      </c>
      <c r="P5266">
        <f t="shared" si="164"/>
        <v>45044</v>
      </c>
      <c r="Q5266">
        <f>--(COUNTIF($A$2:A5266,A5266)=1)</f>
        <v>1</v>
      </c>
      <c r="R5266">
        <f t="shared" si="165"/>
        <v>219.21</v>
      </c>
    </row>
    <row r="5267" spans="1:18">
      <c r="A5267" t="s">
        <v>11624</v>
      </c>
      <c r="B5267" t="s">
        <v>1901</v>
      </c>
      <c r="C5267" t="s">
        <v>3098</v>
      </c>
      <c r="D5267" t="s">
        <v>3165</v>
      </c>
      <c r="E5267" t="s">
        <v>3175</v>
      </c>
      <c r="F5267" t="s">
        <v>3167</v>
      </c>
      <c r="G5267" t="s">
        <v>2689</v>
      </c>
      <c r="H5267" s="28"/>
      <c r="J5267">
        <v>8</v>
      </c>
      <c r="K5267" t="s">
        <v>3098</v>
      </c>
      <c r="L5267" t="s">
        <v>3281</v>
      </c>
      <c r="M5267" t="s">
        <v>3207</v>
      </c>
      <c r="O5267" t="s">
        <v>3123</v>
      </c>
      <c r="P5267">
        <f t="shared" si="164"/>
        <v>45205</v>
      </c>
      <c r="Q5267">
        <f>--(COUNTIF($A$2:A5267,A5267)=1)</f>
        <v>1</v>
      </c>
      <c r="R5267" t="str">
        <f t="shared" si="165"/>
        <v/>
      </c>
    </row>
    <row r="5268" spans="1:18">
      <c r="A5268" t="s">
        <v>11625</v>
      </c>
      <c r="B5268" t="s">
        <v>4190</v>
      </c>
      <c r="C5268" t="s">
        <v>9663</v>
      </c>
      <c r="D5268" t="s">
        <v>3237</v>
      </c>
      <c r="E5268" t="s">
        <v>3166</v>
      </c>
      <c r="F5268" t="s">
        <v>3220</v>
      </c>
      <c r="G5268" t="s">
        <v>548</v>
      </c>
      <c r="H5268" s="28"/>
      <c r="J5268">
        <v>24</v>
      </c>
      <c r="K5268" t="s">
        <v>3098</v>
      </c>
      <c r="L5268" t="s">
        <v>3307</v>
      </c>
      <c r="M5268" t="s">
        <v>3207</v>
      </c>
      <c r="O5268" t="s">
        <v>3213</v>
      </c>
      <c r="P5268">
        <f t="shared" si="164"/>
        <v>45394</v>
      </c>
      <c r="Q5268">
        <f>--(COUNTIF($A$2:A5268,A5268)=1)</f>
        <v>1</v>
      </c>
      <c r="R5268" t="str">
        <f t="shared" si="165"/>
        <v/>
      </c>
    </row>
    <row r="5269" spans="1:18">
      <c r="A5269" t="s">
        <v>11626</v>
      </c>
      <c r="B5269" t="s">
        <v>5819</v>
      </c>
      <c r="C5269" t="s">
        <v>11627</v>
      </c>
      <c r="D5269" t="s">
        <v>3237</v>
      </c>
      <c r="E5269" t="s">
        <v>3166</v>
      </c>
      <c r="F5269" t="s">
        <v>3167</v>
      </c>
      <c r="G5269" t="s">
        <v>425</v>
      </c>
      <c r="H5269" s="28">
        <v>44847</v>
      </c>
      <c r="I5269">
        <v>2.77</v>
      </c>
      <c r="J5269">
        <v>24</v>
      </c>
      <c r="K5269" t="s">
        <v>3124</v>
      </c>
      <c r="L5269" t="s">
        <v>3221</v>
      </c>
      <c r="M5269" t="s">
        <v>3177</v>
      </c>
      <c r="N5269">
        <v>2.4</v>
      </c>
      <c r="O5269" t="s">
        <v>3213</v>
      </c>
      <c r="P5269">
        <f t="shared" si="164"/>
        <v>44847</v>
      </c>
      <c r="Q5269">
        <f>--(COUNTIF($A$2:A5269,A5269)=1)</f>
        <v>1</v>
      </c>
      <c r="R5269">
        <f t="shared" si="165"/>
        <v>2.77</v>
      </c>
    </row>
    <row r="5270" spans="1:18">
      <c r="A5270" t="s">
        <v>11628</v>
      </c>
      <c r="B5270" t="s">
        <v>7601</v>
      </c>
      <c r="C5270" t="s">
        <v>7170</v>
      </c>
      <c r="D5270" t="s">
        <v>3227</v>
      </c>
      <c r="E5270" t="s">
        <v>3194</v>
      </c>
      <c r="F5270" t="s">
        <v>3167</v>
      </c>
      <c r="G5270" t="s">
        <v>2883</v>
      </c>
      <c r="H5270" s="28">
        <v>45483</v>
      </c>
      <c r="I5270">
        <v>115.64</v>
      </c>
      <c r="J5270">
        <v>72</v>
      </c>
      <c r="K5270" t="s">
        <v>3123</v>
      </c>
      <c r="L5270" t="s">
        <v>3187</v>
      </c>
      <c r="M5270" t="s">
        <v>3177</v>
      </c>
      <c r="N5270">
        <v>4</v>
      </c>
      <c r="O5270" t="s">
        <v>3213</v>
      </c>
      <c r="P5270">
        <f t="shared" si="164"/>
        <v>45479</v>
      </c>
      <c r="Q5270">
        <f>--(COUNTIF($A$2:A5270,A5270)=1)</f>
        <v>1</v>
      </c>
      <c r="R5270">
        <f t="shared" si="165"/>
        <v>115.64</v>
      </c>
    </row>
    <row r="5271" spans="1:18">
      <c r="A5271" t="s">
        <v>11629</v>
      </c>
      <c r="B5271" t="s">
        <v>4686</v>
      </c>
      <c r="C5271" t="s">
        <v>11630</v>
      </c>
      <c r="D5271" t="s">
        <v>3240</v>
      </c>
      <c r="E5271" t="s">
        <v>3280</v>
      </c>
      <c r="F5271" t="s">
        <v>3167</v>
      </c>
      <c r="G5271" t="s">
        <v>130</v>
      </c>
      <c r="H5271" s="28">
        <v>45055</v>
      </c>
      <c r="I5271">
        <v>2.0299999999999998</v>
      </c>
      <c r="J5271">
        <v>4</v>
      </c>
      <c r="K5271" t="s">
        <v>3124</v>
      </c>
      <c r="L5271" t="s">
        <v>3248</v>
      </c>
      <c r="M5271" t="s">
        <v>3177</v>
      </c>
      <c r="N5271">
        <v>2.8</v>
      </c>
      <c r="O5271" t="s">
        <v>3189</v>
      </c>
      <c r="P5271">
        <f t="shared" si="164"/>
        <v>45055</v>
      </c>
      <c r="Q5271">
        <f>--(COUNTIF($A$2:A5271,A5271)=1)</f>
        <v>1</v>
      </c>
      <c r="R5271">
        <f t="shared" si="165"/>
        <v>2.0299999999999998</v>
      </c>
    </row>
    <row r="5272" spans="1:18">
      <c r="A5272" t="s">
        <v>11631</v>
      </c>
      <c r="B5272" t="s">
        <v>5938</v>
      </c>
      <c r="C5272" t="s">
        <v>3098</v>
      </c>
      <c r="D5272" t="s">
        <v>3174</v>
      </c>
      <c r="E5272" t="s">
        <v>3166</v>
      </c>
      <c r="F5272" t="s">
        <v>3167</v>
      </c>
      <c r="G5272" t="s">
        <v>3580</v>
      </c>
      <c r="H5272" s="28">
        <v>45058</v>
      </c>
      <c r="I5272">
        <v>49</v>
      </c>
      <c r="J5272">
        <v>24</v>
      </c>
      <c r="K5272" t="s">
        <v>3123</v>
      </c>
      <c r="L5272" t="s">
        <v>3351</v>
      </c>
      <c r="M5272" t="s">
        <v>3169</v>
      </c>
      <c r="O5272" t="s">
        <v>3189</v>
      </c>
      <c r="P5272">
        <f t="shared" si="164"/>
        <v>45056</v>
      </c>
      <c r="Q5272">
        <f>--(COUNTIF($A$2:A5272,A5272)=1)</f>
        <v>1</v>
      </c>
      <c r="R5272">
        <f t="shared" si="165"/>
        <v>49</v>
      </c>
    </row>
    <row r="5273" spans="1:18">
      <c r="A5273" t="s">
        <v>11632</v>
      </c>
      <c r="B5273" t="s">
        <v>2763</v>
      </c>
      <c r="C5273" t="s">
        <v>3098</v>
      </c>
      <c r="D5273" t="s">
        <v>3185</v>
      </c>
      <c r="E5273" t="s">
        <v>3166</v>
      </c>
      <c r="F5273" t="s">
        <v>3167</v>
      </c>
      <c r="G5273" t="s">
        <v>1310</v>
      </c>
      <c r="H5273" s="28"/>
      <c r="J5273">
        <v>24</v>
      </c>
      <c r="K5273" t="s">
        <v>3098</v>
      </c>
      <c r="L5273" t="s">
        <v>3221</v>
      </c>
      <c r="M5273" t="s">
        <v>3188</v>
      </c>
      <c r="O5273" t="s">
        <v>3178</v>
      </c>
      <c r="P5273">
        <f t="shared" si="164"/>
        <v>45382</v>
      </c>
      <c r="Q5273">
        <f>--(COUNTIF($A$2:A5273,A5273)=1)</f>
        <v>1</v>
      </c>
      <c r="R5273" t="str">
        <f t="shared" si="165"/>
        <v/>
      </c>
    </row>
    <row r="5274" spans="1:18">
      <c r="A5274" t="s">
        <v>11633</v>
      </c>
      <c r="B5274" t="s">
        <v>5468</v>
      </c>
      <c r="C5274" t="s">
        <v>11634</v>
      </c>
      <c r="D5274" t="s">
        <v>3200</v>
      </c>
      <c r="E5274" t="s">
        <v>3194</v>
      </c>
      <c r="F5274" t="s">
        <v>3167</v>
      </c>
      <c r="G5274" t="s">
        <v>953</v>
      </c>
      <c r="H5274" s="28"/>
      <c r="J5274">
        <v>72</v>
      </c>
      <c r="K5274" t="s">
        <v>3098</v>
      </c>
      <c r="L5274" t="s">
        <v>3206</v>
      </c>
      <c r="M5274" t="s">
        <v>3177</v>
      </c>
      <c r="O5274" t="s">
        <v>3123</v>
      </c>
      <c r="P5274">
        <f t="shared" si="164"/>
        <v>45282</v>
      </c>
      <c r="Q5274">
        <f>--(COUNTIF($A$2:A5274,A5274)=1)</f>
        <v>1</v>
      </c>
      <c r="R5274" t="str">
        <f t="shared" si="165"/>
        <v/>
      </c>
    </row>
    <row r="5275" spans="1:18">
      <c r="A5275" t="s">
        <v>11635</v>
      </c>
      <c r="B5275" t="s">
        <v>142</v>
      </c>
      <c r="C5275" t="s">
        <v>3098</v>
      </c>
      <c r="D5275" t="s">
        <v>3174</v>
      </c>
      <c r="E5275" t="s">
        <v>3175</v>
      </c>
      <c r="F5275" t="s">
        <v>3167</v>
      </c>
      <c r="G5275" t="s">
        <v>386</v>
      </c>
      <c r="H5275" s="28">
        <v>45167</v>
      </c>
      <c r="I5275">
        <v>7.44</v>
      </c>
      <c r="J5275">
        <v>8</v>
      </c>
      <c r="K5275" t="s">
        <v>3124</v>
      </c>
      <c r="L5275" t="s">
        <v>3437</v>
      </c>
      <c r="M5275" t="s">
        <v>3169</v>
      </c>
      <c r="O5275" t="s">
        <v>3170</v>
      </c>
      <c r="P5275">
        <f t="shared" si="164"/>
        <v>45167</v>
      </c>
      <c r="Q5275">
        <f>--(COUNTIF($A$2:A5275,A5275)=1)</f>
        <v>1</v>
      </c>
      <c r="R5275">
        <f t="shared" si="165"/>
        <v>7.44</v>
      </c>
    </row>
    <row r="5276" spans="1:18">
      <c r="A5276" t="s">
        <v>11636</v>
      </c>
      <c r="B5276" t="s">
        <v>2474</v>
      </c>
      <c r="C5276" t="s">
        <v>4401</v>
      </c>
      <c r="D5276" t="s">
        <v>3237</v>
      </c>
      <c r="E5276" t="s">
        <v>3166</v>
      </c>
      <c r="F5276" t="s">
        <v>3228</v>
      </c>
      <c r="G5276" t="s">
        <v>1125</v>
      </c>
      <c r="H5276" s="28"/>
      <c r="J5276">
        <v>24</v>
      </c>
      <c r="K5276" t="s">
        <v>3098</v>
      </c>
      <c r="L5276" t="s">
        <v>3192</v>
      </c>
      <c r="M5276" t="s">
        <v>3188</v>
      </c>
      <c r="O5276" t="s">
        <v>3213</v>
      </c>
      <c r="P5276">
        <f t="shared" si="164"/>
        <v>44838</v>
      </c>
      <c r="Q5276">
        <f>--(COUNTIF($A$2:A5276,A5276)=1)</f>
        <v>1</v>
      </c>
      <c r="R5276" t="str">
        <f t="shared" si="165"/>
        <v/>
      </c>
    </row>
    <row r="5277" spans="1:18">
      <c r="A5277" t="s">
        <v>11637</v>
      </c>
      <c r="B5277" t="s">
        <v>5284</v>
      </c>
      <c r="C5277" t="s">
        <v>9256</v>
      </c>
      <c r="D5277" t="s">
        <v>3196</v>
      </c>
      <c r="E5277" t="s">
        <v>3194</v>
      </c>
      <c r="F5277" t="s">
        <v>3167</v>
      </c>
      <c r="G5277" t="s">
        <v>11638</v>
      </c>
      <c r="H5277" s="28">
        <v>45694</v>
      </c>
      <c r="I5277">
        <v>125.56</v>
      </c>
      <c r="J5277">
        <v>72</v>
      </c>
      <c r="K5277" t="s">
        <v>3123</v>
      </c>
      <c r="L5277" t="s">
        <v>3231</v>
      </c>
      <c r="M5277" t="s">
        <v>3169</v>
      </c>
      <c r="N5277">
        <v>4.2</v>
      </c>
      <c r="O5277" t="s">
        <v>3178</v>
      </c>
      <c r="P5277">
        <f t="shared" si="164"/>
        <v>45689</v>
      </c>
      <c r="Q5277">
        <f>--(COUNTIF($A$2:A5277,A5277)=1)</f>
        <v>1</v>
      </c>
      <c r="R5277">
        <f t="shared" si="165"/>
        <v>125.56</v>
      </c>
    </row>
    <row r="5278" spans="1:18">
      <c r="A5278" t="s">
        <v>11639</v>
      </c>
      <c r="B5278" t="s">
        <v>1175</v>
      </c>
      <c r="C5278" t="s">
        <v>5862</v>
      </c>
      <c r="D5278" t="s">
        <v>3251</v>
      </c>
      <c r="E5278" t="s">
        <v>3166</v>
      </c>
      <c r="F5278" t="s">
        <v>3167</v>
      </c>
      <c r="G5278" t="s">
        <v>551</v>
      </c>
      <c r="H5278" s="28">
        <v>45451</v>
      </c>
      <c r="I5278">
        <v>25.12</v>
      </c>
      <c r="J5278">
        <v>24</v>
      </c>
      <c r="K5278" t="s">
        <v>3123</v>
      </c>
      <c r="L5278" t="s">
        <v>3168</v>
      </c>
      <c r="M5278" t="s">
        <v>3177</v>
      </c>
      <c r="O5278" t="s">
        <v>3123</v>
      </c>
      <c r="P5278">
        <f t="shared" si="164"/>
        <v>45450</v>
      </c>
      <c r="Q5278">
        <f>--(COUNTIF($A$2:A5278,A5278)=1)</f>
        <v>1</v>
      </c>
      <c r="R5278">
        <f t="shared" si="165"/>
        <v>25.12</v>
      </c>
    </row>
    <row r="5279" spans="1:18">
      <c r="A5279" t="s">
        <v>11640</v>
      </c>
      <c r="B5279" t="s">
        <v>3314</v>
      </c>
      <c r="C5279" t="s">
        <v>3098</v>
      </c>
      <c r="D5279" t="s">
        <v>3174</v>
      </c>
      <c r="E5279" t="s">
        <v>3194</v>
      </c>
      <c r="F5279" t="s">
        <v>3167</v>
      </c>
      <c r="G5279" t="s">
        <v>1971</v>
      </c>
      <c r="H5279" s="28">
        <v>45276</v>
      </c>
      <c r="I5279">
        <v>249.65</v>
      </c>
      <c r="J5279">
        <v>72</v>
      </c>
      <c r="K5279" t="s">
        <v>3123</v>
      </c>
      <c r="L5279" t="s">
        <v>3437</v>
      </c>
      <c r="M5279" t="s">
        <v>3202</v>
      </c>
      <c r="N5279">
        <v>3.5</v>
      </c>
      <c r="O5279" t="s">
        <v>3189</v>
      </c>
      <c r="P5279">
        <f t="shared" si="164"/>
        <v>45266</v>
      </c>
      <c r="Q5279">
        <f>--(COUNTIF($A$2:A5279,A5279)=1)</f>
        <v>1</v>
      </c>
      <c r="R5279">
        <f t="shared" si="165"/>
        <v>249.65</v>
      </c>
    </row>
    <row r="5280" spans="1:18">
      <c r="A5280" t="s">
        <v>11641</v>
      </c>
      <c r="B5280" t="s">
        <v>4846</v>
      </c>
      <c r="C5280" t="s">
        <v>3098</v>
      </c>
      <c r="D5280" t="s">
        <v>3240</v>
      </c>
      <c r="E5280" t="s">
        <v>3175</v>
      </c>
      <c r="F5280" t="s">
        <v>3228</v>
      </c>
      <c r="G5280" t="s">
        <v>671</v>
      </c>
      <c r="H5280" s="28"/>
      <c r="J5280">
        <v>8</v>
      </c>
      <c r="K5280" t="s">
        <v>3098</v>
      </c>
      <c r="L5280" t="s">
        <v>3254</v>
      </c>
      <c r="M5280" t="s">
        <v>3202</v>
      </c>
      <c r="O5280" t="s">
        <v>3189</v>
      </c>
      <c r="P5280">
        <f t="shared" si="164"/>
        <v>45005</v>
      </c>
      <c r="Q5280">
        <f>--(COUNTIF($A$2:A5280,A5280)=1)</f>
        <v>1</v>
      </c>
      <c r="R5280" t="str">
        <f t="shared" si="165"/>
        <v/>
      </c>
    </row>
    <row r="5281" spans="1:18">
      <c r="A5281" t="s">
        <v>11642</v>
      </c>
      <c r="B5281" t="s">
        <v>9470</v>
      </c>
      <c r="C5281" t="s">
        <v>3098</v>
      </c>
      <c r="D5281" t="s">
        <v>3251</v>
      </c>
      <c r="E5281" t="s">
        <v>3166</v>
      </c>
      <c r="F5281" t="s">
        <v>3167</v>
      </c>
      <c r="G5281" t="s">
        <v>259</v>
      </c>
      <c r="H5281" s="28">
        <v>44872</v>
      </c>
      <c r="I5281">
        <v>1.66</v>
      </c>
      <c r="J5281">
        <v>24</v>
      </c>
      <c r="K5281" t="s">
        <v>3124</v>
      </c>
      <c r="L5281" t="s">
        <v>3265</v>
      </c>
      <c r="M5281" t="s">
        <v>3202</v>
      </c>
      <c r="N5281">
        <v>4</v>
      </c>
      <c r="O5281" t="s">
        <v>3189</v>
      </c>
      <c r="P5281">
        <f t="shared" si="164"/>
        <v>44872</v>
      </c>
      <c r="Q5281">
        <f>--(COUNTIF($A$2:A5281,A5281)=1)</f>
        <v>1</v>
      </c>
      <c r="R5281">
        <f t="shared" si="165"/>
        <v>1.66</v>
      </c>
    </row>
    <row r="5282" spans="1:18">
      <c r="A5282" t="s">
        <v>11643</v>
      </c>
      <c r="B5282" t="s">
        <v>514</v>
      </c>
      <c r="C5282" t="s">
        <v>3098</v>
      </c>
      <c r="D5282" t="s">
        <v>3185</v>
      </c>
      <c r="E5282" t="s">
        <v>3166</v>
      </c>
      <c r="F5282" t="s">
        <v>3167</v>
      </c>
      <c r="G5282" t="s">
        <v>2365</v>
      </c>
      <c r="H5282" s="28">
        <v>44664</v>
      </c>
      <c r="I5282">
        <v>62.45</v>
      </c>
      <c r="J5282">
        <v>24</v>
      </c>
      <c r="K5282" t="s">
        <v>3123</v>
      </c>
      <c r="L5282" t="s">
        <v>3354</v>
      </c>
      <c r="M5282" t="s">
        <v>3188</v>
      </c>
      <c r="O5282" t="s">
        <v>3189</v>
      </c>
      <c r="P5282">
        <f t="shared" si="164"/>
        <v>44662</v>
      </c>
      <c r="Q5282">
        <f>--(COUNTIF($A$2:A5282,A5282)=1)</f>
        <v>1</v>
      </c>
      <c r="R5282">
        <f t="shared" si="165"/>
        <v>62.45</v>
      </c>
    </row>
    <row r="5283" spans="1:18">
      <c r="A5283" t="s">
        <v>11644</v>
      </c>
      <c r="B5283" t="s">
        <v>807</v>
      </c>
      <c r="C5283" t="s">
        <v>3098</v>
      </c>
      <c r="D5283" t="s">
        <v>3237</v>
      </c>
      <c r="E5283" t="s">
        <v>3166</v>
      </c>
      <c r="F5283" t="s">
        <v>3167</v>
      </c>
      <c r="G5283" t="s">
        <v>987</v>
      </c>
      <c r="H5283" s="28">
        <v>45582</v>
      </c>
      <c r="I5283">
        <v>21.34</v>
      </c>
      <c r="J5283">
        <v>24</v>
      </c>
      <c r="K5283" t="s">
        <v>3124</v>
      </c>
      <c r="L5283" t="s">
        <v>3192</v>
      </c>
      <c r="M5283" t="s">
        <v>3177</v>
      </c>
      <c r="O5283" t="s">
        <v>3213</v>
      </c>
      <c r="P5283">
        <f t="shared" si="164"/>
        <v>45582</v>
      </c>
      <c r="Q5283">
        <f>--(COUNTIF($A$2:A5283,A5283)=1)</f>
        <v>1</v>
      </c>
      <c r="R5283">
        <f t="shared" si="165"/>
        <v>21.34</v>
      </c>
    </row>
    <row r="5284" spans="1:18">
      <c r="A5284" t="s">
        <v>11645</v>
      </c>
      <c r="B5284" t="s">
        <v>1614</v>
      </c>
      <c r="C5284" t="s">
        <v>3098</v>
      </c>
      <c r="D5284" t="s">
        <v>3185</v>
      </c>
      <c r="E5284" t="s">
        <v>3194</v>
      </c>
      <c r="F5284" t="s">
        <v>3180</v>
      </c>
      <c r="G5284" t="s">
        <v>6359</v>
      </c>
      <c r="H5284" s="28"/>
      <c r="J5284">
        <v>72</v>
      </c>
      <c r="K5284" t="s">
        <v>3098</v>
      </c>
      <c r="L5284" t="s">
        <v>3181</v>
      </c>
      <c r="M5284" t="s">
        <v>3202</v>
      </c>
      <c r="O5284" t="s">
        <v>3123</v>
      </c>
      <c r="P5284">
        <f t="shared" si="164"/>
        <v>45675</v>
      </c>
      <c r="Q5284">
        <f>--(COUNTIF($A$2:A5284,A5284)=1)</f>
        <v>1</v>
      </c>
      <c r="R5284" t="str">
        <f t="shared" si="165"/>
        <v/>
      </c>
    </row>
    <row r="5285" spans="1:18">
      <c r="A5285" t="s">
        <v>11646</v>
      </c>
      <c r="B5285" t="s">
        <v>1681</v>
      </c>
      <c r="C5285" t="s">
        <v>3098</v>
      </c>
      <c r="D5285" t="s">
        <v>3185</v>
      </c>
      <c r="E5285" t="s">
        <v>3175</v>
      </c>
      <c r="F5285" t="s">
        <v>3167</v>
      </c>
      <c r="G5285" t="s">
        <v>1288</v>
      </c>
      <c r="H5285" s="28">
        <v>44681</v>
      </c>
      <c r="I5285">
        <v>22.46</v>
      </c>
      <c r="J5285">
        <v>8</v>
      </c>
      <c r="K5285" t="s">
        <v>3123</v>
      </c>
      <c r="L5285" t="s">
        <v>3192</v>
      </c>
      <c r="M5285" t="s">
        <v>3202</v>
      </c>
      <c r="N5285">
        <v>1.3</v>
      </c>
      <c r="O5285" t="s">
        <v>3123</v>
      </c>
      <c r="P5285">
        <f t="shared" si="164"/>
        <v>44681</v>
      </c>
      <c r="Q5285">
        <f>--(COUNTIF($A$2:A5285,A5285)=1)</f>
        <v>1</v>
      </c>
      <c r="R5285">
        <f t="shared" si="165"/>
        <v>22.46</v>
      </c>
    </row>
    <row r="5286" spans="1:18">
      <c r="A5286" t="s">
        <v>11647</v>
      </c>
      <c r="B5286" t="s">
        <v>1811</v>
      </c>
      <c r="C5286" t="s">
        <v>11648</v>
      </c>
      <c r="D5286" t="s">
        <v>3196</v>
      </c>
      <c r="E5286" t="s">
        <v>3175</v>
      </c>
      <c r="F5286" t="s">
        <v>3228</v>
      </c>
      <c r="G5286" t="s">
        <v>846</v>
      </c>
      <c r="H5286" s="28"/>
      <c r="J5286">
        <v>8</v>
      </c>
      <c r="K5286" t="s">
        <v>3098</v>
      </c>
      <c r="L5286" t="s">
        <v>3187</v>
      </c>
      <c r="M5286" t="s">
        <v>3177</v>
      </c>
      <c r="O5286" t="s">
        <v>3260</v>
      </c>
      <c r="P5286">
        <f t="shared" si="164"/>
        <v>44971</v>
      </c>
      <c r="Q5286">
        <f>--(COUNTIF($A$2:A5286,A5286)=1)</f>
        <v>1</v>
      </c>
      <c r="R5286" t="str">
        <f t="shared" si="165"/>
        <v/>
      </c>
    </row>
    <row r="5287" spans="1:18">
      <c r="A5287" t="s">
        <v>11649</v>
      </c>
      <c r="B5287" t="s">
        <v>1186</v>
      </c>
      <c r="C5287" t="s">
        <v>3098</v>
      </c>
      <c r="D5287" t="s">
        <v>3174</v>
      </c>
      <c r="E5287" t="s">
        <v>3166</v>
      </c>
      <c r="F5287" t="s">
        <v>3167</v>
      </c>
      <c r="G5287" t="s">
        <v>4548</v>
      </c>
      <c r="H5287" s="28">
        <v>44833</v>
      </c>
      <c r="I5287">
        <v>-14.23</v>
      </c>
      <c r="J5287">
        <v>24</v>
      </c>
      <c r="K5287" t="s">
        <v>3124</v>
      </c>
      <c r="L5287" t="s">
        <v>3437</v>
      </c>
      <c r="M5287" t="s">
        <v>3177</v>
      </c>
      <c r="O5287" t="s">
        <v>3260</v>
      </c>
      <c r="P5287">
        <f t="shared" si="164"/>
        <v>44834</v>
      </c>
      <c r="Q5287">
        <f>--(COUNTIF($A$2:A5287,A5287)=1)</f>
        <v>1</v>
      </c>
      <c r="R5287" t="str">
        <f t="shared" si="165"/>
        <v/>
      </c>
    </row>
    <row r="5288" spans="1:18">
      <c r="A5288" t="s">
        <v>11650</v>
      </c>
      <c r="B5288" t="s">
        <v>6887</v>
      </c>
      <c r="C5288" t="s">
        <v>3098</v>
      </c>
      <c r="D5288" t="s">
        <v>3237</v>
      </c>
      <c r="E5288" t="s">
        <v>3194</v>
      </c>
      <c r="F5288" t="s">
        <v>3180</v>
      </c>
      <c r="G5288" t="s">
        <v>1653</v>
      </c>
      <c r="H5288" s="28"/>
      <c r="J5288">
        <v>72</v>
      </c>
      <c r="K5288" t="s">
        <v>3098</v>
      </c>
      <c r="L5288" t="s">
        <v>3398</v>
      </c>
      <c r="M5288" t="s">
        <v>3177</v>
      </c>
      <c r="O5288" t="s">
        <v>3178</v>
      </c>
      <c r="P5288">
        <f t="shared" si="164"/>
        <v>44716</v>
      </c>
      <c r="Q5288">
        <f>--(COUNTIF($A$2:A5288,A5288)=1)</f>
        <v>1</v>
      </c>
      <c r="R5288" t="str">
        <f t="shared" si="165"/>
        <v/>
      </c>
    </row>
    <row r="5289" spans="1:18">
      <c r="A5289" t="s">
        <v>11651</v>
      </c>
      <c r="B5289" t="s">
        <v>1948</v>
      </c>
      <c r="C5289" t="s">
        <v>3098</v>
      </c>
      <c r="D5289" t="s">
        <v>3174</v>
      </c>
      <c r="E5289" t="s">
        <v>3194</v>
      </c>
      <c r="F5289" t="s">
        <v>3167</v>
      </c>
      <c r="G5289" t="s">
        <v>1042</v>
      </c>
      <c r="H5289" s="28">
        <v>45094</v>
      </c>
      <c r="I5289">
        <v>162.82</v>
      </c>
      <c r="J5289">
        <v>72</v>
      </c>
      <c r="K5289" t="s">
        <v>3123</v>
      </c>
      <c r="L5289" t="s">
        <v>3318</v>
      </c>
      <c r="M5289" t="s">
        <v>3202</v>
      </c>
      <c r="N5289">
        <v>2.2999999999999998</v>
      </c>
      <c r="O5289" t="s">
        <v>3123</v>
      </c>
      <c r="P5289">
        <f t="shared" si="164"/>
        <v>45088</v>
      </c>
      <c r="Q5289">
        <f>--(COUNTIF($A$2:A5289,A5289)=1)</f>
        <v>1</v>
      </c>
      <c r="R5289">
        <f t="shared" si="165"/>
        <v>162.82</v>
      </c>
    </row>
    <row r="5290" spans="1:18">
      <c r="A5290" t="s">
        <v>11652</v>
      </c>
      <c r="B5290" t="s">
        <v>3784</v>
      </c>
      <c r="C5290" t="s">
        <v>3098</v>
      </c>
      <c r="D5290" t="s">
        <v>3200</v>
      </c>
      <c r="E5290" t="s">
        <v>3175</v>
      </c>
      <c r="F5290" t="s">
        <v>3167</v>
      </c>
      <c r="G5290" t="s">
        <v>481</v>
      </c>
      <c r="H5290" s="28"/>
      <c r="J5290">
        <v>8</v>
      </c>
      <c r="K5290" t="s">
        <v>3098</v>
      </c>
      <c r="L5290" t="s">
        <v>3218</v>
      </c>
      <c r="M5290" t="s">
        <v>3169</v>
      </c>
      <c r="O5290" t="s">
        <v>3189</v>
      </c>
      <c r="P5290">
        <f t="shared" si="164"/>
        <v>45562</v>
      </c>
      <c r="Q5290">
        <f>--(COUNTIF($A$2:A5290,A5290)=1)</f>
        <v>1</v>
      </c>
      <c r="R5290" t="str">
        <f t="shared" si="165"/>
        <v/>
      </c>
    </row>
    <row r="5291" spans="1:18">
      <c r="A5291" t="s">
        <v>11653</v>
      </c>
      <c r="B5291" t="s">
        <v>2957</v>
      </c>
      <c r="C5291" t="s">
        <v>11654</v>
      </c>
      <c r="D5291" t="s">
        <v>3174</v>
      </c>
      <c r="E5291" t="s">
        <v>3166</v>
      </c>
      <c r="F5291" t="s">
        <v>3228</v>
      </c>
      <c r="G5291" t="s">
        <v>1653</v>
      </c>
      <c r="H5291" s="28"/>
      <c r="J5291">
        <v>24</v>
      </c>
      <c r="K5291" t="s">
        <v>3098</v>
      </c>
      <c r="L5291" t="s">
        <v>3265</v>
      </c>
      <c r="M5291" t="s">
        <v>3169</v>
      </c>
      <c r="O5291" t="s">
        <v>3189</v>
      </c>
      <c r="P5291">
        <f t="shared" si="164"/>
        <v>44716</v>
      </c>
      <c r="Q5291">
        <f>--(COUNTIF($A$2:A5291,A5291)=1)</f>
        <v>1</v>
      </c>
      <c r="R5291" t="str">
        <f t="shared" si="165"/>
        <v/>
      </c>
    </row>
    <row r="5292" spans="1:18">
      <c r="A5292" t="s">
        <v>11655</v>
      </c>
      <c r="B5292" t="s">
        <v>2323</v>
      </c>
      <c r="C5292" t="s">
        <v>3098</v>
      </c>
      <c r="D5292" t="s">
        <v>3227</v>
      </c>
      <c r="E5292" t="s">
        <v>3175</v>
      </c>
      <c r="F5292" t="s">
        <v>3167</v>
      </c>
      <c r="G5292" t="s">
        <v>3548</v>
      </c>
      <c r="H5292" s="28"/>
      <c r="J5292">
        <v>8</v>
      </c>
      <c r="K5292" t="s">
        <v>3098</v>
      </c>
      <c r="L5292" t="s">
        <v>3221</v>
      </c>
      <c r="M5292" t="s">
        <v>3188</v>
      </c>
      <c r="O5292" t="s">
        <v>3123</v>
      </c>
      <c r="P5292">
        <f t="shared" si="164"/>
        <v>45716</v>
      </c>
      <c r="Q5292">
        <f>--(COUNTIF($A$2:A5292,A5292)=1)</f>
        <v>1</v>
      </c>
      <c r="R5292" t="str">
        <f t="shared" si="165"/>
        <v/>
      </c>
    </row>
    <row r="5293" spans="1:18">
      <c r="A5293" t="s">
        <v>11656</v>
      </c>
      <c r="B5293" t="s">
        <v>223</v>
      </c>
      <c r="C5293" t="s">
        <v>11657</v>
      </c>
      <c r="D5293" t="s">
        <v>3165</v>
      </c>
      <c r="E5293" t="s">
        <v>3166</v>
      </c>
      <c r="F5293" t="s">
        <v>3167</v>
      </c>
      <c r="G5293" t="s">
        <v>2081</v>
      </c>
      <c r="H5293" s="28">
        <v>45182</v>
      </c>
      <c r="I5293">
        <v>46.62</v>
      </c>
      <c r="J5293">
        <v>24</v>
      </c>
      <c r="K5293" t="s">
        <v>3123</v>
      </c>
      <c r="L5293" t="s">
        <v>3187</v>
      </c>
      <c r="M5293" t="s">
        <v>3177</v>
      </c>
      <c r="O5293" t="s">
        <v>3182</v>
      </c>
      <c r="P5293">
        <f t="shared" si="164"/>
        <v>45181</v>
      </c>
      <c r="Q5293">
        <f>--(COUNTIF($A$2:A5293,A5293)=1)</f>
        <v>1</v>
      </c>
      <c r="R5293">
        <f t="shared" si="165"/>
        <v>46.62</v>
      </c>
    </row>
    <row r="5294" spans="1:18">
      <c r="A5294" t="s">
        <v>11658</v>
      </c>
      <c r="B5294" t="s">
        <v>1592</v>
      </c>
      <c r="C5294" t="s">
        <v>10655</v>
      </c>
      <c r="D5294" t="s">
        <v>3251</v>
      </c>
      <c r="E5294" t="s">
        <v>3166</v>
      </c>
      <c r="F5294" t="s">
        <v>3167</v>
      </c>
      <c r="G5294" t="s">
        <v>1586</v>
      </c>
      <c r="H5294" s="28">
        <v>45471</v>
      </c>
      <c r="I5294">
        <v>1.28</v>
      </c>
      <c r="J5294">
        <v>24</v>
      </c>
      <c r="K5294" t="s">
        <v>3124</v>
      </c>
      <c r="L5294" t="s">
        <v>3206</v>
      </c>
      <c r="M5294" t="s">
        <v>3177</v>
      </c>
      <c r="N5294">
        <v>3.6</v>
      </c>
      <c r="O5294" t="s">
        <v>3170</v>
      </c>
      <c r="P5294">
        <f t="shared" si="164"/>
        <v>45471</v>
      </c>
      <c r="Q5294">
        <f>--(COUNTIF($A$2:A5294,A5294)=1)</f>
        <v>1</v>
      </c>
      <c r="R5294">
        <f t="shared" si="165"/>
        <v>1.28</v>
      </c>
    </row>
    <row r="5295" spans="1:18">
      <c r="A5295" t="s">
        <v>11659</v>
      </c>
      <c r="B5295" t="s">
        <v>2293</v>
      </c>
      <c r="C5295" t="s">
        <v>11660</v>
      </c>
      <c r="D5295" t="s">
        <v>3240</v>
      </c>
      <c r="E5295" t="s">
        <v>3280</v>
      </c>
      <c r="F5295" t="s">
        <v>3167</v>
      </c>
      <c r="G5295" t="s">
        <v>911</v>
      </c>
      <c r="H5295" s="28">
        <v>45459</v>
      </c>
      <c r="I5295">
        <v>0.89</v>
      </c>
      <c r="J5295">
        <v>4</v>
      </c>
      <c r="K5295" t="s">
        <v>3124</v>
      </c>
      <c r="L5295" t="s">
        <v>3265</v>
      </c>
      <c r="M5295" t="s">
        <v>3202</v>
      </c>
      <c r="O5295" t="s">
        <v>3260</v>
      </c>
      <c r="P5295">
        <f t="shared" si="164"/>
        <v>45459</v>
      </c>
      <c r="Q5295">
        <f>--(COUNTIF($A$2:A5295,A5295)=1)</f>
        <v>1</v>
      </c>
      <c r="R5295">
        <f t="shared" si="165"/>
        <v>0.89</v>
      </c>
    </row>
    <row r="5296" spans="1:18">
      <c r="A5296" t="s">
        <v>11661</v>
      </c>
      <c r="B5296" t="s">
        <v>728</v>
      </c>
      <c r="C5296" t="s">
        <v>11662</v>
      </c>
      <c r="D5296" t="s">
        <v>3251</v>
      </c>
      <c r="E5296" t="s">
        <v>3194</v>
      </c>
      <c r="F5296" t="s">
        <v>3180</v>
      </c>
      <c r="G5296" t="s">
        <v>1462</v>
      </c>
      <c r="H5296" s="28"/>
      <c r="J5296">
        <v>72</v>
      </c>
      <c r="K5296" t="s">
        <v>3098</v>
      </c>
      <c r="L5296" t="s">
        <v>3281</v>
      </c>
      <c r="M5296" t="s">
        <v>3202</v>
      </c>
      <c r="O5296" t="s">
        <v>3189</v>
      </c>
      <c r="P5296">
        <f t="shared" si="164"/>
        <v>45613</v>
      </c>
      <c r="Q5296">
        <f>--(COUNTIF($A$2:A5296,A5296)=1)</f>
        <v>1</v>
      </c>
      <c r="R5296" t="str">
        <f t="shared" si="165"/>
        <v/>
      </c>
    </row>
    <row r="5297" spans="1:18">
      <c r="A5297" t="s">
        <v>11663</v>
      </c>
      <c r="B5297" t="s">
        <v>2513</v>
      </c>
      <c r="C5297" t="s">
        <v>3098</v>
      </c>
      <c r="D5297" t="s">
        <v>3185</v>
      </c>
      <c r="E5297" t="s">
        <v>3175</v>
      </c>
      <c r="F5297" t="s">
        <v>3220</v>
      </c>
      <c r="G5297" t="s">
        <v>1177</v>
      </c>
      <c r="H5297" s="28">
        <v>45116</v>
      </c>
      <c r="I5297">
        <v>14.93</v>
      </c>
      <c r="J5297">
        <v>8</v>
      </c>
      <c r="K5297" t="s">
        <v>3123</v>
      </c>
      <c r="L5297" t="s">
        <v>3212</v>
      </c>
      <c r="M5297" t="s">
        <v>3188</v>
      </c>
      <c r="N5297">
        <v>1.4</v>
      </c>
      <c r="O5297" t="s">
        <v>3123</v>
      </c>
      <c r="P5297">
        <f t="shared" si="164"/>
        <v>45116</v>
      </c>
      <c r="Q5297">
        <f>--(COUNTIF($A$2:A5297,A5297)=1)</f>
        <v>1</v>
      </c>
      <c r="R5297">
        <f t="shared" si="165"/>
        <v>14.93</v>
      </c>
    </row>
    <row r="5298" spans="1:18">
      <c r="A5298" t="s">
        <v>11664</v>
      </c>
      <c r="B5298" t="s">
        <v>1969</v>
      </c>
      <c r="C5298" t="s">
        <v>3098</v>
      </c>
      <c r="D5298" t="s">
        <v>3237</v>
      </c>
      <c r="E5298" t="s">
        <v>3166</v>
      </c>
      <c r="F5298" t="s">
        <v>3167</v>
      </c>
      <c r="G5298" t="s">
        <v>3935</v>
      </c>
      <c r="H5298" s="28">
        <v>45691</v>
      </c>
      <c r="I5298">
        <v>42.79</v>
      </c>
      <c r="J5298">
        <v>24</v>
      </c>
      <c r="K5298" t="s">
        <v>3123</v>
      </c>
      <c r="L5298" t="s">
        <v>3206</v>
      </c>
      <c r="M5298" t="s">
        <v>3188</v>
      </c>
      <c r="N5298">
        <v>1.8</v>
      </c>
      <c r="O5298" t="s">
        <v>3182</v>
      </c>
      <c r="P5298">
        <f t="shared" si="164"/>
        <v>45690</v>
      </c>
      <c r="Q5298">
        <f>--(COUNTIF($A$2:A5298,A5298)=1)</f>
        <v>1</v>
      </c>
      <c r="R5298">
        <f t="shared" si="165"/>
        <v>42.79</v>
      </c>
    </row>
    <row r="5299" spans="1:18">
      <c r="A5299" t="s">
        <v>11665</v>
      </c>
      <c r="B5299" t="s">
        <v>7793</v>
      </c>
      <c r="C5299" t="s">
        <v>3098</v>
      </c>
      <c r="D5299" t="s">
        <v>3185</v>
      </c>
      <c r="E5299" t="s">
        <v>3166</v>
      </c>
      <c r="F5299" t="s">
        <v>3167</v>
      </c>
      <c r="G5299" t="s">
        <v>1118</v>
      </c>
      <c r="H5299" s="28">
        <v>45087</v>
      </c>
      <c r="I5299">
        <v>7.07</v>
      </c>
      <c r="J5299">
        <v>24</v>
      </c>
      <c r="K5299" t="s">
        <v>3124</v>
      </c>
      <c r="L5299" t="s">
        <v>3318</v>
      </c>
      <c r="M5299" t="s">
        <v>3202</v>
      </c>
      <c r="O5299" t="s">
        <v>3123</v>
      </c>
      <c r="P5299">
        <f t="shared" si="164"/>
        <v>45087</v>
      </c>
      <c r="Q5299">
        <f>--(COUNTIF($A$2:A5299,A5299)=1)</f>
        <v>1</v>
      </c>
      <c r="R5299">
        <f t="shared" si="165"/>
        <v>7.07</v>
      </c>
    </row>
    <row r="5300" spans="1:18">
      <c r="A5300" t="s">
        <v>11666</v>
      </c>
      <c r="B5300" t="s">
        <v>1588</v>
      </c>
      <c r="C5300" t="s">
        <v>3894</v>
      </c>
      <c r="D5300" t="s">
        <v>3227</v>
      </c>
      <c r="E5300" t="s">
        <v>3166</v>
      </c>
      <c r="F5300" t="s">
        <v>3180</v>
      </c>
      <c r="G5300" t="s">
        <v>1760</v>
      </c>
      <c r="H5300" s="28"/>
      <c r="J5300">
        <v>24</v>
      </c>
      <c r="K5300" t="s">
        <v>3098</v>
      </c>
      <c r="L5300" t="s">
        <v>3176</v>
      </c>
      <c r="M5300" t="s">
        <v>3207</v>
      </c>
      <c r="O5300" t="s">
        <v>3170</v>
      </c>
      <c r="P5300">
        <f t="shared" si="164"/>
        <v>45453</v>
      </c>
      <c r="Q5300">
        <f>--(COUNTIF($A$2:A5300,A5300)=1)</f>
        <v>1</v>
      </c>
      <c r="R5300" t="str">
        <f t="shared" si="165"/>
        <v/>
      </c>
    </row>
    <row r="5301" spans="1:18">
      <c r="A5301" t="s">
        <v>11667</v>
      </c>
      <c r="B5301" t="s">
        <v>1681</v>
      </c>
      <c r="C5301" t="s">
        <v>8512</v>
      </c>
      <c r="D5301" t="s">
        <v>3237</v>
      </c>
      <c r="E5301" t="s">
        <v>3166</v>
      </c>
      <c r="F5301" t="s">
        <v>3167</v>
      </c>
      <c r="G5301" t="s">
        <v>11668</v>
      </c>
      <c r="H5301" s="28">
        <v>44854</v>
      </c>
      <c r="I5301">
        <v>61.98</v>
      </c>
      <c r="J5301">
        <v>24</v>
      </c>
      <c r="K5301" t="s">
        <v>3123</v>
      </c>
      <c r="L5301" t="s">
        <v>3098</v>
      </c>
      <c r="M5301" t="s">
        <v>3169</v>
      </c>
      <c r="N5301">
        <v>1.8</v>
      </c>
      <c r="O5301" t="s">
        <v>3178</v>
      </c>
      <c r="P5301">
        <f t="shared" si="164"/>
        <v>44852</v>
      </c>
      <c r="Q5301">
        <f>--(COUNTIF($A$2:A5301,A5301)=1)</f>
        <v>1</v>
      </c>
      <c r="R5301">
        <f t="shared" si="165"/>
        <v>61.98</v>
      </c>
    </row>
    <row r="5302" spans="1:18">
      <c r="A5302" t="s">
        <v>11669</v>
      </c>
      <c r="B5302" t="s">
        <v>2115</v>
      </c>
      <c r="C5302" t="s">
        <v>8431</v>
      </c>
      <c r="D5302" t="s">
        <v>3251</v>
      </c>
      <c r="E5302" t="s">
        <v>3166</v>
      </c>
      <c r="F5302" t="s">
        <v>3167</v>
      </c>
      <c r="G5302" t="s">
        <v>1865</v>
      </c>
      <c r="H5302" s="28">
        <v>44932</v>
      </c>
      <c r="I5302">
        <v>75.61</v>
      </c>
      <c r="J5302">
        <v>24</v>
      </c>
      <c r="K5302" t="s">
        <v>3123</v>
      </c>
      <c r="L5302" t="s">
        <v>3354</v>
      </c>
      <c r="M5302" t="s">
        <v>3207</v>
      </c>
      <c r="N5302">
        <v>4.2</v>
      </c>
      <c r="O5302" t="s">
        <v>3189</v>
      </c>
      <c r="P5302">
        <f t="shared" si="164"/>
        <v>44929</v>
      </c>
      <c r="Q5302">
        <f>--(COUNTIF($A$2:A5302,A5302)=1)</f>
        <v>1</v>
      </c>
      <c r="R5302">
        <f t="shared" si="165"/>
        <v>75.61</v>
      </c>
    </row>
    <row r="5303" spans="1:18">
      <c r="A5303" t="s">
        <v>11670</v>
      </c>
      <c r="B5303" t="s">
        <v>1957</v>
      </c>
      <c r="C5303" t="s">
        <v>3098</v>
      </c>
      <c r="D5303" t="s">
        <v>3227</v>
      </c>
      <c r="E5303" t="s">
        <v>3166</v>
      </c>
      <c r="F5303" t="s">
        <v>3228</v>
      </c>
      <c r="G5303" t="s">
        <v>11671</v>
      </c>
      <c r="H5303" s="28"/>
      <c r="J5303">
        <v>24</v>
      </c>
      <c r="K5303" t="s">
        <v>3098</v>
      </c>
      <c r="L5303" t="s">
        <v>3225</v>
      </c>
      <c r="M5303" t="s">
        <v>3177</v>
      </c>
      <c r="O5303" t="s">
        <v>3213</v>
      </c>
      <c r="P5303">
        <f t="shared" si="164"/>
        <v>45694</v>
      </c>
      <c r="Q5303">
        <f>--(COUNTIF($A$2:A5303,A5303)=1)</f>
        <v>1</v>
      </c>
      <c r="R5303" t="str">
        <f t="shared" si="165"/>
        <v/>
      </c>
    </row>
    <row r="5304" spans="1:18">
      <c r="A5304" t="s">
        <v>11672</v>
      </c>
      <c r="B5304" t="s">
        <v>6849</v>
      </c>
      <c r="C5304" t="s">
        <v>3098</v>
      </c>
      <c r="D5304" t="s">
        <v>3174</v>
      </c>
      <c r="E5304" t="s">
        <v>3194</v>
      </c>
      <c r="F5304" t="s">
        <v>3167</v>
      </c>
      <c r="G5304" t="s">
        <v>8827</v>
      </c>
      <c r="H5304" s="28">
        <v>45385</v>
      </c>
      <c r="I5304">
        <v>148.5</v>
      </c>
      <c r="J5304">
        <v>72</v>
      </c>
      <c r="K5304" t="s">
        <v>3123</v>
      </c>
      <c r="L5304" t="s">
        <v>3181</v>
      </c>
      <c r="M5304" t="s">
        <v>3169</v>
      </c>
      <c r="N5304">
        <v>3</v>
      </c>
      <c r="O5304" t="s">
        <v>3123</v>
      </c>
      <c r="P5304">
        <f t="shared" si="164"/>
        <v>45379</v>
      </c>
      <c r="Q5304">
        <f>--(COUNTIF($A$2:A5304,A5304)=1)</f>
        <v>1</v>
      </c>
      <c r="R5304">
        <f t="shared" si="165"/>
        <v>148.5</v>
      </c>
    </row>
    <row r="5305" spans="1:18">
      <c r="A5305" t="s">
        <v>11673</v>
      </c>
      <c r="B5305" t="s">
        <v>506</v>
      </c>
      <c r="C5305" t="s">
        <v>11674</v>
      </c>
      <c r="D5305" t="s">
        <v>3227</v>
      </c>
      <c r="E5305" t="s">
        <v>3166</v>
      </c>
      <c r="F5305" t="s">
        <v>3220</v>
      </c>
      <c r="G5305" t="s">
        <v>2674</v>
      </c>
      <c r="H5305" s="28"/>
      <c r="J5305">
        <v>24</v>
      </c>
      <c r="K5305" t="s">
        <v>3098</v>
      </c>
      <c r="L5305" t="s">
        <v>3248</v>
      </c>
      <c r="M5305" t="s">
        <v>3207</v>
      </c>
      <c r="O5305" t="s">
        <v>3170</v>
      </c>
      <c r="P5305">
        <f t="shared" si="164"/>
        <v>45539</v>
      </c>
      <c r="Q5305">
        <f>--(COUNTIF($A$2:A5305,A5305)=1)</f>
        <v>1</v>
      </c>
      <c r="R5305" t="str">
        <f t="shared" si="165"/>
        <v/>
      </c>
    </row>
    <row r="5306" spans="1:18">
      <c r="A5306" t="s">
        <v>11675</v>
      </c>
      <c r="B5306" t="s">
        <v>5143</v>
      </c>
      <c r="C5306" t="s">
        <v>3098</v>
      </c>
      <c r="D5306" t="s">
        <v>3174</v>
      </c>
      <c r="E5306" t="s">
        <v>3166</v>
      </c>
      <c r="F5306" t="s">
        <v>3167</v>
      </c>
      <c r="G5306" t="s">
        <v>7121</v>
      </c>
      <c r="H5306" s="28"/>
      <c r="J5306">
        <v>24</v>
      </c>
      <c r="K5306" t="s">
        <v>3098</v>
      </c>
      <c r="L5306" t="s">
        <v>3098</v>
      </c>
      <c r="M5306" t="s">
        <v>3169</v>
      </c>
      <c r="O5306" t="s">
        <v>3170</v>
      </c>
      <c r="P5306">
        <f t="shared" si="164"/>
        <v>44944</v>
      </c>
      <c r="Q5306">
        <f>--(COUNTIF($A$2:A5306,A5306)=1)</f>
        <v>1</v>
      </c>
      <c r="R5306" t="str">
        <f t="shared" si="165"/>
        <v/>
      </c>
    </row>
    <row r="5307" spans="1:18">
      <c r="A5307" t="s">
        <v>11676</v>
      </c>
      <c r="B5307" t="s">
        <v>794</v>
      </c>
      <c r="C5307" t="s">
        <v>11677</v>
      </c>
      <c r="D5307" t="s">
        <v>3227</v>
      </c>
      <c r="E5307" t="s">
        <v>3166</v>
      </c>
      <c r="F5307" t="s">
        <v>3167</v>
      </c>
      <c r="G5307" t="s">
        <v>349</v>
      </c>
      <c r="H5307" s="28">
        <v>45012</v>
      </c>
      <c r="I5307">
        <v>60</v>
      </c>
      <c r="J5307">
        <v>24</v>
      </c>
      <c r="K5307" t="s">
        <v>3123</v>
      </c>
      <c r="L5307" t="s">
        <v>3168</v>
      </c>
      <c r="M5307" t="s">
        <v>3169</v>
      </c>
      <c r="N5307">
        <v>4</v>
      </c>
      <c r="O5307" t="s">
        <v>3182</v>
      </c>
      <c r="P5307">
        <f t="shared" si="164"/>
        <v>45010</v>
      </c>
      <c r="Q5307">
        <f>--(COUNTIF($A$2:A5307,A5307)=1)</f>
        <v>1</v>
      </c>
      <c r="R5307">
        <f t="shared" si="165"/>
        <v>60</v>
      </c>
    </row>
    <row r="5308" spans="1:18">
      <c r="A5308" t="s">
        <v>11678</v>
      </c>
      <c r="B5308" t="s">
        <v>5209</v>
      </c>
      <c r="C5308" t="s">
        <v>9458</v>
      </c>
      <c r="D5308" t="s">
        <v>3174</v>
      </c>
      <c r="E5308" t="s">
        <v>3194</v>
      </c>
      <c r="F5308" t="s">
        <v>3167</v>
      </c>
      <c r="G5308" t="s">
        <v>313</v>
      </c>
      <c r="H5308" s="28">
        <v>44881</v>
      </c>
      <c r="I5308">
        <v>115.71</v>
      </c>
      <c r="J5308">
        <v>72</v>
      </c>
      <c r="K5308" t="s">
        <v>3123</v>
      </c>
      <c r="L5308" t="s">
        <v>3268</v>
      </c>
      <c r="M5308" t="s">
        <v>3169</v>
      </c>
      <c r="O5308" t="s">
        <v>3213</v>
      </c>
      <c r="P5308">
        <f t="shared" si="164"/>
        <v>44877</v>
      </c>
      <c r="Q5308">
        <f>--(COUNTIF($A$2:A5308,A5308)=1)</f>
        <v>1</v>
      </c>
      <c r="R5308">
        <f t="shared" si="165"/>
        <v>115.71</v>
      </c>
    </row>
    <row r="5309" spans="1:18">
      <c r="A5309" t="s">
        <v>11679</v>
      </c>
      <c r="B5309" t="s">
        <v>6006</v>
      </c>
      <c r="C5309" t="s">
        <v>11680</v>
      </c>
      <c r="D5309" t="s">
        <v>3185</v>
      </c>
      <c r="E5309" t="s">
        <v>3166</v>
      </c>
      <c r="F5309" t="s">
        <v>3167</v>
      </c>
      <c r="G5309" t="s">
        <v>2756</v>
      </c>
      <c r="H5309" s="28">
        <v>45468</v>
      </c>
      <c r="I5309">
        <v>35.090000000000003</v>
      </c>
      <c r="J5309">
        <v>24</v>
      </c>
      <c r="K5309" t="s">
        <v>3123</v>
      </c>
      <c r="L5309" t="s">
        <v>3206</v>
      </c>
      <c r="M5309" t="s">
        <v>3207</v>
      </c>
      <c r="N5309">
        <v>2.8</v>
      </c>
      <c r="O5309" t="s">
        <v>3189</v>
      </c>
      <c r="P5309">
        <f t="shared" si="164"/>
        <v>45467</v>
      </c>
      <c r="Q5309">
        <f>--(COUNTIF($A$2:A5309,A5309)=1)</f>
        <v>1</v>
      </c>
      <c r="R5309">
        <f t="shared" si="165"/>
        <v>35.090000000000003</v>
      </c>
    </row>
    <row r="5310" spans="1:18">
      <c r="A5310" t="s">
        <v>11681</v>
      </c>
      <c r="B5310" t="s">
        <v>1920</v>
      </c>
      <c r="C5310" t="s">
        <v>11682</v>
      </c>
      <c r="D5310" t="s">
        <v>3196</v>
      </c>
      <c r="E5310" t="s">
        <v>3175</v>
      </c>
      <c r="F5310" t="s">
        <v>3167</v>
      </c>
      <c r="G5310" t="s">
        <v>3853</v>
      </c>
      <c r="H5310" s="28">
        <v>44766</v>
      </c>
      <c r="I5310">
        <v>15.72</v>
      </c>
      <c r="J5310">
        <v>8</v>
      </c>
      <c r="K5310" t="s">
        <v>3123</v>
      </c>
      <c r="L5310" t="s">
        <v>3209</v>
      </c>
      <c r="M5310" t="s">
        <v>3177</v>
      </c>
      <c r="N5310">
        <v>2.9</v>
      </c>
      <c r="O5310" t="s">
        <v>3189</v>
      </c>
      <c r="P5310">
        <f t="shared" si="164"/>
        <v>44766</v>
      </c>
      <c r="Q5310">
        <f>--(COUNTIF($A$2:A5310,A5310)=1)</f>
        <v>1</v>
      </c>
      <c r="R5310">
        <f t="shared" si="165"/>
        <v>15.72</v>
      </c>
    </row>
    <row r="5311" spans="1:18">
      <c r="A5311" t="s">
        <v>11683</v>
      </c>
      <c r="B5311" t="s">
        <v>7619</v>
      </c>
      <c r="C5311" t="s">
        <v>3098</v>
      </c>
      <c r="D5311" t="s">
        <v>3174</v>
      </c>
      <c r="E5311" t="s">
        <v>3166</v>
      </c>
      <c r="F5311" t="s">
        <v>3167</v>
      </c>
      <c r="G5311" t="s">
        <v>921</v>
      </c>
      <c r="H5311" s="28">
        <v>45060</v>
      </c>
      <c r="I5311">
        <v>74.349999999999994</v>
      </c>
      <c r="J5311">
        <v>24</v>
      </c>
      <c r="K5311" t="s">
        <v>3123</v>
      </c>
      <c r="L5311" t="s">
        <v>3268</v>
      </c>
      <c r="M5311" t="s">
        <v>3202</v>
      </c>
      <c r="N5311">
        <v>2.1</v>
      </c>
      <c r="O5311" t="s">
        <v>3170</v>
      </c>
      <c r="P5311">
        <f t="shared" si="164"/>
        <v>45057</v>
      </c>
      <c r="Q5311">
        <f>--(COUNTIF($A$2:A5311,A5311)=1)</f>
        <v>1</v>
      </c>
      <c r="R5311">
        <f t="shared" si="165"/>
        <v>74.349999999999994</v>
      </c>
    </row>
    <row r="5312" spans="1:18">
      <c r="A5312" t="s">
        <v>11684</v>
      </c>
      <c r="B5312" t="s">
        <v>1788</v>
      </c>
      <c r="C5312" t="s">
        <v>10440</v>
      </c>
      <c r="D5312" t="s">
        <v>3240</v>
      </c>
      <c r="E5312" t="s">
        <v>3280</v>
      </c>
      <c r="F5312" t="s">
        <v>3180</v>
      </c>
      <c r="G5312" t="s">
        <v>2429</v>
      </c>
      <c r="H5312" s="28"/>
      <c r="J5312">
        <v>4</v>
      </c>
      <c r="K5312" t="s">
        <v>3098</v>
      </c>
      <c r="L5312" t="s">
        <v>3221</v>
      </c>
      <c r="M5312" t="s">
        <v>3188</v>
      </c>
      <c r="O5312" t="s">
        <v>3189</v>
      </c>
      <c r="P5312">
        <f t="shared" si="164"/>
        <v>44724</v>
      </c>
      <c r="Q5312">
        <f>--(COUNTIF($A$2:A5312,A5312)=1)</f>
        <v>1</v>
      </c>
      <c r="R5312" t="str">
        <f t="shared" si="165"/>
        <v/>
      </c>
    </row>
    <row r="5313" spans="1:18">
      <c r="A5313" t="s">
        <v>11685</v>
      </c>
      <c r="B5313" t="s">
        <v>1070</v>
      </c>
      <c r="C5313" t="s">
        <v>11686</v>
      </c>
      <c r="D5313" t="s">
        <v>3200</v>
      </c>
      <c r="E5313" t="s">
        <v>3194</v>
      </c>
      <c r="F5313" t="s">
        <v>3167</v>
      </c>
      <c r="G5313" t="s">
        <v>433</v>
      </c>
      <c r="H5313" s="28">
        <v>45507</v>
      </c>
      <c r="I5313">
        <v>234.67</v>
      </c>
      <c r="J5313">
        <v>72</v>
      </c>
      <c r="K5313" t="s">
        <v>3123</v>
      </c>
      <c r="L5313" t="s">
        <v>3225</v>
      </c>
      <c r="M5313" t="s">
        <v>3202</v>
      </c>
      <c r="O5313" t="s">
        <v>3123</v>
      </c>
      <c r="P5313">
        <f t="shared" si="164"/>
        <v>45498</v>
      </c>
      <c r="Q5313">
        <f>--(COUNTIF($A$2:A5313,A5313)=1)</f>
        <v>1</v>
      </c>
      <c r="R5313">
        <f t="shared" si="165"/>
        <v>234.67</v>
      </c>
    </row>
    <row r="5314" spans="1:18">
      <c r="A5314" t="s">
        <v>11687</v>
      </c>
      <c r="B5314" t="s">
        <v>5284</v>
      </c>
      <c r="C5314" t="s">
        <v>3098</v>
      </c>
      <c r="D5314" t="s">
        <v>3185</v>
      </c>
      <c r="E5314" t="s">
        <v>3166</v>
      </c>
      <c r="F5314" t="s">
        <v>3167</v>
      </c>
      <c r="G5314" t="s">
        <v>1276</v>
      </c>
      <c r="H5314" s="28">
        <v>44955</v>
      </c>
      <c r="I5314">
        <v>8.64</v>
      </c>
      <c r="J5314">
        <v>24</v>
      </c>
      <c r="K5314" t="s">
        <v>3124</v>
      </c>
      <c r="L5314" t="s">
        <v>3198</v>
      </c>
      <c r="M5314" t="s">
        <v>3169</v>
      </c>
      <c r="O5314" t="s">
        <v>3182</v>
      </c>
      <c r="P5314">
        <f t="shared" ref="P5314:P5377" si="166">IFERROR(DATEVALUE(G5314),IFERROR(DATE(RIGHT(G5314,4),MID(G5314,4,2),LEFT(G5314,2)),""))</f>
        <v>44955</v>
      </c>
      <c r="Q5314">
        <f>--(COUNTIF($A$2:A5314,A5314)=1)</f>
        <v>1</v>
      </c>
      <c r="R5314">
        <f t="shared" ref="R5314:R5377" si="167">IF(AND(Q5314=1,I5314&lt;&gt;"",ISNUMBER(I5314),I5314&gt;=0),I5314,"")</f>
        <v>8.64</v>
      </c>
    </row>
    <row r="5315" spans="1:18">
      <c r="A5315" t="s">
        <v>11688</v>
      </c>
      <c r="B5315" t="s">
        <v>5723</v>
      </c>
      <c r="C5315" t="s">
        <v>6651</v>
      </c>
      <c r="D5315" t="s">
        <v>3165</v>
      </c>
      <c r="E5315" t="s">
        <v>3175</v>
      </c>
      <c r="F5315" t="s">
        <v>3167</v>
      </c>
      <c r="G5315" t="s">
        <v>3053</v>
      </c>
      <c r="H5315" s="28">
        <v>45187</v>
      </c>
      <c r="I5315">
        <v>16.63</v>
      </c>
      <c r="J5315">
        <v>8</v>
      </c>
      <c r="K5315" t="s">
        <v>3123</v>
      </c>
      <c r="L5315" t="s">
        <v>3225</v>
      </c>
      <c r="M5315" t="s">
        <v>3188</v>
      </c>
      <c r="N5315">
        <v>4.7</v>
      </c>
      <c r="O5315" t="s">
        <v>3170</v>
      </c>
      <c r="P5315">
        <f t="shared" si="166"/>
        <v>45187</v>
      </c>
      <c r="Q5315">
        <f>--(COUNTIF($A$2:A5315,A5315)=1)</f>
        <v>1</v>
      </c>
      <c r="R5315">
        <f t="shared" si="167"/>
        <v>16.63</v>
      </c>
    </row>
    <row r="5316" spans="1:18">
      <c r="A5316" t="s">
        <v>11689</v>
      </c>
      <c r="B5316" t="s">
        <v>1649</v>
      </c>
      <c r="C5316" t="s">
        <v>3098</v>
      </c>
      <c r="D5316" t="s">
        <v>3185</v>
      </c>
      <c r="E5316" t="s">
        <v>3166</v>
      </c>
      <c r="F5316" t="s">
        <v>3167</v>
      </c>
      <c r="G5316" t="s">
        <v>2670</v>
      </c>
      <c r="H5316" s="28">
        <v>45363</v>
      </c>
      <c r="I5316">
        <v>41.63</v>
      </c>
      <c r="J5316">
        <v>24</v>
      </c>
      <c r="K5316" t="s">
        <v>3123</v>
      </c>
      <c r="L5316" t="s">
        <v>3248</v>
      </c>
      <c r="M5316" t="s">
        <v>3169</v>
      </c>
      <c r="N5316">
        <v>1.4</v>
      </c>
      <c r="O5316" t="s">
        <v>3124</v>
      </c>
      <c r="P5316">
        <f t="shared" si="166"/>
        <v>45362</v>
      </c>
      <c r="Q5316">
        <f>--(COUNTIF($A$2:A5316,A5316)=1)</f>
        <v>1</v>
      </c>
      <c r="R5316">
        <f t="shared" si="167"/>
        <v>41.63</v>
      </c>
    </row>
    <row r="5317" spans="1:18">
      <c r="A5317" t="s">
        <v>11690</v>
      </c>
      <c r="B5317" t="s">
        <v>7574</v>
      </c>
      <c r="C5317" t="s">
        <v>3501</v>
      </c>
      <c r="D5317" t="s">
        <v>3200</v>
      </c>
      <c r="E5317" t="s">
        <v>3194</v>
      </c>
      <c r="F5317" t="s">
        <v>3167</v>
      </c>
      <c r="G5317" t="s">
        <v>279</v>
      </c>
      <c r="H5317" s="28">
        <v>45606</v>
      </c>
      <c r="I5317">
        <v>10.26</v>
      </c>
      <c r="J5317">
        <v>72</v>
      </c>
      <c r="K5317" t="s">
        <v>3124</v>
      </c>
      <c r="L5317" t="s">
        <v>3198</v>
      </c>
      <c r="M5317" t="s">
        <v>3177</v>
      </c>
      <c r="N5317">
        <v>2.1</v>
      </c>
      <c r="O5317" t="s">
        <v>3170</v>
      </c>
      <c r="P5317">
        <f t="shared" si="166"/>
        <v>45606</v>
      </c>
      <c r="Q5317">
        <f>--(COUNTIF($A$2:A5317,A5317)=1)</f>
        <v>1</v>
      </c>
      <c r="R5317">
        <f t="shared" si="167"/>
        <v>10.26</v>
      </c>
    </row>
    <row r="5318" spans="1:18">
      <c r="A5318" t="s">
        <v>11691</v>
      </c>
      <c r="B5318" t="s">
        <v>9872</v>
      </c>
      <c r="C5318" t="s">
        <v>3098</v>
      </c>
      <c r="D5318" t="s">
        <v>3174</v>
      </c>
      <c r="E5318" t="s">
        <v>3280</v>
      </c>
      <c r="F5318" t="s">
        <v>3167</v>
      </c>
      <c r="G5318" t="s">
        <v>1125</v>
      </c>
      <c r="H5318" s="28">
        <v>44838</v>
      </c>
      <c r="I5318">
        <v>4.09</v>
      </c>
      <c r="J5318">
        <v>4</v>
      </c>
      <c r="K5318" t="s">
        <v>3123</v>
      </c>
      <c r="L5318" t="s">
        <v>3271</v>
      </c>
      <c r="M5318" t="s">
        <v>3169</v>
      </c>
      <c r="N5318">
        <v>1.6</v>
      </c>
      <c r="O5318" t="s">
        <v>3260</v>
      </c>
      <c r="P5318">
        <f t="shared" si="166"/>
        <v>44838</v>
      </c>
      <c r="Q5318">
        <f>--(COUNTIF($A$2:A5318,A5318)=1)</f>
        <v>1</v>
      </c>
      <c r="R5318">
        <f t="shared" si="167"/>
        <v>4.09</v>
      </c>
    </row>
    <row r="5319" spans="1:18">
      <c r="A5319" t="s">
        <v>11692</v>
      </c>
      <c r="B5319" t="s">
        <v>3609</v>
      </c>
      <c r="C5319" t="s">
        <v>3098</v>
      </c>
      <c r="D5319" t="s">
        <v>3196</v>
      </c>
      <c r="E5319" t="s">
        <v>3166</v>
      </c>
      <c r="F5319" t="s">
        <v>3167</v>
      </c>
      <c r="G5319" t="s">
        <v>2802</v>
      </c>
      <c r="H5319" s="28">
        <v>44957</v>
      </c>
      <c r="I5319">
        <v>45.5</v>
      </c>
      <c r="J5319">
        <v>24</v>
      </c>
      <c r="K5319" t="s">
        <v>3123</v>
      </c>
      <c r="L5319" t="s">
        <v>3181</v>
      </c>
      <c r="M5319" t="s">
        <v>3169</v>
      </c>
      <c r="O5319" t="s">
        <v>3123</v>
      </c>
      <c r="P5319">
        <f t="shared" si="166"/>
        <v>44956</v>
      </c>
      <c r="Q5319">
        <f>--(COUNTIF($A$2:A5319,A5319)=1)</f>
        <v>1</v>
      </c>
      <c r="R5319">
        <f t="shared" si="167"/>
        <v>45.5</v>
      </c>
    </row>
    <row r="5320" spans="1:18">
      <c r="A5320" t="s">
        <v>11693</v>
      </c>
      <c r="B5320" t="s">
        <v>6037</v>
      </c>
      <c r="C5320" t="s">
        <v>11694</v>
      </c>
      <c r="D5320" t="s">
        <v>3165</v>
      </c>
      <c r="E5320" t="s">
        <v>3166</v>
      </c>
      <c r="F5320" t="s">
        <v>3228</v>
      </c>
      <c r="G5320" t="s">
        <v>196</v>
      </c>
      <c r="H5320" s="28"/>
      <c r="J5320">
        <v>24</v>
      </c>
      <c r="K5320" t="s">
        <v>3098</v>
      </c>
      <c r="L5320" t="s">
        <v>3318</v>
      </c>
      <c r="M5320" t="s">
        <v>3177</v>
      </c>
      <c r="O5320" t="s">
        <v>3213</v>
      </c>
      <c r="P5320">
        <f t="shared" si="166"/>
        <v>44876</v>
      </c>
      <c r="Q5320">
        <f>--(COUNTIF($A$2:A5320,A5320)=1)</f>
        <v>1</v>
      </c>
      <c r="R5320" t="str">
        <f t="shared" si="167"/>
        <v/>
      </c>
    </row>
    <row r="5321" spans="1:18">
      <c r="A5321" t="s">
        <v>11695</v>
      </c>
      <c r="B5321" t="s">
        <v>4592</v>
      </c>
      <c r="C5321" t="s">
        <v>3098</v>
      </c>
      <c r="D5321" t="s">
        <v>3240</v>
      </c>
      <c r="E5321" t="s">
        <v>3166</v>
      </c>
      <c r="F5321" t="s">
        <v>3180</v>
      </c>
      <c r="G5321" t="s">
        <v>9584</v>
      </c>
      <c r="H5321" s="28"/>
      <c r="J5321">
        <v>24</v>
      </c>
      <c r="K5321" t="s">
        <v>3098</v>
      </c>
      <c r="L5321" t="s">
        <v>3268</v>
      </c>
      <c r="M5321" t="s">
        <v>3188</v>
      </c>
      <c r="O5321" t="s">
        <v>3123</v>
      </c>
      <c r="P5321">
        <f t="shared" si="166"/>
        <v>45618</v>
      </c>
      <c r="Q5321">
        <f>--(COUNTIF($A$2:A5321,A5321)=1)</f>
        <v>1</v>
      </c>
      <c r="R5321" t="str">
        <f t="shared" si="167"/>
        <v/>
      </c>
    </row>
    <row r="5322" spans="1:18">
      <c r="A5322" t="s">
        <v>11696</v>
      </c>
      <c r="B5322" t="s">
        <v>2688</v>
      </c>
      <c r="C5322" t="s">
        <v>11697</v>
      </c>
      <c r="D5322" t="s">
        <v>3185</v>
      </c>
      <c r="E5322" t="s">
        <v>3280</v>
      </c>
      <c r="F5322" t="s">
        <v>3228</v>
      </c>
      <c r="G5322" t="s">
        <v>405</v>
      </c>
      <c r="H5322" s="28"/>
      <c r="J5322">
        <v>4</v>
      </c>
      <c r="K5322" t="s">
        <v>3098</v>
      </c>
      <c r="L5322" t="s">
        <v>3192</v>
      </c>
      <c r="M5322" t="s">
        <v>3177</v>
      </c>
      <c r="O5322" t="s">
        <v>3189</v>
      </c>
      <c r="P5322">
        <f t="shared" si="166"/>
        <v>45344</v>
      </c>
      <c r="Q5322">
        <f>--(COUNTIF($A$2:A5322,A5322)=1)</f>
        <v>1</v>
      </c>
      <c r="R5322" t="str">
        <f t="shared" si="167"/>
        <v/>
      </c>
    </row>
    <row r="5323" spans="1:18">
      <c r="A5323" t="s">
        <v>11698</v>
      </c>
      <c r="B5323" t="s">
        <v>6581</v>
      </c>
      <c r="C5323" t="s">
        <v>3098</v>
      </c>
      <c r="D5323" t="s">
        <v>3174</v>
      </c>
      <c r="E5323" t="s">
        <v>3166</v>
      </c>
      <c r="F5323" t="s">
        <v>3220</v>
      </c>
      <c r="G5323" t="s">
        <v>139</v>
      </c>
      <c r="H5323" s="28">
        <v>45450</v>
      </c>
      <c r="I5323">
        <v>56.08</v>
      </c>
      <c r="J5323">
        <v>24</v>
      </c>
      <c r="K5323" t="s">
        <v>3123</v>
      </c>
      <c r="L5323" t="s">
        <v>3098</v>
      </c>
      <c r="M5323" t="s">
        <v>3207</v>
      </c>
      <c r="N5323">
        <v>1.2</v>
      </c>
      <c r="O5323" t="s">
        <v>3178</v>
      </c>
      <c r="P5323">
        <f t="shared" si="166"/>
        <v>45448</v>
      </c>
      <c r="Q5323">
        <f>--(COUNTIF($A$2:A5323,A5323)=1)</f>
        <v>1</v>
      </c>
      <c r="R5323">
        <f t="shared" si="167"/>
        <v>56.08</v>
      </c>
    </row>
    <row r="5324" spans="1:18">
      <c r="A5324" t="s">
        <v>11699</v>
      </c>
      <c r="B5324" t="s">
        <v>1632</v>
      </c>
      <c r="C5324" t="s">
        <v>3098</v>
      </c>
      <c r="D5324" t="s">
        <v>3240</v>
      </c>
      <c r="E5324" t="s">
        <v>3166</v>
      </c>
      <c r="F5324" t="s">
        <v>3180</v>
      </c>
      <c r="G5324" t="s">
        <v>5540</v>
      </c>
      <c r="H5324" s="28"/>
      <c r="J5324">
        <v>24</v>
      </c>
      <c r="K5324" t="s">
        <v>3098</v>
      </c>
      <c r="L5324" t="s">
        <v>3192</v>
      </c>
      <c r="M5324" t="s">
        <v>3177</v>
      </c>
      <c r="O5324" t="s">
        <v>3123</v>
      </c>
      <c r="P5324">
        <f t="shared" si="166"/>
        <v>45120</v>
      </c>
      <c r="Q5324">
        <f>--(COUNTIF($A$2:A5324,A5324)=1)</f>
        <v>1</v>
      </c>
      <c r="R5324" t="str">
        <f t="shared" si="167"/>
        <v/>
      </c>
    </row>
    <row r="5325" spans="1:18">
      <c r="A5325" t="s">
        <v>11700</v>
      </c>
      <c r="B5325" t="s">
        <v>1304</v>
      </c>
      <c r="C5325" t="s">
        <v>3098</v>
      </c>
      <c r="D5325" t="s">
        <v>3185</v>
      </c>
      <c r="E5325" t="s">
        <v>3280</v>
      </c>
      <c r="F5325" t="s">
        <v>3220</v>
      </c>
      <c r="G5325" t="s">
        <v>353</v>
      </c>
      <c r="H5325" s="28">
        <v>45272</v>
      </c>
      <c r="I5325">
        <v>2.1800000000000002</v>
      </c>
      <c r="J5325">
        <v>4</v>
      </c>
      <c r="K5325" t="s">
        <v>3124</v>
      </c>
      <c r="L5325" t="s">
        <v>3244</v>
      </c>
      <c r="M5325" t="s">
        <v>3177</v>
      </c>
      <c r="N5325">
        <v>3.8</v>
      </c>
      <c r="O5325" t="s">
        <v>3213</v>
      </c>
      <c r="P5325">
        <f t="shared" si="166"/>
        <v>45272</v>
      </c>
      <c r="Q5325">
        <f>--(COUNTIF($A$2:A5325,A5325)=1)</f>
        <v>1</v>
      </c>
      <c r="R5325">
        <f t="shared" si="167"/>
        <v>2.1800000000000002</v>
      </c>
    </row>
    <row r="5326" spans="1:18">
      <c r="A5326" t="s">
        <v>11701</v>
      </c>
      <c r="B5326" t="s">
        <v>4800</v>
      </c>
      <c r="C5326" t="s">
        <v>3098</v>
      </c>
      <c r="D5326" t="s">
        <v>3251</v>
      </c>
      <c r="E5326" t="s">
        <v>3175</v>
      </c>
      <c r="F5326" t="s">
        <v>3180</v>
      </c>
      <c r="G5326" t="s">
        <v>1560</v>
      </c>
      <c r="H5326" s="28"/>
      <c r="J5326">
        <v>8</v>
      </c>
      <c r="K5326" t="s">
        <v>3098</v>
      </c>
      <c r="L5326" t="s">
        <v>3351</v>
      </c>
      <c r="M5326" t="s">
        <v>3207</v>
      </c>
      <c r="O5326" t="s">
        <v>3189</v>
      </c>
      <c r="P5326">
        <f t="shared" si="166"/>
        <v>45040</v>
      </c>
      <c r="Q5326">
        <f>--(COUNTIF($A$2:A5326,A5326)=1)</f>
        <v>1</v>
      </c>
      <c r="R5326" t="str">
        <f t="shared" si="167"/>
        <v/>
      </c>
    </row>
    <row r="5327" spans="1:18">
      <c r="A5327" t="s">
        <v>11702</v>
      </c>
      <c r="B5327" t="s">
        <v>1313</v>
      </c>
      <c r="C5327" t="s">
        <v>3098</v>
      </c>
      <c r="D5327" t="s">
        <v>3196</v>
      </c>
      <c r="E5327" t="s">
        <v>3194</v>
      </c>
      <c r="F5327" t="s">
        <v>3167</v>
      </c>
      <c r="G5327" t="s">
        <v>420</v>
      </c>
      <c r="H5327" s="28"/>
      <c r="J5327">
        <v>72</v>
      </c>
      <c r="K5327" t="s">
        <v>3098</v>
      </c>
      <c r="L5327" t="s">
        <v>3354</v>
      </c>
      <c r="M5327" t="s">
        <v>3169</v>
      </c>
      <c r="O5327" t="s">
        <v>3189</v>
      </c>
      <c r="P5327">
        <f t="shared" si="166"/>
        <v>45090</v>
      </c>
      <c r="Q5327">
        <f>--(COUNTIF($A$2:A5327,A5327)=1)</f>
        <v>1</v>
      </c>
      <c r="R5327" t="str">
        <f t="shared" si="167"/>
        <v/>
      </c>
    </row>
    <row r="5328" spans="1:18">
      <c r="A5328" t="s">
        <v>11703</v>
      </c>
      <c r="B5328" t="s">
        <v>4720</v>
      </c>
      <c r="C5328" t="s">
        <v>3098</v>
      </c>
      <c r="D5328" t="s">
        <v>3237</v>
      </c>
      <c r="E5328" t="s">
        <v>3166</v>
      </c>
      <c r="F5328" t="s">
        <v>3180</v>
      </c>
      <c r="G5328" t="s">
        <v>2578</v>
      </c>
      <c r="H5328" s="28"/>
      <c r="J5328">
        <v>24</v>
      </c>
      <c r="K5328" t="s">
        <v>3098</v>
      </c>
      <c r="L5328" t="s">
        <v>3244</v>
      </c>
      <c r="M5328" t="s">
        <v>3169</v>
      </c>
      <c r="O5328" t="s">
        <v>3189</v>
      </c>
      <c r="P5328">
        <f t="shared" si="166"/>
        <v>45064</v>
      </c>
      <c r="Q5328">
        <f>--(COUNTIF($A$2:A5328,A5328)=1)</f>
        <v>1</v>
      </c>
      <c r="R5328" t="str">
        <f t="shared" si="167"/>
        <v/>
      </c>
    </row>
    <row r="5329" spans="1:18">
      <c r="A5329" t="s">
        <v>11704</v>
      </c>
      <c r="B5329" t="s">
        <v>844</v>
      </c>
      <c r="C5329" t="s">
        <v>11705</v>
      </c>
      <c r="D5329" t="s">
        <v>3251</v>
      </c>
      <c r="E5329" t="s">
        <v>3175</v>
      </c>
      <c r="F5329" t="s">
        <v>3167</v>
      </c>
      <c r="G5329" t="s">
        <v>2900</v>
      </c>
      <c r="H5329" s="28">
        <v>45509</v>
      </c>
      <c r="I5329">
        <v>21.75</v>
      </c>
      <c r="J5329">
        <v>8</v>
      </c>
      <c r="K5329" t="s">
        <v>3123</v>
      </c>
      <c r="L5329" t="s">
        <v>3437</v>
      </c>
      <c r="M5329" t="s">
        <v>3169</v>
      </c>
      <c r="N5329">
        <v>1.4</v>
      </c>
      <c r="O5329" t="s">
        <v>3170</v>
      </c>
      <c r="P5329">
        <f t="shared" si="166"/>
        <v>45509</v>
      </c>
      <c r="Q5329">
        <f>--(COUNTIF($A$2:A5329,A5329)=1)</f>
        <v>1</v>
      </c>
      <c r="R5329">
        <f t="shared" si="167"/>
        <v>21.75</v>
      </c>
    </row>
    <row r="5330" spans="1:18">
      <c r="A5330" t="s">
        <v>11706</v>
      </c>
      <c r="B5330" t="s">
        <v>825</v>
      </c>
      <c r="C5330" t="s">
        <v>11707</v>
      </c>
      <c r="D5330" t="s">
        <v>3165</v>
      </c>
      <c r="E5330" t="s">
        <v>3166</v>
      </c>
      <c r="F5330" t="s">
        <v>3167</v>
      </c>
      <c r="G5330" t="s">
        <v>4042</v>
      </c>
      <c r="H5330" s="28">
        <v>44629</v>
      </c>
      <c r="I5330">
        <v>61.5</v>
      </c>
      <c r="J5330">
        <v>24</v>
      </c>
      <c r="K5330" t="s">
        <v>3123</v>
      </c>
      <c r="L5330" t="s">
        <v>3307</v>
      </c>
      <c r="M5330" t="s">
        <v>3169</v>
      </c>
      <c r="N5330">
        <v>3.2</v>
      </c>
      <c r="O5330" t="s">
        <v>3182</v>
      </c>
      <c r="P5330">
        <f t="shared" si="166"/>
        <v>44627</v>
      </c>
      <c r="Q5330">
        <f>--(COUNTIF($A$2:A5330,A5330)=1)</f>
        <v>1</v>
      </c>
      <c r="R5330">
        <f t="shared" si="167"/>
        <v>61.5</v>
      </c>
    </row>
    <row r="5331" spans="1:18">
      <c r="A5331" t="s">
        <v>11708</v>
      </c>
      <c r="B5331" t="s">
        <v>4891</v>
      </c>
      <c r="C5331" t="s">
        <v>11709</v>
      </c>
      <c r="D5331" t="s">
        <v>3227</v>
      </c>
      <c r="E5331" t="s">
        <v>3175</v>
      </c>
      <c r="F5331" t="s">
        <v>3220</v>
      </c>
      <c r="G5331" t="s">
        <v>5053</v>
      </c>
      <c r="H5331" s="28">
        <v>44632</v>
      </c>
      <c r="I5331">
        <v>27.81</v>
      </c>
      <c r="J5331">
        <v>8</v>
      </c>
      <c r="K5331" t="s">
        <v>3123</v>
      </c>
      <c r="L5331" t="s">
        <v>3209</v>
      </c>
      <c r="M5331" t="s">
        <v>3188</v>
      </c>
      <c r="N5331">
        <v>3.4</v>
      </c>
      <c r="O5331" t="s">
        <v>3123</v>
      </c>
      <c r="P5331">
        <f t="shared" si="166"/>
        <v>44631</v>
      </c>
      <c r="Q5331">
        <f>--(COUNTIF($A$2:A5331,A5331)=1)</f>
        <v>1</v>
      </c>
      <c r="R5331">
        <f t="shared" si="167"/>
        <v>27.81</v>
      </c>
    </row>
    <row r="5332" spans="1:18">
      <c r="A5332" t="s">
        <v>11710</v>
      </c>
      <c r="B5332" t="s">
        <v>1855</v>
      </c>
      <c r="C5332" t="s">
        <v>3098</v>
      </c>
      <c r="D5332" t="s">
        <v>3227</v>
      </c>
      <c r="E5332" t="s">
        <v>3280</v>
      </c>
      <c r="F5332" t="s">
        <v>3167</v>
      </c>
      <c r="G5332" t="s">
        <v>2891</v>
      </c>
      <c r="H5332" s="28">
        <v>45183</v>
      </c>
      <c r="I5332">
        <v>13.14</v>
      </c>
      <c r="J5332">
        <v>4</v>
      </c>
      <c r="K5332" t="s">
        <v>3123</v>
      </c>
      <c r="L5332" t="s">
        <v>3302</v>
      </c>
      <c r="M5332" t="s">
        <v>3169</v>
      </c>
      <c r="O5332" t="s">
        <v>3260</v>
      </c>
      <c r="P5332">
        <f t="shared" si="166"/>
        <v>45183</v>
      </c>
      <c r="Q5332">
        <f>--(COUNTIF($A$2:A5332,A5332)=1)</f>
        <v>1</v>
      </c>
      <c r="R5332">
        <f t="shared" si="167"/>
        <v>13.14</v>
      </c>
    </row>
    <row r="5333" spans="1:18">
      <c r="A5333" t="s">
        <v>11711</v>
      </c>
      <c r="B5333" t="s">
        <v>3021</v>
      </c>
      <c r="C5333" t="s">
        <v>4694</v>
      </c>
      <c r="D5333" t="s">
        <v>3227</v>
      </c>
      <c r="E5333" t="s">
        <v>3194</v>
      </c>
      <c r="F5333" t="s">
        <v>3180</v>
      </c>
      <c r="G5333" t="s">
        <v>139</v>
      </c>
      <c r="H5333" s="28"/>
      <c r="J5333">
        <v>72</v>
      </c>
      <c r="K5333" t="s">
        <v>3098</v>
      </c>
      <c r="L5333" t="s">
        <v>3354</v>
      </c>
      <c r="M5333" t="s">
        <v>3202</v>
      </c>
      <c r="O5333" t="s">
        <v>3124</v>
      </c>
      <c r="P5333">
        <f t="shared" si="166"/>
        <v>45448</v>
      </c>
      <c r="Q5333">
        <f>--(COUNTIF($A$2:A5333,A5333)=1)</f>
        <v>1</v>
      </c>
      <c r="R5333" t="str">
        <f t="shared" si="167"/>
        <v/>
      </c>
    </row>
    <row r="5334" spans="1:18">
      <c r="A5334" t="s">
        <v>11712</v>
      </c>
      <c r="B5334" t="s">
        <v>3778</v>
      </c>
      <c r="C5334" t="s">
        <v>3098</v>
      </c>
      <c r="D5334" t="s">
        <v>3200</v>
      </c>
      <c r="E5334" t="s">
        <v>3194</v>
      </c>
      <c r="F5334" t="s">
        <v>3167</v>
      </c>
      <c r="G5334" t="s">
        <v>1639</v>
      </c>
      <c r="H5334" s="28"/>
      <c r="J5334">
        <v>72</v>
      </c>
      <c r="K5334" t="s">
        <v>3098</v>
      </c>
      <c r="L5334" t="s">
        <v>3318</v>
      </c>
      <c r="M5334" t="s">
        <v>3177</v>
      </c>
      <c r="O5334" t="s">
        <v>3123</v>
      </c>
      <c r="P5334">
        <f t="shared" si="166"/>
        <v>45226</v>
      </c>
      <c r="Q5334">
        <f>--(COUNTIF($A$2:A5334,A5334)=1)</f>
        <v>1</v>
      </c>
      <c r="R5334" t="str">
        <f t="shared" si="167"/>
        <v/>
      </c>
    </row>
    <row r="5335" spans="1:18">
      <c r="A5335" t="s">
        <v>11713</v>
      </c>
      <c r="B5335" t="s">
        <v>469</v>
      </c>
      <c r="C5335" t="s">
        <v>3098</v>
      </c>
      <c r="D5335" t="s">
        <v>3165</v>
      </c>
      <c r="E5335" t="s">
        <v>3166</v>
      </c>
      <c r="F5335" t="s">
        <v>3220</v>
      </c>
      <c r="G5335" t="s">
        <v>2221</v>
      </c>
      <c r="H5335" s="28">
        <v>44946</v>
      </c>
      <c r="I5335">
        <v>76.459999999999994</v>
      </c>
      <c r="J5335">
        <v>24</v>
      </c>
      <c r="K5335" t="s">
        <v>3123</v>
      </c>
      <c r="L5335" t="s">
        <v>3168</v>
      </c>
      <c r="M5335" t="s">
        <v>3169</v>
      </c>
      <c r="O5335" t="s">
        <v>3124</v>
      </c>
      <c r="P5335">
        <f t="shared" si="166"/>
        <v>44943</v>
      </c>
      <c r="Q5335">
        <f>--(COUNTIF($A$2:A5335,A5335)=1)</f>
        <v>1</v>
      </c>
      <c r="R5335">
        <f t="shared" si="167"/>
        <v>76.459999999999994</v>
      </c>
    </row>
    <row r="5336" spans="1:18">
      <c r="A5336" t="s">
        <v>11714</v>
      </c>
      <c r="B5336" t="s">
        <v>6383</v>
      </c>
      <c r="C5336" t="s">
        <v>11715</v>
      </c>
      <c r="D5336" t="s">
        <v>3185</v>
      </c>
      <c r="E5336" t="s">
        <v>3166</v>
      </c>
      <c r="F5336" t="s">
        <v>3167</v>
      </c>
      <c r="G5336" t="s">
        <v>282</v>
      </c>
      <c r="H5336" s="28">
        <v>45240</v>
      </c>
      <c r="I5336">
        <v>20.12</v>
      </c>
      <c r="J5336">
        <v>24</v>
      </c>
      <c r="K5336" t="s">
        <v>3124</v>
      </c>
      <c r="L5336" t="s">
        <v>3192</v>
      </c>
      <c r="M5336" t="s">
        <v>3202</v>
      </c>
      <c r="N5336">
        <v>2.9</v>
      </c>
      <c r="O5336" t="s">
        <v>3124</v>
      </c>
      <c r="P5336">
        <f t="shared" si="166"/>
        <v>45240</v>
      </c>
      <c r="Q5336">
        <f>--(COUNTIF($A$2:A5336,A5336)=1)</f>
        <v>1</v>
      </c>
      <c r="R5336">
        <f t="shared" si="167"/>
        <v>20.12</v>
      </c>
    </row>
    <row r="5337" spans="1:18">
      <c r="A5337" t="s">
        <v>11716</v>
      </c>
      <c r="B5337" t="s">
        <v>1504</v>
      </c>
      <c r="C5337" t="s">
        <v>3098</v>
      </c>
      <c r="D5337" t="s">
        <v>3174</v>
      </c>
      <c r="E5337" t="s">
        <v>3194</v>
      </c>
      <c r="F5337" t="s">
        <v>3167</v>
      </c>
      <c r="G5337" t="s">
        <v>1091</v>
      </c>
      <c r="H5337" s="28">
        <v>45619</v>
      </c>
      <c r="I5337">
        <v>208.07</v>
      </c>
      <c r="J5337">
        <v>72</v>
      </c>
      <c r="K5337" t="s">
        <v>3123</v>
      </c>
      <c r="L5337" t="s">
        <v>3281</v>
      </c>
      <c r="M5337" t="s">
        <v>3202</v>
      </c>
      <c r="N5337">
        <v>4.7</v>
      </c>
      <c r="O5337" t="s">
        <v>3170</v>
      </c>
      <c r="P5337">
        <f t="shared" si="166"/>
        <v>45611</v>
      </c>
      <c r="Q5337">
        <f>--(COUNTIF($A$2:A5337,A5337)=1)</f>
        <v>1</v>
      </c>
      <c r="R5337">
        <f t="shared" si="167"/>
        <v>208.07</v>
      </c>
    </row>
    <row r="5338" spans="1:18">
      <c r="A5338" t="s">
        <v>11717</v>
      </c>
      <c r="B5338" t="s">
        <v>754</v>
      </c>
      <c r="C5338" t="s">
        <v>3098</v>
      </c>
      <c r="D5338" t="s">
        <v>3174</v>
      </c>
      <c r="E5338" t="s">
        <v>3175</v>
      </c>
      <c r="F5338" t="s">
        <v>3167</v>
      </c>
      <c r="G5338" t="s">
        <v>648</v>
      </c>
      <c r="H5338" s="28"/>
      <c r="J5338">
        <v>8</v>
      </c>
      <c r="K5338" t="s">
        <v>3098</v>
      </c>
      <c r="L5338" t="s">
        <v>3268</v>
      </c>
      <c r="M5338" t="s">
        <v>3177</v>
      </c>
      <c r="O5338" t="s">
        <v>3124</v>
      </c>
      <c r="P5338">
        <f t="shared" si="166"/>
        <v>45332</v>
      </c>
      <c r="Q5338">
        <f>--(COUNTIF($A$2:A5338,A5338)=1)</f>
        <v>1</v>
      </c>
      <c r="R5338" t="str">
        <f t="shared" si="167"/>
        <v/>
      </c>
    </row>
    <row r="5339" spans="1:18">
      <c r="A5339" t="s">
        <v>11718</v>
      </c>
      <c r="B5339" t="s">
        <v>7315</v>
      </c>
      <c r="C5339" t="s">
        <v>3098</v>
      </c>
      <c r="D5339" t="s">
        <v>3200</v>
      </c>
      <c r="E5339" t="s">
        <v>3166</v>
      </c>
      <c r="F5339" t="s">
        <v>3167</v>
      </c>
      <c r="G5339" t="s">
        <v>3186</v>
      </c>
      <c r="H5339" s="28">
        <v>45706</v>
      </c>
      <c r="I5339">
        <v>6.39</v>
      </c>
      <c r="J5339">
        <v>24</v>
      </c>
      <c r="K5339" t="s">
        <v>3124</v>
      </c>
      <c r="L5339" t="s">
        <v>3307</v>
      </c>
      <c r="M5339" t="s">
        <v>3169</v>
      </c>
      <c r="N5339">
        <v>3.2</v>
      </c>
      <c r="O5339" t="s">
        <v>3123</v>
      </c>
      <c r="P5339">
        <f t="shared" si="166"/>
        <v>45706</v>
      </c>
      <c r="Q5339">
        <f>--(COUNTIF($A$2:A5339,A5339)=1)</f>
        <v>1</v>
      </c>
      <c r="R5339">
        <f t="shared" si="167"/>
        <v>6.39</v>
      </c>
    </row>
    <row r="5340" spans="1:18">
      <c r="A5340" t="s">
        <v>11719</v>
      </c>
      <c r="B5340" t="s">
        <v>359</v>
      </c>
      <c r="C5340" t="s">
        <v>8858</v>
      </c>
      <c r="D5340" t="s">
        <v>3165</v>
      </c>
      <c r="E5340" t="s">
        <v>3166</v>
      </c>
      <c r="F5340" t="s">
        <v>3167</v>
      </c>
      <c r="G5340" t="s">
        <v>1945</v>
      </c>
      <c r="H5340" s="28">
        <v>45405</v>
      </c>
      <c r="I5340">
        <v>31.35</v>
      </c>
      <c r="J5340">
        <v>24</v>
      </c>
      <c r="K5340" t="s">
        <v>3123</v>
      </c>
      <c r="L5340" t="s">
        <v>3168</v>
      </c>
      <c r="M5340" t="s">
        <v>3202</v>
      </c>
      <c r="N5340">
        <v>2.1</v>
      </c>
      <c r="O5340" t="s">
        <v>3124</v>
      </c>
      <c r="P5340">
        <f t="shared" si="166"/>
        <v>45404</v>
      </c>
      <c r="Q5340">
        <f>--(COUNTIF($A$2:A5340,A5340)=1)</f>
        <v>1</v>
      </c>
      <c r="R5340">
        <f t="shared" si="167"/>
        <v>31.35</v>
      </c>
    </row>
    <row r="5341" spans="1:18">
      <c r="A5341" t="s">
        <v>11720</v>
      </c>
      <c r="B5341" t="s">
        <v>10494</v>
      </c>
      <c r="C5341" t="s">
        <v>3098</v>
      </c>
      <c r="D5341" t="s">
        <v>3237</v>
      </c>
      <c r="E5341" t="s">
        <v>3166</v>
      </c>
      <c r="F5341" t="s">
        <v>3167</v>
      </c>
      <c r="G5341" t="s">
        <v>2570</v>
      </c>
      <c r="H5341" s="28"/>
      <c r="J5341">
        <v>24</v>
      </c>
      <c r="K5341" t="s">
        <v>3098</v>
      </c>
      <c r="L5341" t="s">
        <v>3248</v>
      </c>
      <c r="M5341" t="s">
        <v>3188</v>
      </c>
      <c r="O5341" t="s">
        <v>3182</v>
      </c>
      <c r="P5341">
        <f t="shared" si="166"/>
        <v>45054</v>
      </c>
      <c r="Q5341">
        <f>--(COUNTIF($A$2:A5341,A5341)=1)</f>
        <v>1</v>
      </c>
      <c r="R5341" t="str">
        <f t="shared" si="167"/>
        <v/>
      </c>
    </row>
    <row r="5342" spans="1:18">
      <c r="A5342" t="s">
        <v>11721</v>
      </c>
      <c r="B5342" t="s">
        <v>2921</v>
      </c>
      <c r="C5342" t="s">
        <v>11722</v>
      </c>
      <c r="D5342" t="s">
        <v>3251</v>
      </c>
      <c r="E5342" t="s">
        <v>3175</v>
      </c>
      <c r="F5342" t="s">
        <v>3167</v>
      </c>
      <c r="G5342" t="s">
        <v>3730</v>
      </c>
      <c r="H5342" s="28">
        <v>45211</v>
      </c>
      <c r="I5342">
        <v>17.75</v>
      </c>
      <c r="J5342">
        <v>8</v>
      </c>
      <c r="K5342" t="s">
        <v>3123</v>
      </c>
      <c r="L5342" t="s">
        <v>3209</v>
      </c>
      <c r="M5342" t="s">
        <v>3169</v>
      </c>
      <c r="N5342">
        <v>5</v>
      </c>
      <c r="O5342" t="s">
        <v>3182</v>
      </c>
      <c r="P5342">
        <f t="shared" si="166"/>
        <v>45211</v>
      </c>
      <c r="Q5342">
        <f>--(COUNTIF($A$2:A5342,A5342)=1)</f>
        <v>1</v>
      </c>
      <c r="R5342">
        <f t="shared" si="167"/>
        <v>17.75</v>
      </c>
    </row>
    <row r="5343" spans="1:18">
      <c r="A5343" t="s">
        <v>11723</v>
      </c>
      <c r="B5343" t="s">
        <v>4041</v>
      </c>
      <c r="C5343" t="s">
        <v>3098</v>
      </c>
      <c r="D5343" t="s">
        <v>3251</v>
      </c>
      <c r="E5343" t="s">
        <v>3166</v>
      </c>
      <c r="F5343" t="s">
        <v>3220</v>
      </c>
      <c r="G5343" t="s">
        <v>1562</v>
      </c>
      <c r="H5343" s="28"/>
      <c r="J5343">
        <v>24</v>
      </c>
      <c r="K5343" t="s">
        <v>3098</v>
      </c>
      <c r="L5343" t="s">
        <v>3281</v>
      </c>
      <c r="M5343" t="s">
        <v>3177</v>
      </c>
      <c r="O5343" t="s">
        <v>3260</v>
      </c>
      <c r="P5343">
        <f t="shared" si="166"/>
        <v>45125</v>
      </c>
      <c r="Q5343">
        <f>--(COUNTIF($A$2:A5343,A5343)=1)</f>
        <v>1</v>
      </c>
      <c r="R5343" t="str">
        <f t="shared" si="167"/>
        <v/>
      </c>
    </row>
    <row r="5344" spans="1:18">
      <c r="A5344" t="s">
        <v>11724</v>
      </c>
      <c r="B5344" t="s">
        <v>3457</v>
      </c>
      <c r="C5344" t="s">
        <v>11725</v>
      </c>
      <c r="D5344" t="s">
        <v>3165</v>
      </c>
      <c r="E5344" t="s">
        <v>3175</v>
      </c>
      <c r="F5344" t="s">
        <v>3167</v>
      </c>
      <c r="G5344" t="s">
        <v>2065</v>
      </c>
      <c r="H5344" s="28">
        <v>45026</v>
      </c>
      <c r="I5344">
        <v>9.68</v>
      </c>
      <c r="J5344">
        <v>8</v>
      </c>
      <c r="K5344" t="s">
        <v>3123</v>
      </c>
      <c r="L5344" t="s">
        <v>3212</v>
      </c>
      <c r="M5344" t="s">
        <v>3202</v>
      </c>
      <c r="N5344">
        <v>1.9</v>
      </c>
      <c r="O5344" t="s">
        <v>3189</v>
      </c>
      <c r="P5344">
        <f t="shared" si="166"/>
        <v>45026</v>
      </c>
      <c r="Q5344">
        <f>--(COUNTIF($A$2:A5344,A5344)=1)</f>
        <v>1</v>
      </c>
      <c r="R5344">
        <f t="shared" si="167"/>
        <v>9.68</v>
      </c>
    </row>
    <row r="5345" spans="1:18">
      <c r="A5345" t="s">
        <v>11726</v>
      </c>
      <c r="B5345" t="s">
        <v>2008</v>
      </c>
      <c r="C5345" t="s">
        <v>3098</v>
      </c>
      <c r="D5345" t="s">
        <v>3185</v>
      </c>
      <c r="E5345" t="s">
        <v>3194</v>
      </c>
      <c r="F5345" t="s">
        <v>3167</v>
      </c>
      <c r="G5345" t="s">
        <v>350</v>
      </c>
      <c r="H5345" s="28">
        <v>45094</v>
      </c>
      <c r="I5345">
        <v>123.64</v>
      </c>
      <c r="J5345">
        <v>72</v>
      </c>
      <c r="K5345" t="s">
        <v>3123</v>
      </c>
      <c r="L5345" t="s">
        <v>3216</v>
      </c>
      <c r="M5345" t="s">
        <v>3188</v>
      </c>
      <c r="N5345">
        <v>3.8</v>
      </c>
      <c r="O5345" t="s">
        <v>3182</v>
      </c>
      <c r="P5345">
        <f t="shared" si="166"/>
        <v>45089</v>
      </c>
      <c r="Q5345">
        <f>--(COUNTIF($A$2:A5345,A5345)=1)</f>
        <v>1</v>
      </c>
      <c r="R5345">
        <f t="shared" si="167"/>
        <v>123.64</v>
      </c>
    </row>
    <row r="5346" spans="1:18">
      <c r="A5346" t="s">
        <v>11727</v>
      </c>
      <c r="B5346" t="s">
        <v>2125</v>
      </c>
      <c r="C5346" t="s">
        <v>3098</v>
      </c>
      <c r="D5346" t="s">
        <v>3200</v>
      </c>
      <c r="E5346" t="s">
        <v>3175</v>
      </c>
      <c r="F5346" t="s">
        <v>3167</v>
      </c>
      <c r="G5346" t="s">
        <v>1212</v>
      </c>
      <c r="H5346" s="28">
        <v>45247</v>
      </c>
      <c r="I5346">
        <v>5.59</v>
      </c>
      <c r="J5346">
        <v>8</v>
      </c>
      <c r="K5346" t="s">
        <v>3124</v>
      </c>
      <c r="L5346" t="s">
        <v>3198</v>
      </c>
      <c r="M5346" t="s">
        <v>3188</v>
      </c>
      <c r="N5346">
        <v>4.3</v>
      </c>
      <c r="O5346" t="s">
        <v>3189</v>
      </c>
      <c r="P5346">
        <f t="shared" si="166"/>
        <v>45247</v>
      </c>
      <c r="Q5346">
        <f>--(COUNTIF($A$2:A5346,A5346)=1)</f>
        <v>1</v>
      </c>
      <c r="R5346">
        <f t="shared" si="167"/>
        <v>5.59</v>
      </c>
    </row>
    <row r="5347" spans="1:18">
      <c r="A5347" t="s">
        <v>11728</v>
      </c>
      <c r="B5347" t="s">
        <v>137</v>
      </c>
      <c r="C5347" t="s">
        <v>3098</v>
      </c>
      <c r="D5347" t="s">
        <v>3240</v>
      </c>
      <c r="E5347" t="s">
        <v>3175</v>
      </c>
      <c r="F5347" t="s">
        <v>3220</v>
      </c>
      <c r="G5347" t="s">
        <v>2046</v>
      </c>
      <c r="H5347" s="28">
        <v>44981</v>
      </c>
      <c r="I5347">
        <v>0.77</v>
      </c>
      <c r="J5347">
        <v>8</v>
      </c>
      <c r="K5347" t="s">
        <v>3124</v>
      </c>
      <c r="L5347" t="s">
        <v>3192</v>
      </c>
      <c r="M5347" t="s">
        <v>3177</v>
      </c>
      <c r="O5347" t="s">
        <v>3170</v>
      </c>
      <c r="P5347">
        <f t="shared" si="166"/>
        <v>44981</v>
      </c>
      <c r="Q5347">
        <f>--(COUNTIF($A$2:A5347,A5347)=1)</f>
        <v>1</v>
      </c>
      <c r="R5347">
        <f t="shared" si="167"/>
        <v>0.77</v>
      </c>
    </row>
    <row r="5348" spans="1:18">
      <c r="A5348" t="s">
        <v>11729</v>
      </c>
      <c r="B5348" t="s">
        <v>4430</v>
      </c>
      <c r="C5348" t="s">
        <v>4628</v>
      </c>
      <c r="D5348" t="s">
        <v>3240</v>
      </c>
      <c r="E5348" t="s">
        <v>3166</v>
      </c>
      <c r="F5348" t="s">
        <v>3220</v>
      </c>
      <c r="G5348" t="s">
        <v>834</v>
      </c>
      <c r="H5348" s="28">
        <v>44922</v>
      </c>
      <c r="I5348">
        <v>32.26</v>
      </c>
      <c r="J5348">
        <v>24</v>
      </c>
      <c r="K5348" t="s">
        <v>3123</v>
      </c>
      <c r="L5348" t="s">
        <v>3351</v>
      </c>
      <c r="M5348" t="s">
        <v>3169</v>
      </c>
      <c r="N5348">
        <v>2</v>
      </c>
      <c r="O5348" t="s">
        <v>3170</v>
      </c>
      <c r="P5348">
        <f t="shared" si="166"/>
        <v>44921</v>
      </c>
      <c r="Q5348">
        <f>--(COUNTIF($A$2:A5348,A5348)=1)</f>
        <v>1</v>
      </c>
      <c r="R5348">
        <f t="shared" si="167"/>
        <v>32.26</v>
      </c>
    </row>
    <row r="5349" spans="1:18">
      <c r="A5349" t="s">
        <v>11730</v>
      </c>
      <c r="B5349" t="s">
        <v>2542</v>
      </c>
      <c r="C5349" t="s">
        <v>3098</v>
      </c>
      <c r="D5349" t="s">
        <v>3240</v>
      </c>
      <c r="E5349" t="s">
        <v>3175</v>
      </c>
      <c r="F5349" t="s">
        <v>3167</v>
      </c>
      <c r="G5349" t="s">
        <v>3186</v>
      </c>
      <c r="H5349" s="28">
        <v>45707</v>
      </c>
      <c r="I5349">
        <v>25.07</v>
      </c>
      <c r="J5349">
        <v>8</v>
      </c>
      <c r="K5349" t="s">
        <v>3123</v>
      </c>
      <c r="L5349" t="s">
        <v>3187</v>
      </c>
      <c r="M5349" t="s">
        <v>3177</v>
      </c>
      <c r="O5349" t="s">
        <v>3182</v>
      </c>
      <c r="P5349">
        <f t="shared" si="166"/>
        <v>45706</v>
      </c>
      <c r="Q5349">
        <f>--(COUNTIF($A$2:A5349,A5349)=1)</f>
        <v>1</v>
      </c>
      <c r="R5349">
        <f t="shared" si="167"/>
        <v>25.07</v>
      </c>
    </row>
    <row r="5350" spans="1:18">
      <c r="A5350" t="s">
        <v>11731</v>
      </c>
      <c r="B5350" t="s">
        <v>4620</v>
      </c>
      <c r="C5350" t="s">
        <v>3098</v>
      </c>
      <c r="D5350" t="s">
        <v>3240</v>
      </c>
      <c r="E5350" t="s">
        <v>3175</v>
      </c>
      <c r="F5350" t="s">
        <v>3220</v>
      </c>
      <c r="G5350" t="s">
        <v>1438</v>
      </c>
      <c r="H5350" s="28">
        <v>45134</v>
      </c>
      <c r="I5350">
        <v>15.71</v>
      </c>
      <c r="J5350">
        <v>8</v>
      </c>
      <c r="K5350" t="s">
        <v>3123</v>
      </c>
      <c r="L5350" t="s">
        <v>3231</v>
      </c>
      <c r="M5350" t="s">
        <v>3177</v>
      </c>
      <c r="N5350">
        <v>4.2</v>
      </c>
      <c r="O5350" t="s">
        <v>3123</v>
      </c>
      <c r="P5350">
        <f t="shared" si="166"/>
        <v>45134</v>
      </c>
      <c r="Q5350">
        <f>--(COUNTIF($A$2:A5350,A5350)=1)</f>
        <v>1</v>
      </c>
      <c r="R5350">
        <f t="shared" si="167"/>
        <v>15.71</v>
      </c>
    </row>
    <row r="5351" spans="1:18">
      <c r="A5351" t="s">
        <v>11732</v>
      </c>
      <c r="B5351" t="s">
        <v>5104</v>
      </c>
      <c r="C5351" t="s">
        <v>10289</v>
      </c>
      <c r="D5351" t="s">
        <v>3196</v>
      </c>
      <c r="E5351" t="s">
        <v>3166</v>
      </c>
      <c r="F5351" t="s">
        <v>3167</v>
      </c>
      <c r="G5351" t="s">
        <v>1073</v>
      </c>
      <c r="H5351" s="28">
        <v>45572</v>
      </c>
      <c r="I5351">
        <v>38.68</v>
      </c>
      <c r="J5351">
        <v>24</v>
      </c>
      <c r="K5351" t="s">
        <v>3123</v>
      </c>
      <c r="L5351" t="s">
        <v>3318</v>
      </c>
      <c r="M5351" t="s">
        <v>3188</v>
      </c>
      <c r="N5351">
        <v>3.3</v>
      </c>
      <c r="O5351" t="s">
        <v>3170</v>
      </c>
      <c r="P5351">
        <f t="shared" si="166"/>
        <v>45571</v>
      </c>
      <c r="Q5351">
        <f>--(COUNTIF($A$2:A5351,A5351)=1)</f>
        <v>1</v>
      </c>
      <c r="R5351">
        <f t="shared" si="167"/>
        <v>38.68</v>
      </c>
    </row>
    <row r="5352" spans="1:18">
      <c r="A5352" t="s">
        <v>11733</v>
      </c>
      <c r="B5352" t="s">
        <v>573</v>
      </c>
      <c r="C5352" t="s">
        <v>11080</v>
      </c>
      <c r="D5352" t="s">
        <v>3237</v>
      </c>
      <c r="E5352" t="s">
        <v>3166</v>
      </c>
      <c r="F5352" t="s">
        <v>3167</v>
      </c>
      <c r="G5352" t="s">
        <v>1709</v>
      </c>
      <c r="H5352" s="28">
        <v>44994</v>
      </c>
      <c r="I5352">
        <v>9.49</v>
      </c>
      <c r="J5352">
        <v>24</v>
      </c>
      <c r="K5352" t="s">
        <v>3124</v>
      </c>
      <c r="L5352" t="s">
        <v>3181</v>
      </c>
      <c r="M5352" t="s">
        <v>3188</v>
      </c>
      <c r="N5352">
        <v>4.0999999999999996</v>
      </c>
      <c r="O5352" t="s">
        <v>3189</v>
      </c>
      <c r="P5352">
        <f t="shared" si="166"/>
        <v>44994</v>
      </c>
      <c r="Q5352">
        <f>--(COUNTIF($A$2:A5352,A5352)=1)</f>
        <v>1</v>
      </c>
      <c r="R5352">
        <f t="shared" si="167"/>
        <v>9.49</v>
      </c>
    </row>
    <row r="5353" spans="1:18">
      <c r="A5353" t="s">
        <v>11734</v>
      </c>
      <c r="B5353" t="s">
        <v>4578</v>
      </c>
      <c r="C5353" t="s">
        <v>3098</v>
      </c>
      <c r="D5353" t="s">
        <v>3251</v>
      </c>
      <c r="E5353" t="s">
        <v>3166</v>
      </c>
      <c r="F5353" t="s">
        <v>3167</v>
      </c>
      <c r="G5353" t="s">
        <v>887</v>
      </c>
      <c r="H5353" s="28">
        <v>45375</v>
      </c>
      <c r="I5353">
        <v>34.18</v>
      </c>
      <c r="J5353">
        <v>24</v>
      </c>
      <c r="K5353" t="s">
        <v>3123</v>
      </c>
      <c r="L5353" t="s">
        <v>3281</v>
      </c>
      <c r="M5353" t="s">
        <v>3207</v>
      </c>
      <c r="N5353">
        <v>2.1</v>
      </c>
      <c r="O5353" t="s">
        <v>3213</v>
      </c>
      <c r="P5353">
        <f t="shared" si="166"/>
        <v>45374</v>
      </c>
      <c r="Q5353">
        <f>--(COUNTIF($A$2:A5353,A5353)=1)</f>
        <v>1</v>
      </c>
      <c r="R5353">
        <f t="shared" si="167"/>
        <v>34.18</v>
      </c>
    </row>
    <row r="5354" spans="1:18">
      <c r="A5354" t="s">
        <v>11735</v>
      </c>
      <c r="B5354" t="s">
        <v>2994</v>
      </c>
      <c r="C5354" t="s">
        <v>3098</v>
      </c>
      <c r="D5354" t="s">
        <v>3174</v>
      </c>
      <c r="E5354" t="s">
        <v>3194</v>
      </c>
      <c r="F5354" t="s">
        <v>3167</v>
      </c>
      <c r="G5354" t="s">
        <v>11736</v>
      </c>
      <c r="H5354" s="28">
        <v>44803</v>
      </c>
      <c r="I5354">
        <v>225.09</v>
      </c>
      <c r="J5354">
        <v>72</v>
      </c>
      <c r="K5354" t="s">
        <v>3123</v>
      </c>
      <c r="L5354" t="s">
        <v>3268</v>
      </c>
      <c r="M5354" t="s">
        <v>3169</v>
      </c>
      <c r="N5354">
        <v>1.4</v>
      </c>
      <c r="O5354" t="s">
        <v>3182</v>
      </c>
      <c r="P5354">
        <f t="shared" si="166"/>
        <v>44794</v>
      </c>
      <c r="Q5354">
        <f>--(COUNTIF($A$2:A5354,A5354)=1)</f>
        <v>1</v>
      </c>
      <c r="R5354">
        <f t="shared" si="167"/>
        <v>225.09</v>
      </c>
    </row>
    <row r="5355" spans="1:18">
      <c r="A5355" t="s">
        <v>11737</v>
      </c>
      <c r="B5355" t="s">
        <v>6246</v>
      </c>
      <c r="C5355" t="s">
        <v>11738</v>
      </c>
      <c r="D5355" t="s">
        <v>3251</v>
      </c>
      <c r="E5355" t="s">
        <v>3280</v>
      </c>
      <c r="F5355" t="s">
        <v>3220</v>
      </c>
      <c r="G5355" t="s">
        <v>5171</v>
      </c>
      <c r="H5355" s="28">
        <v>45699</v>
      </c>
      <c r="I5355">
        <v>0.75</v>
      </c>
      <c r="J5355">
        <v>4</v>
      </c>
      <c r="K5355" t="s">
        <v>3124</v>
      </c>
      <c r="L5355" t="s">
        <v>3216</v>
      </c>
      <c r="M5355" t="s">
        <v>3207</v>
      </c>
      <c r="N5355">
        <v>2.6</v>
      </c>
      <c r="O5355" t="s">
        <v>3189</v>
      </c>
      <c r="P5355">
        <f t="shared" si="166"/>
        <v>45699</v>
      </c>
      <c r="Q5355">
        <f>--(COUNTIF($A$2:A5355,A5355)=1)</f>
        <v>1</v>
      </c>
      <c r="R5355">
        <f t="shared" si="167"/>
        <v>0.75</v>
      </c>
    </row>
    <row r="5356" spans="1:18">
      <c r="A5356" t="s">
        <v>11739</v>
      </c>
      <c r="B5356" t="s">
        <v>5231</v>
      </c>
      <c r="C5356" t="s">
        <v>7490</v>
      </c>
      <c r="D5356" t="s">
        <v>3227</v>
      </c>
      <c r="E5356" t="s">
        <v>3166</v>
      </c>
      <c r="F5356" t="s">
        <v>3167</v>
      </c>
      <c r="G5356" t="s">
        <v>3008</v>
      </c>
      <c r="H5356" s="28"/>
      <c r="J5356">
        <v>24</v>
      </c>
      <c r="K5356" t="s">
        <v>3098</v>
      </c>
      <c r="L5356" t="s">
        <v>3098</v>
      </c>
      <c r="M5356" t="s">
        <v>3207</v>
      </c>
      <c r="O5356" t="s">
        <v>3189</v>
      </c>
      <c r="P5356">
        <f t="shared" si="166"/>
        <v>45192</v>
      </c>
      <c r="Q5356">
        <f>--(COUNTIF($A$2:A5356,A5356)=1)</f>
        <v>1</v>
      </c>
      <c r="R5356" t="str">
        <f t="shared" si="167"/>
        <v/>
      </c>
    </row>
    <row r="5357" spans="1:18">
      <c r="A5357" t="s">
        <v>11740</v>
      </c>
      <c r="B5357" t="s">
        <v>514</v>
      </c>
      <c r="C5357" t="s">
        <v>3360</v>
      </c>
      <c r="D5357" t="s">
        <v>3240</v>
      </c>
      <c r="E5357" t="s">
        <v>3166</v>
      </c>
      <c r="F5357" t="s">
        <v>3180</v>
      </c>
      <c r="G5357" t="s">
        <v>1258</v>
      </c>
      <c r="H5357" s="28"/>
      <c r="J5357">
        <v>24</v>
      </c>
      <c r="K5357" t="s">
        <v>3098</v>
      </c>
      <c r="L5357" t="s">
        <v>3216</v>
      </c>
      <c r="M5357" t="s">
        <v>3169</v>
      </c>
      <c r="O5357" t="s">
        <v>3178</v>
      </c>
      <c r="P5357">
        <f t="shared" si="166"/>
        <v>44810</v>
      </c>
      <c r="Q5357">
        <f>--(COUNTIF($A$2:A5357,A5357)=1)</f>
        <v>1</v>
      </c>
      <c r="R5357" t="str">
        <f t="shared" si="167"/>
        <v/>
      </c>
    </row>
    <row r="5358" spans="1:18">
      <c r="A5358" t="s">
        <v>11741</v>
      </c>
      <c r="B5358" t="s">
        <v>6321</v>
      </c>
      <c r="C5358" t="s">
        <v>3098</v>
      </c>
      <c r="D5358" t="s">
        <v>3240</v>
      </c>
      <c r="E5358" t="s">
        <v>3175</v>
      </c>
      <c r="F5358" t="s">
        <v>3180</v>
      </c>
      <c r="G5358" t="s">
        <v>780</v>
      </c>
      <c r="H5358" s="28"/>
      <c r="J5358">
        <v>8</v>
      </c>
      <c r="K5358" t="s">
        <v>3098</v>
      </c>
      <c r="L5358" t="s">
        <v>3248</v>
      </c>
      <c r="M5358" t="s">
        <v>3188</v>
      </c>
      <c r="O5358" t="s">
        <v>3170</v>
      </c>
      <c r="P5358">
        <f t="shared" si="166"/>
        <v>45408</v>
      </c>
      <c r="Q5358">
        <f>--(COUNTIF($A$2:A5358,A5358)=1)</f>
        <v>1</v>
      </c>
      <c r="R5358" t="str">
        <f t="shared" si="167"/>
        <v/>
      </c>
    </row>
    <row r="5359" spans="1:18">
      <c r="A5359" t="s">
        <v>11742</v>
      </c>
      <c r="B5359" t="s">
        <v>2825</v>
      </c>
      <c r="C5359" t="s">
        <v>5476</v>
      </c>
      <c r="D5359" t="s">
        <v>3174</v>
      </c>
      <c r="E5359" t="s">
        <v>3194</v>
      </c>
      <c r="F5359" t="s">
        <v>3167</v>
      </c>
      <c r="G5359" t="s">
        <v>1052</v>
      </c>
      <c r="H5359" s="28">
        <v>44656</v>
      </c>
      <c r="I5359">
        <v>214.47</v>
      </c>
      <c r="J5359">
        <v>72</v>
      </c>
      <c r="K5359" t="s">
        <v>3123</v>
      </c>
      <c r="L5359" t="s">
        <v>3225</v>
      </c>
      <c r="M5359" t="s">
        <v>3188</v>
      </c>
      <c r="N5359">
        <v>3.5</v>
      </c>
      <c r="O5359" t="s">
        <v>3170</v>
      </c>
      <c r="P5359">
        <f t="shared" si="166"/>
        <v>44648</v>
      </c>
      <c r="Q5359">
        <f>--(COUNTIF($A$2:A5359,A5359)=1)</f>
        <v>1</v>
      </c>
      <c r="R5359">
        <f t="shared" si="167"/>
        <v>214.47</v>
      </c>
    </row>
    <row r="5360" spans="1:18">
      <c r="A5360" t="s">
        <v>11743</v>
      </c>
      <c r="B5360" t="s">
        <v>786</v>
      </c>
      <c r="C5360" t="s">
        <v>10634</v>
      </c>
      <c r="D5360" t="s">
        <v>3227</v>
      </c>
      <c r="E5360" t="s">
        <v>3194</v>
      </c>
      <c r="F5360" t="s">
        <v>3167</v>
      </c>
      <c r="G5360" t="s">
        <v>1221</v>
      </c>
      <c r="H5360" s="28">
        <v>45116</v>
      </c>
      <c r="I5360">
        <v>170.06</v>
      </c>
      <c r="J5360">
        <v>72</v>
      </c>
      <c r="K5360" t="s">
        <v>3123</v>
      </c>
      <c r="L5360" t="s">
        <v>3098</v>
      </c>
      <c r="M5360" t="s">
        <v>3202</v>
      </c>
      <c r="N5360">
        <v>4.4000000000000004</v>
      </c>
      <c r="O5360" t="s">
        <v>3260</v>
      </c>
      <c r="P5360">
        <f t="shared" si="166"/>
        <v>45109</v>
      </c>
      <c r="Q5360">
        <f>--(COUNTIF($A$2:A5360,A5360)=1)</f>
        <v>1</v>
      </c>
      <c r="R5360">
        <f t="shared" si="167"/>
        <v>170.06</v>
      </c>
    </row>
    <row r="5361" spans="1:18">
      <c r="A5361" t="s">
        <v>11744</v>
      </c>
      <c r="B5361" t="s">
        <v>3620</v>
      </c>
      <c r="C5361" t="s">
        <v>3098</v>
      </c>
      <c r="D5361" t="s">
        <v>3240</v>
      </c>
      <c r="E5361" t="s">
        <v>3194</v>
      </c>
      <c r="F5361" t="s">
        <v>3167</v>
      </c>
      <c r="G5361" t="s">
        <v>2729</v>
      </c>
      <c r="H5361" s="28">
        <v>45055</v>
      </c>
      <c r="I5361">
        <v>147.51</v>
      </c>
      <c r="J5361">
        <v>72</v>
      </c>
      <c r="K5361" t="s">
        <v>3123</v>
      </c>
      <c r="L5361" t="s">
        <v>3098</v>
      </c>
      <c r="M5361" t="s">
        <v>3188</v>
      </c>
      <c r="N5361">
        <v>3.9</v>
      </c>
      <c r="O5361" t="s">
        <v>3189</v>
      </c>
      <c r="P5361">
        <f t="shared" si="166"/>
        <v>45049</v>
      </c>
      <c r="Q5361">
        <f>--(COUNTIF($A$2:A5361,A5361)=1)</f>
        <v>1</v>
      </c>
      <c r="R5361">
        <f t="shared" si="167"/>
        <v>147.51</v>
      </c>
    </row>
    <row r="5362" spans="1:18">
      <c r="A5362" t="s">
        <v>11745</v>
      </c>
      <c r="B5362" t="s">
        <v>4427</v>
      </c>
      <c r="C5362" t="s">
        <v>3098</v>
      </c>
      <c r="D5362" t="s">
        <v>3227</v>
      </c>
      <c r="E5362" t="s">
        <v>3166</v>
      </c>
      <c r="F5362" t="s">
        <v>3180</v>
      </c>
      <c r="G5362" t="s">
        <v>2605</v>
      </c>
      <c r="H5362" s="28"/>
      <c r="J5362">
        <v>24</v>
      </c>
      <c r="K5362" t="s">
        <v>3098</v>
      </c>
      <c r="L5362" t="s">
        <v>3281</v>
      </c>
      <c r="M5362" t="s">
        <v>3177</v>
      </c>
      <c r="O5362" t="s">
        <v>3170</v>
      </c>
      <c r="P5362">
        <f t="shared" si="166"/>
        <v>44936</v>
      </c>
      <c r="Q5362">
        <f>--(COUNTIF($A$2:A5362,A5362)=1)</f>
        <v>1</v>
      </c>
      <c r="R5362" t="str">
        <f t="shared" si="167"/>
        <v/>
      </c>
    </row>
    <row r="5363" spans="1:18">
      <c r="A5363" t="s">
        <v>11746</v>
      </c>
      <c r="B5363" t="s">
        <v>2731</v>
      </c>
      <c r="C5363" t="s">
        <v>11747</v>
      </c>
      <c r="D5363" t="s">
        <v>3185</v>
      </c>
      <c r="E5363" t="s">
        <v>3194</v>
      </c>
      <c r="F5363" t="s">
        <v>3228</v>
      </c>
      <c r="G5363" t="s">
        <v>2709</v>
      </c>
      <c r="H5363" s="28"/>
      <c r="J5363">
        <v>72</v>
      </c>
      <c r="K5363" t="s">
        <v>3098</v>
      </c>
      <c r="L5363" t="s">
        <v>3218</v>
      </c>
      <c r="M5363" t="s">
        <v>3169</v>
      </c>
      <c r="O5363" t="s">
        <v>3124</v>
      </c>
      <c r="P5363">
        <f t="shared" si="166"/>
        <v>45346</v>
      </c>
      <c r="Q5363">
        <f>--(COUNTIF($A$2:A5363,A5363)=1)</f>
        <v>1</v>
      </c>
      <c r="R5363" t="str">
        <f t="shared" si="167"/>
        <v/>
      </c>
    </row>
    <row r="5364" spans="1:18">
      <c r="A5364" t="s">
        <v>11748</v>
      </c>
      <c r="B5364" t="s">
        <v>7732</v>
      </c>
      <c r="C5364" t="s">
        <v>3098</v>
      </c>
      <c r="D5364" t="s">
        <v>3165</v>
      </c>
      <c r="E5364" t="s">
        <v>3194</v>
      </c>
      <c r="F5364" t="s">
        <v>3167</v>
      </c>
      <c r="G5364" t="s">
        <v>684</v>
      </c>
      <c r="H5364" s="28">
        <v>44790</v>
      </c>
      <c r="I5364">
        <v>38.17</v>
      </c>
      <c r="J5364">
        <v>72</v>
      </c>
      <c r="K5364" t="s">
        <v>3124</v>
      </c>
      <c r="L5364" t="s">
        <v>3437</v>
      </c>
      <c r="M5364" t="s">
        <v>3202</v>
      </c>
      <c r="N5364">
        <v>1.6</v>
      </c>
      <c r="O5364" t="s">
        <v>3124</v>
      </c>
      <c r="P5364">
        <f t="shared" si="166"/>
        <v>44789</v>
      </c>
      <c r="Q5364">
        <f>--(COUNTIF($A$2:A5364,A5364)=1)</f>
        <v>1</v>
      </c>
      <c r="R5364">
        <f t="shared" si="167"/>
        <v>38.17</v>
      </c>
    </row>
    <row r="5365" spans="1:18">
      <c r="A5365" t="s">
        <v>11749</v>
      </c>
      <c r="B5365" t="s">
        <v>3667</v>
      </c>
      <c r="C5365" t="s">
        <v>11750</v>
      </c>
      <c r="D5365" t="s">
        <v>3196</v>
      </c>
      <c r="E5365" t="s">
        <v>3194</v>
      </c>
      <c r="F5365" t="s">
        <v>3167</v>
      </c>
      <c r="G5365" t="s">
        <v>1560</v>
      </c>
      <c r="H5365" s="28"/>
      <c r="J5365">
        <v>72</v>
      </c>
      <c r="K5365" t="s">
        <v>3098</v>
      </c>
      <c r="L5365" t="s">
        <v>3307</v>
      </c>
      <c r="M5365" t="s">
        <v>3207</v>
      </c>
      <c r="O5365" t="s">
        <v>3170</v>
      </c>
      <c r="P5365">
        <f t="shared" si="166"/>
        <v>45040</v>
      </c>
      <c r="Q5365">
        <f>--(COUNTIF($A$2:A5365,A5365)=1)</f>
        <v>1</v>
      </c>
      <c r="R5365" t="str">
        <f t="shared" si="167"/>
        <v/>
      </c>
    </row>
    <row r="5366" spans="1:18">
      <c r="A5366" t="s">
        <v>11751</v>
      </c>
      <c r="B5366" t="s">
        <v>2873</v>
      </c>
      <c r="C5366" t="s">
        <v>3774</v>
      </c>
      <c r="D5366" t="s">
        <v>3240</v>
      </c>
      <c r="E5366" t="s">
        <v>3166</v>
      </c>
      <c r="F5366" t="s">
        <v>3167</v>
      </c>
      <c r="G5366" t="s">
        <v>2240</v>
      </c>
      <c r="H5366" s="28">
        <v>44621</v>
      </c>
      <c r="I5366">
        <v>26.02</v>
      </c>
      <c r="J5366">
        <v>24</v>
      </c>
      <c r="K5366" t="s">
        <v>3123</v>
      </c>
      <c r="L5366" t="s">
        <v>3221</v>
      </c>
      <c r="M5366" t="s">
        <v>3207</v>
      </c>
      <c r="N5366">
        <v>3.3</v>
      </c>
      <c r="O5366" t="s">
        <v>3178</v>
      </c>
      <c r="P5366">
        <f t="shared" si="166"/>
        <v>44620</v>
      </c>
      <c r="Q5366">
        <f>--(COUNTIF($A$2:A5366,A5366)=1)</f>
        <v>1</v>
      </c>
      <c r="R5366">
        <f t="shared" si="167"/>
        <v>26.02</v>
      </c>
    </row>
    <row r="5367" spans="1:18">
      <c r="A5367" t="s">
        <v>11752</v>
      </c>
      <c r="B5367" t="s">
        <v>6134</v>
      </c>
      <c r="C5367" t="s">
        <v>3098</v>
      </c>
      <c r="D5367" t="s">
        <v>3200</v>
      </c>
      <c r="E5367" t="s">
        <v>3194</v>
      </c>
      <c r="F5367" t="s">
        <v>3220</v>
      </c>
      <c r="G5367" t="s">
        <v>368</v>
      </c>
      <c r="H5367" s="28">
        <v>45485</v>
      </c>
      <c r="I5367">
        <v>18.649999999999999</v>
      </c>
      <c r="J5367">
        <v>72</v>
      </c>
      <c r="K5367" t="s">
        <v>3124</v>
      </c>
      <c r="L5367" t="s">
        <v>3231</v>
      </c>
      <c r="M5367" t="s">
        <v>3169</v>
      </c>
      <c r="N5367">
        <v>4.7</v>
      </c>
      <c r="O5367" t="s">
        <v>3123</v>
      </c>
      <c r="P5367">
        <f t="shared" si="166"/>
        <v>45485</v>
      </c>
      <c r="Q5367">
        <f>--(COUNTIF($A$2:A5367,A5367)=1)</f>
        <v>1</v>
      </c>
      <c r="R5367">
        <f t="shared" si="167"/>
        <v>18.649999999999999</v>
      </c>
    </row>
    <row r="5368" spans="1:18">
      <c r="A5368" t="s">
        <v>11753</v>
      </c>
      <c r="B5368" t="s">
        <v>8596</v>
      </c>
      <c r="C5368" t="s">
        <v>3098</v>
      </c>
      <c r="D5368" t="s">
        <v>3251</v>
      </c>
      <c r="E5368" t="s">
        <v>3166</v>
      </c>
      <c r="F5368" t="s">
        <v>3167</v>
      </c>
      <c r="G5368" t="s">
        <v>852</v>
      </c>
      <c r="H5368" s="28">
        <v>44952</v>
      </c>
      <c r="I5368">
        <v>44.21</v>
      </c>
      <c r="J5368">
        <v>24</v>
      </c>
      <c r="K5368" t="s">
        <v>3123</v>
      </c>
      <c r="L5368" t="s">
        <v>3354</v>
      </c>
      <c r="M5368" t="s">
        <v>3188</v>
      </c>
      <c r="N5368">
        <v>3.2</v>
      </c>
      <c r="O5368" t="s">
        <v>3170</v>
      </c>
      <c r="P5368">
        <f t="shared" si="166"/>
        <v>44951</v>
      </c>
      <c r="Q5368">
        <f>--(COUNTIF($A$2:A5368,A5368)=1)</f>
        <v>1</v>
      </c>
      <c r="R5368">
        <f t="shared" si="167"/>
        <v>44.21</v>
      </c>
    </row>
    <row r="5369" spans="1:18">
      <c r="A5369" t="s">
        <v>11754</v>
      </c>
      <c r="B5369" t="s">
        <v>1257</v>
      </c>
      <c r="C5369" t="s">
        <v>3098</v>
      </c>
      <c r="D5369" t="s">
        <v>3251</v>
      </c>
      <c r="E5369" t="s">
        <v>3194</v>
      </c>
      <c r="F5369" t="s">
        <v>3180</v>
      </c>
      <c r="G5369" t="s">
        <v>1890</v>
      </c>
      <c r="H5369" s="28"/>
      <c r="J5369">
        <v>72</v>
      </c>
      <c r="K5369" t="s">
        <v>3098</v>
      </c>
      <c r="L5369" t="s">
        <v>3351</v>
      </c>
      <c r="M5369" t="s">
        <v>3207</v>
      </c>
      <c r="O5369" t="s">
        <v>3182</v>
      </c>
      <c r="P5369">
        <f t="shared" si="166"/>
        <v>45215</v>
      </c>
      <c r="Q5369">
        <f>--(COUNTIF($A$2:A5369,A5369)=1)</f>
        <v>1</v>
      </c>
      <c r="R5369" t="str">
        <f t="shared" si="167"/>
        <v/>
      </c>
    </row>
    <row r="5370" spans="1:18">
      <c r="A5370" t="s">
        <v>11755</v>
      </c>
      <c r="B5370" t="s">
        <v>5228</v>
      </c>
      <c r="C5370" t="s">
        <v>3098</v>
      </c>
      <c r="D5370" t="s">
        <v>3185</v>
      </c>
      <c r="E5370" t="s">
        <v>3194</v>
      </c>
      <c r="F5370" t="s">
        <v>3220</v>
      </c>
      <c r="G5370" t="s">
        <v>1838</v>
      </c>
      <c r="H5370" s="28"/>
      <c r="J5370">
        <v>72</v>
      </c>
      <c r="K5370" t="s">
        <v>3098</v>
      </c>
      <c r="L5370" t="s">
        <v>3225</v>
      </c>
      <c r="M5370" t="s">
        <v>3169</v>
      </c>
      <c r="O5370" t="s">
        <v>3182</v>
      </c>
      <c r="P5370">
        <f t="shared" si="166"/>
        <v>45428</v>
      </c>
      <c r="Q5370">
        <f>--(COUNTIF($A$2:A5370,A5370)=1)</f>
        <v>1</v>
      </c>
      <c r="R5370" t="str">
        <f t="shared" si="167"/>
        <v/>
      </c>
    </row>
    <row r="5371" spans="1:18">
      <c r="A5371" t="s">
        <v>11756</v>
      </c>
      <c r="B5371" t="s">
        <v>2080</v>
      </c>
      <c r="C5371" t="s">
        <v>3098</v>
      </c>
      <c r="D5371" t="s">
        <v>3237</v>
      </c>
      <c r="E5371" t="s">
        <v>3175</v>
      </c>
      <c r="F5371" t="s">
        <v>3167</v>
      </c>
      <c r="G5371" t="s">
        <v>11757</v>
      </c>
      <c r="H5371" s="28">
        <v>45592</v>
      </c>
      <c r="I5371">
        <v>20.239999999999998</v>
      </c>
      <c r="J5371">
        <v>8</v>
      </c>
      <c r="K5371" t="s">
        <v>3123</v>
      </c>
      <c r="L5371" t="s">
        <v>3218</v>
      </c>
      <c r="M5371" t="s">
        <v>3202</v>
      </c>
      <c r="N5371">
        <v>4.9000000000000004</v>
      </c>
      <c r="O5371" t="s">
        <v>3123</v>
      </c>
      <c r="P5371">
        <f t="shared" si="166"/>
        <v>45592</v>
      </c>
      <c r="Q5371">
        <f>--(COUNTIF($A$2:A5371,A5371)=1)</f>
        <v>1</v>
      </c>
      <c r="R5371">
        <f t="shared" si="167"/>
        <v>20.239999999999998</v>
      </c>
    </row>
    <row r="5372" spans="1:18">
      <c r="A5372" t="s">
        <v>11758</v>
      </c>
      <c r="B5372" t="s">
        <v>8065</v>
      </c>
      <c r="C5372" t="s">
        <v>3098</v>
      </c>
      <c r="D5372" t="s">
        <v>3196</v>
      </c>
      <c r="E5372" t="s">
        <v>3166</v>
      </c>
      <c r="F5372" t="s">
        <v>3167</v>
      </c>
      <c r="G5372" t="s">
        <v>1335</v>
      </c>
      <c r="H5372" s="28">
        <v>45527</v>
      </c>
      <c r="I5372">
        <v>28.66</v>
      </c>
      <c r="J5372">
        <v>24</v>
      </c>
      <c r="K5372" t="s">
        <v>3123</v>
      </c>
      <c r="L5372" t="s">
        <v>3281</v>
      </c>
      <c r="M5372" t="s">
        <v>3177</v>
      </c>
      <c r="N5372">
        <v>1.4</v>
      </c>
      <c r="O5372" t="s">
        <v>3170</v>
      </c>
      <c r="P5372">
        <f t="shared" si="166"/>
        <v>45526</v>
      </c>
      <c r="Q5372">
        <f>--(COUNTIF($A$2:A5372,A5372)=1)</f>
        <v>1</v>
      </c>
      <c r="R5372">
        <f t="shared" si="167"/>
        <v>28.66</v>
      </c>
    </row>
    <row r="5373" spans="1:18">
      <c r="A5373" t="s">
        <v>11759</v>
      </c>
      <c r="B5373" t="s">
        <v>2520</v>
      </c>
      <c r="C5373" t="s">
        <v>3098</v>
      </c>
      <c r="D5373" t="s">
        <v>3196</v>
      </c>
      <c r="E5373" t="s">
        <v>3194</v>
      </c>
      <c r="F5373" t="s">
        <v>3220</v>
      </c>
      <c r="G5373" t="s">
        <v>773</v>
      </c>
      <c r="H5373" s="28">
        <v>45195</v>
      </c>
      <c r="I5373">
        <v>250.78</v>
      </c>
      <c r="J5373">
        <v>72</v>
      </c>
      <c r="K5373" t="s">
        <v>3123</v>
      </c>
      <c r="L5373" t="s">
        <v>3181</v>
      </c>
      <c r="M5373" t="s">
        <v>3177</v>
      </c>
      <c r="O5373" t="s">
        <v>3213</v>
      </c>
      <c r="P5373">
        <f t="shared" si="166"/>
        <v>45185</v>
      </c>
      <c r="Q5373">
        <f>--(COUNTIF($A$2:A5373,A5373)=1)</f>
        <v>1</v>
      </c>
      <c r="R5373">
        <f t="shared" si="167"/>
        <v>250.78</v>
      </c>
    </row>
    <row r="5374" spans="1:18">
      <c r="A5374" t="s">
        <v>11760</v>
      </c>
      <c r="B5374" t="s">
        <v>11599</v>
      </c>
      <c r="C5374" t="s">
        <v>11761</v>
      </c>
      <c r="D5374" t="s">
        <v>3240</v>
      </c>
      <c r="E5374" t="s">
        <v>3166</v>
      </c>
      <c r="F5374" t="s">
        <v>3167</v>
      </c>
      <c r="G5374" t="s">
        <v>3053</v>
      </c>
      <c r="H5374" s="28">
        <v>45188</v>
      </c>
      <c r="I5374">
        <v>36.28</v>
      </c>
      <c r="J5374">
        <v>24</v>
      </c>
      <c r="K5374" t="s">
        <v>3123</v>
      </c>
      <c r="L5374" t="s">
        <v>3225</v>
      </c>
      <c r="M5374" t="s">
        <v>3177</v>
      </c>
      <c r="N5374">
        <v>4.5999999999999996</v>
      </c>
      <c r="O5374" t="s">
        <v>3124</v>
      </c>
      <c r="P5374">
        <f t="shared" si="166"/>
        <v>45187</v>
      </c>
      <c r="Q5374">
        <f>--(COUNTIF($A$2:A5374,A5374)=1)</f>
        <v>1</v>
      </c>
      <c r="R5374">
        <f t="shared" si="167"/>
        <v>36.28</v>
      </c>
    </row>
    <row r="5375" spans="1:18">
      <c r="A5375" t="s">
        <v>11762</v>
      </c>
      <c r="B5375" t="s">
        <v>5180</v>
      </c>
      <c r="C5375" t="s">
        <v>11395</v>
      </c>
      <c r="D5375" t="s">
        <v>3174</v>
      </c>
      <c r="E5375" t="s">
        <v>3280</v>
      </c>
      <c r="F5375" t="s">
        <v>3180</v>
      </c>
      <c r="G5375" t="s">
        <v>2263</v>
      </c>
      <c r="H5375" s="28"/>
      <c r="J5375">
        <v>4</v>
      </c>
      <c r="K5375" t="s">
        <v>3098</v>
      </c>
      <c r="L5375" t="s">
        <v>3271</v>
      </c>
      <c r="M5375" t="s">
        <v>3202</v>
      </c>
      <c r="O5375" t="s">
        <v>3170</v>
      </c>
      <c r="P5375">
        <f t="shared" si="166"/>
        <v>44739</v>
      </c>
      <c r="Q5375">
        <f>--(COUNTIF($A$2:A5375,A5375)=1)</f>
        <v>1</v>
      </c>
      <c r="R5375" t="str">
        <f t="shared" si="167"/>
        <v/>
      </c>
    </row>
    <row r="5376" spans="1:18">
      <c r="A5376" t="s">
        <v>11763</v>
      </c>
      <c r="B5376" t="s">
        <v>510</v>
      </c>
      <c r="C5376" t="s">
        <v>3098</v>
      </c>
      <c r="D5376" t="s">
        <v>3240</v>
      </c>
      <c r="E5376" t="s">
        <v>3280</v>
      </c>
      <c r="F5376" t="s">
        <v>3180</v>
      </c>
      <c r="G5376" t="s">
        <v>2156</v>
      </c>
      <c r="H5376" s="28"/>
      <c r="J5376">
        <v>4</v>
      </c>
      <c r="K5376" t="s">
        <v>3098</v>
      </c>
      <c r="L5376" t="s">
        <v>3098</v>
      </c>
      <c r="M5376" t="s">
        <v>3207</v>
      </c>
      <c r="O5376" t="s">
        <v>3124</v>
      </c>
      <c r="P5376">
        <f t="shared" si="166"/>
        <v>44703</v>
      </c>
      <c r="Q5376">
        <f>--(COUNTIF($A$2:A5376,A5376)=1)</f>
        <v>1</v>
      </c>
      <c r="R5376" t="str">
        <f t="shared" si="167"/>
        <v/>
      </c>
    </row>
    <row r="5377" spans="1:18">
      <c r="A5377" t="s">
        <v>11764</v>
      </c>
      <c r="B5377" t="s">
        <v>2480</v>
      </c>
      <c r="C5377" t="s">
        <v>8487</v>
      </c>
      <c r="D5377" t="s">
        <v>3174</v>
      </c>
      <c r="E5377" t="s">
        <v>3166</v>
      </c>
      <c r="F5377" t="s">
        <v>3167</v>
      </c>
      <c r="G5377" t="s">
        <v>1479</v>
      </c>
      <c r="H5377" s="28">
        <v>45366</v>
      </c>
      <c r="I5377">
        <v>18.57</v>
      </c>
      <c r="J5377">
        <v>24</v>
      </c>
      <c r="K5377" t="s">
        <v>3124</v>
      </c>
      <c r="L5377" t="s">
        <v>3209</v>
      </c>
      <c r="M5377" t="s">
        <v>3188</v>
      </c>
      <c r="O5377" t="s">
        <v>3189</v>
      </c>
      <c r="P5377">
        <f t="shared" si="166"/>
        <v>45366</v>
      </c>
      <c r="Q5377">
        <f>--(COUNTIF($A$2:A5377,A5377)=1)</f>
        <v>1</v>
      </c>
      <c r="R5377">
        <f t="shared" si="167"/>
        <v>18.57</v>
      </c>
    </row>
    <row r="5378" spans="1:18">
      <c r="A5378" t="s">
        <v>11765</v>
      </c>
      <c r="B5378" t="s">
        <v>293</v>
      </c>
      <c r="C5378" t="s">
        <v>3098</v>
      </c>
      <c r="D5378" t="s">
        <v>3174</v>
      </c>
      <c r="E5378" t="s">
        <v>3194</v>
      </c>
      <c r="F5378" t="s">
        <v>3167</v>
      </c>
      <c r="G5378" t="s">
        <v>893</v>
      </c>
      <c r="H5378" s="28">
        <v>44669</v>
      </c>
      <c r="I5378">
        <v>89.31</v>
      </c>
      <c r="J5378">
        <v>72</v>
      </c>
      <c r="K5378" t="s">
        <v>3123</v>
      </c>
      <c r="L5378" t="s">
        <v>3098</v>
      </c>
      <c r="M5378" t="s">
        <v>3207</v>
      </c>
      <c r="N5378">
        <v>3.9</v>
      </c>
      <c r="O5378" t="s">
        <v>3170</v>
      </c>
      <c r="P5378">
        <f t="shared" ref="P5378:P5441" si="168">IFERROR(DATEVALUE(G5378),IFERROR(DATE(RIGHT(G5378,4),MID(G5378,4,2),LEFT(G5378,2)),""))</f>
        <v>44666</v>
      </c>
      <c r="Q5378">
        <f>--(COUNTIF($A$2:A5378,A5378)=1)</f>
        <v>1</v>
      </c>
      <c r="R5378">
        <f t="shared" ref="R5378:R5441" si="169">IF(AND(Q5378=1,I5378&lt;&gt;"",ISNUMBER(I5378),I5378&gt;=0),I5378,"")</f>
        <v>89.31</v>
      </c>
    </row>
    <row r="5379" spans="1:18">
      <c r="A5379" t="s">
        <v>11766</v>
      </c>
      <c r="B5379" t="s">
        <v>1923</v>
      </c>
      <c r="C5379" t="s">
        <v>3098</v>
      </c>
      <c r="D5379" t="s">
        <v>3240</v>
      </c>
      <c r="E5379" t="s">
        <v>3166</v>
      </c>
      <c r="F5379" t="s">
        <v>3167</v>
      </c>
      <c r="G5379" t="s">
        <v>579</v>
      </c>
      <c r="H5379" s="28">
        <v>44881</v>
      </c>
      <c r="I5379">
        <v>62</v>
      </c>
      <c r="J5379">
        <v>24</v>
      </c>
      <c r="K5379" t="s">
        <v>3123</v>
      </c>
      <c r="L5379" t="s">
        <v>3216</v>
      </c>
      <c r="M5379" t="s">
        <v>3188</v>
      </c>
      <c r="N5379">
        <v>3.7</v>
      </c>
      <c r="O5379" t="s">
        <v>3260</v>
      </c>
      <c r="P5379">
        <f t="shared" si="168"/>
        <v>44879</v>
      </c>
      <c r="Q5379">
        <f>--(COUNTIF($A$2:A5379,A5379)=1)</f>
        <v>1</v>
      </c>
      <c r="R5379">
        <f t="shared" si="169"/>
        <v>62</v>
      </c>
    </row>
    <row r="5380" spans="1:18">
      <c r="A5380" t="s">
        <v>11767</v>
      </c>
      <c r="B5380" t="s">
        <v>3877</v>
      </c>
      <c r="C5380" t="s">
        <v>3098</v>
      </c>
      <c r="D5380" t="s">
        <v>3196</v>
      </c>
      <c r="E5380" t="s">
        <v>3166</v>
      </c>
      <c r="F5380" t="s">
        <v>3167</v>
      </c>
      <c r="G5380" t="s">
        <v>869</v>
      </c>
      <c r="H5380" s="28"/>
      <c r="J5380">
        <v>24</v>
      </c>
      <c r="K5380" t="s">
        <v>3098</v>
      </c>
      <c r="L5380" t="s">
        <v>3192</v>
      </c>
      <c r="M5380" t="s">
        <v>3202</v>
      </c>
      <c r="O5380" t="s">
        <v>3123</v>
      </c>
      <c r="P5380">
        <f t="shared" si="168"/>
        <v>44896</v>
      </c>
      <c r="Q5380">
        <f>--(COUNTIF($A$2:A5380,A5380)=1)</f>
        <v>1</v>
      </c>
      <c r="R5380" t="str">
        <f t="shared" si="169"/>
        <v/>
      </c>
    </row>
    <row r="5381" spans="1:18">
      <c r="A5381" t="s">
        <v>11768</v>
      </c>
      <c r="B5381" t="s">
        <v>2833</v>
      </c>
      <c r="C5381" t="s">
        <v>11769</v>
      </c>
      <c r="D5381" t="s">
        <v>3240</v>
      </c>
      <c r="E5381" t="s">
        <v>3175</v>
      </c>
      <c r="F5381" t="s">
        <v>3228</v>
      </c>
      <c r="G5381" t="s">
        <v>5433</v>
      </c>
      <c r="H5381" s="28"/>
      <c r="J5381">
        <v>8</v>
      </c>
      <c r="K5381" t="s">
        <v>3098</v>
      </c>
      <c r="L5381" t="s">
        <v>3198</v>
      </c>
      <c r="M5381" t="s">
        <v>3188</v>
      </c>
      <c r="O5381" t="s">
        <v>3170</v>
      </c>
      <c r="P5381">
        <f t="shared" si="168"/>
        <v>45290</v>
      </c>
      <c r="Q5381">
        <f>--(COUNTIF($A$2:A5381,A5381)=1)</f>
        <v>1</v>
      </c>
      <c r="R5381" t="str">
        <f t="shared" si="169"/>
        <v/>
      </c>
    </row>
    <row r="5382" spans="1:18">
      <c r="A5382" t="s">
        <v>11770</v>
      </c>
      <c r="B5382" t="s">
        <v>4400</v>
      </c>
      <c r="C5382" t="s">
        <v>7862</v>
      </c>
      <c r="D5382" t="s">
        <v>3227</v>
      </c>
      <c r="E5382" t="s">
        <v>3194</v>
      </c>
      <c r="F5382" t="s">
        <v>3167</v>
      </c>
      <c r="G5382" t="s">
        <v>1166</v>
      </c>
      <c r="H5382" s="28">
        <v>45344</v>
      </c>
      <c r="I5382">
        <v>163.08000000000001</v>
      </c>
      <c r="J5382">
        <v>72</v>
      </c>
      <c r="K5382" t="s">
        <v>3123</v>
      </c>
      <c r="L5382" t="s">
        <v>3209</v>
      </c>
      <c r="M5382" t="s">
        <v>3169</v>
      </c>
      <c r="N5382">
        <v>4.2</v>
      </c>
      <c r="O5382" t="s">
        <v>3123</v>
      </c>
      <c r="P5382">
        <f t="shared" si="168"/>
        <v>45338</v>
      </c>
      <c r="Q5382">
        <f>--(COUNTIF($A$2:A5382,A5382)=1)</f>
        <v>1</v>
      </c>
      <c r="R5382">
        <f t="shared" si="169"/>
        <v>163.08000000000001</v>
      </c>
    </row>
    <row r="5383" spans="1:18">
      <c r="A5383" t="s">
        <v>11771</v>
      </c>
      <c r="B5383" t="s">
        <v>3643</v>
      </c>
      <c r="C5383" t="s">
        <v>3098</v>
      </c>
      <c r="D5383" t="s">
        <v>3227</v>
      </c>
      <c r="E5383" t="s">
        <v>3194</v>
      </c>
      <c r="F5383" t="s">
        <v>3167</v>
      </c>
      <c r="G5383" t="s">
        <v>11772</v>
      </c>
      <c r="H5383" s="28">
        <v>45244</v>
      </c>
      <c r="I5383">
        <v>236.46</v>
      </c>
      <c r="J5383">
        <v>72</v>
      </c>
      <c r="K5383" t="s">
        <v>3123</v>
      </c>
      <c r="L5383" t="s">
        <v>3302</v>
      </c>
      <c r="M5383" t="s">
        <v>3202</v>
      </c>
      <c r="O5383" t="s">
        <v>3260</v>
      </c>
      <c r="P5383">
        <f t="shared" si="168"/>
        <v>45235</v>
      </c>
      <c r="Q5383">
        <f>--(COUNTIF($A$2:A5383,A5383)=1)</f>
        <v>1</v>
      </c>
      <c r="R5383">
        <f t="shared" si="169"/>
        <v>236.46</v>
      </c>
    </row>
    <row r="5384" spans="1:18">
      <c r="A5384" t="s">
        <v>11773</v>
      </c>
      <c r="B5384" t="s">
        <v>1253</v>
      </c>
      <c r="C5384" t="s">
        <v>3098</v>
      </c>
      <c r="D5384" t="s">
        <v>3174</v>
      </c>
      <c r="E5384" t="s">
        <v>3194</v>
      </c>
      <c r="F5384" t="s">
        <v>3180</v>
      </c>
      <c r="G5384" t="s">
        <v>11774</v>
      </c>
      <c r="H5384" s="28"/>
      <c r="J5384">
        <v>72</v>
      </c>
      <c r="K5384" t="s">
        <v>3098</v>
      </c>
      <c r="L5384" t="s">
        <v>3198</v>
      </c>
      <c r="M5384" t="s">
        <v>3177</v>
      </c>
      <c r="O5384" t="s">
        <v>3182</v>
      </c>
      <c r="P5384">
        <f t="shared" si="168"/>
        <v>45047</v>
      </c>
      <c r="Q5384">
        <f>--(COUNTIF($A$2:A5384,A5384)=1)</f>
        <v>1</v>
      </c>
      <c r="R5384" t="str">
        <f t="shared" si="169"/>
        <v/>
      </c>
    </row>
    <row r="5385" spans="1:18">
      <c r="A5385" t="s">
        <v>11775</v>
      </c>
      <c r="B5385" t="s">
        <v>150</v>
      </c>
      <c r="C5385" t="s">
        <v>9731</v>
      </c>
      <c r="D5385" t="s">
        <v>3240</v>
      </c>
      <c r="E5385" t="s">
        <v>3280</v>
      </c>
      <c r="F5385" t="s">
        <v>3180</v>
      </c>
      <c r="G5385" t="s">
        <v>144</v>
      </c>
      <c r="H5385" s="28"/>
      <c r="J5385">
        <v>4</v>
      </c>
      <c r="K5385" t="s">
        <v>3098</v>
      </c>
      <c r="L5385" t="s">
        <v>3318</v>
      </c>
      <c r="M5385" t="s">
        <v>3207</v>
      </c>
      <c r="O5385" t="s">
        <v>3170</v>
      </c>
      <c r="P5385">
        <f t="shared" si="168"/>
        <v>44609</v>
      </c>
      <c r="Q5385">
        <f>--(COUNTIF($A$2:A5385,A5385)=1)</f>
        <v>1</v>
      </c>
      <c r="R5385" t="str">
        <f t="shared" si="169"/>
        <v/>
      </c>
    </row>
    <row r="5386" spans="1:18">
      <c r="A5386" t="s">
        <v>11776</v>
      </c>
      <c r="B5386" t="s">
        <v>1878</v>
      </c>
      <c r="C5386" t="s">
        <v>3098</v>
      </c>
      <c r="D5386" t="s">
        <v>3196</v>
      </c>
      <c r="E5386" t="s">
        <v>3166</v>
      </c>
      <c r="F5386" t="s">
        <v>3180</v>
      </c>
      <c r="G5386" t="s">
        <v>2391</v>
      </c>
      <c r="H5386" s="28"/>
      <c r="J5386">
        <v>24</v>
      </c>
      <c r="K5386" t="s">
        <v>3098</v>
      </c>
      <c r="L5386" t="s">
        <v>3302</v>
      </c>
      <c r="M5386" t="s">
        <v>3188</v>
      </c>
      <c r="O5386" t="s">
        <v>3178</v>
      </c>
      <c r="P5386">
        <f t="shared" si="168"/>
        <v>44692</v>
      </c>
      <c r="Q5386">
        <f>--(COUNTIF($A$2:A5386,A5386)=1)</f>
        <v>1</v>
      </c>
      <c r="R5386" t="str">
        <f t="shared" si="169"/>
        <v/>
      </c>
    </row>
    <row r="5387" spans="1:18">
      <c r="A5387" t="s">
        <v>11777</v>
      </c>
      <c r="B5387" t="s">
        <v>2741</v>
      </c>
      <c r="C5387" t="s">
        <v>3098</v>
      </c>
      <c r="D5387" t="s">
        <v>3165</v>
      </c>
      <c r="E5387" t="s">
        <v>3194</v>
      </c>
      <c r="F5387" t="s">
        <v>3167</v>
      </c>
      <c r="G5387" t="s">
        <v>1111</v>
      </c>
      <c r="H5387" s="28">
        <v>45560</v>
      </c>
      <c r="I5387">
        <v>163.47</v>
      </c>
      <c r="J5387">
        <v>72</v>
      </c>
      <c r="K5387" t="s">
        <v>3123</v>
      </c>
      <c r="L5387" t="s">
        <v>3098</v>
      </c>
      <c r="M5387" t="s">
        <v>3177</v>
      </c>
      <c r="N5387">
        <v>3.1</v>
      </c>
      <c r="O5387" t="s">
        <v>3213</v>
      </c>
      <c r="P5387">
        <f t="shared" si="168"/>
        <v>45554</v>
      </c>
      <c r="Q5387">
        <f>--(COUNTIF($A$2:A5387,A5387)=1)</f>
        <v>1</v>
      </c>
      <c r="R5387">
        <f t="shared" si="169"/>
        <v>163.47</v>
      </c>
    </row>
    <row r="5388" spans="1:18">
      <c r="A5388" t="s">
        <v>11778</v>
      </c>
      <c r="B5388" t="s">
        <v>1916</v>
      </c>
      <c r="C5388" t="s">
        <v>11779</v>
      </c>
      <c r="D5388" t="s">
        <v>3185</v>
      </c>
      <c r="E5388" t="s">
        <v>3166</v>
      </c>
      <c r="F5388" t="s">
        <v>3167</v>
      </c>
      <c r="G5388" t="s">
        <v>1012</v>
      </c>
      <c r="H5388" s="28">
        <v>45274</v>
      </c>
      <c r="I5388">
        <v>77.47</v>
      </c>
      <c r="J5388">
        <v>24</v>
      </c>
      <c r="K5388" t="s">
        <v>3123</v>
      </c>
      <c r="L5388" t="s">
        <v>3351</v>
      </c>
      <c r="M5388" t="s">
        <v>3177</v>
      </c>
      <c r="O5388" t="s">
        <v>3182</v>
      </c>
      <c r="P5388">
        <f t="shared" si="168"/>
        <v>45271</v>
      </c>
      <c r="Q5388">
        <f>--(COUNTIF($A$2:A5388,A5388)=1)</f>
        <v>1</v>
      </c>
      <c r="R5388">
        <f t="shared" si="169"/>
        <v>77.47</v>
      </c>
    </row>
    <row r="5389" spans="1:18">
      <c r="A5389" t="s">
        <v>11780</v>
      </c>
      <c r="B5389" t="s">
        <v>2680</v>
      </c>
      <c r="C5389" t="s">
        <v>11781</v>
      </c>
      <c r="D5389" t="s">
        <v>3165</v>
      </c>
      <c r="E5389" t="s">
        <v>3175</v>
      </c>
      <c r="F5389" t="s">
        <v>3167</v>
      </c>
      <c r="G5389" t="s">
        <v>1229</v>
      </c>
      <c r="H5389" s="28">
        <v>45093</v>
      </c>
      <c r="I5389">
        <v>22.41</v>
      </c>
      <c r="J5389">
        <v>8</v>
      </c>
      <c r="K5389" t="s">
        <v>3123</v>
      </c>
      <c r="L5389" t="s">
        <v>3221</v>
      </c>
      <c r="M5389" t="s">
        <v>3188</v>
      </c>
      <c r="O5389" t="s">
        <v>3182</v>
      </c>
      <c r="P5389">
        <f t="shared" si="168"/>
        <v>45093</v>
      </c>
      <c r="Q5389">
        <f>--(COUNTIF($A$2:A5389,A5389)=1)</f>
        <v>1</v>
      </c>
      <c r="R5389">
        <f t="shared" si="169"/>
        <v>22.41</v>
      </c>
    </row>
    <row r="5390" spans="1:18">
      <c r="A5390" t="s">
        <v>11782</v>
      </c>
      <c r="B5390" t="s">
        <v>3605</v>
      </c>
      <c r="C5390" t="s">
        <v>11783</v>
      </c>
      <c r="D5390" t="s">
        <v>3185</v>
      </c>
      <c r="E5390" t="s">
        <v>3166</v>
      </c>
      <c r="F5390" t="s">
        <v>3180</v>
      </c>
      <c r="G5390" t="s">
        <v>4600</v>
      </c>
      <c r="H5390" s="28"/>
      <c r="J5390">
        <v>24</v>
      </c>
      <c r="K5390" t="s">
        <v>3098</v>
      </c>
      <c r="L5390" t="s">
        <v>3244</v>
      </c>
      <c r="M5390" t="s">
        <v>3177</v>
      </c>
      <c r="O5390" t="s">
        <v>3170</v>
      </c>
      <c r="P5390">
        <f t="shared" si="168"/>
        <v>45586</v>
      </c>
      <c r="Q5390">
        <f>--(COUNTIF($A$2:A5390,A5390)=1)</f>
        <v>1</v>
      </c>
      <c r="R5390" t="str">
        <f t="shared" si="169"/>
        <v/>
      </c>
    </row>
    <row r="5391" spans="1:18">
      <c r="A5391" t="s">
        <v>11784</v>
      </c>
      <c r="B5391" t="s">
        <v>5033</v>
      </c>
      <c r="C5391" t="s">
        <v>3329</v>
      </c>
      <c r="D5391" t="s">
        <v>3174</v>
      </c>
      <c r="E5391" t="s">
        <v>3166</v>
      </c>
      <c r="F5391" t="s">
        <v>3167</v>
      </c>
      <c r="G5391" t="s">
        <v>3270</v>
      </c>
      <c r="H5391" s="28">
        <v>45125</v>
      </c>
      <c r="I5391">
        <v>76.099999999999994</v>
      </c>
      <c r="J5391">
        <v>24</v>
      </c>
      <c r="K5391" t="s">
        <v>3123</v>
      </c>
      <c r="L5391" t="s">
        <v>3098</v>
      </c>
      <c r="M5391" t="s">
        <v>3207</v>
      </c>
      <c r="O5391" t="s">
        <v>3189</v>
      </c>
      <c r="P5391">
        <f t="shared" si="168"/>
        <v>45122</v>
      </c>
      <c r="Q5391">
        <f>--(COUNTIF($A$2:A5391,A5391)=1)</f>
        <v>1</v>
      </c>
      <c r="R5391">
        <f t="shared" si="169"/>
        <v>76.099999999999994</v>
      </c>
    </row>
    <row r="5392" spans="1:18">
      <c r="A5392" t="s">
        <v>11785</v>
      </c>
      <c r="B5392" t="s">
        <v>5042</v>
      </c>
      <c r="C5392" t="s">
        <v>11786</v>
      </c>
      <c r="D5392" t="s">
        <v>3185</v>
      </c>
      <c r="E5392" t="s">
        <v>3166</v>
      </c>
      <c r="F5392" t="s">
        <v>3167</v>
      </c>
      <c r="G5392" t="s">
        <v>11787</v>
      </c>
      <c r="H5392" s="28"/>
      <c r="J5392">
        <v>24</v>
      </c>
      <c r="K5392" t="s">
        <v>3098</v>
      </c>
      <c r="L5392" t="s">
        <v>3265</v>
      </c>
      <c r="M5392" t="s">
        <v>3177</v>
      </c>
      <c r="O5392" t="s">
        <v>3178</v>
      </c>
      <c r="P5392">
        <f t="shared" si="168"/>
        <v>45103</v>
      </c>
      <c r="Q5392">
        <f>--(COUNTIF($A$2:A5392,A5392)=1)</f>
        <v>1</v>
      </c>
      <c r="R5392" t="str">
        <f t="shared" si="169"/>
        <v/>
      </c>
    </row>
    <row r="5393" spans="1:18">
      <c r="A5393" t="s">
        <v>11788</v>
      </c>
      <c r="B5393" t="s">
        <v>1307</v>
      </c>
      <c r="C5393" t="s">
        <v>3098</v>
      </c>
      <c r="D5393" t="s">
        <v>3165</v>
      </c>
      <c r="E5393" t="s">
        <v>3194</v>
      </c>
      <c r="F5393" t="s">
        <v>3180</v>
      </c>
      <c r="G5393" t="s">
        <v>781</v>
      </c>
      <c r="H5393" s="28"/>
      <c r="J5393">
        <v>72</v>
      </c>
      <c r="K5393" t="s">
        <v>3098</v>
      </c>
      <c r="L5393" t="s">
        <v>3187</v>
      </c>
      <c r="M5393" t="s">
        <v>3202</v>
      </c>
      <c r="O5393" t="s">
        <v>3170</v>
      </c>
      <c r="P5393">
        <f t="shared" si="168"/>
        <v>45476</v>
      </c>
      <c r="Q5393">
        <f>--(COUNTIF($A$2:A5393,A5393)=1)</f>
        <v>1</v>
      </c>
      <c r="R5393" t="str">
        <f t="shared" si="169"/>
        <v/>
      </c>
    </row>
    <row r="5394" spans="1:18">
      <c r="A5394" t="s">
        <v>11789</v>
      </c>
      <c r="B5394" t="s">
        <v>1950</v>
      </c>
      <c r="C5394" t="s">
        <v>3098</v>
      </c>
      <c r="D5394" t="s">
        <v>3174</v>
      </c>
      <c r="E5394" t="s">
        <v>3166</v>
      </c>
      <c r="F5394" t="s">
        <v>3167</v>
      </c>
      <c r="G5394" t="s">
        <v>11790</v>
      </c>
      <c r="H5394" s="28">
        <v>45625</v>
      </c>
      <c r="I5394">
        <v>61.07</v>
      </c>
      <c r="J5394">
        <v>24</v>
      </c>
      <c r="K5394" t="s">
        <v>3123</v>
      </c>
      <c r="L5394" t="s">
        <v>3225</v>
      </c>
      <c r="M5394" t="s">
        <v>3177</v>
      </c>
      <c r="N5394">
        <v>5</v>
      </c>
      <c r="O5394" t="s">
        <v>3189</v>
      </c>
      <c r="P5394">
        <f t="shared" si="168"/>
        <v>45623</v>
      </c>
      <c r="Q5394">
        <f>--(COUNTIF($A$2:A5394,A5394)=1)</f>
        <v>1</v>
      </c>
      <c r="R5394">
        <f t="shared" si="169"/>
        <v>61.07</v>
      </c>
    </row>
    <row r="5395" spans="1:18">
      <c r="A5395" t="s">
        <v>11791</v>
      </c>
      <c r="B5395" t="s">
        <v>2129</v>
      </c>
      <c r="C5395" t="s">
        <v>11792</v>
      </c>
      <c r="D5395" t="s">
        <v>3185</v>
      </c>
      <c r="E5395" t="s">
        <v>3166</v>
      </c>
      <c r="F5395" t="s">
        <v>3220</v>
      </c>
      <c r="G5395" t="s">
        <v>570</v>
      </c>
      <c r="H5395" s="28">
        <v>44578</v>
      </c>
      <c r="I5395">
        <v>73.739999999999995</v>
      </c>
      <c r="J5395">
        <v>24</v>
      </c>
      <c r="K5395" t="s">
        <v>3123</v>
      </c>
      <c r="L5395" t="s">
        <v>3198</v>
      </c>
      <c r="M5395" t="s">
        <v>3188</v>
      </c>
      <c r="O5395" t="s">
        <v>3178</v>
      </c>
      <c r="P5395">
        <f t="shared" si="168"/>
        <v>44575</v>
      </c>
      <c r="Q5395">
        <f>--(COUNTIF($A$2:A5395,A5395)=1)</f>
        <v>1</v>
      </c>
      <c r="R5395">
        <f t="shared" si="169"/>
        <v>73.739999999999995</v>
      </c>
    </row>
    <row r="5396" spans="1:18">
      <c r="A5396" t="s">
        <v>11793</v>
      </c>
      <c r="B5396" t="s">
        <v>6887</v>
      </c>
      <c r="C5396" t="s">
        <v>11794</v>
      </c>
      <c r="D5396" t="s">
        <v>3196</v>
      </c>
      <c r="E5396" t="s">
        <v>3166</v>
      </c>
      <c r="F5396" t="s">
        <v>3167</v>
      </c>
      <c r="G5396" t="s">
        <v>55</v>
      </c>
      <c r="H5396" s="28">
        <v>44664</v>
      </c>
      <c r="I5396">
        <v>83.82</v>
      </c>
      <c r="J5396">
        <v>24</v>
      </c>
      <c r="K5396" t="s">
        <v>3123</v>
      </c>
      <c r="L5396" t="s">
        <v>3216</v>
      </c>
      <c r="M5396" t="s">
        <v>3207</v>
      </c>
      <c r="N5396">
        <v>3.4</v>
      </c>
      <c r="O5396" t="s">
        <v>3182</v>
      </c>
      <c r="P5396">
        <f t="shared" si="168"/>
        <v>44661</v>
      </c>
      <c r="Q5396">
        <f>--(COUNTIF($A$2:A5396,A5396)=1)</f>
        <v>1</v>
      </c>
      <c r="R5396">
        <f t="shared" si="169"/>
        <v>83.82</v>
      </c>
    </row>
    <row r="5397" spans="1:18">
      <c r="A5397" t="s">
        <v>11795</v>
      </c>
      <c r="B5397" t="s">
        <v>1124</v>
      </c>
      <c r="C5397" t="s">
        <v>3098</v>
      </c>
      <c r="D5397" t="s">
        <v>3200</v>
      </c>
      <c r="E5397" t="s">
        <v>3194</v>
      </c>
      <c r="F5397" t="s">
        <v>3167</v>
      </c>
      <c r="G5397" t="s">
        <v>2605</v>
      </c>
      <c r="H5397" s="28">
        <v>44946</v>
      </c>
      <c r="I5397">
        <v>250.73</v>
      </c>
      <c r="J5397">
        <v>72</v>
      </c>
      <c r="K5397" t="s">
        <v>3123</v>
      </c>
      <c r="L5397" t="s">
        <v>3181</v>
      </c>
      <c r="M5397" t="s">
        <v>3188</v>
      </c>
      <c r="N5397">
        <v>2.5</v>
      </c>
      <c r="O5397" t="s">
        <v>3189</v>
      </c>
      <c r="P5397">
        <f t="shared" si="168"/>
        <v>44936</v>
      </c>
      <c r="Q5397">
        <f>--(COUNTIF($A$2:A5397,A5397)=1)</f>
        <v>1</v>
      </c>
      <c r="R5397">
        <f t="shared" si="169"/>
        <v>250.73</v>
      </c>
    </row>
    <row r="5398" spans="1:18">
      <c r="A5398" t="s">
        <v>11796</v>
      </c>
      <c r="B5398" t="s">
        <v>8862</v>
      </c>
      <c r="C5398" t="s">
        <v>5776</v>
      </c>
      <c r="D5398" t="s">
        <v>3185</v>
      </c>
      <c r="E5398" t="s">
        <v>3280</v>
      </c>
      <c r="F5398" t="s">
        <v>3167</v>
      </c>
      <c r="G5398" t="s">
        <v>287</v>
      </c>
      <c r="H5398" s="28">
        <v>44824</v>
      </c>
      <c r="I5398">
        <v>13.81</v>
      </c>
      <c r="J5398">
        <v>4</v>
      </c>
      <c r="K5398" t="s">
        <v>3123</v>
      </c>
      <c r="L5398" t="s">
        <v>3351</v>
      </c>
      <c r="M5398" t="s">
        <v>3169</v>
      </c>
      <c r="O5398" t="s">
        <v>3178</v>
      </c>
      <c r="P5398">
        <f t="shared" si="168"/>
        <v>44824</v>
      </c>
      <c r="Q5398">
        <f>--(COUNTIF($A$2:A5398,A5398)=1)</f>
        <v>1</v>
      </c>
      <c r="R5398">
        <f t="shared" si="169"/>
        <v>13.81</v>
      </c>
    </row>
    <row r="5399" spans="1:18">
      <c r="A5399" t="s">
        <v>11797</v>
      </c>
      <c r="B5399" t="s">
        <v>4616</v>
      </c>
      <c r="C5399" t="s">
        <v>3098</v>
      </c>
      <c r="D5399" t="s">
        <v>3200</v>
      </c>
      <c r="E5399" t="s">
        <v>3194</v>
      </c>
      <c r="F5399" t="s">
        <v>3167</v>
      </c>
      <c r="G5399" t="s">
        <v>4005</v>
      </c>
      <c r="H5399" s="28">
        <v>45016</v>
      </c>
      <c r="I5399">
        <v>172.23</v>
      </c>
      <c r="J5399">
        <v>72</v>
      </c>
      <c r="K5399" t="s">
        <v>3123</v>
      </c>
      <c r="L5399" t="s">
        <v>3176</v>
      </c>
      <c r="M5399" t="s">
        <v>3169</v>
      </c>
      <c r="O5399" t="s">
        <v>3123</v>
      </c>
      <c r="P5399">
        <f t="shared" si="168"/>
        <v>45009</v>
      </c>
      <c r="Q5399">
        <f>--(COUNTIF($A$2:A5399,A5399)=1)</f>
        <v>1</v>
      </c>
      <c r="R5399">
        <f t="shared" si="169"/>
        <v>172.23</v>
      </c>
    </row>
    <row r="5400" spans="1:18">
      <c r="A5400" t="s">
        <v>11798</v>
      </c>
      <c r="B5400" t="s">
        <v>5689</v>
      </c>
      <c r="C5400" t="s">
        <v>11799</v>
      </c>
      <c r="D5400" t="s">
        <v>3185</v>
      </c>
      <c r="E5400" t="s">
        <v>3175</v>
      </c>
      <c r="F5400" t="s">
        <v>3167</v>
      </c>
      <c r="G5400" t="s">
        <v>1181</v>
      </c>
      <c r="H5400" s="28"/>
      <c r="J5400">
        <v>8</v>
      </c>
      <c r="K5400" t="s">
        <v>3098</v>
      </c>
      <c r="L5400" t="s">
        <v>3181</v>
      </c>
      <c r="M5400" t="s">
        <v>3169</v>
      </c>
      <c r="O5400" t="s">
        <v>3260</v>
      </c>
      <c r="P5400">
        <f t="shared" si="168"/>
        <v>45584</v>
      </c>
      <c r="Q5400">
        <f>--(COUNTIF($A$2:A5400,A5400)=1)</f>
        <v>1</v>
      </c>
      <c r="R5400" t="str">
        <f t="shared" si="169"/>
        <v/>
      </c>
    </row>
    <row r="5401" spans="1:18">
      <c r="A5401" t="s">
        <v>11800</v>
      </c>
      <c r="B5401" t="s">
        <v>1290</v>
      </c>
      <c r="C5401" t="s">
        <v>11801</v>
      </c>
      <c r="D5401" t="s">
        <v>3174</v>
      </c>
      <c r="E5401" t="s">
        <v>3175</v>
      </c>
      <c r="F5401" t="s">
        <v>3167</v>
      </c>
      <c r="G5401" t="s">
        <v>2636</v>
      </c>
      <c r="H5401" s="28"/>
      <c r="J5401">
        <v>8</v>
      </c>
      <c r="K5401" t="s">
        <v>3098</v>
      </c>
      <c r="L5401" t="s">
        <v>3212</v>
      </c>
      <c r="M5401" t="s">
        <v>3188</v>
      </c>
      <c r="O5401" t="s">
        <v>3178</v>
      </c>
      <c r="P5401">
        <f t="shared" si="168"/>
        <v>45232</v>
      </c>
      <c r="Q5401">
        <f>--(COUNTIF($A$2:A5401,A5401)=1)</f>
        <v>1</v>
      </c>
      <c r="R5401" t="str">
        <f t="shared" si="169"/>
        <v/>
      </c>
    </row>
    <row r="5402" spans="1:18">
      <c r="A5402" t="s">
        <v>11802</v>
      </c>
      <c r="B5402" t="s">
        <v>7793</v>
      </c>
      <c r="C5402" t="s">
        <v>3098</v>
      </c>
      <c r="D5402" t="s">
        <v>3240</v>
      </c>
      <c r="E5402" t="s">
        <v>3194</v>
      </c>
      <c r="F5402" t="s">
        <v>3167</v>
      </c>
      <c r="G5402" t="s">
        <v>3462</v>
      </c>
      <c r="H5402" s="28">
        <v>45722</v>
      </c>
      <c r="I5402">
        <v>227.53</v>
      </c>
      <c r="J5402">
        <v>72</v>
      </c>
      <c r="K5402" t="s">
        <v>3123</v>
      </c>
      <c r="L5402" t="s">
        <v>3098</v>
      </c>
      <c r="M5402" t="s">
        <v>3202</v>
      </c>
      <c r="N5402">
        <v>3.9</v>
      </c>
      <c r="O5402" t="s">
        <v>3189</v>
      </c>
      <c r="P5402">
        <f t="shared" si="168"/>
        <v>45713</v>
      </c>
      <c r="Q5402">
        <f>--(COUNTIF($A$2:A5402,A5402)=1)</f>
        <v>1</v>
      </c>
      <c r="R5402">
        <f t="shared" si="169"/>
        <v>227.53</v>
      </c>
    </row>
    <row r="5403" spans="1:18">
      <c r="A5403" t="s">
        <v>11803</v>
      </c>
      <c r="B5403" t="s">
        <v>5033</v>
      </c>
      <c r="C5403" t="s">
        <v>11804</v>
      </c>
      <c r="D5403" t="s">
        <v>3196</v>
      </c>
      <c r="E5403" t="s">
        <v>3194</v>
      </c>
      <c r="F5403" t="s">
        <v>3180</v>
      </c>
      <c r="G5403" t="s">
        <v>1683</v>
      </c>
      <c r="H5403" s="28"/>
      <c r="J5403">
        <v>72</v>
      </c>
      <c r="K5403" t="s">
        <v>3098</v>
      </c>
      <c r="L5403" t="s">
        <v>3302</v>
      </c>
      <c r="M5403" t="s">
        <v>3177</v>
      </c>
      <c r="O5403" t="s">
        <v>3213</v>
      </c>
      <c r="P5403">
        <f t="shared" si="168"/>
        <v>45625</v>
      </c>
      <c r="Q5403">
        <f>--(COUNTIF($A$2:A5403,A5403)=1)</f>
        <v>1</v>
      </c>
      <c r="R5403" t="str">
        <f t="shared" si="169"/>
        <v/>
      </c>
    </row>
    <row r="5404" spans="1:18">
      <c r="A5404" t="s">
        <v>11805</v>
      </c>
      <c r="B5404" t="s">
        <v>6306</v>
      </c>
      <c r="C5404" t="s">
        <v>3582</v>
      </c>
      <c r="D5404" t="s">
        <v>3237</v>
      </c>
      <c r="E5404" t="s">
        <v>3194</v>
      </c>
      <c r="F5404" t="s">
        <v>3167</v>
      </c>
      <c r="G5404" t="s">
        <v>11806</v>
      </c>
      <c r="H5404" s="28"/>
      <c r="J5404">
        <v>72</v>
      </c>
      <c r="K5404" t="s">
        <v>3098</v>
      </c>
      <c r="L5404" t="s">
        <v>3307</v>
      </c>
      <c r="M5404" t="s">
        <v>3202</v>
      </c>
      <c r="O5404" t="s">
        <v>3182</v>
      </c>
      <c r="P5404">
        <f t="shared" si="168"/>
        <v>45165</v>
      </c>
      <c r="Q5404">
        <f>--(COUNTIF($A$2:A5404,A5404)=1)</f>
        <v>1</v>
      </c>
      <c r="R5404" t="str">
        <f t="shared" si="169"/>
        <v/>
      </c>
    </row>
    <row r="5405" spans="1:18">
      <c r="A5405" t="s">
        <v>11807</v>
      </c>
      <c r="B5405" t="s">
        <v>3648</v>
      </c>
      <c r="C5405" t="s">
        <v>3098</v>
      </c>
      <c r="D5405" t="s">
        <v>3196</v>
      </c>
      <c r="E5405" t="s">
        <v>3280</v>
      </c>
      <c r="F5405" t="s">
        <v>3167</v>
      </c>
      <c r="G5405" t="s">
        <v>2658</v>
      </c>
      <c r="H5405" s="28">
        <v>45358</v>
      </c>
      <c r="I5405">
        <v>2.1800000000000002</v>
      </c>
      <c r="J5405">
        <v>4</v>
      </c>
      <c r="K5405" t="s">
        <v>3124</v>
      </c>
      <c r="L5405" t="s">
        <v>3187</v>
      </c>
      <c r="M5405" t="s">
        <v>3202</v>
      </c>
      <c r="N5405">
        <v>3.6</v>
      </c>
      <c r="O5405" t="s">
        <v>3213</v>
      </c>
      <c r="P5405">
        <f t="shared" si="168"/>
        <v>45358</v>
      </c>
      <c r="Q5405">
        <f>--(COUNTIF($A$2:A5405,A5405)=1)</f>
        <v>1</v>
      </c>
      <c r="R5405">
        <f t="shared" si="169"/>
        <v>2.1800000000000002</v>
      </c>
    </row>
    <row r="5406" spans="1:18">
      <c r="A5406" t="s">
        <v>11808</v>
      </c>
      <c r="B5406" t="s">
        <v>2598</v>
      </c>
      <c r="C5406" t="s">
        <v>3098</v>
      </c>
      <c r="D5406" t="s">
        <v>3251</v>
      </c>
      <c r="E5406" t="s">
        <v>3175</v>
      </c>
      <c r="F5406" t="s">
        <v>3228</v>
      </c>
      <c r="G5406" t="s">
        <v>2102</v>
      </c>
      <c r="H5406" s="28"/>
      <c r="J5406">
        <v>8</v>
      </c>
      <c r="K5406" t="s">
        <v>3098</v>
      </c>
      <c r="L5406" t="s">
        <v>3168</v>
      </c>
      <c r="M5406" t="s">
        <v>3207</v>
      </c>
      <c r="O5406" t="s">
        <v>3189</v>
      </c>
      <c r="P5406">
        <f t="shared" si="168"/>
        <v>44782</v>
      </c>
      <c r="Q5406">
        <f>--(COUNTIF($A$2:A5406,A5406)=1)</f>
        <v>1</v>
      </c>
      <c r="R5406" t="str">
        <f t="shared" si="169"/>
        <v/>
      </c>
    </row>
    <row r="5407" spans="1:18">
      <c r="A5407" t="s">
        <v>11809</v>
      </c>
      <c r="B5407" t="s">
        <v>3500</v>
      </c>
      <c r="C5407" t="s">
        <v>3098</v>
      </c>
      <c r="D5407" t="s">
        <v>3196</v>
      </c>
      <c r="E5407" t="s">
        <v>3194</v>
      </c>
      <c r="F5407" t="s">
        <v>3180</v>
      </c>
      <c r="G5407" t="s">
        <v>6341</v>
      </c>
      <c r="H5407" s="28"/>
      <c r="J5407">
        <v>72</v>
      </c>
      <c r="K5407" t="s">
        <v>3098</v>
      </c>
      <c r="L5407" t="s">
        <v>3168</v>
      </c>
      <c r="M5407" t="s">
        <v>3177</v>
      </c>
      <c r="O5407" t="s">
        <v>3123</v>
      </c>
      <c r="P5407">
        <f t="shared" si="168"/>
        <v>45705</v>
      </c>
      <c r="Q5407">
        <f>--(COUNTIF($A$2:A5407,A5407)=1)</f>
        <v>1</v>
      </c>
      <c r="R5407" t="str">
        <f t="shared" si="169"/>
        <v/>
      </c>
    </row>
    <row r="5408" spans="1:18">
      <c r="A5408" t="s">
        <v>11810</v>
      </c>
      <c r="B5408" t="s">
        <v>3820</v>
      </c>
      <c r="C5408" t="s">
        <v>11811</v>
      </c>
      <c r="D5408" t="s">
        <v>3227</v>
      </c>
      <c r="E5408" t="s">
        <v>3194</v>
      </c>
      <c r="F5408" t="s">
        <v>3167</v>
      </c>
      <c r="G5408" t="s">
        <v>5836</v>
      </c>
      <c r="H5408" s="28">
        <v>44966</v>
      </c>
      <c r="I5408">
        <v>186.3</v>
      </c>
      <c r="J5408">
        <v>72</v>
      </c>
      <c r="K5408" t="s">
        <v>3123</v>
      </c>
      <c r="L5408" t="s">
        <v>3192</v>
      </c>
      <c r="M5408" t="s">
        <v>3188</v>
      </c>
      <c r="O5408" t="s">
        <v>3170</v>
      </c>
      <c r="P5408">
        <f t="shared" si="168"/>
        <v>44959</v>
      </c>
      <c r="Q5408">
        <f>--(COUNTIF($A$2:A5408,A5408)=1)</f>
        <v>1</v>
      </c>
      <c r="R5408">
        <f t="shared" si="169"/>
        <v>186.3</v>
      </c>
    </row>
    <row r="5409" spans="1:18">
      <c r="A5409" t="s">
        <v>11812</v>
      </c>
      <c r="B5409" t="s">
        <v>7721</v>
      </c>
      <c r="C5409" t="s">
        <v>3098</v>
      </c>
      <c r="D5409" t="s">
        <v>3200</v>
      </c>
      <c r="E5409" t="s">
        <v>3194</v>
      </c>
      <c r="F5409" t="s">
        <v>3220</v>
      </c>
      <c r="G5409" t="s">
        <v>1053</v>
      </c>
      <c r="H5409" s="28">
        <v>44736</v>
      </c>
      <c r="I5409">
        <v>145.13999999999999</v>
      </c>
      <c r="J5409">
        <v>72</v>
      </c>
      <c r="K5409" t="s">
        <v>3123</v>
      </c>
      <c r="L5409" t="s">
        <v>3229</v>
      </c>
      <c r="M5409" t="s">
        <v>3207</v>
      </c>
      <c r="O5409" t="s">
        <v>3178</v>
      </c>
      <c r="P5409">
        <f t="shared" si="168"/>
        <v>44730</v>
      </c>
      <c r="Q5409">
        <f>--(COUNTIF($A$2:A5409,A5409)=1)</f>
        <v>1</v>
      </c>
      <c r="R5409">
        <f t="shared" si="169"/>
        <v>145.13999999999999</v>
      </c>
    </row>
    <row r="5410" spans="1:18">
      <c r="A5410" t="s">
        <v>11813</v>
      </c>
      <c r="B5410" t="s">
        <v>1008</v>
      </c>
      <c r="C5410" t="s">
        <v>3098</v>
      </c>
      <c r="D5410" t="s">
        <v>3185</v>
      </c>
      <c r="E5410" t="s">
        <v>3280</v>
      </c>
      <c r="F5410" t="s">
        <v>3167</v>
      </c>
      <c r="G5410" t="s">
        <v>574</v>
      </c>
      <c r="H5410" s="28">
        <v>45171</v>
      </c>
      <c r="I5410">
        <v>6.63</v>
      </c>
      <c r="J5410">
        <v>4</v>
      </c>
      <c r="K5410" t="s">
        <v>3123</v>
      </c>
      <c r="L5410" t="s">
        <v>3281</v>
      </c>
      <c r="M5410" t="s">
        <v>3177</v>
      </c>
      <c r="N5410">
        <v>4.5</v>
      </c>
      <c r="O5410" t="s">
        <v>3213</v>
      </c>
      <c r="P5410">
        <f t="shared" si="168"/>
        <v>45171</v>
      </c>
      <c r="Q5410">
        <f>--(COUNTIF($A$2:A5410,A5410)=1)</f>
        <v>1</v>
      </c>
      <c r="R5410">
        <f t="shared" si="169"/>
        <v>6.63</v>
      </c>
    </row>
    <row r="5411" spans="1:18">
      <c r="A5411" t="s">
        <v>11814</v>
      </c>
      <c r="B5411" t="s">
        <v>5423</v>
      </c>
      <c r="C5411" t="s">
        <v>4381</v>
      </c>
      <c r="D5411" t="s">
        <v>3174</v>
      </c>
      <c r="E5411" t="s">
        <v>3194</v>
      </c>
      <c r="F5411" t="s">
        <v>3167</v>
      </c>
      <c r="G5411" t="s">
        <v>694</v>
      </c>
      <c r="H5411" s="28">
        <v>44964</v>
      </c>
      <c r="I5411">
        <v>83</v>
      </c>
      <c r="J5411">
        <v>72</v>
      </c>
      <c r="K5411" t="s">
        <v>3123</v>
      </c>
      <c r="L5411" t="s">
        <v>3187</v>
      </c>
      <c r="M5411" t="s">
        <v>3207</v>
      </c>
      <c r="O5411" t="s">
        <v>3124</v>
      </c>
      <c r="P5411">
        <f t="shared" si="168"/>
        <v>44961</v>
      </c>
      <c r="Q5411">
        <f>--(COUNTIF($A$2:A5411,A5411)=1)</f>
        <v>1</v>
      </c>
      <c r="R5411">
        <f t="shared" si="169"/>
        <v>83</v>
      </c>
    </row>
    <row r="5412" spans="1:18">
      <c r="A5412" t="s">
        <v>11815</v>
      </c>
      <c r="B5412" t="s">
        <v>162</v>
      </c>
      <c r="C5412" t="s">
        <v>3397</v>
      </c>
      <c r="D5412" t="s">
        <v>3240</v>
      </c>
      <c r="E5412" t="s">
        <v>3194</v>
      </c>
      <c r="F5412" t="s">
        <v>3167</v>
      </c>
      <c r="G5412" t="s">
        <v>822</v>
      </c>
      <c r="H5412" s="28"/>
      <c r="J5412">
        <v>72</v>
      </c>
      <c r="K5412" t="s">
        <v>3098</v>
      </c>
      <c r="L5412" t="s">
        <v>3225</v>
      </c>
      <c r="M5412" t="s">
        <v>3188</v>
      </c>
      <c r="O5412" t="s">
        <v>3213</v>
      </c>
      <c r="P5412">
        <f t="shared" si="168"/>
        <v>44659</v>
      </c>
      <c r="Q5412">
        <f>--(COUNTIF($A$2:A5412,A5412)=1)</f>
        <v>1</v>
      </c>
      <c r="R5412" t="str">
        <f t="shared" si="169"/>
        <v/>
      </c>
    </row>
    <row r="5413" spans="1:18">
      <c r="A5413" t="s">
        <v>11816</v>
      </c>
      <c r="B5413" t="s">
        <v>1393</v>
      </c>
      <c r="C5413" t="s">
        <v>11817</v>
      </c>
      <c r="D5413" t="s">
        <v>3174</v>
      </c>
      <c r="E5413" t="s">
        <v>3194</v>
      </c>
      <c r="F5413" t="s">
        <v>3167</v>
      </c>
      <c r="G5413" t="s">
        <v>1096</v>
      </c>
      <c r="H5413" s="28"/>
      <c r="J5413">
        <v>72</v>
      </c>
      <c r="K5413" t="s">
        <v>3098</v>
      </c>
      <c r="L5413" t="s">
        <v>3318</v>
      </c>
      <c r="M5413" t="s">
        <v>3202</v>
      </c>
      <c r="O5413" t="s">
        <v>3182</v>
      </c>
      <c r="P5413">
        <f t="shared" si="168"/>
        <v>44751</v>
      </c>
      <c r="Q5413">
        <f>--(COUNTIF($A$2:A5413,A5413)=1)</f>
        <v>1</v>
      </c>
      <c r="R5413" t="str">
        <f t="shared" si="169"/>
        <v/>
      </c>
    </row>
    <row r="5414" spans="1:18">
      <c r="A5414" t="s">
        <v>11818</v>
      </c>
      <c r="B5414" t="s">
        <v>9231</v>
      </c>
      <c r="C5414" t="s">
        <v>11819</v>
      </c>
      <c r="D5414" t="s">
        <v>3227</v>
      </c>
      <c r="E5414" t="s">
        <v>3194</v>
      </c>
      <c r="F5414" t="s">
        <v>3167</v>
      </c>
      <c r="G5414" t="s">
        <v>1468</v>
      </c>
      <c r="H5414" s="28">
        <v>44635</v>
      </c>
      <c r="I5414">
        <v>42.41</v>
      </c>
      <c r="J5414">
        <v>72</v>
      </c>
      <c r="K5414" t="s">
        <v>3124</v>
      </c>
      <c r="L5414" t="s">
        <v>3254</v>
      </c>
      <c r="M5414" t="s">
        <v>3177</v>
      </c>
      <c r="N5414">
        <v>1.1000000000000001</v>
      </c>
      <c r="O5414" t="s">
        <v>3182</v>
      </c>
      <c r="P5414">
        <f t="shared" si="168"/>
        <v>44634</v>
      </c>
      <c r="Q5414">
        <f>--(COUNTIF($A$2:A5414,A5414)=1)</f>
        <v>1</v>
      </c>
      <c r="R5414">
        <f t="shared" si="169"/>
        <v>42.41</v>
      </c>
    </row>
    <row r="5415" spans="1:18">
      <c r="A5415" t="s">
        <v>11820</v>
      </c>
      <c r="B5415" t="s">
        <v>1870</v>
      </c>
      <c r="C5415" t="s">
        <v>3098</v>
      </c>
      <c r="D5415" t="s">
        <v>3237</v>
      </c>
      <c r="E5415" t="s">
        <v>3280</v>
      </c>
      <c r="F5415" t="s">
        <v>3167</v>
      </c>
      <c r="G5415" t="s">
        <v>1740</v>
      </c>
      <c r="H5415" s="28">
        <v>45059</v>
      </c>
      <c r="I5415">
        <v>1.6</v>
      </c>
      <c r="J5415">
        <v>4</v>
      </c>
      <c r="K5415" t="s">
        <v>3124</v>
      </c>
      <c r="L5415" t="s">
        <v>3216</v>
      </c>
      <c r="M5415" t="s">
        <v>3207</v>
      </c>
      <c r="O5415" t="s">
        <v>3170</v>
      </c>
      <c r="P5415">
        <f t="shared" si="168"/>
        <v>45059</v>
      </c>
      <c r="Q5415">
        <f>--(COUNTIF($A$2:A5415,A5415)=1)</f>
        <v>1</v>
      </c>
      <c r="R5415">
        <f t="shared" si="169"/>
        <v>1.6</v>
      </c>
    </row>
    <row r="5416" spans="1:18">
      <c r="A5416" t="s">
        <v>11821</v>
      </c>
      <c r="B5416" t="s">
        <v>3342</v>
      </c>
      <c r="C5416" t="s">
        <v>3098</v>
      </c>
      <c r="D5416" t="s">
        <v>3200</v>
      </c>
      <c r="E5416" t="s">
        <v>3175</v>
      </c>
      <c r="F5416" t="s">
        <v>3167</v>
      </c>
      <c r="G5416" t="s">
        <v>2395</v>
      </c>
      <c r="H5416" s="28">
        <v>44799</v>
      </c>
      <c r="I5416">
        <v>3.3</v>
      </c>
      <c r="J5416">
        <v>8</v>
      </c>
      <c r="K5416" t="s">
        <v>3124</v>
      </c>
      <c r="L5416" t="s">
        <v>3218</v>
      </c>
      <c r="M5416" t="s">
        <v>3177</v>
      </c>
      <c r="N5416">
        <v>4.5</v>
      </c>
      <c r="O5416" t="s">
        <v>3260</v>
      </c>
      <c r="P5416">
        <f t="shared" si="168"/>
        <v>44799</v>
      </c>
      <c r="Q5416">
        <f>--(COUNTIF($A$2:A5416,A5416)=1)</f>
        <v>1</v>
      </c>
      <c r="R5416">
        <f t="shared" si="169"/>
        <v>3.3</v>
      </c>
    </row>
    <row r="5417" spans="1:18">
      <c r="A5417" t="s">
        <v>11822</v>
      </c>
      <c r="B5417" t="s">
        <v>4866</v>
      </c>
      <c r="C5417" t="s">
        <v>3098</v>
      </c>
      <c r="D5417" t="s">
        <v>3196</v>
      </c>
      <c r="E5417" t="s">
        <v>3166</v>
      </c>
      <c r="F5417" t="s">
        <v>3167</v>
      </c>
      <c r="G5417" t="s">
        <v>7893</v>
      </c>
      <c r="H5417" s="28">
        <v>45266</v>
      </c>
      <c r="I5417">
        <v>43.12</v>
      </c>
      <c r="J5417">
        <v>24</v>
      </c>
      <c r="K5417" t="s">
        <v>3123</v>
      </c>
      <c r="L5417" t="s">
        <v>3201</v>
      </c>
      <c r="M5417" t="s">
        <v>3188</v>
      </c>
      <c r="N5417">
        <v>1</v>
      </c>
      <c r="O5417" t="s">
        <v>3182</v>
      </c>
      <c r="P5417">
        <f t="shared" si="168"/>
        <v>45265</v>
      </c>
      <c r="Q5417">
        <f>--(COUNTIF($A$2:A5417,A5417)=1)</f>
        <v>1</v>
      </c>
      <c r="R5417">
        <f t="shared" si="169"/>
        <v>43.12</v>
      </c>
    </row>
    <row r="5418" spans="1:18">
      <c r="A5418" t="s">
        <v>11823</v>
      </c>
      <c r="B5418" t="s">
        <v>304</v>
      </c>
      <c r="C5418" t="s">
        <v>11224</v>
      </c>
      <c r="D5418" t="s">
        <v>3227</v>
      </c>
      <c r="E5418" t="s">
        <v>3194</v>
      </c>
      <c r="F5418" t="s">
        <v>3167</v>
      </c>
      <c r="G5418" t="s">
        <v>208</v>
      </c>
      <c r="H5418" s="28">
        <v>44981</v>
      </c>
      <c r="I5418">
        <v>29.22</v>
      </c>
      <c r="J5418">
        <v>72</v>
      </c>
      <c r="K5418" t="s">
        <v>3124</v>
      </c>
      <c r="L5418" t="s">
        <v>3268</v>
      </c>
      <c r="M5418" t="s">
        <v>3169</v>
      </c>
      <c r="N5418">
        <v>2.6</v>
      </c>
      <c r="O5418" t="s">
        <v>3213</v>
      </c>
      <c r="P5418">
        <f t="shared" si="168"/>
        <v>44980</v>
      </c>
      <c r="Q5418">
        <f>--(COUNTIF($A$2:A5418,A5418)=1)</f>
        <v>1</v>
      </c>
      <c r="R5418">
        <f t="shared" si="169"/>
        <v>29.22</v>
      </c>
    </row>
    <row r="5419" spans="1:18">
      <c r="A5419" t="s">
        <v>11824</v>
      </c>
      <c r="B5419" t="s">
        <v>2268</v>
      </c>
      <c r="C5419" t="s">
        <v>10781</v>
      </c>
      <c r="D5419" t="s">
        <v>3200</v>
      </c>
      <c r="E5419" t="s">
        <v>3175</v>
      </c>
      <c r="F5419" t="s">
        <v>3167</v>
      </c>
      <c r="G5419" t="s">
        <v>354</v>
      </c>
      <c r="H5419" s="28">
        <v>45330</v>
      </c>
      <c r="I5419">
        <v>1.67</v>
      </c>
      <c r="J5419">
        <v>8</v>
      </c>
      <c r="K5419" t="s">
        <v>3124</v>
      </c>
      <c r="L5419" t="s">
        <v>3201</v>
      </c>
      <c r="M5419" t="s">
        <v>3202</v>
      </c>
      <c r="O5419" t="s">
        <v>3260</v>
      </c>
      <c r="P5419">
        <f t="shared" si="168"/>
        <v>45330</v>
      </c>
      <c r="Q5419">
        <f>--(COUNTIF($A$2:A5419,A5419)=1)</f>
        <v>1</v>
      </c>
      <c r="R5419">
        <f t="shared" si="169"/>
        <v>1.67</v>
      </c>
    </row>
    <row r="5420" spans="1:18">
      <c r="A5420" t="s">
        <v>11825</v>
      </c>
      <c r="B5420" t="s">
        <v>2029</v>
      </c>
      <c r="C5420" t="s">
        <v>3098</v>
      </c>
      <c r="D5420" t="s">
        <v>3185</v>
      </c>
      <c r="E5420" t="s">
        <v>3280</v>
      </c>
      <c r="F5420" t="s">
        <v>3167</v>
      </c>
      <c r="G5420" t="s">
        <v>62</v>
      </c>
      <c r="H5420" s="28">
        <v>45085</v>
      </c>
      <c r="I5420">
        <v>3.69</v>
      </c>
      <c r="J5420">
        <v>4</v>
      </c>
      <c r="K5420" t="s">
        <v>3124</v>
      </c>
      <c r="L5420" t="s">
        <v>3231</v>
      </c>
      <c r="M5420" t="s">
        <v>3202</v>
      </c>
      <c r="N5420">
        <v>4.9000000000000004</v>
      </c>
      <c r="O5420" t="s">
        <v>3213</v>
      </c>
      <c r="P5420">
        <f t="shared" si="168"/>
        <v>45085</v>
      </c>
      <c r="Q5420">
        <f>--(COUNTIF($A$2:A5420,A5420)=1)</f>
        <v>1</v>
      </c>
      <c r="R5420">
        <f t="shared" si="169"/>
        <v>3.69</v>
      </c>
    </row>
    <row r="5421" spans="1:18">
      <c r="A5421" t="s">
        <v>11826</v>
      </c>
      <c r="B5421" t="s">
        <v>1610</v>
      </c>
      <c r="C5421" t="s">
        <v>11827</v>
      </c>
      <c r="D5421" t="s">
        <v>3240</v>
      </c>
      <c r="E5421" t="s">
        <v>3166</v>
      </c>
      <c r="F5421" t="s">
        <v>3167</v>
      </c>
      <c r="G5421" t="s">
        <v>11828</v>
      </c>
      <c r="H5421" s="28">
        <v>44653</v>
      </c>
      <c r="I5421">
        <v>61.18</v>
      </c>
      <c r="J5421">
        <v>24</v>
      </c>
      <c r="K5421" t="s">
        <v>3123</v>
      </c>
      <c r="L5421" t="s">
        <v>3225</v>
      </c>
      <c r="M5421" t="s">
        <v>3177</v>
      </c>
      <c r="N5421">
        <v>4.5999999999999996</v>
      </c>
      <c r="O5421" t="s">
        <v>3213</v>
      </c>
      <c r="P5421">
        <f t="shared" si="168"/>
        <v>44651</v>
      </c>
      <c r="Q5421">
        <f>--(COUNTIF($A$2:A5421,A5421)=1)</f>
        <v>1</v>
      </c>
      <c r="R5421">
        <f t="shared" si="169"/>
        <v>61.18</v>
      </c>
    </row>
    <row r="5422" spans="1:18">
      <c r="A5422" t="s">
        <v>11829</v>
      </c>
      <c r="B5422" t="s">
        <v>4523</v>
      </c>
      <c r="C5422" t="s">
        <v>3098</v>
      </c>
      <c r="D5422" t="s">
        <v>3227</v>
      </c>
      <c r="E5422" t="s">
        <v>3166</v>
      </c>
      <c r="F5422" t="s">
        <v>3167</v>
      </c>
      <c r="G5422" t="s">
        <v>10822</v>
      </c>
      <c r="H5422" s="28">
        <v>45193</v>
      </c>
      <c r="I5422">
        <v>7.04</v>
      </c>
      <c r="J5422">
        <v>24</v>
      </c>
      <c r="K5422" t="s">
        <v>3124</v>
      </c>
      <c r="L5422" t="s">
        <v>3265</v>
      </c>
      <c r="M5422" t="s">
        <v>3202</v>
      </c>
      <c r="O5422" t="s">
        <v>3123</v>
      </c>
      <c r="P5422">
        <f t="shared" si="168"/>
        <v>45193</v>
      </c>
      <c r="Q5422">
        <f>--(COUNTIF($A$2:A5422,A5422)=1)</f>
        <v>1</v>
      </c>
      <c r="R5422">
        <f t="shared" si="169"/>
        <v>7.04</v>
      </c>
    </row>
    <row r="5423" spans="1:18">
      <c r="A5423" t="s">
        <v>11830</v>
      </c>
      <c r="B5423" t="s">
        <v>4224</v>
      </c>
      <c r="C5423" t="s">
        <v>9866</v>
      </c>
      <c r="D5423" t="s">
        <v>3227</v>
      </c>
      <c r="E5423" t="s">
        <v>3194</v>
      </c>
      <c r="F5423" t="s">
        <v>3167</v>
      </c>
      <c r="G5423" t="s">
        <v>2065</v>
      </c>
      <c r="H5423" s="28">
        <v>45028</v>
      </c>
      <c r="I5423">
        <v>65.790000000000006</v>
      </c>
      <c r="J5423">
        <v>72</v>
      </c>
      <c r="K5423" t="s">
        <v>3124</v>
      </c>
      <c r="L5423" t="s">
        <v>3254</v>
      </c>
      <c r="M5423" t="s">
        <v>3169</v>
      </c>
      <c r="N5423">
        <v>1.3</v>
      </c>
      <c r="O5423" t="s">
        <v>3170</v>
      </c>
      <c r="P5423">
        <f t="shared" si="168"/>
        <v>45026</v>
      </c>
      <c r="Q5423">
        <f>--(COUNTIF($A$2:A5423,A5423)=1)</f>
        <v>1</v>
      </c>
      <c r="R5423">
        <f t="shared" si="169"/>
        <v>65.790000000000006</v>
      </c>
    </row>
    <row r="5424" spans="1:18">
      <c r="A5424" t="s">
        <v>11831</v>
      </c>
      <c r="B5424" t="s">
        <v>7254</v>
      </c>
      <c r="C5424" t="s">
        <v>3098</v>
      </c>
      <c r="D5424" t="s">
        <v>3200</v>
      </c>
      <c r="E5424" t="s">
        <v>3280</v>
      </c>
      <c r="F5424" t="s">
        <v>3167</v>
      </c>
      <c r="G5424" t="s">
        <v>8589</v>
      </c>
      <c r="H5424" s="28">
        <v>45312</v>
      </c>
      <c r="I5424">
        <v>5.95</v>
      </c>
      <c r="J5424">
        <v>4</v>
      </c>
      <c r="K5424" t="s">
        <v>3123</v>
      </c>
      <c r="L5424" t="s">
        <v>3198</v>
      </c>
      <c r="M5424" t="s">
        <v>3188</v>
      </c>
      <c r="O5424" t="s">
        <v>3189</v>
      </c>
      <c r="P5424">
        <f t="shared" si="168"/>
        <v>45312</v>
      </c>
      <c r="Q5424">
        <f>--(COUNTIF($A$2:A5424,A5424)=1)</f>
        <v>1</v>
      </c>
      <c r="R5424">
        <f t="shared" si="169"/>
        <v>5.95</v>
      </c>
    </row>
    <row r="5425" spans="1:18">
      <c r="A5425" t="s">
        <v>11832</v>
      </c>
      <c r="B5425" t="s">
        <v>5883</v>
      </c>
      <c r="C5425" t="s">
        <v>3098</v>
      </c>
      <c r="D5425" t="s">
        <v>3200</v>
      </c>
      <c r="E5425" t="s">
        <v>3166</v>
      </c>
      <c r="F5425" t="s">
        <v>3180</v>
      </c>
      <c r="G5425" t="s">
        <v>770</v>
      </c>
      <c r="H5425" s="28"/>
      <c r="J5425">
        <v>24</v>
      </c>
      <c r="K5425" t="s">
        <v>3098</v>
      </c>
      <c r="L5425" t="s">
        <v>3209</v>
      </c>
      <c r="M5425" t="s">
        <v>3169</v>
      </c>
      <c r="O5425" t="s">
        <v>3124</v>
      </c>
      <c r="P5425">
        <f t="shared" si="168"/>
        <v>45630</v>
      </c>
      <c r="Q5425">
        <f>--(COUNTIF($A$2:A5425,A5425)=1)</f>
        <v>1</v>
      </c>
      <c r="R5425" t="str">
        <f t="shared" si="169"/>
        <v/>
      </c>
    </row>
    <row r="5426" spans="1:18">
      <c r="A5426" t="s">
        <v>11833</v>
      </c>
      <c r="B5426" t="s">
        <v>1643</v>
      </c>
      <c r="C5426" t="s">
        <v>3098</v>
      </c>
      <c r="D5426" t="s">
        <v>3185</v>
      </c>
      <c r="E5426" t="s">
        <v>3175</v>
      </c>
      <c r="F5426" t="s">
        <v>3228</v>
      </c>
      <c r="G5426" t="s">
        <v>2335</v>
      </c>
      <c r="H5426" s="28"/>
      <c r="J5426">
        <v>8</v>
      </c>
      <c r="K5426" t="s">
        <v>3098</v>
      </c>
      <c r="L5426" t="s">
        <v>3229</v>
      </c>
      <c r="M5426" t="s">
        <v>3169</v>
      </c>
      <c r="O5426" t="s">
        <v>3182</v>
      </c>
      <c r="P5426">
        <f t="shared" si="168"/>
        <v>44887</v>
      </c>
      <c r="Q5426">
        <f>--(COUNTIF($A$2:A5426,A5426)=1)</f>
        <v>1</v>
      </c>
      <c r="R5426" t="str">
        <f t="shared" si="169"/>
        <v/>
      </c>
    </row>
    <row r="5427" spans="1:18">
      <c r="A5427" t="s">
        <v>11834</v>
      </c>
      <c r="B5427" t="s">
        <v>276</v>
      </c>
      <c r="C5427" t="s">
        <v>3098</v>
      </c>
      <c r="D5427" t="s">
        <v>3174</v>
      </c>
      <c r="E5427" t="s">
        <v>3175</v>
      </c>
      <c r="F5427" t="s">
        <v>3167</v>
      </c>
      <c r="G5427" t="s">
        <v>372</v>
      </c>
      <c r="H5427" s="28">
        <v>45143</v>
      </c>
      <c r="I5427">
        <v>26.65</v>
      </c>
      <c r="J5427">
        <v>8</v>
      </c>
      <c r="K5427" t="s">
        <v>3123</v>
      </c>
      <c r="L5427" t="s">
        <v>3265</v>
      </c>
      <c r="M5427" t="s">
        <v>3188</v>
      </c>
      <c r="N5427">
        <v>3.2</v>
      </c>
      <c r="O5427" t="s">
        <v>3260</v>
      </c>
      <c r="P5427">
        <f t="shared" si="168"/>
        <v>45142</v>
      </c>
      <c r="Q5427">
        <f>--(COUNTIF($A$2:A5427,A5427)=1)</f>
        <v>1</v>
      </c>
      <c r="R5427">
        <f t="shared" si="169"/>
        <v>26.65</v>
      </c>
    </row>
    <row r="5428" spans="1:18">
      <c r="A5428" t="s">
        <v>11835</v>
      </c>
      <c r="B5428" t="s">
        <v>2936</v>
      </c>
      <c r="C5428" t="s">
        <v>11836</v>
      </c>
      <c r="D5428" t="s">
        <v>3251</v>
      </c>
      <c r="E5428" t="s">
        <v>3166</v>
      </c>
      <c r="F5428" t="s">
        <v>3167</v>
      </c>
      <c r="G5428" t="s">
        <v>397</v>
      </c>
      <c r="H5428" s="28">
        <v>44840</v>
      </c>
      <c r="I5428">
        <v>76.78</v>
      </c>
      <c r="J5428">
        <v>24</v>
      </c>
      <c r="K5428" t="s">
        <v>3123</v>
      </c>
      <c r="L5428" t="s">
        <v>3281</v>
      </c>
      <c r="M5428" t="s">
        <v>3177</v>
      </c>
      <c r="O5428" t="s">
        <v>3123</v>
      </c>
      <c r="P5428">
        <f t="shared" si="168"/>
        <v>44837</v>
      </c>
      <c r="Q5428">
        <f>--(COUNTIF($A$2:A5428,A5428)=1)</f>
        <v>1</v>
      </c>
      <c r="R5428">
        <f t="shared" si="169"/>
        <v>76.78</v>
      </c>
    </row>
    <row r="5429" spans="1:18">
      <c r="A5429" t="s">
        <v>11837</v>
      </c>
      <c r="B5429" t="s">
        <v>6063</v>
      </c>
      <c r="C5429" t="s">
        <v>3098</v>
      </c>
      <c r="D5429" t="s">
        <v>3251</v>
      </c>
      <c r="E5429" t="s">
        <v>3194</v>
      </c>
      <c r="F5429" t="s">
        <v>3220</v>
      </c>
      <c r="G5429" t="s">
        <v>614</v>
      </c>
      <c r="H5429" s="28">
        <v>45243</v>
      </c>
      <c r="I5429">
        <v>38.07</v>
      </c>
      <c r="J5429">
        <v>72</v>
      </c>
      <c r="K5429" t="s">
        <v>3124</v>
      </c>
      <c r="L5429" t="s">
        <v>3354</v>
      </c>
      <c r="M5429" t="s">
        <v>3169</v>
      </c>
      <c r="N5429">
        <v>3.5</v>
      </c>
      <c r="O5429" t="s">
        <v>3178</v>
      </c>
      <c r="P5429">
        <f t="shared" si="168"/>
        <v>45242</v>
      </c>
      <c r="Q5429">
        <f>--(COUNTIF($A$2:A5429,A5429)=1)</f>
        <v>1</v>
      </c>
      <c r="R5429">
        <f t="shared" si="169"/>
        <v>38.07</v>
      </c>
    </row>
    <row r="5430" spans="1:18">
      <c r="A5430" t="s">
        <v>11838</v>
      </c>
      <c r="B5430" t="s">
        <v>825</v>
      </c>
      <c r="C5430" t="s">
        <v>11839</v>
      </c>
      <c r="D5430" t="s">
        <v>3185</v>
      </c>
      <c r="E5430" t="s">
        <v>3194</v>
      </c>
      <c r="F5430" t="s">
        <v>3167</v>
      </c>
      <c r="G5430" t="s">
        <v>2263</v>
      </c>
      <c r="H5430" s="28">
        <v>44748</v>
      </c>
      <c r="I5430">
        <v>218.67</v>
      </c>
      <c r="J5430">
        <v>72</v>
      </c>
      <c r="K5430" t="s">
        <v>3123</v>
      </c>
      <c r="L5430" t="s">
        <v>3198</v>
      </c>
      <c r="M5430" t="s">
        <v>3207</v>
      </c>
      <c r="N5430">
        <v>1.1000000000000001</v>
      </c>
      <c r="O5430" t="s">
        <v>3170</v>
      </c>
      <c r="P5430">
        <f t="shared" si="168"/>
        <v>44739</v>
      </c>
      <c r="Q5430">
        <f>--(COUNTIF($A$2:A5430,A5430)=1)</f>
        <v>1</v>
      </c>
      <c r="R5430">
        <f t="shared" si="169"/>
        <v>218.67</v>
      </c>
    </row>
    <row r="5431" spans="1:18">
      <c r="A5431" t="s">
        <v>11840</v>
      </c>
      <c r="B5431" t="s">
        <v>6446</v>
      </c>
      <c r="C5431" t="s">
        <v>7431</v>
      </c>
      <c r="D5431" t="s">
        <v>3174</v>
      </c>
      <c r="E5431" t="s">
        <v>3194</v>
      </c>
      <c r="F5431" t="s">
        <v>3228</v>
      </c>
      <c r="G5431" t="s">
        <v>2902</v>
      </c>
      <c r="H5431" s="28"/>
      <c r="J5431">
        <v>72</v>
      </c>
      <c r="K5431" t="s">
        <v>3098</v>
      </c>
      <c r="L5431" t="s">
        <v>3398</v>
      </c>
      <c r="M5431" t="s">
        <v>3202</v>
      </c>
      <c r="O5431" t="s">
        <v>3189</v>
      </c>
      <c r="P5431">
        <f t="shared" si="168"/>
        <v>44576</v>
      </c>
      <c r="Q5431">
        <f>--(COUNTIF($A$2:A5431,A5431)=1)</f>
        <v>1</v>
      </c>
      <c r="R5431" t="str">
        <f t="shared" si="169"/>
        <v/>
      </c>
    </row>
    <row r="5432" spans="1:18">
      <c r="A5432" t="s">
        <v>11841</v>
      </c>
      <c r="B5432" t="s">
        <v>3700</v>
      </c>
      <c r="C5432" t="s">
        <v>11842</v>
      </c>
      <c r="D5432" t="s">
        <v>3240</v>
      </c>
      <c r="E5432" t="s">
        <v>3194</v>
      </c>
      <c r="F5432" t="s">
        <v>3180</v>
      </c>
      <c r="G5432" t="s">
        <v>869</v>
      </c>
      <c r="H5432" s="28"/>
      <c r="J5432">
        <v>72</v>
      </c>
      <c r="K5432" t="s">
        <v>3098</v>
      </c>
      <c r="L5432" t="s">
        <v>3168</v>
      </c>
      <c r="M5432" t="s">
        <v>3207</v>
      </c>
      <c r="O5432" t="s">
        <v>3182</v>
      </c>
      <c r="P5432">
        <f t="shared" si="168"/>
        <v>44896</v>
      </c>
      <c r="Q5432">
        <f>--(COUNTIF($A$2:A5432,A5432)=1)</f>
        <v>1</v>
      </c>
      <c r="R5432" t="str">
        <f t="shared" si="169"/>
        <v/>
      </c>
    </row>
    <row r="5433" spans="1:18">
      <c r="A5433" t="s">
        <v>11843</v>
      </c>
      <c r="B5433" t="s">
        <v>1878</v>
      </c>
      <c r="C5433" t="s">
        <v>11844</v>
      </c>
      <c r="D5433" t="s">
        <v>3200</v>
      </c>
      <c r="E5433" t="s">
        <v>3166</v>
      </c>
      <c r="F5433" t="s">
        <v>3180</v>
      </c>
      <c r="G5433" t="s">
        <v>1226</v>
      </c>
      <c r="H5433" s="28"/>
      <c r="J5433">
        <v>24</v>
      </c>
      <c r="K5433" t="s">
        <v>3098</v>
      </c>
      <c r="L5433" t="s">
        <v>3254</v>
      </c>
      <c r="M5433" t="s">
        <v>3177</v>
      </c>
      <c r="O5433" t="s">
        <v>3182</v>
      </c>
      <c r="P5433">
        <f t="shared" si="168"/>
        <v>44641</v>
      </c>
      <c r="Q5433">
        <f>--(COUNTIF($A$2:A5433,A5433)=1)</f>
        <v>1</v>
      </c>
      <c r="R5433" t="str">
        <f t="shared" si="169"/>
        <v/>
      </c>
    </row>
    <row r="5434" spans="1:18">
      <c r="A5434" t="s">
        <v>11845</v>
      </c>
      <c r="B5434" t="s">
        <v>4730</v>
      </c>
      <c r="C5434" t="s">
        <v>3098</v>
      </c>
      <c r="D5434" t="s">
        <v>3237</v>
      </c>
      <c r="E5434" t="s">
        <v>3175</v>
      </c>
      <c r="F5434" t="s">
        <v>3220</v>
      </c>
      <c r="G5434" t="s">
        <v>1315</v>
      </c>
      <c r="H5434" s="28">
        <v>44883</v>
      </c>
      <c r="I5434">
        <v>17.5</v>
      </c>
      <c r="J5434">
        <v>8</v>
      </c>
      <c r="K5434" t="s">
        <v>3123</v>
      </c>
      <c r="L5434" t="s">
        <v>3318</v>
      </c>
      <c r="M5434" t="s">
        <v>3207</v>
      </c>
      <c r="N5434">
        <v>3.4</v>
      </c>
      <c r="O5434" t="s">
        <v>3213</v>
      </c>
      <c r="P5434">
        <f t="shared" si="168"/>
        <v>44883</v>
      </c>
      <c r="Q5434">
        <f>--(COUNTIF($A$2:A5434,A5434)=1)</f>
        <v>1</v>
      </c>
      <c r="R5434">
        <f t="shared" si="169"/>
        <v>17.5</v>
      </c>
    </row>
    <row r="5435" spans="1:18">
      <c r="A5435" t="s">
        <v>11846</v>
      </c>
      <c r="B5435" t="s">
        <v>431</v>
      </c>
      <c r="C5435" t="s">
        <v>11847</v>
      </c>
      <c r="D5435" t="s">
        <v>3227</v>
      </c>
      <c r="E5435" t="s">
        <v>3166</v>
      </c>
      <c r="F5435" t="s">
        <v>3220</v>
      </c>
      <c r="G5435" t="s">
        <v>1338</v>
      </c>
      <c r="H5435" s="28">
        <v>45604</v>
      </c>
      <c r="I5435">
        <v>35.9</v>
      </c>
      <c r="J5435">
        <v>24</v>
      </c>
      <c r="K5435" t="s">
        <v>3123</v>
      </c>
      <c r="L5435" t="s">
        <v>3354</v>
      </c>
      <c r="M5435" t="s">
        <v>3177</v>
      </c>
      <c r="N5435">
        <v>3.2</v>
      </c>
      <c r="O5435" t="s">
        <v>3260</v>
      </c>
      <c r="P5435">
        <f t="shared" si="168"/>
        <v>45603</v>
      </c>
      <c r="Q5435">
        <f>--(COUNTIF($A$2:A5435,A5435)=1)</f>
        <v>1</v>
      </c>
      <c r="R5435">
        <f t="shared" si="169"/>
        <v>35.9</v>
      </c>
    </row>
    <row r="5436" spans="1:18">
      <c r="A5436" t="s">
        <v>11848</v>
      </c>
      <c r="B5436" t="s">
        <v>5657</v>
      </c>
      <c r="C5436" t="s">
        <v>3098</v>
      </c>
      <c r="D5436" t="s">
        <v>3240</v>
      </c>
      <c r="E5436" t="s">
        <v>3194</v>
      </c>
      <c r="F5436" t="s">
        <v>3167</v>
      </c>
      <c r="G5436" t="s">
        <v>2374</v>
      </c>
      <c r="H5436" s="28"/>
      <c r="J5436">
        <v>72</v>
      </c>
      <c r="K5436" t="s">
        <v>3098</v>
      </c>
      <c r="L5436" t="s">
        <v>3209</v>
      </c>
      <c r="M5436" t="s">
        <v>3207</v>
      </c>
      <c r="O5436" t="s">
        <v>3123</v>
      </c>
      <c r="P5436">
        <f t="shared" si="168"/>
        <v>45483</v>
      </c>
      <c r="Q5436">
        <f>--(COUNTIF($A$2:A5436,A5436)=1)</f>
        <v>1</v>
      </c>
      <c r="R5436" t="str">
        <f t="shared" si="169"/>
        <v/>
      </c>
    </row>
    <row r="5437" spans="1:18">
      <c r="A5437" t="s">
        <v>11849</v>
      </c>
      <c r="B5437" t="s">
        <v>2854</v>
      </c>
      <c r="C5437" t="s">
        <v>11850</v>
      </c>
      <c r="D5437" t="s">
        <v>3227</v>
      </c>
      <c r="E5437" t="s">
        <v>3194</v>
      </c>
      <c r="F5437" t="s">
        <v>3167</v>
      </c>
      <c r="G5437" t="s">
        <v>1616</v>
      </c>
      <c r="H5437" s="28"/>
      <c r="J5437">
        <v>72</v>
      </c>
      <c r="K5437" t="s">
        <v>3098</v>
      </c>
      <c r="L5437" t="s">
        <v>3176</v>
      </c>
      <c r="M5437" t="s">
        <v>3169</v>
      </c>
      <c r="O5437" t="s">
        <v>3123</v>
      </c>
      <c r="P5437">
        <f t="shared" si="168"/>
        <v>45182</v>
      </c>
      <c r="Q5437">
        <f>--(COUNTIF($A$2:A5437,A5437)=1)</f>
        <v>1</v>
      </c>
      <c r="R5437" t="str">
        <f t="shared" si="169"/>
        <v/>
      </c>
    </row>
    <row r="5438" spans="1:18">
      <c r="A5438" t="s">
        <v>11851</v>
      </c>
      <c r="B5438" t="s">
        <v>11852</v>
      </c>
      <c r="C5438" t="s">
        <v>9222</v>
      </c>
      <c r="D5438" t="s">
        <v>3185</v>
      </c>
      <c r="E5438" t="s">
        <v>3175</v>
      </c>
      <c r="F5438" t="s">
        <v>3167</v>
      </c>
      <c r="G5438" t="s">
        <v>11853</v>
      </c>
      <c r="H5438" s="28">
        <v>45603</v>
      </c>
      <c r="I5438">
        <v>13.7</v>
      </c>
      <c r="J5438">
        <v>8</v>
      </c>
      <c r="K5438" t="s">
        <v>3123</v>
      </c>
      <c r="L5438" t="s">
        <v>3244</v>
      </c>
      <c r="M5438" t="s">
        <v>3202</v>
      </c>
      <c r="N5438">
        <v>2.9</v>
      </c>
      <c r="O5438" t="s">
        <v>3123</v>
      </c>
      <c r="P5438">
        <f t="shared" si="168"/>
        <v>45603</v>
      </c>
      <c r="Q5438">
        <f>--(COUNTIF($A$2:A5438,A5438)=1)</f>
        <v>1</v>
      </c>
      <c r="R5438">
        <f t="shared" si="169"/>
        <v>13.7</v>
      </c>
    </row>
    <row r="5439" spans="1:18">
      <c r="A5439" t="s">
        <v>11854</v>
      </c>
      <c r="B5439" t="s">
        <v>3293</v>
      </c>
      <c r="C5439" t="s">
        <v>11855</v>
      </c>
      <c r="D5439" t="s">
        <v>3185</v>
      </c>
      <c r="E5439" t="s">
        <v>3194</v>
      </c>
      <c r="F5439" t="s">
        <v>3167</v>
      </c>
      <c r="G5439" t="s">
        <v>2463</v>
      </c>
      <c r="H5439" s="28"/>
      <c r="J5439">
        <v>72</v>
      </c>
      <c r="K5439" t="s">
        <v>3098</v>
      </c>
      <c r="L5439" t="s">
        <v>3354</v>
      </c>
      <c r="M5439" t="s">
        <v>3169</v>
      </c>
      <c r="O5439" t="s">
        <v>3182</v>
      </c>
      <c r="P5439">
        <f t="shared" si="168"/>
        <v>45207</v>
      </c>
      <c r="Q5439">
        <f>--(COUNTIF($A$2:A5439,A5439)=1)</f>
        <v>1</v>
      </c>
      <c r="R5439" t="str">
        <f t="shared" si="169"/>
        <v/>
      </c>
    </row>
    <row r="5440" spans="1:18">
      <c r="A5440" t="s">
        <v>11856</v>
      </c>
      <c r="B5440" t="s">
        <v>4553</v>
      </c>
      <c r="C5440" t="s">
        <v>8987</v>
      </c>
      <c r="D5440" t="s">
        <v>3200</v>
      </c>
      <c r="E5440" t="s">
        <v>3166</v>
      </c>
      <c r="F5440" t="s">
        <v>3180</v>
      </c>
      <c r="G5440" t="s">
        <v>2769</v>
      </c>
      <c r="H5440" s="28"/>
      <c r="J5440">
        <v>24</v>
      </c>
      <c r="K5440" t="s">
        <v>3098</v>
      </c>
      <c r="L5440" t="s">
        <v>3248</v>
      </c>
      <c r="M5440" t="s">
        <v>3169</v>
      </c>
      <c r="O5440" t="s">
        <v>3178</v>
      </c>
      <c r="P5440">
        <f t="shared" si="168"/>
        <v>45509</v>
      </c>
      <c r="Q5440">
        <f>--(COUNTIF($A$2:A5440,A5440)=1)</f>
        <v>1</v>
      </c>
      <c r="R5440" t="str">
        <f t="shared" si="169"/>
        <v/>
      </c>
    </row>
    <row r="5441" spans="1:18">
      <c r="A5441" t="s">
        <v>11857</v>
      </c>
      <c r="B5441" t="s">
        <v>4546</v>
      </c>
      <c r="C5441" t="s">
        <v>3098</v>
      </c>
      <c r="D5441" t="s">
        <v>3237</v>
      </c>
      <c r="E5441" t="s">
        <v>3166</v>
      </c>
      <c r="F5441" t="s">
        <v>3167</v>
      </c>
      <c r="G5441" t="s">
        <v>301</v>
      </c>
      <c r="H5441" s="28">
        <v>45625</v>
      </c>
      <c r="I5441">
        <v>67.87</v>
      </c>
      <c r="J5441">
        <v>24</v>
      </c>
      <c r="K5441" t="s">
        <v>3123</v>
      </c>
      <c r="L5441" t="s">
        <v>3254</v>
      </c>
      <c r="M5441" t="s">
        <v>3207</v>
      </c>
      <c r="O5441" t="s">
        <v>3123</v>
      </c>
      <c r="P5441">
        <f t="shared" si="168"/>
        <v>45623</v>
      </c>
      <c r="Q5441">
        <f>--(COUNTIF($A$2:A5441,A5441)=1)</f>
        <v>1</v>
      </c>
      <c r="R5441">
        <f t="shared" si="169"/>
        <v>67.87</v>
      </c>
    </row>
    <row r="5442" spans="1:18">
      <c r="A5442" t="s">
        <v>11858</v>
      </c>
      <c r="B5442" t="s">
        <v>3641</v>
      </c>
      <c r="C5442" t="s">
        <v>3098</v>
      </c>
      <c r="D5442" t="s">
        <v>3227</v>
      </c>
      <c r="E5442" t="s">
        <v>3175</v>
      </c>
      <c r="F5442" t="s">
        <v>3167</v>
      </c>
      <c r="G5442" t="s">
        <v>2459</v>
      </c>
      <c r="H5442" s="28">
        <v>45647</v>
      </c>
      <c r="I5442">
        <v>15.02</v>
      </c>
      <c r="J5442">
        <v>8</v>
      </c>
      <c r="K5442" t="s">
        <v>3123</v>
      </c>
      <c r="L5442" t="s">
        <v>3216</v>
      </c>
      <c r="M5442" t="s">
        <v>3169</v>
      </c>
      <c r="O5442" t="s">
        <v>3182</v>
      </c>
      <c r="P5442">
        <f t="shared" ref="P5442:P5505" si="170">IFERROR(DATEVALUE(G5442),IFERROR(DATE(RIGHT(G5442,4),MID(G5442,4,2),LEFT(G5442,2)),""))</f>
        <v>45647</v>
      </c>
      <c r="Q5442">
        <f>--(COUNTIF($A$2:A5442,A5442)=1)</f>
        <v>1</v>
      </c>
      <c r="R5442">
        <f t="shared" ref="R5442:R5505" si="171">IF(AND(Q5442=1,I5442&lt;&gt;"",ISNUMBER(I5442),I5442&gt;=0),I5442,"")</f>
        <v>15.02</v>
      </c>
    </row>
    <row r="5443" spans="1:18">
      <c r="A5443" t="s">
        <v>11859</v>
      </c>
      <c r="B5443" t="s">
        <v>655</v>
      </c>
      <c r="C5443" t="s">
        <v>11860</v>
      </c>
      <c r="D5443" t="s">
        <v>3196</v>
      </c>
      <c r="E5443" t="s">
        <v>3175</v>
      </c>
      <c r="F5443" t="s">
        <v>3180</v>
      </c>
      <c r="G5443" t="s">
        <v>758</v>
      </c>
      <c r="H5443" s="28"/>
      <c r="J5443">
        <v>8</v>
      </c>
      <c r="K5443" t="s">
        <v>3098</v>
      </c>
      <c r="L5443" t="s">
        <v>3176</v>
      </c>
      <c r="M5443" t="s">
        <v>3207</v>
      </c>
      <c r="O5443" t="s">
        <v>3123</v>
      </c>
      <c r="P5443">
        <f t="shared" si="170"/>
        <v>44993</v>
      </c>
      <c r="Q5443">
        <f>--(COUNTIF($A$2:A5443,A5443)=1)</f>
        <v>1</v>
      </c>
      <c r="R5443" t="str">
        <f t="shared" si="171"/>
        <v/>
      </c>
    </row>
    <row r="5444" spans="1:18">
      <c r="A5444" t="s">
        <v>11861</v>
      </c>
      <c r="B5444" t="s">
        <v>1961</v>
      </c>
      <c r="C5444" t="s">
        <v>4532</v>
      </c>
      <c r="D5444" t="s">
        <v>3185</v>
      </c>
      <c r="E5444" t="s">
        <v>3175</v>
      </c>
      <c r="F5444" t="s">
        <v>3167</v>
      </c>
      <c r="G5444" t="s">
        <v>561</v>
      </c>
      <c r="H5444" s="28">
        <v>44819</v>
      </c>
      <c r="I5444">
        <v>6.43</v>
      </c>
      <c r="J5444">
        <v>8</v>
      </c>
      <c r="K5444" t="s">
        <v>3124</v>
      </c>
      <c r="L5444" t="s">
        <v>3265</v>
      </c>
      <c r="M5444" t="s">
        <v>3207</v>
      </c>
      <c r="N5444">
        <v>1.9</v>
      </c>
      <c r="O5444" t="s">
        <v>3123</v>
      </c>
      <c r="P5444">
        <f t="shared" si="170"/>
        <v>44819</v>
      </c>
      <c r="Q5444">
        <f>--(COUNTIF($A$2:A5444,A5444)=1)</f>
        <v>1</v>
      </c>
      <c r="R5444">
        <f t="shared" si="171"/>
        <v>6.43</v>
      </c>
    </row>
    <row r="5445" spans="1:18">
      <c r="A5445" t="s">
        <v>11862</v>
      </c>
      <c r="B5445" t="s">
        <v>3011</v>
      </c>
      <c r="C5445" t="s">
        <v>3098</v>
      </c>
      <c r="D5445" t="s">
        <v>3237</v>
      </c>
      <c r="E5445" t="s">
        <v>3166</v>
      </c>
      <c r="F5445" t="s">
        <v>3167</v>
      </c>
      <c r="G5445" t="s">
        <v>6375</v>
      </c>
      <c r="H5445" s="28">
        <v>44583</v>
      </c>
      <c r="I5445">
        <v>2.56</v>
      </c>
      <c r="J5445">
        <v>24</v>
      </c>
      <c r="K5445" t="s">
        <v>3124</v>
      </c>
      <c r="L5445" t="s">
        <v>3216</v>
      </c>
      <c r="M5445" t="s">
        <v>3188</v>
      </c>
      <c r="N5445">
        <v>1.9</v>
      </c>
      <c r="O5445" t="s">
        <v>3182</v>
      </c>
      <c r="P5445">
        <f t="shared" si="170"/>
        <v>44583</v>
      </c>
      <c r="Q5445">
        <f>--(COUNTIF($A$2:A5445,A5445)=1)</f>
        <v>1</v>
      </c>
      <c r="R5445">
        <f t="shared" si="171"/>
        <v>2.56</v>
      </c>
    </row>
    <row r="5446" spans="1:18">
      <c r="A5446" t="s">
        <v>11863</v>
      </c>
      <c r="B5446" t="s">
        <v>1887</v>
      </c>
      <c r="C5446" t="s">
        <v>7160</v>
      </c>
      <c r="D5446" t="s">
        <v>3240</v>
      </c>
      <c r="E5446" t="s">
        <v>3194</v>
      </c>
      <c r="F5446" t="s">
        <v>3167</v>
      </c>
      <c r="G5446" t="s">
        <v>3317</v>
      </c>
      <c r="H5446" s="28">
        <v>45702</v>
      </c>
      <c r="I5446">
        <v>228.64</v>
      </c>
      <c r="J5446">
        <v>72</v>
      </c>
      <c r="K5446" t="s">
        <v>3123</v>
      </c>
      <c r="L5446" t="s">
        <v>3437</v>
      </c>
      <c r="M5446" t="s">
        <v>3207</v>
      </c>
      <c r="N5446">
        <v>2</v>
      </c>
      <c r="O5446" t="s">
        <v>3182</v>
      </c>
      <c r="P5446">
        <f t="shared" si="170"/>
        <v>45693</v>
      </c>
      <c r="Q5446">
        <f>--(COUNTIF($A$2:A5446,A5446)=1)</f>
        <v>1</v>
      </c>
      <c r="R5446">
        <f t="shared" si="171"/>
        <v>228.64</v>
      </c>
    </row>
    <row r="5447" spans="1:18">
      <c r="A5447" t="s">
        <v>11864</v>
      </c>
      <c r="B5447" t="s">
        <v>3046</v>
      </c>
      <c r="C5447" t="s">
        <v>3098</v>
      </c>
      <c r="D5447" t="s">
        <v>3251</v>
      </c>
      <c r="E5447" t="s">
        <v>3166</v>
      </c>
      <c r="F5447" t="s">
        <v>3167</v>
      </c>
      <c r="G5447" t="s">
        <v>848</v>
      </c>
      <c r="H5447" s="28">
        <v>45098</v>
      </c>
      <c r="I5447">
        <v>57.68</v>
      </c>
      <c r="J5447">
        <v>24</v>
      </c>
      <c r="K5447" t="s">
        <v>3123</v>
      </c>
      <c r="L5447" t="s">
        <v>3307</v>
      </c>
      <c r="M5447" t="s">
        <v>3169</v>
      </c>
      <c r="N5447">
        <v>1.7</v>
      </c>
      <c r="O5447" t="s">
        <v>3182</v>
      </c>
      <c r="P5447">
        <f t="shared" si="170"/>
        <v>45096</v>
      </c>
      <c r="Q5447">
        <f>--(COUNTIF($A$2:A5447,A5447)=1)</f>
        <v>1</v>
      </c>
      <c r="R5447">
        <f t="shared" si="171"/>
        <v>57.68</v>
      </c>
    </row>
    <row r="5448" spans="1:18">
      <c r="A5448" t="s">
        <v>11865</v>
      </c>
      <c r="B5448" t="s">
        <v>5011</v>
      </c>
      <c r="C5448" t="s">
        <v>3098</v>
      </c>
      <c r="D5448" t="s">
        <v>3174</v>
      </c>
      <c r="E5448" t="s">
        <v>3166</v>
      </c>
      <c r="F5448" t="s">
        <v>3220</v>
      </c>
      <c r="G5448" t="s">
        <v>1405</v>
      </c>
      <c r="H5448" s="28"/>
      <c r="J5448">
        <v>24</v>
      </c>
      <c r="K5448" t="s">
        <v>3098</v>
      </c>
      <c r="L5448" t="s">
        <v>3351</v>
      </c>
      <c r="M5448" t="s">
        <v>3188</v>
      </c>
      <c r="O5448" t="s">
        <v>3170</v>
      </c>
      <c r="P5448">
        <f t="shared" si="170"/>
        <v>44684</v>
      </c>
      <c r="Q5448">
        <f>--(COUNTIF($A$2:A5448,A5448)=1)</f>
        <v>1</v>
      </c>
      <c r="R5448" t="str">
        <f t="shared" si="171"/>
        <v/>
      </c>
    </row>
    <row r="5449" spans="1:18">
      <c r="A5449" t="s">
        <v>11866</v>
      </c>
      <c r="B5449" t="s">
        <v>6330</v>
      </c>
      <c r="C5449" t="s">
        <v>3098</v>
      </c>
      <c r="D5449" t="s">
        <v>3174</v>
      </c>
      <c r="E5449" t="s">
        <v>3194</v>
      </c>
      <c r="F5449" t="s">
        <v>3220</v>
      </c>
      <c r="G5449" t="s">
        <v>1902</v>
      </c>
      <c r="H5449" s="28">
        <v>44713</v>
      </c>
      <c r="I5449">
        <v>19.12</v>
      </c>
      <c r="J5449">
        <v>72</v>
      </c>
      <c r="K5449" t="s">
        <v>3124</v>
      </c>
      <c r="L5449" t="s">
        <v>3198</v>
      </c>
      <c r="M5449" t="s">
        <v>3169</v>
      </c>
      <c r="N5449">
        <v>1.9</v>
      </c>
      <c r="O5449" t="s">
        <v>3170</v>
      </c>
      <c r="P5449">
        <f t="shared" si="170"/>
        <v>44713</v>
      </c>
      <c r="Q5449">
        <f>--(COUNTIF($A$2:A5449,A5449)=1)</f>
        <v>1</v>
      </c>
      <c r="R5449">
        <f t="shared" si="171"/>
        <v>19.12</v>
      </c>
    </row>
    <row r="5450" spans="1:18">
      <c r="A5450" t="s">
        <v>11867</v>
      </c>
      <c r="B5450" t="s">
        <v>3759</v>
      </c>
      <c r="C5450" t="s">
        <v>4480</v>
      </c>
      <c r="D5450" t="s">
        <v>3240</v>
      </c>
      <c r="E5450" t="s">
        <v>3166</v>
      </c>
      <c r="F5450" t="s">
        <v>3167</v>
      </c>
      <c r="G5450" t="s">
        <v>601</v>
      </c>
      <c r="H5450" s="28">
        <v>45556</v>
      </c>
      <c r="I5450">
        <v>39.24</v>
      </c>
      <c r="J5450">
        <v>24</v>
      </c>
      <c r="K5450" t="s">
        <v>3123</v>
      </c>
      <c r="L5450" t="s">
        <v>3244</v>
      </c>
      <c r="M5450" t="s">
        <v>3202</v>
      </c>
      <c r="N5450">
        <v>3.3</v>
      </c>
      <c r="O5450" t="s">
        <v>3213</v>
      </c>
      <c r="P5450">
        <f t="shared" si="170"/>
        <v>45555</v>
      </c>
      <c r="Q5450">
        <f>--(COUNTIF($A$2:A5450,A5450)=1)</f>
        <v>1</v>
      </c>
      <c r="R5450">
        <f t="shared" si="171"/>
        <v>39.24</v>
      </c>
    </row>
    <row r="5451" spans="1:18">
      <c r="A5451" t="s">
        <v>11868</v>
      </c>
      <c r="B5451" t="s">
        <v>6027</v>
      </c>
      <c r="C5451" t="s">
        <v>3098</v>
      </c>
      <c r="D5451" t="s">
        <v>3200</v>
      </c>
      <c r="E5451" t="s">
        <v>3175</v>
      </c>
      <c r="F5451" t="s">
        <v>3167</v>
      </c>
      <c r="G5451" t="s">
        <v>1971</v>
      </c>
      <c r="H5451" s="28">
        <v>45266</v>
      </c>
      <c r="I5451">
        <v>23.31</v>
      </c>
      <c r="J5451">
        <v>8</v>
      </c>
      <c r="K5451" t="s">
        <v>3123</v>
      </c>
      <c r="L5451" t="s">
        <v>3351</v>
      </c>
      <c r="M5451" t="s">
        <v>3202</v>
      </c>
      <c r="O5451" t="s">
        <v>3170</v>
      </c>
      <c r="P5451">
        <f t="shared" si="170"/>
        <v>45266</v>
      </c>
      <c r="Q5451">
        <f>--(COUNTIF($A$2:A5451,A5451)=1)</f>
        <v>1</v>
      </c>
      <c r="R5451">
        <f t="shared" si="171"/>
        <v>23.31</v>
      </c>
    </row>
    <row r="5452" spans="1:18">
      <c r="A5452" t="s">
        <v>11869</v>
      </c>
      <c r="B5452" t="s">
        <v>1253</v>
      </c>
      <c r="C5452" t="s">
        <v>3098</v>
      </c>
      <c r="D5452" t="s">
        <v>3237</v>
      </c>
      <c r="E5452" t="s">
        <v>3194</v>
      </c>
      <c r="F5452" t="s">
        <v>3180</v>
      </c>
      <c r="G5452" t="s">
        <v>1326</v>
      </c>
      <c r="H5452" s="28"/>
      <c r="J5452">
        <v>72</v>
      </c>
      <c r="K5452" t="s">
        <v>3098</v>
      </c>
      <c r="L5452" t="s">
        <v>3244</v>
      </c>
      <c r="M5452" t="s">
        <v>3202</v>
      </c>
      <c r="O5452" t="s">
        <v>3170</v>
      </c>
      <c r="P5452">
        <f t="shared" si="170"/>
        <v>45104</v>
      </c>
      <c r="Q5452">
        <f>--(COUNTIF($A$2:A5452,A5452)=1)</f>
        <v>1</v>
      </c>
      <c r="R5452" t="str">
        <f t="shared" si="171"/>
        <v/>
      </c>
    </row>
    <row r="5453" spans="1:18">
      <c r="A5453" t="s">
        <v>11870</v>
      </c>
      <c r="B5453" t="s">
        <v>1693</v>
      </c>
      <c r="C5453" t="s">
        <v>3098</v>
      </c>
      <c r="D5453" t="s">
        <v>3185</v>
      </c>
      <c r="E5453" t="s">
        <v>3166</v>
      </c>
      <c r="F5453" t="s">
        <v>3220</v>
      </c>
      <c r="G5453" t="s">
        <v>1073</v>
      </c>
      <c r="H5453" s="28">
        <v>45571</v>
      </c>
      <c r="I5453">
        <v>12.71</v>
      </c>
      <c r="J5453">
        <v>24</v>
      </c>
      <c r="K5453" t="s">
        <v>3124</v>
      </c>
      <c r="L5453" t="s">
        <v>3318</v>
      </c>
      <c r="M5453" t="s">
        <v>3207</v>
      </c>
      <c r="O5453" t="s">
        <v>3182</v>
      </c>
      <c r="P5453">
        <f t="shared" si="170"/>
        <v>45571</v>
      </c>
      <c r="Q5453">
        <f>--(COUNTIF($A$2:A5453,A5453)=1)</f>
        <v>1</v>
      </c>
      <c r="R5453">
        <f t="shared" si="171"/>
        <v>12.71</v>
      </c>
    </row>
    <row r="5454" spans="1:18">
      <c r="A5454" t="s">
        <v>11871</v>
      </c>
      <c r="B5454" t="s">
        <v>5714</v>
      </c>
      <c r="C5454" t="s">
        <v>3098</v>
      </c>
      <c r="D5454" t="s">
        <v>3227</v>
      </c>
      <c r="E5454" t="s">
        <v>3194</v>
      </c>
      <c r="F5454" t="s">
        <v>3167</v>
      </c>
      <c r="G5454" t="s">
        <v>5842</v>
      </c>
      <c r="H5454" s="28">
        <v>45706</v>
      </c>
      <c r="I5454">
        <v>126.58</v>
      </c>
      <c r="J5454">
        <v>72</v>
      </c>
      <c r="K5454" t="s">
        <v>3123</v>
      </c>
      <c r="L5454" t="s">
        <v>3244</v>
      </c>
      <c r="M5454" t="s">
        <v>3169</v>
      </c>
      <c r="N5454">
        <v>4.5</v>
      </c>
      <c r="O5454" t="s">
        <v>3182</v>
      </c>
      <c r="P5454">
        <f t="shared" si="170"/>
        <v>45701</v>
      </c>
      <c r="Q5454">
        <f>--(COUNTIF($A$2:A5454,A5454)=1)</f>
        <v>1</v>
      </c>
      <c r="R5454">
        <f t="shared" si="171"/>
        <v>126.58</v>
      </c>
    </row>
    <row r="5455" spans="1:18">
      <c r="A5455" t="s">
        <v>11872</v>
      </c>
      <c r="B5455" t="s">
        <v>5078</v>
      </c>
      <c r="C5455" t="s">
        <v>10400</v>
      </c>
      <c r="D5455" t="s">
        <v>3227</v>
      </c>
      <c r="E5455" t="s">
        <v>3166</v>
      </c>
      <c r="F5455" t="s">
        <v>3167</v>
      </c>
      <c r="G5455" t="s">
        <v>120</v>
      </c>
      <c r="H5455" s="28">
        <v>44772</v>
      </c>
      <c r="I5455">
        <v>75.53</v>
      </c>
      <c r="J5455">
        <v>24</v>
      </c>
      <c r="K5455" t="s">
        <v>3123</v>
      </c>
      <c r="L5455" t="s">
        <v>3098</v>
      </c>
      <c r="M5455" t="s">
        <v>3177</v>
      </c>
      <c r="O5455" t="s">
        <v>3213</v>
      </c>
      <c r="P5455">
        <f t="shared" si="170"/>
        <v>44769</v>
      </c>
      <c r="Q5455">
        <f>--(COUNTIF($A$2:A5455,A5455)=1)</f>
        <v>1</v>
      </c>
      <c r="R5455">
        <f t="shared" si="171"/>
        <v>75.53</v>
      </c>
    </row>
    <row r="5456" spans="1:18">
      <c r="A5456" t="s">
        <v>11873</v>
      </c>
      <c r="B5456" t="s">
        <v>5089</v>
      </c>
      <c r="C5456" t="s">
        <v>3098</v>
      </c>
      <c r="D5456" t="s">
        <v>3237</v>
      </c>
      <c r="E5456" t="s">
        <v>3194</v>
      </c>
      <c r="F5456" t="s">
        <v>3180</v>
      </c>
      <c r="G5456" t="s">
        <v>11272</v>
      </c>
      <c r="H5456" s="28"/>
      <c r="J5456">
        <v>72</v>
      </c>
      <c r="K5456" t="s">
        <v>3098</v>
      </c>
      <c r="L5456" t="s">
        <v>3265</v>
      </c>
      <c r="M5456" t="s">
        <v>3207</v>
      </c>
      <c r="O5456" t="s">
        <v>3189</v>
      </c>
      <c r="P5456">
        <f t="shared" si="170"/>
        <v>45034</v>
      </c>
      <c r="Q5456">
        <f>--(COUNTIF($A$2:A5456,A5456)=1)</f>
        <v>1</v>
      </c>
      <c r="R5456" t="str">
        <f t="shared" si="171"/>
        <v/>
      </c>
    </row>
    <row r="5457" spans="1:18">
      <c r="A5457" t="s">
        <v>11874</v>
      </c>
      <c r="B5457" t="s">
        <v>3299</v>
      </c>
      <c r="C5457" t="s">
        <v>3098</v>
      </c>
      <c r="D5457" t="s">
        <v>3240</v>
      </c>
      <c r="E5457" t="s">
        <v>3175</v>
      </c>
      <c r="F5457" t="s">
        <v>3220</v>
      </c>
      <c r="G5457" t="s">
        <v>1225</v>
      </c>
      <c r="H5457" s="28">
        <v>44595</v>
      </c>
      <c r="I5457">
        <v>23.29</v>
      </c>
      <c r="J5457">
        <v>8</v>
      </c>
      <c r="K5457" t="s">
        <v>3123</v>
      </c>
      <c r="L5457" t="s">
        <v>3231</v>
      </c>
      <c r="M5457" t="s">
        <v>3202</v>
      </c>
      <c r="N5457">
        <v>1.5</v>
      </c>
      <c r="O5457" t="s">
        <v>3123</v>
      </c>
      <c r="P5457">
        <f t="shared" si="170"/>
        <v>44595</v>
      </c>
      <c r="Q5457">
        <f>--(COUNTIF($A$2:A5457,A5457)=1)</f>
        <v>1</v>
      </c>
      <c r="R5457">
        <f t="shared" si="171"/>
        <v>23.29</v>
      </c>
    </row>
    <row r="5458" spans="1:18">
      <c r="A5458" t="s">
        <v>11875</v>
      </c>
      <c r="B5458" t="s">
        <v>4192</v>
      </c>
      <c r="C5458" t="s">
        <v>3098</v>
      </c>
      <c r="D5458" t="s">
        <v>3227</v>
      </c>
      <c r="E5458" t="s">
        <v>3280</v>
      </c>
      <c r="F5458" t="s">
        <v>3180</v>
      </c>
      <c r="G5458" t="s">
        <v>209</v>
      </c>
      <c r="H5458" s="28"/>
      <c r="J5458">
        <v>4</v>
      </c>
      <c r="K5458" t="s">
        <v>3098</v>
      </c>
      <c r="L5458" t="s">
        <v>3216</v>
      </c>
      <c r="M5458" t="s">
        <v>3177</v>
      </c>
      <c r="O5458" t="s">
        <v>3170</v>
      </c>
      <c r="P5458">
        <f t="shared" si="170"/>
        <v>45069</v>
      </c>
      <c r="Q5458">
        <f>--(COUNTIF($A$2:A5458,A5458)=1)</f>
        <v>1</v>
      </c>
      <c r="R5458" t="str">
        <f t="shared" si="171"/>
        <v/>
      </c>
    </row>
    <row r="5459" spans="1:18">
      <c r="A5459" t="s">
        <v>11876</v>
      </c>
      <c r="B5459" t="s">
        <v>8991</v>
      </c>
      <c r="C5459" t="s">
        <v>3098</v>
      </c>
      <c r="D5459" t="s">
        <v>3200</v>
      </c>
      <c r="E5459" t="s">
        <v>3166</v>
      </c>
      <c r="F5459" t="s">
        <v>3167</v>
      </c>
      <c r="G5459" t="s">
        <v>4383</v>
      </c>
      <c r="H5459" s="28">
        <v>44666</v>
      </c>
      <c r="I5459">
        <v>77.709999999999994</v>
      </c>
      <c r="J5459">
        <v>24</v>
      </c>
      <c r="K5459" t="s">
        <v>3123</v>
      </c>
      <c r="L5459" t="s">
        <v>3398</v>
      </c>
      <c r="M5459" t="s">
        <v>3207</v>
      </c>
      <c r="N5459">
        <v>2.8</v>
      </c>
      <c r="O5459" t="s">
        <v>3124</v>
      </c>
      <c r="P5459">
        <f t="shared" si="170"/>
        <v>44663</v>
      </c>
      <c r="Q5459">
        <f>--(COUNTIF($A$2:A5459,A5459)=1)</f>
        <v>1</v>
      </c>
      <c r="R5459">
        <f t="shared" si="171"/>
        <v>77.709999999999994</v>
      </c>
    </row>
    <row r="5460" spans="1:18">
      <c r="A5460" t="s">
        <v>11877</v>
      </c>
      <c r="B5460" t="s">
        <v>5087</v>
      </c>
      <c r="C5460" t="s">
        <v>11878</v>
      </c>
      <c r="D5460" t="s">
        <v>3240</v>
      </c>
      <c r="E5460" t="s">
        <v>3166</v>
      </c>
      <c r="F5460" t="s">
        <v>3167</v>
      </c>
      <c r="G5460" t="s">
        <v>371</v>
      </c>
      <c r="H5460" s="28"/>
      <c r="J5460">
        <v>24</v>
      </c>
      <c r="K5460" t="s">
        <v>3098</v>
      </c>
      <c r="L5460" t="s">
        <v>3218</v>
      </c>
      <c r="M5460" t="s">
        <v>3177</v>
      </c>
      <c r="O5460" t="s">
        <v>3189</v>
      </c>
      <c r="P5460">
        <f t="shared" si="170"/>
        <v>45073</v>
      </c>
      <c r="Q5460">
        <f>--(COUNTIF($A$2:A5460,A5460)=1)</f>
        <v>1</v>
      </c>
      <c r="R5460" t="str">
        <f t="shared" si="171"/>
        <v/>
      </c>
    </row>
    <row r="5461" spans="1:18">
      <c r="A5461" t="s">
        <v>11879</v>
      </c>
      <c r="B5461" t="s">
        <v>3052</v>
      </c>
      <c r="C5461" t="s">
        <v>11880</v>
      </c>
      <c r="D5461" t="s">
        <v>3174</v>
      </c>
      <c r="E5461" t="s">
        <v>3175</v>
      </c>
      <c r="F5461" t="s">
        <v>3180</v>
      </c>
      <c r="G5461" t="s">
        <v>3241</v>
      </c>
      <c r="H5461" s="28"/>
      <c r="J5461">
        <v>8</v>
      </c>
      <c r="K5461" t="s">
        <v>3098</v>
      </c>
      <c r="L5461" t="s">
        <v>3318</v>
      </c>
      <c r="M5461" t="s">
        <v>3188</v>
      </c>
      <c r="O5461" t="s">
        <v>3123</v>
      </c>
      <c r="P5461">
        <f t="shared" si="170"/>
        <v>45194</v>
      </c>
      <c r="Q5461">
        <f>--(COUNTIF($A$2:A5461,A5461)=1)</f>
        <v>1</v>
      </c>
      <c r="R5461" t="str">
        <f t="shared" si="171"/>
        <v/>
      </c>
    </row>
    <row r="5462" spans="1:18">
      <c r="A5462" t="s">
        <v>11881</v>
      </c>
      <c r="B5462" t="s">
        <v>2045</v>
      </c>
      <c r="C5462" t="s">
        <v>11882</v>
      </c>
      <c r="D5462" t="s">
        <v>3251</v>
      </c>
      <c r="E5462" t="s">
        <v>3175</v>
      </c>
      <c r="F5462" t="s">
        <v>3220</v>
      </c>
      <c r="G5462" t="s">
        <v>177</v>
      </c>
      <c r="H5462" s="28"/>
      <c r="J5462">
        <v>8</v>
      </c>
      <c r="K5462" t="s">
        <v>3098</v>
      </c>
      <c r="L5462" t="s">
        <v>3216</v>
      </c>
      <c r="M5462" t="s">
        <v>3177</v>
      </c>
      <c r="O5462" t="s">
        <v>3170</v>
      </c>
      <c r="P5462">
        <f t="shared" si="170"/>
        <v>45504</v>
      </c>
      <c r="Q5462">
        <f>--(COUNTIF($A$2:A5462,A5462)=1)</f>
        <v>1</v>
      </c>
      <c r="R5462" t="str">
        <f t="shared" si="171"/>
        <v/>
      </c>
    </row>
    <row r="5463" spans="1:18">
      <c r="A5463" t="s">
        <v>11883</v>
      </c>
      <c r="B5463" t="s">
        <v>8991</v>
      </c>
      <c r="C5463" t="s">
        <v>4487</v>
      </c>
      <c r="D5463" t="s">
        <v>3196</v>
      </c>
      <c r="E5463" t="s">
        <v>3166</v>
      </c>
      <c r="F5463" t="s">
        <v>3220</v>
      </c>
      <c r="G5463" t="s">
        <v>3717</v>
      </c>
      <c r="H5463" s="28">
        <v>45476</v>
      </c>
      <c r="I5463">
        <v>26.47</v>
      </c>
      <c r="J5463">
        <v>24</v>
      </c>
      <c r="K5463" t="s">
        <v>3123</v>
      </c>
      <c r="L5463" t="s">
        <v>3398</v>
      </c>
      <c r="M5463" t="s">
        <v>3207</v>
      </c>
      <c r="O5463" t="s">
        <v>3123</v>
      </c>
      <c r="P5463">
        <f t="shared" si="170"/>
        <v>45475</v>
      </c>
      <c r="Q5463">
        <f>--(COUNTIF($A$2:A5463,A5463)=1)</f>
        <v>1</v>
      </c>
      <c r="R5463">
        <f t="shared" si="171"/>
        <v>26.47</v>
      </c>
    </row>
    <row r="5464" spans="1:18">
      <c r="A5464" t="s">
        <v>11884</v>
      </c>
      <c r="B5464" t="s">
        <v>2125</v>
      </c>
      <c r="C5464" t="s">
        <v>11885</v>
      </c>
      <c r="D5464" t="s">
        <v>3227</v>
      </c>
      <c r="E5464" t="s">
        <v>3166</v>
      </c>
      <c r="F5464" t="s">
        <v>3220</v>
      </c>
      <c r="G5464" t="s">
        <v>1479</v>
      </c>
      <c r="H5464" s="28">
        <v>45369</v>
      </c>
      <c r="I5464">
        <v>82.23</v>
      </c>
      <c r="J5464">
        <v>24</v>
      </c>
      <c r="K5464" t="s">
        <v>3123</v>
      </c>
      <c r="L5464" t="s">
        <v>3437</v>
      </c>
      <c r="M5464" t="s">
        <v>3202</v>
      </c>
      <c r="N5464">
        <v>2.1</v>
      </c>
      <c r="O5464" t="s">
        <v>3123</v>
      </c>
      <c r="P5464">
        <f t="shared" si="170"/>
        <v>45366</v>
      </c>
      <c r="Q5464">
        <f>--(COUNTIF($A$2:A5464,A5464)=1)</f>
        <v>1</v>
      </c>
      <c r="R5464">
        <f t="shared" si="171"/>
        <v>82.23</v>
      </c>
    </row>
    <row r="5465" spans="1:18">
      <c r="A5465" t="s">
        <v>11886</v>
      </c>
      <c r="B5465" t="s">
        <v>2186</v>
      </c>
      <c r="C5465" t="s">
        <v>3098</v>
      </c>
      <c r="D5465" t="s">
        <v>3185</v>
      </c>
      <c r="E5465" t="s">
        <v>3166</v>
      </c>
      <c r="F5465" t="s">
        <v>3167</v>
      </c>
      <c r="G5465" t="s">
        <v>5693</v>
      </c>
      <c r="H5465" s="28">
        <v>45659</v>
      </c>
      <c r="I5465">
        <v>82.61</v>
      </c>
      <c r="J5465">
        <v>24</v>
      </c>
      <c r="K5465" t="s">
        <v>3123</v>
      </c>
      <c r="L5465" t="s">
        <v>3198</v>
      </c>
      <c r="M5465" t="s">
        <v>3188</v>
      </c>
      <c r="N5465">
        <v>3.8</v>
      </c>
      <c r="O5465" t="s">
        <v>3123</v>
      </c>
      <c r="P5465">
        <f t="shared" si="170"/>
        <v>45656</v>
      </c>
      <c r="Q5465">
        <f>--(COUNTIF($A$2:A5465,A5465)=1)</f>
        <v>1</v>
      </c>
      <c r="R5465">
        <f t="shared" si="171"/>
        <v>82.61</v>
      </c>
    </row>
    <row r="5466" spans="1:18">
      <c r="A5466" t="s">
        <v>11887</v>
      </c>
      <c r="B5466" t="s">
        <v>5295</v>
      </c>
      <c r="C5466" t="s">
        <v>3098</v>
      </c>
      <c r="D5466" t="s">
        <v>3185</v>
      </c>
      <c r="E5466" t="s">
        <v>3194</v>
      </c>
      <c r="F5466" t="s">
        <v>3228</v>
      </c>
      <c r="G5466" t="s">
        <v>11888</v>
      </c>
      <c r="H5466" s="28"/>
      <c r="J5466">
        <v>72</v>
      </c>
      <c r="K5466" t="s">
        <v>3098</v>
      </c>
      <c r="L5466" t="s">
        <v>3248</v>
      </c>
      <c r="M5466" t="s">
        <v>3177</v>
      </c>
      <c r="O5466" t="s">
        <v>3124</v>
      </c>
      <c r="P5466">
        <f t="shared" si="170"/>
        <v>44998</v>
      </c>
      <c r="Q5466">
        <f>--(COUNTIF($A$2:A5466,A5466)=1)</f>
        <v>1</v>
      </c>
      <c r="R5466" t="str">
        <f t="shared" si="171"/>
        <v/>
      </c>
    </row>
    <row r="5467" spans="1:18">
      <c r="A5467" t="s">
        <v>11889</v>
      </c>
      <c r="B5467" t="s">
        <v>11890</v>
      </c>
      <c r="C5467" t="s">
        <v>3098</v>
      </c>
      <c r="D5467" t="s">
        <v>3251</v>
      </c>
      <c r="E5467" t="s">
        <v>3166</v>
      </c>
      <c r="F5467" t="s">
        <v>3180</v>
      </c>
      <c r="G5467" t="s">
        <v>151</v>
      </c>
      <c r="H5467" s="28"/>
      <c r="J5467">
        <v>24</v>
      </c>
      <c r="K5467" t="s">
        <v>3098</v>
      </c>
      <c r="L5467" t="s">
        <v>3187</v>
      </c>
      <c r="M5467" t="s">
        <v>3177</v>
      </c>
      <c r="O5467" t="s">
        <v>3182</v>
      </c>
      <c r="P5467">
        <f t="shared" si="170"/>
        <v>45270</v>
      </c>
      <c r="Q5467">
        <f>--(COUNTIF($A$2:A5467,A5467)=1)</f>
        <v>1</v>
      </c>
      <c r="R5467" t="str">
        <f t="shared" si="171"/>
        <v/>
      </c>
    </row>
    <row r="5468" spans="1:18">
      <c r="A5468" t="s">
        <v>11891</v>
      </c>
      <c r="B5468" t="s">
        <v>2614</v>
      </c>
      <c r="C5468" t="s">
        <v>6372</v>
      </c>
      <c r="D5468" t="s">
        <v>3237</v>
      </c>
      <c r="E5468" t="s">
        <v>3166</v>
      </c>
      <c r="F5468" t="s">
        <v>3220</v>
      </c>
      <c r="G5468" t="s">
        <v>2298</v>
      </c>
      <c r="H5468" s="28">
        <v>45623</v>
      </c>
      <c r="I5468">
        <v>40.01</v>
      </c>
      <c r="J5468">
        <v>24</v>
      </c>
      <c r="K5468" t="s">
        <v>3123</v>
      </c>
      <c r="L5468" t="s">
        <v>3192</v>
      </c>
      <c r="M5468" t="s">
        <v>3207</v>
      </c>
      <c r="N5468">
        <v>2.5</v>
      </c>
      <c r="O5468" t="s">
        <v>3170</v>
      </c>
      <c r="P5468">
        <f t="shared" si="170"/>
        <v>45622</v>
      </c>
      <c r="Q5468">
        <f>--(COUNTIF($A$2:A5468,A5468)=1)</f>
        <v>1</v>
      </c>
      <c r="R5468">
        <f t="shared" si="171"/>
        <v>40.01</v>
      </c>
    </row>
    <row r="5469" spans="1:18">
      <c r="A5469" t="s">
        <v>11892</v>
      </c>
      <c r="B5469" t="s">
        <v>2094</v>
      </c>
      <c r="C5469" t="s">
        <v>3098</v>
      </c>
      <c r="D5469" t="s">
        <v>3185</v>
      </c>
      <c r="E5469" t="s">
        <v>3166</v>
      </c>
      <c r="F5469" t="s">
        <v>3180</v>
      </c>
      <c r="G5469" t="s">
        <v>9244</v>
      </c>
      <c r="H5469" s="28"/>
      <c r="J5469">
        <v>24</v>
      </c>
      <c r="K5469" t="s">
        <v>3098</v>
      </c>
      <c r="L5469" t="s">
        <v>3218</v>
      </c>
      <c r="M5469" t="s">
        <v>3188</v>
      </c>
      <c r="O5469" t="s">
        <v>3123</v>
      </c>
      <c r="P5469">
        <f t="shared" si="170"/>
        <v>45683</v>
      </c>
      <c r="Q5469">
        <f>--(COUNTIF($A$2:A5469,A5469)=1)</f>
        <v>1</v>
      </c>
      <c r="R5469" t="str">
        <f t="shared" si="171"/>
        <v/>
      </c>
    </row>
    <row r="5470" spans="1:18">
      <c r="A5470" t="s">
        <v>11893</v>
      </c>
      <c r="B5470" t="s">
        <v>4620</v>
      </c>
      <c r="C5470" t="s">
        <v>3098</v>
      </c>
      <c r="D5470" t="s">
        <v>3200</v>
      </c>
      <c r="E5470" t="s">
        <v>3166</v>
      </c>
      <c r="F5470" t="s">
        <v>3167</v>
      </c>
      <c r="G5470" t="s">
        <v>11894</v>
      </c>
      <c r="H5470" s="28">
        <v>44688</v>
      </c>
      <c r="I5470">
        <v>68.69</v>
      </c>
      <c r="J5470">
        <v>24</v>
      </c>
      <c r="K5470" t="s">
        <v>3123</v>
      </c>
      <c r="L5470" t="s">
        <v>3281</v>
      </c>
      <c r="M5470" t="s">
        <v>3169</v>
      </c>
      <c r="O5470" t="s">
        <v>3189</v>
      </c>
      <c r="P5470">
        <f t="shared" si="170"/>
        <v>44686</v>
      </c>
      <c r="Q5470">
        <f>--(COUNTIF($A$2:A5470,A5470)=1)</f>
        <v>1</v>
      </c>
      <c r="R5470">
        <f t="shared" si="171"/>
        <v>68.69</v>
      </c>
    </row>
    <row r="5471" spans="1:18">
      <c r="A5471" t="s">
        <v>11895</v>
      </c>
      <c r="B5471" t="s">
        <v>3716</v>
      </c>
      <c r="C5471" t="s">
        <v>11896</v>
      </c>
      <c r="D5471" t="s">
        <v>3196</v>
      </c>
      <c r="E5471" t="s">
        <v>3175</v>
      </c>
      <c r="F5471" t="s">
        <v>3228</v>
      </c>
      <c r="G5471" t="s">
        <v>2086</v>
      </c>
      <c r="H5471" s="28"/>
      <c r="J5471">
        <v>8</v>
      </c>
      <c r="K5471" t="s">
        <v>3098</v>
      </c>
      <c r="L5471" t="s">
        <v>3198</v>
      </c>
      <c r="M5471" t="s">
        <v>3188</v>
      </c>
      <c r="O5471" t="s">
        <v>3189</v>
      </c>
      <c r="P5471">
        <f t="shared" si="170"/>
        <v>45363</v>
      </c>
      <c r="Q5471">
        <f>--(COUNTIF($A$2:A5471,A5471)=1)</f>
        <v>1</v>
      </c>
      <c r="R5471" t="str">
        <f t="shared" si="171"/>
        <v/>
      </c>
    </row>
    <row r="5472" spans="1:18">
      <c r="A5472" t="s">
        <v>11897</v>
      </c>
      <c r="B5472" t="s">
        <v>1270</v>
      </c>
      <c r="C5472" t="s">
        <v>11898</v>
      </c>
      <c r="D5472" t="s">
        <v>3174</v>
      </c>
      <c r="E5472" t="s">
        <v>3194</v>
      </c>
      <c r="F5472" t="s">
        <v>3220</v>
      </c>
      <c r="G5472" t="s">
        <v>2505</v>
      </c>
      <c r="H5472" s="28">
        <v>44778</v>
      </c>
      <c r="I5472">
        <v>97.81</v>
      </c>
      <c r="J5472">
        <v>72</v>
      </c>
      <c r="K5472" t="s">
        <v>3123</v>
      </c>
      <c r="L5472" t="s">
        <v>3248</v>
      </c>
      <c r="M5472" t="s">
        <v>3177</v>
      </c>
      <c r="N5472">
        <v>2.1</v>
      </c>
      <c r="O5472" t="s">
        <v>3189</v>
      </c>
      <c r="P5472">
        <f t="shared" si="170"/>
        <v>44774</v>
      </c>
      <c r="Q5472">
        <f>--(COUNTIF($A$2:A5472,A5472)=1)</f>
        <v>1</v>
      </c>
      <c r="R5472">
        <f t="shared" si="171"/>
        <v>97.81</v>
      </c>
    </row>
    <row r="5473" spans="1:18">
      <c r="A5473" t="s">
        <v>11899</v>
      </c>
      <c r="B5473" t="s">
        <v>2483</v>
      </c>
      <c r="C5473" t="s">
        <v>9189</v>
      </c>
      <c r="D5473" t="s">
        <v>3185</v>
      </c>
      <c r="E5473" t="s">
        <v>3175</v>
      </c>
      <c r="F5473" t="s">
        <v>3180</v>
      </c>
      <c r="G5473" t="s">
        <v>1743</v>
      </c>
      <c r="H5473" s="28"/>
      <c r="J5473">
        <v>8</v>
      </c>
      <c r="K5473" t="s">
        <v>3098</v>
      </c>
      <c r="L5473" t="s">
        <v>3098</v>
      </c>
      <c r="M5473" t="s">
        <v>3169</v>
      </c>
      <c r="O5473" t="s">
        <v>3178</v>
      </c>
      <c r="P5473">
        <f t="shared" si="170"/>
        <v>44590</v>
      </c>
      <c r="Q5473">
        <f>--(COUNTIF($A$2:A5473,A5473)=1)</f>
        <v>1</v>
      </c>
      <c r="R5473" t="str">
        <f t="shared" si="171"/>
        <v/>
      </c>
    </row>
    <row r="5474" spans="1:18">
      <c r="A5474" t="s">
        <v>11900</v>
      </c>
      <c r="B5474" t="s">
        <v>3960</v>
      </c>
      <c r="C5474" t="s">
        <v>11901</v>
      </c>
      <c r="D5474" t="s">
        <v>3196</v>
      </c>
      <c r="E5474" t="s">
        <v>3175</v>
      </c>
      <c r="F5474" t="s">
        <v>3167</v>
      </c>
      <c r="G5474" t="s">
        <v>548</v>
      </c>
      <c r="H5474" s="28">
        <v>45394</v>
      </c>
      <c r="I5474">
        <v>22.53</v>
      </c>
      <c r="J5474">
        <v>8</v>
      </c>
      <c r="K5474" t="s">
        <v>3123</v>
      </c>
      <c r="L5474" t="s">
        <v>3209</v>
      </c>
      <c r="M5474" t="s">
        <v>3177</v>
      </c>
      <c r="N5474">
        <v>2.1</v>
      </c>
      <c r="O5474" t="s">
        <v>3213</v>
      </c>
      <c r="P5474">
        <f t="shared" si="170"/>
        <v>45394</v>
      </c>
      <c r="Q5474">
        <f>--(COUNTIF($A$2:A5474,A5474)=1)</f>
        <v>1</v>
      </c>
      <c r="R5474">
        <f t="shared" si="171"/>
        <v>22.53</v>
      </c>
    </row>
    <row r="5475" spans="1:18">
      <c r="A5475" t="s">
        <v>11902</v>
      </c>
      <c r="B5475" t="s">
        <v>733</v>
      </c>
      <c r="C5475" t="s">
        <v>3098</v>
      </c>
      <c r="D5475" t="s">
        <v>3227</v>
      </c>
      <c r="E5475" t="s">
        <v>3194</v>
      </c>
      <c r="F5475" t="s">
        <v>3167</v>
      </c>
      <c r="G5475" t="s">
        <v>3197</v>
      </c>
      <c r="H5475" s="28">
        <v>45649</v>
      </c>
      <c r="I5475">
        <v>3.78</v>
      </c>
      <c r="J5475">
        <v>72</v>
      </c>
      <c r="K5475" t="s">
        <v>3124</v>
      </c>
      <c r="L5475" t="s">
        <v>3212</v>
      </c>
      <c r="M5475" t="s">
        <v>3202</v>
      </c>
      <c r="N5475">
        <v>2.2999999999999998</v>
      </c>
      <c r="O5475" t="s">
        <v>3182</v>
      </c>
      <c r="P5475">
        <f t="shared" si="170"/>
        <v>45649</v>
      </c>
      <c r="Q5475">
        <f>--(COUNTIF($A$2:A5475,A5475)=1)</f>
        <v>1</v>
      </c>
      <c r="R5475">
        <f t="shared" si="171"/>
        <v>3.78</v>
      </c>
    </row>
    <row r="5476" spans="1:18">
      <c r="A5476" t="s">
        <v>11903</v>
      </c>
      <c r="B5476" t="s">
        <v>304</v>
      </c>
      <c r="C5476" t="s">
        <v>8393</v>
      </c>
      <c r="D5476" t="s">
        <v>3240</v>
      </c>
      <c r="E5476" t="s">
        <v>3194</v>
      </c>
      <c r="F5476" t="s">
        <v>3167</v>
      </c>
      <c r="G5476" t="s">
        <v>515</v>
      </c>
      <c r="H5476" s="28">
        <v>44857</v>
      </c>
      <c r="I5476">
        <v>102.43</v>
      </c>
      <c r="J5476">
        <v>72</v>
      </c>
      <c r="K5476" t="s">
        <v>3123</v>
      </c>
      <c r="L5476" t="s">
        <v>3254</v>
      </c>
      <c r="M5476" t="s">
        <v>3188</v>
      </c>
      <c r="O5476" t="s">
        <v>3123</v>
      </c>
      <c r="P5476">
        <f t="shared" si="170"/>
        <v>44853</v>
      </c>
      <c r="Q5476">
        <f>--(COUNTIF($A$2:A5476,A5476)=1)</f>
        <v>1</v>
      </c>
      <c r="R5476">
        <f t="shared" si="171"/>
        <v>102.43</v>
      </c>
    </row>
    <row r="5477" spans="1:18">
      <c r="A5477" t="s">
        <v>11904</v>
      </c>
      <c r="B5477" t="s">
        <v>1914</v>
      </c>
      <c r="C5477" t="s">
        <v>3098</v>
      </c>
      <c r="D5477" t="s">
        <v>3237</v>
      </c>
      <c r="E5477" t="s">
        <v>3166</v>
      </c>
      <c r="F5477" t="s">
        <v>3167</v>
      </c>
      <c r="G5477" t="s">
        <v>4330</v>
      </c>
      <c r="H5477" s="28">
        <v>45103</v>
      </c>
      <c r="I5477">
        <v>43.18</v>
      </c>
      <c r="J5477">
        <v>24</v>
      </c>
      <c r="K5477" t="s">
        <v>3123</v>
      </c>
      <c r="L5477" t="s">
        <v>3225</v>
      </c>
      <c r="M5477" t="s">
        <v>3188</v>
      </c>
      <c r="O5477" t="s">
        <v>3124</v>
      </c>
      <c r="P5477">
        <f t="shared" si="170"/>
        <v>45102</v>
      </c>
      <c r="Q5477">
        <f>--(COUNTIF($A$2:A5477,A5477)=1)</f>
        <v>1</v>
      </c>
      <c r="R5477">
        <f t="shared" si="171"/>
        <v>43.18</v>
      </c>
    </row>
    <row r="5478" spans="1:18">
      <c r="A5478" t="s">
        <v>11905</v>
      </c>
      <c r="B5478" t="s">
        <v>1257</v>
      </c>
      <c r="C5478" t="s">
        <v>3098</v>
      </c>
      <c r="D5478" t="s">
        <v>3240</v>
      </c>
      <c r="E5478" t="s">
        <v>3194</v>
      </c>
      <c r="F5478" t="s">
        <v>3180</v>
      </c>
      <c r="G5478" t="s">
        <v>3028</v>
      </c>
      <c r="H5478" s="28"/>
      <c r="J5478">
        <v>72</v>
      </c>
      <c r="K5478" t="s">
        <v>3098</v>
      </c>
      <c r="L5478" t="s">
        <v>3307</v>
      </c>
      <c r="M5478" t="s">
        <v>3207</v>
      </c>
      <c r="O5478" t="s">
        <v>3189</v>
      </c>
      <c r="P5478">
        <f t="shared" si="170"/>
        <v>44565</v>
      </c>
      <c r="Q5478">
        <f>--(COUNTIF($A$2:A5478,A5478)=1)</f>
        <v>1</v>
      </c>
      <c r="R5478" t="str">
        <f t="shared" si="171"/>
        <v/>
      </c>
    </row>
    <row r="5479" spans="1:18">
      <c r="A5479" t="s">
        <v>11906</v>
      </c>
      <c r="B5479" t="s">
        <v>4220</v>
      </c>
      <c r="C5479" t="s">
        <v>3098</v>
      </c>
      <c r="D5479" t="s">
        <v>3240</v>
      </c>
      <c r="E5479" t="s">
        <v>3280</v>
      </c>
      <c r="F5479" t="s">
        <v>3167</v>
      </c>
      <c r="G5479" t="s">
        <v>2587</v>
      </c>
      <c r="H5479" s="28">
        <v>45373</v>
      </c>
      <c r="I5479">
        <v>10.029999999999999</v>
      </c>
      <c r="J5479">
        <v>4</v>
      </c>
      <c r="K5479" t="s">
        <v>3123</v>
      </c>
      <c r="L5479" t="s">
        <v>3098</v>
      </c>
      <c r="M5479" t="s">
        <v>3188</v>
      </c>
      <c r="O5479" t="s">
        <v>3182</v>
      </c>
      <c r="P5479">
        <f t="shared" si="170"/>
        <v>45373</v>
      </c>
      <c r="Q5479">
        <f>--(COUNTIF($A$2:A5479,A5479)=1)</f>
        <v>1</v>
      </c>
      <c r="R5479">
        <f t="shared" si="171"/>
        <v>10.029999999999999</v>
      </c>
    </row>
    <row r="5480" spans="1:18">
      <c r="A5480" t="s">
        <v>11907</v>
      </c>
      <c r="B5480" t="s">
        <v>2398</v>
      </c>
      <c r="C5480" t="s">
        <v>3098</v>
      </c>
      <c r="D5480" t="s">
        <v>3251</v>
      </c>
      <c r="E5480" t="s">
        <v>3166</v>
      </c>
      <c r="F5480" t="s">
        <v>3167</v>
      </c>
      <c r="G5480" t="s">
        <v>987</v>
      </c>
      <c r="H5480" s="28">
        <v>45582</v>
      </c>
      <c r="I5480">
        <v>8.81</v>
      </c>
      <c r="J5480">
        <v>24</v>
      </c>
      <c r="K5480" t="s">
        <v>3124</v>
      </c>
      <c r="L5480" t="s">
        <v>3225</v>
      </c>
      <c r="M5480" t="s">
        <v>3202</v>
      </c>
      <c r="N5480">
        <v>3.5</v>
      </c>
      <c r="O5480" t="s">
        <v>3123</v>
      </c>
      <c r="P5480">
        <f t="shared" si="170"/>
        <v>45582</v>
      </c>
      <c r="Q5480">
        <f>--(COUNTIF($A$2:A5480,A5480)=1)</f>
        <v>1</v>
      </c>
      <c r="R5480">
        <f t="shared" si="171"/>
        <v>8.81</v>
      </c>
    </row>
    <row r="5481" spans="1:18">
      <c r="A5481" t="s">
        <v>11908</v>
      </c>
      <c r="B5481" t="s">
        <v>1246</v>
      </c>
      <c r="C5481" t="s">
        <v>7435</v>
      </c>
      <c r="D5481" t="s">
        <v>3200</v>
      </c>
      <c r="E5481" t="s">
        <v>3166</v>
      </c>
      <c r="F5481" t="s">
        <v>3167</v>
      </c>
      <c r="G5481" t="s">
        <v>621</v>
      </c>
      <c r="H5481" s="28"/>
      <c r="J5481">
        <v>24</v>
      </c>
      <c r="K5481" t="s">
        <v>3098</v>
      </c>
      <c r="L5481" t="s">
        <v>3231</v>
      </c>
      <c r="M5481" t="s">
        <v>3169</v>
      </c>
      <c r="O5481" t="s">
        <v>3260</v>
      </c>
      <c r="P5481">
        <f t="shared" si="170"/>
        <v>44977</v>
      </c>
      <c r="Q5481">
        <f>--(COUNTIF($A$2:A5481,A5481)=1)</f>
        <v>1</v>
      </c>
      <c r="R5481" t="str">
        <f t="shared" si="171"/>
        <v/>
      </c>
    </row>
    <row r="5482" spans="1:18">
      <c r="A5482" t="s">
        <v>11909</v>
      </c>
      <c r="B5482" t="s">
        <v>2184</v>
      </c>
      <c r="C5482" t="s">
        <v>3098</v>
      </c>
      <c r="D5482" t="s">
        <v>3240</v>
      </c>
      <c r="E5482" t="s">
        <v>3194</v>
      </c>
      <c r="F5482" t="s">
        <v>3167</v>
      </c>
      <c r="G5482" t="s">
        <v>2627</v>
      </c>
      <c r="H5482" s="28">
        <v>45274</v>
      </c>
      <c r="I5482">
        <v>136.07</v>
      </c>
      <c r="J5482">
        <v>72</v>
      </c>
      <c r="K5482" t="s">
        <v>3123</v>
      </c>
      <c r="L5482" t="s">
        <v>3225</v>
      </c>
      <c r="M5482" t="s">
        <v>3207</v>
      </c>
      <c r="O5482" t="s">
        <v>3213</v>
      </c>
      <c r="P5482">
        <f t="shared" si="170"/>
        <v>45269</v>
      </c>
      <c r="Q5482">
        <f>--(COUNTIF($A$2:A5482,A5482)=1)</f>
        <v>1</v>
      </c>
      <c r="R5482">
        <f t="shared" si="171"/>
        <v>136.07</v>
      </c>
    </row>
    <row r="5483" spans="1:18">
      <c r="A5483" t="s">
        <v>11910</v>
      </c>
      <c r="B5483" t="s">
        <v>7732</v>
      </c>
      <c r="C5483" t="s">
        <v>11112</v>
      </c>
      <c r="D5483" t="s">
        <v>3196</v>
      </c>
      <c r="E5483" t="s">
        <v>3194</v>
      </c>
      <c r="F5483" t="s">
        <v>3228</v>
      </c>
      <c r="G5483" t="s">
        <v>1115</v>
      </c>
      <c r="H5483" s="28"/>
      <c r="J5483">
        <v>72</v>
      </c>
      <c r="K5483" t="s">
        <v>3098</v>
      </c>
      <c r="L5483" t="s">
        <v>3248</v>
      </c>
      <c r="M5483" t="s">
        <v>3202</v>
      </c>
      <c r="O5483" t="s">
        <v>3182</v>
      </c>
      <c r="P5483">
        <f t="shared" si="170"/>
        <v>45601</v>
      </c>
      <c r="Q5483">
        <f>--(COUNTIF($A$2:A5483,A5483)=1)</f>
        <v>1</v>
      </c>
      <c r="R5483" t="str">
        <f t="shared" si="171"/>
        <v/>
      </c>
    </row>
    <row r="5484" spans="1:18">
      <c r="A5484" t="s">
        <v>11911</v>
      </c>
      <c r="B5484" t="s">
        <v>2449</v>
      </c>
      <c r="C5484" t="s">
        <v>3098</v>
      </c>
      <c r="D5484" t="s">
        <v>3237</v>
      </c>
      <c r="E5484" t="s">
        <v>3166</v>
      </c>
      <c r="F5484" t="s">
        <v>3167</v>
      </c>
      <c r="G5484" t="s">
        <v>2982</v>
      </c>
      <c r="H5484" s="28"/>
      <c r="J5484">
        <v>24</v>
      </c>
      <c r="K5484" t="s">
        <v>3098</v>
      </c>
      <c r="L5484" t="s">
        <v>3209</v>
      </c>
      <c r="M5484" t="s">
        <v>3169</v>
      </c>
      <c r="O5484" t="s">
        <v>3170</v>
      </c>
      <c r="P5484">
        <f t="shared" si="170"/>
        <v>44675</v>
      </c>
      <c r="Q5484">
        <f>--(COUNTIF($A$2:A5484,A5484)=1)</f>
        <v>1</v>
      </c>
      <c r="R5484" t="str">
        <f t="shared" si="171"/>
        <v/>
      </c>
    </row>
    <row r="5485" spans="1:18">
      <c r="A5485" t="s">
        <v>11912</v>
      </c>
      <c r="B5485" t="s">
        <v>2097</v>
      </c>
      <c r="C5485" t="s">
        <v>3098</v>
      </c>
      <c r="D5485" t="s">
        <v>3227</v>
      </c>
      <c r="E5485" t="s">
        <v>3175</v>
      </c>
      <c r="F5485" t="s">
        <v>3167</v>
      </c>
      <c r="G5485" t="s">
        <v>860</v>
      </c>
      <c r="H5485" s="28"/>
      <c r="J5485">
        <v>8</v>
      </c>
      <c r="K5485" t="s">
        <v>3098</v>
      </c>
      <c r="L5485" t="s">
        <v>3098</v>
      </c>
      <c r="M5485" t="s">
        <v>3169</v>
      </c>
      <c r="O5485" t="s">
        <v>3123</v>
      </c>
      <c r="P5485">
        <f t="shared" si="170"/>
        <v>44922</v>
      </c>
      <c r="Q5485">
        <f>--(COUNTIF($A$2:A5485,A5485)=1)</f>
        <v>1</v>
      </c>
      <c r="R5485" t="str">
        <f t="shared" si="171"/>
        <v/>
      </c>
    </row>
    <row r="5486" spans="1:18">
      <c r="A5486" t="s">
        <v>11913</v>
      </c>
      <c r="B5486" t="s">
        <v>7206</v>
      </c>
      <c r="C5486" t="s">
        <v>11914</v>
      </c>
      <c r="D5486" t="s">
        <v>3165</v>
      </c>
      <c r="E5486" t="s">
        <v>3175</v>
      </c>
      <c r="F5486" t="s">
        <v>3167</v>
      </c>
      <c r="G5486" t="s">
        <v>3544</v>
      </c>
      <c r="H5486" s="28">
        <v>44909</v>
      </c>
      <c r="I5486">
        <v>14.43</v>
      </c>
      <c r="J5486">
        <v>8</v>
      </c>
      <c r="K5486" t="s">
        <v>3123</v>
      </c>
      <c r="L5486" t="s">
        <v>3229</v>
      </c>
      <c r="M5486" t="s">
        <v>3177</v>
      </c>
      <c r="O5486" t="s">
        <v>3182</v>
      </c>
      <c r="P5486">
        <f t="shared" si="170"/>
        <v>44909</v>
      </c>
      <c r="Q5486">
        <f>--(COUNTIF($A$2:A5486,A5486)=1)</f>
        <v>1</v>
      </c>
      <c r="R5486">
        <f t="shared" si="171"/>
        <v>14.43</v>
      </c>
    </row>
    <row r="5487" spans="1:18">
      <c r="A5487" t="s">
        <v>11915</v>
      </c>
      <c r="B5487" t="s">
        <v>1819</v>
      </c>
      <c r="C5487" t="s">
        <v>3098</v>
      </c>
      <c r="D5487" t="s">
        <v>3185</v>
      </c>
      <c r="E5487" t="s">
        <v>3166</v>
      </c>
      <c r="F5487" t="s">
        <v>3220</v>
      </c>
      <c r="G5487" t="s">
        <v>2605</v>
      </c>
      <c r="H5487" s="28">
        <v>44937</v>
      </c>
      <c r="I5487">
        <v>37.53</v>
      </c>
      <c r="J5487">
        <v>24</v>
      </c>
      <c r="K5487" t="s">
        <v>3123</v>
      </c>
      <c r="L5487" t="s">
        <v>3198</v>
      </c>
      <c r="M5487" t="s">
        <v>3177</v>
      </c>
      <c r="N5487">
        <v>3.6</v>
      </c>
      <c r="O5487" t="s">
        <v>3182</v>
      </c>
      <c r="P5487">
        <f t="shared" si="170"/>
        <v>44936</v>
      </c>
      <c r="Q5487">
        <f>--(COUNTIF($A$2:A5487,A5487)=1)</f>
        <v>1</v>
      </c>
      <c r="R5487">
        <f t="shared" si="171"/>
        <v>37.53</v>
      </c>
    </row>
    <row r="5488" spans="1:18">
      <c r="A5488" t="s">
        <v>11916</v>
      </c>
      <c r="B5488" t="s">
        <v>1730</v>
      </c>
      <c r="C5488" t="s">
        <v>3098</v>
      </c>
      <c r="D5488" t="s">
        <v>3251</v>
      </c>
      <c r="E5488" t="s">
        <v>3194</v>
      </c>
      <c r="F5488" t="s">
        <v>3167</v>
      </c>
      <c r="G5488" t="s">
        <v>1122</v>
      </c>
      <c r="H5488" s="28">
        <v>45395</v>
      </c>
      <c r="I5488">
        <v>207.56</v>
      </c>
      <c r="J5488">
        <v>72</v>
      </c>
      <c r="K5488" t="s">
        <v>3123</v>
      </c>
      <c r="L5488" t="s">
        <v>3229</v>
      </c>
      <c r="M5488" t="s">
        <v>3188</v>
      </c>
      <c r="O5488" t="s">
        <v>3189</v>
      </c>
      <c r="P5488">
        <f t="shared" si="170"/>
        <v>45387</v>
      </c>
      <c r="Q5488">
        <f>--(COUNTIF($A$2:A5488,A5488)=1)</f>
        <v>1</v>
      </c>
      <c r="R5488">
        <f t="shared" si="171"/>
        <v>207.56</v>
      </c>
    </row>
    <row r="5489" spans="1:18">
      <c r="A5489" t="s">
        <v>11917</v>
      </c>
      <c r="B5489" t="s">
        <v>7295</v>
      </c>
      <c r="C5489" t="s">
        <v>3234</v>
      </c>
      <c r="D5489" t="s">
        <v>3237</v>
      </c>
      <c r="E5489" t="s">
        <v>3166</v>
      </c>
      <c r="F5489" t="s">
        <v>3167</v>
      </c>
      <c r="G5489" t="s">
        <v>1222</v>
      </c>
      <c r="H5489" s="28">
        <v>45146</v>
      </c>
      <c r="I5489">
        <v>34.07</v>
      </c>
      <c r="J5489">
        <v>24</v>
      </c>
      <c r="K5489" t="s">
        <v>3123</v>
      </c>
      <c r="L5489" t="s">
        <v>3187</v>
      </c>
      <c r="M5489" t="s">
        <v>3177</v>
      </c>
      <c r="N5489">
        <v>1.5</v>
      </c>
      <c r="O5489" t="s">
        <v>3170</v>
      </c>
      <c r="P5489">
        <f t="shared" si="170"/>
        <v>45145</v>
      </c>
      <c r="Q5489">
        <f>--(COUNTIF($A$2:A5489,A5489)=1)</f>
        <v>1</v>
      </c>
      <c r="R5489">
        <f t="shared" si="171"/>
        <v>34.07</v>
      </c>
    </row>
    <row r="5490" spans="1:18">
      <c r="A5490" t="s">
        <v>11918</v>
      </c>
      <c r="B5490" t="s">
        <v>1228</v>
      </c>
      <c r="C5490" t="s">
        <v>3098</v>
      </c>
      <c r="D5490" t="s">
        <v>3165</v>
      </c>
      <c r="E5490" t="s">
        <v>3194</v>
      </c>
      <c r="F5490" t="s">
        <v>3167</v>
      </c>
      <c r="G5490" t="s">
        <v>3701</v>
      </c>
      <c r="H5490" s="28">
        <v>45581</v>
      </c>
      <c r="I5490">
        <v>38.39</v>
      </c>
      <c r="J5490">
        <v>72</v>
      </c>
      <c r="K5490" t="s">
        <v>3124</v>
      </c>
      <c r="L5490" t="s">
        <v>3437</v>
      </c>
      <c r="M5490" t="s">
        <v>3169</v>
      </c>
      <c r="O5490" t="s">
        <v>3189</v>
      </c>
      <c r="P5490">
        <f t="shared" si="170"/>
        <v>45580</v>
      </c>
      <c r="Q5490">
        <f>--(COUNTIF($A$2:A5490,A5490)=1)</f>
        <v>1</v>
      </c>
      <c r="R5490">
        <f t="shared" si="171"/>
        <v>38.39</v>
      </c>
    </row>
    <row r="5491" spans="1:18">
      <c r="A5491" t="s">
        <v>11919</v>
      </c>
      <c r="B5491" t="s">
        <v>5934</v>
      </c>
      <c r="C5491" t="s">
        <v>3098</v>
      </c>
      <c r="D5491" t="s">
        <v>3227</v>
      </c>
      <c r="E5491" t="s">
        <v>3194</v>
      </c>
      <c r="F5491" t="s">
        <v>3180</v>
      </c>
      <c r="G5491" t="s">
        <v>1271</v>
      </c>
      <c r="H5491" s="28"/>
      <c r="J5491">
        <v>72</v>
      </c>
      <c r="K5491" t="s">
        <v>3098</v>
      </c>
      <c r="L5491" t="s">
        <v>3168</v>
      </c>
      <c r="M5491" t="s">
        <v>3188</v>
      </c>
      <c r="O5491" t="s">
        <v>3123</v>
      </c>
      <c r="P5491">
        <f t="shared" si="170"/>
        <v>45587</v>
      </c>
      <c r="Q5491">
        <f>--(COUNTIF($A$2:A5491,A5491)=1)</f>
        <v>1</v>
      </c>
      <c r="R5491" t="str">
        <f t="shared" si="171"/>
        <v/>
      </c>
    </row>
    <row r="5492" spans="1:18">
      <c r="A5492" t="s">
        <v>11920</v>
      </c>
      <c r="B5492" t="s">
        <v>1367</v>
      </c>
      <c r="C5492" t="s">
        <v>3098</v>
      </c>
      <c r="D5492" t="s">
        <v>3237</v>
      </c>
      <c r="E5492" t="s">
        <v>3194</v>
      </c>
      <c r="F5492" t="s">
        <v>3220</v>
      </c>
      <c r="G5492" t="s">
        <v>259</v>
      </c>
      <c r="H5492" s="28">
        <v>44879</v>
      </c>
      <c r="I5492">
        <v>170.45</v>
      </c>
      <c r="J5492">
        <v>72</v>
      </c>
      <c r="K5492" t="s">
        <v>3123</v>
      </c>
      <c r="L5492" t="s">
        <v>3192</v>
      </c>
      <c r="M5492" t="s">
        <v>3177</v>
      </c>
      <c r="N5492">
        <v>4.5</v>
      </c>
      <c r="O5492" t="s">
        <v>3189</v>
      </c>
      <c r="P5492">
        <f t="shared" si="170"/>
        <v>44872</v>
      </c>
      <c r="Q5492">
        <f>--(COUNTIF($A$2:A5492,A5492)=1)</f>
        <v>1</v>
      </c>
      <c r="R5492">
        <f t="shared" si="171"/>
        <v>170.45</v>
      </c>
    </row>
    <row r="5493" spans="1:18">
      <c r="A5493" t="s">
        <v>11921</v>
      </c>
      <c r="B5493" t="s">
        <v>1172</v>
      </c>
      <c r="C5493" t="s">
        <v>11073</v>
      </c>
      <c r="D5493" t="s">
        <v>3196</v>
      </c>
      <c r="E5493" t="s">
        <v>3175</v>
      </c>
      <c r="F5493" t="s">
        <v>3220</v>
      </c>
      <c r="G5493" t="s">
        <v>1419</v>
      </c>
      <c r="H5493" s="28"/>
      <c r="J5493">
        <v>8</v>
      </c>
      <c r="K5493" t="s">
        <v>3098</v>
      </c>
      <c r="L5493" t="s">
        <v>3307</v>
      </c>
      <c r="M5493" t="s">
        <v>3169</v>
      </c>
      <c r="O5493" t="s">
        <v>3170</v>
      </c>
      <c r="P5493">
        <f t="shared" si="170"/>
        <v>45015</v>
      </c>
      <c r="Q5493">
        <f>--(COUNTIF($A$2:A5493,A5493)=1)</f>
        <v>1</v>
      </c>
      <c r="R5493" t="str">
        <f t="shared" si="171"/>
        <v/>
      </c>
    </row>
    <row r="5494" spans="1:18">
      <c r="A5494" t="s">
        <v>11922</v>
      </c>
      <c r="B5494" t="s">
        <v>3064</v>
      </c>
      <c r="C5494" t="s">
        <v>3098</v>
      </c>
      <c r="D5494" t="s">
        <v>3165</v>
      </c>
      <c r="E5494" t="s">
        <v>3194</v>
      </c>
      <c r="F5494" t="s">
        <v>3167</v>
      </c>
      <c r="G5494" t="s">
        <v>1039</v>
      </c>
      <c r="H5494" s="28">
        <v>44848</v>
      </c>
      <c r="I5494">
        <v>115.5</v>
      </c>
      <c r="J5494">
        <v>72</v>
      </c>
      <c r="K5494" t="s">
        <v>3123</v>
      </c>
      <c r="L5494" t="s">
        <v>3168</v>
      </c>
      <c r="M5494" t="s">
        <v>3202</v>
      </c>
      <c r="N5494">
        <v>3.7</v>
      </c>
      <c r="O5494" t="s">
        <v>3260</v>
      </c>
      <c r="P5494">
        <f t="shared" si="170"/>
        <v>44844</v>
      </c>
      <c r="Q5494">
        <f>--(COUNTIF($A$2:A5494,A5494)=1)</f>
        <v>1</v>
      </c>
      <c r="R5494">
        <f t="shared" si="171"/>
        <v>115.5</v>
      </c>
    </row>
    <row r="5495" spans="1:18">
      <c r="A5495" t="s">
        <v>11923</v>
      </c>
      <c r="B5495" t="s">
        <v>3534</v>
      </c>
      <c r="C5495" t="s">
        <v>4555</v>
      </c>
      <c r="D5495" t="s">
        <v>3237</v>
      </c>
      <c r="E5495" t="s">
        <v>3175</v>
      </c>
      <c r="F5495" t="s">
        <v>3180</v>
      </c>
      <c r="G5495" t="s">
        <v>8546</v>
      </c>
      <c r="H5495" s="28"/>
      <c r="J5495">
        <v>8</v>
      </c>
      <c r="K5495" t="s">
        <v>3098</v>
      </c>
      <c r="L5495" t="s">
        <v>3351</v>
      </c>
      <c r="M5495" t="s">
        <v>3188</v>
      </c>
      <c r="O5495" t="s">
        <v>3189</v>
      </c>
      <c r="P5495">
        <f t="shared" si="170"/>
        <v>45643</v>
      </c>
      <c r="Q5495">
        <f>--(COUNTIF($A$2:A5495,A5495)=1)</f>
        <v>1</v>
      </c>
      <c r="R5495" t="str">
        <f t="shared" si="171"/>
        <v/>
      </c>
    </row>
    <row r="5496" spans="1:18">
      <c r="A5496" t="s">
        <v>11924</v>
      </c>
      <c r="B5496" t="s">
        <v>663</v>
      </c>
      <c r="C5496" t="s">
        <v>3098</v>
      </c>
      <c r="D5496" t="s">
        <v>3174</v>
      </c>
      <c r="E5496" t="s">
        <v>3175</v>
      </c>
      <c r="F5496" t="s">
        <v>3167</v>
      </c>
      <c r="G5496" t="s">
        <v>618</v>
      </c>
      <c r="H5496" s="28">
        <v>45486</v>
      </c>
      <c r="I5496">
        <v>0.94</v>
      </c>
      <c r="J5496">
        <v>8</v>
      </c>
      <c r="K5496" t="s">
        <v>3124</v>
      </c>
      <c r="L5496" t="s">
        <v>3181</v>
      </c>
      <c r="M5496" t="s">
        <v>3169</v>
      </c>
      <c r="N5496">
        <v>3.7</v>
      </c>
      <c r="O5496" t="s">
        <v>3178</v>
      </c>
      <c r="P5496">
        <f t="shared" si="170"/>
        <v>45486</v>
      </c>
      <c r="Q5496">
        <f>--(COUNTIF($A$2:A5496,A5496)=1)</f>
        <v>1</v>
      </c>
      <c r="R5496">
        <f t="shared" si="171"/>
        <v>0.94</v>
      </c>
    </row>
    <row r="5497" spans="1:18">
      <c r="A5497" t="s">
        <v>11925</v>
      </c>
      <c r="B5497" t="s">
        <v>4640</v>
      </c>
      <c r="C5497" t="s">
        <v>3098</v>
      </c>
      <c r="D5497" t="s">
        <v>3196</v>
      </c>
      <c r="E5497" t="s">
        <v>3194</v>
      </c>
      <c r="F5497" t="s">
        <v>3167</v>
      </c>
      <c r="G5497" t="s">
        <v>5194</v>
      </c>
      <c r="H5497" s="28">
        <v>44872</v>
      </c>
      <c r="I5497">
        <v>172.4</v>
      </c>
      <c r="J5497">
        <v>72</v>
      </c>
      <c r="K5497" t="s">
        <v>3123</v>
      </c>
      <c r="L5497" t="s">
        <v>3098</v>
      </c>
      <c r="M5497" t="s">
        <v>3207</v>
      </c>
      <c r="O5497" t="s">
        <v>3213</v>
      </c>
      <c r="P5497">
        <f t="shared" si="170"/>
        <v>44865</v>
      </c>
      <c r="Q5497">
        <f>--(COUNTIF($A$2:A5497,A5497)=1)</f>
        <v>1</v>
      </c>
      <c r="R5497">
        <f t="shared" si="171"/>
        <v>172.4</v>
      </c>
    </row>
    <row r="5498" spans="1:18">
      <c r="A5498" t="s">
        <v>11926</v>
      </c>
      <c r="B5498" t="s">
        <v>10468</v>
      </c>
      <c r="C5498" t="s">
        <v>3098</v>
      </c>
      <c r="D5498" t="s">
        <v>3185</v>
      </c>
      <c r="E5498" t="s">
        <v>3166</v>
      </c>
      <c r="F5498" t="s">
        <v>3180</v>
      </c>
      <c r="G5498" t="s">
        <v>3197</v>
      </c>
      <c r="H5498" s="28"/>
      <c r="J5498">
        <v>24</v>
      </c>
      <c r="K5498" t="s">
        <v>3098</v>
      </c>
      <c r="L5498" t="s">
        <v>3318</v>
      </c>
      <c r="M5498" t="s">
        <v>3207</v>
      </c>
      <c r="O5498" t="s">
        <v>3178</v>
      </c>
      <c r="P5498">
        <f t="shared" si="170"/>
        <v>45649</v>
      </c>
      <c r="Q5498">
        <f>--(COUNTIF($A$2:A5498,A5498)=1)</f>
        <v>1</v>
      </c>
      <c r="R5498" t="str">
        <f t="shared" si="171"/>
        <v/>
      </c>
    </row>
    <row r="5499" spans="1:18">
      <c r="A5499" t="s">
        <v>11927</v>
      </c>
      <c r="B5499" t="s">
        <v>4870</v>
      </c>
      <c r="C5499" t="s">
        <v>11928</v>
      </c>
      <c r="D5499" t="s">
        <v>3227</v>
      </c>
      <c r="E5499" t="s">
        <v>3280</v>
      </c>
      <c r="F5499" t="s">
        <v>3167</v>
      </c>
      <c r="G5499" t="s">
        <v>244</v>
      </c>
      <c r="H5499" s="28">
        <v>45003</v>
      </c>
      <c r="I5499">
        <v>6.34</v>
      </c>
      <c r="J5499">
        <v>4</v>
      </c>
      <c r="K5499" t="s">
        <v>3123</v>
      </c>
      <c r="L5499" t="s">
        <v>3098</v>
      </c>
      <c r="M5499" t="s">
        <v>3202</v>
      </c>
      <c r="N5499">
        <v>1.2</v>
      </c>
      <c r="O5499" t="s">
        <v>3170</v>
      </c>
      <c r="P5499">
        <f t="shared" si="170"/>
        <v>45003</v>
      </c>
      <c r="Q5499">
        <f>--(COUNTIF($A$2:A5499,A5499)=1)</f>
        <v>1</v>
      </c>
      <c r="R5499">
        <f t="shared" si="171"/>
        <v>6.34</v>
      </c>
    </row>
    <row r="5500" spans="1:18">
      <c r="A5500" t="s">
        <v>11929</v>
      </c>
      <c r="B5500" t="s">
        <v>2445</v>
      </c>
      <c r="C5500" t="s">
        <v>3098</v>
      </c>
      <c r="D5500" t="s">
        <v>3200</v>
      </c>
      <c r="E5500" t="s">
        <v>3194</v>
      </c>
      <c r="F5500" t="s">
        <v>3228</v>
      </c>
      <c r="G5500" t="s">
        <v>2815</v>
      </c>
      <c r="H5500" s="28"/>
      <c r="J5500">
        <v>72</v>
      </c>
      <c r="K5500" t="s">
        <v>3098</v>
      </c>
      <c r="L5500" t="s">
        <v>3209</v>
      </c>
      <c r="M5500" t="s">
        <v>3202</v>
      </c>
      <c r="O5500" t="s">
        <v>3182</v>
      </c>
      <c r="P5500">
        <f t="shared" si="170"/>
        <v>44697</v>
      </c>
      <c r="Q5500">
        <f>--(COUNTIF($A$2:A5500,A5500)=1)</f>
        <v>1</v>
      </c>
      <c r="R5500" t="str">
        <f t="shared" si="171"/>
        <v/>
      </c>
    </row>
    <row r="5501" spans="1:18">
      <c r="A5501" t="s">
        <v>11930</v>
      </c>
      <c r="B5501" t="s">
        <v>1528</v>
      </c>
      <c r="C5501" t="s">
        <v>3098</v>
      </c>
      <c r="D5501" t="s">
        <v>3227</v>
      </c>
      <c r="E5501" t="s">
        <v>3280</v>
      </c>
      <c r="F5501" t="s">
        <v>3167</v>
      </c>
      <c r="G5501" t="s">
        <v>2026</v>
      </c>
      <c r="H5501" s="28">
        <v>45440</v>
      </c>
      <c r="I5501">
        <v>12.29</v>
      </c>
      <c r="J5501">
        <v>4</v>
      </c>
      <c r="K5501" t="s">
        <v>3123</v>
      </c>
      <c r="L5501" t="s">
        <v>3181</v>
      </c>
      <c r="M5501" t="s">
        <v>3202</v>
      </c>
      <c r="N5501">
        <v>5</v>
      </c>
      <c r="O5501" t="s">
        <v>3178</v>
      </c>
      <c r="P5501">
        <f t="shared" si="170"/>
        <v>45440</v>
      </c>
      <c r="Q5501">
        <f>--(COUNTIF($A$2:A5501,A5501)=1)</f>
        <v>1</v>
      </c>
      <c r="R5501">
        <f t="shared" si="171"/>
        <v>12.29</v>
      </c>
    </row>
    <row r="5502" spans="1:18">
      <c r="A5502" t="s">
        <v>11931</v>
      </c>
      <c r="B5502" t="s">
        <v>1706</v>
      </c>
      <c r="C5502" t="s">
        <v>3098</v>
      </c>
      <c r="D5502" t="s">
        <v>3227</v>
      </c>
      <c r="E5502" t="s">
        <v>3166</v>
      </c>
      <c r="F5502" t="s">
        <v>3167</v>
      </c>
      <c r="G5502" t="s">
        <v>2022</v>
      </c>
      <c r="H5502" s="28">
        <v>44816</v>
      </c>
      <c r="I5502">
        <v>79.95</v>
      </c>
      <c r="J5502">
        <v>24</v>
      </c>
      <c r="K5502" t="s">
        <v>3123</v>
      </c>
      <c r="L5502" t="s">
        <v>3192</v>
      </c>
      <c r="M5502" t="s">
        <v>3202</v>
      </c>
      <c r="N5502">
        <v>1.1000000000000001</v>
      </c>
      <c r="O5502" t="s">
        <v>3182</v>
      </c>
      <c r="P5502">
        <f t="shared" si="170"/>
        <v>44813</v>
      </c>
      <c r="Q5502">
        <f>--(COUNTIF($A$2:A5502,A5502)=1)</f>
        <v>1</v>
      </c>
      <c r="R5502">
        <f t="shared" si="171"/>
        <v>79.95</v>
      </c>
    </row>
    <row r="5503" spans="1:18">
      <c r="A5503" t="s">
        <v>11932</v>
      </c>
      <c r="B5503" t="s">
        <v>4843</v>
      </c>
      <c r="C5503" t="s">
        <v>3098</v>
      </c>
      <c r="D5503" t="s">
        <v>3240</v>
      </c>
      <c r="E5503" t="s">
        <v>3166</v>
      </c>
      <c r="F5503" t="s">
        <v>3220</v>
      </c>
      <c r="G5503" t="s">
        <v>2744</v>
      </c>
      <c r="H5503" s="28"/>
      <c r="J5503">
        <v>24</v>
      </c>
      <c r="K5503" t="s">
        <v>3098</v>
      </c>
      <c r="L5503" t="s">
        <v>3176</v>
      </c>
      <c r="M5503" t="s">
        <v>3202</v>
      </c>
      <c r="O5503" t="s">
        <v>3170</v>
      </c>
      <c r="P5503">
        <f t="shared" si="170"/>
        <v>44714</v>
      </c>
      <c r="Q5503">
        <f>--(COUNTIF($A$2:A5503,A5503)=1)</f>
        <v>1</v>
      </c>
      <c r="R5503" t="str">
        <f t="shared" si="171"/>
        <v/>
      </c>
    </row>
    <row r="5504" spans="1:18">
      <c r="A5504" t="s">
        <v>11933</v>
      </c>
      <c r="B5504" t="s">
        <v>1747</v>
      </c>
      <c r="C5504" t="s">
        <v>3098</v>
      </c>
      <c r="D5504" t="s">
        <v>3227</v>
      </c>
      <c r="E5504" t="s">
        <v>3166</v>
      </c>
      <c r="F5504" t="s">
        <v>3220</v>
      </c>
      <c r="G5504" t="s">
        <v>171</v>
      </c>
      <c r="H5504" s="28"/>
      <c r="J5504">
        <v>24</v>
      </c>
      <c r="K5504" t="s">
        <v>3098</v>
      </c>
      <c r="L5504" t="s">
        <v>3201</v>
      </c>
      <c r="M5504" t="s">
        <v>3207</v>
      </c>
      <c r="O5504" t="s">
        <v>3124</v>
      </c>
      <c r="P5504">
        <f t="shared" si="170"/>
        <v>45473</v>
      </c>
      <c r="Q5504">
        <f>--(COUNTIF($A$2:A5504,A5504)=1)</f>
        <v>1</v>
      </c>
      <c r="R5504" t="str">
        <f t="shared" si="171"/>
        <v/>
      </c>
    </row>
    <row r="5505" spans="1:18">
      <c r="A5505" t="s">
        <v>11934</v>
      </c>
      <c r="B5505" t="s">
        <v>1819</v>
      </c>
      <c r="C5505" t="s">
        <v>8459</v>
      </c>
      <c r="D5505" t="s">
        <v>3251</v>
      </c>
      <c r="E5505" t="s">
        <v>3280</v>
      </c>
      <c r="F5505" t="s">
        <v>3180</v>
      </c>
      <c r="G5505" t="s">
        <v>1096</v>
      </c>
      <c r="H5505" s="28"/>
      <c r="J5505">
        <v>4</v>
      </c>
      <c r="K5505" t="s">
        <v>3098</v>
      </c>
      <c r="L5505" t="s">
        <v>3231</v>
      </c>
      <c r="M5505" t="s">
        <v>3169</v>
      </c>
      <c r="O5505" t="s">
        <v>3182</v>
      </c>
      <c r="P5505">
        <f t="shared" si="170"/>
        <v>44751</v>
      </c>
      <c r="Q5505">
        <f>--(COUNTIF($A$2:A5505,A5505)=1)</f>
        <v>1</v>
      </c>
      <c r="R5505" t="str">
        <f t="shared" si="171"/>
        <v/>
      </c>
    </row>
    <row r="5506" spans="1:18">
      <c r="A5506" t="s">
        <v>11935</v>
      </c>
      <c r="B5506" t="s">
        <v>1390</v>
      </c>
      <c r="C5506" t="s">
        <v>3098</v>
      </c>
      <c r="D5506" t="s">
        <v>3227</v>
      </c>
      <c r="E5506" t="s">
        <v>3194</v>
      </c>
      <c r="F5506" t="s">
        <v>3167</v>
      </c>
      <c r="G5506" t="s">
        <v>742</v>
      </c>
      <c r="H5506" s="28">
        <v>45035</v>
      </c>
      <c r="I5506">
        <v>70.3</v>
      </c>
      <c r="J5506">
        <v>72</v>
      </c>
      <c r="K5506" t="s">
        <v>3124</v>
      </c>
      <c r="L5506" t="s">
        <v>3231</v>
      </c>
      <c r="M5506" t="s">
        <v>3202</v>
      </c>
      <c r="N5506">
        <v>4.5</v>
      </c>
      <c r="O5506" t="s">
        <v>3124</v>
      </c>
      <c r="P5506">
        <f t="shared" ref="P5506:P5569" si="172">IFERROR(DATEVALUE(G5506),IFERROR(DATE(RIGHT(G5506,4),MID(G5506,4,2),LEFT(G5506,2)),""))</f>
        <v>45033</v>
      </c>
      <c r="Q5506">
        <f>--(COUNTIF($A$2:A5506,A5506)=1)</f>
        <v>1</v>
      </c>
      <c r="R5506">
        <f t="shared" ref="R5506:R5569" si="173">IF(AND(Q5506=1,I5506&lt;&gt;"",ISNUMBER(I5506),I5506&gt;=0),I5506,"")</f>
        <v>70.3</v>
      </c>
    </row>
    <row r="5507" spans="1:18">
      <c r="A5507" t="s">
        <v>11936</v>
      </c>
      <c r="B5507" t="s">
        <v>3693</v>
      </c>
      <c r="C5507" t="s">
        <v>3098</v>
      </c>
      <c r="D5507" t="s">
        <v>3240</v>
      </c>
      <c r="E5507" t="s">
        <v>3175</v>
      </c>
      <c r="F5507" t="s">
        <v>3167</v>
      </c>
      <c r="G5507" t="s">
        <v>3462</v>
      </c>
      <c r="H5507" s="28">
        <v>45713</v>
      </c>
      <c r="I5507">
        <v>6.61</v>
      </c>
      <c r="J5507">
        <v>8</v>
      </c>
      <c r="K5507" t="s">
        <v>3124</v>
      </c>
      <c r="L5507" t="s">
        <v>3212</v>
      </c>
      <c r="M5507" t="s">
        <v>3188</v>
      </c>
      <c r="N5507">
        <v>2</v>
      </c>
      <c r="O5507" t="s">
        <v>3170</v>
      </c>
      <c r="P5507">
        <f t="shared" si="172"/>
        <v>45713</v>
      </c>
      <c r="Q5507">
        <f>--(COUNTIF($A$2:A5507,A5507)=1)</f>
        <v>1</v>
      </c>
      <c r="R5507">
        <f t="shared" si="173"/>
        <v>6.61</v>
      </c>
    </row>
    <row r="5508" spans="1:18">
      <c r="A5508" t="s">
        <v>11937</v>
      </c>
      <c r="B5508" t="s">
        <v>7315</v>
      </c>
      <c r="C5508" t="s">
        <v>3098</v>
      </c>
      <c r="D5508" t="s">
        <v>3196</v>
      </c>
      <c r="E5508" t="s">
        <v>3175</v>
      </c>
      <c r="F5508" t="s">
        <v>3228</v>
      </c>
      <c r="G5508" t="s">
        <v>1600</v>
      </c>
      <c r="H5508" s="28"/>
      <c r="J5508">
        <v>8</v>
      </c>
      <c r="K5508" t="s">
        <v>3098</v>
      </c>
      <c r="L5508" t="s">
        <v>3181</v>
      </c>
      <c r="M5508" t="s">
        <v>3169</v>
      </c>
      <c r="O5508" t="s">
        <v>3178</v>
      </c>
      <c r="P5508">
        <f t="shared" si="172"/>
        <v>44858</v>
      </c>
      <c r="Q5508">
        <f>--(COUNTIF($A$2:A5508,A5508)=1)</f>
        <v>1</v>
      </c>
      <c r="R5508" t="str">
        <f t="shared" si="173"/>
        <v/>
      </c>
    </row>
    <row r="5509" spans="1:18">
      <c r="A5509" t="s">
        <v>11938</v>
      </c>
      <c r="B5509" t="s">
        <v>469</v>
      </c>
      <c r="C5509" t="s">
        <v>10037</v>
      </c>
      <c r="D5509" t="s">
        <v>3185</v>
      </c>
      <c r="E5509" t="s">
        <v>3194</v>
      </c>
      <c r="F5509" t="s">
        <v>3167</v>
      </c>
      <c r="G5509" t="s">
        <v>1758</v>
      </c>
      <c r="H5509" s="28">
        <v>44763</v>
      </c>
      <c r="I5509">
        <v>249.17</v>
      </c>
      <c r="J5509">
        <v>72</v>
      </c>
      <c r="K5509" t="s">
        <v>3123</v>
      </c>
      <c r="L5509" t="s">
        <v>3176</v>
      </c>
      <c r="M5509" t="s">
        <v>3177</v>
      </c>
      <c r="O5509" t="s">
        <v>3260</v>
      </c>
      <c r="P5509">
        <f t="shared" si="172"/>
        <v>44753</v>
      </c>
      <c r="Q5509">
        <f>--(COUNTIF($A$2:A5509,A5509)=1)</f>
        <v>1</v>
      </c>
      <c r="R5509">
        <f t="shared" si="173"/>
        <v>249.17</v>
      </c>
    </row>
    <row r="5510" spans="1:18">
      <c r="A5510" t="s">
        <v>11939</v>
      </c>
      <c r="B5510" t="s">
        <v>1539</v>
      </c>
      <c r="C5510" t="s">
        <v>11940</v>
      </c>
      <c r="D5510" t="s">
        <v>3200</v>
      </c>
      <c r="E5510" t="s">
        <v>3194</v>
      </c>
      <c r="F5510" t="s">
        <v>3167</v>
      </c>
      <c r="G5510" t="s">
        <v>6042</v>
      </c>
      <c r="H5510" s="28">
        <v>45649</v>
      </c>
      <c r="I5510">
        <v>157.71</v>
      </c>
      <c r="J5510">
        <v>72</v>
      </c>
      <c r="K5510" t="s">
        <v>3123</v>
      </c>
      <c r="L5510" t="s">
        <v>3302</v>
      </c>
      <c r="M5510" t="s">
        <v>3207</v>
      </c>
      <c r="O5510" t="s">
        <v>3182</v>
      </c>
      <c r="P5510">
        <f t="shared" si="172"/>
        <v>45643</v>
      </c>
      <c r="Q5510">
        <f>--(COUNTIF($A$2:A5510,A5510)=1)</f>
        <v>1</v>
      </c>
      <c r="R5510">
        <f t="shared" si="173"/>
        <v>157.71</v>
      </c>
    </row>
    <row r="5511" spans="1:18">
      <c r="A5511" t="s">
        <v>11941</v>
      </c>
      <c r="B5511" t="s">
        <v>2798</v>
      </c>
      <c r="C5511" t="s">
        <v>7460</v>
      </c>
      <c r="D5511" t="s">
        <v>3251</v>
      </c>
      <c r="E5511" t="s">
        <v>3194</v>
      </c>
      <c r="F5511" t="s">
        <v>3167</v>
      </c>
      <c r="G5511" t="s">
        <v>4984</v>
      </c>
      <c r="H5511" s="28"/>
      <c r="J5511">
        <v>72</v>
      </c>
      <c r="K5511" t="s">
        <v>3098</v>
      </c>
      <c r="L5511" t="s">
        <v>3307</v>
      </c>
      <c r="M5511" t="s">
        <v>3169</v>
      </c>
      <c r="O5511" t="s">
        <v>3182</v>
      </c>
      <c r="P5511">
        <f t="shared" si="172"/>
        <v>45311</v>
      </c>
      <c r="Q5511">
        <f>--(COUNTIF($A$2:A5511,A5511)=1)</f>
        <v>1</v>
      </c>
      <c r="R5511" t="str">
        <f t="shared" si="173"/>
        <v/>
      </c>
    </row>
    <row r="5512" spans="1:18">
      <c r="A5512" t="s">
        <v>11942</v>
      </c>
      <c r="B5512" t="s">
        <v>1466</v>
      </c>
      <c r="C5512" t="s">
        <v>3098</v>
      </c>
      <c r="D5512" t="s">
        <v>3251</v>
      </c>
      <c r="E5512" t="s">
        <v>3280</v>
      </c>
      <c r="F5512" t="s">
        <v>3167</v>
      </c>
      <c r="G5512" t="s">
        <v>392</v>
      </c>
      <c r="H5512" s="28">
        <v>44621</v>
      </c>
      <c r="I5512">
        <v>1.46</v>
      </c>
      <c r="J5512">
        <v>4</v>
      </c>
      <c r="K5512" t="s">
        <v>3124</v>
      </c>
      <c r="L5512" t="s">
        <v>3248</v>
      </c>
      <c r="M5512" t="s">
        <v>3169</v>
      </c>
      <c r="N5512">
        <v>2.2000000000000002</v>
      </c>
      <c r="O5512" t="s">
        <v>3182</v>
      </c>
      <c r="P5512">
        <f t="shared" si="172"/>
        <v>44621</v>
      </c>
      <c r="Q5512">
        <f>--(COUNTIF($A$2:A5512,A5512)=1)</f>
        <v>1</v>
      </c>
      <c r="R5512">
        <f t="shared" si="173"/>
        <v>1.46</v>
      </c>
    </row>
    <row r="5513" spans="1:18">
      <c r="A5513" t="s">
        <v>11943</v>
      </c>
      <c r="B5513" t="s">
        <v>724</v>
      </c>
      <c r="C5513" t="s">
        <v>3215</v>
      </c>
      <c r="D5513" t="s">
        <v>3185</v>
      </c>
      <c r="E5513" t="s">
        <v>3175</v>
      </c>
      <c r="F5513" t="s">
        <v>3180</v>
      </c>
      <c r="G5513" t="s">
        <v>11944</v>
      </c>
      <c r="H5513" s="28"/>
      <c r="J5513">
        <v>8</v>
      </c>
      <c r="K5513" t="s">
        <v>3098</v>
      </c>
      <c r="L5513" t="s">
        <v>3181</v>
      </c>
      <c r="M5513" t="s">
        <v>3207</v>
      </c>
      <c r="O5513" t="s">
        <v>3124</v>
      </c>
      <c r="P5513">
        <f t="shared" si="172"/>
        <v>44632</v>
      </c>
      <c r="Q5513">
        <f>--(COUNTIF($A$2:A5513,A5513)=1)</f>
        <v>1</v>
      </c>
      <c r="R5513" t="str">
        <f t="shared" si="173"/>
        <v/>
      </c>
    </row>
    <row r="5514" spans="1:18">
      <c r="A5514" t="s">
        <v>11945</v>
      </c>
      <c r="B5514" t="s">
        <v>5129</v>
      </c>
      <c r="C5514" t="s">
        <v>11946</v>
      </c>
      <c r="D5514" t="s">
        <v>3200</v>
      </c>
      <c r="E5514" t="s">
        <v>3280</v>
      </c>
      <c r="F5514" t="s">
        <v>3167</v>
      </c>
      <c r="G5514" t="s">
        <v>295</v>
      </c>
      <c r="H5514" s="28">
        <v>45195</v>
      </c>
      <c r="I5514">
        <v>8.9499999999999993</v>
      </c>
      <c r="J5514">
        <v>4</v>
      </c>
      <c r="K5514" t="s">
        <v>3123</v>
      </c>
      <c r="L5514" t="s">
        <v>3218</v>
      </c>
      <c r="M5514" t="s">
        <v>3169</v>
      </c>
      <c r="N5514">
        <v>2.9</v>
      </c>
      <c r="O5514" t="s">
        <v>3213</v>
      </c>
      <c r="P5514">
        <f t="shared" si="172"/>
        <v>45195</v>
      </c>
      <c r="Q5514">
        <f>--(COUNTIF($A$2:A5514,A5514)=1)</f>
        <v>1</v>
      </c>
      <c r="R5514">
        <f t="shared" si="173"/>
        <v>8.9499999999999993</v>
      </c>
    </row>
    <row r="5515" spans="1:18">
      <c r="A5515" t="s">
        <v>11947</v>
      </c>
      <c r="B5515" t="s">
        <v>7206</v>
      </c>
      <c r="C5515" t="s">
        <v>3098</v>
      </c>
      <c r="D5515" t="s">
        <v>3165</v>
      </c>
      <c r="E5515" t="s">
        <v>3175</v>
      </c>
      <c r="F5515" t="s">
        <v>3180</v>
      </c>
      <c r="G5515" t="s">
        <v>3509</v>
      </c>
      <c r="H5515" s="28"/>
      <c r="J5515">
        <v>8</v>
      </c>
      <c r="K5515" t="s">
        <v>3098</v>
      </c>
      <c r="L5515" t="s">
        <v>3221</v>
      </c>
      <c r="M5515" t="s">
        <v>3202</v>
      </c>
      <c r="O5515" t="s">
        <v>3189</v>
      </c>
      <c r="P5515">
        <f t="shared" si="172"/>
        <v>45126</v>
      </c>
      <c r="Q5515">
        <f>--(COUNTIF($A$2:A5515,A5515)=1)</f>
        <v>1</v>
      </c>
      <c r="R5515" t="str">
        <f t="shared" si="173"/>
        <v/>
      </c>
    </row>
    <row r="5516" spans="1:18">
      <c r="A5516" t="s">
        <v>11948</v>
      </c>
      <c r="B5516" t="s">
        <v>127</v>
      </c>
      <c r="C5516" t="s">
        <v>3098</v>
      </c>
      <c r="D5516" t="s">
        <v>3240</v>
      </c>
      <c r="E5516" t="s">
        <v>3166</v>
      </c>
      <c r="F5516" t="s">
        <v>3167</v>
      </c>
      <c r="G5516" t="s">
        <v>1385</v>
      </c>
      <c r="H5516" s="28">
        <v>45404</v>
      </c>
      <c r="I5516">
        <v>83.4</v>
      </c>
      <c r="J5516">
        <v>24</v>
      </c>
      <c r="K5516" t="s">
        <v>3123</v>
      </c>
      <c r="L5516" t="s">
        <v>3176</v>
      </c>
      <c r="M5516" t="s">
        <v>3207</v>
      </c>
      <c r="N5516">
        <v>3.5</v>
      </c>
      <c r="O5516" t="s">
        <v>3170</v>
      </c>
      <c r="P5516">
        <f t="shared" si="172"/>
        <v>45401</v>
      </c>
      <c r="Q5516">
        <f>--(COUNTIF($A$2:A5516,A5516)=1)</f>
        <v>1</v>
      </c>
      <c r="R5516">
        <f t="shared" si="173"/>
        <v>83.4</v>
      </c>
    </row>
    <row r="5517" spans="1:18">
      <c r="A5517" t="s">
        <v>11949</v>
      </c>
      <c r="B5517" t="s">
        <v>1294</v>
      </c>
      <c r="C5517" t="s">
        <v>5429</v>
      </c>
      <c r="D5517" t="s">
        <v>3196</v>
      </c>
      <c r="E5517" t="s">
        <v>3166</v>
      </c>
      <c r="F5517" t="s">
        <v>3167</v>
      </c>
      <c r="G5517" t="s">
        <v>1796</v>
      </c>
      <c r="H5517" s="28">
        <v>44950</v>
      </c>
      <c r="I5517">
        <v>76.62</v>
      </c>
      <c r="J5517">
        <v>24</v>
      </c>
      <c r="K5517" t="s">
        <v>3123</v>
      </c>
      <c r="L5517" t="s">
        <v>3098</v>
      </c>
      <c r="M5517" t="s">
        <v>3207</v>
      </c>
      <c r="O5517" t="s">
        <v>3182</v>
      </c>
      <c r="P5517">
        <f t="shared" si="172"/>
        <v>44947</v>
      </c>
      <c r="Q5517">
        <f>--(COUNTIF($A$2:A5517,A5517)=1)</f>
        <v>1</v>
      </c>
      <c r="R5517">
        <f t="shared" si="173"/>
        <v>76.62</v>
      </c>
    </row>
    <row r="5518" spans="1:18">
      <c r="A5518" t="s">
        <v>11950</v>
      </c>
      <c r="B5518" t="s">
        <v>1011</v>
      </c>
      <c r="C5518" t="s">
        <v>11951</v>
      </c>
      <c r="D5518" t="s">
        <v>3240</v>
      </c>
      <c r="E5518" t="s">
        <v>3166</v>
      </c>
      <c r="F5518" t="s">
        <v>3180</v>
      </c>
      <c r="G5518" t="s">
        <v>11952</v>
      </c>
      <c r="H5518" s="28"/>
      <c r="J5518">
        <v>24</v>
      </c>
      <c r="K5518" t="s">
        <v>3098</v>
      </c>
      <c r="L5518" t="s">
        <v>3198</v>
      </c>
      <c r="M5518" t="s">
        <v>3177</v>
      </c>
      <c r="O5518" t="s">
        <v>3182</v>
      </c>
      <c r="P5518">
        <f t="shared" si="172"/>
        <v>45045</v>
      </c>
      <c r="Q5518">
        <f>--(COUNTIF($A$2:A5518,A5518)=1)</f>
        <v>1</v>
      </c>
      <c r="R5518" t="str">
        <f t="shared" si="173"/>
        <v/>
      </c>
    </row>
    <row r="5519" spans="1:18">
      <c r="A5519" t="s">
        <v>11953</v>
      </c>
      <c r="B5519" t="s">
        <v>1497</v>
      </c>
      <c r="C5519" t="s">
        <v>11954</v>
      </c>
      <c r="D5519" t="s">
        <v>3185</v>
      </c>
      <c r="E5519" t="s">
        <v>3175</v>
      </c>
      <c r="F5519" t="s">
        <v>3167</v>
      </c>
      <c r="G5519" t="s">
        <v>267</v>
      </c>
      <c r="H5519" s="28">
        <v>45203</v>
      </c>
      <c r="I5519">
        <v>10.119999999999999</v>
      </c>
      <c r="J5519">
        <v>8</v>
      </c>
      <c r="K5519" t="s">
        <v>3123</v>
      </c>
      <c r="L5519" t="s">
        <v>3437</v>
      </c>
      <c r="M5519" t="s">
        <v>3202</v>
      </c>
      <c r="N5519">
        <v>3.9</v>
      </c>
      <c r="O5519" t="s">
        <v>3123</v>
      </c>
      <c r="P5519">
        <f t="shared" si="172"/>
        <v>45203</v>
      </c>
      <c r="Q5519">
        <f>--(COUNTIF($A$2:A5519,A5519)=1)</f>
        <v>1</v>
      </c>
      <c r="R5519">
        <f t="shared" si="173"/>
        <v>10.119999999999999</v>
      </c>
    </row>
    <row r="5520" spans="1:18">
      <c r="A5520" t="s">
        <v>11955</v>
      </c>
      <c r="B5520" t="s">
        <v>6017</v>
      </c>
      <c r="C5520" t="s">
        <v>8711</v>
      </c>
      <c r="D5520" t="s">
        <v>3227</v>
      </c>
      <c r="E5520" t="s">
        <v>3175</v>
      </c>
      <c r="F5520" t="s">
        <v>3167</v>
      </c>
      <c r="G5520" t="s">
        <v>1673</v>
      </c>
      <c r="H5520" s="28"/>
      <c r="J5520">
        <v>8</v>
      </c>
      <c r="K5520" t="s">
        <v>3098</v>
      </c>
      <c r="L5520" t="s">
        <v>3229</v>
      </c>
      <c r="M5520" t="s">
        <v>3169</v>
      </c>
      <c r="O5520" t="s">
        <v>3189</v>
      </c>
      <c r="P5520">
        <f t="shared" si="172"/>
        <v>45641</v>
      </c>
      <c r="Q5520">
        <f>--(COUNTIF($A$2:A5520,A5520)=1)</f>
        <v>1</v>
      </c>
      <c r="R5520" t="str">
        <f t="shared" si="173"/>
        <v/>
      </c>
    </row>
    <row r="5521" spans="1:18">
      <c r="A5521" t="s">
        <v>11956</v>
      </c>
      <c r="B5521" t="s">
        <v>2969</v>
      </c>
      <c r="C5521" t="s">
        <v>11957</v>
      </c>
      <c r="D5521" t="s">
        <v>3165</v>
      </c>
      <c r="E5521" t="s">
        <v>3166</v>
      </c>
      <c r="F5521" t="s">
        <v>3167</v>
      </c>
      <c r="G5521" t="s">
        <v>2725</v>
      </c>
      <c r="H5521" s="28">
        <v>45438</v>
      </c>
      <c r="I5521">
        <v>56.25</v>
      </c>
      <c r="J5521">
        <v>24</v>
      </c>
      <c r="K5521" t="s">
        <v>3123</v>
      </c>
      <c r="L5521" t="s">
        <v>3206</v>
      </c>
      <c r="M5521" t="s">
        <v>3202</v>
      </c>
      <c r="O5521" t="s">
        <v>3189</v>
      </c>
      <c r="P5521">
        <f t="shared" si="172"/>
        <v>45436</v>
      </c>
      <c r="Q5521">
        <f>--(COUNTIF($A$2:A5521,A5521)=1)</f>
        <v>1</v>
      </c>
      <c r="R5521">
        <f t="shared" si="173"/>
        <v>56.25</v>
      </c>
    </row>
    <row r="5522" spans="1:18">
      <c r="A5522" t="s">
        <v>11958</v>
      </c>
      <c r="B5522" t="s">
        <v>5577</v>
      </c>
      <c r="C5522" t="s">
        <v>5583</v>
      </c>
      <c r="D5522" t="s">
        <v>3237</v>
      </c>
      <c r="E5522" t="s">
        <v>3194</v>
      </c>
      <c r="F5522" t="s">
        <v>3180</v>
      </c>
      <c r="G5522" t="s">
        <v>11959</v>
      </c>
      <c r="H5522" s="28"/>
      <c r="J5522">
        <v>72</v>
      </c>
      <c r="K5522" t="s">
        <v>3098</v>
      </c>
      <c r="L5522" t="s">
        <v>3398</v>
      </c>
      <c r="M5522" t="s">
        <v>3188</v>
      </c>
      <c r="O5522" t="s">
        <v>3170</v>
      </c>
      <c r="P5522">
        <f t="shared" si="172"/>
        <v>45445</v>
      </c>
      <c r="Q5522">
        <f>--(COUNTIF($A$2:A5522,A5522)=1)</f>
        <v>1</v>
      </c>
      <c r="R5522" t="str">
        <f t="shared" si="173"/>
        <v/>
      </c>
    </row>
    <row r="5523" spans="1:18">
      <c r="A5523" t="s">
        <v>11960</v>
      </c>
      <c r="B5523" t="s">
        <v>696</v>
      </c>
      <c r="C5523" t="s">
        <v>4458</v>
      </c>
      <c r="D5523" t="s">
        <v>3196</v>
      </c>
      <c r="E5523" t="s">
        <v>3194</v>
      </c>
      <c r="F5523" t="s">
        <v>3220</v>
      </c>
      <c r="G5523" t="s">
        <v>5178</v>
      </c>
      <c r="H5523" s="28">
        <v>45701</v>
      </c>
      <c r="I5523">
        <v>89.75</v>
      </c>
      <c r="J5523">
        <v>72</v>
      </c>
      <c r="K5523" t="s">
        <v>3123</v>
      </c>
      <c r="L5523" t="s">
        <v>3187</v>
      </c>
      <c r="M5523" t="s">
        <v>3207</v>
      </c>
      <c r="O5523" t="s">
        <v>3124</v>
      </c>
      <c r="P5523">
        <f t="shared" si="172"/>
        <v>45698</v>
      </c>
      <c r="Q5523">
        <f>--(COUNTIF($A$2:A5523,A5523)=1)</f>
        <v>1</v>
      </c>
      <c r="R5523">
        <f t="shared" si="173"/>
        <v>89.75</v>
      </c>
    </row>
    <row r="5524" spans="1:18">
      <c r="A5524" t="s">
        <v>11961</v>
      </c>
      <c r="B5524" t="s">
        <v>6246</v>
      </c>
      <c r="C5524" t="s">
        <v>3098</v>
      </c>
      <c r="D5524" t="s">
        <v>3165</v>
      </c>
      <c r="E5524" t="s">
        <v>3194</v>
      </c>
      <c r="F5524" t="s">
        <v>3228</v>
      </c>
      <c r="G5524" t="s">
        <v>675</v>
      </c>
      <c r="H5524" s="28"/>
      <c r="J5524">
        <v>72</v>
      </c>
      <c r="K5524" t="s">
        <v>3098</v>
      </c>
      <c r="L5524" t="s">
        <v>3212</v>
      </c>
      <c r="M5524" t="s">
        <v>3188</v>
      </c>
      <c r="O5524" t="s">
        <v>3123</v>
      </c>
      <c r="P5524">
        <f t="shared" si="172"/>
        <v>45433</v>
      </c>
      <c r="Q5524">
        <f>--(COUNTIF($A$2:A5524,A5524)=1)</f>
        <v>1</v>
      </c>
      <c r="R5524" t="str">
        <f t="shared" si="173"/>
        <v/>
      </c>
    </row>
    <row r="5525" spans="1:18">
      <c r="A5525" t="s">
        <v>11962</v>
      </c>
      <c r="B5525" t="s">
        <v>2806</v>
      </c>
      <c r="C5525" t="s">
        <v>3098</v>
      </c>
      <c r="D5525" t="s">
        <v>3200</v>
      </c>
      <c r="E5525" t="s">
        <v>3166</v>
      </c>
      <c r="F5525" t="s">
        <v>3220</v>
      </c>
      <c r="G5525" t="s">
        <v>436</v>
      </c>
      <c r="H5525" s="28">
        <v>45259</v>
      </c>
      <c r="I5525">
        <v>68.94</v>
      </c>
      <c r="J5525">
        <v>24</v>
      </c>
      <c r="K5525" t="s">
        <v>3123</v>
      </c>
      <c r="L5525" t="s">
        <v>3198</v>
      </c>
      <c r="M5525" t="s">
        <v>3207</v>
      </c>
      <c r="O5525" t="s">
        <v>3123</v>
      </c>
      <c r="P5525">
        <f t="shared" si="172"/>
        <v>45257</v>
      </c>
      <c r="Q5525">
        <f>--(COUNTIF($A$2:A5525,A5525)=1)</f>
        <v>1</v>
      </c>
      <c r="R5525">
        <f t="shared" si="173"/>
        <v>68.94</v>
      </c>
    </row>
    <row r="5526" spans="1:18">
      <c r="A5526" t="s">
        <v>11963</v>
      </c>
      <c r="B5526" t="s">
        <v>6144</v>
      </c>
      <c r="C5526" t="s">
        <v>10351</v>
      </c>
      <c r="D5526" t="s">
        <v>3237</v>
      </c>
      <c r="E5526" t="s">
        <v>3166</v>
      </c>
      <c r="F5526" t="s">
        <v>3167</v>
      </c>
      <c r="G5526" t="s">
        <v>63</v>
      </c>
      <c r="H5526" s="28">
        <v>45154</v>
      </c>
      <c r="I5526">
        <v>80.83</v>
      </c>
      <c r="J5526">
        <v>24</v>
      </c>
      <c r="K5526" t="s">
        <v>3123</v>
      </c>
      <c r="L5526" t="s">
        <v>3307</v>
      </c>
      <c r="M5526" t="s">
        <v>3207</v>
      </c>
      <c r="N5526">
        <v>4.4000000000000004</v>
      </c>
      <c r="O5526" t="s">
        <v>3124</v>
      </c>
      <c r="P5526">
        <f t="shared" si="172"/>
        <v>45151</v>
      </c>
      <c r="Q5526">
        <f>--(COUNTIF($A$2:A5526,A5526)=1)</f>
        <v>1</v>
      </c>
      <c r="R5526">
        <f t="shared" si="173"/>
        <v>80.83</v>
      </c>
    </row>
    <row r="5527" spans="1:18">
      <c r="A5527" t="s">
        <v>11964</v>
      </c>
      <c r="B5527" t="s">
        <v>5506</v>
      </c>
      <c r="C5527" t="s">
        <v>3098</v>
      </c>
      <c r="D5527" t="s">
        <v>3196</v>
      </c>
      <c r="E5527" t="s">
        <v>3166</v>
      </c>
      <c r="F5527" t="s">
        <v>3167</v>
      </c>
      <c r="G5527" t="s">
        <v>1702</v>
      </c>
      <c r="H5527" s="28">
        <v>45667</v>
      </c>
      <c r="I5527">
        <v>5.99</v>
      </c>
      <c r="J5527">
        <v>24</v>
      </c>
      <c r="K5527" t="s">
        <v>3124</v>
      </c>
      <c r="L5527" t="s">
        <v>3354</v>
      </c>
      <c r="M5527" t="s">
        <v>3177</v>
      </c>
      <c r="N5527">
        <v>1.2</v>
      </c>
      <c r="O5527" t="s">
        <v>3170</v>
      </c>
      <c r="P5527">
        <f t="shared" si="172"/>
        <v>45667</v>
      </c>
      <c r="Q5527">
        <f>--(COUNTIF($A$2:A5527,A5527)=1)</f>
        <v>1</v>
      </c>
      <c r="R5527">
        <f t="shared" si="173"/>
        <v>5.99</v>
      </c>
    </row>
    <row r="5528" spans="1:18">
      <c r="A5528" t="s">
        <v>11965</v>
      </c>
      <c r="B5528" t="s">
        <v>1733</v>
      </c>
      <c r="C5528" t="s">
        <v>3098</v>
      </c>
      <c r="D5528" t="s">
        <v>3174</v>
      </c>
      <c r="E5528" t="s">
        <v>3175</v>
      </c>
      <c r="F5528" t="s">
        <v>3180</v>
      </c>
      <c r="G5528" t="s">
        <v>5866</v>
      </c>
      <c r="H5528" s="28"/>
      <c r="J5528">
        <v>8</v>
      </c>
      <c r="K5528" t="s">
        <v>3098</v>
      </c>
      <c r="L5528" t="s">
        <v>3307</v>
      </c>
      <c r="M5528" t="s">
        <v>3207</v>
      </c>
      <c r="O5528" t="s">
        <v>3182</v>
      </c>
      <c r="P5528">
        <f t="shared" si="172"/>
        <v>45648</v>
      </c>
      <c r="Q5528">
        <f>--(COUNTIF($A$2:A5528,A5528)=1)</f>
        <v>1</v>
      </c>
      <c r="R5528" t="str">
        <f t="shared" si="173"/>
        <v/>
      </c>
    </row>
    <row r="5529" spans="1:18">
      <c r="A5529" t="s">
        <v>11966</v>
      </c>
      <c r="B5529" t="s">
        <v>4592</v>
      </c>
      <c r="C5529" t="s">
        <v>3098</v>
      </c>
      <c r="D5529" t="s">
        <v>3200</v>
      </c>
      <c r="E5529" t="s">
        <v>3194</v>
      </c>
      <c r="F5529" t="s">
        <v>3167</v>
      </c>
      <c r="G5529" t="s">
        <v>618</v>
      </c>
      <c r="H5529" s="28"/>
      <c r="J5529">
        <v>72</v>
      </c>
      <c r="K5529" t="s">
        <v>3098</v>
      </c>
      <c r="L5529" t="s">
        <v>3098</v>
      </c>
      <c r="M5529" t="s">
        <v>3169</v>
      </c>
      <c r="O5529" t="s">
        <v>3182</v>
      </c>
      <c r="P5529">
        <f t="shared" si="172"/>
        <v>45486</v>
      </c>
      <c r="Q5529">
        <f>--(COUNTIF($A$2:A5529,A5529)=1)</f>
        <v>1</v>
      </c>
      <c r="R5529" t="str">
        <f t="shared" si="173"/>
        <v/>
      </c>
    </row>
    <row r="5530" spans="1:18">
      <c r="A5530" t="s">
        <v>11967</v>
      </c>
      <c r="B5530" t="s">
        <v>801</v>
      </c>
      <c r="C5530" t="s">
        <v>3098</v>
      </c>
      <c r="D5530" t="s">
        <v>3251</v>
      </c>
      <c r="E5530" t="s">
        <v>3280</v>
      </c>
      <c r="F5530" t="s">
        <v>3167</v>
      </c>
      <c r="G5530" t="s">
        <v>1800</v>
      </c>
      <c r="H5530" s="28">
        <v>44862</v>
      </c>
      <c r="I5530">
        <v>3.98</v>
      </c>
      <c r="J5530">
        <v>4</v>
      </c>
      <c r="K5530" t="s">
        <v>3124</v>
      </c>
      <c r="L5530" t="s">
        <v>3212</v>
      </c>
      <c r="M5530" t="s">
        <v>3169</v>
      </c>
      <c r="O5530" t="s">
        <v>3170</v>
      </c>
      <c r="P5530">
        <f t="shared" si="172"/>
        <v>44862</v>
      </c>
      <c r="Q5530">
        <f>--(COUNTIF($A$2:A5530,A5530)=1)</f>
        <v>1</v>
      </c>
      <c r="R5530">
        <f t="shared" si="173"/>
        <v>3.98</v>
      </c>
    </row>
    <row r="5531" spans="1:18">
      <c r="A5531" t="s">
        <v>11968</v>
      </c>
      <c r="B5531" t="s">
        <v>1286</v>
      </c>
      <c r="C5531" t="s">
        <v>3098</v>
      </c>
      <c r="D5531" t="s">
        <v>3251</v>
      </c>
      <c r="E5531" t="s">
        <v>3175</v>
      </c>
      <c r="F5531" t="s">
        <v>3167</v>
      </c>
      <c r="G5531" t="s">
        <v>11969</v>
      </c>
      <c r="H5531" s="28">
        <v>45405</v>
      </c>
      <c r="I5531">
        <v>22.44</v>
      </c>
      <c r="J5531">
        <v>8</v>
      </c>
      <c r="K5531" t="s">
        <v>3123</v>
      </c>
      <c r="L5531" t="s">
        <v>3398</v>
      </c>
      <c r="M5531" t="s">
        <v>3207</v>
      </c>
      <c r="N5531">
        <v>4.7</v>
      </c>
      <c r="O5531" t="s">
        <v>3123</v>
      </c>
      <c r="P5531">
        <f t="shared" si="172"/>
        <v>45405</v>
      </c>
      <c r="Q5531">
        <f>--(COUNTIF($A$2:A5531,A5531)=1)</f>
        <v>1</v>
      </c>
      <c r="R5531">
        <f t="shared" si="173"/>
        <v>22.44</v>
      </c>
    </row>
    <row r="5532" spans="1:18">
      <c r="A5532" t="s">
        <v>11970</v>
      </c>
      <c r="B5532" t="s">
        <v>1301</v>
      </c>
      <c r="C5532" t="s">
        <v>3098</v>
      </c>
      <c r="D5532" t="s">
        <v>3174</v>
      </c>
      <c r="E5532" t="s">
        <v>3175</v>
      </c>
      <c r="F5532" t="s">
        <v>3180</v>
      </c>
      <c r="G5532" t="s">
        <v>2299</v>
      </c>
      <c r="H5532" s="28"/>
      <c r="J5532">
        <v>8</v>
      </c>
      <c r="K5532" t="s">
        <v>3098</v>
      </c>
      <c r="L5532" t="s">
        <v>3168</v>
      </c>
      <c r="M5532" t="s">
        <v>3207</v>
      </c>
      <c r="O5532" t="s">
        <v>3170</v>
      </c>
      <c r="P5532">
        <f t="shared" si="172"/>
        <v>45654</v>
      </c>
      <c r="Q5532">
        <f>--(COUNTIF($A$2:A5532,A5532)=1)</f>
        <v>1</v>
      </c>
      <c r="R5532" t="str">
        <f t="shared" si="173"/>
        <v/>
      </c>
    </row>
    <row r="5533" spans="1:18">
      <c r="A5533" t="s">
        <v>11971</v>
      </c>
      <c r="B5533" t="s">
        <v>4611</v>
      </c>
      <c r="C5533" t="s">
        <v>3098</v>
      </c>
      <c r="D5533" t="s">
        <v>3200</v>
      </c>
      <c r="E5533" t="s">
        <v>3166</v>
      </c>
      <c r="F5533" t="s">
        <v>3167</v>
      </c>
      <c r="G5533" t="s">
        <v>835</v>
      </c>
      <c r="H5533" s="28">
        <v>44963</v>
      </c>
      <c r="I5533">
        <v>14.59</v>
      </c>
      <c r="J5533">
        <v>24</v>
      </c>
      <c r="K5533" t="s">
        <v>3124</v>
      </c>
      <c r="L5533" t="s">
        <v>3168</v>
      </c>
      <c r="M5533" t="s">
        <v>3188</v>
      </c>
      <c r="N5533">
        <v>1.1000000000000001</v>
      </c>
      <c r="O5533" t="s">
        <v>3213</v>
      </c>
      <c r="P5533">
        <f t="shared" si="172"/>
        <v>44963</v>
      </c>
      <c r="Q5533">
        <f>--(COUNTIF($A$2:A5533,A5533)=1)</f>
        <v>1</v>
      </c>
      <c r="R5533">
        <f t="shared" si="173"/>
        <v>14.59</v>
      </c>
    </row>
    <row r="5534" spans="1:18">
      <c r="A5534" t="s">
        <v>11972</v>
      </c>
      <c r="B5534" t="s">
        <v>3369</v>
      </c>
      <c r="C5534" t="s">
        <v>6793</v>
      </c>
      <c r="D5534" t="s">
        <v>3237</v>
      </c>
      <c r="E5534" t="s">
        <v>3194</v>
      </c>
      <c r="F5534" t="s">
        <v>3167</v>
      </c>
      <c r="G5534" t="s">
        <v>9628</v>
      </c>
      <c r="H5534" s="28">
        <v>45702</v>
      </c>
      <c r="I5534">
        <v>23.86</v>
      </c>
      <c r="J5534">
        <v>72</v>
      </c>
      <c r="K5534" t="s">
        <v>3124</v>
      </c>
      <c r="L5534" t="s">
        <v>3351</v>
      </c>
      <c r="M5534" t="s">
        <v>3188</v>
      </c>
      <c r="O5534" t="s">
        <v>3170</v>
      </c>
      <c r="P5534">
        <f t="shared" si="172"/>
        <v>45702</v>
      </c>
      <c r="Q5534">
        <f>--(COUNTIF($A$2:A5534,A5534)=1)</f>
        <v>1</v>
      </c>
      <c r="R5534">
        <f t="shared" si="173"/>
        <v>23.86</v>
      </c>
    </row>
    <row r="5535" spans="1:18">
      <c r="A5535" t="s">
        <v>11973</v>
      </c>
      <c r="B5535" t="s">
        <v>4460</v>
      </c>
      <c r="C5535" t="s">
        <v>3098</v>
      </c>
      <c r="D5535" t="s">
        <v>3165</v>
      </c>
      <c r="E5535" t="s">
        <v>3194</v>
      </c>
      <c r="F5535" t="s">
        <v>3167</v>
      </c>
      <c r="G5535" t="s">
        <v>752</v>
      </c>
      <c r="H5535" s="28">
        <v>45496</v>
      </c>
      <c r="I5535">
        <v>5.01</v>
      </c>
      <c r="J5535">
        <v>72</v>
      </c>
      <c r="K5535" t="s">
        <v>3124</v>
      </c>
      <c r="L5535" t="s">
        <v>3354</v>
      </c>
      <c r="M5535" t="s">
        <v>3177</v>
      </c>
      <c r="N5535">
        <v>3.2</v>
      </c>
      <c r="O5535" t="s">
        <v>3124</v>
      </c>
      <c r="P5535">
        <f t="shared" si="172"/>
        <v>45496</v>
      </c>
      <c r="Q5535">
        <f>--(COUNTIF($A$2:A5535,A5535)=1)</f>
        <v>1</v>
      </c>
      <c r="R5535">
        <f t="shared" si="173"/>
        <v>5.01</v>
      </c>
    </row>
    <row r="5536" spans="1:18">
      <c r="A5536" t="s">
        <v>11974</v>
      </c>
      <c r="B5536" t="s">
        <v>2253</v>
      </c>
      <c r="C5536" t="s">
        <v>5296</v>
      </c>
      <c r="D5536" t="s">
        <v>3240</v>
      </c>
      <c r="E5536" t="s">
        <v>3166</v>
      </c>
      <c r="F5536" t="s">
        <v>3180</v>
      </c>
      <c r="G5536" t="s">
        <v>2559</v>
      </c>
      <c r="H5536" s="28"/>
      <c r="J5536">
        <v>24</v>
      </c>
      <c r="K5536" t="s">
        <v>3098</v>
      </c>
      <c r="L5536" t="s">
        <v>3254</v>
      </c>
      <c r="M5536" t="s">
        <v>3207</v>
      </c>
      <c r="O5536" t="s">
        <v>3170</v>
      </c>
      <c r="P5536">
        <f t="shared" si="172"/>
        <v>45503</v>
      </c>
      <c r="Q5536">
        <f>--(COUNTIF($A$2:A5536,A5536)=1)</f>
        <v>1</v>
      </c>
      <c r="R5536" t="str">
        <f t="shared" si="173"/>
        <v/>
      </c>
    </row>
    <row r="5537" spans="1:18">
      <c r="A5537" t="s">
        <v>11975</v>
      </c>
      <c r="B5537" t="s">
        <v>9043</v>
      </c>
      <c r="C5537" t="s">
        <v>3098</v>
      </c>
      <c r="D5537" t="s">
        <v>3200</v>
      </c>
      <c r="E5537" t="s">
        <v>3194</v>
      </c>
      <c r="F5537" t="s">
        <v>3220</v>
      </c>
      <c r="G5537" t="s">
        <v>752</v>
      </c>
      <c r="H5537" s="28">
        <v>45501</v>
      </c>
      <c r="I5537">
        <v>127.37</v>
      </c>
      <c r="J5537">
        <v>72</v>
      </c>
      <c r="K5537" t="s">
        <v>3123</v>
      </c>
      <c r="L5537" t="s">
        <v>3209</v>
      </c>
      <c r="M5537" t="s">
        <v>3177</v>
      </c>
      <c r="O5537" t="s">
        <v>3170</v>
      </c>
      <c r="P5537">
        <f t="shared" si="172"/>
        <v>45496</v>
      </c>
      <c r="Q5537">
        <f>--(COUNTIF($A$2:A5537,A5537)=1)</f>
        <v>1</v>
      </c>
      <c r="R5537">
        <f t="shared" si="173"/>
        <v>127.37</v>
      </c>
    </row>
    <row r="5538" spans="1:18">
      <c r="A5538" t="s">
        <v>11976</v>
      </c>
      <c r="B5538" t="s">
        <v>2394</v>
      </c>
      <c r="C5538" t="s">
        <v>4203</v>
      </c>
      <c r="D5538" t="s">
        <v>3251</v>
      </c>
      <c r="E5538" t="s">
        <v>3166</v>
      </c>
      <c r="F5538" t="s">
        <v>3167</v>
      </c>
      <c r="G5538" t="s">
        <v>209</v>
      </c>
      <c r="H5538" s="28"/>
      <c r="J5538">
        <v>24</v>
      </c>
      <c r="K5538" t="s">
        <v>3098</v>
      </c>
      <c r="L5538" t="s">
        <v>3098</v>
      </c>
      <c r="M5538" t="s">
        <v>3188</v>
      </c>
      <c r="O5538" t="s">
        <v>3182</v>
      </c>
      <c r="P5538">
        <f t="shared" si="172"/>
        <v>45069</v>
      </c>
      <c r="Q5538">
        <f>--(COUNTIF($A$2:A5538,A5538)=1)</f>
        <v>1</v>
      </c>
      <c r="R5538" t="str">
        <f t="shared" si="173"/>
        <v/>
      </c>
    </row>
    <row r="5539" spans="1:18">
      <c r="A5539" t="s">
        <v>11977</v>
      </c>
      <c r="B5539" t="s">
        <v>2438</v>
      </c>
      <c r="C5539" t="s">
        <v>11978</v>
      </c>
      <c r="D5539" t="s">
        <v>3227</v>
      </c>
      <c r="E5539" t="s">
        <v>3194</v>
      </c>
      <c r="F5539" t="s">
        <v>3228</v>
      </c>
      <c r="G5539" t="s">
        <v>631</v>
      </c>
      <c r="H5539" s="28"/>
      <c r="J5539">
        <v>72</v>
      </c>
      <c r="K5539" t="s">
        <v>3098</v>
      </c>
      <c r="L5539" t="s">
        <v>3168</v>
      </c>
      <c r="M5539" t="s">
        <v>3202</v>
      </c>
      <c r="O5539" t="s">
        <v>3260</v>
      </c>
      <c r="P5539">
        <f t="shared" si="172"/>
        <v>45518</v>
      </c>
      <c r="Q5539">
        <f>--(COUNTIF($A$2:A5539,A5539)=1)</f>
        <v>1</v>
      </c>
      <c r="R5539" t="str">
        <f t="shared" si="173"/>
        <v/>
      </c>
    </row>
    <row r="5540" spans="1:18">
      <c r="A5540" t="s">
        <v>11979</v>
      </c>
      <c r="B5540" t="s">
        <v>6810</v>
      </c>
      <c r="C5540" t="s">
        <v>6399</v>
      </c>
      <c r="D5540" t="s">
        <v>3185</v>
      </c>
      <c r="E5540" t="s">
        <v>3194</v>
      </c>
      <c r="F5540" t="s">
        <v>3167</v>
      </c>
      <c r="G5540" t="s">
        <v>1519</v>
      </c>
      <c r="H5540" s="28">
        <v>45295</v>
      </c>
      <c r="I5540">
        <v>43.89</v>
      </c>
      <c r="J5540">
        <v>72</v>
      </c>
      <c r="K5540" t="s">
        <v>3124</v>
      </c>
      <c r="L5540" t="s">
        <v>3176</v>
      </c>
      <c r="M5540" t="s">
        <v>3169</v>
      </c>
      <c r="N5540">
        <v>1.8</v>
      </c>
      <c r="O5540" t="s">
        <v>3123</v>
      </c>
      <c r="P5540">
        <f t="shared" si="172"/>
        <v>45294</v>
      </c>
      <c r="Q5540">
        <f>--(COUNTIF($A$2:A5540,A5540)=1)</f>
        <v>1</v>
      </c>
      <c r="R5540">
        <f t="shared" si="173"/>
        <v>43.89</v>
      </c>
    </row>
    <row r="5541" spans="1:18">
      <c r="A5541" t="s">
        <v>11980</v>
      </c>
      <c r="B5541" t="s">
        <v>2849</v>
      </c>
      <c r="C5541" t="s">
        <v>3098</v>
      </c>
      <c r="D5541" t="s">
        <v>3227</v>
      </c>
      <c r="E5541" t="s">
        <v>3194</v>
      </c>
      <c r="F5541" t="s">
        <v>3167</v>
      </c>
      <c r="G5541" t="s">
        <v>114</v>
      </c>
      <c r="H5541" s="28">
        <v>45189</v>
      </c>
      <c r="I5541">
        <v>9.4499999999999993</v>
      </c>
      <c r="J5541">
        <v>72</v>
      </c>
      <c r="K5541" t="s">
        <v>3124</v>
      </c>
      <c r="L5541" t="s">
        <v>3187</v>
      </c>
      <c r="M5541" t="s">
        <v>3188</v>
      </c>
      <c r="N5541">
        <v>4.5</v>
      </c>
      <c r="O5541" t="s">
        <v>3182</v>
      </c>
      <c r="P5541">
        <f t="shared" si="172"/>
        <v>45189</v>
      </c>
      <c r="Q5541">
        <f>--(COUNTIF($A$2:A5541,A5541)=1)</f>
        <v>1</v>
      </c>
      <c r="R5541">
        <f t="shared" si="173"/>
        <v>9.4499999999999993</v>
      </c>
    </row>
    <row r="5542" spans="1:18">
      <c r="A5542" t="s">
        <v>11981</v>
      </c>
      <c r="B5542" t="s">
        <v>4165</v>
      </c>
      <c r="C5542" t="s">
        <v>3098</v>
      </c>
      <c r="D5542" t="s">
        <v>3165</v>
      </c>
      <c r="E5542" t="s">
        <v>3194</v>
      </c>
      <c r="F5542" t="s">
        <v>3220</v>
      </c>
      <c r="G5542" t="s">
        <v>1763</v>
      </c>
      <c r="H5542" s="28">
        <v>45418</v>
      </c>
      <c r="I5542">
        <v>97.64</v>
      </c>
      <c r="J5542">
        <v>72</v>
      </c>
      <c r="K5542" t="s">
        <v>3123</v>
      </c>
      <c r="L5542" t="s">
        <v>3221</v>
      </c>
      <c r="M5542" t="s">
        <v>3169</v>
      </c>
      <c r="O5542" t="s">
        <v>3182</v>
      </c>
      <c r="P5542">
        <f t="shared" si="172"/>
        <v>45414</v>
      </c>
      <c r="Q5542">
        <f>--(COUNTIF($A$2:A5542,A5542)=1)</f>
        <v>1</v>
      </c>
      <c r="R5542">
        <f t="shared" si="173"/>
        <v>97.64</v>
      </c>
    </row>
    <row r="5543" spans="1:18">
      <c r="A5543" t="s">
        <v>11982</v>
      </c>
      <c r="B5543" t="s">
        <v>1848</v>
      </c>
      <c r="C5543" t="s">
        <v>3098</v>
      </c>
      <c r="D5543" t="s">
        <v>3251</v>
      </c>
      <c r="E5543" t="s">
        <v>3166</v>
      </c>
      <c r="F5543" t="s">
        <v>3220</v>
      </c>
      <c r="G5543" t="s">
        <v>1639</v>
      </c>
      <c r="H5543" s="28">
        <v>45227</v>
      </c>
      <c r="I5543">
        <v>45.8</v>
      </c>
      <c r="J5543">
        <v>24</v>
      </c>
      <c r="K5543" t="s">
        <v>3123</v>
      </c>
      <c r="L5543" t="s">
        <v>3244</v>
      </c>
      <c r="M5543" t="s">
        <v>3202</v>
      </c>
      <c r="N5543">
        <v>3</v>
      </c>
      <c r="O5543" t="s">
        <v>3170</v>
      </c>
      <c r="P5543">
        <f t="shared" si="172"/>
        <v>45226</v>
      </c>
      <c r="Q5543">
        <f>--(COUNTIF($A$2:A5543,A5543)=1)</f>
        <v>1</v>
      </c>
      <c r="R5543">
        <f t="shared" si="173"/>
        <v>45.8</v>
      </c>
    </row>
    <row r="5544" spans="1:18">
      <c r="A5544" t="s">
        <v>11983</v>
      </c>
      <c r="B5544" t="s">
        <v>1798</v>
      </c>
      <c r="C5544" t="s">
        <v>11535</v>
      </c>
      <c r="D5544" t="s">
        <v>3251</v>
      </c>
      <c r="E5544" t="s">
        <v>3280</v>
      </c>
      <c r="F5544" t="s">
        <v>3167</v>
      </c>
      <c r="G5544" t="s">
        <v>4173</v>
      </c>
      <c r="H5544" s="28">
        <v>45281</v>
      </c>
      <c r="I5544">
        <v>5.31</v>
      </c>
      <c r="J5544">
        <v>4</v>
      </c>
      <c r="K5544" t="s">
        <v>3123</v>
      </c>
      <c r="L5544" t="s">
        <v>3221</v>
      </c>
      <c r="M5544" t="s">
        <v>3169</v>
      </c>
      <c r="O5544" t="s">
        <v>3189</v>
      </c>
      <c r="P5544">
        <f t="shared" si="172"/>
        <v>45281</v>
      </c>
      <c r="Q5544">
        <f>--(COUNTIF($A$2:A5544,A5544)=1)</f>
        <v>1</v>
      </c>
      <c r="R5544">
        <f t="shared" si="173"/>
        <v>5.31</v>
      </c>
    </row>
    <row r="5545" spans="1:18">
      <c r="A5545" t="s">
        <v>11984</v>
      </c>
      <c r="B5545" t="s">
        <v>1003</v>
      </c>
      <c r="C5545" t="s">
        <v>8747</v>
      </c>
      <c r="D5545" t="s">
        <v>3237</v>
      </c>
      <c r="E5545" t="s">
        <v>3166</v>
      </c>
      <c r="F5545" t="s">
        <v>3167</v>
      </c>
      <c r="G5545" t="s">
        <v>2256</v>
      </c>
      <c r="H5545" s="28">
        <v>44970</v>
      </c>
      <c r="I5545">
        <v>52.37</v>
      </c>
      <c r="J5545">
        <v>24</v>
      </c>
      <c r="K5545" t="s">
        <v>3123</v>
      </c>
      <c r="L5545" t="s">
        <v>3206</v>
      </c>
      <c r="M5545" t="s">
        <v>3169</v>
      </c>
      <c r="O5545" t="s">
        <v>3123</v>
      </c>
      <c r="P5545">
        <f t="shared" si="172"/>
        <v>44968</v>
      </c>
      <c r="Q5545">
        <f>--(COUNTIF($A$2:A5545,A5545)=1)</f>
        <v>1</v>
      </c>
      <c r="R5545">
        <f t="shared" si="173"/>
        <v>52.37</v>
      </c>
    </row>
    <row r="5546" spans="1:18">
      <c r="A5546" t="s">
        <v>11985</v>
      </c>
      <c r="B5546" t="s">
        <v>2449</v>
      </c>
      <c r="C5546" t="s">
        <v>11986</v>
      </c>
      <c r="D5546" t="s">
        <v>3227</v>
      </c>
      <c r="E5546" t="s">
        <v>3194</v>
      </c>
      <c r="F5546" t="s">
        <v>3228</v>
      </c>
      <c r="G5546" t="s">
        <v>1871</v>
      </c>
      <c r="H5546" s="28"/>
      <c r="J5546">
        <v>72</v>
      </c>
      <c r="K5546" t="s">
        <v>3098</v>
      </c>
      <c r="L5546" t="s">
        <v>3181</v>
      </c>
      <c r="M5546" t="s">
        <v>3207</v>
      </c>
      <c r="O5546" t="s">
        <v>3189</v>
      </c>
      <c r="P5546">
        <f t="shared" si="172"/>
        <v>45080</v>
      </c>
      <c r="Q5546">
        <f>--(COUNTIF($A$2:A5546,A5546)=1)</f>
        <v>1</v>
      </c>
      <c r="R5546" t="str">
        <f t="shared" si="173"/>
        <v/>
      </c>
    </row>
    <row r="5547" spans="1:18">
      <c r="A5547" t="s">
        <v>11987</v>
      </c>
      <c r="B5547" t="s">
        <v>11484</v>
      </c>
      <c r="C5547" t="s">
        <v>10549</v>
      </c>
      <c r="D5547" t="s">
        <v>3240</v>
      </c>
      <c r="E5547" t="s">
        <v>3194</v>
      </c>
      <c r="F5547" t="s">
        <v>3167</v>
      </c>
      <c r="G5547" t="s">
        <v>518</v>
      </c>
      <c r="H5547" s="28">
        <v>44898</v>
      </c>
      <c r="I5547">
        <v>27.37</v>
      </c>
      <c r="J5547">
        <v>72</v>
      </c>
      <c r="K5547" t="s">
        <v>3124</v>
      </c>
      <c r="L5547" t="s">
        <v>3225</v>
      </c>
      <c r="M5547" t="s">
        <v>3202</v>
      </c>
      <c r="N5547">
        <v>2.1</v>
      </c>
      <c r="O5547" t="s">
        <v>3182</v>
      </c>
      <c r="P5547">
        <f t="shared" si="172"/>
        <v>44897</v>
      </c>
      <c r="Q5547">
        <f>--(COUNTIF($A$2:A5547,A5547)=1)</f>
        <v>1</v>
      </c>
      <c r="R5547">
        <f t="shared" si="173"/>
        <v>27.37</v>
      </c>
    </row>
    <row r="5548" spans="1:18">
      <c r="A5548" t="s">
        <v>11988</v>
      </c>
      <c r="B5548" t="s">
        <v>4435</v>
      </c>
      <c r="C5548" t="s">
        <v>11989</v>
      </c>
      <c r="D5548" t="s">
        <v>3227</v>
      </c>
      <c r="E5548" t="s">
        <v>3194</v>
      </c>
      <c r="F5548" t="s">
        <v>3167</v>
      </c>
      <c r="G5548" t="s">
        <v>1416</v>
      </c>
      <c r="H5548" s="28"/>
      <c r="J5548">
        <v>72</v>
      </c>
      <c r="K5548" t="s">
        <v>3098</v>
      </c>
      <c r="L5548" t="s">
        <v>3225</v>
      </c>
      <c r="M5548" t="s">
        <v>3207</v>
      </c>
      <c r="O5548" t="s">
        <v>3189</v>
      </c>
      <c r="P5548">
        <f t="shared" si="172"/>
        <v>44914</v>
      </c>
      <c r="Q5548">
        <f>--(COUNTIF($A$2:A5548,A5548)=1)</f>
        <v>1</v>
      </c>
      <c r="R5548" t="str">
        <f t="shared" si="173"/>
        <v/>
      </c>
    </row>
    <row r="5549" spans="1:18">
      <c r="A5549" t="s">
        <v>11990</v>
      </c>
      <c r="B5549" t="s">
        <v>573</v>
      </c>
      <c r="C5549" t="s">
        <v>11991</v>
      </c>
      <c r="D5549" t="s">
        <v>3200</v>
      </c>
      <c r="E5549" t="s">
        <v>3166</v>
      </c>
      <c r="F5549" t="s">
        <v>3167</v>
      </c>
      <c r="G5549" t="s">
        <v>4039</v>
      </c>
      <c r="H5549" s="28">
        <v>44676</v>
      </c>
      <c r="I5549">
        <v>1.51</v>
      </c>
      <c r="J5549">
        <v>24</v>
      </c>
      <c r="K5549" t="s">
        <v>3124</v>
      </c>
      <c r="L5549" t="s">
        <v>3218</v>
      </c>
      <c r="M5549" t="s">
        <v>3202</v>
      </c>
      <c r="N5549">
        <v>2</v>
      </c>
      <c r="O5549" t="s">
        <v>3189</v>
      </c>
      <c r="P5549">
        <f t="shared" si="172"/>
        <v>44676</v>
      </c>
      <c r="Q5549">
        <f>--(COUNTIF($A$2:A5549,A5549)=1)</f>
        <v>1</v>
      </c>
      <c r="R5549">
        <f t="shared" si="173"/>
        <v>1.51</v>
      </c>
    </row>
    <row r="5550" spans="1:18">
      <c r="A5550" t="s">
        <v>11992</v>
      </c>
      <c r="B5550" t="s">
        <v>4963</v>
      </c>
      <c r="C5550" t="s">
        <v>11781</v>
      </c>
      <c r="D5550" t="s">
        <v>3200</v>
      </c>
      <c r="E5550" t="s">
        <v>3175</v>
      </c>
      <c r="F5550" t="s">
        <v>3167</v>
      </c>
      <c r="G5550" t="s">
        <v>1336</v>
      </c>
      <c r="H5550" s="28">
        <v>45560</v>
      </c>
      <c r="I5550">
        <v>24.67</v>
      </c>
      <c r="J5550">
        <v>8</v>
      </c>
      <c r="K5550" t="s">
        <v>3123</v>
      </c>
      <c r="L5550" t="s">
        <v>3181</v>
      </c>
      <c r="M5550" t="s">
        <v>3177</v>
      </c>
      <c r="O5550" t="s">
        <v>3213</v>
      </c>
      <c r="P5550">
        <f t="shared" si="172"/>
        <v>45559</v>
      </c>
      <c r="Q5550">
        <f>--(COUNTIF($A$2:A5550,A5550)=1)</f>
        <v>1</v>
      </c>
      <c r="R5550">
        <f t="shared" si="173"/>
        <v>24.67</v>
      </c>
    </row>
    <row r="5551" spans="1:18">
      <c r="A5551" t="s">
        <v>11993</v>
      </c>
      <c r="B5551" t="s">
        <v>7577</v>
      </c>
      <c r="C5551" t="s">
        <v>11994</v>
      </c>
      <c r="D5551" t="s">
        <v>3174</v>
      </c>
      <c r="E5551" t="s">
        <v>3166</v>
      </c>
      <c r="F5551" t="s">
        <v>3228</v>
      </c>
      <c r="G5551" t="s">
        <v>390</v>
      </c>
      <c r="H5551" s="28"/>
      <c r="J5551">
        <v>24</v>
      </c>
      <c r="K5551" t="s">
        <v>3098</v>
      </c>
      <c r="L5551" t="s">
        <v>3098</v>
      </c>
      <c r="M5551" t="s">
        <v>3207</v>
      </c>
      <c r="O5551" t="s">
        <v>3189</v>
      </c>
      <c r="P5551">
        <f t="shared" si="172"/>
        <v>44880</v>
      </c>
      <c r="Q5551">
        <f>--(COUNTIF($A$2:A5551,A5551)=1)</f>
        <v>1</v>
      </c>
      <c r="R5551" t="str">
        <f t="shared" si="173"/>
        <v/>
      </c>
    </row>
    <row r="5552" spans="1:18">
      <c r="A5552" t="s">
        <v>11995</v>
      </c>
      <c r="B5552" t="s">
        <v>4430</v>
      </c>
      <c r="C5552" t="s">
        <v>3098</v>
      </c>
      <c r="D5552" t="s">
        <v>3237</v>
      </c>
      <c r="E5552" t="s">
        <v>3194</v>
      </c>
      <c r="F5552" t="s">
        <v>3167</v>
      </c>
      <c r="G5552" t="s">
        <v>439</v>
      </c>
      <c r="H5552" s="28">
        <v>44811</v>
      </c>
      <c r="I5552">
        <v>201.49</v>
      </c>
      <c r="J5552">
        <v>72</v>
      </c>
      <c r="K5552" t="s">
        <v>3123</v>
      </c>
      <c r="L5552" t="s">
        <v>3168</v>
      </c>
      <c r="M5552" t="s">
        <v>3169</v>
      </c>
      <c r="N5552">
        <v>4.0999999999999996</v>
      </c>
      <c r="O5552" t="s">
        <v>3170</v>
      </c>
      <c r="P5552">
        <f t="shared" si="172"/>
        <v>44803</v>
      </c>
      <c r="Q5552">
        <f>--(COUNTIF($A$2:A5552,A5552)=1)</f>
        <v>1</v>
      </c>
      <c r="R5552">
        <f t="shared" si="173"/>
        <v>201.49</v>
      </c>
    </row>
    <row r="5553" spans="1:18">
      <c r="A5553" t="s">
        <v>11996</v>
      </c>
      <c r="B5553" t="s">
        <v>1201</v>
      </c>
      <c r="C5553" t="s">
        <v>11997</v>
      </c>
      <c r="D5553" t="s">
        <v>3240</v>
      </c>
      <c r="E5553" t="s">
        <v>3166</v>
      </c>
      <c r="F5553" t="s">
        <v>3167</v>
      </c>
      <c r="G5553" t="s">
        <v>1152</v>
      </c>
      <c r="H5553" s="28">
        <v>45381</v>
      </c>
      <c r="I5553">
        <v>50.63</v>
      </c>
      <c r="J5553">
        <v>24</v>
      </c>
      <c r="K5553" t="s">
        <v>3123</v>
      </c>
      <c r="L5553" t="s">
        <v>3168</v>
      </c>
      <c r="M5553" t="s">
        <v>3169</v>
      </c>
      <c r="N5553">
        <v>2.1</v>
      </c>
      <c r="O5553" t="s">
        <v>3260</v>
      </c>
      <c r="P5553">
        <f t="shared" si="172"/>
        <v>45379</v>
      </c>
      <c r="Q5553">
        <f>--(COUNTIF($A$2:A5553,A5553)=1)</f>
        <v>1</v>
      </c>
      <c r="R5553">
        <f t="shared" si="173"/>
        <v>50.63</v>
      </c>
    </row>
    <row r="5554" spans="1:18">
      <c r="A5554" t="s">
        <v>11998</v>
      </c>
      <c r="B5554" t="s">
        <v>297</v>
      </c>
      <c r="C5554" t="s">
        <v>3098</v>
      </c>
      <c r="D5554" t="s">
        <v>3165</v>
      </c>
      <c r="E5554" t="s">
        <v>3194</v>
      </c>
      <c r="F5554" t="s">
        <v>3180</v>
      </c>
      <c r="G5554" t="s">
        <v>1264</v>
      </c>
      <c r="H5554" s="28"/>
      <c r="J5554">
        <v>72</v>
      </c>
      <c r="K5554" t="s">
        <v>3098</v>
      </c>
      <c r="L5554" t="s">
        <v>3187</v>
      </c>
      <c r="M5554" t="s">
        <v>3177</v>
      </c>
      <c r="O5554" t="s">
        <v>3124</v>
      </c>
      <c r="P5554">
        <f t="shared" si="172"/>
        <v>44683</v>
      </c>
      <c r="Q5554">
        <f>--(COUNTIF($A$2:A5554,A5554)=1)</f>
        <v>1</v>
      </c>
      <c r="R5554" t="str">
        <f t="shared" si="173"/>
        <v/>
      </c>
    </row>
    <row r="5555" spans="1:18">
      <c r="A5555" t="s">
        <v>11999</v>
      </c>
      <c r="B5555" t="s">
        <v>3888</v>
      </c>
      <c r="C5555" t="s">
        <v>10865</v>
      </c>
      <c r="D5555" t="s">
        <v>3174</v>
      </c>
      <c r="E5555" t="s">
        <v>3175</v>
      </c>
      <c r="F5555" t="s">
        <v>3228</v>
      </c>
      <c r="G5555" t="s">
        <v>676</v>
      </c>
      <c r="H5555" s="28"/>
      <c r="J5555">
        <v>8</v>
      </c>
      <c r="K5555" t="s">
        <v>3098</v>
      </c>
      <c r="L5555" t="s">
        <v>3168</v>
      </c>
      <c r="M5555" t="s">
        <v>3207</v>
      </c>
      <c r="O5555" t="s">
        <v>3123</v>
      </c>
      <c r="P5555">
        <f t="shared" si="172"/>
        <v>45481</v>
      </c>
      <c r="Q5555">
        <f>--(COUNTIF($A$2:A5555,A5555)=1)</f>
        <v>1</v>
      </c>
      <c r="R5555" t="str">
        <f t="shared" si="173"/>
        <v/>
      </c>
    </row>
    <row r="5556" spans="1:18">
      <c r="A5556" t="s">
        <v>12000</v>
      </c>
      <c r="B5556" t="s">
        <v>4460</v>
      </c>
      <c r="C5556" t="s">
        <v>5165</v>
      </c>
      <c r="D5556" t="s">
        <v>3174</v>
      </c>
      <c r="E5556" t="s">
        <v>3166</v>
      </c>
      <c r="F5556" t="s">
        <v>3167</v>
      </c>
      <c r="G5556" t="s">
        <v>987</v>
      </c>
      <c r="H5556" s="28"/>
      <c r="J5556">
        <v>24</v>
      </c>
      <c r="K5556" t="s">
        <v>3098</v>
      </c>
      <c r="L5556" t="s">
        <v>3229</v>
      </c>
      <c r="M5556" t="s">
        <v>3188</v>
      </c>
      <c r="O5556" t="s">
        <v>3170</v>
      </c>
      <c r="P5556">
        <f t="shared" si="172"/>
        <v>45582</v>
      </c>
      <c r="Q5556">
        <f>--(COUNTIF($A$2:A5556,A5556)=1)</f>
        <v>1</v>
      </c>
      <c r="R5556" t="str">
        <f t="shared" si="173"/>
        <v/>
      </c>
    </row>
    <row r="5557" spans="1:18">
      <c r="A5557" t="s">
        <v>12001</v>
      </c>
      <c r="B5557" t="s">
        <v>1359</v>
      </c>
      <c r="C5557" t="s">
        <v>3098</v>
      </c>
      <c r="D5557" t="s">
        <v>3240</v>
      </c>
      <c r="E5557" t="s">
        <v>3175</v>
      </c>
      <c r="F5557" t="s">
        <v>3167</v>
      </c>
      <c r="G5557" t="s">
        <v>3539</v>
      </c>
      <c r="H5557" s="28"/>
      <c r="J5557">
        <v>8</v>
      </c>
      <c r="K5557" t="s">
        <v>3098</v>
      </c>
      <c r="L5557" t="s">
        <v>3398</v>
      </c>
      <c r="M5557" t="s">
        <v>3202</v>
      </c>
      <c r="O5557" t="s">
        <v>3170</v>
      </c>
      <c r="P5557">
        <f t="shared" si="172"/>
        <v>44592</v>
      </c>
      <c r="Q5557">
        <f>--(COUNTIF($A$2:A5557,A5557)=1)</f>
        <v>1</v>
      </c>
      <c r="R5557" t="str">
        <f t="shared" si="173"/>
        <v/>
      </c>
    </row>
    <row r="5558" spans="1:18">
      <c r="A5558" t="s">
        <v>12002</v>
      </c>
      <c r="B5558" t="s">
        <v>2783</v>
      </c>
      <c r="C5558" t="s">
        <v>3098</v>
      </c>
      <c r="D5558" t="s">
        <v>3237</v>
      </c>
      <c r="E5558" t="s">
        <v>3166</v>
      </c>
      <c r="F5558" t="s">
        <v>3167</v>
      </c>
      <c r="G5558" t="s">
        <v>1891</v>
      </c>
      <c r="H5558" s="28">
        <v>45253</v>
      </c>
      <c r="I5558">
        <v>73.02</v>
      </c>
      <c r="J5558">
        <v>24</v>
      </c>
      <c r="K5558" t="s">
        <v>3123</v>
      </c>
      <c r="L5558" t="s">
        <v>3265</v>
      </c>
      <c r="M5558" t="s">
        <v>3177</v>
      </c>
      <c r="N5558">
        <v>4.2</v>
      </c>
      <c r="O5558" t="s">
        <v>3170</v>
      </c>
      <c r="P5558">
        <f t="shared" si="172"/>
        <v>45250</v>
      </c>
      <c r="Q5558">
        <f>--(COUNTIF($A$2:A5558,A5558)=1)</f>
        <v>1</v>
      </c>
      <c r="R5558">
        <f t="shared" si="173"/>
        <v>73.02</v>
      </c>
    </row>
    <row r="5559" spans="1:18">
      <c r="A5559" t="s">
        <v>12003</v>
      </c>
      <c r="B5559" t="s">
        <v>6630</v>
      </c>
      <c r="C5559" t="s">
        <v>5296</v>
      </c>
      <c r="D5559" t="s">
        <v>3251</v>
      </c>
      <c r="E5559" t="s">
        <v>3194</v>
      </c>
      <c r="F5559" t="s">
        <v>3228</v>
      </c>
      <c r="G5559" t="s">
        <v>1209</v>
      </c>
      <c r="H5559" s="28"/>
      <c r="J5559">
        <v>72</v>
      </c>
      <c r="K5559" t="s">
        <v>3098</v>
      </c>
      <c r="L5559" t="s">
        <v>3218</v>
      </c>
      <c r="M5559" t="s">
        <v>3177</v>
      </c>
      <c r="O5559" t="s">
        <v>3213</v>
      </c>
      <c r="P5559">
        <f t="shared" si="172"/>
        <v>44700</v>
      </c>
      <c r="Q5559">
        <f>--(COUNTIF($A$2:A5559,A5559)=1)</f>
        <v>1</v>
      </c>
      <c r="R5559" t="str">
        <f t="shared" si="173"/>
        <v/>
      </c>
    </row>
    <row r="5560" spans="1:18">
      <c r="A5560" t="s">
        <v>12004</v>
      </c>
      <c r="B5560" t="s">
        <v>2472</v>
      </c>
      <c r="C5560" t="s">
        <v>3098</v>
      </c>
      <c r="D5560" t="s">
        <v>3200</v>
      </c>
      <c r="E5560" t="s">
        <v>3280</v>
      </c>
      <c r="F5560" t="s">
        <v>3167</v>
      </c>
      <c r="G5560" t="s">
        <v>2078</v>
      </c>
      <c r="H5560" s="28">
        <v>45530</v>
      </c>
      <c r="I5560">
        <v>8.67</v>
      </c>
      <c r="J5560">
        <v>4</v>
      </c>
      <c r="K5560" t="s">
        <v>3123</v>
      </c>
      <c r="L5560" t="s">
        <v>3168</v>
      </c>
      <c r="M5560" t="s">
        <v>3177</v>
      </c>
      <c r="O5560" t="s">
        <v>3124</v>
      </c>
      <c r="P5560">
        <f t="shared" si="172"/>
        <v>45530</v>
      </c>
      <c r="Q5560">
        <f>--(COUNTIF($A$2:A5560,A5560)=1)</f>
        <v>1</v>
      </c>
      <c r="R5560">
        <f t="shared" si="173"/>
        <v>8.67</v>
      </c>
    </row>
    <row r="5561" spans="1:18">
      <c r="A5561" t="s">
        <v>12005</v>
      </c>
      <c r="B5561" t="s">
        <v>4395</v>
      </c>
      <c r="C5561" t="s">
        <v>8636</v>
      </c>
      <c r="D5561" t="s">
        <v>3196</v>
      </c>
      <c r="E5561" t="s">
        <v>3194</v>
      </c>
      <c r="F5561" t="s">
        <v>3167</v>
      </c>
      <c r="G5561" t="s">
        <v>564</v>
      </c>
      <c r="H5561" s="28">
        <v>45442</v>
      </c>
      <c r="I5561">
        <v>213.73</v>
      </c>
      <c r="J5561">
        <v>72</v>
      </c>
      <c r="K5561" t="s">
        <v>3123</v>
      </c>
      <c r="L5561" t="s">
        <v>3318</v>
      </c>
      <c r="M5561" t="s">
        <v>3202</v>
      </c>
      <c r="N5561">
        <v>3.9</v>
      </c>
      <c r="O5561" t="s">
        <v>3182</v>
      </c>
      <c r="P5561">
        <f t="shared" si="172"/>
        <v>45434</v>
      </c>
      <c r="Q5561">
        <f>--(COUNTIF($A$2:A5561,A5561)=1)</f>
        <v>1</v>
      </c>
      <c r="R5561">
        <f t="shared" si="173"/>
        <v>213.73</v>
      </c>
    </row>
    <row r="5562" spans="1:18">
      <c r="A5562" t="s">
        <v>12006</v>
      </c>
      <c r="B5562" t="s">
        <v>11597</v>
      </c>
      <c r="C5562" t="s">
        <v>3098</v>
      </c>
      <c r="D5562" t="s">
        <v>3185</v>
      </c>
      <c r="E5562" t="s">
        <v>3166</v>
      </c>
      <c r="F5562" t="s">
        <v>3180</v>
      </c>
      <c r="G5562" t="s">
        <v>2095</v>
      </c>
      <c r="H5562" s="28"/>
      <c r="J5562">
        <v>24</v>
      </c>
      <c r="K5562" t="s">
        <v>3098</v>
      </c>
      <c r="L5562" t="s">
        <v>3201</v>
      </c>
      <c r="M5562" t="s">
        <v>3169</v>
      </c>
      <c r="O5562" t="s">
        <v>3260</v>
      </c>
      <c r="P5562">
        <f t="shared" si="172"/>
        <v>45076</v>
      </c>
      <c r="Q5562">
        <f>--(COUNTIF($A$2:A5562,A5562)=1)</f>
        <v>1</v>
      </c>
      <c r="R5562" t="str">
        <f t="shared" si="173"/>
        <v/>
      </c>
    </row>
    <row r="5563" spans="1:18">
      <c r="A5563" t="s">
        <v>12007</v>
      </c>
      <c r="B5563" t="s">
        <v>8465</v>
      </c>
      <c r="C5563" t="s">
        <v>12008</v>
      </c>
      <c r="D5563" t="s">
        <v>3185</v>
      </c>
      <c r="E5563" t="s">
        <v>3166</v>
      </c>
      <c r="F5563" t="s">
        <v>3180</v>
      </c>
      <c r="G5563" t="s">
        <v>12009</v>
      </c>
      <c r="H5563" s="28"/>
      <c r="J5563">
        <v>24</v>
      </c>
      <c r="K5563" t="s">
        <v>3098</v>
      </c>
      <c r="L5563" t="s">
        <v>3098</v>
      </c>
      <c r="M5563" t="s">
        <v>3177</v>
      </c>
      <c r="O5563" t="s">
        <v>3189</v>
      </c>
      <c r="P5563">
        <f t="shared" si="172"/>
        <v>44994</v>
      </c>
      <c r="Q5563">
        <f>--(COUNTIF($A$2:A5563,A5563)=1)</f>
        <v>1</v>
      </c>
      <c r="R5563" t="str">
        <f t="shared" si="173"/>
        <v/>
      </c>
    </row>
    <row r="5564" spans="1:18">
      <c r="A5564" t="s">
        <v>12010</v>
      </c>
      <c r="B5564" t="s">
        <v>2561</v>
      </c>
      <c r="C5564" t="s">
        <v>3098</v>
      </c>
      <c r="D5564" t="s">
        <v>3227</v>
      </c>
      <c r="E5564" t="s">
        <v>3194</v>
      </c>
      <c r="F5564" t="s">
        <v>3167</v>
      </c>
      <c r="G5564" t="s">
        <v>332</v>
      </c>
      <c r="H5564" s="28">
        <v>45644</v>
      </c>
      <c r="I5564">
        <v>121.55</v>
      </c>
      <c r="J5564">
        <v>72</v>
      </c>
      <c r="K5564" t="s">
        <v>3123</v>
      </c>
      <c r="L5564" t="s">
        <v>3225</v>
      </c>
      <c r="M5564" t="s">
        <v>3177</v>
      </c>
      <c r="N5564">
        <v>1.2</v>
      </c>
      <c r="O5564" t="s">
        <v>3213</v>
      </c>
      <c r="P5564">
        <f t="shared" si="172"/>
        <v>45639</v>
      </c>
      <c r="Q5564">
        <f>--(COUNTIF($A$2:A5564,A5564)=1)</f>
        <v>1</v>
      </c>
      <c r="R5564">
        <f t="shared" si="173"/>
        <v>121.55</v>
      </c>
    </row>
    <row r="5565" spans="1:18">
      <c r="A5565" t="s">
        <v>12011</v>
      </c>
      <c r="B5565" t="s">
        <v>3727</v>
      </c>
      <c r="C5565" t="s">
        <v>12012</v>
      </c>
      <c r="D5565" t="s">
        <v>3196</v>
      </c>
      <c r="E5565" t="s">
        <v>3175</v>
      </c>
      <c r="F5565" t="s">
        <v>3228</v>
      </c>
      <c r="G5565" t="s">
        <v>1912</v>
      </c>
      <c r="H5565" s="28"/>
      <c r="J5565">
        <v>8</v>
      </c>
      <c r="K5565" t="s">
        <v>3098</v>
      </c>
      <c r="L5565" t="s">
        <v>3218</v>
      </c>
      <c r="M5565" t="s">
        <v>3207</v>
      </c>
      <c r="O5565" t="s">
        <v>3182</v>
      </c>
      <c r="P5565">
        <f t="shared" si="172"/>
        <v>45246</v>
      </c>
      <c r="Q5565">
        <f>--(COUNTIF($A$2:A5565,A5565)=1)</f>
        <v>1</v>
      </c>
      <c r="R5565" t="str">
        <f t="shared" si="173"/>
        <v/>
      </c>
    </row>
    <row r="5566" spans="1:18">
      <c r="A5566" t="s">
        <v>12013</v>
      </c>
      <c r="B5566" t="s">
        <v>3407</v>
      </c>
      <c r="C5566" t="s">
        <v>3098</v>
      </c>
      <c r="D5566" t="s">
        <v>3227</v>
      </c>
      <c r="E5566" t="s">
        <v>3166</v>
      </c>
      <c r="F5566" t="s">
        <v>3167</v>
      </c>
      <c r="G5566" t="s">
        <v>2026</v>
      </c>
      <c r="H5566" s="28">
        <v>45440</v>
      </c>
      <c r="I5566">
        <v>9.6300000000000008</v>
      </c>
      <c r="J5566">
        <v>24</v>
      </c>
      <c r="K5566" t="s">
        <v>3124</v>
      </c>
      <c r="L5566" t="s">
        <v>3398</v>
      </c>
      <c r="M5566" t="s">
        <v>3202</v>
      </c>
      <c r="N5566">
        <v>1.7</v>
      </c>
      <c r="O5566" t="s">
        <v>3170</v>
      </c>
      <c r="P5566">
        <f t="shared" si="172"/>
        <v>45440</v>
      </c>
      <c r="Q5566">
        <f>--(COUNTIF($A$2:A5566,A5566)=1)</f>
        <v>1</v>
      </c>
      <c r="R5566">
        <f t="shared" si="173"/>
        <v>9.6300000000000008</v>
      </c>
    </row>
    <row r="5567" spans="1:18">
      <c r="A5567" t="s">
        <v>12014</v>
      </c>
      <c r="B5567" t="s">
        <v>1246</v>
      </c>
      <c r="C5567" t="s">
        <v>3098</v>
      </c>
      <c r="D5567" t="s">
        <v>3165</v>
      </c>
      <c r="E5567" t="s">
        <v>3194</v>
      </c>
      <c r="F5567" t="s">
        <v>3228</v>
      </c>
      <c r="G5567" t="s">
        <v>1482</v>
      </c>
      <c r="H5567" s="28"/>
      <c r="J5567">
        <v>72</v>
      </c>
      <c r="K5567" t="s">
        <v>3098</v>
      </c>
      <c r="L5567" t="s">
        <v>3218</v>
      </c>
      <c r="M5567" t="s">
        <v>3169</v>
      </c>
      <c r="O5567" t="s">
        <v>3182</v>
      </c>
      <c r="P5567">
        <f t="shared" si="172"/>
        <v>45596</v>
      </c>
      <c r="Q5567">
        <f>--(COUNTIF($A$2:A5567,A5567)=1)</f>
        <v>1</v>
      </c>
      <c r="R5567" t="str">
        <f t="shared" si="173"/>
        <v/>
      </c>
    </row>
    <row r="5568" spans="1:18">
      <c r="A5568" t="s">
        <v>12015</v>
      </c>
      <c r="B5568" t="s">
        <v>2933</v>
      </c>
      <c r="C5568" t="s">
        <v>3098</v>
      </c>
      <c r="D5568" t="s">
        <v>3251</v>
      </c>
      <c r="E5568" t="s">
        <v>3175</v>
      </c>
      <c r="F5568" t="s">
        <v>3167</v>
      </c>
      <c r="G5568" t="s">
        <v>889</v>
      </c>
      <c r="H5568" s="28">
        <v>45213</v>
      </c>
      <c r="I5568">
        <v>23.72</v>
      </c>
      <c r="J5568">
        <v>8</v>
      </c>
      <c r="K5568" t="s">
        <v>3123</v>
      </c>
      <c r="L5568" t="s">
        <v>3271</v>
      </c>
      <c r="M5568" t="s">
        <v>3202</v>
      </c>
      <c r="O5568" t="s">
        <v>3123</v>
      </c>
      <c r="P5568">
        <f t="shared" si="172"/>
        <v>45213</v>
      </c>
      <c r="Q5568">
        <f>--(COUNTIF($A$2:A5568,A5568)=1)</f>
        <v>1</v>
      </c>
      <c r="R5568">
        <f t="shared" si="173"/>
        <v>23.72</v>
      </c>
    </row>
    <row r="5569" spans="1:18">
      <c r="A5569" t="s">
        <v>12016</v>
      </c>
      <c r="B5569" t="s">
        <v>5033</v>
      </c>
      <c r="C5569" t="s">
        <v>12017</v>
      </c>
      <c r="D5569" t="s">
        <v>3174</v>
      </c>
      <c r="E5569" t="s">
        <v>3166</v>
      </c>
      <c r="F5569" t="s">
        <v>3228</v>
      </c>
      <c r="G5569" t="s">
        <v>2236</v>
      </c>
      <c r="H5569" s="28"/>
      <c r="J5569">
        <v>24</v>
      </c>
      <c r="K5569" t="s">
        <v>3098</v>
      </c>
      <c r="L5569" t="s">
        <v>3398</v>
      </c>
      <c r="M5569" t="s">
        <v>3207</v>
      </c>
      <c r="O5569" t="s">
        <v>3260</v>
      </c>
      <c r="P5569">
        <f t="shared" si="172"/>
        <v>45528</v>
      </c>
      <c r="Q5569">
        <f>--(COUNTIF($A$2:A5569,A5569)=1)</f>
        <v>1</v>
      </c>
      <c r="R5569" t="str">
        <f t="shared" si="173"/>
        <v/>
      </c>
    </row>
    <row r="5570" spans="1:18">
      <c r="A5570" t="s">
        <v>12018</v>
      </c>
      <c r="B5570" t="s">
        <v>2711</v>
      </c>
      <c r="C5570" t="s">
        <v>11855</v>
      </c>
      <c r="D5570" t="s">
        <v>3165</v>
      </c>
      <c r="E5570" t="s">
        <v>3166</v>
      </c>
      <c r="F5570" t="s">
        <v>3167</v>
      </c>
      <c r="G5570" t="s">
        <v>2037</v>
      </c>
      <c r="H5570" s="28">
        <v>45541</v>
      </c>
      <c r="I5570">
        <v>5.44</v>
      </c>
      <c r="J5570">
        <v>24</v>
      </c>
      <c r="K5570" t="s">
        <v>3124</v>
      </c>
      <c r="L5570" t="s">
        <v>3212</v>
      </c>
      <c r="M5570" t="s">
        <v>3207</v>
      </c>
      <c r="O5570" t="s">
        <v>3213</v>
      </c>
      <c r="P5570">
        <f t="shared" ref="P5570:P5633" si="174">IFERROR(DATEVALUE(G5570),IFERROR(DATE(RIGHT(G5570,4),MID(G5570,4,2),LEFT(G5570,2)),""))</f>
        <v>45541</v>
      </c>
      <c r="Q5570">
        <f>--(COUNTIF($A$2:A5570,A5570)=1)</f>
        <v>1</v>
      </c>
      <c r="R5570">
        <f t="shared" ref="R5570:R5633" si="175">IF(AND(Q5570=1,I5570&lt;&gt;"",ISNUMBER(I5570),I5570&gt;=0),I5570,"")</f>
        <v>5.44</v>
      </c>
    </row>
    <row r="5571" spans="1:18">
      <c r="A5571" t="s">
        <v>12019</v>
      </c>
      <c r="B5571" t="s">
        <v>5849</v>
      </c>
      <c r="C5571" t="s">
        <v>12020</v>
      </c>
      <c r="D5571" t="s">
        <v>3174</v>
      </c>
      <c r="E5571" t="s">
        <v>3194</v>
      </c>
      <c r="F5571" t="s">
        <v>3180</v>
      </c>
      <c r="G5571" t="s">
        <v>63</v>
      </c>
      <c r="H5571" s="28"/>
      <c r="J5571">
        <v>72</v>
      </c>
      <c r="K5571" t="s">
        <v>3098</v>
      </c>
      <c r="L5571" t="s">
        <v>3206</v>
      </c>
      <c r="M5571" t="s">
        <v>3202</v>
      </c>
      <c r="O5571" t="s">
        <v>3123</v>
      </c>
      <c r="P5571">
        <f t="shared" si="174"/>
        <v>45151</v>
      </c>
      <c r="Q5571">
        <f>--(COUNTIF($A$2:A5571,A5571)=1)</f>
        <v>1</v>
      </c>
      <c r="R5571" t="str">
        <f t="shared" si="175"/>
        <v/>
      </c>
    </row>
    <row r="5572" spans="1:18">
      <c r="A5572" t="s">
        <v>12021</v>
      </c>
      <c r="B5572" t="s">
        <v>9494</v>
      </c>
      <c r="C5572" t="s">
        <v>12022</v>
      </c>
      <c r="D5572" t="s">
        <v>3196</v>
      </c>
      <c r="E5572" t="s">
        <v>3166</v>
      </c>
      <c r="F5572" t="s">
        <v>3167</v>
      </c>
      <c r="G5572" t="s">
        <v>1686</v>
      </c>
      <c r="H5572" s="28">
        <v>44867</v>
      </c>
      <c r="I5572">
        <v>28.29</v>
      </c>
      <c r="J5572">
        <v>24</v>
      </c>
      <c r="K5572" t="s">
        <v>3123</v>
      </c>
      <c r="L5572" t="s">
        <v>3302</v>
      </c>
      <c r="M5572" t="s">
        <v>3202</v>
      </c>
      <c r="N5572">
        <v>3.6</v>
      </c>
      <c r="O5572" t="s">
        <v>3182</v>
      </c>
      <c r="P5572">
        <f t="shared" si="174"/>
        <v>44866</v>
      </c>
      <c r="Q5572">
        <f>--(COUNTIF($A$2:A5572,A5572)=1)</f>
        <v>1</v>
      </c>
      <c r="R5572">
        <f t="shared" si="175"/>
        <v>28.29</v>
      </c>
    </row>
    <row r="5573" spans="1:18">
      <c r="A5573" t="s">
        <v>12023</v>
      </c>
      <c r="B5573" t="s">
        <v>2880</v>
      </c>
      <c r="C5573" t="s">
        <v>3098</v>
      </c>
      <c r="D5573" t="s">
        <v>3174</v>
      </c>
      <c r="E5573" t="s">
        <v>3194</v>
      </c>
      <c r="F5573" t="s">
        <v>3167</v>
      </c>
      <c r="G5573" t="s">
        <v>397</v>
      </c>
      <c r="H5573" s="28"/>
      <c r="J5573">
        <v>72</v>
      </c>
      <c r="K5573" t="s">
        <v>3098</v>
      </c>
      <c r="L5573" t="s">
        <v>3318</v>
      </c>
      <c r="M5573" t="s">
        <v>3169</v>
      </c>
      <c r="O5573" t="s">
        <v>3170</v>
      </c>
      <c r="P5573">
        <f t="shared" si="174"/>
        <v>44837</v>
      </c>
      <c r="Q5573">
        <f>--(COUNTIF($A$2:A5573,A5573)=1)</f>
        <v>1</v>
      </c>
      <c r="R5573" t="str">
        <f t="shared" si="175"/>
        <v/>
      </c>
    </row>
    <row r="5574" spans="1:18">
      <c r="A5574" t="s">
        <v>12024</v>
      </c>
      <c r="B5574" t="s">
        <v>1786</v>
      </c>
      <c r="C5574" t="s">
        <v>3098</v>
      </c>
      <c r="D5574" t="s">
        <v>3174</v>
      </c>
      <c r="E5574" t="s">
        <v>3194</v>
      </c>
      <c r="F5574" t="s">
        <v>3180</v>
      </c>
      <c r="G5574" t="s">
        <v>464</v>
      </c>
      <c r="H5574" s="28"/>
      <c r="J5574">
        <v>72</v>
      </c>
      <c r="K5574" t="s">
        <v>3098</v>
      </c>
      <c r="L5574" t="s">
        <v>3098</v>
      </c>
      <c r="M5574" t="s">
        <v>3207</v>
      </c>
      <c r="O5574" t="s">
        <v>3189</v>
      </c>
      <c r="P5574">
        <f t="shared" si="174"/>
        <v>45458</v>
      </c>
      <c r="Q5574">
        <f>--(COUNTIF($A$2:A5574,A5574)=1)</f>
        <v>1</v>
      </c>
      <c r="R5574" t="str">
        <f t="shared" si="175"/>
        <v/>
      </c>
    </row>
    <row r="5575" spans="1:18">
      <c r="A5575" t="s">
        <v>12025</v>
      </c>
      <c r="B5575" t="s">
        <v>7574</v>
      </c>
      <c r="C5575" t="s">
        <v>3098</v>
      </c>
      <c r="D5575" t="s">
        <v>3174</v>
      </c>
      <c r="E5575" t="s">
        <v>3166</v>
      </c>
      <c r="F5575" t="s">
        <v>3228</v>
      </c>
      <c r="G5575" t="s">
        <v>1247</v>
      </c>
      <c r="H5575" s="28"/>
      <c r="J5575">
        <v>24</v>
      </c>
      <c r="K5575" t="s">
        <v>3098</v>
      </c>
      <c r="L5575" t="s">
        <v>3098</v>
      </c>
      <c r="M5575" t="s">
        <v>3188</v>
      </c>
      <c r="O5575" t="s">
        <v>3170</v>
      </c>
      <c r="P5575">
        <f t="shared" si="174"/>
        <v>45100</v>
      </c>
      <c r="Q5575">
        <f>--(COUNTIF($A$2:A5575,A5575)=1)</f>
        <v>1</v>
      </c>
      <c r="R5575" t="str">
        <f t="shared" si="175"/>
        <v/>
      </c>
    </row>
    <row r="5576" spans="1:18">
      <c r="A5576" t="s">
        <v>12026</v>
      </c>
      <c r="B5576" t="s">
        <v>2664</v>
      </c>
      <c r="C5576" t="s">
        <v>3098</v>
      </c>
      <c r="D5576" t="s">
        <v>3165</v>
      </c>
      <c r="E5576" t="s">
        <v>3166</v>
      </c>
      <c r="F5576" t="s">
        <v>3167</v>
      </c>
      <c r="G5576" t="s">
        <v>1765</v>
      </c>
      <c r="H5576" s="28">
        <v>45613</v>
      </c>
      <c r="I5576">
        <v>29.1</v>
      </c>
      <c r="J5576">
        <v>24</v>
      </c>
      <c r="K5576" t="s">
        <v>3123</v>
      </c>
      <c r="L5576" t="s">
        <v>3268</v>
      </c>
      <c r="M5576" t="s">
        <v>3207</v>
      </c>
      <c r="N5576">
        <v>1.2</v>
      </c>
      <c r="O5576" t="s">
        <v>3123</v>
      </c>
      <c r="P5576">
        <f t="shared" si="174"/>
        <v>45612</v>
      </c>
      <c r="Q5576">
        <f>--(COUNTIF($A$2:A5576,A5576)=1)</f>
        <v>1</v>
      </c>
      <c r="R5576">
        <f t="shared" si="175"/>
        <v>29.1</v>
      </c>
    </row>
    <row r="5577" spans="1:18">
      <c r="A5577" t="s">
        <v>12027</v>
      </c>
      <c r="B5577" t="s">
        <v>2939</v>
      </c>
      <c r="C5577" t="s">
        <v>3098</v>
      </c>
      <c r="D5577" t="s">
        <v>3200</v>
      </c>
      <c r="E5577" t="s">
        <v>3166</v>
      </c>
      <c r="F5577" t="s">
        <v>3167</v>
      </c>
      <c r="G5577" t="s">
        <v>2085</v>
      </c>
      <c r="H5577" s="28">
        <v>45334</v>
      </c>
      <c r="I5577">
        <v>10.36</v>
      </c>
      <c r="J5577">
        <v>24</v>
      </c>
      <c r="K5577" t="s">
        <v>3124</v>
      </c>
      <c r="L5577" t="s">
        <v>3201</v>
      </c>
      <c r="M5577" t="s">
        <v>3169</v>
      </c>
      <c r="N5577">
        <v>3.6</v>
      </c>
      <c r="O5577" t="s">
        <v>3260</v>
      </c>
      <c r="P5577">
        <f t="shared" si="174"/>
        <v>45334</v>
      </c>
      <c r="Q5577">
        <f>--(COUNTIF($A$2:A5577,A5577)=1)</f>
        <v>1</v>
      </c>
      <c r="R5577">
        <f t="shared" si="175"/>
        <v>10.36</v>
      </c>
    </row>
    <row r="5578" spans="1:18">
      <c r="A5578" t="s">
        <v>12028</v>
      </c>
      <c r="B5578" t="s">
        <v>5438</v>
      </c>
      <c r="C5578" t="s">
        <v>12029</v>
      </c>
      <c r="D5578" t="s">
        <v>3200</v>
      </c>
      <c r="E5578" t="s">
        <v>3175</v>
      </c>
      <c r="F5578" t="s">
        <v>3167</v>
      </c>
      <c r="G5578" t="s">
        <v>1639</v>
      </c>
      <c r="H5578" s="28"/>
      <c r="J5578">
        <v>8</v>
      </c>
      <c r="K5578" t="s">
        <v>3098</v>
      </c>
      <c r="L5578" t="s">
        <v>3398</v>
      </c>
      <c r="M5578" t="s">
        <v>3207</v>
      </c>
      <c r="O5578" t="s">
        <v>3170</v>
      </c>
      <c r="P5578">
        <f t="shared" si="174"/>
        <v>45226</v>
      </c>
      <c r="Q5578">
        <f>--(COUNTIF($A$2:A5578,A5578)=1)</f>
        <v>1</v>
      </c>
      <c r="R5578" t="str">
        <f t="shared" si="175"/>
        <v/>
      </c>
    </row>
    <row r="5579" spans="1:18">
      <c r="A5579" t="s">
        <v>12030</v>
      </c>
      <c r="B5579" t="s">
        <v>2598</v>
      </c>
      <c r="C5579" t="s">
        <v>5225</v>
      </c>
      <c r="D5579" t="s">
        <v>3165</v>
      </c>
      <c r="E5579" t="s">
        <v>3280</v>
      </c>
      <c r="F5579" t="s">
        <v>3167</v>
      </c>
      <c r="G5579" t="s">
        <v>4572</v>
      </c>
      <c r="H5579" s="28">
        <v>44729</v>
      </c>
      <c r="I5579">
        <v>5.81</v>
      </c>
      <c r="J5579">
        <v>4</v>
      </c>
      <c r="K5579" t="s">
        <v>3123</v>
      </c>
      <c r="L5579" t="s">
        <v>3216</v>
      </c>
      <c r="M5579" t="s">
        <v>3169</v>
      </c>
      <c r="N5579">
        <v>3.4</v>
      </c>
      <c r="O5579" t="s">
        <v>3213</v>
      </c>
      <c r="P5579">
        <f t="shared" si="174"/>
        <v>44729</v>
      </c>
      <c r="Q5579">
        <f>--(COUNTIF($A$2:A5579,A5579)=1)</f>
        <v>1</v>
      </c>
      <c r="R5579">
        <f t="shared" si="175"/>
        <v>5.81</v>
      </c>
    </row>
    <row r="5580" spans="1:18">
      <c r="A5580" t="s">
        <v>12031</v>
      </c>
      <c r="B5580" t="s">
        <v>4430</v>
      </c>
      <c r="C5580" t="s">
        <v>3098</v>
      </c>
      <c r="D5580" t="s">
        <v>3240</v>
      </c>
      <c r="E5580" t="s">
        <v>3166</v>
      </c>
      <c r="F5580" t="s">
        <v>3167</v>
      </c>
      <c r="G5580" t="s">
        <v>12032</v>
      </c>
      <c r="H5580" s="28">
        <v>44717</v>
      </c>
      <c r="I5580">
        <v>80</v>
      </c>
      <c r="J5580">
        <v>24</v>
      </c>
      <c r="K5580" t="s">
        <v>3123</v>
      </c>
      <c r="L5580" t="s">
        <v>3244</v>
      </c>
      <c r="M5580" t="s">
        <v>3207</v>
      </c>
      <c r="O5580" t="s">
        <v>3189</v>
      </c>
      <c r="P5580">
        <f t="shared" si="174"/>
        <v>44714</v>
      </c>
      <c r="Q5580">
        <f>--(COUNTIF($A$2:A5580,A5580)=1)</f>
        <v>1</v>
      </c>
      <c r="R5580">
        <f t="shared" si="175"/>
        <v>80</v>
      </c>
    </row>
    <row r="5581" spans="1:18">
      <c r="A5581" t="s">
        <v>12033</v>
      </c>
      <c r="B5581" t="s">
        <v>1424</v>
      </c>
      <c r="C5581" t="s">
        <v>12034</v>
      </c>
      <c r="D5581" t="s">
        <v>3165</v>
      </c>
      <c r="E5581" t="s">
        <v>3194</v>
      </c>
      <c r="F5581" t="s">
        <v>3167</v>
      </c>
      <c r="G5581" t="s">
        <v>787</v>
      </c>
      <c r="H5581" s="28">
        <v>45212</v>
      </c>
      <c r="I5581">
        <v>169.71</v>
      </c>
      <c r="J5581">
        <v>72</v>
      </c>
      <c r="K5581" t="s">
        <v>3123</v>
      </c>
      <c r="L5581" t="s">
        <v>3229</v>
      </c>
      <c r="M5581" t="s">
        <v>3202</v>
      </c>
      <c r="N5581">
        <v>3</v>
      </c>
      <c r="O5581" t="s">
        <v>3124</v>
      </c>
      <c r="P5581">
        <f t="shared" si="174"/>
        <v>45205</v>
      </c>
      <c r="Q5581">
        <f>--(COUNTIF($A$2:A5581,A5581)=1)</f>
        <v>1</v>
      </c>
      <c r="R5581">
        <f t="shared" si="175"/>
        <v>169.71</v>
      </c>
    </row>
    <row r="5582" spans="1:18">
      <c r="A5582" t="s">
        <v>12035</v>
      </c>
      <c r="B5582" t="s">
        <v>4069</v>
      </c>
      <c r="C5582" t="s">
        <v>6334</v>
      </c>
      <c r="D5582" t="s">
        <v>3251</v>
      </c>
      <c r="E5582" t="s">
        <v>3166</v>
      </c>
      <c r="F5582" t="s">
        <v>3220</v>
      </c>
      <c r="G5582" t="s">
        <v>2578</v>
      </c>
      <c r="H5582" s="28">
        <v>45067</v>
      </c>
      <c r="I5582">
        <v>81.489999999999995</v>
      </c>
      <c r="J5582">
        <v>24</v>
      </c>
      <c r="K5582" t="s">
        <v>3123</v>
      </c>
      <c r="L5582" t="s">
        <v>3248</v>
      </c>
      <c r="M5582" t="s">
        <v>3202</v>
      </c>
      <c r="N5582">
        <v>2.7</v>
      </c>
      <c r="O5582" t="s">
        <v>3170</v>
      </c>
      <c r="P5582">
        <f t="shared" si="174"/>
        <v>45064</v>
      </c>
      <c r="Q5582">
        <f>--(COUNTIF($A$2:A5582,A5582)=1)</f>
        <v>1</v>
      </c>
      <c r="R5582">
        <f t="shared" si="175"/>
        <v>81.489999999999995</v>
      </c>
    </row>
    <row r="5583" spans="1:18">
      <c r="A5583" t="s">
        <v>12036</v>
      </c>
      <c r="B5583" t="s">
        <v>499</v>
      </c>
      <c r="C5583" t="s">
        <v>12037</v>
      </c>
      <c r="D5583" t="s">
        <v>3227</v>
      </c>
      <c r="E5583" t="s">
        <v>3194</v>
      </c>
      <c r="F5583" t="s">
        <v>3167</v>
      </c>
      <c r="G5583" t="s">
        <v>12038</v>
      </c>
      <c r="H5583" s="28">
        <v>44751</v>
      </c>
      <c r="I5583">
        <v>76.84</v>
      </c>
      <c r="J5583">
        <v>72</v>
      </c>
      <c r="K5583" t="s">
        <v>3123</v>
      </c>
      <c r="L5583" t="s">
        <v>3437</v>
      </c>
      <c r="M5583" t="s">
        <v>3202</v>
      </c>
      <c r="N5583">
        <v>4.5</v>
      </c>
      <c r="O5583" t="s">
        <v>3182</v>
      </c>
      <c r="P5583">
        <f t="shared" si="174"/>
        <v>44748</v>
      </c>
      <c r="Q5583">
        <f>--(COUNTIF($A$2:A5583,A5583)=1)</f>
        <v>1</v>
      </c>
      <c r="R5583">
        <f t="shared" si="175"/>
        <v>76.84</v>
      </c>
    </row>
    <row r="5584" spans="1:18">
      <c r="A5584" t="s">
        <v>12039</v>
      </c>
      <c r="B5584" t="s">
        <v>1747</v>
      </c>
      <c r="C5584" t="s">
        <v>7525</v>
      </c>
      <c r="D5584" t="s">
        <v>3200</v>
      </c>
      <c r="E5584" t="s">
        <v>3175</v>
      </c>
      <c r="F5584" t="s">
        <v>3228</v>
      </c>
      <c r="G5584" t="s">
        <v>6359</v>
      </c>
      <c r="H5584" s="28"/>
      <c r="J5584">
        <v>8</v>
      </c>
      <c r="K5584" t="s">
        <v>3098</v>
      </c>
      <c r="L5584" t="s">
        <v>3187</v>
      </c>
      <c r="M5584" t="s">
        <v>3202</v>
      </c>
      <c r="O5584" t="s">
        <v>3123</v>
      </c>
      <c r="P5584">
        <f t="shared" si="174"/>
        <v>45675</v>
      </c>
      <c r="Q5584">
        <f>--(COUNTIF($A$2:A5584,A5584)=1)</f>
        <v>1</v>
      </c>
      <c r="R5584" t="str">
        <f t="shared" si="175"/>
        <v/>
      </c>
    </row>
    <row r="5585" spans="1:18">
      <c r="A5585" t="s">
        <v>12040</v>
      </c>
      <c r="B5585" t="s">
        <v>3667</v>
      </c>
      <c r="C5585" t="s">
        <v>12041</v>
      </c>
      <c r="D5585" t="s">
        <v>3185</v>
      </c>
      <c r="E5585" t="s">
        <v>3194</v>
      </c>
      <c r="F5585" t="s">
        <v>3228</v>
      </c>
      <c r="G5585" t="s">
        <v>2362</v>
      </c>
      <c r="H5585" s="28"/>
      <c r="J5585">
        <v>72</v>
      </c>
      <c r="K5585" t="s">
        <v>3098</v>
      </c>
      <c r="L5585" t="s">
        <v>3098</v>
      </c>
      <c r="M5585" t="s">
        <v>3202</v>
      </c>
      <c r="O5585" t="s">
        <v>3189</v>
      </c>
      <c r="P5585">
        <f t="shared" si="174"/>
        <v>45198</v>
      </c>
      <c r="Q5585">
        <f>--(COUNTIF($A$2:A5585,A5585)=1)</f>
        <v>1</v>
      </c>
      <c r="R5585" t="str">
        <f t="shared" si="175"/>
        <v/>
      </c>
    </row>
    <row r="5586" spans="1:18">
      <c r="A5586" t="s">
        <v>12042</v>
      </c>
      <c r="B5586" t="s">
        <v>4983</v>
      </c>
      <c r="C5586" t="s">
        <v>12043</v>
      </c>
      <c r="D5586" t="s">
        <v>3237</v>
      </c>
      <c r="E5586" t="s">
        <v>3166</v>
      </c>
      <c r="F5586" t="s">
        <v>3167</v>
      </c>
      <c r="G5586" t="s">
        <v>11894</v>
      </c>
      <c r="H5586" s="28"/>
      <c r="J5586">
        <v>24</v>
      </c>
      <c r="K5586" t="s">
        <v>3098</v>
      </c>
      <c r="L5586" t="s">
        <v>3218</v>
      </c>
      <c r="M5586" t="s">
        <v>3207</v>
      </c>
      <c r="O5586" t="s">
        <v>3170</v>
      </c>
      <c r="P5586">
        <f t="shared" si="174"/>
        <v>44686</v>
      </c>
      <c r="Q5586">
        <f>--(COUNTIF($A$2:A5586,A5586)=1)</f>
        <v>1</v>
      </c>
      <c r="R5586" t="str">
        <f t="shared" si="175"/>
        <v/>
      </c>
    </row>
    <row r="5587" spans="1:18">
      <c r="A5587" t="s">
        <v>12044</v>
      </c>
      <c r="B5587" t="s">
        <v>1573</v>
      </c>
      <c r="C5587" t="s">
        <v>12045</v>
      </c>
      <c r="D5587" t="s">
        <v>3196</v>
      </c>
      <c r="E5587" t="s">
        <v>3166</v>
      </c>
      <c r="F5587" t="s">
        <v>3167</v>
      </c>
      <c r="G5587" t="s">
        <v>914</v>
      </c>
      <c r="H5587" s="28">
        <v>45111</v>
      </c>
      <c r="I5587">
        <v>41.11</v>
      </c>
      <c r="J5587">
        <v>24</v>
      </c>
      <c r="K5587" t="s">
        <v>3123</v>
      </c>
      <c r="L5587" t="s">
        <v>3265</v>
      </c>
      <c r="M5587" t="s">
        <v>3202</v>
      </c>
      <c r="N5587">
        <v>3.6</v>
      </c>
      <c r="O5587" t="s">
        <v>3178</v>
      </c>
      <c r="P5587">
        <f t="shared" si="174"/>
        <v>45110</v>
      </c>
      <c r="Q5587">
        <f>--(COUNTIF($A$2:A5587,A5587)=1)</f>
        <v>1</v>
      </c>
      <c r="R5587">
        <f t="shared" si="175"/>
        <v>41.11</v>
      </c>
    </row>
    <row r="5588" spans="1:18">
      <c r="A5588" t="s">
        <v>12046</v>
      </c>
      <c r="B5588" t="s">
        <v>231</v>
      </c>
      <c r="C5588" t="s">
        <v>12047</v>
      </c>
      <c r="D5588" t="s">
        <v>3196</v>
      </c>
      <c r="E5588" t="s">
        <v>3166</v>
      </c>
      <c r="F5588" t="s">
        <v>3180</v>
      </c>
      <c r="G5588" t="s">
        <v>12048</v>
      </c>
      <c r="H5588" s="28"/>
      <c r="J5588">
        <v>24</v>
      </c>
      <c r="K5588" t="s">
        <v>3098</v>
      </c>
      <c r="L5588" t="s">
        <v>3098</v>
      </c>
      <c r="M5588" t="s">
        <v>3169</v>
      </c>
      <c r="O5588" t="s">
        <v>3189</v>
      </c>
      <c r="P5588">
        <f t="shared" si="174"/>
        <v>44779</v>
      </c>
      <c r="Q5588">
        <f>--(COUNTIF($A$2:A5588,A5588)=1)</f>
        <v>1</v>
      </c>
      <c r="R5588" t="str">
        <f t="shared" si="175"/>
        <v/>
      </c>
    </row>
    <row r="5589" spans="1:18">
      <c r="A5589" t="s">
        <v>12049</v>
      </c>
      <c r="B5589" t="s">
        <v>4245</v>
      </c>
      <c r="C5589" t="s">
        <v>12050</v>
      </c>
      <c r="D5589" t="s">
        <v>3200</v>
      </c>
      <c r="E5589" t="s">
        <v>3194</v>
      </c>
      <c r="F5589" t="s">
        <v>3167</v>
      </c>
      <c r="G5589" t="s">
        <v>3419</v>
      </c>
      <c r="H5589" s="28">
        <v>45630</v>
      </c>
      <c r="I5589">
        <v>-172.57</v>
      </c>
      <c r="J5589">
        <v>72</v>
      </c>
      <c r="K5589" t="s">
        <v>3124</v>
      </c>
      <c r="L5589" t="s">
        <v>3206</v>
      </c>
      <c r="M5589" t="s">
        <v>3177</v>
      </c>
      <c r="O5589" t="s">
        <v>3189</v>
      </c>
      <c r="P5589">
        <f t="shared" si="174"/>
        <v>45638</v>
      </c>
      <c r="Q5589">
        <f>--(COUNTIF($A$2:A5589,A5589)=1)</f>
        <v>1</v>
      </c>
      <c r="R5589" t="str">
        <f t="shared" si="175"/>
        <v/>
      </c>
    </row>
    <row r="5590" spans="1:18">
      <c r="A5590" t="s">
        <v>12051</v>
      </c>
      <c r="B5590" t="s">
        <v>1935</v>
      </c>
      <c r="C5590" t="s">
        <v>3098</v>
      </c>
      <c r="D5590" t="s">
        <v>3185</v>
      </c>
      <c r="E5590" t="s">
        <v>3194</v>
      </c>
      <c r="F5590" t="s">
        <v>3228</v>
      </c>
      <c r="G5590" t="s">
        <v>12052</v>
      </c>
      <c r="H5590" s="28"/>
      <c r="J5590">
        <v>72</v>
      </c>
      <c r="K5590" t="s">
        <v>3098</v>
      </c>
      <c r="L5590" t="s">
        <v>3098</v>
      </c>
      <c r="M5590" t="s">
        <v>3188</v>
      </c>
      <c r="O5590" t="s">
        <v>3260</v>
      </c>
      <c r="P5590">
        <f t="shared" si="174"/>
        <v>45419</v>
      </c>
      <c r="Q5590">
        <f>--(COUNTIF($A$2:A5590,A5590)=1)</f>
        <v>1</v>
      </c>
      <c r="R5590" t="str">
        <f t="shared" si="175"/>
        <v/>
      </c>
    </row>
    <row r="5591" spans="1:18">
      <c r="A5591" t="s">
        <v>12053</v>
      </c>
      <c r="B5591" t="s">
        <v>3204</v>
      </c>
      <c r="C5591" t="s">
        <v>4206</v>
      </c>
      <c r="D5591" t="s">
        <v>3240</v>
      </c>
      <c r="E5591" t="s">
        <v>3194</v>
      </c>
      <c r="F5591" t="s">
        <v>3167</v>
      </c>
      <c r="G5591" t="s">
        <v>1611</v>
      </c>
      <c r="H5591" s="28">
        <v>45629</v>
      </c>
      <c r="I5591">
        <v>224.47</v>
      </c>
      <c r="J5591">
        <v>72</v>
      </c>
      <c r="K5591" t="s">
        <v>3123</v>
      </c>
      <c r="L5591" t="s">
        <v>3201</v>
      </c>
      <c r="M5591" t="s">
        <v>3207</v>
      </c>
      <c r="N5591">
        <v>1.1000000000000001</v>
      </c>
      <c r="O5591" t="s">
        <v>3170</v>
      </c>
      <c r="P5591">
        <f t="shared" si="174"/>
        <v>45620</v>
      </c>
      <c r="Q5591">
        <f>--(COUNTIF($A$2:A5591,A5591)=1)</f>
        <v>1</v>
      </c>
      <c r="R5591">
        <f t="shared" si="175"/>
        <v>224.47</v>
      </c>
    </row>
    <row r="5592" spans="1:18">
      <c r="A5592" t="s">
        <v>12054</v>
      </c>
      <c r="B5592" t="s">
        <v>4170</v>
      </c>
      <c r="C5592" t="s">
        <v>12055</v>
      </c>
      <c r="D5592" t="s">
        <v>3196</v>
      </c>
      <c r="E5592" t="s">
        <v>3166</v>
      </c>
      <c r="F5592" t="s">
        <v>3167</v>
      </c>
      <c r="G5592" t="s">
        <v>10478</v>
      </c>
      <c r="H5592" s="28">
        <v>45460</v>
      </c>
      <c r="I5592">
        <v>17.45</v>
      </c>
      <c r="J5592">
        <v>24</v>
      </c>
      <c r="K5592" t="s">
        <v>3124</v>
      </c>
      <c r="L5592" t="s">
        <v>3098</v>
      </c>
      <c r="M5592" t="s">
        <v>3177</v>
      </c>
      <c r="O5592" t="s">
        <v>3213</v>
      </c>
      <c r="P5592">
        <f t="shared" si="174"/>
        <v>45460</v>
      </c>
      <c r="Q5592">
        <f>--(COUNTIF($A$2:A5592,A5592)=1)</f>
        <v>1</v>
      </c>
      <c r="R5592">
        <f t="shared" si="175"/>
        <v>17.45</v>
      </c>
    </row>
    <row r="5593" spans="1:18">
      <c r="A5593" t="s">
        <v>12056</v>
      </c>
      <c r="B5593" t="s">
        <v>5355</v>
      </c>
      <c r="C5593" t="s">
        <v>3098</v>
      </c>
      <c r="D5593" t="s">
        <v>3227</v>
      </c>
      <c r="E5593" t="s">
        <v>3166</v>
      </c>
      <c r="F5593" t="s">
        <v>3167</v>
      </c>
      <c r="G5593" t="s">
        <v>2371</v>
      </c>
      <c r="H5593" s="28">
        <v>45660</v>
      </c>
      <c r="I5593">
        <v>54.42</v>
      </c>
      <c r="J5593">
        <v>24</v>
      </c>
      <c r="K5593" t="s">
        <v>3123</v>
      </c>
      <c r="L5593" t="s">
        <v>3351</v>
      </c>
      <c r="M5593" t="s">
        <v>3177</v>
      </c>
      <c r="O5593" t="s">
        <v>3178</v>
      </c>
      <c r="P5593">
        <f t="shared" si="174"/>
        <v>45658</v>
      </c>
      <c r="Q5593">
        <f>--(COUNTIF($A$2:A5593,A5593)=1)</f>
        <v>1</v>
      </c>
      <c r="R5593">
        <f t="shared" si="175"/>
        <v>54.42</v>
      </c>
    </row>
    <row r="5594" spans="1:18">
      <c r="A5594" t="s">
        <v>12057</v>
      </c>
      <c r="B5594" t="s">
        <v>4975</v>
      </c>
      <c r="C5594" t="s">
        <v>4366</v>
      </c>
      <c r="D5594" t="s">
        <v>3174</v>
      </c>
      <c r="E5594" t="s">
        <v>3166</v>
      </c>
      <c r="F5594" t="s">
        <v>3180</v>
      </c>
      <c r="G5594" t="s">
        <v>642</v>
      </c>
      <c r="H5594" s="28"/>
      <c r="J5594">
        <v>24</v>
      </c>
      <c r="K5594" t="s">
        <v>3098</v>
      </c>
      <c r="L5594" t="s">
        <v>3098</v>
      </c>
      <c r="M5594" t="s">
        <v>3207</v>
      </c>
      <c r="O5594" t="s">
        <v>3182</v>
      </c>
      <c r="P5594">
        <f t="shared" si="174"/>
        <v>44882</v>
      </c>
      <c r="Q5594">
        <f>--(COUNTIF($A$2:A5594,A5594)=1)</f>
        <v>1</v>
      </c>
      <c r="R5594" t="str">
        <f t="shared" si="175"/>
        <v/>
      </c>
    </row>
    <row r="5595" spans="1:18">
      <c r="A5595" t="s">
        <v>12058</v>
      </c>
      <c r="B5595" t="s">
        <v>2279</v>
      </c>
      <c r="C5595" t="s">
        <v>3098</v>
      </c>
      <c r="D5595" t="s">
        <v>3185</v>
      </c>
      <c r="E5595" t="s">
        <v>3166</v>
      </c>
      <c r="F5595" t="s">
        <v>3167</v>
      </c>
      <c r="G5595" t="s">
        <v>1823</v>
      </c>
      <c r="H5595" s="28"/>
      <c r="J5595">
        <v>24</v>
      </c>
      <c r="K5595" t="s">
        <v>3098</v>
      </c>
      <c r="L5595" t="s">
        <v>3351</v>
      </c>
      <c r="M5595" t="s">
        <v>3177</v>
      </c>
      <c r="O5595" t="s">
        <v>3189</v>
      </c>
      <c r="P5595">
        <f t="shared" si="174"/>
        <v>44652</v>
      </c>
      <c r="Q5595">
        <f>--(COUNTIF($A$2:A5595,A5595)=1)</f>
        <v>1</v>
      </c>
      <c r="R5595" t="str">
        <f t="shared" si="175"/>
        <v/>
      </c>
    </row>
    <row r="5596" spans="1:18">
      <c r="A5596" t="s">
        <v>12059</v>
      </c>
      <c r="B5596" t="s">
        <v>50</v>
      </c>
      <c r="C5596" t="s">
        <v>12060</v>
      </c>
      <c r="D5596" t="s">
        <v>3165</v>
      </c>
      <c r="E5596" t="s">
        <v>3166</v>
      </c>
      <c r="F5596" t="s">
        <v>3167</v>
      </c>
      <c r="G5596" t="s">
        <v>11022</v>
      </c>
      <c r="H5596" s="28">
        <v>45636</v>
      </c>
      <c r="I5596">
        <v>56.41</v>
      </c>
      <c r="J5596">
        <v>24</v>
      </c>
      <c r="K5596" t="s">
        <v>3123</v>
      </c>
      <c r="L5596" t="s">
        <v>3244</v>
      </c>
      <c r="M5596" t="s">
        <v>3188</v>
      </c>
      <c r="N5596">
        <v>2.2000000000000002</v>
      </c>
      <c r="O5596" t="s">
        <v>3182</v>
      </c>
      <c r="P5596">
        <f t="shared" si="174"/>
        <v>45634</v>
      </c>
      <c r="Q5596">
        <f>--(COUNTIF($A$2:A5596,A5596)=1)</f>
        <v>1</v>
      </c>
      <c r="R5596">
        <f t="shared" si="175"/>
        <v>56.41</v>
      </c>
    </row>
    <row r="5597" spans="1:18">
      <c r="A5597" t="s">
        <v>12061</v>
      </c>
      <c r="B5597" t="s">
        <v>1985</v>
      </c>
      <c r="C5597" t="s">
        <v>3098</v>
      </c>
      <c r="D5597" t="s">
        <v>3185</v>
      </c>
      <c r="E5597" t="s">
        <v>3166</v>
      </c>
      <c r="F5597" t="s">
        <v>3167</v>
      </c>
      <c r="G5597" t="s">
        <v>11671</v>
      </c>
      <c r="H5597" s="28">
        <v>45695</v>
      </c>
      <c r="I5597">
        <v>47.1</v>
      </c>
      <c r="J5597">
        <v>24</v>
      </c>
      <c r="K5597" t="s">
        <v>3123</v>
      </c>
      <c r="L5597" t="s">
        <v>3098</v>
      </c>
      <c r="M5597" t="s">
        <v>3177</v>
      </c>
      <c r="N5597">
        <v>3.8</v>
      </c>
      <c r="O5597" t="s">
        <v>3123</v>
      </c>
      <c r="P5597">
        <f t="shared" si="174"/>
        <v>45694</v>
      </c>
      <c r="Q5597">
        <f>--(COUNTIF($A$2:A5597,A5597)=1)</f>
        <v>1</v>
      </c>
      <c r="R5597">
        <f t="shared" si="175"/>
        <v>47.1</v>
      </c>
    </row>
    <row r="5598" spans="1:18">
      <c r="A5598" t="s">
        <v>12062</v>
      </c>
      <c r="B5598" t="s">
        <v>1646</v>
      </c>
      <c r="C5598" t="s">
        <v>3098</v>
      </c>
      <c r="D5598" t="s">
        <v>3174</v>
      </c>
      <c r="E5598" t="s">
        <v>3166</v>
      </c>
      <c r="F5598" t="s">
        <v>3228</v>
      </c>
      <c r="G5598" t="s">
        <v>1502</v>
      </c>
      <c r="H5598" s="28"/>
      <c r="J5598">
        <v>24</v>
      </c>
      <c r="K5598" t="s">
        <v>3098</v>
      </c>
      <c r="L5598" t="s">
        <v>3271</v>
      </c>
      <c r="M5598" t="s">
        <v>3207</v>
      </c>
      <c r="O5598" t="s">
        <v>3124</v>
      </c>
      <c r="P5598">
        <f t="shared" si="174"/>
        <v>45006</v>
      </c>
      <c r="Q5598">
        <f>--(COUNTIF($A$2:A5598,A5598)=1)</f>
        <v>1</v>
      </c>
      <c r="R5598" t="str">
        <f t="shared" si="175"/>
        <v/>
      </c>
    </row>
    <row r="5599" spans="1:18">
      <c r="A5599" t="s">
        <v>12063</v>
      </c>
      <c r="B5599" t="s">
        <v>2042</v>
      </c>
      <c r="C5599" t="s">
        <v>5393</v>
      </c>
      <c r="D5599" t="s">
        <v>3200</v>
      </c>
      <c r="E5599" t="s">
        <v>3194</v>
      </c>
      <c r="F5599" t="s">
        <v>3167</v>
      </c>
      <c r="G5599" t="s">
        <v>3578</v>
      </c>
      <c r="H5599" s="28">
        <v>45175</v>
      </c>
      <c r="I5599">
        <v>11</v>
      </c>
      <c r="J5599">
        <v>72</v>
      </c>
      <c r="K5599" t="s">
        <v>3124</v>
      </c>
      <c r="L5599" t="s">
        <v>3229</v>
      </c>
      <c r="M5599" t="s">
        <v>3207</v>
      </c>
      <c r="O5599" t="s">
        <v>3170</v>
      </c>
      <c r="P5599">
        <f t="shared" si="174"/>
        <v>45175</v>
      </c>
      <c r="Q5599">
        <f>--(COUNTIF($A$2:A5599,A5599)=1)</f>
        <v>1</v>
      </c>
      <c r="R5599">
        <f t="shared" si="175"/>
        <v>11</v>
      </c>
    </row>
    <row r="5600" spans="1:18">
      <c r="A5600" t="s">
        <v>12064</v>
      </c>
      <c r="B5600" t="s">
        <v>1802</v>
      </c>
      <c r="C5600" t="s">
        <v>12065</v>
      </c>
      <c r="D5600" t="s">
        <v>3237</v>
      </c>
      <c r="E5600" t="s">
        <v>3166</v>
      </c>
      <c r="F5600" t="s">
        <v>3167</v>
      </c>
      <c r="G5600" t="s">
        <v>2784</v>
      </c>
      <c r="H5600" s="28">
        <v>45169</v>
      </c>
      <c r="I5600">
        <v>39.03</v>
      </c>
      <c r="J5600">
        <v>24</v>
      </c>
      <c r="K5600" t="s">
        <v>3123</v>
      </c>
      <c r="L5600" t="s">
        <v>3098</v>
      </c>
      <c r="M5600" t="s">
        <v>3207</v>
      </c>
      <c r="N5600">
        <v>2.1</v>
      </c>
      <c r="O5600" t="s">
        <v>3182</v>
      </c>
      <c r="P5600">
        <f t="shared" si="174"/>
        <v>45168</v>
      </c>
      <c r="Q5600">
        <f>--(COUNTIF($A$2:A5600,A5600)=1)</f>
        <v>1</v>
      </c>
      <c r="R5600">
        <f t="shared" si="175"/>
        <v>39.03</v>
      </c>
    </row>
    <row r="5601" spans="1:18">
      <c r="A5601" t="s">
        <v>12066</v>
      </c>
      <c r="B5601" t="s">
        <v>1204</v>
      </c>
      <c r="C5601" t="s">
        <v>3098</v>
      </c>
      <c r="D5601" t="s">
        <v>3174</v>
      </c>
      <c r="E5601" t="s">
        <v>3175</v>
      </c>
      <c r="F5601" t="s">
        <v>3220</v>
      </c>
      <c r="G5601" t="s">
        <v>940</v>
      </c>
      <c r="H5601" s="28">
        <v>45446</v>
      </c>
      <c r="I5601">
        <v>10.63</v>
      </c>
      <c r="J5601">
        <v>8</v>
      </c>
      <c r="K5601" t="s">
        <v>3123</v>
      </c>
      <c r="L5601" t="s">
        <v>3248</v>
      </c>
      <c r="M5601" t="s">
        <v>3188</v>
      </c>
      <c r="N5601">
        <v>1.7</v>
      </c>
      <c r="O5601" t="s">
        <v>3189</v>
      </c>
      <c r="P5601">
        <f t="shared" si="174"/>
        <v>45446</v>
      </c>
      <c r="Q5601">
        <f>--(COUNTIF($A$2:A5601,A5601)=1)</f>
        <v>1</v>
      </c>
      <c r="R5601">
        <f t="shared" si="175"/>
        <v>10.63</v>
      </c>
    </row>
    <row r="5602" spans="1:18">
      <c r="A5602" t="s">
        <v>12067</v>
      </c>
      <c r="B5602" t="s">
        <v>6357</v>
      </c>
      <c r="C5602" t="s">
        <v>12068</v>
      </c>
      <c r="D5602" t="s">
        <v>3185</v>
      </c>
      <c r="E5602" t="s">
        <v>3166</v>
      </c>
      <c r="F5602" t="s">
        <v>3167</v>
      </c>
      <c r="G5602" t="s">
        <v>1318</v>
      </c>
      <c r="H5602" s="28">
        <v>44634</v>
      </c>
      <c r="I5602">
        <v>53.11</v>
      </c>
      <c r="J5602">
        <v>24</v>
      </c>
      <c r="K5602" t="s">
        <v>3123</v>
      </c>
      <c r="L5602" t="s">
        <v>3254</v>
      </c>
      <c r="M5602" t="s">
        <v>3207</v>
      </c>
      <c r="N5602">
        <v>3.1</v>
      </c>
      <c r="O5602" t="s">
        <v>3178</v>
      </c>
      <c r="P5602">
        <f t="shared" si="174"/>
        <v>44632</v>
      </c>
      <c r="Q5602">
        <f>--(COUNTIF($A$2:A5602,A5602)=1)</f>
        <v>1</v>
      </c>
      <c r="R5602">
        <f t="shared" si="175"/>
        <v>53.11</v>
      </c>
    </row>
    <row r="5603" spans="1:18">
      <c r="A5603" t="s">
        <v>12069</v>
      </c>
      <c r="B5603" t="s">
        <v>5461</v>
      </c>
      <c r="C5603" t="s">
        <v>12070</v>
      </c>
      <c r="D5603" t="s">
        <v>3227</v>
      </c>
      <c r="E5603" t="s">
        <v>3194</v>
      </c>
      <c r="F5603" t="s">
        <v>3167</v>
      </c>
      <c r="G5603" t="s">
        <v>412</v>
      </c>
      <c r="H5603" s="28">
        <v>44928</v>
      </c>
      <c r="I5603">
        <v>250.23</v>
      </c>
      <c r="J5603">
        <v>72</v>
      </c>
      <c r="K5603" t="s">
        <v>3123</v>
      </c>
      <c r="L5603" t="s">
        <v>3437</v>
      </c>
      <c r="M5603" t="s">
        <v>3202</v>
      </c>
      <c r="O5603" t="s">
        <v>3170</v>
      </c>
      <c r="P5603">
        <f t="shared" si="174"/>
        <v>44918</v>
      </c>
      <c r="Q5603">
        <f>--(COUNTIF($A$2:A5603,A5603)=1)</f>
        <v>1</v>
      </c>
      <c r="R5603">
        <f t="shared" si="175"/>
        <v>250.23</v>
      </c>
    </row>
    <row r="5604" spans="1:18">
      <c r="A5604" t="s">
        <v>12071</v>
      </c>
      <c r="B5604" t="s">
        <v>12072</v>
      </c>
      <c r="C5604" t="s">
        <v>12073</v>
      </c>
      <c r="D5604" t="s">
        <v>3200</v>
      </c>
      <c r="E5604" t="s">
        <v>3194</v>
      </c>
      <c r="F5604" t="s">
        <v>3180</v>
      </c>
      <c r="G5604" t="s">
        <v>684</v>
      </c>
      <c r="H5604" s="28"/>
      <c r="J5604">
        <v>72</v>
      </c>
      <c r="K5604" t="s">
        <v>3098</v>
      </c>
      <c r="L5604" t="s">
        <v>3209</v>
      </c>
      <c r="M5604" t="s">
        <v>3202</v>
      </c>
      <c r="O5604" t="s">
        <v>3170</v>
      </c>
      <c r="P5604">
        <f t="shared" si="174"/>
        <v>44789</v>
      </c>
      <c r="Q5604">
        <f>--(COUNTIF($A$2:A5604,A5604)=1)</f>
        <v>1</v>
      </c>
      <c r="R5604" t="str">
        <f t="shared" si="175"/>
        <v/>
      </c>
    </row>
    <row r="5605" spans="1:18">
      <c r="A5605" t="s">
        <v>12074</v>
      </c>
      <c r="B5605" t="s">
        <v>2657</v>
      </c>
      <c r="C5605" t="s">
        <v>12075</v>
      </c>
      <c r="D5605" t="s">
        <v>3174</v>
      </c>
      <c r="E5605" t="s">
        <v>3175</v>
      </c>
      <c r="F5605" t="s">
        <v>3220</v>
      </c>
      <c r="G5605" t="s">
        <v>10848</v>
      </c>
      <c r="H5605" s="28">
        <v>45295</v>
      </c>
      <c r="I5605">
        <v>18.989999999999998</v>
      </c>
      <c r="J5605">
        <v>8</v>
      </c>
      <c r="K5605" t="s">
        <v>3123</v>
      </c>
      <c r="L5605" t="s">
        <v>3281</v>
      </c>
      <c r="M5605" t="s">
        <v>3188</v>
      </c>
      <c r="N5605">
        <v>2.7</v>
      </c>
      <c r="O5605" t="s">
        <v>3123</v>
      </c>
      <c r="P5605">
        <f t="shared" si="174"/>
        <v>45295</v>
      </c>
      <c r="Q5605">
        <f>--(COUNTIF($A$2:A5605,A5605)=1)</f>
        <v>1</v>
      </c>
      <c r="R5605">
        <f t="shared" si="175"/>
        <v>18.989999999999998</v>
      </c>
    </row>
    <row r="5606" spans="1:18">
      <c r="A5606" t="s">
        <v>12076</v>
      </c>
      <c r="B5606" t="s">
        <v>322</v>
      </c>
      <c r="C5606" t="s">
        <v>10708</v>
      </c>
      <c r="D5606" t="s">
        <v>3227</v>
      </c>
      <c r="E5606" t="s">
        <v>3166</v>
      </c>
      <c r="F5606" t="s">
        <v>3228</v>
      </c>
      <c r="G5606" t="s">
        <v>676</v>
      </c>
      <c r="H5606" s="28"/>
      <c r="J5606">
        <v>24</v>
      </c>
      <c r="K5606" t="s">
        <v>3098</v>
      </c>
      <c r="L5606" t="s">
        <v>3098</v>
      </c>
      <c r="M5606" t="s">
        <v>3202</v>
      </c>
      <c r="O5606" t="s">
        <v>3170</v>
      </c>
      <c r="P5606">
        <f t="shared" si="174"/>
        <v>45481</v>
      </c>
      <c r="Q5606">
        <f>--(COUNTIF($A$2:A5606,A5606)=1)</f>
        <v>1</v>
      </c>
      <c r="R5606" t="str">
        <f t="shared" si="175"/>
        <v/>
      </c>
    </row>
    <row r="5607" spans="1:18">
      <c r="A5607" t="s">
        <v>12077</v>
      </c>
      <c r="B5607" t="s">
        <v>2208</v>
      </c>
      <c r="C5607" t="s">
        <v>5298</v>
      </c>
      <c r="D5607" t="s">
        <v>3174</v>
      </c>
      <c r="E5607" t="s">
        <v>3166</v>
      </c>
      <c r="F5607" t="s">
        <v>3167</v>
      </c>
      <c r="G5607" t="s">
        <v>1284</v>
      </c>
      <c r="H5607" s="28">
        <v>44797</v>
      </c>
      <c r="I5607">
        <v>37.54</v>
      </c>
      <c r="J5607">
        <v>24</v>
      </c>
      <c r="K5607" t="s">
        <v>3123</v>
      </c>
      <c r="L5607" t="s">
        <v>3231</v>
      </c>
      <c r="M5607" t="s">
        <v>3207</v>
      </c>
      <c r="O5607" t="s">
        <v>3170</v>
      </c>
      <c r="P5607">
        <f t="shared" si="174"/>
        <v>44796</v>
      </c>
      <c r="Q5607">
        <f>--(COUNTIF($A$2:A5607,A5607)=1)</f>
        <v>1</v>
      </c>
      <c r="R5607">
        <f t="shared" si="175"/>
        <v>37.54</v>
      </c>
    </row>
    <row r="5608" spans="1:18">
      <c r="A5608" t="s">
        <v>12078</v>
      </c>
      <c r="B5608" t="s">
        <v>751</v>
      </c>
      <c r="C5608" t="s">
        <v>3333</v>
      </c>
      <c r="D5608" t="s">
        <v>3196</v>
      </c>
      <c r="E5608" t="s">
        <v>3166</v>
      </c>
      <c r="F5608" t="s">
        <v>3180</v>
      </c>
      <c r="G5608" t="s">
        <v>1880</v>
      </c>
      <c r="H5608" s="28"/>
      <c r="J5608">
        <v>24</v>
      </c>
      <c r="K5608" t="s">
        <v>3098</v>
      </c>
      <c r="L5608" t="s">
        <v>3244</v>
      </c>
      <c r="M5608" t="s">
        <v>3169</v>
      </c>
      <c r="O5608" t="s">
        <v>3182</v>
      </c>
      <c r="P5608">
        <f t="shared" si="174"/>
        <v>45156</v>
      </c>
      <c r="Q5608">
        <f>--(COUNTIF($A$2:A5608,A5608)=1)</f>
        <v>1</v>
      </c>
      <c r="R5608" t="str">
        <f t="shared" si="175"/>
        <v/>
      </c>
    </row>
    <row r="5609" spans="1:18">
      <c r="A5609" t="s">
        <v>12079</v>
      </c>
      <c r="B5609" t="s">
        <v>906</v>
      </c>
      <c r="C5609" t="s">
        <v>12080</v>
      </c>
      <c r="D5609" t="s">
        <v>3200</v>
      </c>
      <c r="E5609" t="s">
        <v>3166</v>
      </c>
      <c r="F5609" t="s">
        <v>3167</v>
      </c>
      <c r="G5609" t="s">
        <v>4039</v>
      </c>
      <c r="H5609" s="28">
        <v>44678</v>
      </c>
      <c r="I5609">
        <v>64.11</v>
      </c>
      <c r="J5609">
        <v>24</v>
      </c>
      <c r="K5609" t="s">
        <v>3123</v>
      </c>
      <c r="L5609" t="s">
        <v>3244</v>
      </c>
      <c r="M5609" t="s">
        <v>3177</v>
      </c>
      <c r="N5609">
        <v>1.7</v>
      </c>
      <c r="O5609" t="s">
        <v>3213</v>
      </c>
      <c r="P5609">
        <f t="shared" si="174"/>
        <v>44676</v>
      </c>
      <c r="Q5609">
        <f>--(COUNTIF($A$2:A5609,A5609)=1)</f>
        <v>1</v>
      </c>
      <c r="R5609">
        <f t="shared" si="175"/>
        <v>64.11</v>
      </c>
    </row>
    <row r="5610" spans="1:18">
      <c r="A5610" t="s">
        <v>12081</v>
      </c>
      <c r="B5610" t="s">
        <v>2164</v>
      </c>
      <c r="C5610" t="s">
        <v>12082</v>
      </c>
      <c r="D5610" t="s">
        <v>3240</v>
      </c>
      <c r="E5610" t="s">
        <v>3166</v>
      </c>
      <c r="F5610" t="s">
        <v>3228</v>
      </c>
      <c r="G5610" t="s">
        <v>1118</v>
      </c>
      <c r="H5610" s="28"/>
      <c r="J5610">
        <v>24</v>
      </c>
      <c r="K5610" t="s">
        <v>3098</v>
      </c>
      <c r="L5610" t="s">
        <v>3248</v>
      </c>
      <c r="M5610" t="s">
        <v>3202</v>
      </c>
      <c r="O5610" t="s">
        <v>3182</v>
      </c>
      <c r="P5610">
        <f t="shared" si="174"/>
        <v>45087</v>
      </c>
      <c r="Q5610">
        <f>--(COUNTIF($A$2:A5610,A5610)=1)</f>
        <v>1</v>
      </c>
      <c r="R5610" t="str">
        <f t="shared" si="175"/>
        <v/>
      </c>
    </row>
    <row r="5611" spans="1:18">
      <c r="A5611" t="s">
        <v>12083</v>
      </c>
      <c r="B5611" t="s">
        <v>123</v>
      </c>
      <c r="C5611" t="s">
        <v>3098</v>
      </c>
      <c r="D5611" t="s">
        <v>3185</v>
      </c>
      <c r="E5611" t="s">
        <v>3175</v>
      </c>
      <c r="F5611" t="s">
        <v>3167</v>
      </c>
      <c r="G5611" t="s">
        <v>1928</v>
      </c>
      <c r="H5611" s="28">
        <v>44599</v>
      </c>
      <c r="I5611">
        <v>18.95</v>
      </c>
      <c r="J5611">
        <v>8</v>
      </c>
      <c r="K5611" t="s">
        <v>3123</v>
      </c>
      <c r="L5611" t="s">
        <v>3221</v>
      </c>
      <c r="M5611" t="s">
        <v>3188</v>
      </c>
      <c r="N5611">
        <v>2.1</v>
      </c>
      <c r="O5611" t="s">
        <v>3182</v>
      </c>
      <c r="P5611">
        <f t="shared" si="174"/>
        <v>44599</v>
      </c>
      <c r="Q5611">
        <f>--(COUNTIF($A$2:A5611,A5611)=1)</f>
        <v>1</v>
      </c>
      <c r="R5611">
        <f t="shared" si="175"/>
        <v>18.95</v>
      </c>
    </row>
    <row r="5612" spans="1:18">
      <c r="A5612" t="s">
        <v>12084</v>
      </c>
      <c r="B5612" t="s">
        <v>1997</v>
      </c>
      <c r="C5612" t="s">
        <v>3098</v>
      </c>
      <c r="D5612" t="s">
        <v>3200</v>
      </c>
      <c r="E5612" t="s">
        <v>3166</v>
      </c>
      <c r="F5612" t="s">
        <v>3167</v>
      </c>
      <c r="G5612" t="s">
        <v>2266</v>
      </c>
      <c r="H5612" s="28">
        <v>45595</v>
      </c>
      <c r="I5612">
        <v>18.57</v>
      </c>
      <c r="J5612">
        <v>24</v>
      </c>
      <c r="K5612" t="s">
        <v>3124</v>
      </c>
      <c r="L5612" t="s">
        <v>3209</v>
      </c>
      <c r="M5612" t="s">
        <v>3188</v>
      </c>
      <c r="N5612">
        <v>2.5</v>
      </c>
      <c r="O5612" t="s">
        <v>3182</v>
      </c>
      <c r="P5612">
        <f t="shared" si="174"/>
        <v>45595</v>
      </c>
      <c r="Q5612">
        <f>--(COUNTIF($A$2:A5612,A5612)=1)</f>
        <v>1</v>
      </c>
      <c r="R5612">
        <f t="shared" si="175"/>
        <v>18.57</v>
      </c>
    </row>
    <row r="5613" spans="1:18">
      <c r="A5613" t="s">
        <v>12085</v>
      </c>
      <c r="B5613" t="s">
        <v>4302</v>
      </c>
      <c r="C5613" t="s">
        <v>8760</v>
      </c>
      <c r="D5613" t="s">
        <v>3237</v>
      </c>
      <c r="E5613" t="s">
        <v>3175</v>
      </c>
      <c r="F5613" t="s">
        <v>3180</v>
      </c>
      <c r="G5613" t="s">
        <v>3955</v>
      </c>
      <c r="H5613" s="28"/>
      <c r="J5613">
        <v>8</v>
      </c>
      <c r="K5613" t="s">
        <v>3098</v>
      </c>
      <c r="L5613" t="s">
        <v>3225</v>
      </c>
      <c r="M5613" t="s">
        <v>3207</v>
      </c>
      <c r="O5613" t="s">
        <v>3213</v>
      </c>
      <c r="P5613">
        <f t="shared" si="174"/>
        <v>44830</v>
      </c>
      <c r="Q5613">
        <f>--(COUNTIF($A$2:A5613,A5613)=1)</f>
        <v>1</v>
      </c>
      <c r="R5613" t="str">
        <f t="shared" si="175"/>
        <v/>
      </c>
    </row>
    <row r="5614" spans="1:18">
      <c r="A5614" t="s">
        <v>12086</v>
      </c>
      <c r="B5614" t="s">
        <v>1286</v>
      </c>
      <c r="C5614" t="s">
        <v>10309</v>
      </c>
      <c r="D5614" t="s">
        <v>3174</v>
      </c>
      <c r="E5614" t="s">
        <v>3194</v>
      </c>
      <c r="F5614" t="s">
        <v>3167</v>
      </c>
      <c r="G5614" t="s">
        <v>3367</v>
      </c>
      <c r="H5614" s="28">
        <v>45160</v>
      </c>
      <c r="I5614">
        <v>207.2</v>
      </c>
      <c r="J5614">
        <v>72</v>
      </c>
      <c r="K5614" t="s">
        <v>3123</v>
      </c>
      <c r="L5614" t="s">
        <v>3254</v>
      </c>
      <c r="M5614" t="s">
        <v>3188</v>
      </c>
      <c r="N5614">
        <v>3</v>
      </c>
      <c r="O5614" t="s">
        <v>3123</v>
      </c>
      <c r="P5614">
        <f t="shared" si="174"/>
        <v>45152</v>
      </c>
      <c r="Q5614">
        <f>--(COUNTIF($A$2:A5614,A5614)=1)</f>
        <v>1</v>
      </c>
      <c r="R5614">
        <f t="shared" si="175"/>
        <v>207.2</v>
      </c>
    </row>
    <row r="5615" spans="1:18">
      <c r="A5615" t="s">
        <v>12087</v>
      </c>
      <c r="B5615" t="s">
        <v>9535</v>
      </c>
      <c r="C5615" t="s">
        <v>12088</v>
      </c>
      <c r="D5615" t="s">
        <v>3240</v>
      </c>
      <c r="E5615" t="s">
        <v>3166</v>
      </c>
      <c r="F5615" t="s">
        <v>3228</v>
      </c>
      <c r="G5615" t="s">
        <v>209</v>
      </c>
      <c r="H5615" s="28"/>
      <c r="J5615">
        <v>24</v>
      </c>
      <c r="K5615" t="s">
        <v>3098</v>
      </c>
      <c r="L5615" t="s">
        <v>3201</v>
      </c>
      <c r="M5615" t="s">
        <v>3188</v>
      </c>
      <c r="O5615" t="s">
        <v>3189</v>
      </c>
      <c r="P5615">
        <f t="shared" si="174"/>
        <v>45069</v>
      </c>
      <c r="Q5615">
        <f>--(COUNTIF($A$2:A5615,A5615)=1)</f>
        <v>1</v>
      </c>
      <c r="R5615" t="str">
        <f t="shared" si="175"/>
        <v/>
      </c>
    </row>
    <row r="5616" spans="1:18">
      <c r="A5616" t="s">
        <v>12089</v>
      </c>
      <c r="B5616" t="s">
        <v>2748</v>
      </c>
      <c r="C5616" t="s">
        <v>3098</v>
      </c>
      <c r="D5616" t="s">
        <v>3237</v>
      </c>
      <c r="E5616" t="s">
        <v>3194</v>
      </c>
      <c r="F5616" t="s">
        <v>3167</v>
      </c>
      <c r="G5616" t="s">
        <v>2543</v>
      </c>
      <c r="H5616" s="28"/>
      <c r="J5616">
        <v>72</v>
      </c>
      <c r="K5616" t="s">
        <v>3098</v>
      </c>
      <c r="L5616" t="s">
        <v>3168</v>
      </c>
      <c r="M5616" t="s">
        <v>3207</v>
      </c>
      <c r="O5616" t="s">
        <v>3213</v>
      </c>
      <c r="P5616">
        <f t="shared" si="174"/>
        <v>44782</v>
      </c>
      <c r="Q5616">
        <f>--(COUNTIF($A$2:A5616,A5616)=1)</f>
        <v>1</v>
      </c>
      <c r="R5616" t="str">
        <f t="shared" si="175"/>
        <v/>
      </c>
    </row>
    <row r="5617" spans="1:18">
      <c r="A5617" t="s">
        <v>12090</v>
      </c>
      <c r="B5617" t="s">
        <v>1244</v>
      </c>
      <c r="C5617" t="s">
        <v>12091</v>
      </c>
      <c r="D5617" t="s">
        <v>3196</v>
      </c>
      <c r="E5617" t="s">
        <v>3194</v>
      </c>
      <c r="F5617" t="s">
        <v>3228</v>
      </c>
      <c r="G5617" t="s">
        <v>447</v>
      </c>
      <c r="H5617" s="28"/>
      <c r="J5617">
        <v>72</v>
      </c>
      <c r="K5617" t="s">
        <v>3098</v>
      </c>
      <c r="L5617" t="s">
        <v>3206</v>
      </c>
      <c r="M5617" t="s">
        <v>3202</v>
      </c>
      <c r="O5617" t="s">
        <v>3178</v>
      </c>
      <c r="P5617">
        <f t="shared" si="174"/>
        <v>44764</v>
      </c>
      <c r="Q5617">
        <f>--(COUNTIF($A$2:A5617,A5617)=1)</f>
        <v>1</v>
      </c>
      <c r="R5617" t="str">
        <f t="shared" si="175"/>
        <v/>
      </c>
    </row>
    <row r="5618" spans="1:18">
      <c r="A5618" t="s">
        <v>12092</v>
      </c>
      <c r="B5618" t="s">
        <v>2445</v>
      </c>
      <c r="C5618" t="s">
        <v>3098</v>
      </c>
      <c r="D5618" t="s">
        <v>3240</v>
      </c>
      <c r="E5618" t="s">
        <v>3175</v>
      </c>
      <c r="F5618" t="s">
        <v>3180</v>
      </c>
      <c r="G5618" t="s">
        <v>5597</v>
      </c>
      <c r="H5618" s="28"/>
      <c r="J5618">
        <v>8</v>
      </c>
      <c r="K5618" t="s">
        <v>3098</v>
      </c>
      <c r="L5618" t="s">
        <v>3098</v>
      </c>
      <c r="M5618" t="s">
        <v>3177</v>
      </c>
      <c r="O5618" t="s">
        <v>3170</v>
      </c>
      <c r="P5618">
        <f t="shared" si="174"/>
        <v>44623</v>
      </c>
      <c r="Q5618">
        <f>--(COUNTIF($A$2:A5618,A5618)=1)</f>
        <v>1</v>
      </c>
      <c r="R5618" t="str">
        <f t="shared" si="175"/>
        <v/>
      </c>
    </row>
    <row r="5619" spans="1:18">
      <c r="A5619" t="s">
        <v>12093</v>
      </c>
      <c r="B5619" t="s">
        <v>1606</v>
      </c>
      <c r="C5619" t="s">
        <v>3098</v>
      </c>
      <c r="D5619" t="s">
        <v>3185</v>
      </c>
      <c r="E5619" t="s">
        <v>3166</v>
      </c>
      <c r="F5619" t="s">
        <v>3167</v>
      </c>
      <c r="G5619" t="s">
        <v>9964</v>
      </c>
      <c r="H5619" s="28">
        <v>44900</v>
      </c>
      <c r="I5619">
        <v>64.319999999999993</v>
      </c>
      <c r="J5619">
        <v>24</v>
      </c>
      <c r="K5619" t="s">
        <v>3123</v>
      </c>
      <c r="L5619" t="s">
        <v>3212</v>
      </c>
      <c r="M5619" t="s">
        <v>3207</v>
      </c>
      <c r="N5619">
        <v>4</v>
      </c>
      <c r="O5619" t="s">
        <v>3123</v>
      </c>
      <c r="P5619">
        <f t="shared" si="174"/>
        <v>44898</v>
      </c>
      <c r="Q5619">
        <f>--(COUNTIF($A$2:A5619,A5619)=1)</f>
        <v>1</v>
      </c>
      <c r="R5619">
        <f t="shared" si="175"/>
        <v>64.319999999999993</v>
      </c>
    </row>
    <row r="5620" spans="1:18">
      <c r="A5620" t="s">
        <v>12094</v>
      </c>
      <c r="B5620" t="s">
        <v>183</v>
      </c>
      <c r="C5620" t="s">
        <v>3522</v>
      </c>
      <c r="D5620" t="s">
        <v>3227</v>
      </c>
      <c r="E5620" t="s">
        <v>3175</v>
      </c>
      <c r="F5620" t="s">
        <v>3220</v>
      </c>
      <c r="G5620" t="s">
        <v>2058</v>
      </c>
      <c r="H5620" s="28">
        <v>44762</v>
      </c>
      <c r="I5620">
        <v>27.24</v>
      </c>
      <c r="J5620">
        <v>8</v>
      </c>
      <c r="K5620" t="s">
        <v>3123</v>
      </c>
      <c r="L5620" t="s">
        <v>3098</v>
      </c>
      <c r="M5620" t="s">
        <v>3188</v>
      </c>
      <c r="O5620" t="s">
        <v>3178</v>
      </c>
      <c r="P5620">
        <f t="shared" si="174"/>
        <v>44761</v>
      </c>
      <c r="Q5620">
        <f>--(COUNTIF($A$2:A5620,A5620)=1)</f>
        <v>1</v>
      </c>
      <c r="R5620">
        <f t="shared" si="175"/>
        <v>27.24</v>
      </c>
    </row>
    <row r="5621" spans="1:18">
      <c r="A5621" t="s">
        <v>12095</v>
      </c>
      <c r="B5621" t="s">
        <v>1270</v>
      </c>
      <c r="C5621" t="s">
        <v>12096</v>
      </c>
      <c r="D5621" t="s">
        <v>3237</v>
      </c>
      <c r="E5621" t="s">
        <v>3166</v>
      </c>
      <c r="F5621" t="s">
        <v>3167</v>
      </c>
      <c r="G5621" t="s">
        <v>3696</v>
      </c>
      <c r="H5621" s="28">
        <v>44877</v>
      </c>
      <c r="I5621">
        <v>51.54</v>
      </c>
      <c r="J5621">
        <v>24</v>
      </c>
      <c r="K5621" t="s">
        <v>3123</v>
      </c>
      <c r="L5621" t="s">
        <v>3218</v>
      </c>
      <c r="M5621" t="s">
        <v>3207</v>
      </c>
      <c r="N5621">
        <v>4.7</v>
      </c>
      <c r="O5621" t="s">
        <v>3182</v>
      </c>
      <c r="P5621">
        <f t="shared" si="174"/>
        <v>44875</v>
      </c>
      <c r="Q5621">
        <f>--(COUNTIF($A$2:A5621,A5621)=1)</f>
        <v>1</v>
      </c>
      <c r="R5621">
        <f t="shared" si="175"/>
        <v>51.54</v>
      </c>
    </row>
    <row r="5622" spans="1:18">
      <c r="A5622" t="s">
        <v>12097</v>
      </c>
      <c r="B5622" t="s">
        <v>2245</v>
      </c>
      <c r="C5622" t="s">
        <v>3098</v>
      </c>
      <c r="D5622" t="s">
        <v>3227</v>
      </c>
      <c r="E5622" t="s">
        <v>3175</v>
      </c>
      <c r="F5622" t="s">
        <v>3228</v>
      </c>
      <c r="G5622" t="s">
        <v>3050</v>
      </c>
      <c r="H5622" s="28"/>
      <c r="J5622">
        <v>8</v>
      </c>
      <c r="K5622" t="s">
        <v>3098</v>
      </c>
      <c r="L5622" t="s">
        <v>3271</v>
      </c>
      <c r="M5622" t="s">
        <v>3202</v>
      </c>
      <c r="O5622" t="s">
        <v>3189</v>
      </c>
      <c r="P5622">
        <f t="shared" si="174"/>
        <v>44677</v>
      </c>
      <c r="Q5622">
        <f>--(COUNTIF($A$2:A5622,A5622)=1)</f>
        <v>1</v>
      </c>
      <c r="R5622" t="str">
        <f t="shared" si="175"/>
        <v/>
      </c>
    </row>
    <row r="5623" spans="1:18">
      <c r="A5623" t="s">
        <v>12098</v>
      </c>
      <c r="B5623" t="s">
        <v>1887</v>
      </c>
      <c r="C5623" t="s">
        <v>12099</v>
      </c>
      <c r="D5623" t="s">
        <v>3185</v>
      </c>
      <c r="E5623" t="s">
        <v>3194</v>
      </c>
      <c r="F5623" t="s">
        <v>3167</v>
      </c>
      <c r="G5623" t="s">
        <v>467</v>
      </c>
      <c r="H5623" s="28">
        <v>45423</v>
      </c>
      <c r="I5623">
        <v>11.21</v>
      </c>
      <c r="J5623">
        <v>72</v>
      </c>
      <c r="K5623" t="s">
        <v>3124</v>
      </c>
      <c r="L5623" t="s">
        <v>3318</v>
      </c>
      <c r="M5623" t="s">
        <v>3188</v>
      </c>
      <c r="N5623">
        <v>4.4000000000000004</v>
      </c>
      <c r="O5623" t="s">
        <v>3170</v>
      </c>
      <c r="P5623">
        <f t="shared" si="174"/>
        <v>45423</v>
      </c>
      <c r="Q5623">
        <f>--(COUNTIF($A$2:A5623,A5623)=1)</f>
        <v>1</v>
      </c>
      <c r="R5623">
        <f t="shared" si="175"/>
        <v>11.21</v>
      </c>
    </row>
    <row r="5624" spans="1:18">
      <c r="A5624" t="s">
        <v>12100</v>
      </c>
      <c r="B5624" t="s">
        <v>7206</v>
      </c>
      <c r="C5624" t="s">
        <v>3098</v>
      </c>
      <c r="D5624" t="s">
        <v>3240</v>
      </c>
      <c r="E5624" t="s">
        <v>3166</v>
      </c>
      <c r="F5624" t="s">
        <v>3228</v>
      </c>
      <c r="G5624" t="s">
        <v>4197</v>
      </c>
      <c r="H5624" s="28"/>
      <c r="J5624">
        <v>24</v>
      </c>
      <c r="K5624" t="s">
        <v>3098</v>
      </c>
      <c r="L5624" t="s">
        <v>3176</v>
      </c>
      <c r="M5624" t="s">
        <v>3188</v>
      </c>
      <c r="O5624" t="s">
        <v>3178</v>
      </c>
      <c r="P5624">
        <f t="shared" si="174"/>
        <v>45661</v>
      </c>
      <c r="Q5624">
        <f>--(COUNTIF($A$2:A5624,A5624)=1)</f>
        <v>1</v>
      </c>
      <c r="R5624" t="str">
        <f t="shared" si="175"/>
        <v/>
      </c>
    </row>
    <row r="5625" spans="1:18">
      <c r="A5625" t="s">
        <v>12101</v>
      </c>
      <c r="B5625" t="s">
        <v>4620</v>
      </c>
      <c r="C5625" t="s">
        <v>3098</v>
      </c>
      <c r="D5625" t="s">
        <v>3174</v>
      </c>
      <c r="E5625" t="s">
        <v>3194</v>
      </c>
      <c r="F5625" t="s">
        <v>3220</v>
      </c>
      <c r="G5625" t="s">
        <v>1251</v>
      </c>
      <c r="H5625" s="28">
        <v>45634</v>
      </c>
      <c r="I5625">
        <v>29.03</v>
      </c>
      <c r="J5625">
        <v>72</v>
      </c>
      <c r="K5625" t="s">
        <v>3124</v>
      </c>
      <c r="L5625" t="s">
        <v>3206</v>
      </c>
      <c r="M5625" t="s">
        <v>3188</v>
      </c>
      <c r="N5625">
        <v>1.6</v>
      </c>
      <c r="O5625" t="s">
        <v>3260</v>
      </c>
      <c r="P5625">
        <f t="shared" si="174"/>
        <v>45633</v>
      </c>
      <c r="Q5625">
        <f>--(COUNTIF($A$2:A5625,A5625)=1)</f>
        <v>1</v>
      </c>
      <c r="R5625">
        <f t="shared" si="175"/>
        <v>29.03</v>
      </c>
    </row>
    <row r="5626" spans="1:18">
      <c r="A5626" t="s">
        <v>12102</v>
      </c>
      <c r="B5626" t="s">
        <v>5129</v>
      </c>
      <c r="C5626" t="s">
        <v>12103</v>
      </c>
      <c r="D5626" t="s">
        <v>3227</v>
      </c>
      <c r="E5626" t="s">
        <v>3166</v>
      </c>
      <c r="F5626" t="s">
        <v>3167</v>
      </c>
      <c r="G5626" t="s">
        <v>752</v>
      </c>
      <c r="H5626" s="28">
        <v>45498</v>
      </c>
      <c r="I5626">
        <v>58.09</v>
      </c>
      <c r="J5626">
        <v>24</v>
      </c>
      <c r="K5626" t="s">
        <v>3123</v>
      </c>
      <c r="L5626" t="s">
        <v>3212</v>
      </c>
      <c r="M5626" t="s">
        <v>3202</v>
      </c>
      <c r="O5626" t="s">
        <v>3170</v>
      </c>
      <c r="P5626">
        <f t="shared" si="174"/>
        <v>45496</v>
      </c>
      <c r="Q5626">
        <f>--(COUNTIF($A$2:A5626,A5626)=1)</f>
        <v>1</v>
      </c>
      <c r="R5626">
        <f t="shared" si="175"/>
        <v>58.09</v>
      </c>
    </row>
    <row r="5627" spans="1:18">
      <c r="A5627" t="s">
        <v>12104</v>
      </c>
      <c r="B5627" t="s">
        <v>641</v>
      </c>
      <c r="C5627" t="s">
        <v>12105</v>
      </c>
      <c r="D5627" t="s">
        <v>3227</v>
      </c>
      <c r="E5627" t="s">
        <v>3194</v>
      </c>
      <c r="F5627" t="s">
        <v>3167</v>
      </c>
      <c r="G5627" t="s">
        <v>5269</v>
      </c>
      <c r="H5627" s="28">
        <v>45012</v>
      </c>
      <c r="I5627">
        <v>128.81</v>
      </c>
      <c r="J5627">
        <v>72</v>
      </c>
      <c r="K5627" t="s">
        <v>3123</v>
      </c>
      <c r="L5627" t="s">
        <v>3216</v>
      </c>
      <c r="M5627" t="s">
        <v>3177</v>
      </c>
      <c r="N5627">
        <v>3.9</v>
      </c>
      <c r="O5627" t="s">
        <v>3260</v>
      </c>
      <c r="P5627">
        <f t="shared" si="174"/>
        <v>45007</v>
      </c>
      <c r="Q5627">
        <f>--(COUNTIF($A$2:A5627,A5627)=1)</f>
        <v>1</v>
      </c>
      <c r="R5627">
        <f t="shared" si="175"/>
        <v>128.81</v>
      </c>
    </row>
    <row r="5628" spans="1:18">
      <c r="A5628" t="s">
        <v>12106</v>
      </c>
      <c r="B5628" t="s">
        <v>761</v>
      </c>
      <c r="C5628" t="s">
        <v>10307</v>
      </c>
      <c r="D5628" t="s">
        <v>3200</v>
      </c>
      <c r="E5628" t="s">
        <v>3175</v>
      </c>
      <c r="F5628" t="s">
        <v>3167</v>
      </c>
      <c r="G5628" t="s">
        <v>567</v>
      </c>
      <c r="H5628" s="28">
        <v>45371</v>
      </c>
      <c r="I5628">
        <v>26.17</v>
      </c>
      <c r="J5628">
        <v>8</v>
      </c>
      <c r="K5628" t="s">
        <v>3123</v>
      </c>
      <c r="L5628" t="s">
        <v>3302</v>
      </c>
      <c r="M5628" t="s">
        <v>3177</v>
      </c>
      <c r="N5628">
        <v>2.6</v>
      </c>
      <c r="O5628" t="s">
        <v>3178</v>
      </c>
      <c r="P5628">
        <f t="shared" si="174"/>
        <v>45370</v>
      </c>
      <c r="Q5628">
        <f>--(COUNTIF($A$2:A5628,A5628)=1)</f>
        <v>1</v>
      </c>
      <c r="R5628">
        <f t="shared" si="175"/>
        <v>26.17</v>
      </c>
    </row>
    <row r="5629" spans="1:18">
      <c r="A5629" t="s">
        <v>12107</v>
      </c>
      <c r="B5629" t="s">
        <v>179</v>
      </c>
      <c r="C5629" t="s">
        <v>5429</v>
      </c>
      <c r="D5629" t="s">
        <v>3251</v>
      </c>
      <c r="E5629" t="s">
        <v>3175</v>
      </c>
      <c r="F5629" t="s">
        <v>3228</v>
      </c>
      <c r="G5629" t="s">
        <v>983</v>
      </c>
      <c r="H5629" s="28"/>
      <c r="J5629">
        <v>8</v>
      </c>
      <c r="K5629" t="s">
        <v>3098</v>
      </c>
      <c r="L5629" t="s">
        <v>3318</v>
      </c>
      <c r="M5629" t="s">
        <v>3207</v>
      </c>
      <c r="O5629" t="s">
        <v>3170</v>
      </c>
      <c r="P5629">
        <f t="shared" si="174"/>
        <v>44805</v>
      </c>
      <c r="Q5629">
        <f>--(COUNTIF($A$2:A5629,A5629)=1)</f>
        <v>1</v>
      </c>
      <c r="R5629" t="str">
        <f t="shared" si="175"/>
        <v/>
      </c>
    </row>
    <row r="5630" spans="1:18">
      <c r="A5630" t="s">
        <v>12108</v>
      </c>
      <c r="B5630" t="s">
        <v>1270</v>
      </c>
      <c r="C5630" t="s">
        <v>3098</v>
      </c>
      <c r="D5630" t="s">
        <v>3251</v>
      </c>
      <c r="E5630" t="s">
        <v>3194</v>
      </c>
      <c r="F5630" t="s">
        <v>3167</v>
      </c>
      <c r="G5630" t="s">
        <v>1482</v>
      </c>
      <c r="H5630" s="28">
        <v>45597</v>
      </c>
      <c r="I5630">
        <v>25.4</v>
      </c>
      <c r="J5630">
        <v>72</v>
      </c>
      <c r="K5630" t="s">
        <v>3124</v>
      </c>
      <c r="L5630" t="s">
        <v>3318</v>
      </c>
      <c r="M5630" t="s">
        <v>3177</v>
      </c>
      <c r="N5630">
        <v>1.9</v>
      </c>
      <c r="O5630" t="s">
        <v>3123</v>
      </c>
      <c r="P5630">
        <f t="shared" si="174"/>
        <v>45596</v>
      </c>
      <c r="Q5630">
        <f>--(COUNTIF($A$2:A5630,A5630)=1)</f>
        <v>1</v>
      </c>
      <c r="R5630">
        <f t="shared" si="175"/>
        <v>25.4</v>
      </c>
    </row>
    <row r="5631" spans="1:18">
      <c r="A5631" t="s">
        <v>12109</v>
      </c>
      <c r="B5631" t="s">
        <v>6107</v>
      </c>
      <c r="C5631" t="s">
        <v>10344</v>
      </c>
      <c r="D5631" t="s">
        <v>3251</v>
      </c>
      <c r="E5631" t="s">
        <v>3194</v>
      </c>
      <c r="F5631" t="s">
        <v>3167</v>
      </c>
      <c r="G5631" t="s">
        <v>4101</v>
      </c>
      <c r="H5631" s="28">
        <v>45621</v>
      </c>
      <c r="I5631">
        <v>151.22</v>
      </c>
      <c r="J5631">
        <v>72</v>
      </c>
      <c r="K5631" t="s">
        <v>3123</v>
      </c>
      <c r="L5631" t="s">
        <v>3098</v>
      </c>
      <c r="M5631" t="s">
        <v>3207</v>
      </c>
      <c r="N5631">
        <v>3.2</v>
      </c>
      <c r="O5631" t="s">
        <v>3170</v>
      </c>
      <c r="P5631">
        <f t="shared" si="174"/>
        <v>45615</v>
      </c>
      <c r="Q5631">
        <f>--(COUNTIF($A$2:A5631,A5631)=1)</f>
        <v>1</v>
      </c>
      <c r="R5631">
        <f t="shared" si="175"/>
        <v>151.22</v>
      </c>
    </row>
    <row r="5632" spans="1:18">
      <c r="A5632" t="s">
        <v>12110</v>
      </c>
      <c r="B5632" t="s">
        <v>754</v>
      </c>
      <c r="C5632" t="s">
        <v>6226</v>
      </c>
      <c r="D5632" t="s">
        <v>3185</v>
      </c>
      <c r="E5632" t="s">
        <v>3194</v>
      </c>
      <c r="F5632" t="s">
        <v>3180</v>
      </c>
      <c r="G5632" t="s">
        <v>838</v>
      </c>
      <c r="H5632" s="28"/>
      <c r="J5632">
        <v>72</v>
      </c>
      <c r="K5632" t="s">
        <v>3098</v>
      </c>
      <c r="L5632" t="s">
        <v>3437</v>
      </c>
      <c r="M5632" t="s">
        <v>3188</v>
      </c>
      <c r="O5632" t="s">
        <v>3170</v>
      </c>
      <c r="P5632">
        <f t="shared" si="174"/>
        <v>45296</v>
      </c>
      <c r="Q5632">
        <f>--(COUNTIF($A$2:A5632,A5632)=1)</f>
        <v>1</v>
      </c>
      <c r="R5632" t="str">
        <f t="shared" si="175"/>
        <v/>
      </c>
    </row>
    <row r="5633" spans="1:18">
      <c r="A5633" t="s">
        <v>12111</v>
      </c>
      <c r="B5633" t="s">
        <v>1132</v>
      </c>
      <c r="C5633" t="s">
        <v>6836</v>
      </c>
      <c r="D5633" t="s">
        <v>3185</v>
      </c>
      <c r="E5633" t="s">
        <v>3194</v>
      </c>
      <c r="F5633" t="s">
        <v>3220</v>
      </c>
      <c r="G5633" t="s">
        <v>1115</v>
      </c>
      <c r="H5633" s="28">
        <v>45601</v>
      </c>
      <c r="I5633">
        <v>1.4</v>
      </c>
      <c r="J5633">
        <v>72</v>
      </c>
      <c r="K5633" t="s">
        <v>3124</v>
      </c>
      <c r="L5633" t="s">
        <v>3398</v>
      </c>
      <c r="M5633" t="s">
        <v>3207</v>
      </c>
      <c r="O5633" t="s">
        <v>3189</v>
      </c>
      <c r="P5633">
        <f t="shared" si="174"/>
        <v>45601</v>
      </c>
      <c r="Q5633">
        <f>--(COUNTIF($A$2:A5633,A5633)=1)</f>
        <v>1</v>
      </c>
      <c r="R5633">
        <f t="shared" si="175"/>
        <v>1.4</v>
      </c>
    </row>
    <row r="5634" spans="1:18">
      <c r="A5634" t="s">
        <v>12112</v>
      </c>
      <c r="B5634" t="s">
        <v>2520</v>
      </c>
      <c r="C5634" t="s">
        <v>3098</v>
      </c>
      <c r="D5634" t="s">
        <v>3165</v>
      </c>
      <c r="E5634" t="s">
        <v>3280</v>
      </c>
      <c r="F5634" t="s">
        <v>3167</v>
      </c>
      <c r="G5634" t="s">
        <v>1033</v>
      </c>
      <c r="H5634" s="28">
        <v>44992</v>
      </c>
      <c r="I5634">
        <v>11.22</v>
      </c>
      <c r="J5634">
        <v>4</v>
      </c>
      <c r="K5634" t="s">
        <v>3123</v>
      </c>
      <c r="L5634" t="s">
        <v>3187</v>
      </c>
      <c r="M5634" t="s">
        <v>3202</v>
      </c>
      <c r="N5634">
        <v>1.3</v>
      </c>
      <c r="O5634" t="s">
        <v>3189</v>
      </c>
      <c r="P5634">
        <f t="shared" ref="P5634:P5697" si="176">IFERROR(DATEVALUE(G5634),IFERROR(DATE(RIGHT(G5634,4),MID(G5634,4,2),LEFT(G5634,2)),""))</f>
        <v>44992</v>
      </c>
      <c r="Q5634">
        <f>--(COUNTIF($A$2:A5634,A5634)=1)</f>
        <v>1</v>
      </c>
      <c r="R5634">
        <f t="shared" ref="R5634:R5697" si="177">IF(AND(Q5634=1,I5634&lt;&gt;"",ISNUMBER(I5634),I5634&gt;=0),I5634,"")</f>
        <v>11.22</v>
      </c>
    </row>
    <row r="5635" spans="1:18">
      <c r="A5635" t="s">
        <v>12113</v>
      </c>
      <c r="B5635" t="s">
        <v>12114</v>
      </c>
      <c r="C5635" t="s">
        <v>3098</v>
      </c>
      <c r="D5635" t="s">
        <v>3200</v>
      </c>
      <c r="E5635" t="s">
        <v>3166</v>
      </c>
      <c r="F5635" t="s">
        <v>3220</v>
      </c>
      <c r="G5635" t="s">
        <v>1618</v>
      </c>
      <c r="H5635" s="28">
        <v>44922</v>
      </c>
      <c r="I5635">
        <v>68.599999999999994</v>
      </c>
      <c r="J5635">
        <v>24</v>
      </c>
      <c r="K5635" t="s">
        <v>3123</v>
      </c>
      <c r="L5635" t="s">
        <v>3231</v>
      </c>
      <c r="M5635" t="s">
        <v>3188</v>
      </c>
      <c r="N5635">
        <v>3.7</v>
      </c>
      <c r="O5635" t="s">
        <v>3124</v>
      </c>
      <c r="P5635">
        <f t="shared" si="176"/>
        <v>44920</v>
      </c>
      <c r="Q5635">
        <f>--(COUNTIF($A$2:A5635,A5635)=1)</f>
        <v>1</v>
      </c>
      <c r="R5635">
        <f t="shared" si="177"/>
        <v>68.599999999999994</v>
      </c>
    </row>
    <row r="5636" spans="1:18">
      <c r="A5636" t="s">
        <v>12115</v>
      </c>
      <c r="B5636" t="s">
        <v>462</v>
      </c>
      <c r="C5636" t="s">
        <v>12116</v>
      </c>
      <c r="D5636" t="s">
        <v>3185</v>
      </c>
      <c r="E5636" t="s">
        <v>3166</v>
      </c>
      <c r="F5636" t="s">
        <v>3167</v>
      </c>
      <c r="G5636" t="s">
        <v>2667</v>
      </c>
      <c r="H5636" s="28">
        <v>45098</v>
      </c>
      <c r="I5636">
        <v>22.78</v>
      </c>
      <c r="J5636">
        <v>24</v>
      </c>
      <c r="K5636" t="s">
        <v>3124</v>
      </c>
      <c r="L5636" t="s">
        <v>3302</v>
      </c>
      <c r="M5636" t="s">
        <v>3202</v>
      </c>
      <c r="N5636">
        <v>1.3</v>
      </c>
      <c r="O5636" t="s">
        <v>3213</v>
      </c>
      <c r="P5636">
        <f t="shared" si="176"/>
        <v>45098</v>
      </c>
      <c r="Q5636">
        <f>--(COUNTIF($A$2:A5636,A5636)=1)</f>
        <v>1</v>
      </c>
      <c r="R5636">
        <f t="shared" si="177"/>
        <v>22.78</v>
      </c>
    </row>
    <row r="5637" spans="1:18">
      <c r="A5637" t="s">
        <v>12117</v>
      </c>
      <c r="B5637" t="s">
        <v>1782</v>
      </c>
      <c r="C5637" t="s">
        <v>4827</v>
      </c>
      <c r="D5637" t="s">
        <v>3200</v>
      </c>
      <c r="E5637" t="s">
        <v>3175</v>
      </c>
      <c r="F5637" t="s">
        <v>3167</v>
      </c>
      <c r="G5637" t="s">
        <v>3917</v>
      </c>
      <c r="H5637" s="28">
        <v>45708</v>
      </c>
      <c r="I5637">
        <v>6.88</v>
      </c>
      <c r="J5637">
        <v>8</v>
      </c>
      <c r="K5637" t="s">
        <v>3124</v>
      </c>
      <c r="L5637" t="s">
        <v>3216</v>
      </c>
      <c r="M5637" t="s">
        <v>3169</v>
      </c>
      <c r="N5637">
        <v>4</v>
      </c>
      <c r="O5637" t="s">
        <v>3124</v>
      </c>
      <c r="P5637">
        <f t="shared" si="176"/>
        <v>45708</v>
      </c>
      <c r="Q5637">
        <f>--(COUNTIF($A$2:A5637,A5637)=1)</f>
        <v>1</v>
      </c>
      <c r="R5637">
        <f t="shared" si="177"/>
        <v>6.88</v>
      </c>
    </row>
    <row r="5638" spans="1:18">
      <c r="A5638" t="s">
        <v>12118</v>
      </c>
      <c r="B5638" t="s">
        <v>1278</v>
      </c>
      <c r="C5638" t="s">
        <v>3098</v>
      </c>
      <c r="D5638" t="s">
        <v>3196</v>
      </c>
      <c r="E5638" t="s">
        <v>3175</v>
      </c>
      <c r="F5638" t="s">
        <v>3167</v>
      </c>
      <c r="G5638" t="s">
        <v>433</v>
      </c>
      <c r="H5638" s="28">
        <v>45498</v>
      </c>
      <c r="I5638">
        <v>22.23</v>
      </c>
      <c r="J5638">
        <v>8</v>
      </c>
      <c r="K5638" t="s">
        <v>3123</v>
      </c>
      <c r="L5638" t="s">
        <v>3281</v>
      </c>
      <c r="M5638" t="s">
        <v>3177</v>
      </c>
      <c r="N5638">
        <v>2.5</v>
      </c>
      <c r="O5638" t="s">
        <v>3170</v>
      </c>
      <c r="P5638">
        <f t="shared" si="176"/>
        <v>45498</v>
      </c>
      <c r="Q5638">
        <f>--(COUNTIF($A$2:A5638,A5638)=1)</f>
        <v>1</v>
      </c>
      <c r="R5638">
        <f t="shared" si="177"/>
        <v>22.23</v>
      </c>
    </row>
    <row r="5639" spans="1:18">
      <c r="A5639" t="s">
        <v>12119</v>
      </c>
      <c r="B5639" t="s">
        <v>6887</v>
      </c>
      <c r="C5639" t="s">
        <v>12120</v>
      </c>
      <c r="D5639" t="s">
        <v>3227</v>
      </c>
      <c r="E5639" t="s">
        <v>3166</v>
      </c>
      <c r="F5639" t="s">
        <v>3167</v>
      </c>
      <c r="G5639" t="s">
        <v>493</v>
      </c>
      <c r="H5639" s="28">
        <v>45030</v>
      </c>
      <c r="I5639">
        <v>48.39</v>
      </c>
      <c r="J5639">
        <v>24</v>
      </c>
      <c r="K5639" t="s">
        <v>3123</v>
      </c>
      <c r="L5639" t="s">
        <v>3225</v>
      </c>
      <c r="M5639" t="s">
        <v>3207</v>
      </c>
      <c r="N5639">
        <v>1.3</v>
      </c>
      <c r="O5639" t="s">
        <v>3189</v>
      </c>
      <c r="P5639">
        <f t="shared" si="176"/>
        <v>45028</v>
      </c>
      <c r="Q5639">
        <f>--(COUNTIF($A$2:A5639,A5639)=1)</f>
        <v>1</v>
      </c>
      <c r="R5639">
        <f t="shared" si="177"/>
        <v>48.39</v>
      </c>
    </row>
    <row r="5640" spans="1:18">
      <c r="A5640" t="s">
        <v>12121</v>
      </c>
      <c r="B5640" t="s">
        <v>3588</v>
      </c>
      <c r="C5640" t="s">
        <v>3098</v>
      </c>
      <c r="D5640" t="s">
        <v>3237</v>
      </c>
      <c r="E5640" t="s">
        <v>3175</v>
      </c>
      <c r="F5640" t="s">
        <v>3167</v>
      </c>
      <c r="G5640" t="s">
        <v>1607</v>
      </c>
      <c r="H5640" s="28">
        <v>45422</v>
      </c>
      <c r="I5640">
        <v>8.74</v>
      </c>
      <c r="J5640">
        <v>8</v>
      </c>
      <c r="K5640" t="s">
        <v>3123</v>
      </c>
      <c r="L5640" t="s">
        <v>3212</v>
      </c>
      <c r="M5640" t="s">
        <v>3177</v>
      </c>
      <c r="N5640">
        <v>3.5</v>
      </c>
      <c r="O5640" t="s">
        <v>3182</v>
      </c>
      <c r="P5640">
        <f t="shared" si="176"/>
        <v>45422</v>
      </c>
      <c r="Q5640">
        <f>--(COUNTIF($A$2:A5640,A5640)=1)</f>
        <v>1</v>
      </c>
      <c r="R5640">
        <f t="shared" si="177"/>
        <v>8.74</v>
      </c>
    </row>
    <row r="5641" spans="1:18">
      <c r="A5641" t="s">
        <v>12122</v>
      </c>
      <c r="B5641" t="s">
        <v>563</v>
      </c>
      <c r="C5641" t="s">
        <v>3098</v>
      </c>
      <c r="D5641" t="s">
        <v>3200</v>
      </c>
      <c r="E5641" t="s">
        <v>3166</v>
      </c>
      <c r="F5641" t="s">
        <v>3228</v>
      </c>
      <c r="G5641" t="s">
        <v>4705</v>
      </c>
      <c r="H5641" s="28"/>
      <c r="J5641">
        <v>24</v>
      </c>
      <c r="K5641" t="s">
        <v>3098</v>
      </c>
      <c r="L5641" t="s">
        <v>3437</v>
      </c>
      <c r="M5641" t="s">
        <v>3169</v>
      </c>
      <c r="O5641" t="s">
        <v>3123</v>
      </c>
      <c r="P5641">
        <f t="shared" si="176"/>
        <v>45368</v>
      </c>
      <c r="Q5641">
        <f>--(COUNTIF($A$2:A5641,A5641)=1)</f>
        <v>1</v>
      </c>
      <c r="R5641" t="str">
        <f t="shared" si="177"/>
        <v/>
      </c>
    </row>
    <row r="5642" spans="1:18">
      <c r="A5642" t="s">
        <v>12123</v>
      </c>
      <c r="B5642" t="s">
        <v>871</v>
      </c>
      <c r="C5642" t="s">
        <v>3098</v>
      </c>
      <c r="D5642" t="s">
        <v>3200</v>
      </c>
      <c r="E5642" t="s">
        <v>3175</v>
      </c>
      <c r="F5642" t="s">
        <v>3167</v>
      </c>
      <c r="G5642" t="s">
        <v>1084</v>
      </c>
      <c r="H5642" s="28">
        <v>44672</v>
      </c>
      <c r="I5642">
        <v>11.95</v>
      </c>
      <c r="J5642">
        <v>8</v>
      </c>
      <c r="K5642" t="s">
        <v>3123</v>
      </c>
      <c r="L5642" t="s">
        <v>3206</v>
      </c>
      <c r="M5642" t="s">
        <v>3177</v>
      </c>
      <c r="N5642">
        <v>1</v>
      </c>
      <c r="O5642" t="s">
        <v>3123</v>
      </c>
      <c r="P5642">
        <f t="shared" si="176"/>
        <v>44672</v>
      </c>
      <c r="Q5642">
        <f>--(COUNTIF($A$2:A5642,A5642)=1)</f>
        <v>1</v>
      </c>
      <c r="R5642">
        <f t="shared" si="177"/>
        <v>11.95</v>
      </c>
    </row>
    <row r="5643" spans="1:18">
      <c r="A5643" t="s">
        <v>12124</v>
      </c>
      <c r="B5643" t="s">
        <v>1341</v>
      </c>
      <c r="C5643" t="s">
        <v>4606</v>
      </c>
      <c r="D5643" t="s">
        <v>3165</v>
      </c>
      <c r="E5643" t="s">
        <v>3175</v>
      </c>
      <c r="F5643" t="s">
        <v>3167</v>
      </c>
      <c r="G5643" t="s">
        <v>446</v>
      </c>
      <c r="H5643" s="28">
        <v>44735</v>
      </c>
      <c r="I5643">
        <v>9.33</v>
      </c>
      <c r="J5643">
        <v>8</v>
      </c>
      <c r="K5643" t="s">
        <v>3123</v>
      </c>
      <c r="L5643" t="s">
        <v>3201</v>
      </c>
      <c r="M5643" t="s">
        <v>3202</v>
      </c>
      <c r="N5643">
        <v>3.3</v>
      </c>
      <c r="O5643" t="s">
        <v>3178</v>
      </c>
      <c r="P5643">
        <f t="shared" si="176"/>
        <v>44735</v>
      </c>
      <c r="Q5643">
        <f>--(COUNTIF($A$2:A5643,A5643)=1)</f>
        <v>1</v>
      </c>
      <c r="R5643">
        <f t="shared" si="177"/>
        <v>9.33</v>
      </c>
    </row>
    <row r="5644" spans="1:18">
      <c r="A5644" t="s">
        <v>12125</v>
      </c>
      <c r="B5644" t="s">
        <v>11599</v>
      </c>
      <c r="C5644" t="s">
        <v>3098</v>
      </c>
      <c r="D5644" t="s">
        <v>3237</v>
      </c>
      <c r="E5644" t="s">
        <v>3194</v>
      </c>
      <c r="F5644" t="s">
        <v>3167</v>
      </c>
      <c r="G5644" t="s">
        <v>12126</v>
      </c>
      <c r="H5644" s="28">
        <v>45043</v>
      </c>
      <c r="I5644">
        <v>79.540000000000006</v>
      </c>
      <c r="J5644">
        <v>72</v>
      </c>
      <c r="K5644" t="s">
        <v>3123</v>
      </c>
      <c r="L5644" t="s">
        <v>3225</v>
      </c>
      <c r="M5644" t="s">
        <v>3207</v>
      </c>
      <c r="N5644">
        <v>2.6</v>
      </c>
      <c r="O5644" t="s">
        <v>3189</v>
      </c>
      <c r="P5644">
        <f t="shared" si="176"/>
        <v>45040</v>
      </c>
      <c r="Q5644">
        <f>--(COUNTIF($A$2:A5644,A5644)=1)</f>
        <v>1</v>
      </c>
      <c r="R5644">
        <f t="shared" si="177"/>
        <v>79.540000000000006</v>
      </c>
    </row>
    <row r="5645" spans="1:18">
      <c r="A5645" t="s">
        <v>12127</v>
      </c>
      <c r="B5645" t="s">
        <v>162</v>
      </c>
      <c r="C5645" t="s">
        <v>3098</v>
      </c>
      <c r="D5645" t="s">
        <v>3165</v>
      </c>
      <c r="E5645" t="s">
        <v>3194</v>
      </c>
      <c r="F5645" t="s">
        <v>3167</v>
      </c>
      <c r="G5645" t="s">
        <v>1338</v>
      </c>
      <c r="H5645" s="28">
        <v>45610</v>
      </c>
      <c r="I5645">
        <v>187.77</v>
      </c>
      <c r="J5645">
        <v>72</v>
      </c>
      <c r="K5645" t="s">
        <v>3123</v>
      </c>
      <c r="L5645" t="s">
        <v>3254</v>
      </c>
      <c r="M5645" t="s">
        <v>3177</v>
      </c>
      <c r="N5645">
        <v>2.1</v>
      </c>
      <c r="O5645" t="s">
        <v>3123</v>
      </c>
      <c r="P5645">
        <f t="shared" si="176"/>
        <v>45603</v>
      </c>
      <c r="Q5645">
        <f>--(COUNTIF($A$2:A5645,A5645)=1)</f>
        <v>1</v>
      </c>
      <c r="R5645">
        <f t="shared" si="177"/>
        <v>187.77</v>
      </c>
    </row>
    <row r="5646" spans="1:18">
      <c r="A5646" t="s">
        <v>12128</v>
      </c>
      <c r="B5646" t="s">
        <v>4419</v>
      </c>
      <c r="C5646" t="s">
        <v>3098</v>
      </c>
      <c r="D5646" t="s">
        <v>3227</v>
      </c>
      <c r="E5646" t="s">
        <v>3166</v>
      </c>
      <c r="F5646" t="s">
        <v>3167</v>
      </c>
      <c r="G5646" t="s">
        <v>747</v>
      </c>
      <c r="H5646" s="28">
        <v>44832</v>
      </c>
      <c r="I5646">
        <v>1.58</v>
      </c>
      <c r="J5646">
        <v>24</v>
      </c>
      <c r="K5646" t="s">
        <v>3124</v>
      </c>
      <c r="L5646" t="s">
        <v>3201</v>
      </c>
      <c r="M5646" t="s">
        <v>3207</v>
      </c>
      <c r="N5646">
        <v>3.2</v>
      </c>
      <c r="O5646" t="s">
        <v>3182</v>
      </c>
      <c r="P5646">
        <f t="shared" si="176"/>
        <v>44832</v>
      </c>
      <c r="Q5646">
        <f>--(COUNTIF($A$2:A5646,A5646)=1)</f>
        <v>1</v>
      </c>
      <c r="R5646">
        <f t="shared" si="177"/>
        <v>1.58</v>
      </c>
    </row>
    <row r="5647" spans="1:18">
      <c r="A5647" t="s">
        <v>12129</v>
      </c>
      <c r="B5647" t="s">
        <v>6598</v>
      </c>
      <c r="C5647" t="s">
        <v>3098</v>
      </c>
      <c r="D5647" t="s">
        <v>3174</v>
      </c>
      <c r="E5647" t="s">
        <v>3194</v>
      </c>
      <c r="F5647" t="s">
        <v>3228</v>
      </c>
      <c r="G5647" t="s">
        <v>184</v>
      </c>
      <c r="H5647" s="28"/>
      <c r="J5647">
        <v>72</v>
      </c>
      <c r="K5647" t="s">
        <v>3098</v>
      </c>
      <c r="L5647" t="s">
        <v>3218</v>
      </c>
      <c r="M5647" t="s">
        <v>3188</v>
      </c>
      <c r="O5647" t="s">
        <v>3260</v>
      </c>
      <c r="P5647">
        <f t="shared" si="176"/>
        <v>44973</v>
      </c>
      <c r="Q5647">
        <f>--(COUNTIF($A$2:A5647,A5647)=1)</f>
        <v>1</v>
      </c>
      <c r="R5647" t="str">
        <f t="shared" si="177"/>
        <v/>
      </c>
    </row>
    <row r="5648" spans="1:18">
      <c r="A5648" t="s">
        <v>12130</v>
      </c>
      <c r="B5648" t="s">
        <v>403</v>
      </c>
      <c r="C5648" t="s">
        <v>12131</v>
      </c>
      <c r="D5648" t="s">
        <v>3196</v>
      </c>
      <c r="E5648" t="s">
        <v>3166</v>
      </c>
      <c r="F5648" t="s">
        <v>3167</v>
      </c>
      <c r="G5648" t="s">
        <v>2641</v>
      </c>
      <c r="H5648" s="28">
        <v>45447</v>
      </c>
      <c r="I5648">
        <v>13.49</v>
      </c>
      <c r="J5648">
        <v>24</v>
      </c>
      <c r="K5648" t="s">
        <v>3124</v>
      </c>
      <c r="L5648" t="s">
        <v>3206</v>
      </c>
      <c r="M5648" t="s">
        <v>3202</v>
      </c>
      <c r="O5648" t="s">
        <v>3189</v>
      </c>
      <c r="P5648">
        <f t="shared" si="176"/>
        <v>45447</v>
      </c>
      <c r="Q5648">
        <f>--(COUNTIF($A$2:A5648,A5648)=1)</f>
        <v>1</v>
      </c>
      <c r="R5648">
        <f t="shared" si="177"/>
        <v>13.49</v>
      </c>
    </row>
    <row r="5649" spans="1:18">
      <c r="A5649" t="s">
        <v>12132</v>
      </c>
      <c r="B5649" t="s">
        <v>659</v>
      </c>
      <c r="C5649" t="s">
        <v>3098</v>
      </c>
      <c r="D5649" t="s">
        <v>3251</v>
      </c>
      <c r="E5649" t="s">
        <v>3166</v>
      </c>
      <c r="F5649" t="s">
        <v>3180</v>
      </c>
      <c r="G5649" t="s">
        <v>1653</v>
      </c>
      <c r="H5649" s="28"/>
      <c r="J5649">
        <v>24</v>
      </c>
      <c r="K5649" t="s">
        <v>3098</v>
      </c>
      <c r="L5649" t="s">
        <v>3244</v>
      </c>
      <c r="M5649" t="s">
        <v>3202</v>
      </c>
      <c r="O5649" t="s">
        <v>3189</v>
      </c>
      <c r="P5649">
        <f t="shared" si="176"/>
        <v>44716</v>
      </c>
      <c r="Q5649">
        <f>--(COUNTIF($A$2:A5649,A5649)=1)</f>
        <v>1</v>
      </c>
      <c r="R5649" t="str">
        <f t="shared" si="177"/>
        <v/>
      </c>
    </row>
    <row r="5650" spans="1:18">
      <c r="A5650" t="s">
        <v>12133</v>
      </c>
      <c r="B5650" t="s">
        <v>330</v>
      </c>
      <c r="C5650" t="s">
        <v>12134</v>
      </c>
      <c r="D5650" t="s">
        <v>3237</v>
      </c>
      <c r="E5650" t="s">
        <v>3194</v>
      </c>
      <c r="F5650" t="s">
        <v>3167</v>
      </c>
      <c r="G5650" t="s">
        <v>2900</v>
      </c>
      <c r="H5650" s="28">
        <v>45510</v>
      </c>
      <c r="I5650">
        <v>29.33</v>
      </c>
      <c r="J5650">
        <v>72</v>
      </c>
      <c r="K5650" t="s">
        <v>3124</v>
      </c>
      <c r="L5650" t="s">
        <v>3268</v>
      </c>
      <c r="M5650" t="s">
        <v>3207</v>
      </c>
      <c r="N5650">
        <v>3.1</v>
      </c>
      <c r="O5650" t="s">
        <v>3170</v>
      </c>
      <c r="P5650">
        <f t="shared" si="176"/>
        <v>45509</v>
      </c>
      <c r="Q5650">
        <f>--(COUNTIF($A$2:A5650,A5650)=1)</f>
        <v>1</v>
      </c>
      <c r="R5650">
        <f t="shared" si="177"/>
        <v>29.33</v>
      </c>
    </row>
    <row r="5651" spans="1:18">
      <c r="A5651" t="s">
        <v>12135</v>
      </c>
      <c r="B5651" t="s">
        <v>733</v>
      </c>
      <c r="C5651" t="s">
        <v>8824</v>
      </c>
      <c r="D5651" t="s">
        <v>3165</v>
      </c>
      <c r="E5651" t="s">
        <v>3194</v>
      </c>
      <c r="F5651" t="s">
        <v>3220</v>
      </c>
      <c r="G5651" t="s">
        <v>1009</v>
      </c>
      <c r="H5651" s="28">
        <v>45647</v>
      </c>
      <c r="I5651">
        <v>70.44</v>
      </c>
      <c r="J5651">
        <v>72</v>
      </c>
      <c r="K5651" t="s">
        <v>3124</v>
      </c>
      <c r="L5651" t="s">
        <v>3265</v>
      </c>
      <c r="M5651" t="s">
        <v>3169</v>
      </c>
      <c r="N5651">
        <v>3.5</v>
      </c>
      <c r="O5651" t="s">
        <v>3178</v>
      </c>
      <c r="P5651">
        <f t="shared" si="176"/>
        <v>45645</v>
      </c>
      <c r="Q5651">
        <f>--(COUNTIF($A$2:A5651,A5651)=1)</f>
        <v>1</v>
      </c>
      <c r="R5651">
        <f t="shared" si="177"/>
        <v>70.44</v>
      </c>
    </row>
    <row r="5652" spans="1:18">
      <c r="A5652" t="s">
        <v>12136</v>
      </c>
      <c r="B5652" t="s">
        <v>5213</v>
      </c>
      <c r="C5652" t="s">
        <v>12137</v>
      </c>
      <c r="D5652" t="s">
        <v>3227</v>
      </c>
      <c r="E5652" t="s">
        <v>3175</v>
      </c>
      <c r="F5652" t="s">
        <v>3167</v>
      </c>
      <c r="G5652" t="s">
        <v>3847</v>
      </c>
      <c r="H5652" s="28">
        <v>44783</v>
      </c>
      <c r="I5652">
        <v>18.14</v>
      </c>
      <c r="J5652">
        <v>8</v>
      </c>
      <c r="K5652" t="s">
        <v>3123</v>
      </c>
      <c r="L5652" t="s">
        <v>3351</v>
      </c>
      <c r="M5652" t="s">
        <v>3202</v>
      </c>
      <c r="N5652">
        <v>3.9</v>
      </c>
      <c r="O5652" t="s">
        <v>3123</v>
      </c>
      <c r="P5652">
        <f t="shared" si="176"/>
        <v>44783</v>
      </c>
      <c r="Q5652">
        <f>--(COUNTIF($A$2:A5652,A5652)=1)</f>
        <v>1</v>
      </c>
      <c r="R5652">
        <f t="shared" si="177"/>
        <v>18.14</v>
      </c>
    </row>
    <row r="5653" spans="1:18">
      <c r="A5653" t="s">
        <v>12138</v>
      </c>
      <c r="B5653" t="s">
        <v>5384</v>
      </c>
      <c r="C5653" t="s">
        <v>12139</v>
      </c>
      <c r="D5653" t="s">
        <v>3185</v>
      </c>
      <c r="E5653" t="s">
        <v>3194</v>
      </c>
      <c r="F5653" t="s">
        <v>3180</v>
      </c>
      <c r="G5653" t="s">
        <v>700</v>
      </c>
      <c r="H5653" s="28"/>
      <c r="J5653">
        <v>72</v>
      </c>
      <c r="K5653" t="s">
        <v>3098</v>
      </c>
      <c r="L5653" t="s">
        <v>3098</v>
      </c>
      <c r="M5653" t="s">
        <v>3177</v>
      </c>
      <c r="O5653" t="s">
        <v>3260</v>
      </c>
      <c r="P5653">
        <f t="shared" si="176"/>
        <v>44695</v>
      </c>
      <c r="Q5653">
        <f>--(COUNTIF($A$2:A5653,A5653)=1)</f>
        <v>1</v>
      </c>
      <c r="R5653" t="str">
        <f t="shared" si="177"/>
        <v/>
      </c>
    </row>
    <row r="5654" spans="1:18">
      <c r="A5654" t="s">
        <v>12140</v>
      </c>
      <c r="B5654" t="s">
        <v>9470</v>
      </c>
      <c r="C5654" t="s">
        <v>3098</v>
      </c>
      <c r="D5654" t="s">
        <v>3237</v>
      </c>
      <c r="E5654" t="s">
        <v>3166</v>
      </c>
      <c r="F5654" t="s">
        <v>3180</v>
      </c>
      <c r="G5654" t="s">
        <v>3717</v>
      </c>
      <c r="H5654" s="28"/>
      <c r="J5654">
        <v>24</v>
      </c>
      <c r="K5654" t="s">
        <v>3098</v>
      </c>
      <c r="L5654" t="s">
        <v>3201</v>
      </c>
      <c r="M5654" t="s">
        <v>3177</v>
      </c>
      <c r="O5654" t="s">
        <v>3123</v>
      </c>
      <c r="P5654">
        <f t="shared" si="176"/>
        <v>45475</v>
      </c>
      <c r="Q5654">
        <f>--(COUNTIF($A$2:A5654,A5654)=1)</f>
        <v>1</v>
      </c>
      <c r="R5654" t="str">
        <f t="shared" si="177"/>
        <v/>
      </c>
    </row>
    <row r="5655" spans="1:18">
      <c r="A5655" t="s">
        <v>12141</v>
      </c>
      <c r="B5655" t="s">
        <v>5638</v>
      </c>
      <c r="C5655" t="s">
        <v>4938</v>
      </c>
      <c r="D5655" t="s">
        <v>3227</v>
      </c>
      <c r="E5655" t="s">
        <v>3166</v>
      </c>
      <c r="F5655" t="s">
        <v>3180</v>
      </c>
      <c r="G5655" t="s">
        <v>526</v>
      </c>
      <c r="H5655" s="28"/>
      <c r="J5655">
        <v>24</v>
      </c>
      <c r="K5655" t="s">
        <v>3098</v>
      </c>
      <c r="L5655" t="s">
        <v>3351</v>
      </c>
      <c r="M5655" t="s">
        <v>3207</v>
      </c>
      <c r="O5655" t="s">
        <v>3123</v>
      </c>
      <c r="P5655">
        <f t="shared" si="176"/>
        <v>45320</v>
      </c>
      <c r="Q5655">
        <f>--(COUNTIF($A$2:A5655,A5655)=1)</f>
        <v>1</v>
      </c>
      <c r="R5655" t="str">
        <f t="shared" si="177"/>
        <v/>
      </c>
    </row>
    <row r="5656" spans="1:18">
      <c r="A5656" t="s">
        <v>12142</v>
      </c>
      <c r="B5656" t="s">
        <v>1204</v>
      </c>
      <c r="C5656" t="s">
        <v>3098</v>
      </c>
      <c r="D5656" t="s">
        <v>3200</v>
      </c>
      <c r="E5656" t="s">
        <v>3175</v>
      </c>
      <c r="F5656" t="s">
        <v>3167</v>
      </c>
      <c r="G5656" t="s">
        <v>2941</v>
      </c>
      <c r="H5656" s="28">
        <v>45642</v>
      </c>
      <c r="I5656">
        <v>9.49</v>
      </c>
      <c r="J5656">
        <v>8</v>
      </c>
      <c r="K5656" t="s">
        <v>3123</v>
      </c>
      <c r="L5656" t="s">
        <v>3302</v>
      </c>
      <c r="M5656" t="s">
        <v>3188</v>
      </c>
      <c r="N5656">
        <v>1.8</v>
      </c>
      <c r="O5656" t="s">
        <v>3260</v>
      </c>
      <c r="P5656">
        <f t="shared" si="176"/>
        <v>45642</v>
      </c>
      <c r="Q5656">
        <f>--(COUNTIF($A$2:A5656,A5656)=1)</f>
        <v>1</v>
      </c>
      <c r="R5656">
        <f t="shared" si="177"/>
        <v>9.49</v>
      </c>
    </row>
    <row r="5657" spans="1:18">
      <c r="A5657" t="s">
        <v>12143</v>
      </c>
      <c r="B5657" t="s">
        <v>4047</v>
      </c>
      <c r="C5657" t="s">
        <v>3098</v>
      </c>
      <c r="D5657" t="s">
        <v>3196</v>
      </c>
      <c r="E5657" t="s">
        <v>3175</v>
      </c>
      <c r="F5657" t="s">
        <v>3167</v>
      </c>
      <c r="G5657" t="s">
        <v>7735</v>
      </c>
      <c r="H5657" s="28">
        <v>45507</v>
      </c>
      <c r="I5657">
        <v>16.059999999999999</v>
      </c>
      <c r="J5657">
        <v>8</v>
      </c>
      <c r="K5657" t="s">
        <v>3123</v>
      </c>
      <c r="L5657" t="s">
        <v>3181</v>
      </c>
      <c r="M5657" t="s">
        <v>3177</v>
      </c>
      <c r="O5657" t="s">
        <v>3182</v>
      </c>
      <c r="P5657">
        <f t="shared" si="176"/>
        <v>45507</v>
      </c>
      <c r="Q5657">
        <f>--(COUNTIF($A$2:A5657,A5657)=1)</f>
        <v>1</v>
      </c>
      <c r="R5657">
        <f t="shared" si="177"/>
        <v>16.059999999999999</v>
      </c>
    </row>
    <row r="5658" spans="1:18">
      <c r="A5658" t="s">
        <v>12144</v>
      </c>
      <c r="B5658" t="s">
        <v>1323</v>
      </c>
      <c r="C5658" t="s">
        <v>7609</v>
      </c>
      <c r="D5658" t="s">
        <v>3237</v>
      </c>
      <c r="E5658" t="s">
        <v>3175</v>
      </c>
      <c r="F5658" t="s">
        <v>3167</v>
      </c>
      <c r="G5658" t="s">
        <v>328</v>
      </c>
      <c r="H5658" s="28">
        <v>45230</v>
      </c>
      <c r="I5658">
        <v>25.91</v>
      </c>
      <c r="J5658">
        <v>8</v>
      </c>
      <c r="K5658" t="s">
        <v>3123</v>
      </c>
      <c r="L5658" t="s">
        <v>3192</v>
      </c>
      <c r="M5658" t="s">
        <v>3177</v>
      </c>
      <c r="O5658" t="s">
        <v>3182</v>
      </c>
      <c r="P5658">
        <f t="shared" si="176"/>
        <v>45229</v>
      </c>
      <c r="Q5658">
        <f>--(COUNTIF($A$2:A5658,A5658)=1)</f>
        <v>1</v>
      </c>
      <c r="R5658">
        <f t="shared" si="177"/>
        <v>25.91</v>
      </c>
    </row>
    <row r="5659" spans="1:18">
      <c r="A5659" t="s">
        <v>12145</v>
      </c>
      <c r="B5659" t="s">
        <v>1142</v>
      </c>
      <c r="C5659" t="s">
        <v>9492</v>
      </c>
      <c r="D5659" t="s">
        <v>3251</v>
      </c>
      <c r="E5659" t="s">
        <v>3166</v>
      </c>
      <c r="F5659" t="s">
        <v>3180</v>
      </c>
      <c r="G5659" t="s">
        <v>3509</v>
      </c>
      <c r="H5659" s="28"/>
      <c r="J5659">
        <v>24</v>
      </c>
      <c r="K5659" t="s">
        <v>3098</v>
      </c>
      <c r="L5659" t="s">
        <v>3181</v>
      </c>
      <c r="M5659" t="s">
        <v>3169</v>
      </c>
      <c r="O5659" t="s">
        <v>3189</v>
      </c>
      <c r="P5659">
        <f t="shared" si="176"/>
        <v>45126</v>
      </c>
      <c r="Q5659">
        <f>--(COUNTIF($A$2:A5659,A5659)=1)</f>
        <v>1</v>
      </c>
      <c r="R5659" t="str">
        <f t="shared" si="177"/>
        <v/>
      </c>
    </row>
    <row r="5660" spans="1:18">
      <c r="A5660" t="s">
        <v>12146</v>
      </c>
      <c r="B5660" t="s">
        <v>10476</v>
      </c>
      <c r="C5660" t="s">
        <v>3098</v>
      </c>
      <c r="D5660" t="s">
        <v>3200</v>
      </c>
      <c r="E5660" t="s">
        <v>3194</v>
      </c>
      <c r="F5660" t="s">
        <v>3167</v>
      </c>
      <c r="G5660" t="s">
        <v>2514</v>
      </c>
      <c r="H5660" s="28">
        <v>45403</v>
      </c>
      <c r="I5660">
        <v>176.21</v>
      </c>
      <c r="J5660">
        <v>72</v>
      </c>
      <c r="K5660" t="s">
        <v>3123</v>
      </c>
      <c r="L5660" t="s">
        <v>3354</v>
      </c>
      <c r="M5660" t="s">
        <v>3202</v>
      </c>
      <c r="N5660">
        <v>3.9</v>
      </c>
      <c r="O5660" t="s">
        <v>3189</v>
      </c>
      <c r="P5660">
        <f t="shared" si="176"/>
        <v>45396</v>
      </c>
      <c r="Q5660">
        <f>--(COUNTIF($A$2:A5660,A5660)=1)</f>
        <v>1</v>
      </c>
      <c r="R5660">
        <f t="shared" si="177"/>
        <v>176.21</v>
      </c>
    </row>
    <row r="5661" spans="1:18">
      <c r="A5661" t="s">
        <v>12147</v>
      </c>
      <c r="B5661" t="s">
        <v>6330</v>
      </c>
      <c r="C5661" t="s">
        <v>3098</v>
      </c>
      <c r="D5661" t="s">
        <v>3240</v>
      </c>
      <c r="E5661" t="s">
        <v>3194</v>
      </c>
      <c r="F5661" t="s">
        <v>3167</v>
      </c>
      <c r="G5661" t="s">
        <v>978</v>
      </c>
      <c r="H5661" s="28">
        <v>45623</v>
      </c>
      <c r="I5661">
        <v>151.1</v>
      </c>
      <c r="J5661">
        <v>72</v>
      </c>
      <c r="K5661" t="s">
        <v>3123</v>
      </c>
      <c r="L5661" t="s">
        <v>3218</v>
      </c>
      <c r="M5661" t="s">
        <v>3188</v>
      </c>
      <c r="N5661">
        <v>3.5</v>
      </c>
      <c r="O5661" t="s">
        <v>3189</v>
      </c>
      <c r="P5661">
        <f t="shared" si="176"/>
        <v>45617</v>
      </c>
      <c r="Q5661">
        <f>--(COUNTIF($A$2:A5661,A5661)=1)</f>
        <v>1</v>
      </c>
      <c r="R5661">
        <f t="shared" si="177"/>
        <v>151.1</v>
      </c>
    </row>
    <row r="5662" spans="1:18">
      <c r="A5662" t="s">
        <v>12148</v>
      </c>
      <c r="B5662" t="s">
        <v>529</v>
      </c>
      <c r="C5662" t="s">
        <v>3098</v>
      </c>
      <c r="D5662" t="s">
        <v>3237</v>
      </c>
      <c r="E5662" t="s">
        <v>3175</v>
      </c>
      <c r="F5662" t="s">
        <v>3167</v>
      </c>
      <c r="G5662" t="s">
        <v>571</v>
      </c>
      <c r="H5662" s="28">
        <v>44639</v>
      </c>
      <c r="I5662">
        <v>3.64</v>
      </c>
      <c r="J5662">
        <v>8</v>
      </c>
      <c r="K5662" t="s">
        <v>3124</v>
      </c>
      <c r="L5662" t="s">
        <v>3254</v>
      </c>
      <c r="M5662" t="s">
        <v>3207</v>
      </c>
      <c r="N5662">
        <v>2.7</v>
      </c>
      <c r="O5662" t="s">
        <v>3170</v>
      </c>
      <c r="P5662">
        <f t="shared" si="176"/>
        <v>44639</v>
      </c>
      <c r="Q5662">
        <f>--(COUNTIF($A$2:A5662,A5662)=1)</f>
        <v>1</v>
      </c>
      <c r="R5662">
        <f t="shared" si="177"/>
        <v>3.64</v>
      </c>
    </row>
    <row r="5663" spans="1:18">
      <c r="A5663" t="s">
        <v>12149</v>
      </c>
      <c r="B5663" t="s">
        <v>12150</v>
      </c>
      <c r="C5663" t="s">
        <v>12151</v>
      </c>
      <c r="D5663" t="s">
        <v>3240</v>
      </c>
      <c r="E5663" t="s">
        <v>3166</v>
      </c>
      <c r="F5663" t="s">
        <v>3167</v>
      </c>
      <c r="G5663" t="s">
        <v>2192</v>
      </c>
      <c r="H5663" s="28">
        <v>44950</v>
      </c>
      <c r="I5663">
        <v>10.39</v>
      </c>
      <c r="J5663">
        <v>24</v>
      </c>
      <c r="K5663" t="s">
        <v>3124</v>
      </c>
      <c r="L5663" t="s">
        <v>3229</v>
      </c>
      <c r="M5663" t="s">
        <v>3169</v>
      </c>
      <c r="N5663">
        <v>4.0999999999999996</v>
      </c>
      <c r="O5663" t="s">
        <v>3123</v>
      </c>
      <c r="P5663">
        <f t="shared" si="176"/>
        <v>44950</v>
      </c>
      <c r="Q5663">
        <f>--(COUNTIF($A$2:A5663,A5663)=1)</f>
        <v>1</v>
      </c>
      <c r="R5663">
        <f t="shared" si="177"/>
        <v>10.39</v>
      </c>
    </row>
    <row r="5664" spans="1:18">
      <c r="A5664" t="s">
        <v>12152</v>
      </c>
      <c r="B5664" t="s">
        <v>4969</v>
      </c>
      <c r="C5664" t="s">
        <v>3098</v>
      </c>
      <c r="D5664" t="s">
        <v>3174</v>
      </c>
      <c r="E5664" t="s">
        <v>3166</v>
      </c>
      <c r="F5664" t="s">
        <v>3220</v>
      </c>
      <c r="G5664" t="s">
        <v>432</v>
      </c>
      <c r="H5664" s="28">
        <v>45464</v>
      </c>
      <c r="I5664">
        <v>-38.42</v>
      </c>
      <c r="J5664">
        <v>24</v>
      </c>
      <c r="K5664" t="s">
        <v>3124</v>
      </c>
      <c r="L5664" t="s">
        <v>3254</v>
      </c>
      <c r="M5664" t="s">
        <v>3202</v>
      </c>
      <c r="N5664">
        <v>3.2</v>
      </c>
      <c r="O5664" t="s">
        <v>3178</v>
      </c>
      <c r="P5664">
        <f t="shared" si="176"/>
        <v>45466</v>
      </c>
      <c r="Q5664">
        <f>--(COUNTIF($A$2:A5664,A5664)=1)</f>
        <v>1</v>
      </c>
      <c r="R5664" t="str">
        <f t="shared" si="177"/>
        <v/>
      </c>
    </row>
    <row r="5665" spans="1:18">
      <c r="A5665" t="s">
        <v>12153</v>
      </c>
      <c r="B5665" t="s">
        <v>170</v>
      </c>
      <c r="C5665" t="s">
        <v>5855</v>
      </c>
      <c r="D5665" t="s">
        <v>3165</v>
      </c>
      <c r="E5665" t="s">
        <v>3194</v>
      </c>
      <c r="F5665" t="s">
        <v>3167</v>
      </c>
      <c r="G5665" t="s">
        <v>570</v>
      </c>
      <c r="H5665" s="28">
        <v>44583</v>
      </c>
      <c r="I5665">
        <v>207.02</v>
      </c>
      <c r="J5665">
        <v>72</v>
      </c>
      <c r="K5665" t="s">
        <v>3123</v>
      </c>
      <c r="L5665" t="s">
        <v>3268</v>
      </c>
      <c r="M5665" t="s">
        <v>3177</v>
      </c>
      <c r="N5665">
        <v>3.3</v>
      </c>
      <c r="O5665" t="s">
        <v>3182</v>
      </c>
      <c r="P5665">
        <f t="shared" si="176"/>
        <v>44575</v>
      </c>
      <c r="Q5665">
        <f>--(COUNTIF($A$2:A5665,A5665)=1)</f>
        <v>1</v>
      </c>
      <c r="R5665">
        <f t="shared" si="177"/>
        <v>207.02</v>
      </c>
    </row>
    <row r="5666" spans="1:18">
      <c r="A5666" t="s">
        <v>12154</v>
      </c>
      <c r="B5666" t="s">
        <v>3910</v>
      </c>
      <c r="C5666" t="s">
        <v>4562</v>
      </c>
      <c r="D5666" t="s">
        <v>3240</v>
      </c>
      <c r="E5666" t="s">
        <v>3194</v>
      </c>
      <c r="F5666" t="s">
        <v>3167</v>
      </c>
      <c r="G5666" t="s">
        <v>478</v>
      </c>
      <c r="H5666" s="28">
        <v>45351</v>
      </c>
      <c r="I5666">
        <v>22.51</v>
      </c>
      <c r="J5666">
        <v>72</v>
      </c>
      <c r="K5666" t="s">
        <v>3124</v>
      </c>
      <c r="L5666" t="s">
        <v>3271</v>
      </c>
      <c r="M5666" t="s">
        <v>3202</v>
      </c>
      <c r="N5666">
        <v>4.5999999999999996</v>
      </c>
      <c r="O5666" t="s">
        <v>3189</v>
      </c>
      <c r="P5666">
        <f t="shared" si="176"/>
        <v>45351</v>
      </c>
      <c r="Q5666">
        <f>--(COUNTIF($A$2:A5666,A5666)=1)</f>
        <v>1</v>
      </c>
      <c r="R5666">
        <f t="shared" si="177"/>
        <v>22.51</v>
      </c>
    </row>
    <row r="5667" spans="1:18">
      <c r="A5667" t="s">
        <v>12155</v>
      </c>
      <c r="B5667" t="s">
        <v>2921</v>
      </c>
      <c r="C5667" t="s">
        <v>3098</v>
      </c>
      <c r="D5667" t="s">
        <v>3165</v>
      </c>
      <c r="E5667" t="s">
        <v>3175</v>
      </c>
      <c r="F5667" t="s">
        <v>3180</v>
      </c>
      <c r="G5667" t="s">
        <v>12156</v>
      </c>
      <c r="H5667" s="28"/>
      <c r="J5667">
        <v>8</v>
      </c>
      <c r="K5667" t="s">
        <v>3098</v>
      </c>
      <c r="L5667" t="s">
        <v>3254</v>
      </c>
      <c r="M5667" t="s">
        <v>3202</v>
      </c>
      <c r="O5667" t="s">
        <v>3213</v>
      </c>
      <c r="P5667">
        <f t="shared" si="176"/>
        <v>45585</v>
      </c>
      <c r="Q5667">
        <f>--(COUNTIF($A$2:A5667,A5667)=1)</f>
        <v>1</v>
      </c>
      <c r="R5667" t="str">
        <f t="shared" si="177"/>
        <v/>
      </c>
    </row>
    <row r="5668" spans="1:18">
      <c r="A5668" t="s">
        <v>12157</v>
      </c>
      <c r="B5668" t="s">
        <v>1551</v>
      </c>
      <c r="C5668" t="s">
        <v>9909</v>
      </c>
      <c r="D5668" t="s">
        <v>3196</v>
      </c>
      <c r="E5668" t="s">
        <v>3175</v>
      </c>
      <c r="F5668" t="s">
        <v>3167</v>
      </c>
      <c r="G5668" t="s">
        <v>8130</v>
      </c>
      <c r="H5668" s="28">
        <v>45280</v>
      </c>
      <c r="I5668">
        <v>25.38</v>
      </c>
      <c r="J5668">
        <v>8</v>
      </c>
      <c r="K5668" t="s">
        <v>3123</v>
      </c>
      <c r="L5668" t="s">
        <v>3198</v>
      </c>
      <c r="M5668" t="s">
        <v>3202</v>
      </c>
      <c r="O5668" t="s">
        <v>3170</v>
      </c>
      <c r="P5668">
        <f t="shared" si="176"/>
        <v>45279</v>
      </c>
      <c r="Q5668">
        <f>--(COUNTIF($A$2:A5668,A5668)=1)</f>
        <v>1</v>
      </c>
      <c r="R5668">
        <f t="shared" si="177"/>
        <v>25.38</v>
      </c>
    </row>
    <row r="5669" spans="1:18">
      <c r="A5669" t="s">
        <v>12158</v>
      </c>
      <c r="B5669" t="s">
        <v>1214</v>
      </c>
      <c r="C5669" t="s">
        <v>3098</v>
      </c>
      <c r="D5669" t="s">
        <v>3200</v>
      </c>
      <c r="E5669" t="s">
        <v>3194</v>
      </c>
      <c r="F5669" t="s">
        <v>3167</v>
      </c>
      <c r="G5669" t="s">
        <v>1181</v>
      </c>
      <c r="H5669" s="28"/>
      <c r="J5669">
        <v>72</v>
      </c>
      <c r="K5669" t="s">
        <v>3098</v>
      </c>
      <c r="L5669" t="s">
        <v>3248</v>
      </c>
      <c r="M5669" t="s">
        <v>3169</v>
      </c>
      <c r="O5669" t="s">
        <v>3178</v>
      </c>
      <c r="P5669">
        <f t="shared" si="176"/>
        <v>45584</v>
      </c>
      <c r="Q5669">
        <f>--(COUNTIF($A$2:A5669,A5669)=1)</f>
        <v>1</v>
      </c>
      <c r="R5669" t="str">
        <f t="shared" si="177"/>
        <v/>
      </c>
    </row>
    <row r="5670" spans="1:18">
      <c r="A5670" t="s">
        <v>12159</v>
      </c>
      <c r="B5670" t="s">
        <v>1320</v>
      </c>
      <c r="C5670" t="s">
        <v>3098</v>
      </c>
      <c r="D5670" t="s">
        <v>3185</v>
      </c>
      <c r="E5670" t="s">
        <v>3166</v>
      </c>
      <c r="F5670" t="s">
        <v>3167</v>
      </c>
      <c r="G5670" t="s">
        <v>697</v>
      </c>
      <c r="H5670" s="28">
        <v>45406</v>
      </c>
      <c r="I5670">
        <v>16.670000000000002</v>
      </c>
      <c r="J5670">
        <v>24</v>
      </c>
      <c r="K5670" t="s">
        <v>3124</v>
      </c>
      <c r="L5670" t="s">
        <v>3225</v>
      </c>
      <c r="M5670" t="s">
        <v>3169</v>
      </c>
      <c r="N5670">
        <v>1.3</v>
      </c>
      <c r="O5670" t="s">
        <v>3170</v>
      </c>
      <c r="P5670">
        <f t="shared" si="176"/>
        <v>45406</v>
      </c>
      <c r="Q5670">
        <f>--(COUNTIF($A$2:A5670,A5670)=1)</f>
        <v>1</v>
      </c>
      <c r="R5670">
        <f t="shared" si="177"/>
        <v>16.670000000000002</v>
      </c>
    </row>
    <row r="5671" spans="1:18">
      <c r="A5671" t="s">
        <v>12160</v>
      </c>
      <c r="B5671" t="s">
        <v>6736</v>
      </c>
      <c r="C5671" t="s">
        <v>3098</v>
      </c>
      <c r="D5671" t="s">
        <v>3227</v>
      </c>
      <c r="E5671" t="s">
        <v>3194</v>
      </c>
      <c r="F5671" t="s">
        <v>3167</v>
      </c>
      <c r="G5671" t="s">
        <v>2284</v>
      </c>
      <c r="H5671" s="28"/>
      <c r="J5671">
        <v>72</v>
      </c>
      <c r="K5671" t="s">
        <v>3098</v>
      </c>
      <c r="L5671" t="s">
        <v>3354</v>
      </c>
      <c r="M5671" t="s">
        <v>3202</v>
      </c>
      <c r="O5671" t="s">
        <v>3123</v>
      </c>
      <c r="P5671">
        <f t="shared" si="176"/>
        <v>45438</v>
      </c>
      <c r="Q5671">
        <f>--(COUNTIF($A$2:A5671,A5671)=1)</f>
        <v>1</v>
      </c>
      <c r="R5671" t="str">
        <f t="shared" si="177"/>
        <v/>
      </c>
    </row>
    <row r="5672" spans="1:18">
      <c r="A5672" t="s">
        <v>12161</v>
      </c>
      <c r="B5672" t="s">
        <v>2025</v>
      </c>
      <c r="C5672" t="s">
        <v>3098</v>
      </c>
      <c r="D5672" t="s">
        <v>3165</v>
      </c>
      <c r="E5672" t="s">
        <v>3194</v>
      </c>
      <c r="F5672" t="s">
        <v>3180</v>
      </c>
      <c r="G5672" t="s">
        <v>1622</v>
      </c>
      <c r="H5672" s="28"/>
      <c r="J5672">
        <v>72</v>
      </c>
      <c r="K5672" t="s">
        <v>3098</v>
      </c>
      <c r="L5672" t="s">
        <v>3187</v>
      </c>
      <c r="M5672" t="s">
        <v>3188</v>
      </c>
      <c r="O5672" t="s">
        <v>3182</v>
      </c>
      <c r="P5672">
        <f t="shared" si="176"/>
        <v>45445</v>
      </c>
      <c r="Q5672">
        <f>--(COUNTIF($A$2:A5672,A5672)=1)</f>
        <v>1</v>
      </c>
      <c r="R5672" t="str">
        <f t="shared" si="177"/>
        <v/>
      </c>
    </row>
    <row r="5673" spans="1:18">
      <c r="A5673" t="s">
        <v>12162</v>
      </c>
      <c r="B5673" t="s">
        <v>2763</v>
      </c>
      <c r="C5673" t="s">
        <v>3098</v>
      </c>
      <c r="D5673" t="s">
        <v>3240</v>
      </c>
      <c r="E5673" t="s">
        <v>3166</v>
      </c>
      <c r="F5673" t="s">
        <v>3167</v>
      </c>
      <c r="G5673" t="s">
        <v>12163</v>
      </c>
      <c r="H5673" s="28">
        <v>45553</v>
      </c>
      <c r="I5673">
        <v>72.02</v>
      </c>
      <c r="J5673">
        <v>24</v>
      </c>
      <c r="K5673" t="s">
        <v>3123</v>
      </c>
      <c r="L5673" t="s">
        <v>3212</v>
      </c>
      <c r="M5673" t="s">
        <v>3177</v>
      </c>
      <c r="N5673">
        <v>2.8</v>
      </c>
      <c r="O5673" t="s">
        <v>3189</v>
      </c>
      <c r="P5673">
        <f t="shared" si="176"/>
        <v>45550</v>
      </c>
      <c r="Q5673">
        <f>--(COUNTIF($A$2:A5673,A5673)=1)</f>
        <v>1</v>
      </c>
      <c r="R5673">
        <f t="shared" si="177"/>
        <v>72.02</v>
      </c>
    </row>
    <row r="5674" spans="1:18">
      <c r="A5674" t="s">
        <v>12164</v>
      </c>
      <c r="B5674" t="s">
        <v>5384</v>
      </c>
      <c r="C5674" t="s">
        <v>3098</v>
      </c>
      <c r="D5674" t="s">
        <v>3174</v>
      </c>
      <c r="E5674" t="s">
        <v>3194</v>
      </c>
      <c r="F5674" t="s">
        <v>3220</v>
      </c>
      <c r="G5674" t="s">
        <v>69</v>
      </c>
      <c r="H5674" s="28"/>
      <c r="J5674">
        <v>72</v>
      </c>
      <c r="K5674" t="s">
        <v>3098</v>
      </c>
      <c r="L5674" t="s">
        <v>3212</v>
      </c>
      <c r="M5674" t="s">
        <v>3177</v>
      </c>
      <c r="O5674" t="s">
        <v>3182</v>
      </c>
      <c r="P5674">
        <f t="shared" si="176"/>
        <v>44925</v>
      </c>
      <c r="Q5674">
        <f>--(COUNTIF($A$2:A5674,A5674)=1)</f>
        <v>1</v>
      </c>
      <c r="R5674" t="str">
        <f t="shared" si="177"/>
        <v/>
      </c>
    </row>
    <row r="5675" spans="1:18">
      <c r="A5675" t="s">
        <v>12165</v>
      </c>
      <c r="B5675" t="s">
        <v>11544</v>
      </c>
      <c r="C5675" t="s">
        <v>5890</v>
      </c>
      <c r="D5675" t="s">
        <v>3165</v>
      </c>
      <c r="E5675" t="s">
        <v>3194</v>
      </c>
      <c r="F5675" t="s">
        <v>3228</v>
      </c>
      <c r="G5675" t="s">
        <v>2170</v>
      </c>
      <c r="H5675" s="28"/>
      <c r="J5675">
        <v>72</v>
      </c>
      <c r="K5675" t="s">
        <v>3098</v>
      </c>
      <c r="L5675" t="s">
        <v>3271</v>
      </c>
      <c r="M5675" t="s">
        <v>3188</v>
      </c>
      <c r="O5675" t="s">
        <v>3213</v>
      </c>
      <c r="P5675">
        <f t="shared" si="176"/>
        <v>45147</v>
      </c>
      <c r="Q5675">
        <f>--(COUNTIF($A$2:A5675,A5675)=1)</f>
        <v>1</v>
      </c>
      <c r="R5675" t="str">
        <f t="shared" si="177"/>
        <v/>
      </c>
    </row>
    <row r="5676" spans="1:18">
      <c r="A5676" t="s">
        <v>12166</v>
      </c>
      <c r="B5676" t="s">
        <v>1926</v>
      </c>
      <c r="C5676" t="s">
        <v>12167</v>
      </c>
      <c r="D5676" t="s">
        <v>3240</v>
      </c>
      <c r="E5676" t="s">
        <v>3166</v>
      </c>
      <c r="F5676" t="s">
        <v>3167</v>
      </c>
      <c r="G5676" t="s">
        <v>4658</v>
      </c>
      <c r="H5676" s="28">
        <v>45107</v>
      </c>
      <c r="I5676">
        <v>61.23</v>
      </c>
      <c r="J5676">
        <v>24</v>
      </c>
      <c r="K5676" t="s">
        <v>3123</v>
      </c>
      <c r="L5676" t="s">
        <v>3201</v>
      </c>
      <c r="M5676" t="s">
        <v>3202</v>
      </c>
      <c r="N5676">
        <v>4.4000000000000004</v>
      </c>
      <c r="O5676" t="s">
        <v>3189</v>
      </c>
      <c r="P5676">
        <f t="shared" si="176"/>
        <v>45105</v>
      </c>
      <c r="Q5676">
        <f>--(COUNTIF($A$2:A5676,A5676)=1)</f>
        <v>1</v>
      </c>
      <c r="R5676">
        <f t="shared" si="177"/>
        <v>61.23</v>
      </c>
    </row>
    <row r="5677" spans="1:18">
      <c r="A5677" t="s">
        <v>12168</v>
      </c>
      <c r="B5677" t="s">
        <v>1014</v>
      </c>
      <c r="C5677" t="s">
        <v>3098</v>
      </c>
      <c r="D5677" t="s">
        <v>3227</v>
      </c>
      <c r="E5677" t="s">
        <v>3166</v>
      </c>
      <c r="F5677" t="s">
        <v>3167</v>
      </c>
      <c r="G5677" t="s">
        <v>181</v>
      </c>
      <c r="H5677" s="28">
        <v>44719</v>
      </c>
      <c r="I5677">
        <v>24.67</v>
      </c>
      <c r="J5677">
        <v>24</v>
      </c>
      <c r="K5677" t="s">
        <v>3123</v>
      </c>
      <c r="L5677" t="s">
        <v>3201</v>
      </c>
      <c r="M5677" t="s">
        <v>3207</v>
      </c>
      <c r="O5677" t="s">
        <v>3182</v>
      </c>
      <c r="P5677">
        <f t="shared" si="176"/>
        <v>44718</v>
      </c>
      <c r="Q5677">
        <f>--(COUNTIF($A$2:A5677,A5677)=1)</f>
        <v>1</v>
      </c>
      <c r="R5677">
        <f t="shared" si="177"/>
        <v>24.67</v>
      </c>
    </row>
    <row r="5678" spans="1:18">
      <c r="A5678" t="s">
        <v>12169</v>
      </c>
      <c r="B5678" t="s">
        <v>4602</v>
      </c>
      <c r="C5678" t="s">
        <v>3098</v>
      </c>
      <c r="D5678" t="s">
        <v>3185</v>
      </c>
      <c r="E5678" t="s">
        <v>3166</v>
      </c>
      <c r="F5678" t="s">
        <v>3180</v>
      </c>
      <c r="G5678" t="s">
        <v>1076</v>
      </c>
      <c r="H5678" s="28"/>
      <c r="J5678">
        <v>24</v>
      </c>
      <c r="K5678" t="s">
        <v>3098</v>
      </c>
      <c r="L5678" t="s">
        <v>3307</v>
      </c>
      <c r="M5678" t="s">
        <v>3177</v>
      </c>
      <c r="O5678" t="s">
        <v>3213</v>
      </c>
      <c r="P5678">
        <f t="shared" si="176"/>
        <v>45153</v>
      </c>
      <c r="Q5678">
        <f>--(COUNTIF($A$2:A5678,A5678)=1)</f>
        <v>1</v>
      </c>
      <c r="R5678" t="str">
        <f t="shared" si="177"/>
        <v/>
      </c>
    </row>
    <row r="5679" spans="1:18">
      <c r="A5679" t="s">
        <v>12170</v>
      </c>
      <c r="B5679" t="s">
        <v>5624</v>
      </c>
      <c r="C5679" t="s">
        <v>9191</v>
      </c>
      <c r="D5679" t="s">
        <v>3251</v>
      </c>
      <c r="E5679" t="s">
        <v>3166</v>
      </c>
      <c r="F5679" t="s">
        <v>3167</v>
      </c>
      <c r="G5679" t="s">
        <v>2371</v>
      </c>
      <c r="H5679" s="28">
        <v>45659</v>
      </c>
      <c r="I5679">
        <v>38.159999999999997</v>
      </c>
      <c r="J5679">
        <v>24</v>
      </c>
      <c r="K5679" t="s">
        <v>3123</v>
      </c>
      <c r="L5679" t="s">
        <v>3265</v>
      </c>
      <c r="M5679" t="s">
        <v>3188</v>
      </c>
      <c r="O5679" t="s">
        <v>3182</v>
      </c>
      <c r="P5679">
        <f t="shared" si="176"/>
        <v>45658</v>
      </c>
      <c r="Q5679">
        <f>--(COUNTIF($A$2:A5679,A5679)=1)</f>
        <v>1</v>
      </c>
      <c r="R5679">
        <f t="shared" si="177"/>
        <v>38.159999999999997</v>
      </c>
    </row>
    <row r="5680" spans="1:18">
      <c r="A5680" t="s">
        <v>12171</v>
      </c>
      <c r="B5680" t="s">
        <v>2084</v>
      </c>
      <c r="C5680" t="s">
        <v>3098</v>
      </c>
      <c r="D5680" t="s">
        <v>3165</v>
      </c>
      <c r="E5680" t="s">
        <v>3175</v>
      </c>
      <c r="F5680" t="s">
        <v>3167</v>
      </c>
      <c r="G5680" t="s">
        <v>1012</v>
      </c>
      <c r="H5680" s="28">
        <v>45271</v>
      </c>
      <c r="I5680">
        <v>16.63</v>
      </c>
      <c r="J5680">
        <v>8</v>
      </c>
      <c r="K5680" t="s">
        <v>3123</v>
      </c>
      <c r="L5680" t="s">
        <v>3231</v>
      </c>
      <c r="M5680" t="s">
        <v>3188</v>
      </c>
      <c r="N5680">
        <v>3.3</v>
      </c>
      <c r="O5680" t="s">
        <v>3182</v>
      </c>
      <c r="P5680">
        <f t="shared" si="176"/>
        <v>45271</v>
      </c>
      <c r="Q5680">
        <f>--(COUNTIF($A$2:A5680,A5680)=1)</f>
        <v>1</v>
      </c>
      <c r="R5680">
        <f t="shared" si="177"/>
        <v>16.63</v>
      </c>
    </row>
    <row r="5681" spans="1:18">
      <c r="A5681" t="s">
        <v>12172</v>
      </c>
      <c r="B5681" t="s">
        <v>5414</v>
      </c>
      <c r="C5681" t="s">
        <v>3098</v>
      </c>
      <c r="D5681" t="s">
        <v>3237</v>
      </c>
      <c r="E5681" t="s">
        <v>3166</v>
      </c>
      <c r="F5681" t="s">
        <v>3228</v>
      </c>
      <c r="G5681" t="s">
        <v>6375</v>
      </c>
      <c r="H5681" s="28"/>
      <c r="J5681">
        <v>24</v>
      </c>
      <c r="K5681" t="s">
        <v>3098</v>
      </c>
      <c r="L5681" t="s">
        <v>3216</v>
      </c>
      <c r="M5681" t="s">
        <v>3169</v>
      </c>
      <c r="O5681" t="s">
        <v>3260</v>
      </c>
      <c r="P5681">
        <f t="shared" si="176"/>
        <v>44583</v>
      </c>
      <c r="Q5681">
        <f>--(COUNTIF($A$2:A5681,A5681)=1)</f>
        <v>1</v>
      </c>
      <c r="R5681" t="str">
        <f t="shared" si="177"/>
        <v/>
      </c>
    </row>
    <row r="5682" spans="1:18">
      <c r="A5682" t="s">
        <v>12173</v>
      </c>
      <c r="B5682" t="s">
        <v>666</v>
      </c>
      <c r="C5682" t="s">
        <v>3098</v>
      </c>
      <c r="D5682" t="s">
        <v>3227</v>
      </c>
      <c r="E5682" t="s">
        <v>3194</v>
      </c>
      <c r="F5682" t="s">
        <v>3228</v>
      </c>
      <c r="G5682" t="s">
        <v>582</v>
      </c>
      <c r="H5682" s="28"/>
      <c r="J5682">
        <v>72</v>
      </c>
      <c r="K5682" t="s">
        <v>3098</v>
      </c>
      <c r="L5682" t="s">
        <v>3176</v>
      </c>
      <c r="M5682" t="s">
        <v>3169</v>
      </c>
      <c r="O5682" t="s">
        <v>3260</v>
      </c>
      <c r="P5682">
        <f t="shared" si="176"/>
        <v>44812</v>
      </c>
      <c r="Q5682">
        <f>--(COUNTIF($A$2:A5682,A5682)=1)</f>
        <v>1</v>
      </c>
      <c r="R5682" t="str">
        <f t="shared" si="177"/>
        <v/>
      </c>
    </row>
    <row r="5683" spans="1:18">
      <c r="A5683" t="s">
        <v>12174</v>
      </c>
      <c r="B5683" t="s">
        <v>1907</v>
      </c>
      <c r="C5683" t="s">
        <v>12175</v>
      </c>
      <c r="D5683" t="s">
        <v>3165</v>
      </c>
      <c r="E5683" t="s">
        <v>3280</v>
      </c>
      <c r="F5683" t="s">
        <v>3167</v>
      </c>
      <c r="G5683" t="s">
        <v>1740</v>
      </c>
      <c r="H5683" s="28">
        <v>45059</v>
      </c>
      <c r="I5683">
        <v>9.6300000000000008</v>
      </c>
      <c r="J5683">
        <v>4</v>
      </c>
      <c r="K5683" t="s">
        <v>3123</v>
      </c>
      <c r="L5683" t="s">
        <v>3187</v>
      </c>
      <c r="M5683" t="s">
        <v>3169</v>
      </c>
      <c r="N5683">
        <v>4.5999999999999996</v>
      </c>
      <c r="O5683" t="s">
        <v>3123</v>
      </c>
      <c r="P5683">
        <f t="shared" si="176"/>
        <v>45059</v>
      </c>
      <c r="Q5683">
        <f>--(COUNTIF($A$2:A5683,A5683)=1)</f>
        <v>1</v>
      </c>
      <c r="R5683">
        <f t="shared" si="177"/>
        <v>9.6300000000000008</v>
      </c>
    </row>
    <row r="5684" spans="1:18">
      <c r="A5684" t="s">
        <v>12176</v>
      </c>
      <c r="B5684" t="s">
        <v>1997</v>
      </c>
      <c r="C5684" t="s">
        <v>11065</v>
      </c>
      <c r="D5684" t="s">
        <v>3196</v>
      </c>
      <c r="E5684" t="s">
        <v>3194</v>
      </c>
      <c r="F5684" t="s">
        <v>3220</v>
      </c>
      <c r="G5684" t="s">
        <v>2644</v>
      </c>
      <c r="H5684" s="28">
        <v>45263</v>
      </c>
      <c r="I5684">
        <v>138.68</v>
      </c>
      <c r="J5684">
        <v>72</v>
      </c>
      <c r="K5684" t="s">
        <v>3123</v>
      </c>
      <c r="L5684" t="s">
        <v>3231</v>
      </c>
      <c r="M5684" t="s">
        <v>3207</v>
      </c>
      <c r="N5684">
        <v>1.7</v>
      </c>
      <c r="O5684" t="s">
        <v>3182</v>
      </c>
      <c r="P5684">
        <f t="shared" si="176"/>
        <v>45258</v>
      </c>
      <c r="Q5684">
        <f>--(COUNTIF($A$2:A5684,A5684)=1)</f>
        <v>1</v>
      </c>
      <c r="R5684">
        <f t="shared" si="177"/>
        <v>138.68</v>
      </c>
    </row>
    <row r="5685" spans="1:18">
      <c r="A5685" t="s">
        <v>12177</v>
      </c>
      <c r="B5685" t="s">
        <v>8094</v>
      </c>
      <c r="C5685" t="s">
        <v>6578</v>
      </c>
      <c r="D5685" t="s">
        <v>3240</v>
      </c>
      <c r="E5685" t="s">
        <v>3166</v>
      </c>
      <c r="F5685" t="s">
        <v>3180</v>
      </c>
      <c r="G5685" t="s">
        <v>2030</v>
      </c>
      <c r="H5685" s="28"/>
      <c r="J5685">
        <v>24</v>
      </c>
      <c r="K5685" t="s">
        <v>3098</v>
      </c>
      <c r="L5685" t="s">
        <v>3271</v>
      </c>
      <c r="M5685" t="s">
        <v>3202</v>
      </c>
      <c r="O5685" t="s">
        <v>3189</v>
      </c>
      <c r="P5685">
        <f t="shared" si="176"/>
        <v>45314</v>
      </c>
      <c r="Q5685">
        <f>--(COUNTIF($A$2:A5685,A5685)=1)</f>
        <v>1</v>
      </c>
      <c r="R5685" t="str">
        <f t="shared" si="177"/>
        <v/>
      </c>
    </row>
    <row r="5686" spans="1:18">
      <c r="A5686" t="s">
        <v>12178</v>
      </c>
      <c r="B5686" t="s">
        <v>3784</v>
      </c>
      <c r="C5686" t="s">
        <v>3098</v>
      </c>
      <c r="D5686" t="s">
        <v>3196</v>
      </c>
      <c r="E5686" t="s">
        <v>3175</v>
      </c>
      <c r="F5686" t="s">
        <v>3167</v>
      </c>
      <c r="G5686" t="s">
        <v>353</v>
      </c>
      <c r="H5686" s="28">
        <v>45272</v>
      </c>
      <c r="I5686">
        <v>18.399999999999999</v>
      </c>
      <c r="J5686">
        <v>8</v>
      </c>
      <c r="K5686" t="s">
        <v>3123</v>
      </c>
      <c r="L5686" t="s">
        <v>3281</v>
      </c>
      <c r="M5686" t="s">
        <v>3169</v>
      </c>
      <c r="N5686">
        <v>3.9</v>
      </c>
      <c r="O5686" t="s">
        <v>3182</v>
      </c>
      <c r="P5686">
        <f t="shared" si="176"/>
        <v>45272</v>
      </c>
      <c r="Q5686">
        <f>--(COUNTIF($A$2:A5686,A5686)=1)</f>
        <v>1</v>
      </c>
      <c r="R5686">
        <f t="shared" si="177"/>
        <v>18.399999999999999</v>
      </c>
    </row>
    <row r="5687" spans="1:18">
      <c r="A5687" t="s">
        <v>12179</v>
      </c>
      <c r="B5687" t="s">
        <v>385</v>
      </c>
      <c r="C5687" t="s">
        <v>3958</v>
      </c>
      <c r="D5687" t="s">
        <v>3174</v>
      </c>
      <c r="E5687" t="s">
        <v>3166</v>
      </c>
      <c r="F5687" t="s">
        <v>3167</v>
      </c>
      <c r="G5687" t="s">
        <v>4005</v>
      </c>
      <c r="H5687" s="28">
        <v>45010</v>
      </c>
      <c r="I5687">
        <v>35.03</v>
      </c>
      <c r="J5687">
        <v>24</v>
      </c>
      <c r="K5687" t="s">
        <v>3123</v>
      </c>
      <c r="L5687" t="s">
        <v>3231</v>
      </c>
      <c r="M5687" t="s">
        <v>3188</v>
      </c>
      <c r="N5687">
        <v>1.7</v>
      </c>
      <c r="O5687" t="s">
        <v>3178</v>
      </c>
      <c r="P5687">
        <f t="shared" si="176"/>
        <v>45009</v>
      </c>
      <c r="Q5687">
        <f>--(COUNTIF($A$2:A5687,A5687)=1)</f>
        <v>1</v>
      </c>
      <c r="R5687">
        <f t="shared" si="177"/>
        <v>35.03</v>
      </c>
    </row>
    <row r="5688" spans="1:18">
      <c r="A5688" t="s">
        <v>12180</v>
      </c>
      <c r="B5688" t="s">
        <v>2558</v>
      </c>
      <c r="C5688" t="s">
        <v>12181</v>
      </c>
      <c r="D5688" t="s">
        <v>3237</v>
      </c>
      <c r="E5688" t="s">
        <v>3166</v>
      </c>
      <c r="F5688" t="s">
        <v>3167</v>
      </c>
      <c r="G5688" t="s">
        <v>2491</v>
      </c>
      <c r="H5688" s="28">
        <v>44902</v>
      </c>
      <c r="I5688">
        <v>23.85</v>
      </c>
      <c r="J5688">
        <v>24</v>
      </c>
      <c r="K5688" t="s">
        <v>3124</v>
      </c>
      <c r="L5688" t="s">
        <v>3098</v>
      </c>
      <c r="M5688" t="s">
        <v>3207</v>
      </c>
      <c r="N5688">
        <v>1.9</v>
      </c>
      <c r="O5688" t="s">
        <v>3170</v>
      </c>
      <c r="P5688">
        <f t="shared" si="176"/>
        <v>44902</v>
      </c>
      <c r="Q5688">
        <f>--(COUNTIF($A$2:A5688,A5688)=1)</f>
        <v>1</v>
      </c>
      <c r="R5688">
        <f t="shared" si="177"/>
        <v>23.85</v>
      </c>
    </row>
    <row r="5689" spans="1:18">
      <c r="A5689" t="s">
        <v>12182</v>
      </c>
      <c r="B5689" t="s">
        <v>3667</v>
      </c>
      <c r="C5689" t="s">
        <v>3098</v>
      </c>
      <c r="D5689" t="s">
        <v>3227</v>
      </c>
      <c r="E5689" t="s">
        <v>3194</v>
      </c>
      <c r="F5689" t="s">
        <v>3167</v>
      </c>
      <c r="G5689" t="s">
        <v>3502</v>
      </c>
      <c r="H5689" s="28">
        <v>44613</v>
      </c>
      <c r="I5689">
        <v>229.03</v>
      </c>
      <c r="J5689">
        <v>72</v>
      </c>
      <c r="K5689" t="s">
        <v>3123</v>
      </c>
      <c r="L5689" t="s">
        <v>3268</v>
      </c>
      <c r="M5689" t="s">
        <v>3202</v>
      </c>
      <c r="N5689">
        <v>2.2000000000000002</v>
      </c>
      <c r="O5689" t="s">
        <v>3213</v>
      </c>
      <c r="P5689">
        <f t="shared" si="176"/>
        <v>44604</v>
      </c>
      <c r="Q5689">
        <f>--(COUNTIF($A$2:A5689,A5689)=1)</f>
        <v>1</v>
      </c>
      <c r="R5689">
        <f t="shared" si="177"/>
        <v>229.03</v>
      </c>
    </row>
    <row r="5690" spans="1:18">
      <c r="A5690" t="s">
        <v>12183</v>
      </c>
      <c r="B5690" t="s">
        <v>2313</v>
      </c>
      <c r="C5690" t="s">
        <v>12184</v>
      </c>
      <c r="D5690" t="s">
        <v>3251</v>
      </c>
      <c r="E5690" t="s">
        <v>3175</v>
      </c>
      <c r="F5690" t="s">
        <v>3167</v>
      </c>
      <c r="G5690" t="s">
        <v>12185</v>
      </c>
      <c r="H5690" s="28">
        <v>45441</v>
      </c>
      <c r="I5690">
        <v>10.81</v>
      </c>
      <c r="J5690">
        <v>8</v>
      </c>
      <c r="K5690" t="s">
        <v>3123</v>
      </c>
      <c r="L5690" t="s">
        <v>3271</v>
      </c>
      <c r="M5690" t="s">
        <v>3177</v>
      </c>
      <c r="N5690">
        <v>5</v>
      </c>
      <c r="O5690" t="s">
        <v>3170</v>
      </c>
      <c r="P5690">
        <f t="shared" si="176"/>
        <v>45441</v>
      </c>
      <c r="Q5690">
        <f>--(COUNTIF($A$2:A5690,A5690)=1)</f>
        <v>1</v>
      </c>
      <c r="R5690">
        <f t="shared" si="177"/>
        <v>10.81</v>
      </c>
    </row>
    <row r="5691" spans="1:18">
      <c r="A5691" t="s">
        <v>12186</v>
      </c>
      <c r="B5691" t="s">
        <v>8278</v>
      </c>
      <c r="C5691" t="s">
        <v>3098</v>
      </c>
      <c r="D5691" t="s">
        <v>3196</v>
      </c>
      <c r="E5691" t="s">
        <v>3175</v>
      </c>
      <c r="F5691" t="s">
        <v>3220</v>
      </c>
      <c r="G5691" t="s">
        <v>1792</v>
      </c>
      <c r="H5691" s="28">
        <v>45299</v>
      </c>
      <c r="I5691">
        <v>12.16</v>
      </c>
      <c r="J5691">
        <v>8</v>
      </c>
      <c r="K5691" t="s">
        <v>3123</v>
      </c>
      <c r="L5691" t="s">
        <v>3307</v>
      </c>
      <c r="M5691" t="s">
        <v>3207</v>
      </c>
      <c r="O5691" t="s">
        <v>3123</v>
      </c>
      <c r="P5691">
        <f t="shared" si="176"/>
        <v>45299</v>
      </c>
      <c r="Q5691">
        <f>--(COUNTIF($A$2:A5691,A5691)=1)</f>
        <v>1</v>
      </c>
      <c r="R5691">
        <f t="shared" si="177"/>
        <v>12.16</v>
      </c>
    </row>
    <row r="5692" spans="1:18">
      <c r="A5692" t="s">
        <v>12187</v>
      </c>
      <c r="B5692" t="s">
        <v>98</v>
      </c>
      <c r="C5692" t="s">
        <v>12188</v>
      </c>
      <c r="D5692" t="s">
        <v>3165</v>
      </c>
      <c r="E5692" t="s">
        <v>3166</v>
      </c>
      <c r="F5692" t="s">
        <v>3228</v>
      </c>
      <c r="G5692" t="s">
        <v>2192</v>
      </c>
      <c r="H5692" s="28"/>
      <c r="J5692">
        <v>24</v>
      </c>
      <c r="K5692" t="s">
        <v>3098</v>
      </c>
      <c r="L5692" t="s">
        <v>3212</v>
      </c>
      <c r="M5692" t="s">
        <v>3188</v>
      </c>
      <c r="O5692" t="s">
        <v>3170</v>
      </c>
      <c r="P5692">
        <f t="shared" si="176"/>
        <v>44950</v>
      </c>
      <c r="Q5692">
        <f>--(COUNTIF($A$2:A5692,A5692)=1)</f>
        <v>1</v>
      </c>
      <c r="R5692" t="str">
        <f t="shared" si="177"/>
        <v/>
      </c>
    </row>
    <row r="5693" spans="1:18">
      <c r="A5693" t="s">
        <v>12189</v>
      </c>
      <c r="B5693" t="s">
        <v>1791</v>
      </c>
      <c r="C5693" t="s">
        <v>4736</v>
      </c>
      <c r="D5693" t="s">
        <v>3227</v>
      </c>
      <c r="E5693" t="s">
        <v>3166</v>
      </c>
      <c r="F5693" t="s">
        <v>3167</v>
      </c>
      <c r="G5693" t="s">
        <v>2772</v>
      </c>
      <c r="H5693" s="28">
        <v>45237</v>
      </c>
      <c r="I5693">
        <v>6.33</v>
      </c>
      <c r="J5693">
        <v>24</v>
      </c>
      <c r="K5693" t="s">
        <v>3124</v>
      </c>
      <c r="L5693" t="s">
        <v>3351</v>
      </c>
      <c r="M5693" t="s">
        <v>3188</v>
      </c>
      <c r="O5693" t="s">
        <v>3170</v>
      </c>
      <c r="P5693">
        <f t="shared" si="176"/>
        <v>45237</v>
      </c>
      <c r="Q5693">
        <f>--(COUNTIF($A$2:A5693,A5693)=1)</f>
        <v>1</v>
      </c>
      <c r="R5693">
        <f t="shared" si="177"/>
        <v>6.33</v>
      </c>
    </row>
    <row r="5694" spans="1:18">
      <c r="A5694" t="s">
        <v>12190</v>
      </c>
      <c r="B5694" t="s">
        <v>1175</v>
      </c>
      <c r="C5694" t="s">
        <v>3098</v>
      </c>
      <c r="D5694" t="s">
        <v>3200</v>
      </c>
      <c r="E5694" t="s">
        <v>3175</v>
      </c>
      <c r="F5694" t="s">
        <v>3180</v>
      </c>
      <c r="G5694" t="s">
        <v>1748</v>
      </c>
      <c r="H5694" s="28"/>
      <c r="J5694">
        <v>8</v>
      </c>
      <c r="K5694" t="s">
        <v>3098</v>
      </c>
      <c r="L5694" t="s">
        <v>3176</v>
      </c>
      <c r="M5694" t="s">
        <v>3202</v>
      </c>
      <c r="O5694" t="s">
        <v>3178</v>
      </c>
      <c r="P5694">
        <f t="shared" si="176"/>
        <v>45086</v>
      </c>
      <c r="Q5694">
        <f>--(COUNTIF($A$2:A5694,A5694)=1)</f>
        <v>1</v>
      </c>
      <c r="R5694" t="str">
        <f t="shared" si="177"/>
        <v/>
      </c>
    </row>
    <row r="5695" spans="1:18">
      <c r="A5695" t="s">
        <v>12191</v>
      </c>
      <c r="B5695" t="s">
        <v>3049</v>
      </c>
      <c r="C5695" t="s">
        <v>3098</v>
      </c>
      <c r="D5695" t="s">
        <v>3240</v>
      </c>
      <c r="E5695" t="s">
        <v>3166</v>
      </c>
      <c r="F5695" t="s">
        <v>3220</v>
      </c>
      <c r="G5695" t="s">
        <v>10950</v>
      </c>
      <c r="H5695" s="28">
        <v>45598</v>
      </c>
      <c r="I5695">
        <v>69.75</v>
      </c>
      <c r="J5695">
        <v>24</v>
      </c>
      <c r="K5695" t="s">
        <v>3123</v>
      </c>
      <c r="L5695" t="s">
        <v>3218</v>
      </c>
      <c r="M5695" t="s">
        <v>3202</v>
      </c>
      <c r="O5695" t="s">
        <v>3124</v>
      </c>
      <c r="P5695">
        <f t="shared" si="176"/>
        <v>45596</v>
      </c>
      <c r="Q5695">
        <f>--(COUNTIF($A$2:A5695,A5695)=1)</f>
        <v>1</v>
      </c>
      <c r="R5695">
        <f t="shared" si="177"/>
        <v>69.75</v>
      </c>
    </row>
    <row r="5696" spans="1:18">
      <c r="A5696" t="s">
        <v>12192</v>
      </c>
      <c r="B5696" t="s">
        <v>4620</v>
      </c>
      <c r="C5696" t="s">
        <v>12193</v>
      </c>
      <c r="D5696" t="s">
        <v>3185</v>
      </c>
      <c r="E5696" t="s">
        <v>3166</v>
      </c>
      <c r="F5696" t="s">
        <v>3167</v>
      </c>
      <c r="G5696" t="s">
        <v>1183</v>
      </c>
      <c r="H5696" s="28">
        <v>44843</v>
      </c>
      <c r="I5696">
        <v>6.15</v>
      </c>
      <c r="J5696">
        <v>24</v>
      </c>
      <c r="K5696" t="s">
        <v>3124</v>
      </c>
      <c r="L5696" t="s">
        <v>3229</v>
      </c>
      <c r="M5696" t="s">
        <v>3177</v>
      </c>
      <c r="O5696" t="s">
        <v>3182</v>
      </c>
      <c r="P5696">
        <f t="shared" si="176"/>
        <v>44843</v>
      </c>
      <c r="Q5696">
        <f>--(COUNTIF($A$2:A5696,A5696)=1)</f>
        <v>1</v>
      </c>
      <c r="R5696">
        <f t="shared" si="177"/>
        <v>6.15</v>
      </c>
    </row>
    <row r="5697" spans="1:18">
      <c r="A5697" t="s">
        <v>12194</v>
      </c>
      <c r="B5697" t="s">
        <v>2202</v>
      </c>
      <c r="C5697" t="s">
        <v>3098</v>
      </c>
      <c r="D5697" t="s">
        <v>3196</v>
      </c>
      <c r="E5697" t="s">
        <v>3166</v>
      </c>
      <c r="F5697" t="s">
        <v>3167</v>
      </c>
      <c r="G5697" t="s">
        <v>12195</v>
      </c>
      <c r="H5697" s="28">
        <v>45292</v>
      </c>
      <c r="I5697">
        <v>13.86</v>
      </c>
      <c r="J5697">
        <v>24</v>
      </c>
      <c r="K5697" t="s">
        <v>3124</v>
      </c>
      <c r="L5697" t="s">
        <v>3231</v>
      </c>
      <c r="M5697" t="s">
        <v>3169</v>
      </c>
      <c r="O5697" t="s">
        <v>3182</v>
      </c>
      <c r="P5697">
        <f t="shared" si="176"/>
        <v>45292</v>
      </c>
      <c r="Q5697">
        <f>--(COUNTIF($A$2:A5697,A5697)=1)</f>
        <v>1</v>
      </c>
      <c r="R5697">
        <f t="shared" si="177"/>
        <v>13.86</v>
      </c>
    </row>
    <row r="5698" spans="1:18">
      <c r="A5698" t="s">
        <v>12196</v>
      </c>
      <c r="B5698" t="s">
        <v>5110</v>
      </c>
      <c r="C5698" t="s">
        <v>3098</v>
      </c>
      <c r="D5698" t="s">
        <v>3200</v>
      </c>
      <c r="E5698" t="s">
        <v>3194</v>
      </c>
      <c r="F5698" t="s">
        <v>3180</v>
      </c>
      <c r="G5698" t="s">
        <v>1604</v>
      </c>
      <c r="H5698" s="28"/>
      <c r="J5698">
        <v>72</v>
      </c>
      <c r="K5698" t="s">
        <v>3098</v>
      </c>
      <c r="L5698" t="s">
        <v>3437</v>
      </c>
      <c r="M5698" t="s">
        <v>3169</v>
      </c>
      <c r="O5698" t="s">
        <v>3182</v>
      </c>
      <c r="P5698">
        <f t="shared" ref="P5698:P5761" si="178">IFERROR(DATEVALUE(G5698),IFERROR(DATE(RIGHT(G5698,4),MID(G5698,4,2),LEFT(G5698,2)),""))</f>
        <v>44898</v>
      </c>
      <c r="Q5698">
        <f>--(COUNTIF($A$2:A5698,A5698)=1)</f>
        <v>1</v>
      </c>
      <c r="R5698" t="str">
        <f t="shared" ref="R5698:R5761" si="179">IF(AND(Q5698=1,I5698&lt;&gt;"",ISNUMBER(I5698),I5698&gt;=0),I5698,"")</f>
        <v/>
      </c>
    </row>
    <row r="5699" spans="1:18">
      <c r="A5699" t="s">
        <v>12197</v>
      </c>
      <c r="B5699" t="s">
        <v>2307</v>
      </c>
      <c r="C5699" t="s">
        <v>3098</v>
      </c>
      <c r="D5699" t="s">
        <v>3185</v>
      </c>
      <c r="E5699" t="s">
        <v>3175</v>
      </c>
      <c r="F5699" t="s">
        <v>3167</v>
      </c>
      <c r="G5699" t="s">
        <v>69</v>
      </c>
      <c r="H5699" s="28">
        <v>44925</v>
      </c>
      <c r="I5699">
        <v>22.12</v>
      </c>
      <c r="J5699">
        <v>8</v>
      </c>
      <c r="K5699" t="s">
        <v>3123</v>
      </c>
      <c r="L5699" t="s">
        <v>3268</v>
      </c>
      <c r="M5699" t="s">
        <v>3177</v>
      </c>
      <c r="O5699" t="s">
        <v>3189</v>
      </c>
      <c r="P5699">
        <f t="shared" si="178"/>
        <v>44925</v>
      </c>
      <c r="Q5699">
        <f>--(COUNTIF($A$2:A5699,A5699)=1)</f>
        <v>1</v>
      </c>
      <c r="R5699">
        <f t="shared" si="179"/>
        <v>22.12</v>
      </c>
    </row>
    <row r="5700" spans="1:18">
      <c r="A5700" t="s">
        <v>12198</v>
      </c>
      <c r="B5700" t="s">
        <v>6879</v>
      </c>
      <c r="C5700" t="s">
        <v>3098</v>
      </c>
      <c r="D5700" t="s">
        <v>3237</v>
      </c>
      <c r="E5700" t="s">
        <v>3166</v>
      </c>
      <c r="F5700" t="s">
        <v>3167</v>
      </c>
      <c r="G5700" t="s">
        <v>3028</v>
      </c>
      <c r="H5700" s="28">
        <v>44566</v>
      </c>
      <c r="I5700">
        <v>25.55</v>
      </c>
      <c r="J5700">
        <v>24</v>
      </c>
      <c r="K5700" t="s">
        <v>3123</v>
      </c>
      <c r="L5700" t="s">
        <v>3181</v>
      </c>
      <c r="M5700" t="s">
        <v>3207</v>
      </c>
      <c r="N5700">
        <v>4.0999999999999996</v>
      </c>
      <c r="O5700" t="s">
        <v>3189</v>
      </c>
      <c r="P5700">
        <f t="shared" si="178"/>
        <v>44565</v>
      </c>
      <c r="Q5700">
        <f>--(COUNTIF($A$2:A5700,A5700)=1)</f>
        <v>1</v>
      </c>
      <c r="R5700">
        <f t="shared" si="179"/>
        <v>25.55</v>
      </c>
    </row>
    <row r="5701" spans="1:18">
      <c r="A5701" t="s">
        <v>12199</v>
      </c>
      <c r="B5701" t="s">
        <v>1072</v>
      </c>
      <c r="C5701" t="s">
        <v>7194</v>
      </c>
      <c r="D5701" t="s">
        <v>3227</v>
      </c>
      <c r="E5701" t="s">
        <v>3166</v>
      </c>
      <c r="F5701" t="s">
        <v>3220</v>
      </c>
      <c r="G5701" t="s">
        <v>6042</v>
      </c>
      <c r="H5701" s="28">
        <v>45645</v>
      </c>
      <c r="I5701">
        <v>53.41</v>
      </c>
      <c r="J5701">
        <v>24</v>
      </c>
      <c r="K5701" t="s">
        <v>3123</v>
      </c>
      <c r="L5701" t="s">
        <v>3098</v>
      </c>
      <c r="M5701" t="s">
        <v>3169</v>
      </c>
      <c r="N5701">
        <v>3.4</v>
      </c>
      <c r="O5701" t="s">
        <v>3189</v>
      </c>
      <c r="P5701">
        <f t="shared" si="178"/>
        <v>45643</v>
      </c>
      <c r="Q5701">
        <f>--(COUNTIF($A$2:A5701,A5701)=1)</f>
        <v>1</v>
      </c>
      <c r="R5701">
        <f t="shared" si="179"/>
        <v>53.41</v>
      </c>
    </row>
    <row r="5702" spans="1:18">
      <c r="A5702" t="s">
        <v>12200</v>
      </c>
      <c r="B5702" t="s">
        <v>829</v>
      </c>
      <c r="C5702" t="s">
        <v>3098</v>
      </c>
      <c r="D5702" t="s">
        <v>3185</v>
      </c>
      <c r="E5702" t="s">
        <v>3194</v>
      </c>
      <c r="F5702" t="s">
        <v>3180</v>
      </c>
      <c r="G5702" t="s">
        <v>1339</v>
      </c>
      <c r="H5702" s="28"/>
      <c r="J5702">
        <v>72</v>
      </c>
      <c r="K5702" t="s">
        <v>3098</v>
      </c>
      <c r="L5702" t="s">
        <v>3307</v>
      </c>
      <c r="M5702" t="s">
        <v>3169</v>
      </c>
      <c r="O5702" t="s">
        <v>3182</v>
      </c>
      <c r="P5702">
        <f t="shared" si="178"/>
        <v>45640</v>
      </c>
      <c r="Q5702">
        <f>--(COUNTIF($A$2:A5702,A5702)=1)</f>
        <v>1</v>
      </c>
      <c r="R5702" t="str">
        <f t="shared" si="179"/>
        <v/>
      </c>
    </row>
    <row r="5703" spans="1:18">
      <c r="A5703" t="s">
        <v>12201</v>
      </c>
      <c r="B5703" t="s">
        <v>2129</v>
      </c>
      <c r="C5703" t="s">
        <v>3098</v>
      </c>
      <c r="D5703" t="s">
        <v>3165</v>
      </c>
      <c r="E5703" t="s">
        <v>3166</v>
      </c>
      <c r="F5703" t="s">
        <v>3180</v>
      </c>
      <c r="G5703" t="s">
        <v>240</v>
      </c>
      <c r="H5703" s="28"/>
      <c r="J5703">
        <v>24</v>
      </c>
      <c r="K5703" t="s">
        <v>3098</v>
      </c>
      <c r="L5703" t="s">
        <v>3271</v>
      </c>
      <c r="M5703" t="s">
        <v>3207</v>
      </c>
      <c r="O5703" t="s">
        <v>3260</v>
      </c>
      <c r="P5703">
        <f t="shared" si="178"/>
        <v>44612</v>
      </c>
      <c r="Q5703">
        <f>--(COUNTIF($A$2:A5703,A5703)=1)</f>
        <v>1</v>
      </c>
      <c r="R5703" t="str">
        <f t="shared" si="179"/>
        <v/>
      </c>
    </row>
    <row r="5704" spans="1:18">
      <c r="A5704" t="s">
        <v>12202</v>
      </c>
      <c r="B5704" t="s">
        <v>2923</v>
      </c>
      <c r="C5704" t="s">
        <v>3098</v>
      </c>
      <c r="D5704" t="s">
        <v>3185</v>
      </c>
      <c r="E5704" t="s">
        <v>3166</v>
      </c>
      <c r="F5704" t="s">
        <v>3167</v>
      </c>
      <c r="G5704" t="s">
        <v>671</v>
      </c>
      <c r="H5704" s="28">
        <v>45006</v>
      </c>
      <c r="I5704">
        <v>29.18</v>
      </c>
      <c r="J5704">
        <v>24</v>
      </c>
      <c r="K5704" t="s">
        <v>3123</v>
      </c>
      <c r="L5704" t="s">
        <v>3231</v>
      </c>
      <c r="M5704" t="s">
        <v>3169</v>
      </c>
      <c r="O5704" t="s">
        <v>3178</v>
      </c>
      <c r="P5704">
        <f t="shared" si="178"/>
        <v>45005</v>
      </c>
      <c r="Q5704">
        <f>--(COUNTIF($A$2:A5704,A5704)=1)</f>
        <v>1</v>
      </c>
      <c r="R5704">
        <f t="shared" si="179"/>
        <v>29.18</v>
      </c>
    </row>
    <row r="5705" spans="1:18">
      <c r="A5705" t="s">
        <v>12203</v>
      </c>
      <c r="B5705" t="s">
        <v>4887</v>
      </c>
      <c r="C5705" t="s">
        <v>3098</v>
      </c>
      <c r="D5705" t="s">
        <v>3165</v>
      </c>
      <c r="E5705" t="s">
        <v>3166</v>
      </c>
      <c r="F5705" t="s">
        <v>3167</v>
      </c>
      <c r="G5705" t="s">
        <v>1004</v>
      </c>
      <c r="H5705" s="28">
        <v>45517</v>
      </c>
      <c r="I5705">
        <v>47.92</v>
      </c>
      <c r="J5705">
        <v>24</v>
      </c>
      <c r="K5705" t="s">
        <v>3123</v>
      </c>
      <c r="L5705" t="s">
        <v>3307</v>
      </c>
      <c r="M5705" t="s">
        <v>3188</v>
      </c>
      <c r="O5705" t="s">
        <v>3123</v>
      </c>
      <c r="P5705">
        <f t="shared" si="178"/>
        <v>45516</v>
      </c>
      <c r="Q5705">
        <f>--(COUNTIF($A$2:A5705,A5705)=1)</f>
        <v>1</v>
      </c>
      <c r="R5705">
        <f t="shared" si="179"/>
        <v>47.92</v>
      </c>
    </row>
    <row r="5706" spans="1:18">
      <c r="A5706" t="s">
        <v>12204</v>
      </c>
      <c r="B5706" t="s">
        <v>7356</v>
      </c>
      <c r="C5706" t="s">
        <v>3098</v>
      </c>
      <c r="D5706" t="s">
        <v>3196</v>
      </c>
      <c r="E5706" t="s">
        <v>3175</v>
      </c>
      <c r="F5706" t="s">
        <v>3167</v>
      </c>
      <c r="G5706" t="s">
        <v>943</v>
      </c>
      <c r="H5706" s="28">
        <v>45466</v>
      </c>
      <c r="I5706">
        <v>9.9600000000000009</v>
      </c>
      <c r="J5706">
        <v>8</v>
      </c>
      <c r="K5706" t="s">
        <v>3123</v>
      </c>
      <c r="L5706" t="s">
        <v>3307</v>
      </c>
      <c r="M5706" t="s">
        <v>3207</v>
      </c>
      <c r="N5706">
        <v>1.1000000000000001</v>
      </c>
      <c r="O5706" t="s">
        <v>3260</v>
      </c>
      <c r="P5706">
        <f t="shared" si="178"/>
        <v>45466</v>
      </c>
      <c r="Q5706">
        <f>--(COUNTIF($A$2:A5706,A5706)=1)</f>
        <v>1</v>
      </c>
      <c r="R5706">
        <f t="shared" si="179"/>
        <v>9.9600000000000009</v>
      </c>
    </row>
    <row r="5707" spans="1:18">
      <c r="A5707" t="s">
        <v>12205</v>
      </c>
      <c r="B5707" t="s">
        <v>9135</v>
      </c>
      <c r="C5707" t="s">
        <v>8347</v>
      </c>
      <c r="D5707" t="s">
        <v>3200</v>
      </c>
      <c r="E5707" t="s">
        <v>3166</v>
      </c>
      <c r="F5707" t="s">
        <v>3167</v>
      </c>
      <c r="G5707" t="s">
        <v>12206</v>
      </c>
      <c r="H5707" s="28">
        <v>44890</v>
      </c>
      <c r="I5707">
        <v>21.45</v>
      </c>
      <c r="J5707">
        <v>24</v>
      </c>
      <c r="K5707" t="s">
        <v>3124</v>
      </c>
      <c r="L5707" t="s">
        <v>3254</v>
      </c>
      <c r="M5707" t="s">
        <v>3177</v>
      </c>
      <c r="O5707" t="s">
        <v>3123</v>
      </c>
      <c r="P5707">
        <f t="shared" si="178"/>
        <v>44890</v>
      </c>
      <c r="Q5707">
        <f>--(COUNTIF($A$2:A5707,A5707)=1)</f>
        <v>1</v>
      </c>
      <c r="R5707">
        <f t="shared" si="179"/>
        <v>21.45</v>
      </c>
    </row>
    <row r="5708" spans="1:18">
      <c r="A5708" t="s">
        <v>12207</v>
      </c>
      <c r="B5708" t="s">
        <v>1494</v>
      </c>
      <c r="C5708" t="s">
        <v>12208</v>
      </c>
      <c r="D5708" t="s">
        <v>3240</v>
      </c>
      <c r="E5708" t="s">
        <v>3194</v>
      </c>
      <c r="F5708" t="s">
        <v>3167</v>
      </c>
      <c r="G5708" t="s">
        <v>1275</v>
      </c>
      <c r="H5708" s="28">
        <v>44912</v>
      </c>
      <c r="I5708">
        <v>105.57</v>
      </c>
      <c r="J5708">
        <v>72</v>
      </c>
      <c r="K5708" t="s">
        <v>3123</v>
      </c>
      <c r="L5708" t="s">
        <v>3206</v>
      </c>
      <c r="M5708" t="s">
        <v>3169</v>
      </c>
      <c r="N5708">
        <v>2</v>
      </c>
      <c r="O5708" t="s">
        <v>3178</v>
      </c>
      <c r="P5708">
        <f t="shared" si="178"/>
        <v>44908</v>
      </c>
      <c r="Q5708">
        <f>--(COUNTIF($A$2:A5708,A5708)=1)</f>
        <v>1</v>
      </c>
      <c r="R5708">
        <f t="shared" si="179"/>
        <v>105.57</v>
      </c>
    </row>
    <row r="5709" spans="1:18">
      <c r="A5709" t="s">
        <v>12209</v>
      </c>
      <c r="B5709" t="s">
        <v>1244</v>
      </c>
      <c r="C5709" t="s">
        <v>3098</v>
      </c>
      <c r="D5709" t="s">
        <v>3200</v>
      </c>
      <c r="E5709" t="s">
        <v>3166</v>
      </c>
      <c r="F5709" t="s">
        <v>3220</v>
      </c>
      <c r="G5709" t="s">
        <v>4544</v>
      </c>
      <c r="H5709" s="28">
        <v>45565</v>
      </c>
      <c r="I5709">
        <v>53.36</v>
      </c>
      <c r="J5709">
        <v>24</v>
      </c>
      <c r="K5709" t="s">
        <v>3123</v>
      </c>
      <c r="L5709" t="s">
        <v>3231</v>
      </c>
      <c r="M5709" t="s">
        <v>3188</v>
      </c>
      <c r="O5709" t="s">
        <v>3182</v>
      </c>
      <c r="P5709">
        <f t="shared" si="178"/>
        <v>45563</v>
      </c>
      <c r="Q5709">
        <f>--(COUNTIF($A$2:A5709,A5709)=1)</f>
        <v>1</v>
      </c>
      <c r="R5709">
        <f t="shared" si="179"/>
        <v>53.36</v>
      </c>
    </row>
    <row r="5710" spans="1:18">
      <c r="A5710" t="s">
        <v>12210</v>
      </c>
      <c r="B5710" t="s">
        <v>2831</v>
      </c>
      <c r="C5710" t="s">
        <v>12211</v>
      </c>
      <c r="D5710" t="s">
        <v>3165</v>
      </c>
      <c r="E5710" t="s">
        <v>3166</v>
      </c>
      <c r="F5710" t="s">
        <v>3167</v>
      </c>
      <c r="G5710" t="s">
        <v>1391</v>
      </c>
      <c r="H5710" s="28"/>
      <c r="J5710">
        <v>24</v>
      </c>
      <c r="K5710" t="s">
        <v>3098</v>
      </c>
      <c r="L5710" t="s">
        <v>3271</v>
      </c>
      <c r="M5710" t="s">
        <v>3207</v>
      </c>
      <c r="O5710" t="s">
        <v>3182</v>
      </c>
      <c r="P5710">
        <f t="shared" si="178"/>
        <v>45300</v>
      </c>
      <c r="Q5710">
        <f>--(COUNTIF($A$2:A5710,A5710)=1)</f>
        <v>1</v>
      </c>
      <c r="R5710" t="str">
        <f t="shared" si="179"/>
        <v/>
      </c>
    </row>
    <row r="5711" spans="1:18">
      <c r="A5711" t="s">
        <v>12212</v>
      </c>
      <c r="B5711" t="s">
        <v>338</v>
      </c>
      <c r="C5711" t="s">
        <v>3098</v>
      </c>
      <c r="D5711" t="s">
        <v>3196</v>
      </c>
      <c r="E5711" t="s">
        <v>3194</v>
      </c>
      <c r="F5711" t="s">
        <v>3167</v>
      </c>
      <c r="G5711" t="s">
        <v>263</v>
      </c>
      <c r="H5711" s="28">
        <v>44891</v>
      </c>
      <c r="I5711">
        <v>189.26</v>
      </c>
      <c r="J5711">
        <v>72</v>
      </c>
      <c r="K5711" t="s">
        <v>3123</v>
      </c>
      <c r="L5711" t="s">
        <v>3307</v>
      </c>
      <c r="M5711" t="s">
        <v>3207</v>
      </c>
      <c r="N5711">
        <v>2.6</v>
      </c>
      <c r="O5711" t="s">
        <v>3260</v>
      </c>
      <c r="P5711">
        <f t="shared" si="178"/>
        <v>44884</v>
      </c>
      <c r="Q5711">
        <f>--(COUNTIF($A$2:A5711,A5711)=1)</f>
        <v>1</v>
      </c>
      <c r="R5711">
        <f t="shared" si="179"/>
        <v>189.26</v>
      </c>
    </row>
    <row r="5712" spans="1:18">
      <c r="A5712" t="s">
        <v>12213</v>
      </c>
      <c r="B5712" t="s">
        <v>2618</v>
      </c>
      <c r="C5712" t="s">
        <v>7692</v>
      </c>
      <c r="D5712" t="s">
        <v>3237</v>
      </c>
      <c r="E5712" t="s">
        <v>3194</v>
      </c>
      <c r="F5712" t="s">
        <v>3167</v>
      </c>
      <c r="G5712" t="s">
        <v>860</v>
      </c>
      <c r="H5712" s="28">
        <v>44923</v>
      </c>
      <c r="I5712">
        <v>26.53</v>
      </c>
      <c r="J5712">
        <v>72</v>
      </c>
      <c r="K5712" t="s">
        <v>3124</v>
      </c>
      <c r="L5712" t="s">
        <v>3098</v>
      </c>
      <c r="M5712" t="s">
        <v>3177</v>
      </c>
      <c r="N5712">
        <v>2.2999999999999998</v>
      </c>
      <c r="O5712" t="s">
        <v>3260</v>
      </c>
      <c r="P5712">
        <f t="shared" si="178"/>
        <v>44922</v>
      </c>
      <c r="Q5712">
        <f>--(COUNTIF($A$2:A5712,A5712)=1)</f>
        <v>1</v>
      </c>
      <c r="R5712">
        <f t="shared" si="179"/>
        <v>26.53</v>
      </c>
    </row>
    <row r="5713" spans="1:18">
      <c r="A5713" t="s">
        <v>12214</v>
      </c>
      <c r="B5713" t="s">
        <v>2202</v>
      </c>
      <c r="C5713" t="s">
        <v>12215</v>
      </c>
      <c r="D5713" t="s">
        <v>3237</v>
      </c>
      <c r="E5713" t="s">
        <v>3175</v>
      </c>
      <c r="F5713" t="s">
        <v>3167</v>
      </c>
      <c r="G5713" t="s">
        <v>1176</v>
      </c>
      <c r="H5713" s="28">
        <v>45072</v>
      </c>
      <c r="I5713">
        <v>22.64</v>
      </c>
      <c r="J5713">
        <v>8</v>
      </c>
      <c r="K5713" t="s">
        <v>3123</v>
      </c>
      <c r="L5713" t="s">
        <v>3218</v>
      </c>
      <c r="M5713" t="s">
        <v>3177</v>
      </c>
      <c r="N5713">
        <v>1.9</v>
      </c>
      <c r="O5713" t="s">
        <v>3189</v>
      </c>
      <c r="P5713">
        <f t="shared" si="178"/>
        <v>45072</v>
      </c>
      <c r="Q5713">
        <f>--(COUNTIF($A$2:A5713,A5713)=1)</f>
        <v>1</v>
      </c>
      <c r="R5713">
        <f t="shared" si="179"/>
        <v>22.64</v>
      </c>
    </row>
    <row r="5714" spans="1:18">
      <c r="A5714" t="s">
        <v>12216</v>
      </c>
      <c r="B5714" t="s">
        <v>3626</v>
      </c>
      <c r="C5714" t="s">
        <v>10856</v>
      </c>
      <c r="D5714" t="s">
        <v>3185</v>
      </c>
      <c r="E5714" t="s">
        <v>3194</v>
      </c>
      <c r="F5714" t="s">
        <v>3180</v>
      </c>
      <c r="G5714" t="s">
        <v>2427</v>
      </c>
      <c r="H5714" s="28"/>
      <c r="J5714">
        <v>72</v>
      </c>
      <c r="K5714" t="s">
        <v>3098</v>
      </c>
      <c r="L5714" t="s">
        <v>3181</v>
      </c>
      <c r="M5714" t="s">
        <v>3169</v>
      </c>
      <c r="O5714" t="s">
        <v>3213</v>
      </c>
      <c r="P5714">
        <f t="shared" si="178"/>
        <v>45045</v>
      </c>
      <c r="Q5714">
        <f>--(COUNTIF($A$2:A5714,A5714)=1)</f>
        <v>1</v>
      </c>
      <c r="R5714" t="str">
        <f t="shared" si="179"/>
        <v/>
      </c>
    </row>
    <row r="5715" spans="1:18">
      <c r="A5715" t="s">
        <v>12217</v>
      </c>
      <c r="B5715" t="s">
        <v>2153</v>
      </c>
      <c r="C5715" t="s">
        <v>3098</v>
      </c>
      <c r="D5715" t="s">
        <v>3227</v>
      </c>
      <c r="E5715" t="s">
        <v>3194</v>
      </c>
      <c r="F5715" t="s">
        <v>3180</v>
      </c>
      <c r="G5715" t="s">
        <v>2065</v>
      </c>
      <c r="H5715" s="28"/>
      <c r="J5715">
        <v>72</v>
      </c>
      <c r="K5715" t="s">
        <v>3098</v>
      </c>
      <c r="L5715" t="s">
        <v>3302</v>
      </c>
      <c r="M5715" t="s">
        <v>3169</v>
      </c>
      <c r="O5715" t="s">
        <v>3123</v>
      </c>
      <c r="P5715">
        <f t="shared" si="178"/>
        <v>45026</v>
      </c>
      <c r="Q5715">
        <f>--(COUNTIF($A$2:A5715,A5715)=1)</f>
        <v>1</v>
      </c>
      <c r="R5715" t="str">
        <f t="shared" si="179"/>
        <v/>
      </c>
    </row>
    <row r="5716" spans="1:18">
      <c r="A5716" t="s">
        <v>12218</v>
      </c>
      <c r="B5716" t="s">
        <v>10532</v>
      </c>
      <c r="C5716" t="s">
        <v>3098</v>
      </c>
      <c r="D5716" t="s">
        <v>3165</v>
      </c>
      <c r="E5716" t="s">
        <v>3194</v>
      </c>
      <c r="F5716" t="s">
        <v>3220</v>
      </c>
      <c r="G5716" t="s">
        <v>897</v>
      </c>
      <c r="H5716" s="28">
        <v>44801</v>
      </c>
      <c r="I5716">
        <v>206.12</v>
      </c>
      <c r="J5716">
        <v>72</v>
      </c>
      <c r="K5716" t="s">
        <v>3123</v>
      </c>
      <c r="L5716" t="s">
        <v>3098</v>
      </c>
      <c r="M5716" t="s">
        <v>3177</v>
      </c>
      <c r="N5716">
        <v>1.4</v>
      </c>
      <c r="O5716" t="s">
        <v>3170</v>
      </c>
      <c r="P5716">
        <f t="shared" si="178"/>
        <v>44793</v>
      </c>
      <c r="Q5716">
        <f>--(COUNTIF($A$2:A5716,A5716)=1)</f>
        <v>1</v>
      </c>
      <c r="R5716">
        <f t="shared" si="179"/>
        <v>206.12</v>
      </c>
    </row>
    <row r="5717" spans="1:18">
      <c r="A5717" t="s">
        <v>12219</v>
      </c>
      <c r="B5717" t="s">
        <v>563</v>
      </c>
      <c r="C5717" t="s">
        <v>3098</v>
      </c>
      <c r="D5717" t="s">
        <v>3227</v>
      </c>
      <c r="E5717" t="s">
        <v>3166</v>
      </c>
      <c r="F5717" t="s">
        <v>3167</v>
      </c>
      <c r="G5717" t="s">
        <v>2644</v>
      </c>
      <c r="H5717" s="28">
        <v>45258</v>
      </c>
      <c r="I5717">
        <v>10.93</v>
      </c>
      <c r="J5717">
        <v>24</v>
      </c>
      <c r="K5717" t="s">
        <v>3124</v>
      </c>
      <c r="L5717" t="s">
        <v>3168</v>
      </c>
      <c r="M5717" t="s">
        <v>3169</v>
      </c>
      <c r="O5717" t="s">
        <v>3123</v>
      </c>
      <c r="P5717">
        <f t="shared" si="178"/>
        <v>45258</v>
      </c>
      <c r="Q5717">
        <f>--(COUNTIF($A$2:A5717,A5717)=1)</f>
        <v>1</v>
      </c>
      <c r="R5717">
        <f t="shared" si="179"/>
        <v>10.93</v>
      </c>
    </row>
    <row r="5718" spans="1:18">
      <c r="A5718" t="s">
        <v>12220</v>
      </c>
      <c r="B5718" t="s">
        <v>3386</v>
      </c>
      <c r="C5718" t="s">
        <v>5739</v>
      </c>
      <c r="D5718" t="s">
        <v>3185</v>
      </c>
      <c r="E5718" t="s">
        <v>3166</v>
      </c>
      <c r="F5718" t="s">
        <v>3167</v>
      </c>
      <c r="G5718" t="s">
        <v>2341</v>
      </c>
      <c r="H5718" s="28">
        <v>45665</v>
      </c>
      <c r="I5718">
        <v>83.52</v>
      </c>
      <c r="J5718">
        <v>24</v>
      </c>
      <c r="K5718" t="s">
        <v>3123</v>
      </c>
      <c r="L5718" t="s">
        <v>3318</v>
      </c>
      <c r="M5718" t="s">
        <v>3202</v>
      </c>
      <c r="N5718">
        <v>4.5999999999999996</v>
      </c>
      <c r="O5718" t="s">
        <v>3123</v>
      </c>
      <c r="P5718">
        <f t="shared" si="178"/>
        <v>45662</v>
      </c>
      <c r="Q5718">
        <f>--(COUNTIF($A$2:A5718,A5718)=1)</f>
        <v>1</v>
      </c>
      <c r="R5718">
        <f t="shared" si="179"/>
        <v>83.52</v>
      </c>
    </row>
    <row r="5719" spans="1:18">
      <c r="A5719" t="s">
        <v>12221</v>
      </c>
      <c r="B5719" t="s">
        <v>3981</v>
      </c>
      <c r="C5719" t="s">
        <v>3098</v>
      </c>
      <c r="D5719" t="s">
        <v>3227</v>
      </c>
      <c r="E5719" t="s">
        <v>3175</v>
      </c>
      <c r="F5719" t="s">
        <v>3167</v>
      </c>
      <c r="G5719" t="s">
        <v>503</v>
      </c>
      <c r="H5719" s="28"/>
      <c r="J5719">
        <v>8</v>
      </c>
      <c r="K5719" t="s">
        <v>3098</v>
      </c>
      <c r="L5719" t="s">
        <v>3218</v>
      </c>
      <c r="M5719" t="s">
        <v>3169</v>
      </c>
      <c r="O5719" t="s">
        <v>3124</v>
      </c>
      <c r="P5719">
        <f t="shared" si="178"/>
        <v>45383</v>
      </c>
      <c r="Q5719">
        <f>--(COUNTIF($A$2:A5719,A5719)=1)</f>
        <v>1</v>
      </c>
      <c r="R5719" t="str">
        <f t="shared" si="179"/>
        <v/>
      </c>
    </row>
    <row r="5720" spans="1:18">
      <c r="A5720" t="s">
        <v>12222</v>
      </c>
      <c r="B5720" t="s">
        <v>338</v>
      </c>
      <c r="C5720" t="s">
        <v>12223</v>
      </c>
      <c r="D5720" t="s">
        <v>3237</v>
      </c>
      <c r="E5720" t="s">
        <v>3280</v>
      </c>
      <c r="F5720" t="s">
        <v>3167</v>
      </c>
      <c r="G5720" t="s">
        <v>1823</v>
      </c>
      <c r="H5720" s="28">
        <v>44652</v>
      </c>
      <c r="I5720">
        <v>5.37</v>
      </c>
      <c r="J5720">
        <v>4</v>
      </c>
      <c r="K5720" t="s">
        <v>3123</v>
      </c>
      <c r="L5720" t="s">
        <v>3398</v>
      </c>
      <c r="M5720" t="s">
        <v>3207</v>
      </c>
      <c r="O5720" t="s">
        <v>3124</v>
      </c>
      <c r="P5720">
        <f t="shared" si="178"/>
        <v>44652</v>
      </c>
      <c r="Q5720">
        <f>--(COUNTIF($A$2:A5720,A5720)=1)</f>
        <v>1</v>
      </c>
      <c r="R5720">
        <f t="shared" si="179"/>
        <v>5.37</v>
      </c>
    </row>
    <row r="5721" spans="1:18">
      <c r="A5721" t="s">
        <v>12224</v>
      </c>
      <c r="B5721" t="s">
        <v>2303</v>
      </c>
      <c r="C5721" t="s">
        <v>11769</v>
      </c>
      <c r="D5721" t="s">
        <v>3251</v>
      </c>
      <c r="E5721" t="s">
        <v>3175</v>
      </c>
      <c r="F5721" t="s">
        <v>3167</v>
      </c>
      <c r="G5721" t="s">
        <v>1760</v>
      </c>
      <c r="H5721" s="28">
        <v>45454</v>
      </c>
      <c r="I5721">
        <v>27.86</v>
      </c>
      <c r="J5721">
        <v>8</v>
      </c>
      <c r="K5721" t="s">
        <v>3123</v>
      </c>
      <c r="L5721" t="s">
        <v>3221</v>
      </c>
      <c r="M5721" t="s">
        <v>3169</v>
      </c>
      <c r="N5721">
        <v>4.5</v>
      </c>
      <c r="O5721" t="s">
        <v>3189</v>
      </c>
      <c r="P5721">
        <f t="shared" si="178"/>
        <v>45453</v>
      </c>
      <c r="Q5721">
        <f>--(COUNTIF($A$2:A5721,A5721)=1)</f>
        <v>1</v>
      </c>
      <c r="R5721">
        <f t="shared" si="179"/>
        <v>27.86</v>
      </c>
    </row>
    <row r="5722" spans="1:18">
      <c r="A5722" t="s">
        <v>12225</v>
      </c>
      <c r="B5722" t="s">
        <v>1973</v>
      </c>
      <c r="C5722" t="s">
        <v>9111</v>
      </c>
      <c r="D5722" t="s">
        <v>3196</v>
      </c>
      <c r="E5722" t="s">
        <v>3175</v>
      </c>
      <c r="F5722" t="s">
        <v>3167</v>
      </c>
      <c r="G5722" t="s">
        <v>1618</v>
      </c>
      <c r="H5722" s="28">
        <v>44921</v>
      </c>
      <c r="I5722">
        <v>25.57</v>
      </c>
      <c r="J5722">
        <v>8</v>
      </c>
      <c r="K5722" t="s">
        <v>3123</v>
      </c>
      <c r="L5722" t="s">
        <v>3437</v>
      </c>
      <c r="M5722" t="s">
        <v>3188</v>
      </c>
      <c r="N5722">
        <v>3</v>
      </c>
      <c r="O5722" t="s">
        <v>3124</v>
      </c>
      <c r="P5722">
        <f t="shared" si="178"/>
        <v>44920</v>
      </c>
      <c r="Q5722">
        <f>--(COUNTIF($A$2:A5722,A5722)=1)</f>
        <v>1</v>
      </c>
      <c r="R5722">
        <f t="shared" si="179"/>
        <v>25.57</v>
      </c>
    </row>
    <row r="5723" spans="1:18">
      <c r="A5723" t="s">
        <v>12226</v>
      </c>
      <c r="B5723" t="s">
        <v>4362</v>
      </c>
      <c r="C5723" t="s">
        <v>3098</v>
      </c>
      <c r="D5723" t="s">
        <v>3196</v>
      </c>
      <c r="E5723" t="s">
        <v>3280</v>
      </c>
      <c r="F5723" t="s">
        <v>3167</v>
      </c>
      <c r="G5723" t="s">
        <v>1106</v>
      </c>
      <c r="H5723" s="28">
        <v>44759</v>
      </c>
      <c r="I5723">
        <v>4.32</v>
      </c>
      <c r="J5723">
        <v>4</v>
      </c>
      <c r="K5723" t="s">
        <v>3123</v>
      </c>
      <c r="L5723" t="s">
        <v>3271</v>
      </c>
      <c r="M5723" t="s">
        <v>3188</v>
      </c>
      <c r="N5723">
        <v>4.2</v>
      </c>
      <c r="O5723" t="s">
        <v>3178</v>
      </c>
      <c r="P5723">
        <f t="shared" si="178"/>
        <v>44759</v>
      </c>
      <c r="Q5723">
        <f>--(COUNTIF($A$2:A5723,A5723)=1)</f>
        <v>1</v>
      </c>
      <c r="R5723">
        <f t="shared" si="179"/>
        <v>4.32</v>
      </c>
    </row>
    <row r="5724" spans="1:18">
      <c r="A5724" t="s">
        <v>12227</v>
      </c>
      <c r="B5724" t="s">
        <v>211</v>
      </c>
      <c r="C5724" t="s">
        <v>3098</v>
      </c>
      <c r="D5724" t="s">
        <v>3237</v>
      </c>
      <c r="E5724" t="s">
        <v>3166</v>
      </c>
      <c r="F5724" t="s">
        <v>3167</v>
      </c>
      <c r="G5724" t="s">
        <v>365</v>
      </c>
      <c r="H5724" s="28">
        <v>44703</v>
      </c>
      <c r="I5724">
        <v>28.87</v>
      </c>
      <c r="J5724">
        <v>24</v>
      </c>
      <c r="K5724" t="s">
        <v>3123</v>
      </c>
      <c r="L5724" t="s">
        <v>3307</v>
      </c>
      <c r="M5724" t="s">
        <v>3188</v>
      </c>
      <c r="N5724">
        <v>4.5</v>
      </c>
      <c r="O5724" t="s">
        <v>3124</v>
      </c>
      <c r="P5724">
        <f t="shared" si="178"/>
        <v>44702</v>
      </c>
      <c r="Q5724">
        <f>--(COUNTIF($A$2:A5724,A5724)=1)</f>
        <v>1</v>
      </c>
      <c r="R5724">
        <f t="shared" si="179"/>
        <v>28.87</v>
      </c>
    </row>
    <row r="5725" spans="1:18">
      <c r="A5725" t="s">
        <v>12228</v>
      </c>
      <c r="B5725" t="s">
        <v>285</v>
      </c>
      <c r="C5725" t="s">
        <v>3098</v>
      </c>
      <c r="D5725" t="s">
        <v>3174</v>
      </c>
      <c r="E5725" t="s">
        <v>3166</v>
      </c>
      <c r="F5725" t="s">
        <v>3167</v>
      </c>
      <c r="G5725" t="s">
        <v>1090</v>
      </c>
      <c r="H5725" s="28">
        <v>45535</v>
      </c>
      <c r="I5725">
        <v>70.95</v>
      </c>
      <c r="J5725">
        <v>24</v>
      </c>
      <c r="K5725" t="s">
        <v>3123</v>
      </c>
      <c r="L5725" t="s">
        <v>3225</v>
      </c>
      <c r="M5725" t="s">
        <v>3169</v>
      </c>
      <c r="O5725" t="s">
        <v>3170</v>
      </c>
      <c r="P5725">
        <f t="shared" si="178"/>
        <v>45533</v>
      </c>
      <c r="Q5725">
        <f>--(COUNTIF($A$2:A5725,A5725)=1)</f>
        <v>1</v>
      </c>
      <c r="R5725">
        <f t="shared" si="179"/>
        <v>70.95</v>
      </c>
    </row>
    <row r="5726" spans="1:18">
      <c r="A5726" t="s">
        <v>12229</v>
      </c>
      <c r="B5726" t="s">
        <v>5660</v>
      </c>
      <c r="C5726" t="s">
        <v>12230</v>
      </c>
      <c r="D5726" t="s">
        <v>3185</v>
      </c>
      <c r="E5726" t="s">
        <v>3280</v>
      </c>
      <c r="F5726" t="s">
        <v>3167</v>
      </c>
      <c r="G5726" t="s">
        <v>262</v>
      </c>
      <c r="H5726" s="28">
        <v>44890</v>
      </c>
      <c r="I5726">
        <v>11.25</v>
      </c>
      <c r="J5726">
        <v>4</v>
      </c>
      <c r="K5726" t="s">
        <v>3123</v>
      </c>
      <c r="L5726" t="s">
        <v>3098</v>
      </c>
      <c r="M5726" t="s">
        <v>3207</v>
      </c>
      <c r="O5726" t="s">
        <v>3189</v>
      </c>
      <c r="P5726">
        <f t="shared" si="178"/>
        <v>44890</v>
      </c>
      <c r="Q5726">
        <f>--(COUNTIF($A$2:A5726,A5726)=1)</f>
        <v>1</v>
      </c>
      <c r="R5726">
        <f t="shared" si="179"/>
        <v>11.25</v>
      </c>
    </row>
    <row r="5727" spans="1:18">
      <c r="A5727" t="s">
        <v>12231</v>
      </c>
      <c r="B5727" t="s">
        <v>2445</v>
      </c>
      <c r="C5727" t="s">
        <v>12232</v>
      </c>
      <c r="D5727" t="s">
        <v>3227</v>
      </c>
      <c r="E5727" t="s">
        <v>3175</v>
      </c>
      <c r="F5727" t="s">
        <v>3220</v>
      </c>
      <c r="G5727" t="s">
        <v>2746</v>
      </c>
      <c r="H5727" s="28">
        <v>45042</v>
      </c>
      <c r="I5727">
        <v>27.91</v>
      </c>
      <c r="J5727">
        <v>8</v>
      </c>
      <c r="K5727" t="s">
        <v>3123</v>
      </c>
      <c r="L5727" t="s">
        <v>3271</v>
      </c>
      <c r="M5727" t="s">
        <v>3188</v>
      </c>
      <c r="O5727" t="s">
        <v>3189</v>
      </c>
      <c r="P5727">
        <f t="shared" si="178"/>
        <v>45041</v>
      </c>
      <c r="Q5727">
        <f>--(COUNTIF($A$2:A5727,A5727)=1)</f>
        <v>1</v>
      </c>
      <c r="R5727">
        <f t="shared" si="179"/>
        <v>27.91</v>
      </c>
    </row>
    <row r="5728" spans="1:18">
      <c r="A5728" t="s">
        <v>12233</v>
      </c>
      <c r="B5728" t="s">
        <v>1725</v>
      </c>
      <c r="C5728" t="s">
        <v>3098</v>
      </c>
      <c r="D5728" t="s">
        <v>3196</v>
      </c>
      <c r="E5728" t="s">
        <v>3194</v>
      </c>
      <c r="F5728" t="s">
        <v>3167</v>
      </c>
      <c r="G5728" t="s">
        <v>3033</v>
      </c>
      <c r="H5728" s="28"/>
      <c r="J5728">
        <v>72</v>
      </c>
      <c r="K5728" t="s">
        <v>3098</v>
      </c>
      <c r="L5728" t="s">
        <v>3302</v>
      </c>
      <c r="M5728" t="s">
        <v>3169</v>
      </c>
      <c r="O5728" t="s">
        <v>3260</v>
      </c>
      <c r="P5728">
        <f t="shared" si="178"/>
        <v>45177</v>
      </c>
      <c r="Q5728">
        <f>--(COUNTIF($A$2:A5728,A5728)=1)</f>
        <v>1</v>
      </c>
      <c r="R5728" t="str">
        <f t="shared" si="179"/>
        <v/>
      </c>
    </row>
    <row r="5729" spans="1:18">
      <c r="A5729" t="s">
        <v>12234</v>
      </c>
      <c r="B5729" t="s">
        <v>12072</v>
      </c>
      <c r="C5729" t="s">
        <v>3098</v>
      </c>
      <c r="D5729" t="s">
        <v>3200</v>
      </c>
      <c r="E5729" t="s">
        <v>3166</v>
      </c>
      <c r="F5729" t="s">
        <v>3167</v>
      </c>
      <c r="G5729" t="s">
        <v>2605</v>
      </c>
      <c r="H5729" s="28">
        <v>44937</v>
      </c>
      <c r="I5729">
        <v>42.02</v>
      </c>
      <c r="J5729">
        <v>24</v>
      </c>
      <c r="K5729" t="s">
        <v>3123</v>
      </c>
      <c r="L5729" t="s">
        <v>3098</v>
      </c>
      <c r="M5729" t="s">
        <v>3207</v>
      </c>
      <c r="O5729" t="s">
        <v>3260</v>
      </c>
      <c r="P5729">
        <f t="shared" si="178"/>
        <v>44936</v>
      </c>
      <c r="Q5729">
        <f>--(COUNTIF($A$2:A5729,A5729)=1)</f>
        <v>1</v>
      </c>
      <c r="R5729">
        <f t="shared" si="179"/>
        <v>42.02</v>
      </c>
    </row>
    <row r="5730" spans="1:18">
      <c r="A5730" t="s">
        <v>12235</v>
      </c>
      <c r="B5730" t="s">
        <v>2447</v>
      </c>
      <c r="C5730" t="s">
        <v>12236</v>
      </c>
      <c r="D5730" t="s">
        <v>3240</v>
      </c>
      <c r="E5730" t="s">
        <v>3166</v>
      </c>
      <c r="F5730" t="s">
        <v>3167</v>
      </c>
      <c r="G5730" t="s">
        <v>2976</v>
      </c>
      <c r="H5730" s="28">
        <v>45608</v>
      </c>
      <c r="I5730">
        <v>18.690000000000001</v>
      </c>
      <c r="J5730">
        <v>24</v>
      </c>
      <c r="K5730" t="s">
        <v>3124</v>
      </c>
      <c r="L5730" t="s">
        <v>3212</v>
      </c>
      <c r="M5730" t="s">
        <v>3207</v>
      </c>
      <c r="N5730">
        <v>4.0999999999999996</v>
      </c>
      <c r="O5730" t="s">
        <v>3260</v>
      </c>
      <c r="P5730">
        <f t="shared" si="178"/>
        <v>45608</v>
      </c>
      <c r="Q5730">
        <f>--(COUNTIF($A$2:A5730,A5730)=1)</f>
        <v>1</v>
      </c>
      <c r="R5730">
        <f t="shared" si="179"/>
        <v>18.690000000000001</v>
      </c>
    </row>
    <row r="5731" spans="1:18">
      <c r="A5731" t="s">
        <v>12237</v>
      </c>
      <c r="B5731" t="s">
        <v>3324</v>
      </c>
      <c r="C5731" t="s">
        <v>8259</v>
      </c>
      <c r="D5731" t="s">
        <v>3251</v>
      </c>
      <c r="E5731" t="s">
        <v>3166</v>
      </c>
      <c r="F5731" t="s">
        <v>3167</v>
      </c>
      <c r="G5731" t="s">
        <v>978</v>
      </c>
      <c r="H5731" s="28">
        <v>45619</v>
      </c>
      <c r="I5731">
        <v>64.55</v>
      </c>
      <c r="J5731">
        <v>24</v>
      </c>
      <c r="K5731" t="s">
        <v>3123</v>
      </c>
      <c r="L5731" t="s">
        <v>3229</v>
      </c>
      <c r="M5731" t="s">
        <v>3169</v>
      </c>
      <c r="O5731" t="s">
        <v>3178</v>
      </c>
      <c r="P5731">
        <f t="shared" si="178"/>
        <v>45617</v>
      </c>
      <c r="Q5731">
        <f>--(COUNTIF($A$2:A5731,A5731)=1)</f>
        <v>1</v>
      </c>
      <c r="R5731">
        <f t="shared" si="179"/>
        <v>64.55</v>
      </c>
    </row>
    <row r="5732" spans="1:18">
      <c r="A5732" t="s">
        <v>12238</v>
      </c>
      <c r="B5732" t="s">
        <v>1424</v>
      </c>
      <c r="C5732" t="s">
        <v>3098</v>
      </c>
      <c r="D5732" t="s">
        <v>3251</v>
      </c>
      <c r="E5732" t="s">
        <v>3166</v>
      </c>
      <c r="F5732" t="s">
        <v>3167</v>
      </c>
      <c r="G5732" t="s">
        <v>9103</v>
      </c>
      <c r="H5732" s="28">
        <v>45678</v>
      </c>
      <c r="I5732">
        <v>59.03</v>
      </c>
      <c r="J5732">
        <v>24</v>
      </c>
      <c r="K5732" t="s">
        <v>3123</v>
      </c>
      <c r="L5732" t="s">
        <v>3221</v>
      </c>
      <c r="M5732" t="s">
        <v>3202</v>
      </c>
      <c r="N5732">
        <v>3.4</v>
      </c>
      <c r="O5732" t="s">
        <v>3170</v>
      </c>
      <c r="P5732">
        <f t="shared" si="178"/>
        <v>45676</v>
      </c>
      <c r="Q5732">
        <f>--(COUNTIF($A$2:A5732,A5732)=1)</f>
        <v>1</v>
      </c>
      <c r="R5732">
        <f t="shared" si="179"/>
        <v>59.03</v>
      </c>
    </row>
    <row r="5733" spans="1:18">
      <c r="A5733" t="s">
        <v>12239</v>
      </c>
      <c r="B5733" t="s">
        <v>6111</v>
      </c>
      <c r="C5733" t="s">
        <v>5093</v>
      </c>
      <c r="D5733" t="s">
        <v>3240</v>
      </c>
      <c r="E5733" t="s">
        <v>3194</v>
      </c>
      <c r="F5733" t="s">
        <v>3167</v>
      </c>
      <c r="G5733" t="s">
        <v>1352</v>
      </c>
      <c r="H5733" s="28">
        <v>45398</v>
      </c>
      <c r="I5733">
        <v>120.23</v>
      </c>
      <c r="J5733">
        <v>72</v>
      </c>
      <c r="K5733" t="s">
        <v>3123</v>
      </c>
      <c r="L5733" t="s">
        <v>3354</v>
      </c>
      <c r="M5733" t="s">
        <v>3188</v>
      </c>
      <c r="N5733">
        <v>3.2</v>
      </c>
      <c r="O5733" t="s">
        <v>3260</v>
      </c>
      <c r="P5733">
        <f t="shared" si="178"/>
        <v>45393</v>
      </c>
      <c r="Q5733">
        <f>--(COUNTIF($A$2:A5733,A5733)=1)</f>
        <v>1</v>
      </c>
      <c r="R5733">
        <f t="shared" si="179"/>
        <v>120.23</v>
      </c>
    </row>
    <row r="5734" spans="1:18">
      <c r="A5734" t="s">
        <v>12240</v>
      </c>
      <c r="B5734" t="s">
        <v>2202</v>
      </c>
      <c r="C5734" t="s">
        <v>3883</v>
      </c>
      <c r="D5734" t="s">
        <v>3251</v>
      </c>
      <c r="E5734" t="s">
        <v>3194</v>
      </c>
      <c r="F5734" t="s">
        <v>3167</v>
      </c>
      <c r="G5734" t="s">
        <v>3601</v>
      </c>
      <c r="H5734" s="28">
        <v>45154</v>
      </c>
      <c r="I5734">
        <v>199.54</v>
      </c>
      <c r="J5734">
        <v>72</v>
      </c>
      <c r="K5734" t="s">
        <v>3123</v>
      </c>
      <c r="L5734" t="s">
        <v>3209</v>
      </c>
      <c r="M5734" t="s">
        <v>3169</v>
      </c>
      <c r="N5734">
        <v>3.8</v>
      </c>
      <c r="O5734" t="s">
        <v>3178</v>
      </c>
      <c r="P5734">
        <f t="shared" si="178"/>
        <v>45146</v>
      </c>
      <c r="Q5734">
        <f>--(COUNTIF($A$2:A5734,A5734)=1)</f>
        <v>1</v>
      </c>
      <c r="R5734">
        <f t="shared" si="179"/>
        <v>199.54</v>
      </c>
    </row>
    <row r="5735" spans="1:18">
      <c r="A5735" t="s">
        <v>12241</v>
      </c>
      <c r="B5735" t="s">
        <v>2495</v>
      </c>
      <c r="C5735" t="s">
        <v>3098</v>
      </c>
      <c r="D5735" t="s">
        <v>3185</v>
      </c>
      <c r="E5735" t="s">
        <v>3166</v>
      </c>
      <c r="F5735" t="s">
        <v>3220</v>
      </c>
      <c r="G5735" t="s">
        <v>970</v>
      </c>
      <c r="H5735" s="28">
        <v>45439</v>
      </c>
      <c r="I5735">
        <v>41.03</v>
      </c>
      <c r="J5735">
        <v>24</v>
      </c>
      <c r="K5735" t="s">
        <v>3123</v>
      </c>
      <c r="L5735" t="s">
        <v>3201</v>
      </c>
      <c r="M5735" t="s">
        <v>3207</v>
      </c>
      <c r="O5735" t="s">
        <v>3182</v>
      </c>
      <c r="P5735">
        <f t="shared" si="178"/>
        <v>45438</v>
      </c>
      <c r="Q5735">
        <f>--(COUNTIF($A$2:A5735,A5735)=1)</f>
        <v>1</v>
      </c>
      <c r="R5735">
        <f t="shared" si="179"/>
        <v>41.03</v>
      </c>
    </row>
    <row r="5736" spans="1:18">
      <c r="A5736" t="s">
        <v>12242</v>
      </c>
      <c r="B5736" t="s">
        <v>389</v>
      </c>
      <c r="C5736" t="s">
        <v>3098</v>
      </c>
      <c r="D5736" t="s">
        <v>3227</v>
      </c>
      <c r="E5736" t="s">
        <v>3194</v>
      </c>
      <c r="F5736" t="s">
        <v>3220</v>
      </c>
      <c r="G5736" t="s">
        <v>507</v>
      </c>
      <c r="H5736" s="28">
        <v>44853</v>
      </c>
      <c r="I5736">
        <v>79.349999999999994</v>
      </c>
      <c r="J5736">
        <v>72</v>
      </c>
      <c r="K5736" t="s">
        <v>3123</v>
      </c>
      <c r="L5736" t="s">
        <v>3351</v>
      </c>
      <c r="M5736" t="s">
        <v>3177</v>
      </c>
      <c r="N5736">
        <v>2.2999999999999998</v>
      </c>
      <c r="O5736" t="s">
        <v>3260</v>
      </c>
      <c r="P5736">
        <f t="shared" si="178"/>
        <v>44850</v>
      </c>
      <c r="Q5736">
        <f>--(COUNTIF($A$2:A5736,A5736)=1)</f>
        <v>1</v>
      </c>
      <c r="R5736">
        <f t="shared" si="179"/>
        <v>79.349999999999994</v>
      </c>
    </row>
    <row r="5737" spans="1:18">
      <c r="A5737" t="s">
        <v>12243</v>
      </c>
      <c r="B5737" t="s">
        <v>104</v>
      </c>
      <c r="C5737" t="s">
        <v>3098</v>
      </c>
      <c r="D5737" t="s">
        <v>3237</v>
      </c>
      <c r="E5737" t="s">
        <v>3166</v>
      </c>
      <c r="F5737" t="s">
        <v>3167</v>
      </c>
      <c r="G5737" t="s">
        <v>1096</v>
      </c>
      <c r="H5737" s="28">
        <v>44754</v>
      </c>
      <c r="I5737">
        <v>73.84</v>
      </c>
      <c r="J5737">
        <v>24</v>
      </c>
      <c r="K5737" t="s">
        <v>3123</v>
      </c>
      <c r="L5737" t="s">
        <v>3437</v>
      </c>
      <c r="M5737" t="s">
        <v>3207</v>
      </c>
      <c r="O5737" t="s">
        <v>3170</v>
      </c>
      <c r="P5737">
        <f t="shared" si="178"/>
        <v>44751</v>
      </c>
      <c r="Q5737">
        <f>--(COUNTIF($A$2:A5737,A5737)=1)</f>
        <v>1</v>
      </c>
      <c r="R5737">
        <f t="shared" si="179"/>
        <v>73.84</v>
      </c>
    </row>
    <row r="5738" spans="1:18">
      <c r="A5738" t="s">
        <v>12244</v>
      </c>
      <c r="B5738" t="s">
        <v>4473</v>
      </c>
      <c r="C5738" t="s">
        <v>3751</v>
      </c>
      <c r="D5738" t="s">
        <v>3165</v>
      </c>
      <c r="E5738" t="s">
        <v>3166</v>
      </c>
      <c r="F5738" t="s">
        <v>3167</v>
      </c>
      <c r="G5738" t="s">
        <v>4187</v>
      </c>
      <c r="H5738" s="28">
        <v>45700</v>
      </c>
      <c r="I5738">
        <v>75.59</v>
      </c>
      <c r="J5738">
        <v>24</v>
      </c>
      <c r="K5738" t="s">
        <v>3123</v>
      </c>
      <c r="L5738" t="s">
        <v>3198</v>
      </c>
      <c r="M5738" t="s">
        <v>3188</v>
      </c>
      <c r="O5738" t="s">
        <v>3213</v>
      </c>
      <c r="P5738">
        <f t="shared" si="178"/>
        <v>45697</v>
      </c>
      <c r="Q5738">
        <f>--(COUNTIF($A$2:A5738,A5738)=1)</f>
        <v>1</v>
      </c>
      <c r="R5738">
        <f t="shared" si="179"/>
        <v>75.59</v>
      </c>
    </row>
    <row r="5739" spans="1:18">
      <c r="A5739" t="s">
        <v>12245</v>
      </c>
      <c r="B5739" t="s">
        <v>4017</v>
      </c>
      <c r="C5739" t="s">
        <v>12246</v>
      </c>
      <c r="D5739" t="s">
        <v>3251</v>
      </c>
      <c r="E5739" t="s">
        <v>3175</v>
      </c>
      <c r="F5739" t="s">
        <v>3180</v>
      </c>
      <c r="G5739" t="s">
        <v>1329</v>
      </c>
      <c r="H5739" s="28"/>
      <c r="J5739">
        <v>8</v>
      </c>
      <c r="K5739" t="s">
        <v>3098</v>
      </c>
      <c r="L5739" t="s">
        <v>3229</v>
      </c>
      <c r="M5739" t="s">
        <v>3207</v>
      </c>
      <c r="O5739" t="s">
        <v>3123</v>
      </c>
      <c r="P5739">
        <f t="shared" si="178"/>
        <v>45053</v>
      </c>
      <c r="Q5739">
        <f>--(COUNTIF($A$2:A5739,A5739)=1)</f>
        <v>1</v>
      </c>
      <c r="R5739" t="str">
        <f t="shared" si="179"/>
        <v/>
      </c>
    </row>
    <row r="5740" spans="1:18">
      <c r="A5740" t="s">
        <v>12247</v>
      </c>
      <c r="B5740" t="s">
        <v>5802</v>
      </c>
      <c r="C5740" t="s">
        <v>3098</v>
      </c>
      <c r="D5740" t="s">
        <v>3251</v>
      </c>
      <c r="E5740" t="s">
        <v>3166</v>
      </c>
      <c r="F5740" t="s">
        <v>3220</v>
      </c>
      <c r="G5740" t="s">
        <v>4548</v>
      </c>
      <c r="H5740" s="28">
        <v>44835</v>
      </c>
      <c r="I5740">
        <v>27.95</v>
      </c>
      <c r="J5740">
        <v>24</v>
      </c>
      <c r="K5740" t="s">
        <v>3123</v>
      </c>
      <c r="L5740" t="s">
        <v>3176</v>
      </c>
      <c r="M5740" t="s">
        <v>3202</v>
      </c>
      <c r="O5740" t="s">
        <v>3170</v>
      </c>
      <c r="P5740">
        <f t="shared" si="178"/>
        <v>44834</v>
      </c>
      <c r="Q5740">
        <f>--(COUNTIF($A$2:A5740,A5740)=1)</f>
        <v>1</v>
      </c>
      <c r="R5740">
        <f t="shared" si="179"/>
        <v>27.95</v>
      </c>
    </row>
    <row r="5741" spans="1:18">
      <c r="A5741" t="s">
        <v>12248</v>
      </c>
      <c r="B5741" t="s">
        <v>5723</v>
      </c>
      <c r="C5741" t="s">
        <v>3098</v>
      </c>
      <c r="D5741" t="s">
        <v>3251</v>
      </c>
      <c r="E5741" t="s">
        <v>3166</v>
      </c>
      <c r="F5741" t="s">
        <v>3167</v>
      </c>
      <c r="G5741" t="s">
        <v>447</v>
      </c>
      <c r="H5741" s="28">
        <v>44767</v>
      </c>
      <c r="I5741">
        <v>80.959999999999994</v>
      </c>
      <c r="J5741">
        <v>24</v>
      </c>
      <c r="K5741" t="s">
        <v>3123</v>
      </c>
      <c r="L5741" t="s">
        <v>3209</v>
      </c>
      <c r="M5741" t="s">
        <v>3177</v>
      </c>
      <c r="O5741" t="s">
        <v>3182</v>
      </c>
      <c r="P5741">
        <f t="shared" si="178"/>
        <v>44764</v>
      </c>
      <c r="Q5741">
        <f>--(COUNTIF($A$2:A5741,A5741)=1)</f>
        <v>1</v>
      </c>
      <c r="R5741">
        <f t="shared" si="179"/>
        <v>80.959999999999994</v>
      </c>
    </row>
    <row r="5742" spans="1:18">
      <c r="A5742" t="s">
        <v>12249</v>
      </c>
      <c r="B5742" t="s">
        <v>6523</v>
      </c>
      <c r="C5742" t="s">
        <v>3098</v>
      </c>
      <c r="D5742" t="s">
        <v>3240</v>
      </c>
      <c r="E5742" t="s">
        <v>3194</v>
      </c>
      <c r="F5742" t="s">
        <v>3167</v>
      </c>
      <c r="G5742" t="s">
        <v>371</v>
      </c>
      <c r="H5742" s="28">
        <v>45075</v>
      </c>
      <c r="I5742">
        <v>70.62</v>
      </c>
      <c r="J5742">
        <v>72</v>
      </c>
      <c r="K5742" t="s">
        <v>3124</v>
      </c>
      <c r="L5742" t="s">
        <v>3281</v>
      </c>
      <c r="M5742" t="s">
        <v>3202</v>
      </c>
      <c r="N5742">
        <v>3.6</v>
      </c>
      <c r="O5742" t="s">
        <v>3189</v>
      </c>
      <c r="P5742">
        <f t="shared" si="178"/>
        <v>45073</v>
      </c>
      <c r="Q5742">
        <f>--(COUNTIF($A$2:A5742,A5742)=1)</f>
        <v>1</v>
      </c>
      <c r="R5742">
        <f t="shared" si="179"/>
        <v>70.62</v>
      </c>
    </row>
    <row r="5743" spans="1:18">
      <c r="A5743" t="s">
        <v>12250</v>
      </c>
      <c r="B5743" t="s">
        <v>517</v>
      </c>
      <c r="C5743" t="s">
        <v>3098</v>
      </c>
      <c r="D5743" t="s">
        <v>3174</v>
      </c>
      <c r="E5743" t="s">
        <v>3166</v>
      </c>
      <c r="F5743" t="s">
        <v>3228</v>
      </c>
      <c r="G5743" t="s">
        <v>799</v>
      </c>
      <c r="H5743" s="28"/>
      <c r="J5743">
        <v>24</v>
      </c>
      <c r="K5743" t="s">
        <v>3098</v>
      </c>
      <c r="L5743" t="s">
        <v>3098</v>
      </c>
      <c r="M5743" t="s">
        <v>3177</v>
      </c>
      <c r="O5743" t="s">
        <v>3123</v>
      </c>
      <c r="P5743">
        <f t="shared" si="178"/>
        <v>44755</v>
      </c>
      <c r="Q5743">
        <f>--(COUNTIF($A$2:A5743,A5743)=1)</f>
        <v>1</v>
      </c>
      <c r="R5743" t="str">
        <f t="shared" si="179"/>
        <v/>
      </c>
    </row>
    <row r="5744" spans="1:18">
      <c r="A5744" t="s">
        <v>12251</v>
      </c>
      <c r="B5744" t="s">
        <v>2449</v>
      </c>
      <c r="C5744" t="s">
        <v>12252</v>
      </c>
      <c r="D5744" t="s">
        <v>3185</v>
      </c>
      <c r="E5744" t="s">
        <v>3280</v>
      </c>
      <c r="F5744" t="s">
        <v>3167</v>
      </c>
      <c r="G5744" t="s">
        <v>350</v>
      </c>
      <c r="H5744" s="28">
        <v>45089</v>
      </c>
      <c r="I5744">
        <v>13.72</v>
      </c>
      <c r="J5744">
        <v>4</v>
      </c>
      <c r="K5744" t="s">
        <v>3123</v>
      </c>
      <c r="L5744" t="s">
        <v>3206</v>
      </c>
      <c r="M5744" t="s">
        <v>3207</v>
      </c>
      <c r="N5744">
        <v>3.4</v>
      </c>
      <c r="O5744" t="s">
        <v>3170</v>
      </c>
      <c r="P5744">
        <f t="shared" si="178"/>
        <v>45089</v>
      </c>
      <c r="Q5744">
        <f>--(COUNTIF($A$2:A5744,A5744)=1)</f>
        <v>1</v>
      </c>
      <c r="R5744">
        <f t="shared" si="179"/>
        <v>13.72</v>
      </c>
    </row>
    <row r="5745" spans="1:18">
      <c r="A5745" t="s">
        <v>12253</v>
      </c>
      <c r="B5745" t="s">
        <v>2936</v>
      </c>
      <c r="C5745" t="s">
        <v>12254</v>
      </c>
      <c r="D5745" t="s">
        <v>3200</v>
      </c>
      <c r="E5745" t="s">
        <v>3175</v>
      </c>
      <c r="F5745" t="s">
        <v>3180</v>
      </c>
      <c r="G5745" t="s">
        <v>2196</v>
      </c>
      <c r="H5745" s="28"/>
      <c r="J5745">
        <v>8</v>
      </c>
      <c r="K5745" t="s">
        <v>3098</v>
      </c>
      <c r="L5745" t="s">
        <v>3201</v>
      </c>
      <c r="M5745" t="s">
        <v>3207</v>
      </c>
      <c r="O5745" t="s">
        <v>3182</v>
      </c>
      <c r="P5745">
        <f t="shared" si="178"/>
        <v>45221</v>
      </c>
      <c r="Q5745">
        <f>--(COUNTIF($A$2:A5745,A5745)=1)</f>
        <v>1</v>
      </c>
      <c r="R5745" t="str">
        <f t="shared" si="179"/>
        <v/>
      </c>
    </row>
    <row r="5746" spans="1:18">
      <c r="A5746" t="s">
        <v>12255</v>
      </c>
      <c r="B5746" t="s">
        <v>2944</v>
      </c>
      <c r="C5746" t="s">
        <v>3098</v>
      </c>
      <c r="D5746" t="s">
        <v>3196</v>
      </c>
      <c r="E5746" t="s">
        <v>3175</v>
      </c>
      <c r="F5746" t="s">
        <v>3167</v>
      </c>
      <c r="G5746" t="s">
        <v>8885</v>
      </c>
      <c r="H5746" s="28">
        <v>45273</v>
      </c>
      <c r="I5746">
        <v>16.43</v>
      </c>
      <c r="J5746">
        <v>8</v>
      </c>
      <c r="K5746" t="s">
        <v>3123</v>
      </c>
      <c r="L5746" t="s">
        <v>3229</v>
      </c>
      <c r="M5746" t="s">
        <v>3169</v>
      </c>
      <c r="O5746" t="s">
        <v>3213</v>
      </c>
      <c r="P5746">
        <f t="shared" si="178"/>
        <v>45273</v>
      </c>
      <c r="Q5746">
        <f>--(COUNTIF($A$2:A5746,A5746)=1)</f>
        <v>1</v>
      </c>
      <c r="R5746">
        <f t="shared" si="179"/>
        <v>16.43</v>
      </c>
    </row>
    <row r="5747" spans="1:18">
      <c r="A5747" t="s">
        <v>12256</v>
      </c>
      <c r="B5747" t="s">
        <v>976</v>
      </c>
      <c r="C5747" t="s">
        <v>8737</v>
      </c>
      <c r="D5747" t="s">
        <v>3200</v>
      </c>
      <c r="E5747" t="s">
        <v>3166</v>
      </c>
      <c r="F5747" t="s">
        <v>3228</v>
      </c>
      <c r="G5747" t="s">
        <v>648</v>
      </c>
      <c r="H5747" s="28"/>
      <c r="J5747">
        <v>24</v>
      </c>
      <c r="K5747" t="s">
        <v>3098</v>
      </c>
      <c r="L5747" t="s">
        <v>3218</v>
      </c>
      <c r="M5747" t="s">
        <v>3188</v>
      </c>
      <c r="O5747" t="s">
        <v>3189</v>
      </c>
      <c r="P5747">
        <f t="shared" si="178"/>
        <v>45332</v>
      </c>
      <c r="Q5747">
        <f>--(COUNTIF($A$2:A5747,A5747)=1)</f>
        <v>1</v>
      </c>
      <c r="R5747" t="str">
        <f t="shared" si="179"/>
        <v/>
      </c>
    </row>
    <row r="5748" spans="1:18">
      <c r="A5748" t="s">
        <v>12257</v>
      </c>
      <c r="B5748" t="s">
        <v>6130</v>
      </c>
      <c r="C5748" t="s">
        <v>3098</v>
      </c>
      <c r="D5748" t="s">
        <v>3174</v>
      </c>
      <c r="E5748" t="s">
        <v>3194</v>
      </c>
      <c r="F5748" t="s">
        <v>3167</v>
      </c>
      <c r="G5748" t="s">
        <v>1408</v>
      </c>
      <c r="H5748" s="28">
        <v>45100</v>
      </c>
      <c r="I5748">
        <v>222.78</v>
      </c>
      <c r="J5748">
        <v>72</v>
      </c>
      <c r="K5748" t="s">
        <v>3123</v>
      </c>
      <c r="L5748" t="s">
        <v>3231</v>
      </c>
      <c r="M5748" t="s">
        <v>3188</v>
      </c>
      <c r="N5748">
        <v>3.2</v>
      </c>
      <c r="O5748" t="s">
        <v>3170</v>
      </c>
      <c r="P5748">
        <f t="shared" si="178"/>
        <v>45091</v>
      </c>
      <c r="Q5748">
        <f>--(COUNTIF($A$2:A5748,A5748)=1)</f>
        <v>1</v>
      </c>
      <c r="R5748">
        <f t="shared" si="179"/>
        <v>222.78</v>
      </c>
    </row>
    <row r="5749" spans="1:18">
      <c r="A5749" t="s">
        <v>12258</v>
      </c>
      <c r="B5749" t="s">
        <v>6839</v>
      </c>
      <c r="C5749" t="s">
        <v>3098</v>
      </c>
      <c r="D5749" t="s">
        <v>3185</v>
      </c>
      <c r="E5749" t="s">
        <v>3194</v>
      </c>
      <c r="F5749" t="s">
        <v>3167</v>
      </c>
      <c r="G5749" t="s">
        <v>1654</v>
      </c>
      <c r="H5749" s="28">
        <v>44782</v>
      </c>
      <c r="I5749">
        <v>139.57</v>
      </c>
      <c r="J5749">
        <v>72</v>
      </c>
      <c r="K5749" t="s">
        <v>3123</v>
      </c>
      <c r="L5749" t="s">
        <v>3212</v>
      </c>
      <c r="M5749" t="s">
        <v>3207</v>
      </c>
      <c r="N5749">
        <v>4</v>
      </c>
      <c r="O5749" t="s">
        <v>3213</v>
      </c>
      <c r="P5749">
        <f t="shared" si="178"/>
        <v>44777</v>
      </c>
      <c r="Q5749">
        <f>--(COUNTIF($A$2:A5749,A5749)=1)</f>
        <v>1</v>
      </c>
      <c r="R5749">
        <f t="shared" si="179"/>
        <v>139.57</v>
      </c>
    </row>
    <row r="5750" spans="1:18">
      <c r="A5750" t="s">
        <v>12259</v>
      </c>
      <c r="B5750" t="s">
        <v>9636</v>
      </c>
      <c r="C5750" t="s">
        <v>3098</v>
      </c>
      <c r="D5750" t="s">
        <v>3185</v>
      </c>
      <c r="E5750" t="s">
        <v>3166</v>
      </c>
      <c r="F5750" t="s">
        <v>3167</v>
      </c>
      <c r="G5750" t="s">
        <v>526</v>
      </c>
      <c r="H5750" s="28">
        <v>45321</v>
      </c>
      <c r="I5750">
        <v>47.17</v>
      </c>
      <c r="J5750">
        <v>24</v>
      </c>
      <c r="K5750" t="s">
        <v>3123</v>
      </c>
      <c r="L5750" t="s">
        <v>3398</v>
      </c>
      <c r="M5750" t="s">
        <v>3177</v>
      </c>
      <c r="N5750">
        <v>2.9</v>
      </c>
      <c r="O5750" t="s">
        <v>3189</v>
      </c>
      <c r="P5750">
        <f t="shared" si="178"/>
        <v>45320</v>
      </c>
      <c r="Q5750">
        <f>--(COUNTIF($A$2:A5750,A5750)=1)</f>
        <v>1</v>
      </c>
      <c r="R5750">
        <f t="shared" si="179"/>
        <v>47.17</v>
      </c>
    </row>
    <row r="5751" spans="1:18">
      <c r="A5751" t="s">
        <v>12260</v>
      </c>
      <c r="B5751" t="s">
        <v>6957</v>
      </c>
      <c r="C5751" t="s">
        <v>3098</v>
      </c>
      <c r="D5751" t="s">
        <v>3185</v>
      </c>
      <c r="E5751" t="s">
        <v>3166</v>
      </c>
      <c r="F5751" t="s">
        <v>3180</v>
      </c>
      <c r="G5751" t="s">
        <v>2906</v>
      </c>
      <c r="H5751" s="28"/>
      <c r="J5751">
        <v>24</v>
      </c>
      <c r="K5751" t="s">
        <v>3098</v>
      </c>
      <c r="L5751" t="s">
        <v>3302</v>
      </c>
      <c r="M5751" t="s">
        <v>3202</v>
      </c>
      <c r="O5751" t="s">
        <v>3124</v>
      </c>
      <c r="P5751">
        <f t="shared" si="178"/>
        <v>45036</v>
      </c>
      <c r="Q5751">
        <f>--(COUNTIF($A$2:A5751,A5751)=1)</f>
        <v>1</v>
      </c>
      <c r="R5751" t="str">
        <f t="shared" si="179"/>
        <v/>
      </c>
    </row>
    <row r="5752" spans="1:18">
      <c r="A5752" t="s">
        <v>12261</v>
      </c>
      <c r="B5752" t="s">
        <v>4926</v>
      </c>
      <c r="C5752" t="s">
        <v>12262</v>
      </c>
      <c r="D5752" t="s">
        <v>3251</v>
      </c>
      <c r="E5752" t="s">
        <v>3194</v>
      </c>
      <c r="F5752" t="s">
        <v>3167</v>
      </c>
      <c r="G5752" t="s">
        <v>3033</v>
      </c>
      <c r="H5752" s="28">
        <v>45179</v>
      </c>
      <c r="I5752">
        <v>56.56</v>
      </c>
      <c r="J5752">
        <v>72</v>
      </c>
      <c r="K5752" t="s">
        <v>3124</v>
      </c>
      <c r="L5752" t="s">
        <v>3206</v>
      </c>
      <c r="M5752" t="s">
        <v>3169</v>
      </c>
      <c r="O5752" t="s">
        <v>3178</v>
      </c>
      <c r="P5752">
        <f t="shared" si="178"/>
        <v>45177</v>
      </c>
      <c r="Q5752">
        <f>--(COUNTIF($A$2:A5752,A5752)=1)</f>
        <v>1</v>
      </c>
      <c r="R5752">
        <f t="shared" si="179"/>
        <v>56.56</v>
      </c>
    </row>
    <row r="5753" spans="1:18">
      <c r="A5753" t="s">
        <v>12263</v>
      </c>
      <c r="B5753" t="s">
        <v>2142</v>
      </c>
      <c r="C5753" t="s">
        <v>4067</v>
      </c>
      <c r="D5753" t="s">
        <v>3196</v>
      </c>
      <c r="E5753" t="s">
        <v>3166</v>
      </c>
      <c r="F5753" t="s">
        <v>3167</v>
      </c>
      <c r="G5753" t="s">
        <v>440</v>
      </c>
      <c r="H5753" s="28">
        <v>44869</v>
      </c>
      <c r="I5753">
        <v>65.17</v>
      </c>
      <c r="J5753">
        <v>24</v>
      </c>
      <c r="K5753" t="s">
        <v>3123</v>
      </c>
      <c r="L5753" t="s">
        <v>3271</v>
      </c>
      <c r="M5753" t="s">
        <v>3169</v>
      </c>
      <c r="O5753" t="s">
        <v>3189</v>
      </c>
      <c r="P5753">
        <f t="shared" si="178"/>
        <v>44867</v>
      </c>
      <c r="Q5753">
        <f>--(COUNTIF($A$2:A5753,A5753)=1)</f>
        <v>1</v>
      </c>
      <c r="R5753">
        <f t="shared" si="179"/>
        <v>65.17</v>
      </c>
    </row>
    <row r="5754" spans="1:18">
      <c r="A5754" t="s">
        <v>12264</v>
      </c>
      <c r="B5754" t="s">
        <v>3648</v>
      </c>
      <c r="C5754" t="s">
        <v>3098</v>
      </c>
      <c r="D5754" t="s">
        <v>3237</v>
      </c>
      <c r="E5754" t="s">
        <v>3194</v>
      </c>
      <c r="F5754" t="s">
        <v>3167</v>
      </c>
      <c r="G5754" t="s">
        <v>1699</v>
      </c>
      <c r="H5754" s="28">
        <v>45020</v>
      </c>
      <c r="I5754">
        <v>95.69</v>
      </c>
      <c r="J5754">
        <v>72</v>
      </c>
      <c r="K5754" t="s">
        <v>3123</v>
      </c>
      <c r="L5754" t="s">
        <v>3302</v>
      </c>
      <c r="M5754" t="s">
        <v>3169</v>
      </c>
      <c r="N5754">
        <v>1.5</v>
      </c>
      <c r="O5754" t="s">
        <v>3182</v>
      </c>
      <c r="P5754">
        <f t="shared" si="178"/>
        <v>45017</v>
      </c>
      <c r="Q5754">
        <f>--(COUNTIF($A$2:A5754,A5754)=1)</f>
        <v>1</v>
      </c>
      <c r="R5754">
        <f t="shared" si="179"/>
        <v>95.69</v>
      </c>
    </row>
    <row r="5755" spans="1:18">
      <c r="A5755" t="s">
        <v>12265</v>
      </c>
      <c r="B5755" t="s">
        <v>1014</v>
      </c>
      <c r="C5755" t="s">
        <v>3098</v>
      </c>
      <c r="D5755" t="s">
        <v>3174</v>
      </c>
      <c r="E5755" t="s">
        <v>3194</v>
      </c>
      <c r="F5755" t="s">
        <v>3180</v>
      </c>
      <c r="G5755" t="s">
        <v>904</v>
      </c>
      <c r="H5755" s="28"/>
      <c r="J5755">
        <v>72</v>
      </c>
      <c r="K5755" t="s">
        <v>3098</v>
      </c>
      <c r="L5755" t="s">
        <v>3302</v>
      </c>
      <c r="M5755" t="s">
        <v>3207</v>
      </c>
      <c r="O5755" t="s">
        <v>3178</v>
      </c>
      <c r="P5755">
        <f t="shared" si="178"/>
        <v>45535</v>
      </c>
      <c r="Q5755">
        <f>--(COUNTIF($A$2:A5755,A5755)=1)</f>
        <v>1</v>
      </c>
      <c r="R5755" t="str">
        <f t="shared" si="179"/>
        <v/>
      </c>
    </row>
    <row r="5756" spans="1:18">
      <c r="A5756" t="s">
        <v>12266</v>
      </c>
      <c r="B5756" t="s">
        <v>8094</v>
      </c>
      <c r="C5756" t="s">
        <v>3098</v>
      </c>
      <c r="D5756" t="s">
        <v>3240</v>
      </c>
      <c r="E5756" t="s">
        <v>3194</v>
      </c>
      <c r="F5756" t="s">
        <v>3167</v>
      </c>
      <c r="G5756" t="s">
        <v>114</v>
      </c>
      <c r="H5756" s="28">
        <v>45194</v>
      </c>
      <c r="I5756">
        <v>132.31</v>
      </c>
      <c r="J5756">
        <v>72</v>
      </c>
      <c r="K5756" t="s">
        <v>3123</v>
      </c>
      <c r="L5756" t="s">
        <v>3231</v>
      </c>
      <c r="M5756" t="s">
        <v>3202</v>
      </c>
      <c r="N5756">
        <v>3.7</v>
      </c>
      <c r="O5756" t="s">
        <v>3189</v>
      </c>
      <c r="P5756">
        <f t="shared" si="178"/>
        <v>45189</v>
      </c>
      <c r="Q5756">
        <f>--(COUNTIF($A$2:A5756,A5756)=1)</f>
        <v>1</v>
      </c>
      <c r="R5756">
        <f t="shared" si="179"/>
        <v>132.31</v>
      </c>
    </row>
    <row r="5757" spans="1:18">
      <c r="A5757" t="s">
        <v>12267</v>
      </c>
      <c r="B5757" t="s">
        <v>1396</v>
      </c>
      <c r="C5757" t="s">
        <v>3098</v>
      </c>
      <c r="D5757" t="s">
        <v>3165</v>
      </c>
      <c r="E5757" t="s">
        <v>3166</v>
      </c>
      <c r="F5757" t="s">
        <v>3167</v>
      </c>
      <c r="G5757" t="s">
        <v>2532</v>
      </c>
      <c r="H5757" s="28">
        <v>44638</v>
      </c>
      <c r="I5757">
        <v>13.32</v>
      </c>
      <c r="J5757">
        <v>24</v>
      </c>
      <c r="K5757" t="s">
        <v>3124</v>
      </c>
      <c r="L5757" t="s">
        <v>3216</v>
      </c>
      <c r="M5757" t="s">
        <v>3177</v>
      </c>
      <c r="N5757">
        <v>3.2</v>
      </c>
      <c r="O5757" t="s">
        <v>3189</v>
      </c>
      <c r="P5757">
        <f t="shared" si="178"/>
        <v>44638</v>
      </c>
      <c r="Q5757">
        <f>--(COUNTIF($A$2:A5757,A5757)=1)</f>
        <v>1</v>
      </c>
      <c r="R5757">
        <f t="shared" si="179"/>
        <v>13.32</v>
      </c>
    </row>
    <row r="5758" spans="1:18">
      <c r="A5758" t="s">
        <v>12268</v>
      </c>
      <c r="B5758" t="s">
        <v>5085</v>
      </c>
      <c r="C5758" t="s">
        <v>3098</v>
      </c>
      <c r="D5758" t="s">
        <v>3237</v>
      </c>
      <c r="E5758" t="s">
        <v>3175</v>
      </c>
      <c r="F5758" t="s">
        <v>3167</v>
      </c>
      <c r="G5758" t="s">
        <v>1672</v>
      </c>
      <c r="H5758" s="28">
        <v>45558</v>
      </c>
      <c r="I5758">
        <v>16.010000000000002</v>
      </c>
      <c r="J5758">
        <v>8</v>
      </c>
      <c r="K5758" t="s">
        <v>3123</v>
      </c>
      <c r="L5758" t="s">
        <v>3248</v>
      </c>
      <c r="M5758" t="s">
        <v>3202</v>
      </c>
      <c r="N5758">
        <v>1.9</v>
      </c>
      <c r="O5758" t="s">
        <v>3213</v>
      </c>
      <c r="P5758">
        <f t="shared" si="178"/>
        <v>45558</v>
      </c>
      <c r="Q5758">
        <f>--(COUNTIF($A$2:A5758,A5758)=1)</f>
        <v>1</v>
      </c>
      <c r="R5758">
        <f t="shared" si="179"/>
        <v>16.010000000000002</v>
      </c>
    </row>
    <row r="5759" spans="1:18">
      <c r="A5759" t="s">
        <v>12269</v>
      </c>
      <c r="B5759" t="s">
        <v>4616</v>
      </c>
      <c r="C5759" t="s">
        <v>5274</v>
      </c>
      <c r="D5759" t="s">
        <v>3251</v>
      </c>
      <c r="E5759" t="s">
        <v>3175</v>
      </c>
      <c r="F5759" t="s">
        <v>3180</v>
      </c>
      <c r="G5759" t="s">
        <v>784</v>
      </c>
      <c r="H5759" s="28"/>
      <c r="J5759">
        <v>8</v>
      </c>
      <c r="K5759" t="s">
        <v>3098</v>
      </c>
      <c r="L5759" t="s">
        <v>3271</v>
      </c>
      <c r="M5759" t="s">
        <v>3169</v>
      </c>
      <c r="O5759" t="s">
        <v>3123</v>
      </c>
      <c r="P5759">
        <f t="shared" si="178"/>
        <v>45248</v>
      </c>
      <c r="Q5759">
        <f>--(COUNTIF($A$2:A5759,A5759)=1)</f>
        <v>1</v>
      </c>
      <c r="R5759" t="str">
        <f t="shared" si="179"/>
        <v/>
      </c>
    </row>
    <row r="5760" spans="1:18">
      <c r="A5760" t="s">
        <v>12270</v>
      </c>
      <c r="B5760" t="s">
        <v>867</v>
      </c>
      <c r="C5760" t="s">
        <v>3098</v>
      </c>
      <c r="D5760" t="s">
        <v>3200</v>
      </c>
      <c r="E5760" t="s">
        <v>3194</v>
      </c>
      <c r="F5760" t="s">
        <v>3180</v>
      </c>
      <c r="G5760" t="s">
        <v>2508</v>
      </c>
      <c r="H5760" s="28"/>
      <c r="J5760">
        <v>72</v>
      </c>
      <c r="K5760" t="s">
        <v>3098</v>
      </c>
      <c r="L5760" t="s">
        <v>3265</v>
      </c>
      <c r="M5760" t="s">
        <v>3202</v>
      </c>
      <c r="O5760" t="s">
        <v>3123</v>
      </c>
      <c r="P5760">
        <f t="shared" si="178"/>
        <v>44930</v>
      </c>
      <c r="Q5760">
        <f>--(COUNTIF($A$2:A5760,A5760)=1)</f>
        <v>1</v>
      </c>
      <c r="R5760" t="str">
        <f t="shared" si="179"/>
        <v/>
      </c>
    </row>
    <row r="5761" spans="1:18">
      <c r="A5761" t="s">
        <v>12271</v>
      </c>
      <c r="B5761" t="s">
        <v>2974</v>
      </c>
      <c r="C5761" t="s">
        <v>12272</v>
      </c>
      <c r="D5761" t="s">
        <v>3174</v>
      </c>
      <c r="E5761" t="s">
        <v>3166</v>
      </c>
      <c r="F5761" t="s">
        <v>3167</v>
      </c>
      <c r="G5761" t="s">
        <v>1647</v>
      </c>
      <c r="H5761" s="28">
        <v>45526</v>
      </c>
      <c r="I5761">
        <v>35.57</v>
      </c>
      <c r="J5761">
        <v>24</v>
      </c>
      <c r="K5761" t="s">
        <v>3123</v>
      </c>
      <c r="L5761" t="s">
        <v>3302</v>
      </c>
      <c r="M5761" t="s">
        <v>3188</v>
      </c>
      <c r="O5761" t="s">
        <v>3182</v>
      </c>
      <c r="P5761">
        <f t="shared" si="178"/>
        <v>45525</v>
      </c>
      <c r="Q5761">
        <f>--(COUNTIF($A$2:A5761,A5761)=1)</f>
        <v>1</v>
      </c>
      <c r="R5761">
        <f t="shared" si="179"/>
        <v>35.57</v>
      </c>
    </row>
    <row r="5762" spans="1:18">
      <c r="A5762" t="s">
        <v>12273</v>
      </c>
      <c r="B5762" t="s">
        <v>3477</v>
      </c>
      <c r="C5762" t="s">
        <v>3098</v>
      </c>
      <c r="D5762" t="s">
        <v>3200</v>
      </c>
      <c r="E5762" t="s">
        <v>3175</v>
      </c>
      <c r="F5762" t="s">
        <v>3167</v>
      </c>
      <c r="G5762" t="s">
        <v>1208</v>
      </c>
      <c r="H5762" s="28">
        <v>44650</v>
      </c>
      <c r="I5762">
        <v>16.78</v>
      </c>
      <c r="J5762">
        <v>8</v>
      </c>
      <c r="K5762" t="s">
        <v>3123</v>
      </c>
      <c r="L5762" t="s">
        <v>3268</v>
      </c>
      <c r="M5762" t="s">
        <v>3202</v>
      </c>
      <c r="N5762">
        <v>4.5999999999999996</v>
      </c>
      <c r="O5762" t="s">
        <v>3123</v>
      </c>
      <c r="P5762">
        <f t="shared" ref="P5762:P5825" si="180">IFERROR(DATEVALUE(G5762),IFERROR(DATE(RIGHT(G5762,4),MID(G5762,4,2),LEFT(G5762,2)),""))</f>
        <v>44650</v>
      </c>
      <c r="Q5762">
        <f>--(COUNTIF($A$2:A5762,A5762)=1)</f>
        <v>1</v>
      </c>
      <c r="R5762">
        <f t="shared" ref="R5762:R5825" si="181">IF(AND(Q5762=1,I5762&lt;&gt;"",ISNUMBER(I5762),I5762&gt;=0),I5762,"")</f>
        <v>16.78</v>
      </c>
    </row>
    <row r="5763" spans="1:18">
      <c r="A5763" t="s">
        <v>12274</v>
      </c>
      <c r="B5763" t="s">
        <v>1041</v>
      </c>
      <c r="C5763" t="s">
        <v>3098</v>
      </c>
      <c r="D5763" t="s">
        <v>3185</v>
      </c>
      <c r="E5763" t="s">
        <v>3280</v>
      </c>
      <c r="F5763" t="s">
        <v>3167</v>
      </c>
      <c r="G5763" t="s">
        <v>2395</v>
      </c>
      <c r="H5763" s="28">
        <v>44799</v>
      </c>
      <c r="I5763">
        <v>3.18</v>
      </c>
      <c r="J5763">
        <v>4</v>
      </c>
      <c r="K5763" t="s">
        <v>3124</v>
      </c>
      <c r="L5763" t="s">
        <v>3302</v>
      </c>
      <c r="M5763" t="s">
        <v>3177</v>
      </c>
      <c r="N5763">
        <v>4.7</v>
      </c>
      <c r="O5763" t="s">
        <v>3189</v>
      </c>
      <c r="P5763">
        <f t="shared" si="180"/>
        <v>44799</v>
      </c>
      <c r="Q5763">
        <f>--(COUNTIF($A$2:A5763,A5763)=1)</f>
        <v>1</v>
      </c>
      <c r="R5763">
        <f t="shared" si="181"/>
        <v>3.18</v>
      </c>
    </row>
    <row r="5764" spans="1:18">
      <c r="A5764" t="s">
        <v>12275</v>
      </c>
      <c r="B5764" t="s">
        <v>8743</v>
      </c>
      <c r="C5764" t="s">
        <v>4007</v>
      </c>
      <c r="D5764" t="s">
        <v>3185</v>
      </c>
      <c r="E5764" t="s">
        <v>3166</v>
      </c>
      <c r="F5764" t="s">
        <v>3220</v>
      </c>
      <c r="G5764" t="s">
        <v>3853</v>
      </c>
      <c r="H5764" s="28"/>
      <c r="J5764">
        <v>24</v>
      </c>
      <c r="K5764" t="s">
        <v>3098</v>
      </c>
      <c r="L5764" t="s">
        <v>3351</v>
      </c>
      <c r="M5764" t="s">
        <v>3207</v>
      </c>
      <c r="O5764" t="s">
        <v>3189</v>
      </c>
      <c r="P5764">
        <f t="shared" si="180"/>
        <v>44766</v>
      </c>
      <c r="Q5764">
        <f>--(COUNTIF($A$2:A5764,A5764)=1)</f>
        <v>1</v>
      </c>
      <c r="R5764" t="str">
        <f t="shared" si="181"/>
        <v/>
      </c>
    </row>
    <row r="5765" spans="1:18">
      <c r="A5765" t="s">
        <v>12276</v>
      </c>
      <c r="B5765" t="s">
        <v>3439</v>
      </c>
      <c r="C5765" t="s">
        <v>3098</v>
      </c>
      <c r="D5765" t="s">
        <v>3240</v>
      </c>
      <c r="E5765" t="s">
        <v>3166</v>
      </c>
      <c r="F5765" t="s">
        <v>3228</v>
      </c>
      <c r="G5765" t="s">
        <v>120</v>
      </c>
      <c r="H5765" s="28"/>
      <c r="J5765">
        <v>24</v>
      </c>
      <c r="K5765" t="s">
        <v>3098</v>
      </c>
      <c r="L5765" t="s">
        <v>3302</v>
      </c>
      <c r="M5765" t="s">
        <v>3202</v>
      </c>
      <c r="O5765" t="s">
        <v>3123</v>
      </c>
      <c r="P5765">
        <f t="shared" si="180"/>
        <v>44769</v>
      </c>
      <c r="Q5765">
        <f>--(COUNTIF($A$2:A5765,A5765)=1)</f>
        <v>1</v>
      </c>
      <c r="R5765" t="str">
        <f t="shared" si="181"/>
        <v/>
      </c>
    </row>
    <row r="5766" spans="1:18">
      <c r="A5766" t="s">
        <v>12277</v>
      </c>
      <c r="B5766" t="s">
        <v>1407</v>
      </c>
      <c r="C5766" t="s">
        <v>3098</v>
      </c>
      <c r="D5766" t="s">
        <v>3200</v>
      </c>
      <c r="E5766" t="s">
        <v>3280</v>
      </c>
      <c r="F5766" t="s">
        <v>3220</v>
      </c>
      <c r="G5766" t="s">
        <v>2339</v>
      </c>
      <c r="H5766" s="28"/>
      <c r="J5766">
        <v>4</v>
      </c>
      <c r="K5766" t="s">
        <v>3098</v>
      </c>
      <c r="L5766" t="s">
        <v>3318</v>
      </c>
      <c r="M5766" t="s">
        <v>3202</v>
      </c>
      <c r="O5766" t="s">
        <v>3260</v>
      </c>
      <c r="P5766">
        <f t="shared" si="180"/>
        <v>45355</v>
      </c>
      <c r="Q5766">
        <f>--(COUNTIF($A$2:A5766,A5766)=1)</f>
        <v>1</v>
      </c>
      <c r="R5766" t="str">
        <f t="shared" si="181"/>
        <v/>
      </c>
    </row>
    <row r="5767" spans="1:18">
      <c r="A5767" t="s">
        <v>12278</v>
      </c>
      <c r="B5767" t="s">
        <v>12279</v>
      </c>
      <c r="C5767" t="s">
        <v>3098</v>
      </c>
      <c r="D5767" t="s">
        <v>3237</v>
      </c>
      <c r="E5767" t="s">
        <v>3166</v>
      </c>
      <c r="F5767" t="s">
        <v>3167</v>
      </c>
      <c r="G5767" t="s">
        <v>1918</v>
      </c>
      <c r="H5767" s="28"/>
      <c r="J5767">
        <v>24</v>
      </c>
      <c r="K5767" t="s">
        <v>3098</v>
      </c>
      <c r="L5767" t="s">
        <v>3198</v>
      </c>
      <c r="M5767" t="s">
        <v>3207</v>
      </c>
      <c r="O5767" t="s">
        <v>3170</v>
      </c>
      <c r="P5767">
        <f t="shared" si="180"/>
        <v>44687</v>
      </c>
      <c r="Q5767">
        <f>--(COUNTIF($A$2:A5767,A5767)=1)</f>
        <v>1</v>
      </c>
      <c r="R5767" t="str">
        <f t="shared" si="181"/>
        <v/>
      </c>
    </row>
    <row r="5768" spans="1:18">
      <c r="A5768" t="s">
        <v>12280</v>
      </c>
      <c r="B5768" t="s">
        <v>666</v>
      </c>
      <c r="C5768" t="s">
        <v>3098</v>
      </c>
      <c r="D5768" t="s">
        <v>3185</v>
      </c>
      <c r="E5768" t="s">
        <v>3175</v>
      </c>
      <c r="F5768" t="s">
        <v>3167</v>
      </c>
      <c r="G5768" t="s">
        <v>4984</v>
      </c>
      <c r="H5768" s="28"/>
      <c r="J5768">
        <v>8</v>
      </c>
      <c r="K5768" t="s">
        <v>3098</v>
      </c>
      <c r="L5768" t="s">
        <v>3271</v>
      </c>
      <c r="M5768" t="s">
        <v>3202</v>
      </c>
      <c r="O5768" t="s">
        <v>3170</v>
      </c>
      <c r="P5768">
        <f t="shared" si="180"/>
        <v>45311</v>
      </c>
      <c r="Q5768">
        <f>--(COUNTIF($A$2:A5768,A5768)=1)</f>
        <v>1</v>
      </c>
      <c r="R5768" t="str">
        <f t="shared" si="181"/>
        <v/>
      </c>
    </row>
    <row r="5769" spans="1:18">
      <c r="A5769" t="s">
        <v>12281</v>
      </c>
      <c r="B5769" t="s">
        <v>6806</v>
      </c>
      <c r="C5769" t="s">
        <v>12282</v>
      </c>
      <c r="D5769" t="s">
        <v>3196</v>
      </c>
      <c r="E5769" t="s">
        <v>3166</v>
      </c>
      <c r="F5769" t="s">
        <v>3180</v>
      </c>
      <c r="G5769" t="s">
        <v>12283</v>
      </c>
      <c r="H5769" s="28"/>
      <c r="J5769">
        <v>24</v>
      </c>
      <c r="K5769" t="s">
        <v>3098</v>
      </c>
      <c r="L5769" t="s">
        <v>3354</v>
      </c>
      <c r="M5769" t="s">
        <v>3207</v>
      </c>
      <c r="O5769" t="s">
        <v>3260</v>
      </c>
      <c r="P5769">
        <f t="shared" si="180"/>
        <v>44612</v>
      </c>
      <c r="Q5769">
        <f>--(COUNTIF($A$2:A5769,A5769)=1)</f>
        <v>1</v>
      </c>
      <c r="R5769" t="str">
        <f t="shared" si="181"/>
        <v/>
      </c>
    </row>
    <row r="5770" spans="1:18">
      <c r="A5770" t="s">
        <v>12284</v>
      </c>
      <c r="B5770" t="s">
        <v>1411</v>
      </c>
      <c r="C5770" t="s">
        <v>3098</v>
      </c>
      <c r="D5770" t="s">
        <v>3227</v>
      </c>
      <c r="E5770" t="s">
        <v>3175</v>
      </c>
      <c r="F5770" t="s">
        <v>3167</v>
      </c>
      <c r="G5770" t="s">
        <v>12285</v>
      </c>
      <c r="H5770" s="28">
        <v>44971</v>
      </c>
      <c r="I5770">
        <v>27.3</v>
      </c>
      <c r="J5770">
        <v>8</v>
      </c>
      <c r="K5770" t="s">
        <v>3123</v>
      </c>
      <c r="L5770" t="s">
        <v>3098</v>
      </c>
      <c r="M5770" t="s">
        <v>3177</v>
      </c>
      <c r="N5770">
        <v>2.2999999999999998</v>
      </c>
      <c r="O5770" t="s">
        <v>3123</v>
      </c>
      <c r="P5770">
        <f t="shared" si="180"/>
        <v>44970</v>
      </c>
      <c r="Q5770">
        <f>--(COUNTIF($A$2:A5770,A5770)=1)</f>
        <v>1</v>
      </c>
      <c r="R5770">
        <f t="shared" si="181"/>
        <v>27.3</v>
      </c>
    </row>
    <row r="5771" spans="1:18">
      <c r="A5771" t="s">
        <v>12286</v>
      </c>
      <c r="B5771" t="s">
        <v>2249</v>
      </c>
      <c r="C5771" t="s">
        <v>5821</v>
      </c>
      <c r="D5771" t="s">
        <v>3165</v>
      </c>
      <c r="E5771" t="s">
        <v>3194</v>
      </c>
      <c r="F5771" t="s">
        <v>3167</v>
      </c>
      <c r="G5771" t="s">
        <v>1159</v>
      </c>
      <c r="H5771" s="28">
        <v>45570</v>
      </c>
      <c r="I5771">
        <v>15.42</v>
      </c>
      <c r="J5771">
        <v>72</v>
      </c>
      <c r="K5771" t="s">
        <v>3124</v>
      </c>
      <c r="L5771" t="s">
        <v>3206</v>
      </c>
      <c r="M5771" t="s">
        <v>3207</v>
      </c>
      <c r="N5771">
        <v>4.4000000000000004</v>
      </c>
      <c r="O5771" t="s">
        <v>3170</v>
      </c>
      <c r="P5771">
        <f t="shared" si="180"/>
        <v>45570</v>
      </c>
      <c r="Q5771">
        <f>--(COUNTIF($A$2:A5771,A5771)=1)</f>
        <v>1</v>
      </c>
      <c r="R5771">
        <f t="shared" si="181"/>
        <v>15.42</v>
      </c>
    </row>
    <row r="5772" spans="1:18">
      <c r="A5772" t="s">
        <v>12287</v>
      </c>
      <c r="B5772" t="s">
        <v>5854</v>
      </c>
      <c r="C5772" t="s">
        <v>3098</v>
      </c>
      <c r="D5772" t="s">
        <v>3200</v>
      </c>
      <c r="E5772" t="s">
        <v>3175</v>
      </c>
      <c r="F5772" t="s">
        <v>3220</v>
      </c>
      <c r="G5772" t="s">
        <v>1616</v>
      </c>
      <c r="H5772" s="28">
        <v>45182</v>
      </c>
      <c r="I5772">
        <v>20.84</v>
      </c>
      <c r="J5772">
        <v>8</v>
      </c>
      <c r="K5772" t="s">
        <v>3123</v>
      </c>
      <c r="L5772" t="s">
        <v>3201</v>
      </c>
      <c r="M5772" t="s">
        <v>3177</v>
      </c>
      <c r="N5772">
        <v>2.9</v>
      </c>
      <c r="O5772" t="s">
        <v>3260</v>
      </c>
      <c r="P5772">
        <f t="shared" si="180"/>
        <v>45182</v>
      </c>
      <c r="Q5772">
        <f>--(COUNTIF($A$2:A5772,A5772)=1)</f>
        <v>1</v>
      </c>
      <c r="R5772">
        <f t="shared" si="181"/>
        <v>20.84</v>
      </c>
    </row>
    <row r="5773" spans="1:18">
      <c r="A5773" t="s">
        <v>12288</v>
      </c>
      <c r="B5773" t="s">
        <v>378</v>
      </c>
      <c r="C5773" t="s">
        <v>3900</v>
      </c>
      <c r="D5773" t="s">
        <v>3200</v>
      </c>
      <c r="E5773" t="s">
        <v>3175</v>
      </c>
      <c r="F5773" t="s">
        <v>3167</v>
      </c>
      <c r="G5773" t="s">
        <v>2991</v>
      </c>
      <c r="H5773" s="28">
        <v>45154</v>
      </c>
      <c r="I5773">
        <v>11.69</v>
      </c>
      <c r="J5773">
        <v>8</v>
      </c>
      <c r="K5773" t="s">
        <v>3123</v>
      </c>
      <c r="L5773" t="s">
        <v>3318</v>
      </c>
      <c r="M5773" t="s">
        <v>3177</v>
      </c>
      <c r="N5773">
        <v>3.8</v>
      </c>
      <c r="O5773" t="s">
        <v>3123</v>
      </c>
      <c r="P5773">
        <f t="shared" si="180"/>
        <v>45154</v>
      </c>
      <c r="Q5773">
        <f>--(COUNTIF($A$2:A5773,A5773)=1)</f>
        <v>1</v>
      </c>
      <c r="R5773">
        <f t="shared" si="181"/>
        <v>11.69</v>
      </c>
    </row>
    <row r="5774" spans="1:18">
      <c r="A5774" t="s">
        <v>12289</v>
      </c>
      <c r="B5774" t="s">
        <v>2953</v>
      </c>
      <c r="C5774" t="s">
        <v>12290</v>
      </c>
      <c r="D5774" t="s">
        <v>3165</v>
      </c>
      <c r="E5774" t="s">
        <v>3166</v>
      </c>
      <c r="F5774" t="s">
        <v>3228</v>
      </c>
      <c r="G5774" t="s">
        <v>3869</v>
      </c>
      <c r="H5774" s="28"/>
      <c r="J5774">
        <v>24</v>
      </c>
      <c r="K5774" t="s">
        <v>3098</v>
      </c>
      <c r="L5774" t="s">
        <v>3209</v>
      </c>
      <c r="M5774" t="s">
        <v>3169</v>
      </c>
      <c r="O5774" t="s">
        <v>3182</v>
      </c>
      <c r="P5774">
        <f t="shared" si="180"/>
        <v>45682</v>
      </c>
      <c r="Q5774">
        <f>--(COUNTIF($A$2:A5774,A5774)=1)</f>
        <v>1</v>
      </c>
      <c r="R5774" t="str">
        <f t="shared" si="181"/>
        <v/>
      </c>
    </row>
    <row r="5775" spans="1:18">
      <c r="A5775" t="s">
        <v>12291</v>
      </c>
      <c r="B5775" t="s">
        <v>3849</v>
      </c>
      <c r="C5775" t="s">
        <v>10925</v>
      </c>
      <c r="D5775" t="s">
        <v>3237</v>
      </c>
      <c r="E5775" t="s">
        <v>3166</v>
      </c>
      <c r="F5775" t="s">
        <v>3220</v>
      </c>
      <c r="G5775" t="s">
        <v>4901</v>
      </c>
      <c r="H5775" s="28">
        <v>45140</v>
      </c>
      <c r="I5775">
        <v>31.25</v>
      </c>
      <c r="J5775">
        <v>24</v>
      </c>
      <c r="K5775" t="s">
        <v>3123</v>
      </c>
      <c r="L5775" t="s">
        <v>3098</v>
      </c>
      <c r="M5775" t="s">
        <v>3177</v>
      </c>
      <c r="N5775">
        <v>1.6</v>
      </c>
      <c r="O5775" t="s">
        <v>3189</v>
      </c>
      <c r="P5775">
        <f t="shared" si="180"/>
        <v>45139</v>
      </c>
      <c r="Q5775">
        <f>--(COUNTIF($A$2:A5775,A5775)=1)</f>
        <v>1</v>
      </c>
      <c r="R5775">
        <f t="shared" si="181"/>
        <v>31.25</v>
      </c>
    </row>
    <row r="5776" spans="1:18">
      <c r="A5776" t="s">
        <v>12292</v>
      </c>
      <c r="B5776" t="s">
        <v>2603</v>
      </c>
      <c r="C5776" t="s">
        <v>3098</v>
      </c>
      <c r="D5776" t="s">
        <v>3196</v>
      </c>
      <c r="E5776" t="s">
        <v>3194</v>
      </c>
      <c r="F5776" t="s">
        <v>3167</v>
      </c>
      <c r="G5776" t="s">
        <v>5269</v>
      </c>
      <c r="H5776" s="28"/>
      <c r="J5776">
        <v>72</v>
      </c>
      <c r="K5776" t="s">
        <v>3098</v>
      </c>
      <c r="L5776" t="s">
        <v>3244</v>
      </c>
      <c r="M5776" t="s">
        <v>3177</v>
      </c>
      <c r="O5776" t="s">
        <v>3124</v>
      </c>
      <c r="P5776">
        <f t="shared" si="180"/>
        <v>45007</v>
      </c>
      <c r="Q5776">
        <f>--(COUNTIF($A$2:A5776,A5776)=1)</f>
        <v>1</v>
      </c>
      <c r="R5776" t="str">
        <f t="shared" si="181"/>
        <v/>
      </c>
    </row>
    <row r="5777" spans="1:18">
      <c r="A5777" t="s">
        <v>12293</v>
      </c>
      <c r="B5777" t="s">
        <v>995</v>
      </c>
      <c r="C5777" t="s">
        <v>3098</v>
      </c>
      <c r="D5777" t="s">
        <v>3251</v>
      </c>
      <c r="E5777" t="s">
        <v>3194</v>
      </c>
      <c r="F5777" t="s">
        <v>3220</v>
      </c>
      <c r="G5777" t="s">
        <v>1838</v>
      </c>
      <c r="H5777" s="28">
        <v>45436</v>
      </c>
      <c r="I5777">
        <v>215.59</v>
      </c>
      <c r="J5777">
        <v>72</v>
      </c>
      <c r="K5777" t="s">
        <v>3123</v>
      </c>
      <c r="L5777" t="s">
        <v>3209</v>
      </c>
      <c r="M5777" t="s">
        <v>3207</v>
      </c>
      <c r="N5777">
        <v>2.2000000000000002</v>
      </c>
      <c r="O5777" t="s">
        <v>3124</v>
      </c>
      <c r="P5777">
        <f t="shared" si="180"/>
        <v>45428</v>
      </c>
      <c r="Q5777">
        <f>--(COUNTIF($A$2:A5777,A5777)=1)</f>
        <v>1</v>
      </c>
      <c r="R5777">
        <f t="shared" si="181"/>
        <v>215.59</v>
      </c>
    </row>
    <row r="5778" spans="1:18">
      <c r="A5778" t="s">
        <v>12294</v>
      </c>
      <c r="B5778" t="s">
        <v>6017</v>
      </c>
      <c r="C5778" t="s">
        <v>3098</v>
      </c>
      <c r="D5778" t="s">
        <v>3200</v>
      </c>
      <c r="E5778" t="s">
        <v>3166</v>
      </c>
      <c r="F5778" t="s">
        <v>3220</v>
      </c>
      <c r="G5778" t="s">
        <v>981</v>
      </c>
      <c r="H5778" s="28">
        <v>45445</v>
      </c>
      <c r="I5778">
        <v>32.18</v>
      </c>
      <c r="J5778">
        <v>24</v>
      </c>
      <c r="K5778" t="s">
        <v>3123</v>
      </c>
      <c r="L5778" t="s">
        <v>3221</v>
      </c>
      <c r="M5778" t="s">
        <v>3202</v>
      </c>
      <c r="O5778" t="s">
        <v>3182</v>
      </c>
      <c r="P5778">
        <f t="shared" si="180"/>
        <v>45444</v>
      </c>
      <c r="Q5778">
        <f>--(COUNTIF($A$2:A5778,A5778)=1)</f>
        <v>1</v>
      </c>
      <c r="R5778">
        <f t="shared" si="181"/>
        <v>32.18</v>
      </c>
    </row>
    <row r="5779" spans="1:18">
      <c r="A5779" t="s">
        <v>12295</v>
      </c>
      <c r="B5779" t="s">
        <v>2230</v>
      </c>
      <c r="C5779" t="s">
        <v>8663</v>
      </c>
      <c r="D5779" t="s">
        <v>3251</v>
      </c>
      <c r="E5779" t="s">
        <v>3280</v>
      </c>
      <c r="F5779" t="s">
        <v>3167</v>
      </c>
      <c r="G5779" t="s">
        <v>1882</v>
      </c>
      <c r="H5779" s="28">
        <v>45425</v>
      </c>
      <c r="I5779">
        <v>5.74</v>
      </c>
      <c r="J5779">
        <v>4</v>
      </c>
      <c r="K5779" t="s">
        <v>3123</v>
      </c>
      <c r="L5779" t="s">
        <v>3244</v>
      </c>
      <c r="M5779" t="s">
        <v>3202</v>
      </c>
      <c r="O5779" t="s">
        <v>3170</v>
      </c>
      <c r="P5779">
        <f t="shared" si="180"/>
        <v>45425</v>
      </c>
      <c r="Q5779">
        <f>--(COUNTIF($A$2:A5779,A5779)=1)</f>
        <v>1</v>
      </c>
      <c r="R5779">
        <f t="shared" si="181"/>
        <v>5.74</v>
      </c>
    </row>
    <row r="5780" spans="1:18">
      <c r="A5780" t="s">
        <v>12296</v>
      </c>
      <c r="B5780" t="s">
        <v>3396</v>
      </c>
      <c r="C5780" t="s">
        <v>3098</v>
      </c>
      <c r="D5780" t="s">
        <v>3240</v>
      </c>
      <c r="E5780" t="s">
        <v>3194</v>
      </c>
      <c r="F5780" t="s">
        <v>3180</v>
      </c>
      <c r="G5780" t="s">
        <v>3031</v>
      </c>
      <c r="H5780" s="28"/>
      <c r="J5780">
        <v>72</v>
      </c>
      <c r="K5780" t="s">
        <v>3098</v>
      </c>
      <c r="L5780" t="s">
        <v>3198</v>
      </c>
      <c r="M5780" t="s">
        <v>3188</v>
      </c>
      <c r="O5780" t="s">
        <v>3189</v>
      </c>
      <c r="P5780">
        <f t="shared" si="180"/>
        <v>45552</v>
      </c>
      <c r="Q5780">
        <f>--(COUNTIF($A$2:A5780,A5780)=1)</f>
        <v>1</v>
      </c>
      <c r="R5780" t="str">
        <f t="shared" si="181"/>
        <v/>
      </c>
    </row>
    <row r="5781" spans="1:18">
      <c r="A5781" t="s">
        <v>12297</v>
      </c>
      <c r="B5781" t="s">
        <v>4427</v>
      </c>
      <c r="C5781" t="s">
        <v>3098</v>
      </c>
      <c r="D5781" t="s">
        <v>3227</v>
      </c>
      <c r="E5781" t="s">
        <v>3166</v>
      </c>
      <c r="F5781" t="s">
        <v>3167</v>
      </c>
      <c r="G5781" t="s">
        <v>938</v>
      </c>
      <c r="H5781" s="28">
        <v>45225</v>
      </c>
      <c r="I5781">
        <v>6.7</v>
      </c>
      <c r="J5781">
        <v>24</v>
      </c>
      <c r="K5781" t="s">
        <v>3124</v>
      </c>
      <c r="L5781" t="s">
        <v>3318</v>
      </c>
      <c r="M5781" t="s">
        <v>3169</v>
      </c>
      <c r="N5781">
        <v>1.6</v>
      </c>
      <c r="O5781" t="s">
        <v>3260</v>
      </c>
      <c r="P5781">
        <f t="shared" si="180"/>
        <v>45225</v>
      </c>
      <c r="Q5781">
        <f>--(COUNTIF($A$2:A5781,A5781)=1)</f>
        <v>1</v>
      </c>
      <c r="R5781">
        <f t="shared" si="181"/>
        <v>6.7</v>
      </c>
    </row>
    <row r="5782" spans="1:18">
      <c r="A5782" t="s">
        <v>12298</v>
      </c>
      <c r="B5782" t="s">
        <v>344</v>
      </c>
      <c r="C5782" t="s">
        <v>3098</v>
      </c>
      <c r="D5782" t="s">
        <v>3174</v>
      </c>
      <c r="E5782" t="s">
        <v>3166</v>
      </c>
      <c r="F5782" t="s">
        <v>3228</v>
      </c>
      <c r="G5782" t="s">
        <v>856</v>
      </c>
      <c r="H5782" s="28"/>
      <c r="J5782">
        <v>24</v>
      </c>
      <c r="K5782" t="s">
        <v>3098</v>
      </c>
      <c r="L5782" t="s">
        <v>3098</v>
      </c>
      <c r="M5782" t="s">
        <v>3207</v>
      </c>
      <c r="O5782" t="s">
        <v>3189</v>
      </c>
      <c r="P5782">
        <f t="shared" si="180"/>
        <v>45574</v>
      </c>
      <c r="Q5782">
        <f>--(COUNTIF($A$2:A5782,A5782)=1)</f>
        <v>1</v>
      </c>
      <c r="R5782" t="str">
        <f t="shared" si="181"/>
        <v/>
      </c>
    </row>
    <row r="5783" spans="1:18">
      <c r="A5783" t="s">
        <v>12299</v>
      </c>
      <c r="B5783" t="s">
        <v>1628</v>
      </c>
      <c r="C5783" t="s">
        <v>12300</v>
      </c>
      <c r="D5783" t="s">
        <v>3240</v>
      </c>
      <c r="E5783" t="s">
        <v>3166</v>
      </c>
      <c r="F5783" t="s">
        <v>3167</v>
      </c>
      <c r="G5783" t="s">
        <v>273</v>
      </c>
      <c r="H5783" s="28">
        <v>45461</v>
      </c>
      <c r="I5783">
        <v>7.18</v>
      </c>
      <c r="J5783">
        <v>24</v>
      </c>
      <c r="K5783" t="s">
        <v>3124</v>
      </c>
      <c r="L5783" t="s">
        <v>3244</v>
      </c>
      <c r="M5783" t="s">
        <v>3207</v>
      </c>
      <c r="N5783">
        <v>3.3</v>
      </c>
      <c r="O5783" t="s">
        <v>3189</v>
      </c>
      <c r="P5783">
        <f t="shared" si="180"/>
        <v>45461</v>
      </c>
      <c r="Q5783">
        <f>--(COUNTIF($A$2:A5783,A5783)=1)</f>
        <v>1</v>
      </c>
      <c r="R5783">
        <f t="shared" si="181"/>
        <v>7.18</v>
      </c>
    </row>
    <row r="5784" spans="1:18">
      <c r="A5784" t="s">
        <v>12301</v>
      </c>
      <c r="B5784" t="s">
        <v>3778</v>
      </c>
      <c r="C5784" t="s">
        <v>12302</v>
      </c>
      <c r="D5784" t="s">
        <v>3174</v>
      </c>
      <c r="E5784" t="s">
        <v>3194</v>
      </c>
      <c r="F5784" t="s">
        <v>3167</v>
      </c>
      <c r="G5784" t="s">
        <v>2547</v>
      </c>
      <c r="H5784" s="28">
        <v>45220</v>
      </c>
      <c r="I5784">
        <v>92.83</v>
      </c>
      <c r="J5784">
        <v>72</v>
      </c>
      <c r="K5784" t="s">
        <v>3123</v>
      </c>
      <c r="L5784" t="s">
        <v>3268</v>
      </c>
      <c r="M5784" t="s">
        <v>3202</v>
      </c>
      <c r="O5784" t="s">
        <v>3123</v>
      </c>
      <c r="P5784">
        <f t="shared" si="180"/>
        <v>45217</v>
      </c>
      <c r="Q5784">
        <f>--(COUNTIF($A$2:A5784,A5784)=1)</f>
        <v>1</v>
      </c>
      <c r="R5784">
        <f t="shared" si="181"/>
        <v>92.83</v>
      </c>
    </row>
    <row r="5785" spans="1:18">
      <c r="A5785" t="s">
        <v>12303</v>
      </c>
      <c r="B5785" t="s">
        <v>330</v>
      </c>
      <c r="C5785" t="s">
        <v>12304</v>
      </c>
      <c r="D5785" t="s">
        <v>3227</v>
      </c>
      <c r="E5785" t="s">
        <v>3175</v>
      </c>
      <c r="F5785" t="s">
        <v>3167</v>
      </c>
      <c r="G5785" t="s">
        <v>12305</v>
      </c>
      <c r="H5785" s="28"/>
      <c r="J5785">
        <v>8</v>
      </c>
      <c r="K5785" t="s">
        <v>3098</v>
      </c>
      <c r="L5785" t="s">
        <v>3098</v>
      </c>
      <c r="M5785" t="s">
        <v>3207</v>
      </c>
      <c r="O5785" t="s">
        <v>3182</v>
      </c>
      <c r="P5785">
        <f t="shared" si="180"/>
        <v>44756</v>
      </c>
      <c r="Q5785">
        <f>--(COUNTIF($A$2:A5785,A5785)=1)</f>
        <v>1</v>
      </c>
      <c r="R5785" t="str">
        <f t="shared" si="181"/>
        <v/>
      </c>
    </row>
    <row r="5786" spans="1:18">
      <c r="A5786" t="s">
        <v>12306</v>
      </c>
      <c r="B5786" t="s">
        <v>3418</v>
      </c>
      <c r="C5786" t="s">
        <v>3098</v>
      </c>
      <c r="D5786" t="s">
        <v>3227</v>
      </c>
      <c r="E5786" t="s">
        <v>3166</v>
      </c>
      <c r="F5786" t="s">
        <v>3167</v>
      </c>
      <c r="G5786" t="s">
        <v>2371</v>
      </c>
      <c r="H5786" s="28">
        <v>45661</v>
      </c>
      <c r="I5786">
        <v>76.03</v>
      </c>
      <c r="J5786">
        <v>24</v>
      </c>
      <c r="K5786" t="s">
        <v>3123</v>
      </c>
      <c r="L5786" t="s">
        <v>3206</v>
      </c>
      <c r="M5786" t="s">
        <v>3188</v>
      </c>
      <c r="O5786" t="s">
        <v>3189</v>
      </c>
      <c r="P5786">
        <f t="shared" si="180"/>
        <v>45658</v>
      </c>
      <c r="Q5786">
        <f>--(COUNTIF($A$2:A5786,A5786)=1)</f>
        <v>1</v>
      </c>
      <c r="R5786">
        <f t="shared" si="181"/>
        <v>76.03</v>
      </c>
    </row>
    <row r="5787" spans="1:18">
      <c r="A5787" t="s">
        <v>12307</v>
      </c>
      <c r="B5787" t="s">
        <v>8278</v>
      </c>
      <c r="C5787" t="s">
        <v>3098</v>
      </c>
      <c r="D5787" t="s">
        <v>3200</v>
      </c>
      <c r="E5787" t="s">
        <v>3194</v>
      </c>
      <c r="F5787" t="s">
        <v>3167</v>
      </c>
      <c r="G5787" t="s">
        <v>1505</v>
      </c>
      <c r="H5787" s="28">
        <v>44617</v>
      </c>
      <c r="I5787">
        <v>71.19</v>
      </c>
      <c r="J5787">
        <v>72</v>
      </c>
      <c r="K5787" t="s">
        <v>3124</v>
      </c>
      <c r="L5787" t="s">
        <v>3318</v>
      </c>
      <c r="M5787" t="s">
        <v>3202</v>
      </c>
      <c r="O5787" t="s">
        <v>3124</v>
      </c>
      <c r="P5787">
        <f t="shared" si="180"/>
        <v>44615</v>
      </c>
      <c r="Q5787">
        <f>--(COUNTIF($A$2:A5787,A5787)=1)</f>
        <v>1</v>
      </c>
      <c r="R5787">
        <f t="shared" si="181"/>
        <v>71.19</v>
      </c>
    </row>
    <row r="5788" spans="1:18">
      <c r="A5788" t="s">
        <v>12308</v>
      </c>
      <c r="B5788" t="s">
        <v>4686</v>
      </c>
      <c r="C5788" t="s">
        <v>3098</v>
      </c>
      <c r="D5788" t="s">
        <v>3237</v>
      </c>
      <c r="E5788" t="s">
        <v>3166</v>
      </c>
      <c r="F5788" t="s">
        <v>3167</v>
      </c>
      <c r="G5788" t="s">
        <v>1412</v>
      </c>
      <c r="H5788" s="28">
        <v>44835</v>
      </c>
      <c r="I5788">
        <v>59.49</v>
      </c>
      <c r="J5788">
        <v>24</v>
      </c>
      <c r="K5788" t="s">
        <v>3123</v>
      </c>
      <c r="L5788" t="s">
        <v>3229</v>
      </c>
      <c r="M5788" t="s">
        <v>3177</v>
      </c>
      <c r="O5788" t="s">
        <v>3189</v>
      </c>
      <c r="P5788">
        <f t="shared" si="180"/>
        <v>44833</v>
      </c>
      <c r="Q5788">
        <f>--(COUNTIF($A$2:A5788,A5788)=1)</f>
        <v>1</v>
      </c>
      <c r="R5788">
        <f t="shared" si="181"/>
        <v>59.49</v>
      </c>
    </row>
    <row r="5789" spans="1:18">
      <c r="A5789" t="s">
        <v>12309</v>
      </c>
      <c r="B5789" t="s">
        <v>6107</v>
      </c>
      <c r="C5789" t="s">
        <v>3098</v>
      </c>
      <c r="D5789" t="s">
        <v>3240</v>
      </c>
      <c r="E5789" t="s">
        <v>3194</v>
      </c>
      <c r="F5789" t="s">
        <v>3167</v>
      </c>
      <c r="G5789" t="s">
        <v>799</v>
      </c>
      <c r="H5789" s="28"/>
      <c r="J5789">
        <v>72</v>
      </c>
      <c r="K5789" t="s">
        <v>3098</v>
      </c>
      <c r="L5789" t="s">
        <v>3192</v>
      </c>
      <c r="M5789" t="s">
        <v>3188</v>
      </c>
      <c r="O5789" t="s">
        <v>3170</v>
      </c>
      <c r="P5789">
        <f t="shared" si="180"/>
        <v>44755</v>
      </c>
      <c r="Q5789">
        <f>--(COUNTIF($A$2:A5789,A5789)=1)</f>
        <v>1</v>
      </c>
      <c r="R5789" t="str">
        <f t="shared" si="181"/>
        <v/>
      </c>
    </row>
    <row r="5790" spans="1:18">
      <c r="A5790" t="s">
        <v>12310</v>
      </c>
      <c r="B5790" t="s">
        <v>4934</v>
      </c>
      <c r="C5790" t="s">
        <v>5405</v>
      </c>
      <c r="D5790" t="s">
        <v>3251</v>
      </c>
      <c r="E5790" t="s">
        <v>3166</v>
      </c>
      <c r="F5790" t="s">
        <v>3180</v>
      </c>
      <c r="G5790" t="s">
        <v>3073</v>
      </c>
      <c r="H5790" s="28"/>
      <c r="J5790">
        <v>24</v>
      </c>
      <c r="K5790" t="s">
        <v>3098</v>
      </c>
      <c r="L5790" t="s">
        <v>3098</v>
      </c>
      <c r="M5790" t="s">
        <v>3177</v>
      </c>
      <c r="O5790" t="s">
        <v>3178</v>
      </c>
      <c r="P5790">
        <f t="shared" si="180"/>
        <v>44654</v>
      </c>
      <c r="Q5790">
        <f>--(COUNTIF($A$2:A5790,A5790)=1)</f>
        <v>1</v>
      </c>
      <c r="R5790" t="str">
        <f t="shared" si="181"/>
        <v/>
      </c>
    </row>
    <row r="5791" spans="1:18">
      <c r="A5791" t="s">
        <v>12311</v>
      </c>
      <c r="B5791" t="s">
        <v>1431</v>
      </c>
      <c r="C5791" t="s">
        <v>12312</v>
      </c>
      <c r="D5791" t="s">
        <v>3200</v>
      </c>
      <c r="E5791" t="s">
        <v>3194</v>
      </c>
      <c r="F5791" t="s">
        <v>3180</v>
      </c>
      <c r="G5791" t="s">
        <v>332</v>
      </c>
      <c r="H5791" s="28"/>
      <c r="J5791">
        <v>72</v>
      </c>
      <c r="K5791" t="s">
        <v>3098</v>
      </c>
      <c r="L5791" t="s">
        <v>3265</v>
      </c>
      <c r="M5791" t="s">
        <v>3207</v>
      </c>
      <c r="O5791" t="s">
        <v>3124</v>
      </c>
      <c r="P5791">
        <f t="shared" si="180"/>
        <v>45639</v>
      </c>
      <c r="Q5791">
        <f>--(COUNTIF($A$2:A5791,A5791)=1)</f>
        <v>1</v>
      </c>
      <c r="R5791" t="str">
        <f t="shared" si="181"/>
        <v/>
      </c>
    </row>
    <row r="5792" spans="1:18">
      <c r="A5792" t="s">
        <v>12313</v>
      </c>
      <c r="B5792" t="s">
        <v>4395</v>
      </c>
      <c r="C5792" t="s">
        <v>12314</v>
      </c>
      <c r="D5792" t="s">
        <v>3237</v>
      </c>
      <c r="E5792" t="s">
        <v>3166</v>
      </c>
      <c r="F5792" t="s">
        <v>3220</v>
      </c>
      <c r="G5792" t="s">
        <v>470</v>
      </c>
      <c r="H5792" s="28">
        <v>44634</v>
      </c>
      <c r="I5792">
        <v>43.03</v>
      </c>
      <c r="J5792">
        <v>24</v>
      </c>
      <c r="K5792" t="s">
        <v>3123</v>
      </c>
      <c r="L5792" t="s">
        <v>3198</v>
      </c>
      <c r="M5792" t="s">
        <v>3169</v>
      </c>
      <c r="N5792">
        <v>2.9</v>
      </c>
      <c r="O5792" t="s">
        <v>3178</v>
      </c>
      <c r="P5792">
        <f t="shared" si="180"/>
        <v>44633</v>
      </c>
      <c r="Q5792">
        <f>--(COUNTIF($A$2:A5792,A5792)=1)</f>
        <v>1</v>
      </c>
      <c r="R5792">
        <f t="shared" si="181"/>
        <v>43.03</v>
      </c>
    </row>
    <row r="5793" spans="1:18">
      <c r="A5793" t="s">
        <v>12315</v>
      </c>
      <c r="B5793" t="s">
        <v>4041</v>
      </c>
      <c r="C5793" t="s">
        <v>3098</v>
      </c>
      <c r="D5793" t="s">
        <v>3165</v>
      </c>
      <c r="E5793" t="s">
        <v>3194</v>
      </c>
      <c r="F5793" t="s">
        <v>3180</v>
      </c>
      <c r="G5793" t="s">
        <v>697</v>
      </c>
      <c r="H5793" s="28"/>
      <c r="J5793">
        <v>72</v>
      </c>
      <c r="K5793" t="s">
        <v>3098</v>
      </c>
      <c r="L5793" t="s">
        <v>3176</v>
      </c>
      <c r="M5793" t="s">
        <v>3207</v>
      </c>
      <c r="O5793" t="s">
        <v>3178</v>
      </c>
      <c r="P5793">
        <f t="shared" si="180"/>
        <v>45406</v>
      </c>
      <c r="Q5793">
        <f>--(COUNTIF($A$2:A5793,A5793)=1)</f>
        <v>1</v>
      </c>
      <c r="R5793" t="str">
        <f t="shared" si="181"/>
        <v/>
      </c>
    </row>
    <row r="5794" spans="1:18">
      <c r="A5794" t="s">
        <v>12316</v>
      </c>
      <c r="B5794" t="s">
        <v>1282</v>
      </c>
      <c r="C5794" t="s">
        <v>3098</v>
      </c>
      <c r="D5794" t="s">
        <v>3200</v>
      </c>
      <c r="E5794" t="s">
        <v>3166</v>
      </c>
      <c r="F5794" t="s">
        <v>3180</v>
      </c>
      <c r="G5794" t="s">
        <v>2068</v>
      </c>
      <c r="H5794" s="28"/>
      <c r="J5794">
        <v>24</v>
      </c>
      <c r="K5794" t="s">
        <v>3098</v>
      </c>
      <c r="L5794" t="s">
        <v>3198</v>
      </c>
      <c r="M5794" t="s">
        <v>3169</v>
      </c>
      <c r="O5794" t="s">
        <v>3170</v>
      </c>
      <c r="P5794">
        <f t="shared" si="180"/>
        <v>45663</v>
      </c>
      <c r="Q5794">
        <f>--(COUNTIF($A$2:A5794,A5794)=1)</f>
        <v>1</v>
      </c>
      <c r="R5794" t="str">
        <f t="shared" si="181"/>
        <v/>
      </c>
    </row>
    <row r="5795" spans="1:18">
      <c r="A5795" t="s">
        <v>12317</v>
      </c>
      <c r="B5795" t="s">
        <v>3723</v>
      </c>
      <c r="C5795" t="s">
        <v>3098</v>
      </c>
      <c r="D5795" t="s">
        <v>3227</v>
      </c>
      <c r="E5795" t="s">
        <v>3166</v>
      </c>
      <c r="F5795" t="s">
        <v>3167</v>
      </c>
      <c r="G5795" t="s">
        <v>221</v>
      </c>
      <c r="H5795" s="28">
        <v>45236</v>
      </c>
      <c r="I5795">
        <v>77.28</v>
      </c>
      <c r="J5795">
        <v>24</v>
      </c>
      <c r="K5795" t="s">
        <v>3123</v>
      </c>
      <c r="L5795" t="s">
        <v>3318</v>
      </c>
      <c r="M5795" t="s">
        <v>3207</v>
      </c>
      <c r="N5795">
        <v>3.4</v>
      </c>
      <c r="O5795" t="s">
        <v>3182</v>
      </c>
      <c r="P5795">
        <f t="shared" si="180"/>
        <v>45233</v>
      </c>
      <c r="Q5795">
        <f>--(COUNTIF($A$2:A5795,A5795)=1)</f>
        <v>1</v>
      </c>
      <c r="R5795">
        <f t="shared" si="181"/>
        <v>77.28</v>
      </c>
    </row>
    <row r="5796" spans="1:18">
      <c r="A5796" t="s">
        <v>12318</v>
      </c>
      <c r="B5796" t="s">
        <v>4473</v>
      </c>
      <c r="C5796" t="s">
        <v>3098</v>
      </c>
      <c r="D5796" t="s">
        <v>3185</v>
      </c>
      <c r="E5796" t="s">
        <v>3166</v>
      </c>
      <c r="F5796" t="s">
        <v>3180</v>
      </c>
      <c r="G5796" t="s">
        <v>931</v>
      </c>
      <c r="H5796" s="28"/>
      <c r="J5796">
        <v>24</v>
      </c>
      <c r="K5796" t="s">
        <v>3098</v>
      </c>
      <c r="L5796" t="s">
        <v>3192</v>
      </c>
      <c r="M5796" t="s">
        <v>3202</v>
      </c>
      <c r="O5796" t="s">
        <v>3123</v>
      </c>
      <c r="P5796">
        <f t="shared" si="180"/>
        <v>45062</v>
      </c>
      <c r="Q5796">
        <f>--(COUNTIF($A$2:A5796,A5796)=1)</f>
        <v>1</v>
      </c>
      <c r="R5796" t="str">
        <f t="shared" si="181"/>
        <v/>
      </c>
    </row>
    <row r="5797" spans="1:18">
      <c r="A5797" t="s">
        <v>12319</v>
      </c>
      <c r="B5797" t="s">
        <v>1876</v>
      </c>
      <c r="C5797" t="s">
        <v>3098</v>
      </c>
      <c r="D5797" t="s">
        <v>3185</v>
      </c>
      <c r="E5797" t="s">
        <v>3166</v>
      </c>
      <c r="F5797" t="s">
        <v>3167</v>
      </c>
      <c r="G5797" t="s">
        <v>2212</v>
      </c>
      <c r="H5797" s="28">
        <v>44594</v>
      </c>
      <c r="I5797">
        <v>10.58</v>
      </c>
      <c r="J5797">
        <v>24</v>
      </c>
      <c r="K5797" t="s">
        <v>3124</v>
      </c>
      <c r="L5797" t="s">
        <v>3437</v>
      </c>
      <c r="M5797" t="s">
        <v>3169</v>
      </c>
      <c r="N5797">
        <v>2.5</v>
      </c>
      <c r="O5797" t="s">
        <v>3189</v>
      </c>
      <c r="P5797">
        <f t="shared" si="180"/>
        <v>44594</v>
      </c>
      <c r="Q5797">
        <f>--(COUNTIF($A$2:A5797,A5797)=1)</f>
        <v>1</v>
      </c>
      <c r="R5797">
        <f t="shared" si="181"/>
        <v>10.58</v>
      </c>
    </row>
    <row r="5798" spans="1:18">
      <c r="A5798" t="s">
        <v>12320</v>
      </c>
      <c r="B5798" t="s">
        <v>1997</v>
      </c>
      <c r="C5798" t="s">
        <v>3098</v>
      </c>
      <c r="D5798" t="s">
        <v>3165</v>
      </c>
      <c r="E5798" t="s">
        <v>3166</v>
      </c>
      <c r="F5798" t="s">
        <v>3180</v>
      </c>
      <c r="G5798" t="s">
        <v>3224</v>
      </c>
      <c r="H5798" s="28"/>
      <c r="J5798">
        <v>24</v>
      </c>
      <c r="K5798" t="s">
        <v>3098</v>
      </c>
      <c r="L5798" t="s">
        <v>3398</v>
      </c>
      <c r="M5798" t="s">
        <v>3202</v>
      </c>
      <c r="O5798" t="s">
        <v>3170</v>
      </c>
      <c r="P5798">
        <f t="shared" si="180"/>
        <v>45710</v>
      </c>
      <c r="Q5798">
        <f>--(COUNTIF($A$2:A5798,A5798)=1)</f>
        <v>1</v>
      </c>
      <c r="R5798" t="str">
        <f t="shared" si="181"/>
        <v/>
      </c>
    </row>
    <row r="5799" spans="1:18">
      <c r="A5799" t="s">
        <v>12321</v>
      </c>
      <c r="B5799" t="s">
        <v>1278</v>
      </c>
      <c r="C5799" t="s">
        <v>3098</v>
      </c>
      <c r="D5799" t="s">
        <v>3165</v>
      </c>
      <c r="E5799" t="s">
        <v>3175</v>
      </c>
      <c r="F5799" t="s">
        <v>3180</v>
      </c>
      <c r="G5799" t="s">
        <v>463</v>
      </c>
      <c r="H5799" s="28"/>
      <c r="J5799">
        <v>8</v>
      </c>
      <c r="K5799" t="s">
        <v>3098</v>
      </c>
      <c r="L5799" t="s">
        <v>3398</v>
      </c>
      <c r="M5799" t="s">
        <v>3207</v>
      </c>
      <c r="O5799" t="s">
        <v>3189</v>
      </c>
      <c r="P5799">
        <f t="shared" si="180"/>
        <v>45381</v>
      </c>
      <c r="Q5799">
        <f>--(COUNTIF($A$2:A5799,A5799)=1)</f>
        <v>1</v>
      </c>
      <c r="R5799" t="str">
        <f t="shared" si="181"/>
        <v/>
      </c>
    </row>
    <row r="5800" spans="1:18">
      <c r="A5800" t="s">
        <v>12322</v>
      </c>
      <c r="B5800" t="s">
        <v>2565</v>
      </c>
      <c r="C5800" t="s">
        <v>9963</v>
      </c>
      <c r="D5800" t="s">
        <v>3196</v>
      </c>
      <c r="E5800" t="s">
        <v>3194</v>
      </c>
      <c r="F5800" t="s">
        <v>3167</v>
      </c>
      <c r="G5800" t="s">
        <v>1728</v>
      </c>
      <c r="H5800" s="28">
        <v>45419</v>
      </c>
      <c r="I5800">
        <v>225.13</v>
      </c>
      <c r="J5800">
        <v>72</v>
      </c>
      <c r="K5800" t="s">
        <v>3123</v>
      </c>
      <c r="L5800" t="s">
        <v>3271</v>
      </c>
      <c r="M5800" t="s">
        <v>3169</v>
      </c>
      <c r="N5800">
        <v>4.0999999999999996</v>
      </c>
      <c r="O5800" t="s">
        <v>3260</v>
      </c>
      <c r="P5800">
        <f t="shared" si="180"/>
        <v>45410</v>
      </c>
      <c r="Q5800">
        <f>--(COUNTIF($A$2:A5800,A5800)=1)</f>
        <v>1</v>
      </c>
      <c r="R5800">
        <f t="shared" si="181"/>
        <v>225.13</v>
      </c>
    </row>
    <row r="5801" spans="1:18">
      <c r="A5801" t="s">
        <v>12323</v>
      </c>
      <c r="B5801" t="s">
        <v>5072</v>
      </c>
      <c r="C5801" t="s">
        <v>12324</v>
      </c>
      <c r="D5801" t="s">
        <v>3185</v>
      </c>
      <c r="E5801" t="s">
        <v>3194</v>
      </c>
      <c r="F5801" t="s">
        <v>3220</v>
      </c>
      <c r="G5801" t="s">
        <v>1081</v>
      </c>
      <c r="H5801" s="28">
        <v>45241</v>
      </c>
      <c r="I5801">
        <v>2.5299999999999998</v>
      </c>
      <c r="J5801">
        <v>72</v>
      </c>
      <c r="K5801" t="s">
        <v>3124</v>
      </c>
      <c r="L5801" t="s">
        <v>3098</v>
      </c>
      <c r="M5801" t="s">
        <v>3177</v>
      </c>
      <c r="O5801" t="s">
        <v>3124</v>
      </c>
      <c r="P5801">
        <f t="shared" si="180"/>
        <v>45241</v>
      </c>
      <c r="Q5801">
        <f>--(COUNTIF($A$2:A5801,A5801)=1)</f>
        <v>1</v>
      </c>
      <c r="R5801">
        <f t="shared" si="181"/>
        <v>2.5299999999999998</v>
      </c>
    </row>
    <row r="5802" spans="1:18">
      <c r="A5802" t="s">
        <v>12325</v>
      </c>
      <c r="B5802" t="s">
        <v>452</v>
      </c>
      <c r="C5802" t="s">
        <v>12326</v>
      </c>
      <c r="D5802" t="s">
        <v>3200</v>
      </c>
      <c r="E5802" t="s">
        <v>3194</v>
      </c>
      <c r="F5802" t="s">
        <v>3167</v>
      </c>
      <c r="G5802" t="s">
        <v>180</v>
      </c>
      <c r="H5802" s="28">
        <v>44683</v>
      </c>
      <c r="I5802">
        <v>129.80000000000001</v>
      </c>
      <c r="J5802">
        <v>72</v>
      </c>
      <c r="K5802" t="s">
        <v>3123</v>
      </c>
      <c r="L5802" t="s">
        <v>3398</v>
      </c>
      <c r="M5802" t="s">
        <v>3207</v>
      </c>
      <c r="O5802" t="s">
        <v>3170</v>
      </c>
      <c r="P5802">
        <f t="shared" si="180"/>
        <v>44678</v>
      </c>
      <c r="Q5802">
        <f>--(COUNTIF($A$2:A5802,A5802)=1)</f>
        <v>1</v>
      </c>
      <c r="R5802">
        <f t="shared" si="181"/>
        <v>129.80000000000001</v>
      </c>
    </row>
    <row r="5803" spans="1:18">
      <c r="A5803" t="s">
        <v>12327</v>
      </c>
      <c r="B5803" t="s">
        <v>2786</v>
      </c>
      <c r="C5803" t="s">
        <v>6454</v>
      </c>
      <c r="D5803" t="s">
        <v>3196</v>
      </c>
      <c r="E5803" t="s">
        <v>3166</v>
      </c>
      <c r="F5803" t="s">
        <v>3180</v>
      </c>
      <c r="G5803" t="s">
        <v>1856</v>
      </c>
      <c r="H5803" s="28"/>
      <c r="J5803">
        <v>24</v>
      </c>
      <c r="K5803" t="s">
        <v>3098</v>
      </c>
      <c r="L5803" t="s">
        <v>3212</v>
      </c>
      <c r="M5803" t="s">
        <v>3188</v>
      </c>
      <c r="O5803" t="s">
        <v>3189</v>
      </c>
      <c r="P5803">
        <f t="shared" si="180"/>
        <v>45602</v>
      </c>
      <c r="Q5803">
        <f>--(COUNTIF($A$2:A5803,A5803)=1)</f>
        <v>1</v>
      </c>
      <c r="R5803" t="str">
        <f t="shared" si="181"/>
        <v/>
      </c>
    </row>
    <row r="5804" spans="1:18">
      <c r="A5804" t="s">
        <v>12328</v>
      </c>
      <c r="B5804" t="s">
        <v>1478</v>
      </c>
      <c r="C5804" t="s">
        <v>7496</v>
      </c>
      <c r="D5804" t="s">
        <v>3240</v>
      </c>
      <c r="E5804" t="s">
        <v>3175</v>
      </c>
      <c r="F5804" t="s">
        <v>3180</v>
      </c>
      <c r="G5804" t="s">
        <v>1199</v>
      </c>
      <c r="H5804" s="28"/>
      <c r="J5804">
        <v>8</v>
      </c>
      <c r="K5804" t="s">
        <v>3098</v>
      </c>
      <c r="L5804" t="s">
        <v>3265</v>
      </c>
      <c r="M5804" t="s">
        <v>3177</v>
      </c>
      <c r="O5804" t="s">
        <v>3123</v>
      </c>
      <c r="P5804">
        <f t="shared" si="180"/>
        <v>45115</v>
      </c>
      <c r="Q5804">
        <f>--(COUNTIF($A$2:A5804,A5804)=1)</f>
        <v>1</v>
      </c>
      <c r="R5804" t="str">
        <f t="shared" si="181"/>
        <v/>
      </c>
    </row>
    <row r="5805" spans="1:18">
      <c r="A5805" t="s">
        <v>12329</v>
      </c>
      <c r="B5805" t="s">
        <v>902</v>
      </c>
      <c r="C5805" t="s">
        <v>3098</v>
      </c>
      <c r="D5805" t="s">
        <v>3185</v>
      </c>
      <c r="E5805" t="s">
        <v>3194</v>
      </c>
      <c r="F5805" t="s">
        <v>3167</v>
      </c>
      <c r="G5805" t="s">
        <v>1225</v>
      </c>
      <c r="H5805" s="28"/>
      <c r="J5805">
        <v>72</v>
      </c>
      <c r="K5805" t="s">
        <v>3098</v>
      </c>
      <c r="L5805" t="s">
        <v>3212</v>
      </c>
      <c r="M5805" t="s">
        <v>3177</v>
      </c>
      <c r="O5805" t="s">
        <v>3170</v>
      </c>
      <c r="P5805">
        <f t="shared" si="180"/>
        <v>44595</v>
      </c>
      <c r="Q5805">
        <f>--(COUNTIF($A$2:A5805,A5805)=1)</f>
        <v>1</v>
      </c>
      <c r="R5805" t="str">
        <f t="shared" si="181"/>
        <v/>
      </c>
    </row>
    <row r="5806" spans="1:18">
      <c r="A5806" t="s">
        <v>12330</v>
      </c>
      <c r="B5806" t="s">
        <v>2072</v>
      </c>
      <c r="C5806" t="s">
        <v>3098</v>
      </c>
      <c r="D5806" t="s">
        <v>3227</v>
      </c>
      <c r="E5806" t="s">
        <v>3166</v>
      </c>
      <c r="F5806" t="s">
        <v>3167</v>
      </c>
      <c r="G5806" t="s">
        <v>375</v>
      </c>
      <c r="H5806" s="28">
        <v>44647</v>
      </c>
      <c r="I5806">
        <v>26.73</v>
      </c>
      <c r="J5806">
        <v>24</v>
      </c>
      <c r="K5806" t="s">
        <v>3123</v>
      </c>
      <c r="L5806" t="s">
        <v>3229</v>
      </c>
      <c r="M5806" t="s">
        <v>3177</v>
      </c>
      <c r="N5806">
        <v>3.4</v>
      </c>
      <c r="O5806" t="s">
        <v>3189</v>
      </c>
      <c r="P5806">
        <f t="shared" si="180"/>
        <v>44646</v>
      </c>
      <c r="Q5806">
        <f>--(COUNTIF($A$2:A5806,A5806)=1)</f>
        <v>1</v>
      </c>
      <c r="R5806">
        <f t="shared" si="181"/>
        <v>26.73</v>
      </c>
    </row>
    <row r="5807" spans="1:18">
      <c r="A5807" t="s">
        <v>12331</v>
      </c>
      <c r="B5807" t="s">
        <v>2753</v>
      </c>
      <c r="C5807" t="s">
        <v>10862</v>
      </c>
      <c r="D5807" t="s">
        <v>3251</v>
      </c>
      <c r="E5807" t="s">
        <v>3166</v>
      </c>
      <c r="F5807" t="s">
        <v>3167</v>
      </c>
      <c r="G5807" t="s">
        <v>6181</v>
      </c>
      <c r="H5807" s="28"/>
      <c r="J5807">
        <v>24</v>
      </c>
      <c r="K5807" t="s">
        <v>3098</v>
      </c>
      <c r="L5807" t="s">
        <v>3201</v>
      </c>
      <c r="M5807" t="s">
        <v>3202</v>
      </c>
      <c r="O5807" t="s">
        <v>3124</v>
      </c>
      <c r="P5807">
        <f t="shared" si="180"/>
        <v>45108</v>
      </c>
      <c r="Q5807">
        <f>--(COUNTIF($A$2:A5807,A5807)=1)</f>
        <v>1</v>
      </c>
      <c r="R5807" t="str">
        <f t="shared" si="181"/>
        <v/>
      </c>
    </row>
    <row r="5808" spans="1:18">
      <c r="A5808" t="s">
        <v>12332</v>
      </c>
      <c r="B5808" t="s">
        <v>1207</v>
      </c>
      <c r="C5808" t="s">
        <v>10378</v>
      </c>
      <c r="D5808" t="s">
        <v>3237</v>
      </c>
      <c r="E5808" t="s">
        <v>3194</v>
      </c>
      <c r="F5808" t="s">
        <v>3167</v>
      </c>
      <c r="G5808" t="s">
        <v>443</v>
      </c>
      <c r="H5808" s="28">
        <v>45215</v>
      </c>
      <c r="I5808">
        <v>236.63</v>
      </c>
      <c r="J5808">
        <v>72</v>
      </c>
      <c r="K5808" t="s">
        <v>3123</v>
      </c>
      <c r="L5808" t="s">
        <v>3231</v>
      </c>
      <c r="M5808" t="s">
        <v>3188</v>
      </c>
      <c r="O5808" t="s">
        <v>3189</v>
      </c>
      <c r="P5808">
        <f t="shared" si="180"/>
        <v>45206</v>
      </c>
      <c r="Q5808">
        <f>--(COUNTIF($A$2:A5808,A5808)=1)</f>
        <v>1</v>
      </c>
      <c r="R5808">
        <f t="shared" si="181"/>
        <v>236.63</v>
      </c>
    </row>
    <row r="5809" spans="1:18">
      <c r="A5809" t="s">
        <v>12333</v>
      </c>
      <c r="B5809" t="s">
        <v>2303</v>
      </c>
      <c r="C5809" t="s">
        <v>3098</v>
      </c>
      <c r="D5809" t="s">
        <v>3165</v>
      </c>
      <c r="E5809" t="s">
        <v>3166</v>
      </c>
      <c r="F5809" t="s">
        <v>3167</v>
      </c>
      <c r="G5809" t="s">
        <v>1699</v>
      </c>
      <c r="H5809" s="28">
        <v>45018</v>
      </c>
      <c r="I5809">
        <v>31.55</v>
      </c>
      <c r="J5809">
        <v>24</v>
      </c>
      <c r="K5809" t="s">
        <v>3123</v>
      </c>
      <c r="L5809" t="s">
        <v>3209</v>
      </c>
      <c r="M5809" t="s">
        <v>3177</v>
      </c>
      <c r="N5809">
        <v>1.9</v>
      </c>
      <c r="O5809" t="s">
        <v>3182</v>
      </c>
      <c r="P5809">
        <f t="shared" si="180"/>
        <v>45017</v>
      </c>
      <c r="Q5809">
        <f>--(COUNTIF($A$2:A5809,A5809)=1)</f>
        <v>1</v>
      </c>
      <c r="R5809">
        <f t="shared" si="181"/>
        <v>31.55</v>
      </c>
    </row>
    <row r="5810" spans="1:18">
      <c r="A5810" t="s">
        <v>12334</v>
      </c>
      <c r="B5810" t="s">
        <v>5340</v>
      </c>
      <c r="C5810" t="s">
        <v>12335</v>
      </c>
      <c r="D5810" t="s">
        <v>3174</v>
      </c>
      <c r="E5810" t="s">
        <v>3194</v>
      </c>
      <c r="F5810" t="s">
        <v>3180</v>
      </c>
      <c r="G5810" t="s">
        <v>1945</v>
      </c>
      <c r="H5810" s="28"/>
      <c r="J5810">
        <v>72</v>
      </c>
      <c r="K5810" t="s">
        <v>3098</v>
      </c>
      <c r="L5810" t="s">
        <v>3218</v>
      </c>
      <c r="M5810" t="s">
        <v>3188</v>
      </c>
      <c r="O5810" t="s">
        <v>3260</v>
      </c>
      <c r="P5810">
        <f t="shared" si="180"/>
        <v>45404</v>
      </c>
      <c r="Q5810">
        <f>--(COUNTIF($A$2:A5810,A5810)=1)</f>
        <v>1</v>
      </c>
      <c r="R5810" t="str">
        <f t="shared" si="181"/>
        <v/>
      </c>
    </row>
    <row r="5811" spans="1:18">
      <c r="A5811" t="s">
        <v>12336</v>
      </c>
      <c r="B5811" t="s">
        <v>2511</v>
      </c>
      <c r="C5811" t="s">
        <v>12337</v>
      </c>
      <c r="D5811" t="s">
        <v>3237</v>
      </c>
      <c r="E5811" t="s">
        <v>3194</v>
      </c>
      <c r="F5811" t="s">
        <v>3167</v>
      </c>
      <c r="G5811" t="s">
        <v>2818</v>
      </c>
      <c r="H5811" s="28">
        <v>45154</v>
      </c>
      <c r="I5811">
        <v>145.91</v>
      </c>
      <c r="J5811">
        <v>72</v>
      </c>
      <c r="K5811" t="s">
        <v>3123</v>
      </c>
      <c r="L5811" t="s">
        <v>3307</v>
      </c>
      <c r="M5811" t="s">
        <v>3207</v>
      </c>
      <c r="N5811">
        <v>4.7</v>
      </c>
      <c r="O5811" t="s">
        <v>3189</v>
      </c>
      <c r="P5811">
        <f t="shared" si="180"/>
        <v>45148</v>
      </c>
      <c r="Q5811">
        <f>--(COUNTIF($A$2:A5811,A5811)=1)</f>
        <v>1</v>
      </c>
      <c r="R5811">
        <f t="shared" si="181"/>
        <v>145.91</v>
      </c>
    </row>
    <row r="5812" spans="1:18">
      <c r="A5812" t="s">
        <v>12338</v>
      </c>
      <c r="B5812" t="s">
        <v>389</v>
      </c>
      <c r="C5812" t="s">
        <v>11616</v>
      </c>
      <c r="D5812" t="s">
        <v>3196</v>
      </c>
      <c r="E5812" t="s">
        <v>3194</v>
      </c>
      <c r="F5812" t="s">
        <v>3220</v>
      </c>
      <c r="G5812" t="s">
        <v>1679</v>
      </c>
      <c r="H5812" s="28">
        <v>44699</v>
      </c>
      <c r="I5812">
        <v>132.77000000000001</v>
      </c>
      <c r="J5812">
        <v>72</v>
      </c>
      <c r="K5812" t="s">
        <v>3123</v>
      </c>
      <c r="L5812" t="s">
        <v>3192</v>
      </c>
      <c r="M5812" t="s">
        <v>3188</v>
      </c>
      <c r="O5812" t="s">
        <v>3170</v>
      </c>
      <c r="P5812">
        <f t="shared" si="180"/>
        <v>44694</v>
      </c>
      <c r="Q5812">
        <f>--(COUNTIF($A$2:A5812,A5812)=1)</f>
        <v>1</v>
      </c>
      <c r="R5812">
        <f t="shared" si="181"/>
        <v>132.77000000000001</v>
      </c>
    </row>
    <row r="5813" spans="1:18">
      <c r="A5813" t="s">
        <v>12339</v>
      </c>
      <c r="B5813" t="s">
        <v>1901</v>
      </c>
      <c r="C5813" t="s">
        <v>12340</v>
      </c>
      <c r="D5813" t="s">
        <v>3227</v>
      </c>
      <c r="E5813" t="s">
        <v>3166</v>
      </c>
      <c r="F5813" t="s">
        <v>3167</v>
      </c>
      <c r="G5813" t="s">
        <v>849</v>
      </c>
      <c r="H5813" s="28">
        <v>45181</v>
      </c>
      <c r="I5813">
        <v>71.319999999999993</v>
      </c>
      <c r="J5813">
        <v>24</v>
      </c>
      <c r="K5813" t="s">
        <v>3123</v>
      </c>
      <c r="L5813" t="s">
        <v>3248</v>
      </c>
      <c r="M5813" t="s">
        <v>3202</v>
      </c>
      <c r="N5813">
        <v>2.9</v>
      </c>
      <c r="O5813" t="s">
        <v>3189</v>
      </c>
      <c r="P5813">
        <f t="shared" si="180"/>
        <v>45179</v>
      </c>
      <c r="Q5813">
        <f>--(COUNTIF($A$2:A5813,A5813)=1)</f>
        <v>1</v>
      </c>
      <c r="R5813">
        <f t="shared" si="181"/>
        <v>71.319999999999993</v>
      </c>
    </row>
    <row r="5814" spans="1:18">
      <c r="A5814" t="s">
        <v>12341</v>
      </c>
      <c r="B5814" t="s">
        <v>257</v>
      </c>
      <c r="C5814" t="s">
        <v>10762</v>
      </c>
      <c r="D5814" t="s">
        <v>3200</v>
      </c>
      <c r="E5814" t="s">
        <v>3194</v>
      </c>
      <c r="F5814" t="s">
        <v>3167</v>
      </c>
      <c r="G5814" t="s">
        <v>171</v>
      </c>
      <c r="H5814" s="28">
        <v>45473</v>
      </c>
      <c r="I5814">
        <v>17.72</v>
      </c>
      <c r="J5814">
        <v>72</v>
      </c>
      <c r="K5814" t="s">
        <v>3124</v>
      </c>
      <c r="L5814" t="s">
        <v>3216</v>
      </c>
      <c r="M5814" t="s">
        <v>3188</v>
      </c>
      <c r="O5814" t="s">
        <v>3182</v>
      </c>
      <c r="P5814">
        <f t="shared" si="180"/>
        <v>45473</v>
      </c>
      <c r="Q5814">
        <f>--(COUNTIF($A$2:A5814,A5814)=1)</f>
        <v>1</v>
      </c>
      <c r="R5814">
        <f t="shared" si="181"/>
        <v>17.72</v>
      </c>
    </row>
    <row r="5815" spans="1:18">
      <c r="A5815" t="s">
        <v>12342</v>
      </c>
      <c r="B5815" t="s">
        <v>3784</v>
      </c>
      <c r="C5815" t="s">
        <v>3098</v>
      </c>
      <c r="D5815" t="s">
        <v>3185</v>
      </c>
      <c r="E5815" t="s">
        <v>3175</v>
      </c>
      <c r="F5815" t="s">
        <v>3220</v>
      </c>
      <c r="G5815" t="s">
        <v>350</v>
      </c>
      <c r="H5815" s="28">
        <v>45089</v>
      </c>
      <c r="I5815">
        <v>23.16</v>
      </c>
      <c r="J5815">
        <v>8</v>
      </c>
      <c r="K5815" t="s">
        <v>3123</v>
      </c>
      <c r="L5815" t="s">
        <v>3098</v>
      </c>
      <c r="M5815" t="s">
        <v>3169</v>
      </c>
      <c r="N5815">
        <v>4</v>
      </c>
      <c r="O5815" t="s">
        <v>3178</v>
      </c>
      <c r="P5815">
        <f t="shared" si="180"/>
        <v>45089</v>
      </c>
      <c r="Q5815">
        <f>--(COUNTIF($A$2:A5815,A5815)=1)</f>
        <v>1</v>
      </c>
      <c r="R5815">
        <f t="shared" si="181"/>
        <v>23.16</v>
      </c>
    </row>
    <row r="5816" spans="1:18">
      <c r="A5816" t="s">
        <v>12343</v>
      </c>
      <c r="B5816" t="s">
        <v>1536</v>
      </c>
      <c r="C5816" t="s">
        <v>6372</v>
      </c>
      <c r="D5816" t="s">
        <v>3200</v>
      </c>
      <c r="E5816" t="s">
        <v>3175</v>
      </c>
      <c r="F5816" t="s">
        <v>3167</v>
      </c>
      <c r="G5816" t="s">
        <v>2294</v>
      </c>
      <c r="H5816" s="28">
        <v>44860</v>
      </c>
      <c r="I5816">
        <v>22.08</v>
      </c>
      <c r="J5816">
        <v>8</v>
      </c>
      <c r="K5816" t="s">
        <v>3123</v>
      </c>
      <c r="L5816" t="s">
        <v>3209</v>
      </c>
      <c r="M5816" t="s">
        <v>3202</v>
      </c>
      <c r="N5816">
        <v>4.2</v>
      </c>
      <c r="O5816" t="s">
        <v>3189</v>
      </c>
      <c r="P5816">
        <f t="shared" si="180"/>
        <v>44860</v>
      </c>
      <c r="Q5816">
        <f>--(COUNTIF($A$2:A5816,A5816)=1)</f>
        <v>1</v>
      </c>
      <c r="R5816">
        <f t="shared" si="181"/>
        <v>22.08</v>
      </c>
    </row>
    <row r="5817" spans="1:18">
      <c r="A5817" t="s">
        <v>12344</v>
      </c>
      <c r="B5817" t="s">
        <v>5554</v>
      </c>
      <c r="C5817" t="s">
        <v>12345</v>
      </c>
      <c r="D5817" t="s">
        <v>3174</v>
      </c>
      <c r="E5817" t="s">
        <v>3175</v>
      </c>
      <c r="F5817" t="s">
        <v>3167</v>
      </c>
      <c r="G5817" t="s">
        <v>649</v>
      </c>
      <c r="H5817" s="28">
        <v>45390</v>
      </c>
      <c r="I5817">
        <v>6.82</v>
      </c>
      <c r="J5817">
        <v>8</v>
      </c>
      <c r="K5817" t="s">
        <v>3124</v>
      </c>
      <c r="L5817" t="s">
        <v>3206</v>
      </c>
      <c r="M5817" t="s">
        <v>3177</v>
      </c>
      <c r="N5817">
        <v>2.1</v>
      </c>
      <c r="O5817" t="s">
        <v>3189</v>
      </c>
      <c r="P5817">
        <f t="shared" si="180"/>
        <v>45390</v>
      </c>
      <c r="Q5817">
        <f>--(COUNTIF($A$2:A5817,A5817)=1)</f>
        <v>1</v>
      </c>
      <c r="R5817">
        <f t="shared" si="181"/>
        <v>6.82</v>
      </c>
    </row>
    <row r="5818" spans="1:18">
      <c r="A5818" t="s">
        <v>12346</v>
      </c>
      <c r="B5818" t="s">
        <v>2939</v>
      </c>
      <c r="C5818" t="s">
        <v>12347</v>
      </c>
      <c r="D5818" t="s">
        <v>3237</v>
      </c>
      <c r="E5818" t="s">
        <v>3194</v>
      </c>
      <c r="F5818" t="s">
        <v>3167</v>
      </c>
      <c r="G5818" t="s">
        <v>167</v>
      </c>
      <c r="H5818" s="28">
        <v>44617</v>
      </c>
      <c r="I5818">
        <v>182.53</v>
      </c>
      <c r="J5818">
        <v>72</v>
      </c>
      <c r="K5818" t="s">
        <v>3123</v>
      </c>
      <c r="L5818" t="s">
        <v>3209</v>
      </c>
      <c r="M5818" t="s">
        <v>3202</v>
      </c>
      <c r="N5818">
        <v>4.0999999999999996</v>
      </c>
      <c r="O5818" t="s">
        <v>3124</v>
      </c>
      <c r="P5818">
        <f t="shared" si="180"/>
        <v>44610</v>
      </c>
      <c r="Q5818">
        <f>--(COUNTIF($A$2:A5818,A5818)=1)</f>
        <v>1</v>
      </c>
      <c r="R5818">
        <f t="shared" si="181"/>
        <v>182.53</v>
      </c>
    </row>
    <row r="5819" spans="1:18">
      <c r="A5819" t="s">
        <v>12348</v>
      </c>
      <c r="B5819" t="s">
        <v>833</v>
      </c>
      <c r="C5819" t="s">
        <v>3098</v>
      </c>
      <c r="D5819" t="s">
        <v>3200</v>
      </c>
      <c r="E5819" t="s">
        <v>3280</v>
      </c>
      <c r="F5819" t="s">
        <v>3167</v>
      </c>
      <c r="G5819" t="s">
        <v>7359</v>
      </c>
      <c r="H5819" s="28">
        <v>45261</v>
      </c>
      <c r="I5819">
        <v>11.9</v>
      </c>
      <c r="J5819">
        <v>4</v>
      </c>
      <c r="K5819" t="s">
        <v>3123</v>
      </c>
      <c r="L5819" t="s">
        <v>3098</v>
      </c>
      <c r="M5819" t="s">
        <v>3188</v>
      </c>
      <c r="N5819">
        <v>3.2</v>
      </c>
      <c r="O5819" t="s">
        <v>3189</v>
      </c>
      <c r="P5819">
        <f t="shared" si="180"/>
        <v>45261</v>
      </c>
      <c r="Q5819">
        <f>--(COUNTIF($A$2:A5819,A5819)=1)</f>
        <v>1</v>
      </c>
      <c r="R5819">
        <f t="shared" si="181"/>
        <v>11.9</v>
      </c>
    </row>
    <row r="5820" spans="1:18">
      <c r="A5820" t="s">
        <v>12349</v>
      </c>
      <c r="B5820" t="s">
        <v>442</v>
      </c>
      <c r="C5820" t="s">
        <v>3098</v>
      </c>
      <c r="D5820" t="s">
        <v>3240</v>
      </c>
      <c r="E5820" t="s">
        <v>3280</v>
      </c>
      <c r="F5820" t="s">
        <v>3228</v>
      </c>
      <c r="G5820" t="s">
        <v>360</v>
      </c>
      <c r="H5820" s="28"/>
      <c r="J5820">
        <v>4</v>
      </c>
      <c r="K5820" t="s">
        <v>3098</v>
      </c>
      <c r="L5820" t="s">
        <v>3268</v>
      </c>
      <c r="M5820" t="s">
        <v>3188</v>
      </c>
      <c r="O5820" t="s">
        <v>3189</v>
      </c>
      <c r="P5820">
        <f t="shared" si="180"/>
        <v>45245</v>
      </c>
      <c r="Q5820">
        <f>--(COUNTIF($A$2:A5820,A5820)=1)</f>
        <v>1</v>
      </c>
      <c r="R5820" t="str">
        <f t="shared" si="181"/>
        <v/>
      </c>
    </row>
    <row r="5821" spans="1:18">
      <c r="A5821" t="s">
        <v>12350</v>
      </c>
      <c r="B5821" t="s">
        <v>6839</v>
      </c>
      <c r="C5821" t="s">
        <v>12351</v>
      </c>
      <c r="D5821" t="s">
        <v>3251</v>
      </c>
      <c r="E5821" t="s">
        <v>3166</v>
      </c>
      <c r="F5821" t="s">
        <v>3167</v>
      </c>
      <c r="G5821" t="s">
        <v>2697</v>
      </c>
      <c r="H5821" s="28">
        <v>45105</v>
      </c>
      <c r="I5821">
        <v>71.22</v>
      </c>
      <c r="J5821">
        <v>24</v>
      </c>
      <c r="K5821" t="s">
        <v>3123</v>
      </c>
      <c r="L5821" t="s">
        <v>3268</v>
      </c>
      <c r="M5821" t="s">
        <v>3202</v>
      </c>
      <c r="O5821" t="s">
        <v>3170</v>
      </c>
      <c r="P5821">
        <f t="shared" si="180"/>
        <v>45103</v>
      </c>
      <c r="Q5821">
        <f>--(COUNTIF($A$2:A5821,A5821)=1)</f>
        <v>1</v>
      </c>
      <c r="R5821">
        <f t="shared" si="181"/>
        <v>71.22</v>
      </c>
    </row>
    <row r="5822" spans="1:18">
      <c r="A5822" t="s">
        <v>12352</v>
      </c>
      <c r="B5822" t="s">
        <v>553</v>
      </c>
      <c r="C5822" t="s">
        <v>8213</v>
      </c>
      <c r="D5822" t="s">
        <v>3185</v>
      </c>
      <c r="E5822" t="s">
        <v>3194</v>
      </c>
      <c r="F5822" t="s">
        <v>3220</v>
      </c>
      <c r="G5822" t="s">
        <v>3935</v>
      </c>
      <c r="H5822" s="28">
        <v>45694</v>
      </c>
      <c r="I5822">
        <v>96.82</v>
      </c>
      <c r="J5822">
        <v>72</v>
      </c>
      <c r="K5822" t="s">
        <v>3123</v>
      </c>
      <c r="L5822" t="s">
        <v>3244</v>
      </c>
      <c r="M5822" t="s">
        <v>3188</v>
      </c>
      <c r="O5822" t="s">
        <v>3124</v>
      </c>
      <c r="P5822">
        <f t="shared" si="180"/>
        <v>45690</v>
      </c>
      <c r="Q5822">
        <f>--(COUNTIF($A$2:A5822,A5822)=1)</f>
        <v>1</v>
      </c>
      <c r="R5822">
        <f t="shared" si="181"/>
        <v>96.82</v>
      </c>
    </row>
    <row r="5823" spans="1:18">
      <c r="A5823" t="s">
        <v>12353</v>
      </c>
      <c r="B5823" t="s">
        <v>8065</v>
      </c>
      <c r="C5823" t="s">
        <v>6458</v>
      </c>
      <c r="D5823" t="s">
        <v>3200</v>
      </c>
      <c r="E5823" t="s">
        <v>3166</v>
      </c>
      <c r="F5823" t="s">
        <v>3167</v>
      </c>
      <c r="G5823" t="s">
        <v>777</v>
      </c>
      <c r="H5823" s="28"/>
      <c r="J5823">
        <v>24</v>
      </c>
      <c r="K5823" t="s">
        <v>3098</v>
      </c>
      <c r="L5823" t="s">
        <v>3206</v>
      </c>
      <c r="M5823" t="s">
        <v>3177</v>
      </c>
      <c r="O5823" t="s">
        <v>3189</v>
      </c>
      <c r="P5823">
        <f t="shared" si="180"/>
        <v>45451</v>
      </c>
      <c r="Q5823">
        <f>--(COUNTIF($A$2:A5823,A5823)=1)</f>
        <v>1</v>
      </c>
      <c r="R5823" t="str">
        <f t="shared" si="181"/>
        <v/>
      </c>
    </row>
    <row r="5824" spans="1:18">
      <c r="A5824" t="s">
        <v>12354</v>
      </c>
      <c r="B5824" t="s">
        <v>7978</v>
      </c>
      <c r="C5824" t="s">
        <v>3098</v>
      </c>
      <c r="D5824" t="s">
        <v>3240</v>
      </c>
      <c r="E5824" t="s">
        <v>3175</v>
      </c>
      <c r="F5824" t="s">
        <v>3167</v>
      </c>
      <c r="G5824" t="s">
        <v>5540</v>
      </c>
      <c r="H5824" s="28">
        <v>45121</v>
      </c>
      <c r="I5824">
        <v>24.34</v>
      </c>
      <c r="J5824">
        <v>8</v>
      </c>
      <c r="K5824" t="s">
        <v>3123</v>
      </c>
      <c r="L5824" t="s">
        <v>3198</v>
      </c>
      <c r="M5824" t="s">
        <v>3188</v>
      </c>
      <c r="O5824" t="s">
        <v>3182</v>
      </c>
      <c r="P5824">
        <f t="shared" si="180"/>
        <v>45120</v>
      </c>
      <c r="Q5824">
        <f>--(COUNTIF($A$2:A5824,A5824)=1)</f>
        <v>1</v>
      </c>
      <c r="R5824">
        <f t="shared" si="181"/>
        <v>24.34</v>
      </c>
    </row>
    <row r="5825" spans="1:18">
      <c r="A5825" t="s">
        <v>12355</v>
      </c>
      <c r="B5825" t="s">
        <v>3732</v>
      </c>
      <c r="C5825" t="s">
        <v>3922</v>
      </c>
      <c r="D5825" t="s">
        <v>3251</v>
      </c>
      <c r="E5825" t="s">
        <v>3194</v>
      </c>
      <c r="F5825" t="s">
        <v>3180</v>
      </c>
      <c r="G5825" t="s">
        <v>1562</v>
      </c>
      <c r="H5825" s="28"/>
      <c r="J5825">
        <v>72</v>
      </c>
      <c r="K5825" t="s">
        <v>3098</v>
      </c>
      <c r="L5825" t="s">
        <v>3098</v>
      </c>
      <c r="M5825" t="s">
        <v>3177</v>
      </c>
      <c r="O5825" t="s">
        <v>3182</v>
      </c>
      <c r="P5825">
        <f t="shared" si="180"/>
        <v>45125</v>
      </c>
      <c r="Q5825">
        <f>--(COUNTIF($A$2:A5825,A5825)=1)</f>
        <v>1</v>
      </c>
      <c r="R5825" t="str">
        <f t="shared" si="181"/>
        <v/>
      </c>
    </row>
    <row r="5826" spans="1:18">
      <c r="A5826" t="s">
        <v>12356</v>
      </c>
      <c r="B5826" t="s">
        <v>3648</v>
      </c>
      <c r="C5826" t="s">
        <v>3098</v>
      </c>
      <c r="D5826" t="s">
        <v>3196</v>
      </c>
      <c r="E5826" t="s">
        <v>3194</v>
      </c>
      <c r="F5826" t="s">
        <v>3180</v>
      </c>
      <c r="G5826" t="s">
        <v>1734</v>
      </c>
      <c r="H5826" s="28"/>
      <c r="J5826">
        <v>72</v>
      </c>
      <c r="K5826" t="s">
        <v>3098</v>
      </c>
      <c r="L5826" t="s">
        <v>3098</v>
      </c>
      <c r="M5826" t="s">
        <v>3177</v>
      </c>
      <c r="O5826" t="s">
        <v>3170</v>
      </c>
      <c r="P5826">
        <f t="shared" ref="P5826:P5889" si="182">IFERROR(DATEVALUE(G5826),IFERROR(DATE(RIGHT(G5826,4),MID(G5826,4,2),LEFT(G5826,2)),""))</f>
        <v>45084</v>
      </c>
      <c r="Q5826">
        <f>--(COUNTIF($A$2:A5826,A5826)=1)</f>
        <v>1</v>
      </c>
      <c r="R5826" t="str">
        <f t="shared" ref="R5826:R5889" si="183">IF(AND(Q5826=1,I5826&lt;&gt;"",ISNUMBER(I5826),I5826&gt;=0),I5826,"")</f>
        <v/>
      </c>
    </row>
    <row r="5827" spans="1:18">
      <c r="A5827" t="s">
        <v>12357</v>
      </c>
      <c r="B5827" t="s">
        <v>5934</v>
      </c>
      <c r="C5827" t="s">
        <v>3098</v>
      </c>
      <c r="D5827" t="s">
        <v>3196</v>
      </c>
      <c r="E5827" t="s">
        <v>3166</v>
      </c>
      <c r="F5827" t="s">
        <v>3220</v>
      </c>
      <c r="G5827" t="s">
        <v>204</v>
      </c>
      <c r="H5827" s="28">
        <v>45230</v>
      </c>
      <c r="I5827">
        <v>21.34</v>
      </c>
      <c r="J5827">
        <v>24</v>
      </c>
      <c r="K5827" t="s">
        <v>3124</v>
      </c>
      <c r="L5827" t="s">
        <v>3218</v>
      </c>
      <c r="M5827" t="s">
        <v>3169</v>
      </c>
      <c r="N5827">
        <v>1.9</v>
      </c>
      <c r="O5827" t="s">
        <v>3260</v>
      </c>
      <c r="P5827">
        <f t="shared" si="182"/>
        <v>45230</v>
      </c>
      <c r="Q5827">
        <f>--(COUNTIF($A$2:A5827,A5827)=1)</f>
        <v>1</v>
      </c>
      <c r="R5827">
        <f t="shared" si="183"/>
        <v>21.34</v>
      </c>
    </row>
    <row r="5828" spans="1:18">
      <c r="A5828" t="s">
        <v>12358</v>
      </c>
      <c r="B5828" t="s">
        <v>1214</v>
      </c>
      <c r="C5828" t="s">
        <v>3098</v>
      </c>
      <c r="D5828" t="s">
        <v>3185</v>
      </c>
      <c r="E5828" t="s">
        <v>3166</v>
      </c>
      <c r="F5828" t="s">
        <v>3220</v>
      </c>
      <c r="G5828" t="s">
        <v>2058</v>
      </c>
      <c r="H5828" s="28"/>
      <c r="J5828">
        <v>24</v>
      </c>
      <c r="K5828" t="s">
        <v>3098</v>
      </c>
      <c r="L5828" t="s">
        <v>3168</v>
      </c>
      <c r="M5828" t="s">
        <v>3177</v>
      </c>
      <c r="O5828" t="s">
        <v>3182</v>
      </c>
      <c r="P5828">
        <f t="shared" si="182"/>
        <v>44761</v>
      </c>
      <c r="Q5828">
        <f>--(COUNTIF($A$2:A5828,A5828)=1)</f>
        <v>1</v>
      </c>
      <c r="R5828" t="str">
        <f t="shared" si="183"/>
        <v/>
      </c>
    </row>
    <row r="5829" spans="1:18">
      <c r="A5829" t="s">
        <v>12359</v>
      </c>
      <c r="B5829" t="s">
        <v>9236</v>
      </c>
      <c r="C5829" t="s">
        <v>3098</v>
      </c>
      <c r="D5829" t="s">
        <v>3251</v>
      </c>
      <c r="E5829" t="s">
        <v>3175</v>
      </c>
      <c r="F5829" t="s">
        <v>3167</v>
      </c>
      <c r="G5829" t="s">
        <v>3601</v>
      </c>
      <c r="H5829" s="28">
        <v>45146</v>
      </c>
      <c r="I5829">
        <v>15.68</v>
      </c>
      <c r="J5829">
        <v>8</v>
      </c>
      <c r="K5829" t="s">
        <v>3123</v>
      </c>
      <c r="L5829" t="s">
        <v>3398</v>
      </c>
      <c r="M5829" t="s">
        <v>3188</v>
      </c>
      <c r="N5829">
        <v>1.4</v>
      </c>
      <c r="O5829" t="s">
        <v>3170</v>
      </c>
      <c r="P5829">
        <f t="shared" si="182"/>
        <v>45146</v>
      </c>
      <c r="Q5829">
        <f>--(COUNTIF($A$2:A5829,A5829)=1)</f>
        <v>1</v>
      </c>
      <c r="R5829">
        <f t="shared" si="183"/>
        <v>15.68</v>
      </c>
    </row>
    <row r="5830" spans="1:18">
      <c r="A5830" t="s">
        <v>12360</v>
      </c>
      <c r="B5830" t="s">
        <v>2672</v>
      </c>
      <c r="C5830" t="s">
        <v>12361</v>
      </c>
      <c r="D5830" t="s">
        <v>3237</v>
      </c>
      <c r="E5830" t="s">
        <v>3194</v>
      </c>
      <c r="F5830" t="s">
        <v>3220</v>
      </c>
      <c r="G5830" t="s">
        <v>1740</v>
      </c>
      <c r="H5830" s="28">
        <v>45064</v>
      </c>
      <c r="I5830">
        <v>132.82</v>
      </c>
      <c r="J5830">
        <v>72</v>
      </c>
      <c r="K5830" t="s">
        <v>3123</v>
      </c>
      <c r="L5830" t="s">
        <v>3225</v>
      </c>
      <c r="M5830" t="s">
        <v>3207</v>
      </c>
      <c r="N5830">
        <v>5</v>
      </c>
      <c r="O5830" t="s">
        <v>3182</v>
      </c>
      <c r="P5830">
        <f t="shared" si="182"/>
        <v>45059</v>
      </c>
      <c r="Q5830">
        <f>--(COUNTIF($A$2:A5830,A5830)=1)</f>
        <v>1</v>
      </c>
      <c r="R5830">
        <f t="shared" si="183"/>
        <v>132.82</v>
      </c>
    </row>
    <row r="5831" spans="1:18">
      <c r="A5831" t="s">
        <v>12362</v>
      </c>
      <c r="B5831" t="s">
        <v>4565</v>
      </c>
      <c r="C5831" t="s">
        <v>3098</v>
      </c>
      <c r="D5831" t="s">
        <v>3196</v>
      </c>
      <c r="E5831" t="s">
        <v>3166</v>
      </c>
      <c r="F5831" t="s">
        <v>3220</v>
      </c>
      <c r="G5831" t="s">
        <v>2929</v>
      </c>
      <c r="H5831" s="28">
        <v>45222</v>
      </c>
      <c r="I5831">
        <v>80</v>
      </c>
      <c r="J5831">
        <v>24</v>
      </c>
      <c r="K5831" t="s">
        <v>3123</v>
      </c>
      <c r="L5831" t="s">
        <v>3254</v>
      </c>
      <c r="M5831" t="s">
        <v>3188</v>
      </c>
      <c r="O5831" t="s">
        <v>3178</v>
      </c>
      <c r="P5831">
        <f t="shared" si="182"/>
        <v>45219</v>
      </c>
      <c r="Q5831">
        <f>--(COUNTIF($A$2:A5831,A5831)=1)</f>
        <v>1</v>
      </c>
      <c r="R5831">
        <f t="shared" si="183"/>
        <v>80</v>
      </c>
    </row>
    <row r="5832" spans="1:18">
      <c r="A5832" t="s">
        <v>12363</v>
      </c>
      <c r="B5832" t="s">
        <v>6495</v>
      </c>
      <c r="C5832" t="s">
        <v>3098</v>
      </c>
      <c r="D5832" t="s">
        <v>3174</v>
      </c>
      <c r="E5832" t="s">
        <v>3166</v>
      </c>
      <c r="F5832" t="s">
        <v>3167</v>
      </c>
      <c r="G5832" t="s">
        <v>180</v>
      </c>
      <c r="H5832" s="28"/>
      <c r="J5832">
        <v>24</v>
      </c>
      <c r="K5832" t="s">
        <v>3098</v>
      </c>
      <c r="L5832" t="s">
        <v>3351</v>
      </c>
      <c r="M5832" t="s">
        <v>3207</v>
      </c>
      <c r="O5832" t="s">
        <v>3182</v>
      </c>
      <c r="P5832">
        <f t="shared" si="182"/>
        <v>44678</v>
      </c>
      <c r="Q5832">
        <f>--(COUNTIF($A$2:A5832,A5832)=1)</f>
        <v>1</v>
      </c>
      <c r="R5832" t="str">
        <f t="shared" si="183"/>
        <v/>
      </c>
    </row>
    <row r="5833" spans="1:18">
      <c r="A5833" t="s">
        <v>12364</v>
      </c>
      <c r="B5833" t="s">
        <v>1923</v>
      </c>
      <c r="C5833" t="s">
        <v>12365</v>
      </c>
      <c r="D5833" t="s">
        <v>3227</v>
      </c>
      <c r="E5833" t="s">
        <v>3194</v>
      </c>
      <c r="F5833" t="s">
        <v>3228</v>
      </c>
      <c r="G5833" t="s">
        <v>201</v>
      </c>
      <c r="H5833" s="28"/>
      <c r="J5833">
        <v>72</v>
      </c>
      <c r="K5833" t="s">
        <v>3098</v>
      </c>
      <c r="L5833" t="s">
        <v>3218</v>
      </c>
      <c r="M5833" t="s">
        <v>3188</v>
      </c>
      <c r="O5833" t="s">
        <v>3123</v>
      </c>
      <c r="P5833">
        <f t="shared" si="182"/>
        <v>45548</v>
      </c>
      <c r="Q5833">
        <f>--(COUNTIF($A$2:A5833,A5833)=1)</f>
        <v>1</v>
      </c>
      <c r="R5833" t="str">
        <f t="shared" si="183"/>
        <v/>
      </c>
    </row>
    <row r="5834" spans="1:18">
      <c r="A5834" t="s">
        <v>12366</v>
      </c>
      <c r="B5834" t="s">
        <v>1898</v>
      </c>
      <c r="C5834" t="s">
        <v>3098</v>
      </c>
      <c r="D5834" t="s">
        <v>3251</v>
      </c>
      <c r="E5834" t="s">
        <v>3175</v>
      </c>
      <c r="F5834" t="s">
        <v>3167</v>
      </c>
      <c r="G5834" t="s">
        <v>1081</v>
      </c>
      <c r="H5834" s="28"/>
      <c r="J5834">
        <v>8</v>
      </c>
      <c r="K5834" t="s">
        <v>3098</v>
      </c>
      <c r="L5834" t="s">
        <v>3271</v>
      </c>
      <c r="M5834" t="s">
        <v>3169</v>
      </c>
      <c r="O5834" t="s">
        <v>3189</v>
      </c>
      <c r="P5834">
        <f t="shared" si="182"/>
        <v>45241</v>
      </c>
      <c r="Q5834">
        <f>--(COUNTIF($A$2:A5834,A5834)=1)</f>
        <v>1</v>
      </c>
      <c r="R5834" t="str">
        <f t="shared" si="183"/>
        <v/>
      </c>
    </row>
    <row r="5835" spans="1:18">
      <c r="A5835" t="s">
        <v>12367</v>
      </c>
      <c r="B5835" t="s">
        <v>1186</v>
      </c>
      <c r="C5835" t="s">
        <v>12368</v>
      </c>
      <c r="D5835" t="s">
        <v>3196</v>
      </c>
      <c r="E5835" t="s">
        <v>3166</v>
      </c>
      <c r="F5835" t="s">
        <v>3167</v>
      </c>
      <c r="G5835" t="s">
        <v>9550</v>
      </c>
      <c r="H5835" s="28">
        <v>44962</v>
      </c>
      <c r="I5835">
        <v>7.94</v>
      </c>
      <c r="J5835">
        <v>24</v>
      </c>
      <c r="K5835" t="s">
        <v>3124</v>
      </c>
      <c r="L5835" t="s">
        <v>3229</v>
      </c>
      <c r="M5835" t="s">
        <v>3188</v>
      </c>
      <c r="N5835">
        <v>2.7</v>
      </c>
      <c r="O5835" t="s">
        <v>3213</v>
      </c>
      <c r="P5835">
        <f t="shared" si="182"/>
        <v>44962</v>
      </c>
      <c r="Q5835">
        <f>--(COUNTIF($A$2:A5835,A5835)=1)</f>
        <v>1</v>
      </c>
      <c r="R5835">
        <f t="shared" si="183"/>
        <v>7.94</v>
      </c>
    </row>
    <row r="5836" spans="1:18">
      <c r="A5836" t="s">
        <v>12369</v>
      </c>
      <c r="B5836" t="s">
        <v>7964</v>
      </c>
      <c r="C5836" t="s">
        <v>3098</v>
      </c>
      <c r="D5836" t="s">
        <v>3196</v>
      </c>
      <c r="E5836" t="s">
        <v>3194</v>
      </c>
      <c r="F5836" t="s">
        <v>3167</v>
      </c>
      <c r="G5836" t="s">
        <v>1291</v>
      </c>
      <c r="H5836" s="28">
        <v>45199</v>
      </c>
      <c r="I5836">
        <v>208.88</v>
      </c>
      <c r="J5836">
        <v>72</v>
      </c>
      <c r="K5836" t="s">
        <v>3123</v>
      </c>
      <c r="L5836" t="s">
        <v>3318</v>
      </c>
      <c r="M5836" t="s">
        <v>3188</v>
      </c>
      <c r="O5836" t="s">
        <v>3170</v>
      </c>
      <c r="P5836">
        <f t="shared" si="182"/>
        <v>45191</v>
      </c>
      <c r="Q5836">
        <f>--(COUNTIF($A$2:A5836,A5836)=1)</f>
        <v>1</v>
      </c>
      <c r="R5836">
        <f t="shared" si="183"/>
        <v>208.88</v>
      </c>
    </row>
    <row r="5837" spans="1:18">
      <c r="A5837" t="s">
        <v>12370</v>
      </c>
      <c r="B5837" t="s">
        <v>5024</v>
      </c>
      <c r="C5837" t="s">
        <v>9609</v>
      </c>
      <c r="D5837" t="s">
        <v>3240</v>
      </c>
      <c r="E5837" t="s">
        <v>3175</v>
      </c>
      <c r="F5837" t="s">
        <v>3167</v>
      </c>
      <c r="G5837" t="s">
        <v>12371</v>
      </c>
      <c r="H5837" s="28">
        <v>45549</v>
      </c>
      <c r="I5837">
        <v>5.05</v>
      </c>
      <c r="J5837">
        <v>8</v>
      </c>
      <c r="K5837" t="s">
        <v>3124</v>
      </c>
      <c r="L5837" t="s">
        <v>3209</v>
      </c>
      <c r="M5837" t="s">
        <v>3169</v>
      </c>
      <c r="N5837">
        <v>4.5999999999999996</v>
      </c>
      <c r="O5837" t="s">
        <v>3189</v>
      </c>
      <c r="P5837">
        <f t="shared" si="182"/>
        <v>45549</v>
      </c>
      <c r="Q5837">
        <f>--(COUNTIF($A$2:A5837,A5837)=1)</f>
        <v>1</v>
      </c>
      <c r="R5837">
        <f t="shared" si="183"/>
        <v>5.05</v>
      </c>
    </row>
    <row r="5838" spans="1:18">
      <c r="A5838" t="s">
        <v>12372</v>
      </c>
      <c r="B5838" t="s">
        <v>3058</v>
      </c>
      <c r="C5838" t="s">
        <v>11086</v>
      </c>
      <c r="D5838" t="s">
        <v>3251</v>
      </c>
      <c r="E5838" t="s">
        <v>3166</v>
      </c>
      <c r="F5838" t="s">
        <v>3180</v>
      </c>
      <c r="G5838" t="s">
        <v>3748</v>
      </c>
      <c r="H5838" s="28"/>
      <c r="J5838">
        <v>24</v>
      </c>
      <c r="K5838" t="s">
        <v>3098</v>
      </c>
      <c r="L5838" t="s">
        <v>3168</v>
      </c>
      <c r="M5838" t="s">
        <v>3169</v>
      </c>
      <c r="O5838" t="s">
        <v>3170</v>
      </c>
      <c r="P5838">
        <f t="shared" si="182"/>
        <v>44953</v>
      </c>
      <c r="Q5838">
        <f>--(COUNTIF($A$2:A5838,A5838)=1)</f>
        <v>1</v>
      </c>
      <c r="R5838" t="str">
        <f t="shared" si="183"/>
        <v/>
      </c>
    </row>
    <row r="5839" spans="1:18">
      <c r="A5839" t="s">
        <v>12373</v>
      </c>
      <c r="B5839" t="s">
        <v>6383</v>
      </c>
      <c r="C5839" t="s">
        <v>5405</v>
      </c>
      <c r="D5839" t="s">
        <v>3240</v>
      </c>
      <c r="E5839" t="s">
        <v>3175</v>
      </c>
      <c r="F5839" t="s">
        <v>3167</v>
      </c>
      <c r="G5839" t="s">
        <v>605</v>
      </c>
      <c r="H5839" s="28">
        <v>45252</v>
      </c>
      <c r="I5839">
        <v>5.0999999999999996</v>
      </c>
      <c r="J5839">
        <v>8</v>
      </c>
      <c r="K5839" t="s">
        <v>3124</v>
      </c>
      <c r="L5839" t="s">
        <v>3176</v>
      </c>
      <c r="M5839" t="s">
        <v>3202</v>
      </c>
      <c r="N5839">
        <v>1.3</v>
      </c>
      <c r="O5839" t="s">
        <v>3123</v>
      </c>
      <c r="P5839">
        <f t="shared" si="182"/>
        <v>45252</v>
      </c>
      <c r="Q5839">
        <f>--(COUNTIF($A$2:A5839,A5839)=1)</f>
        <v>1</v>
      </c>
      <c r="R5839">
        <f t="shared" si="183"/>
        <v>5.0999999999999996</v>
      </c>
    </row>
    <row r="5840" spans="1:18">
      <c r="A5840" t="s">
        <v>12374</v>
      </c>
      <c r="B5840" t="s">
        <v>207</v>
      </c>
      <c r="C5840" t="s">
        <v>3098</v>
      </c>
      <c r="D5840" t="s">
        <v>3237</v>
      </c>
      <c r="E5840" t="s">
        <v>3194</v>
      </c>
      <c r="F5840" t="s">
        <v>3167</v>
      </c>
      <c r="G5840" t="s">
        <v>1530</v>
      </c>
      <c r="H5840" s="28">
        <v>45128</v>
      </c>
      <c r="I5840">
        <v>29.9</v>
      </c>
      <c r="J5840">
        <v>72</v>
      </c>
      <c r="K5840" t="s">
        <v>3124</v>
      </c>
      <c r="L5840" t="s">
        <v>3168</v>
      </c>
      <c r="M5840" t="s">
        <v>3169</v>
      </c>
      <c r="N5840">
        <v>3.2</v>
      </c>
      <c r="O5840" t="s">
        <v>3182</v>
      </c>
      <c r="P5840">
        <f t="shared" si="182"/>
        <v>45127</v>
      </c>
      <c r="Q5840">
        <f>--(COUNTIF($A$2:A5840,A5840)=1)</f>
        <v>1</v>
      </c>
      <c r="R5840">
        <f t="shared" si="183"/>
        <v>29.9</v>
      </c>
    </row>
    <row r="5841" spans="1:18">
      <c r="A5841" t="s">
        <v>12375</v>
      </c>
      <c r="B5841" t="s">
        <v>150</v>
      </c>
      <c r="C5841" t="s">
        <v>3098</v>
      </c>
      <c r="D5841" t="s">
        <v>3174</v>
      </c>
      <c r="E5841" t="s">
        <v>3175</v>
      </c>
      <c r="F5841" t="s">
        <v>3167</v>
      </c>
      <c r="G5841" t="s">
        <v>180</v>
      </c>
      <c r="H5841" s="28"/>
      <c r="J5841">
        <v>8</v>
      </c>
      <c r="K5841" t="s">
        <v>3098</v>
      </c>
      <c r="L5841" t="s">
        <v>3098</v>
      </c>
      <c r="M5841" t="s">
        <v>3207</v>
      </c>
      <c r="O5841" t="s">
        <v>3178</v>
      </c>
      <c r="P5841">
        <f t="shared" si="182"/>
        <v>44678</v>
      </c>
      <c r="Q5841">
        <f>--(COUNTIF($A$2:A5841,A5841)=1)</f>
        <v>1</v>
      </c>
      <c r="R5841" t="str">
        <f t="shared" si="183"/>
        <v/>
      </c>
    </row>
    <row r="5842" spans="1:18">
      <c r="A5842" t="s">
        <v>12376</v>
      </c>
      <c r="B5842" t="s">
        <v>2919</v>
      </c>
      <c r="C5842" t="s">
        <v>3098</v>
      </c>
      <c r="D5842" t="s">
        <v>3174</v>
      </c>
      <c r="E5842" t="s">
        <v>3175</v>
      </c>
      <c r="F5842" t="s">
        <v>3167</v>
      </c>
      <c r="G5842" t="s">
        <v>2289</v>
      </c>
      <c r="H5842" s="28">
        <v>44990</v>
      </c>
      <c r="I5842">
        <v>17.8</v>
      </c>
      <c r="J5842">
        <v>8</v>
      </c>
      <c r="K5842" t="s">
        <v>3123</v>
      </c>
      <c r="L5842" t="s">
        <v>3176</v>
      </c>
      <c r="M5842" t="s">
        <v>3177</v>
      </c>
      <c r="N5842">
        <v>2.1</v>
      </c>
      <c r="O5842" t="s">
        <v>3170</v>
      </c>
      <c r="P5842">
        <f t="shared" si="182"/>
        <v>44990</v>
      </c>
      <c r="Q5842">
        <f>--(COUNTIF($A$2:A5842,A5842)=1)</f>
        <v>1</v>
      </c>
      <c r="R5842">
        <f t="shared" si="183"/>
        <v>17.8</v>
      </c>
    </row>
    <row r="5843" spans="1:18">
      <c r="A5843" t="s">
        <v>12377</v>
      </c>
      <c r="B5843" t="s">
        <v>1614</v>
      </c>
      <c r="C5843" t="s">
        <v>3098</v>
      </c>
      <c r="D5843" t="s">
        <v>3227</v>
      </c>
      <c r="E5843" t="s">
        <v>3166</v>
      </c>
      <c r="F5843" t="s">
        <v>3180</v>
      </c>
      <c r="G5843" t="s">
        <v>5433</v>
      </c>
      <c r="H5843" s="28"/>
      <c r="J5843">
        <v>24</v>
      </c>
      <c r="K5843" t="s">
        <v>3098</v>
      </c>
      <c r="L5843" t="s">
        <v>3206</v>
      </c>
      <c r="M5843" t="s">
        <v>3207</v>
      </c>
      <c r="O5843" t="s">
        <v>3260</v>
      </c>
      <c r="P5843">
        <f t="shared" si="182"/>
        <v>45290</v>
      </c>
      <c r="Q5843">
        <f>--(COUNTIF($A$2:A5843,A5843)=1)</f>
        <v>1</v>
      </c>
      <c r="R5843" t="str">
        <f t="shared" si="183"/>
        <v/>
      </c>
    </row>
    <row r="5844" spans="1:18">
      <c r="A5844" t="s">
        <v>12378</v>
      </c>
      <c r="B5844" t="s">
        <v>2045</v>
      </c>
      <c r="C5844" t="s">
        <v>3098</v>
      </c>
      <c r="D5844" t="s">
        <v>3240</v>
      </c>
      <c r="E5844" t="s">
        <v>3194</v>
      </c>
      <c r="F5844" t="s">
        <v>3220</v>
      </c>
      <c r="G5844" t="s">
        <v>2187</v>
      </c>
      <c r="H5844" s="28">
        <v>44760</v>
      </c>
      <c r="I5844">
        <v>27.91</v>
      </c>
      <c r="J5844">
        <v>72</v>
      </c>
      <c r="K5844" t="s">
        <v>3124</v>
      </c>
      <c r="L5844" t="s">
        <v>3351</v>
      </c>
      <c r="M5844" t="s">
        <v>3202</v>
      </c>
      <c r="N5844">
        <v>1.1000000000000001</v>
      </c>
      <c r="O5844" t="s">
        <v>3182</v>
      </c>
      <c r="P5844">
        <f t="shared" si="182"/>
        <v>44759</v>
      </c>
      <c r="Q5844">
        <f>--(COUNTIF($A$2:A5844,A5844)=1)</f>
        <v>1</v>
      </c>
      <c r="R5844">
        <f t="shared" si="183"/>
        <v>27.91</v>
      </c>
    </row>
    <row r="5845" spans="1:18">
      <c r="A5845" t="s">
        <v>12379</v>
      </c>
      <c r="B5845" t="s">
        <v>5653</v>
      </c>
      <c r="C5845" t="s">
        <v>12380</v>
      </c>
      <c r="D5845" t="s">
        <v>3200</v>
      </c>
      <c r="E5845" t="s">
        <v>3166</v>
      </c>
      <c r="F5845" t="s">
        <v>3167</v>
      </c>
      <c r="G5845" t="s">
        <v>4389</v>
      </c>
      <c r="H5845" s="28">
        <v>44733</v>
      </c>
      <c r="I5845">
        <v>65.599999999999994</v>
      </c>
      <c r="J5845">
        <v>24</v>
      </c>
      <c r="K5845" t="s">
        <v>3123</v>
      </c>
      <c r="L5845" t="s">
        <v>3302</v>
      </c>
      <c r="M5845" t="s">
        <v>3177</v>
      </c>
      <c r="N5845">
        <v>4.7</v>
      </c>
      <c r="O5845" t="s">
        <v>3170</v>
      </c>
      <c r="P5845">
        <f t="shared" si="182"/>
        <v>44731</v>
      </c>
      <c r="Q5845">
        <f>--(COUNTIF($A$2:A5845,A5845)=1)</f>
        <v>1</v>
      </c>
      <c r="R5845">
        <f t="shared" si="183"/>
        <v>65.599999999999994</v>
      </c>
    </row>
    <row r="5846" spans="1:18">
      <c r="A5846" t="s">
        <v>12381</v>
      </c>
      <c r="B5846" t="s">
        <v>8743</v>
      </c>
      <c r="C5846" t="s">
        <v>3098</v>
      </c>
      <c r="D5846" t="s">
        <v>3200</v>
      </c>
      <c r="E5846" t="s">
        <v>3280</v>
      </c>
      <c r="F5846" t="s">
        <v>3167</v>
      </c>
      <c r="G5846" t="s">
        <v>2270</v>
      </c>
      <c r="H5846" s="28">
        <v>45236</v>
      </c>
      <c r="I5846">
        <v>3.88</v>
      </c>
      <c r="J5846">
        <v>4</v>
      </c>
      <c r="K5846" t="s">
        <v>3124</v>
      </c>
      <c r="L5846" t="s">
        <v>3281</v>
      </c>
      <c r="M5846" t="s">
        <v>3202</v>
      </c>
      <c r="O5846" t="s">
        <v>3124</v>
      </c>
      <c r="P5846">
        <f t="shared" si="182"/>
        <v>45236</v>
      </c>
      <c r="Q5846">
        <f>--(COUNTIF($A$2:A5846,A5846)=1)</f>
        <v>1</v>
      </c>
      <c r="R5846">
        <f t="shared" si="183"/>
        <v>3.88</v>
      </c>
    </row>
    <row r="5847" spans="1:18">
      <c r="A5847" t="s">
        <v>12382</v>
      </c>
      <c r="B5847" t="s">
        <v>3348</v>
      </c>
      <c r="C5847" t="s">
        <v>3098</v>
      </c>
      <c r="D5847" t="s">
        <v>3227</v>
      </c>
      <c r="E5847" t="s">
        <v>3194</v>
      </c>
      <c r="F5847" t="s">
        <v>3180</v>
      </c>
      <c r="G5847" t="s">
        <v>2518</v>
      </c>
      <c r="H5847" s="28"/>
      <c r="J5847">
        <v>72</v>
      </c>
      <c r="K5847" t="s">
        <v>3098</v>
      </c>
      <c r="L5847" t="s">
        <v>3281</v>
      </c>
      <c r="M5847" t="s">
        <v>3207</v>
      </c>
      <c r="O5847" t="s">
        <v>3178</v>
      </c>
      <c r="P5847">
        <f t="shared" si="182"/>
        <v>45066</v>
      </c>
      <c r="Q5847">
        <f>--(COUNTIF($A$2:A5847,A5847)=1)</f>
        <v>1</v>
      </c>
      <c r="R5847" t="str">
        <f t="shared" si="183"/>
        <v/>
      </c>
    </row>
    <row r="5848" spans="1:18">
      <c r="A5848" t="s">
        <v>12383</v>
      </c>
      <c r="B5848" t="s">
        <v>6641</v>
      </c>
      <c r="C5848" t="s">
        <v>12384</v>
      </c>
      <c r="D5848" t="s">
        <v>3165</v>
      </c>
      <c r="E5848" t="s">
        <v>3280</v>
      </c>
      <c r="F5848" t="s">
        <v>3167</v>
      </c>
      <c r="G5848" t="s">
        <v>590</v>
      </c>
      <c r="H5848" s="28">
        <v>45585</v>
      </c>
      <c r="I5848">
        <v>3.03</v>
      </c>
      <c r="J5848">
        <v>4</v>
      </c>
      <c r="K5848" t="s">
        <v>3124</v>
      </c>
      <c r="L5848" t="s">
        <v>3229</v>
      </c>
      <c r="M5848" t="s">
        <v>3202</v>
      </c>
      <c r="N5848">
        <v>4.4000000000000004</v>
      </c>
      <c r="O5848" t="s">
        <v>3123</v>
      </c>
      <c r="P5848">
        <f t="shared" si="182"/>
        <v>45585</v>
      </c>
      <c r="Q5848">
        <f>--(COUNTIF($A$2:A5848,A5848)=1)</f>
        <v>1</v>
      </c>
      <c r="R5848">
        <f t="shared" si="183"/>
        <v>3.03</v>
      </c>
    </row>
    <row r="5849" spans="1:18">
      <c r="A5849" t="s">
        <v>12385</v>
      </c>
      <c r="B5849" t="s">
        <v>2649</v>
      </c>
      <c r="C5849" t="s">
        <v>7324</v>
      </c>
      <c r="D5849" t="s">
        <v>3251</v>
      </c>
      <c r="E5849" t="s">
        <v>3166</v>
      </c>
      <c r="F5849" t="s">
        <v>3220</v>
      </c>
      <c r="G5849" t="s">
        <v>1880</v>
      </c>
      <c r="H5849" s="28">
        <v>45156</v>
      </c>
      <c r="I5849">
        <v>1.78</v>
      </c>
      <c r="J5849">
        <v>24</v>
      </c>
      <c r="K5849" t="s">
        <v>3124</v>
      </c>
      <c r="L5849" t="s">
        <v>3187</v>
      </c>
      <c r="M5849" t="s">
        <v>3202</v>
      </c>
      <c r="O5849" t="s">
        <v>3170</v>
      </c>
      <c r="P5849">
        <f t="shared" si="182"/>
        <v>45156</v>
      </c>
      <c r="Q5849">
        <f>--(COUNTIF($A$2:A5849,A5849)=1)</f>
        <v>1</v>
      </c>
      <c r="R5849">
        <f t="shared" si="183"/>
        <v>1.78</v>
      </c>
    </row>
    <row r="5850" spans="1:18">
      <c r="A5850" t="s">
        <v>12386</v>
      </c>
      <c r="B5850" t="s">
        <v>1278</v>
      </c>
      <c r="C5850" t="s">
        <v>12387</v>
      </c>
      <c r="D5850" t="s">
        <v>3200</v>
      </c>
      <c r="E5850" t="s">
        <v>3194</v>
      </c>
      <c r="F5850" t="s">
        <v>3167</v>
      </c>
      <c r="G5850" t="s">
        <v>3853</v>
      </c>
      <c r="H5850" s="28">
        <v>44775</v>
      </c>
      <c r="I5850">
        <v>218.4</v>
      </c>
      <c r="J5850">
        <v>72</v>
      </c>
      <c r="K5850" t="s">
        <v>3123</v>
      </c>
      <c r="L5850" t="s">
        <v>3098</v>
      </c>
      <c r="M5850" t="s">
        <v>3207</v>
      </c>
      <c r="N5850">
        <v>4.5</v>
      </c>
      <c r="O5850" t="s">
        <v>3123</v>
      </c>
      <c r="P5850">
        <f t="shared" si="182"/>
        <v>44766</v>
      </c>
      <c r="Q5850">
        <f>--(COUNTIF($A$2:A5850,A5850)=1)</f>
        <v>1</v>
      </c>
      <c r="R5850">
        <f t="shared" si="183"/>
        <v>218.4</v>
      </c>
    </row>
    <row r="5851" spans="1:18">
      <c r="A5851" t="s">
        <v>12388</v>
      </c>
      <c r="B5851" t="s">
        <v>3052</v>
      </c>
      <c r="C5851" t="s">
        <v>4551</v>
      </c>
      <c r="D5851" t="s">
        <v>3196</v>
      </c>
      <c r="E5851" t="s">
        <v>3166</v>
      </c>
      <c r="F5851" t="s">
        <v>3167</v>
      </c>
      <c r="G5851" t="s">
        <v>2756</v>
      </c>
      <c r="H5851" s="28">
        <v>45467</v>
      </c>
      <c r="I5851">
        <v>15.1</v>
      </c>
      <c r="J5851">
        <v>24</v>
      </c>
      <c r="K5851" t="s">
        <v>3124</v>
      </c>
      <c r="L5851" t="s">
        <v>3181</v>
      </c>
      <c r="M5851" t="s">
        <v>3207</v>
      </c>
      <c r="O5851" t="s">
        <v>3189</v>
      </c>
      <c r="P5851">
        <f t="shared" si="182"/>
        <v>45467</v>
      </c>
      <c r="Q5851">
        <f>--(COUNTIF($A$2:A5851,A5851)=1)</f>
        <v>1</v>
      </c>
      <c r="R5851">
        <f t="shared" si="183"/>
        <v>15.1</v>
      </c>
    </row>
    <row r="5852" spans="1:18">
      <c r="A5852" t="s">
        <v>12389</v>
      </c>
      <c r="B5852" t="s">
        <v>6144</v>
      </c>
      <c r="C5852" t="s">
        <v>12390</v>
      </c>
      <c r="D5852" t="s">
        <v>3165</v>
      </c>
      <c r="E5852" t="s">
        <v>3175</v>
      </c>
      <c r="F5852" t="s">
        <v>3167</v>
      </c>
      <c r="G5852" t="s">
        <v>1986</v>
      </c>
      <c r="H5852" s="28">
        <v>44758</v>
      </c>
      <c r="I5852">
        <v>25.24</v>
      </c>
      <c r="J5852">
        <v>8</v>
      </c>
      <c r="K5852" t="s">
        <v>3123</v>
      </c>
      <c r="L5852" t="s">
        <v>3307</v>
      </c>
      <c r="M5852" t="s">
        <v>3177</v>
      </c>
      <c r="N5852">
        <v>3.1</v>
      </c>
      <c r="O5852" t="s">
        <v>3213</v>
      </c>
      <c r="P5852">
        <f t="shared" si="182"/>
        <v>44757</v>
      </c>
      <c r="Q5852">
        <f>--(COUNTIF($A$2:A5852,A5852)=1)</f>
        <v>1</v>
      </c>
      <c r="R5852">
        <f t="shared" si="183"/>
        <v>25.24</v>
      </c>
    </row>
    <row r="5853" spans="1:18">
      <c r="A5853" t="s">
        <v>12391</v>
      </c>
      <c r="B5853" t="s">
        <v>195</v>
      </c>
      <c r="C5853" t="s">
        <v>3098</v>
      </c>
      <c r="D5853" t="s">
        <v>3200</v>
      </c>
      <c r="E5853" t="s">
        <v>3194</v>
      </c>
      <c r="F5853" t="s">
        <v>3167</v>
      </c>
      <c r="G5853" t="s">
        <v>12392</v>
      </c>
      <c r="H5853" s="28">
        <v>44823</v>
      </c>
      <c r="I5853">
        <v>52.01</v>
      </c>
      <c r="J5853">
        <v>72</v>
      </c>
      <c r="K5853" t="s">
        <v>3124</v>
      </c>
      <c r="L5853" t="s">
        <v>3168</v>
      </c>
      <c r="M5853" t="s">
        <v>3177</v>
      </c>
      <c r="O5853" t="s">
        <v>3213</v>
      </c>
      <c r="P5853">
        <f t="shared" si="182"/>
        <v>44821</v>
      </c>
      <c r="Q5853">
        <f>--(COUNTIF($A$2:A5853,A5853)=1)</f>
        <v>1</v>
      </c>
      <c r="R5853">
        <f t="shared" si="183"/>
        <v>52.01</v>
      </c>
    </row>
    <row r="5854" spans="1:18">
      <c r="A5854" t="s">
        <v>12393</v>
      </c>
      <c r="B5854" t="s">
        <v>1641</v>
      </c>
      <c r="C5854" t="s">
        <v>8243</v>
      </c>
      <c r="D5854" t="s">
        <v>3185</v>
      </c>
      <c r="E5854" t="s">
        <v>3280</v>
      </c>
      <c r="F5854" t="s">
        <v>3167</v>
      </c>
      <c r="G5854" t="s">
        <v>3448</v>
      </c>
      <c r="H5854" s="28">
        <v>44584</v>
      </c>
      <c r="I5854">
        <v>1.28</v>
      </c>
      <c r="J5854">
        <v>4</v>
      </c>
      <c r="K5854" t="s">
        <v>3124</v>
      </c>
      <c r="L5854" t="s">
        <v>3231</v>
      </c>
      <c r="M5854" t="s">
        <v>3177</v>
      </c>
      <c r="O5854" t="s">
        <v>3178</v>
      </c>
      <c r="P5854">
        <f t="shared" si="182"/>
        <v>44584</v>
      </c>
      <c r="Q5854">
        <f>--(COUNTIF($A$2:A5854,A5854)=1)</f>
        <v>1</v>
      </c>
      <c r="R5854">
        <f t="shared" si="183"/>
        <v>1.28</v>
      </c>
    </row>
    <row r="5855" spans="1:18">
      <c r="A5855" t="s">
        <v>12394</v>
      </c>
      <c r="B5855" t="s">
        <v>3253</v>
      </c>
      <c r="C5855" t="s">
        <v>3098</v>
      </c>
      <c r="D5855" t="s">
        <v>3174</v>
      </c>
      <c r="E5855" t="s">
        <v>3194</v>
      </c>
      <c r="F5855" t="s">
        <v>3167</v>
      </c>
      <c r="G5855" t="s">
        <v>3322</v>
      </c>
      <c r="H5855" s="28">
        <v>44994</v>
      </c>
      <c r="I5855">
        <v>200.27</v>
      </c>
      <c r="J5855">
        <v>72</v>
      </c>
      <c r="K5855" t="s">
        <v>3123</v>
      </c>
      <c r="L5855" t="s">
        <v>3231</v>
      </c>
      <c r="M5855" t="s">
        <v>3169</v>
      </c>
      <c r="N5855">
        <v>2.5</v>
      </c>
      <c r="O5855" t="s">
        <v>3213</v>
      </c>
      <c r="P5855">
        <f t="shared" si="182"/>
        <v>44986</v>
      </c>
      <c r="Q5855">
        <f>--(COUNTIF($A$2:A5855,A5855)=1)</f>
        <v>1</v>
      </c>
      <c r="R5855">
        <f t="shared" si="183"/>
        <v>200.27</v>
      </c>
    </row>
    <row r="5856" spans="1:18">
      <c r="A5856" t="s">
        <v>12395</v>
      </c>
      <c r="B5856" t="s">
        <v>9078</v>
      </c>
      <c r="C5856" t="s">
        <v>10903</v>
      </c>
      <c r="D5856" t="s">
        <v>3251</v>
      </c>
      <c r="E5856" t="s">
        <v>3175</v>
      </c>
      <c r="F5856" t="s">
        <v>3167</v>
      </c>
      <c r="G5856" t="s">
        <v>1917</v>
      </c>
      <c r="H5856" s="28">
        <v>44628</v>
      </c>
      <c r="I5856">
        <v>25.95</v>
      </c>
      <c r="J5856">
        <v>8</v>
      </c>
      <c r="K5856" t="s">
        <v>3123</v>
      </c>
      <c r="L5856" t="s">
        <v>3265</v>
      </c>
      <c r="M5856" t="s">
        <v>3202</v>
      </c>
      <c r="O5856" t="s">
        <v>3213</v>
      </c>
      <c r="P5856">
        <f t="shared" si="182"/>
        <v>44627</v>
      </c>
      <c r="Q5856">
        <f>--(COUNTIF($A$2:A5856,A5856)=1)</f>
        <v>1</v>
      </c>
      <c r="R5856">
        <f t="shared" si="183"/>
        <v>25.95</v>
      </c>
    </row>
    <row r="5857" spans="1:18">
      <c r="A5857" t="s">
        <v>12396</v>
      </c>
      <c r="B5857" t="s">
        <v>174</v>
      </c>
      <c r="C5857" t="s">
        <v>5246</v>
      </c>
      <c r="D5857" t="s">
        <v>3240</v>
      </c>
      <c r="E5857" t="s">
        <v>3175</v>
      </c>
      <c r="F5857" t="s">
        <v>3228</v>
      </c>
      <c r="G5857" t="s">
        <v>589</v>
      </c>
      <c r="H5857" s="28"/>
      <c r="J5857">
        <v>8</v>
      </c>
      <c r="K5857" t="s">
        <v>3098</v>
      </c>
      <c r="L5857" t="s">
        <v>3229</v>
      </c>
      <c r="M5857" t="s">
        <v>3188</v>
      </c>
      <c r="O5857" t="s">
        <v>3260</v>
      </c>
      <c r="P5857">
        <f t="shared" si="182"/>
        <v>45494</v>
      </c>
      <c r="Q5857">
        <f>--(COUNTIF($A$2:A5857,A5857)=1)</f>
        <v>1</v>
      </c>
      <c r="R5857" t="str">
        <f t="shared" si="183"/>
        <v/>
      </c>
    </row>
    <row r="5858" spans="1:18">
      <c r="A5858" t="s">
        <v>12397</v>
      </c>
      <c r="B5858" t="s">
        <v>8511</v>
      </c>
      <c r="C5858" t="s">
        <v>3098</v>
      </c>
      <c r="D5858" t="s">
        <v>3251</v>
      </c>
      <c r="E5858" t="s">
        <v>3166</v>
      </c>
      <c r="F5858" t="s">
        <v>3180</v>
      </c>
      <c r="G5858" t="s">
        <v>12398</v>
      </c>
      <c r="H5858" s="28"/>
      <c r="J5858">
        <v>24</v>
      </c>
      <c r="K5858" t="s">
        <v>3098</v>
      </c>
      <c r="L5858" t="s">
        <v>3168</v>
      </c>
      <c r="M5858" t="s">
        <v>3177</v>
      </c>
      <c r="O5858" t="s">
        <v>3182</v>
      </c>
      <c r="P5858">
        <f t="shared" si="182"/>
        <v>45689</v>
      </c>
      <c r="Q5858">
        <f>--(COUNTIF($A$2:A5858,A5858)=1)</f>
        <v>1</v>
      </c>
      <c r="R5858" t="str">
        <f t="shared" si="183"/>
        <v/>
      </c>
    </row>
    <row r="5859" spans="1:18">
      <c r="A5859" t="s">
        <v>12399</v>
      </c>
      <c r="B5859" t="s">
        <v>359</v>
      </c>
      <c r="C5859" t="s">
        <v>12400</v>
      </c>
      <c r="D5859" t="s">
        <v>3237</v>
      </c>
      <c r="E5859" t="s">
        <v>3166</v>
      </c>
      <c r="F5859" t="s">
        <v>3167</v>
      </c>
      <c r="G5859" t="s">
        <v>408</v>
      </c>
      <c r="H5859" s="28">
        <v>44932</v>
      </c>
      <c r="I5859">
        <v>46.41</v>
      </c>
      <c r="J5859">
        <v>24</v>
      </c>
      <c r="K5859" t="s">
        <v>3123</v>
      </c>
      <c r="L5859" t="s">
        <v>3268</v>
      </c>
      <c r="M5859" t="s">
        <v>3207</v>
      </c>
      <c r="O5859" t="s">
        <v>3182</v>
      </c>
      <c r="P5859">
        <f t="shared" si="182"/>
        <v>44931</v>
      </c>
      <c r="Q5859">
        <f>--(COUNTIF($A$2:A5859,A5859)=1)</f>
        <v>1</v>
      </c>
      <c r="R5859">
        <f t="shared" si="183"/>
        <v>46.41</v>
      </c>
    </row>
    <row r="5860" spans="1:18">
      <c r="A5860" t="s">
        <v>12401</v>
      </c>
      <c r="B5860" t="s">
        <v>3373</v>
      </c>
      <c r="C5860" t="s">
        <v>3098</v>
      </c>
      <c r="D5860" t="s">
        <v>3200</v>
      </c>
      <c r="E5860" t="s">
        <v>3166</v>
      </c>
      <c r="F5860" t="s">
        <v>3167</v>
      </c>
      <c r="G5860" t="s">
        <v>115</v>
      </c>
      <c r="H5860" s="28">
        <v>45250</v>
      </c>
      <c r="I5860">
        <v>26.93</v>
      </c>
      <c r="J5860">
        <v>24</v>
      </c>
      <c r="K5860" t="s">
        <v>3123</v>
      </c>
      <c r="L5860" t="s">
        <v>3281</v>
      </c>
      <c r="M5860" t="s">
        <v>3202</v>
      </c>
      <c r="O5860" t="s">
        <v>3124</v>
      </c>
      <c r="P5860">
        <f t="shared" si="182"/>
        <v>45249</v>
      </c>
      <c r="Q5860">
        <f>--(COUNTIF($A$2:A5860,A5860)=1)</f>
        <v>1</v>
      </c>
      <c r="R5860">
        <f t="shared" si="183"/>
        <v>26.93</v>
      </c>
    </row>
    <row r="5861" spans="1:18">
      <c r="A5861" t="s">
        <v>12402</v>
      </c>
      <c r="B5861" t="s">
        <v>2115</v>
      </c>
      <c r="C5861" t="s">
        <v>12403</v>
      </c>
      <c r="D5861" t="s">
        <v>3185</v>
      </c>
      <c r="E5861" t="s">
        <v>3194</v>
      </c>
      <c r="F5861" t="s">
        <v>3167</v>
      </c>
      <c r="G5861" t="s">
        <v>2192</v>
      </c>
      <c r="H5861" s="28">
        <v>44953</v>
      </c>
      <c r="I5861">
        <v>80.760000000000005</v>
      </c>
      <c r="J5861">
        <v>72</v>
      </c>
      <c r="K5861" t="s">
        <v>3123</v>
      </c>
      <c r="L5861" t="s">
        <v>3216</v>
      </c>
      <c r="M5861" t="s">
        <v>3207</v>
      </c>
      <c r="O5861" t="s">
        <v>3123</v>
      </c>
      <c r="P5861">
        <f t="shared" si="182"/>
        <v>44950</v>
      </c>
      <c r="Q5861">
        <f>--(COUNTIF($A$2:A5861,A5861)=1)</f>
        <v>1</v>
      </c>
      <c r="R5861">
        <f t="shared" si="183"/>
        <v>80.760000000000005</v>
      </c>
    </row>
    <row r="5862" spans="1:18">
      <c r="A5862" t="s">
        <v>12404</v>
      </c>
      <c r="B5862" t="s">
        <v>592</v>
      </c>
      <c r="C5862" t="s">
        <v>6151</v>
      </c>
      <c r="D5862" t="s">
        <v>3237</v>
      </c>
      <c r="E5862" t="s">
        <v>3166</v>
      </c>
      <c r="F5862" t="s">
        <v>3167</v>
      </c>
      <c r="G5862" t="s">
        <v>3565</v>
      </c>
      <c r="H5862" s="28"/>
      <c r="J5862">
        <v>24</v>
      </c>
      <c r="K5862" t="s">
        <v>3098</v>
      </c>
      <c r="L5862" t="s">
        <v>3265</v>
      </c>
      <c r="M5862" t="s">
        <v>3202</v>
      </c>
      <c r="O5862" t="s">
        <v>3189</v>
      </c>
      <c r="P5862">
        <f t="shared" si="182"/>
        <v>44685</v>
      </c>
      <c r="Q5862">
        <f>--(COUNTIF($A$2:A5862,A5862)=1)</f>
        <v>1</v>
      </c>
      <c r="R5862" t="str">
        <f t="shared" si="183"/>
        <v/>
      </c>
    </row>
    <row r="5863" spans="1:18">
      <c r="A5863" t="s">
        <v>12405</v>
      </c>
      <c r="B5863" t="s">
        <v>4140</v>
      </c>
      <c r="C5863" t="s">
        <v>3098</v>
      </c>
      <c r="D5863" t="s">
        <v>3200</v>
      </c>
      <c r="E5863" t="s">
        <v>3166</v>
      </c>
      <c r="F5863" t="s">
        <v>3180</v>
      </c>
      <c r="G5863" t="s">
        <v>2508</v>
      </c>
      <c r="H5863" s="28"/>
      <c r="J5863">
        <v>24</v>
      </c>
      <c r="K5863" t="s">
        <v>3098</v>
      </c>
      <c r="L5863" t="s">
        <v>3176</v>
      </c>
      <c r="M5863" t="s">
        <v>3207</v>
      </c>
      <c r="O5863" t="s">
        <v>3123</v>
      </c>
      <c r="P5863">
        <f t="shared" si="182"/>
        <v>44930</v>
      </c>
      <c r="Q5863">
        <f>--(COUNTIF($A$2:A5863,A5863)=1)</f>
        <v>1</v>
      </c>
      <c r="R5863" t="str">
        <f t="shared" si="183"/>
        <v/>
      </c>
    </row>
    <row r="5864" spans="1:18">
      <c r="A5864" t="s">
        <v>12406</v>
      </c>
      <c r="B5864" t="s">
        <v>1553</v>
      </c>
      <c r="C5864" t="s">
        <v>12407</v>
      </c>
      <c r="D5864" t="s">
        <v>3165</v>
      </c>
      <c r="E5864" t="s">
        <v>3166</v>
      </c>
      <c r="F5864" t="s">
        <v>3180</v>
      </c>
      <c r="G5864" t="s">
        <v>313</v>
      </c>
      <c r="H5864" s="28"/>
      <c r="J5864">
        <v>24</v>
      </c>
      <c r="K5864" t="s">
        <v>3098</v>
      </c>
      <c r="L5864" t="s">
        <v>3212</v>
      </c>
      <c r="M5864" t="s">
        <v>3169</v>
      </c>
      <c r="O5864" t="s">
        <v>3182</v>
      </c>
      <c r="P5864">
        <f t="shared" si="182"/>
        <v>44877</v>
      </c>
      <c r="Q5864">
        <f>--(COUNTIF($A$2:A5864,A5864)=1)</f>
        <v>1</v>
      </c>
      <c r="R5864" t="str">
        <f t="shared" si="183"/>
        <v/>
      </c>
    </row>
    <row r="5865" spans="1:18">
      <c r="A5865" t="s">
        <v>12408</v>
      </c>
      <c r="B5865" t="s">
        <v>4786</v>
      </c>
      <c r="C5865" t="s">
        <v>3098</v>
      </c>
      <c r="D5865" t="s">
        <v>3165</v>
      </c>
      <c r="E5865" t="s">
        <v>3194</v>
      </c>
      <c r="F5865" t="s">
        <v>3167</v>
      </c>
      <c r="G5865" t="s">
        <v>2339</v>
      </c>
      <c r="H5865" s="28">
        <v>45364</v>
      </c>
      <c r="I5865">
        <v>238.56</v>
      </c>
      <c r="J5865">
        <v>72</v>
      </c>
      <c r="K5865" t="s">
        <v>3123</v>
      </c>
      <c r="L5865" t="s">
        <v>3254</v>
      </c>
      <c r="M5865" t="s">
        <v>3188</v>
      </c>
      <c r="O5865" t="s">
        <v>3189</v>
      </c>
      <c r="P5865">
        <f t="shared" si="182"/>
        <v>45355</v>
      </c>
      <c r="Q5865">
        <f>--(COUNTIF($A$2:A5865,A5865)=1)</f>
        <v>1</v>
      </c>
      <c r="R5865">
        <f t="shared" si="183"/>
        <v>238.56</v>
      </c>
    </row>
    <row r="5866" spans="1:18">
      <c r="A5866" t="s">
        <v>12409</v>
      </c>
      <c r="B5866" t="s">
        <v>1889</v>
      </c>
      <c r="C5866" t="s">
        <v>3098</v>
      </c>
      <c r="D5866" t="s">
        <v>3237</v>
      </c>
      <c r="E5866" t="s">
        <v>3194</v>
      </c>
      <c r="F5866" t="s">
        <v>3220</v>
      </c>
      <c r="G5866" t="s">
        <v>2195</v>
      </c>
      <c r="H5866" s="28">
        <v>45194</v>
      </c>
      <c r="I5866">
        <v>111.85</v>
      </c>
      <c r="J5866">
        <v>72</v>
      </c>
      <c r="K5866" t="s">
        <v>3123</v>
      </c>
      <c r="L5866" t="s">
        <v>3206</v>
      </c>
      <c r="M5866" t="s">
        <v>3207</v>
      </c>
      <c r="N5866">
        <v>4.9000000000000004</v>
      </c>
      <c r="O5866" t="s">
        <v>3213</v>
      </c>
      <c r="P5866">
        <f t="shared" si="182"/>
        <v>45190</v>
      </c>
      <c r="Q5866">
        <f>--(COUNTIF($A$2:A5866,A5866)=1)</f>
        <v>1</v>
      </c>
      <c r="R5866">
        <f t="shared" si="183"/>
        <v>111.85</v>
      </c>
    </row>
    <row r="5867" spans="1:18">
      <c r="A5867" t="s">
        <v>12410</v>
      </c>
      <c r="B5867" t="s">
        <v>356</v>
      </c>
      <c r="C5867" t="s">
        <v>3098</v>
      </c>
      <c r="D5867" t="s">
        <v>3227</v>
      </c>
      <c r="E5867" t="s">
        <v>3194</v>
      </c>
      <c r="F5867" t="s">
        <v>3220</v>
      </c>
      <c r="G5867" t="s">
        <v>1945</v>
      </c>
      <c r="H5867" s="28">
        <v>45412</v>
      </c>
      <c r="I5867">
        <v>207.88</v>
      </c>
      <c r="J5867">
        <v>72</v>
      </c>
      <c r="K5867" t="s">
        <v>3123</v>
      </c>
      <c r="L5867" t="s">
        <v>3098</v>
      </c>
      <c r="M5867" t="s">
        <v>3177</v>
      </c>
      <c r="O5867" t="s">
        <v>3124</v>
      </c>
      <c r="P5867">
        <f t="shared" si="182"/>
        <v>45404</v>
      </c>
      <c r="Q5867">
        <f>--(COUNTIF($A$2:A5867,A5867)=1)</f>
        <v>1</v>
      </c>
      <c r="R5867">
        <f t="shared" si="183"/>
        <v>207.88</v>
      </c>
    </row>
    <row r="5868" spans="1:18">
      <c r="A5868" t="s">
        <v>12411</v>
      </c>
      <c r="B5868" t="s">
        <v>4786</v>
      </c>
      <c r="C5868" t="s">
        <v>12412</v>
      </c>
      <c r="D5868" t="s">
        <v>3200</v>
      </c>
      <c r="E5868" t="s">
        <v>3166</v>
      </c>
      <c r="F5868" t="s">
        <v>3180</v>
      </c>
      <c r="G5868" t="s">
        <v>1177</v>
      </c>
      <c r="H5868" s="28"/>
      <c r="J5868">
        <v>24</v>
      </c>
      <c r="K5868" t="s">
        <v>3098</v>
      </c>
      <c r="L5868" t="s">
        <v>3281</v>
      </c>
      <c r="M5868" t="s">
        <v>3202</v>
      </c>
      <c r="O5868" t="s">
        <v>3189</v>
      </c>
      <c r="P5868">
        <f t="shared" si="182"/>
        <v>45116</v>
      </c>
      <c r="Q5868">
        <f>--(COUNTIF($A$2:A5868,A5868)=1)</f>
        <v>1</v>
      </c>
      <c r="R5868" t="str">
        <f t="shared" si="183"/>
        <v/>
      </c>
    </row>
    <row r="5869" spans="1:18">
      <c r="A5869" t="s">
        <v>12413</v>
      </c>
      <c r="B5869" t="s">
        <v>11064</v>
      </c>
      <c r="C5869" t="s">
        <v>12414</v>
      </c>
      <c r="D5869" t="s">
        <v>3237</v>
      </c>
      <c r="E5869" t="s">
        <v>3166</v>
      </c>
      <c r="F5869" t="s">
        <v>3167</v>
      </c>
      <c r="G5869" t="s">
        <v>69</v>
      </c>
      <c r="H5869" s="28"/>
      <c r="J5869">
        <v>24</v>
      </c>
      <c r="K5869" t="s">
        <v>3098</v>
      </c>
      <c r="L5869" t="s">
        <v>3192</v>
      </c>
      <c r="M5869" t="s">
        <v>3207</v>
      </c>
      <c r="O5869" t="s">
        <v>3170</v>
      </c>
      <c r="P5869">
        <f t="shared" si="182"/>
        <v>44925</v>
      </c>
      <c r="Q5869">
        <f>--(COUNTIF($A$2:A5869,A5869)=1)</f>
        <v>1</v>
      </c>
      <c r="R5869" t="str">
        <f t="shared" si="183"/>
        <v/>
      </c>
    </row>
    <row r="5870" spans="1:18">
      <c r="A5870" t="s">
        <v>12415</v>
      </c>
      <c r="B5870" t="s">
        <v>1901</v>
      </c>
      <c r="C5870" t="s">
        <v>12416</v>
      </c>
      <c r="D5870" t="s">
        <v>3174</v>
      </c>
      <c r="E5870" t="s">
        <v>3175</v>
      </c>
      <c r="F5870" t="s">
        <v>3167</v>
      </c>
      <c r="G5870" t="s">
        <v>125</v>
      </c>
      <c r="H5870" s="28">
        <v>44912</v>
      </c>
      <c r="I5870">
        <v>23.69</v>
      </c>
      <c r="J5870">
        <v>8</v>
      </c>
      <c r="K5870" t="s">
        <v>3123</v>
      </c>
      <c r="L5870" t="s">
        <v>3225</v>
      </c>
      <c r="M5870" t="s">
        <v>3169</v>
      </c>
      <c r="N5870">
        <v>4.9000000000000004</v>
      </c>
      <c r="O5870" t="s">
        <v>3182</v>
      </c>
      <c r="P5870">
        <f t="shared" si="182"/>
        <v>44912</v>
      </c>
      <c r="Q5870">
        <f>--(COUNTIF($A$2:A5870,A5870)=1)</f>
        <v>1</v>
      </c>
      <c r="R5870">
        <f t="shared" si="183"/>
        <v>23.69</v>
      </c>
    </row>
    <row r="5871" spans="1:18">
      <c r="A5871" t="s">
        <v>12417</v>
      </c>
      <c r="B5871" t="s">
        <v>4036</v>
      </c>
      <c r="C5871" t="s">
        <v>3098</v>
      </c>
      <c r="D5871" t="s">
        <v>3227</v>
      </c>
      <c r="E5871" t="s">
        <v>3166</v>
      </c>
      <c r="F5871" t="s">
        <v>3167</v>
      </c>
      <c r="G5871" t="s">
        <v>1176</v>
      </c>
      <c r="H5871" s="28">
        <v>45074</v>
      </c>
      <c r="I5871">
        <v>48.42</v>
      </c>
      <c r="J5871">
        <v>24</v>
      </c>
      <c r="K5871" t="s">
        <v>3123</v>
      </c>
      <c r="L5871" t="s">
        <v>3351</v>
      </c>
      <c r="M5871" t="s">
        <v>3188</v>
      </c>
      <c r="N5871">
        <v>2.1</v>
      </c>
      <c r="O5871" t="s">
        <v>3178</v>
      </c>
      <c r="P5871">
        <f t="shared" si="182"/>
        <v>45072</v>
      </c>
      <c r="Q5871">
        <f>--(COUNTIF($A$2:A5871,A5871)=1)</f>
        <v>1</v>
      </c>
      <c r="R5871">
        <f t="shared" si="183"/>
        <v>48.42</v>
      </c>
    </row>
    <row r="5872" spans="1:18">
      <c r="A5872" t="s">
        <v>12418</v>
      </c>
      <c r="B5872" t="s">
        <v>4611</v>
      </c>
      <c r="C5872" t="s">
        <v>3098</v>
      </c>
      <c r="D5872" t="s">
        <v>3200</v>
      </c>
      <c r="E5872" t="s">
        <v>3166</v>
      </c>
      <c r="F5872" t="s">
        <v>3167</v>
      </c>
      <c r="G5872" t="s">
        <v>815</v>
      </c>
      <c r="H5872" s="28">
        <v>45034</v>
      </c>
      <c r="I5872">
        <v>64.349999999999994</v>
      </c>
      <c r="J5872">
        <v>24</v>
      </c>
      <c r="K5872" t="s">
        <v>3123</v>
      </c>
      <c r="L5872" t="s">
        <v>3181</v>
      </c>
      <c r="M5872" t="s">
        <v>3202</v>
      </c>
      <c r="N5872">
        <v>3.5</v>
      </c>
      <c r="O5872" t="s">
        <v>3178</v>
      </c>
      <c r="P5872">
        <f t="shared" si="182"/>
        <v>45032</v>
      </c>
      <c r="Q5872">
        <f>--(COUNTIF($A$2:A5872,A5872)=1)</f>
        <v>1</v>
      </c>
      <c r="R5872">
        <f t="shared" si="183"/>
        <v>64.349999999999994</v>
      </c>
    </row>
    <row r="5873" spans="1:18">
      <c r="A5873" t="s">
        <v>12419</v>
      </c>
      <c r="B5873" t="s">
        <v>1381</v>
      </c>
      <c r="C5873" t="s">
        <v>3098</v>
      </c>
      <c r="D5873" t="s">
        <v>3185</v>
      </c>
      <c r="E5873" t="s">
        <v>3166</v>
      </c>
      <c r="F5873" t="s">
        <v>3167</v>
      </c>
      <c r="G5873" t="s">
        <v>1468</v>
      </c>
      <c r="H5873" s="28">
        <v>44634</v>
      </c>
      <c r="I5873">
        <v>18.059999999999999</v>
      </c>
      <c r="J5873">
        <v>24</v>
      </c>
      <c r="K5873" t="s">
        <v>3124</v>
      </c>
      <c r="L5873" t="s">
        <v>3268</v>
      </c>
      <c r="M5873" t="s">
        <v>3169</v>
      </c>
      <c r="N5873">
        <v>1.9</v>
      </c>
      <c r="O5873" t="s">
        <v>3123</v>
      </c>
      <c r="P5873">
        <f t="shared" si="182"/>
        <v>44634</v>
      </c>
      <c r="Q5873">
        <f>--(COUNTIF($A$2:A5873,A5873)=1)</f>
        <v>1</v>
      </c>
      <c r="R5873">
        <f t="shared" si="183"/>
        <v>18.059999999999999</v>
      </c>
    </row>
    <row r="5874" spans="1:18">
      <c r="A5874" t="s">
        <v>12420</v>
      </c>
      <c r="B5874" t="s">
        <v>1992</v>
      </c>
      <c r="C5874" t="s">
        <v>12421</v>
      </c>
      <c r="D5874" t="s">
        <v>3251</v>
      </c>
      <c r="E5874" t="s">
        <v>3166</v>
      </c>
      <c r="F5874" t="s">
        <v>3167</v>
      </c>
      <c r="G5874" t="s">
        <v>10484</v>
      </c>
      <c r="H5874" s="28">
        <v>45101</v>
      </c>
      <c r="I5874">
        <v>63.35</v>
      </c>
      <c r="J5874">
        <v>24</v>
      </c>
      <c r="K5874" t="s">
        <v>3123</v>
      </c>
      <c r="L5874" t="s">
        <v>3268</v>
      </c>
      <c r="M5874" t="s">
        <v>3202</v>
      </c>
      <c r="N5874">
        <v>1.2</v>
      </c>
      <c r="O5874" t="s">
        <v>3189</v>
      </c>
      <c r="P5874">
        <f t="shared" si="182"/>
        <v>45099</v>
      </c>
      <c r="Q5874">
        <f>--(COUNTIF($A$2:A5874,A5874)=1)</f>
        <v>1</v>
      </c>
      <c r="R5874">
        <f t="shared" si="183"/>
        <v>63.35</v>
      </c>
    </row>
    <row r="5875" spans="1:18">
      <c r="A5875" t="s">
        <v>12422</v>
      </c>
      <c r="B5875" t="s">
        <v>1719</v>
      </c>
      <c r="C5875" t="s">
        <v>12423</v>
      </c>
      <c r="D5875" t="s">
        <v>3165</v>
      </c>
      <c r="E5875" t="s">
        <v>3194</v>
      </c>
      <c r="F5875" t="s">
        <v>3228</v>
      </c>
      <c r="G5875" t="s">
        <v>1284</v>
      </c>
      <c r="H5875" s="28"/>
      <c r="J5875">
        <v>72</v>
      </c>
      <c r="K5875" t="s">
        <v>3098</v>
      </c>
      <c r="L5875" t="s">
        <v>3176</v>
      </c>
      <c r="M5875" t="s">
        <v>3169</v>
      </c>
      <c r="O5875" t="s">
        <v>3260</v>
      </c>
      <c r="P5875">
        <f t="shared" si="182"/>
        <v>44796</v>
      </c>
      <c r="Q5875">
        <f>--(COUNTIF($A$2:A5875,A5875)=1)</f>
        <v>1</v>
      </c>
      <c r="R5875" t="str">
        <f t="shared" si="183"/>
        <v/>
      </c>
    </row>
    <row r="5876" spans="1:18">
      <c r="A5876" t="s">
        <v>12424</v>
      </c>
      <c r="B5876" t="s">
        <v>5657</v>
      </c>
      <c r="C5876" t="s">
        <v>3098</v>
      </c>
      <c r="D5876" t="s">
        <v>3237</v>
      </c>
      <c r="E5876" t="s">
        <v>3166</v>
      </c>
      <c r="F5876" t="s">
        <v>3220</v>
      </c>
      <c r="G5876" t="s">
        <v>2659</v>
      </c>
      <c r="H5876" s="28">
        <v>45446</v>
      </c>
      <c r="I5876">
        <v>74.510000000000005</v>
      </c>
      <c r="J5876">
        <v>24</v>
      </c>
      <c r="K5876" t="s">
        <v>3123</v>
      </c>
      <c r="L5876" t="s">
        <v>3198</v>
      </c>
      <c r="M5876" t="s">
        <v>3188</v>
      </c>
      <c r="N5876">
        <v>3.5</v>
      </c>
      <c r="O5876" t="s">
        <v>3123</v>
      </c>
      <c r="P5876">
        <f t="shared" si="182"/>
        <v>45443</v>
      </c>
      <c r="Q5876">
        <f>--(COUNTIF($A$2:A5876,A5876)=1)</f>
        <v>1</v>
      </c>
      <c r="R5876">
        <f t="shared" si="183"/>
        <v>74.510000000000005</v>
      </c>
    </row>
    <row r="5877" spans="1:18">
      <c r="A5877" t="s">
        <v>12425</v>
      </c>
      <c r="B5877" t="s">
        <v>1534</v>
      </c>
      <c r="C5877" t="s">
        <v>6807</v>
      </c>
      <c r="D5877" t="s">
        <v>3251</v>
      </c>
      <c r="E5877" t="s">
        <v>3194</v>
      </c>
      <c r="F5877" t="s">
        <v>3167</v>
      </c>
      <c r="G5877" t="s">
        <v>3009</v>
      </c>
      <c r="H5877" s="28">
        <v>45263</v>
      </c>
      <c r="I5877">
        <v>115.28</v>
      </c>
      <c r="J5877">
        <v>72</v>
      </c>
      <c r="K5877" t="s">
        <v>3123</v>
      </c>
      <c r="L5877" t="s">
        <v>3198</v>
      </c>
      <c r="M5877" t="s">
        <v>3188</v>
      </c>
      <c r="N5877">
        <v>3.6</v>
      </c>
      <c r="O5877" t="s">
        <v>3189</v>
      </c>
      <c r="P5877">
        <f t="shared" si="182"/>
        <v>45259</v>
      </c>
      <c r="Q5877">
        <f>--(COUNTIF($A$2:A5877,A5877)=1)</f>
        <v>1</v>
      </c>
      <c r="R5877">
        <f t="shared" si="183"/>
        <v>115.28</v>
      </c>
    </row>
    <row r="5878" spans="1:18">
      <c r="A5878" t="s">
        <v>12426</v>
      </c>
      <c r="B5878" t="s">
        <v>517</v>
      </c>
      <c r="C5878" t="s">
        <v>6208</v>
      </c>
      <c r="D5878" t="s">
        <v>3227</v>
      </c>
      <c r="E5878" t="s">
        <v>3166</v>
      </c>
      <c r="F5878" t="s">
        <v>3167</v>
      </c>
      <c r="G5878" t="s">
        <v>2145</v>
      </c>
      <c r="H5878" s="28">
        <v>44907</v>
      </c>
      <c r="I5878">
        <v>59.73</v>
      </c>
      <c r="J5878">
        <v>24</v>
      </c>
      <c r="K5878" t="s">
        <v>3123</v>
      </c>
      <c r="L5878" t="s">
        <v>3212</v>
      </c>
      <c r="M5878" t="s">
        <v>3207</v>
      </c>
      <c r="O5878" t="s">
        <v>3170</v>
      </c>
      <c r="P5878">
        <f t="shared" si="182"/>
        <v>44905</v>
      </c>
      <c r="Q5878">
        <f>--(COUNTIF($A$2:A5878,A5878)=1)</f>
        <v>1</v>
      </c>
      <c r="R5878">
        <f t="shared" si="183"/>
        <v>59.73</v>
      </c>
    </row>
    <row r="5879" spans="1:18">
      <c r="A5879" t="s">
        <v>12427</v>
      </c>
      <c r="B5879" t="s">
        <v>9109</v>
      </c>
      <c r="C5879" t="s">
        <v>3098</v>
      </c>
      <c r="D5879" t="s">
        <v>3174</v>
      </c>
      <c r="E5879" t="s">
        <v>3166</v>
      </c>
      <c r="F5879" t="s">
        <v>3167</v>
      </c>
      <c r="G5879" t="s">
        <v>6359</v>
      </c>
      <c r="H5879" s="28">
        <v>45678</v>
      </c>
      <c r="I5879">
        <v>78.25</v>
      </c>
      <c r="J5879">
        <v>24</v>
      </c>
      <c r="K5879" t="s">
        <v>3123</v>
      </c>
      <c r="L5879" t="s">
        <v>3354</v>
      </c>
      <c r="M5879" t="s">
        <v>3169</v>
      </c>
      <c r="N5879">
        <v>1.6</v>
      </c>
      <c r="O5879" t="s">
        <v>3182</v>
      </c>
      <c r="P5879">
        <f t="shared" si="182"/>
        <v>45675</v>
      </c>
      <c r="Q5879">
        <f>--(COUNTIF($A$2:A5879,A5879)=1)</f>
        <v>1</v>
      </c>
      <c r="R5879">
        <f t="shared" si="183"/>
        <v>78.25</v>
      </c>
    </row>
    <row r="5880" spans="1:18">
      <c r="A5880" t="s">
        <v>12428</v>
      </c>
      <c r="B5880" t="s">
        <v>4587</v>
      </c>
      <c r="C5880" t="s">
        <v>3098</v>
      </c>
      <c r="D5880" t="s">
        <v>3165</v>
      </c>
      <c r="E5880" t="s">
        <v>3175</v>
      </c>
      <c r="F5880" t="s">
        <v>3167</v>
      </c>
      <c r="G5880" t="s">
        <v>9509</v>
      </c>
      <c r="H5880" s="28">
        <v>45199</v>
      </c>
      <c r="I5880">
        <v>14.85</v>
      </c>
      <c r="J5880">
        <v>8</v>
      </c>
      <c r="K5880" t="s">
        <v>3123</v>
      </c>
      <c r="L5880" t="s">
        <v>3271</v>
      </c>
      <c r="M5880" t="s">
        <v>3169</v>
      </c>
      <c r="N5880">
        <v>3.8</v>
      </c>
      <c r="O5880" t="s">
        <v>3170</v>
      </c>
      <c r="P5880">
        <f t="shared" si="182"/>
        <v>45199</v>
      </c>
      <c r="Q5880">
        <f>--(COUNTIF($A$2:A5880,A5880)=1)</f>
        <v>1</v>
      </c>
      <c r="R5880">
        <f t="shared" si="183"/>
        <v>14.85</v>
      </c>
    </row>
    <row r="5881" spans="1:18">
      <c r="A5881" t="s">
        <v>12429</v>
      </c>
      <c r="B5881" t="s">
        <v>5720</v>
      </c>
      <c r="C5881" t="s">
        <v>12430</v>
      </c>
      <c r="D5881" t="s">
        <v>3196</v>
      </c>
      <c r="E5881" t="s">
        <v>3166</v>
      </c>
      <c r="F5881" t="s">
        <v>3167</v>
      </c>
      <c r="G5881" t="s">
        <v>7273</v>
      </c>
      <c r="H5881" s="28"/>
      <c r="J5881">
        <v>24</v>
      </c>
      <c r="K5881" t="s">
        <v>3098</v>
      </c>
      <c r="L5881" t="s">
        <v>3216</v>
      </c>
      <c r="M5881" t="s">
        <v>3177</v>
      </c>
      <c r="O5881" t="s">
        <v>3178</v>
      </c>
      <c r="P5881">
        <f t="shared" si="182"/>
        <v>45417</v>
      </c>
      <c r="Q5881">
        <f>--(COUNTIF($A$2:A5881,A5881)=1)</f>
        <v>1</v>
      </c>
      <c r="R5881" t="str">
        <f t="shared" si="183"/>
        <v/>
      </c>
    </row>
    <row r="5882" spans="1:18">
      <c r="A5882" t="s">
        <v>12431</v>
      </c>
      <c r="B5882" t="s">
        <v>1513</v>
      </c>
      <c r="C5882" t="s">
        <v>3098</v>
      </c>
      <c r="D5882" t="s">
        <v>3240</v>
      </c>
      <c r="E5882" t="s">
        <v>3194</v>
      </c>
      <c r="F5882" t="s">
        <v>3180</v>
      </c>
      <c r="G5882" t="s">
        <v>421</v>
      </c>
      <c r="H5882" s="28"/>
      <c r="J5882">
        <v>72</v>
      </c>
      <c r="K5882" t="s">
        <v>3098</v>
      </c>
      <c r="L5882" t="s">
        <v>3231</v>
      </c>
      <c r="M5882" t="s">
        <v>3202</v>
      </c>
      <c r="O5882" t="s">
        <v>3189</v>
      </c>
      <c r="P5882">
        <f t="shared" si="182"/>
        <v>45121</v>
      </c>
      <c r="Q5882">
        <f>--(COUNTIF($A$2:A5882,A5882)=1)</f>
        <v>1</v>
      </c>
      <c r="R5882" t="str">
        <f t="shared" si="183"/>
        <v/>
      </c>
    </row>
    <row r="5883" spans="1:18">
      <c r="A5883" t="s">
        <v>12432</v>
      </c>
      <c r="B5883" t="s">
        <v>431</v>
      </c>
      <c r="C5883" t="s">
        <v>5280</v>
      </c>
      <c r="D5883" t="s">
        <v>3227</v>
      </c>
      <c r="E5883" t="s">
        <v>3280</v>
      </c>
      <c r="F5883" t="s">
        <v>3220</v>
      </c>
      <c r="G5883" t="s">
        <v>1581</v>
      </c>
      <c r="H5883" s="28">
        <v>44851</v>
      </c>
      <c r="I5883">
        <v>5.0599999999999996</v>
      </c>
      <c r="J5883">
        <v>4</v>
      </c>
      <c r="K5883" t="s">
        <v>3123</v>
      </c>
      <c r="L5883" t="s">
        <v>3206</v>
      </c>
      <c r="M5883" t="s">
        <v>3202</v>
      </c>
      <c r="O5883" t="s">
        <v>3178</v>
      </c>
      <c r="P5883">
        <f t="shared" si="182"/>
        <v>44851</v>
      </c>
      <c r="Q5883">
        <f>--(COUNTIF($A$2:A5883,A5883)=1)</f>
        <v>1</v>
      </c>
      <c r="R5883">
        <f t="shared" si="183"/>
        <v>5.0599999999999996</v>
      </c>
    </row>
    <row r="5884" spans="1:18">
      <c r="A5884" t="s">
        <v>12433</v>
      </c>
      <c r="B5884" t="s">
        <v>2025</v>
      </c>
      <c r="C5884" t="s">
        <v>3098</v>
      </c>
      <c r="D5884" t="s">
        <v>3251</v>
      </c>
      <c r="E5884" t="s">
        <v>3175</v>
      </c>
      <c r="F5884" t="s">
        <v>3167</v>
      </c>
      <c r="G5884" t="s">
        <v>2314</v>
      </c>
      <c r="H5884" s="28">
        <v>45173</v>
      </c>
      <c r="I5884">
        <v>6.65</v>
      </c>
      <c r="J5884">
        <v>8</v>
      </c>
      <c r="K5884" t="s">
        <v>3124</v>
      </c>
      <c r="L5884" t="s">
        <v>3181</v>
      </c>
      <c r="M5884" t="s">
        <v>3207</v>
      </c>
      <c r="N5884">
        <v>1.8</v>
      </c>
      <c r="O5884" t="s">
        <v>3170</v>
      </c>
      <c r="P5884">
        <f t="shared" si="182"/>
        <v>45173</v>
      </c>
      <c r="Q5884">
        <f>--(COUNTIF($A$2:A5884,A5884)=1)</f>
        <v>1</v>
      </c>
      <c r="R5884">
        <f t="shared" si="183"/>
        <v>6.65</v>
      </c>
    </row>
    <row r="5885" spans="1:18">
      <c r="A5885" t="s">
        <v>12434</v>
      </c>
      <c r="B5885" t="s">
        <v>1576</v>
      </c>
      <c r="C5885" t="s">
        <v>12435</v>
      </c>
      <c r="D5885" t="s">
        <v>3165</v>
      </c>
      <c r="E5885" t="s">
        <v>3175</v>
      </c>
      <c r="F5885" t="s">
        <v>3228</v>
      </c>
      <c r="G5885" t="s">
        <v>2256</v>
      </c>
      <c r="H5885" s="28"/>
      <c r="J5885">
        <v>8</v>
      </c>
      <c r="K5885" t="s">
        <v>3098</v>
      </c>
      <c r="L5885" t="s">
        <v>3198</v>
      </c>
      <c r="M5885" t="s">
        <v>3207</v>
      </c>
      <c r="O5885" t="s">
        <v>3178</v>
      </c>
      <c r="P5885">
        <f t="shared" si="182"/>
        <v>44968</v>
      </c>
      <c r="Q5885">
        <f>--(COUNTIF($A$2:A5885,A5885)=1)</f>
        <v>1</v>
      </c>
      <c r="R5885" t="str">
        <f t="shared" si="183"/>
        <v/>
      </c>
    </row>
    <row r="5886" spans="1:18">
      <c r="A5886" t="s">
        <v>12436</v>
      </c>
      <c r="B5886" t="s">
        <v>1739</v>
      </c>
      <c r="C5886" t="s">
        <v>3098</v>
      </c>
      <c r="D5886" t="s">
        <v>3165</v>
      </c>
      <c r="E5886" t="s">
        <v>3194</v>
      </c>
      <c r="F5886" t="s">
        <v>3167</v>
      </c>
      <c r="G5886" t="s">
        <v>938</v>
      </c>
      <c r="H5886" s="28">
        <v>45232</v>
      </c>
      <c r="I5886">
        <v>171.33</v>
      </c>
      <c r="J5886">
        <v>72</v>
      </c>
      <c r="K5886" t="s">
        <v>3123</v>
      </c>
      <c r="L5886" t="s">
        <v>3318</v>
      </c>
      <c r="M5886" t="s">
        <v>3169</v>
      </c>
      <c r="N5886">
        <v>1.1000000000000001</v>
      </c>
      <c r="O5886" t="s">
        <v>3178</v>
      </c>
      <c r="P5886">
        <f t="shared" si="182"/>
        <v>45225</v>
      </c>
      <c r="Q5886">
        <f>--(COUNTIF($A$2:A5886,A5886)=1)</f>
        <v>1</v>
      </c>
      <c r="R5886">
        <f t="shared" si="183"/>
        <v>171.33</v>
      </c>
    </row>
    <row r="5887" spans="1:18">
      <c r="A5887" t="s">
        <v>12437</v>
      </c>
      <c r="B5887" t="s">
        <v>4215</v>
      </c>
      <c r="C5887" t="s">
        <v>3433</v>
      </c>
      <c r="D5887" t="s">
        <v>3185</v>
      </c>
      <c r="E5887" t="s">
        <v>3166</v>
      </c>
      <c r="F5887" t="s">
        <v>3167</v>
      </c>
      <c r="G5887" t="s">
        <v>7925</v>
      </c>
      <c r="H5887" s="28">
        <v>45426</v>
      </c>
      <c r="I5887">
        <v>64.069999999999993</v>
      </c>
      <c r="J5887">
        <v>24</v>
      </c>
      <c r="K5887" t="s">
        <v>3123</v>
      </c>
      <c r="L5887" t="s">
        <v>3198</v>
      </c>
      <c r="M5887" t="s">
        <v>3207</v>
      </c>
      <c r="O5887" t="s">
        <v>3182</v>
      </c>
      <c r="P5887">
        <f t="shared" si="182"/>
        <v>45424</v>
      </c>
      <c r="Q5887">
        <f>--(COUNTIF($A$2:A5887,A5887)=1)</f>
        <v>1</v>
      </c>
      <c r="R5887">
        <f t="shared" si="183"/>
        <v>64.069999999999993</v>
      </c>
    </row>
    <row r="5888" spans="1:18">
      <c r="A5888" t="s">
        <v>12438</v>
      </c>
      <c r="B5888" t="s">
        <v>7956</v>
      </c>
      <c r="C5888" t="s">
        <v>3098</v>
      </c>
      <c r="D5888" t="s">
        <v>3196</v>
      </c>
      <c r="E5888" t="s">
        <v>3194</v>
      </c>
      <c r="F5888" t="s">
        <v>3167</v>
      </c>
      <c r="G5888" t="s">
        <v>1233</v>
      </c>
      <c r="H5888" s="28">
        <v>44742</v>
      </c>
      <c r="I5888">
        <v>123.48</v>
      </c>
      <c r="J5888">
        <v>72</v>
      </c>
      <c r="K5888" t="s">
        <v>3123</v>
      </c>
      <c r="L5888" t="s">
        <v>3187</v>
      </c>
      <c r="M5888" t="s">
        <v>3177</v>
      </c>
      <c r="N5888">
        <v>3.1</v>
      </c>
      <c r="O5888" t="s">
        <v>3170</v>
      </c>
      <c r="P5888">
        <f t="shared" si="182"/>
        <v>44737</v>
      </c>
      <c r="Q5888">
        <f>--(COUNTIF($A$2:A5888,A5888)=1)</f>
        <v>1</v>
      </c>
      <c r="R5888">
        <f t="shared" si="183"/>
        <v>123.48</v>
      </c>
    </row>
    <row r="5889" spans="1:18">
      <c r="A5889" t="s">
        <v>12439</v>
      </c>
      <c r="B5889" t="s">
        <v>5530</v>
      </c>
      <c r="C5889" t="s">
        <v>3098</v>
      </c>
      <c r="D5889" t="s">
        <v>3185</v>
      </c>
      <c r="E5889" t="s">
        <v>3194</v>
      </c>
      <c r="F5889" t="s">
        <v>3220</v>
      </c>
      <c r="G5889" t="s">
        <v>2319</v>
      </c>
      <c r="H5889" s="28">
        <v>45177</v>
      </c>
      <c r="I5889">
        <v>217.64</v>
      </c>
      <c r="J5889">
        <v>72</v>
      </c>
      <c r="K5889" t="s">
        <v>3123</v>
      </c>
      <c r="L5889" t="s">
        <v>3248</v>
      </c>
      <c r="M5889" t="s">
        <v>3202</v>
      </c>
      <c r="N5889">
        <v>1.9</v>
      </c>
      <c r="O5889" t="s">
        <v>3170</v>
      </c>
      <c r="P5889">
        <f t="shared" si="182"/>
        <v>45168</v>
      </c>
      <c r="Q5889">
        <f>--(COUNTIF($A$2:A5889,A5889)=1)</f>
        <v>1</v>
      </c>
      <c r="R5889">
        <f t="shared" si="183"/>
        <v>217.64</v>
      </c>
    </row>
    <row r="5890" spans="1:18">
      <c r="A5890" t="s">
        <v>12440</v>
      </c>
      <c r="B5890" t="s">
        <v>1750</v>
      </c>
      <c r="C5890" t="s">
        <v>3098</v>
      </c>
      <c r="D5890" t="s">
        <v>3251</v>
      </c>
      <c r="E5890" t="s">
        <v>3175</v>
      </c>
      <c r="F5890" t="s">
        <v>3180</v>
      </c>
      <c r="G5890" t="s">
        <v>1793</v>
      </c>
      <c r="H5890" s="28"/>
      <c r="J5890">
        <v>8</v>
      </c>
      <c r="K5890" t="s">
        <v>3098</v>
      </c>
      <c r="L5890" t="s">
        <v>3318</v>
      </c>
      <c r="M5890" t="s">
        <v>3207</v>
      </c>
      <c r="O5890" t="s">
        <v>3260</v>
      </c>
      <c r="P5890">
        <f t="shared" ref="P5890:P5953" si="184">IFERROR(DATEVALUE(G5890),IFERROR(DATE(RIGHT(G5890,4),MID(G5890,4,2),LEFT(G5890,2)),""))</f>
        <v>45375</v>
      </c>
      <c r="Q5890">
        <f>--(COUNTIF($A$2:A5890,A5890)=1)</f>
        <v>1</v>
      </c>
      <c r="R5890" t="str">
        <f t="shared" ref="R5890:R5953" si="185">IF(AND(Q5890=1,I5890&lt;&gt;"",ISNUMBER(I5890),I5890&gt;=0),I5890,"")</f>
        <v/>
      </c>
    </row>
    <row r="5891" spans="1:18">
      <c r="A5891" t="s">
        <v>12441</v>
      </c>
      <c r="B5891" t="s">
        <v>560</v>
      </c>
      <c r="C5891" t="s">
        <v>12082</v>
      </c>
      <c r="D5891" t="s">
        <v>3240</v>
      </c>
      <c r="E5891" t="s">
        <v>3175</v>
      </c>
      <c r="F5891" t="s">
        <v>3220</v>
      </c>
      <c r="G5891" t="s">
        <v>12442</v>
      </c>
      <c r="H5891" s="28">
        <v>44596</v>
      </c>
      <c r="I5891">
        <v>14.11</v>
      </c>
      <c r="J5891">
        <v>8</v>
      </c>
      <c r="K5891" t="s">
        <v>3123</v>
      </c>
      <c r="L5891" t="s">
        <v>3302</v>
      </c>
      <c r="M5891" t="s">
        <v>3202</v>
      </c>
      <c r="O5891" t="s">
        <v>3123</v>
      </c>
      <c r="P5891">
        <f t="shared" si="184"/>
        <v>44596</v>
      </c>
      <c r="Q5891">
        <f>--(COUNTIF($A$2:A5891,A5891)=1)</f>
        <v>1</v>
      </c>
      <c r="R5891">
        <f t="shared" si="185"/>
        <v>14.11</v>
      </c>
    </row>
    <row r="5892" spans="1:18">
      <c r="A5892" t="s">
        <v>12443</v>
      </c>
      <c r="B5892" t="s">
        <v>2936</v>
      </c>
      <c r="C5892" t="s">
        <v>3098</v>
      </c>
      <c r="D5892" t="s">
        <v>3240</v>
      </c>
      <c r="E5892" t="s">
        <v>3166</v>
      </c>
      <c r="F5892" t="s">
        <v>3167</v>
      </c>
      <c r="G5892" t="s">
        <v>3024</v>
      </c>
      <c r="H5892" s="28">
        <v>44823</v>
      </c>
      <c r="I5892">
        <v>73.849999999999994</v>
      </c>
      <c r="J5892">
        <v>24</v>
      </c>
      <c r="K5892" t="s">
        <v>3123</v>
      </c>
      <c r="L5892" t="s">
        <v>3098</v>
      </c>
      <c r="M5892" t="s">
        <v>3177</v>
      </c>
      <c r="O5892" t="s">
        <v>3260</v>
      </c>
      <c r="P5892">
        <f t="shared" si="184"/>
        <v>44820</v>
      </c>
      <c r="Q5892">
        <f>--(COUNTIF($A$2:A5892,A5892)=1)</f>
        <v>1</v>
      </c>
      <c r="R5892">
        <f t="shared" si="185"/>
        <v>73.849999999999994</v>
      </c>
    </row>
    <row r="5893" spans="1:18">
      <c r="A5893" t="s">
        <v>12444</v>
      </c>
      <c r="B5893" t="s">
        <v>6996</v>
      </c>
      <c r="C5893" t="s">
        <v>6618</v>
      </c>
      <c r="D5893" t="s">
        <v>3165</v>
      </c>
      <c r="E5893" t="s">
        <v>3175</v>
      </c>
      <c r="F5893" t="s">
        <v>3180</v>
      </c>
      <c r="G5893" t="s">
        <v>2538</v>
      </c>
      <c r="H5893" s="28"/>
      <c r="J5893">
        <v>8</v>
      </c>
      <c r="K5893" t="s">
        <v>3098</v>
      </c>
      <c r="L5893" t="s">
        <v>3098</v>
      </c>
      <c r="M5893" t="s">
        <v>3188</v>
      </c>
      <c r="O5893" t="s">
        <v>3178</v>
      </c>
      <c r="P5893">
        <f t="shared" si="184"/>
        <v>44873</v>
      </c>
      <c r="Q5893">
        <f>--(COUNTIF($A$2:A5893,A5893)=1)</f>
        <v>1</v>
      </c>
      <c r="R5893" t="str">
        <f t="shared" si="185"/>
        <v/>
      </c>
    </row>
    <row r="5894" spans="1:18">
      <c r="A5894" t="s">
        <v>12445</v>
      </c>
      <c r="B5894" t="s">
        <v>9494</v>
      </c>
      <c r="C5894" t="s">
        <v>3098</v>
      </c>
      <c r="D5894" t="s">
        <v>3240</v>
      </c>
      <c r="E5894" t="s">
        <v>3194</v>
      </c>
      <c r="F5894" t="s">
        <v>3167</v>
      </c>
      <c r="G5894" t="s">
        <v>1036</v>
      </c>
      <c r="H5894" s="28">
        <v>45243</v>
      </c>
      <c r="I5894">
        <v>222.04</v>
      </c>
      <c r="J5894">
        <v>72</v>
      </c>
      <c r="K5894" t="s">
        <v>3123</v>
      </c>
      <c r="L5894" t="s">
        <v>3206</v>
      </c>
      <c r="M5894" t="s">
        <v>3188</v>
      </c>
      <c r="N5894">
        <v>4.0999999999999996</v>
      </c>
      <c r="O5894" t="s">
        <v>3182</v>
      </c>
      <c r="P5894">
        <f t="shared" si="184"/>
        <v>45234</v>
      </c>
      <c r="Q5894">
        <f>--(COUNTIF($A$2:A5894,A5894)=1)</f>
        <v>1</v>
      </c>
      <c r="R5894">
        <f t="shared" si="185"/>
        <v>222.04</v>
      </c>
    </row>
    <row r="5895" spans="1:18">
      <c r="A5895" t="s">
        <v>12446</v>
      </c>
      <c r="B5895" t="s">
        <v>2053</v>
      </c>
      <c r="C5895" t="s">
        <v>10139</v>
      </c>
      <c r="D5895" t="s">
        <v>3165</v>
      </c>
      <c r="E5895" t="s">
        <v>3166</v>
      </c>
      <c r="F5895" t="s">
        <v>3167</v>
      </c>
      <c r="G5895" t="s">
        <v>2716</v>
      </c>
      <c r="H5895" s="28">
        <v>45594</v>
      </c>
      <c r="I5895">
        <v>76.78</v>
      </c>
      <c r="J5895">
        <v>24</v>
      </c>
      <c r="K5895" t="s">
        <v>3123</v>
      </c>
      <c r="L5895" t="s">
        <v>3201</v>
      </c>
      <c r="M5895" t="s">
        <v>3169</v>
      </c>
      <c r="N5895">
        <v>2.6</v>
      </c>
      <c r="O5895" t="s">
        <v>3182</v>
      </c>
      <c r="P5895">
        <f t="shared" si="184"/>
        <v>45591</v>
      </c>
      <c r="Q5895">
        <f>--(COUNTIF($A$2:A5895,A5895)=1)</f>
        <v>1</v>
      </c>
      <c r="R5895">
        <f t="shared" si="185"/>
        <v>76.78</v>
      </c>
    </row>
    <row r="5896" spans="1:18">
      <c r="A5896" t="s">
        <v>12447</v>
      </c>
      <c r="B5896" t="s">
        <v>8708</v>
      </c>
      <c r="C5896" t="s">
        <v>3098</v>
      </c>
      <c r="D5896" t="s">
        <v>3240</v>
      </c>
      <c r="E5896" t="s">
        <v>3194</v>
      </c>
      <c r="F5896" t="s">
        <v>3167</v>
      </c>
      <c r="G5896" t="s">
        <v>81</v>
      </c>
      <c r="H5896" s="28">
        <v>45320</v>
      </c>
      <c r="I5896">
        <v>189.82</v>
      </c>
      <c r="J5896">
        <v>72</v>
      </c>
      <c r="K5896" t="s">
        <v>3123</v>
      </c>
      <c r="L5896" t="s">
        <v>3198</v>
      </c>
      <c r="M5896" t="s">
        <v>3188</v>
      </c>
      <c r="O5896" t="s">
        <v>3260</v>
      </c>
      <c r="P5896">
        <f t="shared" si="184"/>
        <v>45313</v>
      </c>
      <c r="Q5896">
        <f>--(COUNTIF($A$2:A5896,A5896)=1)</f>
        <v>1</v>
      </c>
      <c r="R5896">
        <f t="shared" si="185"/>
        <v>189.82</v>
      </c>
    </row>
    <row r="5897" spans="1:18">
      <c r="A5897" t="s">
        <v>12448</v>
      </c>
      <c r="B5897" t="s">
        <v>10494</v>
      </c>
      <c r="C5897" t="s">
        <v>3098</v>
      </c>
      <c r="D5897" t="s">
        <v>3174</v>
      </c>
      <c r="E5897" t="s">
        <v>3280</v>
      </c>
      <c r="F5897" t="s">
        <v>3167</v>
      </c>
      <c r="G5897" t="s">
        <v>1865</v>
      </c>
      <c r="H5897" s="28">
        <v>44929</v>
      </c>
      <c r="I5897">
        <v>6.43</v>
      </c>
      <c r="J5897">
        <v>4</v>
      </c>
      <c r="K5897" t="s">
        <v>3123</v>
      </c>
      <c r="L5897" t="s">
        <v>3212</v>
      </c>
      <c r="M5897" t="s">
        <v>3169</v>
      </c>
      <c r="N5897">
        <v>1.1000000000000001</v>
      </c>
      <c r="O5897" t="s">
        <v>3124</v>
      </c>
      <c r="P5897">
        <f t="shared" si="184"/>
        <v>44929</v>
      </c>
      <c r="Q5897">
        <f>--(COUNTIF($A$2:A5897,A5897)=1)</f>
        <v>1</v>
      </c>
      <c r="R5897">
        <f t="shared" si="185"/>
        <v>6.43</v>
      </c>
    </row>
    <row r="5898" spans="1:18">
      <c r="A5898" t="s">
        <v>12449</v>
      </c>
      <c r="B5898" t="s">
        <v>2806</v>
      </c>
      <c r="C5898" t="s">
        <v>3098</v>
      </c>
      <c r="D5898" t="s">
        <v>3196</v>
      </c>
      <c r="E5898" t="s">
        <v>3166</v>
      </c>
      <c r="F5898" t="s">
        <v>3180</v>
      </c>
      <c r="G5898" t="s">
        <v>1676</v>
      </c>
      <c r="H5898" s="28"/>
      <c r="J5898">
        <v>24</v>
      </c>
      <c r="K5898" t="s">
        <v>3098</v>
      </c>
      <c r="L5898" t="s">
        <v>3206</v>
      </c>
      <c r="M5898" t="s">
        <v>3169</v>
      </c>
      <c r="O5898" t="s">
        <v>3213</v>
      </c>
      <c r="P5898">
        <f t="shared" si="184"/>
        <v>45685</v>
      </c>
      <c r="Q5898">
        <f>--(COUNTIF($A$2:A5898,A5898)=1)</f>
        <v>1</v>
      </c>
      <c r="R5898" t="str">
        <f t="shared" si="185"/>
        <v/>
      </c>
    </row>
    <row r="5899" spans="1:18">
      <c r="A5899" t="s">
        <v>12450</v>
      </c>
      <c r="B5899" t="s">
        <v>3304</v>
      </c>
      <c r="C5899" t="s">
        <v>3098</v>
      </c>
      <c r="D5899" t="s">
        <v>3200</v>
      </c>
      <c r="E5899" t="s">
        <v>3175</v>
      </c>
      <c r="F5899" t="s">
        <v>3167</v>
      </c>
      <c r="G5899" t="s">
        <v>287</v>
      </c>
      <c r="H5899" s="28"/>
      <c r="J5899">
        <v>8</v>
      </c>
      <c r="K5899" t="s">
        <v>3098</v>
      </c>
      <c r="L5899" t="s">
        <v>3216</v>
      </c>
      <c r="M5899" t="s">
        <v>3202</v>
      </c>
      <c r="O5899" t="s">
        <v>3124</v>
      </c>
      <c r="P5899">
        <f t="shared" si="184"/>
        <v>44824</v>
      </c>
      <c r="Q5899">
        <f>--(COUNTIF($A$2:A5899,A5899)=1)</f>
        <v>1</v>
      </c>
      <c r="R5899" t="str">
        <f t="shared" si="185"/>
        <v/>
      </c>
    </row>
    <row r="5900" spans="1:18">
      <c r="A5900" t="s">
        <v>12451</v>
      </c>
      <c r="B5900" t="s">
        <v>4866</v>
      </c>
      <c r="C5900" t="s">
        <v>3098</v>
      </c>
      <c r="D5900" t="s">
        <v>3237</v>
      </c>
      <c r="E5900" t="s">
        <v>3194</v>
      </c>
      <c r="F5900" t="s">
        <v>3167</v>
      </c>
      <c r="G5900" t="s">
        <v>3884</v>
      </c>
      <c r="H5900" s="28">
        <v>44837</v>
      </c>
      <c r="I5900">
        <v>150.27000000000001</v>
      </c>
      <c r="J5900">
        <v>72</v>
      </c>
      <c r="K5900" t="s">
        <v>3123</v>
      </c>
      <c r="L5900" t="s">
        <v>3098</v>
      </c>
      <c r="M5900" t="s">
        <v>3188</v>
      </c>
      <c r="N5900">
        <v>4.8</v>
      </c>
      <c r="O5900" t="s">
        <v>3124</v>
      </c>
      <c r="P5900">
        <f t="shared" si="184"/>
        <v>44831</v>
      </c>
      <c r="Q5900">
        <f>--(COUNTIF($A$2:A5900,A5900)=1)</f>
        <v>1</v>
      </c>
      <c r="R5900">
        <f t="shared" si="185"/>
        <v>150.27000000000001</v>
      </c>
    </row>
    <row r="5901" spans="1:18">
      <c r="A5901" t="s">
        <v>12452</v>
      </c>
      <c r="B5901" t="s">
        <v>991</v>
      </c>
      <c r="C5901" t="s">
        <v>3098</v>
      </c>
      <c r="D5901" t="s">
        <v>3200</v>
      </c>
      <c r="E5901" t="s">
        <v>3175</v>
      </c>
      <c r="F5901" t="s">
        <v>3167</v>
      </c>
      <c r="G5901" t="s">
        <v>460</v>
      </c>
      <c r="H5901" s="28">
        <v>44699</v>
      </c>
      <c r="I5901">
        <v>13.7</v>
      </c>
      <c r="J5901">
        <v>8</v>
      </c>
      <c r="K5901" t="s">
        <v>3123</v>
      </c>
      <c r="L5901" t="s">
        <v>3225</v>
      </c>
      <c r="M5901" t="s">
        <v>3188</v>
      </c>
      <c r="N5901">
        <v>1.2</v>
      </c>
      <c r="O5901" t="s">
        <v>3170</v>
      </c>
      <c r="P5901">
        <f t="shared" si="184"/>
        <v>44699</v>
      </c>
      <c r="Q5901">
        <f>--(COUNTIF($A$2:A5901,A5901)=1)</f>
        <v>1</v>
      </c>
      <c r="R5901">
        <f t="shared" si="185"/>
        <v>13.7</v>
      </c>
    </row>
    <row r="5902" spans="1:18">
      <c r="A5902" t="s">
        <v>12453</v>
      </c>
      <c r="B5902" t="s">
        <v>11599</v>
      </c>
      <c r="C5902" t="s">
        <v>3098</v>
      </c>
      <c r="D5902" t="s">
        <v>3200</v>
      </c>
      <c r="E5902" t="s">
        <v>3166</v>
      </c>
      <c r="F5902" t="s">
        <v>3220</v>
      </c>
      <c r="G5902" t="s">
        <v>1656</v>
      </c>
      <c r="H5902" s="28">
        <v>45357</v>
      </c>
      <c r="I5902">
        <v>19.989999999999998</v>
      </c>
      <c r="J5902">
        <v>24</v>
      </c>
      <c r="K5902" t="s">
        <v>3124</v>
      </c>
      <c r="L5902" t="s">
        <v>3244</v>
      </c>
      <c r="M5902" t="s">
        <v>3207</v>
      </c>
      <c r="N5902">
        <v>2.9</v>
      </c>
      <c r="O5902" t="s">
        <v>3260</v>
      </c>
      <c r="P5902">
        <f t="shared" si="184"/>
        <v>45357</v>
      </c>
      <c r="Q5902">
        <f>--(COUNTIF($A$2:A5902,A5902)=1)</f>
        <v>1</v>
      </c>
      <c r="R5902">
        <f t="shared" si="185"/>
        <v>19.989999999999998</v>
      </c>
    </row>
    <row r="5903" spans="1:18">
      <c r="A5903" t="s">
        <v>12454</v>
      </c>
      <c r="B5903" t="s">
        <v>3492</v>
      </c>
      <c r="C5903" t="s">
        <v>12455</v>
      </c>
      <c r="D5903" t="s">
        <v>3200</v>
      </c>
      <c r="E5903" t="s">
        <v>3280</v>
      </c>
      <c r="F5903" t="s">
        <v>3167</v>
      </c>
      <c r="G5903" t="s">
        <v>2058</v>
      </c>
      <c r="H5903" s="28">
        <v>44761</v>
      </c>
      <c r="I5903">
        <v>3.07</v>
      </c>
      <c r="J5903">
        <v>4</v>
      </c>
      <c r="K5903" t="s">
        <v>3124</v>
      </c>
      <c r="L5903" t="s">
        <v>3231</v>
      </c>
      <c r="M5903" t="s">
        <v>3202</v>
      </c>
      <c r="O5903" t="s">
        <v>3260</v>
      </c>
      <c r="P5903">
        <f t="shared" si="184"/>
        <v>44761</v>
      </c>
      <c r="Q5903">
        <f>--(COUNTIF($A$2:A5903,A5903)=1)</f>
        <v>1</v>
      </c>
      <c r="R5903">
        <f t="shared" si="185"/>
        <v>3.07</v>
      </c>
    </row>
    <row r="5904" spans="1:18">
      <c r="A5904" t="s">
        <v>12456</v>
      </c>
      <c r="B5904" t="s">
        <v>2896</v>
      </c>
      <c r="C5904" t="s">
        <v>3098</v>
      </c>
      <c r="D5904" t="s">
        <v>3227</v>
      </c>
      <c r="E5904" t="s">
        <v>3194</v>
      </c>
      <c r="F5904" t="s">
        <v>3167</v>
      </c>
      <c r="G5904" t="s">
        <v>63</v>
      </c>
      <c r="H5904" s="28">
        <v>45153</v>
      </c>
      <c r="I5904">
        <v>56.52</v>
      </c>
      <c r="J5904">
        <v>72</v>
      </c>
      <c r="K5904" t="s">
        <v>3124</v>
      </c>
      <c r="L5904" t="s">
        <v>3216</v>
      </c>
      <c r="M5904" t="s">
        <v>3169</v>
      </c>
      <c r="N5904">
        <v>3.1</v>
      </c>
      <c r="O5904" t="s">
        <v>3123</v>
      </c>
      <c r="P5904">
        <f t="shared" si="184"/>
        <v>45151</v>
      </c>
      <c r="Q5904">
        <f>--(COUNTIF($A$2:A5904,A5904)=1)</f>
        <v>1</v>
      </c>
      <c r="R5904">
        <f t="shared" si="185"/>
        <v>56.52</v>
      </c>
    </row>
    <row r="5905" spans="1:18">
      <c r="A5905" t="s">
        <v>12457</v>
      </c>
      <c r="B5905" t="s">
        <v>8743</v>
      </c>
      <c r="C5905" t="s">
        <v>3098</v>
      </c>
      <c r="D5905" t="s">
        <v>3200</v>
      </c>
      <c r="E5905" t="s">
        <v>3166</v>
      </c>
      <c r="F5905" t="s">
        <v>3167</v>
      </c>
      <c r="G5905" t="s">
        <v>2102</v>
      </c>
      <c r="H5905" s="28">
        <v>44784</v>
      </c>
      <c r="I5905">
        <v>68.650000000000006</v>
      </c>
      <c r="J5905">
        <v>24</v>
      </c>
      <c r="K5905" t="s">
        <v>3123</v>
      </c>
      <c r="L5905" t="s">
        <v>3398</v>
      </c>
      <c r="M5905" t="s">
        <v>3207</v>
      </c>
      <c r="N5905">
        <v>2.2000000000000002</v>
      </c>
      <c r="O5905" t="s">
        <v>3182</v>
      </c>
      <c r="P5905">
        <f t="shared" si="184"/>
        <v>44782</v>
      </c>
      <c r="Q5905">
        <f>--(COUNTIF($A$2:A5905,A5905)=1)</f>
        <v>1</v>
      </c>
      <c r="R5905">
        <f t="shared" si="185"/>
        <v>68.650000000000006</v>
      </c>
    </row>
    <row r="5906" spans="1:18">
      <c r="A5906" t="s">
        <v>12458</v>
      </c>
      <c r="B5906" t="s">
        <v>3858</v>
      </c>
      <c r="C5906" t="s">
        <v>3098</v>
      </c>
      <c r="D5906" t="s">
        <v>3165</v>
      </c>
      <c r="E5906" t="s">
        <v>3175</v>
      </c>
      <c r="F5906" t="s">
        <v>3228</v>
      </c>
      <c r="G5906" t="s">
        <v>2068</v>
      </c>
      <c r="H5906" s="28"/>
      <c r="J5906">
        <v>8</v>
      </c>
      <c r="K5906" t="s">
        <v>3098</v>
      </c>
      <c r="L5906" t="s">
        <v>3302</v>
      </c>
      <c r="M5906" t="s">
        <v>3177</v>
      </c>
      <c r="O5906" t="s">
        <v>3123</v>
      </c>
      <c r="P5906">
        <f t="shared" si="184"/>
        <v>45663</v>
      </c>
      <c r="Q5906">
        <f>--(COUNTIF($A$2:A5906,A5906)=1)</f>
        <v>1</v>
      </c>
      <c r="R5906" t="str">
        <f t="shared" si="185"/>
        <v/>
      </c>
    </row>
    <row r="5907" spans="1:18">
      <c r="A5907" t="s">
        <v>12459</v>
      </c>
      <c r="B5907" t="s">
        <v>2466</v>
      </c>
      <c r="C5907" t="s">
        <v>11725</v>
      </c>
      <c r="D5907" t="s">
        <v>3196</v>
      </c>
      <c r="E5907" t="s">
        <v>3280</v>
      </c>
      <c r="F5907" t="s">
        <v>3180</v>
      </c>
      <c r="G5907" t="s">
        <v>396</v>
      </c>
      <c r="H5907" s="28"/>
      <c r="J5907">
        <v>4</v>
      </c>
      <c r="K5907" t="s">
        <v>3098</v>
      </c>
      <c r="L5907" t="s">
        <v>3201</v>
      </c>
      <c r="M5907" t="s">
        <v>3169</v>
      </c>
      <c r="O5907" t="s">
        <v>3123</v>
      </c>
      <c r="P5907">
        <f t="shared" si="184"/>
        <v>44748</v>
      </c>
      <c r="Q5907">
        <f>--(COUNTIF($A$2:A5907,A5907)=1)</f>
        <v>1</v>
      </c>
      <c r="R5907" t="str">
        <f t="shared" si="185"/>
        <v/>
      </c>
    </row>
    <row r="5908" spans="1:18">
      <c r="A5908" t="s">
        <v>12460</v>
      </c>
      <c r="B5908" t="s">
        <v>473</v>
      </c>
      <c r="C5908" t="s">
        <v>3098</v>
      </c>
      <c r="D5908" t="s">
        <v>3240</v>
      </c>
      <c r="E5908" t="s">
        <v>3166</v>
      </c>
      <c r="F5908" t="s">
        <v>3228</v>
      </c>
      <c r="G5908" t="s">
        <v>731</v>
      </c>
      <c r="H5908" s="28"/>
      <c r="J5908">
        <v>24</v>
      </c>
      <c r="K5908" t="s">
        <v>3098</v>
      </c>
      <c r="L5908" t="s">
        <v>3201</v>
      </c>
      <c r="M5908" t="s">
        <v>3188</v>
      </c>
      <c r="O5908" t="s">
        <v>3170</v>
      </c>
      <c r="P5908">
        <f t="shared" si="184"/>
        <v>45427</v>
      </c>
      <c r="Q5908">
        <f>--(COUNTIF($A$2:A5908,A5908)=1)</f>
        <v>1</v>
      </c>
      <c r="R5908" t="str">
        <f t="shared" si="185"/>
        <v/>
      </c>
    </row>
    <row r="5909" spans="1:18">
      <c r="A5909" t="s">
        <v>12461</v>
      </c>
      <c r="B5909" t="s">
        <v>2326</v>
      </c>
      <c r="C5909" t="s">
        <v>3098</v>
      </c>
      <c r="D5909" t="s">
        <v>3174</v>
      </c>
      <c r="E5909" t="s">
        <v>3166</v>
      </c>
      <c r="F5909" t="s">
        <v>3167</v>
      </c>
      <c r="G5909" t="s">
        <v>1336</v>
      </c>
      <c r="H5909" s="28">
        <v>45561</v>
      </c>
      <c r="I5909">
        <v>70.849999999999994</v>
      </c>
      <c r="J5909">
        <v>24</v>
      </c>
      <c r="K5909" t="s">
        <v>3123</v>
      </c>
      <c r="L5909" t="s">
        <v>3231</v>
      </c>
      <c r="M5909" t="s">
        <v>3188</v>
      </c>
      <c r="O5909" t="s">
        <v>3170</v>
      </c>
      <c r="P5909">
        <f t="shared" si="184"/>
        <v>45559</v>
      </c>
      <c r="Q5909">
        <f>--(COUNTIF($A$2:A5909,A5909)=1)</f>
        <v>1</v>
      </c>
      <c r="R5909">
        <f t="shared" si="185"/>
        <v>70.849999999999994</v>
      </c>
    </row>
    <row r="5910" spans="1:18">
      <c r="A5910" t="s">
        <v>12462</v>
      </c>
      <c r="B5910" t="s">
        <v>521</v>
      </c>
      <c r="C5910" t="s">
        <v>3098</v>
      </c>
      <c r="D5910" t="s">
        <v>3200</v>
      </c>
      <c r="E5910" t="s">
        <v>3166</v>
      </c>
      <c r="F5910" t="s">
        <v>3167</v>
      </c>
      <c r="G5910" t="s">
        <v>1891</v>
      </c>
      <c r="H5910" s="28">
        <v>45251</v>
      </c>
      <c r="I5910">
        <v>39.47</v>
      </c>
      <c r="J5910">
        <v>24</v>
      </c>
      <c r="K5910" t="s">
        <v>3123</v>
      </c>
      <c r="L5910" t="s">
        <v>3181</v>
      </c>
      <c r="M5910" t="s">
        <v>3177</v>
      </c>
      <c r="O5910" t="s">
        <v>3124</v>
      </c>
      <c r="P5910">
        <f t="shared" si="184"/>
        <v>45250</v>
      </c>
      <c r="Q5910">
        <f>--(COUNTIF($A$2:A5910,A5910)=1)</f>
        <v>1</v>
      </c>
      <c r="R5910">
        <f t="shared" si="185"/>
        <v>39.47</v>
      </c>
    </row>
    <row r="5911" spans="1:18">
      <c r="A5911" t="s">
        <v>12463</v>
      </c>
      <c r="B5911" t="s">
        <v>1461</v>
      </c>
      <c r="C5911" t="s">
        <v>12464</v>
      </c>
      <c r="D5911" t="s">
        <v>3196</v>
      </c>
      <c r="E5911" t="s">
        <v>3175</v>
      </c>
      <c r="F5911" t="s">
        <v>3228</v>
      </c>
      <c r="G5911" t="s">
        <v>570</v>
      </c>
      <c r="H5911" s="28"/>
      <c r="J5911">
        <v>8</v>
      </c>
      <c r="K5911" t="s">
        <v>3098</v>
      </c>
      <c r="L5911" t="s">
        <v>3206</v>
      </c>
      <c r="M5911" t="s">
        <v>3169</v>
      </c>
      <c r="O5911" t="s">
        <v>3213</v>
      </c>
      <c r="P5911">
        <f t="shared" si="184"/>
        <v>44575</v>
      </c>
      <c r="Q5911">
        <f>--(COUNTIF($A$2:A5911,A5911)=1)</f>
        <v>1</v>
      </c>
      <c r="R5911" t="str">
        <f t="shared" si="185"/>
        <v/>
      </c>
    </row>
    <row r="5912" spans="1:18">
      <c r="A5912" t="s">
        <v>12465</v>
      </c>
      <c r="B5912" t="s">
        <v>2792</v>
      </c>
      <c r="C5912" t="s">
        <v>12466</v>
      </c>
      <c r="D5912" t="s">
        <v>3200</v>
      </c>
      <c r="E5912" t="s">
        <v>3166</v>
      </c>
      <c r="F5912" t="s">
        <v>3167</v>
      </c>
      <c r="G5912" t="s">
        <v>5866</v>
      </c>
      <c r="H5912" s="28">
        <v>45650</v>
      </c>
      <c r="I5912">
        <v>57.54</v>
      </c>
      <c r="J5912">
        <v>24</v>
      </c>
      <c r="K5912" t="s">
        <v>3123</v>
      </c>
      <c r="L5912" t="s">
        <v>3098</v>
      </c>
      <c r="M5912" t="s">
        <v>3188</v>
      </c>
      <c r="N5912">
        <v>4.2</v>
      </c>
      <c r="O5912" t="s">
        <v>3170</v>
      </c>
      <c r="P5912">
        <f t="shared" si="184"/>
        <v>45648</v>
      </c>
      <c r="Q5912">
        <f>--(COUNTIF($A$2:A5912,A5912)=1)</f>
        <v>1</v>
      </c>
      <c r="R5912">
        <f t="shared" si="185"/>
        <v>57.54</v>
      </c>
    </row>
    <row r="5913" spans="1:18">
      <c r="A5913" t="s">
        <v>12467</v>
      </c>
      <c r="B5913" t="s">
        <v>79</v>
      </c>
      <c r="C5913" t="s">
        <v>12468</v>
      </c>
      <c r="D5913" t="s">
        <v>3196</v>
      </c>
      <c r="E5913" t="s">
        <v>3166</v>
      </c>
      <c r="F5913" t="s">
        <v>3167</v>
      </c>
      <c r="G5913" t="s">
        <v>911</v>
      </c>
      <c r="H5913" s="28"/>
      <c r="J5913">
        <v>24</v>
      </c>
      <c r="K5913" t="s">
        <v>3098</v>
      </c>
      <c r="L5913" t="s">
        <v>3209</v>
      </c>
      <c r="M5913" t="s">
        <v>3202</v>
      </c>
      <c r="O5913" t="s">
        <v>3170</v>
      </c>
      <c r="P5913">
        <f t="shared" si="184"/>
        <v>45459</v>
      </c>
      <c r="Q5913">
        <f>--(COUNTIF($A$2:A5913,A5913)=1)</f>
        <v>1</v>
      </c>
      <c r="R5913" t="str">
        <f t="shared" si="185"/>
        <v/>
      </c>
    </row>
    <row r="5914" spans="1:18">
      <c r="A5914" t="s">
        <v>12469</v>
      </c>
      <c r="B5914" t="s">
        <v>9708</v>
      </c>
      <c r="C5914" t="s">
        <v>3098</v>
      </c>
      <c r="D5914" t="s">
        <v>3227</v>
      </c>
      <c r="E5914" t="s">
        <v>3175</v>
      </c>
      <c r="F5914" t="s">
        <v>3180</v>
      </c>
      <c r="G5914" t="s">
        <v>339</v>
      </c>
      <c r="H5914" s="28"/>
      <c r="J5914">
        <v>8</v>
      </c>
      <c r="K5914" t="s">
        <v>3098</v>
      </c>
      <c r="L5914" t="s">
        <v>3187</v>
      </c>
      <c r="M5914" t="s">
        <v>3188</v>
      </c>
      <c r="O5914" t="s">
        <v>3182</v>
      </c>
      <c r="P5914">
        <f t="shared" si="184"/>
        <v>44988</v>
      </c>
      <c r="Q5914">
        <f>--(COUNTIF($A$2:A5914,A5914)=1)</f>
        <v>1</v>
      </c>
      <c r="R5914" t="str">
        <f t="shared" si="185"/>
        <v/>
      </c>
    </row>
    <row r="5915" spans="1:18">
      <c r="A5915" t="s">
        <v>12470</v>
      </c>
      <c r="B5915" t="s">
        <v>1594</v>
      </c>
      <c r="C5915" t="s">
        <v>3098</v>
      </c>
      <c r="D5915" t="s">
        <v>3196</v>
      </c>
      <c r="E5915" t="s">
        <v>3166</v>
      </c>
      <c r="F5915" t="s">
        <v>3167</v>
      </c>
      <c r="G5915" t="s">
        <v>2871</v>
      </c>
      <c r="H5915" s="28">
        <v>44729</v>
      </c>
      <c r="I5915">
        <v>60.33</v>
      </c>
      <c r="J5915">
        <v>24</v>
      </c>
      <c r="K5915" t="s">
        <v>3123</v>
      </c>
      <c r="L5915" t="s">
        <v>3218</v>
      </c>
      <c r="M5915" t="s">
        <v>3188</v>
      </c>
      <c r="O5915" t="s">
        <v>3178</v>
      </c>
      <c r="P5915">
        <f t="shared" si="184"/>
        <v>44727</v>
      </c>
      <c r="Q5915">
        <f>--(COUNTIF($A$2:A5915,A5915)=1)</f>
        <v>1</v>
      </c>
      <c r="R5915">
        <f t="shared" si="185"/>
        <v>60.33</v>
      </c>
    </row>
    <row r="5916" spans="1:18">
      <c r="A5916" t="s">
        <v>12471</v>
      </c>
      <c r="B5916" t="s">
        <v>916</v>
      </c>
      <c r="C5916" t="s">
        <v>10503</v>
      </c>
      <c r="D5916" t="s">
        <v>3174</v>
      </c>
      <c r="E5916" t="s">
        <v>3166</v>
      </c>
      <c r="F5916" t="s">
        <v>3167</v>
      </c>
      <c r="G5916" t="s">
        <v>2010</v>
      </c>
      <c r="H5916" s="28">
        <v>45321</v>
      </c>
      <c r="I5916">
        <v>67.41</v>
      </c>
      <c r="J5916">
        <v>24</v>
      </c>
      <c r="K5916" t="s">
        <v>3123</v>
      </c>
      <c r="L5916" t="s">
        <v>3231</v>
      </c>
      <c r="M5916" t="s">
        <v>3169</v>
      </c>
      <c r="N5916">
        <v>4.5999999999999996</v>
      </c>
      <c r="O5916" t="s">
        <v>3170</v>
      </c>
      <c r="P5916">
        <f t="shared" si="184"/>
        <v>45319</v>
      </c>
      <c r="Q5916">
        <f>--(COUNTIF($A$2:A5916,A5916)=1)</f>
        <v>1</v>
      </c>
      <c r="R5916">
        <f t="shared" si="185"/>
        <v>67.41</v>
      </c>
    </row>
    <row r="5917" spans="1:18">
      <c r="A5917" t="s">
        <v>12472</v>
      </c>
      <c r="B5917" t="s">
        <v>4439</v>
      </c>
      <c r="C5917" t="s">
        <v>12473</v>
      </c>
      <c r="D5917" t="s">
        <v>3240</v>
      </c>
      <c r="E5917" t="s">
        <v>3175</v>
      </c>
      <c r="F5917" t="s">
        <v>3180</v>
      </c>
      <c r="G5917" t="s">
        <v>1061</v>
      </c>
      <c r="H5917" s="28"/>
      <c r="J5917">
        <v>8</v>
      </c>
      <c r="K5917" t="s">
        <v>3098</v>
      </c>
      <c r="L5917" t="s">
        <v>3176</v>
      </c>
      <c r="M5917" t="s">
        <v>3202</v>
      </c>
      <c r="O5917" t="s">
        <v>3123</v>
      </c>
      <c r="P5917">
        <f t="shared" si="184"/>
        <v>45222</v>
      </c>
      <c r="Q5917">
        <f>--(COUNTIF($A$2:A5917,A5917)=1)</f>
        <v>1</v>
      </c>
      <c r="R5917" t="str">
        <f t="shared" si="185"/>
        <v/>
      </c>
    </row>
    <row r="5918" spans="1:18">
      <c r="A5918" t="s">
        <v>12474</v>
      </c>
      <c r="B5918" t="s">
        <v>11544</v>
      </c>
      <c r="C5918" t="s">
        <v>10380</v>
      </c>
      <c r="D5918" t="s">
        <v>3240</v>
      </c>
      <c r="E5918" t="s">
        <v>3166</v>
      </c>
      <c r="F5918" t="s">
        <v>3167</v>
      </c>
      <c r="G5918" t="s">
        <v>1111</v>
      </c>
      <c r="H5918" s="28">
        <v>45555</v>
      </c>
      <c r="I5918">
        <v>37.229999999999997</v>
      </c>
      <c r="J5918">
        <v>24</v>
      </c>
      <c r="K5918" t="s">
        <v>3123</v>
      </c>
      <c r="L5918" t="s">
        <v>3231</v>
      </c>
      <c r="M5918" t="s">
        <v>3207</v>
      </c>
      <c r="N5918">
        <v>2.8</v>
      </c>
      <c r="O5918" t="s">
        <v>3178</v>
      </c>
      <c r="P5918">
        <f t="shared" si="184"/>
        <v>45554</v>
      </c>
      <c r="Q5918">
        <f>--(COUNTIF($A$2:A5918,A5918)=1)</f>
        <v>1</v>
      </c>
      <c r="R5918">
        <f t="shared" si="185"/>
        <v>37.229999999999997</v>
      </c>
    </row>
    <row r="5919" spans="1:18">
      <c r="A5919" t="s">
        <v>12475</v>
      </c>
      <c r="B5919" t="s">
        <v>980</v>
      </c>
      <c r="C5919" t="s">
        <v>3098</v>
      </c>
      <c r="D5919" t="s">
        <v>3227</v>
      </c>
      <c r="E5919" t="s">
        <v>3194</v>
      </c>
      <c r="F5919" t="s">
        <v>3167</v>
      </c>
      <c r="G5919" t="s">
        <v>1723</v>
      </c>
      <c r="H5919" s="28">
        <v>44626</v>
      </c>
      <c r="I5919">
        <v>183.57</v>
      </c>
      <c r="J5919">
        <v>72</v>
      </c>
      <c r="K5919" t="s">
        <v>3123</v>
      </c>
      <c r="L5919" t="s">
        <v>3268</v>
      </c>
      <c r="M5919" t="s">
        <v>3169</v>
      </c>
      <c r="N5919">
        <v>3.3</v>
      </c>
      <c r="O5919" t="s">
        <v>3182</v>
      </c>
      <c r="P5919">
        <f t="shared" si="184"/>
        <v>44619</v>
      </c>
      <c r="Q5919">
        <f>--(COUNTIF($A$2:A5919,A5919)=1)</f>
        <v>1</v>
      </c>
      <c r="R5919">
        <f t="shared" si="185"/>
        <v>183.57</v>
      </c>
    </row>
    <row r="5920" spans="1:18">
      <c r="A5920" t="s">
        <v>12476</v>
      </c>
      <c r="B5920" t="s">
        <v>875</v>
      </c>
      <c r="C5920" t="s">
        <v>12477</v>
      </c>
      <c r="D5920" t="s">
        <v>3174</v>
      </c>
      <c r="E5920" t="s">
        <v>3166</v>
      </c>
      <c r="F5920" t="s">
        <v>3167</v>
      </c>
      <c r="G5920" t="s">
        <v>726</v>
      </c>
      <c r="H5920" s="28"/>
      <c r="J5920">
        <v>24</v>
      </c>
      <c r="K5920" t="s">
        <v>3098</v>
      </c>
      <c r="L5920" t="s">
        <v>3307</v>
      </c>
      <c r="M5920" t="s">
        <v>3202</v>
      </c>
      <c r="O5920" t="s">
        <v>3178</v>
      </c>
      <c r="P5920">
        <f t="shared" si="184"/>
        <v>45235</v>
      </c>
      <c r="Q5920">
        <f>--(COUNTIF($A$2:A5920,A5920)=1)</f>
        <v>1</v>
      </c>
      <c r="R5920" t="str">
        <f t="shared" si="185"/>
        <v/>
      </c>
    </row>
    <row r="5921" spans="1:18">
      <c r="A5921" t="s">
        <v>12478</v>
      </c>
      <c r="B5921" t="s">
        <v>1948</v>
      </c>
      <c r="C5921" t="s">
        <v>12479</v>
      </c>
      <c r="D5921" t="s">
        <v>3240</v>
      </c>
      <c r="E5921" t="s">
        <v>3166</v>
      </c>
      <c r="F5921" t="s">
        <v>3167</v>
      </c>
      <c r="G5921" t="s">
        <v>679</v>
      </c>
      <c r="H5921" s="28">
        <v>45114</v>
      </c>
      <c r="I5921">
        <v>30.98</v>
      </c>
      <c r="J5921">
        <v>24</v>
      </c>
      <c r="K5921" t="s">
        <v>3123</v>
      </c>
      <c r="L5921" t="s">
        <v>3198</v>
      </c>
      <c r="M5921" t="s">
        <v>3202</v>
      </c>
      <c r="O5921" t="s">
        <v>3178</v>
      </c>
      <c r="P5921">
        <f t="shared" si="184"/>
        <v>45113</v>
      </c>
      <c r="Q5921">
        <f>--(COUNTIF($A$2:A5921,A5921)=1)</f>
        <v>1</v>
      </c>
      <c r="R5921">
        <f t="shared" si="185"/>
        <v>30.98</v>
      </c>
    </row>
    <row r="5922" spans="1:18">
      <c r="A5922" t="s">
        <v>12480</v>
      </c>
      <c r="B5922" t="s">
        <v>5384</v>
      </c>
      <c r="C5922" t="s">
        <v>10421</v>
      </c>
      <c r="D5922" t="s">
        <v>3251</v>
      </c>
      <c r="E5922" t="s">
        <v>3194</v>
      </c>
      <c r="F5922" t="s">
        <v>3167</v>
      </c>
      <c r="G5922" t="s">
        <v>6740</v>
      </c>
      <c r="H5922" s="28">
        <v>44634</v>
      </c>
      <c r="I5922">
        <v>29.8</v>
      </c>
      <c r="J5922">
        <v>72</v>
      </c>
      <c r="K5922" t="s">
        <v>3124</v>
      </c>
      <c r="L5922" t="s">
        <v>3187</v>
      </c>
      <c r="M5922" t="s">
        <v>3207</v>
      </c>
      <c r="N5922">
        <v>1.5</v>
      </c>
      <c r="O5922" t="s">
        <v>3182</v>
      </c>
      <c r="P5922">
        <f t="shared" si="184"/>
        <v>44633</v>
      </c>
      <c r="Q5922">
        <f>--(COUNTIF($A$2:A5922,A5922)=1)</f>
        <v>1</v>
      </c>
      <c r="R5922">
        <f t="shared" si="185"/>
        <v>29.8</v>
      </c>
    </row>
    <row r="5923" spans="1:18">
      <c r="A5923" t="s">
        <v>12481</v>
      </c>
      <c r="B5923" t="s">
        <v>1557</v>
      </c>
      <c r="C5923" t="s">
        <v>8927</v>
      </c>
      <c r="D5923" t="s">
        <v>3237</v>
      </c>
      <c r="E5923" t="s">
        <v>3166</v>
      </c>
      <c r="F5923" t="s">
        <v>3228</v>
      </c>
      <c r="G5923" t="s">
        <v>1402</v>
      </c>
      <c r="H5923" s="28"/>
      <c r="J5923">
        <v>24</v>
      </c>
      <c r="K5923" t="s">
        <v>3098</v>
      </c>
      <c r="L5923" t="s">
        <v>3218</v>
      </c>
      <c r="M5923" t="s">
        <v>3177</v>
      </c>
      <c r="O5923" t="s">
        <v>3123</v>
      </c>
      <c r="P5923">
        <f t="shared" si="184"/>
        <v>45463</v>
      </c>
      <c r="Q5923">
        <f>--(COUNTIF($A$2:A5923,A5923)=1)</f>
        <v>1</v>
      </c>
      <c r="R5923" t="str">
        <f t="shared" si="185"/>
        <v/>
      </c>
    </row>
    <row r="5924" spans="1:18">
      <c r="A5924" t="s">
        <v>12482</v>
      </c>
      <c r="B5924" t="s">
        <v>4165</v>
      </c>
      <c r="C5924" t="s">
        <v>7779</v>
      </c>
      <c r="D5924" t="s">
        <v>3251</v>
      </c>
      <c r="E5924" t="s">
        <v>3194</v>
      </c>
      <c r="F5924" t="s">
        <v>3180</v>
      </c>
      <c r="G5924" t="s">
        <v>1405</v>
      </c>
      <c r="H5924" s="28"/>
      <c r="J5924">
        <v>72</v>
      </c>
      <c r="K5924" t="s">
        <v>3098</v>
      </c>
      <c r="L5924" t="s">
        <v>3354</v>
      </c>
      <c r="M5924" t="s">
        <v>3188</v>
      </c>
      <c r="O5924" t="s">
        <v>3182</v>
      </c>
      <c r="P5924">
        <f t="shared" si="184"/>
        <v>44684</v>
      </c>
      <c r="Q5924">
        <f>--(COUNTIF($A$2:A5924,A5924)=1)</f>
        <v>1</v>
      </c>
      <c r="R5924" t="str">
        <f t="shared" si="185"/>
        <v/>
      </c>
    </row>
    <row r="5925" spans="1:18">
      <c r="A5925" t="s">
        <v>12483</v>
      </c>
      <c r="B5925" t="s">
        <v>7721</v>
      </c>
      <c r="C5925" t="s">
        <v>3894</v>
      </c>
      <c r="D5925" t="s">
        <v>3251</v>
      </c>
      <c r="E5925" t="s">
        <v>3194</v>
      </c>
      <c r="F5925" t="s">
        <v>3167</v>
      </c>
      <c r="G5925" t="s">
        <v>1812</v>
      </c>
      <c r="H5925" s="28">
        <v>45013</v>
      </c>
      <c r="I5925">
        <v>218.52</v>
      </c>
      <c r="J5925">
        <v>72</v>
      </c>
      <c r="K5925" t="s">
        <v>3123</v>
      </c>
      <c r="L5925" t="s">
        <v>3351</v>
      </c>
      <c r="M5925" t="s">
        <v>3207</v>
      </c>
      <c r="O5925" t="s">
        <v>3178</v>
      </c>
      <c r="P5925">
        <f t="shared" si="184"/>
        <v>45004</v>
      </c>
      <c r="Q5925">
        <f>--(COUNTIF($A$2:A5925,A5925)=1)</f>
        <v>1</v>
      </c>
      <c r="R5925">
        <f t="shared" si="185"/>
        <v>218.52</v>
      </c>
    </row>
    <row r="5926" spans="1:18">
      <c r="A5926" t="s">
        <v>12484</v>
      </c>
      <c r="B5926" t="s">
        <v>2478</v>
      </c>
      <c r="C5926" t="s">
        <v>12485</v>
      </c>
      <c r="D5926" t="s">
        <v>3165</v>
      </c>
      <c r="E5926" t="s">
        <v>3175</v>
      </c>
      <c r="F5926" t="s">
        <v>3167</v>
      </c>
      <c r="G5926" t="s">
        <v>1796</v>
      </c>
      <c r="H5926" s="28">
        <v>44947</v>
      </c>
      <c r="I5926">
        <v>23.45</v>
      </c>
      <c r="J5926">
        <v>8</v>
      </c>
      <c r="K5926" t="s">
        <v>3123</v>
      </c>
      <c r="L5926" t="s">
        <v>3206</v>
      </c>
      <c r="M5926" t="s">
        <v>3177</v>
      </c>
      <c r="N5926">
        <v>3.9</v>
      </c>
      <c r="O5926" t="s">
        <v>3124</v>
      </c>
      <c r="P5926">
        <f t="shared" si="184"/>
        <v>44947</v>
      </c>
      <c r="Q5926">
        <f>--(COUNTIF($A$2:A5926,A5926)=1)</f>
        <v>1</v>
      </c>
      <c r="R5926">
        <f t="shared" si="185"/>
        <v>23.45</v>
      </c>
    </row>
    <row r="5927" spans="1:18">
      <c r="A5927" t="s">
        <v>12486</v>
      </c>
      <c r="B5927" t="s">
        <v>1508</v>
      </c>
      <c r="C5927" t="s">
        <v>3098</v>
      </c>
      <c r="D5927" t="s">
        <v>3200</v>
      </c>
      <c r="E5927" t="s">
        <v>3166</v>
      </c>
      <c r="F5927" t="s">
        <v>3167</v>
      </c>
      <c r="G5927" t="s">
        <v>904</v>
      </c>
      <c r="H5927" s="28">
        <v>45537</v>
      </c>
      <c r="I5927">
        <v>67.97</v>
      </c>
      <c r="J5927">
        <v>24</v>
      </c>
      <c r="K5927" t="s">
        <v>3123</v>
      </c>
      <c r="L5927" t="s">
        <v>3437</v>
      </c>
      <c r="M5927" t="s">
        <v>3188</v>
      </c>
      <c r="N5927">
        <v>3.5</v>
      </c>
      <c r="O5927" t="s">
        <v>3178</v>
      </c>
      <c r="P5927">
        <f t="shared" si="184"/>
        <v>45535</v>
      </c>
      <c r="Q5927">
        <f>--(COUNTIF($A$2:A5927,A5927)=1)</f>
        <v>1</v>
      </c>
      <c r="R5927">
        <f t="shared" si="185"/>
        <v>67.97</v>
      </c>
    </row>
    <row r="5928" spans="1:18">
      <c r="A5928" t="s">
        <v>12487</v>
      </c>
      <c r="B5928" t="s">
        <v>1953</v>
      </c>
      <c r="C5928" t="s">
        <v>7612</v>
      </c>
      <c r="D5928" t="s">
        <v>3227</v>
      </c>
      <c r="E5928" t="s">
        <v>3194</v>
      </c>
      <c r="F5928" t="s">
        <v>3167</v>
      </c>
      <c r="G5928" t="s">
        <v>1784</v>
      </c>
      <c r="H5928" s="28">
        <v>44656</v>
      </c>
      <c r="I5928">
        <v>223.42</v>
      </c>
      <c r="J5928">
        <v>72</v>
      </c>
      <c r="K5928" t="s">
        <v>3123</v>
      </c>
      <c r="L5928" t="s">
        <v>3216</v>
      </c>
      <c r="M5928" t="s">
        <v>3207</v>
      </c>
      <c r="N5928">
        <v>1.2</v>
      </c>
      <c r="O5928" t="s">
        <v>3182</v>
      </c>
      <c r="P5928">
        <f t="shared" si="184"/>
        <v>44647</v>
      </c>
      <c r="Q5928">
        <f>--(COUNTIF($A$2:A5928,A5928)=1)</f>
        <v>1</v>
      </c>
      <c r="R5928">
        <f t="shared" si="185"/>
        <v>223.42</v>
      </c>
    </row>
    <row r="5929" spans="1:18">
      <c r="A5929" t="s">
        <v>12488</v>
      </c>
      <c r="B5929" t="s">
        <v>2589</v>
      </c>
      <c r="C5929" t="s">
        <v>3098</v>
      </c>
      <c r="D5929" t="s">
        <v>3237</v>
      </c>
      <c r="E5929" t="s">
        <v>3175</v>
      </c>
      <c r="F5929" t="s">
        <v>3220</v>
      </c>
      <c r="G5929" t="s">
        <v>2756</v>
      </c>
      <c r="H5929" s="28">
        <v>45467</v>
      </c>
      <c r="I5929">
        <v>23.37</v>
      </c>
      <c r="J5929">
        <v>8</v>
      </c>
      <c r="K5929" t="s">
        <v>3123</v>
      </c>
      <c r="L5929" t="s">
        <v>3206</v>
      </c>
      <c r="M5929" t="s">
        <v>3177</v>
      </c>
      <c r="N5929">
        <v>2.5</v>
      </c>
      <c r="O5929" t="s">
        <v>3178</v>
      </c>
      <c r="P5929">
        <f t="shared" si="184"/>
        <v>45467</v>
      </c>
      <c r="Q5929">
        <f>--(COUNTIF($A$2:A5929,A5929)=1)</f>
        <v>1</v>
      </c>
      <c r="R5929">
        <f t="shared" si="185"/>
        <v>23.37</v>
      </c>
    </row>
    <row r="5930" spans="1:18">
      <c r="A5930" t="s">
        <v>12489</v>
      </c>
      <c r="B5930" t="s">
        <v>804</v>
      </c>
      <c r="C5930" t="s">
        <v>7330</v>
      </c>
      <c r="D5930" t="s">
        <v>3185</v>
      </c>
      <c r="E5930" t="s">
        <v>3166</v>
      </c>
      <c r="F5930" t="s">
        <v>3167</v>
      </c>
      <c r="G5930" t="s">
        <v>1639</v>
      </c>
      <c r="H5930" s="28">
        <v>45229</v>
      </c>
      <c r="I5930">
        <v>83.48</v>
      </c>
      <c r="J5930">
        <v>24</v>
      </c>
      <c r="K5930" t="s">
        <v>3123</v>
      </c>
      <c r="L5930" t="s">
        <v>3192</v>
      </c>
      <c r="M5930" t="s">
        <v>3207</v>
      </c>
      <c r="O5930" t="s">
        <v>3189</v>
      </c>
      <c r="P5930">
        <f t="shared" si="184"/>
        <v>45226</v>
      </c>
      <c r="Q5930">
        <f>--(COUNTIF($A$2:A5930,A5930)=1)</f>
        <v>1</v>
      </c>
      <c r="R5930">
        <f t="shared" si="185"/>
        <v>83.48</v>
      </c>
    </row>
    <row r="5931" spans="1:18">
      <c r="A5931" t="s">
        <v>12490</v>
      </c>
      <c r="B5931" t="s">
        <v>702</v>
      </c>
      <c r="C5931" t="s">
        <v>3098</v>
      </c>
      <c r="D5931" t="s">
        <v>3165</v>
      </c>
      <c r="E5931" t="s">
        <v>3194</v>
      </c>
      <c r="F5931" t="s">
        <v>3167</v>
      </c>
      <c r="G5931" t="s">
        <v>5040</v>
      </c>
      <c r="H5931" s="28">
        <v>44723</v>
      </c>
      <c r="I5931">
        <v>92.91</v>
      </c>
      <c r="J5931">
        <v>72</v>
      </c>
      <c r="K5931" t="s">
        <v>3123</v>
      </c>
      <c r="L5931" t="s">
        <v>3206</v>
      </c>
      <c r="M5931" t="s">
        <v>3202</v>
      </c>
      <c r="O5931" t="s">
        <v>3182</v>
      </c>
      <c r="P5931">
        <f t="shared" si="184"/>
        <v>44720</v>
      </c>
      <c r="Q5931">
        <f>--(COUNTIF($A$2:A5931,A5931)=1)</f>
        <v>1</v>
      </c>
      <c r="R5931">
        <f t="shared" si="185"/>
        <v>92.91</v>
      </c>
    </row>
    <row r="5932" spans="1:18">
      <c r="A5932" t="s">
        <v>12491</v>
      </c>
      <c r="B5932" t="s">
        <v>1837</v>
      </c>
      <c r="C5932" t="s">
        <v>9291</v>
      </c>
      <c r="D5932" t="s">
        <v>3227</v>
      </c>
      <c r="E5932" t="s">
        <v>3280</v>
      </c>
      <c r="F5932" t="s">
        <v>3167</v>
      </c>
      <c r="G5932" t="s">
        <v>382</v>
      </c>
      <c r="H5932" s="28">
        <v>45589</v>
      </c>
      <c r="I5932">
        <v>13.17</v>
      </c>
      <c r="J5932">
        <v>4</v>
      </c>
      <c r="K5932" t="s">
        <v>3123</v>
      </c>
      <c r="L5932" t="s">
        <v>3206</v>
      </c>
      <c r="M5932" t="s">
        <v>3207</v>
      </c>
      <c r="N5932">
        <v>1</v>
      </c>
      <c r="O5932" t="s">
        <v>3213</v>
      </c>
      <c r="P5932">
        <f t="shared" si="184"/>
        <v>45589</v>
      </c>
      <c r="Q5932">
        <f>--(COUNTIF($A$2:A5932,A5932)=1)</f>
        <v>1</v>
      </c>
      <c r="R5932">
        <f t="shared" si="185"/>
        <v>13.17</v>
      </c>
    </row>
    <row r="5933" spans="1:18">
      <c r="A5933" t="s">
        <v>12492</v>
      </c>
      <c r="B5933" t="s">
        <v>2809</v>
      </c>
      <c r="C5933" t="s">
        <v>3098</v>
      </c>
      <c r="D5933" t="s">
        <v>3185</v>
      </c>
      <c r="E5933" t="s">
        <v>3166</v>
      </c>
      <c r="F5933" t="s">
        <v>3220</v>
      </c>
      <c r="G5933" t="s">
        <v>12493</v>
      </c>
      <c r="H5933" s="28">
        <v>44625</v>
      </c>
      <c r="I5933">
        <v>81.430000000000007</v>
      </c>
      <c r="J5933">
        <v>24</v>
      </c>
      <c r="K5933" t="s">
        <v>3123</v>
      </c>
      <c r="L5933" t="s">
        <v>3254</v>
      </c>
      <c r="M5933" t="s">
        <v>3207</v>
      </c>
      <c r="N5933">
        <v>1.8</v>
      </c>
      <c r="O5933" t="s">
        <v>3178</v>
      </c>
      <c r="P5933">
        <f t="shared" si="184"/>
        <v>44622</v>
      </c>
      <c r="Q5933">
        <f>--(COUNTIF($A$2:A5933,A5933)=1)</f>
        <v>1</v>
      </c>
      <c r="R5933">
        <f t="shared" si="185"/>
        <v>81.430000000000007</v>
      </c>
    </row>
    <row r="5934" spans="1:18">
      <c r="A5934" t="s">
        <v>12494</v>
      </c>
      <c r="B5934" t="s">
        <v>378</v>
      </c>
      <c r="C5934" t="s">
        <v>3098</v>
      </c>
      <c r="D5934" t="s">
        <v>3251</v>
      </c>
      <c r="E5934" t="s">
        <v>3175</v>
      </c>
      <c r="F5934" t="s">
        <v>3167</v>
      </c>
      <c r="G5934" t="s">
        <v>266</v>
      </c>
      <c r="H5934" s="28">
        <v>45136</v>
      </c>
      <c r="I5934">
        <v>7.66</v>
      </c>
      <c r="J5934">
        <v>8</v>
      </c>
      <c r="K5934" t="s">
        <v>3124</v>
      </c>
      <c r="L5934" t="s">
        <v>3212</v>
      </c>
      <c r="M5934" t="s">
        <v>3169</v>
      </c>
      <c r="N5934">
        <v>3.2</v>
      </c>
      <c r="O5934" t="s">
        <v>3170</v>
      </c>
      <c r="P5934">
        <f t="shared" si="184"/>
        <v>45136</v>
      </c>
      <c r="Q5934">
        <f>--(COUNTIF($A$2:A5934,A5934)=1)</f>
        <v>1</v>
      </c>
      <c r="R5934">
        <f t="shared" si="185"/>
        <v>7.66</v>
      </c>
    </row>
    <row r="5935" spans="1:18">
      <c r="A5935" t="s">
        <v>12495</v>
      </c>
      <c r="B5935" t="s">
        <v>3700</v>
      </c>
      <c r="C5935" t="s">
        <v>7727</v>
      </c>
      <c r="D5935" t="s">
        <v>3251</v>
      </c>
      <c r="E5935" t="s">
        <v>3166</v>
      </c>
      <c r="F5935" t="s">
        <v>3167</v>
      </c>
      <c r="G5935" t="s">
        <v>177</v>
      </c>
      <c r="H5935" s="28">
        <v>45506</v>
      </c>
      <c r="I5935">
        <v>68.569999999999993</v>
      </c>
      <c r="J5935">
        <v>24</v>
      </c>
      <c r="K5935" t="s">
        <v>3123</v>
      </c>
      <c r="L5935" t="s">
        <v>3176</v>
      </c>
      <c r="M5935" t="s">
        <v>3202</v>
      </c>
      <c r="N5935">
        <v>4.4000000000000004</v>
      </c>
      <c r="O5935" t="s">
        <v>3260</v>
      </c>
      <c r="P5935">
        <f t="shared" si="184"/>
        <v>45504</v>
      </c>
      <c r="Q5935">
        <f>--(COUNTIF($A$2:A5935,A5935)=1)</f>
        <v>1</v>
      </c>
      <c r="R5935">
        <f t="shared" si="185"/>
        <v>68.569999999999993</v>
      </c>
    </row>
    <row r="5936" spans="1:18">
      <c r="A5936" t="s">
        <v>12496</v>
      </c>
      <c r="B5936" t="s">
        <v>4406</v>
      </c>
      <c r="C5936" t="s">
        <v>3098</v>
      </c>
      <c r="D5936" t="s">
        <v>3185</v>
      </c>
      <c r="E5936" t="s">
        <v>3175</v>
      </c>
      <c r="F5936" t="s">
        <v>3228</v>
      </c>
      <c r="G5936" t="s">
        <v>1856</v>
      </c>
      <c r="H5936" s="28"/>
      <c r="J5936">
        <v>8</v>
      </c>
      <c r="K5936" t="s">
        <v>3098</v>
      </c>
      <c r="L5936" t="s">
        <v>3351</v>
      </c>
      <c r="M5936" t="s">
        <v>3177</v>
      </c>
      <c r="O5936" t="s">
        <v>3213</v>
      </c>
      <c r="P5936">
        <f t="shared" si="184"/>
        <v>45602</v>
      </c>
      <c r="Q5936">
        <f>--(COUNTIF($A$2:A5936,A5936)=1)</f>
        <v>1</v>
      </c>
      <c r="R5936" t="str">
        <f t="shared" si="185"/>
        <v/>
      </c>
    </row>
    <row r="5937" spans="1:18">
      <c r="A5937" t="s">
        <v>12497</v>
      </c>
      <c r="B5937" t="s">
        <v>2167</v>
      </c>
      <c r="C5937" t="s">
        <v>3098</v>
      </c>
      <c r="D5937" t="s">
        <v>3200</v>
      </c>
      <c r="E5937" t="s">
        <v>3194</v>
      </c>
      <c r="F5937" t="s">
        <v>3167</v>
      </c>
      <c r="G5937" t="s">
        <v>9244</v>
      </c>
      <c r="H5937" s="28">
        <v>45689</v>
      </c>
      <c r="I5937">
        <v>145.5</v>
      </c>
      <c r="J5937">
        <v>72</v>
      </c>
      <c r="K5937" t="s">
        <v>3123</v>
      </c>
      <c r="L5937" t="s">
        <v>3351</v>
      </c>
      <c r="M5937" t="s">
        <v>3188</v>
      </c>
      <c r="O5937" t="s">
        <v>3178</v>
      </c>
      <c r="P5937">
        <f t="shared" si="184"/>
        <v>45683</v>
      </c>
      <c r="Q5937">
        <f>--(COUNTIF($A$2:A5937,A5937)=1)</f>
        <v>1</v>
      </c>
      <c r="R5937">
        <f t="shared" si="185"/>
        <v>145.5</v>
      </c>
    </row>
    <row r="5938" spans="1:18">
      <c r="A5938" t="s">
        <v>12498</v>
      </c>
      <c r="B5938" t="s">
        <v>3052</v>
      </c>
      <c r="C5938" t="s">
        <v>3098</v>
      </c>
      <c r="D5938" t="s">
        <v>3185</v>
      </c>
      <c r="E5938" t="s">
        <v>3166</v>
      </c>
      <c r="F5938" t="s">
        <v>3180</v>
      </c>
      <c r="G5938" t="s">
        <v>12499</v>
      </c>
      <c r="H5938" s="28"/>
      <c r="J5938">
        <v>24</v>
      </c>
      <c r="K5938" t="s">
        <v>3098</v>
      </c>
      <c r="L5938" t="s">
        <v>3437</v>
      </c>
      <c r="M5938" t="s">
        <v>3202</v>
      </c>
      <c r="O5938" t="s">
        <v>3124</v>
      </c>
      <c r="P5938">
        <f t="shared" si="184"/>
        <v>45569</v>
      </c>
      <c r="Q5938">
        <f>--(COUNTIF($A$2:A5938,A5938)=1)</f>
        <v>1</v>
      </c>
      <c r="R5938" t="str">
        <f t="shared" si="185"/>
        <v/>
      </c>
    </row>
    <row r="5939" spans="1:18">
      <c r="A5939" t="s">
        <v>12500</v>
      </c>
      <c r="B5939" t="s">
        <v>2969</v>
      </c>
      <c r="C5939" t="s">
        <v>3098</v>
      </c>
      <c r="D5939" t="s">
        <v>3227</v>
      </c>
      <c r="E5939" t="s">
        <v>3175</v>
      </c>
      <c r="F5939" t="s">
        <v>3167</v>
      </c>
      <c r="G5939" t="s">
        <v>475</v>
      </c>
      <c r="H5939" s="28">
        <v>44829</v>
      </c>
      <c r="I5939">
        <v>10.039999999999999</v>
      </c>
      <c r="J5939">
        <v>8</v>
      </c>
      <c r="K5939" t="s">
        <v>3123</v>
      </c>
      <c r="L5939" t="s">
        <v>3198</v>
      </c>
      <c r="M5939" t="s">
        <v>3177</v>
      </c>
      <c r="O5939" t="s">
        <v>3170</v>
      </c>
      <c r="P5939">
        <f t="shared" si="184"/>
        <v>44829</v>
      </c>
      <c r="Q5939">
        <f>--(COUNTIF($A$2:A5939,A5939)=1)</f>
        <v>1</v>
      </c>
      <c r="R5939">
        <f t="shared" si="185"/>
        <v>10.039999999999999</v>
      </c>
    </row>
    <row r="5940" spans="1:18">
      <c r="A5940" t="s">
        <v>12501</v>
      </c>
      <c r="B5940" t="s">
        <v>4975</v>
      </c>
      <c r="C5940" t="s">
        <v>8195</v>
      </c>
      <c r="D5940" t="s">
        <v>3185</v>
      </c>
      <c r="E5940" t="s">
        <v>3194</v>
      </c>
      <c r="F5940" t="s">
        <v>3167</v>
      </c>
      <c r="G5940" t="s">
        <v>4337</v>
      </c>
      <c r="H5940" s="28">
        <v>45070</v>
      </c>
      <c r="I5940">
        <v>49.15</v>
      </c>
      <c r="J5940">
        <v>72</v>
      </c>
      <c r="K5940" t="s">
        <v>3124</v>
      </c>
      <c r="L5940" t="s">
        <v>3254</v>
      </c>
      <c r="M5940" t="s">
        <v>3188</v>
      </c>
      <c r="N5940">
        <v>5</v>
      </c>
      <c r="O5940" t="s">
        <v>3189</v>
      </c>
      <c r="P5940">
        <f t="shared" si="184"/>
        <v>45068</v>
      </c>
      <c r="Q5940">
        <f>--(COUNTIF($A$2:A5940,A5940)=1)</f>
        <v>1</v>
      </c>
      <c r="R5940">
        <f t="shared" si="185"/>
        <v>49.15</v>
      </c>
    </row>
    <row r="5941" spans="1:18">
      <c r="A5941" t="s">
        <v>12502</v>
      </c>
      <c r="B5941" t="s">
        <v>1298</v>
      </c>
      <c r="C5941" t="s">
        <v>3098</v>
      </c>
      <c r="D5941" t="s">
        <v>3185</v>
      </c>
      <c r="E5941" t="s">
        <v>3166</v>
      </c>
      <c r="F5941" t="s">
        <v>3180</v>
      </c>
      <c r="G5941" t="s">
        <v>2374</v>
      </c>
      <c r="H5941" s="28"/>
      <c r="J5941">
        <v>24</v>
      </c>
      <c r="K5941" t="s">
        <v>3098</v>
      </c>
      <c r="L5941" t="s">
        <v>3209</v>
      </c>
      <c r="M5941" t="s">
        <v>3207</v>
      </c>
      <c r="O5941" t="s">
        <v>3123</v>
      </c>
      <c r="P5941">
        <f t="shared" si="184"/>
        <v>45483</v>
      </c>
      <c r="Q5941">
        <f>--(COUNTIF($A$2:A5941,A5941)=1)</f>
        <v>1</v>
      </c>
      <c r="R5941" t="str">
        <f t="shared" si="185"/>
        <v/>
      </c>
    </row>
    <row r="5942" spans="1:18">
      <c r="A5942" t="s">
        <v>12503</v>
      </c>
      <c r="B5942" t="s">
        <v>1696</v>
      </c>
      <c r="C5942" t="s">
        <v>3098</v>
      </c>
      <c r="D5942" t="s">
        <v>3196</v>
      </c>
      <c r="E5942" t="s">
        <v>3194</v>
      </c>
      <c r="F5942" t="s">
        <v>3220</v>
      </c>
      <c r="G5942" t="s">
        <v>687</v>
      </c>
      <c r="H5942" s="28">
        <v>45102</v>
      </c>
      <c r="I5942">
        <v>84.34</v>
      </c>
      <c r="J5942">
        <v>72</v>
      </c>
      <c r="K5942" t="s">
        <v>3123</v>
      </c>
      <c r="L5942" t="s">
        <v>3268</v>
      </c>
      <c r="M5942" t="s">
        <v>3202</v>
      </c>
      <c r="O5942" t="s">
        <v>3189</v>
      </c>
      <c r="P5942">
        <f t="shared" si="184"/>
        <v>45099</v>
      </c>
      <c r="Q5942">
        <f>--(COUNTIF($A$2:A5942,A5942)=1)</f>
        <v>1</v>
      </c>
      <c r="R5942">
        <f t="shared" si="185"/>
        <v>84.34</v>
      </c>
    </row>
    <row r="5943" spans="1:18">
      <c r="A5943" t="s">
        <v>12504</v>
      </c>
      <c r="B5943" t="s">
        <v>1246</v>
      </c>
      <c r="C5943" t="s">
        <v>3098</v>
      </c>
      <c r="D5943" t="s">
        <v>3251</v>
      </c>
      <c r="E5943" t="s">
        <v>3166</v>
      </c>
      <c r="F5943" t="s">
        <v>3167</v>
      </c>
      <c r="G5943" t="s">
        <v>823</v>
      </c>
      <c r="H5943" s="28">
        <v>44722</v>
      </c>
      <c r="I5943">
        <v>82.09</v>
      </c>
      <c r="J5943">
        <v>24</v>
      </c>
      <c r="K5943" t="s">
        <v>3123</v>
      </c>
      <c r="L5943" t="s">
        <v>3218</v>
      </c>
      <c r="M5943" t="s">
        <v>3202</v>
      </c>
      <c r="N5943">
        <v>1.1000000000000001</v>
      </c>
      <c r="O5943" t="s">
        <v>3178</v>
      </c>
      <c r="P5943">
        <f t="shared" si="184"/>
        <v>44719</v>
      </c>
      <c r="Q5943">
        <f>--(COUNTIF($A$2:A5943,A5943)=1)</f>
        <v>1</v>
      </c>
      <c r="R5943">
        <f t="shared" si="185"/>
        <v>82.09</v>
      </c>
    </row>
    <row r="5944" spans="1:18">
      <c r="A5944" t="s">
        <v>12505</v>
      </c>
      <c r="B5944" t="s">
        <v>4750</v>
      </c>
      <c r="C5944" t="s">
        <v>11169</v>
      </c>
      <c r="D5944" t="s">
        <v>3174</v>
      </c>
      <c r="E5944" t="s">
        <v>3280</v>
      </c>
      <c r="F5944" t="s">
        <v>3167</v>
      </c>
      <c r="G5944" t="s">
        <v>791</v>
      </c>
      <c r="H5944" s="28">
        <v>45212</v>
      </c>
      <c r="I5944">
        <v>9.0299999999999994</v>
      </c>
      <c r="J5944">
        <v>4</v>
      </c>
      <c r="K5944" t="s">
        <v>3123</v>
      </c>
      <c r="L5944" t="s">
        <v>3176</v>
      </c>
      <c r="M5944" t="s">
        <v>3207</v>
      </c>
      <c r="N5944">
        <v>2.9</v>
      </c>
      <c r="O5944" t="s">
        <v>3170</v>
      </c>
      <c r="P5944">
        <f t="shared" si="184"/>
        <v>45212</v>
      </c>
      <c r="Q5944">
        <f>--(COUNTIF($A$2:A5944,A5944)=1)</f>
        <v>1</v>
      </c>
      <c r="R5944">
        <f t="shared" si="185"/>
        <v>9.0299999999999994</v>
      </c>
    </row>
    <row r="5945" spans="1:18">
      <c r="A5945" t="s">
        <v>12506</v>
      </c>
      <c r="B5945" t="s">
        <v>2866</v>
      </c>
      <c r="C5945" t="s">
        <v>3098</v>
      </c>
      <c r="D5945" t="s">
        <v>3185</v>
      </c>
      <c r="E5945" t="s">
        <v>3280</v>
      </c>
      <c r="F5945" t="s">
        <v>3167</v>
      </c>
      <c r="G5945" t="s">
        <v>511</v>
      </c>
      <c r="H5945" s="28">
        <v>44927</v>
      </c>
      <c r="I5945">
        <v>9.0500000000000007</v>
      </c>
      <c r="J5945">
        <v>4</v>
      </c>
      <c r="K5945" t="s">
        <v>3123</v>
      </c>
      <c r="L5945" t="s">
        <v>3354</v>
      </c>
      <c r="M5945" t="s">
        <v>3169</v>
      </c>
      <c r="O5945" t="s">
        <v>3213</v>
      </c>
      <c r="P5945">
        <f t="shared" si="184"/>
        <v>44927</v>
      </c>
      <c r="Q5945">
        <f>--(COUNTIF($A$2:A5945,A5945)=1)</f>
        <v>1</v>
      </c>
      <c r="R5945">
        <f t="shared" si="185"/>
        <v>9.0500000000000007</v>
      </c>
    </row>
    <row r="5946" spans="1:18">
      <c r="A5946" t="s">
        <v>12507</v>
      </c>
      <c r="B5946" t="s">
        <v>9470</v>
      </c>
      <c r="C5946" t="s">
        <v>3098</v>
      </c>
      <c r="D5946" t="s">
        <v>3165</v>
      </c>
      <c r="E5946" t="s">
        <v>3166</v>
      </c>
      <c r="F5946" t="s">
        <v>3180</v>
      </c>
      <c r="G5946" t="s">
        <v>872</v>
      </c>
      <c r="H5946" s="28"/>
      <c r="J5946">
        <v>24</v>
      </c>
      <c r="K5946" t="s">
        <v>3098</v>
      </c>
      <c r="L5946" t="s">
        <v>3198</v>
      </c>
      <c r="M5946" t="s">
        <v>3188</v>
      </c>
      <c r="O5946" t="s">
        <v>3182</v>
      </c>
      <c r="P5946">
        <f t="shared" si="184"/>
        <v>45350</v>
      </c>
      <c r="Q5946">
        <f>--(COUNTIF($A$2:A5946,A5946)=1)</f>
        <v>1</v>
      </c>
      <c r="R5946" t="str">
        <f t="shared" si="185"/>
        <v/>
      </c>
    </row>
    <row r="5947" spans="1:18">
      <c r="A5947" t="s">
        <v>12508</v>
      </c>
      <c r="B5947" t="s">
        <v>682</v>
      </c>
      <c r="C5947" t="s">
        <v>11783</v>
      </c>
      <c r="D5947" t="s">
        <v>3237</v>
      </c>
      <c r="E5947" t="s">
        <v>3166</v>
      </c>
      <c r="F5947" t="s">
        <v>3167</v>
      </c>
      <c r="G5947" t="s">
        <v>2280</v>
      </c>
      <c r="H5947" s="28">
        <v>44807</v>
      </c>
      <c r="I5947">
        <v>22.1</v>
      </c>
      <c r="J5947">
        <v>24</v>
      </c>
      <c r="K5947" t="s">
        <v>3124</v>
      </c>
      <c r="L5947" t="s">
        <v>3268</v>
      </c>
      <c r="M5947" t="s">
        <v>3177</v>
      </c>
      <c r="N5947">
        <v>1.6</v>
      </c>
      <c r="O5947" t="s">
        <v>3260</v>
      </c>
      <c r="P5947">
        <f t="shared" si="184"/>
        <v>44807</v>
      </c>
      <c r="Q5947">
        <f>--(COUNTIF($A$2:A5947,A5947)=1)</f>
        <v>1</v>
      </c>
      <c r="R5947">
        <f t="shared" si="185"/>
        <v>22.1</v>
      </c>
    </row>
    <row r="5948" spans="1:18">
      <c r="A5948" t="s">
        <v>12509</v>
      </c>
      <c r="B5948" t="s">
        <v>8862</v>
      </c>
      <c r="C5948" t="s">
        <v>3098</v>
      </c>
      <c r="D5948" t="s">
        <v>3251</v>
      </c>
      <c r="E5948" t="s">
        <v>3194</v>
      </c>
      <c r="F5948" t="s">
        <v>3228</v>
      </c>
      <c r="G5948" t="s">
        <v>886</v>
      </c>
      <c r="H5948" s="28"/>
      <c r="J5948">
        <v>72</v>
      </c>
      <c r="K5948" t="s">
        <v>3098</v>
      </c>
      <c r="L5948" t="s">
        <v>3216</v>
      </c>
      <c r="M5948" t="s">
        <v>3169</v>
      </c>
      <c r="O5948" t="s">
        <v>3213</v>
      </c>
      <c r="P5948">
        <f t="shared" si="184"/>
        <v>45340</v>
      </c>
      <c r="Q5948">
        <f>--(COUNTIF($A$2:A5948,A5948)=1)</f>
        <v>1</v>
      </c>
      <c r="R5948" t="str">
        <f t="shared" si="185"/>
        <v/>
      </c>
    </row>
    <row r="5949" spans="1:18">
      <c r="A5949" t="s">
        <v>12510</v>
      </c>
      <c r="B5949" t="s">
        <v>4539</v>
      </c>
      <c r="C5949" t="s">
        <v>3098</v>
      </c>
      <c r="D5949" t="s">
        <v>3174</v>
      </c>
      <c r="E5949" t="s">
        <v>3166</v>
      </c>
      <c r="F5949" t="s">
        <v>3167</v>
      </c>
      <c r="G5949" t="s">
        <v>1371</v>
      </c>
      <c r="H5949" s="28">
        <v>45652</v>
      </c>
      <c r="I5949">
        <v>29.74</v>
      </c>
      <c r="J5949">
        <v>24</v>
      </c>
      <c r="K5949" t="s">
        <v>3123</v>
      </c>
      <c r="L5949" t="s">
        <v>3231</v>
      </c>
      <c r="M5949" t="s">
        <v>3207</v>
      </c>
      <c r="N5949">
        <v>1.2</v>
      </c>
      <c r="O5949" t="s">
        <v>3213</v>
      </c>
      <c r="P5949">
        <f t="shared" si="184"/>
        <v>45651</v>
      </c>
      <c r="Q5949">
        <f>--(COUNTIF($A$2:A5949,A5949)=1)</f>
        <v>1</v>
      </c>
      <c r="R5949">
        <f t="shared" si="185"/>
        <v>29.74</v>
      </c>
    </row>
    <row r="5950" spans="1:18">
      <c r="A5950" t="s">
        <v>12511</v>
      </c>
      <c r="B5950" t="s">
        <v>3957</v>
      </c>
      <c r="C5950" t="s">
        <v>3098</v>
      </c>
      <c r="D5950" t="s">
        <v>3165</v>
      </c>
      <c r="E5950" t="s">
        <v>3175</v>
      </c>
      <c r="F5950" t="s">
        <v>3167</v>
      </c>
      <c r="G5950" t="s">
        <v>2000</v>
      </c>
      <c r="H5950" s="28">
        <v>45369</v>
      </c>
      <c r="I5950">
        <v>23.6</v>
      </c>
      <c r="J5950">
        <v>8</v>
      </c>
      <c r="K5950" t="s">
        <v>3123</v>
      </c>
      <c r="L5950" t="s">
        <v>3225</v>
      </c>
      <c r="M5950" t="s">
        <v>3188</v>
      </c>
      <c r="O5950" t="s">
        <v>3123</v>
      </c>
      <c r="P5950">
        <f t="shared" si="184"/>
        <v>45369</v>
      </c>
      <c r="Q5950">
        <f>--(COUNTIF($A$2:A5950,A5950)=1)</f>
        <v>1</v>
      </c>
      <c r="R5950">
        <f t="shared" si="185"/>
        <v>23.6</v>
      </c>
    </row>
    <row r="5951" spans="1:18">
      <c r="A5951" t="s">
        <v>12512</v>
      </c>
      <c r="B5951" t="s">
        <v>1175</v>
      </c>
      <c r="C5951" t="s">
        <v>12513</v>
      </c>
      <c r="D5951" t="s">
        <v>3237</v>
      </c>
      <c r="E5951" t="s">
        <v>3280</v>
      </c>
      <c r="F5951" t="s">
        <v>3167</v>
      </c>
      <c r="G5951" t="s">
        <v>2635</v>
      </c>
      <c r="H5951" s="28">
        <v>45149</v>
      </c>
      <c r="I5951">
        <v>5.03</v>
      </c>
      <c r="J5951">
        <v>4</v>
      </c>
      <c r="K5951" t="s">
        <v>3123</v>
      </c>
      <c r="L5951" t="s">
        <v>3181</v>
      </c>
      <c r="M5951" t="s">
        <v>3202</v>
      </c>
      <c r="N5951">
        <v>1.4</v>
      </c>
      <c r="O5951" t="s">
        <v>3123</v>
      </c>
      <c r="P5951">
        <f t="shared" si="184"/>
        <v>45149</v>
      </c>
      <c r="Q5951">
        <f>--(COUNTIF($A$2:A5951,A5951)=1)</f>
        <v>1</v>
      </c>
      <c r="R5951">
        <f t="shared" si="185"/>
        <v>5.03</v>
      </c>
    </row>
    <row r="5952" spans="1:18">
      <c r="A5952" t="s">
        <v>12514</v>
      </c>
      <c r="B5952" t="s">
        <v>1348</v>
      </c>
      <c r="C5952" t="s">
        <v>3098</v>
      </c>
      <c r="D5952" t="s">
        <v>3227</v>
      </c>
      <c r="E5952" t="s">
        <v>3194</v>
      </c>
      <c r="F5952" t="s">
        <v>3167</v>
      </c>
      <c r="G5952" t="s">
        <v>12515</v>
      </c>
      <c r="H5952" s="28">
        <v>44812</v>
      </c>
      <c r="I5952">
        <v>125.91</v>
      </c>
      <c r="J5952">
        <v>72</v>
      </c>
      <c r="K5952" t="s">
        <v>3123</v>
      </c>
      <c r="L5952" t="s">
        <v>3254</v>
      </c>
      <c r="M5952" t="s">
        <v>3188</v>
      </c>
      <c r="O5952" t="s">
        <v>3123</v>
      </c>
      <c r="P5952">
        <f t="shared" si="184"/>
        <v>44807</v>
      </c>
      <c r="Q5952">
        <f>--(COUNTIF($A$2:A5952,A5952)=1)</f>
        <v>1</v>
      </c>
      <c r="R5952">
        <f t="shared" si="185"/>
        <v>125.91</v>
      </c>
    </row>
    <row r="5953" spans="1:18">
      <c r="A5953" t="s">
        <v>12516</v>
      </c>
      <c r="B5953" t="s">
        <v>6605</v>
      </c>
      <c r="C5953" t="s">
        <v>12517</v>
      </c>
      <c r="D5953" t="s">
        <v>3237</v>
      </c>
      <c r="E5953" t="s">
        <v>3166</v>
      </c>
      <c r="F5953" t="s">
        <v>3180</v>
      </c>
      <c r="G5953" t="s">
        <v>4945</v>
      </c>
      <c r="H5953" s="28"/>
      <c r="J5953">
        <v>24</v>
      </c>
      <c r="K5953" t="s">
        <v>3098</v>
      </c>
      <c r="L5953" t="s">
        <v>3212</v>
      </c>
      <c r="M5953" t="s">
        <v>3202</v>
      </c>
      <c r="O5953" t="s">
        <v>3182</v>
      </c>
      <c r="P5953">
        <f t="shared" si="184"/>
        <v>44649</v>
      </c>
      <c r="Q5953">
        <f>--(COUNTIF($A$2:A5953,A5953)=1)</f>
        <v>1</v>
      </c>
      <c r="R5953" t="str">
        <f t="shared" si="185"/>
        <v/>
      </c>
    </row>
    <row r="5954" spans="1:18">
      <c r="A5954" t="s">
        <v>12518</v>
      </c>
      <c r="B5954" t="s">
        <v>11484</v>
      </c>
      <c r="C5954" t="s">
        <v>12519</v>
      </c>
      <c r="D5954" t="s">
        <v>3240</v>
      </c>
      <c r="E5954" t="s">
        <v>3280</v>
      </c>
      <c r="F5954" t="s">
        <v>3167</v>
      </c>
      <c r="G5954" t="s">
        <v>845</v>
      </c>
      <c r="H5954" s="28">
        <v>44926</v>
      </c>
      <c r="I5954">
        <v>2.21</v>
      </c>
      <c r="J5954">
        <v>4</v>
      </c>
      <c r="K5954" t="s">
        <v>3124</v>
      </c>
      <c r="L5954" t="s">
        <v>3254</v>
      </c>
      <c r="M5954" t="s">
        <v>3202</v>
      </c>
      <c r="N5954">
        <v>1.7</v>
      </c>
      <c r="O5954" t="s">
        <v>3189</v>
      </c>
      <c r="P5954">
        <f t="shared" ref="P5954:P6017" si="186">IFERROR(DATEVALUE(G5954),IFERROR(DATE(RIGHT(G5954,4),MID(G5954,4,2),LEFT(G5954,2)),""))</f>
        <v>44926</v>
      </c>
      <c r="Q5954">
        <f>--(COUNTIF($A$2:A5954,A5954)=1)</f>
        <v>1</v>
      </c>
      <c r="R5954">
        <f t="shared" ref="R5954:R6017" si="187">IF(AND(Q5954=1,I5954&lt;&gt;"",ISNUMBER(I5954),I5954&gt;=0),I5954,"")</f>
        <v>2.21</v>
      </c>
    </row>
    <row r="5955" spans="1:18">
      <c r="A5955" t="s">
        <v>12520</v>
      </c>
      <c r="B5955" t="s">
        <v>783</v>
      </c>
      <c r="C5955" t="s">
        <v>3098</v>
      </c>
      <c r="D5955" t="s">
        <v>3237</v>
      </c>
      <c r="E5955" t="s">
        <v>3194</v>
      </c>
      <c r="F5955" t="s">
        <v>3167</v>
      </c>
      <c r="G5955" t="s">
        <v>742</v>
      </c>
      <c r="H5955" s="28">
        <v>45039</v>
      </c>
      <c r="I5955">
        <v>161.44999999999999</v>
      </c>
      <c r="J5955">
        <v>72</v>
      </c>
      <c r="K5955" t="s">
        <v>3123</v>
      </c>
      <c r="L5955" t="s">
        <v>3168</v>
      </c>
      <c r="M5955" t="s">
        <v>3169</v>
      </c>
      <c r="O5955" t="s">
        <v>3170</v>
      </c>
      <c r="P5955">
        <f t="shared" si="186"/>
        <v>45033</v>
      </c>
      <c r="Q5955">
        <f>--(COUNTIF($A$2:A5955,A5955)=1)</f>
        <v>1</v>
      </c>
      <c r="R5955">
        <f t="shared" si="187"/>
        <v>161.44999999999999</v>
      </c>
    </row>
    <row r="5956" spans="1:18">
      <c r="A5956" t="s">
        <v>12521</v>
      </c>
      <c r="B5956" t="s">
        <v>3953</v>
      </c>
      <c r="C5956" t="s">
        <v>9592</v>
      </c>
      <c r="D5956" t="s">
        <v>3200</v>
      </c>
      <c r="E5956" t="s">
        <v>3194</v>
      </c>
      <c r="F5956" t="s">
        <v>3167</v>
      </c>
      <c r="G5956" t="s">
        <v>1740</v>
      </c>
      <c r="H5956" s="28">
        <v>45066</v>
      </c>
      <c r="I5956">
        <v>175.43</v>
      </c>
      <c r="J5956">
        <v>72</v>
      </c>
      <c r="K5956" t="s">
        <v>3123</v>
      </c>
      <c r="L5956" t="s">
        <v>3398</v>
      </c>
      <c r="M5956" t="s">
        <v>3177</v>
      </c>
      <c r="N5956">
        <v>5</v>
      </c>
      <c r="O5956" t="s">
        <v>3213</v>
      </c>
      <c r="P5956">
        <f t="shared" si="186"/>
        <v>45059</v>
      </c>
      <c r="Q5956">
        <f>--(COUNTIF($A$2:A5956,A5956)=1)</f>
        <v>1</v>
      </c>
      <c r="R5956">
        <f t="shared" si="187"/>
        <v>175.43</v>
      </c>
    </row>
    <row r="5957" spans="1:18">
      <c r="A5957" t="s">
        <v>12522</v>
      </c>
      <c r="B5957" t="s">
        <v>6290</v>
      </c>
      <c r="C5957" t="s">
        <v>12523</v>
      </c>
      <c r="D5957" t="s">
        <v>3251</v>
      </c>
      <c r="E5957" t="s">
        <v>3280</v>
      </c>
      <c r="F5957" t="s">
        <v>3167</v>
      </c>
      <c r="G5957" t="s">
        <v>327</v>
      </c>
      <c r="H5957" s="28"/>
      <c r="J5957">
        <v>4</v>
      </c>
      <c r="K5957" t="s">
        <v>3098</v>
      </c>
      <c r="L5957" t="s">
        <v>3209</v>
      </c>
      <c r="M5957" t="s">
        <v>3207</v>
      </c>
      <c r="O5957" t="s">
        <v>3182</v>
      </c>
      <c r="P5957">
        <f t="shared" si="186"/>
        <v>45176</v>
      </c>
      <c r="Q5957">
        <f>--(COUNTIF($A$2:A5957,A5957)=1)</f>
        <v>1</v>
      </c>
      <c r="R5957" t="str">
        <f t="shared" si="187"/>
        <v/>
      </c>
    </row>
    <row r="5958" spans="1:18">
      <c r="A5958" t="s">
        <v>12524</v>
      </c>
      <c r="B5958" t="s">
        <v>1643</v>
      </c>
      <c r="C5958" t="s">
        <v>12525</v>
      </c>
      <c r="D5958" t="s">
        <v>3251</v>
      </c>
      <c r="E5958" t="s">
        <v>3166</v>
      </c>
      <c r="F5958" t="s">
        <v>3180</v>
      </c>
      <c r="G5958" t="s">
        <v>1663</v>
      </c>
      <c r="H5958" s="28"/>
      <c r="J5958">
        <v>24</v>
      </c>
      <c r="K5958" t="s">
        <v>3098</v>
      </c>
      <c r="L5958" t="s">
        <v>3302</v>
      </c>
      <c r="M5958" t="s">
        <v>3177</v>
      </c>
      <c r="O5958" t="s">
        <v>3178</v>
      </c>
      <c r="P5958">
        <f t="shared" si="186"/>
        <v>45652</v>
      </c>
      <c r="Q5958">
        <f>--(COUNTIF($A$2:A5958,A5958)=1)</f>
        <v>1</v>
      </c>
      <c r="R5958" t="str">
        <f t="shared" si="187"/>
        <v/>
      </c>
    </row>
    <row r="5959" spans="1:18">
      <c r="A5959" t="s">
        <v>12526</v>
      </c>
      <c r="B5959" t="s">
        <v>6887</v>
      </c>
      <c r="C5959" t="s">
        <v>8724</v>
      </c>
      <c r="D5959" t="s">
        <v>3240</v>
      </c>
      <c r="E5959" t="s">
        <v>3166</v>
      </c>
      <c r="F5959" t="s">
        <v>3220</v>
      </c>
      <c r="G5959" t="s">
        <v>886</v>
      </c>
      <c r="H5959" s="28">
        <v>45341</v>
      </c>
      <c r="I5959">
        <v>25.64</v>
      </c>
      <c r="J5959">
        <v>24</v>
      </c>
      <c r="K5959" t="s">
        <v>3123</v>
      </c>
      <c r="L5959" t="s">
        <v>3098</v>
      </c>
      <c r="M5959" t="s">
        <v>3202</v>
      </c>
      <c r="N5959">
        <v>2.1</v>
      </c>
      <c r="O5959" t="s">
        <v>3124</v>
      </c>
      <c r="P5959">
        <f t="shared" si="186"/>
        <v>45340</v>
      </c>
      <c r="Q5959">
        <f>--(COUNTIF($A$2:A5959,A5959)=1)</f>
        <v>1</v>
      </c>
      <c r="R5959">
        <f t="shared" si="187"/>
        <v>25.64</v>
      </c>
    </row>
    <row r="5960" spans="1:18">
      <c r="A5960" t="s">
        <v>12527</v>
      </c>
      <c r="B5960" t="s">
        <v>1431</v>
      </c>
      <c r="C5960" t="s">
        <v>3098</v>
      </c>
      <c r="D5960" t="s">
        <v>3174</v>
      </c>
      <c r="E5960" t="s">
        <v>3175</v>
      </c>
      <c r="F5960" t="s">
        <v>3228</v>
      </c>
      <c r="G5960" t="s">
        <v>609</v>
      </c>
      <c r="H5960" s="28"/>
      <c r="J5960">
        <v>8</v>
      </c>
      <c r="K5960" t="s">
        <v>3098</v>
      </c>
      <c r="L5960" t="s">
        <v>3302</v>
      </c>
      <c r="M5960" t="s">
        <v>3207</v>
      </c>
      <c r="O5960" t="s">
        <v>3170</v>
      </c>
      <c r="P5960">
        <f t="shared" si="186"/>
        <v>45389</v>
      </c>
      <c r="Q5960">
        <f>--(COUNTIF($A$2:A5960,A5960)=1)</f>
        <v>1</v>
      </c>
      <c r="R5960" t="str">
        <f t="shared" si="187"/>
        <v/>
      </c>
    </row>
    <row r="5961" spans="1:18">
      <c r="A5961" t="s">
        <v>12528</v>
      </c>
      <c r="B5961" t="s">
        <v>6348</v>
      </c>
      <c r="C5961" t="s">
        <v>7330</v>
      </c>
      <c r="D5961" t="s">
        <v>3227</v>
      </c>
      <c r="E5961" t="s">
        <v>3194</v>
      </c>
      <c r="F5961" t="s">
        <v>3180</v>
      </c>
      <c r="G5961" t="s">
        <v>2256</v>
      </c>
      <c r="H5961" s="28"/>
      <c r="J5961">
        <v>72</v>
      </c>
      <c r="K5961" t="s">
        <v>3098</v>
      </c>
      <c r="L5961" t="s">
        <v>3176</v>
      </c>
      <c r="M5961" t="s">
        <v>3188</v>
      </c>
      <c r="O5961" t="s">
        <v>3123</v>
      </c>
      <c r="P5961">
        <f t="shared" si="186"/>
        <v>44968</v>
      </c>
      <c r="Q5961">
        <f>--(COUNTIF($A$2:A5961,A5961)=1)</f>
        <v>1</v>
      </c>
      <c r="R5961" t="str">
        <f t="shared" si="187"/>
        <v/>
      </c>
    </row>
    <row r="5962" spans="1:18">
      <c r="A5962" t="s">
        <v>12529</v>
      </c>
      <c r="B5962" t="s">
        <v>844</v>
      </c>
      <c r="C5962" t="s">
        <v>11811</v>
      </c>
      <c r="D5962" t="s">
        <v>3240</v>
      </c>
      <c r="E5962" t="s">
        <v>3175</v>
      </c>
      <c r="F5962" t="s">
        <v>3167</v>
      </c>
      <c r="G5962" t="s">
        <v>4403</v>
      </c>
      <c r="H5962" s="28">
        <v>44779</v>
      </c>
      <c r="I5962">
        <v>5.85</v>
      </c>
      <c r="J5962">
        <v>8</v>
      </c>
      <c r="K5962" t="s">
        <v>3124</v>
      </c>
      <c r="L5962" t="s">
        <v>3244</v>
      </c>
      <c r="M5962" t="s">
        <v>3177</v>
      </c>
      <c r="N5962">
        <v>2.8</v>
      </c>
      <c r="O5962" t="s">
        <v>3124</v>
      </c>
      <c r="P5962">
        <f t="shared" si="186"/>
        <v>44779</v>
      </c>
      <c r="Q5962">
        <f>--(COUNTIF($A$2:A5962,A5962)=1)</f>
        <v>1</v>
      </c>
      <c r="R5962">
        <f t="shared" si="187"/>
        <v>5.85</v>
      </c>
    </row>
    <row r="5963" spans="1:18">
      <c r="A5963" t="s">
        <v>12530</v>
      </c>
      <c r="B5963" t="s">
        <v>2394</v>
      </c>
      <c r="C5963" t="s">
        <v>3098</v>
      </c>
      <c r="D5963" t="s">
        <v>3185</v>
      </c>
      <c r="E5963" t="s">
        <v>3166</v>
      </c>
      <c r="F5963" t="s">
        <v>3167</v>
      </c>
      <c r="G5963" t="s">
        <v>429</v>
      </c>
      <c r="H5963" s="28">
        <v>45222</v>
      </c>
      <c r="I5963">
        <v>57.2</v>
      </c>
      <c r="J5963">
        <v>24</v>
      </c>
      <c r="K5963" t="s">
        <v>3123</v>
      </c>
      <c r="L5963" t="s">
        <v>3268</v>
      </c>
      <c r="M5963" t="s">
        <v>3202</v>
      </c>
      <c r="N5963">
        <v>1.4</v>
      </c>
      <c r="O5963" t="s">
        <v>3124</v>
      </c>
      <c r="P5963">
        <f t="shared" si="186"/>
        <v>45220</v>
      </c>
      <c r="Q5963">
        <f>--(COUNTIF($A$2:A5963,A5963)=1)</f>
        <v>1</v>
      </c>
      <c r="R5963">
        <f t="shared" si="187"/>
        <v>57.2</v>
      </c>
    </row>
    <row r="5964" spans="1:18">
      <c r="A5964" t="s">
        <v>12531</v>
      </c>
      <c r="B5964" t="s">
        <v>2424</v>
      </c>
      <c r="C5964" t="s">
        <v>3098</v>
      </c>
      <c r="D5964" t="s">
        <v>3237</v>
      </c>
      <c r="E5964" t="s">
        <v>3280</v>
      </c>
      <c r="F5964" t="s">
        <v>3167</v>
      </c>
      <c r="G5964" t="s">
        <v>500</v>
      </c>
      <c r="H5964" s="28">
        <v>45429</v>
      </c>
      <c r="I5964">
        <v>5.82</v>
      </c>
      <c r="J5964">
        <v>4</v>
      </c>
      <c r="K5964" t="s">
        <v>3123</v>
      </c>
      <c r="L5964" t="s">
        <v>3209</v>
      </c>
      <c r="M5964" t="s">
        <v>3207</v>
      </c>
      <c r="N5964">
        <v>1.1000000000000001</v>
      </c>
      <c r="O5964" t="s">
        <v>3189</v>
      </c>
      <c r="P5964">
        <f t="shared" si="186"/>
        <v>45429</v>
      </c>
      <c r="Q5964">
        <f>--(COUNTIF($A$2:A5964,A5964)=1)</f>
        <v>1</v>
      </c>
      <c r="R5964">
        <f t="shared" si="187"/>
        <v>5.82</v>
      </c>
    </row>
    <row r="5965" spans="1:18">
      <c r="A5965" t="s">
        <v>12532</v>
      </c>
      <c r="B5965" t="s">
        <v>4248</v>
      </c>
      <c r="C5965" t="s">
        <v>3098</v>
      </c>
      <c r="D5965" t="s">
        <v>3240</v>
      </c>
      <c r="E5965" t="s">
        <v>3166</v>
      </c>
      <c r="F5965" t="s">
        <v>3167</v>
      </c>
      <c r="G5965" t="s">
        <v>460</v>
      </c>
      <c r="H5965" s="28">
        <v>44700</v>
      </c>
      <c r="I5965">
        <v>39.39</v>
      </c>
      <c r="J5965">
        <v>24</v>
      </c>
      <c r="K5965" t="s">
        <v>3123</v>
      </c>
      <c r="L5965" t="s">
        <v>3231</v>
      </c>
      <c r="M5965" t="s">
        <v>3207</v>
      </c>
      <c r="N5965">
        <v>2.4</v>
      </c>
      <c r="O5965" t="s">
        <v>3170</v>
      </c>
      <c r="P5965">
        <f t="shared" si="186"/>
        <v>44699</v>
      </c>
      <c r="Q5965">
        <f>--(COUNTIF($A$2:A5965,A5965)=1)</f>
        <v>1</v>
      </c>
      <c r="R5965">
        <f t="shared" si="187"/>
        <v>39.39</v>
      </c>
    </row>
    <row r="5966" spans="1:18">
      <c r="A5966" t="s">
        <v>12533</v>
      </c>
      <c r="B5966" t="s">
        <v>4368</v>
      </c>
      <c r="C5966" t="s">
        <v>12534</v>
      </c>
      <c r="D5966" t="s">
        <v>3174</v>
      </c>
      <c r="E5966" t="s">
        <v>3166</v>
      </c>
      <c r="F5966" t="s">
        <v>3167</v>
      </c>
      <c r="G5966" t="s">
        <v>2173</v>
      </c>
      <c r="H5966" s="28">
        <v>44983</v>
      </c>
      <c r="I5966">
        <v>23.42</v>
      </c>
      <c r="J5966">
        <v>24</v>
      </c>
      <c r="K5966" t="s">
        <v>3124</v>
      </c>
      <c r="L5966" t="s">
        <v>3244</v>
      </c>
      <c r="M5966" t="s">
        <v>3202</v>
      </c>
      <c r="N5966">
        <v>1.2</v>
      </c>
      <c r="O5966" t="s">
        <v>3170</v>
      </c>
      <c r="P5966">
        <f t="shared" si="186"/>
        <v>44983</v>
      </c>
      <c r="Q5966">
        <f>--(COUNTIF($A$2:A5966,A5966)=1)</f>
        <v>1</v>
      </c>
      <c r="R5966">
        <f t="shared" si="187"/>
        <v>23.42</v>
      </c>
    </row>
    <row r="5967" spans="1:18">
      <c r="A5967" t="s">
        <v>12535</v>
      </c>
      <c r="B5967" t="s">
        <v>1798</v>
      </c>
      <c r="C5967" t="s">
        <v>12536</v>
      </c>
      <c r="D5967" t="s">
        <v>3196</v>
      </c>
      <c r="E5967" t="s">
        <v>3166</v>
      </c>
      <c r="F5967" t="s">
        <v>3180</v>
      </c>
      <c r="G5967" t="s">
        <v>5411</v>
      </c>
      <c r="H5967" s="28"/>
      <c r="J5967">
        <v>24</v>
      </c>
      <c r="K5967" t="s">
        <v>3098</v>
      </c>
      <c r="L5967" t="s">
        <v>3201</v>
      </c>
      <c r="M5967" t="s">
        <v>3202</v>
      </c>
      <c r="O5967" t="s">
        <v>3189</v>
      </c>
      <c r="P5967">
        <f t="shared" si="186"/>
        <v>45376</v>
      </c>
      <c r="Q5967">
        <f>--(COUNTIF($A$2:A5967,A5967)=1)</f>
        <v>1</v>
      </c>
      <c r="R5967" t="str">
        <f t="shared" si="187"/>
        <v/>
      </c>
    </row>
    <row r="5968" spans="1:18">
      <c r="A5968" t="s">
        <v>12537</v>
      </c>
      <c r="B5968" t="s">
        <v>5865</v>
      </c>
      <c r="C5968" t="s">
        <v>4772</v>
      </c>
      <c r="D5968" t="s">
        <v>3196</v>
      </c>
      <c r="E5968" t="s">
        <v>3166</v>
      </c>
      <c r="F5968" t="s">
        <v>3167</v>
      </c>
      <c r="G5968" t="s">
        <v>4751</v>
      </c>
      <c r="H5968" s="28">
        <v>45715</v>
      </c>
      <c r="I5968">
        <v>0.68</v>
      </c>
      <c r="J5968">
        <v>24</v>
      </c>
      <c r="K5968" t="s">
        <v>3124</v>
      </c>
      <c r="L5968" t="s">
        <v>3176</v>
      </c>
      <c r="M5968" t="s">
        <v>3188</v>
      </c>
      <c r="O5968" t="s">
        <v>3170</v>
      </c>
      <c r="P5968">
        <f t="shared" si="186"/>
        <v>45715</v>
      </c>
      <c r="Q5968">
        <f>--(COUNTIF($A$2:A5968,A5968)=1)</f>
        <v>1</v>
      </c>
      <c r="R5968">
        <f t="shared" si="187"/>
        <v>0.68</v>
      </c>
    </row>
    <row r="5969" spans="1:18">
      <c r="A5969" t="s">
        <v>12538</v>
      </c>
      <c r="B5969" t="s">
        <v>11064</v>
      </c>
      <c r="C5969" t="s">
        <v>3098</v>
      </c>
      <c r="D5969" t="s">
        <v>3196</v>
      </c>
      <c r="E5969" t="s">
        <v>3166</v>
      </c>
      <c r="F5969" t="s">
        <v>3180</v>
      </c>
      <c r="G5969" t="s">
        <v>1796</v>
      </c>
      <c r="H5969" s="28"/>
      <c r="J5969">
        <v>24</v>
      </c>
      <c r="K5969" t="s">
        <v>3098</v>
      </c>
      <c r="L5969" t="s">
        <v>3354</v>
      </c>
      <c r="M5969" t="s">
        <v>3207</v>
      </c>
      <c r="O5969" t="s">
        <v>3124</v>
      </c>
      <c r="P5969">
        <f t="shared" si="186"/>
        <v>44947</v>
      </c>
      <c r="Q5969">
        <f>--(COUNTIF($A$2:A5969,A5969)=1)</f>
        <v>1</v>
      </c>
      <c r="R5969" t="str">
        <f t="shared" si="187"/>
        <v/>
      </c>
    </row>
    <row r="5970" spans="1:18">
      <c r="A5970" t="s">
        <v>12539</v>
      </c>
      <c r="B5970" t="s">
        <v>3344</v>
      </c>
      <c r="C5970" t="s">
        <v>5813</v>
      </c>
      <c r="D5970" t="s">
        <v>3237</v>
      </c>
      <c r="E5970" t="s">
        <v>3166</v>
      </c>
      <c r="F5970" t="s">
        <v>3180</v>
      </c>
      <c r="G5970" t="s">
        <v>998</v>
      </c>
      <c r="H5970" s="28"/>
      <c r="J5970">
        <v>24</v>
      </c>
      <c r="K5970" t="s">
        <v>3098</v>
      </c>
      <c r="L5970" t="s">
        <v>3268</v>
      </c>
      <c r="M5970" t="s">
        <v>3169</v>
      </c>
      <c r="O5970" t="s">
        <v>3189</v>
      </c>
      <c r="P5970">
        <f t="shared" si="186"/>
        <v>45605</v>
      </c>
      <c r="Q5970">
        <f>--(COUNTIF($A$2:A5970,A5970)=1)</f>
        <v>1</v>
      </c>
      <c r="R5970" t="str">
        <f t="shared" si="187"/>
        <v/>
      </c>
    </row>
    <row r="5971" spans="1:18">
      <c r="A5971" t="s">
        <v>12540</v>
      </c>
      <c r="B5971" t="s">
        <v>2431</v>
      </c>
      <c r="C5971" t="s">
        <v>3098</v>
      </c>
      <c r="D5971" t="s">
        <v>3237</v>
      </c>
      <c r="E5971" t="s">
        <v>3194</v>
      </c>
      <c r="F5971" t="s">
        <v>3167</v>
      </c>
      <c r="G5971" t="s">
        <v>3042</v>
      </c>
      <c r="H5971" s="28"/>
      <c r="J5971">
        <v>72</v>
      </c>
      <c r="K5971" t="s">
        <v>3098</v>
      </c>
      <c r="L5971" t="s">
        <v>3168</v>
      </c>
      <c r="M5971" t="s">
        <v>3169</v>
      </c>
      <c r="O5971" t="s">
        <v>3189</v>
      </c>
      <c r="P5971">
        <f t="shared" si="186"/>
        <v>45216</v>
      </c>
      <c r="Q5971">
        <f>--(COUNTIF($A$2:A5971,A5971)=1)</f>
        <v>1</v>
      </c>
      <c r="R5971" t="str">
        <f t="shared" si="187"/>
        <v/>
      </c>
    </row>
    <row r="5972" spans="1:18">
      <c r="A5972" t="s">
        <v>12541</v>
      </c>
      <c r="B5972" t="s">
        <v>2070</v>
      </c>
      <c r="C5972" t="s">
        <v>9119</v>
      </c>
      <c r="D5972" t="s">
        <v>3237</v>
      </c>
      <c r="E5972" t="s">
        <v>3166</v>
      </c>
      <c r="F5972" t="s">
        <v>3180</v>
      </c>
      <c r="G5972" t="s">
        <v>2867</v>
      </c>
      <c r="H5972" s="28"/>
      <c r="J5972">
        <v>24</v>
      </c>
      <c r="K5972" t="s">
        <v>3098</v>
      </c>
      <c r="L5972" t="s">
        <v>3318</v>
      </c>
      <c r="M5972" t="s">
        <v>3188</v>
      </c>
      <c r="O5972" t="s">
        <v>3189</v>
      </c>
      <c r="P5972">
        <f t="shared" si="186"/>
        <v>45083</v>
      </c>
      <c r="Q5972">
        <f>--(COUNTIF($A$2:A5972,A5972)=1)</f>
        <v>1</v>
      </c>
      <c r="R5972" t="str">
        <f t="shared" si="187"/>
        <v/>
      </c>
    </row>
    <row r="5973" spans="1:18">
      <c r="A5973" t="s">
        <v>12542</v>
      </c>
      <c r="B5973" t="s">
        <v>4550</v>
      </c>
      <c r="C5973" t="s">
        <v>12543</v>
      </c>
      <c r="D5973" t="s">
        <v>3174</v>
      </c>
      <c r="E5973" t="s">
        <v>3166</v>
      </c>
      <c r="F5973" t="s">
        <v>3167</v>
      </c>
      <c r="G5973" t="s">
        <v>893</v>
      </c>
      <c r="H5973" s="28"/>
      <c r="J5973">
        <v>24</v>
      </c>
      <c r="K5973" t="s">
        <v>3098</v>
      </c>
      <c r="L5973" t="s">
        <v>3437</v>
      </c>
      <c r="M5973" t="s">
        <v>3177</v>
      </c>
      <c r="O5973" t="s">
        <v>3123</v>
      </c>
      <c r="P5973">
        <f t="shared" si="186"/>
        <v>44666</v>
      </c>
      <c r="Q5973">
        <f>--(COUNTIF($A$2:A5973,A5973)=1)</f>
        <v>1</v>
      </c>
      <c r="R5973" t="str">
        <f t="shared" si="187"/>
        <v/>
      </c>
    </row>
    <row r="5974" spans="1:18">
      <c r="A5974" t="s">
        <v>12544</v>
      </c>
      <c r="B5974" t="s">
        <v>801</v>
      </c>
      <c r="C5974" t="s">
        <v>3098</v>
      </c>
      <c r="D5974" t="s">
        <v>3196</v>
      </c>
      <c r="E5974" t="s">
        <v>3175</v>
      </c>
      <c r="F5974" t="s">
        <v>3167</v>
      </c>
      <c r="G5974" t="s">
        <v>2714</v>
      </c>
      <c r="H5974" s="28">
        <v>45542</v>
      </c>
      <c r="I5974">
        <v>22.31</v>
      </c>
      <c r="J5974">
        <v>8</v>
      </c>
      <c r="K5974" t="s">
        <v>3123</v>
      </c>
      <c r="L5974" t="s">
        <v>3209</v>
      </c>
      <c r="M5974" t="s">
        <v>3177</v>
      </c>
      <c r="O5974" t="s">
        <v>3170</v>
      </c>
      <c r="P5974">
        <f t="shared" si="186"/>
        <v>45542</v>
      </c>
      <c r="Q5974">
        <f>--(COUNTIF($A$2:A5974,A5974)=1)</f>
        <v>1</v>
      </c>
      <c r="R5974">
        <f t="shared" si="187"/>
        <v>22.31</v>
      </c>
    </row>
    <row r="5975" spans="1:18">
      <c r="A5975" t="s">
        <v>12545</v>
      </c>
      <c r="B5975" t="s">
        <v>269</v>
      </c>
      <c r="C5975" t="s">
        <v>3098</v>
      </c>
      <c r="D5975" t="s">
        <v>3237</v>
      </c>
      <c r="E5975" t="s">
        <v>3194</v>
      </c>
      <c r="F5975" t="s">
        <v>3220</v>
      </c>
      <c r="G5975" t="s">
        <v>4337</v>
      </c>
      <c r="H5975" s="28">
        <v>45074</v>
      </c>
      <c r="I5975">
        <v>148.15</v>
      </c>
      <c r="J5975">
        <v>72</v>
      </c>
      <c r="K5975" t="s">
        <v>3123</v>
      </c>
      <c r="L5975" t="s">
        <v>3265</v>
      </c>
      <c r="M5975" t="s">
        <v>3169</v>
      </c>
      <c r="N5975">
        <v>3.7</v>
      </c>
      <c r="O5975" t="s">
        <v>3182</v>
      </c>
      <c r="P5975">
        <f t="shared" si="186"/>
        <v>45068</v>
      </c>
      <c r="Q5975">
        <f>--(COUNTIF($A$2:A5975,A5975)=1)</f>
        <v>1</v>
      </c>
      <c r="R5975">
        <f t="shared" si="187"/>
        <v>148.15</v>
      </c>
    </row>
    <row r="5976" spans="1:18">
      <c r="A5976" t="s">
        <v>12546</v>
      </c>
      <c r="B5976" t="s">
        <v>3773</v>
      </c>
      <c r="C5976" t="s">
        <v>11750</v>
      </c>
      <c r="D5976" t="s">
        <v>3251</v>
      </c>
      <c r="E5976" t="s">
        <v>3175</v>
      </c>
      <c r="F5976" t="s">
        <v>3167</v>
      </c>
      <c r="G5976" t="s">
        <v>704</v>
      </c>
      <c r="H5976" s="28">
        <v>44895</v>
      </c>
      <c r="I5976">
        <v>24.06</v>
      </c>
      <c r="J5976">
        <v>8</v>
      </c>
      <c r="K5976" t="s">
        <v>3123</v>
      </c>
      <c r="L5976" t="s">
        <v>3187</v>
      </c>
      <c r="M5976" t="s">
        <v>3202</v>
      </c>
      <c r="N5976">
        <v>3.9</v>
      </c>
      <c r="O5976" t="s">
        <v>3182</v>
      </c>
      <c r="P5976">
        <f t="shared" si="186"/>
        <v>44894</v>
      </c>
      <c r="Q5976">
        <f>--(COUNTIF($A$2:A5976,A5976)=1)</f>
        <v>1</v>
      </c>
      <c r="R5976">
        <f t="shared" si="187"/>
        <v>24.06</v>
      </c>
    </row>
    <row r="5977" spans="1:18">
      <c r="A5977" t="s">
        <v>12547</v>
      </c>
      <c r="B5977" t="s">
        <v>693</v>
      </c>
      <c r="C5977" t="s">
        <v>3098</v>
      </c>
      <c r="D5977" t="s">
        <v>3240</v>
      </c>
      <c r="E5977" t="s">
        <v>3166</v>
      </c>
      <c r="F5977" t="s">
        <v>3180</v>
      </c>
      <c r="G5977" t="s">
        <v>2225</v>
      </c>
      <c r="H5977" s="28"/>
      <c r="J5977">
        <v>24</v>
      </c>
      <c r="K5977" t="s">
        <v>3098</v>
      </c>
      <c r="L5977" t="s">
        <v>3098</v>
      </c>
      <c r="M5977" t="s">
        <v>3207</v>
      </c>
      <c r="O5977" t="s">
        <v>3123</v>
      </c>
      <c r="P5977">
        <f t="shared" si="186"/>
        <v>44601</v>
      </c>
      <c r="Q5977">
        <f>--(COUNTIF($A$2:A5977,A5977)=1)</f>
        <v>1</v>
      </c>
      <c r="R5977" t="str">
        <f t="shared" si="187"/>
        <v/>
      </c>
    </row>
    <row r="5978" spans="1:18">
      <c r="A5978" t="s">
        <v>12548</v>
      </c>
      <c r="B5978" t="s">
        <v>2127</v>
      </c>
      <c r="C5978" t="s">
        <v>12549</v>
      </c>
      <c r="D5978" t="s">
        <v>3174</v>
      </c>
      <c r="E5978" t="s">
        <v>3280</v>
      </c>
      <c r="F5978" t="s">
        <v>3167</v>
      </c>
      <c r="G5978" t="s">
        <v>5081</v>
      </c>
      <c r="H5978" s="28">
        <v>45520</v>
      </c>
      <c r="I5978">
        <v>1.51</v>
      </c>
      <c r="J5978">
        <v>4</v>
      </c>
      <c r="K5978" t="s">
        <v>3124</v>
      </c>
      <c r="L5978" t="s">
        <v>3168</v>
      </c>
      <c r="M5978" t="s">
        <v>3177</v>
      </c>
      <c r="O5978" t="s">
        <v>3260</v>
      </c>
      <c r="P5978">
        <f t="shared" si="186"/>
        <v>45520</v>
      </c>
      <c r="Q5978">
        <f>--(COUNTIF($A$2:A5978,A5978)=1)</f>
        <v>1</v>
      </c>
      <c r="R5978">
        <f t="shared" si="187"/>
        <v>1.51</v>
      </c>
    </row>
    <row r="5979" spans="1:18">
      <c r="A5979" t="s">
        <v>12550</v>
      </c>
      <c r="B5979" t="s">
        <v>3858</v>
      </c>
      <c r="C5979" t="s">
        <v>12551</v>
      </c>
      <c r="D5979" t="s">
        <v>3196</v>
      </c>
      <c r="E5979" t="s">
        <v>3175</v>
      </c>
      <c r="F5979" t="s">
        <v>3167</v>
      </c>
      <c r="G5979" t="s">
        <v>932</v>
      </c>
      <c r="H5979" s="28">
        <v>45124</v>
      </c>
      <c r="I5979">
        <v>20.98</v>
      </c>
      <c r="J5979">
        <v>8</v>
      </c>
      <c r="K5979" t="s">
        <v>3123</v>
      </c>
      <c r="L5979" t="s">
        <v>3201</v>
      </c>
      <c r="M5979" t="s">
        <v>3188</v>
      </c>
      <c r="N5979">
        <v>1.2</v>
      </c>
      <c r="O5979" t="s">
        <v>3189</v>
      </c>
      <c r="P5979">
        <f t="shared" si="186"/>
        <v>45124</v>
      </c>
      <c r="Q5979">
        <f>--(COUNTIF($A$2:A5979,A5979)=1)</f>
        <v>1</v>
      </c>
      <c r="R5979">
        <f t="shared" si="187"/>
        <v>20.98</v>
      </c>
    </row>
    <row r="5980" spans="1:18">
      <c r="A5980" t="s">
        <v>12552</v>
      </c>
      <c r="B5980" t="s">
        <v>3613</v>
      </c>
      <c r="C5980" t="s">
        <v>9237</v>
      </c>
      <c r="D5980" t="s">
        <v>3185</v>
      </c>
      <c r="E5980" t="s">
        <v>3166</v>
      </c>
      <c r="F5980" t="s">
        <v>3167</v>
      </c>
      <c r="G5980" t="s">
        <v>1077</v>
      </c>
      <c r="H5980" s="28">
        <v>45182</v>
      </c>
      <c r="I5980">
        <v>7.43</v>
      </c>
      <c r="J5980">
        <v>24</v>
      </c>
      <c r="K5980" t="s">
        <v>3124</v>
      </c>
      <c r="L5980" t="s">
        <v>3271</v>
      </c>
      <c r="M5980" t="s">
        <v>3177</v>
      </c>
      <c r="N5980">
        <v>4.3</v>
      </c>
      <c r="O5980" t="s">
        <v>3123</v>
      </c>
      <c r="P5980">
        <f t="shared" si="186"/>
        <v>45182</v>
      </c>
      <c r="Q5980">
        <f>--(COUNTIF($A$2:A5980,A5980)=1)</f>
        <v>1</v>
      </c>
      <c r="R5980">
        <f t="shared" si="187"/>
        <v>7.43</v>
      </c>
    </row>
    <row r="5981" spans="1:18">
      <c r="A5981" t="s">
        <v>12553</v>
      </c>
      <c r="B5981" t="s">
        <v>6321</v>
      </c>
      <c r="C5981" t="s">
        <v>12554</v>
      </c>
      <c r="D5981" t="s">
        <v>3165</v>
      </c>
      <c r="E5981" t="s">
        <v>3175</v>
      </c>
      <c r="F5981" t="s">
        <v>3228</v>
      </c>
      <c r="G5981" t="s">
        <v>4889</v>
      </c>
      <c r="H5981" s="28"/>
      <c r="J5981">
        <v>8</v>
      </c>
      <c r="K5981" t="s">
        <v>3098</v>
      </c>
      <c r="L5981" t="s">
        <v>3268</v>
      </c>
      <c r="M5981" t="s">
        <v>3207</v>
      </c>
      <c r="O5981" t="s">
        <v>3189</v>
      </c>
      <c r="P5981">
        <f t="shared" si="186"/>
        <v>45687</v>
      </c>
      <c r="Q5981">
        <f>--(COUNTIF($A$2:A5981,A5981)=1)</f>
        <v>1</v>
      </c>
      <c r="R5981" t="str">
        <f t="shared" si="187"/>
        <v/>
      </c>
    </row>
    <row r="5982" spans="1:18">
      <c r="A5982" t="s">
        <v>12555</v>
      </c>
      <c r="B5982" t="s">
        <v>1911</v>
      </c>
      <c r="C5982" t="s">
        <v>8769</v>
      </c>
      <c r="D5982" t="s">
        <v>3200</v>
      </c>
      <c r="E5982" t="s">
        <v>3166</v>
      </c>
      <c r="F5982" t="s">
        <v>3167</v>
      </c>
      <c r="G5982" t="s">
        <v>350</v>
      </c>
      <c r="H5982" s="28">
        <v>45090</v>
      </c>
      <c r="I5982">
        <v>28.61</v>
      </c>
      <c r="J5982">
        <v>24</v>
      </c>
      <c r="K5982" t="s">
        <v>3123</v>
      </c>
      <c r="L5982" t="s">
        <v>3244</v>
      </c>
      <c r="M5982" t="s">
        <v>3188</v>
      </c>
      <c r="N5982">
        <v>4.8</v>
      </c>
      <c r="O5982" t="s">
        <v>3182</v>
      </c>
      <c r="P5982">
        <f t="shared" si="186"/>
        <v>45089</v>
      </c>
      <c r="Q5982">
        <f>--(COUNTIF($A$2:A5982,A5982)=1)</f>
        <v>1</v>
      </c>
      <c r="R5982">
        <f t="shared" si="187"/>
        <v>28.61</v>
      </c>
    </row>
    <row r="5983" spans="1:18">
      <c r="A5983" t="s">
        <v>12556</v>
      </c>
      <c r="B5983" t="s">
        <v>1032</v>
      </c>
      <c r="C5983" t="s">
        <v>3098</v>
      </c>
      <c r="D5983" t="s">
        <v>3227</v>
      </c>
      <c r="E5983" t="s">
        <v>3194</v>
      </c>
      <c r="F5983" t="s">
        <v>3228</v>
      </c>
      <c r="G5983" t="s">
        <v>3650</v>
      </c>
      <c r="H5983" s="28"/>
      <c r="J5983">
        <v>72</v>
      </c>
      <c r="K5983" t="s">
        <v>3098</v>
      </c>
      <c r="L5983" t="s">
        <v>3221</v>
      </c>
      <c r="M5983" t="s">
        <v>3177</v>
      </c>
      <c r="O5983" t="s">
        <v>3170</v>
      </c>
      <c r="P5983">
        <f t="shared" si="186"/>
        <v>44855</v>
      </c>
      <c r="Q5983">
        <f>--(COUNTIF($A$2:A5983,A5983)=1)</f>
        <v>1</v>
      </c>
      <c r="R5983" t="str">
        <f t="shared" si="187"/>
        <v/>
      </c>
    </row>
    <row r="5984" spans="1:18">
      <c r="A5984" t="s">
        <v>12557</v>
      </c>
      <c r="B5984" t="s">
        <v>2291</v>
      </c>
      <c r="C5984" t="s">
        <v>12558</v>
      </c>
      <c r="D5984" t="s">
        <v>3240</v>
      </c>
      <c r="E5984" t="s">
        <v>3194</v>
      </c>
      <c r="F5984" t="s">
        <v>3228</v>
      </c>
      <c r="G5984" t="s">
        <v>10807</v>
      </c>
      <c r="H5984" s="28"/>
      <c r="J5984">
        <v>72</v>
      </c>
      <c r="K5984" t="s">
        <v>3098</v>
      </c>
      <c r="L5984" t="s">
        <v>3187</v>
      </c>
      <c r="M5984" t="s">
        <v>3177</v>
      </c>
      <c r="O5984" t="s">
        <v>3182</v>
      </c>
      <c r="P5984">
        <f t="shared" si="186"/>
        <v>45637</v>
      </c>
      <c r="Q5984">
        <f>--(COUNTIF($A$2:A5984,A5984)=1)</f>
        <v>1</v>
      </c>
      <c r="R5984" t="str">
        <f t="shared" si="187"/>
        <v/>
      </c>
    </row>
    <row r="5985" spans="1:18">
      <c r="A5985" t="s">
        <v>12559</v>
      </c>
      <c r="B5985" t="s">
        <v>1301</v>
      </c>
      <c r="C5985" t="s">
        <v>12560</v>
      </c>
      <c r="D5985" t="s">
        <v>3185</v>
      </c>
      <c r="E5985" t="s">
        <v>3194</v>
      </c>
      <c r="F5985" t="s">
        <v>3180</v>
      </c>
      <c r="G5985" t="s">
        <v>412</v>
      </c>
      <c r="H5985" s="28"/>
      <c r="J5985">
        <v>72</v>
      </c>
      <c r="K5985" t="s">
        <v>3098</v>
      </c>
      <c r="L5985" t="s">
        <v>3098</v>
      </c>
      <c r="M5985" t="s">
        <v>3169</v>
      </c>
      <c r="O5985" t="s">
        <v>3170</v>
      </c>
      <c r="P5985">
        <f t="shared" si="186"/>
        <v>44918</v>
      </c>
      <c r="Q5985">
        <f>--(COUNTIF($A$2:A5985,A5985)=1)</f>
        <v>1</v>
      </c>
      <c r="R5985" t="str">
        <f t="shared" si="187"/>
        <v/>
      </c>
    </row>
    <row r="5986" spans="1:18">
      <c r="A5986" t="s">
        <v>12561</v>
      </c>
      <c r="B5986" t="s">
        <v>7574</v>
      </c>
      <c r="C5986" t="s">
        <v>12562</v>
      </c>
      <c r="D5986" t="s">
        <v>3196</v>
      </c>
      <c r="E5986" t="s">
        <v>3194</v>
      </c>
      <c r="F5986" t="s">
        <v>3167</v>
      </c>
      <c r="G5986" t="s">
        <v>428</v>
      </c>
      <c r="H5986" s="28">
        <v>45135</v>
      </c>
      <c r="I5986">
        <v>74.19</v>
      </c>
      <c r="J5986">
        <v>72</v>
      </c>
      <c r="K5986" t="s">
        <v>3123</v>
      </c>
      <c r="L5986" t="s">
        <v>3437</v>
      </c>
      <c r="M5986" t="s">
        <v>3202</v>
      </c>
      <c r="N5986">
        <v>3.9</v>
      </c>
      <c r="O5986" t="s">
        <v>3170</v>
      </c>
      <c r="P5986">
        <f t="shared" si="186"/>
        <v>45132</v>
      </c>
      <c r="Q5986">
        <f>--(COUNTIF($A$2:A5986,A5986)=1)</f>
        <v>1</v>
      </c>
      <c r="R5986">
        <f t="shared" si="187"/>
        <v>74.19</v>
      </c>
    </row>
    <row r="5987" spans="1:18">
      <c r="A5987" t="s">
        <v>12563</v>
      </c>
      <c r="B5987" t="s">
        <v>11544</v>
      </c>
      <c r="C5987" t="s">
        <v>3098</v>
      </c>
      <c r="D5987" t="s">
        <v>3200</v>
      </c>
      <c r="E5987" t="s">
        <v>3175</v>
      </c>
      <c r="F5987" t="s">
        <v>3167</v>
      </c>
      <c r="G5987" t="s">
        <v>460</v>
      </c>
      <c r="H5987" s="28">
        <v>44699</v>
      </c>
      <c r="I5987">
        <v>5.68</v>
      </c>
      <c r="J5987">
        <v>8</v>
      </c>
      <c r="K5987" t="s">
        <v>3124</v>
      </c>
      <c r="L5987" t="s">
        <v>3398</v>
      </c>
      <c r="M5987" t="s">
        <v>3202</v>
      </c>
      <c r="N5987">
        <v>4.4000000000000004</v>
      </c>
      <c r="O5987" t="s">
        <v>3178</v>
      </c>
      <c r="P5987">
        <f t="shared" si="186"/>
        <v>44699</v>
      </c>
      <c r="Q5987">
        <f>--(COUNTIF($A$2:A5987,A5987)=1)</f>
        <v>1</v>
      </c>
      <c r="R5987">
        <f t="shared" si="187"/>
        <v>5.68</v>
      </c>
    </row>
    <row r="5988" spans="1:18">
      <c r="A5988" t="s">
        <v>12564</v>
      </c>
      <c r="B5988" t="s">
        <v>1628</v>
      </c>
      <c r="C5988" t="s">
        <v>3098</v>
      </c>
      <c r="D5988" t="s">
        <v>3185</v>
      </c>
      <c r="E5988" t="s">
        <v>3175</v>
      </c>
      <c r="F5988" t="s">
        <v>3220</v>
      </c>
      <c r="G5988" t="s">
        <v>3573</v>
      </c>
      <c r="H5988" s="28"/>
      <c r="J5988">
        <v>8</v>
      </c>
      <c r="K5988" t="s">
        <v>3098</v>
      </c>
      <c r="L5988" t="s">
        <v>3201</v>
      </c>
      <c r="M5988" t="s">
        <v>3202</v>
      </c>
      <c r="O5988" t="s">
        <v>3260</v>
      </c>
      <c r="P5988">
        <f t="shared" si="186"/>
        <v>45227</v>
      </c>
      <c r="Q5988">
        <f>--(COUNTIF($A$2:A5988,A5988)=1)</f>
        <v>1</v>
      </c>
      <c r="R5988" t="str">
        <f t="shared" si="187"/>
        <v/>
      </c>
    </row>
    <row r="5989" spans="1:18">
      <c r="A5989" t="s">
        <v>12565</v>
      </c>
      <c r="B5989" t="s">
        <v>6594</v>
      </c>
      <c r="C5989" t="s">
        <v>3098</v>
      </c>
      <c r="D5989" t="s">
        <v>3251</v>
      </c>
      <c r="E5989" t="s">
        <v>3175</v>
      </c>
      <c r="F5989" t="s">
        <v>3167</v>
      </c>
      <c r="G5989" t="s">
        <v>2463</v>
      </c>
      <c r="H5989" s="28"/>
      <c r="J5989">
        <v>8</v>
      </c>
      <c r="K5989" t="s">
        <v>3098</v>
      </c>
      <c r="L5989" t="s">
        <v>3318</v>
      </c>
      <c r="M5989" t="s">
        <v>3169</v>
      </c>
      <c r="O5989" t="s">
        <v>3170</v>
      </c>
      <c r="P5989">
        <f t="shared" si="186"/>
        <v>45207</v>
      </c>
      <c r="Q5989">
        <f>--(COUNTIF($A$2:A5989,A5989)=1)</f>
        <v>1</v>
      </c>
      <c r="R5989" t="str">
        <f t="shared" si="187"/>
        <v/>
      </c>
    </row>
    <row r="5990" spans="1:18">
      <c r="A5990" t="s">
        <v>12566</v>
      </c>
      <c r="B5990" t="s">
        <v>1742</v>
      </c>
      <c r="C5990" t="s">
        <v>3098</v>
      </c>
      <c r="D5990" t="s">
        <v>3196</v>
      </c>
      <c r="E5990" t="s">
        <v>3194</v>
      </c>
      <c r="F5990" t="s">
        <v>3167</v>
      </c>
      <c r="G5990" t="s">
        <v>2314</v>
      </c>
      <c r="H5990" s="28">
        <v>45175</v>
      </c>
      <c r="I5990">
        <v>59.57</v>
      </c>
      <c r="J5990">
        <v>72</v>
      </c>
      <c r="K5990" t="s">
        <v>3124</v>
      </c>
      <c r="L5990" t="s">
        <v>3098</v>
      </c>
      <c r="M5990" t="s">
        <v>3207</v>
      </c>
      <c r="N5990">
        <v>2.2000000000000002</v>
      </c>
      <c r="O5990" t="s">
        <v>3213</v>
      </c>
      <c r="P5990">
        <f t="shared" si="186"/>
        <v>45173</v>
      </c>
      <c r="Q5990">
        <f>--(COUNTIF($A$2:A5990,A5990)=1)</f>
        <v>1</v>
      </c>
      <c r="R5990">
        <f t="shared" si="187"/>
        <v>59.57</v>
      </c>
    </row>
    <row r="5991" spans="1:18">
      <c r="A5991" t="s">
        <v>12567</v>
      </c>
      <c r="B5991" t="s">
        <v>5607</v>
      </c>
      <c r="C5991" t="s">
        <v>12568</v>
      </c>
      <c r="D5991" t="s">
        <v>3227</v>
      </c>
      <c r="E5991" t="s">
        <v>3175</v>
      </c>
      <c r="F5991" t="s">
        <v>3180</v>
      </c>
      <c r="G5991" t="s">
        <v>609</v>
      </c>
      <c r="H5991" s="28"/>
      <c r="J5991">
        <v>8</v>
      </c>
      <c r="K5991" t="s">
        <v>3098</v>
      </c>
      <c r="L5991" t="s">
        <v>3176</v>
      </c>
      <c r="M5991" t="s">
        <v>3188</v>
      </c>
      <c r="O5991" t="s">
        <v>3123</v>
      </c>
      <c r="P5991">
        <f t="shared" si="186"/>
        <v>45389</v>
      </c>
      <c r="Q5991">
        <f>--(COUNTIF($A$2:A5991,A5991)=1)</f>
        <v>1</v>
      </c>
      <c r="R5991" t="str">
        <f t="shared" si="187"/>
        <v/>
      </c>
    </row>
    <row r="5992" spans="1:18">
      <c r="A5992" t="s">
        <v>12569</v>
      </c>
      <c r="B5992" t="s">
        <v>1747</v>
      </c>
      <c r="C5992" t="s">
        <v>3098</v>
      </c>
      <c r="D5992" t="s">
        <v>3200</v>
      </c>
      <c r="E5992" t="s">
        <v>3175</v>
      </c>
      <c r="F5992" t="s">
        <v>3228</v>
      </c>
      <c r="G5992" t="s">
        <v>4981</v>
      </c>
      <c r="H5992" s="28"/>
      <c r="J5992">
        <v>8</v>
      </c>
      <c r="K5992" t="s">
        <v>3098</v>
      </c>
      <c r="L5992" t="s">
        <v>3168</v>
      </c>
      <c r="M5992" t="s">
        <v>3177</v>
      </c>
      <c r="O5992" t="s">
        <v>3182</v>
      </c>
      <c r="P5992">
        <f t="shared" si="186"/>
        <v>45399</v>
      </c>
      <c r="Q5992">
        <f>--(COUNTIF($A$2:A5992,A5992)=1)</f>
        <v>1</v>
      </c>
      <c r="R5992" t="str">
        <f t="shared" si="187"/>
        <v/>
      </c>
    </row>
    <row r="5993" spans="1:18">
      <c r="A5993" t="s">
        <v>12570</v>
      </c>
      <c r="B5993" t="s">
        <v>8602</v>
      </c>
      <c r="C5993" t="s">
        <v>3098</v>
      </c>
      <c r="D5993" t="s">
        <v>3200</v>
      </c>
      <c r="E5993" t="s">
        <v>3166</v>
      </c>
      <c r="F5993" t="s">
        <v>3167</v>
      </c>
      <c r="G5993" t="s">
        <v>1122</v>
      </c>
      <c r="H5993" s="28">
        <v>45390</v>
      </c>
      <c r="I5993">
        <v>79.69</v>
      </c>
      <c r="J5993">
        <v>24</v>
      </c>
      <c r="K5993" t="s">
        <v>3123</v>
      </c>
      <c r="L5993" t="s">
        <v>3225</v>
      </c>
      <c r="M5993" t="s">
        <v>3177</v>
      </c>
      <c r="N5993">
        <v>1.7</v>
      </c>
      <c r="O5993" t="s">
        <v>3170</v>
      </c>
      <c r="P5993">
        <f t="shared" si="186"/>
        <v>45387</v>
      </c>
      <c r="Q5993">
        <f>--(COUNTIF($A$2:A5993,A5993)=1)</f>
        <v>1</v>
      </c>
      <c r="R5993">
        <f t="shared" si="187"/>
        <v>79.69</v>
      </c>
    </row>
    <row r="5994" spans="1:18">
      <c r="A5994" t="s">
        <v>12571</v>
      </c>
      <c r="B5994" t="s">
        <v>2316</v>
      </c>
      <c r="C5994" t="s">
        <v>3098</v>
      </c>
      <c r="D5994" t="s">
        <v>3196</v>
      </c>
      <c r="E5994" t="s">
        <v>3166</v>
      </c>
      <c r="F5994" t="s">
        <v>3167</v>
      </c>
      <c r="G5994" t="s">
        <v>1607</v>
      </c>
      <c r="H5994" s="28">
        <v>45423</v>
      </c>
      <c r="I5994">
        <v>28.2</v>
      </c>
      <c r="J5994">
        <v>24</v>
      </c>
      <c r="K5994" t="s">
        <v>3123</v>
      </c>
      <c r="L5994" t="s">
        <v>3098</v>
      </c>
      <c r="M5994" t="s">
        <v>3207</v>
      </c>
      <c r="N5994">
        <v>4.5999999999999996</v>
      </c>
      <c r="O5994" t="s">
        <v>3182</v>
      </c>
      <c r="P5994">
        <f t="shared" si="186"/>
        <v>45422</v>
      </c>
      <c r="Q5994">
        <f>--(COUNTIF($A$2:A5994,A5994)=1)</f>
        <v>1</v>
      </c>
      <c r="R5994">
        <f t="shared" si="187"/>
        <v>28.2</v>
      </c>
    </row>
    <row r="5995" spans="1:18">
      <c r="A5995" t="s">
        <v>12572</v>
      </c>
      <c r="B5995" t="s">
        <v>3346</v>
      </c>
      <c r="C5995" t="s">
        <v>3098</v>
      </c>
      <c r="D5995" t="s">
        <v>3227</v>
      </c>
      <c r="E5995" t="s">
        <v>3175</v>
      </c>
      <c r="F5995" t="s">
        <v>3167</v>
      </c>
      <c r="G5995" t="s">
        <v>10077</v>
      </c>
      <c r="H5995" s="28">
        <v>45307</v>
      </c>
      <c r="I5995">
        <v>27.33</v>
      </c>
      <c r="J5995">
        <v>8</v>
      </c>
      <c r="K5995" t="s">
        <v>3123</v>
      </c>
      <c r="L5995" t="s">
        <v>3271</v>
      </c>
      <c r="M5995" t="s">
        <v>3207</v>
      </c>
      <c r="O5995" t="s">
        <v>3182</v>
      </c>
      <c r="P5995">
        <f t="shared" si="186"/>
        <v>45306</v>
      </c>
      <c r="Q5995">
        <f>--(COUNTIF($A$2:A5995,A5995)=1)</f>
        <v>1</v>
      </c>
      <c r="R5995">
        <f t="shared" si="187"/>
        <v>27.33</v>
      </c>
    </row>
    <row r="5996" spans="1:18">
      <c r="A5996" t="s">
        <v>12573</v>
      </c>
      <c r="B5996" t="s">
        <v>8071</v>
      </c>
      <c r="C5996" t="s">
        <v>12574</v>
      </c>
      <c r="D5996" t="s">
        <v>3237</v>
      </c>
      <c r="E5996" t="s">
        <v>3175</v>
      </c>
      <c r="F5996" t="s">
        <v>3167</v>
      </c>
      <c r="G5996" t="s">
        <v>1080</v>
      </c>
      <c r="H5996" s="28">
        <v>45172</v>
      </c>
      <c r="I5996">
        <v>14.9</v>
      </c>
      <c r="J5996">
        <v>8</v>
      </c>
      <c r="K5996" t="s">
        <v>3123</v>
      </c>
      <c r="L5996" t="s">
        <v>3168</v>
      </c>
      <c r="M5996" t="s">
        <v>3169</v>
      </c>
      <c r="O5996" t="s">
        <v>3170</v>
      </c>
      <c r="P5996">
        <f t="shared" si="186"/>
        <v>45172</v>
      </c>
      <c r="Q5996">
        <f>--(COUNTIF($A$2:A5996,A5996)=1)</f>
        <v>1</v>
      </c>
      <c r="R5996">
        <f t="shared" si="187"/>
        <v>14.9</v>
      </c>
    </row>
    <row r="5997" spans="1:18">
      <c r="A5997" t="s">
        <v>12575</v>
      </c>
      <c r="B5997" t="s">
        <v>4826</v>
      </c>
      <c r="C5997" t="s">
        <v>3098</v>
      </c>
      <c r="D5997" t="s">
        <v>3174</v>
      </c>
      <c r="E5997" t="s">
        <v>3166</v>
      </c>
      <c r="F5997" t="s">
        <v>3220</v>
      </c>
      <c r="G5997" t="s">
        <v>10632</v>
      </c>
      <c r="H5997" s="28">
        <v>45210</v>
      </c>
      <c r="I5997">
        <v>39.869999999999997</v>
      </c>
      <c r="J5997">
        <v>24</v>
      </c>
      <c r="K5997" t="s">
        <v>3123</v>
      </c>
      <c r="L5997" t="s">
        <v>3229</v>
      </c>
      <c r="M5997" t="s">
        <v>3169</v>
      </c>
      <c r="N5997">
        <v>1.6</v>
      </c>
      <c r="O5997" t="s">
        <v>3260</v>
      </c>
      <c r="P5997">
        <f t="shared" si="186"/>
        <v>45209</v>
      </c>
      <c r="Q5997">
        <f>--(COUNTIF($A$2:A5997,A5997)=1)</f>
        <v>1</v>
      </c>
      <c r="R5997">
        <f t="shared" si="187"/>
        <v>39.869999999999997</v>
      </c>
    </row>
    <row r="5998" spans="1:18">
      <c r="A5998" t="s">
        <v>12576</v>
      </c>
      <c r="B5998" t="s">
        <v>1121</v>
      </c>
      <c r="C5998" t="s">
        <v>3098</v>
      </c>
      <c r="D5998" t="s">
        <v>3227</v>
      </c>
      <c r="E5998" t="s">
        <v>3194</v>
      </c>
      <c r="F5998" t="s">
        <v>3167</v>
      </c>
      <c r="G5998" t="s">
        <v>849</v>
      </c>
      <c r="H5998" s="28">
        <v>45182</v>
      </c>
      <c r="I5998">
        <v>88.96</v>
      </c>
      <c r="J5998">
        <v>72</v>
      </c>
      <c r="K5998" t="s">
        <v>3123</v>
      </c>
      <c r="L5998" t="s">
        <v>3192</v>
      </c>
      <c r="M5998" t="s">
        <v>3169</v>
      </c>
      <c r="O5998" t="s">
        <v>3170</v>
      </c>
      <c r="P5998">
        <f t="shared" si="186"/>
        <v>45179</v>
      </c>
      <c r="Q5998">
        <f>--(COUNTIF($A$2:A5998,A5998)=1)</f>
        <v>1</v>
      </c>
      <c r="R5998">
        <f t="shared" si="187"/>
        <v>88.96</v>
      </c>
    </row>
    <row r="5999" spans="1:18">
      <c r="A5999" t="s">
        <v>12577</v>
      </c>
      <c r="B5999" t="s">
        <v>7820</v>
      </c>
      <c r="C5999" t="s">
        <v>3098</v>
      </c>
      <c r="D5999" t="s">
        <v>3227</v>
      </c>
      <c r="E5999" t="s">
        <v>3280</v>
      </c>
      <c r="F5999" t="s">
        <v>3167</v>
      </c>
      <c r="G5999" t="s">
        <v>213</v>
      </c>
      <c r="H5999" s="28">
        <v>44954</v>
      </c>
      <c r="I5999">
        <v>10.65</v>
      </c>
      <c r="J5999">
        <v>4</v>
      </c>
      <c r="K5999" t="s">
        <v>3123</v>
      </c>
      <c r="L5999" t="s">
        <v>3244</v>
      </c>
      <c r="M5999" t="s">
        <v>3202</v>
      </c>
      <c r="N5999">
        <v>2</v>
      </c>
      <c r="O5999" t="s">
        <v>3182</v>
      </c>
      <c r="P5999">
        <f t="shared" si="186"/>
        <v>44954</v>
      </c>
      <c r="Q5999">
        <f>--(COUNTIF($A$2:A5999,A5999)=1)</f>
        <v>1</v>
      </c>
      <c r="R5999">
        <f t="shared" si="187"/>
        <v>10.65</v>
      </c>
    </row>
    <row r="6000" spans="1:18">
      <c r="A6000" t="s">
        <v>12578</v>
      </c>
      <c r="B6000" t="s">
        <v>2155</v>
      </c>
      <c r="C6000" t="s">
        <v>9611</v>
      </c>
      <c r="D6000" t="s">
        <v>3200</v>
      </c>
      <c r="E6000" t="s">
        <v>3166</v>
      </c>
      <c r="F6000" t="s">
        <v>3167</v>
      </c>
      <c r="G6000" t="s">
        <v>5712</v>
      </c>
      <c r="H6000" s="28">
        <v>45680</v>
      </c>
      <c r="I6000">
        <v>77.27</v>
      </c>
      <c r="J6000">
        <v>24</v>
      </c>
      <c r="K6000" t="s">
        <v>3123</v>
      </c>
      <c r="L6000" t="s">
        <v>3176</v>
      </c>
      <c r="M6000" t="s">
        <v>3207</v>
      </c>
      <c r="O6000" t="s">
        <v>3124</v>
      </c>
      <c r="P6000">
        <f t="shared" si="186"/>
        <v>45677</v>
      </c>
      <c r="Q6000">
        <f>--(COUNTIF($A$2:A6000,A6000)=1)</f>
        <v>1</v>
      </c>
      <c r="R6000">
        <f t="shared" si="187"/>
        <v>77.27</v>
      </c>
    </row>
    <row r="6001" spans="1:18">
      <c r="A6001" t="s">
        <v>12579</v>
      </c>
      <c r="B6001" t="s">
        <v>3359</v>
      </c>
      <c r="C6001" t="s">
        <v>12580</v>
      </c>
      <c r="D6001" t="s">
        <v>3200</v>
      </c>
      <c r="E6001" t="s">
        <v>3194</v>
      </c>
      <c r="F6001" t="s">
        <v>3167</v>
      </c>
      <c r="G6001" t="s">
        <v>558</v>
      </c>
      <c r="H6001" s="28">
        <v>45424</v>
      </c>
      <c r="I6001">
        <v>161.81</v>
      </c>
      <c r="J6001">
        <v>72</v>
      </c>
      <c r="K6001" t="s">
        <v>3123</v>
      </c>
      <c r="L6001" t="s">
        <v>3206</v>
      </c>
      <c r="M6001" t="s">
        <v>3177</v>
      </c>
      <c r="N6001">
        <v>4.7</v>
      </c>
      <c r="O6001" t="s">
        <v>3123</v>
      </c>
      <c r="P6001">
        <f t="shared" si="186"/>
        <v>45418</v>
      </c>
      <c r="Q6001">
        <f>--(COUNTIF($A$2:A6001,A6001)=1)</f>
        <v>1</v>
      </c>
      <c r="R6001">
        <f t="shared" si="187"/>
        <v>161.81</v>
      </c>
    </row>
    <row r="6002" spans="1:18">
      <c r="A6002" t="s">
        <v>12581</v>
      </c>
      <c r="B6002" t="s">
        <v>2452</v>
      </c>
      <c r="C6002" t="s">
        <v>3844</v>
      </c>
      <c r="D6002" t="s">
        <v>3185</v>
      </c>
      <c r="E6002" t="s">
        <v>3175</v>
      </c>
      <c r="F6002" t="s">
        <v>3220</v>
      </c>
      <c r="G6002" t="s">
        <v>5171</v>
      </c>
      <c r="H6002" s="28">
        <v>45699</v>
      </c>
      <c r="I6002">
        <v>10.15</v>
      </c>
      <c r="J6002">
        <v>8</v>
      </c>
      <c r="K6002" t="s">
        <v>3123</v>
      </c>
      <c r="L6002" t="s">
        <v>3265</v>
      </c>
      <c r="M6002" t="s">
        <v>3202</v>
      </c>
      <c r="N6002">
        <v>1.4</v>
      </c>
      <c r="O6002" t="s">
        <v>3123</v>
      </c>
      <c r="P6002">
        <f t="shared" si="186"/>
        <v>45699</v>
      </c>
      <c r="Q6002">
        <f>--(COUNTIF($A$2:A6002,A6002)=1)</f>
        <v>1</v>
      </c>
      <c r="R6002">
        <f t="shared" si="187"/>
        <v>10.15</v>
      </c>
    </row>
    <row r="6003" spans="1:18">
      <c r="A6003" t="s">
        <v>12582</v>
      </c>
      <c r="B6003" t="s">
        <v>3401</v>
      </c>
      <c r="C6003" t="s">
        <v>3098</v>
      </c>
      <c r="D6003" t="s">
        <v>3237</v>
      </c>
      <c r="E6003" t="s">
        <v>3166</v>
      </c>
      <c r="F6003" t="s">
        <v>3167</v>
      </c>
      <c r="G6003" t="s">
        <v>3853</v>
      </c>
      <c r="H6003" s="28">
        <v>44766</v>
      </c>
      <c r="I6003">
        <v>12.07</v>
      </c>
      <c r="J6003">
        <v>24</v>
      </c>
      <c r="K6003" t="s">
        <v>3124</v>
      </c>
      <c r="L6003" t="s">
        <v>3098</v>
      </c>
      <c r="M6003" t="s">
        <v>3188</v>
      </c>
      <c r="N6003">
        <v>2.7</v>
      </c>
      <c r="O6003" t="s">
        <v>3189</v>
      </c>
      <c r="P6003">
        <f t="shared" si="186"/>
        <v>44766</v>
      </c>
      <c r="Q6003">
        <f>--(COUNTIF($A$2:A6003,A6003)=1)</f>
        <v>1</v>
      </c>
      <c r="R6003">
        <f t="shared" si="187"/>
        <v>12.07</v>
      </c>
    </row>
    <row r="6004" spans="1:18">
      <c r="A6004" t="s">
        <v>12583</v>
      </c>
      <c r="B6004" t="s">
        <v>2092</v>
      </c>
      <c r="C6004" t="s">
        <v>12584</v>
      </c>
      <c r="D6004" t="s">
        <v>3200</v>
      </c>
      <c r="E6004" t="s">
        <v>3166</v>
      </c>
      <c r="F6004" t="s">
        <v>3228</v>
      </c>
      <c r="G6004" t="s">
        <v>798</v>
      </c>
      <c r="H6004" s="28"/>
      <c r="J6004">
        <v>24</v>
      </c>
      <c r="K6004" t="s">
        <v>3098</v>
      </c>
      <c r="L6004" t="s">
        <v>3198</v>
      </c>
      <c r="M6004" t="s">
        <v>3177</v>
      </c>
      <c r="O6004" t="s">
        <v>3123</v>
      </c>
      <c r="P6004">
        <f t="shared" si="186"/>
        <v>44698</v>
      </c>
      <c r="Q6004">
        <f>--(COUNTIF($A$2:A6004,A6004)=1)</f>
        <v>1</v>
      </c>
      <c r="R6004" t="str">
        <f t="shared" si="187"/>
        <v/>
      </c>
    </row>
    <row r="6005" spans="1:18">
      <c r="A6005" t="s">
        <v>12585</v>
      </c>
      <c r="B6005" t="s">
        <v>7077</v>
      </c>
      <c r="C6005" t="s">
        <v>12586</v>
      </c>
      <c r="D6005" t="s">
        <v>3227</v>
      </c>
      <c r="E6005" t="s">
        <v>3166</v>
      </c>
      <c r="F6005" t="s">
        <v>3167</v>
      </c>
      <c r="G6005" t="s">
        <v>278</v>
      </c>
      <c r="H6005" s="28">
        <v>45525</v>
      </c>
      <c r="I6005">
        <v>46.89</v>
      </c>
      <c r="J6005">
        <v>24</v>
      </c>
      <c r="K6005" t="s">
        <v>3123</v>
      </c>
      <c r="L6005" t="s">
        <v>3098</v>
      </c>
      <c r="M6005" t="s">
        <v>3177</v>
      </c>
      <c r="N6005">
        <v>3.1</v>
      </c>
      <c r="O6005" t="s">
        <v>3170</v>
      </c>
      <c r="P6005">
        <f t="shared" si="186"/>
        <v>45524</v>
      </c>
      <c r="Q6005">
        <f>--(COUNTIF($A$2:A6005,A6005)=1)</f>
        <v>1</v>
      </c>
      <c r="R6005">
        <f t="shared" si="187"/>
        <v>46.89</v>
      </c>
    </row>
    <row r="6006" spans="1:18">
      <c r="A6006" t="s">
        <v>12587</v>
      </c>
      <c r="B6006" t="s">
        <v>2844</v>
      </c>
      <c r="C6006" t="s">
        <v>3098</v>
      </c>
      <c r="D6006" t="s">
        <v>3185</v>
      </c>
      <c r="E6006" t="s">
        <v>3166</v>
      </c>
      <c r="F6006" t="s">
        <v>3228</v>
      </c>
      <c r="G6006" t="s">
        <v>12588</v>
      </c>
      <c r="H6006" s="28"/>
      <c r="J6006">
        <v>24</v>
      </c>
      <c r="K6006" t="s">
        <v>3098</v>
      </c>
      <c r="L6006" t="s">
        <v>3098</v>
      </c>
      <c r="M6006" t="s">
        <v>3188</v>
      </c>
      <c r="O6006" t="s">
        <v>3189</v>
      </c>
      <c r="P6006">
        <f t="shared" si="186"/>
        <v>45203</v>
      </c>
      <c r="Q6006">
        <f>--(COUNTIF($A$2:A6006,A6006)=1)</f>
        <v>1</v>
      </c>
      <c r="R6006" t="str">
        <f t="shared" si="187"/>
        <v/>
      </c>
    </row>
    <row r="6007" spans="1:18">
      <c r="A6007" t="s">
        <v>12589</v>
      </c>
      <c r="B6007" t="s">
        <v>3314</v>
      </c>
      <c r="C6007" t="s">
        <v>12590</v>
      </c>
      <c r="D6007" t="s">
        <v>3200</v>
      </c>
      <c r="E6007" t="s">
        <v>3175</v>
      </c>
      <c r="F6007" t="s">
        <v>3167</v>
      </c>
      <c r="G6007" t="s">
        <v>2802</v>
      </c>
      <c r="H6007" s="28">
        <v>44956</v>
      </c>
      <c r="I6007">
        <v>23.85</v>
      </c>
      <c r="J6007">
        <v>8</v>
      </c>
      <c r="K6007" t="s">
        <v>3123</v>
      </c>
      <c r="L6007" t="s">
        <v>3168</v>
      </c>
      <c r="M6007" t="s">
        <v>3207</v>
      </c>
      <c r="N6007">
        <v>2.2999999999999998</v>
      </c>
      <c r="O6007" t="s">
        <v>3213</v>
      </c>
      <c r="P6007">
        <f t="shared" si="186"/>
        <v>44956</v>
      </c>
      <c r="Q6007">
        <f>--(COUNTIF($A$2:A6007,A6007)=1)</f>
        <v>1</v>
      </c>
      <c r="R6007">
        <f t="shared" si="187"/>
        <v>23.85</v>
      </c>
    </row>
    <row r="6008" spans="1:18">
      <c r="A6008" t="s">
        <v>12591</v>
      </c>
      <c r="B6008" t="s">
        <v>1606</v>
      </c>
      <c r="C6008" t="s">
        <v>3098</v>
      </c>
      <c r="D6008" t="s">
        <v>3200</v>
      </c>
      <c r="E6008" t="s">
        <v>3175</v>
      </c>
      <c r="F6008" t="s">
        <v>3167</v>
      </c>
      <c r="G6008" t="s">
        <v>2553</v>
      </c>
      <c r="H6008" s="28">
        <v>45097</v>
      </c>
      <c r="I6008">
        <v>2.5499999999999998</v>
      </c>
      <c r="J6008">
        <v>8</v>
      </c>
      <c r="K6008" t="s">
        <v>3124</v>
      </c>
      <c r="L6008" t="s">
        <v>3187</v>
      </c>
      <c r="M6008" t="s">
        <v>3188</v>
      </c>
      <c r="O6008" t="s">
        <v>3124</v>
      </c>
      <c r="P6008">
        <f t="shared" si="186"/>
        <v>45097</v>
      </c>
      <c r="Q6008">
        <f>--(COUNTIF($A$2:A6008,A6008)=1)</f>
        <v>1</v>
      </c>
      <c r="R6008">
        <f t="shared" si="187"/>
        <v>2.5499999999999998</v>
      </c>
    </row>
    <row r="6009" spans="1:18">
      <c r="A6009" t="s">
        <v>12592</v>
      </c>
      <c r="B6009" t="s">
        <v>4578</v>
      </c>
      <c r="C6009" t="s">
        <v>11211</v>
      </c>
      <c r="D6009" t="s">
        <v>3196</v>
      </c>
      <c r="E6009" t="s">
        <v>3166</v>
      </c>
      <c r="F6009" t="s">
        <v>3228</v>
      </c>
      <c r="G6009" t="s">
        <v>1177</v>
      </c>
      <c r="H6009" s="28"/>
      <c r="J6009">
        <v>24</v>
      </c>
      <c r="K6009" t="s">
        <v>3098</v>
      </c>
      <c r="L6009" t="s">
        <v>3231</v>
      </c>
      <c r="M6009" t="s">
        <v>3188</v>
      </c>
      <c r="O6009" t="s">
        <v>3123</v>
      </c>
      <c r="P6009">
        <f t="shared" si="186"/>
        <v>45116</v>
      </c>
      <c r="Q6009">
        <f>--(COUNTIF($A$2:A6009,A6009)=1)</f>
        <v>1</v>
      </c>
      <c r="R6009" t="str">
        <f t="shared" si="187"/>
        <v/>
      </c>
    </row>
    <row r="6010" spans="1:18">
      <c r="A6010" t="s">
        <v>12593</v>
      </c>
      <c r="B6010" t="s">
        <v>10494</v>
      </c>
      <c r="C6010" t="s">
        <v>9350</v>
      </c>
      <c r="D6010" t="s">
        <v>3165</v>
      </c>
      <c r="E6010" t="s">
        <v>3194</v>
      </c>
      <c r="F6010" t="s">
        <v>3220</v>
      </c>
      <c r="G6010" t="s">
        <v>5740</v>
      </c>
      <c r="H6010" s="28">
        <v>44863</v>
      </c>
      <c r="I6010">
        <v>118.62</v>
      </c>
      <c r="J6010">
        <v>72</v>
      </c>
      <c r="K6010" t="s">
        <v>3123</v>
      </c>
      <c r="L6010" t="s">
        <v>3198</v>
      </c>
      <c r="M6010" t="s">
        <v>3188</v>
      </c>
      <c r="N6010">
        <v>4.5</v>
      </c>
      <c r="O6010" t="s">
        <v>3213</v>
      </c>
      <c r="P6010">
        <f t="shared" si="186"/>
        <v>44859</v>
      </c>
      <c r="Q6010">
        <f>--(COUNTIF($A$2:A6010,A6010)=1)</f>
        <v>1</v>
      </c>
      <c r="R6010">
        <f t="shared" si="187"/>
        <v>118.62</v>
      </c>
    </row>
    <row r="6011" spans="1:18">
      <c r="A6011" t="s">
        <v>12594</v>
      </c>
      <c r="B6011" t="s">
        <v>3654</v>
      </c>
      <c r="C6011" t="s">
        <v>3998</v>
      </c>
      <c r="D6011" t="s">
        <v>3200</v>
      </c>
      <c r="E6011" t="s">
        <v>3194</v>
      </c>
      <c r="F6011" t="s">
        <v>3180</v>
      </c>
      <c r="G6011" t="s">
        <v>3317</v>
      </c>
      <c r="H6011" s="28"/>
      <c r="J6011">
        <v>72</v>
      </c>
      <c r="K6011" t="s">
        <v>3098</v>
      </c>
      <c r="L6011" t="s">
        <v>3268</v>
      </c>
      <c r="M6011" t="s">
        <v>3188</v>
      </c>
      <c r="O6011" t="s">
        <v>3123</v>
      </c>
      <c r="P6011">
        <f t="shared" si="186"/>
        <v>45693</v>
      </c>
      <c r="Q6011">
        <f>--(COUNTIF($A$2:A6011,A6011)=1)</f>
        <v>1</v>
      </c>
      <c r="R6011" t="str">
        <f t="shared" si="187"/>
        <v/>
      </c>
    </row>
    <row r="6012" spans="1:18">
      <c r="A6012" t="s">
        <v>12595</v>
      </c>
      <c r="B6012" t="s">
        <v>431</v>
      </c>
      <c r="C6012" t="s">
        <v>3098</v>
      </c>
      <c r="D6012" t="s">
        <v>3251</v>
      </c>
      <c r="E6012" t="s">
        <v>3175</v>
      </c>
      <c r="F6012" t="s">
        <v>3167</v>
      </c>
      <c r="G6012" t="s">
        <v>1793</v>
      </c>
      <c r="H6012" s="28">
        <v>45375</v>
      </c>
      <c r="I6012">
        <v>0.84</v>
      </c>
      <c r="J6012">
        <v>8</v>
      </c>
      <c r="K6012" t="s">
        <v>3124</v>
      </c>
      <c r="L6012" t="s">
        <v>3229</v>
      </c>
      <c r="M6012" t="s">
        <v>3207</v>
      </c>
      <c r="N6012">
        <v>1</v>
      </c>
      <c r="O6012" t="s">
        <v>3189</v>
      </c>
      <c r="P6012">
        <f t="shared" si="186"/>
        <v>45375</v>
      </c>
      <c r="Q6012">
        <f>--(COUNTIF($A$2:A6012,A6012)=1)</f>
        <v>1</v>
      </c>
      <c r="R6012">
        <f t="shared" si="187"/>
        <v>0.84</v>
      </c>
    </row>
    <row r="6013" spans="1:18">
      <c r="A6013" t="s">
        <v>12596</v>
      </c>
      <c r="B6013" t="s">
        <v>6874</v>
      </c>
      <c r="C6013" t="s">
        <v>10320</v>
      </c>
      <c r="D6013" t="s">
        <v>3174</v>
      </c>
      <c r="E6013" t="s">
        <v>3175</v>
      </c>
      <c r="F6013" t="s">
        <v>3167</v>
      </c>
      <c r="G6013" t="s">
        <v>7556</v>
      </c>
      <c r="H6013" s="28">
        <v>45284</v>
      </c>
      <c r="I6013">
        <v>15.73</v>
      </c>
      <c r="J6013">
        <v>8</v>
      </c>
      <c r="K6013" t="s">
        <v>3123</v>
      </c>
      <c r="L6013" t="s">
        <v>3192</v>
      </c>
      <c r="M6013" t="s">
        <v>3177</v>
      </c>
      <c r="N6013">
        <v>1.5</v>
      </c>
      <c r="O6013" t="s">
        <v>3182</v>
      </c>
      <c r="P6013">
        <f t="shared" si="186"/>
        <v>45284</v>
      </c>
      <c r="Q6013">
        <f>--(COUNTIF($A$2:A6013,A6013)=1)</f>
        <v>1</v>
      </c>
      <c r="R6013">
        <f t="shared" si="187"/>
        <v>15.73</v>
      </c>
    </row>
    <row r="6014" spans="1:18">
      <c r="A6014" t="s">
        <v>12597</v>
      </c>
      <c r="B6014" t="s">
        <v>651</v>
      </c>
      <c r="C6014" t="s">
        <v>3098</v>
      </c>
      <c r="D6014" t="s">
        <v>3174</v>
      </c>
      <c r="E6014" t="s">
        <v>3175</v>
      </c>
      <c r="F6014" t="s">
        <v>3220</v>
      </c>
      <c r="G6014" t="s">
        <v>115</v>
      </c>
      <c r="H6014" s="28">
        <v>45249</v>
      </c>
      <c r="I6014">
        <v>11.05</v>
      </c>
      <c r="J6014">
        <v>8</v>
      </c>
      <c r="K6014" t="s">
        <v>3123</v>
      </c>
      <c r="L6014" t="s">
        <v>3268</v>
      </c>
      <c r="M6014" t="s">
        <v>3207</v>
      </c>
      <c r="N6014">
        <v>3.1</v>
      </c>
      <c r="O6014" t="s">
        <v>3178</v>
      </c>
      <c r="P6014">
        <f t="shared" si="186"/>
        <v>45249</v>
      </c>
      <c r="Q6014">
        <f>--(COUNTIF($A$2:A6014,A6014)=1)</f>
        <v>1</v>
      </c>
      <c r="R6014">
        <f t="shared" si="187"/>
        <v>11.05</v>
      </c>
    </row>
    <row r="6015" spans="1:18">
      <c r="A6015" t="s">
        <v>12598</v>
      </c>
      <c r="B6015" t="s">
        <v>1948</v>
      </c>
      <c r="C6015" t="s">
        <v>3098</v>
      </c>
      <c r="D6015" t="s">
        <v>3174</v>
      </c>
      <c r="E6015" t="s">
        <v>3166</v>
      </c>
      <c r="F6015" t="s">
        <v>3167</v>
      </c>
      <c r="G6015" t="s">
        <v>4197</v>
      </c>
      <c r="H6015" s="28">
        <v>45664</v>
      </c>
      <c r="I6015">
        <v>79.040000000000006</v>
      </c>
      <c r="J6015">
        <v>24</v>
      </c>
      <c r="K6015" t="s">
        <v>3123</v>
      </c>
      <c r="L6015" t="s">
        <v>3221</v>
      </c>
      <c r="M6015" t="s">
        <v>3177</v>
      </c>
      <c r="N6015">
        <v>2.4</v>
      </c>
      <c r="O6015" t="s">
        <v>3178</v>
      </c>
      <c r="P6015">
        <f t="shared" si="186"/>
        <v>45661</v>
      </c>
      <c r="Q6015">
        <f>--(COUNTIF($A$2:A6015,A6015)=1)</f>
        <v>1</v>
      </c>
      <c r="R6015">
        <f t="shared" si="187"/>
        <v>79.040000000000006</v>
      </c>
    </row>
    <row r="6016" spans="1:18">
      <c r="A6016" t="s">
        <v>12599</v>
      </c>
      <c r="B6016" t="s">
        <v>3561</v>
      </c>
      <c r="C6016" t="s">
        <v>12600</v>
      </c>
      <c r="D6016" t="s">
        <v>3185</v>
      </c>
      <c r="E6016" t="s">
        <v>3166</v>
      </c>
      <c r="F6016" t="s">
        <v>3167</v>
      </c>
      <c r="G6016" t="s">
        <v>353</v>
      </c>
      <c r="H6016" s="28">
        <v>45272</v>
      </c>
      <c r="I6016">
        <v>11.06</v>
      </c>
      <c r="J6016">
        <v>24</v>
      </c>
      <c r="K6016" t="s">
        <v>3124</v>
      </c>
      <c r="L6016" t="s">
        <v>3354</v>
      </c>
      <c r="M6016" t="s">
        <v>3202</v>
      </c>
      <c r="N6016">
        <v>4.5</v>
      </c>
      <c r="O6016" t="s">
        <v>3178</v>
      </c>
      <c r="P6016">
        <f t="shared" si="186"/>
        <v>45272</v>
      </c>
      <c r="Q6016">
        <f>--(COUNTIF($A$2:A6016,A6016)=1)</f>
        <v>1</v>
      </c>
      <c r="R6016">
        <f t="shared" si="187"/>
        <v>11.06</v>
      </c>
    </row>
    <row r="6017" spans="1:18">
      <c r="A6017" t="s">
        <v>12601</v>
      </c>
      <c r="B6017" t="s">
        <v>3713</v>
      </c>
      <c r="C6017" t="s">
        <v>3098</v>
      </c>
      <c r="D6017" t="s">
        <v>3237</v>
      </c>
      <c r="E6017" t="s">
        <v>3166</v>
      </c>
      <c r="F6017" t="s">
        <v>3167</v>
      </c>
      <c r="G6017" t="s">
        <v>2113</v>
      </c>
      <c r="H6017" s="28">
        <v>45638</v>
      </c>
      <c r="I6017">
        <v>54.04</v>
      </c>
      <c r="J6017">
        <v>24</v>
      </c>
      <c r="K6017" t="s">
        <v>3123</v>
      </c>
      <c r="L6017" t="s">
        <v>3302</v>
      </c>
      <c r="M6017" t="s">
        <v>3177</v>
      </c>
      <c r="N6017">
        <v>2.9</v>
      </c>
      <c r="O6017" t="s">
        <v>3170</v>
      </c>
      <c r="P6017">
        <f t="shared" si="186"/>
        <v>45636</v>
      </c>
      <c r="Q6017">
        <f>--(COUNTIF($A$2:A6017,A6017)=1)</f>
        <v>1</v>
      </c>
      <c r="R6017">
        <f t="shared" si="187"/>
        <v>54.04</v>
      </c>
    </row>
    <row r="6018" spans="1:18">
      <c r="A6018" t="s">
        <v>12602</v>
      </c>
      <c r="B6018" t="s">
        <v>1093</v>
      </c>
      <c r="C6018" t="s">
        <v>3098</v>
      </c>
      <c r="D6018" t="s">
        <v>3200</v>
      </c>
      <c r="E6018" t="s">
        <v>3166</v>
      </c>
      <c r="F6018" t="s">
        <v>3180</v>
      </c>
      <c r="G6018" t="s">
        <v>3659</v>
      </c>
      <c r="H6018" s="28"/>
      <c r="J6018">
        <v>24</v>
      </c>
      <c r="K6018" t="s">
        <v>3098</v>
      </c>
      <c r="L6018" t="s">
        <v>3198</v>
      </c>
      <c r="M6018" t="s">
        <v>3202</v>
      </c>
      <c r="O6018" t="s">
        <v>3213</v>
      </c>
      <c r="P6018">
        <f t="shared" ref="P6018:P6081" si="188">IFERROR(DATEVALUE(G6018),IFERROR(DATE(RIGHT(G6018,4),MID(G6018,4,2),LEFT(G6018,2)),""))</f>
        <v>45188</v>
      </c>
      <c r="Q6018">
        <f>--(COUNTIF($A$2:A6018,A6018)=1)</f>
        <v>1</v>
      </c>
      <c r="R6018" t="str">
        <f t="shared" ref="R6018:R6081" si="189">IF(AND(Q6018=1,I6018&lt;&gt;"",ISNUMBER(I6018),I6018&gt;=0),I6018,"")</f>
        <v/>
      </c>
    </row>
    <row r="6019" spans="1:18">
      <c r="A6019" t="s">
        <v>12603</v>
      </c>
      <c r="B6019" t="s">
        <v>276</v>
      </c>
      <c r="C6019" t="s">
        <v>3321</v>
      </c>
      <c r="D6019" t="s">
        <v>3237</v>
      </c>
      <c r="E6019" t="s">
        <v>3166</v>
      </c>
      <c r="F6019" t="s">
        <v>3167</v>
      </c>
      <c r="G6019" t="s">
        <v>9103</v>
      </c>
      <c r="H6019" s="28">
        <v>45677</v>
      </c>
      <c r="I6019">
        <v>26.82</v>
      </c>
      <c r="J6019">
        <v>24</v>
      </c>
      <c r="K6019" t="s">
        <v>3123</v>
      </c>
      <c r="L6019" t="s">
        <v>3098</v>
      </c>
      <c r="M6019" t="s">
        <v>3177</v>
      </c>
      <c r="N6019">
        <v>4</v>
      </c>
      <c r="O6019" t="s">
        <v>3189</v>
      </c>
      <c r="P6019">
        <f t="shared" si="188"/>
        <v>45676</v>
      </c>
      <c r="Q6019">
        <f>--(COUNTIF($A$2:A6019,A6019)=1)</f>
        <v>1</v>
      </c>
      <c r="R6019">
        <f t="shared" si="189"/>
        <v>26.82</v>
      </c>
    </row>
    <row r="6020" spans="1:18">
      <c r="A6020" t="s">
        <v>12604</v>
      </c>
      <c r="B6020" t="s">
        <v>4240</v>
      </c>
      <c r="C6020" t="s">
        <v>4609</v>
      </c>
      <c r="D6020" t="s">
        <v>3240</v>
      </c>
      <c r="E6020" t="s">
        <v>3194</v>
      </c>
      <c r="F6020" t="s">
        <v>3167</v>
      </c>
      <c r="G6020" t="s">
        <v>2864</v>
      </c>
      <c r="H6020" s="28">
        <v>45135</v>
      </c>
      <c r="I6020">
        <v>186.98</v>
      </c>
      <c r="J6020">
        <v>72</v>
      </c>
      <c r="K6020" t="s">
        <v>3123</v>
      </c>
      <c r="L6020" t="s">
        <v>3248</v>
      </c>
      <c r="M6020" t="s">
        <v>3177</v>
      </c>
      <c r="O6020" t="s">
        <v>3182</v>
      </c>
      <c r="P6020">
        <f t="shared" si="188"/>
        <v>45128</v>
      </c>
      <c r="Q6020">
        <f>--(COUNTIF($A$2:A6020,A6020)=1)</f>
        <v>1</v>
      </c>
      <c r="R6020">
        <f t="shared" si="189"/>
        <v>186.98</v>
      </c>
    </row>
    <row r="6021" spans="1:18">
      <c r="A6021" t="s">
        <v>12605</v>
      </c>
      <c r="B6021" t="s">
        <v>6063</v>
      </c>
      <c r="C6021" t="s">
        <v>3098</v>
      </c>
      <c r="D6021" t="s">
        <v>3196</v>
      </c>
      <c r="E6021" t="s">
        <v>3166</v>
      </c>
      <c r="F6021" t="s">
        <v>3228</v>
      </c>
      <c r="G6021" t="s">
        <v>3297</v>
      </c>
      <c r="H6021" s="28"/>
      <c r="J6021">
        <v>24</v>
      </c>
      <c r="K6021" t="s">
        <v>3098</v>
      </c>
      <c r="L6021" t="s">
        <v>3254</v>
      </c>
      <c r="M6021" t="s">
        <v>3188</v>
      </c>
      <c r="O6021" t="s">
        <v>3170</v>
      </c>
      <c r="P6021">
        <f t="shared" si="188"/>
        <v>45074</v>
      </c>
      <c r="Q6021">
        <f>--(COUNTIF($A$2:A6021,A6021)=1)</f>
        <v>1</v>
      </c>
      <c r="R6021" t="str">
        <f t="shared" si="189"/>
        <v/>
      </c>
    </row>
    <row r="6022" spans="1:18">
      <c r="A6022" t="s">
        <v>12606</v>
      </c>
      <c r="B6022" t="s">
        <v>563</v>
      </c>
      <c r="C6022" t="s">
        <v>3098</v>
      </c>
      <c r="D6022" t="s">
        <v>3165</v>
      </c>
      <c r="E6022" t="s">
        <v>3280</v>
      </c>
      <c r="F6022" t="s">
        <v>3167</v>
      </c>
      <c r="G6022" t="s">
        <v>2409</v>
      </c>
      <c r="H6022" s="28">
        <v>45513</v>
      </c>
      <c r="I6022">
        <v>2.23</v>
      </c>
      <c r="J6022">
        <v>4</v>
      </c>
      <c r="K6022" t="s">
        <v>3124</v>
      </c>
      <c r="L6022" t="s">
        <v>3265</v>
      </c>
      <c r="M6022" t="s">
        <v>3169</v>
      </c>
      <c r="N6022">
        <v>1.9</v>
      </c>
      <c r="O6022" t="s">
        <v>3189</v>
      </c>
      <c r="P6022">
        <f t="shared" si="188"/>
        <v>45513</v>
      </c>
      <c r="Q6022">
        <f>--(COUNTIF($A$2:A6022,A6022)=1)</f>
        <v>1</v>
      </c>
      <c r="R6022">
        <f t="shared" si="189"/>
        <v>2.23</v>
      </c>
    </row>
    <row r="6023" spans="1:18">
      <c r="A6023" t="s">
        <v>12607</v>
      </c>
      <c r="B6023" t="s">
        <v>2966</v>
      </c>
      <c r="C6023" t="s">
        <v>3098</v>
      </c>
      <c r="D6023" t="s">
        <v>3200</v>
      </c>
      <c r="E6023" t="s">
        <v>3194</v>
      </c>
      <c r="F6023" t="s">
        <v>3167</v>
      </c>
      <c r="G6023" t="s">
        <v>1135</v>
      </c>
      <c r="H6023" s="28"/>
      <c r="J6023">
        <v>72</v>
      </c>
      <c r="K6023" t="s">
        <v>3098</v>
      </c>
      <c r="L6023" t="s">
        <v>3201</v>
      </c>
      <c r="M6023" t="s">
        <v>3177</v>
      </c>
      <c r="O6023" t="s">
        <v>3182</v>
      </c>
      <c r="P6023">
        <f t="shared" si="188"/>
        <v>44901</v>
      </c>
      <c r="Q6023">
        <f>--(COUNTIF($A$2:A6023,A6023)=1)</f>
        <v>1</v>
      </c>
      <c r="R6023" t="str">
        <f t="shared" si="189"/>
        <v/>
      </c>
    </row>
    <row r="6024" spans="1:18">
      <c r="A6024" t="s">
        <v>12608</v>
      </c>
      <c r="B6024" t="s">
        <v>6556</v>
      </c>
      <c r="C6024" t="s">
        <v>12609</v>
      </c>
      <c r="D6024" t="s">
        <v>3174</v>
      </c>
      <c r="E6024" t="s">
        <v>3280</v>
      </c>
      <c r="F6024" t="s">
        <v>3167</v>
      </c>
      <c r="G6024" t="s">
        <v>1562</v>
      </c>
      <c r="H6024" s="28">
        <v>45125</v>
      </c>
      <c r="I6024">
        <v>8.48</v>
      </c>
      <c r="J6024">
        <v>4</v>
      </c>
      <c r="K6024" t="s">
        <v>3123</v>
      </c>
      <c r="L6024" t="s">
        <v>3098</v>
      </c>
      <c r="M6024" t="s">
        <v>3188</v>
      </c>
      <c r="N6024">
        <v>3.1</v>
      </c>
      <c r="O6024" t="s">
        <v>3189</v>
      </c>
      <c r="P6024">
        <f t="shared" si="188"/>
        <v>45125</v>
      </c>
      <c r="Q6024">
        <f>--(COUNTIF($A$2:A6024,A6024)=1)</f>
        <v>1</v>
      </c>
      <c r="R6024">
        <f t="shared" si="189"/>
        <v>8.48</v>
      </c>
    </row>
    <row r="6025" spans="1:18">
      <c r="A6025" t="s">
        <v>12610</v>
      </c>
      <c r="B6025" t="s">
        <v>5468</v>
      </c>
      <c r="C6025" t="s">
        <v>4258</v>
      </c>
      <c r="D6025" t="s">
        <v>3174</v>
      </c>
      <c r="E6025" t="s">
        <v>3194</v>
      </c>
      <c r="F6025" t="s">
        <v>3167</v>
      </c>
      <c r="G6025" t="s">
        <v>1296</v>
      </c>
      <c r="H6025" s="28"/>
      <c r="J6025">
        <v>72</v>
      </c>
      <c r="K6025" t="s">
        <v>3098</v>
      </c>
      <c r="L6025" t="s">
        <v>3307</v>
      </c>
      <c r="M6025" t="s">
        <v>3207</v>
      </c>
      <c r="O6025" t="s">
        <v>3178</v>
      </c>
      <c r="P6025">
        <f t="shared" si="188"/>
        <v>44965</v>
      </c>
      <c r="Q6025">
        <f>--(COUNTIF($A$2:A6025,A6025)=1)</f>
        <v>1</v>
      </c>
      <c r="R6025" t="str">
        <f t="shared" si="189"/>
        <v/>
      </c>
    </row>
    <row r="6026" spans="1:18">
      <c r="A6026" t="s">
        <v>12611</v>
      </c>
      <c r="B6026" t="s">
        <v>8857</v>
      </c>
      <c r="C6026" t="s">
        <v>3098</v>
      </c>
      <c r="D6026" t="s">
        <v>3174</v>
      </c>
      <c r="E6026" t="s">
        <v>3175</v>
      </c>
      <c r="F6026" t="s">
        <v>3228</v>
      </c>
      <c r="G6026" t="s">
        <v>809</v>
      </c>
      <c r="H6026" s="28"/>
      <c r="J6026">
        <v>8</v>
      </c>
      <c r="K6026" t="s">
        <v>3098</v>
      </c>
      <c r="L6026" t="s">
        <v>3437</v>
      </c>
      <c r="M6026" t="s">
        <v>3207</v>
      </c>
      <c r="O6026" t="s">
        <v>3178</v>
      </c>
      <c r="P6026">
        <f t="shared" si="188"/>
        <v>45130</v>
      </c>
      <c r="Q6026">
        <f>--(COUNTIF($A$2:A6026,A6026)=1)</f>
        <v>1</v>
      </c>
      <c r="R6026" t="str">
        <f t="shared" si="189"/>
        <v/>
      </c>
    </row>
    <row r="6027" spans="1:18">
      <c r="A6027" t="s">
        <v>12612</v>
      </c>
      <c r="B6027" t="s">
        <v>1685</v>
      </c>
      <c r="C6027" t="s">
        <v>5900</v>
      </c>
      <c r="D6027" t="s">
        <v>3174</v>
      </c>
      <c r="E6027" t="s">
        <v>3166</v>
      </c>
      <c r="F6027" t="s">
        <v>3167</v>
      </c>
      <c r="G6027" t="s">
        <v>9545</v>
      </c>
      <c r="H6027" s="28">
        <v>44886</v>
      </c>
      <c r="I6027">
        <v>39.450000000000003</v>
      </c>
      <c r="J6027">
        <v>24</v>
      </c>
      <c r="K6027" t="s">
        <v>3123</v>
      </c>
      <c r="L6027" t="s">
        <v>3398</v>
      </c>
      <c r="M6027" t="s">
        <v>3202</v>
      </c>
      <c r="O6027" t="s">
        <v>3170</v>
      </c>
      <c r="P6027">
        <f t="shared" si="188"/>
        <v>44885</v>
      </c>
      <c r="Q6027">
        <f>--(COUNTIF($A$2:A6027,A6027)=1)</f>
        <v>1</v>
      </c>
      <c r="R6027">
        <f t="shared" si="189"/>
        <v>39.450000000000003</v>
      </c>
    </row>
    <row r="6028" spans="1:18">
      <c r="A6028" t="s">
        <v>12613</v>
      </c>
      <c r="B6028" t="s">
        <v>1307</v>
      </c>
      <c r="C6028" t="s">
        <v>7862</v>
      </c>
      <c r="D6028" t="s">
        <v>3237</v>
      </c>
      <c r="E6028" t="s">
        <v>3194</v>
      </c>
      <c r="F6028" t="s">
        <v>3220</v>
      </c>
      <c r="G6028" t="s">
        <v>305</v>
      </c>
      <c r="H6028" s="28">
        <v>45219</v>
      </c>
      <c r="I6028">
        <v>228.6</v>
      </c>
      <c r="J6028">
        <v>72</v>
      </c>
      <c r="K6028" t="s">
        <v>3123</v>
      </c>
      <c r="L6028" t="s">
        <v>3201</v>
      </c>
      <c r="M6028" t="s">
        <v>3169</v>
      </c>
      <c r="N6028">
        <v>1.6</v>
      </c>
      <c r="O6028" t="s">
        <v>3123</v>
      </c>
      <c r="P6028">
        <f t="shared" si="188"/>
        <v>45210</v>
      </c>
      <c r="Q6028">
        <f>--(COUNTIF($A$2:A6028,A6028)=1)</f>
        <v>1</v>
      </c>
      <c r="R6028">
        <f t="shared" si="189"/>
        <v>228.6</v>
      </c>
    </row>
    <row r="6029" spans="1:18">
      <c r="A6029" t="s">
        <v>12614</v>
      </c>
      <c r="B6029" t="s">
        <v>2355</v>
      </c>
      <c r="C6029" t="s">
        <v>4310</v>
      </c>
      <c r="D6029" t="s">
        <v>3174</v>
      </c>
      <c r="E6029" t="s">
        <v>3175</v>
      </c>
      <c r="F6029" t="s">
        <v>3220</v>
      </c>
      <c r="G6029" t="s">
        <v>247</v>
      </c>
      <c r="H6029" s="28">
        <v>45470</v>
      </c>
      <c r="I6029">
        <v>8.9700000000000006</v>
      </c>
      <c r="J6029">
        <v>8</v>
      </c>
      <c r="K6029" t="s">
        <v>3123</v>
      </c>
      <c r="L6029" t="s">
        <v>3209</v>
      </c>
      <c r="M6029" t="s">
        <v>3188</v>
      </c>
      <c r="N6029">
        <v>1.4</v>
      </c>
      <c r="O6029" t="s">
        <v>3189</v>
      </c>
      <c r="P6029">
        <f t="shared" si="188"/>
        <v>45470</v>
      </c>
      <c r="Q6029">
        <f>--(COUNTIF($A$2:A6029,A6029)=1)</f>
        <v>1</v>
      </c>
      <c r="R6029">
        <f t="shared" si="189"/>
        <v>8.9700000000000006</v>
      </c>
    </row>
    <row r="6030" spans="1:18">
      <c r="A6030" t="s">
        <v>12615</v>
      </c>
      <c r="B6030" t="s">
        <v>4565</v>
      </c>
      <c r="C6030" t="s">
        <v>3098</v>
      </c>
      <c r="D6030" t="s">
        <v>3200</v>
      </c>
      <c r="E6030" t="s">
        <v>3194</v>
      </c>
      <c r="F6030" t="s">
        <v>3220</v>
      </c>
      <c r="G6030" t="s">
        <v>7836</v>
      </c>
      <c r="H6030" s="28">
        <v>45224</v>
      </c>
      <c r="I6030">
        <v>68.39</v>
      </c>
      <c r="J6030">
        <v>72</v>
      </c>
      <c r="K6030" t="s">
        <v>3124</v>
      </c>
      <c r="L6030" t="s">
        <v>3176</v>
      </c>
      <c r="M6030" t="s">
        <v>3169</v>
      </c>
      <c r="N6030">
        <v>3.6</v>
      </c>
      <c r="O6030" t="s">
        <v>3170</v>
      </c>
      <c r="P6030">
        <f t="shared" si="188"/>
        <v>45222</v>
      </c>
      <c r="Q6030">
        <f>--(COUNTIF($A$2:A6030,A6030)=1)</f>
        <v>1</v>
      </c>
      <c r="R6030">
        <f t="shared" si="189"/>
        <v>68.39</v>
      </c>
    </row>
    <row r="6031" spans="1:18">
      <c r="A6031" t="s">
        <v>12616</v>
      </c>
      <c r="B6031" t="s">
        <v>3688</v>
      </c>
      <c r="C6031" t="s">
        <v>3098</v>
      </c>
      <c r="D6031" t="s">
        <v>3227</v>
      </c>
      <c r="E6031" t="s">
        <v>3166</v>
      </c>
      <c r="F6031" t="s">
        <v>3167</v>
      </c>
      <c r="G6031" t="s">
        <v>2413</v>
      </c>
      <c r="H6031" s="28">
        <v>45070</v>
      </c>
      <c r="I6031">
        <v>2.08</v>
      </c>
      <c r="J6031">
        <v>24</v>
      </c>
      <c r="K6031" t="s">
        <v>3124</v>
      </c>
      <c r="L6031" t="s">
        <v>3229</v>
      </c>
      <c r="M6031" t="s">
        <v>3202</v>
      </c>
      <c r="O6031" t="s">
        <v>3182</v>
      </c>
      <c r="P6031">
        <f t="shared" si="188"/>
        <v>45070</v>
      </c>
      <c r="Q6031">
        <f>--(COUNTIF($A$2:A6031,A6031)=1)</f>
        <v>1</v>
      </c>
      <c r="R6031">
        <f t="shared" si="189"/>
        <v>2.08</v>
      </c>
    </row>
    <row r="6032" spans="1:18">
      <c r="A6032" t="s">
        <v>12617</v>
      </c>
      <c r="B6032" t="s">
        <v>2042</v>
      </c>
      <c r="C6032" t="s">
        <v>12618</v>
      </c>
      <c r="D6032" t="s">
        <v>3165</v>
      </c>
      <c r="E6032" t="s">
        <v>3194</v>
      </c>
      <c r="F6032" t="s">
        <v>3228</v>
      </c>
      <c r="G6032" t="s">
        <v>106</v>
      </c>
      <c r="H6032" s="28"/>
      <c r="J6032">
        <v>72</v>
      </c>
      <c r="K6032" t="s">
        <v>3098</v>
      </c>
      <c r="L6032" t="s">
        <v>3212</v>
      </c>
      <c r="M6032" t="s">
        <v>3207</v>
      </c>
      <c r="O6032" t="s">
        <v>3189</v>
      </c>
      <c r="P6032">
        <f t="shared" si="188"/>
        <v>44721</v>
      </c>
      <c r="Q6032">
        <f>--(COUNTIF($A$2:A6032,A6032)=1)</f>
        <v>1</v>
      </c>
      <c r="R6032" t="str">
        <f t="shared" si="189"/>
        <v/>
      </c>
    </row>
    <row r="6033" spans="1:18">
      <c r="A6033" t="s">
        <v>12619</v>
      </c>
      <c r="B6033" t="s">
        <v>1294</v>
      </c>
      <c r="C6033" t="s">
        <v>3098</v>
      </c>
      <c r="D6033" t="s">
        <v>3200</v>
      </c>
      <c r="E6033" t="s">
        <v>3194</v>
      </c>
      <c r="F6033" t="s">
        <v>3220</v>
      </c>
      <c r="G6033" t="s">
        <v>4563</v>
      </c>
      <c r="H6033" s="28"/>
      <c r="J6033">
        <v>72</v>
      </c>
      <c r="K6033" t="s">
        <v>3098</v>
      </c>
      <c r="L6033" t="s">
        <v>3318</v>
      </c>
      <c r="M6033" t="s">
        <v>3177</v>
      </c>
      <c r="O6033" t="s">
        <v>3189</v>
      </c>
      <c r="P6033">
        <f t="shared" si="188"/>
        <v>45635</v>
      </c>
      <c r="Q6033">
        <f>--(COUNTIF($A$2:A6033,A6033)=1)</f>
        <v>1</v>
      </c>
      <c r="R6033" t="str">
        <f t="shared" si="189"/>
        <v/>
      </c>
    </row>
    <row r="6034" spans="1:18">
      <c r="A6034" t="s">
        <v>12620</v>
      </c>
      <c r="B6034" t="s">
        <v>1282</v>
      </c>
      <c r="C6034" t="s">
        <v>12621</v>
      </c>
      <c r="D6034" t="s">
        <v>3240</v>
      </c>
      <c r="E6034" t="s">
        <v>3194</v>
      </c>
      <c r="F6034" t="s">
        <v>3167</v>
      </c>
      <c r="G6034" t="s">
        <v>835</v>
      </c>
      <c r="H6034" s="28">
        <v>44972</v>
      </c>
      <c r="I6034">
        <v>217.64</v>
      </c>
      <c r="J6034">
        <v>72</v>
      </c>
      <c r="K6034" t="s">
        <v>3123</v>
      </c>
      <c r="L6034" t="s">
        <v>3168</v>
      </c>
      <c r="M6034" t="s">
        <v>3177</v>
      </c>
      <c r="N6034">
        <v>4.8</v>
      </c>
      <c r="O6034" t="s">
        <v>3189</v>
      </c>
      <c r="P6034">
        <f t="shared" si="188"/>
        <v>44963</v>
      </c>
      <c r="Q6034">
        <f>--(COUNTIF($A$2:A6034,A6034)=1)</f>
        <v>1</v>
      </c>
      <c r="R6034">
        <f t="shared" si="189"/>
        <v>217.64</v>
      </c>
    </row>
    <row r="6035" spans="1:18">
      <c r="A6035" t="s">
        <v>12622</v>
      </c>
      <c r="B6035" t="s">
        <v>814</v>
      </c>
      <c r="C6035" t="s">
        <v>12623</v>
      </c>
      <c r="D6035" t="s">
        <v>3227</v>
      </c>
      <c r="E6035" t="s">
        <v>3166</v>
      </c>
      <c r="F6035" t="s">
        <v>3167</v>
      </c>
      <c r="G6035" t="s">
        <v>822</v>
      </c>
      <c r="H6035" s="28">
        <v>44661</v>
      </c>
      <c r="I6035">
        <v>54.86</v>
      </c>
      <c r="J6035">
        <v>24</v>
      </c>
      <c r="K6035" t="s">
        <v>3123</v>
      </c>
      <c r="L6035" t="s">
        <v>3351</v>
      </c>
      <c r="M6035" t="s">
        <v>3202</v>
      </c>
      <c r="N6035">
        <v>3.9</v>
      </c>
      <c r="O6035" t="s">
        <v>3123</v>
      </c>
      <c r="P6035">
        <f t="shared" si="188"/>
        <v>44659</v>
      </c>
      <c r="Q6035">
        <f>--(COUNTIF($A$2:A6035,A6035)=1)</f>
        <v>1</v>
      </c>
      <c r="R6035">
        <f t="shared" si="189"/>
        <v>54.86</v>
      </c>
    </row>
    <row r="6036" spans="1:18">
      <c r="A6036" t="s">
        <v>12624</v>
      </c>
      <c r="B6036" t="s">
        <v>150</v>
      </c>
      <c r="C6036" t="s">
        <v>12625</v>
      </c>
      <c r="D6036" t="s">
        <v>3200</v>
      </c>
      <c r="E6036" t="s">
        <v>3194</v>
      </c>
      <c r="F6036" t="s">
        <v>3220</v>
      </c>
      <c r="G6036" t="s">
        <v>91</v>
      </c>
      <c r="H6036" s="28">
        <v>45287</v>
      </c>
      <c r="I6036">
        <v>218.69</v>
      </c>
      <c r="J6036">
        <v>72</v>
      </c>
      <c r="K6036" t="s">
        <v>3123</v>
      </c>
      <c r="L6036" t="s">
        <v>3201</v>
      </c>
      <c r="M6036" t="s">
        <v>3188</v>
      </c>
      <c r="N6036">
        <v>3.9</v>
      </c>
      <c r="O6036" t="s">
        <v>3260</v>
      </c>
      <c r="P6036">
        <f t="shared" si="188"/>
        <v>45278</v>
      </c>
      <c r="Q6036">
        <f>--(COUNTIF($A$2:A6036,A6036)=1)</f>
        <v>1</v>
      </c>
      <c r="R6036">
        <f t="shared" si="189"/>
        <v>218.69</v>
      </c>
    </row>
    <row r="6037" spans="1:18">
      <c r="A6037" t="s">
        <v>12626</v>
      </c>
      <c r="B6037" t="s">
        <v>2480</v>
      </c>
      <c r="C6037" t="s">
        <v>3098</v>
      </c>
      <c r="D6037" t="s">
        <v>3237</v>
      </c>
      <c r="E6037" t="s">
        <v>3166</v>
      </c>
      <c r="F6037" t="s">
        <v>3167</v>
      </c>
      <c r="G6037" t="s">
        <v>1284</v>
      </c>
      <c r="H6037" s="28">
        <v>44799</v>
      </c>
      <c r="I6037">
        <v>78.12</v>
      </c>
      <c r="J6037">
        <v>24</v>
      </c>
      <c r="K6037" t="s">
        <v>3123</v>
      </c>
      <c r="L6037" t="s">
        <v>3187</v>
      </c>
      <c r="M6037" t="s">
        <v>3207</v>
      </c>
      <c r="O6037" t="s">
        <v>3189</v>
      </c>
      <c r="P6037">
        <f t="shared" si="188"/>
        <v>44796</v>
      </c>
      <c r="Q6037">
        <f>--(COUNTIF($A$2:A6037,A6037)=1)</f>
        <v>1</v>
      </c>
      <c r="R6037">
        <f t="shared" si="189"/>
        <v>78.12</v>
      </c>
    </row>
    <row r="6038" spans="1:18">
      <c r="A6038" t="s">
        <v>12627</v>
      </c>
      <c r="B6038" t="s">
        <v>3732</v>
      </c>
      <c r="C6038" t="s">
        <v>3098</v>
      </c>
      <c r="D6038" t="s">
        <v>3227</v>
      </c>
      <c r="E6038" t="s">
        <v>3166</v>
      </c>
      <c r="F6038" t="s">
        <v>3167</v>
      </c>
      <c r="G6038" t="s">
        <v>1187</v>
      </c>
      <c r="H6038" s="28">
        <v>44582</v>
      </c>
      <c r="I6038">
        <v>44.49</v>
      </c>
      <c r="J6038">
        <v>24</v>
      </c>
      <c r="K6038" t="s">
        <v>3123</v>
      </c>
      <c r="L6038" t="s">
        <v>3268</v>
      </c>
      <c r="M6038" t="s">
        <v>3188</v>
      </c>
      <c r="N6038">
        <v>2.7</v>
      </c>
      <c r="O6038" t="s">
        <v>3170</v>
      </c>
      <c r="P6038">
        <f t="shared" si="188"/>
        <v>44581</v>
      </c>
      <c r="Q6038">
        <f>--(COUNTIF($A$2:A6038,A6038)=1)</f>
        <v>1</v>
      </c>
      <c r="R6038">
        <f t="shared" si="189"/>
        <v>44.49</v>
      </c>
    </row>
    <row r="6039" spans="1:18">
      <c r="A6039" t="s">
        <v>12628</v>
      </c>
      <c r="B6039" t="s">
        <v>3641</v>
      </c>
      <c r="C6039" t="s">
        <v>3098</v>
      </c>
      <c r="D6039" t="s">
        <v>3240</v>
      </c>
      <c r="E6039" t="s">
        <v>3175</v>
      </c>
      <c r="F6039" t="s">
        <v>3167</v>
      </c>
      <c r="G6039" t="s">
        <v>5597</v>
      </c>
      <c r="H6039" s="28">
        <v>44623</v>
      </c>
      <c r="I6039">
        <v>22.51</v>
      </c>
      <c r="J6039">
        <v>8</v>
      </c>
      <c r="K6039" t="s">
        <v>3123</v>
      </c>
      <c r="L6039" t="s">
        <v>3198</v>
      </c>
      <c r="M6039" t="s">
        <v>3188</v>
      </c>
      <c r="O6039" t="s">
        <v>3182</v>
      </c>
      <c r="P6039">
        <f t="shared" si="188"/>
        <v>44623</v>
      </c>
      <c r="Q6039">
        <f>--(COUNTIF($A$2:A6039,A6039)=1)</f>
        <v>1</v>
      </c>
      <c r="R6039">
        <f t="shared" si="189"/>
        <v>22.51</v>
      </c>
    </row>
    <row r="6040" spans="1:18">
      <c r="A6040" t="s">
        <v>12629</v>
      </c>
      <c r="B6040" t="s">
        <v>370</v>
      </c>
      <c r="C6040" t="s">
        <v>12630</v>
      </c>
      <c r="D6040" t="s">
        <v>3200</v>
      </c>
      <c r="E6040" t="s">
        <v>3166</v>
      </c>
      <c r="F6040" t="s">
        <v>3167</v>
      </c>
      <c r="G6040" t="s">
        <v>12631</v>
      </c>
      <c r="H6040" s="28">
        <v>45683</v>
      </c>
      <c r="I6040">
        <v>29.95</v>
      </c>
      <c r="J6040">
        <v>24</v>
      </c>
      <c r="K6040" t="s">
        <v>3123</v>
      </c>
      <c r="L6040" t="s">
        <v>3244</v>
      </c>
      <c r="M6040" t="s">
        <v>3188</v>
      </c>
      <c r="N6040">
        <v>3.8</v>
      </c>
      <c r="O6040" t="s">
        <v>3170</v>
      </c>
      <c r="P6040">
        <f t="shared" si="188"/>
        <v>45682</v>
      </c>
      <c r="Q6040">
        <f>--(COUNTIF($A$2:A6040,A6040)=1)</f>
        <v>1</v>
      </c>
      <c r="R6040">
        <f t="shared" si="189"/>
        <v>29.95</v>
      </c>
    </row>
    <row r="6041" spans="1:18">
      <c r="A6041" t="s">
        <v>12632</v>
      </c>
      <c r="B6041" t="s">
        <v>2474</v>
      </c>
      <c r="C6041" t="s">
        <v>3098</v>
      </c>
      <c r="D6041" t="s">
        <v>3185</v>
      </c>
      <c r="E6041" t="s">
        <v>3194</v>
      </c>
      <c r="F6041" t="s">
        <v>3228</v>
      </c>
      <c r="G6041" t="s">
        <v>2858</v>
      </c>
      <c r="H6041" s="28"/>
      <c r="J6041">
        <v>72</v>
      </c>
      <c r="K6041" t="s">
        <v>3098</v>
      </c>
      <c r="L6041" t="s">
        <v>3192</v>
      </c>
      <c r="M6041" t="s">
        <v>3169</v>
      </c>
      <c r="O6041" t="s">
        <v>3178</v>
      </c>
      <c r="P6041">
        <f t="shared" si="188"/>
        <v>44629</v>
      </c>
      <c r="Q6041">
        <f>--(COUNTIF($A$2:A6041,A6041)=1)</f>
        <v>1</v>
      </c>
      <c r="R6041" t="str">
        <f t="shared" si="189"/>
        <v/>
      </c>
    </row>
    <row r="6042" spans="1:18">
      <c r="A6042" t="s">
        <v>12633</v>
      </c>
      <c r="B6042" t="s">
        <v>863</v>
      </c>
      <c r="C6042" t="s">
        <v>3098</v>
      </c>
      <c r="D6042" t="s">
        <v>3174</v>
      </c>
      <c r="E6042" t="s">
        <v>3175</v>
      </c>
      <c r="F6042" t="s">
        <v>3167</v>
      </c>
      <c r="G6042" t="s">
        <v>1710</v>
      </c>
      <c r="H6042" s="28">
        <v>45082</v>
      </c>
      <c r="I6042">
        <v>1.29</v>
      </c>
      <c r="J6042">
        <v>8</v>
      </c>
      <c r="K6042" t="s">
        <v>3124</v>
      </c>
      <c r="L6042" t="s">
        <v>3176</v>
      </c>
      <c r="M6042" t="s">
        <v>3188</v>
      </c>
      <c r="N6042">
        <v>1.6</v>
      </c>
      <c r="O6042" t="s">
        <v>3213</v>
      </c>
      <c r="P6042">
        <f t="shared" si="188"/>
        <v>45082</v>
      </c>
      <c r="Q6042">
        <f>--(COUNTIF($A$2:A6042,A6042)=1)</f>
        <v>1</v>
      </c>
      <c r="R6042">
        <f t="shared" si="189"/>
        <v>1.29</v>
      </c>
    </row>
    <row r="6043" spans="1:18">
      <c r="A6043" t="s">
        <v>12634</v>
      </c>
      <c r="B6043" t="s">
        <v>4047</v>
      </c>
      <c r="C6043" t="s">
        <v>3098</v>
      </c>
      <c r="D6043" t="s">
        <v>3227</v>
      </c>
      <c r="E6043" t="s">
        <v>3194</v>
      </c>
      <c r="F6043" t="s">
        <v>3167</v>
      </c>
      <c r="G6043" t="s">
        <v>12635</v>
      </c>
      <c r="H6043" s="28">
        <v>44601</v>
      </c>
      <c r="I6043">
        <v>95.39</v>
      </c>
      <c r="J6043">
        <v>72</v>
      </c>
      <c r="K6043" t="s">
        <v>3123</v>
      </c>
      <c r="L6043" t="s">
        <v>3198</v>
      </c>
      <c r="M6043" t="s">
        <v>3177</v>
      </c>
      <c r="N6043">
        <v>1.8</v>
      </c>
      <c r="O6043" t="s">
        <v>3189</v>
      </c>
      <c r="P6043">
        <f t="shared" si="188"/>
        <v>44598</v>
      </c>
      <c r="Q6043">
        <f>--(COUNTIF($A$2:A6043,A6043)=1)</f>
        <v>1</v>
      </c>
      <c r="R6043">
        <f t="shared" si="189"/>
        <v>95.39</v>
      </c>
    </row>
    <row r="6044" spans="1:18">
      <c r="A6044" t="s">
        <v>12636</v>
      </c>
      <c r="B6044" t="s">
        <v>1048</v>
      </c>
      <c r="C6044" t="s">
        <v>3098</v>
      </c>
      <c r="D6044" t="s">
        <v>3240</v>
      </c>
      <c r="E6044" t="s">
        <v>3175</v>
      </c>
      <c r="F6044" t="s">
        <v>3167</v>
      </c>
      <c r="G6044" t="s">
        <v>668</v>
      </c>
      <c r="H6044" s="28">
        <v>44975</v>
      </c>
      <c r="I6044">
        <v>7.79</v>
      </c>
      <c r="J6044">
        <v>8</v>
      </c>
      <c r="K6044" t="s">
        <v>3124</v>
      </c>
      <c r="L6044" t="s">
        <v>3307</v>
      </c>
      <c r="M6044" t="s">
        <v>3188</v>
      </c>
      <c r="N6044">
        <v>3.6</v>
      </c>
      <c r="O6044" t="s">
        <v>3189</v>
      </c>
      <c r="P6044">
        <f t="shared" si="188"/>
        <v>44975</v>
      </c>
      <c r="Q6044">
        <f>--(COUNTIF($A$2:A6044,A6044)=1)</f>
        <v>1</v>
      </c>
      <c r="R6044">
        <f t="shared" si="189"/>
        <v>7.79</v>
      </c>
    </row>
    <row r="6045" spans="1:18">
      <c r="A6045" t="s">
        <v>12637</v>
      </c>
      <c r="B6045" t="s">
        <v>2153</v>
      </c>
      <c r="C6045" t="s">
        <v>3098</v>
      </c>
      <c r="D6045" t="s">
        <v>3227</v>
      </c>
      <c r="E6045" t="s">
        <v>3175</v>
      </c>
      <c r="F6045" t="s">
        <v>3228</v>
      </c>
      <c r="G6045" t="s">
        <v>522</v>
      </c>
      <c r="H6045" s="28"/>
      <c r="J6045">
        <v>8</v>
      </c>
      <c r="K6045" t="s">
        <v>3098</v>
      </c>
      <c r="L6045" t="s">
        <v>3098</v>
      </c>
      <c r="M6045" t="s">
        <v>3202</v>
      </c>
      <c r="O6045" t="s">
        <v>3123</v>
      </c>
      <c r="P6045">
        <f t="shared" si="188"/>
        <v>45308</v>
      </c>
      <c r="Q6045">
        <f>--(COUNTIF($A$2:A6045,A6045)=1)</f>
        <v>1</v>
      </c>
      <c r="R6045" t="str">
        <f t="shared" si="189"/>
        <v/>
      </c>
    </row>
    <row r="6046" spans="1:18">
      <c r="A6046" t="s">
        <v>12638</v>
      </c>
      <c r="B6046" t="s">
        <v>1165</v>
      </c>
      <c r="C6046" t="s">
        <v>3098</v>
      </c>
      <c r="D6046" t="s">
        <v>3165</v>
      </c>
      <c r="E6046" t="s">
        <v>3175</v>
      </c>
      <c r="F6046" t="s">
        <v>3167</v>
      </c>
      <c r="G6046" t="s">
        <v>2709</v>
      </c>
      <c r="H6046" s="28">
        <v>45346</v>
      </c>
      <c r="I6046">
        <v>21.87</v>
      </c>
      <c r="J6046">
        <v>8</v>
      </c>
      <c r="K6046" t="s">
        <v>3123</v>
      </c>
      <c r="L6046" t="s">
        <v>3098</v>
      </c>
      <c r="M6046" t="s">
        <v>3202</v>
      </c>
      <c r="N6046">
        <v>1.4</v>
      </c>
      <c r="O6046" t="s">
        <v>3182</v>
      </c>
      <c r="P6046">
        <f t="shared" si="188"/>
        <v>45346</v>
      </c>
      <c r="Q6046">
        <f>--(COUNTIF($A$2:A6046,A6046)=1)</f>
        <v>1</v>
      </c>
      <c r="R6046">
        <f t="shared" si="189"/>
        <v>21.87</v>
      </c>
    </row>
    <row r="6047" spans="1:18">
      <c r="A6047" t="s">
        <v>12639</v>
      </c>
      <c r="B6047" t="s">
        <v>4069</v>
      </c>
      <c r="C6047" t="s">
        <v>8168</v>
      </c>
      <c r="D6047" t="s">
        <v>3237</v>
      </c>
      <c r="E6047" t="s">
        <v>3194</v>
      </c>
      <c r="F6047" t="s">
        <v>3220</v>
      </c>
      <c r="G6047" t="s">
        <v>792</v>
      </c>
      <c r="H6047" s="28">
        <v>45277</v>
      </c>
      <c r="I6047">
        <v>45.49</v>
      </c>
      <c r="J6047">
        <v>72</v>
      </c>
      <c r="K6047" t="s">
        <v>3124</v>
      </c>
      <c r="L6047" t="s">
        <v>3354</v>
      </c>
      <c r="M6047" t="s">
        <v>3202</v>
      </c>
      <c r="N6047">
        <v>3.5</v>
      </c>
      <c r="O6047" t="s">
        <v>3182</v>
      </c>
      <c r="P6047">
        <f t="shared" si="188"/>
        <v>45276</v>
      </c>
      <c r="Q6047">
        <f>--(COUNTIF($A$2:A6047,A6047)=1)</f>
        <v>1</v>
      </c>
      <c r="R6047">
        <f t="shared" si="189"/>
        <v>45.49</v>
      </c>
    </row>
    <row r="6048" spans="1:18">
      <c r="A6048" t="s">
        <v>12640</v>
      </c>
      <c r="B6048" t="s">
        <v>6144</v>
      </c>
      <c r="C6048" t="s">
        <v>12641</v>
      </c>
      <c r="D6048" t="s">
        <v>3240</v>
      </c>
      <c r="E6048" t="s">
        <v>3175</v>
      </c>
      <c r="F6048" t="s">
        <v>3180</v>
      </c>
      <c r="G6048" t="s">
        <v>2370</v>
      </c>
      <c r="H6048" s="28"/>
      <c r="J6048">
        <v>8</v>
      </c>
      <c r="K6048" t="s">
        <v>3098</v>
      </c>
      <c r="L6048" t="s">
        <v>3216</v>
      </c>
      <c r="M6048" t="s">
        <v>3169</v>
      </c>
      <c r="O6048" t="s">
        <v>3260</v>
      </c>
      <c r="P6048">
        <f t="shared" si="188"/>
        <v>45567</v>
      </c>
      <c r="Q6048">
        <f>--(COUNTIF($A$2:A6048,A6048)=1)</f>
        <v>1</v>
      </c>
      <c r="R6048" t="str">
        <f t="shared" si="189"/>
        <v/>
      </c>
    </row>
    <row r="6049" spans="1:18">
      <c r="A6049" t="s">
        <v>12642</v>
      </c>
      <c r="B6049" t="s">
        <v>1238</v>
      </c>
      <c r="C6049" t="s">
        <v>3098</v>
      </c>
      <c r="D6049" t="s">
        <v>3227</v>
      </c>
      <c r="E6049" t="s">
        <v>3175</v>
      </c>
      <c r="F6049" t="s">
        <v>3167</v>
      </c>
      <c r="G6049" t="s">
        <v>3995</v>
      </c>
      <c r="H6049" s="28">
        <v>44569</v>
      </c>
      <c r="I6049">
        <v>2.61</v>
      </c>
      <c r="J6049">
        <v>8</v>
      </c>
      <c r="K6049" t="s">
        <v>3124</v>
      </c>
      <c r="L6049" t="s">
        <v>3351</v>
      </c>
      <c r="M6049" t="s">
        <v>3188</v>
      </c>
      <c r="N6049">
        <v>3</v>
      </c>
      <c r="O6049" t="s">
        <v>3213</v>
      </c>
      <c r="P6049">
        <f t="shared" si="188"/>
        <v>44569</v>
      </c>
      <c r="Q6049">
        <f>--(COUNTIF($A$2:A6049,A6049)=1)</f>
        <v>1</v>
      </c>
      <c r="R6049">
        <f t="shared" si="189"/>
        <v>2.61</v>
      </c>
    </row>
    <row r="6050" spans="1:18">
      <c r="A6050" t="s">
        <v>12643</v>
      </c>
      <c r="B6050" t="s">
        <v>1517</v>
      </c>
      <c r="C6050" t="s">
        <v>12644</v>
      </c>
      <c r="D6050" t="s">
        <v>3185</v>
      </c>
      <c r="E6050" t="s">
        <v>3175</v>
      </c>
      <c r="F6050" t="s">
        <v>3167</v>
      </c>
      <c r="G6050" t="s">
        <v>6237</v>
      </c>
      <c r="H6050" s="28">
        <v>45310</v>
      </c>
      <c r="I6050">
        <v>27.27</v>
      </c>
      <c r="J6050">
        <v>8</v>
      </c>
      <c r="K6050" t="s">
        <v>3123</v>
      </c>
      <c r="L6050" t="s">
        <v>3187</v>
      </c>
      <c r="M6050" t="s">
        <v>3202</v>
      </c>
      <c r="O6050" t="s">
        <v>3170</v>
      </c>
      <c r="P6050">
        <f t="shared" si="188"/>
        <v>45309</v>
      </c>
      <c r="Q6050">
        <f>--(COUNTIF($A$2:A6050,A6050)=1)</f>
        <v>1</v>
      </c>
      <c r="R6050">
        <f t="shared" si="189"/>
        <v>27.27</v>
      </c>
    </row>
    <row r="6051" spans="1:18">
      <c r="A6051" t="s">
        <v>12645</v>
      </c>
      <c r="B6051" t="s">
        <v>2804</v>
      </c>
      <c r="C6051" t="s">
        <v>12646</v>
      </c>
      <c r="D6051" t="s">
        <v>3165</v>
      </c>
      <c r="E6051" t="s">
        <v>3194</v>
      </c>
      <c r="F6051" t="s">
        <v>3180</v>
      </c>
      <c r="G6051" t="s">
        <v>9545</v>
      </c>
      <c r="H6051" s="28"/>
      <c r="J6051">
        <v>72</v>
      </c>
      <c r="K6051" t="s">
        <v>3098</v>
      </c>
      <c r="L6051" t="s">
        <v>3271</v>
      </c>
      <c r="M6051" t="s">
        <v>3188</v>
      </c>
      <c r="O6051" t="s">
        <v>3124</v>
      </c>
      <c r="P6051">
        <f t="shared" si="188"/>
        <v>44885</v>
      </c>
      <c r="Q6051">
        <f>--(COUNTIF($A$2:A6051,A6051)=1)</f>
        <v>1</v>
      </c>
      <c r="R6051" t="str">
        <f t="shared" si="189"/>
        <v/>
      </c>
    </row>
    <row r="6052" spans="1:18">
      <c r="A6052" t="s">
        <v>12647</v>
      </c>
      <c r="B6052" t="s">
        <v>4170</v>
      </c>
      <c r="C6052" t="s">
        <v>12648</v>
      </c>
      <c r="D6052" t="s">
        <v>3251</v>
      </c>
      <c r="E6052" t="s">
        <v>3175</v>
      </c>
      <c r="F6052" t="s">
        <v>3167</v>
      </c>
      <c r="G6052" t="s">
        <v>835</v>
      </c>
      <c r="H6052" s="28">
        <v>44963</v>
      </c>
      <c r="I6052">
        <v>6.82</v>
      </c>
      <c r="J6052">
        <v>8</v>
      </c>
      <c r="K6052" t="s">
        <v>3124</v>
      </c>
      <c r="L6052" t="s">
        <v>3216</v>
      </c>
      <c r="M6052" t="s">
        <v>3207</v>
      </c>
      <c r="N6052">
        <v>3.3</v>
      </c>
      <c r="O6052" t="s">
        <v>3123</v>
      </c>
      <c r="P6052">
        <f t="shared" si="188"/>
        <v>44963</v>
      </c>
      <c r="Q6052">
        <f>--(COUNTIF($A$2:A6052,A6052)=1)</f>
        <v>1</v>
      </c>
      <c r="R6052">
        <f t="shared" si="189"/>
        <v>6.82</v>
      </c>
    </row>
    <row r="6053" spans="1:18">
      <c r="A6053" t="s">
        <v>12649</v>
      </c>
      <c r="B6053" t="s">
        <v>2572</v>
      </c>
      <c r="C6053" t="s">
        <v>3098</v>
      </c>
      <c r="D6053" t="s">
        <v>3174</v>
      </c>
      <c r="E6053" t="s">
        <v>3166</v>
      </c>
      <c r="F6053" t="s">
        <v>3167</v>
      </c>
      <c r="G6053" t="s">
        <v>1180</v>
      </c>
      <c r="H6053" s="28">
        <v>45538</v>
      </c>
      <c r="I6053">
        <v>15.36</v>
      </c>
      <c r="J6053">
        <v>24</v>
      </c>
      <c r="K6053" t="s">
        <v>3124</v>
      </c>
      <c r="L6053" t="s">
        <v>3229</v>
      </c>
      <c r="M6053" t="s">
        <v>3177</v>
      </c>
      <c r="O6053" t="s">
        <v>3189</v>
      </c>
      <c r="P6053">
        <f t="shared" si="188"/>
        <v>45538</v>
      </c>
      <c r="Q6053">
        <f>--(COUNTIF($A$2:A6053,A6053)=1)</f>
        <v>1</v>
      </c>
      <c r="R6053">
        <f t="shared" si="189"/>
        <v>15.36</v>
      </c>
    </row>
    <row r="6054" spans="1:18">
      <c r="A6054" t="s">
        <v>12650</v>
      </c>
      <c r="B6054" t="s">
        <v>1596</v>
      </c>
      <c r="C6054" t="s">
        <v>3098</v>
      </c>
      <c r="D6054" t="s">
        <v>3240</v>
      </c>
      <c r="E6054" t="s">
        <v>3194</v>
      </c>
      <c r="F6054" t="s">
        <v>3167</v>
      </c>
      <c r="G6054" t="s">
        <v>319</v>
      </c>
      <c r="H6054" s="28">
        <v>44671</v>
      </c>
      <c r="I6054">
        <v>183.01</v>
      </c>
      <c r="J6054">
        <v>72</v>
      </c>
      <c r="K6054" t="s">
        <v>3123</v>
      </c>
      <c r="L6054" t="s">
        <v>3307</v>
      </c>
      <c r="M6054" t="s">
        <v>3207</v>
      </c>
      <c r="N6054">
        <v>3.8</v>
      </c>
      <c r="O6054" t="s">
        <v>3189</v>
      </c>
      <c r="P6054">
        <f t="shared" si="188"/>
        <v>44664</v>
      </c>
      <c r="Q6054">
        <f>--(COUNTIF($A$2:A6054,A6054)=1)</f>
        <v>1</v>
      </c>
      <c r="R6054">
        <f t="shared" si="189"/>
        <v>183.01</v>
      </c>
    </row>
    <row r="6055" spans="1:18">
      <c r="A6055" t="s">
        <v>12651</v>
      </c>
      <c r="B6055" t="s">
        <v>7810</v>
      </c>
      <c r="C6055" t="s">
        <v>12652</v>
      </c>
      <c r="D6055" t="s">
        <v>3251</v>
      </c>
      <c r="E6055" t="s">
        <v>3194</v>
      </c>
      <c r="F6055" t="s">
        <v>3167</v>
      </c>
      <c r="G6055" t="s">
        <v>4389</v>
      </c>
      <c r="H6055" s="28">
        <v>44734</v>
      </c>
      <c r="I6055">
        <v>82.28</v>
      </c>
      <c r="J6055">
        <v>72</v>
      </c>
      <c r="K6055" t="s">
        <v>3123</v>
      </c>
      <c r="L6055" t="s">
        <v>3206</v>
      </c>
      <c r="M6055" t="s">
        <v>3177</v>
      </c>
      <c r="N6055">
        <v>3.7</v>
      </c>
      <c r="O6055" t="s">
        <v>3178</v>
      </c>
      <c r="P6055">
        <f t="shared" si="188"/>
        <v>44731</v>
      </c>
      <c r="Q6055">
        <f>--(COUNTIF($A$2:A6055,A6055)=1)</f>
        <v>1</v>
      </c>
      <c r="R6055">
        <f t="shared" si="189"/>
        <v>82.28</v>
      </c>
    </row>
    <row r="6056" spans="1:18">
      <c r="A6056" t="s">
        <v>12653</v>
      </c>
      <c r="B6056" t="s">
        <v>6598</v>
      </c>
      <c r="C6056" t="s">
        <v>5302</v>
      </c>
      <c r="D6056" t="s">
        <v>3165</v>
      </c>
      <c r="E6056" t="s">
        <v>3175</v>
      </c>
      <c r="F6056" t="s">
        <v>3167</v>
      </c>
      <c r="G6056" t="s">
        <v>653</v>
      </c>
      <c r="H6056" s="28">
        <v>45197</v>
      </c>
      <c r="I6056">
        <v>13.81</v>
      </c>
      <c r="J6056">
        <v>8</v>
      </c>
      <c r="K6056" t="s">
        <v>3123</v>
      </c>
      <c r="L6056" t="s">
        <v>3218</v>
      </c>
      <c r="M6056" t="s">
        <v>3188</v>
      </c>
      <c r="O6056" t="s">
        <v>3123</v>
      </c>
      <c r="P6056">
        <f t="shared" si="188"/>
        <v>45197</v>
      </c>
      <c r="Q6056">
        <f>--(COUNTIF($A$2:A6056,A6056)=1)</f>
        <v>1</v>
      </c>
      <c r="R6056">
        <f t="shared" si="189"/>
        <v>13.81</v>
      </c>
    </row>
    <row r="6057" spans="1:18">
      <c r="A6057" t="s">
        <v>12654</v>
      </c>
      <c r="B6057" t="s">
        <v>2383</v>
      </c>
      <c r="C6057" t="s">
        <v>3098</v>
      </c>
      <c r="D6057" t="s">
        <v>3240</v>
      </c>
      <c r="E6057" t="s">
        <v>3280</v>
      </c>
      <c r="F6057" t="s">
        <v>3167</v>
      </c>
      <c r="G6057" t="s">
        <v>1634</v>
      </c>
      <c r="H6057" s="28">
        <v>44769</v>
      </c>
      <c r="I6057">
        <v>4.18</v>
      </c>
      <c r="J6057">
        <v>4</v>
      </c>
      <c r="K6057" t="s">
        <v>3123</v>
      </c>
      <c r="L6057" t="s">
        <v>3248</v>
      </c>
      <c r="M6057" t="s">
        <v>3207</v>
      </c>
      <c r="O6057" t="s">
        <v>3260</v>
      </c>
      <c r="P6057">
        <f t="shared" si="188"/>
        <v>44769</v>
      </c>
      <c r="Q6057">
        <f>--(COUNTIF($A$2:A6057,A6057)=1)</f>
        <v>1</v>
      </c>
      <c r="R6057">
        <f t="shared" si="189"/>
        <v>4.18</v>
      </c>
    </row>
    <row r="6058" spans="1:18">
      <c r="A6058" t="s">
        <v>12655</v>
      </c>
      <c r="B6058" t="s">
        <v>473</v>
      </c>
      <c r="C6058" t="s">
        <v>3098</v>
      </c>
      <c r="D6058" t="s">
        <v>3165</v>
      </c>
      <c r="E6058" t="s">
        <v>3194</v>
      </c>
      <c r="F6058" t="s">
        <v>3228</v>
      </c>
      <c r="G6058" t="s">
        <v>3663</v>
      </c>
      <c r="H6058" s="28"/>
      <c r="J6058">
        <v>72</v>
      </c>
      <c r="K6058" t="s">
        <v>3098</v>
      </c>
      <c r="L6058" t="s">
        <v>3281</v>
      </c>
      <c r="M6058" t="s">
        <v>3207</v>
      </c>
      <c r="O6058" t="s">
        <v>3124</v>
      </c>
      <c r="P6058">
        <f t="shared" si="188"/>
        <v>45549</v>
      </c>
      <c r="Q6058">
        <f>--(COUNTIF($A$2:A6058,A6058)=1)</f>
        <v>1</v>
      </c>
      <c r="R6058" t="str">
        <f t="shared" si="189"/>
        <v/>
      </c>
    </row>
    <row r="6059" spans="1:18">
      <c r="A6059" t="s">
        <v>12656</v>
      </c>
      <c r="B6059" t="s">
        <v>6803</v>
      </c>
      <c r="C6059" t="s">
        <v>3098</v>
      </c>
      <c r="D6059" t="s">
        <v>3251</v>
      </c>
      <c r="E6059" t="s">
        <v>3175</v>
      </c>
      <c r="F6059" t="s">
        <v>3167</v>
      </c>
      <c r="G6059" t="s">
        <v>12657</v>
      </c>
      <c r="H6059" s="28">
        <v>44758</v>
      </c>
      <c r="I6059">
        <v>19.690000000000001</v>
      </c>
      <c r="J6059">
        <v>8</v>
      </c>
      <c r="K6059" t="s">
        <v>3123</v>
      </c>
      <c r="L6059" t="s">
        <v>3437</v>
      </c>
      <c r="M6059" t="s">
        <v>3188</v>
      </c>
      <c r="N6059">
        <v>3.7</v>
      </c>
      <c r="O6059" t="s">
        <v>3123</v>
      </c>
      <c r="P6059">
        <f t="shared" si="188"/>
        <v>44758</v>
      </c>
      <c r="Q6059">
        <f>--(COUNTIF($A$2:A6059,A6059)=1)</f>
        <v>1</v>
      </c>
      <c r="R6059">
        <f t="shared" si="189"/>
        <v>19.690000000000001</v>
      </c>
    </row>
    <row r="6060" spans="1:18">
      <c r="A6060" t="s">
        <v>12658</v>
      </c>
      <c r="B6060" t="s">
        <v>466</v>
      </c>
      <c r="C6060" t="s">
        <v>3098</v>
      </c>
      <c r="D6060" t="s">
        <v>3240</v>
      </c>
      <c r="E6060" t="s">
        <v>3175</v>
      </c>
      <c r="F6060" t="s">
        <v>3220</v>
      </c>
      <c r="G6060" t="s">
        <v>2871</v>
      </c>
      <c r="H6060" s="28">
        <v>44727</v>
      </c>
      <c r="I6060">
        <v>5.24</v>
      </c>
      <c r="J6060">
        <v>8</v>
      </c>
      <c r="K6060" t="s">
        <v>3124</v>
      </c>
      <c r="L6060" t="s">
        <v>3221</v>
      </c>
      <c r="M6060" t="s">
        <v>3177</v>
      </c>
      <c r="N6060">
        <v>4.2</v>
      </c>
      <c r="O6060" t="s">
        <v>3182</v>
      </c>
      <c r="P6060">
        <f t="shared" si="188"/>
        <v>44727</v>
      </c>
      <c r="Q6060">
        <f>--(COUNTIF($A$2:A6060,A6060)=1)</f>
        <v>1</v>
      </c>
      <c r="R6060">
        <f t="shared" si="189"/>
        <v>5.24</v>
      </c>
    </row>
    <row r="6061" spans="1:18">
      <c r="A6061" t="s">
        <v>12659</v>
      </c>
      <c r="B6061" t="s">
        <v>1014</v>
      </c>
      <c r="C6061" t="s">
        <v>3098</v>
      </c>
      <c r="D6061" t="s">
        <v>3185</v>
      </c>
      <c r="E6061" t="s">
        <v>3175</v>
      </c>
      <c r="F6061" t="s">
        <v>3220</v>
      </c>
      <c r="G6061" t="s">
        <v>966</v>
      </c>
      <c r="H6061" s="28">
        <v>45421</v>
      </c>
      <c r="I6061">
        <v>10.28</v>
      </c>
      <c r="J6061">
        <v>8</v>
      </c>
      <c r="K6061" t="s">
        <v>3123</v>
      </c>
      <c r="L6061" t="s">
        <v>3271</v>
      </c>
      <c r="M6061" t="s">
        <v>3169</v>
      </c>
      <c r="N6061">
        <v>1.8</v>
      </c>
      <c r="O6061" t="s">
        <v>3123</v>
      </c>
      <c r="P6061">
        <f t="shared" si="188"/>
        <v>45421</v>
      </c>
      <c r="Q6061">
        <f>--(COUNTIF($A$2:A6061,A6061)=1)</f>
        <v>1</v>
      </c>
      <c r="R6061">
        <f t="shared" si="189"/>
        <v>10.28</v>
      </c>
    </row>
    <row r="6062" spans="1:18">
      <c r="A6062" t="s">
        <v>12660</v>
      </c>
      <c r="B6062" t="s">
        <v>2235</v>
      </c>
      <c r="C6062" t="s">
        <v>3098</v>
      </c>
      <c r="D6062" t="s">
        <v>3165</v>
      </c>
      <c r="E6062" t="s">
        <v>3166</v>
      </c>
      <c r="F6062" t="s">
        <v>3167</v>
      </c>
      <c r="G6062" t="s">
        <v>4177</v>
      </c>
      <c r="H6062" s="28">
        <v>44617</v>
      </c>
      <c r="I6062">
        <v>46.35</v>
      </c>
      <c r="J6062">
        <v>24</v>
      </c>
      <c r="K6062" t="s">
        <v>3123</v>
      </c>
      <c r="L6062" t="s">
        <v>3398</v>
      </c>
      <c r="M6062" t="s">
        <v>3202</v>
      </c>
      <c r="O6062" t="s">
        <v>3170</v>
      </c>
      <c r="P6062">
        <f t="shared" si="188"/>
        <v>44616</v>
      </c>
      <c r="Q6062">
        <f>--(COUNTIF($A$2:A6062,A6062)=1)</f>
        <v>1</v>
      </c>
      <c r="R6062">
        <f t="shared" si="189"/>
        <v>46.35</v>
      </c>
    </row>
    <row r="6063" spans="1:18">
      <c r="A6063" t="s">
        <v>12661</v>
      </c>
      <c r="B6063" t="s">
        <v>3564</v>
      </c>
      <c r="C6063" t="s">
        <v>3098</v>
      </c>
      <c r="D6063" t="s">
        <v>3200</v>
      </c>
      <c r="E6063" t="s">
        <v>3175</v>
      </c>
      <c r="F6063" t="s">
        <v>3228</v>
      </c>
      <c r="G6063" t="s">
        <v>248</v>
      </c>
      <c r="H6063" s="28"/>
      <c r="J6063">
        <v>8</v>
      </c>
      <c r="K6063" t="s">
        <v>3098</v>
      </c>
      <c r="L6063" t="s">
        <v>3187</v>
      </c>
      <c r="M6063" t="s">
        <v>3169</v>
      </c>
      <c r="O6063" t="s">
        <v>3189</v>
      </c>
      <c r="P6063">
        <f t="shared" si="188"/>
        <v>45545</v>
      </c>
      <c r="Q6063">
        <f>--(COUNTIF($A$2:A6063,A6063)=1)</f>
        <v>1</v>
      </c>
      <c r="R6063" t="str">
        <f t="shared" si="189"/>
        <v/>
      </c>
    </row>
    <row r="6064" spans="1:18">
      <c r="A6064" t="s">
        <v>12662</v>
      </c>
      <c r="B6064" t="s">
        <v>2713</v>
      </c>
      <c r="C6064" t="s">
        <v>3098</v>
      </c>
      <c r="D6064" t="s">
        <v>3240</v>
      </c>
      <c r="E6064" t="s">
        <v>3194</v>
      </c>
      <c r="F6064" t="s">
        <v>3180</v>
      </c>
      <c r="G6064" t="s">
        <v>7634</v>
      </c>
      <c r="H6064" s="28"/>
      <c r="J6064">
        <v>72</v>
      </c>
      <c r="K6064" t="s">
        <v>3098</v>
      </c>
      <c r="L6064" t="s">
        <v>3271</v>
      </c>
      <c r="M6064" t="s">
        <v>3188</v>
      </c>
      <c r="O6064" t="s">
        <v>3123</v>
      </c>
      <c r="P6064">
        <f t="shared" si="188"/>
        <v>44645</v>
      </c>
      <c r="Q6064">
        <f>--(COUNTIF($A$2:A6064,A6064)=1)</f>
        <v>1</v>
      </c>
      <c r="R6064" t="str">
        <f t="shared" si="189"/>
        <v/>
      </c>
    </row>
    <row r="6065" spans="1:18">
      <c r="A6065" t="s">
        <v>12663</v>
      </c>
      <c r="B6065" t="s">
        <v>1844</v>
      </c>
      <c r="C6065" t="s">
        <v>8703</v>
      </c>
      <c r="D6065" t="s">
        <v>3251</v>
      </c>
      <c r="E6065" t="s">
        <v>3175</v>
      </c>
      <c r="F6065" t="s">
        <v>3180</v>
      </c>
      <c r="G6065" t="s">
        <v>7256</v>
      </c>
      <c r="H6065" s="28"/>
      <c r="J6065">
        <v>8</v>
      </c>
      <c r="K6065" t="s">
        <v>3098</v>
      </c>
      <c r="L6065" t="s">
        <v>3271</v>
      </c>
      <c r="M6065" t="s">
        <v>3202</v>
      </c>
      <c r="O6065" t="s">
        <v>3182</v>
      </c>
      <c r="P6065">
        <f t="shared" si="188"/>
        <v>45335</v>
      </c>
      <c r="Q6065">
        <f>--(COUNTIF($A$2:A6065,A6065)=1)</f>
        <v>1</v>
      </c>
      <c r="R6065" t="str">
        <f t="shared" si="189"/>
        <v/>
      </c>
    </row>
    <row r="6066" spans="1:18">
      <c r="A6066" t="s">
        <v>12664</v>
      </c>
      <c r="B6066" t="s">
        <v>4140</v>
      </c>
      <c r="C6066" t="s">
        <v>3098</v>
      </c>
      <c r="D6066" t="s">
        <v>3165</v>
      </c>
      <c r="E6066" t="s">
        <v>3175</v>
      </c>
      <c r="F6066" t="s">
        <v>3228</v>
      </c>
      <c r="G6066" t="s">
        <v>3001</v>
      </c>
      <c r="H6066" s="28"/>
      <c r="J6066">
        <v>8</v>
      </c>
      <c r="K6066" t="s">
        <v>3098</v>
      </c>
      <c r="L6066" t="s">
        <v>3281</v>
      </c>
      <c r="M6066" t="s">
        <v>3169</v>
      </c>
      <c r="O6066" t="s">
        <v>3182</v>
      </c>
      <c r="P6066">
        <f t="shared" si="188"/>
        <v>44957</v>
      </c>
      <c r="Q6066">
        <f>--(COUNTIF($A$2:A6066,A6066)=1)</f>
        <v>1</v>
      </c>
      <c r="R6066" t="str">
        <f t="shared" si="189"/>
        <v/>
      </c>
    </row>
    <row r="6067" spans="1:18">
      <c r="A6067" t="s">
        <v>12665</v>
      </c>
      <c r="B6067" t="s">
        <v>3285</v>
      </c>
      <c r="C6067" t="s">
        <v>3607</v>
      </c>
      <c r="D6067" t="s">
        <v>3251</v>
      </c>
      <c r="E6067" t="s">
        <v>3175</v>
      </c>
      <c r="F6067" t="s">
        <v>3167</v>
      </c>
      <c r="G6067" t="s">
        <v>1663</v>
      </c>
      <c r="H6067" s="28">
        <v>45652</v>
      </c>
      <c r="I6067">
        <v>8.48</v>
      </c>
      <c r="J6067">
        <v>8</v>
      </c>
      <c r="K6067" t="s">
        <v>3123</v>
      </c>
      <c r="L6067" t="s">
        <v>3216</v>
      </c>
      <c r="M6067" t="s">
        <v>3188</v>
      </c>
      <c r="N6067">
        <v>1</v>
      </c>
      <c r="O6067" t="s">
        <v>3123</v>
      </c>
      <c r="P6067">
        <f t="shared" si="188"/>
        <v>45652</v>
      </c>
      <c r="Q6067">
        <f>--(COUNTIF($A$2:A6067,A6067)=1)</f>
        <v>1</v>
      </c>
      <c r="R6067">
        <f t="shared" si="189"/>
        <v>8.48</v>
      </c>
    </row>
    <row r="6068" spans="1:18">
      <c r="A6068" t="s">
        <v>12666</v>
      </c>
      <c r="B6068" t="s">
        <v>2741</v>
      </c>
      <c r="C6068" t="s">
        <v>3098</v>
      </c>
      <c r="D6068" t="s">
        <v>3165</v>
      </c>
      <c r="E6068" t="s">
        <v>3166</v>
      </c>
      <c r="F6068" t="s">
        <v>3167</v>
      </c>
      <c r="G6068" t="s">
        <v>1678</v>
      </c>
      <c r="H6068" s="28">
        <v>44623</v>
      </c>
      <c r="I6068">
        <v>44.22</v>
      </c>
      <c r="J6068">
        <v>24</v>
      </c>
      <c r="K6068" t="s">
        <v>3123</v>
      </c>
      <c r="L6068" t="s">
        <v>3254</v>
      </c>
      <c r="M6068" t="s">
        <v>3207</v>
      </c>
      <c r="O6068" t="s">
        <v>3170</v>
      </c>
      <c r="P6068">
        <f t="shared" si="188"/>
        <v>44622</v>
      </c>
      <c r="Q6068">
        <f>--(COUNTIF($A$2:A6068,A6068)=1)</f>
        <v>1</v>
      </c>
      <c r="R6068">
        <f t="shared" si="189"/>
        <v>44.22</v>
      </c>
    </row>
    <row r="6069" spans="1:18">
      <c r="A6069" t="s">
        <v>12667</v>
      </c>
      <c r="B6069" t="s">
        <v>3667</v>
      </c>
      <c r="C6069" t="s">
        <v>3098</v>
      </c>
      <c r="D6069" t="s">
        <v>3240</v>
      </c>
      <c r="E6069" t="s">
        <v>3166</v>
      </c>
      <c r="F6069" t="s">
        <v>3167</v>
      </c>
      <c r="G6069" t="s">
        <v>3598</v>
      </c>
      <c r="H6069" s="28">
        <v>44615</v>
      </c>
      <c r="I6069">
        <v>51.61</v>
      </c>
      <c r="J6069">
        <v>24</v>
      </c>
      <c r="K6069" t="s">
        <v>3123</v>
      </c>
      <c r="L6069" t="s">
        <v>3098</v>
      </c>
      <c r="M6069" t="s">
        <v>3202</v>
      </c>
      <c r="O6069" t="s">
        <v>3170</v>
      </c>
      <c r="P6069">
        <f t="shared" si="188"/>
        <v>44613</v>
      </c>
      <c r="Q6069">
        <f>--(COUNTIF($A$2:A6069,A6069)=1)</f>
        <v>1</v>
      </c>
      <c r="R6069">
        <f t="shared" si="189"/>
        <v>51.61</v>
      </c>
    </row>
    <row r="6070" spans="1:18">
      <c r="A6070" t="s">
        <v>12668</v>
      </c>
      <c r="B6070" t="s">
        <v>6134</v>
      </c>
      <c r="C6070" t="s">
        <v>3098</v>
      </c>
      <c r="D6070" t="s">
        <v>3174</v>
      </c>
      <c r="E6070" t="s">
        <v>3166</v>
      </c>
      <c r="F6070" t="s">
        <v>3167</v>
      </c>
      <c r="G6070" t="s">
        <v>1449</v>
      </c>
      <c r="H6070" s="28">
        <v>44977</v>
      </c>
      <c r="I6070">
        <v>41.8</v>
      </c>
      <c r="J6070">
        <v>24</v>
      </c>
      <c r="K6070" t="s">
        <v>3123</v>
      </c>
      <c r="L6070" t="s">
        <v>3181</v>
      </c>
      <c r="M6070" t="s">
        <v>3169</v>
      </c>
      <c r="N6070">
        <v>1.9</v>
      </c>
      <c r="O6070" t="s">
        <v>3170</v>
      </c>
      <c r="P6070">
        <f t="shared" si="188"/>
        <v>44976</v>
      </c>
      <c r="Q6070">
        <f>--(COUNTIF($A$2:A6070,A6070)=1)</f>
        <v>1</v>
      </c>
      <c r="R6070">
        <f t="shared" si="189"/>
        <v>41.8</v>
      </c>
    </row>
    <row r="6071" spans="1:18">
      <c r="A6071" t="s">
        <v>12669</v>
      </c>
      <c r="B6071" t="s">
        <v>423</v>
      </c>
      <c r="C6071" t="s">
        <v>12670</v>
      </c>
      <c r="D6071" t="s">
        <v>3196</v>
      </c>
      <c r="E6071" t="s">
        <v>3194</v>
      </c>
      <c r="F6071" t="s">
        <v>3167</v>
      </c>
      <c r="G6071" t="s">
        <v>2468</v>
      </c>
      <c r="H6071" s="28">
        <v>45334</v>
      </c>
      <c r="I6071">
        <v>156.99</v>
      </c>
      <c r="J6071">
        <v>72</v>
      </c>
      <c r="K6071" t="s">
        <v>3123</v>
      </c>
      <c r="L6071" t="s">
        <v>3218</v>
      </c>
      <c r="M6071" t="s">
        <v>3188</v>
      </c>
      <c r="N6071">
        <v>3.8</v>
      </c>
      <c r="O6071" t="s">
        <v>3189</v>
      </c>
      <c r="P6071">
        <f t="shared" si="188"/>
        <v>45328</v>
      </c>
      <c r="Q6071">
        <f>--(COUNTIF($A$2:A6071,A6071)=1)</f>
        <v>1</v>
      </c>
      <c r="R6071">
        <f t="shared" si="189"/>
        <v>156.99</v>
      </c>
    </row>
    <row r="6072" spans="1:18">
      <c r="A6072" t="s">
        <v>12671</v>
      </c>
      <c r="B6072" t="s">
        <v>6769</v>
      </c>
      <c r="C6072" t="s">
        <v>7703</v>
      </c>
      <c r="D6072" t="s">
        <v>3237</v>
      </c>
      <c r="E6072" t="s">
        <v>3166</v>
      </c>
      <c r="F6072" t="s">
        <v>3180</v>
      </c>
      <c r="G6072" t="s">
        <v>1792</v>
      </c>
      <c r="H6072" s="28"/>
      <c r="J6072">
        <v>24</v>
      </c>
      <c r="K6072" t="s">
        <v>3098</v>
      </c>
      <c r="L6072" t="s">
        <v>3216</v>
      </c>
      <c r="M6072" t="s">
        <v>3177</v>
      </c>
      <c r="O6072" t="s">
        <v>3189</v>
      </c>
      <c r="P6072">
        <f t="shared" si="188"/>
        <v>45299</v>
      </c>
      <c r="Q6072">
        <f>--(COUNTIF($A$2:A6072,A6072)=1)</f>
        <v>1</v>
      </c>
      <c r="R6072" t="str">
        <f t="shared" si="189"/>
        <v/>
      </c>
    </row>
    <row r="6073" spans="1:18">
      <c r="A6073" t="s">
        <v>12672</v>
      </c>
      <c r="B6073" t="s">
        <v>2527</v>
      </c>
      <c r="C6073" t="s">
        <v>12673</v>
      </c>
      <c r="D6073" t="s">
        <v>3200</v>
      </c>
      <c r="E6073" t="s">
        <v>3166</v>
      </c>
      <c r="F6073" t="s">
        <v>3228</v>
      </c>
      <c r="G6073" t="s">
        <v>306</v>
      </c>
      <c r="H6073" s="28"/>
      <c r="J6073">
        <v>24</v>
      </c>
      <c r="K6073" t="s">
        <v>3098</v>
      </c>
      <c r="L6073" t="s">
        <v>3209</v>
      </c>
      <c r="M6073" t="s">
        <v>3177</v>
      </c>
      <c r="O6073" t="s">
        <v>3123</v>
      </c>
      <c r="P6073">
        <f t="shared" si="188"/>
        <v>45253</v>
      </c>
      <c r="Q6073">
        <f>--(COUNTIF($A$2:A6073,A6073)=1)</f>
        <v>1</v>
      </c>
      <c r="R6073" t="str">
        <f t="shared" si="189"/>
        <v/>
      </c>
    </row>
    <row r="6074" spans="1:18">
      <c r="A6074" t="s">
        <v>12674</v>
      </c>
      <c r="B6074" t="s">
        <v>1354</v>
      </c>
      <c r="C6074" t="s">
        <v>3649</v>
      </c>
      <c r="D6074" t="s">
        <v>3237</v>
      </c>
      <c r="E6074" t="s">
        <v>3280</v>
      </c>
      <c r="F6074" t="s">
        <v>3220</v>
      </c>
      <c r="G6074" t="s">
        <v>2266</v>
      </c>
      <c r="H6074" s="28">
        <v>45595</v>
      </c>
      <c r="I6074">
        <v>3.99</v>
      </c>
      <c r="J6074">
        <v>4</v>
      </c>
      <c r="K6074" t="s">
        <v>3124</v>
      </c>
      <c r="L6074" t="s">
        <v>3098</v>
      </c>
      <c r="M6074" t="s">
        <v>3177</v>
      </c>
      <c r="N6074">
        <v>4.5</v>
      </c>
      <c r="O6074" t="s">
        <v>3170</v>
      </c>
      <c r="P6074">
        <f t="shared" si="188"/>
        <v>45595</v>
      </c>
      <c r="Q6074">
        <f>--(COUNTIF($A$2:A6074,A6074)=1)</f>
        <v>1</v>
      </c>
      <c r="R6074">
        <f t="shared" si="189"/>
        <v>3.99</v>
      </c>
    </row>
    <row r="6075" spans="1:18">
      <c r="A6075" t="s">
        <v>12675</v>
      </c>
      <c r="B6075" t="s">
        <v>10476</v>
      </c>
      <c r="C6075" t="s">
        <v>7382</v>
      </c>
      <c r="D6075" t="s">
        <v>3240</v>
      </c>
      <c r="E6075" t="s">
        <v>3166</v>
      </c>
      <c r="F6075" t="s">
        <v>3180</v>
      </c>
      <c r="G6075" t="s">
        <v>1756</v>
      </c>
      <c r="H6075" s="28"/>
      <c r="J6075">
        <v>24</v>
      </c>
      <c r="K6075" t="s">
        <v>3098</v>
      </c>
      <c r="L6075" t="s">
        <v>3307</v>
      </c>
      <c r="M6075" t="s">
        <v>3177</v>
      </c>
      <c r="O6075" t="s">
        <v>3213</v>
      </c>
      <c r="P6075">
        <f t="shared" si="188"/>
        <v>44916</v>
      </c>
      <c r="Q6075">
        <f>--(COUNTIF($A$2:A6075,A6075)=1)</f>
        <v>1</v>
      </c>
      <c r="R6075" t="str">
        <f t="shared" si="189"/>
        <v/>
      </c>
    </row>
    <row r="6076" spans="1:18">
      <c r="A6076" t="s">
        <v>12676</v>
      </c>
      <c r="B6076" t="s">
        <v>5057</v>
      </c>
      <c r="C6076" t="s">
        <v>4598</v>
      </c>
      <c r="D6076" t="s">
        <v>3251</v>
      </c>
      <c r="E6076" t="s">
        <v>3166</v>
      </c>
      <c r="F6076" t="s">
        <v>3167</v>
      </c>
      <c r="G6076" t="s">
        <v>787</v>
      </c>
      <c r="H6076" s="28">
        <v>45205</v>
      </c>
      <c r="I6076">
        <v>6</v>
      </c>
      <c r="J6076">
        <v>24</v>
      </c>
      <c r="K6076" t="s">
        <v>3124</v>
      </c>
      <c r="L6076" t="s">
        <v>3168</v>
      </c>
      <c r="M6076" t="s">
        <v>3169</v>
      </c>
      <c r="N6076">
        <v>1.1000000000000001</v>
      </c>
      <c r="O6076" t="s">
        <v>3260</v>
      </c>
      <c r="P6076">
        <f t="shared" si="188"/>
        <v>45205</v>
      </c>
      <c r="Q6076">
        <f>--(COUNTIF($A$2:A6076,A6076)=1)</f>
        <v>1</v>
      </c>
      <c r="R6076">
        <f t="shared" si="189"/>
        <v>6</v>
      </c>
    </row>
    <row r="6077" spans="1:18">
      <c r="A6077" t="s">
        <v>12677</v>
      </c>
      <c r="B6077" t="s">
        <v>5587</v>
      </c>
      <c r="C6077" t="s">
        <v>12678</v>
      </c>
      <c r="D6077" t="s">
        <v>3237</v>
      </c>
      <c r="E6077" t="s">
        <v>3194</v>
      </c>
      <c r="F6077" t="s">
        <v>3180</v>
      </c>
      <c r="G6077" t="s">
        <v>967</v>
      </c>
      <c r="H6077" s="28"/>
      <c r="J6077">
        <v>72</v>
      </c>
      <c r="K6077" t="s">
        <v>3098</v>
      </c>
      <c r="L6077" t="s">
        <v>3216</v>
      </c>
      <c r="M6077" t="s">
        <v>3169</v>
      </c>
      <c r="O6077" t="s">
        <v>3124</v>
      </c>
      <c r="P6077">
        <f t="shared" si="188"/>
        <v>45477</v>
      </c>
      <c r="Q6077">
        <f>--(COUNTIF($A$2:A6077,A6077)=1)</f>
        <v>1</v>
      </c>
      <c r="R6077" t="str">
        <f t="shared" si="189"/>
        <v/>
      </c>
    </row>
    <row r="6078" spans="1:18">
      <c r="A6078" t="s">
        <v>12679</v>
      </c>
      <c r="B6078" t="s">
        <v>1887</v>
      </c>
      <c r="C6078" t="s">
        <v>3098</v>
      </c>
      <c r="D6078" t="s">
        <v>3251</v>
      </c>
      <c r="E6078" t="s">
        <v>3166</v>
      </c>
      <c r="F6078" t="s">
        <v>3167</v>
      </c>
      <c r="G6078" t="s">
        <v>192</v>
      </c>
      <c r="H6078" s="28"/>
      <c r="J6078">
        <v>24</v>
      </c>
      <c r="K6078" t="s">
        <v>3098</v>
      </c>
      <c r="L6078" t="s">
        <v>3218</v>
      </c>
      <c r="M6078" t="s">
        <v>3177</v>
      </c>
      <c r="O6078" t="s">
        <v>3213</v>
      </c>
      <c r="P6078">
        <f t="shared" si="188"/>
        <v>44768</v>
      </c>
      <c r="Q6078">
        <f>--(COUNTIF($A$2:A6078,A6078)=1)</f>
        <v>1</v>
      </c>
      <c r="R6078" t="str">
        <f t="shared" si="189"/>
        <v/>
      </c>
    </row>
    <row r="6079" spans="1:18">
      <c r="A6079" t="s">
        <v>12680</v>
      </c>
      <c r="B6079" t="s">
        <v>502</v>
      </c>
      <c r="C6079" t="s">
        <v>3098</v>
      </c>
      <c r="D6079" t="s">
        <v>3240</v>
      </c>
      <c r="E6079" t="s">
        <v>3166</v>
      </c>
      <c r="F6079" t="s">
        <v>3167</v>
      </c>
      <c r="G6079" t="s">
        <v>488</v>
      </c>
      <c r="H6079" s="28">
        <v>44573</v>
      </c>
      <c r="I6079">
        <v>13.04</v>
      </c>
      <c r="J6079">
        <v>24</v>
      </c>
      <c r="K6079" t="s">
        <v>3124</v>
      </c>
      <c r="L6079" t="s">
        <v>3231</v>
      </c>
      <c r="M6079" t="s">
        <v>3188</v>
      </c>
      <c r="N6079">
        <v>3.1</v>
      </c>
      <c r="O6079" t="s">
        <v>3182</v>
      </c>
      <c r="P6079">
        <f t="shared" si="188"/>
        <v>44573</v>
      </c>
      <c r="Q6079">
        <f>--(COUNTIF($A$2:A6079,A6079)=1)</f>
        <v>1</v>
      </c>
      <c r="R6079">
        <f t="shared" si="189"/>
        <v>13.04</v>
      </c>
    </row>
    <row r="6080" spans="1:18">
      <c r="A6080" t="s">
        <v>12681</v>
      </c>
      <c r="B6080" t="s">
        <v>1032</v>
      </c>
      <c r="C6080" t="s">
        <v>3098</v>
      </c>
      <c r="D6080" t="s">
        <v>3240</v>
      </c>
      <c r="E6080" t="s">
        <v>3166</v>
      </c>
      <c r="F6080" t="s">
        <v>3228</v>
      </c>
      <c r="G6080" t="s">
        <v>5805</v>
      </c>
      <c r="H6080" s="28"/>
      <c r="J6080">
        <v>24</v>
      </c>
      <c r="K6080" t="s">
        <v>3098</v>
      </c>
      <c r="L6080" t="s">
        <v>3398</v>
      </c>
      <c r="M6080" t="s">
        <v>3188</v>
      </c>
      <c r="O6080" t="s">
        <v>3182</v>
      </c>
      <c r="P6080">
        <f t="shared" si="188"/>
        <v>44593</v>
      </c>
      <c r="Q6080">
        <f>--(COUNTIF($A$2:A6080,A6080)=1)</f>
        <v>1</v>
      </c>
      <c r="R6080" t="str">
        <f t="shared" si="189"/>
        <v/>
      </c>
    </row>
    <row r="6081" spans="1:18">
      <c r="A6081" t="s">
        <v>12682</v>
      </c>
      <c r="B6081" t="s">
        <v>11207</v>
      </c>
      <c r="C6081" t="s">
        <v>3098</v>
      </c>
      <c r="D6081" t="s">
        <v>3185</v>
      </c>
      <c r="E6081" t="s">
        <v>3166</v>
      </c>
      <c r="F6081" t="s">
        <v>3167</v>
      </c>
      <c r="G6081" t="s">
        <v>2284</v>
      </c>
      <c r="H6081" s="28">
        <v>45440</v>
      </c>
      <c r="I6081">
        <v>49.83</v>
      </c>
      <c r="J6081">
        <v>24</v>
      </c>
      <c r="K6081" t="s">
        <v>3123</v>
      </c>
      <c r="L6081" t="s">
        <v>3192</v>
      </c>
      <c r="M6081" t="s">
        <v>3169</v>
      </c>
      <c r="O6081" t="s">
        <v>3170</v>
      </c>
      <c r="P6081">
        <f t="shared" si="188"/>
        <v>45438</v>
      </c>
      <c r="Q6081">
        <f>--(COUNTIF($A$2:A6081,A6081)=1)</f>
        <v>1</v>
      </c>
      <c r="R6081">
        <f t="shared" si="189"/>
        <v>49.83</v>
      </c>
    </row>
    <row r="6082" spans="1:18">
      <c r="A6082" t="s">
        <v>12683</v>
      </c>
      <c r="B6082" t="s">
        <v>2092</v>
      </c>
      <c r="C6082" t="s">
        <v>8837</v>
      </c>
      <c r="D6082" t="s">
        <v>3200</v>
      </c>
      <c r="E6082" t="s">
        <v>3166</v>
      </c>
      <c r="F6082" t="s">
        <v>3167</v>
      </c>
      <c r="G6082" t="s">
        <v>1468</v>
      </c>
      <c r="H6082" s="28">
        <v>44637</v>
      </c>
      <c r="I6082">
        <v>72.069999999999993</v>
      </c>
      <c r="J6082">
        <v>24</v>
      </c>
      <c r="K6082" t="s">
        <v>3123</v>
      </c>
      <c r="L6082" t="s">
        <v>3201</v>
      </c>
      <c r="M6082" t="s">
        <v>3202</v>
      </c>
      <c r="N6082">
        <v>2.4</v>
      </c>
      <c r="O6082" t="s">
        <v>3178</v>
      </c>
      <c r="P6082">
        <f t="shared" ref="P6082:P6145" si="190">IFERROR(DATEVALUE(G6082),IFERROR(DATE(RIGHT(G6082,4),MID(G6082,4,2),LEFT(G6082,2)),""))</f>
        <v>44634</v>
      </c>
      <c r="Q6082">
        <f>--(COUNTIF($A$2:A6082,A6082)=1)</f>
        <v>1</v>
      </c>
      <c r="R6082">
        <f t="shared" ref="R6082:R6145" si="191">IF(AND(Q6082=1,I6082&lt;&gt;"",ISNUMBER(I6082),I6082&gt;=0),I6082,"")</f>
        <v>72.069999999999993</v>
      </c>
    </row>
    <row r="6083" spans="1:18">
      <c r="A6083" t="s">
        <v>12684</v>
      </c>
      <c r="B6083" t="s">
        <v>972</v>
      </c>
      <c r="C6083" t="s">
        <v>3098</v>
      </c>
      <c r="D6083" t="s">
        <v>3227</v>
      </c>
      <c r="E6083" t="s">
        <v>3175</v>
      </c>
      <c r="F6083" t="s">
        <v>3167</v>
      </c>
      <c r="G6083" t="s">
        <v>1679</v>
      </c>
      <c r="H6083" s="28">
        <v>44694</v>
      </c>
      <c r="I6083">
        <v>22</v>
      </c>
      <c r="J6083">
        <v>8</v>
      </c>
      <c r="K6083" t="s">
        <v>3123</v>
      </c>
      <c r="L6083" t="s">
        <v>3354</v>
      </c>
      <c r="M6083" t="s">
        <v>3188</v>
      </c>
      <c r="O6083" t="s">
        <v>3260</v>
      </c>
      <c r="P6083">
        <f t="shared" si="190"/>
        <v>44694</v>
      </c>
      <c r="Q6083">
        <f>--(COUNTIF($A$2:A6083,A6083)=1)</f>
        <v>1</v>
      </c>
      <c r="R6083">
        <f t="shared" si="191"/>
        <v>22</v>
      </c>
    </row>
    <row r="6084" spans="1:18">
      <c r="A6084" t="s">
        <v>12685</v>
      </c>
      <c r="B6084" t="s">
        <v>2343</v>
      </c>
      <c r="C6084" t="s">
        <v>3098</v>
      </c>
      <c r="D6084" t="s">
        <v>3227</v>
      </c>
      <c r="E6084" t="s">
        <v>3280</v>
      </c>
      <c r="F6084" t="s">
        <v>3167</v>
      </c>
      <c r="G6084" t="s">
        <v>2023</v>
      </c>
      <c r="H6084" s="28">
        <v>44869</v>
      </c>
      <c r="I6084">
        <v>4.83</v>
      </c>
      <c r="J6084">
        <v>4</v>
      </c>
      <c r="K6084" t="s">
        <v>3123</v>
      </c>
      <c r="L6084" t="s">
        <v>3218</v>
      </c>
      <c r="M6084" t="s">
        <v>3202</v>
      </c>
      <c r="O6084" t="s">
        <v>3182</v>
      </c>
      <c r="P6084">
        <f t="shared" si="190"/>
        <v>44869</v>
      </c>
      <c r="Q6084">
        <f>--(COUNTIF($A$2:A6084,A6084)=1)</f>
        <v>1</v>
      </c>
      <c r="R6084">
        <f t="shared" si="191"/>
        <v>4.83</v>
      </c>
    </row>
    <row r="6085" spans="1:18">
      <c r="A6085" t="s">
        <v>12686</v>
      </c>
      <c r="B6085" t="s">
        <v>1440</v>
      </c>
      <c r="C6085" t="s">
        <v>3098</v>
      </c>
      <c r="D6085" t="s">
        <v>3196</v>
      </c>
      <c r="E6085" t="s">
        <v>3194</v>
      </c>
      <c r="F6085" t="s">
        <v>3228</v>
      </c>
      <c r="G6085" t="s">
        <v>935</v>
      </c>
      <c r="H6085" s="28"/>
      <c r="J6085">
        <v>72</v>
      </c>
      <c r="K6085" t="s">
        <v>3098</v>
      </c>
      <c r="L6085" t="s">
        <v>3225</v>
      </c>
      <c r="M6085" t="s">
        <v>3202</v>
      </c>
      <c r="O6085" t="s">
        <v>3260</v>
      </c>
      <c r="P6085">
        <f t="shared" si="190"/>
        <v>44881</v>
      </c>
      <c r="Q6085">
        <f>--(COUNTIF($A$2:A6085,A6085)=1)</f>
        <v>1</v>
      </c>
      <c r="R6085" t="str">
        <f t="shared" si="191"/>
        <v/>
      </c>
    </row>
    <row r="6086" spans="1:18">
      <c r="A6086" t="s">
        <v>12687</v>
      </c>
      <c r="B6086" t="s">
        <v>3836</v>
      </c>
      <c r="C6086" t="s">
        <v>3098</v>
      </c>
      <c r="D6086" t="s">
        <v>3174</v>
      </c>
      <c r="E6086" t="s">
        <v>3194</v>
      </c>
      <c r="F6086" t="s">
        <v>3180</v>
      </c>
      <c r="G6086" t="s">
        <v>694</v>
      </c>
      <c r="H6086" s="28"/>
      <c r="J6086">
        <v>72</v>
      </c>
      <c r="K6086" t="s">
        <v>3098</v>
      </c>
      <c r="L6086" t="s">
        <v>3351</v>
      </c>
      <c r="M6086" t="s">
        <v>3177</v>
      </c>
      <c r="O6086" t="s">
        <v>3123</v>
      </c>
      <c r="P6086">
        <f t="shared" si="190"/>
        <v>44961</v>
      </c>
      <c r="Q6086">
        <f>--(COUNTIF($A$2:A6086,A6086)=1)</f>
        <v>1</v>
      </c>
      <c r="R6086" t="str">
        <f t="shared" si="191"/>
        <v/>
      </c>
    </row>
    <row r="6087" spans="1:18">
      <c r="A6087" t="s">
        <v>12688</v>
      </c>
      <c r="B6087" t="s">
        <v>9841</v>
      </c>
      <c r="C6087" t="s">
        <v>8666</v>
      </c>
      <c r="D6087" t="s">
        <v>3200</v>
      </c>
      <c r="E6087" t="s">
        <v>3166</v>
      </c>
      <c r="F6087" t="s">
        <v>3167</v>
      </c>
      <c r="G6087" t="s">
        <v>2378</v>
      </c>
      <c r="H6087" s="28">
        <v>45292</v>
      </c>
      <c r="I6087">
        <v>38.979999999999997</v>
      </c>
      <c r="J6087">
        <v>24</v>
      </c>
      <c r="K6087" t="s">
        <v>3123</v>
      </c>
      <c r="L6087" t="s">
        <v>3168</v>
      </c>
      <c r="M6087" t="s">
        <v>3177</v>
      </c>
      <c r="N6087">
        <v>2.8</v>
      </c>
      <c r="O6087" t="s">
        <v>3178</v>
      </c>
      <c r="P6087">
        <f t="shared" si="190"/>
        <v>45291</v>
      </c>
      <c r="Q6087">
        <f>--(COUNTIF($A$2:A6087,A6087)=1)</f>
        <v>1</v>
      </c>
      <c r="R6087">
        <f t="shared" si="191"/>
        <v>38.979999999999997</v>
      </c>
    </row>
    <row r="6088" spans="1:18">
      <c r="A6088" t="s">
        <v>12689</v>
      </c>
      <c r="B6088" t="s">
        <v>1270</v>
      </c>
      <c r="C6088" t="s">
        <v>3098</v>
      </c>
      <c r="D6088" t="s">
        <v>3196</v>
      </c>
      <c r="E6088" t="s">
        <v>3166</v>
      </c>
      <c r="F6088" t="s">
        <v>3167</v>
      </c>
      <c r="G6088" t="s">
        <v>1942</v>
      </c>
      <c r="H6088" s="28">
        <v>45399</v>
      </c>
      <c r="I6088">
        <v>55.1</v>
      </c>
      <c r="J6088">
        <v>24</v>
      </c>
      <c r="K6088" t="s">
        <v>3123</v>
      </c>
      <c r="L6088" t="s">
        <v>3229</v>
      </c>
      <c r="M6088" t="s">
        <v>3169</v>
      </c>
      <c r="O6088" t="s">
        <v>3260</v>
      </c>
      <c r="P6088">
        <f t="shared" si="190"/>
        <v>45397</v>
      </c>
      <c r="Q6088">
        <f>--(COUNTIF($A$2:A6088,A6088)=1)</f>
        <v>1</v>
      </c>
      <c r="R6088">
        <f t="shared" si="191"/>
        <v>55.1</v>
      </c>
    </row>
    <row r="6089" spans="1:18">
      <c r="A6089" t="s">
        <v>12690</v>
      </c>
      <c r="B6089" t="s">
        <v>2398</v>
      </c>
      <c r="C6089" t="s">
        <v>3098</v>
      </c>
      <c r="D6089" t="s">
        <v>3251</v>
      </c>
      <c r="E6089" t="s">
        <v>3166</v>
      </c>
      <c r="F6089" t="s">
        <v>3167</v>
      </c>
      <c r="G6089" t="s">
        <v>3024</v>
      </c>
      <c r="H6089" s="28">
        <v>44820</v>
      </c>
      <c r="I6089">
        <v>7.33</v>
      </c>
      <c r="J6089">
        <v>24</v>
      </c>
      <c r="K6089" t="s">
        <v>3124</v>
      </c>
      <c r="L6089" t="s">
        <v>3268</v>
      </c>
      <c r="M6089" t="s">
        <v>3207</v>
      </c>
      <c r="O6089" t="s">
        <v>3182</v>
      </c>
      <c r="P6089">
        <f t="shared" si="190"/>
        <v>44820</v>
      </c>
      <c r="Q6089">
        <f>--(COUNTIF($A$2:A6089,A6089)=1)</f>
        <v>1</v>
      </c>
      <c r="R6089">
        <f t="shared" si="191"/>
        <v>7.33</v>
      </c>
    </row>
    <row r="6090" spans="1:18">
      <c r="A6090" t="s">
        <v>12691</v>
      </c>
      <c r="B6090" t="s">
        <v>1286</v>
      </c>
      <c r="C6090" t="s">
        <v>3098</v>
      </c>
      <c r="D6090" t="s">
        <v>3251</v>
      </c>
      <c r="E6090" t="s">
        <v>3175</v>
      </c>
      <c r="F6090" t="s">
        <v>3180</v>
      </c>
      <c r="G6090" t="s">
        <v>2909</v>
      </c>
      <c r="H6090" s="28"/>
      <c r="J6090">
        <v>8</v>
      </c>
      <c r="K6090" t="s">
        <v>3098</v>
      </c>
      <c r="L6090" t="s">
        <v>3231</v>
      </c>
      <c r="M6090" t="s">
        <v>3202</v>
      </c>
      <c r="O6090" t="s">
        <v>3182</v>
      </c>
      <c r="P6090">
        <f t="shared" si="190"/>
        <v>45527</v>
      </c>
      <c r="Q6090">
        <f>--(COUNTIF($A$2:A6090,A6090)=1)</f>
        <v>1</v>
      </c>
      <c r="R6090" t="str">
        <f t="shared" si="191"/>
        <v/>
      </c>
    </row>
    <row r="6091" spans="1:18">
      <c r="A6091" t="s">
        <v>12692</v>
      </c>
      <c r="B6091" t="s">
        <v>4031</v>
      </c>
      <c r="C6091" t="s">
        <v>12693</v>
      </c>
      <c r="D6091" t="s">
        <v>3185</v>
      </c>
      <c r="E6091" t="s">
        <v>3166</v>
      </c>
      <c r="F6091" t="s">
        <v>3167</v>
      </c>
      <c r="G6091" t="s">
        <v>4911</v>
      </c>
      <c r="H6091" s="28">
        <v>44747</v>
      </c>
      <c r="I6091">
        <v>26.29</v>
      </c>
      <c r="J6091">
        <v>24</v>
      </c>
      <c r="K6091" t="s">
        <v>3123</v>
      </c>
      <c r="L6091" t="s">
        <v>3192</v>
      </c>
      <c r="M6091" t="s">
        <v>3202</v>
      </c>
      <c r="N6091">
        <v>2.5</v>
      </c>
      <c r="O6091" t="s">
        <v>3123</v>
      </c>
      <c r="P6091">
        <f t="shared" si="190"/>
        <v>44746</v>
      </c>
      <c r="Q6091">
        <f>--(COUNTIF($A$2:A6091,A6091)=1)</f>
        <v>1</v>
      </c>
      <c r="R6091">
        <f t="shared" si="191"/>
        <v>26.29</v>
      </c>
    </row>
    <row r="6092" spans="1:18">
      <c r="A6092" t="s">
        <v>12694</v>
      </c>
      <c r="B6092" t="s">
        <v>2493</v>
      </c>
      <c r="C6092" t="s">
        <v>12695</v>
      </c>
      <c r="D6092" t="s">
        <v>3174</v>
      </c>
      <c r="E6092" t="s">
        <v>3175</v>
      </c>
      <c r="F6092" t="s">
        <v>3167</v>
      </c>
      <c r="G6092" t="s">
        <v>594</v>
      </c>
      <c r="H6092" s="28">
        <v>45515</v>
      </c>
      <c r="I6092">
        <v>2.21</v>
      </c>
      <c r="J6092">
        <v>8</v>
      </c>
      <c r="K6092" t="s">
        <v>3124</v>
      </c>
      <c r="L6092" t="s">
        <v>3265</v>
      </c>
      <c r="M6092" t="s">
        <v>3188</v>
      </c>
      <c r="O6092" t="s">
        <v>3189</v>
      </c>
      <c r="P6092">
        <f t="shared" si="190"/>
        <v>45515</v>
      </c>
      <c r="Q6092">
        <f>--(COUNTIF($A$2:A6092,A6092)=1)</f>
        <v>1</v>
      </c>
      <c r="R6092">
        <f t="shared" si="191"/>
        <v>2.21</v>
      </c>
    </row>
    <row r="6093" spans="1:18">
      <c r="A6093" t="s">
        <v>12696</v>
      </c>
      <c r="B6093" t="s">
        <v>1916</v>
      </c>
      <c r="C6093" t="s">
        <v>4575</v>
      </c>
      <c r="D6093" t="s">
        <v>3185</v>
      </c>
      <c r="E6093" t="s">
        <v>3166</v>
      </c>
      <c r="F6093" t="s">
        <v>3167</v>
      </c>
      <c r="G6093" t="s">
        <v>913</v>
      </c>
      <c r="H6093" s="28"/>
      <c r="J6093">
        <v>24</v>
      </c>
      <c r="K6093" t="s">
        <v>3098</v>
      </c>
      <c r="L6093" t="s">
        <v>3354</v>
      </c>
      <c r="M6093" t="s">
        <v>3177</v>
      </c>
      <c r="O6093" t="s">
        <v>3123</v>
      </c>
      <c r="P6093">
        <f t="shared" si="190"/>
        <v>45078</v>
      </c>
      <c r="Q6093">
        <f>--(COUNTIF($A$2:A6093,A6093)=1)</f>
        <v>1</v>
      </c>
      <c r="R6093" t="str">
        <f t="shared" si="191"/>
        <v/>
      </c>
    </row>
    <row r="6094" spans="1:18">
      <c r="A6094" t="s">
        <v>12697</v>
      </c>
      <c r="B6094" t="s">
        <v>12698</v>
      </c>
      <c r="C6094" t="s">
        <v>3098</v>
      </c>
      <c r="D6094" t="s">
        <v>3237</v>
      </c>
      <c r="E6094" t="s">
        <v>3166</v>
      </c>
      <c r="F6094" t="s">
        <v>3180</v>
      </c>
      <c r="G6094" t="s">
        <v>2058</v>
      </c>
      <c r="H6094" s="28"/>
      <c r="J6094">
        <v>24</v>
      </c>
      <c r="K6094" t="s">
        <v>3098</v>
      </c>
      <c r="L6094" t="s">
        <v>3098</v>
      </c>
      <c r="M6094" t="s">
        <v>3207</v>
      </c>
      <c r="O6094" t="s">
        <v>3189</v>
      </c>
      <c r="P6094">
        <f t="shared" si="190"/>
        <v>44761</v>
      </c>
      <c r="Q6094">
        <f>--(COUNTIF($A$2:A6094,A6094)=1)</f>
        <v>1</v>
      </c>
      <c r="R6094" t="str">
        <f t="shared" si="191"/>
        <v/>
      </c>
    </row>
    <row r="6095" spans="1:18">
      <c r="A6095" t="s">
        <v>12699</v>
      </c>
      <c r="B6095" t="s">
        <v>4022</v>
      </c>
      <c r="C6095" t="s">
        <v>3098</v>
      </c>
      <c r="D6095" t="s">
        <v>3185</v>
      </c>
      <c r="E6095" t="s">
        <v>3166</v>
      </c>
      <c r="F6095" t="s">
        <v>3167</v>
      </c>
      <c r="G6095" t="s">
        <v>1459</v>
      </c>
      <c r="H6095" s="28">
        <v>45045</v>
      </c>
      <c r="I6095">
        <v>77.150000000000006</v>
      </c>
      <c r="J6095">
        <v>24</v>
      </c>
      <c r="K6095" t="s">
        <v>3123</v>
      </c>
      <c r="L6095" t="s">
        <v>3244</v>
      </c>
      <c r="M6095" t="s">
        <v>3177</v>
      </c>
      <c r="N6095">
        <v>3.5</v>
      </c>
      <c r="O6095" t="s">
        <v>3189</v>
      </c>
      <c r="P6095">
        <f t="shared" si="190"/>
        <v>45042</v>
      </c>
      <c r="Q6095">
        <f>--(COUNTIF($A$2:A6095,A6095)=1)</f>
        <v>1</v>
      </c>
      <c r="R6095">
        <f t="shared" si="191"/>
        <v>77.150000000000006</v>
      </c>
    </row>
    <row r="6096" spans="1:18">
      <c r="A6096" t="s">
        <v>12700</v>
      </c>
      <c r="B6096" t="s">
        <v>3686</v>
      </c>
      <c r="C6096" t="s">
        <v>12701</v>
      </c>
      <c r="D6096" t="s">
        <v>3237</v>
      </c>
      <c r="E6096" t="s">
        <v>3166</v>
      </c>
      <c r="F6096" t="s">
        <v>3167</v>
      </c>
      <c r="G6096" t="s">
        <v>2592</v>
      </c>
      <c r="H6096" s="28">
        <v>44837</v>
      </c>
      <c r="I6096">
        <v>40.020000000000003</v>
      </c>
      <c r="J6096">
        <v>24</v>
      </c>
      <c r="K6096" t="s">
        <v>3123</v>
      </c>
      <c r="L6096" t="s">
        <v>3302</v>
      </c>
      <c r="M6096" t="s">
        <v>3169</v>
      </c>
      <c r="N6096">
        <v>2.4</v>
      </c>
      <c r="O6096" t="s">
        <v>3189</v>
      </c>
      <c r="P6096">
        <f t="shared" si="190"/>
        <v>44836</v>
      </c>
      <c r="Q6096">
        <f>--(COUNTIF($A$2:A6096,A6096)=1)</f>
        <v>1</v>
      </c>
      <c r="R6096">
        <f t="shared" si="191"/>
        <v>40.020000000000003</v>
      </c>
    </row>
    <row r="6097" spans="1:18">
      <c r="A6097" t="s">
        <v>12702</v>
      </c>
      <c r="B6097" t="s">
        <v>5078</v>
      </c>
      <c r="C6097" t="s">
        <v>7948</v>
      </c>
      <c r="D6097" t="s">
        <v>3240</v>
      </c>
      <c r="E6097" t="s">
        <v>3166</v>
      </c>
      <c r="F6097" t="s">
        <v>3167</v>
      </c>
      <c r="G6097" t="s">
        <v>189</v>
      </c>
      <c r="H6097" s="28"/>
      <c r="J6097">
        <v>24</v>
      </c>
      <c r="K6097" t="s">
        <v>3098</v>
      </c>
      <c r="L6097" t="s">
        <v>3168</v>
      </c>
      <c r="M6097" t="s">
        <v>3177</v>
      </c>
      <c r="O6097" t="s">
        <v>3189</v>
      </c>
      <c r="P6097">
        <f t="shared" si="190"/>
        <v>44940</v>
      </c>
      <c r="Q6097">
        <f>--(COUNTIF($A$2:A6097,A6097)=1)</f>
        <v>1</v>
      </c>
      <c r="R6097" t="str">
        <f t="shared" si="191"/>
        <v/>
      </c>
    </row>
    <row r="6098" spans="1:18">
      <c r="A6098" t="s">
        <v>12703</v>
      </c>
      <c r="B6098" t="s">
        <v>6921</v>
      </c>
      <c r="C6098" t="s">
        <v>11403</v>
      </c>
      <c r="D6098" t="s">
        <v>3237</v>
      </c>
      <c r="E6098" t="s">
        <v>3175</v>
      </c>
      <c r="F6098" t="s">
        <v>3167</v>
      </c>
      <c r="G6098" t="s">
        <v>197</v>
      </c>
      <c r="H6098" s="28">
        <v>44923</v>
      </c>
      <c r="I6098">
        <v>15.17</v>
      </c>
      <c r="J6098">
        <v>8</v>
      </c>
      <c r="K6098" t="s">
        <v>3123</v>
      </c>
      <c r="L6098" t="s">
        <v>3176</v>
      </c>
      <c r="M6098" t="s">
        <v>3169</v>
      </c>
      <c r="N6098">
        <v>4.9000000000000004</v>
      </c>
      <c r="O6098" t="s">
        <v>3182</v>
      </c>
      <c r="P6098">
        <f t="shared" si="190"/>
        <v>44923</v>
      </c>
      <c r="Q6098">
        <f>--(COUNTIF($A$2:A6098,A6098)=1)</f>
        <v>1</v>
      </c>
      <c r="R6098">
        <f t="shared" si="191"/>
        <v>15.17</v>
      </c>
    </row>
    <row r="6099" spans="1:18">
      <c r="A6099" t="s">
        <v>12704</v>
      </c>
      <c r="B6099" t="s">
        <v>4261</v>
      </c>
      <c r="C6099" t="s">
        <v>12705</v>
      </c>
      <c r="D6099" t="s">
        <v>3200</v>
      </c>
      <c r="E6099" t="s">
        <v>3194</v>
      </c>
      <c r="F6099" t="s">
        <v>3167</v>
      </c>
      <c r="G6099" t="s">
        <v>707</v>
      </c>
      <c r="H6099" s="28">
        <v>44594</v>
      </c>
      <c r="I6099">
        <v>158.88999999999999</v>
      </c>
      <c r="J6099">
        <v>72</v>
      </c>
      <c r="K6099" t="s">
        <v>3123</v>
      </c>
      <c r="L6099" t="s">
        <v>3198</v>
      </c>
      <c r="M6099" t="s">
        <v>3169</v>
      </c>
      <c r="N6099">
        <v>2.7</v>
      </c>
      <c r="O6099" t="s">
        <v>3213</v>
      </c>
      <c r="P6099">
        <f t="shared" si="190"/>
        <v>44588</v>
      </c>
      <c r="Q6099">
        <f>--(COUNTIF($A$2:A6099,A6099)=1)</f>
        <v>1</v>
      </c>
      <c r="R6099">
        <f t="shared" si="191"/>
        <v>158.88999999999999</v>
      </c>
    </row>
    <row r="6100" spans="1:18">
      <c r="A6100" t="s">
        <v>12706</v>
      </c>
      <c r="B6100" t="s">
        <v>2208</v>
      </c>
      <c r="C6100" t="s">
        <v>3098</v>
      </c>
      <c r="D6100" t="s">
        <v>3251</v>
      </c>
      <c r="E6100" t="s">
        <v>3166</v>
      </c>
      <c r="F6100" t="s">
        <v>3167</v>
      </c>
      <c r="G6100" t="s">
        <v>3913</v>
      </c>
      <c r="H6100" s="28"/>
      <c r="J6100">
        <v>24</v>
      </c>
      <c r="K6100" t="s">
        <v>3098</v>
      </c>
      <c r="L6100" t="s">
        <v>3221</v>
      </c>
      <c r="M6100" t="s">
        <v>3177</v>
      </c>
      <c r="O6100" t="s">
        <v>3189</v>
      </c>
      <c r="P6100">
        <f t="shared" si="190"/>
        <v>45082</v>
      </c>
      <c r="Q6100">
        <f>--(COUNTIF($A$2:A6100,A6100)=1)</f>
        <v>1</v>
      </c>
      <c r="R6100" t="str">
        <f t="shared" si="191"/>
        <v/>
      </c>
    </row>
    <row r="6101" spans="1:18">
      <c r="A6101" t="s">
        <v>12707</v>
      </c>
      <c r="B6101" t="s">
        <v>2688</v>
      </c>
      <c r="C6101" t="s">
        <v>12708</v>
      </c>
      <c r="D6101" t="s">
        <v>3174</v>
      </c>
      <c r="E6101" t="s">
        <v>3175</v>
      </c>
      <c r="F6101" t="s">
        <v>3228</v>
      </c>
      <c r="G6101" t="s">
        <v>921</v>
      </c>
      <c r="H6101" s="28"/>
      <c r="J6101">
        <v>8</v>
      </c>
      <c r="K6101" t="s">
        <v>3098</v>
      </c>
      <c r="L6101" t="s">
        <v>3098</v>
      </c>
      <c r="M6101" t="s">
        <v>3188</v>
      </c>
      <c r="O6101" t="s">
        <v>3170</v>
      </c>
      <c r="P6101">
        <f t="shared" si="190"/>
        <v>45057</v>
      </c>
      <c r="Q6101">
        <f>--(COUNTIF($A$2:A6101,A6101)=1)</f>
        <v>1</v>
      </c>
      <c r="R6101" t="str">
        <f t="shared" si="191"/>
        <v/>
      </c>
    </row>
    <row r="6102" spans="1:18">
      <c r="A6102" t="s">
        <v>12709</v>
      </c>
      <c r="B6102" t="s">
        <v>8011</v>
      </c>
      <c r="C6102" t="s">
        <v>12710</v>
      </c>
      <c r="D6102" t="s">
        <v>3240</v>
      </c>
      <c r="E6102" t="s">
        <v>3175</v>
      </c>
      <c r="F6102" t="s">
        <v>3167</v>
      </c>
      <c r="G6102" t="s">
        <v>7359</v>
      </c>
      <c r="H6102" s="28"/>
      <c r="J6102">
        <v>8</v>
      </c>
      <c r="K6102" t="s">
        <v>3098</v>
      </c>
      <c r="L6102" t="s">
        <v>3437</v>
      </c>
      <c r="M6102" t="s">
        <v>3188</v>
      </c>
      <c r="O6102" t="s">
        <v>3123</v>
      </c>
      <c r="P6102">
        <f t="shared" si="190"/>
        <v>45261</v>
      </c>
      <c r="Q6102">
        <f>--(COUNTIF($A$2:A6102,A6102)=1)</f>
        <v>1</v>
      </c>
      <c r="R6102" t="str">
        <f t="shared" si="191"/>
        <v/>
      </c>
    </row>
    <row r="6103" spans="1:18">
      <c r="A6103" t="s">
        <v>12711</v>
      </c>
      <c r="B6103" t="s">
        <v>3413</v>
      </c>
      <c r="C6103" t="s">
        <v>12712</v>
      </c>
      <c r="D6103" t="s">
        <v>3227</v>
      </c>
      <c r="E6103" t="s">
        <v>3175</v>
      </c>
      <c r="F6103" t="s">
        <v>3220</v>
      </c>
      <c r="G6103" t="s">
        <v>527</v>
      </c>
      <c r="H6103" s="28">
        <v>45371</v>
      </c>
      <c r="I6103">
        <v>6.97</v>
      </c>
      <c r="J6103">
        <v>8</v>
      </c>
      <c r="K6103" t="s">
        <v>3124</v>
      </c>
      <c r="L6103" t="s">
        <v>3181</v>
      </c>
      <c r="M6103" t="s">
        <v>3188</v>
      </c>
      <c r="N6103">
        <v>1.7</v>
      </c>
      <c r="O6103" t="s">
        <v>3170</v>
      </c>
      <c r="P6103">
        <f t="shared" si="190"/>
        <v>45371</v>
      </c>
      <c r="Q6103">
        <f>--(COUNTIF($A$2:A6103,A6103)=1)</f>
        <v>1</v>
      </c>
      <c r="R6103">
        <f t="shared" si="191"/>
        <v>6.97</v>
      </c>
    </row>
    <row r="6104" spans="1:18">
      <c r="A6104" t="s">
        <v>12713</v>
      </c>
      <c r="B6104" t="s">
        <v>1725</v>
      </c>
      <c r="C6104" t="s">
        <v>12714</v>
      </c>
      <c r="D6104" t="s">
        <v>3227</v>
      </c>
      <c r="E6104" t="s">
        <v>3194</v>
      </c>
      <c r="F6104" t="s">
        <v>3228</v>
      </c>
      <c r="G6104" t="s">
        <v>1221</v>
      </c>
      <c r="H6104" s="28"/>
      <c r="J6104">
        <v>72</v>
      </c>
      <c r="K6104" t="s">
        <v>3098</v>
      </c>
      <c r="L6104" t="s">
        <v>3302</v>
      </c>
      <c r="M6104" t="s">
        <v>3177</v>
      </c>
      <c r="O6104" t="s">
        <v>3182</v>
      </c>
      <c r="P6104">
        <f t="shared" si="190"/>
        <v>45109</v>
      </c>
      <c r="Q6104">
        <f>--(COUNTIF($A$2:A6104,A6104)=1)</f>
        <v>1</v>
      </c>
      <c r="R6104" t="str">
        <f t="shared" si="191"/>
        <v/>
      </c>
    </row>
    <row r="6105" spans="1:18">
      <c r="A6105" t="s">
        <v>12715</v>
      </c>
      <c r="B6105" t="s">
        <v>4863</v>
      </c>
      <c r="C6105" t="s">
        <v>12716</v>
      </c>
      <c r="D6105" t="s">
        <v>3240</v>
      </c>
      <c r="E6105" t="s">
        <v>3194</v>
      </c>
      <c r="F6105" t="s">
        <v>3180</v>
      </c>
      <c r="G6105" t="s">
        <v>225</v>
      </c>
      <c r="H6105" s="28"/>
      <c r="J6105">
        <v>72</v>
      </c>
      <c r="K6105" t="s">
        <v>3098</v>
      </c>
      <c r="L6105" t="s">
        <v>3437</v>
      </c>
      <c r="M6105" t="s">
        <v>3177</v>
      </c>
      <c r="O6105" t="s">
        <v>3182</v>
      </c>
      <c r="P6105">
        <f t="shared" si="190"/>
        <v>45474</v>
      </c>
      <c r="Q6105">
        <f>--(COUNTIF($A$2:A6105,A6105)=1)</f>
        <v>1</v>
      </c>
      <c r="R6105" t="str">
        <f t="shared" si="191"/>
        <v/>
      </c>
    </row>
    <row r="6106" spans="1:18">
      <c r="A6106" t="s">
        <v>12717</v>
      </c>
      <c r="B6106" t="s">
        <v>1418</v>
      </c>
      <c r="C6106" t="s">
        <v>5649</v>
      </c>
      <c r="D6106" t="s">
        <v>3251</v>
      </c>
      <c r="E6106" t="s">
        <v>3166</v>
      </c>
      <c r="F6106" t="s">
        <v>3180</v>
      </c>
      <c r="G6106" t="s">
        <v>2689</v>
      </c>
      <c r="H6106" s="28"/>
      <c r="J6106">
        <v>24</v>
      </c>
      <c r="K6106" t="s">
        <v>3098</v>
      </c>
      <c r="L6106" t="s">
        <v>3198</v>
      </c>
      <c r="M6106" t="s">
        <v>3207</v>
      </c>
      <c r="O6106" t="s">
        <v>3213</v>
      </c>
      <c r="P6106">
        <f t="shared" si="190"/>
        <v>45205</v>
      </c>
      <c r="Q6106">
        <f>--(COUNTIF($A$2:A6106,A6106)=1)</f>
        <v>1</v>
      </c>
      <c r="R6106" t="str">
        <f t="shared" si="191"/>
        <v/>
      </c>
    </row>
    <row r="6107" spans="1:18">
      <c r="A6107" t="s">
        <v>12718</v>
      </c>
      <c r="B6107" t="s">
        <v>4578</v>
      </c>
      <c r="C6107" t="s">
        <v>3098</v>
      </c>
      <c r="D6107" t="s">
        <v>3196</v>
      </c>
      <c r="E6107" t="s">
        <v>3175</v>
      </c>
      <c r="F6107" t="s">
        <v>3167</v>
      </c>
      <c r="G6107" t="s">
        <v>3761</v>
      </c>
      <c r="H6107" s="28">
        <v>44640</v>
      </c>
      <c r="I6107">
        <v>19.57</v>
      </c>
      <c r="J6107">
        <v>8</v>
      </c>
      <c r="K6107" t="s">
        <v>3123</v>
      </c>
      <c r="L6107" t="s">
        <v>3187</v>
      </c>
      <c r="M6107" t="s">
        <v>3188</v>
      </c>
      <c r="N6107">
        <v>2</v>
      </c>
      <c r="O6107" t="s">
        <v>3189</v>
      </c>
      <c r="P6107">
        <f t="shared" si="190"/>
        <v>44640</v>
      </c>
      <c r="Q6107">
        <f>--(COUNTIF($A$2:A6107,A6107)=1)</f>
        <v>1</v>
      </c>
      <c r="R6107">
        <f t="shared" si="191"/>
        <v>19.57</v>
      </c>
    </row>
    <row r="6108" spans="1:18">
      <c r="A6108" t="s">
        <v>12719</v>
      </c>
      <c r="B6108" t="s">
        <v>2731</v>
      </c>
      <c r="C6108" t="s">
        <v>8412</v>
      </c>
      <c r="D6108" t="s">
        <v>3240</v>
      </c>
      <c r="E6108" t="s">
        <v>3175</v>
      </c>
      <c r="F6108" t="s">
        <v>3167</v>
      </c>
      <c r="G6108" t="s">
        <v>935</v>
      </c>
      <c r="H6108" s="28">
        <v>44881</v>
      </c>
      <c r="I6108">
        <v>1.8</v>
      </c>
      <c r="J6108">
        <v>8</v>
      </c>
      <c r="K6108" t="s">
        <v>3124</v>
      </c>
      <c r="L6108" t="s">
        <v>3302</v>
      </c>
      <c r="M6108" t="s">
        <v>3188</v>
      </c>
      <c r="N6108">
        <v>4</v>
      </c>
      <c r="O6108" t="s">
        <v>3123</v>
      </c>
      <c r="P6108">
        <f t="shared" si="190"/>
        <v>44881</v>
      </c>
      <c r="Q6108">
        <f>--(COUNTIF($A$2:A6108,A6108)=1)</f>
        <v>1</v>
      </c>
      <c r="R6108">
        <f t="shared" si="191"/>
        <v>1.8</v>
      </c>
    </row>
    <row r="6109" spans="1:18">
      <c r="A6109" t="s">
        <v>12720</v>
      </c>
      <c r="B6109" t="s">
        <v>297</v>
      </c>
      <c r="C6109" t="s">
        <v>3098</v>
      </c>
      <c r="D6109" t="s">
        <v>3237</v>
      </c>
      <c r="E6109" t="s">
        <v>3175</v>
      </c>
      <c r="F6109" t="s">
        <v>3228</v>
      </c>
      <c r="G6109" t="s">
        <v>4556</v>
      </c>
      <c r="H6109" s="28"/>
      <c r="J6109">
        <v>8</v>
      </c>
      <c r="K6109" t="s">
        <v>3098</v>
      </c>
      <c r="L6109" t="s">
        <v>3192</v>
      </c>
      <c r="M6109" t="s">
        <v>3188</v>
      </c>
      <c r="O6109" t="s">
        <v>3124</v>
      </c>
      <c r="P6109">
        <f t="shared" si="190"/>
        <v>44690</v>
      </c>
      <c r="Q6109">
        <f>--(COUNTIF($A$2:A6109,A6109)=1)</f>
        <v>1</v>
      </c>
      <c r="R6109" t="str">
        <f t="shared" si="191"/>
        <v/>
      </c>
    </row>
    <row r="6110" spans="1:18">
      <c r="A6110" t="s">
        <v>12721</v>
      </c>
      <c r="B6110" t="s">
        <v>1307</v>
      </c>
      <c r="C6110" t="s">
        <v>4604</v>
      </c>
      <c r="D6110" t="s">
        <v>3227</v>
      </c>
      <c r="E6110" t="s">
        <v>3175</v>
      </c>
      <c r="F6110" t="s">
        <v>3167</v>
      </c>
      <c r="G6110" t="s">
        <v>816</v>
      </c>
      <c r="H6110" s="28">
        <v>45060</v>
      </c>
      <c r="I6110">
        <v>7.37</v>
      </c>
      <c r="J6110">
        <v>8</v>
      </c>
      <c r="K6110" t="s">
        <v>3124</v>
      </c>
      <c r="L6110" t="s">
        <v>3198</v>
      </c>
      <c r="M6110" t="s">
        <v>3207</v>
      </c>
      <c r="N6110">
        <v>3.8</v>
      </c>
      <c r="O6110" t="s">
        <v>3189</v>
      </c>
      <c r="P6110">
        <f t="shared" si="190"/>
        <v>45060</v>
      </c>
      <c r="Q6110">
        <f>--(COUNTIF($A$2:A6110,A6110)=1)</f>
        <v>1</v>
      </c>
      <c r="R6110">
        <f t="shared" si="191"/>
        <v>7.37</v>
      </c>
    </row>
    <row r="6111" spans="1:18">
      <c r="A6111" t="s">
        <v>12722</v>
      </c>
      <c r="B6111" t="s">
        <v>4041</v>
      </c>
      <c r="C6111" t="s">
        <v>11811</v>
      </c>
      <c r="D6111" t="s">
        <v>3251</v>
      </c>
      <c r="E6111" t="s">
        <v>3166</v>
      </c>
      <c r="F6111" t="s">
        <v>3167</v>
      </c>
      <c r="G6111" t="s">
        <v>835</v>
      </c>
      <c r="H6111" s="28">
        <v>44963</v>
      </c>
      <c r="I6111">
        <v>4.9800000000000004</v>
      </c>
      <c r="J6111">
        <v>24</v>
      </c>
      <c r="K6111" t="s">
        <v>3124</v>
      </c>
      <c r="L6111" t="s">
        <v>3351</v>
      </c>
      <c r="M6111" t="s">
        <v>3177</v>
      </c>
      <c r="N6111">
        <v>3.9</v>
      </c>
      <c r="O6111" t="s">
        <v>3182</v>
      </c>
      <c r="P6111">
        <f t="shared" si="190"/>
        <v>44963</v>
      </c>
      <c r="Q6111">
        <f>--(COUNTIF($A$2:A6111,A6111)=1)</f>
        <v>1</v>
      </c>
      <c r="R6111">
        <f t="shared" si="191"/>
        <v>4.9800000000000004</v>
      </c>
    </row>
    <row r="6112" spans="1:18">
      <c r="A6112" t="s">
        <v>12723</v>
      </c>
      <c r="B6112" t="s">
        <v>1455</v>
      </c>
      <c r="C6112" t="s">
        <v>3098</v>
      </c>
      <c r="D6112" t="s">
        <v>3196</v>
      </c>
      <c r="E6112" t="s">
        <v>3166</v>
      </c>
      <c r="F6112" t="s">
        <v>3220</v>
      </c>
      <c r="G6112" t="s">
        <v>1444</v>
      </c>
      <c r="H6112" s="28">
        <v>45662</v>
      </c>
      <c r="I6112">
        <v>56.28</v>
      </c>
      <c r="J6112">
        <v>24</v>
      </c>
      <c r="K6112" t="s">
        <v>3123</v>
      </c>
      <c r="L6112" t="s">
        <v>3221</v>
      </c>
      <c r="M6112" t="s">
        <v>3188</v>
      </c>
      <c r="N6112">
        <v>2.8</v>
      </c>
      <c r="O6112" t="s">
        <v>3123</v>
      </c>
      <c r="P6112">
        <f t="shared" si="190"/>
        <v>45660</v>
      </c>
      <c r="Q6112">
        <f>--(COUNTIF($A$2:A6112,A6112)=1)</f>
        <v>1</v>
      </c>
      <c r="R6112">
        <f t="shared" si="191"/>
        <v>56.28</v>
      </c>
    </row>
    <row r="6113" spans="1:18">
      <c r="A6113" t="s">
        <v>12724</v>
      </c>
      <c r="B6113" t="s">
        <v>2972</v>
      </c>
      <c r="C6113" t="s">
        <v>12725</v>
      </c>
      <c r="D6113" t="s">
        <v>3251</v>
      </c>
      <c r="E6113" t="s">
        <v>3166</v>
      </c>
      <c r="F6113" t="s">
        <v>3228</v>
      </c>
      <c r="G6113" t="s">
        <v>718</v>
      </c>
      <c r="H6113" s="28"/>
      <c r="J6113">
        <v>24</v>
      </c>
      <c r="K6113" t="s">
        <v>3098</v>
      </c>
      <c r="L6113" t="s">
        <v>3212</v>
      </c>
      <c r="M6113" t="s">
        <v>3202</v>
      </c>
      <c r="O6113" t="s">
        <v>3170</v>
      </c>
      <c r="P6113">
        <f t="shared" si="190"/>
        <v>45449</v>
      </c>
      <c r="Q6113">
        <f>--(COUNTIF($A$2:A6113,A6113)=1)</f>
        <v>1</v>
      </c>
      <c r="R6113" t="str">
        <f t="shared" si="191"/>
        <v/>
      </c>
    </row>
    <row r="6114" spans="1:18">
      <c r="A6114" t="s">
        <v>12726</v>
      </c>
      <c r="B6114" t="s">
        <v>12072</v>
      </c>
      <c r="C6114" t="s">
        <v>3098</v>
      </c>
      <c r="D6114" t="s">
        <v>3185</v>
      </c>
      <c r="E6114" t="s">
        <v>3194</v>
      </c>
      <c r="F6114" t="s">
        <v>3167</v>
      </c>
      <c r="G6114" t="s">
        <v>704</v>
      </c>
      <c r="H6114" s="28">
        <v>44901</v>
      </c>
      <c r="I6114">
        <v>187.54</v>
      </c>
      <c r="J6114">
        <v>72</v>
      </c>
      <c r="K6114" t="s">
        <v>3123</v>
      </c>
      <c r="L6114" t="s">
        <v>3206</v>
      </c>
      <c r="M6114" t="s">
        <v>3202</v>
      </c>
      <c r="N6114">
        <v>3.9</v>
      </c>
      <c r="O6114" t="s">
        <v>3170</v>
      </c>
      <c r="P6114">
        <f t="shared" si="190"/>
        <v>44894</v>
      </c>
      <c r="Q6114">
        <f>--(COUNTIF($A$2:A6114,A6114)=1)</f>
        <v>1</v>
      </c>
      <c r="R6114">
        <f t="shared" si="191"/>
        <v>187.54</v>
      </c>
    </row>
    <row r="6115" spans="1:18">
      <c r="A6115" t="s">
        <v>12727</v>
      </c>
      <c r="B6115" t="s">
        <v>4231</v>
      </c>
      <c r="C6115" t="s">
        <v>5300</v>
      </c>
      <c r="D6115" t="s">
        <v>3196</v>
      </c>
      <c r="E6115" t="s">
        <v>3194</v>
      </c>
      <c r="F6115" t="s">
        <v>3167</v>
      </c>
      <c r="G6115" t="s">
        <v>2982</v>
      </c>
      <c r="H6115" s="28">
        <v>44683</v>
      </c>
      <c r="I6115">
        <v>198.85</v>
      </c>
      <c r="J6115">
        <v>72</v>
      </c>
      <c r="K6115" t="s">
        <v>3123</v>
      </c>
      <c r="L6115" t="s">
        <v>3354</v>
      </c>
      <c r="M6115" t="s">
        <v>3207</v>
      </c>
      <c r="O6115" t="s">
        <v>3170</v>
      </c>
      <c r="P6115">
        <f t="shared" si="190"/>
        <v>44675</v>
      </c>
      <c r="Q6115">
        <f>--(COUNTIF($A$2:A6115,A6115)=1)</f>
        <v>1</v>
      </c>
      <c r="R6115">
        <f t="shared" si="191"/>
        <v>198.85</v>
      </c>
    </row>
    <row r="6116" spans="1:18">
      <c r="A6116" t="s">
        <v>12728</v>
      </c>
      <c r="B6116" t="s">
        <v>3997</v>
      </c>
      <c r="C6116" t="s">
        <v>11847</v>
      </c>
      <c r="D6116" t="s">
        <v>3174</v>
      </c>
      <c r="E6116" t="s">
        <v>3194</v>
      </c>
      <c r="F6116" t="s">
        <v>3167</v>
      </c>
      <c r="G6116" t="s">
        <v>2196</v>
      </c>
      <c r="H6116" s="28">
        <v>45228</v>
      </c>
      <c r="I6116">
        <v>184.6</v>
      </c>
      <c r="J6116">
        <v>72</v>
      </c>
      <c r="K6116" t="s">
        <v>3123</v>
      </c>
      <c r="L6116" t="s">
        <v>3209</v>
      </c>
      <c r="M6116" t="s">
        <v>3177</v>
      </c>
      <c r="O6116" t="s">
        <v>3170</v>
      </c>
      <c r="P6116">
        <f t="shared" si="190"/>
        <v>45221</v>
      </c>
      <c r="Q6116">
        <f>--(COUNTIF($A$2:A6116,A6116)=1)</f>
        <v>1</v>
      </c>
      <c r="R6116">
        <f t="shared" si="191"/>
        <v>184.6</v>
      </c>
    </row>
    <row r="6117" spans="1:18">
      <c r="A6117" t="s">
        <v>12729</v>
      </c>
      <c r="B6117" t="s">
        <v>5468</v>
      </c>
      <c r="C6117" t="s">
        <v>8591</v>
      </c>
      <c r="D6117" t="s">
        <v>3174</v>
      </c>
      <c r="E6117" t="s">
        <v>3194</v>
      </c>
      <c r="F6117" t="s">
        <v>3167</v>
      </c>
      <c r="G6117" t="s">
        <v>12730</v>
      </c>
      <c r="H6117" s="28">
        <v>45320</v>
      </c>
      <c r="I6117">
        <v>205.93</v>
      </c>
      <c r="J6117">
        <v>72</v>
      </c>
      <c r="K6117" t="s">
        <v>3123</v>
      </c>
      <c r="L6117" t="s">
        <v>3307</v>
      </c>
      <c r="M6117" t="s">
        <v>3202</v>
      </c>
      <c r="N6117">
        <v>1.6</v>
      </c>
      <c r="O6117" t="s">
        <v>3213</v>
      </c>
      <c r="P6117">
        <f t="shared" si="190"/>
        <v>45312</v>
      </c>
      <c r="Q6117">
        <f>--(COUNTIF($A$2:A6117,A6117)=1)</f>
        <v>1</v>
      </c>
      <c r="R6117">
        <f t="shared" si="191"/>
        <v>205.93</v>
      </c>
    </row>
    <row r="6118" spans="1:18">
      <c r="A6118" t="s">
        <v>12731</v>
      </c>
      <c r="B6118" t="s">
        <v>3506</v>
      </c>
      <c r="C6118" t="s">
        <v>3098</v>
      </c>
      <c r="D6118" t="s">
        <v>3251</v>
      </c>
      <c r="E6118" t="s">
        <v>3166</v>
      </c>
      <c r="F6118" t="s">
        <v>3167</v>
      </c>
      <c r="G6118" t="s">
        <v>2409</v>
      </c>
      <c r="H6118" s="28"/>
      <c r="J6118">
        <v>24</v>
      </c>
      <c r="K6118" t="s">
        <v>3098</v>
      </c>
      <c r="L6118" t="s">
        <v>3265</v>
      </c>
      <c r="M6118" t="s">
        <v>3177</v>
      </c>
      <c r="O6118" t="s">
        <v>3189</v>
      </c>
      <c r="P6118">
        <f t="shared" si="190"/>
        <v>45513</v>
      </c>
      <c r="Q6118">
        <f>--(COUNTIF($A$2:A6118,A6118)=1)</f>
        <v>1</v>
      </c>
      <c r="R6118" t="str">
        <f t="shared" si="191"/>
        <v/>
      </c>
    </row>
    <row r="6119" spans="1:18">
      <c r="A6119" t="s">
        <v>12732</v>
      </c>
      <c r="B6119" t="s">
        <v>9494</v>
      </c>
      <c r="C6119" t="s">
        <v>6584</v>
      </c>
      <c r="D6119" t="s">
        <v>3240</v>
      </c>
      <c r="E6119" t="s">
        <v>3166</v>
      </c>
      <c r="F6119" t="s">
        <v>3228</v>
      </c>
      <c r="G6119" t="s">
        <v>734</v>
      </c>
      <c r="H6119" s="28"/>
      <c r="J6119">
        <v>24</v>
      </c>
      <c r="K6119" t="s">
        <v>3098</v>
      </c>
      <c r="L6119" t="s">
        <v>3268</v>
      </c>
      <c r="M6119" t="s">
        <v>3202</v>
      </c>
      <c r="O6119" t="s">
        <v>3124</v>
      </c>
      <c r="P6119">
        <f t="shared" si="190"/>
        <v>44780</v>
      </c>
      <c r="Q6119">
        <f>--(COUNTIF($A$2:A6119,A6119)=1)</f>
        <v>1</v>
      </c>
      <c r="R6119" t="str">
        <f t="shared" si="191"/>
        <v/>
      </c>
    </row>
    <row r="6120" spans="1:18">
      <c r="A6120" t="s">
        <v>12733</v>
      </c>
      <c r="B6120" t="s">
        <v>4881</v>
      </c>
      <c r="C6120" t="s">
        <v>3098</v>
      </c>
      <c r="D6120" t="s">
        <v>3251</v>
      </c>
      <c r="E6120" t="s">
        <v>3194</v>
      </c>
      <c r="F6120" t="s">
        <v>3167</v>
      </c>
      <c r="G6120" t="s">
        <v>845</v>
      </c>
      <c r="H6120" s="28">
        <v>44935</v>
      </c>
      <c r="I6120">
        <v>233.12</v>
      </c>
      <c r="J6120">
        <v>72</v>
      </c>
      <c r="K6120" t="s">
        <v>3123</v>
      </c>
      <c r="L6120" t="s">
        <v>3271</v>
      </c>
      <c r="M6120" t="s">
        <v>3177</v>
      </c>
      <c r="N6120">
        <v>2.2999999999999998</v>
      </c>
      <c r="O6120" t="s">
        <v>3260</v>
      </c>
      <c r="P6120">
        <f t="shared" si="190"/>
        <v>44926</v>
      </c>
      <c r="Q6120">
        <f>--(COUNTIF($A$2:A6120,A6120)=1)</f>
        <v>1</v>
      </c>
      <c r="R6120">
        <f t="shared" si="191"/>
        <v>233.12</v>
      </c>
    </row>
    <row r="6121" spans="1:18">
      <c r="A6121" t="s">
        <v>12734</v>
      </c>
      <c r="B6121" t="s">
        <v>4502</v>
      </c>
      <c r="C6121" t="s">
        <v>3098</v>
      </c>
      <c r="D6121" t="s">
        <v>3227</v>
      </c>
      <c r="E6121" t="s">
        <v>3194</v>
      </c>
      <c r="F6121" t="s">
        <v>3167</v>
      </c>
      <c r="G6121" t="s">
        <v>12735</v>
      </c>
      <c r="H6121" s="28">
        <v>45021</v>
      </c>
      <c r="I6121">
        <v>79.67</v>
      </c>
      <c r="J6121">
        <v>72</v>
      </c>
      <c r="K6121" t="s">
        <v>3123</v>
      </c>
      <c r="L6121" t="s">
        <v>3354</v>
      </c>
      <c r="M6121" t="s">
        <v>3207</v>
      </c>
      <c r="N6121">
        <v>4.9000000000000004</v>
      </c>
      <c r="O6121" t="s">
        <v>3123</v>
      </c>
      <c r="P6121">
        <f t="shared" si="190"/>
        <v>45018</v>
      </c>
      <c r="Q6121">
        <f>--(COUNTIF($A$2:A6121,A6121)=1)</f>
        <v>1</v>
      </c>
      <c r="R6121">
        <f t="shared" si="191"/>
        <v>79.67</v>
      </c>
    </row>
    <row r="6122" spans="1:18">
      <c r="A6122" t="s">
        <v>12736</v>
      </c>
      <c r="B6122" t="s">
        <v>8103</v>
      </c>
      <c r="C6122" t="s">
        <v>9283</v>
      </c>
      <c r="D6122" t="s">
        <v>3200</v>
      </c>
      <c r="E6122" t="s">
        <v>3194</v>
      </c>
      <c r="F6122" t="s">
        <v>3220</v>
      </c>
      <c r="G6122" t="s">
        <v>3884</v>
      </c>
      <c r="H6122" s="28">
        <v>44835</v>
      </c>
      <c r="I6122">
        <v>108.7</v>
      </c>
      <c r="J6122">
        <v>72</v>
      </c>
      <c r="K6122" t="s">
        <v>3123</v>
      </c>
      <c r="L6122" t="s">
        <v>3265</v>
      </c>
      <c r="M6122" t="s">
        <v>3177</v>
      </c>
      <c r="N6122">
        <v>2.7</v>
      </c>
      <c r="O6122" t="s">
        <v>3182</v>
      </c>
      <c r="P6122">
        <f t="shared" si="190"/>
        <v>44831</v>
      </c>
      <c r="Q6122">
        <f>--(COUNTIF($A$2:A6122,A6122)=1)</f>
        <v>1</v>
      </c>
      <c r="R6122">
        <f t="shared" si="191"/>
        <v>108.7</v>
      </c>
    </row>
    <row r="6123" spans="1:18">
      <c r="A6123" t="s">
        <v>12737</v>
      </c>
      <c r="B6123" t="s">
        <v>12279</v>
      </c>
      <c r="C6123" t="s">
        <v>12738</v>
      </c>
      <c r="D6123" t="s">
        <v>3185</v>
      </c>
      <c r="E6123" t="s">
        <v>3175</v>
      </c>
      <c r="F6123" t="s">
        <v>3167</v>
      </c>
      <c r="G6123" t="s">
        <v>1772</v>
      </c>
      <c r="H6123" s="28">
        <v>44571</v>
      </c>
      <c r="I6123">
        <v>19.489999999999998</v>
      </c>
      <c r="J6123">
        <v>8</v>
      </c>
      <c r="K6123" t="s">
        <v>3123</v>
      </c>
      <c r="L6123" t="s">
        <v>3198</v>
      </c>
      <c r="M6123" t="s">
        <v>3207</v>
      </c>
      <c r="N6123">
        <v>3.5</v>
      </c>
      <c r="O6123" t="s">
        <v>3170</v>
      </c>
      <c r="P6123">
        <f t="shared" si="190"/>
        <v>44571</v>
      </c>
      <c r="Q6123">
        <f>--(COUNTIF($A$2:A6123,A6123)=1)</f>
        <v>1</v>
      </c>
      <c r="R6123">
        <f t="shared" si="191"/>
        <v>19.489999999999998</v>
      </c>
    </row>
    <row r="6124" spans="1:18">
      <c r="A6124" t="s">
        <v>12739</v>
      </c>
      <c r="B6124" t="s">
        <v>1407</v>
      </c>
      <c r="C6124" t="s">
        <v>5534</v>
      </c>
      <c r="D6124" t="s">
        <v>3240</v>
      </c>
      <c r="E6124" t="s">
        <v>3166</v>
      </c>
      <c r="F6124" t="s">
        <v>3167</v>
      </c>
      <c r="G6124" t="s">
        <v>404</v>
      </c>
      <c r="H6124" s="28">
        <v>45291</v>
      </c>
      <c r="I6124">
        <v>57.02</v>
      </c>
      <c r="J6124">
        <v>24</v>
      </c>
      <c r="K6124" t="s">
        <v>3123</v>
      </c>
      <c r="L6124" t="s">
        <v>3212</v>
      </c>
      <c r="M6124" t="s">
        <v>3169</v>
      </c>
      <c r="O6124" t="s">
        <v>3123</v>
      </c>
      <c r="P6124">
        <f t="shared" si="190"/>
        <v>45289</v>
      </c>
      <c r="Q6124">
        <f>--(COUNTIF($A$2:A6124,A6124)=1)</f>
        <v>1</v>
      </c>
      <c r="R6124">
        <f t="shared" si="191"/>
        <v>57.02</v>
      </c>
    </row>
    <row r="6125" spans="1:18">
      <c r="A6125" t="s">
        <v>12740</v>
      </c>
      <c r="B6125" t="s">
        <v>8069</v>
      </c>
      <c r="C6125" t="s">
        <v>4769</v>
      </c>
      <c r="D6125" t="s">
        <v>3200</v>
      </c>
      <c r="E6125" t="s">
        <v>3194</v>
      </c>
      <c r="F6125" t="s">
        <v>3167</v>
      </c>
      <c r="G6125" t="s">
        <v>2203</v>
      </c>
      <c r="H6125" s="28">
        <v>45544</v>
      </c>
      <c r="I6125">
        <v>245.05</v>
      </c>
      <c r="J6125">
        <v>72</v>
      </c>
      <c r="K6125" t="s">
        <v>3123</v>
      </c>
      <c r="L6125" t="s">
        <v>3302</v>
      </c>
      <c r="M6125" t="s">
        <v>3188</v>
      </c>
      <c r="O6125" t="s">
        <v>3170</v>
      </c>
      <c r="P6125">
        <f t="shared" si="190"/>
        <v>45534</v>
      </c>
      <c r="Q6125">
        <f>--(COUNTIF($A$2:A6125,A6125)=1)</f>
        <v>1</v>
      </c>
      <c r="R6125">
        <f t="shared" si="191"/>
        <v>245.05</v>
      </c>
    </row>
    <row r="6126" spans="1:18">
      <c r="A6126" t="s">
        <v>12741</v>
      </c>
      <c r="B6126" t="s">
        <v>2771</v>
      </c>
      <c r="C6126" t="s">
        <v>12742</v>
      </c>
      <c r="D6126" t="s">
        <v>3200</v>
      </c>
      <c r="E6126" t="s">
        <v>3280</v>
      </c>
      <c r="F6126" t="s">
        <v>3167</v>
      </c>
      <c r="G6126" t="s">
        <v>2133</v>
      </c>
      <c r="H6126" s="28">
        <v>45500</v>
      </c>
      <c r="I6126">
        <v>8.76</v>
      </c>
      <c r="J6126">
        <v>4</v>
      </c>
      <c r="K6126" t="s">
        <v>3123</v>
      </c>
      <c r="L6126" t="s">
        <v>3206</v>
      </c>
      <c r="M6126" t="s">
        <v>3177</v>
      </c>
      <c r="N6126">
        <v>2.2999999999999998</v>
      </c>
      <c r="O6126" t="s">
        <v>3170</v>
      </c>
      <c r="P6126">
        <f t="shared" si="190"/>
        <v>45500</v>
      </c>
      <c r="Q6126">
        <f>--(COUNTIF($A$2:A6126,A6126)=1)</f>
        <v>1</v>
      </c>
      <c r="R6126">
        <f t="shared" si="191"/>
        <v>8.76</v>
      </c>
    </row>
    <row r="6127" spans="1:18">
      <c r="A6127" t="s">
        <v>12743</v>
      </c>
      <c r="B6127" t="s">
        <v>1690</v>
      </c>
      <c r="C6127" t="s">
        <v>3098</v>
      </c>
      <c r="D6127" t="s">
        <v>3196</v>
      </c>
      <c r="E6127" t="s">
        <v>3166</v>
      </c>
      <c r="F6127" t="s">
        <v>3167</v>
      </c>
      <c r="G6127" t="s">
        <v>2624</v>
      </c>
      <c r="H6127" s="28">
        <v>45080</v>
      </c>
      <c r="I6127">
        <v>46.82</v>
      </c>
      <c r="J6127">
        <v>24</v>
      </c>
      <c r="K6127" t="s">
        <v>3123</v>
      </c>
      <c r="L6127" t="s">
        <v>3098</v>
      </c>
      <c r="M6127" t="s">
        <v>3169</v>
      </c>
      <c r="N6127">
        <v>1.3</v>
      </c>
      <c r="O6127" t="s">
        <v>3213</v>
      </c>
      <c r="P6127">
        <f t="shared" si="190"/>
        <v>45079</v>
      </c>
      <c r="Q6127">
        <f>--(COUNTIF($A$2:A6127,A6127)=1)</f>
        <v>1</v>
      </c>
      <c r="R6127">
        <f t="shared" si="191"/>
        <v>46.82</v>
      </c>
    </row>
    <row r="6128" spans="1:18">
      <c r="A6128" t="s">
        <v>12744</v>
      </c>
      <c r="B6128" t="s">
        <v>1858</v>
      </c>
      <c r="C6128" t="s">
        <v>5888</v>
      </c>
      <c r="D6128" t="s">
        <v>3185</v>
      </c>
      <c r="E6128" t="s">
        <v>3194</v>
      </c>
      <c r="F6128" t="s">
        <v>3228</v>
      </c>
      <c r="G6128" t="s">
        <v>259</v>
      </c>
      <c r="H6128" s="28"/>
      <c r="J6128">
        <v>72</v>
      </c>
      <c r="K6128" t="s">
        <v>3098</v>
      </c>
      <c r="L6128" t="s">
        <v>3098</v>
      </c>
      <c r="M6128" t="s">
        <v>3169</v>
      </c>
      <c r="O6128" t="s">
        <v>3170</v>
      </c>
      <c r="P6128">
        <f t="shared" si="190"/>
        <v>44872</v>
      </c>
      <c r="Q6128">
        <f>--(COUNTIF($A$2:A6128,A6128)=1)</f>
        <v>1</v>
      </c>
      <c r="R6128" t="str">
        <f t="shared" si="191"/>
        <v/>
      </c>
    </row>
    <row r="6129" spans="1:18">
      <c r="A6129" t="s">
        <v>12745</v>
      </c>
      <c r="B6129" t="s">
        <v>10909</v>
      </c>
      <c r="C6129" t="s">
        <v>3098</v>
      </c>
      <c r="D6129" t="s">
        <v>3200</v>
      </c>
      <c r="E6129" t="s">
        <v>3280</v>
      </c>
      <c r="F6129" t="s">
        <v>3167</v>
      </c>
      <c r="G6129" t="s">
        <v>278</v>
      </c>
      <c r="H6129" s="28">
        <v>45524</v>
      </c>
      <c r="I6129">
        <v>5.75</v>
      </c>
      <c r="J6129">
        <v>4</v>
      </c>
      <c r="K6129" t="s">
        <v>3123</v>
      </c>
      <c r="L6129" t="s">
        <v>3201</v>
      </c>
      <c r="M6129" t="s">
        <v>3177</v>
      </c>
      <c r="N6129">
        <v>3</v>
      </c>
      <c r="O6129" t="s">
        <v>3123</v>
      </c>
      <c r="P6129">
        <f t="shared" si="190"/>
        <v>45524</v>
      </c>
      <c r="Q6129">
        <f>--(COUNTIF($A$2:A6129,A6129)=1)</f>
        <v>1</v>
      </c>
      <c r="R6129">
        <f t="shared" si="191"/>
        <v>5.75</v>
      </c>
    </row>
    <row r="6130" spans="1:18">
      <c r="A6130" t="s">
        <v>12746</v>
      </c>
      <c r="B6130" t="s">
        <v>5753</v>
      </c>
      <c r="C6130" t="s">
        <v>3098</v>
      </c>
      <c r="D6130" t="s">
        <v>3240</v>
      </c>
      <c r="E6130" t="s">
        <v>3166</v>
      </c>
      <c r="F6130" t="s">
        <v>3167</v>
      </c>
      <c r="G6130" t="s">
        <v>2998</v>
      </c>
      <c r="H6130" s="28">
        <v>44642</v>
      </c>
      <c r="I6130">
        <v>67.34</v>
      </c>
      <c r="J6130">
        <v>24</v>
      </c>
      <c r="K6130" t="s">
        <v>3123</v>
      </c>
      <c r="L6130" t="s">
        <v>3437</v>
      </c>
      <c r="M6130" t="s">
        <v>3177</v>
      </c>
      <c r="O6130" t="s">
        <v>3182</v>
      </c>
      <c r="P6130">
        <f t="shared" si="190"/>
        <v>44640</v>
      </c>
      <c r="Q6130">
        <f>--(COUNTIF($A$2:A6130,A6130)=1)</f>
        <v>1</v>
      </c>
      <c r="R6130">
        <f t="shared" si="191"/>
        <v>67.34</v>
      </c>
    </row>
    <row r="6131" spans="1:18">
      <c r="A6131" t="s">
        <v>12747</v>
      </c>
      <c r="B6131" t="s">
        <v>326</v>
      </c>
      <c r="C6131" t="s">
        <v>12748</v>
      </c>
      <c r="D6131" t="s">
        <v>3227</v>
      </c>
      <c r="E6131" t="s">
        <v>3280</v>
      </c>
      <c r="F6131" t="s">
        <v>3228</v>
      </c>
      <c r="G6131" t="s">
        <v>1242</v>
      </c>
      <c r="H6131" s="28"/>
      <c r="J6131">
        <v>4</v>
      </c>
      <c r="K6131" t="s">
        <v>3098</v>
      </c>
      <c r="L6131" t="s">
        <v>3187</v>
      </c>
      <c r="M6131" t="s">
        <v>3202</v>
      </c>
      <c r="O6131" t="s">
        <v>3170</v>
      </c>
      <c r="P6131">
        <f t="shared" si="190"/>
        <v>45464</v>
      </c>
      <c r="Q6131">
        <f>--(COUNTIF($A$2:A6131,A6131)=1)</f>
        <v>1</v>
      </c>
      <c r="R6131" t="str">
        <f t="shared" si="191"/>
        <v/>
      </c>
    </row>
    <row r="6132" spans="1:18">
      <c r="A6132" t="s">
        <v>12749</v>
      </c>
      <c r="B6132" t="s">
        <v>1517</v>
      </c>
      <c r="C6132" t="s">
        <v>4694</v>
      </c>
      <c r="D6132" t="s">
        <v>3240</v>
      </c>
      <c r="E6132" t="s">
        <v>3175</v>
      </c>
      <c r="F6132" t="s">
        <v>3167</v>
      </c>
      <c r="G6132" t="s">
        <v>10822</v>
      </c>
      <c r="H6132" s="28">
        <v>45193</v>
      </c>
      <c r="I6132">
        <v>4.3899999999999997</v>
      </c>
      <c r="J6132">
        <v>8</v>
      </c>
      <c r="K6132" t="s">
        <v>3124</v>
      </c>
      <c r="L6132" t="s">
        <v>3398</v>
      </c>
      <c r="M6132" t="s">
        <v>3177</v>
      </c>
      <c r="N6132">
        <v>1.5</v>
      </c>
      <c r="O6132" t="s">
        <v>3123</v>
      </c>
      <c r="P6132">
        <f t="shared" si="190"/>
        <v>45193</v>
      </c>
      <c r="Q6132">
        <f>--(COUNTIF($A$2:A6132,A6132)=1)</f>
        <v>1</v>
      </c>
      <c r="R6132">
        <f t="shared" si="191"/>
        <v>4.3899999999999997</v>
      </c>
    </row>
    <row r="6133" spans="1:18">
      <c r="A6133" t="s">
        <v>12750</v>
      </c>
      <c r="B6133" t="s">
        <v>1278</v>
      </c>
      <c r="C6133" t="s">
        <v>3098</v>
      </c>
      <c r="D6133" t="s">
        <v>3165</v>
      </c>
      <c r="E6133" t="s">
        <v>3166</v>
      </c>
      <c r="F6133" t="s">
        <v>3167</v>
      </c>
      <c r="G6133" t="s">
        <v>349</v>
      </c>
      <c r="H6133" s="28">
        <v>45011</v>
      </c>
      <c r="I6133">
        <v>44.73</v>
      </c>
      <c r="J6133">
        <v>24</v>
      </c>
      <c r="K6133" t="s">
        <v>3123</v>
      </c>
      <c r="L6133" t="s">
        <v>3271</v>
      </c>
      <c r="M6133" t="s">
        <v>3202</v>
      </c>
      <c r="O6133" t="s">
        <v>3189</v>
      </c>
      <c r="P6133">
        <f t="shared" si="190"/>
        <v>45010</v>
      </c>
      <c r="Q6133">
        <f>--(COUNTIF($A$2:A6133,A6133)=1)</f>
        <v>1</v>
      </c>
      <c r="R6133">
        <f t="shared" si="191"/>
        <v>44.73</v>
      </c>
    </row>
    <row r="6134" spans="1:18">
      <c r="A6134" t="s">
        <v>12751</v>
      </c>
      <c r="B6134" t="s">
        <v>2649</v>
      </c>
      <c r="C6134" t="s">
        <v>3098</v>
      </c>
      <c r="D6134" t="s">
        <v>3237</v>
      </c>
      <c r="E6134" t="s">
        <v>3166</v>
      </c>
      <c r="F6134" t="s">
        <v>3228</v>
      </c>
      <c r="G6134" t="s">
        <v>446</v>
      </c>
      <c r="H6134" s="28"/>
      <c r="J6134">
        <v>24</v>
      </c>
      <c r="K6134" t="s">
        <v>3098</v>
      </c>
      <c r="L6134" t="s">
        <v>3265</v>
      </c>
      <c r="M6134" t="s">
        <v>3169</v>
      </c>
      <c r="O6134" t="s">
        <v>3213</v>
      </c>
      <c r="P6134">
        <f t="shared" si="190"/>
        <v>44735</v>
      </c>
      <c r="Q6134">
        <f>--(COUNTIF($A$2:A6134,A6134)=1)</f>
        <v>1</v>
      </c>
      <c r="R6134" t="str">
        <f t="shared" si="191"/>
        <v/>
      </c>
    </row>
    <row r="6135" spans="1:18">
      <c r="A6135" t="s">
        <v>12752</v>
      </c>
      <c r="B6135" t="s">
        <v>3332</v>
      </c>
      <c r="C6135" t="s">
        <v>3098</v>
      </c>
      <c r="D6135" t="s">
        <v>3200</v>
      </c>
      <c r="E6135" t="s">
        <v>3166</v>
      </c>
      <c r="F6135" t="s">
        <v>3167</v>
      </c>
      <c r="G6135" t="s">
        <v>2749</v>
      </c>
      <c r="H6135" s="28">
        <v>45053</v>
      </c>
      <c r="I6135">
        <v>68.84</v>
      </c>
      <c r="J6135">
        <v>24</v>
      </c>
      <c r="K6135" t="s">
        <v>3123</v>
      </c>
      <c r="L6135" t="s">
        <v>3271</v>
      </c>
      <c r="M6135" t="s">
        <v>3169</v>
      </c>
      <c r="N6135">
        <v>4.5</v>
      </c>
      <c r="O6135" t="s">
        <v>3123</v>
      </c>
      <c r="P6135">
        <f t="shared" si="190"/>
        <v>45051</v>
      </c>
      <c r="Q6135">
        <f>--(COUNTIF($A$2:A6135,A6135)=1)</f>
        <v>1</v>
      </c>
      <c r="R6135">
        <f t="shared" si="191"/>
        <v>68.84</v>
      </c>
    </row>
    <row r="6136" spans="1:18">
      <c r="A6136" t="s">
        <v>12753</v>
      </c>
      <c r="B6136" t="s">
        <v>4111</v>
      </c>
      <c r="C6136" t="s">
        <v>12754</v>
      </c>
      <c r="D6136" t="s">
        <v>3165</v>
      </c>
      <c r="E6136" t="s">
        <v>3166</v>
      </c>
      <c r="F6136" t="s">
        <v>3167</v>
      </c>
      <c r="G6136" t="s">
        <v>758</v>
      </c>
      <c r="H6136" s="28">
        <v>44994</v>
      </c>
      <c r="I6136">
        <v>47.91</v>
      </c>
      <c r="J6136">
        <v>24</v>
      </c>
      <c r="K6136" t="s">
        <v>3123</v>
      </c>
      <c r="L6136" t="s">
        <v>3192</v>
      </c>
      <c r="M6136" t="s">
        <v>3202</v>
      </c>
      <c r="N6136">
        <v>4.0999999999999996</v>
      </c>
      <c r="O6136" t="s">
        <v>3124</v>
      </c>
      <c r="P6136">
        <f t="shared" si="190"/>
        <v>44993</v>
      </c>
      <c r="Q6136">
        <f>--(COUNTIF($A$2:A6136,A6136)=1)</f>
        <v>1</v>
      </c>
      <c r="R6136">
        <f t="shared" si="191"/>
        <v>47.91</v>
      </c>
    </row>
    <row r="6137" spans="1:18">
      <c r="A6137" t="s">
        <v>12755</v>
      </c>
      <c r="B6137" t="s">
        <v>5340</v>
      </c>
      <c r="C6137" t="s">
        <v>3098</v>
      </c>
      <c r="D6137" t="s">
        <v>3174</v>
      </c>
      <c r="E6137" t="s">
        <v>3175</v>
      </c>
      <c r="F6137" t="s">
        <v>3167</v>
      </c>
      <c r="G6137" t="s">
        <v>4304</v>
      </c>
      <c r="H6137" s="28">
        <v>44828</v>
      </c>
      <c r="I6137">
        <v>7.13</v>
      </c>
      <c r="J6137">
        <v>8</v>
      </c>
      <c r="K6137" t="s">
        <v>3124</v>
      </c>
      <c r="L6137" t="s">
        <v>3206</v>
      </c>
      <c r="M6137" t="s">
        <v>3188</v>
      </c>
      <c r="N6137">
        <v>2.4</v>
      </c>
      <c r="O6137" t="s">
        <v>3260</v>
      </c>
      <c r="P6137">
        <f t="shared" si="190"/>
        <v>44828</v>
      </c>
      <c r="Q6137">
        <f>--(COUNTIF($A$2:A6137,A6137)=1)</f>
        <v>1</v>
      </c>
      <c r="R6137">
        <f t="shared" si="191"/>
        <v>7.13</v>
      </c>
    </row>
    <row r="6138" spans="1:18">
      <c r="A6138" t="s">
        <v>12756</v>
      </c>
      <c r="B6138" t="s">
        <v>6612</v>
      </c>
      <c r="C6138" t="s">
        <v>3098</v>
      </c>
      <c r="D6138" t="s">
        <v>3196</v>
      </c>
      <c r="E6138" t="s">
        <v>3175</v>
      </c>
      <c r="F6138" t="s">
        <v>3167</v>
      </c>
      <c r="G6138" t="s">
        <v>6109</v>
      </c>
      <c r="H6138" s="28">
        <v>44611</v>
      </c>
      <c r="I6138">
        <v>13.42</v>
      </c>
      <c r="J6138">
        <v>8</v>
      </c>
      <c r="K6138" t="s">
        <v>3123</v>
      </c>
      <c r="L6138" t="s">
        <v>3212</v>
      </c>
      <c r="M6138" t="s">
        <v>3202</v>
      </c>
      <c r="N6138">
        <v>3.4</v>
      </c>
      <c r="O6138" t="s">
        <v>3189</v>
      </c>
      <c r="P6138">
        <f t="shared" si="190"/>
        <v>44611</v>
      </c>
      <c r="Q6138">
        <f>--(COUNTIF($A$2:A6138,A6138)=1)</f>
        <v>1</v>
      </c>
      <c r="R6138">
        <f t="shared" si="191"/>
        <v>13.42</v>
      </c>
    </row>
    <row r="6139" spans="1:18">
      <c r="A6139" t="s">
        <v>12757</v>
      </c>
      <c r="B6139" t="s">
        <v>783</v>
      </c>
      <c r="C6139" t="s">
        <v>3098</v>
      </c>
      <c r="D6139" t="s">
        <v>3185</v>
      </c>
      <c r="E6139" t="s">
        <v>3166</v>
      </c>
      <c r="F6139" t="s">
        <v>3167</v>
      </c>
      <c r="G6139" t="s">
        <v>5519</v>
      </c>
      <c r="H6139" s="28"/>
      <c r="J6139">
        <v>24</v>
      </c>
      <c r="K6139" t="s">
        <v>3098</v>
      </c>
      <c r="L6139" t="s">
        <v>3351</v>
      </c>
      <c r="M6139" t="s">
        <v>3169</v>
      </c>
      <c r="O6139" t="s">
        <v>3213</v>
      </c>
      <c r="P6139">
        <f t="shared" si="190"/>
        <v>45117</v>
      </c>
      <c r="Q6139">
        <f>--(COUNTIF($A$2:A6139,A6139)=1)</f>
        <v>1</v>
      </c>
      <c r="R6139" t="str">
        <f t="shared" si="191"/>
        <v/>
      </c>
    </row>
    <row r="6140" spans="1:18">
      <c r="A6140" t="s">
        <v>12758</v>
      </c>
      <c r="B6140" t="s">
        <v>1855</v>
      </c>
      <c r="C6140" t="s">
        <v>3098</v>
      </c>
      <c r="D6140" t="s">
        <v>3251</v>
      </c>
      <c r="E6140" t="s">
        <v>3175</v>
      </c>
      <c r="F6140" t="s">
        <v>3167</v>
      </c>
      <c r="G6140" t="s">
        <v>12759</v>
      </c>
      <c r="H6140" s="28">
        <v>45542</v>
      </c>
      <c r="I6140">
        <v>10.81</v>
      </c>
      <c r="J6140">
        <v>8</v>
      </c>
      <c r="K6140" t="s">
        <v>3123</v>
      </c>
      <c r="L6140" t="s">
        <v>3218</v>
      </c>
      <c r="M6140" t="s">
        <v>3202</v>
      </c>
      <c r="O6140" t="s">
        <v>3213</v>
      </c>
      <c r="P6140">
        <f t="shared" si="190"/>
        <v>45542</v>
      </c>
      <c r="Q6140">
        <f>--(COUNTIF($A$2:A6140,A6140)=1)</f>
        <v>1</v>
      </c>
      <c r="R6140">
        <f t="shared" si="191"/>
        <v>10.81</v>
      </c>
    </row>
    <row r="6141" spans="1:18">
      <c r="A6141" t="s">
        <v>12760</v>
      </c>
      <c r="B6141" t="s">
        <v>3041</v>
      </c>
      <c r="C6141" t="s">
        <v>3098</v>
      </c>
      <c r="D6141" t="s">
        <v>3185</v>
      </c>
      <c r="E6141" t="s">
        <v>3194</v>
      </c>
      <c r="F6141" t="s">
        <v>3167</v>
      </c>
      <c r="G6141" t="s">
        <v>504</v>
      </c>
      <c r="H6141" s="28">
        <v>45473</v>
      </c>
      <c r="I6141">
        <v>200.71</v>
      </c>
      <c r="J6141">
        <v>72</v>
      </c>
      <c r="K6141" t="s">
        <v>3123</v>
      </c>
      <c r="L6141" t="s">
        <v>3098</v>
      </c>
      <c r="M6141" t="s">
        <v>3188</v>
      </c>
      <c r="N6141">
        <v>2.2000000000000002</v>
      </c>
      <c r="O6141" t="s">
        <v>3213</v>
      </c>
      <c r="P6141">
        <f t="shared" si="190"/>
        <v>45465</v>
      </c>
      <c r="Q6141">
        <f>--(COUNTIF($A$2:A6141,A6141)=1)</f>
        <v>1</v>
      </c>
      <c r="R6141">
        <f t="shared" si="191"/>
        <v>200.71</v>
      </c>
    </row>
    <row r="6142" spans="1:18">
      <c r="A6142" t="s">
        <v>12761</v>
      </c>
      <c r="B6142" t="s">
        <v>535</v>
      </c>
      <c r="C6142" t="s">
        <v>3098</v>
      </c>
      <c r="D6142" t="s">
        <v>3251</v>
      </c>
      <c r="E6142" t="s">
        <v>3166</v>
      </c>
      <c r="F6142" t="s">
        <v>3167</v>
      </c>
      <c r="G6142" t="s">
        <v>2651</v>
      </c>
      <c r="H6142" s="28"/>
      <c r="J6142">
        <v>24</v>
      </c>
      <c r="K6142" t="s">
        <v>3098</v>
      </c>
      <c r="L6142" t="s">
        <v>3351</v>
      </c>
      <c r="M6142" t="s">
        <v>3188</v>
      </c>
      <c r="O6142" t="s">
        <v>3170</v>
      </c>
      <c r="P6142">
        <f t="shared" si="190"/>
        <v>45020</v>
      </c>
      <c r="Q6142">
        <f>--(COUNTIF($A$2:A6142,A6142)=1)</f>
        <v>1</v>
      </c>
      <c r="R6142" t="str">
        <f t="shared" si="191"/>
        <v/>
      </c>
    </row>
    <row r="6143" spans="1:18">
      <c r="A6143" t="s">
        <v>12762</v>
      </c>
      <c r="B6143" t="s">
        <v>2771</v>
      </c>
      <c r="C6143" t="s">
        <v>5857</v>
      </c>
      <c r="D6143" t="s">
        <v>3227</v>
      </c>
      <c r="E6143" t="s">
        <v>3166</v>
      </c>
      <c r="F6143" t="s">
        <v>3167</v>
      </c>
      <c r="G6143" t="s">
        <v>5842</v>
      </c>
      <c r="H6143" s="28">
        <v>45704</v>
      </c>
      <c r="I6143">
        <v>80.959999999999994</v>
      </c>
      <c r="J6143">
        <v>24</v>
      </c>
      <c r="K6143" t="s">
        <v>3123</v>
      </c>
      <c r="L6143" t="s">
        <v>3187</v>
      </c>
      <c r="M6143" t="s">
        <v>3169</v>
      </c>
      <c r="O6143" t="s">
        <v>3213</v>
      </c>
      <c r="P6143">
        <f t="shared" si="190"/>
        <v>45701</v>
      </c>
      <c r="Q6143">
        <f>--(COUNTIF($A$2:A6143,A6143)=1)</f>
        <v>1</v>
      </c>
      <c r="R6143">
        <f t="shared" si="191"/>
        <v>80.959999999999994</v>
      </c>
    </row>
    <row r="6144" spans="1:18">
      <c r="A6144" t="s">
        <v>12763</v>
      </c>
      <c r="B6144" t="s">
        <v>5764</v>
      </c>
      <c r="C6144" t="s">
        <v>12764</v>
      </c>
      <c r="D6144" t="s">
        <v>3227</v>
      </c>
      <c r="E6144" t="s">
        <v>3166</v>
      </c>
      <c r="F6144" t="s">
        <v>3180</v>
      </c>
      <c r="G6144" t="s">
        <v>1728</v>
      </c>
      <c r="H6144" s="28"/>
      <c r="J6144">
        <v>24</v>
      </c>
      <c r="K6144" t="s">
        <v>3098</v>
      </c>
      <c r="L6144" t="s">
        <v>3176</v>
      </c>
      <c r="M6144" t="s">
        <v>3169</v>
      </c>
      <c r="O6144" t="s">
        <v>3178</v>
      </c>
      <c r="P6144">
        <f t="shared" si="190"/>
        <v>45410</v>
      </c>
      <c r="Q6144">
        <f>--(COUNTIF($A$2:A6144,A6144)=1)</f>
        <v>1</v>
      </c>
      <c r="R6144" t="str">
        <f t="shared" si="191"/>
        <v/>
      </c>
    </row>
    <row r="6145" spans="1:18">
      <c r="A6145" t="s">
        <v>12765</v>
      </c>
      <c r="B6145" t="s">
        <v>4582</v>
      </c>
      <c r="C6145" t="s">
        <v>3098</v>
      </c>
      <c r="D6145" t="s">
        <v>3237</v>
      </c>
      <c r="E6145" t="s">
        <v>3194</v>
      </c>
      <c r="F6145" t="s">
        <v>3167</v>
      </c>
      <c r="G6145" t="s">
        <v>2714</v>
      </c>
      <c r="H6145" s="28">
        <v>45549</v>
      </c>
      <c r="I6145">
        <v>168.59</v>
      </c>
      <c r="J6145">
        <v>72</v>
      </c>
      <c r="K6145" t="s">
        <v>3123</v>
      </c>
      <c r="L6145" t="s">
        <v>3192</v>
      </c>
      <c r="M6145" t="s">
        <v>3177</v>
      </c>
      <c r="O6145" t="s">
        <v>3182</v>
      </c>
      <c r="P6145">
        <f t="shared" si="190"/>
        <v>45542</v>
      </c>
      <c r="Q6145">
        <f>--(COUNTIF($A$2:A6145,A6145)=1)</f>
        <v>1</v>
      </c>
      <c r="R6145">
        <f t="shared" si="191"/>
        <v>168.59</v>
      </c>
    </row>
    <row r="6146" spans="1:18">
      <c r="A6146" t="s">
        <v>12766</v>
      </c>
      <c r="B6146" t="s">
        <v>356</v>
      </c>
      <c r="C6146" t="s">
        <v>3098</v>
      </c>
      <c r="D6146" t="s">
        <v>3251</v>
      </c>
      <c r="E6146" t="s">
        <v>3166</v>
      </c>
      <c r="F6146" t="s">
        <v>3220</v>
      </c>
      <c r="G6146" t="s">
        <v>12767</v>
      </c>
      <c r="H6146" s="28"/>
      <c r="J6146">
        <v>24</v>
      </c>
      <c r="K6146" t="s">
        <v>3098</v>
      </c>
      <c r="L6146" t="s">
        <v>3302</v>
      </c>
      <c r="M6146" t="s">
        <v>3207</v>
      </c>
      <c r="O6146" t="s">
        <v>3182</v>
      </c>
      <c r="P6146">
        <f t="shared" ref="P6146:P6209" si="192">IFERROR(DATEVALUE(G6146),IFERROR(DATE(RIGHT(G6146,4),MID(G6146,4,2),LEFT(G6146,2)),""))</f>
        <v>45361</v>
      </c>
      <c r="Q6146">
        <f>--(COUNTIF($A$2:A6146,A6146)=1)</f>
        <v>1</v>
      </c>
      <c r="R6146" t="str">
        <f t="shared" ref="R6146:R6209" si="193">IF(AND(Q6146=1,I6146&lt;&gt;"",ISNUMBER(I6146),I6146&gt;=0),I6146,"")</f>
        <v/>
      </c>
    </row>
    <row r="6147" spans="1:18">
      <c r="A6147" t="s">
        <v>12768</v>
      </c>
      <c r="B6147" t="s">
        <v>4786</v>
      </c>
      <c r="C6147" t="s">
        <v>3098</v>
      </c>
      <c r="D6147" t="s">
        <v>3227</v>
      </c>
      <c r="E6147" t="s">
        <v>3175</v>
      </c>
      <c r="F6147" t="s">
        <v>3220</v>
      </c>
      <c r="G6147" t="s">
        <v>2406</v>
      </c>
      <c r="H6147" s="28">
        <v>44689</v>
      </c>
      <c r="I6147">
        <v>11.85</v>
      </c>
      <c r="J6147">
        <v>8</v>
      </c>
      <c r="K6147" t="s">
        <v>3123</v>
      </c>
      <c r="L6147" t="s">
        <v>3187</v>
      </c>
      <c r="M6147" t="s">
        <v>3202</v>
      </c>
      <c r="O6147" t="s">
        <v>3170</v>
      </c>
      <c r="P6147">
        <f t="shared" si="192"/>
        <v>44689</v>
      </c>
      <c r="Q6147">
        <f>--(COUNTIF($A$2:A6147,A6147)=1)</f>
        <v>1</v>
      </c>
      <c r="R6147">
        <f t="shared" si="193"/>
        <v>11.85</v>
      </c>
    </row>
    <row r="6148" spans="1:18">
      <c r="A6148" t="s">
        <v>12769</v>
      </c>
      <c r="B6148" t="s">
        <v>566</v>
      </c>
      <c r="C6148" t="s">
        <v>12770</v>
      </c>
      <c r="D6148" t="s">
        <v>3200</v>
      </c>
      <c r="E6148" t="s">
        <v>3166</v>
      </c>
      <c r="F6148" t="s">
        <v>3228</v>
      </c>
      <c r="G6148" t="s">
        <v>1036</v>
      </c>
      <c r="H6148" s="28"/>
      <c r="J6148">
        <v>24</v>
      </c>
      <c r="K6148" t="s">
        <v>3098</v>
      </c>
      <c r="L6148" t="s">
        <v>3216</v>
      </c>
      <c r="M6148" t="s">
        <v>3169</v>
      </c>
      <c r="O6148" t="s">
        <v>3123</v>
      </c>
      <c r="P6148">
        <f t="shared" si="192"/>
        <v>45234</v>
      </c>
      <c r="Q6148">
        <f>--(COUNTIF($A$2:A6148,A6148)=1)</f>
        <v>1</v>
      </c>
      <c r="R6148" t="str">
        <f t="shared" si="193"/>
        <v/>
      </c>
    </row>
    <row r="6149" spans="1:18">
      <c r="A6149" t="s">
        <v>12771</v>
      </c>
      <c r="B6149" t="s">
        <v>6698</v>
      </c>
      <c r="C6149" t="s">
        <v>12772</v>
      </c>
      <c r="D6149" t="s">
        <v>3251</v>
      </c>
      <c r="E6149" t="s">
        <v>3166</v>
      </c>
      <c r="F6149" t="s">
        <v>3167</v>
      </c>
      <c r="G6149" t="s">
        <v>773</v>
      </c>
      <c r="H6149" s="28">
        <v>45186</v>
      </c>
      <c r="I6149">
        <v>27.67</v>
      </c>
      <c r="J6149">
        <v>24</v>
      </c>
      <c r="K6149" t="s">
        <v>3123</v>
      </c>
      <c r="L6149" t="s">
        <v>3176</v>
      </c>
      <c r="M6149" t="s">
        <v>3177</v>
      </c>
      <c r="O6149" t="s">
        <v>3260</v>
      </c>
      <c r="P6149">
        <f t="shared" si="192"/>
        <v>45185</v>
      </c>
      <c r="Q6149">
        <f>--(COUNTIF($A$2:A6149,A6149)=1)</f>
        <v>1</v>
      </c>
      <c r="R6149">
        <f t="shared" si="193"/>
        <v>27.67</v>
      </c>
    </row>
    <row r="6150" spans="1:18">
      <c r="A6150" t="s">
        <v>12773</v>
      </c>
      <c r="B6150" t="s">
        <v>3631</v>
      </c>
      <c r="C6150" t="s">
        <v>12774</v>
      </c>
      <c r="D6150" t="s">
        <v>3251</v>
      </c>
      <c r="E6150" t="s">
        <v>3166</v>
      </c>
      <c r="F6150" t="s">
        <v>3167</v>
      </c>
      <c r="G6150" t="s">
        <v>1385</v>
      </c>
      <c r="H6150" s="28">
        <v>45401</v>
      </c>
      <c r="I6150">
        <v>2.4300000000000002</v>
      </c>
      <c r="J6150">
        <v>24</v>
      </c>
      <c r="K6150" t="s">
        <v>3124</v>
      </c>
      <c r="L6150" t="s">
        <v>3187</v>
      </c>
      <c r="M6150" t="s">
        <v>3177</v>
      </c>
      <c r="O6150" t="s">
        <v>3170</v>
      </c>
      <c r="P6150">
        <f t="shared" si="192"/>
        <v>45401</v>
      </c>
      <c r="Q6150">
        <f>--(COUNTIF($A$2:A6150,A6150)=1)</f>
        <v>1</v>
      </c>
      <c r="R6150">
        <f t="shared" si="193"/>
        <v>2.4300000000000002</v>
      </c>
    </row>
    <row r="6151" spans="1:18">
      <c r="A6151" t="s">
        <v>12775</v>
      </c>
      <c r="B6151" t="s">
        <v>3782</v>
      </c>
      <c r="C6151" t="s">
        <v>3098</v>
      </c>
      <c r="D6151" t="s">
        <v>3165</v>
      </c>
      <c r="E6151" t="s">
        <v>3175</v>
      </c>
      <c r="F6151" t="s">
        <v>3167</v>
      </c>
      <c r="G6151" t="s">
        <v>209</v>
      </c>
      <c r="H6151" s="28">
        <v>45069</v>
      </c>
      <c r="I6151">
        <v>17.420000000000002</v>
      </c>
      <c r="J6151">
        <v>8</v>
      </c>
      <c r="K6151" t="s">
        <v>3123</v>
      </c>
      <c r="L6151" t="s">
        <v>3098</v>
      </c>
      <c r="M6151" t="s">
        <v>3207</v>
      </c>
      <c r="N6151">
        <v>2.7</v>
      </c>
      <c r="O6151" t="s">
        <v>3260</v>
      </c>
      <c r="P6151">
        <f t="shared" si="192"/>
        <v>45069</v>
      </c>
      <c r="Q6151">
        <f>--(COUNTIF($A$2:A6151,A6151)=1)</f>
        <v>1</v>
      </c>
      <c r="R6151">
        <f t="shared" si="193"/>
        <v>17.420000000000002</v>
      </c>
    </row>
    <row r="6152" spans="1:18">
      <c r="A6152" t="s">
        <v>12776</v>
      </c>
      <c r="B6152" t="s">
        <v>1443</v>
      </c>
      <c r="C6152" t="s">
        <v>10249</v>
      </c>
      <c r="D6152" t="s">
        <v>3185</v>
      </c>
      <c r="E6152" t="s">
        <v>3166</v>
      </c>
      <c r="F6152" t="s">
        <v>3220</v>
      </c>
      <c r="G6152" t="s">
        <v>737</v>
      </c>
      <c r="H6152" s="28"/>
      <c r="J6152">
        <v>24</v>
      </c>
      <c r="K6152" t="s">
        <v>3098</v>
      </c>
      <c r="L6152" t="s">
        <v>3351</v>
      </c>
      <c r="M6152" t="s">
        <v>3202</v>
      </c>
      <c r="O6152" t="s">
        <v>3170</v>
      </c>
      <c r="P6152">
        <f t="shared" si="192"/>
        <v>45243</v>
      </c>
      <c r="Q6152">
        <f>--(COUNTIF($A$2:A6152,A6152)=1)</f>
        <v>1</v>
      </c>
      <c r="R6152" t="str">
        <f t="shared" si="193"/>
        <v/>
      </c>
    </row>
    <row r="6153" spans="1:18">
      <c r="A6153" t="s">
        <v>12777</v>
      </c>
      <c r="B6153" t="s">
        <v>445</v>
      </c>
      <c r="C6153" t="s">
        <v>7449</v>
      </c>
      <c r="D6153" t="s">
        <v>3251</v>
      </c>
      <c r="E6153" t="s">
        <v>3166</v>
      </c>
      <c r="F6153" t="s">
        <v>3167</v>
      </c>
      <c r="G6153" t="s">
        <v>1058</v>
      </c>
      <c r="H6153" s="28">
        <v>45492</v>
      </c>
      <c r="I6153">
        <v>-10.64</v>
      </c>
      <c r="J6153">
        <v>24</v>
      </c>
      <c r="K6153" t="s">
        <v>3124</v>
      </c>
      <c r="L6153" t="s">
        <v>3225</v>
      </c>
      <c r="M6153" t="s">
        <v>3188</v>
      </c>
      <c r="N6153">
        <v>2.9</v>
      </c>
      <c r="O6153" t="s">
        <v>3124</v>
      </c>
      <c r="P6153">
        <f t="shared" si="192"/>
        <v>45493</v>
      </c>
      <c r="Q6153">
        <f>--(COUNTIF($A$2:A6153,A6153)=1)</f>
        <v>1</v>
      </c>
      <c r="R6153" t="str">
        <f t="shared" si="193"/>
        <v/>
      </c>
    </row>
    <row r="6154" spans="1:18">
      <c r="A6154" t="s">
        <v>12778</v>
      </c>
      <c r="B6154" t="s">
        <v>1003</v>
      </c>
      <c r="C6154" t="s">
        <v>3098</v>
      </c>
      <c r="D6154" t="s">
        <v>3165</v>
      </c>
      <c r="E6154" t="s">
        <v>3166</v>
      </c>
      <c r="F6154" t="s">
        <v>3180</v>
      </c>
      <c r="G6154" t="s">
        <v>3241</v>
      </c>
      <c r="H6154" s="28"/>
      <c r="J6154">
        <v>24</v>
      </c>
      <c r="K6154" t="s">
        <v>3098</v>
      </c>
      <c r="L6154" t="s">
        <v>3221</v>
      </c>
      <c r="M6154" t="s">
        <v>3202</v>
      </c>
      <c r="O6154" t="s">
        <v>3123</v>
      </c>
      <c r="P6154">
        <f t="shared" si="192"/>
        <v>45194</v>
      </c>
      <c r="Q6154">
        <f>--(COUNTIF($A$2:A6154,A6154)=1)</f>
        <v>1</v>
      </c>
      <c r="R6154" t="str">
        <f t="shared" si="193"/>
        <v/>
      </c>
    </row>
    <row r="6155" spans="1:18">
      <c r="A6155" t="s">
        <v>12779</v>
      </c>
      <c r="B6155" t="s">
        <v>3253</v>
      </c>
      <c r="C6155" t="s">
        <v>5715</v>
      </c>
      <c r="D6155" t="s">
        <v>3174</v>
      </c>
      <c r="E6155" t="s">
        <v>3166</v>
      </c>
      <c r="F6155" t="s">
        <v>3180</v>
      </c>
      <c r="G6155" t="s">
        <v>2577</v>
      </c>
      <c r="H6155" s="28"/>
      <c r="J6155">
        <v>24</v>
      </c>
      <c r="K6155" t="s">
        <v>3098</v>
      </c>
      <c r="L6155" t="s">
        <v>3231</v>
      </c>
      <c r="M6155" t="s">
        <v>3188</v>
      </c>
      <c r="O6155" t="s">
        <v>3123</v>
      </c>
      <c r="P6155">
        <f t="shared" si="192"/>
        <v>44991</v>
      </c>
      <c r="Q6155">
        <f>--(COUNTIF($A$2:A6155,A6155)=1)</f>
        <v>1</v>
      </c>
      <c r="R6155" t="str">
        <f t="shared" si="193"/>
        <v/>
      </c>
    </row>
    <row r="6156" spans="1:18">
      <c r="A6156" t="s">
        <v>12780</v>
      </c>
      <c r="B6156" t="s">
        <v>4553</v>
      </c>
      <c r="C6156" t="s">
        <v>3098</v>
      </c>
      <c r="D6156" t="s">
        <v>3200</v>
      </c>
      <c r="E6156" t="s">
        <v>3166</v>
      </c>
      <c r="F6156" t="s">
        <v>3167</v>
      </c>
      <c r="G6156" t="s">
        <v>2298</v>
      </c>
      <c r="H6156" s="28">
        <v>45623</v>
      </c>
      <c r="I6156">
        <v>28.44</v>
      </c>
      <c r="J6156">
        <v>24</v>
      </c>
      <c r="K6156" t="s">
        <v>3123</v>
      </c>
      <c r="L6156" t="s">
        <v>3354</v>
      </c>
      <c r="M6156" t="s">
        <v>3169</v>
      </c>
      <c r="N6156">
        <v>3.4</v>
      </c>
      <c r="O6156" t="s">
        <v>3189</v>
      </c>
      <c r="P6156">
        <f t="shared" si="192"/>
        <v>45622</v>
      </c>
      <c r="Q6156">
        <f>--(COUNTIF($A$2:A6156,A6156)=1)</f>
        <v>1</v>
      </c>
      <c r="R6156">
        <f t="shared" si="193"/>
        <v>28.44</v>
      </c>
    </row>
    <row r="6157" spans="1:18">
      <c r="A6157" t="s">
        <v>12781</v>
      </c>
      <c r="B6157" t="s">
        <v>8342</v>
      </c>
      <c r="C6157" t="s">
        <v>12782</v>
      </c>
      <c r="D6157" t="s">
        <v>3240</v>
      </c>
      <c r="E6157" t="s">
        <v>3194</v>
      </c>
      <c r="F6157" t="s">
        <v>3167</v>
      </c>
      <c r="G6157" t="s">
        <v>12783</v>
      </c>
      <c r="H6157" s="28">
        <v>44925</v>
      </c>
      <c r="I6157">
        <v>19.91</v>
      </c>
      <c r="J6157">
        <v>72</v>
      </c>
      <c r="K6157" t="s">
        <v>3124</v>
      </c>
      <c r="L6157" t="s">
        <v>3168</v>
      </c>
      <c r="M6157" t="s">
        <v>3169</v>
      </c>
      <c r="N6157">
        <v>2.9</v>
      </c>
      <c r="O6157" t="s">
        <v>3178</v>
      </c>
      <c r="P6157">
        <f t="shared" si="192"/>
        <v>44925</v>
      </c>
      <c r="Q6157">
        <f>--(COUNTIF($A$2:A6157,A6157)=1)</f>
        <v>1</v>
      </c>
      <c r="R6157">
        <f t="shared" si="193"/>
        <v>19.91</v>
      </c>
    </row>
    <row r="6158" spans="1:18">
      <c r="A6158" t="s">
        <v>12784</v>
      </c>
      <c r="B6158" t="s">
        <v>696</v>
      </c>
      <c r="C6158" t="s">
        <v>3098</v>
      </c>
      <c r="D6158" t="s">
        <v>3165</v>
      </c>
      <c r="E6158" t="s">
        <v>3175</v>
      </c>
      <c r="F6158" t="s">
        <v>3180</v>
      </c>
      <c r="G6158" t="s">
        <v>9584</v>
      </c>
      <c r="H6158" s="28"/>
      <c r="J6158">
        <v>8</v>
      </c>
      <c r="K6158" t="s">
        <v>3098</v>
      </c>
      <c r="L6158" t="s">
        <v>3192</v>
      </c>
      <c r="M6158" t="s">
        <v>3177</v>
      </c>
      <c r="O6158" t="s">
        <v>3260</v>
      </c>
      <c r="P6158">
        <f t="shared" si="192"/>
        <v>45618</v>
      </c>
      <c r="Q6158">
        <f>--(COUNTIF($A$2:A6158,A6158)=1)</f>
        <v>1</v>
      </c>
      <c r="R6158" t="str">
        <f t="shared" si="193"/>
        <v/>
      </c>
    </row>
    <row r="6159" spans="1:18">
      <c r="A6159" t="s">
        <v>12785</v>
      </c>
      <c r="B6159" t="s">
        <v>1186</v>
      </c>
      <c r="C6159" t="s">
        <v>4648</v>
      </c>
      <c r="D6159" t="s">
        <v>3174</v>
      </c>
      <c r="E6159" t="s">
        <v>3194</v>
      </c>
      <c r="F6159" t="s">
        <v>3167</v>
      </c>
      <c r="G6159" t="s">
        <v>409</v>
      </c>
      <c r="H6159" s="28">
        <v>45019</v>
      </c>
      <c r="I6159">
        <v>15.4</v>
      </c>
      <c r="J6159">
        <v>72</v>
      </c>
      <c r="K6159" t="s">
        <v>3124</v>
      </c>
      <c r="L6159" t="s">
        <v>3206</v>
      </c>
      <c r="M6159" t="s">
        <v>3188</v>
      </c>
      <c r="O6159" t="s">
        <v>3170</v>
      </c>
      <c r="P6159">
        <f t="shared" si="192"/>
        <v>45019</v>
      </c>
      <c r="Q6159">
        <f>--(COUNTIF($A$2:A6159,A6159)=1)</f>
        <v>1</v>
      </c>
      <c r="R6159">
        <f t="shared" si="193"/>
        <v>15.4</v>
      </c>
    </row>
    <row r="6160" spans="1:18">
      <c r="A6160" t="s">
        <v>12786</v>
      </c>
      <c r="B6160" t="s">
        <v>7153</v>
      </c>
      <c r="C6160" t="s">
        <v>12787</v>
      </c>
      <c r="D6160" t="s">
        <v>3174</v>
      </c>
      <c r="E6160" t="s">
        <v>3166</v>
      </c>
      <c r="F6160" t="s">
        <v>3167</v>
      </c>
      <c r="G6160" t="s">
        <v>460</v>
      </c>
      <c r="H6160" s="28">
        <v>44699</v>
      </c>
      <c r="I6160">
        <v>12.33</v>
      </c>
      <c r="J6160">
        <v>24</v>
      </c>
      <c r="K6160" t="s">
        <v>3124</v>
      </c>
      <c r="L6160" t="s">
        <v>3248</v>
      </c>
      <c r="M6160" t="s">
        <v>3169</v>
      </c>
      <c r="N6160">
        <v>4.2</v>
      </c>
      <c r="O6160" t="s">
        <v>3124</v>
      </c>
      <c r="P6160">
        <f t="shared" si="192"/>
        <v>44699</v>
      </c>
      <c r="Q6160">
        <f>--(COUNTIF($A$2:A6160,A6160)=1)</f>
        <v>1</v>
      </c>
      <c r="R6160">
        <f t="shared" si="193"/>
        <v>12.33</v>
      </c>
    </row>
    <row r="6161" spans="1:18">
      <c r="A6161" t="s">
        <v>12788</v>
      </c>
      <c r="B6161" t="s">
        <v>6921</v>
      </c>
      <c r="C6161" t="s">
        <v>3098</v>
      </c>
      <c r="D6161" t="s">
        <v>3165</v>
      </c>
      <c r="E6161" t="s">
        <v>3194</v>
      </c>
      <c r="F6161" t="s">
        <v>3180</v>
      </c>
      <c r="G6161" t="s">
        <v>2190</v>
      </c>
      <c r="H6161" s="28"/>
      <c r="J6161">
        <v>72</v>
      </c>
      <c r="K6161" t="s">
        <v>3098</v>
      </c>
      <c r="L6161" t="s">
        <v>3307</v>
      </c>
      <c r="M6161" t="s">
        <v>3169</v>
      </c>
      <c r="O6161" t="s">
        <v>3123</v>
      </c>
      <c r="P6161">
        <f t="shared" si="192"/>
        <v>45539</v>
      </c>
      <c r="Q6161">
        <f>--(COUNTIF($A$2:A6161,A6161)=1)</f>
        <v>1</v>
      </c>
      <c r="R6161" t="str">
        <f t="shared" si="193"/>
        <v/>
      </c>
    </row>
    <row r="6162" spans="1:18">
      <c r="A6162" t="s">
        <v>12789</v>
      </c>
      <c r="B6162" t="s">
        <v>2857</v>
      </c>
      <c r="C6162" t="s">
        <v>10273</v>
      </c>
      <c r="D6162" t="s">
        <v>3240</v>
      </c>
      <c r="E6162" t="s">
        <v>3166</v>
      </c>
      <c r="F6162" t="s">
        <v>3167</v>
      </c>
      <c r="G6162" t="s">
        <v>4042</v>
      </c>
      <c r="H6162" s="28">
        <v>44630</v>
      </c>
      <c r="I6162">
        <v>77.72</v>
      </c>
      <c r="J6162">
        <v>24</v>
      </c>
      <c r="K6162" t="s">
        <v>3123</v>
      </c>
      <c r="L6162" t="s">
        <v>3212</v>
      </c>
      <c r="M6162" t="s">
        <v>3188</v>
      </c>
      <c r="N6162">
        <v>2.8</v>
      </c>
      <c r="O6162" t="s">
        <v>3189</v>
      </c>
      <c r="P6162">
        <f t="shared" si="192"/>
        <v>44627</v>
      </c>
      <c r="Q6162">
        <f>--(COUNTIF($A$2:A6162,A6162)=1)</f>
        <v>1</v>
      </c>
      <c r="R6162">
        <f t="shared" si="193"/>
        <v>77.72</v>
      </c>
    </row>
    <row r="6163" spans="1:18">
      <c r="A6163" t="s">
        <v>12790</v>
      </c>
      <c r="B6163" t="s">
        <v>2355</v>
      </c>
      <c r="C6163" t="s">
        <v>12791</v>
      </c>
      <c r="D6163" t="s">
        <v>3174</v>
      </c>
      <c r="E6163" t="s">
        <v>3166</v>
      </c>
      <c r="F6163" t="s">
        <v>3167</v>
      </c>
      <c r="G6163" t="s">
        <v>212</v>
      </c>
      <c r="H6163" s="28">
        <v>44913</v>
      </c>
      <c r="I6163">
        <v>76.709999999999994</v>
      </c>
      <c r="J6163">
        <v>24</v>
      </c>
      <c r="K6163" t="s">
        <v>3123</v>
      </c>
      <c r="L6163" t="s">
        <v>3209</v>
      </c>
      <c r="M6163" t="s">
        <v>3207</v>
      </c>
      <c r="N6163">
        <v>1.3</v>
      </c>
      <c r="O6163" t="s">
        <v>3123</v>
      </c>
      <c r="P6163">
        <f t="shared" si="192"/>
        <v>44910</v>
      </c>
      <c r="Q6163">
        <f>--(COUNTIF($A$2:A6163,A6163)=1)</f>
        <v>1</v>
      </c>
      <c r="R6163">
        <f t="shared" si="193"/>
        <v>76.709999999999994</v>
      </c>
    </row>
    <row r="6164" spans="1:18">
      <c r="A6164" t="s">
        <v>12792</v>
      </c>
      <c r="B6164" t="s">
        <v>2502</v>
      </c>
      <c r="C6164" t="s">
        <v>3098</v>
      </c>
      <c r="D6164" t="s">
        <v>3227</v>
      </c>
      <c r="E6164" t="s">
        <v>3175</v>
      </c>
      <c r="F6164" t="s">
        <v>3167</v>
      </c>
      <c r="G6164" t="s">
        <v>1581</v>
      </c>
      <c r="H6164" s="28"/>
      <c r="J6164">
        <v>8</v>
      </c>
      <c r="K6164" t="s">
        <v>3098</v>
      </c>
      <c r="L6164" t="s">
        <v>3271</v>
      </c>
      <c r="M6164" t="s">
        <v>3188</v>
      </c>
      <c r="O6164" t="s">
        <v>3189</v>
      </c>
      <c r="P6164">
        <f t="shared" si="192"/>
        <v>44851</v>
      </c>
      <c r="Q6164">
        <f>--(COUNTIF($A$2:A6164,A6164)=1)</f>
        <v>1</v>
      </c>
      <c r="R6164" t="str">
        <f t="shared" si="193"/>
        <v/>
      </c>
    </row>
    <row r="6165" spans="1:18">
      <c r="A6165" t="s">
        <v>12793</v>
      </c>
      <c r="B6165" t="s">
        <v>6996</v>
      </c>
      <c r="C6165" t="s">
        <v>3098</v>
      </c>
      <c r="D6165" t="s">
        <v>3196</v>
      </c>
      <c r="E6165" t="s">
        <v>3194</v>
      </c>
      <c r="F6165" t="s">
        <v>3180</v>
      </c>
      <c r="G6165" t="s">
        <v>2605</v>
      </c>
      <c r="H6165" s="28"/>
      <c r="J6165">
        <v>72</v>
      </c>
      <c r="K6165" t="s">
        <v>3098</v>
      </c>
      <c r="L6165" t="s">
        <v>3318</v>
      </c>
      <c r="M6165" t="s">
        <v>3188</v>
      </c>
      <c r="O6165" t="s">
        <v>3178</v>
      </c>
      <c r="P6165">
        <f t="shared" si="192"/>
        <v>44936</v>
      </c>
      <c r="Q6165">
        <f>--(COUNTIF($A$2:A6165,A6165)=1)</f>
        <v>1</v>
      </c>
      <c r="R6165" t="str">
        <f t="shared" si="193"/>
        <v/>
      </c>
    </row>
    <row r="6166" spans="1:18">
      <c r="A6166" t="s">
        <v>12794</v>
      </c>
      <c r="B6166" t="s">
        <v>6219</v>
      </c>
      <c r="C6166" t="s">
        <v>3098</v>
      </c>
      <c r="D6166" t="s">
        <v>3240</v>
      </c>
      <c r="E6166" t="s">
        <v>3175</v>
      </c>
      <c r="F6166" t="s">
        <v>3180</v>
      </c>
      <c r="G6166" t="s">
        <v>1967</v>
      </c>
      <c r="H6166" s="28"/>
      <c r="J6166">
        <v>8</v>
      </c>
      <c r="K6166" t="s">
        <v>3098</v>
      </c>
      <c r="L6166" t="s">
        <v>3168</v>
      </c>
      <c r="M6166" t="s">
        <v>3202</v>
      </c>
      <c r="O6166" t="s">
        <v>3213</v>
      </c>
      <c r="P6166">
        <f t="shared" si="192"/>
        <v>44892</v>
      </c>
      <c r="Q6166">
        <f>--(COUNTIF($A$2:A6166,A6166)=1)</f>
        <v>1</v>
      </c>
      <c r="R6166" t="str">
        <f t="shared" si="193"/>
        <v/>
      </c>
    </row>
    <row r="6167" spans="1:18">
      <c r="A6167" t="s">
        <v>12795</v>
      </c>
      <c r="B6167" t="s">
        <v>7921</v>
      </c>
      <c r="C6167" t="s">
        <v>12796</v>
      </c>
      <c r="D6167" t="s">
        <v>3251</v>
      </c>
      <c r="E6167" t="s">
        <v>3175</v>
      </c>
      <c r="F6167" t="s">
        <v>3167</v>
      </c>
      <c r="G6167" t="s">
        <v>421</v>
      </c>
      <c r="H6167" s="28">
        <v>45121</v>
      </c>
      <c r="I6167">
        <v>23.43</v>
      </c>
      <c r="J6167">
        <v>8</v>
      </c>
      <c r="K6167" t="s">
        <v>3123</v>
      </c>
      <c r="L6167" t="s">
        <v>3187</v>
      </c>
      <c r="M6167" t="s">
        <v>3177</v>
      </c>
      <c r="N6167">
        <v>3.9</v>
      </c>
      <c r="O6167" t="s">
        <v>3260</v>
      </c>
      <c r="P6167">
        <f t="shared" si="192"/>
        <v>45121</v>
      </c>
      <c r="Q6167">
        <f>--(COUNTIF($A$2:A6167,A6167)=1)</f>
        <v>1</v>
      </c>
      <c r="R6167">
        <f t="shared" si="193"/>
        <v>23.43</v>
      </c>
    </row>
    <row r="6168" spans="1:18">
      <c r="A6168" t="s">
        <v>12797</v>
      </c>
      <c r="B6168" t="s">
        <v>2153</v>
      </c>
      <c r="C6168" t="s">
        <v>10991</v>
      </c>
      <c r="D6168" t="s">
        <v>3240</v>
      </c>
      <c r="E6168" t="s">
        <v>3175</v>
      </c>
      <c r="F6168" t="s">
        <v>3167</v>
      </c>
      <c r="G6168" t="s">
        <v>2749</v>
      </c>
      <c r="H6168" s="28">
        <v>45051</v>
      </c>
      <c r="I6168">
        <v>2.06</v>
      </c>
      <c r="J6168">
        <v>8</v>
      </c>
      <c r="K6168" t="s">
        <v>3124</v>
      </c>
      <c r="L6168" t="s">
        <v>3168</v>
      </c>
      <c r="M6168" t="s">
        <v>3177</v>
      </c>
      <c r="N6168">
        <v>3.7</v>
      </c>
      <c r="O6168" t="s">
        <v>3170</v>
      </c>
      <c r="P6168">
        <f t="shared" si="192"/>
        <v>45051</v>
      </c>
      <c r="Q6168">
        <f>--(COUNTIF($A$2:A6168,A6168)=1)</f>
        <v>1</v>
      </c>
      <c r="R6168">
        <f t="shared" si="193"/>
        <v>2.06</v>
      </c>
    </row>
    <row r="6169" spans="1:18">
      <c r="A6169" t="s">
        <v>12798</v>
      </c>
      <c r="B6169" t="s">
        <v>11064</v>
      </c>
      <c r="C6169" t="s">
        <v>12646</v>
      </c>
      <c r="D6169" t="s">
        <v>3185</v>
      </c>
      <c r="E6169" t="s">
        <v>3175</v>
      </c>
      <c r="F6169" t="s">
        <v>3167</v>
      </c>
      <c r="G6169" t="s">
        <v>581</v>
      </c>
      <c r="H6169" s="28"/>
      <c r="J6169">
        <v>8</v>
      </c>
      <c r="K6169" t="s">
        <v>3098</v>
      </c>
      <c r="L6169" t="s">
        <v>3281</v>
      </c>
      <c r="M6169" t="s">
        <v>3169</v>
      </c>
      <c r="O6169" t="s">
        <v>3123</v>
      </c>
      <c r="P6169">
        <f t="shared" si="192"/>
        <v>44778</v>
      </c>
      <c r="Q6169">
        <f>--(COUNTIF($A$2:A6169,A6169)=1)</f>
        <v>1</v>
      </c>
      <c r="R6169" t="str">
        <f t="shared" si="193"/>
        <v/>
      </c>
    </row>
    <row r="6170" spans="1:18">
      <c r="A6170" t="s">
        <v>12799</v>
      </c>
      <c r="B6170" t="s">
        <v>3643</v>
      </c>
      <c r="C6170" t="s">
        <v>8962</v>
      </c>
      <c r="D6170" t="s">
        <v>3227</v>
      </c>
      <c r="E6170" t="s">
        <v>3166</v>
      </c>
      <c r="F6170" t="s">
        <v>3167</v>
      </c>
      <c r="G6170" t="s">
        <v>1318</v>
      </c>
      <c r="H6170" s="28">
        <v>44634</v>
      </c>
      <c r="I6170">
        <v>51.01</v>
      </c>
      <c r="J6170">
        <v>24</v>
      </c>
      <c r="K6170" t="s">
        <v>3123</v>
      </c>
      <c r="L6170" t="s">
        <v>3218</v>
      </c>
      <c r="M6170" t="s">
        <v>3207</v>
      </c>
      <c r="O6170" t="s">
        <v>3123</v>
      </c>
      <c r="P6170">
        <f t="shared" si="192"/>
        <v>44632</v>
      </c>
      <c r="Q6170">
        <f>--(COUNTIF($A$2:A6170,A6170)=1)</f>
        <v>1</v>
      </c>
      <c r="R6170">
        <f t="shared" si="193"/>
        <v>51.01</v>
      </c>
    </row>
    <row r="6171" spans="1:18">
      <c r="A6171" t="s">
        <v>12800</v>
      </c>
      <c r="B6171" t="s">
        <v>4406</v>
      </c>
      <c r="C6171" t="s">
        <v>12801</v>
      </c>
      <c r="D6171" t="s">
        <v>3196</v>
      </c>
      <c r="E6171" t="s">
        <v>3166</v>
      </c>
      <c r="F6171" t="s">
        <v>3180</v>
      </c>
      <c r="G6171" t="s">
        <v>5597</v>
      </c>
      <c r="H6171" s="28"/>
      <c r="J6171">
        <v>24</v>
      </c>
      <c r="K6171" t="s">
        <v>3098</v>
      </c>
      <c r="L6171" t="s">
        <v>3098</v>
      </c>
      <c r="M6171" t="s">
        <v>3169</v>
      </c>
      <c r="O6171" t="s">
        <v>3123</v>
      </c>
      <c r="P6171">
        <f t="shared" si="192"/>
        <v>44623</v>
      </c>
      <c r="Q6171">
        <f>--(COUNTIF($A$2:A6171,A6171)=1)</f>
        <v>1</v>
      </c>
      <c r="R6171" t="str">
        <f t="shared" si="193"/>
        <v/>
      </c>
    </row>
    <row r="6172" spans="1:18">
      <c r="A6172" t="s">
        <v>12802</v>
      </c>
      <c r="B6172" t="s">
        <v>445</v>
      </c>
      <c r="C6172" t="s">
        <v>3098</v>
      </c>
      <c r="D6172" t="s">
        <v>3240</v>
      </c>
      <c r="E6172" t="s">
        <v>3194</v>
      </c>
      <c r="F6172" t="s">
        <v>3180</v>
      </c>
      <c r="G6172" t="s">
        <v>192</v>
      </c>
      <c r="H6172" s="28"/>
      <c r="J6172">
        <v>72</v>
      </c>
      <c r="K6172" t="s">
        <v>3098</v>
      </c>
      <c r="L6172" t="s">
        <v>3398</v>
      </c>
      <c r="M6172" t="s">
        <v>3207</v>
      </c>
      <c r="O6172" t="s">
        <v>3213</v>
      </c>
      <c r="P6172">
        <f t="shared" si="192"/>
        <v>44768</v>
      </c>
      <c r="Q6172">
        <f>--(COUNTIF($A$2:A6172,A6172)=1)</f>
        <v>1</v>
      </c>
      <c r="R6172" t="str">
        <f t="shared" si="193"/>
        <v/>
      </c>
    </row>
    <row r="6173" spans="1:18">
      <c r="A6173" t="s">
        <v>12803</v>
      </c>
      <c r="B6173" t="s">
        <v>985</v>
      </c>
      <c r="C6173" t="s">
        <v>3098</v>
      </c>
      <c r="D6173" t="s">
        <v>3200</v>
      </c>
      <c r="E6173" t="s">
        <v>3194</v>
      </c>
      <c r="F6173" t="s">
        <v>3167</v>
      </c>
      <c r="G6173" t="s">
        <v>1835</v>
      </c>
      <c r="H6173" s="28">
        <v>45162</v>
      </c>
      <c r="I6173">
        <v>50.61</v>
      </c>
      <c r="J6173">
        <v>72</v>
      </c>
      <c r="K6173" t="s">
        <v>3124</v>
      </c>
      <c r="L6173" t="s">
        <v>3254</v>
      </c>
      <c r="M6173" t="s">
        <v>3207</v>
      </c>
      <c r="N6173">
        <v>4.8</v>
      </c>
      <c r="O6173" t="s">
        <v>3123</v>
      </c>
      <c r="P6173">
        <f t="shared" si="192"/>
        <v>45160</v>
      </c>
      <c r="Q6173">
        <f>--(COUNTIF($A$2:A6173,A6173)=1)</f>
        <v>1</v>
      </c>
      <c r="R6173">
        <f t="shared" si="193"/>
        <v>50.61</v>
      </c>
    </row>
    <row r="6174" spans="1:18">
      <c r="A6174" t="s">
        <v>12804</v>
      </c>
      <c r="B6174" t="s">
        <v>1390</v>
      </c>
      <c r="C6174" t="s">
        <v>3098</v>
      </c>
      <c r="D6174" t="s">
        <v>3196</v>
      </c>
      <c r="E6174" t="s">
        <v>3194</v>
      </c>
      <c r="F6174" t="s">
        <v>3228</v>
      </c>
      <c r="G6174" t="s">
        <v>3490</v>
      </c>
      <c r="H6174" s="28"/>
      <c r="J6174">
        <v>72</v>
      </c>
      <c r="K6174" t="s">
        <v>3098</v>
      </c>
      <c r="L6174" t="s">
        <v>3206</v>
      </c>
      <c r="M6174" t="s">
        <v>3169</v>
      </c>
      <c r="O6174" t="s">
        <v>3178</v>
      </c>
      <c r="P6174">
        <f t="shared" si="192"/>
        <v>45536</v>
      </c>
      <c r="Q6174">
        <f>--(COUNTIF($A$2:A6174,A6174)=1)</f>
        <v>1</v>
      </c>
      <c r="R6174" t="str">
        <f t="shared" si="193"/>
        <v/>
      </c>
    </row>
    <row r="6175" spans="1:18">
      <c r="A6175" t="s">
        <v>12805</v>
      </c>
      <c r="B6175" t="s">
        <v>1722</v>
      </c>
      <c r="C6175" t="s">
        <v>3098</v>
      </c>
      <c r="D6175" t="s">
        <v>3174</v>
      </c>
      <c r="E6175" t="s">
        <v>3175</v>
      </c>
      <c r="F6175" t="s">
        <v>3228</v>
      </c>
      <c r="G6175" t="s">
        <v>2717</v>
      </c>
      <c r="H6175" s="28"/>
      <c r="J6175">
        <v>8</v>
      </c>
      <c r="K6175" t="s">
        <v>3098</v>
      </c>
      <c r="L6175" t="s">
        <v>3271</v>
      </c>
      <c r="M6175" t="s">
        <v>3169</v>
      </c>
      <c r="O6175" t="s">
        <v>3124</v>
      </c>
      <c r="P6175">
        <f t="shared" si="192"/>
        <v>45657</v>
      </c>
      <c r="Q6175">
        <f>--(COUNTIF($A$2:A6175,A6175)=1)</f>
        <v>1</v>
      </c>
      <c r="R6175" t="str">
        <f t="shared" si="193"/>
        <v/>
      </c>
    </row>
    <row r="6176" spans="1:18">
      <c r="A6176" t="s">
        <v>12806</v>
      </c>
      <c r="B6176" t="s">
        <v>3765</v>
      </c>
      <c r="C6176" t="s">
        <v>3098</v>
      </c>
      <c r="D6176" t="s">
        <v>3185</v>
      </c>
      <c r="E6176" t="s">
        <v>3166</v>
      </c>
      <c r="F6176" t="s">
        <v>3220</v>
      </c>
      <c r="G6176" t="s">
        <v>1554</v>
      </c>
      <c r="H6176" s="28">
        <v>44985</v>
      </c>
      <c r="I6176">
        <v>77.39</v>
      </c>
      <c r="J6176">
        <v>24</v>
      </c>
      <c r="K6176" t="s">
        <v>3123</v>
      </c>
      <c r="L6176" t="s">
        <v>3206</v>
      </c>
      <c r="M6176" t="s">
        <v>3207</v>
      </c>
      <c r="O6176" t="s">
        <v>3260</v>
      </c>
      <c r="P6176">
        <f t="shared" si="192"/>
        <v>44982</v>
      </c>
      <c r="Q6176">
        <f>--(COUNTIF($A$2:A6176,A6176)=1)</f>
        <v>1</v>
      </c>
      <c r="R6176">
        <f t="shared" si="193"/>
        <v>77.39</v>
      </c>
    </row>
    <row r="6177" spans="1:18">
      <c r="A6177" t="s">
        <v>12807</v>
      </c>
      <c r="B6177" t="s">
        <v>3796</v>
      </c>
      <c r="C6177" t="s">
        <v>12808</v>
      </c>
      <c r="D6177" t="s">
        <v>3185</v>
      </c>
      <c r="E6177" t="s">
        <v>3280</v>
      </c>
      <c r="F6177" t="s">
        <v>3167</v>
      </c>
      <c r="G6177" t="s">
        <v>2013</v>
      </c>
      <c r="H6177" s="28"/>
      <c r="J6177">
        <v>4</v>
      </c>
      <c r="K6177" t="s">
        <v>3098</v>
      </c>
      <c r="L6177" t="s">
        <v>3265</v>
      </c>
      <c r="M6177" t="s">
        <v>3177</v>
      </c>
      <c r="O6177" t="s">
        <v>3260</v>
      </c>
      <c r="P6177">
        <f t="shared" si="192"/>
        <v>45472</v>
      </c>
      <c r="Q6177">
        <f>--(COUNTIF($A$2:A6177,A6177)=1)</f>
        <v>1</v>
      </c>
      <c r="R6177" t="str">
        <f t="shared" si="193"/>
        <v/>
      </c>
    </row>
    <row r="6178" spans="1:18">
      <c r="A6178" t="s">
        <v>12809</v>
      </c>
      <c r="B6178" t="s">
        <v>6290</v>
      </c>
      <c r="C6178" t="s">
        <v>12738</v>
      </c>
      <c r="D6178" t="s">
        <v>3174</v>
      </c>
      <c r="E6178" t="s">
        <v>3166</v>
      </c>
      <c r="F6178" t="s">
        <v>3180</v>
      </c>
      <c r="G6178" t="s">
        <v>4563</v>
      </c>
      <c r="H6178" s="28"/>
      <c r="J6178">
        <v>24</v>
      </c>
      <c r="K6178" t="s">
        <v>3098</v>
      </c>
      <c r="L6178" t="s">
        <v>3229</v>
      </c>
      <c r="M6178" t="s">
        <v>3169</v>
      </c>
      <c r="O6178" t="s">
        <v>3170</v>
      </c>
      <c r="P6178">
        <f t="shared" si="192"/>
        <v>45635</v>
      </c>
      <c r="Q6178">
        <f>--(COUNTIF($A$2:A6178,A6178)=1)</f>
        <v>1</v>
      </c>
      <c r="R6178" t="str">
        <f t="shared" si="193"/>
        <v/>
      </c>
    </row>
    <row r="6179" spans="1:18">
      <c r="A6179" t="s">
        <v>12810</v>
      </c>
      <c r="B6179" t="s">
        <v>4526</v>
      </c>
      <c r="C6179" t="s">
        <v>3098</v>
      </c>
      <c r="D6179" t="s">
        <v>3251</v>
      </c>
      <c r="E6179" t="s">
        <v>3175</v>
      </c>
      <c r="F6179" t="s">
        <v>3228</v>
      </c>
      <c r="G6179" t="s">
        <v>1152</v>
      </c>
      <c r="H6179" s="28"/>
      <c r="J6179">
        <v>8</v>
      </c>
      <c r="K6179" t="s">
        <v>3098</v>
      </c>
      <c r="L6179" t="s">
        <v>3192</v>
      </c>
      <c r="M6179" t="s">
        <v>3188</v>
      </c>
      <c r="O6179" t="s">
        <v>3189</v>
      </c>
      <c r="P6179">
        <f t="shared" si="192"/>
        <v>45379</v>
      </c>
      <c r="Q6179">
        <f>--(COUNTIF($A$2:A6179,A6179)=1)</f>
        <v>1</v>
      </c>
      <c r="R6179" t="str">
        <f t="shared" si="193"/>
        <v/>
      </c>
    </row>
    <row r="6180" spans="1:18">
      <c r="A6180" t="s">
        <v>12811</v>
      </c>
      <c r="B6180" t="s">
        <v>2202</v>
      </c>
      <c r="C6180" t="s">
        <v>12812</v>
      </c>
      <c r="D6180" t="s">
        <v>3174</v>
      </c>
      <c r="E6180" t="s">
        <v>3175</v>
      </c>
      <c r="F6180" t="s">
        <v>3180</v>
      </c>
      <c r="G6180" t="s">
        <v>4999</v>
      </c>
      <c r="H6180" s="28"/>
      <c r="J6180">
        <v>8</v>
      </c>
      <c r="K6180" t="s">
        <v>3098</v>
      </c>
      <c r="L6180" t="s">
        <v>3437</v>
      </c>
      <c r="M6180" t="s">
        <v>3188</v>
      </c>
      <c r="O6180" t="s">
        <v>3213</v>
      </c>
      <c r="P6180">
        <f t="shared" si="192"/>
        <v>44900</v>
      </c>
      <c r="Q6180">
        <f>--(COUNTIF($A$2:A6180,A6180)=1)</f>
        <v>1</v>
      </c>
      <c r="R6180" t="str">
        <f t="shared" si="193"/>
        <v/>
      </c>
    </row>
    <row r="6181" spans="1:18">
      <c r="A6181" t="s">
        <v>12813</v>
      </c>
      <c r="B6181" t="s">
        <v>2288</v>
      </c>
      <c r="C6181" t="s">
        <v>3098</v>
      </c>
      <c r="D6181" t="s">
        <v>3237</v>
      </c>
      <c r="E6181" t="s">
        <v>3166</v>
      </c>
      <c r="F6181" t="s">
        <v>3180</v>
      </c>
      <c r="G6181" t="s">
        <v>1385</v>
      </c>
      <c r="H6181" s="28"/>
      <c r="J6181">
        <v>24</v>
      </c>
      <c r="K6181" t="s">
        <v>3098</v>
      </c>
      <c r="L6181" t="s">
        <v>3351</v>
      </c>
      <c r="M6181" t="s">
        <v>3188</v>
      </c>
      <c r="O6181" t="s">
        <v>3189</v>
      </c>
      <c r="P6181">
        <f t="shared" si="192"/>
        <v>45401</v>
      </c>
      <c r="Q6181">
        <f>--(COUNTIF($A$2:A6181,A6181)=1)</f>
        <v>1</v>
      </c>
      <c r="R6181" t="str">
        <f t="shared" si="193"/>
        <v/>
      </c>
    </row>
    <row r="6182" spans="1:18">
      <c r="A6182" t="s">
        <v>12814</v>
      </c>
      <c r="B6182" t="s">
        <v>1063</v>
      </c>
      <c r="C6182" t="s">
        <v>12815</v>
      </c>
      <c r="D6182" t="s">
        <v>3165</v>
      </c>
      <c r="E6182" t="s">
        <v>3280</v>
      </c>
      <c r="F6182" t="s">
        <v>3167</v>
      </c>
      <c r="G6182" t="s">
        <v>1364</v>
      </c>
      <c r="H6182" s="28">
        <v>45514</v>
      </c>
      <c r="I6182">
        <v>0.74</v>
      </c>
      <c r="J6182">
        <v>4</v>
      </c>
      <c r="K6182" t="s">
        <v>3124</v>
      </c>
      <c r="L6182" t="s">
        <v>3229</v>
      </c>
      <c r="M6182" t="s">
        <v>3207</v>
      </c>
      <c r="N6182">
        <v>3.2</v>
      </c>
      <c r="O6182" t="s">
        <v>3260</v>
      </c>
      <c r="P6182">
        <f t="shared" si="192"/>
        <v>45514</v>
      </c>
      <c r="Q6182">
        <f>--(COUNTIF($A$2:A6182,A6182)=1)</f>
        <v>1</v>
      </c>
      <c r="R6182">
        <f t="shared" si="193"/>
        <v>0.74</v>
      </c>
    </row>
    <row r="6183" spans="1:18">
      <c r="A6183" t="s">
        <v>12816</v>
      </c>
      <c r="B6183" t="s">
        <v>4220</v>
      </c>
      <c r="C6183" t="s">
        <v>5900</v>
      </c>
      <c r="D6183" t="s">
        <v>3251</v>
      </c>
      <c r="E6183" t="s">
        <v>3166</v>
      </c>
      <c r="F6183" t="s">
        <v>3167</v>
      </c>
      <c r="G6183" t="s">
        <v>508</v>
      </c>
      <c r="H6183" s="28">
        <v>44940</v>
      </c>
      <c r="I6183">
        <v>49.16</v>
      </c>
      <c r="J6183">
        <v>24</v>
      </c>
      <c r="K6183" t="s">
        <v>3123</v>
      </c>
      <c r="L6183" t="s">
        <v>3098</v>
      </c>
      <c r="M6183" t="s">
        <v>3177</v>
      </c>
      <c r="N6183">
        <v>2.7</v>
      </c>
      <c r="O6183" t="s">
        <v>3170</v>
      </c>
      <c r="P6183">
        <f t="shared" si="192"/>
        <v>44938</v>
      </c>
      <c r="Q6183">
        <f>--(COUNTIF($A$2:A6183,A6183)=1)</f>
        <v>1</v>
      </c>
      <c r="R6183">
        <f t="shared" si="193"/>
        <v>49.16</v>
      </c>
    </row>
    <row r="6184" spans="1:18">
      <c r="A6184" t="s">
        <v>12817</v>
      </c>
      <c r="B6184" t="s">
        <v>3037</v>
      </c>
      <c r="C6184" t="s">
        <v>12818</v>
      </c>
      <c r="D6184" t="s">
        <v>3227</v>
      </c>
      <c r="E6184" t="s">
        <v>3194</v>
      </c>
      <c r="F6184" t="s">
        <v>3167</v>
      </c>
      <c r="G6184" t="s">
        <v>290</v>
      </c>
      <c r="H6184" s="28">
        <v>45601</v>
      </c>
      <c r="I6184">
        <v>177.95</v>
      </c>
      <c r="J6184">
        <v>72</v>
      </c>
      <c r="K6184" t="s">
        <v>3123</v>
      </c>
      <c r="L6184" t="s">
        <v>3351</v>
      </c>
      <c r="M6184" t="s">
        <v>3188</v>
      </c>
      <c r="N6184">
        <v>4.4000000000000004</v>
      </c>
      <c r="O6184" t="s">
        <v>3182</v>
      </c>
      <c r="P6184">
        <f t="shared" si="192"/>
        <v>45594</v>
      </c>
      <c r="Q6184">
        <f>--(COUNTIF($A$2:A6184,A6184)=1)</f>
        <v>1</v>
      </c>
      <c r="R6184">
        <f t="shared" si="193"/>
        <v>177.95</v>
      </c>
    </row>
    <row r="6185" spans="1:18">
      <c r="A6185" t="s">
        <v>12819</v>
      </c>
      <c r="B6185" t="s">
        <v>2265</v>
      </c>
      <c r="C6185" t="s">
        <v>4378</v>
      </c>
      <c r="D6185" t="s">
        <v>3165</v>
      </c>
      <c r="E6185" t="s">
        <v>3280</v>
      </c>
      <c r="F6185" t="s">
        <v>3167</v>
      </c>
      <c r="G6185" t="s">
        <v>1412</v>
      </c>
      <c r="H6185" s="28">
        <v>44833</v>
      </c>
      <c r="I6185">
        <v>10.65</v>
      </c>
      <c r="J6185">
        <v>4</v>
      </c>
      <c r="K6185" t="s">
        <v>3123</v>
      </c>
      <c r="L6185" t="s">
        <v>3281</v>
      </c>
      <c r="M6185" t="s">
        <v>3188</v>
      </c>
      <c r="O6185" t="s">
        <v>3123</v>
      </c>
      <c r="P6185">
        <f t="shared" si="192"/>
        <v>44833</v>
      </c>
      <c r="Q6185">
        <f>--(COUNTIF($A$2:A6185,A6185)=1)</f>
        <v>1</v>
      </c>
      <c r="R6185">
        <f t="shared" si="193"/>
        <v>10.65</v>
      </c>
    </row>
    <row r="6186" spans="1:18">
      <c r="A6186" t="s">
        <v>12820</v>
      </c>
      <c r="B6186" t="s">
        <v>3888</v>
      </c>
      <c r="C6186" t="s">
        <v>3098</v>
      </c>
      <c r="D6186" t="s">
        <v>3237</v>
      </c>
      <c r="E6186" t="s">
        <v>3194</v>
      </c>
      <c r="F6186" t="s">
        <v>3167</v>
      </c>
      <c r="G6186" t="s">
        <v>1639</v>
      </c>
      <c r="H6186" s="28">
        <v>45235</v>
      </c>
      <c r="I6186">
        <v>233.76</v>
      </c>
      <c r="J6186">
        <v>72</v>
      </c>
      <c r="K6186" t="s">
        <v>3123</v>
      </c>
      <c r="L6186" t="s">
        <v>3437</v>
      </c>
      <c r="M6186" t="s">
        <v>3169</v>
      </c>
      <c r="N6186">
        <v>2.4</v>
      </c>
      <c r="O6186" t="s">
        <v>3170</v>
      </c>
      <c r="P6186">
        <f t="shared" si="192"/>
        <v>45226</v>
      </c>
      <c r="Q6186">
        <f>--(COUNTIF($A$2:A6186,A6186)=1)</f>
        <v>1</v>
      </c>
      <c r="R6186">
        <f t="shared" si="193"/>
        <v>233.76</v>
      </c>
    </row>
    <row r="6187" spans="1:18">
      <c r="A6187" t="s">
        <v>12821</v>
      </c>
      <c r="B6187" t="s">
        <v>3541</v>
      </c>
      <c r="C6187" t="s">
        <v>9735</v>
      </c>
      <c r="D6187" t="s">
        <v>3196</v>
      </c>
      <c r="E6187" t="s">
        <v>3166</v>
      </c>
      <c r="F6187" t="s">
        <v>3167</v>
      </c>
      <c r="G6187" t="s">
        <v>1967</v>
      </c>
      <c r="H6187" s="28">
        <v>44894</v>
      </c>
      <c r="I6187">
        <v>65.61</v>
      </c>
      <c r="J6187">
        <v>24</v>
      </c>
      <c r="K6187" t="s">
        <v>3123</v>
      </c>
      <c r="L6187" t="s">
        <v>3351</v>
      </c>
      <c r="M6187" t="s">
        <v>3169</v>
      </c>
      <c r="N6187">
        <v>1.7</v>
      </c>
      <c r="O6187" t="s">
        <v>3260</v>
      </c>
      <c r="P6187">
        <f t="shared" si="192"/>
        <v>44892</v>
      </c>
      <c r="Q6187">
        <f>--(COUNTIF($A$2:A6187,A6187)=1)</f>
        <v>1</v>
      </c>
      <c r="R6187">
        <f t="shared" si="193"/>
        <v>65.61</v>
      </c>
    </row>
    <row r="6188" spans="1:18">
      <c r="A6188" t="s">
        <v>12822</v>
      </c>
      <c r="B6188" t="s">
        <v>2948</v>
      </c>
      <c r="C6188" t="s">
        <v>3098</v>
      </c>
      <c r="D6188" t="s">
        <v>3200</v>
      </c>
      <c r="E6188" t="s">
        <v>3166</v>
      </c>
      <c r="F6188" t="s">
        <v>3167</v>
      </c>
      <c r="G6188" t="s">
        <v>323</v>
      </c>
      <c r="H6188" s="28">
        <v>44600</v>
      </c>
      <c r="I6188">
        <v>21.6</v>
      </c>
      <c r="J6188">
        <v>24</v>
      </c>
      <c r="K6188" t="s">
        <v>3124</v>
      </c>
      <c r="L6188" t="s">
        <v>3192</v>
      </c>
      <c r="M6188" t="s">
        <v>3202</v>
      </c>
      <c r="O6188" t="s">
        <v>3213</v>
      </c>
      <c r="P6188">
        <f t="shared" si="192"/>
        <v>44600</v>
      </c>
      <c r="Q6188">
        <f>--(COUNTIF($A$2:A6188,A6188)=1)</f>
        <v>1</v>
      </c>
      <c r="R6188">
        <f t="shared" si="193"/>
        <v>21.6</v>
      </c>
    </row>
    <row r="6189" spans="1:18">
      <c r="A6189" t="s">
        <v>12823</v>
      </c>
      <c r="B6189" t="s">
        <v>710</v>
      </c>
      <c r="C6189" t="s">
        <v>12824</v>
      </c>
      <c r="D6189" t="s">
        <v>3240</v>
      </c>
      <c r="E6189" t="s">
        <v>3175</v>
      </c>
      <c r="F6189" t="s">
        <v>3180</v>
      </c>
      <c r="G6189" t="s">
        <v>2547</v>
      </c>
      <c r="H6189" s="28"/>
      <c r="J6189">
        <v>8</v>
      </c>
      <c r="K6189" t="s">
        <v>3098</v>
      </c>
      <c r="L6189" t="s">
        <v>3201</v>
      </c>
      <c r="M6189" t="s">
        <v>3169</v>
      </c>
      <c r="O6189" t="s">
        <v>3123</v>
      </c>
      <c r="P6189">
        <f t="shared" si="192"/>
        <v>45217</v>
      </c>
      <c r="Q6189">
        <f>--(COUNTIF($A$2:A6189,A6189)=1)</f>
        <v>1</v>
      </c>
      <c r="R6189" t="str">
        <f t="shared" si="193"/>
        <v/>
      </c>
    </row>
    <row r="6190" spans="1:18">
      <c r="A6190" t="s">
        <v>12825</v>
      </c>
      <c r="B6190" t="s">
        <v>9171</v>
      </c>
      <c r="C6190" t="s">
        <v>12826</v>
      </c>
      <c r="D6190" t="s">
        <v>3196</v>
      </c>
      <c r="E6190" t="s">
        <v>3175</v>
      </c>
      <c r="F6190" t="s">
        <v>3167</v>
      </c>
      <c r="G6190" t="s">
        <v>3903</v>
      </c>
      <c r="H6190" s="28">
        <v>45001</v>
      </c>
      <c r="I6190">
        <v>12.4</v>
      </c>
      <c r="J6190">
        <v>8</v>
      </c>
      <c r="K6190" t="s">
        <v>3123</v>
      </c>
      <c r="L6190" t="s">
        <v>3218</v>
      </c>
      <c r="M6190" t="s">
        <v>3169</v>
      </c>
      <c r="N6190">
        <v>2.7</v>
      </c>
      <c r="O6190" t="s">
        <v>3123</v>
      </c>
      <c r="P6190">
        <f t="shared" si="192"/>
        <v>45001</v>
      </c>
      <c r="Q6190">
        <f>--(COUNTIF($A$2:A6190,A6190)=1)</f>
        <v>1</v>
      </c>
      <c r="R6190">
        <f t="shared" si="193"/>
        <v>12.4</v>
      </c>
    </row>
    <row r="6191" spans="1:18">
      <c r="A6191" t="s">
        <v>12827</v>
      </c>
      <c r="B6191" t="s">
        <v>1063</v>
      </c>
      <c r="C6191" t="s">
        <v>9638</v>
      </c>
      <c r="D6191" t="s">
        <v>3196</v>
      </c>
      <c r="E6191" t="s">
        <v>3194</v>
      </c>
      <c r="F6191" t="s">
        <v>3167</v>
      </c>
      <c r="G6191" t="s">
        <v>2221</v>
      </c>
      <c r="H6191" s="28">
        <v>44950</v>
      </c>
      <c r="I6191">
        <v>170.24</v>
      </c>
      <c r="J6191">
        <v>72</v>
      </c>
      <c r="K6191" t="s">
        <v>3123</v>
      </c>
      <c r="L6191" t="s">
        <v>3231</v>
      </c>
      <c r="M6191" t="s">
        <v>3177</v>
      </c>
      <c r="N6191">
        <v>2.2999999999999998</v>
      </c>
      <c r="O6191" t="s">
        <v>3182</v>
      </c>
      <c r="P6191">
        <f t="shared" si="192"/>
        <v>44943</v>
      </c>
      <c r="Q6191">
        <f>--(COUNTIF($A$2:A6191,A6191)=1)</f>
        <v>1</v>
      </c>
      <c r="R6191">
        <f t="shared" si="193"/>
        <v>170.24</v>
      </c>
    </row>
    <row r="6192" spans="1:18">
      <c r="A6192" t="s">
        <v>12828</v>
      </c>
      <c r="B6192" t="s">
        <v>473</v>
      </c>
      <c r="C6192" t="s">
        <v>3098</v>
      </c>
      <c r="D6192" t="s">
        <v>3251</v>
      </c>
      <c r="E6192" t="s">
        <v>3166</v>
      </c>
      <c r="F6192" t="s">
        <v>3167</v>
      </c>
      <c r="G6192" t="s">
        <v>831</v>
      </c>
      <c r="H6192" s="28">
        <v>44845</v>
      </c>
      <c r="I6192">
        <v>72.5</v>
      </c>
      <c r="J6192">
        <v>24</v>
      </c>
      <c r="K6192" t="s">
        <v>3123</v>
      </c>
      <c r="L6192" t="s">
        <v>3192</v>
      </c>
      <c r="M6192" t="s">
        <v>3188</v>
      </c>
      <c r="N6192">
        <v>2.5</v>
      </c>
      <c r="O6192" t="s">
        <v>3189</v>
      </c>
      <c r="P6192">
        <f t="shared" si="192"/>
        <v>44842</v>
      </c>
      <c r="Q6192">
        <f>--(COUNTIF($A$2:A6192,A6192)=1)</f>
        <v>1</v>
      </c>
      <c r="R6192">
        <f t="shared" si="193"/>
        <v>72.5</v>
      </c>
    </row>
    <row r="6193" spans="1:18">
      <c r="A6193" t="s">
        <v>12829</v>
      </c>
      <c r="B6193" t="s">
        <v>311</v>
      </c>
      <c r="C6193" t="s">
        <v>3098</v>
      </c>
      <c r="D6193" t="s">
        <v>3174</v>
      </c>
      <c r="E6193" t="s">
        <v>3194</v>
      </c>
      <c r="F6193" t="s">
        <v>3167</v>
      </c>
      <c r="G6193" t="s">
        <v>5842</v>
      </c>
      <c r="H6193" s="28">
        <v>45708</v>
      </c>
      <c r="I6193">
        <v>178.3</v>
      </c>
      <c r="J6193">
        <v>72</v>
      </c>
      <c r="K6193" t="s">
        <v>3123</v>
      </c>
      <c r="L6193" t="s">
        <v>3398</v>
      </c>
      <c r="M6193" t="s">
        <v>3202</v>
      </c>
      <c r="N6193">
        <v>4.0999999999999996</v>
      </c>
      <c r="O6193" t="s">
        <v>3260</v>
      </c>
      <c r="P6193">
        <f t="shared" si="192"/>
        <v>45701</v>
      </c>
      <c r="Q6193">
        <f>--(COUNTIF($A$2:A6193,A6193)=1)</f>
        <v>1</v>
      </c>
      <c r="R6193">
        <f t="shared" si="193"/>
        <v>178.3</v>
      </c>
    </row>
    <row r="6194" spans="1:18">
      <c r="A6194" t="s">
        <v>12830</v>
      </c>
      <c r="B6194" t="s">
        <v>4395</v>
      </c>
      <c r="C6194" t="s">
        <v>11011</v>
      </c>
      <c r="D6194" t="s">
        <v>3196</v>
      </c>
      <c r="E6194" t="s">
        <v>3166</v>
      </c>
      <c r="F6194" t="s">
        <v>3167</v>
      </c>
      <c r="G6194" t="s">
        <v>578</v>
      </c>
      <c r="H6194" s="28">
        <v>44847</v>
      </c>
      <c r="I6194">
        <v>57.96</v>
      </c>
      <c r="J6194">
        <v>24</v>
      </c>
      <c r="K6194" t="s">
        <v>3123</v>
      </c>
      <c r="L6194" t="s">
        <v>3198</v>
      </c>
      <c r="M6194" t="s">
        <v>3188</v>
      </c>
      <c r="O6194" t="s">
        <v>3213</v>
      </c>
      <c r="P6194">
        <f t="shared" si="192"/>
        <v>44845</v>
      </c>
      <c r="Q6194">
        <f>--(COUNTIF($A$2:A6194,A6194)=1)</f>
        <v>1</v>
      </c>
      <c r="R6194">
        <f t="shared" si="193"/>
        <v>57.96</v>
      </c>
    </row>
    <row r="6195" spans="1:18">
      <c r="A6195" t="s">
        <v>12831</v>
      </c>
      <c r="B6195" t="s">
        <v>1808</v>
      </c>
      <c r="C6195" t="s">
        <v>3098</v>
      </c>
      <c r="D6195" t="s">
        <v>3174</v>
      </c>
      <c r="E6195" t="s">
        <v>3194</v>
      </c>
      <c r="F6195" t="s">
        <v>3167</v>
      </c>
      <c r="G6195" t="s">
        <v>1600</v>
      </c>
      <c r="H6195" s="28"/>
      <c r="J6195">
        <v>72</v>
      </c>
      <c r="K6195" t="s">
        <v>3098</v>
      </c>
      <c r="L6195" t="s">
        <v>3437</v>
      </c>
      <c r="M6195" t="s">
        <v>3202</v>
      </c>
      <c r="O6195" t="s">
        <v>3182</v>
      </c>
      <c r="P6195">
        <f t="shared" si="192"/>
        <v>44858</v>
      </c>
      <c r="Q6195">
        <f>--(COUNTIF($A$2:A6195,A6195)=1)</f>
        <v>1</v>
      </c>
      <c r="R6195" t="str">
        <f t="shared" si="193"/>
        <v/>
      </c>
    </row>
    <row r="6196" spans="1:18">
      <c r="A6196" t="s">
        <v>12832</v>
      </c>
      <c r="B6196" t="s">
        <v>98</v>
      </c>
      <c r="C6196" t="s">
        <v>9191</v>
      </c>
      <c r="D6196" t="s">
        <v>3165</v>
      </c>
      <c r="E6196" t="s">
        <v>3166</v>
      </c>
      <c r="F6196" t="s">
        <v>3167</v>
      </c>
      <c r="G6196" t="s">
        <v>1986</v>
      </c>
      <c r="H6196" s="28">
        <v>44758</v>
      </c>
      <c r="I6196">
        <v>35.619999999999997</v>
      </c>
      <c r="J6196">
        <v>24</v>
      </c>
      <c r="K6196" t="s">
        <v>3123</v>
      </c>
      <c r="L6196" t="s">
        <v>3209</v>
      </c>
      <c r="M6196" t="s">
        <v>3169</v>
      </c>
      <c r="N6196">
        <v>2.2999999999999998</v>
      </c>
      <c r="O6196" t="s">
        <v>3260</v>
      </c>
      <c r="P6196">
        <f t="shared" si="192"/>
        <v>44757</v>
      </c>
      <c r="Q6196">
        <f>--(COUNTIF($A$2:A6196,A6196)=1)</f>
        <v>1</v>
      </c>
      <c r="R6196">
        <f t="shared" si="193"/>
        <v>35.619999999999997</v>
      </c>
    </row>
    <row r="6197" spans="1:18">
      <c r="A6197" t="s">
        <v>12833</v>
      </c>
      <c r="B6197" t="s">
        <v>7138</v>
      </c>
      <c r="C6197" t="s">
        <v>3098</v>
      </c>
      <c r="D6197" t="s">
        <v>3237</v>
      </c>
      <c r="E6197" t="s">
        <v>3166</v>
      </c>
      <c r="F6197" t="s">
        <v>3167</v>
      </c>
      <c r="G6197" t="s">
        <v>1336</v>
      </c>
      <c r="H6197" s="28">
        <v>45560</v>
      </c>
      <c r="I6197">
        <v>47.68</v>
      </c>
      <c r="J6197">
        <v>24</v>
      </c>
      <c r="K6197" t="s">
        <v>3123</v>
      </c>
      <c r="L6197" t="s">
        <v>3221</v>
      </c>
      <c r="M6197" t="s">
        <v>3207</v>
      </c>
      <c r="N6197">
        <v>2</v>
      </c>
      <c r="O6197" t="s">
        <v>3123</v>
      </c>
      <c r="P6197">
        <f t="shared" si="192"/>
        <v>45559</v>
      </c>
      <c r="Q6197">
        <f>--(COUNTIF($A$2:A6197,A6197)=1)</f>
        <v>1</v>
      </c>
      <c r="R6197">
        <f t="shared" si="193"/>
        <v>47.68</v>
      </c>
    </row>
    <row r="6198" spans="1:18">
      <c r="A6198" t="s">
        <v>12834</v>
      </c>
      <c r="B6198" t="s">
        <v>3332</v>
      </c>
      <c r="C6198" t="s">
        <v>12835</v>
      </c>
      <c r="D6198" t="s">
        <v>3174</v>
      </c>
      <c r="E6198" t="s">
        <v>3175</v>
      </c>
      <c r="F6198" t="s">
        <v>3167</v>
      </c>
      <c r="G6198" t="s">
        <v>1939</v>
      </c>
      <c r="H6198" s="28">
        <v>44760</v>
      </c>
      <c r="I6198">
        <v>23.88</v>
      </c>
      <c r="J6198">
        <v>8</v>
      </c>
      <c r="K6198" t="s">
        <v>3123</v>
      </c>
      <c r="L6198" t="s">
        <v>3281</v>
      </c>
      <c r="M6198" t="s">
        <v>3188</v>
      </c>
      <c r="N6198">
        <v>4.7</v>
      </c>
      <c r="O6198" t="s">
        <v>3124</v>
      </c>
      <c r="P6198">
        <f t="shared" si="192"/>
        <v>44760</v>
      </c>
      <c r="Q6198">
        <f>--(COUNTIF($A$2:A6198,A6198)=1)</f>
        <v>1</v>
      </c>
      <c r="R6198">
        <f t="shared" si="193"/>
        <v>23.88</v>
      </c>
    </row>
    <row r="6199" spans="1:18">
      <c r="A6199" t="s">
        <v>12836</v>
      </c>
      <c r="B6199" t="s">
        <v>71</v>
      </c>
      <c r="C6199" t="s">
        <v>12837</v>
      </c>
      <c r="D6199" t="s">
        <v>3174</v>
      </c>
      <c r="E6199" t="s">
        <v>3280</v>
      </c>
      <c r="F6199" t="s">
        <v>3228</v>
      </c>
      <c r="G6199" t="s">
        <v>114</v>
      </c>
      <c r="H6199" s="28"/>
      <c r="J6199">
        <v>4</v>
      </c>
      <c r="K6199" t="s">
        <v>3098</v>
      </c>
      <c r="L6199" t="s">
        <v>3221</v>
      </c>
      <c r="M6199" t="s">
        <v>3207</v>
      </c>
      <c r="O6199" t="s">
        <v>3124</v>
      </c>
      <c r="P6199">
        <f t="shared" si="192"/>
        <v>45189</v>
      </c>
      <c r="Q6199">
        <f>--(COUNTIF($A$2:A6199,A6199)=1)</f>
        <v>1</v>
      </c>
      <c r="R6199" t="str">
        <f t="shared" si="193"/>
        <v/>
      </c>
    </row>
    <row r="6200" spans="1:18">
      <c r="A6200" t="s">
        <v>12838</v>
      </c>
      <c r="B6200" t="s">
        <v>7574</v>
      </c>
      <c r="C6200" t="s">
        <v>5162</v>
      </c>
      <c r="D6200" t="s">
        <v>3227</v>
      </c>
      <c r="E6200" t="s">
        <v>3194</v>
      </c>
      <c r="F6200" t="s">
        <v>3167</v>
      </c>
      <c r="G6200" t="s">
        <v>2002</v>
      </c>
      <c r="H6200" s="28">
        <v>45224</v>
      </c>
      <c r="I6200">
        <v>162.91</v>
      </c>
      <c r="J6200">
        <v>72</v>
      </c>
      <c r="K6200" t="s">
        <v>3123</v>
      </c>
      <c r="L6200" t="s">
        <v>3198</v>
      </c>
      <c r="M6200" t="s">
        <v>3188</v>
      </c>
      <c r="N6200">
        <v>1.1000000000000001</v>
      </c>
      <c r="O6200" t="s">
        <v>3260</v>
      </c>
      <c r="P6200">
        <f t="shared" si="192"/>
        <v>45218</v>
      </c>
      <c r="Q6200">
        <f>--(COUNTIF($A$2:A6200,A6200)=1)</f>
        <v>1</v>
      </c>
      <c r="R6200">
        <f t="shared" si="193"/>
        <v>162.91</v>
      </c>
    </row>
    <row r="6201" spans="1:18">
      <c r="A6201" t="s">
        <v>12839</v>
      </c>
      <c r="B6201" t="s">
        <v>158</v>
      </c>
      <c r="C6201" t="s">
        <v>3098</v>
      </c>
      <c r="D6201" t="s">
        <v>3251</v>
      </c>
      <c r="E6201" t="s">
        <v>3166</v>
      </c>
      <c r="F6201" t="s">
        <v>3167</v>
      </c>
      <c r="G6201" t="s">
        <v>1247</v>
      </c>
      <c r="H6201" s="28">
        <v>45100</v>
      </c>
      <c r="I6201">
        <v>18.170000000000002</v>
      </c>
      <c r="J6201">
        <v>24</v>
      </c>
      <c r="K6201" t="s">
        <v>3124</v>
      </c>
      <c r="L6201" t="s">
        <v>3229</v>
      </c>
      <c r="M6201" t="s">
        <v>3207</v>
      </c>
      <c r="O6201" t="s">
        <v>3178</v>
      </c>
      <c r="P6201">
        <f t="shared" si="192"/>
        <v>45100</v>
      </c>
      <c r="Q6201">
        <f>--(COUNTIF($A$2:A6201,A6201)=1)</f>
        <v>1</v>
      </c>
      <c r="R6201">
        <f t="shared" si="193"/>
        <v>18.170000000000002</v>
      </c>
    </row>
    <row r="6202" spans="1:18">
      <c r="A6202" t="s">
        <v>12840</v>
      </c>
      <c r="B6202" t="s">
        <v>6544</v>
      </c>
      <c r="C6202" t="s">
        <v>12841</v>
      </c>
      <c r="D6202" t="s">
        <v>3196</v>
      </c>
      <c r="E6202" t="s">
        <v>3175</v>
      </c>
      <c r="F6202" t="s">
        <v>3167</v>
      </c>
      <c r="G6202" t="s">
        <v>3326</v>
      </c>
      <c r="H6202" s="28">
        <v>44617</v>
      </c>
      <c r="I6202">
        <v>11.72</v>
      </c>
      <c r="J6202">
        <v>8</v>
      </c>
      <c r="K6202" t="s">
        <v>3123</v>
      </c>
      <c r="L6202" t="s">
        <v>3212</v>
      </c>
      <c r="M6202" t="s">
        <v>3177</v>
      </c>
      <c r="N6202">
        <v>2.2000000000000002</v>
      </c>
      <c r="O6202" t="s">
        <v>3189</v>
      </c>
      <c r="P6202">
        <f t="shared" si="192"/>
        <v>44617</v>
      </c>
      <c r="Q6202">
        <f>--(COUNTIF($A$2:A6202,A6202)=1)</f>
        <v>1</v>
      </c>
      <c r="R6202">
        <f t="shared" si="193"/>
        <v>11.72</v>
      </c>
    </row>
    <row r="6203" spans="1:18">
      <c r="A6203" t="s">
        <v>12842</v>
      </c>
      <c r="B6203" t="s">
        <v>6505</v>
      </c>
      <c r="C6203" t="s">
        <v>6850</v>
      </c>
      <c r="D6203" t="s">
        <v>3240</v>
      </c>
      <c r="E6203" t="s">
        <v>3194</v>
      </c>
      <c r="F6203" t="s">
        <v>3167</v>
      </c>
      <c r="G6203" t="s">
        <v>417</v>
      </c>
      <c r="H6203" s="28">
        <v>45685</v>
      </c>
      <c r="I6203">
        <v>40.33</v>
      </c>
      <c r="J6203">
        <v>72</v>
      </c>
      <c r="K6203" t="s">
        <v>3124</v>
      </c>
      <c r="L6203" t="s">
        <v>3218</v>
      </c>
      <c r="M6203" t="s">
        <v>3188</v>
      </c>
      <c r="O6203" t="s">
        <v>3213</v>
      </c>
      <c r="P6203">
        <f t="shared" si="192"/>
        <v>45684</v>
      </c>
      <c r="Q6203">
        <f>--(COUNTIF($A$2:A6203,A6203)=1)</f>
        <v>1</v>
      </c>
      <c r="R6203">
        <f t="shared" si="193"/>
        <v>40.33</v>
      </c>
    </row>
    <row r="6204" spans="1:18">
      <c r="A6204" t="s">
        <v>12843</v>
      </c>
      <c r="B6204" t="s">
        <v>3003</v>
      </c>
      <c r="C6204" t="s">
        <v>12844</v>
      </c>
      <c r="D6204" t="s">
        <v>3240</v>
      </c>
      <c r="E6204" t="s">
        <v>3166</v>
      </c>
      <c r="F6204" t="s">
        <v>3220</v>
      </c>
      <c r="G6204" t="s">
        <v>1305</v>
      </c>
      <c r="H6204" s="28">
        <v>45551</v>
      </c>
      <c r="I6204">
        <v>8.57</v>
      </c>
      <c r="J6204">
        <v>24</v>
      </c>
      <c r="K6204" t="s">
        <v>3124</v>
      </c>
      <c r="L6204" t="s">
        <v>3398</v>
      </c>
      <c r="M6204" t="s">
        <v>3177</v>
      </c>
      <c r="N6204">
        <v>1.1000000000000001</v>
      </c>
      <c r="O6204" t="s">
        <v>3123</v>
      </c>
      <c r="P6204">
        <f t="shared" si="192"/>
        <v>45551</v>
      </c>
      <c r="Q6204">
        <f>--(COUNTIF($A$2:A6204,A6204)=1)</f>
        <v>1</v>
      </c>
      <c r="R6204">
        <f t="shared" si="193"/>
        <v>8.57</v>
      </c>
    </row>
    <row r="6205" spans="1:18">
      <c r="A6205" t="s">
        <v>12845</v>
      </c>
      <c r="B6205" t="s">
        <v>2520</v>
      </c>
      <c r="C6205" t="s">
        <v>12846</v>
      </c>
      <c r="D6205" t="s">
        <v>3200</v>
      </c>
      <c r="E6205" t="s">
        <v>3175</v>
      </c>
      <c r="F6205" t="s">
        <v>3167</v>
      </c>
      <c r="G6205" t="s">
        <v>12847</v>
      </c>
      <c r="H6205" s="28">
        <v>44860</v>
      </c>
      <c r="I6205">
        <v>16.04</v>
      </c>
      <c r="J6205">
        <v>8</v>
      </c>
      <c r="K6205" t="s">
        <v>3123</v>
      </c>
      <c r="L6205" t="s">
        <v>3187</v>
      </c>
      <c r="M6205" t="s">
        <v>3207</v>
      </c>
      <c r="N6205">
        <v>3.5</v>
      </c>
      <c r="O6205" t="s">
        <v>3170</v>
      </c>
      <c r="P6205">
        <f t="shared" si="192"/>
        <v>44860</v>
      </c>
      <c r="Q6205">
        <f>--(COUNTIF($A$2:A6205,A6205)=1)</f>
        <v>1</v>
      </c>
      <c r="R6205">
        <f t="shared" si="193"/>
        <v>16.04</v>
      </c>
    </row>
    <row r="6206" spans="1:18">
      <c r="A6206" t="s">
        <v>12848</v>
      </c>
      <c r="B6206" t="s">
        <v>4565</v>
      </c>
      <c r="C6206" t="s">
        <v>3927</v>
      </c>
      <c r="D6206" t="s">
        <v>3185</v>
      </c>
      <c r="E6206" t="s">
        <v>3175</v>
      </c>
      <c r="F6206" t="s">
        <v>3180</v>
      </c>
      <c r="G6206" t="s">
        <v>12849</v>
      </c>
      <c r="H6206" s="28"/>
      <c r="J6206">
        <v>8</v>
      </c>
      <c r="K6206" t="s">
        <v>3098</v>
      </c>
      <c r="L6206" t="s">
        <v>3229</v>
      </c>
      <c r="M6206" t="s">
        <v>3207</v>
      </c>
      <c r="O6206" t="s">
        <v>3189</v>
      </c>
      <c r="P6206">
        <f t="shared" si="192"/>
        <v>45131</v>
      </c>
      <c r="Q6206">
        <f>--(COUNTIF($A$2:A6206,A6206)=1)</f>
        <v>1</v>
      </c>
      <c r="R6206" t="str">
        <f t="shared" si="193"/>
        <v/>
      </c>
    </row>
    <row r="6207" spans="1:18">
      <c r="A6207" t="s">
        <v>12850</v>
      </c>
      <c r="B6207" t="s">
        <v>1244</v>
      </c>
      <c r="C6207" t="s">
        <v>3098</v>
      </c>
      <c r="D6207" t="s">
        <v>3227</v>
      </c>
      <c r="E6207" t="s">
        <v>3175</v>
      </c>
      <c r="F6207" t="s">
        <v>3180</v>
      </c>
      <c r="G6207" t="s">
        <v>2508</v>
      </c>
      <c r="H6207" s="28"/>
      <c r="J6207">
        <v>8</v>
      </c>
      <c r="K6207" t="s">
        <v>3098</v>
      </c>
      <c r="L6207" t="s">
        <v>3354</v>
      </c>
      <c r="M6207" t="s">
        <v>3169</v>
      </c>
      <c r="O6207" t="s">
        <v>3178</v>
      </c>
      <c r="P6207">
        <f t="shared" si="192"/>
        <v>44930</v>
      </c>
      <c r="Q6207">
        <f>--(COUNTIF($A$2:A6207,A6207)=1)</f>
        <v>1</v>
      </c>
      <c r="R6207" t="str">
        <f t="shared" si="193"/>
        <v/>
      </c>
    </row>
    <row r="6208" spans="1:18">
      <c r="A6208" t="s">
        <v>12851</v>
      </c>
      <c r="B6208" t="s">
        <v>3049</v>
      </c>
      <c r="C6208" t="s">
        <v>10772</v>
      </c>
      <c r="D6208" t="s">
        <v>3240</v>
      </c>
      <c r="E6208" t="s">
        <v>3166</v>
      </c>
      <c r="F6208" t="s">
        <v>3180</v>
      </c>
      <c r="G6208" t="s">
        <v>5407</v>
      </c>
      <c r="H6208" s="28"/>
      <c r="J6208">
        <v>24</v>
      </c>
      <c r="K6208" t="s">
        <v>3098</v>
      </c>
      <c r="L6208" t="s">
        <v>3265</v>
      </c>
      <c r="M6208" t="s">
        <v>3202</v>
      </c>
      <c r="O6208" t="s">
        <v>3213</v>
      </c>
      <c r="P6208">
        <f t="shared" si="192"/>
        <v>45088</v>
      </c>
      <c r="Q6208">
        <f>--(COUNTIF($A$2:A6208,A6208)=1)</f>
        <v>1</v>
      </c>
      <c r="R6208" t="str">
        <f t="shared" si="193"/>
        <v/>
      </c>
    </row>
    <row r="6209" spans="1:18">
      <c r="A6209" t="s">
        <v>12852</v>
      </c>
      <c r="B6209" t="s">
        <v>3003</v>
      </c>
      <c r="C6209" t="s">
        <v>3098</v>
      </c>
      <c r="D6209" t="s">
        <v>3200</v>
      </c>
      <c r="E6209" t="s">
        <v>3166</v>
      </c>
      <c r="F6209" t="s">
        <v>3167</v>
      </c>
      <c r="G6209" t="s">
        <v>5809</v>
      </c>
      <c r="H6209" s="28">
        <v>44906</v>
      </c>
      <c r="I6209">
        <v>19.09</v>
      </c>
      <c r="J6209">
        <v>24</v>
      </c>
      <c r="K6209" t="s">
        <v>3124</v>
      </c>
      <c r="L6209" t="s">
        <v>3168</v>
      </c>
      <c r="M6209" t="s">
        <v>3177</v>
      </c>
      <c r="O6209" t="s">
        <v>3189</v>
      </c>
      <c r="P6209">
        <f t="shared" si="192"/>
        <v>44906</v>
      </c>
      <c r="Q6209">
        <f>--(COUNTIF($A$2:A6209,A6209)=1)</f>
        <v>1</v>
      </c>
      <c r="R6209">
        <f t="shared" si="193"/>
        <v>19.09</v>
      </c>
    </row>
    <row r="6210" spans="1:18">
      <c r="A6210" t="s">
        <v>12853</v>
      </c>
      <c r="B6210" t="s">
        <v>7747</v>
      </c>
      <c r="C6210" t="s">
        <v>3098</v>
      </c>
      <c r="D6210" t="s">
        <v>3237</v>
      </c>
      <c r="E6210" t="s">
        <v>3166</v>
      </c>
      <c r="F6210" t="s">
        <v>3228</v>
      </c>
      <c r="G6210" t="s">
        <v>1416</v>
      </c>
      <c r="H6210" s="28"/>
      <c r="J6210">
        <v>24</v>
      </c>
      <c r="K6210" t="s">
        <v>3098</v>
      </c>
      <c r="L6210" t="s">
        <v>3209</v>
      </c>
      <c r="M6210" t="s">
        <v>3188</v>
      </c>
      <c r="O6210" t="s">
        <v>3170</v>
      </c>
      <c r="P6210">
        <f t="shared" ref="P6210:P6273" si="194">IFERROR(DATEVALUE(G6210),IFERROR(DATE(RIGHT(G6210,4),MID(G6210,4,2),LEFT(G6210,2)),""))</f>
        <v>44914</v>
      </c>
      <c r="Q6210">
        <f>--(COUNTIF($A$2:A6210,A6210)=1)</f>
        <v>1</v>
      </c>
      <c r="R6210" t="str">
        <f t="shared" ref="R6210:R6273" si="195">IF(AND(Q6210=1,I6210&lt;&gt;"",ISNUMBER(I6210),I6210&gt;=0),I6210,"")</f>
        <v/>
      </c>
    </row>
    <row r="6211" spans="1:18">
      <c r="A6211" t="s">
        <v>12854</v>
      </c>
      <c r="B6211" t="s">
        <v>4616</v>
      </c>
      <c r="C6211" t="s">
        <v>8180</v>
      </c>
      <c r="D6211" t="s">
        <v>3237</v>
      </c>
      <c r="E6211" t="s">
        <v>3194</v>
      </c>
      <c r="F6211" t="s">
        <v>3220</v>
      </c>
      <c r="G6211" t="s">
        <v>4834</v>
      </c>
      <c r="H6211" s="28"/>
      <c r="J6211">
        <v>72</v>
      </c>
      <c r="K6211" t="s">
        <v>3098</v>
      </c>
      <c r="L6211" t="s">
        <v>3229</v>
      </c>
      <c r="M6211" t="s">
        <v>3188</v>
      </c>
      <c r="O6211" t="s">
        <v>3182</v>
      </c>
      <c r="P6211">
        <f t="shared" si="194"/>
        <v>45683</v>
      </c>
      <c r="Q6211">
        <f>--(COUNTIF($A$2:A6211,A6211)=1)</f>
        <v>1</v>
      </c>
      <c r="R6211" t="str">
        <f t="shared" si="195"/>
        <v/>
      </c>
    </row>
    <row r="6212" spans="1:18">
      <c r="A6212" t="s">
        <v>12855</v>
      </c>
      <c r="B6212" t="s">
        <v>2045</v>
      </c>
      <c r="C6212" t="s">
        <v>4112</v>
      </c>
      <c r="D6212" t="s">
        <v>3237</v>
      </c>
      <c r="E6212" t="s">
        <v>3194</v>
      </c>
      <c r="F6212" t="s">
        <v>3180</v>
      </c>
      <c r="G6212" t="s">
        <v>708</v>
      </c>
      <c r="H6212" s="28"/>
      <c r="J6212">
        <v>72</v>
      </c>
      <c r="K6212" t="s">
        <v>3098</v>
      </c>
      <c r="L6212" t="s">
        <v>3398</v>
      </c>
      <c r="M6212" t="s">
        <v>3177</v>
      </c>
      <c r="O6212" t="s">
        <v>3123</v>
      </c>
      <c r="P6212">
        <f t="shared" si="194"/>
        <v>44665</v>
      </c>
      <c r="Q6212">
        <f>--(COUNTIF($A$2:A6212,A6212)=1)</f>
        <v>1</v>
      </c>
      <c r="R6212" t="str">
        <f t="shared" si="195"/>
        <v/>
      </c>
    </row>
    <row r="6213" spans="1:18">
      <c r="A6213" t="s">
        <v>12856</v>
      </c>
      <c r="B6213" t="s">
        <v>8069</v>
      </c>
      <c r="C6213" t="s">
        <v>3098</v>
      </c>
      <c r="D6213" t="s">
        <v>3227</v>
      </c>
      <c r="E6213" t="s">
        <v>3166</v>
      </c>
      <c r="F6213" t="s">
        <v>3167</v>
      </c>
      <c r="G6213" t="s">
        <v>4197</v>
      </c>
      <c r="H6213" s="28"/>
      <c r="J6213">
        <v>24</v>
      </c>
      <c r="K6213" t="s">
        <v>3098</v>
      </c>
      <c r="L6213" t="s">
        <v>3398</v>
      </c>
      <c r="M6213" t="s">
        <v>3177</v>
      </c>
      <c r="O6213" t="s">
        <v>3189</v>
      </c>
      <c r="P6213">
        <f t="shared" si="194"/>
        <v>45661</v>
      </c>
      <c r="Q6213">
        <f>--(COUNTIF($A$2:A6213,A6213)=1)</f>
        <v>1</v>
      </c>
      <c r="R6213" t="str">
        <f t="shared" si="195"/>
        <v/>
      </c>
    </row>
    <row r="6214" spans="1:18">
      <c r="A6214" t="s">
        <v>12857</v>
      </c>
      <c r="B6214" t="s">
        <v>2672</v>
      </c>
      <c r="C6214" t="s">
        <v>3098</v>
      </c>
      <c r="D6214" t="s">
        <v>3174</v>
      </c>
      <c r="E6214" t="s">
        <v>3175</v>
      </c>
      <c r="F6214" t="s">
        <v>3167</v>
      </c>
      <c r="G6214" t="s">
        <v>2655</v>
      </c>
      <c r="H6214" s="28">
        <v>44857</v>
      </c>
      <c r="I6214">
        <v>10.31</v>
      </c>
      <c r="J6214">
        <v>8</v>
      </c>
      <c r="K6214" t="s">
        <v>3123</v>
      </c>
      <c r="L6214" t="s">
        <v>3244</v>
      </c>
      <c r="M6214" t="s">
        <v>3177</v>
      </c>
      <c r="N6214">
        <v>1.2</v>
      </c>
      <c r="O6214" t="s">
        <v>3123</v>
      </c>
      <c r="P6214">
        <f t="shared" si="194"/>
        <v>44857</v>
      </c>
      <c r="Q6214">
        <f>--(COUNTIF($A$2:A6214,A6214)=1)</f>
        <v>1</v>
      </c>
      <c r="R6214">
        <f t="shared" si="195"/>
        <v>10.31</v>
      </c>
    </row>
    <row r="6215" spans="1:18">
      <c r="A6215" t="s">
        <v>12858</v>
      </c>
      <c r="B6215" t="s">
        <v>3561</v>
      </c>
      <c r="C6215" t="s">
        <v>3098</v>
      </c>
      <c r="D6215" t="s">
        <v>3185</v>
      </c>
      <c r="E6215" t="s">
        <v>3280</v>
      </c>
      <c r="F6215" t="s">
        <v>3220</v>
      </c>
      <c r="G6215" t="s">
        <v>1183</v>
      </c>
      <c r="H6215" s="28">
        <v>44843</v>
      </c>
      <c r="I6215">
        <v>9.02</v>
      </c>
      <c r="J6215">
        <v>4</v>
      </c>
      <c r="K6215" t="s">
        <v>3123</v>
      </c>
      <c r="L6215" t="s">
        <v>3218</v>
      </c>
      <c r="M6215" t="s">
        <v>3177</v>
      </c>
      <c r="N6215">
        <v>1.7</v>
      </c>
      <c r="O6215" t="s">
        <v>3189</v>
      </c>
      <c r="P6215">
        <f t="shared" si="194"/>
        <v>44843</v>
      </c>
      <c r="Q6215">
        <f>--(COUNTIF($A$2:A6215,A6215)=1)</f>
        <v>1</v>
      </c>
      <c r="R6215">
        <f t="shared" si="195"/>
        <v>9.02</v>
      </c>
    </row>
    <row r="6216" spans="1:18">
      <c r="A6216" t="s">
        <v>12859</v>
      </c>
      <c r="B6216" t="s">
        <v>5503</v>
      </c>
      <c r="C6216" t="s">
        <v>3098</v>
      </c>
      <c r="D6216" t="s">
        <v>3227</v>
      </c>
      <c r="E6216" t="s">
        <v>3175</v>
      </c>
      <c r="F6216" t="s">
        <v>3180</v>
      </c>
      <c r="G6216" t="s">
        <v>1376</v>
      </c>
      <c r="H6216" s="28"/>
      <c r="J6216">
        <v>8</v>
      </c>
      <c r="K6216" t="s">
        <v>3098</v>
      </c>
      <c r="L6216" t="s">
        <v>3351</v>
      </c>
      <c r="M6216" t="s">
        <v>3177</v>
      </c>
      <c r="O6216" t="s">
        <v>3178</v>
      </c>
      <c r="P6216">
        <f t="shared" si="194"/>
        <v>44964</v>
      </c>
      <c r="Q6216">
        <f>--(COUNTIF($A$2:A6216,A6216)=1)</f>
        <v>1</v>
      </c>
      <c r="R6216" t="str">
        <f t="shared" si="195"/>
        <v/>
      </c>
    </row>
    <row r="6217" spans="1:18">
      <c r="A6217" t="s">
        <v>12860</v>
      </c>
      <c r="B6217" t="s">
        <v>2072</v>
      </c>
      <c r="C6217" t="s">
        <v>12861</v>
      </c>
      <c r="D6217" t="s">
        <v>3174</v>
      </c>
      <c r="E6217" t="s">
        <v>3166</v>
      </c>
      <c r="F6217" t="s">
        <v>3167</v>
      </c>
      <c r="G6217" t="s">
        <v>6842</v>
      </c>
      <c r="H6217" s="28">
        <v>44762</v>
      </c>
      <c r="I6217">
        <v>55.01</v>
      </c>
      <c r="J6217">
        <v>24</v>
      </c>
      <c r="K6217" t="s">
        <v>3123</v>
      </c>
      <c r="L6217" t="s">
        <v>3244</v>
      </c>
      <c r="M6217" t="s">
        <v>3177</v>
      </c>
      <c r="N6217">
        <v>1.2</v>
      </c>
      <c r="O6217" t="s">
        <v>3189</v>
      </c>
      <c r="P6217">
        <f t="shared" si="194"/>
        <v>44760</v>
      </c>
      <c r="Q6217">
        <f>--(COUNTIF($A$2:A6217,A6217)=1)</f>
        <v>1</v>
      </c>
      <c r="R6217">
        <f t="shared" si="195"/>
        <v>55.01</v>
      </c>
    </row>
    <row r="6218" spans="1:18">
      <c r="A6218" t="s">
        <v>12862</v>
      </c>
      <c r="B6218" t="s">
        <v>1266</v>
      </c>
      <c r="C6218" t="s">
        <v>3098</v>
      </c>
      <c r="D6218" t="s">
        <v>3240</v>
      </c>
      <c r="E6218" t="s">
        <v>3166</v>
      </c>
      <c r="F6218" t="s">
        <v>3167</v>
      </c>
      <c r="G6218" t="s">
        <v>2339</v>
      </c>
      <c r="H6218" s="28"/>
      <c r="J6218">
        <v>24</v>
      </c>
      <c r="K6218" t="s">
        <v>3098</v>
      </c>
      <c r="L6218" t="s">
        <v>3209</v>
      </c>
      <c r="M6218" t="s">
        <v>3202</v>
      </c>
      <c r="O6218" t="s">
        <v>3189</v>
      </c>
      <c r="P6218">
        <f t="shared" si="194"/>
        <v>45355</v>
      </c>
      <c r="Q6218">
        <f>--(COUNTIF($A$2:A6218,A6218)=1)</f>
        <v>1</v>
      </c>
      <c r="R6218" t="str">
        <f t="shared" si="195"/>
        <v/>
      </c>
    </row>
    <row r="6219" spans="1:18">
      <c r="A6219" t="s">
        <v>12863</v>
      </c>
      <c r="B6219" t="s">
        <v>7454</v>
      </c>
      <c r="C6219" t="s">
        <v>12864</v>
      </c>
      <c r="D6219" t="s">
        <v>3174</v>
      </c>
      <c r="E6219" t="s">
        <v>3175</v>
      </c>
      <c r="F6219" t="s">
        <v>3167</v>
      </c>
      <c r="G6219" t="s">
        <v>286</v>
      </c>
      <c r="H6219" s="28"/>
      <c r="J6219">
        <v>8</v>
      </c>
      <c r="K6219" t="s">
        <v>3098</v>
      </c>
      <c r="L6219" t="s">
        <v>3098</v>
      </c>
      <c r="M6219" t="s">
        <v>3202</v>
      </c>
      <c r="O6219" t="s">
        <v>3260</v>
      </c>
      <c r="P6219">
        <f t="shared" si="194"/>
        <v>44764</v>
      </c>
      <c r="Q6219">
        <f>--(COUNTIF($A$2:A6219,A6219)=1)</f>
        <v>1</v>
      </c>
      <c r="R6219" t="str">
        <f t="shared" si="195"/>
        <v/>
      </c>
    </row>
    <row r="6220" spans="1:18">
      <c r="A6220" t="s">
        <v>12865</v>
      </c>
      <c r="B6220" t="s">
        <v>4296</v>
      </c>
      <c r="C6220" t="s">
        <v>3098</v>
      </c>
      <c r="D6220" t="s">
        <v>3200</v>
      </c>
      <c r="E6220" t="s">
        <v>3166</v>
      </c>
      <c r="F6220" t="s">
        <v>3167</v>
      </c>
      <c r="G6220" t="s">
        <v>1938</v>
      </c>
      <c r="H6220" s="28">
        <v>44693</v>
      </c>
      <c r="I6220">
        <v>58.45</v>
      </c>
      <c r="J6220">
        <v>24</v>
      </c>
      <c r="K6220" t="s">
        <v>3123</v>
      </c>
      <c r="L6220" t="s">
        <v>3201</v>
      </c>
      <c r="M6220" t="s">
        <v>3207</v>
      </c>
      <c r="N6220">
        <v>1.3</v>
      </c>
      <c r="O6220" t="s">
        <v>3123</v>
      </c>
      <c r="P6220">
        <f t="shared" si="194"/>
        <v>44691</v>
      </c>
      <c r="Q6220">
        <f>--(COUNTIF($A$2:A6220,A6220)=1)</f>
        <v>1</v>
      </c>
      <c r="R6220">
        <f t="shared" si="195"/>
        <v>58.45</v>
      </c>
    </row>
    <row r="6221" spans="1:18">
      <c r="A6221" t="s">
        <v>12866</v>
      </c>
      <c r="B6221" t="s">
        <v>3172</v>
      </c>
      <c r="C6221" t="s">
        <v>12867</v>
      </c>
      <c r="D6221" t="s">
        <v>3165</v>
      </c>
      <c r="E6221" t="s">
        <v>3194</v>
      </c>
      <c r="F6221" t="s">
        <v>3167</v>
      </c>
      <c r="G6221" t="s">
        <v>1918</v>
      </c>
      <c r="H6221" s="28">
        <v>44695</v>
      </c>
      <c r="I6221">
        <v>197.06</v>
      </c>
      <c r="J6221">
        <v>72</v>
      </c>
      <c r="K6221" t="s">
        <v>3123</v>
      </c>
      <c r="L6221" t="s">
        <v>3302</v>
      </c>
      <c r="M6221" t="s">
        <v>3188</v>
      </c>
      <c r="N6221">
        <v>5</v>
      </c>
      <c r="O6221" t="s">
        <v>3178</v>
      </c>
      <c r="P6221">
        <f t="shared" si="194"/>
        <v>44687</v>
      </c>
      <c r="Q6221">
        <f>--(COUNTIF($A$2:A6221,A6221)=1)</f>
        <v>1</v>
      </c>
      <c r="R6221">
        <f t="shared" si="195"/>
        <v>197.06</v>
      </c>
    </row>
    <row r="6222" spans="1:18">
      <c r="A6222" t="s">
        <v>12868</v>
      </c>
      <c r="B6222" t="s">
        <v>4224</v>
      </c>
      <c r="C6222" t="s">
        <v>3098</v>
      </c>
      <c r="D6222" t="s">
        <v>3196</v>
      </c>
      <c r="E6222" t="s">
        <v>3166</v>
      </c>
      <c r="F6222" t="s">
        <v>3180</v>
      </c>
      <c r="G6222" t="s">
        <v>690</v>
      </c>
      <c r="H6222" s="28"/>
      <c r="J6222">
        <v>24</v>
      </c>
      <c r="K6222" t="s">
        <v>3098</v>
      </c>
      <c r="L6222" t="s">
        <v>3318</v>
      </c>
      <c r="M6222" t="s">
        <v>3169</v>
      </c>
      <c r="O6222" t="s">
        <v>3123</v>
      </c>
      <c r="P6222">
        <f t="shared" si="194"/>
        <v>44572</v>
      </c>
      <c r="Q6222">
        <f>--(COUNTIF($A$2:A6222,A6222)=1)</f>
        <v>1</v>
      </c>
      <c r="R6222" t="str">
        <f t="shared" si="195"/>
        <v/>
      </c>
    </row>
    <row r="6223" spans="1:18">
      <c r="A6223" t="s">
        <v>12869</v>
      </c>
      <c r="B6223" t="s">
        <v>4350</v>
      </c>
      <c r="C6223" t="s">
        <v>11725</v>
      </c>
      <c r="D6223" t="s">
        <v>3251</v>
      </c>
      <c r="E6223" t="s">
        <v>3175</v>
      </c>
      <c r="F6223" t="s">
        <v>3167</v>
      </c>
      <c r="G6223" t="s">
        <v>3338</v>
      </c>
      <c r="H6223" s="28">
        <v>44618</v>
      </c>
      <c r="I6223">
        <v>10.1</v>
      </c>
      <c r="J6223">
        <v>8</v>
      </c>
      <c r="K6223" t="s">
        <v>3123</v>
      </c>
      <c r="L6223" t="s">
        <v>3216</v>
      </c>
      <c r="M6223" t="s">
        <v>3202</v>
      </c>
      <c r="N6223">
        <v>3.9</v>
      </c>
      <c r="O6223" t="s">
        <v>3123</v>
      </c>
      <c r="P6223">
        <f t="shared" si="194"/>
        <v>44618</v>
      </c>
      <c r="Q6223">
        <f>--(COUNTIF($A$2:A6223,A6223)=1)</f>
        <v>1</v>
      </c>
      <c r="R6223">
        <f t="shared" si="195"/>
        <v>10.1</v>
      </c>
    </row>
    <row r="6224" spans="1:18">
      <c r="A6224" t="s">
        <v>12870</v>
      </c>
      <c r="B6224" t="s">
        <v>2565</v>
      </c>
      <c r="C6224" t="s">
        <v>12871</v>
      </c>
      <c r="D6224" t="s">
        <v>3200</v>
      </c>
      <c r="E6224" t="s">
        <v>3166</v>
      </c>
      <c r="F6224" t="s">
        <v>3167</v>
      </c>
      <c r="G6224" t="s">
        <v>6359</v>
      </c>
      <c r="H6224" s="28">
        <v>45676</v>
      </c>
      <c r="I6224">
        <v>28.66</v>
      </c>
      <c r="J6224">
        <v>24</v>
      </c>
      <c r="K6224" t="s">
        <v>3123</v>
      </c>
      <c r="L6224" t="s">
        <v>3229</v>
      </c>
      <c r="M6224" t="s">
        <v>3169</v>
      </c>
      <c r="N6224">
        <v>3.1</v>
      </c>
      <c r="O6224" t="s">
        <v>3189</v>
      </c>
      <c r="P6224">
        <f t="shared" si="194"/>
        <v>45675</v>
      </c>
      <c r="Q6224">
        <f>--(COUNTIF($A$2:A6224,A6224)=1)</f>
        <v>1</v>
      </c>
      <c r="R6224">
        <f t="shared" si="195"/>
        <v>28.66</v>
      </c>
    </row>
    <row r="6225" spans="1:18">
      <c r="A6225" t="s">
        <v>12872</v>
      </c>
      <c r="B6225" t="s">
        <v>4047</v>
      </c>
      <c r="C6225" t="s">
        <v>3098</v>
      </c>
      <c r="D6225" t="s">
        <v>3174</v>
      </c>
      <c r="E6225" t="s">
        <v>3166</v>
      </c>
      <c r="F6225" t="s">
        <v>3220</v>
      </c>
      <c r="G6225" t="s">
        <v>3797</v>
      </c>
      <c r="H6225" s="28">
        <v>45102</v>
      </c>
      <c r="I6225">
        <v>31.3</v>
      </c>
      <c r="J6225">
        <v>24</v>
      </c>
      <c r="K6225" t="s">
        <v>3123</v>
      </c>
      <c r="L6225" t="s">
        <v>3198</v>
      </c>
      <c r="M6225" t="s">
        <v>3177</v>
      </c>
      <c r="O6225" t="s">
        <v>3170</v>
      </c>
      <c r="P6225">
        <f t="shared" si="194"/>
        <v>45101</v>
      </c>
      <c r="Q6225">
        <f>--(COUNTIF($A$2:A6225,A6225)=1)</f>
        <v>1</v>
      </c>
      <c r="R6225">
        <f t="shared" si="195"/>
        <v>31.3</v>
      </c>
    </row>
    <row r="6226" spans="1:18">
      <c r="A6226" t="s">
        <v>12873</v>
      </c>
      <c r="B6226" t="s">
        <v>3342</v>
      </c>
      <c r="C6226" t="s">
        <v>3098</v>
      </c>
      <c r="D6226" t="s">
        <v>3185</v>
      </c>
      <c r="E6226" t="s">
        <v>3280</v>
      </c>
      <c r="F6226" t="s">
        <v>3228</v>
      </c>
      <c r="G6226" t="s">
        <v>2030</v>
      </c>
      <c r="H6226" s="28"/>
      <c r="J6226">
        <v>4</v>
      </c>
      <c r="K6226" t="s">
        <v>3098</v>
      </c>
      <c r="L6226" t="s">
        <v>3229</v>
      </c>
      <c r="M6226" t="s">
        <v>3207</v>
      </c>
      <c r="O6226" t="s">
        <v>3189</v>
      </c>
      <c r="P6226">
        <f t="shared" si="194"/>
        <v>45314</v>
      </c>
      <c r="Q6226">
        <f>--(COUNTIF($A$2:A6226,A6226)=1)</f>
        <v>1</v>
      </c>
      <c r="R6226" t="str">
        <f t="shared" si="195"/>
        <v/>
      </c>
    </row>
    <row r="6227" spans="1:18">
      <c r="A6227" t="s">
        <v>12874</v>
      </c>
      <c r="B6227" t="s">
        <v>2032</v>
      </c>
      <c r="C6227" t="s">
        <v>11059</v>
      </c>
      <c r="D6227" t="s">
        <v>3251</v>
      </c>
      <c r="E6227" t="s">
        <v>3175</v>
      </c>
      <c r="F6227" t="s">
        <v>3167</v>
      </c>
      <c r="G6227" t="s">
        <v>5836</v>
      </c>
      <c r="H6227" s="28">
        <v>44959</v>
      </c>
      <c r="I6227">
        <v>3.96</v>
      </c>
      <c r="J6227">
        <v>8</v>
      </c>
      <c r="K6227" t="s">
        <v>3124</v>
      </c>
      <c r="L6227" t="s">
        <v>3318</v>
      </c>
      <c r="M6227" t="s">
        <v>3169</v>
      </c>
      <c r="O6227" t="s">
        <v>3182</v>
      </c>
      <c r="P6227">
        <f t="shared" si="194"/>
        <v>44959</v>
      </c>
      <c r="Q6227">
        <f>--(COUNTIF($A$2:A6227,A6227)=1)</f>
        <v>1</v>
      </c>
      <c r="R6227">
        <f t="shared" si="195"/>
        <v>3.96</v>
      </c>
    </row>
    <row r="6228" spans="1:18">
      <c r="A6228" t="s">
        <v>12875</v>
      </c>
      <c r="B6228" t="s">
        <v>6698</v>
      </c>
      <c r="C6228" t="s">
        <v>3098</v>
      </c>
      <c r="D6228" t="s">
        <v>3227</v>
      </c>
      <c r="E6228" t="s">
        <v>3175</v>
      </c>
      <c r="F6228" t="s">
        <v>3180</v>
      </c>
      <c r="G6228" t="s">
        <v>522</v>
      </c>
      <c r="H6228" s="28"/>
      <c r="J6228">
        <v>8</v>
      </c>
      <c r="K6228" t="s">
        <v>3098</v>
      </c>
      <c r="L6228" t="s">
        <v>3098</v>
      </c>
      <c r="M6228" t="s">
        <v>3202</v>
      </c>
      <c r="O6228" t="s">
        <v>3213</v>
      </c>
      <c r="P6228">
        <f t="shared" si="194"/>
        <v>45308</v>
      </c>
      <c r="Q6228">
        <f>--(COUNTIF($A$2:A6228,A6228)=1)</f>
        <v>1</v>
      </c>
      <c r="R6228" t="str">
        <f t="shared" si="195"/>
        <v/>
      </c>
    </row>
    <row r="6229" spans="1:18">
      <c r="A6229" t="s">
        <v>12876</v>
      </c>
      <c r="B6229" t="s">
        <v>702</v>
      </c>
      <c r="C6229" t="s">
        <v>3098</v>
      </c>
      <c r="D6229" t="s">
        <v>3227</v>
      </c>
      <c r="E6229" t="s">
        <v>3166</v>
      </c>
      <c r="F6229" t="s">
        <v>3180</v>
      </c>
      <c r="G6229" t="s">
        <v>1518</v>
      </c>
      <c r="H6229" s="28"/>
      <c r="J6229">
        <v>24</v>
      </c>
      <c r="K6229" t="s">
        <v>3098</v>
      </c>
      <c r="L6229" t="s">
        <v>3248</v>
      </c>
      <c r="M6229" t="s">
        <v>3188</v>
      </c>
      <c r="O6229" t="s">
        <v>3170</v>
      </c>
      <c r="P6229">
        <f t="shared" si="194"/>
        <v>45231</v>
      </c>
      <c r="Q6229">
        <f>--(COUNTIF($A$2:A6229,A6229)=1)</f>
        <v>1</v>
      </c>
      <c r="R6229" t="str">
        <f t="shared" si="195"/>
        <v/>
      </c>
    </row>
    <row r="6230" spans="1:18">
      <c r="A6230" t="s">
        <v>12877</v>
      </c>
      <c r="B6230" t="s">
        <v>1624</v>
      </c>
      <c r="C6230" t="s">
        <v>3098</v>
      </c>
      <c r="D6230" t="s">
        <v>3227</v>
      </c>
      <c r="E6230" t="s">
        <v>3166</v>
      </c>
      <c r="F6230" t="s">
        <v>3167</v>
      </c>
      <c r="G6230" t="s">
        <v>2419</v>
      </c>
      <c r="H6230" s="28">
        <v>45708</v>
      </c>
      <c r="I6230">
        <v>41.41</v>
      </c>
      <c r="J6230">
        <v>24</v>
      </c>
      <c r="K6230" t="s">
        <v>3123</v>
      </c>
      <c r="L6230" t="s">
        <v>3265</v>
      </c>
      <c r="M6230" t="s">
        <v>3207</v>
      </c>
      <c r="O6230" t="s">
        <v>3170</v>
      </c>
      <c r="P6230">
        <f t="shared" si="194"/>
        <v>45707</v>
      </c>
      <c r="Q6230">
        <f>--(COUNTIF($A$2:A6230,A6230)=1)</f>
        <v>1</v>
      </c>
      <c r="R6230">
        <f t="shared" si="195"/>
        <v>41.41</v>
      </c>
    </row>
    <row r="6231" spans="1:18">
      <c r="A6231" t="s">
        <v>12878</v>
      </c>
      <c r="B6231" t="s">
        <v>577</v>
      </c>
      <c r="C6231" t="s">
        <v>12879</v>
      </c>
      <c r="D6231" t="s">
        <v>3185</v>
      </c>
      <c r="E6231" t="s">
        <v>3194</v>
      </c>
      <c r="F6231" t="s">
        <v>3167</v>
      </c>
      <c r="G6231" t="s">
        <v>2553</v>
      </c>
      <c r="H6231" s="28">
        <v>45100</v>
      </c>
      <c r="I6231">
        <v>81.88</v>
      </c>
      <c r="J6231">
        <v>72</v>
      </c>
      <c r="K6231" t="s">
        <v>3123</v>
      </c>
      <c r="L6231" t="s">
        <v>3318</v>
      </c>
      <c r="M6231" t="s">
        <v>3202</v>
      </c>
      <c r="N6231">
        <v>3.1</v>
      </c>
      <c r="O6231" t="s">
        <v>3178</v>
      </c>
      <c r="P6231">
        <f t="shared" si="194"/>
        <v>45097</v>
      </c>
      <c r="Q6231">
        <f>--(COUNTIF($A$2:A6231,A6231)=1)</f>
        <v>1</v>
      </c>
      <c r="R6231">
        <f t="shared" si="195"/>
        <v>81.88</v>
      </c>
    </row>
    <row r="6232" spans="1:18">
      <c r="A6232" t="s">
        <v>12880</v>
      </c>
      <c r="B6232" t="s">
        <v>8970</v>
      </c>
      <c r="C6232" t="s">
        <v>3098</v>
      </c>
      <c r="D6232" t="s">
        <v>3251</v>
      </c>
      <c r="E6232" t="s">
        <v>3194</v>
      </c>
      <c r="F6232" t="s">
        <v>3220</v>
      </c>
      <c r="G6232" t="s">
        <v>3270</v>
      </c>
      <c r="H6232" s="28">
        <v>45130</v>
      </c>
      <c r="I6232">
        <v>206.81</v>
      </c>
      <c r="J6232">
        <v>72</v>
      </c>
      <c r="K6232" t="s">
        <v>3123</v>
      </c>
      <c r="L6232" t="s">
        <v>3354</v>
      </c>
      <c r="M6232" t="s">
        <v>3188</v>
      </c>
      <c r="N6232">
        <v>3</v>
      </c>
      <c r="O6232" t="s">
        <v>3123</v>
      </c>
      <c r="P6232">
        <f t="shared" si="194"/>
        <v>45122</v>
      </c>
      <c r="Q6232">
        <f>--(COUNTIF($A$2:A6232,A6232)=1)</f>
        <v>1</v>
      </c>
      <c r="R6232">
        <f t="shared" si="195"/>
        <v>206.81</v>
      </c>
    </row>
    <row r="6233" spans="1:18">
      <c r="A6233" t="s">
        <v>12881</v>
      </c>
      <c r="B6233" t="s">
        <v>11597</v>
      </c>
      <c r="C6233" t="s">
        <v>3098</v>
      </c>
      <c r="D6233" t="s">
        <v>3185</v>
      </c>
      <c r="E6233" t="s">
        <v>3175</v>
      </c>
      <c r="F6233" t="s">
        <v>3167</v>
      </c>
      <c r="G6233" t="s">
        <v>3297</v>
      </c>
      <c r="H6233" s="28">
        <v>45075</v>
      </c>
      <c r="I6233">
        <v>27.44</v>
      </c>
      <c r="J6233">
        <v>8</v>
      </c>
      <c r="K6233" t="s">
        <v>3123</v>
      </c>
      <c r="L6233" t="s">
        <v>3181</v>
      </c>
      <c r="M6233" t="s">
        <v>3202</v>
      </c>
      <c r="O6233" t="s">
        <v>3260</v>
      </c>
      <c r="P6233">
        <f t="shared" si="194"/>
        <v>45074</v>
      </c>
      <c r="Q6233">
        <f>--(COUNTIF($A$2:A6233,A6233)=1)</f>
        <v>1</v>
      </c>
      <c r="R6233">
        <f t="shared" si="195"/>
        <v>27.44</v>
      </c>
    </row>
    <row r="6234" spans="1:18">
      <c r="A6234" t="s">
        <v>12882</v>
      </c>
      <c r="B6234" t="s">
        <v>678</v>
      </c>
      <c r="C6234" t="s">
        <v>12883</v>
      </c>
      <c r="D6234" t="s">
        <v>3237</v>
      </c>
      <c r="E6234" t="s">
        <v>3194</v>
      </c>
      <c r="F6234" t="s">
        <v>3228</v>
      </c>
      <c r="G6234" t="s">
        <v>1357</v>
      </c>
      <c r="H6234" s="28"/>
      <c r="J6234">
        <v>72</v>
      </c>
      <c r="K6234" t="s">
        <v>3098</v>
      </c>
      <c r="L6234" t="s">
        <v>3098</v>
      </c>
      <c r="M6234" t="s">
        <v>3202</v>
      </c>
      <c r="O6234" t="s">
        <v>3213</v>
      </c>
      <c r="P6234">
        <f t="shared" si="194"/>
        <v>45077</v>
      </c>
      <c r="Q6234">
        <f>--(COUNTIF($A$2:A6234,A6234)=1)</f>
        <v>1</v>
      </c>
      <c r="R6234" t="str">
        <f t="shared" si="195"/>
        <v/>
      </c>
    </row>
    <row r="6235" spans="1:18">
      <c r="A6235" t="s">
        <v>12884</v>
      </c>
      <c r="B6235" t="s">
        <v>4786</v>
      </c>
      <c r="C6235" t="s">
        <v>3098</v>
      </c>
      <c r="D6235" t="s">
        <v>3185</v>
      </c>
      <c r="E6235" t="s">
        <v>3166</v>
      </c>
      <c r="F6235" t="s">
        <v>3167</v>
      </c>
      <c r="G6235" t="s">
        <v>921</v>
      </c>
      <c r="H6235" s="28">
        <v>45059</v>
      </c>
      <c r="I6235">
        <v>60.63</v>
      </c>
      <c r="J6235">
        <v>24</v>
      </c>
      <c r="K6235" t="s">
        <v>3123</v>
      </c>
      <c r="L6235" t="s">
        <v>3098</v>
      </c>
      <c r="M6235" t="s">
        <v>3207</v>
      </c>
      <c r="N6235">
        <v>2.7</v>
      </c>
      <c r="O6235" t="s">
        <v>3170</v>
      </c>
      <c r="P6235">
        <f t="shared" si="194"/>
        <v>45057</v>
      </c>
      <c r="Q6235">
        <f>--(COUNTIF($A$2:A6235,A6235)=1)</f>
        <v>1</v>
      </c>
      <c r="R6235">
        <f t="shared" si="195"/>
        <v>60.63</v>
      </c>
    </row>
    <row r="6236" spans="1:18">
      <c r="A6236" t="s">
        <v>12885</v>
      </c>
      <c r="B6236" t="s">
        <v>2598</v>
      </c>
      <c r="C6236" t="s">
        <v>12886</v>
      </c>
      <c r="D6236" t="s">
        <v>3174</v>
      </c>
      <c r="E6236" t="s">
        <v>3194</v>
      </c>
      <c r="F6236" t="s">
        <v>3228</v>
      </c>
      <c r="G6236" t="s">
        <v>1468</v>
      </c>
      <c r="H6236" s="28"/>
      <c r="J6236">
        <v>72</v>
      </c>
      <c r="K6236" t="s">
        <v>3098</v>
      </c>
      <c r="L6236" t="s">
        <v>3254</v>
      </c>
      <c r="M6236" t="s">
        <v>3207</v>
      </c>
      <c r="O6236" t="s">
        <v>3260</v>
      </c>
      <c r="P6236">
        <f t="shared" si="194"/>
        <v>44634</v>
      </c>
      <c r="Q6236">
        <f>--(COUNTIF($A$2:A6236,A6236)=1)</f>
        <v>1</v>
      </c>
      <c r="R6236" t="str">
        <f t="shared" si="195"/>
        <v/>
      </c>
    </row>
    <row r="6237" spans="1:18">
      <c r="A6237" t="s">
        <v>12887</v>
      </c>
      <c r="B6237" t="s">
        <v>3041</v>
      </c>
      <c r="C6237" t="s">
        <v>3098</v>
      </c>
      <c r="D6237" t="s">
        <v>3240</v>
      </c>
      <c r="E6237" t="s">
        <v>3166</v>
      </c>
      <c r="F6237" t="s">
        <v>3167</v>
      </c>
      <c r="G6237" t="s">
        <v>2665</v>
      </c>
      <c r="H6237" s="28">
        <v>44628</v>
      </c>
      <c r="I6237">
        <v>52.75</v>
      </c>
      <c r="J6237">
        <v>24</v>
      </c>
      <c r="K6237" t="s">
        <v>3123</v>
      </c>
      <c r="L6237" t="s">
        <v>3187</v>
      </c>
      <c r="M6237" t="s">
        <v>3188</v>
      </c>
      <c r="N6237">
        <v>3.1</v>
      </c>
      <c r="O6237" t="s">
        <v>3189</v>
      </c>
      <c r="P6237">
        <f t="shared" si="194"/>
        <v>44626</v>
      </c>
      <c r="Q6237">
        <f>--(COUNTIF($A$2:A6237,A6237)=1)</f>
        <v>1</v>
      </c>
      <c r="R6237">
        <f t="shared" si="195"/>
        <v>52.75</v>
      </c>
    </row>
    <row r="6238" spans="1:18">
      <c r="A6238" t="s">
        <v>12888</v>
      </c>
      <c r="B6238" t="s">
        <v>4499</v>
      </c>
      <c r="C6238" t="s">
        <v>12889</v>
      </c>
      <c r="D6238" t="s">
        <v>3200</v>
      </c>
      <c r="E6238" t="s">
        <v>3166</v>
      </c>
      <c r="F6238" t="s">
        <v>3167</v>
      </c>
      <c r="G6238" t="s">
        <v>68</v>
      </c>
      <c r="H6238" s="28">
        <v>44889</v>
      </c>
      <c r="I6238">
        <v>35.119999999999997</v>
      </c>
      <c r="J6238">
        <v>24</v>
      </c>
      <c r="K6238" t="s">
        <v>3123</v>
      </c>
      <c r="L6238" t="s">
        <v>3181</v>
      </c>
      <c r="M6238" t="s">
        <v>3169</v>
      </c>
      <c r="N6238">
        <v>2.2000000000000002</v>
      </c>
      <c r="O6238" t="s">
        <v>3170</v>
      </c>
      <c r="P6238">
        <f t="shared" si="194"/>
        <v>44888</v>
      </c>
      <c r="Q6238">
        <f>--(COUNTIF($A$2:A6238,A6238)=1)</f>
        <v>1</v>
      </c>
      <c r="R6238">
        <f t="shared" si="195"/>
        <v>35.119999999999997</v>
      </c>
    </row>
    <row r="6239" spans="1:18">
      <c r="A6239" t="s">
        <v>12890</v>
      </c>
      <c r="B6239" t="s">
        <v>6487</v>
      </c>
      <c r="C6239" t="s">
        <v>11442</v>
      </c>
      <c r="D6239" t="s">
        <v>3240</v>
      </c>
      <c r="E6239" t="s">
        <v>3166</v>
      </c>
      <c r="F6239" t="s">
        <v>3167</v>
      </c>
      <c r="G6239" t="s">
        <v>11272</v>
      </c>
      <c r="H6239" s="28">
        <v>45036</v>
      </c>
      <c r="I6239">
        <v>68.14</v>
      </c>
      <c r="J6239">
        <v>24</v>
      </c>
      <c r="K6239" t="s">
        <v>3123</v>
      </c>
      <c r="L6239" t="s">
        <v>3181</v>
      </c>
      <c r="M6239" t="s">
        <v>3177</v>
      </c>
      <c r="N6239">
        <v>1.4</v>
      </c>
      <c r="O6239" t="s">
        <v>3170</v>
      </c>
      <c r="P6239">
        <f t="shared" si="194"/>
        <v>45034</v>
      </c>
      <c r="Q6239">
        <f>--(COUNTIF($A$2:A6239,A6239)=1)</f>
        <v>1</v>
      </c>
      <c r="R6239">
        <f t="shared" si="195"/>
        <v>68.14</v>
      </c>
    </row>
    <row r="6240" spans="1:18">
      <c r="A6240" t="s">
        <v>12891</v>
      </c>
      <c r="B6240" t="s">
        <v>158</v>
      </c>
      <c r="C6240" t="s">
        <v>3098</v>
      </c>
      <c r="D6240" t="s">
        <v>3185</v>
      </c>
      <c r="E6240" t="s">
        <v>3166</v>
      </c>
      <c r="F6240" t="s">
        <v>3167</v>
      </c>
      <c r="G6240" t="s">
        <v>4528</v>
      </c>
      <c r="H6240" s="28">
        <v>44598</v>
      </c>
      <c r="I6240">
        <v>43.14</v>
      </c>
      <c r="J6240">
        <v>24</v>
      </c>
      <c r="K6240" t="s">
        <v>3123</v>
      </c>
      <c r="L6240" t="s">
        <v>3187</v>
      </c>
      <c r="M6240" t="s">
        <v>3188</v>
      </c>
      <c r="O6240" t="s">
        <v>3170</v>
      </c>
      <c r="P6240">
        <f t="shared" si="194"/>
        <v>44597</v>
      </c>
      <c r="Q6240">
        <f>--(COUNTIF($A$2:A6240,A6240)=1)</f>
        <v>1</v>
      </c>
      <c r="R6240">
        <f t="shared" si="195"/>
        <v>43.14</v>
      </c>
    </row>
    <row r="6241" spans="1:18">
      <c r="A6241" t="s">
        <v>12892</v>
      </c>
      <c r="B6241" t="s">
        <v>6134</v>
      </c>
      <c r="C6241" t="s">
        <v>3098</v>
      </c>
      <c r="D6241" t="s">
        <v>3237</v>
      </c>
      <c r="E6241" t="s">
        <v>3166</v>
      </c>
      <c r="F6241" t="s">
        <v>3180</v>
      </c>
      <c r="G6241" t="s">
        <v>240</v>
      </c>
      <c r="H6241" s="28"/>
      <c r="J6241">
        <v>24</v>
      </c>
      <c r="K6241" t="s">
        <v>3098</v>
      </c>
      <c r="L6241" t="s">
        <v>3307</v>
      </c>
      <c r="M6241" t="s">
        <v>3177</v>
      </c>
      <c r="O6241" t="s">
        <v>3189</v>
      </c>
      <c r="P6241">
        <f t="shared" si="194"/>
        <v>44612</v>
      </c>
      <c r="Q6241">
        <f>--(COUNTIF($A$2:A6241,A6241)=1)</f>
        <v>1</v>
      </c>
      <c r="R6241" t="str">
        <f t="shared" si="195"/>
        <v/>
      </c>
    </row>
    <row r="6242" spans="1:18">
      <c r="A6242" t="s">
        <v>12893</v>
      </c>
      <c r="B6242" t="s">
        <v>6285</v>
      </c>
      <c r="C6242" t="s">
        <v>3098</v>
      </c>
      <c r="D6242" t="s">
        <v>3165</v>
      </c>
      <c r="E6242" t="s">
        <v>3166</v>
      </c>
      <c r="F6242" t="s">
        <v>3228</v>
      </c>
      <c r="G6242" t="s">
        <v>2658</v>
      </c>
      <c r="H6242" s="28"/>
      <c r="J6242">
        <v>24</v>
      </c>
      <c r="K6242" t="s">
        <v>3098</v>
      </c>
      <c r="L6242" t="s">
        <v>3265</v>
      </c>
      <c r="M6242" t="s">
        <v>3202</v>
      </c>
      <c r="O6242" t="s">
        <v>3182</v>
      </c>
      <c r="P6242">
        <f t="shared" si="194"/>
        <v>45358</v>
      </c>
      <c r="Q6242">
        <f>--(COUNTIF($A$2:A6242,A6242)=1)</f>
        <v>1</v>
      </c>
      <c r="R6242" t="str">
        <f t="shared" si="195"/>
        <v/>
      </c>
    </row>
    <row r="6243" spans="1:18">
      <c r="A6243" t="s">
        <v>12894</v>
      </c>
      <c r="B6243" t="s">
        <v>6495</v>
      </c>
      <c r="C6243" t="s">
        <v>12895</v>
      </c>
      <c r="D6243" t="s">
        <v>3185</v>
      </c>
      <c r="E6243" t="s">
        <v>3175</v>
      </c>
      <c r="F6243" t="s">
        <v>3180</v>
      </c>
      <c r="G6243" t="s">
        <v>2867</v>
      </c>
      <c r="H6243" s="28"/>
      <c r="J6243">
        <v>8</v>
      </c>
      <c r="K6243" t="s">
        <v>3098</v>
      </c>
      <c r="L6243" t="s">
        <v>3098</v>
      </c>
      <c r="M6243" t="s">
        <v>3207</v>
      </c>
      <c r="O6243" t="s">
        <v>3189</v>
      </c>
      <c r="P6243">
        <f t="shared" si="194"/>
        <v>45083</v>
      </c>
      <c r="Q6243">
        <f>--(COUNTIF($A$2:A6243,A6243)=1)</f>
        <v>1</v>
      </c>
      <c r="R6243" t="str">
        <f t="shared" si="195"/>
        <v/>
      </c>
    </row>
    <row r="6244" spans="1:18">
      <c r="A6244" t="s">
        <v>12896</v>
      </c>
      <c r="B6244" t="s">
        <v>1536</v>
      </c>
      <c r="C6244" t="s">
        <v>12897</v>
      </c>
      <c r="D6244" t="s">
        <v>3237</v>
      </c>
      <c r="E6244" t="s">
        <v>3166</v>
      </c>
      <c r="F6244" t="s">
        <v>3167</v>
      </c>
      <c r="G6244" t="s">
        <v>2491</v>
      </c>
      <c r="H6244" s="28">
        <v>44902</v>
      </c>
      <c r="I6244">
        <v>23.23</v>
      </c>
      <c r="J6244">
        <v>24</v>
      </c>
      <c r="K6244" t="s">
        <v>3124</v>
      </c>
      <c r="L6244" t="s">
        <v>3187</v>
      </c>
      <c r="M6244" t="s">
        <v>3177</v>
      </c>
      <c r="N6244">
        <v>2.7</v>
      </c>
      <c r="O6244" t="s">
        <v>3182</v>
      </c>
      <c r="P6244">
        <f t="shared" si="194"/>
        <v>44902</v>
      </c>
      <c r="Q6244">
        <f>--(COUNTIF($A$2:A6244,A6244)=1)</f>
        <v>1</v>
      </c>
      <c r="R6244">
        <f t="shared" si="195"/>
        <v>23.23</v>
      </c>
    </row>
    <row r="6245" spans="1:18">
      <c r="A6245" t="s">
        <v>12898</v>
      </c>
      <c r="B6245" t="s">
        <v>1488</v>
      </c>
      <c r="C6245" t="s">
        <v>12899</v>
      </c>
      <c r="D6245" t="s">
        <v>3185</v>
      </c>
      <c r="E6245" t="s">
        <v>3175</v>
      </c>
      <c r="F6245" t="s">
        <v>3167</v>
      </c>
      <c r="G6245" t="s">
        <v>697</v>
      </c>
      <c r="H6245" s="28">
        <v>45406</v>
      </c>
      <c r="I6245">
        <v>8.2100000000000009</v>
      </c>
      <c r="J6245">
        <v>8</v>
      </c>
      <c r="K6245" t="s">
        <v>3123</v>
      </c>
      <c r="L6245" t="s">
        <v>3098</v>
      </c>
      <c r="M6245" t="s">
        <v>3177</v>
      </c>
      <c r="N6245">
        <v>1.2</v>
      </c>
      <c r="O6245" t="s">
        <v>3170</v>
      </c>
      <c r="P6245">
        <f t="shared" si="194"/>
        <v>45406</v>
      </c>
      <c r="Q6245">
        <f>--(COUNTIF($A$2:A6245,A6245)=1)</f>
        <v>1</v>
      </c>
      <c r="R6245">
        <f t="shared" si="195"/>
        <v>8.2100000000000009</v>
      </c>
    </row>
    <row r="6246" spans="1:18">
      <c r="A6246" t="s">
        <v>12900</v>
      </c>
      <c r="B6246" t="s">
        <v>281</v>
      </c>
      <c r="C6246" t="s">
        <v>12901</v>
      </c>
      <c r="D6246" t="s">
        <v>3185</v>
      </c>
      <c r="E6246" t="s">
        <v>3166</v>
      </c>
      <c r="F6246" t="s">
        <v>3167</v>
      </c>
      <c r="G6246" t="s">
        <v>887</v>
      </c>
      <c r="H6246" s="28">
        <v>45374</v>
      </c>
      <c r="I6246">
        <v>16.239999999999998</v>
      </c>
      <c r="J6246">
        <v>24</v>
      </c>
      <c r="K6246" t="s">
        <v>3124</v>
      </c>
      <c r="L6246" t="s">
        <v>3281</v>
      </c>
      <c r="M6246" t="s">
        <v>3188</v>
      </c>
      <c r="N6246">
        <v>3.9</v>
      </c>
      <c r="O6246" t="s">
        <v>3123</v>
      </c>
      <c r="P6246">
        <f t="shared" si="194"/>
        <v>45374</v>
      </c>
      <c r="Q6246">
        <f>--(COUNTIF($A$2:A6246,A6246)=1)</f>
        <v>1</v>
      </c>
      <c r="R6246">
        <f t="shared" si="195"/>
        <v>16.239999999999998</v>
      </c>
    </row>
    <row r="6247" spans="1:18">
      <c r="A6247" t="s">
        <v>12902</v>
      </c>
      <c r="B6247" t="s">
        <v>1508</v>
      </c>
      <c r="C6247" t="s">
        <v>12903</v>
      </c>
      <c r="D6247" t="s">
        <v>3174</v>
      </c>
      <c r="E6247" t="s">
        <v>3166</v>
      </c>
      <c r="F6247" t="s">
        <v>3180</v>
      </c>
      <c r="G6247" t="s">
        <v>2673</v>
      </c>
      <c r="H6247" s="28"/>
      <c r="J6247">
        <v>24</v>
      </c>
      <c r="K6247" t="s">
        <v>3098</v>
      </c>
      <c r="L6247" t="s">
        <v>3098</v>
      </c>
      <c r="M6247" t="s">
        <v>3202</v>
      </c>
      <c r="O6247" t="s">
        <v>3170</v>
      </c>
      <c r="P6247">
        <f t="shared" si="194"/>
        <v>45506</v>
      </c>
      <c r="Q6247">
        <f>--(COUNTIF($A$2:A6247,A6247)=1)</f>
        <v>1</v>
      </c>
      <c r="R6247" t="str">
        <f t="shared" si="195"/>
        <v/>
      </c>
    </row>
    <row r="6248" spans="1:18">
      <c r="A6248" t="s">
        <v>12904</v>
      </c>
      <c r="B6248" t="s">
        <v>1652</v>
      </c>
      <c r="C6248" t="s">
        <v>3098</v>
      </c>
      <c r="D6248" t="s">
        <v>3200</v>
      </c>
      <c r="E6248" t="s">
        <v>3194</v>
      </c>
      <c r="F6248" t="s">
        <v>3180</v>
      </c>
      <c r="G6248" t="s">
        <v>849</v>
      </c>
      <c r="H6248" s="28"/>
      <c r="J6248">
        <v>72</v>
      </c>
      <c r="K6248" t="s">
        <v>3098</v>
      </c>
      <c r="L6248" t="s">
        <v>3181</v>
      </c>
      <c r="M6248" t="s">
        <v>3169</v>
      </c>
      <c r="O6248" t="s">
        <v>3260</v>
      </c>
      <c r="P6248">
        <f t="shared" si="194"/>
        <v>45179</v>
      </c>
      <c r="Q6248">
        <f>--(COUNTIF($A$2:A6248,A6248)=1)</f>
        <v>1</v>
      </c>
      <c r="R6248" t="str">
        <f t="shared" si="195"/>
        <v/>
      </c>
    </row>
    <row r="6249" spans="1:18">
      <c r="A6249" t="s">
        <v>12905</v>
      </c>
      <c r="B6249" t="s">
        <v>2678</v>
      </c>
      <c r="C6249" t="s">
        <v>3098</v>
      </c>
      <c r="D6249" t="s">
        <v>3240</v>
      </c>
      <c r="E6249" t="s">
        <v>3166</v>
      </c>
      <c r="F6249" t="s">
        <v>3180</v>
      </c>
      <c r="G6249" t="s">
        <v>2026</v>
      </c>
      <c r="H6249" s="28"/>
      <c r="J6249">
        <v>24</v>
      </c>
      <c r="K6249" t="s">
        <v>3098</v>
      </c>
      <c r="L6249" t="s">
        <v>3351</v>
      </c>
      <c r="M6249" t="s">
        <v>3207</v>
      </c>
      <c r="O6249" t="s">
        <v>3123</v>
      </c>
      <c r="P6249">
        <f t="shared" si="194"/>
        <v>45440</v>
      </c>
      <c r="Q6249">
        <f>--(COUNTIF($A$2:A6249,A6249)=1)</f>
        <v>1</v>
      </c>
      <c r="R6249" t="str">
        <f t="shared" si="195"/>
        <v/>
      </c>
    </row>
    <row r="6250" spans="1:18">
      <c r="A6250" t="s">
        <v>12906</v>
      </c>
      <c r="B6250" t="s">
        <v>4900</v>
      </c>
      <c r="C6250" t="s">
        <v>9609</v>
      </c>
      <c r="D6250" t="s">
        <v>3251</v>
      </c>
      <c r="E6250" t="s">
        <v>3175</v>
      </c>
      <c r="F6250" t="s">
        <v>3220</v>
      </c>
      <c r="G6250" t="s">
        <v>3917</v>
      </c>
      <c r="H6250" s="28">
        <v>45708</v>
      </c>
      <c r="I6250">
        <v>12.05</v>
      </c>
      <c r="J6250">
        <v>8</v>
      </c>
      <c r="K6250" t="s">
        <v>3123</v>
      </c>
      <c r="L6250" t="s">
        <v>3254</v>
      </c>
      <c r="M6250" t="s">
        <v>3207</v>
      </c>
      <c r="O6250" t="s">
        <v>3178</v>
      </c>
      <c r="P6250">
        <f t="shared" si="194"/>
        <v>45708</v>
      </c>
      <c r="Q6250">
        <f>--(COUNTIF($A$2:A6250,A6250)=1)</f>
        <v>1</v>
      </c>
      <c r="R6250">
        <f t="shared" si="195"/>
        <v>12.05</v>
      </c>
    </row>
    <row r="6251" spans="1:18">
      <c r="A6251" t="s">
        <v>12907</v>
      </c>
      <c r="B6251" t="s">
        <v>972</v>
      </c>
      <c r="C6251" t="s">
        <v>12908</v>
      </c>
      <c r="D6251" t="s">
        <v>3200</v>
      </c>
      <c r="E6251" t="s">
        <v>3175</v>
      </c>
      <c r="F6251" t="s">
        <v>3228</v>
      </c>
      <c r="G6251" t="s">
        <v>1438</v>
      </c>
      <c r="H6251" s="28"/>
      <c r="J6251">
        <v>8</v>
      </c>
      <c r="K6251" t="s">
        <v>3098</v>
      </c>
      <c r="L6251" t="s">
        <v>3318</v>
      </c>
      <c r="M6251" t="s">
        <v>3188</v>
      </c>
      <c r="O6251" t="s">
        <v>3260</v>
      </c>
      <c r="P6251">
        <f t="shared" si="194"/>
        <v>45134</v>
      </c>
      <c r="Q6251">
        <f>--(COUNTIF($A$2:A6251,A6251)=1)</f>
        <v>1</v>
      </c>
      <c r="R6251" t="str">
        <f t="shared" si="195"/>
        <v/>
      </c>
    </row>
    <row r="6252" spans="1:18">
      <c r="A6252" t="s">
        <v>12909</v>
      </c>
      <c r="B6252" t="s">
        <v>10532</v>
      </c>
      <c r="C6252" t="s">
        <v>3098</v>
      </c>
      <c r="D6252" t="s">
        <v>3165</v>
      </c>
      <c r="E6252" t="s">
        <v>3194</v>
      </c>
      <c r="F6252" t="s">
        <v>3228</v>
      </c>
      <c r="G6252" t="s">
        <v>5139</v>
      </c>
      <c r="H6252" s="28"/>
      <c r="J6252">
        <v>72</v>
      </c>
      <c r="K6252" t="s">
        <v>3098</v>
      </c>
      <c r="L6252" t="s">
        <v>3248</v>
      </c>
      <c r="M6252" t="s">
        <v>3177</v>
      </c>
      <c r="O6252" t="s">
        <v>3170</v>
      </c>
      <c r="P6252">
        <f t="shared" si="194"/>
        <v>44853</v>
      </c>
      <c r="Q6252">
        <f>--(COUNTIF($A$2:A6252,A6252)=1)</f>
        <v>1</v>
      </c>
      <c r="R6252" t="str">
        <f t="shared" si="195"/>
        <v/>
      </c>
    </row>
    <row r="6253" spans="1:18">
      <c r="A6253" t="s">
        <v>12910</v>
      </c>
      <c r="B6253" t="s">
        <v>6806</v>
      </c>
      <c r="C6253" t="s">
        <v>3098</v>
      </c>
      <c r="D6253" t="s">
        <v>3240</v>
      </c>
      <c r="E6253" t="s">
        <v>3166</v>
      </c>
      <c r="F6253" t="s">
        <v>3167</v>
      </c>
      <c r="G6253" t="s">
        <v>12911</v>
      </c>
      <c r="H6253" s="28">
        <v>44682</v>
      </c>
      <c r="I6253">
        <v>69.989999999999995</v>
      </c>
      <c r="J6253">
        <v>24</v>
      </c>
      <c r="K6253" t="s">
        <v>3123</v>
      </c>
      <c r="L6253" t="s">
        <v>3231</v>
      </c>
      <c r="M6253" t="s">
        <v>3202</v>
      </c>
      <c r="N6253">
        <v>2</v>
      </c>
      <c r="O6253" t="s">
        <v>3189</v>
      </c>
      <c r="P6253">
        <f t="shared" si="194"/>
        <v>44680</v>
      </c>
      <c r="Q6253">
        <f>--(COUNTIF($A$2:A6253,A6253)=1)</f>
        <v>1</v>
      </c>
      <c r="R6253">
        <f t="shared" si="195"/>
        <v>69.989999999999995</v>
      </c>
    </row>
    <row r="6254" spans="1:18">
      <c r="A6254" t="s">
        <v>12912</v>
      </c>
      <c r="B6254" t="s">
        <v>5993</v>
      </c>
      <c r="C6254" t="s">
        <v>12913</v>
      </c>
      <c r="D6254" t="s">
        <v>3227</v>
      </c>
      <c r="E6254" t="s">
        <v>3166</v>
      </c>
      <c r="F6254" t="s">
        <v>3167</v>
      </c>
      <c r="G6254" t="s">
        <v>224</v>
      </c>
      <c r="H6254" s="28">
        <v>45388</v>
      </c>
      <c r="I6254">
        <v>76.239999999999995</v>
      </c>
      <c r="J6254">
        <v>24</v>
      </c>
      <c r="K6254" t="s">
        <v>3123</v>
      </c>
      <c r="L6254" t="s">
        <v>3231</v>
      </c>
      <c r="M6254" t="s">
        <v>3202</v>
      </c>
      <c r="O6254" t="s">
        <v>3170</v>
      </c>
      <c r="P6254">
        <f t="shared" si="194"/>
        <v>45385</v>
      </c>
      <c r="Q6254">
        <f>--(COUNTIF($A$2:A6254,A6254)=1)</f>
        <v>1</v>
      </c>
      <c r="R6254">
        <f t="shared" si="195"/>
        <v>76.239999999999995</v>
      </c>
    </row>
    <row r="6255" spans="1:18">
      <c r="A6255" t="s">
        <v>12914</v>
      </c>
      <c r="B6255" t="s">
        <v>1811</v>
      </c>
      <c r="C6255" t="s">
        <v>3098</v>
      </c>
      <c r="D6255" t="s">
        <v>3174</v>
      </c>
      <c r="E6255" t="s">
        <v>3166</v>
      </c>
      <c r="F6255" t="s">
        <v>3220</v>
      </c>
      <c r="G6255" t="s">
        <v>4268</v>
      </c>
      <c r="H6255" s="28">
        <v>45111</v>
      </c>
      <c r="I6255">
        <v>8.92</v>
      </c>
      <c r="J6255">
        <v>24</v>
      </c>
      <c r="K6255" t="s">
        <v>3124</v>
      </c>
      <c r="L6255" t="s">
        <v>3268</v>
      </c>
      <c r="M6255" t="s">
        <v>3177</v>
      </c>
      <c r="O6255" t="s">
        <v>3178</v>
      </c>
      <c r="P6255">
        <f t="shared" si="194"/>
        <v>45111</v>
      </c>
      <c r="Q6255">
        <f>--(COUNTIF($A$2:A6255,A6255)=1)</f>
        <v>1</v>
      </c>
      <c r="R6255">
        <f t="shared" si="195"/>
        <v>8.92</v>
      </c>
    </row>
    <row r="6256" spans="1:18">
      <c r="A6256" t="s">
        <v>12915</v>
      </c>
      <c r="B6256" t="s">
        <v>1937</v>
      </c>
      <c r="C6256" t="s">
        <v>3098</v>
      </c>
      <c r="D6256" t="s">
        <v>3251</v>
      </c>
      <c r="E6256" t="s">
        <v>3194</v>
      </c>
      <c r="F6256" t="s">
        <v>3167</v>
      </c>
      <c r="G6256" t="s">
        <v>903</v>
      </c>
      <c r="H6256" s="28">
        <v>45496</v>
      </c>
      <c r="I6256">
        <v>24.96</v>
      </c>
      <c r="J6256">
        <v>72</v>
      </c>
      <c r="K6256" t="s">
        <v>3124</v>
      </c>
      <c r="L6256" t="s">
        <v>3281</v>
      </c>
      <c r="M6256" t="s">
        <v>3207</v>
      </c>
      <c r="N6256">
        <v>3.8</v>
      </c>
      <c r="O6256" t="s">
        <v>3123</v>
      </c>
      <c r="P6256">
        <f t="shared" si="194"/>
        <v>45495</v>
      </c>
      <c r="Q6256">
        <f>--(COUNTIF($A$2:A6256,A6256)=1)</f>
        <v>1</v>
      </c>
      <c r="R6256">
        <f t="shared" si="195"/>
        <v>24.96</v>
      </c>
    </row>
    <row r="6257" spans="1:18">
      <c r="A6257" t="s">
        <v>12916</v>
      </c>
      <c r="B6257" t="s">
        <v>1048</v>
      </c>
      <c r="C6257" t="s">
        <v>3098</v>
      </c>
      <c r="D6257" t="s">
        <v>3165</v>
      </c>
      <c r="E6257" t="s">
        <v>3175</v>
      </c>
      <c r="F6257" t="s">
        <v>3228</v>
      </c>
      <c r="G6257" t="s">
        <v>63</v>
      </c>
      <c r="H6257" s="28"/>
      <c r="J6257">
        <v>8</v>
      </c>
      <c r="K6257" t="s">
        <v>3098</v>
      </c>
      <c r="L6257" t="s">
        <v>3231</v>
      </c>
      <c r="M6257" t="s">
        <v>3177</v>
      </c>
      <c r="O6257" t="s">
        <v>3182</v>
      </c>
      <c r="P6257">
        <f t="shared" si="194"/>
        <v>45151</v>
      </c>
      <c r="Q6257">
        <f>--(COUNTIF($A$2:A6257,A6257)=1)</f>
        <v>1</v>
      </c>
      <c r="R6257" t="str">
        <f t="shared" si="195"/>
        <v/>
      </c>
    </row>
    <row r="6258" spans="1:18">
      <c r="A6258" t="s">
        <v>12917</v>
      </c>
      <c r="B6258" t="s">
        <v>4756</v>
      </c>
      <c r="C6258" t="s">
        <v>12918</v>
      </c>
      <c r="D6258" t="s">
        <v>3251</v>
      </c>
      <c r="E6258" t="s">
        <v>3166</v>
      </c>
      <c r="F6258" t="s">
        <v>3228</v>
      </c>
      <c r="G6258" t="s">
        <v>9861</v>
      </c>
      <c r="H6258" s="28"/>
      <c r="J6258">
        <v>24</v>
      </c>
      <c r="K6258" t="s">
        <v>3098</v>
      </c>
      <c r="L6258" t="s">
        <v>3307</v>
      </c>
      <c r="M6258" t="s">
        <v>3207</v>
      </c>
      <c r="O6258" t="s">
        <v>3124</v>
      </c>
      <c r="P6258">
        <f t="shared" si="194"/>
        <v>45537</v>
      </c>
      <c r="Q6258">
        <f>--(COUNTIF($A$2:A6258,A6258)=1)</f>
        <v>1</v>
      </c>
      <c r="R6258" t="str">
        <f t="shared" si="195"/>
        <v/>
      </c>
    </row>
    <row r="6259" spans="1:18">
      <c r="A6259" t="s">
        <v>12919</v>
      </c>
      <c r="B6259" t="s">
        <v>7696</v>
      </c>
      <c r="C6259" t="s">
        <v>12920</v>
      </c>
      <c r="D6259" t="s">
        <v>3196</v>
      </c>
      <c r="E6259" t="s">
        <v>3166</v>
      </c>
      <c r="F6259" t="s">
        <v>3167</v>
      </c>
      <c r="G6259" t="s">
        <v>2240</v>
      </c>
      <c r="H6259" s="28">
        <v>44622</v>
      </c>
      <c r="I6259">
        <v>48.55</v>
      </c>
      <c r="J6259">
        <v>24</v>
      </c>
      <c r="K6259" t="s">
        <v>3123</v>
      </c>
      <c r="L6259" t="s">
        <v>3271</v>
      </c>
      <c r="M6259" t="s">
        <v>3202</v>
      </c>
      <c r="N6259">
        <v>1.6</v>
      </c>
      <c r="O6259" t="s">
        <v>3170</v>
      </c>
      <c r="P6259">
        <f t="shared" si="194"/>
        <v>44620</v>
      </c>
      <c r="Q6259">
        <f>--(COUNTIF($A$2:A6259,A6259)=1)</f>
        <v>1</v>
      </c>
      <c r="R6259">
        <f t="shared" si="195"/>
        <v>48.55</v>
      </c>
    </row>
    <row r="6260" spans="1:18">
      <c r="A6260" t="s">
        <v>12921</v>
      </c>
      <c r="B6260" t="s">
        <v>2814</v>
      </c>
      <c r="C6260" t="s">
        <v>5516</v>
      </c>
      <c r="D6260" t="s">
        <v>3251</v>
      </c>
      <c r="E6260" t="s">
        <v>3194</v>
      </c>
      <c r="F6260" t="s">
        <v>3220</v>
      </c>
      <c r="G6260" t="s">
        <v>755</v>
      </c>
      <c r="H6260" s="28">
        <v>45018</v>
      </c>
      <c r="I6260">
        <v>112.02</v>
      </c>
      <c r="J6260">
        <v>72</v>
      </c>
      <c r="K6260" t="s">
        <v>3123</v>
      </c>
      <c r="L6260" t="s">
        <v>3168</v>
      </c>
      <c r="M6260" t="s">
        <v>3177</v>
      </c>
      <c r="O6260" t="s">
        <v>3182</v>
      </c>
      <c r="P6260">
        <f t="shared" si="194"/>
        <v>45014</v>
      </c>
      <c r="Q6260">
        <f>--(COUNTIF($A$2:A6260,A6260)=1)</f>
        <v>1</v>
      </c>
      <c r="R6260">
        <f t="shared" si="195"/>
        <v>112.02</v>
      </c>
    </row>
    <row r="6261" spans="1:18">
      <c r="A6261" t="s">
        <v>12922</v>
      </c>
      <c r="B6261" t="s">
        <v>7057</v>
      </c>
      <c r="C6261" t="s">
        <v>3098</v>
      </c>
      <c r="D6261" t="s">
        <v>3251</v>
      </c>
      <c r="E6261" t="s">
        <v>3175</v>
      </c>
      <c r="F6261" t="s">
        <v>3167</v>
      </c>
      <c r="G6261" t="s">
        <v>2339</v>
      </c>
      <c r="H6261" s="28">
        <v>45355</v>
      </c>
      <c r="I6261">
        <v>2.93</v>
      </c>
      <c r="J6261">
        <v>8</v>
      </c>
      <c r="K6261" t="s">
        <v>3124</v>
      </c>
      <c r="L6261" t="s">
        <v>3192</v>
      </c>
      <c r="M6261" t="s">
        <v>3202</v>
      </c>
      <c r="N6261">
        <v>4.7</v>
      </c>
      <c r="O6261" t="s">
        <v>3124</v>
      </c>
      <c r="P6261">
        <f t="shared" si="194"/>
        <v>45355</v>
      </c>
      <c r="Q6261">
        <f>--(COUNTIF($A$2:A6261,A6261)=1)</f>
        <v>1</v>
      </c>
      <c r="R6261">
        <f t="shared" si="195"/>
        <v>2.93</v>
      </c>
    </row>
    <row r="6262" spans="1:18">
      <c r="A6262" t="s">
        <v>12923</v>
      </c>
      <c r="B6262" t="s">
        <v>2511</v>
      </c>
      <c r="C6262" t="s">
        <v>12924</v>
      </c>
      <c r="D6262" t="s">
        <v>3165</v>
      </c>
      <c r="E6262" t="s">
        <v>3166</v>
      </c>
      <c r="F6262" t="s">
        <v>3167</v>
      </c>
      <c r="G6262" t="s">
        <v>3031</v>
      </c>
      <c r="H6262" s="28"/>
      <c r="J6262">
        <v>24</v>
      </c>
      <c r="K6262" t="s">
        <v>3098</v>
      </c>
      <c r="L6262" t="s">
        <v>3265</v>
      </c>
      <c r="M6262" t="s">
        <v>3169</v>
      </c>
      <c r="O6262" t="s">
        <v>3260</v>
      </c>
      <c r="P6262">
        <f t="shared" si="194"/>
        <v>45552</v>
      </c>
      <c r="Q6262">
        <f>--(COUNTIF($A$2:A6262,A6262)=1)</f>
        <v>1</v>
      </c>
      <c r="R6262" t="str">
        <f t="shared" si="195"/>
        <v/>
      </c>
    </row>
    <row r="6263" spans="1:18">
      <c r="A6263" t="s">
        <v>12925</v>
      </c>
      <c r="B6263" t="s">
        <v>4973</v>
      </c>
      <c r="C6263" t="s">
        <v>3098</v>
      </c>
      <c r="D6263" t="s">
        <v>3240</v>
      </c>
      <c r="E6263" t="s">
        <v>3194</v>
      </c>
      <c r="F6263" t="s">
        <v>3180</v>
      </c>
      <c r="G6263" t="s">
        <v>2406</v>
      </c>
      <c r="H6263" s="28"/>
      <c r="J6263">
        <v>72</v>
      </c>
      <c r="K6263" t="s">
        <v>3098</v>
      </c>
      <c r="L6263" t="s">
        <v>3268</v>
      </c>
      <c r="M6263" t="s">
        <v>3207</v>
      </c>
      <c r="O6263" t="s">
        <v>3170</v>
      </c>
      <c r="P6263">
        <f t="shared" si="194"/>
        <v>44689</v>
      </c>
      <c r="Q6263">
        <f>--(COUNTIF($A$2:A6263,A6263)=1)</f>
        <v>1</v>
      </c>
      <c r="R6263" t="str">
        <f t="shared" si="195"/>
        <v/>
      </c>
    </row>
    <row r="6264" spans="1:18">
      <c r="A6264" t="s">
        <v>12926</v>
      </c>
      <c r="B6264" t="s">
        <v>6847</v>
      </c>
      <c r="C6264" t="s">
        <v>3098</v>
      </c>
      <c r="D6264" t="s">
        <v>3174</v>
      </c>
      <c r="E6264" t="s">
        <v>3194</v>
      </c>
      <c r="F6264" t="s">
        <v>3167</v>
      </c>
      <c r="G6264" t="s">
        <v>2958</v>
      </c>
      <c r="H6264" s="28"/>
      <c r="J6264">
        <v>72</v>
      </c>
      <c r="K6264" t="s">
        <v>3098</v>
      </c>
      <c r="L6264" t="s">
        <v>3209</v>
      </c>
      <c r="M6264" t="s">
        <v>3177</v>
      </c>
      <c r="O6264" t="s">
        <v>3123</v>
      </c>
      <c r="P6264">
        <f t="shared" si="194"/>
        <v>45649</v>
      </c>
      <c r="Q6264">
        <f>--(COUNTIF($A$2:A6264,A6264)=1)</f>
        <v>1</v>
      </c>
      <c r="R6264" t="str">
        <f t="shared" si="195"/>
        <v/>
      </c>
    </row>
    <row r="6265" spans="1:18">
      <c r="A6265" t="s">
        <v>12927</v>
      </c>
      <c r="B6265" t="s">
        <v>5340</v>
      </c>
      <c r="C6265" t="s">
        <v>3098</v>
      </c>
      <c r="D6265" t="s">
        <v>3251</v>
      </c>
      <c r="E6265" t="s">
        <v>3166</v>
      </c>
      <c r="F6265" t="s">
        <v>3167</v>
      </c>
      <c r="G6265" t="s">
        <v>1874</v>
      </c>
      <c r="H6265" s="28"/>
      <c r="J6265">
        <v>24</v>
      </c>
      <c r="K6265" t="s">
        <v>3098</v>
      </c>
      <c r="L6265" t="s">
        <v>3307</v>
      </c>
      <c r="M6265" t="s">
        <v>3177</v>
      </c>
      <c r="O6265" t="s">
        <v>3178</v>
      </c>
      <c r="P6265">
        <f t="shared" si="194"/>
        <v>44823</v>
      </c>
      <c r="Q6265">
        <f>--(COUNTIF($A$2:A6265,A6265)=1)</f>
        <v>1</v>
      </c>
      <c r="R6265" t="str">
        <f t="shared" si="195"/>
        <v/>
      </c>
    </row>
    <row r="6266" spans="1:18">
      <c r="A6266" t="s">
        <v>12928</v>
      </c>
      <c r="B6266" t="s">
        <v>12929</v>
      </c>
      <c r="C6266" t="s">
        <v>4264</v>
      </c>
      <c r="D6266" t="s">
        <v>3200</v>
      </c>
      <c r="E6266" t="s">
        <v>3194</v>
      </c>
      <c r="F6266" t="s">
        <v>3167</v>
      </c>
      <c r="G6266" t="s">
        <v>1885</v>
      </c>
      <c r="H6266" s="28">
        <v>45624</v>
      </c>
      <c r="I6266">
        <v>6.38</v>
      </c>
      <c r="J6266">
        <v>72</v>
      </c>
      <c r="K6266" t="s">
        <v>3124</v>
      </c>
      <c r="L6266" t="s">
        <v>3206</v>
      </c>
      <c r="M6266" t="s">
        <v>3169</v>
      </c>
      <c r="O6266" t="s">
        <v>3178</v>
      </c>
      <c r="P6266">
        <f t="shared" si="194"/>
        <v>45624</v>
      </c>
      <c r="Q6266">
        <f>--(COUNTIF($A$2:A6266,A6266)=1)</f>
        <v>1</v>
      </c>
      <c r="R6266">
        <f t="shared" si="195"/>
        <v>6.38</v>
      </c>
    </row>
    <row r="6267" spans="1:18">
      <c r="A6267" t="s">
        <v>12930</v>
      </c>
      <c r="B6267" t="s">
        <v>3064</v>
      </c>
      <c r="C6267" t="s">
        <v>12931</v>
      </c>
      <c r="D6267" t="s">
        <v>3174</v>
      </c>
      <c r="E6267" t="s">
        <v>3194</v>
      </c>
      <c r="F6267" t="s">
        <v>3167</v>
      </c>
      <c r="G6267" t="s">
        <v>1283</v>
      </c>
      <c r="H6267" s="28">
        <v>44715</v>
      </c>
      <c r="I6267">
        <v>170.66</v>
      </c>
      <c r="J6267">
        <v>72</v>
      </c>
      <c r="K6267" t="s">
        <v>3123</v>
      </c>
      <c r="L6267" t="s">
        <v>3209</v>
      </c>
      <c r="M6267" t="s">
        <v>3202</v>
      </c>
      <c r="N6267">
        <v>3.6</v>
      </c>
      <c r="O6267" t="s">
        <v>3178</v>
      </c>
      <c r="P6267">
        <f t="shared" si="194"/>
        <v>44708</v>
      </c>
      <c r="Q6267">
        <f>--(COUNTIF($A$2:A6267,A6267)=1)</f>
        <v>1</v>
      </c>
      <c r="R6267">
        <f t="shared" si="195"/>
        <v>170.66</v>
      </c>
    </row>
    <row r="6268" spans="1:18">
      <c r="A6268" t="s">
        <v>12932</v>
      </c>
      <c r="B6268" t="s">
        <v>1853</v>
      </c>
      <c r="C6268" t="s">
        <v>3098</v>
      </c>
      <c r="D6268" t="s">
        <v>3237</v>
      </c>
      <c r="E6268" t="s">
        <v>3166</v>
      </c>
      <c r="F6268" t="s">
        <v>3180</v>
      </c>
      <c r="G6268" t="s">
        <v>849</v>
      </c>
      <c r="H6268" s="28"/>
      <c r="J6268">
        <v>24</v>
      </c>
      <c r="K6268" t="s">
        <v>3098</v>
      </c>
      <c r="L6268" t="s">
        <v>3231</v>
      </c>
      <c r="M6268" t="s">
        <v>3202</v>
      </c>
      <c r="O6268" t="s">
        <v>3189</v>
      </c>
      <c r="P6268">
        <f t="shared" si="194"/>
        <v>45179</v>
      </c>
      <c r="Q6268">
        <f>--(COUNTIF($A$2:A6268,A6268)=1)</f>
        <v>1</v>
      </c>
      <c r="R6268" t="str">
        <f t="shared" si="195"/>
        <v/>
      </c>
    </row>
    <row r="6269" spans="1:18">
      <c r="A6269" t="s">
        <v>12933</v>
      </c>
      <c r="B6269" t="s">
        <v>1466</v>
      </c>
      <c r="C6269" t="s">
        <v>12934</v>
      </c>
      <c r="D6269" t="s">
        <v>3165</v>
      </c>
      <c r="E6269" t="s">
        <v>3175</v>
      </c>
      <c r="F6269" t="s">
        <v>3180</v>
      </c>
      <c r="G6269" t="s">
        <v>5734</v>
      </c>
      <c r="H6269" s="28"/>
      <c r="J6269">
        <v>8</v>
      </c>
      <c r="K6269" t="s">
        <v>3098</v>
      </c>
      <c r="L6269" t="s">
        <v>3176</v>
      </c>
      <c r="M6269" t="s">
        <v>3169</v>
      </c>
      <c r="O6269" t="s">
        <v>3124</v>
      </c>
      <c r="P6269">
        <f t="shared" si="194"/>
        <v>45517</v>
      </c>
      <c r="Q6269">
        <f>--(COUNTIF($A$2:A6269,A6269)=1)</f>
        <v>1</v>
      </c>
      <c r="R6269" t="str">
        <f t="shared" si="195"/>
        <v/>
      </c>
    </row>
    <row r="6270" spans="1:18">
      <c r="A6270" t="s">
        <v>12935</v>
      </c>
      <c r="B6270" t="s">
        <v>6027</v>
      </c>
      <c r="C6270" t="s">
        <v>3098</v>
      </c>
      <c r="D6270" t="s">
        <v>3196</v>
      </c>
      <c r="E6270" t="s">
        <v>3194</v>
      </c>
      <c r="F6270" t="s">
        <v>3167</v>
      </c>
      <c r="G6270" t="s">
        <v>2240</v>
      </c>
      <c r="H6270" s="28">
        <v>44621</v>
      </c>
      <c r="I6270">
        <v>28.58</v>
      </c>
      <c r="J6270">
        <v>72</v>
      </c>
      <c r="K6270" t="s">
        <v>3124</v>
      </c>
      <c r="L6270" t="s">
        <v>3225</v>
      </c>
      <c r="M6270" t="s">
        <v>3169</v>
      </c>
      <c r="N6270">
        <v>2</v>
      </c>
      <c r="O6270" t="s">
        <v>3124</v>
      </c>
      <c r="P6270">
        <f t="shared" si="194"/>
        <v>44620</v>
      </c>
      <c r="Q6270">
        <f>--(COUNTIF($A$2:A6270,A6270)=1)</f>
        <v>1</v>
      </c>
      <c r="R6270">
        <f t="shared" si="195"/>
        <v>28.58</v>
      </c>
    </row>
    <row r="6271" spans="1:18">
      <c r="A6271" t="s">
        <v>12936</v>
      </c>
      <c r="B6271" t="s">
        <v>12937</v>
      </c>
      <c r="C6271" t="s">
        <v>6132</v>
      </c>
      <c r="D6271" t="s">
        <v>3237</v>
      </c>
      <c r="E6271" t="s">
        <v>3280</v>
      </c>
      <c r="F6271" t="s">
        <v>3167</v>
      </c>
      <c r="G6271" t="s">
        <v>316</v>
      </c>
      <c r="H6271" s="28">
        <v>44818</v>
      </c>
      <c r="I6271">
        <v>4.74</v>
      </c>
      <c r="J6271">
        <v>4</v>
      </c>
      <c r="K6271" t="s">
        <v>3123</v>
      </c>
      <c r="L6271" t="s">
        <v>3225</v>
      </c>
      <c r="M6271" t="s">
        <v>3207</v>
      </c>
      <c r="O6271" t="s">
        <v>3182</v>
      </c>
      <c r="P6271">
        <f t="shared" si="194"/>
        <v>44818</v>
      </c>
      <c r="Q6271">
        <f>--(COUNTIF($A$2:A6271,A6271)=1)</f>
        <v>1</v>
      </c>
      <c r="R6271">
        <f t="shared" si="195"/>
        <v>4.74</v>
      </c>
    </row>
    <row r="6272" spans="1:18">
      <c r="A6272" t="s">
        <v>12938</v>
      </c>
      <c r="B6272" t="s">
        <v>4786</v>
      </c>
      <c r="C6272" t="s">
        <v>12939</v>
      </c>
      <c r="D6272" t="s">
        <v>3240</v>
      </c>
      <c r="E6272" t="s">
        <v>3194</v>
      </c>
      <c r="F6272" t="s">
        <v>3167</v>
      </c>
      <c r="G6272" t="s">
        <v>1426</v>
      </c>
      <c r="H6272" s="28">
        <v>45129</v>
      </c>
      <c r="I6272">
        <v>157.47</v>
      </c>
      <c r="J6272">
        <v>72</v>
      </c>
      <c r="K6272" t="s">
        <v>3123</v>
      </c>
      <c r="L6272" t="s">
        <v>3231</v>
      </c>
      <c r="M6272" t="s">
        <v>3188</v>
      </c>
      <c r="N6272">
        <v>1.2</v>
      </c>
      <c r="O6272" t="s">
        <v>3260</v>
      </c>
      <c r="P6272">
        <f t="shared" si="194"/>
        <v>45123</v>
      </c>
      <c r="Q6272">
        <f>--(COUNTIF($A$2:A6272,A6272)=1)</f>
        <v>1</v>
      </c>
      <c r="R6272">
        <f t="shared" si="195"/>
        <v>157.47</v>
      </c>
    </row>
    <row r="6273" spans="1:18">
      <c r="A6273" t="s">
        <v>12940</v>
      </c>
      <c r="B6273" t="s">
        <v>4302</v>
      </c>
      <c r="C6273" t="s">
        <v>3098</v>
      </c>
      <c r="D6273" t="s">
        <v>3185</v>
      </c>
      <c r="E6273" t="s">
        <v>3175</v>
      </c>
      <c r="F6273" t="s">
        <v>3167</v>
      </c>
      <c r="G6273" t="s">
        <v>1663</v>
      </c>
      <c r="H6273" s="28">
        <v>45652</v>
      </c>
      <c r="I6273">
        <v>8.93</v>
      </c>
      <c r="J6273">
        <v>8</v>
      </c>
      <c r="K6273" t="s">
        <v>3123</v>
      </c>
      <c r="L6273" t="s">
        <v>3098</v>
      </c>
      <c r="M6273" t="s">
        <v>3177</v>
      </c>
      <c r="N6273">
        <v>1.9</v>
      </c>
      <c r="O6273" t="s">
        <v>3170</v>
      </c>
      <c r="P6273">
        <f t="shared" si="194"/>
        <v>45652</v>
      </c>
      <c r="Q6273">
        <f>--(COUNTIF($A$2:A6273,A6273)=1)</f>
        <v>1</v>
      </c>
      <c r="R6273">
        <f t="shared" si="195"/>
        <v>8.93</v>
      </c>
    </row>
    <row r="6274" spans="1:18">
      <c r="A6274" t="s">
        <v>12941</v>
      </c>
      <c r="B6274" t="s">
        <v>1985</v>
      </c>
      <c r="C6274" t="s">
        <v>8544</v>
      </c>
      <c r="D6274" t="s">
        <v>3185</v>
      </c>
      <c r="E6274" t="s">
        <v>3194</v>
      </c>
      <c r="F6274" t="s">
        <v>3228</v>
      </c>
      <c r="G6274" t="s">
        <v>649</v>
      </c>
      <c r="H6274" s="28"/>
      <c r="J6274">
        <v>72</v>
      </c>
      <c r="K6274" t="s">
        <v>3098</v>
      </c>
      <c r="L6274" t="s">
        <v>3307</v>
      </c>
      <c r="M6274" t="s">
        <v>3169</v>
      </c>
      <c r="O6274" t="s">
        <v>3170</v>
      </c>
      <c r="P6274">
        <f t="shared" ref="P6274:P6337" si="196">IFERROR(DATEVALUE(G6274),IFERROR(DATE(RIGHT(G6274,4),MID(G6274,4,2),LEFT(G6274,2)),""))</f>
        <v>45390</v>
      </c>
      <c r="Q6274">
        <f>--(COUNTIF($A$2:A6274,A6274)=1)</f>
        <v>1</v>
      </c>
      <c r="R6274" t="str">
        <f t="shared" ref="R6274:R6337" si="197">IF(AND(Q6274=1,I6274&lt;&gt;"",ISNUMBER(I6274),I6274&gt;=0),I6274,"")</f>
        <v/>
      </c>
    </row>
    <row r="6275" spans="1:18">
      <c r="A6275" t="s">
        <v>12942</v>
      </c>
      <c r="B6275" t="s">
        <v>4582</v>
      </c>
      <c r="C6275" t="s">
        <v>3098</v>
      </c>
      <c r="D6275" t="s">
        <v>3165</v>
      </c>
      <c r="E6275" t="s">
        <v>3175</v>
      </c>
      <c r="F6275" t="s">
        <v>3167</v>
      </c>
      <c r="G6275" t="s">
        <v>2226</v>
      </c>
      <c r="H6275" s="28">
        <v>44657</v>
      </c>
      <c r="I6275">
        <v>17.66</v>
      </c>
      <c r="J6275">
        <v>8</v>
      </c>
      <c r="K6275" t="s">
        <v>3123</v>
      </c>
      <c r="L6275" t="s">
        <v>3437</v>
      </c>
      <c r="M6275" t="s">
        <v>3188</v>
      </c>
      <c r="N6275">
        <v>3.4</v>
      </c>
      <c r="O6275" t="s">
        <v>3260</v>
      </c>
      <c r="P6275">
        <f t="shared" si="196"/>
        <v>44657</v>
      </c>
      <c r="Q6275">
        <f>--(COUNTIF($A$2:A6275,A6275)=1)</f>
        <v>1</v>
      </c>
      <c r="R6275">
        <f t="shared" si="197"/>
        <v>17.66</v>
      </c>
    </row>
    <row r="6276" spans="1:18">
      <c r="A6276" t="s">
        <v>12943</v>
      </c>
      <c r="B6276" t="s">
        <v>1725</v>
      </c>
      <c r="C6276" t="s">
        <v>8676</v>
      </c>
      <c r="D6276" t="s">
        <v>3196</v>
      </c>
      <c r="E6276" t="s">
        <v>3175</v>
      </c>
      <c r="F6276" t="s">
        <v>3180</v>
      </c>
      <c r="G6276" t="s">
        <v>2179</v>
      </c>
      <c r="H6276" s="28"/>
      <c r="J6276">
        <v>8</v>
      </c>
      <c r="K6276" t="s">
        <v>3098</v>
      </c>
      <c r="L6276" t="s">
        <v>3201</v>
      </c>
      <c r="M6276" t="s">
        <v>3202</v>
      </c>
      <c r="O6276" t="s">
        <v>3213</v>
      </c>
      <c r="P6276">
        <f t="shared" si="196"/>
        <v>44562</v>
      </c>
      <c r="Q6276">
        <f>--(COUNTIF($A$2:A6276,A6276)=1)</f>
        <v>1</v>
      </c>
      <c r="R6276" t="str">
        <f t="shared" si="197"/>
        <v/>
      </c>
    </row>
    <row r="6277" spans="1:18">
      <c r="A6277" t="s">
        <v>12944</v>
      </c>
      <c r="B6277" t="s">
        <v>1063</v>
      </c>
      <c r="C6277" t="s">
        <v>4598</v>
      </c>
      <c r="D6277" t="s">
        <v>3185</v>
      </c>
      <c r="E6277" t="s">
        <v>3166</v>
      </c>
      <c r="F6277" t="s">
        <v>3167</v>
      </c>
      <c r="G6277" t="s">
        <v>1958</v>
      </c>
      <c r="H6277" s="28"/>
      <c r="J6277">
        <v>24</v>
      </c>
      <c r="K6277" t="s">
        <v>3098</v>
      </c>
      <c r="L6277" t="s">
        <v>3098</v>
      </c>
      <c r="M6277" t="s">
        <v>3188</v>
      </c>
      <c r="O6277" t="s">
        <v>3123</v>
      </c>
      <c r="P6277">
        <f t="shared" si="196"/>
        <v>44669</v>
      </c>
      <c r="Q6277">
        <f>--(COUNTIF($A$2:A6277,A6277)=1)</f>
        <v>1</v>
      </c>
      <c r="R6277" t="str">
        <f t="shared" si="197"/>
        <v/>
      </c>
    </row>
    <row r="6278" spans="1:18">
      <c r="A6278" t="s">
        <v>12945</v>
      </c>
      <c r="B6278" t="s">
        <v>6954</v>
      </c>
      <c r="C6278" t="s">
        <v>3098</v>
      </c>
      <c r="D6278" t="s">
        <v>3227</v>
      </c>
      <c r="E6278" t="s">
        <v>3194</v>
      </c>
      <c r="F6278" t="s">
        <v>3228</v>
      </c>
      <c r="G6278" t="s">
        <v>2257</v>
      </c>
      <c r="H6278" s="28"/>
      <c r="J6278">
        <v>72</v>
      </c>
      <c r="K6278" t="s">
        <v>3098</v>
      </c>
      <c r="L6278" t="s">
        <v>3201</v>
      </c>
      <c r="M6278" t="s">
        <v>3177</v>
      </c>
      <c r="O6278" t="s">
        <v>3170</v>
      </c>
      <c r="P6278">
        <f t="shared" si="196"/>
        <v>45021</v>
      </c>
      <c r="Q6278">
        <f>--(COUNTIF($A$2:A6278,A6278)=1)</f>
        <v>1</v>
      </c>
      <c r="R6278" t="str">
        <f t="shared" si="197"/>
        <v/>
      </c>
    </row>
    <row r="6279" spans="1:18">
      <c r="A6279" t="s">
        <v>12946</v>
      </c>
      <c r="B6279" t="s">
        <v>4613</v>
      </c>
      <c r="C6279" t="s">
        <v>3098</v>
      </c>
      <c r="D6279" t="s">
        <v>3237</v>
      </c>
      <c r="E6279" t="s">
        <v>3166</v>
      </c>
      <c r="F6279" t="s">
        <v>3180</v>
      </c>
      <c r="G6279" t="s">
        <v>1129</v>
      </c>
      <c r="H6279" s="28"/>
      <c r="J6279">
        <v>24</v>
      </c>
      <c r="K6279" t="s">
        <v>3098</v>
      </c>
      <c r="L6279" t="s">
        <v>3354</v>
      </c>
      <c r="M6279" t="s">
        <v>3169</v>
      </c>
      <c r="O6279" t="s">
        <v>3170</v>
      </c>
      <c r="P6279">
        <f t="shared" si="196"/>
        <v>44563</v>
      </c>
      <c r="Q6279">
        <f>--(COUNTIF($A$2:A6279,A6279)=1)</f>
        <v>1</v>
      </c>
      <c r="R6279" t="str">
        <f t="shared" si="197"/>
        <v/>
      </c>
    </row>
    <row r="6280" spans="1:18">
      <c r="A6280" t="s">
        <v>12947</v>
      </c>
      <c r="B6280" t="s">
        <v>6556</v>
      </c>
      <c r="C6280" t="s">
        <v>9201</v>
      </c>
      <c r="D6280" t="s">
        <v>3251</v>
      </c>
      <c r="E6280" t="s">
        <v>3166</v>
      </c>
      <c r="F6280" t="s">
        <v>3167</v>
      </c>
      <c r="G6280" t="s">
        <v>787</v>
      </c>
      <c r="H6280" s="28">
        <v>45206</v>
      </c>
      <c r="I6280">
        <v>36.06</v>
      </c>
      <c r="J6280">
        <v>24</v>
      </c>
      <c r="K6280" t="s">
        <v>3123</v>
      </c>
      <c r="L6280" t="s">
        <v>3231</v>
      </c>
      <c r="M6280" t="s">
        <v>3169</v>
      </c>
      <c r="N6280">
        <v>1.4</v>
      </c>
      <c r="O6280" t="s">
        <v>3170</v>
      </c>
      <c r="P6280">
        <f t="shared" si="196"/>
        <v>45205</v>
      </c>
      <c r="Q6280">
        <f>--(COUNTIF($A$2:A6280,A6280)=1)</f>
        <v>1</v>
      </c>
      <c r="R6280">
        <f t="shared" si="197"/>
        <v>36.06</v>
      </c>
    </row>
    <row r="6281" spans="1:18">
      <c r="A6281" t="s">
        <v>12948</v>
      </c>
      <c r="B6281" t="s">
        <v>10909</v>
      </c>
      <c r="C6281" t="s">
        <v>3098</v>
      </c>
      <c r="D6281" t="s">
        <v>3240</v>
      </c>
      <c r="E6281" t="s">
        <v>3175</v>
      </c>
      <c r="F6281" t="s">
        <v>3180</v>
      </c>
      <c r="G6281" t="s">
        <v>5343</v>
      </c>
      <c r="H6281" s="28"/>
      <c r="J6281">
        <v>8</v>
      </c>
      <c r="K6281" t="s">
        <v>3098</v>
      </c>
      <c r="L6281" t="s">
        <v>3248</v>
      </c>
      <c r="M6281" t="s">
        <v>3188</v>
      </c>
      <c r="O6281" t="s">
        <v>3178</v>
      </c>
      <c r="P6281">
        <f t="shared" si="196"/>
        <v>45195</v>
      </c>
      <c r="Q6281">
        <f>--(COUNTIF($A$2:A6281,A6281)=1)</f>
        <v>1</v>
      </c>
      <c r="R6281" t="str">
        <f t="shared" si="197"/>
        <v/>
      </c>
    </row>
    <row r="6282" spans="1:18">
      <c r="A6282" t="s">
        <v>12949</v>
      </c>
      <c r="B6282" t="s">
        <v>1411</v>
      </c>
      <c r="C6282" t="s">
        <v>4718</v>
      </c>
      <c r="D6282" t="s">
        <v>3251</v>
      </c>
      <c r="E6282" t="s">
        <v>3194</v>
      </c>
      <c r="F6282" t="s">
        <v>3220</v>
      </c>
      <c r="G6282" t="s">
        <v>301</v>
      </c>
      <c r="H6282" s="28">
        <v>45631</v>
      </c>
      <c r="I6282">
        <v>198.58</v>
      </c>
      <c r="J6282">
        <v>72</v>
      </c>
      <c r="K6282" t="s">
        <v>3123</v>
      </c>
      <c r="L6282" t="s">
        <v>3268</v>
      </c>
      <c r="M6282" t="s">
        <v>3207</v>
      </c>
      <c r="N6282">
        <v>4.3</v>
      </c>
      <c r="O6282" t="s">
        <v>3123</v>
      </c>
      <c r="P6282">
        <f t="shared" si="196"/>
        <v>45623</v>
      </c>
      <c r="Q6282">
        <f>--(COUNTIF($A$2:A6282,A6282)=1)</f>
        <v>1</v>
      </c>
      <c r="R6282">
        <f t="shared" si="197"/>
        <v>198.58</v>
      </c>
    </row>
    <row r="6283" spans="1:18">
      <c r="A6283" t="s">
        <v>12950</v>
      </c>
      <c r="B6283" t="s">
        <v>1528</v>
      </c>
      <c r="C6283" t="s">
        <v>3098</v>
      </c>
      <c r="D6283" t="s">
        <v>3251</v>
      </c>
      <c r="E6283" t="s">
        <v>3194</v>
      </c>
      <c r="F6283" t="s">
        <v>3167</v>
      </c>
      <c r="G6283" t="s">
        <v>1151</v>
      </c>
      <c r="H6283" s="28">
        <v>45323</v>
      </c>
      <c r="I6283">
        <v>126.49</v>
      </c>
      <c r="J6283">
        <v>72</v>
      </c>
      <c r="K6283" t="s">
        <v>3123</v>
      </c>
      <c r="L6283" t="s">
        <v>3254</v>
      </c>
      <c r="M6283" t="s">
        <v>3169</v>
      </c>
      <c r="N6283">
        <v>2.9</v>
      </c>
      <c r="O6283" t="s">
        <v>3170</v>
      </c>
      <c r="P6283">
        <f t="shared" si="196"/>
        <v>45318</v>
      </c>
      <c r="Q6283">
        <f>--(COUNTIF($A$2:A6283,A6283)=1)</f>
        <v>1</v>
      </c>
      <c r="R6283">
        <f t="shared" si="197"/>
        <v>126.49</v>
      </c>
    </row>
    <row r="6284" spans="1:18">
      <c r="A6284" t="s">
        <v>12951</v>
      </c>
      <c r="B6284" t="s">
        <v>1137</v>
      </c>
      <c r="C6284" t="s">
        <v>3098</v>
      </c>
      <c r="D6284" t="s">
        <v>3200</v>
      </c>
      <c r="E6284" t="s">
        <v>3166</v>
      </c>
      <c r="F6284" t="s">
        <v>3167</v>
      </c>
      <c r="G6284" t="s">
        <v>4389</v>
      </c>
      <c r="H6284" s="28">
        <v>44731</v>
      </c>
      <c r="I6284">
        <v>19.93</v>
      </c>
      <c r="J6284">
        <v>24</v>
      </c>
      <c r="K6284" t="s">
        <v>3124</v>
      </c>
      <c r="L6284" t="s">
        <v>3187</v>
      </c>
      <c r="M6284" t="s">
        <v>3177</v>
      </c>
      <c r="O6284" t="s">
        <v>3213</v>
      </c>
      <c r="P6284">
        <f t="shared" si="196"/>
        <v>44731</v>
      </c>
      <c r="Q6284">
        <f>--(COUNTIF($A$2:A6284,A6284)=1)</f>
        <v>1</v>
      </c>
      <c r="R6284">
        <f t="shared" si="197"/>
        <v>19.93</v>
      </c>
    </row>
    <row r="6285" spans="1:18">
      <c r="A6285" t="s">
        <v>12952</v>
      </c>
      <c r="B6285" t="s">
        <v>4686</v>
      </c>
      <c r="C6285" t="s">
        <v>12953</v>
      </c>
      <c r="D6285" t="s">
        <v>3185</v>
      </c>
      <c r="E6285" t="s">
        <v>3194</v>
      </c>
      <c r="F6285" t="s">
        <v>3220</v>
      </c>
      <c r="G6285" t="s">
        <v>564</v>
      </c>
      <c r="H6285" s="28">
        <v>45437</v>
      </c>
      <c r="I6285">
        <v>76.650000000000006</v>
      </c>
      <c r="J6285">
        <v>72</v>
      </c>
      <c r="K6285" t="s">
        <v>3123</v>
      </c>
      <c r="L6285" t="s">
        <v>3229</v>
      </c>
      <c r="M6285" t="s">
        <v>3207</v>
      </c>
      <c r="O6285" t="s">
        <v>3189</v>
      </c>
      <c r="P6285">
        <f t="shared" si="196"/>
        <v>45434</v>
      </c>
      <c r="Q6285">
        <f>--(COUNTIF($A$2:A6285,A6285)=1)</f>
        <v>1</v>
      </c>
      <c r="R6285">
        <f t="shared" si="197"/>
        <v>76.650000000000006</v>
      </c>
    </row>
    <row r="6286" spans="1:18">
      <c r="A6286" t="s">
        <v>12954</v>
      </c>
      <c r="B6286" t="s">
        <v>1742</v>
      </c>
      <c r="C6286" t="s">
        <v>3098</v>
      </c>
      <c r="D6286" t="s">
        <v>3174</v>
      </c>
      <c r="E6286" t="s">
        <v>3175</v>
      </c>
      <c r="F6286" t="s">
        <v>3220</v>
      </c>
      <c r="G6286" t="s">
        <v>1828</v>
      </c>
      <c r="H6286" s="28">
        <v>44791</v>
      </c>
      <c r="I6286">
        <v>21.85</v>
      </c>
      <c r="J6286">
        <v>8</v>
      </c>
      <c r="K6286" t="s">
        <v>3123</v>
      </c>
      <c r="L6286" t="s">
        <v>3225</v>
      </c>
      <c r="M6286" t="s">
        <v>3202</v>
      </c>
      <c r="N6286">
        <v>2.7</v>
      </c>
      <c r="O6286" t="s">
        <v>3213</v>
      </c>
      <c r="P6286">
        <f t="shared" si="196"/>
        <v>44791</v>
      </c>
      <c r="Q6286">
        <f>--(COUNTIF($A$2:A6286,A6286)=1)</f>
        <v>1</v>
      </c>
      <c r="R6286">
        <f t="shared" si="197"/>
        <v>21.85</v>
      </c>
    </row>
    <row r="6287" spans="1:18">
      <c r="A6287" t="s">
        <v>12955</v>
      </c>
      <c r="B6287" t="s">
        <v>389</v>
      </c>
      <c r="C6287" t="s">
        <v>12956</v>
      </c>
      <c r="D6287" t="s">
        <v>3251</v>
      </c>
      <c r="E6287" t="s">
        <v>3175</v>
      </c>
      <c r="F6287" t="s">
        <v>3167</v>
      </c>
      <c r="G6287" t="s">
        <v>920</v>
      </c>
      <c r="H6287" s="28"/>
      <c r="J6287">
        <v>8</v>
      </c>
      <c r="K6287" t="s">
        <v>3098</v>
      </c>
      <c r="L6287" t="s">
        <v>3098</v>
      </c>
      <c r="M6287" t="s">
        <v>3169</v>
      </c>
      <c r="O6287" t="s">
        <v>3178</v>
      </c>
      <c r="P6287">
        <f t="shared" si="196"/>
        <v>45000</v>
      </c>
      <c r="Q6287">
        <f>--(COUNTIF($A$2:A6287,A6287)=1)</f>
        <v>1</v>
      </c>
      <c r="R6287" t="str">
        <f t="shared" si="197"/>
        <v/>
      </c>
    </row>
    <row r="6288" spans="1:18">
      <c r="A6288" t="s">
        <v>12957</v>
      </c>
      <c r="B6288" t="s">
        <v>10494</v>
      </c>
      <c r="C6288" t="s">
        <v>3098</v>
      </c>
      <c r="D6288" t="s">
        <v>3196</v>
      </c>
      <c r="E6288" t="s">
        <v>3166</v>
      </c>
      <c r="F6288" t="s">
        <v>3220</v>
      </c>
      <c r="G6288" t="s">
        <v>2429</v>
      </c>
      <c r="H6288" s="28">
        <v>44724</v>
      </c>
      <c r="I6288">
        <v>20.58</v>
      </c>
      <c r="J6288">
        <v>24</v>
      </c>
      <c r="K6288" t="s">
        <v>3124</v>
      </c>
      <c r="L6288" t="s">
        <v>3231</v>
      </c>
      <c r="M6288" t="s">
        <v>3207</v>
      </c>
      <c r="N6288">
        <v>4.7</v>
      </c>
      <c r="O6288" t="s">
        <v>3123</v>
      </c>
      <c r="P6288">
        <f t="shared" si="196"/>
        <v>44724</v>
      </c>
      <c r="Q6288">
        <f>--(COUNTIF($A$2:A6288,A6288)=1)</f>
        <v>1</v>
      </c>
      <c r="R6288">
        <f t="shared" si="197"/>
        <v>20.58</v>
      </c>
    </row>
    <row r="6289" spans="1:18">
      <c r="A6289" t="s">
        <v>12958</v>
      </c>
      <c r="B6289" t="s">
        <v>2765</v>
      </c>
      <c r="C6289" t="s">
        <v>12889</v>
      </c>
      <c r="D6289" t="s">
        <v>3251</v>
      </c>
      <c r="E6289" t="s">
        <v>3166</v>
      </c>
      <c r="F6289" t="s">
        <v>3180</v>
      </c>
      <c r="G6289" t="s">
        <v>631</v>
      </c>
      <c r="H6289" s="28"/>
      <c r="J6289">
        <v>24</v>
      </c>
      <c r="K6289" t="s">
        <v>3098</v>
      </c>
      <c r="L6289" t="s">
        <v>3302</v>
      </c>
      <c r="M6289" t="s">
        <v>3169</v>
      </c>
      <c r="O6289" t="s">
        <v>3182</v>
      </c>
      <c r="P6289">
        <f t="shared" si="196"/>
        <v>45518</v>
      </c>
      <c r="Q6289">
        <f>--(COUNTIF($A$2:A6289,A6289)=1)</f>
        <v>1</v>
      </c>
      <c r="R6289" t="str">
        <f t="shared" si="197"/>
        <v/>
      </c>
    </row>
    <row r="6290" spans="1:18">
      <c r="A6290" t="s">
        <v>12959</v>
      </c>
      <c r="B6290" t="s">
        <v>1086</v>
      </c>
      <c r="C6290" t="s">
        <v>3294</v>
      </c>
      <c r="D6290" t="s">
        <v>3200</v>
      </c>
      <c r="E6290" t="s">
        <v>3175</v>
      </c>
      <c r="F6290" t="s">
        <v>3167</v>
      </c>
      <c r="G6290" t="s">
        <v>1024</v>
      </c>
      <c r="H6290" s="28">
        <v>44785</v>
      </c>
      <c r="I6290">
        <v>8.89</v>
      </c>
      <c r="J6290">
        <v>8</v>
      </c>
      <c r="K6290" t="s">
        <v>3123</v>
      </c>
      <c r="L6290" t="s">
        <v>3302</v>
      </c>
      <c r="M6290" t="s">
        <v>3169</v>
      </c>
      <c r="O6290" t="s">
        <v>3123</v>
      </c>
      <c r="P6290">
        <f t="shared" si="196"/>
        <v>44785</v>
      </c>
      <c r="Q6290">
        <f>--(COUNTIF($A$2:A6290,A6290)=1)</f>
        <v>1</v>
      </c>
      <c r="R6290">
        <f t="shared" si="197"/>
        <v>8.89</v>
      </c>
    </row>
    <row r="6291" spans="1:18">
      <c r="A6291" t="s">
        <v>12960</v>
      </c>
      <c r="B6291" t="s">
        <v>5632</v>
      </c>
      <c r="C6291" t="s">
        <v>3098</v>
      </c>
      <c r="D6291" t="s">
        <v>3196</v>
      </c>
      <c r="E6291" t="s">
        <v>3194</v>
      </c>
      <c r="F6291" t="s">
        <v>3220</v>
      </c>
      <c r="G6291" t="s">
        <v>12588</v>
      </c>
      <c r="H6291" s="28">
        <v>45209</v>
      </c>
      <c r="I6291">
        <v>154.63999999999999</v>
      </c>
      <c r="J6291">
        <v>72</v>
      </c>
      <c r="K6291" t="s">
        <v>3123</v>
      </c>
      <c r="L6291" t="s">
        <v>3268</v>
      </c>
      <c r="M6291" t="s">
        <v>3177</v>
      </c>
      <c r="O6291" t="s">
        <v>3170</v>
      </c>
      <c r="P6291">
        <f t="shared" si="196"/>
        <v>45203</v>
      </c>
      <c r="Q6291">
        <f>--(COUNTIF($A$2:A6291,A6291)=1)</f>
        <v>1</v>
      </c>
      <c r="R6291">
        <f t="shared" si="197"/>
        <v>154.63999999999999</v>
      </c>
    </row>
    <row r="6292" spans="1:18">
      <c r="A6292" t="s">
        <v>12961</v>
      </c>
      <c r="B6292" t="s">
        <v>4406</v>
      </c>
      <c r="C6292" t="s">
        <v>12962</v>
      </c>
      <c r="D6292" t="s">
        <v>3196</v>
      </c>
      <c r="E6292" t="s">
        <v>3280</v>
      </c>
      <c r="F6292" t="s">
        <v>3167</v>
      </c>
      <c r="G6292" t="s">
        <v>1554</v>
      </c>
      <c r="H6292" s="28">
        <v>44982</v>
      </c>
      <c r="I6292">
        <v>9.89</v>
      </c>
      <c r="J6292">
        <v>4</v>
      </c>
      <c r="K6292" t="s">
        <v>3123</v>
      </c>
      <c r="L6292" t="s">
        <v>3176</v>
      </c>
      <c r="M6292" t="s">
        <v>3207</v>
      </c>
      <c r="N6292">
        <v>4.4000000000000004</v>
      </c>
      <c r="O6292" t="s">
        <v>3123</v>
      </c>
      <c r="P6292">
        <f t="shared" si="196"/>
        <v>44982</v>
      </c>
      <c r="Q6292">
        <f>--(COUNTIF($A$2:A6292,A6292)=1)</f>
        <v>1</v>
      </c>
      <c r="R6292">
        <f t="shared" si="197"/>
        <v>9.89</v>
      </c>
    </row>
    <row r="6293" spans="1:18">
      <c r="A6293" t="s">
        <v>12963</v>
      </c>
      <c r="B6293" t="s">
        <v>1855</v>
      </c>
      <c r="C6293" t="s">
        <v>12964</v>
      </c>
      <c r="D6293" t="s">
        <v>3174</v>
      </c>
      <c r="E6293" t="s">
        <v>3280</v>
      </c>
      <c r="F6293" t="s">
        <v>3167</v>
      </c>
      <c r="G6293" t="s">
        <v>1544</v>
      </c>
      <c r="H6293" s="28">
        <v>45274</v>
      </c>
      <c r="I6293">
        <v>9.67</v>
      </c>
      <c r="J6293">
        <v>4</v>
      </c>
      <c r="K6293" t="s">
        <v>3123</v>
      </c>
      <c r="L6293" t="s">
        <v>3281</v>
      </c>
      <c r="M6293" t="s">
        <v>3207</v>
      </c>
      <c r="N6293">
        <v>4.3</v>
      </c>
      <c r="O6293" t="s">
        <v>3123</v>
      </c>
      <c r="P6293">
        <f t="shared" si="196"/>
        <v>45274</v>
      </c>
      <c r="Q6293">
        <f>--(COUNTIF($A$2:A6293,A6293)=1)</f>
        <v>1</v>
      </c>
      <c r="R6293">
        <f t="shared" si="197"/>
        <v>9.67</v>
      </c>
    </row>
    <row r="6294" spans="1:18">
      <c r="A6294" t="s">
        <v>12965</v>
      </c>
      <c r="B6294" t="s">
        <v>2369</v>
      </c>
      <c r="C6294" t="s">
        <v>3098</v>
      </c>
      <c r="D6294" t="s">
        <v>3237</v>
      </c>
      <c r="E6294" t="s">
        <v>3194</v>
      </c>
      <c r="F6294" t="s">
        <v>3167</v>
      </c>
      <c r="G6294" t="s">
        <v>229</v>
      </c>
      <c r="H6294" s="28">
        <v>44644</v>
      </c>
      <c r="I6294">
        <v>205.74</v>
      </c>
      <c r="J6294">
        <v>72</v>
      </c>
      <c r="K6294" t="s">
        <v>3123</v>
      </c>
      <c r="L6294" t="s">
        <v>3351</v>
      </c>
      <c r="M6294" t="s">
        <v>3177</v>
      </c>
      <c r="O6294" t="s">
        <v>3189</v>
      </c>
      <c r="P6294">
        <f t="shared" si="196"/>
        <v>44636</v>
      </c>
      <c r="Q6294">
        <f>--(COUNTIF($A$2:A6294,A6294)=1)</f>
        <v>1</v>
      </c>
      <c r="R6294">
        <f t="shared" si="197"/>
        <v>205.74</v>
      </c>
    </row>
    <row r="6295" spans="1:18">
      <c r="A6295" t="s">
        <v>12966</v>
      </c>
      <c r="B6295" t="s">
        <v>311</v>
      </c>
      <c r="C6295" t="s">
        <v>3098</v>
      </c>
      <c r="D6295" t="s">
        <v>3196</v>
      </c>
      <c r="E6295" t="s">
        <v>3175</v>
      </c>
      <c r="F6295" t="s">
        <v>3167</v>
      </c>
      <c r="G6295" t="s">
        <v>852</v>
      </c>
      <c r="H6295" s="28">
        <v>44951</v>
      </c>
      <c r="I6295">
        <v>7.87</v>
      </c>
      <c r="J6295">
        <v>8</v>
      </c>
      <c r="K6295" t="s">
        <v>3124</v>
      </c>
      <c r="L6295" t="s">
        <v>3271</v>
      </c>
      <c r="M6295" t="s">
        <v>3177</v>
      </c>
      <c r="N6295">
        <v>2.2999999999999998</v>
      </c>
      <c r="O6295" t="s">
        <v>3170</v>
      </c>
      <c r="P6295">
        <f t="shared" si="196"/>
        <v>44951</v>
      </c>
      <c r="Q6295">
        <f>--(COUNTIF($A$2:A6295,A6295)=1)</f>
        <v>1</v>
      </c>
      <c r="R6295">
        <f t="shared" si="197"/>
        <v>7.87</v>
      </c>
    </row>
    <row r="6296" spans="1:18">
      <c r="A6296" t="s">
        <v>12967</v>
      </c>
      <c r="B6296" t="s">
        <v>3790</v>
      </c>
      <c r="C6296" t="s">
        <v>3098</v>
      </c>
      <c r="D6296" t="s">
        <v>3200</v>
      </c>
      <c r="E6296" t="s">
        <v>3166</v>
      </c>
      <c r="F6296" t="s">
        <v>3167</v>
      </c>
      <c r="G6296" t="s">
        <v>1986</v>
      </c>
      <c r="H6296" s="28">
        <v>44759</v>
      </c>
      <c r="I6296">
        <v>48.29</v>
      </c>
      <c r="J6296">
        <v>24</v>
      </c>
      <c r="K6296" t="s">
        <v>3123</v>
      </c>
      <c r="L6296" t="s">
        <v>3181</v>
      </c>
      <c r="M6296" t="s">
        <v>3177</v>
      </c>
      <c r="N6296">
        <v>4.5999999999999996</v>
      </c>
      <c r="O6296" t="s">
        <v>3123</v>
      </c>
      <c r="P6296">
        <f t="shared" si="196"/>
        <v>44757</v>
      </c>
      <c r="Q6296">
        <f>--(COUNTIF($A$2:A6296,A6296)=1)</f>
        <v>1</v>
      </c>
      <c r="R6296">
        <f t="shared" si="197"/>
        <v>48.29</v>
      </c>
    </row>
    <row r="6297" spans="1:18">
      <c r="A6297" t="s">
        <v>12968</v>
      </c>
      <c r="B6297" t="s">
        <v>10259</v>
      </c>
      <c r="C6297" t="s">
        <v>4278</v>
      </c>
      <c r="D6297" t="s">
        <v>3240</v>
      </c>
      <c r="E6297" t="s">
        <v>3175</v>
      </c>
      <c r="F6297" t="s">
        <v>3180</v>
      </c>
      <c r="G6297" t="s">
        <v>12969</v>
      </c>
      <c r="H6297" s="28"/>
      <c r="J6297">
        <v>8</v>
      </c>
      <c r="K6297" t="s">
        <v>3098</v>
      </c>
      <c r="L6297" t="s">
        <v>3206</v>
      </c>
      <c r="M6297" t="s">
        <v>3177</v>
      </c>
      <c r="O6297" t="s">
        <v>3182</v>
      </c>
      <c r="P6297">
        <f t="shared" si="196"/>
        <v>45346</v>
      </c>
      <c r="Q6297">
        <f>--(COUNTIF($A$2:A6297,A6297)=1)</f>
        <v>1</v>
      </c>
      <c r="R6297" t="str">
        <f t="shared" si="197"/>
        <v/>
      </c>
    </row>
    <row r="6298" spans="1:18">
      <c r="A6298" t="s">
        <v>12970</v>
      </c>
      <c r="B6298" t="s">
        <v>3902</v>
      </c>
      <c r="C6298" t="s">
        <v>3098</v>
      </c>
      <c r="D6298" t="s">
        <v>3165</v>
      </c>
      <c r="E6298" t="s">
        <v>3166</v>
      </c>
      <c r="F6298" t="s">
        <v>3167</v>
      </c>
      <c r="G6298" t="s">
        <v>1672</v>
      </c>
      <c r="H6298" s="28">
        <v>45558</v>
      </c>
      <c r="I6298">
        <v>20.059999999999999</v>
      </c>
      <c r="J6298">
        <v>24</v>
      </c>
      <c r="K6298" t="s">
        <v>3124</v>
      </c>
      <c r="L6298" t="s">
        <v>3218</v>
      </c>
      <c r="M6298" t="s">
        <v>3177</v>
      </c>
      <c r="N6298">
        <v>3.2</v>
      </c>
      <c r="O6298" t="s">
        <v>3213</v>
      </c>
      <c r="P6298">
        <f t="shared" si="196"/>
        <v>45558</v>
      </c>
      <c r="Q6298">
        <f>--(COUNTIF($A$2:A6298,A6298)=1)</f>
        <v>1</v>
      </c>
      <c r="R6298">
        <f t="shared" si="197"/>
        <v>20.059999999999999</v>
      </c>
    </row>
    <row r="6299" spans="1:18">
      <c r="A6299" t="s">
        <v>12971</v>
      </c>
      <c r="B6299" t="s">
        <v>6383</v>
      </c>
      <c r="C6299" t="s">
        <v>3098</v>
      </c>
      <c r="D6299" t="s">
        <v>3227</v>
      </c>
      <c r="E6299" t="s">
        <v>3194</v>
      </c>
      <c r="F6299" t="s">
        <v>3167</v>
      </c>
      <c r="G6299" t="s">
        <v>81</v>
      </c>
      <c r="H6299" s="28"/>
      <c r="J6299">
        <v>72</v>
      </c>
      <c r="K6299" t="s">
        <v>3098</v>
      </c>
      <c r="L6299" t="s">
        <v>3181</v>
      </c>
      <c r="M6299" t="s">
        <v>3177</v>
      </c>
      <c r="O6299" t="s">
        <v>3178</v>
      </c>
      <c r="P6299">
        <f t="shared" si="196"/>
        <v>45313</v>
      </c>
      <c r="Q6299">
        <f>--(COUNTIF($A$2:A6299,A6299)=1)</f>
        <v>1</v>
      </c>
      <c r="R6299" t="str">
        <f t="shared" si="197"/>
        <v/>
      </c>
    </row>
    <row r="6300" spans="1:18">
      <c r="A6300" t="s">
        <v>12972</v>
      </c>
      <c r="B6300" t="s">
        <v>2259</v>
      </c>
      <c r="C6300" t="s">
        <v>3098</v>
      </c>
      <c r="D6300" t="s">
        <v>3240</v>
      </c>
      <c r="E6300" t="s">
        <v>3166</v>
      </c>
      <c r="F6300" t="s">
        <v>3167</v>
      </c>
      <c r="G6300" t="s">
        <v>4259</v>
      </c>
      <c r="H6300" s="28">
        <v>44727</v>
      </c>
      <c r="I6300">
        <v>31.04</v>
      </c>
      <c r="J6300">
        <v>24</v>
      </c>
      <c r="K6300" t="s">
        <v>3123</v>
      </c>
      <c r="L6300" t="s">
        <v>3187</v>
      </c>
      <c r="M6300" t="s">
        <v>3207</v>
      </c>
      <c r="N6300">
        <v>2</v>
      </c>
      <c r="O6300" t="s">
        <v>3123</v>
      </c>
      <c r="P6300">
        <f t="shared" si="196"/>
        <v>44726</v>
      </c>
      <c r="Q6300">
        <f>--(COUNTIF($A$2:A6300,A6300)=1)</f>
        <v>1</v>
      </c>
      <c r="R6300">
        <f t="shared" si="197"/>
        <v>31.04</v>
      </c>
    </row>
    <row r="6301" spans="1:18">
      <c r="A6301" t="s">
        <v>12973</v>
      </c>
      <c r="B6301" t="s">
        <v>117</v>
      </c>
      <c r="C6301" t="s">
        <v>5463</v>
      </c>
      <c r="D6301" t="s">
        <v>3251</v>
      </c>
      <c r="E6301" t="s">
        <v>3194</v>
      </c>
      <c r="F6301" t="s">
        <v>3167</v>
      </c>
      <c r="G6301" t="s">
        <v>1058</v>
      </c>
      <c r="H6301" s="28">
        <v>45497</v>
      </c>
      <c r="I6301">
        <v>116.05</v>
      </c>
      <c r="J6301">
        <v>72</v>
      </c>
      <c r="K6301" t="s">
        <v>3123</v>
      </c>
      <c r="L6301" t="s">
        <v>3216</v>
      </c>
      <c r="M6301" t="s">
        <v>3177</v>
      </c>
      <c r="N6301">
        <v>3.9</v>
      </c>
      <c r="O6301" t="s">
        <v>3260</v>
      </c>
      <c r="P6301">
        <f t="shared" si="196"/>
        <v>45493</v>
      </c>
      <c r="Q6301">
        <f>--(COUNTIF($A$2:A6301,A6301)=1)</f>
        <v>1</v>
      </c>
      <c r="R6301">
        <f t="shared" si="197"/>
        <v>116.05</v>
      </c>
    </row>
    <row r="6302" spans="1:18">
      <c r="A6302" t="s">
        <v>12974</v>
      </c>
      <c r="B6302" t="s">
        <v>5143</v>
      </c>
      <c r="C6302" t="s">
        <v>3098</v>
      </c>
      <c r="D6302" t="s">
        <v>3237</v>
      </c>
      <c r="E6302" t="s">
        <v>3175</v>
      </c>
      <c r="F6302" t="s">
        <v>3167</v>
      </c>
      <c r="G6302" t="s">
        <v>244</v>
      </c>
      <c r="H6302" s="28">
        <v>45003</v>
      </c>
      <c r="I6302">
        <v>9.57</v>
      </c>
      <c r="J6302">
        <v>8</v>
      </c>
      <c r="K6302" t="s">
        <v>3123</v>
      </c>
      <c r="L6302" t="s">
        <v>3354</v>
      </c>
      <c r="M6302" t="s">
        <v>3169</v>
      </c>
      <c r="N6302">
        <v>1.6</v>
      </c>
      <c r="O6302" t="s">
        <v>3170</v>
      </c>
      <c r="P6302">
        <f t="shared" si="196"/>
        <v>45003</v>
      </c>
      <c r="Q6302">
        <f>--(COUNTIF($A$2:A6302,A6302)=1)</f>
        <v>1</v>
      </c>
      <c r="R6302">
        <f t="shared" si="197"/>
        <v>9.57</v>
      </c>
    </row>
    <row r="6303" spans="1:18">
      <c r="A6303" t="s">
        <v>12975</v>
      </c>
      <c r="B6303" t="s">
        <v>600</v>
      </c>
      <c r="C6303" t="s">
        <v>3098</v>
      </c>
      <c r="D6303" t="s">
        <v>3174</v>
      </c>
      <c r="E6303" t="s">
        <v>3166</v>
      </c>
      <c r="F6303" t="s">
        <v>3167</v>
      </c>
      <c r="G6303" t="s">
        <v>2548</v>
      </c>
      <c r="H6303" s="28">
        <v>45263</v>
      </c>
      <c r="I6303">
        <v>74.209999999999994</v>
      </c>
      <c r="J6303">
        <v>24</v>
      </c>
      <c r="K6303" t="s">
        <v>3123</v>
      </c>
      <c r="L6303" t="s">
        <v>3212</v>
      </c>
      <c r="M6303" t="s">
        <v>3202</v>
      </c>
      <c r="N6303">
        <v>1.4</v>
      </c>
      <c r="O6303" t="s">
        <v>3260</v>
      </c>
      <c r="P6303">
        <f t="shared" si="196"/>
        <v>45260</v>
      </c>
      <c r="Q6303">
        <f>--(COUNTIF($A$2:A6303,A6303)=1)</f>
        <v>1</v>
      </c>
      <c r="R6303">
        <f t="shared" si="197"/>
        <v>74.209999999999994</v>
      </c>
    </row>
    <row r="6304" spans="1:18">
      <c r="A6304" t="s">
        <v>12976</v>
      </c>
      <c r="B6304" t="s">
        <v>4539</v>
      </c>
      <c r="C6304" t="s">
        <v>4483</v>
      </c>
      <c r="D6304" t="s">
        <v>3196</v>
      </c>
      <c r="E6304" t="s">
        <v>3166</v>
      </c>
      <c r="F6304" t="s">
        <v>3167</v>
      </c>
      <c r="G6304" t="s">
        <v>12977</v>
      </c>
      <c r="H6304" s="28"/>
      <c r="J6304">
        <v>24</v>
      </c>
      <c r="K6304" t="s">
        <v>3098</v>
      </c>
      <c r="L6304" t="s">
        <v>3201</v>
      </c>
      <c r="M6304" t="s">
        <v>3188</v>
      </c>
      <c r="O6304" t="s">
        <v>3123</v>
      </c>
      <c r="P6304">
        <f t="shared" si="196"/>
        <v>45359</v>
      </c>
      <c r="Q6304">
        <f>--(COUNTIF($A$2:A6304,A6304)=1)</f>
        <v>1</v>
      </c>
      <c r="R6304" t="str">
        <f t="shared" si="197"/>
        <v/>
      </c>
    </row>
    <row r="6305" spans="1:18">
      <c r="A6305" t="s">
        <v>12978</v>
      </c>
      <c r="B6305" t="s">
        <v>1014</v>
      </c>
      <c r="C6305" t="s">
        <v>3098</v>
      </c>
      <c r="D6305" t="s">
        <v>3185</v>
      </c>
      <c r="E6305" t="s">
        <v>3280</v>
      </c>
      <c r="F6305" t="s">
        <v>3228</v>
      </c>
      <c r="G6305" t="s">
        <v>3462</v>
      </c>
      <c r="H6305" s="28"/>
      <c r="J6305">
        <v>4</v>
      </c>
      <c r="K6305" t="s">
        <v>3098</v>
      </c>
      <c r="L6305" t="s">
        <v>3201</v>
      </c>
      <c r="M6305" t="s">
        <v>3177</v>
      </c>
      <c r="O6305" t="s">
        <v>3170</v>
      </c>
      <c r="P6305">
        <f t="shared" si="196"/>
        <v>45713</v>
      </c>
      <c r="Q6305">
        <f>--(COUNTIF($A$2:A6305,A6305)=1)</f>
        <v>1</v>
      </c>
      <c r="R6305" t="str">
        <f t="shared" si="197"/>
        <v/>
      </c>
    </row>
    <row r="6306" spans="1:18">
      <c r="A6306" t="s">
        <v>12979</v>
      </c>
      <c r="B6306" t="s">
        <v>1583</v>
      </c>
      <c r="C6306" t="s">
        <v>3098</v>
      </c>
      <c r="D6306" t="s">
        <v>3174</v>
      </c>
      <c r="E6306" t="s">
        <v>3194</v>
      </c>
      <c r="F6306" t="s">
        <v>3167</v>
      </c>
      <c r="G6306" t="s">
        <v>3730</v>
      </c>
      <c r="H6306" s="28">
        <v>45212</v>
      </c>
      <c r="I6306">
        <v>46.44</v>
      </c>
      <c r="J6306">
        <v>72</v>
      </c>
      <c r="K6306" t="s">
        <v>3124</v>
      </c>
      <c r="L6306" t="s">
        <v>3218</v>
      </c>
      <c r="M6306" t="s">
        <v>3177</v>
      </c>
      <c r="N6306">
        <v>3.3</v>
      </c>
      <c r="O6306" t="s">
        <v>3178</v>
      </c>
      <c r="P6306">
        <f t="shared" si="196"/>
        <v>45211</v>
      </c>
      <c r="Q6306">
        <f>--(COUNTIF($A$2:A6306,A6306)=1)</f>
        <v>1</v>
      </c>
      <c r="R6306">
        <f t="shared" si="197"/>
        <v>46.44</v>
      </c>
    </row>
    <row r="6307" spans="1:18">
      <c r="A6307" t="s">
        <v>12980</v>
      </c>
      <c r="B6307" t="s">
        <v>2753</v>
      </c>
      <c r="C6307" t="s">
        <v>12981</v>
      </c>
      <c r="D6307" t="s">
        <v>3251</v>
      </c>
      <c r="E6307" t="s">
        <v>3166</v>
      </c>
      <c r="F6307" t="s">
        <v>3167</v>
      </c>
      <c r="G6307" t="s">
        <v>725</v>
      </c>
      <c r="H6307" s="28">
        <v>45169</v>
      </c>
      <c r="I6307">
        <v>75.73</v>
      </c>
      <c r="J6307">
        <v>24</v>
      </c>
      <c r="K6307" t="s">
        <v>3123</v>
      </c>
      <c r="L6307" t="s">
        <v>3244</v>
      </c>
      <c r="M6307" t="s">
        <v>3169</v>
      </c>
      <c r="N6307">
        <v>4.0999999999999996</v>
      </c>
      <c r="O6307" t="s">
        <v>3124</v>
      </c>
      <c r="P6307">
        <f t="shared" si="196"/>
        <v>45166</v>
      </c>
      <c r="Q6307">
        <f>--(COUNTIF($A$2:A6307,A6307)=1)</f>
        <v>1</v>
      </c>
      <c r="R6307">
        <f t="shared" si="197"/>
        <v>75.73</v>
      </c>
    </row>
    <row r="6308" spans="1:18">
      <c r="A6308" t="s">
        <v>12982</v>
      </c>
      <c r="B6308" t="s">
        <v>1864</v>
      </c>
      <c r="C6308" t="s">
        <v>6595</v>
      </c>
      <c r="D6308" t="s">
        <v>3251</v>
      </c>
      <c r="E6308" t="s">
        <v>3280</v>
      </c>
      <c r="F6308" t="s">
        <v>3220</v>
      </c>
      <c r="G6308" t="s">
        <v>2165</v>
      </c>
      <c r="H6308" s="28">
        <v>45209</v>
      </c>
      <c r="I6308">
        <v>3.6</v>
      </c>
      <c r="J6308">
        <v>4</v>
      </c>
      <c r="K6308" t="s">
        <v>3124</v>
      </c>
      <c r="L6308" t="s">
        <v>3212</v>
      </c>
      <c r="M6308" t="s">
        <v>3169</v>
      </c>
      <c r="N6308">
        <v>3.9</v>
      </c>
      <c r="O6308" t="s">
        <v>3178</v>
      </c>
      <c r="P6308">
        <f t="shared" si="196"/>
        <v>45209</v>
      </c>
      <c r="Q6308">
        <f>--(COUNTIF($A$2:A6308,A6308)=1)</f>
        <v>1</v>
      </c>
      <c r="R6308">
        <f t="shared" si="197"/>
        <v>3.6</v>
      </c>
    </row>
    <row r="6309" spans="1:18">
      <c r="A6309" t="s">
        <v>12983</v>
      </c>
      <c r="B6309" t="s">
        <v>477</v>
      </c>
      <c r="C6309" t="s">
        <v>3098</v>
      </c>
      <c r="D6309" t="s">
        <v>3240</v>
      </c>
      <c r="E6309" t="s">
        <v>3166</v>
      </c>
      <c r="F6309" t="s">
        <v>3180</v>
      </c>
      <c r="G6309" t="s">
        <v>429</v>
      </c>
      <c r="H6309" s="28"/>
      <c r="J6309">
        <v>24</v>
      </c>
      <c r="K6309" t="s">
        <v>3098</v>
      </c>
      <c r="L6309" t="s">
        <v>3181</v>
      </c>
      <c r="M6309" t="s">
        <v>3169</v>
      </c>
      <c r="O6309" t="s">
        <v>3123</v>
      </c>
      <c r="P6309">
        <f t="shared" si="196"/>
        <v>45220</v>
      </c>
      <c r="Q6309">
        <f>--(COUNTIF($A$2:A6309,A6309)=1)</f>
        <v>1</v>
      </c>
      <c r="R6309" t="str">
        <f t="shared" si="197"/>
        <v/>
      </c>
    </row>
    <row r="6310" spans="1:18">
      <c r="A6310" t="s">
        <v>12984</v>
      </c>
      <c r="B6310" t="s">
        <v>1290</v>
      </c>
      <c r="C6310" t="s">
        <v>3098</v>
      </c>
      <c r="D6310" t="s">
        <v>3185</v>
      </c>
      <c r="E6310" t="s">
        <v>3194</v>
      </c>
      <c r="F6310" t="s">
        <v>3228</v>
      </c>
      <c r="G6310" t="s">
        <v>2365</v>
      </c>
      <c r="H6310" s="28"/>
      <c r="J6310">
        <v>72</v>
      </c>
      <c r="K6310" t="s">
        <v>3098</v>
      </c>
      <c r="L6310" t="s">
        <v>3176</v>
      </c>
      <c r="M6310" t="s">
        <v>3207</v>
      </c>
      <c r="O6310" t="s">
        <v>3182</v>
      </c>
      <c r="P6310">
        <f t="shared" si="196"/>
        <v>44662</v>
      </c>
      <c r="Q6310">
        <f>--(COUNTIF($A$2:A6310,A6310)=1)</f>
        <v>1</v>
      </c>
      <c r="R6310" t="str">
        <f t="shared" si="197"/>
        <v/>
      </c>
    </row>
    <row r="6311" spans="1:18">
      <c r="A6311" t="s">
        <v>12985</v>
      </c>
      <c r="B6311" t="s">
        <v>5587</v>
      </c>
      <c r="C6311" t="s">
        <v>5203</v>
      </c>
      <c r="D6311" t="s">
        <v>3237</v>
      </c>
      <c r="E6311" t="s">
        <v>3175</v>
      </c>
      <c r="F6311" t="s">
        <v>3167</v>
      </c>
      <c r="G6311" t="s">
        <v>1080</v>
      </c>
      <c r="H6311" s="28">
        <v>45173</v>
      </c>
      <c r="I6311">
        <v>25.05</v>
      </c>
      <c r="J6311">
        <v>8</v>
      </c>
      <c r="K6311" t="s">
        <v>3123</v>
      </c>
      <c r="L6311" t="s">
        <v>3248</v>
      </c>
      <c r="M6311" t="s">
        <v>3169</v>
      </c>
      <c r="N6311">
        <v>3.4</v>
      </c>
      <c r="O6311" t="s">
        <v>3170</v>
      </c>
      <c r="P6311">
        <f t="shared" si="196"/>
        <v>45172</v>
      </c>
      <c r="Q6311">
        <f>--(COUNTIF($A$2:A6311,A6311)=1)</f>
        <v>1</v>
      </c>
      <c r="R6311">
        <f t="shared" si="197"/>
        <v>25.05</v>
      </c>
    </row>
    <row r="6312" spans="1:18">
      <c r="A6312" t="s">
        <v>12986</v>
      </c>
      <c r="B6312" t="s">
        <v>3430</v>
      </c>
      <c r="C6312" t="s">
        <v>10634</v>
      </c>
      <c r="D6312" t="s">
        <v>3251</v>
      </c>
      <c r="E6312" t="s">
        <v>3175</v>
      </c>
      <c r="F6312" t="s">
        <v>3167</v>
      </c>
      <c r="G6312" t="s">
        <v>664</v>
      </c>
      <c r="H6312" s="28">
        <v>44933</v>
      </c>
      <c r="I6312">
        <v>6.68</v>
      </c>
      <c r="J6312">
        <v>8</v>
      </c>
      <c r="K6312" t="s">
        <v>3124</v>
      </c>
      <c r="L6312" t="s">
        <v>3351</v>
      </c>
      <c r="M6312" t="s">
        <v>3202</v>
      </c>
      <c r="N6312">
        <v>2.4</v>
      </c>
      <c r="O6312" t="s">
        <v>3189</v>
      </c>
      <c r="P6312">
        <f t="shared" si="196"/>
        <v>44933</v>
      </c>
      <c r="Q6312">
        <f>--(COUNTIF($A$2:A6312,A6312)=1)</f>
        <v>1</v>
      </c>
      <c r="R6312">
        <f t="shared" si="197"/>
        <v>6.68</v>
      </c>
    </row>
    <row r="6313" spans="1:18">
      <c r="A6313" t="s">
        <v>12987</v>
      </c>
      <c r="B6313" t="s">
        <v>187</v>
      </c>
      <c r="C6313" t="s">
        <v>12988</v>
      </c>
      <c r="D6313" t="s">
        <v>3227</v>
      </c>
      <c r="E6313" t="s">
        <v>3166</v>
      </c>
      <c r="F6313" t="s">
        <v>3167</v>
      </c>
      <c r="G6313" t="s">
        <v>254</v>
      </c>
      <c r="H6313" s="28"/>
      <c r="J6313">
        <v>24</v>
      </c>
      <c r="K6313" t="s">
        <v>3098</v>
      </c>
      <c r="L6313" t="s">
        <v>3168</v>
      </c>
      <c r="M6313" t="s">
        <v>3202</v>
      </c>
      <c r="O6313" t="s">
        <v>3213</v>
      </c>
      <c r="P6313">
        <f t="shared" si="196"/>
        <v>45487</v>
      </c>
      <c r="Q6313">
        <f>--(COUNTIF($A$2:A6313,A6313)=1)</f>
        <v>1</v>
      </c>
      <c r="R6313" t="str">
        <f t="shared" si="197"/>
        <v/>
      </c>
    </row>
    <row r="6314" spans="1:18">
      <c r="A6314" t="s">
        <v>12989</v>
      </c>
      <c r="B6314" t="s">
        <v>3862</v>
      </c>
      <c r="C6314" t="s">
        <v>12990</v>
      </c>
      <c r="D6314" t="s">
        <v>3251</v>
      </c>
      <c r="E6314" t="s">
        <v>3166</v>
      </c>
      <c r="F6314" t="s">
        <v>3167</v>
      </c>
      <c r="G6314" t="s">
        <v>1666</v>
      </c>
      <c r="H6314" s="28">
        <v>45443</v>
      </c>
      <c r="I6314">
        <v>47.33</v>
      </c>
      <c r="J6314">
        <v>24</v>
      </c>
      <c r="K6314" t="s">
        <v>3123</v>
      </c>
      <c r="L6314" t="s">
        <v>3098</v>
      </c>
      <c r="M6314" t="s">
        <v>3207</v>
      </c>
      <c r="O6314" t="s">
        <v>3123</v>
      </c>
      <c r="P6314">
        <f t="shared" si="196"/>
        <v>45442</v>
      </c>
      <c r="Q6314">
        <f>--(COUNTIF($A$2:A6314,A6314)=1)</f>
        <v>1</v>
      </c>
      <c r="R6314">
        <f t="shared" si="197"/>
        <v>47.33</v>
      </c>
    </row>
    <row r="6315" spans="1:18">
      <c r="A6315" t="s">
        <v>12991</v>
      </c>
      <c r="B6315" t="s">
        <v>6803</v>
      </c>
      <c r="C6315" t="s">
        <v>3098</v>
      </c>
      <c r="D6315" t="s">
        <v>3200</v>
      </c>
      <c r="E6315" t="s">
        <v>3166</v>
      </c>
      <c r="F6315" t="s">
        <v>3180</v>
      </c>
      <c r="G6315" t="s">
        <v>101</v>
      </c>
      <c r="H6315" s="28"/>
      <c r="J6315">
        <v>24</v>
      </c>
      <c r="K6315" t="s">
        <v>3098</v>
      </c>
      <c r="L6315" t="s">
        <v>3187</v>
      </c>
      <c r="M6315" t="s">
        <v>3169</v>
      </c>
      <c r="O6315" t="s">
        <v>3182</v>
      </c>
      <c r="P6315">
        <f t="shared" si="196"/>
        <v>44770</v>
      </c>
      <c r="Q6315">
        <f>--(COUNTIF($A$2:A6315,A6315)=1)</f>
        <v>1</v>
      </c>
      <c r="R6315" t="str">
        <f t="shared" si="197"/>
        <v/>
      </c>
    </row>
    <row r="6316" spans="1:18">
      <c r="A6316" t="s">
        <v>12992</v>
      </c>
      <c r="B6316" t="s">
        <v>4025</v>
      </c>
      <c r="C6316" t="s">
        <v>3098</v>
      </c>
      <c r="D6316" t="s">
        <v>3227</v>
      </c>
      <c r="E6316" t="s">
        <v>3166</v>
      </c>
      <c r="F6316" t="s">
        <v>3180</v>
      </c>
      <c r="G6316" t="s">
        <v>2151</v>
      </c>
      <c r="H6316" s="28"/>
      <c r="J6316">
        <v>24</v>
      </c>
      <c r="K6316" t="s">
        <v>3098</v>
      </c>
      <c r="L6316" t="s">
        <v>3254</v>
      </c>
      <c r="M6316" t="s">
        <v>3207</v>
      </c>
      <c r="O6316" t="s">
        <v>3260</v>
      </c>
      <c r="P6316">
        <f t="shared" si="196"/>
        <v>45325</v>
      </c>
      <c r="Q6316">
        <f>--(COUNTIF($A$2:A6316,A6316)=1)</f>
        <v>1</v>
      </c>
      <c r="R6316" t="str">
        <f t="shared" si="197"/>
        <v/>
      </c>
    </row>
    <row r="6317" spans="1:18">
      <c r="A6317" t="s">
        <v>12993</v>
      </c>
      <c r="B6317" t="s">
        <v>2097</v>
      </c>
      <c r="C6317" t="s">
        <v>4516</v>
      </c>
      <c r="D6317" t="s">
        <v>3185</v>
      </c>
      <c r="E6317" t="s">
        <v>3194</v>
      </c>
      <c r="F6317" t="s">
        <v>3180</v>
      </c>
      <c r="G6317" t="s">
        <v>1971</v>
      </c>
      <c r="H6317" s="28"/>
      <c r="J6317">
        <v>72</v>
      </c>
      <c r="K6317" t="s">
        <v>3098</v>
      </c>
      <c r="L6317" t="s">
        <v>3209</v>
      </c>
      <c r="M6317" t="s">
        <v>3169</v>
      </c>
      <c r="O6317" t="s">
        <v>3123</v>
      </c>
      <c r="P6317">
        <f t="shared" si="196"/>
        <v>45266</v>
      </c>
      <c r="Q6317">
        <f>--(COUNTIF($A$2:A6317,A6317)=1)</f>
        <v>1</v>
      </c>
      <c r="R6317" t="str">
        <f t="shared" si="197"/>
        <v/>
      </c>
    </row>
    <row r="6318" spans="1:18">
      <c r="A6318" t="s">
        <v>12994</v>
      </c>
      <c r="B6318" t="s">
        <v>2291</v>
      </c>
      <c r="C6318" t="s">
        <v>12995</v>
      </c>
      <c r="D6318" t="s">
        <v>3165</v>
      </c>
      <c r="E6318" t="s">
        <v>3166</v>
      </c>
      <c r="F6318" t="s">
        <v>3220</v>
      </c>
      <c r="G6318" t="s">
        <v>2335</v>
      </c>
      <c r="H6318" s="28">
        <v>44888</v>
      </c>
      <c r="I6318">
        <v>45.49</v>
      </c>
      <c r="J6318">
        <v>24</v>
      </c>
      <c r="K6318" t="s">
        <v>3123</v>
      </c>
      <c r="L6318" t="s">
        <v>3212</v>
      </c>
      <c r="M6318" t="s">
        <v>3202</v>
      </c>
      <c r="N6318">
        <v>1.5</v>
      </c>
      <c r="O6318" t="s">
        <v>3189</v>
      </c>
      <c r="P6318">
        <f t="shared" si="196"/>
        <v>44887</v>
      </c>
      <c r="Q6318">
        <f>--(COUNTIF($A$2:A6318,A6318)=1)</f>
        <v>1</v>
      </c>
      <c r="R6318">
        <f t="shared" si="197"/>
        <v>45.49</v>
      </c>
    </row>
    <row r="6319" spans="1:18">
      <c r="A6319" t="s">
        <v>12996</v>
      </c>
      <c r="B6319" t="s">
        <v>2580</v>
      </c>
      <c r="C6319" t="s">
        <v>3098</v>
      </c>
      <c r="D6319" t="s">
        <v>3196</v>
      </c>
      <c r="E6319" t="s">
        <v>3166</v>
      </c>
      <c r="F6319" t="s">
        <v>3167</v>
      </c>
      <c r="G6319" t="s">
        <v>2858</v>
      </c>
      <c r="H6319" s="28">
        <v>44631</v>
      </c>
      <c r="I6319">
        <v>64.260000000000005</v>
      </c>
      <c r="J6319">
        <v>24</v>
      </c>
      <c r="K6319" t="s">
        <v>3123</v>
      </c>
      <c r="L6319" t="s">
        <v>3271</v>
      </c>
      <c r="M6319" t="s">
        <v>3207</v>
      </c>
      <c r="O6319" t="s">
        <v>3178</v>
      </c>
      <c r="P6319">
        <f t="shared" si="196"/>
        <v>44629</v>
      </c>
      <c r="Q6319">
        <f>--(COUNTIF($A$2:A6319,A6319)=1)</f>
        <v>1</v>
      </c>
      <c r="R6319">
        <f t="shared" si="197"/>
        <v>64.260000000000005</v>
      </c>
    </row>
    <row r="6320" spans="1:18">
      <c r="A6320" t="s">
        <v>12997</v>
      </c>
      <c r="B6320" t="s">
        <v>4701</v>
      </c>
      <c r="C6320" t="s">
        <v>10505</v>
      </c>
      <c r="D6320" t="s">
        <v>3185</v>
      </c>
      <c r="E6320" t="s">
        <v>3194</v>
      </c>
      <c r="F6320" t="s">
        <v>3167</v>
      </c>
      <c r="G6320" t="s">
        <v>523</v>
      </c>
      <c r="H6320" s="28">
        <v>45381</v>
      </c>
      <c r="I6320">
        <v>239.4</v>
      </c>
      <c r="J6320">
        <v>72</v>
      </c>
      <c r="K6320" t="s">
        <v>3123</v>
      </c>
      <c r="L6320" t="s">
        <v>3216</v>
      </c>
      <c r="M6320" t="s">
        <v>3202</v>
      </c>
      <c r="N6320">
        <v>4</v>
      </c>
      <c r="O6320" t="s">
        <v>3170</v>
      </c>
      <c r="P6320">
        <f t="shared" si="196"/>
        <v>45372</v>
      </c>
      <c r="Q6320">
        <f>--(COUNTIF($A$2:A6320,A6320)=1)</f>
        <v>1</v>
      </c>
      <c r="R6320">
        <f t="shared" si="197"/>
        <v>239.4</v>
      </c>
    </row>
    <row r="6321" spans="1:18">
      <c r="A6321" t="s">
        <v>12998</v>
      </c>
      <c r="B6321" t="s">
        <v>1893</v>
      </c>
      <c r="C6321" t="s">
        <v>3098</v>
      </c>
      <c r="D6321" t="s">
        <v>3227</v>
      </c>
      <c r="E6321" t="s">
        <v>3175</v>
      </c>
      <c r="F6321" t="s">
        <v>3167</v>
      </c>
      <c r="G6321" t="s">
        <v>11272</v>
      </c>
      <c r="H6321" s="28">
        <v>45035</v>
      </c>
      <c r="I6321">
        <v>24.16</v>
      </c>
      <c r="J6321">
        <v>8</v>
      </c>
      <c r="K6321" t="s">
        <v>3123</v>
      </c>
      <c r="L6321" t="s">
        <v>3176</v>
      </c>
      <c r="M6321" t="s">
        <v>3169</v>
      </c>
      <c r="N6321">
        <v>4.7</v>
      </c>
      <c r="O6321" t="s">
        <v>3170</v>
      </c>
      <c r="P6321">
        <f t="shared" si="196"/>
        <v>45034</v>
      </c>
      <c r="Q6321">
        <f>--(COUNTIF($A$2:A6321,A6321)=1)</f>
        <v>1</v>
      </c>
      <c r="R6321">
        <f t="shared" si="197"/>
        <v>24.16</v>
      </c>
    </row>
    <row r="6322" spans="1:18">
      <c r="A6322" t="s">
        <v>12999</v>
      </c>
      <c r="B6322" t="s">
        <v>3276</v>
      </c>
      <c r="C6322" t="s">
        <v>8673</v>
      </c>
      <c r="D6322" t="s">
        <v>3240</v>
      </c>
      <c r="E6322" t="s">
        <v>3194</v>
      </c>
      <c r="F6322" t="s">
        <v>3167</v>
      </c>
      <c r="G6322" t="s">
        <v>920</v>
      </c>
      <c r="H6322" s="28"/>
      <c r="J6322">
        <v>72</v>
      </c>
      <c r="K6322" t="s">
        <v>3098</v>
      </c>
      <c r="L6322" t="s">
        <v>3231</v>
      </c>
      <c r="M6322" t="s">
        <v>3202</v>
      </c>
      <c r="O6322" t="s">
        <v>3124</v>
      </c>
      <c r="P6322">
        <f t="shared" si="196"/>
        <v>45000</v>
      </c>
      <c r="Q6322">
        <f>--(COUNTIF($A$2:A6322,A6322)=1)</f>
        <v>1</v>
      </c>
      <c r="R6322" t="str">
        <f t="shared" si="197"/>
        <v/>
      </c>
    </row>
    <row r="6323" spans="1:18">
      <c r="A6323" t="s">
        <v>13000</v>
      </c>
      <c r="B6323" t="s">
        <v>1257</v>
      </c>
      <c r="C6323" t="s">
        <v>4270</v>
      </c>
      <c r="D6323" t="s">
        <v>3196</v>
      </c>
      <c r="E6323" t="s">
        <v>3166</v>
      </c>
      <c r="F6323" t="s">
        <v>3167</v>
      </c>
      <c r="G6323" t="s">
        <v>2454</v>
      </c>
      <c r="H6323" s="28">
        <v>45044</v>
      </c>
      <c r="I6323">
        <v>26.34</v>
      </c>
      <c r="J6323">
        <v>24</v>
      </c>
      <c r="K6323" t="s">
        <v>3123</v>
      </c>
      <c r="L6323" t="s">
        <v>3231</v>
      </c>
      <c r="M6323" t="s">
        <v>3169</v>
      </c>
      <c r="N6323">
        <v>4.9000000000000004</v>
      </c>
      <c r="O6323" t="s">
        <v>3178</v>
      </c>
      <c r="P6323">
        <f t="shared" si="196"/>
        <v>45043</v>
      </c>
      <c r="Q6323">
        <f>--(COUNTIF($A$2:A6323,A6323)=1)</f>
        <v>1</v>
      </c>
      <c r="R6323">
        <f t="shared" si="197"/>
        <v>26.34</v>
      </c>
    </row>
    <row r="6324" spans="1:18">
      <c r="A6324" t="s">
        <v>13001</v>
      </c>
      <c r="B6324" t="s">
        <v>7153</v>
      </c>
      <c r="C6324" t="s">
        <v>11940</v>
      </c>
      <c r="D6324" t="s">
        <v>3240</v>
      </c>
      <c r="E6324" t="s">
        <v>3194</v>
      </c>
      <c r="F6324" t="s">
        <v>3228</v>
      </c>
      <c r="G6324" t="s">
        <v>1259</v>
      </c>
      <c r="H6324" s="28"/>
      <c r="J6324">
        <v>72</v>
      </c>
      <c r="K6324" t="s">
        <v>3098</v>
      </c>
      <c r="L6324" t="s">
        <v>3229</v>
      </c>
      <c r="M6324" t="s">
        <v>3169</v>
      </c>
      <c r="O6324" t="s">
        <v>3213</v>
      </c>
      <c r="P6324">
        <f t="shared" si="196"/>
        <v>44861</v>
      </c>
      <c r="Q6324">
        <f>--(COUNTIF($A$2:A6324,A6324)=1)</f>
        <v>1</v>
      </c>
      <c r="R6324" t="str">
        <f t="shared" si="197"/>
        <v/>
      </c>
    </row>
    <row r="6325" spans="1:18">
      <c r="A6325" t="s">
        <v>13002</v>
      </c>
      <c r="B6325" t="s">
        <v>10909</v>
      </c>
      <c r="C6325" t="s">
        <v>3098</v>
      </c>
      <c r="D6325" t="s">
        <v>3240</v>
      </c>
      <c r="E6325" t="s">
        <v>3166</v>
      </c>
      <c r="F6325" t="s">
        <v>3167</v>
      </c>
      <c r="G6325" t="s">
        <v>626</v>
      </c>
      <c r="H6325" s="28">
        <v>45634</v>
      </c>
      <c r="I6325">
        <v>83.51</v>
      </c>
      <c r="J6325">
        <v>24</v>
      </c>
      <c r="K6325" t="s">
        <v>3123</v>
      </c>
      <c r="L6325" t="s">
        <v>3181</v>
      </c>
      <c r="M6325" t="s">
        <v>3207</v>
      </c>
      <c r="N6325">
        <v>5</v>
      </c>
      <c r="O6325" t="s">
        <v>3170</v>
      </c>
      <c r="P6325">
        <f t="shared" si="196"/>
        <v>45631</v>
      </c>
      <c r="Q6325">
        <f>--(COUNTIF($A$2:A6325,A6325)=1)</f>
        <v>1</v>
      </c>
      <c r="R6325">
        <f t="shared" si="197"/>
        <v>83.51</v>
      </c>
    </row>
    <row r="6326" spans="1:18">
      <c r="A6326" t="s">
        <v>13003</v>
      </c>
      <c r="B6326" t="s">
        <v>9494</v>
      </c>
      <c r="C6326" t="s">
        <v>3098</v>
      </c>
      <c r="D6326" t="s">
        <v>3174</v>
      </c>
      <c r="E6326" t="s">
        <v>3166</v>
      </c>
      <c r="F6326" t="s">
        <v>3167</v>
      </c>
      <c r="G6326" t="s">
        <v>1607</v>
      </c>
      <c r="H6326" s="28"/>
      <c r="J6326">
        <v>24</v>
      </c>
      <c r="K6326" t="s">
        <v>3098</v>
      </c>
      <c r="L6326" t="s">
        <v>3201</v>
      </c>
      <c r="M6326" t="s">
        <v>3188</v>
      </c>
      <c r="O6326" t="s">
        <v>3189</v>
      </c>
      <c r="P6326">
        <f t="shared" si="196"/>
        <v>45422</v>
      </c>
      <c r="Q6326">
        <f>--(COUNTIF($A$2:A6326,A6326)=1)</f>
        <v>1</v>
      </c>
      <c r="R6326" t="str">
        <f t="shared" si="197"/>
        <v/>
      </c>
    </row>
    <row r="6327" spans="1:18">
      <c r="A6327" t="s">
        <v>13004</v>
      </c>
      <c r="B6327" t="s">
        <v>1539</v>
      </c>
      <c r="C6327" t="s">
        <v>13005</v>
      </c>
      <c r="D6327" t="s">
        <v>3237</v>
      </c>
      <c r="E6327" t="s">
        <v>3166</v>
      </c>
      <c r="F6327" t="s">
        <v>3167</v>
      </c>
      <c r="G6327" t="s">
        <v>1426</v>
      </c>
      <c r="H6327" s="28"/>
      <c r="J6327">
        <v>24</v>
      </c>
      <c r="K6327" t="s">
        <v>3098</v>
      </c>
      <c r="L6327" t="s">
        <v>3244</v>
      </c>
      <c r="M6327" t="s">
        <v>3207</v>
      </c>
      <c r="O6327" t="s">
        <v>3182</v>
      </c>
      <c r="P6327">
        <f t="shared" si="196"/>
        <v>45123</v>
      </c>
      <c r="Q6327">
        <f>--(COUNTIF($A$2:A6327,A6327)=1)</f>
        <v>1</v>
      </c>
      <c r="R6327" t="str">
        <f t="shared" si="197"/>
        <v/>
      </c>
    </row>
    <row r="6328" spans="1:18">
      <c r="A6328" t="s">
        <v>13006</v>
      </c>
      <c r="B6328" t="s">
        <v>104</v>
      </c>
      <c r="C6328" t="s">
        <v>3098</v>
      </c>
      <c r="D6328" t="s">
        <v>3165</v>
      </c>
      <c r="E6328" t="s">
        <v>3175</v>
      </c>
      <c r="F6328" t="s">
        <v>3180</v>
      </c>
      <c r="G6328" t="s">
        <v>2378</v>
      </c>
      <c r="H6328" s="28"/>
      <c r="J6328">
        <v>8</v>
      </c>
      <c r="K6328" t="s">
        <v>3098</v>
      </c>
      <c r="L6328" t="s">
        <v>3354</v>
      </c>
      <c r="M6328" t="s">
        <v>3207</v>
      </c>
      <c r="O6328" t="s">
        <v>3123</v>
      </c>
      <c r="P6328">
        <f t="shared" si="196"/>
        <v>45291</v>
      </c>
      <c r="Q6328">
        <f>--(COUNTIF($A$2:A6328,A6328)=1)</f>
        <v>1</v>
      </c>
      <c r="R6328" t="str">
        <f t="shared" si="197"/>
        <v/>
      </c>
    </row>
    <row r="6329" spans="1:18">
      <c r="A6329" t="s">
        <v>13007</v>
      </c>
      <c r="B6329" t="s">
        <v>5761</v>
      </c>
      <c r="C6329" t="s">
        <v>13008</v>
      </c>
      <c r="D6329" t="s">
        <v>3237</v>
      </c>
      <c r="E6329" t="s">
        <v>3280</v>
      </c>
      <c r="F6329" t="s">
        <v>3167</v>
      </c>
      <c r="G6329" t="s">
        <v>1305</v>
      </c>
      <c r="H6329" s="28">
        <v>45551</v>
      </c>
      <c r="I6329">
        <v>1.19</v>
      </c>
      <c r="J6329">
        <v>4</v>
      </c>
      <c r="K6329" t="s">
        <v>3124</v>
      </c>
      <c r="L6329" t="s">
        <v>3176</v>
      </c>
      <c r="M6329" t="s">
        <v>3202</v>
      </c>
      <c r="O6329" t="s">
        <v>3213</v>
      </c>
      <c r="P6329">
        <f t="shared" si="196"/>
        <v>45551</v>
      </c>
      <c r="Q6329">
        <f>--(COUNTIF($A$2:A6329,A6329)=1)</f>
        <v>1</v>
      </c>
      <c r="R6329">
        <f t="shared" si="197"/>
        <v>1.19</v>
      </c>
    </row>
    <row r="6330" spans="1:18">
      <c r="A6330" t="s">
        <v>13009</v>
      </c>
      <c r="B6330" t="s">
        <v>2235</v>
      </c>
      <c r="C6330" t="s">
        <v>13010</v>
      </c>
      <c r="D6330" t="s">
        <v>3251</v>
      </c>
      <c r="E6330" t="s">
        <v>3166</v>
      </c>
      <c r="F6330" t="s">
        <v>3228</v>
      </c>
      <c r="G6330" t="s">
        <v>1444</v>
      </c>
      <c r="H6330" s="28"/>
      <c r="J6330">
        <v>24</v>
      </c>
      <c r="K6330" t="s">
        <v>3098</v>
      </c>
      <c r="L6330" t="s">
        <v>3268</v>
      </c>
      <c r="M6330" t="s">
        <v>3188</v>
      </c>
      <c r="O6330" t="s">
        <v>3260</v>
      </c>
      <c r="P6330">
        <f t="shared" si="196"/>
        <v>45660</v>
      </c>
      <c r="Q6330">
        <f>--(COUNTIF($A$2:A6330,A6330)=1)</f>
        <v>1</v>
      </c>
      <c r="R6330" t="str">
        <f t="shared" si="197"/>
        <v/>
      </c>
    </row>
    <row r="6331" spans="1:18">
      <c r="A6331" t="s">
        <v>13011</v>
      </c>
      <c r="B6331" t="s">
        <v>5653</v>
      </c>
      <c r="C6331" t="s">
        <v>3098</v>
      </c>
      <c r="D6331" t="s">
        <v>3227</v>
      </c>
      <c r="E6331" t="s">
        <v>3166</v>
      </c>
      <c r="F6331" t="s">
        <v>3167</v>
      </c>
      <c r="G6331" t="s">
        <v>675</v>
      </c>
      <c r="H6331" s="28">
        <v>45433</v>
      </c>
      <c r="I6331">
        <v>7.59</v>
      </c>
      <c r="J6331">
        <v>24</v>
      </c>
      <c r="K6331" t="s">
        <v>3124</v>
      </c>
      <c r="L6331" t="s">
        <v>3225</v>
      </c>
      <c r="M6331" t="s">
        <v>3177</v>
      </c>
      <c r="N6331">
        <v>1.3</v>
      </c>
      <c r="O6331" t="s">
        <v>3178</v>
      </c>
      <c r="P6331">
        <f t="shared" si="196"/>
        <v>45433</v>
      </c>
      <c r="Q6331">
        <f>--(COUNTIF($A$2:A6331,A6331)=1)</f>
        <v>1</v>
      </c>
      <c r="R6331">
        <f t="shared" si="197"/>
        <v>7.59</v>
      </c>
    </row>
    <row r="6332" spans="1:18">
      <c r="A6332" t="s">
        <v>13012</v>
      </c>
      <c r="B6332" t="s">
        <v>2953</v>
      </c>
      <c r="C6332" t="s">
        <v>3098</v>
      </c>
      <c r="D6332" t="s">
        <v>3200</v>
      </c>
      <c r="E6332" t="s">
        <v>3175</v>
      </c>
      <c r="F6332" t="s">
        <v>3167</v>
      </c>
      <c r="G6332" t="s">
        <v>2108</v>
      </c>
      <c r="H6332" s="28">
        <v>45392</v>
      </c>
      <c r="I6332">
        <v>21.15</v>
      </c>
      <c r="J6332">
        <v>8</v>
      </c>
      <c r="K6332" t="s">
        <v>3123</v>
      </c>
      <c r="L6332" t="s">
        <v>3354</v>
      </c>
      <c r="M6332" t="s">
        <v>3207</v>
      </c>
      <c r="N6332">
        <v>2.1</v>
      </c>
      <c r="O6332" t="s">
        <v>3170</v>
      </c>
      <c r="P6332">
        <f t="shared" si="196"/>
        <v>45392</v>
      </c>
      <c r="Q6332">
        <f>--(COUNTIF($A$2:A6332,A6332)=1)</f>
        <v>1</v>
      </c>
      <c r="R6332">
        <f t="shared" si="197"/>
        <v>21.15</v>
      </c>
    </row>
    <row r="6333" spans="1:18">
      <c r="A6333" t="s">
        <v>13013</v>
      </c>
      <c r="B6333" t="s">
        <v>2822</v>
      </c>
      <c r="C6333" t="s">
        <v>3098</v>
      </c>
      <c r="D6333" t="s">
        <v>3185</v>
      </c>
      <c r="E6333" t="s">
        <v>3166</v>
      </c>
      <c r="F6333" t="s">
        <v>3180</v>
      </c>
      <c r="G6333" t="s">
        <v>13014</v>
      </c>
      <c r="H6333" s="28"/>
      <c r="J6333">
        <v>24</v>
      </c>
      <c r="K6333" t="s">
        <v>3098</v>
      </c>
      <c r="L6333" t="s">
        <v>3254</v>
      </c>
      <c r="M6333" t="s">
        <v>3188</v>
      </c>
      <c r="O6333" t="s">
        <v>3189</v>
      </c>
      <c r="P6333">
        <f t="shared" si="196"/>
        <v>44579</v>
      </c>
      <c r="Q6333">
        <f>--(COUNTIF($A$2:A6333,A6333)=1)</f>
        <v>1</v>
      </c>
      <c r="R6333" t="str">
        <f t="shared" si="197"/>
        <v/>
      </c>
    </row>
    <row r="6334" spans="1:18">
      <c r="A6334" t="s">
        <v>13015</v>
      </c>
      <c r="B6334" t="s">
        <v>3062</v>
      </c>
      <c r="C6334" t="s">
        <v>3098</v>
      </c>
      <c r="D6334" t="s">
        <v>3240</v>
      </c>
      <c r="E6334" t="s">
        <v>3166</v>
      </c>
      <c r="F6334" t="s">
        <v>3167</v>
      </c>
      <c r="G6334" t="s">
        <v>2133</v>
      </c>
      <c r="H6334" s="28">
        <v>45500</v>
      </c>
      <c r="I6334">
        <v>5.01</v>
      </c>
      <c r="J6334">
        <v>24</v>
      </c>
      <c r="K6334" t="s">
        <v>3124</v>
      </c>
      <c r="L6334" t="s">
        <v>3201</v>
      </c>
      <c r="M6334" t="s">
        <v>3202</v>
      </c>
      <c r="N6334">
        <v>1.5</v>
      </c>
      <c r="O6334" t="s">
        <v>3189</v>
      </c>
      <c r="P6334">
        <f t="shared" si="196"/>
        <v>45500</v>
      </c>
      <c r="Q6334">
        <f>--(COUNTIF($A$2:A6334,A6334)=1)</f>
        <v>1</v>
      </c>
      <c r="R6334">
        <f t="shared" si="197"/>
        <v>5.01</v>
      </c>
    </row>
    <row r="6335" spans="1:18">
      <c r="A6335" t="s">
        <v>13016</v>
      </c>
      <c r="B6335" t="s">
        <v>3800</v>
      </c>
      <c r="C6335" t="s">
        <v>3098</v>
      </c>
      <c r="D6335" t="s">
        <v>3227</v>
      </c>
      <c r="E6335" t="s">
        <v>3175</v>
      </c>
      <c r="F6335" t="s">
        <v>3167</v>
      </c>
      <c r="G6335" t="s">
        <v>1001</v>
      </c>
      <c r="H6335" s="28">
        <v>45627</v>
      </c>
      <c r="I6335">
        <v>9.07</v>
      </c>
      <c r="J6335">
        <v>8</v>
      </c>
      <c r="K6335" t="s">
        <v>3123</v>
      </c>
      <c r="L6335" t="s">
        <v>3216</v>
      </c>
      <c r="M6335" t="s">
        <v>3169</v>
      </c>
      <c r="N6335">
        <v>1.1000000000000001</v>
      </c>
      <c r="O6335" t="s">
        <v>3178</v>
      </c>
      <c r="P6335">
        <f t="shared" si="196"/>
        <v>45627</v>
      </c>
      <c r="Q6335">
        <f>--(COUNTIF($A$2:A6335,A6335)=1)</f>
        <v>1</v>
      </c>
      <c r="R6335">
        <f t="shared" si="197"/>
        <v>9.07</v>
      </c>
    </row>
    <row r="6336" spans="1:18">
      <c r="A6336" t="s">
        <v>13017</v>
      </c>
      <c r="B6336" t="s">
        <v>5506</v>
      </c>
      <c r="C6336" t="s">
        <v>3464</v>
      </c>
      <c r="D6336" t="s">
        <v>3237</v>
      </c>
      <c r="E6336" t="s">
        <v>3166</v>
      </c>
      <c r="F6336" t="s">
        <v>3220</v>
      </c>
      <c r="G6336" t="s">
        <v>1444</v>
      </c>
      <c r="H6336" s="28">
        <v>45660</v>
      </c>
      <c r="I6336">
        <v>17.5</v>
      </c>
      <c r="J6336">
        <v>24</v>
      </c>
      <c r="K6336" t="s">
        <v>3124</v>
      </c>
      <c r="L6336" t="s">
        <v>3201</v>
      </c>
      <c r="M6336" t="s">
        <v>3169</v>
      </c>
      <c r="N6336">
        <v>1.9</v>
      </c>
      <c r="O6336" t="s">
        <v>3182</v>
      </c>
      <c r="P6336">
        <f t="shared" si="196"/>
        <v>45660</v>
      </c>
      <c r="Q6336">
        <f>--(COUNTIF($A$2:A6336,A6336)=1)</f>
        <v>1</v>
      </c>
      <c r="R6336">
        <f t="shared" si="197"/>
        <v>17.5</v>
      </c>
    </row>
    <row r="6337" spans="1:18">
      <c r="A6337" t="s">
        <v>13018</v>
      </c>
      <c r="B6337" t="s">
        <v>1643</v>
      </c>
      <c r="C6337" t="s">
        <v>3098</v>
      </c>
      <c r="D6337" t="s">
        <v>3227</v>
      </c>
      <c r="E6337" t="s">
        <v>3175</v>
      </c>
      <c r="F6337" t="s">
        <v>3167</v>
      </c>
      <c r="G6337" t="s">
        <v>1152</v>
      </c>
      <c r="H6337" s="28">
        <v>45379</v>
      </c>
      <c r="I6337">
        <v>22.08</v>
      </c>
      <c r="J6337">
        <v>8</v>
      </c>
      <c r="K6337" t="s">
        <v>3123</v>
      </c>
      <c r="L6337" t="s">
        <v>3281</v>
      </c>
      <c r="M6337" t="s">
        <v>3177</v>
      </c>
      <c r="N6337">
        <v>2</v>
      </c>
      <c r="O6337" t="s">
        <v>3260</v>
      </c>
      <c r="P6337">
        <f t="shared" si="196"/>
        <v>45379</v>
      </c>
      <c r="Q6337">
        <f>--(COUNTIF($A$2:A6337,A6337)=1)</f>
        <v>1</v>
      </c>
      <c r="R6337">
        <f t="shared" si="197"/>
        <v>22.08</v>
      </c>
    </row>
    <row r="6338" spans="1:18">
      <c r="A6338" t="s">
        <v>13019</v>
      </c>
      <c r="B6338" t="s">
        <v>7209</v>
      </c>
      <c r="C6338" t="s">
        <v>3098</v>
      </c>
      <c r="D6338" t="s">
        <v>3196</v>
      </c>
      <c r="E6338" t="s">
        <v>3166</v>
      </c>
      <c r="F6338" t="s">
        <v>3167</v>
      </c>
      <c r="G6338" t="s">
        <v>4197</v>
      </c>
      <c r="H6338" s="28"/>
      <c r="J6338">
        <v>24</v>
      </c>
      <c r="K6338" t="s">
        <v>3098</v>
      </c>
      <c r="L6338" t="s">
        <v>3244</v>
      </c>
      <c r="M6338" t="s">
        <v>3202</v>
      </c>
      <c r="O6338" t="s">
        <v>3189</v>
      </c>
      <c r="P6338">
        <f t="shared" ref="P6338:P6401" si="198">IFERROR(DATEVALUE(G6338),IFERROR(DATE(RIGHT(G6338,4),MID(G6338,4,2),LEFT(G6338,2)),""))</f>
        <v>45661</v>
      </c>
      <c r="Q6338">
        <f>--(COUNTIF($A$2:A6338,A6338)=1)</f>
        <v>1</v>
      </c>
      <c r="R6338" t="str">
        <f t="shared" ref="R6338:R6401" si="199">IF(AND(Q6338=1,I6338&lt;&gt;"",ISNUMBER(I6338),I6338&gt;=0),I6338,"")</f>
        <v/>
      </c>
    </row>
    <row r="6339" spans="1:18">
      <c r="A6339" t="s">
        <v>13020</v>
      </c>
      <c r="B6339" t="s">
        <v>3957</v>
      </c>
      <c r="C6339" t="s">
        <v>3098</v>
      </c>
      <c r="D6339" t="s">
        <v>3174</v>
      </c>
      <c r="E6339" t="s">
        <v>3175</v>
      </c>
      <c r="F6339" t="s">
        <v>3180</v>
      </c>
      <c r="G6339" t="s">
        <v>474</v>
      </c>
      <c r="H6339" s="28"/>
      <c r="J6339">
        <v>8</v>
      </c>
      <c r="K6339" t="s">
        <v>3098</v>
      </c>
      <c r="L6339" t="s">
        <v>3437</v>
      </c>
      <c r="M6339" t="s">
        <v>3202</v>
      </c>
      <c r="O6339" t="s">
        <v>3182</v>
      </c>
      <c r="P6339">
        <f t="shared" si="198"/>
        <v>44749</v>
      </c>
      <c r="Q6339">
        <f>--(COUNTIF($A$2:A6339,A6339)=1)</f>
        <v>1</v>
      </c>
      <c r="R6339" t="str">
        <f t="shared" si="199"/>
        <v/>
      </c>
    </row>
    <row r="6340" spans="1:18">
      <c r="A6340" t="s">
        <v>13021</v>
      </c>
      <c r="B6340" t="s">
        <v>2006</v>
      </c>
      <c r="C6340" t="s">
        <v>3098</v>
      </c>
      <c r="D6340" t="s">
        <v>3251</v>
      </c>
      <c r="E6340" t="s">
        <v>3166</v>
      </c>
      <c r="F6340" t="s">
        <v>3167</v>
      </c>
      <c r="G6340" t="s">
        <v>4665</v>
      </c>
      <c r="H6340" s="28">
        <v>45653</v>
      </c>
      <c r="I6340">
        <v>20.260000000000002</v>
      </c>
      <c r="J6340">
        <v>24</v>
      </c>
      <c r="K6340" t="s">
        <v>3124</v>
      </c>
      <c r="L6340" t="s">
        <v>3254</v>
      </c>
      <c r="M6340" t="s">
        <v>3169</v>
      </c>
      <c r="O6340" t="s">
        <v>3260</v>
      </c>
      <c r="P6340">
        <f t="shared" si="198"/>
        <v>45653</v>
      </c>
      <c r="Q6340">
        <f>--(COUNTIF($A$2:A6340,A6340)=1)</f>
        <v>1</v>
      </c>
      <c r="R6340">
        <f t="shared" si="199"/>
        <v>20.260000000000002</v>
      </c>
    </row>
    <row r="6341" spans="1:18">
      <c r="A6341" t="s">
        <v>13022</v>
      </c>
      <c r="B6341" t="s">
        <v>3477</v>
      </c>
      <c r="C6341" t="s">
        <v>13023</v>
      </c>
      <c r="D6341" t="s">
        <v>3237</v>
      </c>
      <c r="E6341" t="s">
        <v>3194</v>
      </c>
      <c r="F6341" t="s">
        <v>3167</v>
      </c>
      <c r="G6341" t="s">
        <v>578</v>
      </c>
      <c r="H6341" s="28"/>
      <c r="J6341">
        <v>72</v>
      </c>
      <c r="K6341" t="s">
        <v>3098</v>
      </c>
      <c r="L6341" t="s">
        <v>3268</v>
      </c>
      <c r="M6341" t="s">
        <v>3188</v>
      </c>
      <c r="O6341" t="s">
        <v>3170</v>
      </c>
      <c r="P6341">
        <f t="shared" si="198"/>
        <v>44845</v>
      </c>
      <c r="Q6341">
        <f>--(COUNTIF($A$2:A6341,A6341)=1)</f>
        <v>1</v>
      </c>
      <c r="R6341" t="str">
        <f t="shared" si="199"/>
        <v/>
      </c>
    </row>
    <row r="6342" spans="1:18">
      <c r="A6342" t="s">
        <v>13024</v>
      </c>
      <c r="B6342" t="s">
        <v>9884</v>
      </c>
      <c r="C6342" t="s">
        <v>3098</v>
      </c>
      <c r="D6342" t="s">
        <v>3200</v>
      </c>
      <c r="E6342" t="s">
        <v>3166</v>
      </c>
      <c r="F6342" t="s">
        <v>3167</v>
      </c>
      <c r="G6342" t="s">
        <v>336</v>
      </c>
      <c r="H6342" s="28"/>
      <c r="J6342">
        <v>24</v>
      </c>
      <c r="K6342" t="s">
        <v>3098</v>
      </c>
      <c r="L6342" t="s">
        <v>3437</v>
      </c>
      <c r="M6342" t="s">
        <v>3177</v>
      </c>
      <c r="O6342" t="s">
        <v>3182</v>
      </c>
      <c r="P6342">
        <f t="shared" si="198"/>
        <v>45140</v>
      </c>
      <c r="Q6342">
        <f>--(COUNTIF($A$2:A6342,A6342)=1)</f>
        <v>1</v>
      </c>
      <c r="R6342" t="str">
        <f t="shared" si="199"/>
        <v/>
      </c>
    </row>
    <row r="6343" spans="1:18">
      <c r="A6343" t="s">
        <v>13025</v>
      </c>
      <c r="B6343" t="s">
        <v>4640</v>
      </c>
      <c r="C6343" t="s">
        <v>13026</v>
      </c>
      <c r="D6343" t="s">
        <v>3174</v>
      </c>
      <c r="E6343" t="s">
        <v>3166</v>
      </c>
      <c r="F6343" t="s">
        <v>3167</v>
      </c>
      <c r="G6343" t="s">
        <v>802</v>
      </c>
      <c r="H6343" s="28">
        <v>45281</v>
      </c>
      <c r="I6343">
        <v>36.17</v>
      </c>
      <c r="J6343">
        <v>24</v>
      </c>
      <c r="K6343" t="s">
        <v>3123</v>
      </c>
      <c r="L6343" t="s">
        <v>3437</v>
      </c>
      <c r="M6343" t="s">
        <v>3188</v>
      </c>
      <c r="N6343">
        <v>1.9</v>
      </c>
      <c r="O6343" t="s">
        <v>3123</v>
      </c>
      <c r="P6343">
        <f t="shared" si="198"/>
        <v>45280</v>
      </c>
      <c r="Q6343">
        <f>--(COUNTIF($A$2:A6343,A6343)=1)</f>
        <v>1</v>
      </c>
      <c r="R6343">
        <f t="shared" si="199"/>
        <v>36.17</v>
      </c>
    </row>
    <row r="6344" spans="1:18">
      <c r="A6344" t="s">
        <v>13027</v>
      </c>
      <c r="B6344" t="s">
        <v>2640</v>
      </c>
      <c r="C6344" t="s">
        <v>5405</v>
      </c>
      <c r="D6344" t="s">
        <v>3227</v>
      </c>
      <c r="E6344" t="s">
        <v>3166</v>
      </c>
      <c r="F6344" t="s">
        <v>3228</v>
      </c>
      <c r="G6344" t="s">
        <v>3946</v>
      </c>
      <c r="H6344" s="28"/>
      <c r="J6344">
        <v>24</v>
      </c>
      <c r="K6344" t="s">
        <v>3098</v>
      </c>
      <c r="L6344" t="s">
        <v>3216</v>
      </c>
      <c r="M6344" t="s">
        <v>3202</v>
      </c>
      <c r="O6344" t="s">
        <v>3213</v>
      </c>
      <c r="P6344">
        <f t="shared" si="198"/>
        <v>45556</v>
      </c>
      <c r="Q6344">
        <f>--(COUNTIF($A$2:A6344,A6344)=1)</f>
        <v>1</v>
      </c>
      <c r="R6344" t="str">
        <f t="shared" si="199"/>
        <v/>
      </c>
    </row>
    <row r="6345" spans="1:18">
      <c r="A6345" t="s">
        <v>13028</v>
      </c>
      <c r="B6345" t="s">
        <v>1022</v>
      </c>
      <c r="C6345" t="s">
        <v>13029</v>
      </c>
      <c r="D6345" t="s">
        <v>3251</v>
      </c>
      <c r="E6345" t="s">
        <v>3166</v>
      </c>
      <c r="F6345" t="s">
        <v>3167</v>
      </c>
      <c r="G6345" t="s">
        <v>3442</v>
      </c>
      <c r="H6345" s="28">
        <v>44643</v>
      </c>
      <c r="I6345">
        <v>10.77</v>
      </c>
      <c r="J6345">
        <v>24</v>
      </c>
      <c r="K6345" t="s">
        <v>3124</v>
      </c>
      <c r="L6345" t="s">
        <v>3268</v>
      </c>
      <c r="M6345" t="s">
        <v>3207</v>
      </c>
      <c r="N6345">
        <v>3.5</v>
      </c>
      <c r="O6345" t="s">
        <v>3189</v>
      </c>
      <c r="P6345">
        <f t="shared" si="198"/>
        <v>44643</v>
      </c>
      <c r="Q6345">
        <f>--(COUNTIF($A$2:A6345,A6345)=1)</f>
        <v>1</v>
      </c>
      <c r="R6345">
        <f t="shared" si="199"/>
        <v>10.77</v>
      </c>
    </row>
    <row r="6346" spans="1:18">
      <c r="A6346" t="s">
        <v>13030</v>
      </c>
      <c r="B6346" t="s">
        <v>1978</v>
      </c>
      <c r="C6346" t="s">
        <v>3098</v>
      </c>
      <c r="D6346" t="s">
        <v>3227</v>
      </c>
      <c r="E6346" t="s">
        <v>3175</v>
      </c>
      <c r="F6346" t="s">
        <v>3167</v>
      </c>
      <c r="G6346" t="s">
        <v>2170</v>
      </c>
      <c r="H6346" s="28">
        <v>45147</v>
      </c>
      <c r="I6346">
        <v>8.4700000000000006</v>
      </c>
      <c r="J6346">
        <v>8</v>
      </c>
      <c r="K6346" t="s">
        <v>3123</v>
      </c>
      <c r="L6346" t="s">
        <v>3176</v>
      </c>
      <c r="M6346" t="s">
        <v>3169</v>
      </c>
      <c r="O6346" t="s">
        <v>3123</v>
      </c>
      <c r="P6346">
        <f t="shared" si="198"/>
        <v>45147</v>
      </c>
      <c r="Q6346">
        <f>--(COUNTIF($A$2:A6346,A6346)=1)</f>
        <v>1</v>
      </c>
      <c r="R6346">
        <f t="shared" si="199"/>
        <v>8.4700000000000006</v>
      </c>
    </row>
    <row r="6347" spans="1:18">
      <c r="A6347" t="s">
        <v>13031</v>
      </c>
      <c r="B6347" t="s">
        <v>1802</v>
      </c>
      <c r="C6347" t="s">
        <v>13032</v>
      </c>
      <c r="D6347" t="s">
        <v>3227</v>
      </c>
      <c r="E6347" t="s">
        <v>3166</v>
      </c>
      <c r="F6347" t="s">
        <v>3220</v>
      </c>
      <c r="G6347" t="s">
        <v>5114</v>
      </c>
      <c r="H6347" s="28">
        <v>45078</v>
      </c>
      <c r="I6347">
        <v>83.17</v>
      </c>
      <c r="J6347">
        <v>24</v>
      </c>
      <c r="K6347" t="s">
        <v>3123</v>
      </c>
      <c r="L6347" t="s">
        <v>3225</v>
      </c>
      <c r="M6347" t="s">
        <v>3169</v>
      </c>
      <c r="N6347">
        <v>4.8</v>
      </c>
      <c r="O6347" t="s">
        <v>3123</v>
      </c>
      <c r="P6347">
        <f t="shared" si="198"/>
        <v>45075</v>
      </c>
      <c r="Q6347">
        <f>--(COUNTIF($A$2:A6347,A6347)=1)</f>
        <v>1</v>
      </c>
      <c r="R6347">
        <f t="shared" si="199"/>
        <v>83.17</v>
      </c>
    </row>
    <row r="6348" spans="1:18">
      <c r="A6348" t="s">
        <v>13033</v>
      </c>
      <c r="B6348" t="s">
        <v>2680</v>
      </c>
      <c r="C6348" t="s">
        <v>8959</v>
      </c>
      <c r="D6348" t="s">
        <v>3174</v>
      </c>
      <c r="E6348" t="s">
        <v>3280</v>
      </c>
      <c r="F6348" t="s">
        <v>3167</v>
      </c>
      <c r="G6348" t="s">
        <v>2099</v>
      </c>
      <c r="H6348" s="28"/>
      <c r="J6348">
        <v>4</v>
      </c>
      <c r="K6348" t="s">
        <v>3098</v>
      </c>
      <c r="L6348" t="s">
        <v>3181</v>
      </c>
      <c r="M6348" t="s">
        <v>3169</v>
      </c>
      <c r="O6348" t="s">
        <v>3123</v>
      </c>
      <c r="P6348">
        <f t="shared" si="198"/>
        <v>45364</v>
      </c>
      <c r="Q6348">
        <f>--(COUNTIF($A$2:A6348,A6348)=1)</f>
        <v>1</v>
      </c>
      <c r="R6348" t="str">
        <f t="shared" si="199"/>
        <v/>
      </c>
    </row>
    <row r="6349" spans="1:18">
      <c r="A6349" t="s">
        <v>13034</v>
      </c>
      <c r="B6349" t="s">
        <v>6594</v>
      </c>
      <c r="C6349" t="s">
        <v>9844</v>
      </c>
      <c r="D6349" t="s">
        <v>3240</v>
      </c>
      <c r="E6349" t="s">
        <v>3166</v>
      </c>
      <c r="F6349" t="s">
        <v>3167</v>
      </c>
      <c r="G6349" t="s">
        <v>1812</v>
      </c>
      <c r="H6349" s="28">
        <v>45004</v>
      </c>
      <c r="I6349">
        <v>16.420000000000002</v>
      </c>
      <c r="J6349">
        <v>24</v>
      </c>
      <c r="K6349" t="s">
        <v>3124</v>
      </c>
      <c r="L6349" t="s">
        <v>3229</v>
      </c>
      <c r="M6349" t="s">
        <v>3169</v>
      </c>
      <c r="O6349" t="s">
        <v>3260</v>
      </c>
      <c r="P6349">
        <f t="shared" si="198"/>
        <v>45004</v>
      </c>
      <c r="Q6349">
        <f>--(COUNTIF($A$2:A6349,A6349)=1)</f>
        <v>1</v>
      </c>
      <c r="R6349">
        <f t="shared" si="199"/>
        <v>16.420000000000002</v>
      </c>
    </row>
    <row r="6350" spans="1:18">
      <c r="A6350" t="s">
        <v>13035</v>
      </c>
      <c r="B6350" t="s">
        <v>3564</v>
      </c>
      <c r="C6350" t="s">
        <v>3098</v>
      </c>
      <c r="D6350" t="s">
        <v>3174</v>
      </c>
      <c r="E6350" t="s">
        <v>3175</v>
      </c>
      <c r="F6350" t="s">
        <v>3167</v>
      </c>
      <c r="G6350" t="s">
        <v>2019</v>
      </c>
      <c r="H6350" s="28"/>
      <c r="J6350">
        <v>8</v>
      </c>
      <c r="K6350" t="s">
        <v>3098</v>
      </c>
      <c r="L6350" t="s">
        <v>3231</v>
      </c>
      <c r="M6350" t="s">
        <v>3169</v>
      </c>
      <c r="O6350" t="s">
        <v>3189</v>
      </c>
      <c r="P6350">
        <f t="shared" si="198"/>
        <v>44911</v>
      </c>
      <c r="Q6350">
        <f>--(COUNTIF($A$2:A6350,A6350)=1)</f>
        <v>1</v>
      </c>
      <c r="R6350" t="str">
        <f t="shared" si="199"/>
        <v/>
      </c>
    </row>
    <row r="6351" spans="1:18">
      <c r="A6351" t="s">
        <v>13036</v>
      </c>
      <c r="B6351" t="s">
        <v>696</v>
      </c>
      <c r="C6351" t="s">
        <v>3098</v>
      </c>
      <c r="D6351" t="s">
        <v>3174</v>
      </c>
      <c r="E6351" t="s">
        <v>3166</v>
      </c>
      <c r="F6351" t="s">
        <v>3220</v>
      </c>
      <c r="G6351" t="s">
        <v>13037</v>
      </c>
      <c r="H6351" s="28">
        <v>45015</v>
      </c>
      <c r="I6351">
        <v>9.81</v>
      </c>
      <c r="J6351">
        <v>24</v>
      </c>
      <c r="K6351" t="s">
        <v>3124</v>
      </c>
      <c r="L6351" t="s">
        <v>3229</v>
      </c>
      <c r="M6351" t="s">
        <v>3207</v>
      </c>
      <c r="O6351" t="s">
        <v>3260</v>
      </c>
      <c r="P6351">
        <f t="shared" si="198"/>
        <v>45015</v>
      </c>
      <c r="Q6351">
        <f>--(COUNTIF($A$2:A6351,A6351)=1)</f>
        <v>1</v>
      </c>
      <c r="R6351">
        <f t="shared" si="199"/>
        <v>9.81</v>
      </c>
    </row>
    <row r="6352" spans="1:18">
      <c r="A6352" t="s">
        <v>13038</v>
      </c>
      <c r="B6352" t="s">
        <v>8032</v>
      </c>
      <c r="C6352" t="s">
        <v>3098</v>
      </c>
      <c r="D6352" t="s">
        <v>3251</v>
      </c>
      <c r="E6352" t="s">
        <v>3175</v>
      </c>
      <c r="F6352" t="s">
        <v>3167</v>
      </c>
      <c r="G6352" t="s">
        <v>578</v>
      </c>
      <c r="H6352" s="28">
        <v>44845</v>
      </c>
      <c r="I6352">
        <v>12.92</v>
      </c>
      <c r="J6352">
        <v>8</v>
      </c>
      <c r="K6352" t="s">
        <v>3123</v>
      </c>
      <c r="L6352" t="s">
        <v>3437</v>
      </c>
      <c r="M6352" t="s">
        <v>3177</v>
      </c>
      <c r="N6352">
        <v>4.9000000000000004</v>
      </c>
      <c r="O6352" t="s">
        <v>3170</v>
      </c>
      <c r="P6352">
        <f t="shared" si="198"/>
        <v>44845</v>
      </c>
      <c r="Q6352">
        <f>--(COUNTIF($A$2:A6352,A6352)=1)</f>
        <v>1</v>
      </c>
      <c r="R6352">
        <f t="shared" si="199"/>
        <v>12.92</v>
      </c>
    </row>
    <row r="6353" spans="1:18">
      <c r="A6353" t="s">
        <v>13039</v>
      </c>
      <c r="B6353" t="s">
        <v>5036</v>
      </c>
      <c r="C6353" t="s">
        <v>13040</v>
      </c>
      <c r="D6353" t="s">
        <v>3185</v>
      </c>
      <c r="E6353" t="s">
        <v>3280</v>
      </c>
      <c r="F6353" t="s">
        <v>3220</v>
      </c>
      <c r="G6353" t="s">
        <v>9244</v>
      </c>
      <c r="H6353" s="28">
        <v>45683</v>
      </c>
      <c r="I6353">
        <v>4.9800000000000004</v>
      </c>
      <c r="J6353">
        <v>4</v>
      </c>
      <c r="K6353" t="s">
        <v>3123</v>
      </c>
      <c r="L6353" t="s">
        <v>3437</v>
      </c>
      <c r="M6353" t="s">
        <v>3169</v>
      </c>
      <c r="N6353">
        <v>2</v>
      </c>
      <c r="O6353" t="s">
        <v>3260</v>
      </c>
      <c r="P6353">
        <f t="shared" si="198"/>
        <v>45683</v>
      </c>
      <c r="Q6353">
        <f>--(COUNTIF($A$2:A6353,A6353)=1)</f>
        <v>1</v>
      </c>
      <c r="R6353">
        <f t="shared" si="199"/>
        <v>4.9800000000000004</v>
      </c>
    </row>
    <row r="6354" spans="1:18">
      <c r="A6354" t="s">
        <v>13041</v>
      </c>
      <c r="B6354" t="s">
        <v>2854</v>
      </c>
      <c r="C6354" t="s">
        <v>3098</v>
      </c>
      <c r="D6354" t="s">
        <v>3165</v>
      </c>
      <c r="E6354" t="s">
        <v>3166</v>
      </c>
      <c r="F6354" t="s">
        <v>3180</v>
      </c>
      <c r="G6354" t="s">
        <v>216</v>
      </c>
      <c r="H6354" s="28"/>
      <c r="J6354">
        <v>24</v>
      </c>
      <c r="K6354" t="s">
        <v>3098</v>
      </c>
      <c r="L6354" t="s">
        <v>3225</v>
      </c>
      <c r="M6354" t="s">
        <v>3188</v>
      </c>
      <c r="O6354" t="s">
        <v>3170</v>
      </c>
      <c r="P6354">
        <f t="shared" si="198"/>
        <v>45378</v>
      </c>
      <c r="Q6354">
        <f>--(COUNTIF($A$2:A6354,A6354)=1)</f>
        <v>1</v>
      </c>
      <c r="R6354" t="str">
        <f t="shared" si="199"/>
        <v/>
      </c>
    </row>
    <row r="6355" spans="1:18">
      <c r="A6355" t="s">
        <v>13042</v>
      </c>
      <c r="B6355" t="s">
        <v>5180</v>
      </c>
      <c r="C6355" t="s">
        <v>8463</v>
      </c>
      <c r="D6355" t="s">
        <v>3237</v>
      </c>
      <c r="E6355" t="s">
        <v>3166</v>
      </c>
      <c r="F6355" t="s">
        <v>3167</v>
      </c>
      <c r="G6355" t="s">
        <v>1669</v>
      </c>
      <c r="H6355" s="28">
        <v>44758</v>
      </c>
      <c r="I6355">
        <v>9.66</v>
      </c>
      <c r="J6355">
        <v>24</v>
      </c>
      <c r="K6355" t="s">
        <v>3124</v>
      </c>
      <c r="L6355" t="s">
        <v>3216</v>
      </c>
      <c r="M6355" t="s">
        <v>3202</v>
      </c>
      <c r="O6355" t="s">
        <v>3124</v>
      </c>
      <c r="P6355">
        <f t="shared" si="198"/>
        <v>44758</v>
      </c>
      <c r="Q6355">
        <f>--(COUNTIF($A$2:A6355,A6355)=1)</f>
        <v>1</v>
      </c>
      <c r="R6355">
        <f t="shared" si="199"/>
        <v>9.66</v>
      </c>
    </row>
    <row r="6356" spans="1:18">
      <c r="A6356" t="s">
        <v>13043</v>
      </c>
      <c r="B6356" t="s">
        <v>4127</v>
      </c>
      <c r="C6356" t="s">
        <v>3098</v>
      </c>
      <c r="D6356" t="s">
        <v>3240</v>
      </c>
      <c r="E6356" t="s">
        <v>3194</v>
      </c>
      <c r="F6356" t="s">
        <v>3167</v>
      </c>
      <c r="G6356" t="s">
        <v>2321</v>
      </c>
      <c r="H6356" s="28">
        <v>45164</v>
      </c>
      <c r="I6356">
        <v>9.4499999999999993</v>
      </c>
      <c r="J6356">
        <v>72</v>
      </c>
      <c r="K6356" t="s">
        <v>3124</v>
      </c>
      <c r="L6356" t="s">
        <v>3168</v>
      </c>
      <c r="M6356" t="s">
        <v>3169</v>
      </c>
      <c r="O6356" t="s">
        <v>3182</v>
      </c>
      <c r="P6356">
        <f t="shared" si="198"/>
        <v>45164</v>
      </c>
      <c r="Q6356">
        <f>--(COUNTIF($A$2:A6356,A6356)=1)</f>
        <v>1</v>
      </c>
      <c r="R6356">
        <f t="shared" si="199"/>
        <v>9.4499999999999993</v>
      </c>
    </row>
    <row r="6357" spans="1:18">
      <c r="A6357" t="s">
        <v>13044</v>
      </c>
      <c r="B6357" t="s">
        <v>4432</v>
      </c>
      <c r="C6357" t="s">
        <v>3098</v>
      </c>
      <c r="D6357" t="s">
        <v>3185</v>
      </c>
      <c r="E6357" t="s">
        <v>3166</v>
      </c>
      <c r="F6357" t="s">
        <v>3167</v>
      </c>
      <c r="G6357" t="s">
        <v>1618</v>
      </c>
      <c r="H6357" s="28">
        <v>44921</v>
      </c>
      <c r="I6357">
        <v>32.83</v>
      </c>
      <c r="J6357">
        <v>24</v>
      </c>
      <c r="K6357" t="s">
        <v>3123</v>
      </c>
      <c r="L6357" t="s">
        <v>3201</v>
      </c>
      <c r="M6357" t="s">
        <v>3169</v>
      </c>
      <c r="O6357" t="s">
        <v>3123</v>
      </c>
      <c r="P6357">
        <f t="shared" si="198"/>
        <v>44920</v>
      </c>
      <c r="Q6357">
        <f>--(COUNTIF($A$2:A6357,A6357)=1)</f>
        <v>1</v>
      </c>
      <c r="R6357">
        <f t="shared" si="199"/>
        <v>32.83</v>
      </c>
    </row>
    <row r="6358" spans="1:18">
      <c r="A6358" t="s">
        <v>13045</v>
      </c>
      <c r="B6358" t="s">
        <v>821</v>
      </c>
      <c r="C6358" t="s">
        <v>8266</v>
      </c>
      <c r="D6358" t="s">
        <v>3185</v>
      </c>
      <c r="E6358" t="s">
        <v>3166</v>
      </c>
      <c r="F6358" t="s">
        <v>3167</v>
      </c>
      <c r="G6358" t="s">
        <v>558</v>
      </c>
      <c r="H6358" s="28">
        <v>45420</v>
      </c>
      <c r="I6358">
        <v>51.59</v>
      </c>
      <c r="J6358">
        <v>24</v>
      </c>
      <c r="K6358" t="s">
        <v>3123</v>
      </c>
      <c r="L6358" t="s">
        <v>3351</v>
      </c>
      <c r="M6358" t="s">
        <v>3202</v>
      </c>
      <c r="O6358" t="s">
        <v>3124</v>
      </c>
      <c r="P6358">
        <f t="shared" si="198"/>
        <v>45418</v>
      </c>
      <c r="Q6358">
        <f>--(COUNTIF($A$2:A6358,A6358)=1)</f>
        <v>1</v>
      </c>
      <c r="R6358">
        <f t="shared" si="199"/>
        <v>51.59</v>
      </c>
    </row>
    <row r="6359" spans="1:18">
      <c r="A6359" t="s">
        <v>13046</v>
      </c>
      <c r="B6359" t="s">
        <v>1539</v>
      </c>
      <c r="C6359" t="s">
        <v>4940</v>
      </c>
      <c r="D6359" t="s">
        <v>3251</v>
      </c>
      <c r="E6359" t="s">
        <v>3175</v>
      </c>
      <c r="F6359" t="s">
        <v>3167</v>
      </c>
      <c r="G6359" t="s">
        <v>1479</v>
      </c>
      <c r="H6359" s="28">
        <v>45366</v>
      </c>
      <c r="I6359">
        <v>5.47</v>
      </c>
      <c r="J6359">
        <v>8</v>
      </c>
      <c r="K6359" t="s">
        <v>3124</v>
      </c>
      <c r="L6359" t="s">
        <v>3254</v>
      </c>
      <c r="M6359" t="s">
        <v>3207</v>
      </c>
      <c r="N6359">
        <v>2.7</v>
      </c>
      <c r="O6359" t="s">
        <v>3170</v>
      </c>
      <c r="P6359">
        <f t="shared" si="198"/>
        <v>45366</v>
      </c>
      <c r="Q6359">
        <f>--(COUNTIF($A$2:A6359,A6359)=1)</f>
        <v>1</v>
      </c>
      <c r="R6359">
        <f t="shared" si="199"/>
        <v>5.47</v>
      </c>
    </row>
    <row r="6360" spans="1:18">
      <c r="A6360" t="s">
        <v>13047</v>
      </c>
      <c r="B6360" t="s">
        <v>7315</v>
      </c>
      <c r="C6360" t="s">
        <v>3098</v>
      </c>
      <c r="D6360" t="s">
        <v>3251</v>
      </c>
      <c r="E6360" t="s">
        <v>3194</v>
      </c>
      <c r="F6360" t="s">
        <v>3180</v>
      </c>
      <c r="G6360" t="s">
        <v>3322</v>
      </c>
      <c r="H6360" s="28"/>
      <c r="J6360">
        <v>72</v>
      </c>
      <c r="K6360" t="s">
        <v>3098</v>
      </c>
      <c r="L6360" t="s">
        <v>3244</v>
      </c>
      <c r="M6360" t="s">
        <v>3169</v>
      </c>
      <c r="O6360" t="s">
        <v>3123</v>
      </c>
      <c r="P6360">
        <f t="shared" si="198"/>
        <v>44986</v>
      </c>
      <c r="Q6360">
        <f>--(COUNTIF($A$2:A6360,A6360)=1)</f>
        <v>1</v>
      </c>
      <c r="R6360" t="str">
        <f t="shared" si="199"/>
        <v/>
      </c>
    </row>
    <row r="6361" spans="1:18">
      <c r="A6361" t="s">
        <v>13048</v>
      </c>
      <c r="B6361" t="s">
        <v>2694</v>
      </c>
      <c r="C6361" t="s">
        <v>13049</v>
      </c>
      <c r="D6361" t="s">
        <v>3165</v>
      </c>
      <c r="E6361" t="s">
        <v>3166</v>
      </c>
      <c r="F6361" t="s">
        <v>3180</v>
      </c>
      <c r="G6361" t="s">
        <v>758</v>
      </c>
      <c r="H6361" s="28"/>
      <c r="J6361">
        <v>24</v>
      </c>
      <c r="K6361" t="s">
        <v>3098</v>
      </c>
      <c r="L6361" t="s">
        <v>3244</v>
      </c>
      <c r="M6361" t="s">
        <v>3169</v>
      </c>
      <c r="O6361" t="s">
        <v>3178</v>
      </c>
      <c r="P6361">
        <f t="shared" si="198"/>
        <v>44993</v>
      </c>
      <c r="Q6361">
        <f>--(COUNTIF($A$2:A6361,A6361)=1)</f>
        <v>1</v>
      </c>
      <c r="R6361" t="str">
        <f t="shared" si="199"/>
        <v/>
      </c>
    </row>
    <row r="6362" spans="1:18">
      <c r="A6362" t="s">
        <v>13050</v>
      </c>
      <c r="B6362" t="s">
        <v>3570</v>
      </c>
      <c r="C6362" t="s">
        <v>12584</v>
      </c>
      <c r="D6362" t="s">
        <v>3185</v>
      </c>
      <c r="E6362" t="s">
        <v>3166</v>
      </c>
      <c r="F6362" t="s">
        <v>3167</v>
      </c>
      <c r="G6362" t="s">
        <v>2019</v>
      </c>
      <c r="H6362" s="28">
        <v>44912</v>
      </c>
      <c r="I6362">
        <v>43.85</v>
      </c>
      <c r="J6362">
        <v>24</v>
      </c>
      <c r="K6362" t="s">
        <v>3123</v>
      </c>
      <c r="L6362" t="s">
        <v>3206</v>
      </c>
      <c r="M6362" t="s">
        <v>3207</v>
      </c>
      <c r="O6362" t="s">
        <v>3170</v>
      </c>
      <c r="P6362">
        <f t="shared" si="198"/>
        <v>44911</v>
      </c>
      <c r="Q6362">
        <f>--(COUNTIF($A$2:A6362,A6362)=1)</f>
        <v>1</v>
      </c>
      <c r="R6362">
        <f t="shared" si="199"/>
        <v>43.85</v>
      </c>
    </row>
    <row r="6363" spans="1:18">
      <c r="A6363" t="s">
        <v>13051</v>
      </c>
      <c r="B6363" t="s">
        <v>2274</v>
      </c>
      <c r="C6363" t="s">
        <v>12045</v>
      </c>
      <c r="D6363" t="s">
        <v>3196</v>
      </c>
      <c r="E6363" t="s">
        <v>3175</v>
      </c>
      <c r="F6363" t="s">
        <v>3167</v>
      </c>
      <c r="G6363" t="s">
        <v>279</v>
      </c>
      <c r="H6363" s="28">
        <v>45606</v>
      </c>
      <c r="I6363">
        <v>17.14</v>
      </c>
      <c r="J6363">
        <v>8</v>
      </c>
      <c r="K6363" t="s">
        <v>3123</v>
      </c>
      <c r="L6363" t="s">
        <v>3437</v>
      </c>
      <c r="M6363" t="s">
        <v>3207</v>
      </c>
      <c r="N6363">
        <v>3.8</v>
      </c>
      <c r="O6363" t="s">
        <v>3182</v>
      </c>
      <c r="P6363">
        <f t="shared" si="198"/>
        <v>45606</v>
      </c>
      <c r="Q6363">
        <f>--(COUNTIF($A$2:A6363,A6363)=1)</f>
        <v>1</v>
      </c>
      <c r="R6363">
        <f t="shared" si="199"/>
        <v>17.14</v>
      </c>
    </row>
    <row r="6364" spans="1:18">
      <c r="A6364" t="s">
        <v>13052</v>
      </c>
      <c r="B6364" t="s">
        <v>431</v>
      </c>
      <c r="C6364" t="s">
        <v>7449</v>
      </c>
      <c r="D6364" t="s">
        <v>3200</v>
      </c>
      <c r="E6364" t="s">
        <v>3194</v>
      </c>
      <c r="F6364" t="s">
        <v>3167</v>
      </c>
      <c r="G6364" t="s">
        <v>605</v>
      </c>
      <c r="H6364" s="28">
        <v>45261</v>
      </c>
      <c r="I6364">
        <v>232.78</v>
      </c>
      <c r="J6364">
        <v>72</v>
      </c>
      <c r="K6364" t="s">
        <v>3123</v>
      </c>
      <c r="L6364" t="s">
        <v>3218</v>
      </c>
      <c r="M6364" t="s">
        <v>3202</v>
      </c>
      <c r="O6364" t="s">
        <v>3260</v>
      </c>
      <c r="P6364">
        <f t="shared" si="198"/>
        <v>45252</v>
      </c>
      <c r="Q6364">
        <f>--(COUNTIF($A$2:A6364,A6364)=1)</f>
        <v>1</v>
      </c>
      <c r="R6364">
        <f t="shared" si="199"/>
        <v>232.78</v>
      </c>
    </row>
    <row r="6365" spans="1:18">
      <c r="A6365" t="s">
        <v>13053</v>
      </c>
      <c r="B6365" t="s">
        <v>13054</v>
      </c>
      <c r="C6365" t="s">
        <v>3098</v>
      </c>
      <c r="D6365" t="s">
        <v>3185</v>
      </c>
      <c r="E6365" t="s">
        <v>3194</v>
      </c>
      <c r="F6365" t="s">
        <v>3167</v>
      </c>
      <c r="G6365" t="s">
        <v>2468</v>
      </c>
      <c r="H6365" s="28">
        <v>45329</v>
      </c>
      <c r="I6365">
        <v>39.97</v>
      </c>
      <c r="J6365">
        <v>72</v>
      </c>
      <c r="K6365" t="s">
        <v>3124</v>
      </c>
      <c r="L6365" t="s">
        <v>3168</v>
      </c>
      <c r="M6365" t="s">
        <v>3169</v>
      </c>
      <c r="O6365" t="s">
        <v>3189</v>
      </c>
      <c r="P6365">
        <f t="shared" si="198"/>
        <v>45328</v>
      </c>
      <c r="Q6365">
        <f>--(COUNTIF($A$2:A6365,A6365)=1)</f>
        <v>1</v>
      </c>
      <c r="R6365">
        <f t="shared" si="199"/>
        <v>39.97</v>
      </c>
    </row>
    <row r="6366" spans="1:18">
      <c r="A6366" t="s">
        <v>13055</v>
      </c>
      <c r="B6366" t="s">
        <v>487</v>
      </c>
      <c r="C6366" t="s">
        <v>3098</v>
      </c>
      <c r="D6366" t="s">
        <v>3237</v>
      </c>
      <c r="E6366" t="s">
        <v>3166</v>
      </c>
      <c r="F6366" t="s">
        <v>3228</v>
      </c>
      <c r="G6366" t="s">
        <v>9861</v>
      </c>
      <c r="H6366" s="28"/>
      <c r="J6366">
        <v>24</v>
      </c>
      <c r="K6366" t="s">
        <v>3098</v>
      </c>
      <c r="L6366" t="s">
        <v>3271</v>
      </c>
      <c r="M6366" t="s">
        <v>3188</v>
      </c>
      <c r="O6366" t="s">
        <v>3170</v>
      </c>
      <c r="P6366">
        <f t="shared" si="198"/>
        <v>45537</v>
      </c>
      <c r="Q6366">
        <f>--(COUNTIF($A$2:A6366,A6366)=1)</f>
        <v>1</v>
      </c>
      <c r="R6366" t="str">
        <f t="shared" si="199"/>
        <v/>
      </c>
    </row>
    <row r="6367" spans="1:18">
      <c r="A6367" t="s">
        <v>13056</v>
      </c>
      <c r="B6367" t="s">
        <v>2931</v>
      </c>
      <c r="C6367" t="s">
        <v>13057</v>
      </c>
      <c r="D6367" t="s">
        <v>3174</v>
      </c>
      <c r="E6367" t="s">
        <v>3175</v>
      </c>
      <c r="F6367" t="s">
        <v>3167</v>
      </c>
      <c r="G6367" t="s">
        <v>1796</v>
      </c>
      <c r="H6367" s="28">
        <v>44947</v>
      </c>
      <c r="I6367">
        <v>13.08</v>
      </c>
      <c r="J6367">
        <v>8</v>
      </c>
      <c r="K6367" t="s">
        <v>3123</v>
      </c>
      <c r="L6367" t="s">
        <v>3318</v>
      </c>
      <c r="M6367" t="s">
        <v>3177</v>
      </c>
      <c r="N6367">
        <v>5</v>
      </c>
      <c r="O6367" t="s">
        <v>3189</v>
      </c>
      <c r="P6367">
        <f t="shared" si="198"/>
        <v>44947</v>
      </c>
      <c r="Q6367">
        <f>--(COUNTIF($A$2:A6367,A6367)=1)</f>
        <v>1</v>
      </c>
      <c r="R6367">
        <f t="shared" si="199"/>
        <v>13.08</v>
      </c>
    </row>
    <row r="6368" spans="1:18">
      <c r="A6368" t="s">
        <v>13058</v>
      </c>
      <c r="B6368" t="s">
        <v>3007</v>
      </c>
      <c r="C6368" t="s">
        <v>3098</v>
      </c>
      <c r="D6368" t="s">
        <v>3165</v>
      </c>
      <c r="E6368" t="s">
        <v>3175</v>
      </c>
      <c r="F6368" t="s">
        <v>3180</v>
      </c>
      <c r="G6368" t="s">
        <v>4177</v>
      </c>
      <c r="H6368" s="28"/>
      <c r="J6368">
        <v>8</v>
      </c>
      <c r="K6368" t="s">
        <v>3098</v>
      </c>
      <c r="L6368" t="s">
        <v>3281</v>
      </c>
      <c r="M6368" t="s">
        <v>3207</v>
      </c>
      <c r="O6368" t="s">
        <v>3189</v>
      </c>
      <c r="P6368">
        <f t="shared" si="198"/>
        <v>44616</v>
      </c>
      <c r="Q6368">
        <f>--(COUNTIF($A$2:A6368,A6368)=1)</f>
        <v>1</v>
      </c>
      <c r="R6368" t="str">
        <f t="shared" si="199"/>
        <v/>
      </c>
    </row>
    <row r="6369" spans="1:18">
      <c r="A6369" t="s">
        <v>13059</v>
      </c>
      <c r="B6369" t="s">
        <v>2833</v>
      </c>
      <c r="C6369" t="s">
        <v>3098</v>
      </c>
      <c r="D6369" t="s">
        <v>3185</v>
      </c>
      <c r="E6369" t="s">
        <v>3194</v>
      </c>
      <c r="F6369" t="s">
        <v>3167</v>
      </c>
      <c r="G6369" t="s">
        <v>470</v>
      </c>
      <c r="H6369" s="28">
        <v>44642</v>
      </c>
      <c r="I6369">
        <v>227.49</v>
      </c>
      <c r="J6369">
        <v>72</v>
      </c>
      <c r="K6369" t="s">
        <v>3123</v>
      </c>
      <c r="L6369" t="s">
        <v>3437</v>
      </c>
      <c r="M6369" t="s">
        <v>3169</v>
      </c>
      <c r="O6369" t="s">
        <v>3170</v>
      </c>
      <c r="P6369">
        <f t="shared" si="198"/>
        <v>44633</v>
      </c>
      <c r="Q6369">
        <f>--(COUNTIF($A$2:A6369,A6369)=1)</f>
        <v>1</v>
      </c>
      <c r="R6369">
        <f t="shared" si="199"/>
        <v>227.49</v>
      </c>
    </row>
    <row r="6370" spans="1:18">
      <c r="A6370" t="s">
        <v>13060</v>
      </c>
      <c r="B6370" t="s">
        <v>624</v>
      </c>
      <c r="C6370" t="s">
        <v>11269</v>
      </c>
      <c r="D6370" t="s">
        <v>3185</v>
      </c>
      <c r="E6370" t="s">
        <v>3175</v>
      </c>
      <c r="F6370" t="s">
        <v>3220</v>
      </c>
      <c r="G6370" t="s">
        <v>460</v>
      </c>
      <c r="H6370" s="28">
        <v>44699</v>
      </c>
      <c r="I6370">
        <v>11.25</v>
      </c>
      <c r="J6370">
        <v>8</v>
      </c>
      <c r="K6370" t="s">
        <v>3123</v>
      </c>
      <c r="L6370" t="s">
        <v>3318</v>
      </c>
      <c r="M6370" t="s">
        <v>3188</v>
      </c>
      <c r="N6370">
        <v>1.7</v>
      </c>
      <c r="O6370" t="s">
        <v>3189</v>
      </c>
      <c r="P6370">
        <f t="shared" si="198"/>
        <v>44699</v>
      </c>
      <c r="Q6370">
        <f>--(COUNTIF($A$2:A6370,A6370)=1)</f>
        <v>1</v>
      </c>
      <c r="R6370">
        <f t="shared" si="199"/>
        <v>11.25</v>
      </c>
    </row>
    <row r="6371" spans="1:18">
      <c r="A6371" t="s">
        <v>13061</v>
      </c>
      <c r="B6371" t="s">
        <v>4451</v>
      </c>
      <c r="C6371" t="s">
        <v>13062</v>
      </c>
      <c r="D6371" t="s">
        <v>3200</v>
      </c>
      <c r="E6371" t="s">
        <v>3194</v>
      </c>
      <c r="F6371" t="s">
        <v>3180</v>
      </c>
      <c r="G6371" t="s">
        <v>2226</v>
      </c>
      <c r="H6371" s="28"/>
      <c r="J6371">
        <v>72</v>
      </c>
      <c r="K6371" t="s">
        <v>3098</v>
      </c>
      <c r="L6371" t="s">
        <v>3254</v>
      </c>
      <c r="M6371" t="s">
        <v>3202</v>
      </c>
      <c r="O6371" t="s">
        <v>3182</v>
      </c>
      <c r="P6371">
        <f t="shared" si="198"/>
        <v>44657</v>
      </c>
      <c r="Q6371">
        <f>--(COUNTIF($A$2:A6371,A6371)=1)</f>
        <v>1</v>
      </c>
      <c r="R6371" t="str">
        <f t="shared" si="199"/>
        <v/>
      </c>
    </row>
    <row r="6372" spans="1:18">
      <c r="A6372" t="s">
        <v>13063</v>
      </c>
      <c r="B6372" t="s">
        <v>2060</v>
      </c>
      <c r="C6372" t="s">
        <v>13064</v>
      </c>
      <c r="D6372" t="s">
        <v>3196</v>
      </c>
      <c r="E6372" t="s">
        <v>3166</v>
      </c>
      <c r="F6372" t="s">
        <v>3167</v>
      </c>
      <c r="G6372" t="s">
        <v>160</v>
      </c>
      <c r="H6372" s="28"/>
      <c r="J6372">
        <v>24</v>
      </c>
      <c r="K6372" t="s">
        <v>3098</v>
      </c>
      <c r="L6372" t="s">
        <v>3268</v>
      </c>
      <c r="M6372" t="s">
        <v>3169</v>
      </c>
      <c r="O6372" t="s">
        <v>3178</v>
      </c>
      <c r="P6372">
        <f t="shared" si="198"/>
        <v>45239</v>
      </c>
      <c r="Q6372">
        <f>--(COUNTIF($A$2:A6372,A6372)=1)</f>
        <v>1</v>
      </c>
      <c r="R6372" t="str">
        <f t="shared" si="199"/>
        <v/>
      </c>
    </row>
    <row r="6373" spans="1:18">
      <c r="A6373" t="s">
        <v>13065</v>
      </c>
      <c r="B6373" t="s">
        <v>3862</v>
      </c>
      <c r="C6373" t="s">
        <v>13066</v>
      </c>
      <c r="D6373" t="s">
        <v>3165</v>
      </c>
      <c r="E6373" t="s">
        <v>3194</v>
      </c>
      <c r="F6373" t="s">
        <v>3167</v>
      </c>
      <c r="G6373" t="s">
        <v>5619</v>
      </c>
      <c r="H6373" s="28">
        <v>44572</v>
      </c>
      <c r="I6373">
        <v>220.15</v>
      </c>
      <c r="J6373">
        <v>72</v>
      </c>
      <c r="K6373" t="s">
        <v>3123</v>
      </c>
      <c r="L6373" t="s">
        <v>3198</v>
      </c>
      <c r="M6373" t="s">
        <v>3207</v>
      </c>
      <c r="O6373" t="s">
        <v>3189</v>
      </c>
      <c r="P6373">
        <f t="shared" si="198"/>
        <v>44563</v>
      </c>
      <c r="Q6373">
        <f>--(COUNTIF($A$2:A6373,A6373)=1)</f>
        <v>1</v>
      </c>
      <c r="R6373">
        <f t="shared" si="199"/>
        <v>220.15</v>
      </c>
    </row>
    <row r="6374" spans="1:18">
      <c r="A6374" t="s">
        <v>13067</v>
      </c>
      <c r="B6374" t="s">
        <v>113</v>
      </c>
      <c r="C6374" t="s">
        <v>4278</v>
      </c>
      <c r="D6374" t="s">
        <v>3200</v>
      </c>
      <c r="E6374" t="s">
        <v>3194</v>
      </c>
      <c r="F6374" t="s">
        <v>3167</v>
      </c>
      <c r="G6374" t="s">
        <v>1758</v>
      </c>
      <c r="H6374" s="28">
        <v>44757</v>
      </c>
      <c r="I6374">
        <v>110.24</v>
      </c>
      <c r="J6374">
        <v>72</v>
      </c>
      <c r="K6374" t="s">
        <v>3123</v>
      </c>
      <c r="L6374" t="s">
        <v>3212</v>
      </c>
      <c r="M6374" t="s">
        <v>3188</v>
      </c>
      <c r="N6374">
        <v>3</v>
      </c>
      <c r="O6374" t="s">
        <v>3189</v>
      </c>
      <c r="P6374">
        <f t="shared" si="198"/>
        <v>44753</v>
      </c>
      <c r="Q6374">
        <f>--(COUNTIF($A$2:A6374,A6374)=1)</f>
        <v>1</v>
      </c>
      <c r="R6374">
        <f t="shared" si="199"/>
        <v>110.24</v>
      </c>
    </row>
    <row r="6375" spans="1:18">
      <c r="A6375" t="s">
        <v>13068</v>
      </c>
      <c r="B6375" t="s">
        <v>3620</v>
      </c>
      <c r="C6375" t="s">
        <v>3433</v>
      </c>
      <c r="D6375" t="s">
        <v>3174</v>
      </c>
      <c r="E6375" t="s">
        <v>3166</v>
      </c>
      <c r="F6375" t="s">
        <v>3167</v>
      </c>
      <c r="G6375" t="s">
        <v>4268</v>
      </c>
      <c r="H6375" s="28">
        <v>45112</v>
      </c>
      <c r="I6375">
        <v>38.08</v>
      </c>
      <c r="J6375">
        <v>24</v>
      </c>
      <c r="K6375" t="s">
        <v>3123</v>
      </c>
      <c r="L6375" t="s">
        <v>3098</v>
      </c>
      <c r="M6375" t="s">
        <v>3169</v>
      </c>
      <c r="N6375">
        <v>3.5</v>
      </c>
      <c r="O6375" t="s">
        <v>3123</v>
      </c>
      <c r="P6375">
        <f t="shared" si="198"/>
        <v>45111</v>
      </c>
      <c r="Q6375">
        <f>--(COUNTIF($A$2:A6375,A6375)=1)</f>
        <v>1</v>
      </c>
      <c r="R6375">
        <f t="shared" si="199"/>
        <v>38.08</v>
      </c>
    </row>
    <row r="6376" spans="1:18">
      <c r="A6376" t="s">
        <v>13069</v>
      </c>
      <c r="B6376" t="s">
        <v>2713</v>
      </c>
      <c r="C6376" t="s">
        <v>3098</v>
      </c>
      <c r="D6376" t="s">
        <v>3240</v>
      </c>
      <c r="E6376" t="s">
        <v>3166</v>
      </c>
      <c r="F6376" t="s">
        <v>3167</v>
      </c>
      <c r="G6376" t="s">
        <v>4274</v>
      </c>
      <c r="H6376" s="28">
        <v>45673</v>
      </c>
      <c r="I6376">
        <v>51.32</v>
      </c>
      <c r="J6376">
        <v>24</v>
      </c>
      <c r="K6376" t="s">
        <v>3123</v>
      </c>
      <c r="L6376" t="s">
        <v>3206</v>
      </c>
      <c r="M6376" t="s">
        <v>3177</v>
      </c>
      <c r="N6376">
        <v>3.4</v>
      </c>
      <c r="O6376" t="s">
        <v>3178</v>
      </c>
      <c r="P6376">
        <f t="shared" si="198"/>
        <v>45671</v>
      </c>
      <c r="Q6376">
        <f>--(COUNTIF($A$2:A6376,A6376)=1)</f>
        <v>1</v>
      </c>
      <c r="R6376">
        <f t="shared" si="199"/>
        <v>51.32</v>
      </c>
    </row>
    <row r="6377" spans="1:18">
      <c r="A6377" t="s">
        <v>13070</v>
      </c>
      <c r="B6377" t="s">
        <v>1048</v>
      </c>
      <c r="C6377" t="s">
        <v>13071</v>
      </c>
      <c r="D6377" t="s">
        <v>3165</v>
      </c>
      <c r="E6377" t="s">
        <v>3194</v>
      </c>
      <c r="F6377" t="s">
        <v>3167</v>
      </c>
      <c r="G6377" t="s">
        <v>2709</v>
      </c>
      <c r="H6377" s="28">
        <v>45350</v>
      </c>
      <c r="I6377">
        <v>114.74</v>
      </c>
      <c r="J6377">
        <v>72</v>
      </c>
      <c r="K6377" t="s">
        <v>3123</v>
      </c>
      <c r="L6377" t="s">
        <v>3351</v>
      </c>
      <c r="M6377" t="s">
        <v>3207</v>
      </c>
      <c r="O6377" t="s">
        <v>3189</v>
      </c>
      <c r="P6377">
        <f t="shared" si="198"/>
        <v>45346</v>
      </c>
      <c r="Q6377">
        <f>--(COUNTIF($A$2:A6377,A6377)=1)</f>
        <v>1</v>
      </c>
      <c r="R6377">
        <f t="shared" si="199"/>
        <v>114.74</v>
      </c>
    </row>
    <row r="6378" spans="1:18">
      <c r="A6378" t="s">
        <v>13072</v>
      </c>
      <c r="B6378" t="s">
        <v>4975</v>
      </c>
      <c r="C6378" t="s">
        <v>13073</v>
      </c>
      <c r="D6378" t="s">
        <v>3240</v>
      </c>
      <c r="E6378" t="s">
        <v>3194</v>
      </c>
      <c r="F6378" t="s">
        <v>3167</v>
      </c>
      <c r="G6378" t="s">
        <v>6607</v>
      </c>
      <c r="H6378" s="28">
        <v>45381</v>
      </c>
      <c r="I6378">
        <v>45.22</v>
      </c>
      <c r="J6378">
        <v>72</v>
      </c>
      <c r="K6378" t="s">
        <v>3124</v>
      </c>
      <c r="L6378" t="s">
        <v>3398</v>
      </c>
      <c r="M6378" t="s">
        <v>3202</v>
      </c>
      <c r="O6378" t="s">
        <v>3213</v>
      </c>
      <c r="P6378">
        <f t="shared" si="198"/>
        <v>45380</v>
      </c>
      <c r="Q6378">
        <f>--(COUNTIF($A$2:A6378,A6378)=1)</f>
        <v>1</v>
      </c>
      <c r="R6378">
        <f t="shared" si="199"/>
        <v>45.22</v>
      </c>
    </row>
    <row r="6379" spans="1:18">
      <c r="A6379" t="s">
        <v>13074</v>
      </c>
      <c r="B6379" t="s">
        <v>2064</v>
      </c>
      <c r="C6379" t="s">
        <v>6488</v>
      </c>
      <c r="D6379" t="s">
        <v>3227</v>
      </c>
      <c r="E6379" t="s">
        <v>3166</v>
      </c>
      <c r="F6379" t="s">
        <v>3180</v>
      </c>
      <c r="G6379" t="s">
        <v>798</v>
      </c>
      <c r="H6379" s="28"/>
      <c r="J6379">
        <v>24</v>
      </c>
      <c r="K6379" t="s">
        <v>3098</v>
      </c>
      <c r="L6379" t="s">
        <v>3181</v>
      </c>
      <c r="M6379" t="s">
        <v>3177</v>
      </c>
      <c r="O6379" t="s">
        <v>3189</v>
      </c>
      <c r="P6379">
        <f t="shared" si="198"/>
        <v>44698</v>
      </c>
      <c r="Q6379">
        <f>--(COUNTIF($A$2:A6379,A6379)=1)</f>
        <v>1</v>
      </c>
      <c r="R6379" t="str">
        <f t="shared" si="199"/>
        <v/>
      </c>
    </row>
    <row r="6380" spans="1:18">
      <c r="A6380" t="s">
        <v>13075</v>
      </c>
      <c r="B6380" t="s">
        <v>1235</v>
      </c>
      <c r="C6380" t="s">
        <v>3098</v>
      </c>
      <c r="D6380" t="s">
        <v>3237</v>
      </c>
      <c r="E6380" t="s">
        <v>3166</v>
      </c>
      <c r="F6380" t="s">
        <v>3167</v>
      </c>
      <c r="G6380" t="s">
        <v>2270</v>
      </c>
      <c r="H6380" s="28">
        <v>45238</v>
      </c>
      <c r="I6380">
        <v>61.81</v>
      </c>
      <c r="J6380">
        <v>24</v>
      </c>
      <c r="K6380" t="s">
        <v>3123</v>
      </c>
      <c r="L6380" t="s">
        <v>3281</v>
      </c>
      <c r="M6380" t="s">
        <v>3188</v>
      </c>
      <c r="N6380">
        <v>1.5</v>
      </c>
      <c r="O6380" t="s">
        <v>3124</v>
      </c>
      <c r="P6380">
        <f t="shared" si="198"/>
        <v>45236</v>
      </c>
      <c r="Q6380">
        <f>--(COUNTIF($A$2:A6380,A6380)=1)</f>
        <v>1</v>
      </c>
      <c r="R6380">
        <f t="shared" si="199"/>
        <v>61.81</v>
      </c>
    </row>
    <row r="6381" spans="1:18">
      <c r="A6381" t="s">
        <v>13076</v>
      </c>
      <c r="B6381" t="s">
        <v>5621</v>
      </c>
      <c r="C6381" t="s">
        <v>3098</v>
      </c>
      <c r="D6381" t="s">
        <v>3227</v>
      </c>
      <c r="E6381" t="s">
        <v>3166</v>
      </c>
      <c r="F6381" t="s">
        <v>3167</v>
      </c>
      <c r="G6381" t="s">
        <v>1419</v>
      </c>
      <c r="H6381" s="28">
        <v>45015</v>
      </c>
      <c r="I6381">
        <v>5.71</v>
      </c>
      <c r="J6381">
        <v>24</v>
      </c>
      <c r="K6381" t="s">
        <v>3124</v>
      </c>
      <c r="L6381" t="s">
        <v>3221</v>
      </c>
      <c r="M6381" t="s">
        <v>3169</v>
      </c>
      <c r="O6381" t="s">
        <v>3178</v>
      </c>
      <c r="P6381">
        <f t="shared" si="198"/>
        <v>45015</v>
      </c>
      <c r="Q6381">
        <f>--(COUNTIF($A$2:A6381,A6381)=1)</f>
        <v>1</v>
      </c>
      <c r="R6381">
        <f t="shared" si="199"/>
        <v>5.71</v>
      </c>
    </row>
    <row r="6382" spans="1:18">
      <c r="A6382" t="s">
        <v>13077</v>
      </c>
      <c r="B6382" t="s">
        <v>2887</v>
      </c>
      <c r="C6382" t="s">
        <v>3098</v>
      </c>
      <c r="D6382" t="s">
        <v>3251</v>
      </c>
      <c r="E6382" t="s">
        <v>3166</v>
      </c>
      <c r="F6382" t="s">
        <v>3167</v>
      </c>
      <c r="G6382" t="s">
        <v>614</v>
      </c>
      <c r="H6382" s="28">
        <v>45242</v>
      </c>
      <c r="I6382">
        <v>2.84</v>
      </c>
      <c r="J6382">
        <v>24</v>
      </c>
      <c r="K6382" t="s">
        <v>3124</v>
      </c>
      <c r="L6382" t="s">
        <v>3098</v>
      </c>
      <c r="M6382" t="s">
        <v>3188</v>
      </c>
      <c r="O6382" t="s">
        <v>3124</v>
      </c>
      <c r="P6382">
        <f t="shared" si="198"/>
        <v>45242</v>
      </c>
      <c r="Q6382">
        <f>--(COUNTIF($A$2:A6382,A6382)=1)</f>
        <v>1</v>
      </c>
      <c r="R6382">
        <f t="shared" si="199"/>
        <v>2.84</v>
      </c>
    </row>
    <row r="6383" spans="1:18">
      <c r="A6383" t="s">
        <v>13078</v>
      </c>
      <c r="B6383" t="s">
        <v>553</v>
      </c>
      <c r="C6383" t="s">
        <v>3098</v>
      </c>
      <c r="D6383" t="s">
        <v>3237</v>
      </c>
      <c r="E6383" t="s">
        <v>3166</v>
      </c>
      <c r="F6383" t="s">
        <v>3167</v>
      </c>
      <c r="G6383" t="s">
        <v>6375</v>
      </c>
      <c r="H6383" s="28">
        <v>44586</v>
      </c>
      <c r="I6383">
        <v>81.81</v>
      </c>
      <c r="J6383">
        <v>24</v>
      </c>
      <c r="K6383" t="s">
        <v>3123</v>
      </c>
      <c r="L6383" t="s">
        <v>3281</v>
      </c>
      <c r="M6383" t="s">
        <v>3207</v>
      </c>
      <c r="N6383">
        <v>1.7</v>
      </c>
      <c r="O6383" t="s">
        <v>3260</v>
      </c>
      <c r="P6383">
        <f t="shared" si="198"/>
        <v>44583</v>
      </c>
      <c r="Q6383">
        <f>--(COUNTIF($A$2:A6383,A6383)=1)</f>
        <v>1</v>
      </c>
      <c r="R6383">
        <f t="shared" si="199"/>
        <v>81.81</v>
      </c>
    </row>
    <row r="6384" spans="1:18">
      <c r="A6384" t="s">
        <v>13079</v>
      </c>
      <c r="B6384" t="s">
        <v>4041</v>
      </c>
      <c r="C6384" t="s">
        <v>3098</v>
      </c>
      <c r="D6384" t="s">
        <v>3237</v>
      </c>
      <c r="E6384" t="s">
        <v>3175</v>
      </c>
      <c r="F6384" t="s">
        <v>3167</v>
      </c>
      <c r="G6384" t="s">
        <v>2335</v>
      </c>
      <c r="H6384" s="28">
        <v>44887</v>
      </c>
      <c r="I6384">
        <v>4.9400000000000004</v>
      </c>
      <c r="J6384">
        <v>8</v>
      </c>
      <c r="K6384" t="s">
        <v>3124</v>
      </c>
      <c r="L6384" t="s">
        <v>3176</v>
      </c>
      <c r="M6384" t="s">
        <v>3177</v>
      </c>
      <c r="N6384">
        <v>4.9000000000000004</v>
      </c>
      <c r="O6384" t="s">
        <v>3170</v>
      </c>
      <c r="P6384">
        <f t="shared" si="198"/>
        <v>44887</v>
      </c>
      <c r="Q6384">
        <f>--(COUNTIF($A$2:A6384,A6384)=1)</f>
        <v>1</v>
      </c>
      <c r="R6384">
        <f t="shared" si="199"/>
        <v>4.9400000000000004</v>
      </c>
    </row>
    <row r="6385" spans="1:18">
      <c r="A6385" t="s">
        <v>13080</v>
      </c>
      <c r="B6385" t="s">
        <v>682</v>
      </c>
      <c r="C6385" t="s">
        <v>3098</v>
      </c>
      <c r="D6385" t="s">
        <v>3251</v>
      </c>
      <c r="E6385" t="s">
        <v>3175</v>
      </c>
      <c r="F6385" t="s">
        <v>3167</v>
      </c>
      <c r="G6385" t="s">
        <v>1173</v>
      </c>
      <c r="H6385" s="28">
        <v>45143</v>
      </c>
      <c r="I6385">
        <v>21.42</v>
      </c>
      <c r="J6385">
        <v>8</v>
      </c>
      <c r="K6385" t="s">
        <v>3123</v>
      </c>
      <c r="L6385" t="s">
        <v>3206</v>
      </c>
      <c r="M6385" t="s">
        <v>3188</v>
      </c>
      <c r="N6385">
        <v>4.9000000000000004</v>
      </c>
      <c r="O6385" t="s">
        <v>3123</v>
      </c>
      <c r="P6385">
        <f t="shared" si="198"/>
        <v>45143</v>
      </c>
      <c r="Q6385">
        <f>--(COUNTIF($A$2:A6385,A6385)=1)</f>
        <v>1</v>
      </c>
      <c r="R6385">
        <f t="shared" si="199"/>
        <v>21.42</v>
      </c>
    </row>
    <row r="6386" spans="1:18">
      <c r="A6386" t="s">
        <v>13081</v>
      </c>
      <c r="B6386" t="s">
        <v>502</v>
      </c>
      <c r="C6386" t="s">
        <v>10100</v>
      </c>
      <c r="D6386" t="s">
        <v>3227</v>
      </c>
      <c r="E6386" t="s">
        <v>3175</v>
      </c>
      <c r="F6386" t="s">
        <v>3180</v>
      </c>
      <c r="G6386" t="s">
        <v>1160</v>
      </c>
      <c r="H6386" s="28"/>
      <c r="J6386">
        <v>8</v>
      </c>
      <c r="K6386" t="s">
        <v>3098</v>
      </c>
      <c r="L6386" t="s">
        <v>3281</v>
      </c>
      <c r="M6386" t="s">
        <v>3207</v>
      </c>
      <c r="O6386" t="s">
        <v>3182</v>
      </c>
      <c r="P6386">
        <f t="shared" si="198"/>
        <v>45604</v>
      </c>
      <c r="Q6386">
        <f>--(COUNTIF($A$2:A6386,A6386)=1)</f>
        <v>1</v>
      </c>
      <c r="R6386" t="str">
        <f t="shared" si="199"/>
        <v/>
      </c>
    </row>
    <row r="6387" spans="1:18">
      <c r="A6387" t="s">
        <v>13082</v>
      </c>
      <c r="B6387" t="s">
        <v>2986</v>
      </c>
      <c r="C6387" t="s">
        <v>3098</v>
      </c>
      <c r="D6387" t="s">
        <v>3251</v>
      </c>
      <c r="E6387" t="s">
        <v>3194</v>
      </c>
      <c r="F6387" t="s">
        <v>3167</v>
      </c>
      <c r="G6387" t="s">
        <v>294</v>
      </c>
      <c r="H6387" s="28">
        <v>45132</v>
      </c>
      <c r="I6387">
        <v>91.46</v>
      </c>
      <c r="J6387">
        <v>72</v>
      </c>
      <c r="K6387" t="s">
        <v>3123</v>
      </c>
      <c r="L6387" t="s">
        <v>3229</v>
      </c>
      <c r="M6387" t="s">
        <v>3202</v>
      </c>
      <c r="O6387" t="s">
        <v>3213</v>
      </c>
      <c r="P6387">
        <f t="shared" si="198"/>
        <v>45129</v>
      </c>
      <c r="Q6387">
        <f>--(COUNTIF($A$2:A6387,A6387)=1)</f>
        <v>1</v>
      </c>
      <c r="R6387">
        <f t="shared" si="199"/>
        <v>91.46</v>
      </c>
    </row>
    <row r="6388" spans="1:18">
      <c r="A6388" t="s">
        <v>13083</v>
      </c>
      <c r="B6388" t="s">
        <v>2259</v>
      </c>
      <c r="C6388" t="s">
        <v>9065</v>
      </c>
      <c r="D6388" t="s">
        <v>3196</v>
      </c>
      <c r="E6388" t="s">
        <v>3166</v>
      </c>
      <c r="F6388" t="s">
        <v>3167</v>
      </c>
      <c r="G6388" t="s">
        <v>2754</v>
      </c>
      <c r="H6388" s="28">
        <v>45666</v>
      </c>
      <c r="I6388">
        <v>53.86</v>
      </c>
      <c r="J6388">
        <v>24</v>
      </c>
      <c r="K6388" t="s">
        <v>3123</v>
      </c>
      <c r="L6388" t="s">
        <v>3302</v>
      </c>
      <c r="M6388" t="s">
        <v>3188</v>
      </c>
      <c r="N6388">
        <v>3.1</v>
      </c>
      <c r="O6388" t="s">
        <v>3178</v>
      </c>
      <c r="P6388">
        <f t="shared" si="198"/>
        <v>45664</v>
      </c>
      <c r="Q6388">
        <f>--(COUNTIF($A$2:A6388,A6388)=1)</f>
        <v>1</v>
      </c>
      <c r="R6388">
        <f t="shared" si="199"/>
        <v>53.86</v>
      </c>
    </row>
    <row r="6389" spans="1:18">
      <c r="A6389" t="s">
        <v>13084</v>
      </c>
      <c r="B6389" t="s">
        <v>3373</v>
      </c>
      <c r="C6389" t="s">
        <v>3098</v>
      </c>
      <c r="D6389" t="s">
        <v>3185</v>
      </c>
      <c r="E6389" t="s">
        <v>3166</v>
      </c>
      <c r="F6389" t="s">
        <v>3228</v>
      </c>
      <c r="G6389" t="s">
        <v>13085</v>
      </c>
      <c r="H6389" s="28"/>
      <c r="J6389">
        <v>24</v>
      </c>
      <c r="K6389" t="s">
        <v>3098</v>
      </c>
      <c r="L6389" t="s">
        <v>3307</v>
      </c>
      <c r="M6389" t="s">
        <v>3207</v>
      </c>
      <c r="O6389" t="s">
        <v>3182</v>
      </c>
      <c r="P6389">
        <f t="shared" si="198"/>
        <v>44848</v>
      </c>
      <c r="Q6389">
        <f>--(COUNTIF($A$2:A6389,A6389)=1)</f>
        <v>1</v>
      </c>
      <c r="R6389" t="str">
        <f t="shared" si="199"/>
        <v/>
      </c>
    </row>
    <row r="6390" spans="1:18">
      <c r="A6390" t="s">
        <v>13086</v>
      </c>
      <c r="B6390" t="s">
        <v>535</v>
      </c>
      <c r="C6390" t="s">
        <v>11247</v>
      </c>
      <c r="D6390" t="s">
        <v>3227</v>
      </c>
      <c r="E6390" t="s">
        <v>3166</v>
      </c>
      <c r="F6390" t="s">
        <v>3220</v>
      </c>
      <c r="G6390" t="s">
        <v>2659</v>
      </c>
      <c r="H6390" s="28">
        <v>45445</v>
      </c>
      <c r="I6390">
        <v>71.48</v>
      </c>
      <c r="J6390">
        <v>24</v>
      </c>
      <c r="K6390" t="s">
        <v>3123</v>
      </c>
      <c r="L6390" t="s">
        <v>3098</v>
      </c>
      <c r="M6390" t="s">
        <v>3188</v>
      </c>
      <c r="N6390">
        <v>3.8</v>
      </c>
      <c r="O6390" t="s">
        <v>3170</v>
      </c>
      <c r="P6390">
        <f t="shared" si="198"/>
        <v>45443</v>
      </c>
      <c r="Q6390">
        <f>--(COUNTIF($A$2:A6390,A6390)=1)</f>
        <v>1</v>
      </c>
      <c r="R6390">
        <f t="shared" si="199"/>
        <v>71.48</v>
      </c>
    </row>
    <row r="6391" spans="1:18">
      <c r="A6391" t="s">
        <v>13087</v>
      </c>
      <c r="B6391" t="s">
        <v>2953</v>
      </c>
      <c r="C6391" t="s">
        <v>3098</v>
      </c>
      <c r="D6391" t="s">
        <v>3200</v>
      </c>
      <c r="E6391" t="s">
        <v>3175</v>
      </c>
      <c r="F6391" t="s">
        <v>3228</v>
      </c>
      <c r="G6391" t="s">
        <v>5690</v>
      </c>
      <c r="H6391" s="28"/>
      <c r="J6391">
        <v>8</v>
      </c>
      <c r="K6391" t="s">
        <v>3098</v>
      </c>
      <c r="L6391" t="s">
        <v>3229</v>
      </c>
      <c r="M6391" t="s">
        <v>3188</v>
      </c>
      <c r="O6391" t="s">
        <v>3123</v>
      </c>
      <c r="P6391">
        <f t="shared" si="198"/>
        <v>45322</v>
      </c>
      <c r="Q6391">
        <f>--(COUNTIF($A$2:A6391,A6391)=1)</f>
        <v>1</v>
      </c>
      <c r="R6391" t="str">
        <f t="shared" si="199"/>
        <v/>
      </c>
    </row>
    <row r="6392" spans="1:18">
      <c r="A6392" t="s">
        <v>13088</v>
      </c>
      <c r="B6392" t="s">
        <v>5435</v>
      </c>
      <c r="C6392" t="s">
        <v>3098</v>
      </c>
      <c r="D6392" t="s">
        <v>3165</v>
      </c>
      <c r="E6392" t="s">
        <v>3194</v>
      </c>
      <c r="F6392" t="s">
        <v>3167</v>
      </c>
      <c r="G6392" t="s">
        <v>1357</v>
      </c>
      <c r="H6392" s="28">
        <v>45079</v>
      </c>
      <c r="I6392">
        <v>48.31</v>
      </c>
      <c r="J6392">
        <v>72</v>
      </c>
      <c r="K6392" t="s">
        <v>3124</v>
      </c>
      <c r="L6392" t="s">
        <v>3229</v>
      </c>
      <c r="M6392" t="s">
        <v>3202</v>
      </c>
      <c r="N6392">
        <v>2.1</v>
      </c>
      <c r="O6392" t="s">
        <v>3178</v>
      </c>
      <c r="P6392">
        <f t="shared" si="198"/>
        <v>45077</v>
      </c>
      <c r="Q6392">
        <f>--(COUNTIF($A$2:A6392,A6392)=1)</f>
        <v>1</v>
      </c>
      <c r="R6392">
        <f t="shared" si="199"/>
        <v>48.31</v>
      </c>
    </row>
    <row r="6393" spans="1:18">
      <c r="A6393" t="s">
        <v>13089</v>
      </c>
      <c r="B6393" t="s">
        <v>8094</v>
      </c>
      <c r="C6393" t="s">
        <v>7844</v>
      </c>
      <c r="D6393" t="s">
        <v>3240</v>
      </c>
      <c r="E6393" t="s">
        <v>3194</v>
      </c>
      <c r="F6393" t="s">
        <v>3167</v>
      </c>
      <c r="G6393" t="s">
        <v>2058</v>
      </c>
      <c r="H6393" s="28">
        <v>44767</v>
      </c>
      <c r="I6393">
        <v>145.01</v>
      </c>
      <c r="J6393">
        <v>72</v>
      </c>
      <c r="K6393" t="s">
        <v>3123</v>
      </c>
      <c r="L6393" t="s">
        <v>3229</v>
      </c>
      <c r="M6393" t="s">
        <v>3169</v>
      </c>
      <c r="N6393">
        <v>3.7</v>
      </c>
      <c r="O6393" t="s">
        <v>3170</v>
      </c>
      <c r="P6393">
        <f t="shared" si="198"/>
        <v>44761</v>
      </c>
      <c r="Q6393">
        <f>--(COUNTIF($A$2:A6393,A6393)=1)</f>
        <v>1</v>
      </c>
      <c r="R6393">
        <f t="shared" si="199"/>
        <v>145.01</v>
      </c>
    </row>
    <row r="6394" spans="1:18">
      <c r="A6394" t="s">
        <v>13090</v>
      </c>
      <c r="B6394" t="s">
        <v>158</v>
      </c>
      <c r="C6394" t="s">
        <v>3098</v>
      </c>
      <c r="D6394" t="s">
        <v>3185</v>
      </c>
      <c r="E6394" t="s">
        <v>3175</v>
      </c>
      <c r="F6394" t="s">
        <v>3167</v>
      </c>
      <c r="G6394" t="s">
        <v>11009</v>
      </c>
      <c r="H6394" s="28">
        <v>45118</v>
      </c>
      <c r="I6394">
        <v>21.65</v>
      </c>
      <c r="J6394">
        <v>8</v>
      </c>
      <c r="K6394" t="s">
        <v>3123</v>
      </c>
      <c r="L6394" t="s">
        <v>3187</v>
      </c>
      <c r="M6394" t="s">
        <v>3177</v>
      </c>
      <c r="N6394">
        <v>3.3</v>
      </c>
      <c r="O6394" t="s">
        <v>3123</v>
      </c>
      <c r="P6394">
        <f t="shared" si="198"/>
        <v>45118</v>
      </c>
      <c r="Q6394">
        <f>--(COUNTIF($A$2:A6394,A6394)=1)</f>
        <v>1</v>
      </c>
      <c r="R6394">
        <f t="shared" si="199"/>
        <v>21.65</v>
      </c>
    </row>
    <row r="6395" spans="1:18">
      <c r="A6395" t="s">
        <v>13091</v>
      </c>
      <c r="B6395" t="s">
        <v>6252</v>
      </c>
      <c r="C6395" t="s">
        <v>3098</v>
      </c>
      <c r="D6395" t="s">
        <v>3200</v>
      </c>
      <c r="E6395" t="s">
        <v>3280</v>
      </c>
      <c r="F6395" t="s">
        <v>3167</v>
      </c>
      <c r="G6395" t="s">
        <v>1391</v>
      </c>
      <c r="H6395" s="28">
        <v>45300</v>
      </c>
      <c r="I6395">
        <v>1.73</v>
      </c>
      <c r="J6395">
        <v>4</v>
      </c>
      <c r="K6395" t="s">
        <v>3124</v>
      </c>
      <c r="L6395" t="s">
        <v>3168</v>
      </c>
      <c r="M6395" t="s">
        <v>3177</v>
      </c>
      <c r="O6395" t="s">
        <v>3189</v>
      </c>
      <c r="P6395">
        <f t="shared" si="198"/>
        <v>45300</v>
      </c>
      <c r="Q6395">
        <f>--(COUNTIF($A$2:A6395,A6395)=1)</f>
        <v>1</v>
      </c>
      <c r="R6395">
        <f t="shared" si="199"/>
        <v>1.73</v>
      </c>
    </row>
    <row r="6396" spans="1:18">
      <c r="A6396" t="s">
        <v>13092</v>
      </c>
      <c r="B6396" t="s">
        <v>7820</v>
      </c>
      <c r="C6396" t="s">
        <v>13093</v>
      </c>
      <c r="D6396" t="s">
        <v>3185</v>
      </c>
      <c r="E6396" t="s">
        <v>3166</v>
      </c>
      <c r="F6396" t="s">
        <v>3180</v>
      </c>
      <c r="G6396" t="s">
        <v>1426</v>
      </c>
      <c r="H6396" s="28"/>
      <c r="J6396">
        <v>24</v>
      </c>
      <c r="K6396" t="s">
        <v>3098</v>
      </c>
      <c r="L6396" t="s">
        <v>3437</v>
      </c>
      <c r="M6396" t="s">
        <v>3177</v>
      </c>
      <c r="O6396" t="s">
        <v>3260</v>
      </c>
      <c r="P6396">
        <f t="shared" si="198"/>
        <v>45123</v>
      </c>
      <c r="Q6396">
        <f>--(COUNTIF($A$2:A6396,A6396)=1)</f>
        <v>1</v>
      </c>
      <c r="R6396" t="str">
        <f t="shared" si="199"/>
        <v/>
      </c>
    </row>
    <row r="6397" spans="1:18">
      <c r="A6397" t="s">
        <v>13094</v>
      </c>
      <c r="B6397" t="s">
        <v>1304</v>
      </c>
      <c r="C6397" t="s">
        <v>13095</v>
      </c>
      <c r="D6397" t="s">
        <v>3165</v>
      </c>
      <c r="E6397" t="s">
        <v>3175</v>
      </c>
      <c r="F6397" t="s">
        <v>3167</v>
      </c>
      <c r="G6397" t="s">
        <v>1239</v>
      </c>
      <c r="H6397" s="28">
        <v>45583</v>
      </c>
      <c r="I6397">
        <v>13.25</v>
      </c>
      <c r="J6397">
        <v>8</v>
      </c>
      <c r="K6397" t="s">
        <v>3123</v>
      </c>
      <c r="L6397" t="s">
        <v>3268</v>
      </c>
      <c r="M6397" t="s">
        <v>3188</v>
      </c>
      <c r="N6397">
        <v>1.7</v>
      </c>
      <c r="O6397" t="s">
        <v>3178</v>
      </c>
      <c r="P6397">
        <f t="shared" si="198"/>
        <v>45583</v>
      </c>
      <c r="Q6397">
        <f>--(COUNTIF($A$2:A6397,A6397)=1)</f>
        <v>1</v>
      </c>
      <c r="R6397">
        <f t="shared" si="199"/>
        <v>13.25</v>
      </c>
    </row>
    <row r="6398" spans="1:18">
      <c r="A6398" t="s">
        <v>13096</v>
      </c>
      <c r="B6398" t="s">
        <v>3631</v>
      </c>
      <c r="C6398" t="s">
        <v>3098</v>
      </c>
      <c r="D6398" t="s">
        <v>3237</v>
      </c>
      <c r="E6398" t="s">
        <v>3175</v>
      </c>
      <c r="F6398" t="s">
        <v>3220</v>
      </c>
      <c r="G6398" t="s">
        <v>1530</v>
      </c>
      <c r="H6398" s="28"/>
      <c r="J6398">
        <v>8</v>
      </c>
      <c r="K6398" t="s">
        <v>3098</v>
      </c>
      <c r="L6398" t="s">
        <v>3212</v>
      </c>
      <c r="M6398" t="s">
        <v>3188</v>
      </c>
      <c r="O6398" t="s">
        <v>3182</v>
      </c>
      <c r="P6398">
        <f t="shared" si="198"/>
        <v>45127</v>
      </c>
      <c r="Q6398">
        <f>--(COUNTIF($A$2:A6398,A6398)=1)</f>
        <v>1</v>
      </c>
      <c r="R6398" t="str">
        <f t="shared" si="199"/>
        <v/>
      </c>
    </row>
    <row r="6399" spans="1:18">
      <c r="A6399" t="s">
        <v>13097</v>
      </c>
      <c r="B6399" t="s">
        <v>5461</v>
      </c>
      <c r="C6399" t="s">
        <v>3098</v>
      </c>
      <c r="D6399" t="s">
        <v>3165</v>
      </c>
      <c r="E6399" t="s">
        <v>3194</v>
      </c>
      <c r="F6399" t="s">
        <v>3228</v>
      </c>
      <c r="G6399" t="s">
        <v>1321</v>
      </c>
      <c r="H6399" s="28"/>
      <c r="J6399">
        <v>72</v>
      </c>
      <c r="K6399" t="s">
        <v>3098</v>
      </c>
      <c r="L6399" t="s">
        <v>3168</v>
      </c>
      <c r="M6399" t="s">
        <v>3207</v>
      </c>
      <c r="O6399" t="s">
        <v>3182</v>
      </c>
      <c r="P6399">
        <f t="shared" si="198"/>
        <v>45092</v>
      </c>
      <c r="Q6399">
        <f>--(COUNTIF($A$2:A6399,A6399)=1)</f>
        <v>1</v>
      </c>
      <c r="R6399" t="str">
        <f t="shared" si="199"/>
        <v/>
      </c>
    </row>
    <row r="6400" spans="1:18">
      <c r="A6400" t="s">
        <v>13098</v>
      </c>
      <c r="B6400" t="s">
        <v>154</v>
      </c>
      <c r="C6400" t="s">
        <v>13099</v>
      </c>
      <c r="D6400" t="s">
        <v>3240</v>
      </c>
      <c r="E6400" t="s">
        <v>3194</v>
      </c>
      <c r="F6400" t="s">
        <v>3167</v>
      </c>
      <c r="G6400" t="s">
        <v>2577</v>
      </c>
      <c r="H6400" s="28">
        <v>44997</v>
      </c>
      <c r="I6400">
        <v>149.63999999999999</v>
      </c>
      <c r="J6400">
        <v>72</v>
      </c>
      <c r="K6400" t="s">
        <v>3123</v>
      </c>
      <c r="L6400" t="s">
        <v>3098</v>
      </c>
      <c r="M6400" t="s">
        <v>3202</v>
      </c>
      <c r="O6400" t="s">
        <v>3178</v>
      </c>
      <c r="P6400">
        <f t="shared" si="198"/>
        <v>44991</v>
      </c>
      <c r="Q6400">
        <f>--(COUNTIF($A$2:A6400,A6400)=1)</f>
        <v>1</v>
      </c>
      <c r="R6400">
        <f t="shared" si="199"/>
        <v>149.63999999999999</v>
      </c>
    </row>
    <row r="6401" spans="1:18">
      <c r="A6401" t="s">
        <v>13100</v>
      </c>
      <c r="B6401" t="s">
        <v>6996</v>
      </c>
      <c r="C6401" t="s">
        <v>3098</v>
      </c>
      <c r="D6401" t="s">
        <v>3200</v>
      </c>
      <c r="E6401" t="s">
        <v>3166</v>
      </c>
      <c r="F6401" t="s">
        <v>3167</v>
      </c>
      <c r="G6401" t="s">
        <v>2381</v>
      </c>
      <c r="H6401" s="28">
        <v>45026</v>
      </c>
      <c r="I6401">
        <v>83.97</v>
      </c>
      <c r="J6401">
        <v>24</v>
      </c>
      <c r="K6401" t="s">
        <v>3123</v>
      </c>
      <c r="L6401" t="s">
        <v>3231</v>
      </c>
      <c r="M6401" t="s">
        <v>3202</v>
      </c>
      <c r="N6401">
        <v>2.9</v>
      </c>
      <c r="O6401" t="s">
        <v>3189</v>
      </c>
      <c r="P6401">
        <f t="shared" si="198"/>
        <v>45023</v>
      </c>
      <c r="Q6401">
        <f>--(COUNTIF($A$2:A6401,A6401)=1)</f>
        <v>1</v>
      </c>
      <c r="R6401">
        <f t="shared" si="199"/>
        <v>83.97</v>
      </c>
    </row>
    <row r="6402" spans="1:18">
      <c r="A6402" t="s">
        <v>13101</v>
      </c>
      <c r="B6402" t="s">
        <v>4891</v>
      </c>
      <c r="C6402" t="s">
        <v>4566</v>
      </c>
      <c r="D6402" t="s">
        <v>3165</v>
      </c>
      <c r="E6402" t="s">
        <v>3194</v>
      </c>
      <c r="F6402" t="s">
        <v>3220</v>
      </c>
      <c r="G6402" t="s">
        <v>2864</v>
      </c>
      <c r="H6402" s="28">
        <v>45134</v>
      </c>
      <c r="I6402">
        <v>154.09</v>
      </c>
      <c r="J6402">
        <v>72</v>
      </c>
      <c r="K6402" t="s">
        <v>3123</v>
      </c>
      <c r="L6402" t="s">
        <v>3225</v>
      </c>
      <c r="M6402" t="s">
        <v>3202</v>
      </c>
      <c r="N6402">
        <v>2.8</v>
      </c>
      <c r="O6402" t="s">
        <v>3170</v>
      </c>
      <c r="P6402">
        <f t="shared" ref="P6402:P6465" si="200">IFERROR(DATEVALUE(G6402),IFERROR(DATE(RIGHT(G6402,4),MID(G6402,4,2),LEFT(G6402,2)),""))</f>
        <v>45128</v>
      </c>
      <c r="Q6402">
        <f>--(COUNTIF($A$2:A6402,A6402)=1)</f>
        <v>1</v>
      </c>
      <c r="R6402">
        <f t="shared" ref="R6402:R6465" si="201">IF(AND(Q6402=1,I6402&lt;&gt;"",ISNUMBER(I6402),I6402&gt;=0),I6402,"")</f>
        <v>154.09</v>
      </c>
    </row>
    <row r="6403" spans="1:18">
      <c r="A6403" t="s">
        <v>13102</v>
      </c>
      <c r="B6403" t="s">
        <v>2070</v>
      </c>
      <c r="C6403" t="s">
        <v>3098</v>
      </c>
      <c r="D6403" t="s">
        <v>3174</v>
      </c>
      <c r="E6403" t="s">
        <v>3280</v>
      </c>
      <c r="F6403" t="s">
        <v>3180</v>
      </c>
      <c r="G6403" t="s">
        <v>1529</v>
      </c>
      <c r="H6403" s="28"/>
      <c r="J6403">
        <v>4</v>
      </c>
      <c r="K6403" t="s">
        <v>3098</v>
      </c>
      <c r="L6403" t="s">
        <v>3212</v>
      </c>
      <c r="M6403" t="s">
        <v>3188</v>
      </c>
      <c r="O6403" t="s">
        <v>3189</v>
      </c>
      <c r="P6403">
        <f t="shared" si="200"/>
        <v>45071</v>
      </c>
      <c r="Q6403">
        <f>--(COUNTIF($A$2:A6403,A6403)=1)</f>
        <v>1</v>
      </c>
      <c r="R6403" t="str">
        <f t="shared" si="201"/>
        <v/>
      </c>
    </row>
    <row r="6404" spans="1:18">
      <c r="A6404" t="s">
        <v>13103</v>
      </c>
      <c r="B6404" t="s">
        <v>1840</v>
      </c>
      <c r="C6404" t="s">
        <v>13104</v>
      </c>
      <c r="D6404" t="s">
        <v>3196</v>
      </c>
      <c r="E6404" t="s">
        <v>3280</v>
      </c>
      <c r="F6404" t="s">
        <v>3228</v>
      </c>
      <c r="G6404" t="s">
        <v>1586</v>
      </c>
      <c r="H6404" s="28"/>
      <c r="J6404">
        <v>4</v>
      </c>
      <c r="K6404" t="s">
        <v>3098</v>
      </c>
      <c r="L6404" t="s">
        <v>3206</v>
      </c>
      <c r="M6404" t="s">
        <v>3207</v>
      </c>
      <c r="O6404" t="s">
        <v>3260</v>
      </c>
      <c r="P6404">
        <f t="shared" si="200"/>
        <v>45471</v>
      </c>
      <c r="Q6404">
        <f>--(COUNTIF($A$2:A6404,A6404)=1)</f>
        <v>1</v>
      </c>
      <c r="R6404" t="str">
        <f t="shared" si="201"/>
        <v/>
      </c>
    </row>
    <row r="6405" spans="1:18">
      <c r="A6405" t="s">
        <v>13105</v>
      </c>
      <c r="B6405" t="s">
        <v>2531</v>
      </c>
      <c r="C6405" t="s">
        <v>4321</v>
      </c>
      <c r="D6405" t="s">
        <v>3227</v>
      </c>
      <c r="E6405" t="s">
        <v>3166</v>
      </c>
      <c r="F6405" t="s">
        <v>3167</v>
      </c>
      <c r="G6405" t="s">
        <v>172</v>
      </c>
      <c r="H6405" s="28">
        <v>45531</v>
      </c>
      <c r="I6405">
        <v>9.0299999999999994</v>
      </c>
      <c r="J6405">
        <v>24</v>
      </c>
      <c r="K6405" t="s">
        <v>3124</v>
      </c>
      <c r="L6405" t="s">
        <v>3201</v>
      </c>
      <c r="M6405" t="s">
        <v>3177</v>
      </c>
      <c r="O6405" t="s">
        <v>3178</v>
      </c>
      <c r="P6405">
        <f t="shared" si="200"/>
        <v>45531</v>
      </c>
      <c r="Q6405">
        <f>--(COUNTIF($A$2:A6405,A6405)=1)</f>
        <v>1</v>
      </c>
      <c r="R6405">
        <f t="shared" si="201"/>
        <v>9.0299999999999994</v>
      </c>
    </row>
    <row r="6406" spans="1:18">
      <c r="A6406" t="s">
        <v>13106</v>
      </c>
      <c r="B6406" t="s">
        <v>7921</v>
      </c>
      <c r="C6406" t="s">
        <v>3098</v>
      </c>
      <c r="D6406" t="s">
        <v>3165</v>
      </c>
      <c r="E6406" t="s">
        <v>3166</v>
      </c>
      <c r="F6406" t="s">
        <v>3167</v>
      </c>
      <c r="G6406" t="s">
        <v>2073</v>
      </c>
      <c r="H6406" s="28">
        <v>45599</v>
      </c>
      <c r="I6406">
        <v>21.22</v>
      </c>
      <c r="J6406">
        <v>24</v>
      </c>
      <c r="K6406" t="s">
        <v>3124</v>
      </c>
      <c r="L6406" t="s">
        <v>3176</v>
      </c>
      <c r="M6406" t="s">
        <v>3188</v>
      </c>
      <c r="N6406">
        <v>4.9000000000000004</v>
      </c>
      <c r="O6406" t="s">
        <v>3189</v>
      </c>
      <c r="P6406">
        <f t="shared" si="200"/>
        <v>45599</v>
      </c>
      <c r="Q6406">
        <f>--(COUNTIF($A$2:A6406,A6406)=1)</f>
        <v>1</v>
      </c>
      <c r="R6406">
        <f t="shared" si="201"/>
        <v>21.22</v>
      </c>
    </row>
    <row r="6407" spans="1:18">
      <c r="A6407" t="s">
        <v>13107</v>
      </c>
      <c r="B6407" t="s">
        <v>1060</v>
      </c>
      <c r="C6407" t="s">
        <v>6938</v>
      </c>
      <c r="D6407" t="s">
        <v>3240</v>
      </c>
      <c r="E6407" t="s">
        <v>3166</v>
      </c>
      <c r="F6407" t="s">
        <v>3167</v>
      </c>
      <c r="G6407" t="s">
        <v>5081</v>
      </c>
      <c r="H6407" s="28">
        <v>45522</v>
      </c>
      <c r="I6407">
        <v>52.46</v>
      </c>
      <c r="J6407">
        <v>24</v>
      </c>
      <c r="K6407" t="s">
        <v>3123</v>
      </c>
      <c r="L6407" t="s">
        <v>3198</v>
      </c>
      <c r="M6407" t="s">
        <v>3188</v>
      </c>
      <c r="O6407" t="s">
        <v>3178</v>
      </c>
      <c r="P6407">
        <f t="shared" si="200"/>
        <v>45520</v>
      </c>
      <c r="Q6407">
        <f>--(COUNTIF($A$2:A6407,A6407)=1)</f>
        <v>1</v>
      </c>
      <c r="R6407">
        <f t="shared" si="201"/>
        <v>52.46</v>
      </c>
    </row>
    <row r="6408" spans="1:18">
      <c r="A6408" t="s">
        <v>13108</v>
      </c>
      <c r="B6408" t="s">
        <v>2220</v>
      </c>
      <c r="C6408" t="s">
        <v>3098</v>
      </c>
      <c r="D6408" t="s">
        <v>3237</v>
      </c>
      <c r="E6408" t="s">
        <v>3166</v>
      </c>
      <c r="F6408" t="s">
        <v>3180</v>
      </c>
      <c r="G6408" t="s">
        <v>1084</v>
      </c>
      <c r="H6408" s="28"/>
      <c r="J6408">
        <v>24</v>
      </c>
      <c r="K6408" t="s">
        <v>3098</v>
      </c>
      <c r="L6408" t="s">
        <v>3216</v>
      </c>
      <c r="M6408" t="s">
        <v>3202</v>
      </c>
      <c r="O6408" t="s">
        <v>3189</v>
      </c>
      <c r="P6408">
        <f t="shared" si="200"/>
        <v>44672</v>
      </c>
      <c r="Q6408">
        <f>--(COUNTIF($A$2:A6408,A6408)=1)</f>
        <v>1</v>
      </c>
      <c r="R6408" t="str">
        <f t="shared" si="201"/>
        <v/>
      </c>
    </row>
    <row r="6409" spans="1:18">
      <c r="A6409" t="s">
        <v>13109</v>
      </c>
      <c r="B6409" t="s">
        <v>716</v>
      </c>
      <c r="C6409" t="s">
        <v>3098</v>
      </c>
      <c r="D6409" t="s">
        <v>3227</v>
      </c>
      <c r="E6409" t="s">
        <v>3166</v>
      </c>
      <c r="F6409" t="s">
        <v>3167</v>
      </c>
      <c r="G6409" t="s">
        <v>978</v>
      </c>
      <c r="H6409" s="28"/>
      <c r="J6409">
        <v>24</v>
      </c>
      <c r="K6409" t="s">
        <v>3098</v>
      </c>
      <c r="L6409" t="s">
        <v>3098</v>
      </c>
      <c r="M6409" t="s">
        <v>3177</v>
      </c>
      <c r="O6409" t="s">
        <v>3189</v>
      </c>
      <c r="P6409">
        <f t="shared" si="200"/>
        <v>45617</v>
      </c>
      <c r="Q6409">
        <f>--(COUNTIF($A$2:A6409,A6409)=1)</f>
        <v>1</v>
      </c>
      <c r="R6409" t="str">
        <f t="shared" si="201"/>
        <v/>
      </c>
    </row>
    <row r="6410" spans="1:18">
      <c r="A6410" t="s">
        <v>13110</v>
      </c>
      <c r="B6410" t="s">
        <v>5057</v>
      </c>
      <c r="C6410" t="s">
        <v>7966</v>
      </c>
      <c r="D6410" t="s">
        <v>3200</v>
      </c>
      <c r="E6410" t="s">
        <v>3166</v>
      </c>
      <c r="F6410" t="s">
        <v>3167</v>
      </c>
      <c r="G6410" t="s">
        <v>1607</v>
      </c>
      <c r="H6410" s="28">
        <v>45424</v>
      </c>
      <c r="I6410">
        <v>65.77</v>
      </c>
      <c r="J6410">
        <v>24</v>
      </c>
      <c r="K6410" t="s">
        <v>3123</v>
      </c>
      <c r="L6410" t="s">
        <v>3181</v>
      </c>
      <c r="M6410" t="s">
        <v>3207</v>
      </c>
      <c r="N6410">
        <v>1.5</v>
      </c>
      <c r="O6410" t="s">
        <v>3170</v>
      </c>
      <c r="P6410">
        <f t="shared" si="200"/>
        <v>45422</v>
      </c>
      <c r="Q6410">
        <f>--(COUNTIF($A$2:A6410,A6410)=1)</f>
        <v>1</v>
      </c>
      <c r="R6410">
        <f t="shared" si="201"/>
        <v>65.77</v>
      </c>
    </row>
    <row r="6411" spans="1:18">
      <c r="A6411" t="s">
        <v>13111</v>
      </c>
      <c r="B6411" t="s">
        <v>4803</v>
      </c>
      <c r="C6411" t="s">
        <v>13112</v>
      </c>
      <c r="D6411" t="s">
        <v>3240</v>
      </c>
      <c r="E6411" t="s">
        <v>3166</v>
      </c>
      <c r="F6411" t="s">
        <v>3180</v>
      </c>
      <c r="G6411" t="s">
        <v>7634</v>
      </c>
      <c r="H6411" s="28"/>
      <c r="J6411">
        <v>24</v>
      </c>
      <c r="K6411" t="s">
        <v>3098</v>
      </c>
      <c r="L6411" t="s">
        <v>3271</v>
      </c>
      <c r="M6411" t="s">
        <v>3207</v>
      </c>
      <c r="O6411" t="s">
        <v>3182</v>
      </c>
      <c r="P6411">
        <f t="shared" si="200"/>
        <v>44645</v>
      </c>
      <c r="Q6411">
        <f>--(COUNTIF($A$2:A6411,A6411)=1)</f>
        <v>1</v>
      </c>
      <c r="R6411" t="str">
        <f t="shared" si="201"/>
        <v/>
      </c>
    </row>
    <row r="6412" spans="1:18">
      <c r="A6412" t="s">
        <v>13113</v>
      </c>
      <c r="B6412" t="s">
        <v>8708</v>
      </c>
      <c r="C6412" t="s">
        <v>3098</v>
      </c>
      <c r="D6412" t="s">
        <v>3174</v>
      </c>
      <c r="E6412" t="s">
        <v>3175</v>
      </c>
      <c r="F6412" t="s">
        <v>3167</v>
      </c>
      <c r="G6412" t="s">
        <v>2924</v>
      </c>
      <c r="H6412" s="28">
        <v>44952</v>
      </c>
      <c r="I6412">
        <v>18.010000000000002</v>
      </c>
      <c r="J6412">
        <v>8</v>
      </c>
      <c r="K6412" t="s">
        <v>3123</v>
      </c>
      <c r="L6412" t="s">
        <v>3176</v>
      </c>
      <c r="M6412" t="s">
        <v>3188</v>
      </c>
      <c r="N6412">
        <v>2.6</v>
      </c>
      <c r="O6412" t="s">
        <v>3260</v>
      </c>
      <c r="P6412">
        <f t="shared" si="200"/>
        <v>44952</v>
      </c>
      <c r="Q6412">
        <f>--(COUNTIF($A$2:A6412,A6412)=1)</f>
        <v>1</v>
      </c>
      <c r="R6412">
        <f t="shared" si="201"/>
        <v>18.010000000000002</v>
      </c>
    </row>
    <row r="6413" spans="1:18">
      <c r="A6413" t="s">
        <v>13114</v>
      </c>
      <c r="B6413" t="s">
        <v>859</v>
      </c>
      <c r="C6413" t="s">
        <v>11169</v>
      </c>
      <c r="D6413" t="s">
        <v>3251</v>
      </c>
      <c r="E6413" t="s">
        <v>3280</v>
      </c>
      <c r="F6413" t="s">
        <v>3180</v>
      </c>
      <c r="G6413" t="s">
        <v>664</v>
      </c>
      <c r="H6413" s="28"/>
      <c r="J6413">
        <v>4</v>
      </c>
      <c r="K6413" t="s">
        <v>3098</v>
      </c>
      <c r="L6413" t="s">
        <v>3318</v>
      </c>
      <c r="M6413" t="s">
        <v>3202</v>
      </c>
      <c r="O6413" t="s">
        <v>3260</v>
      </c>
      <c r="P6413">
        <f t="shared" si="200"/>
        <v>44933</v>
      </c>
      <c r="Q6413">
        <f>--(COUNTIF($A$2:A6413,A6413)=1)</f>
        <v>1</v>
      </c>
      <c r="R6413" t="str">
        <f t="shared" si="201"/>
        <v/>
      </c>
    </row>
    <row r="6414" spans="1:18">
      <c r="A6414" t="s">
        <v>13115</v>
      </c>
      <c r="B6414" t="s">
        <v>3624</v>
      </c>
      <c r="C6414" t="s">
        <v>3098</v>
      </c>
      <c r="D6414" t="s">
        <v>3165</v>
      </c>
      <c r="E6414" t="s">
        <v>3166</v>
      </c>
      <c r="F6414" t="s">
        <v>3180</v>
      </c>
      <c r="G6414" t="s">
        <v>13116</v>
      </c>
      <c r="H6414" s="28"/>
      <c r="J6414">
        <v>24</v>
      </c>
      <c r="K6414" t="s">
        <v>3098</v>
      </c>
      <c r="L6414" t="s">
        <v>3201</v>
      </c>
      <c r="M6414" t="s">
        <v>3169</v>
      </c>
      <c r="O6414" t="s">
        <v>3170</v>
      </c>
      <c r="P6414">
        <f t="shared" si="200"/>
        <v>44888</v>
      </c>
      <c r="Q6414">
        <f>--(COUNTIF($A$2:A6414,A6414)=1)</f>
        <v>1</v>
      </c>
      <c r="R6414" t="str">
        <f t="shared" si="201"/>
        <v/>
      </c>
    </row>
    <row r="6415" spans="1:18">
      <c r="A6415" t="s">
        <v>13117</v>
      </c>
      <c r="B6415" t="s">
        <v>1819</v>
      </c>
      <c r="C6415" t="s">
        <v>3098</v>
      </c>
      <c r="D6415" t="s">
        <v>3237</v>
      </c>
      <c r="E6415" t="s">
        <v>3175</v>
      </c>
      <c r="F6415" t="s">
        <v>3167</v>
      </c>
      <c r="G6415" t="s">
        <v>8892</v>
      </c>
      <c r="H6415" s="28"/>
      <c r="J6415">
        <v>8</v>
      </c>
      <c r="K6415" t="s">
        <v>3098</v>
      </c>
      <c r="L6415" t="s">
        <v>3265</v>
      </c>
      <c r="M6415" t="s">
        <v>3169</v>
      </c>
      <c r="O6415" t="s">
        <v>3260</v>
      </c>
      <c r="P6415">
        <f t="shared" si="200"/>
        <v>44948</v>
      </c>
      <c r="Q6415">
        <f>--(COUNTIF($A$2:A6415,A6415)=1)</f>
        <v>1</v>
      </c>
      <c r="R6415" t="str">
        <f t="shared" si="201"/>
        <v/>
      </c>
    </row>
    <row r="6416" spans="1:18">
      <c r="A6416" t="s">
        <v>13118</v>
      </c>
      <c r="B6416" t="s">
        <v>5905</v>
      </c>
      <c r="C6416" t="s">
        <v>3098</v>
      </c>
      <c r="D6416" t="s">
        <v>3174</v>
      </c>
      <c r="E6416" t="s">
        <v>3194</v>
      </c>
      <c r="F6416" t="s">
        <v>3180</v>
      </c>
      <c r="G6416" t="s">
        <v>361</v>
      </c>
      <c r="H6416" s="28"/>
      <c r="J6416">
        <v>72</v>
      </c>
      <c r="K6416" t="s">
        <v>3098</v>
      </c>
      <c r="L6416" t="s">
        <v>3271</v>
      </c>
      <c r="M6416" t="s">
        <v>3202</v>
      </c>
      <c r="O6416" t="s">
        <v>3260</v>
      </c>
      <c r="P6416">
        <f t="shared" si="200"/>
        <v>45292</v>
      </c>
      <c r="Q6416">
        <f>--(COUNTIF($A$2:A6416,A6416)=1)</f>
        <v>1</v>
      </c>
      <c r="R6416" t="str">
        <f t="shared" si="201"/>
        <v/>
      </c>
    </row>
    <row r="6417" spans="1:18">
      <c r="A6417" t="s">
        <v>13119</v>
      </c>
      <c r="B6417" t="s">
        <v>666</v>
      </c>
      <c r="C6417" t="s">
        <v>3098</v>
      </c>
      <c r="D6417" t="s">
        <v>3240</v>
      </c>
      <c r="E6417" t="s">
        <v>3175</v>
      </c>
      <c r="F6417" t="s">
        <v>3167</v>
      </c>
      <c r="G6417" t="s">
        <v>172</v>
      </c>
      <c r="H6417" s="28">
        <v>45531</v>
      </c>
      <c r="I6417">
        <v>13.29</v>
      </c>
      <c r="J6417">
        <v>8</v>
      </c>
      <c r="K6417" t="s">
        <v>3123</v>
      </c>
      <c r="L6417" t="s">
        <v>3318</v>
      </c>
      <c r="M6417" t="s">
        <v>3188</v>
      </c>
      <c r="N6417">
        <v>3.3</v>
      </c>
      <c r="O6417" t="s">
        <v>3170</v>
      </c>
      <c r="P6417">
        <f t="shared" si="200"/>
        <v>45531</v>
      </c>
      <c r="Q6417">
        <f>--(COUNTIF($A$2:A6417,A6417)=1)</f>
        <v>1</v>
      </c>
      <c r="R6417">
        <f t="shared" si="201"/>
        <v>13.29</v>
      </c>
    </row>
    <row r="6418" spans="1:18">
      <c r="A6418" t="s">
        <v>13120</v>
      </c>
      <c r="B6418" t="s">
        <v>1345</v>
      </c>
      <c r="C6418" t="s">
        <v>3098</v>
      </c>
      <c r="D6418" t="s">
        <v>3251</v>
      </c>
      <c r="E6418" t="s">
        <v>3166</v>
      </c>
      <c r="F6418" t="s">
        <v>3167</v>
      </c>
      <c r="G6418" t="s">
        <v>371</v>
      </c>
      <c r="H6418" s="28">
        <v>45074</v>
      </c>
      <c r="I6418">
        <v>31.47</v>
      </c>
      <c r="J6418">
        <v>24</v>
      </c>
      <c r="K6418" t="s">
        <v>3123</v>
      </c>
      <c r="L6418" t="s">
        <v>3168</v>
      </c>
      <c r="M6418" t="s">
        <v>3188</v>
      </c>
      <c r="O6418" t="s">
        <v>3213</v>
      </c>
      <c r="P6418">
        <f t="shared" si="200"/>
        <v>45073</v>
      </c>
      <c r="Q6418">
        <f>--(COUNTIF($A$2:A6418,A6418)=1)</f>
        <v>1</v>
      </c>
      <c r="R6418">
        <f t="shared" si="201"/>
        <v>31.47</v>
      </c>
    </row>
    <row r="6419" spans="1:18">
      <c r="A6419" t="s">
        <v>13121</v>
      </c>
      <c r="B6419" t="s">
        <v>304</v>
      </c>
      <c r="C6419" t="s">
        <v>3098</v>
      </c>
      <c r="D6419" t="s">
        <v>3165</v>
      </c>
      <c r="E6419" t="s">
        <v>3166</v>
      </c>
      <c r="F6419" t="s">
        <v>3220</v>
      </c>
      <c r="G6419" t="s">
        <v>1081</v>
      </c>
      <c r="H6419" s="28">
        <v>45242</v>
      </c>
      <c r="I6419">
        <v>31.59</v>
      </c>
      <c r="J6419">
        <v>24</v>
      </c>
      <c r="K6419" t="s">
        <v>3123</v>
      </c>
      <c r="L6419" t="s">
        <v>3221</v>
      </c>
      <c r="M6419" t="s">
        <v>3188</v>
      </c>
      <c r="N6419">
        <v>2.7</v>
      </c>
      <c r="O6419" t="s">
        <v>3170</v>
      </c>
      <c r="P6419">
        <f t="shared" si="200"/>
        <v>45241</v>
      </c>
      <c r="Q6419">
        <f>--(COUNTIF($A$2:A6419,A6419)=1)</f>
        <v>1</v>
      </c>
      <c r="R6419">
        <f t="shared" si="201"/>
        <v>31.59</v>
      </c>
    </row>
    <row r="6420" spans="1:18">
      <c r="A6420" t="s">
        <v>13122</v>
      </c>
      <c r="B6420" t="s">
        <v>2792</v>
      </c>
      <c r="C6420" t="s">
        <v>13123</v>
      </c>
      <c r="D6420" t="s">
        <v>3227</v>
      </c>
      <c r="E6420" t="s">
        <v>3175</v>
      </c>
      <c r="F6420" t="s">
        <v>3180</v>
      </c>
      <c r="G6420" t="s">
        <v>773</v>
      </c>
      <c r="H6420" s="28"/>
      <c r="J6420">
        <v>8</v>
      </c>
      <c r="K6420" t="s">
        <v>3098</v>
      </c>
      <c r="L6420" t="s">
        <v>3351</v>
      </c>
      <c r="M6420" t="s">
        <v>3207</v>
      </c>
      <c r="O6420" t="s">
        <v>3260</v>
      </c>
      <c r="P6420">
        <f t="shared" si="200"/>
        <v>45185</v>
      </c>
      <c r="Q6420">
        <f>--(COUNTIF($A$2:A6420,A6420)=1)</f>
        <v>1</v>
      </c>
      <c r="R6420" t="str">
        <f t="shared" si="201"/>
        <v/>
      </c>
    </row>
    <row r="6421" spans="1:18">
      <c r="A6421" t="s">
        <v>13124</v>
      </c>
      <c r="B6421" t="s">
        <v>3759</v>
      </c>
      <c r="C6421" t="s">
        <v>5246</v>
      </c>
      <c r="D6421" t="s">
        <v>3251</v>
      </c>
      <c r="E6421" t="s">
        <v>3194</v>
      </c>
      <c r="F6421" t="s">
        <v>3167</v>
      </c>
      <c r="G6421" t="s">
        <v>1942</v>
      </c>
      <c r="H6421" s="28">
        <v>45398</v>
      </c>
      <c r="I6421">
        <v>30.57</v>
      </c>
      <c r="J6421">
        <v>72</v>
      </c>
      <c r="K6421" t="s">
        <v>3124</v>
      </c>
      <c r="L6421" t="s">
        <v>3218</v>
      </c>
      <c r="M6421" t="s">
        <v>3177</v>
      </c>
      <c r="N6421">
        <v>2.8</v>
      </c>
      <c r="O6421" t="s">
        <v>3213</v>
      </c>
      <c r="P6421">
        <f t="shared" si="200"/>
        <v>45397</v>
      </c>
      <c r="Q6421">
        <f>--(COUNTIF($A$2:A6421,A6421)=1)</f>
        <v>1</v>
      </c>
      <c r="R6421">
        <f t="shared" si="201"/>
        <v>30.57</v>
      </c>
    </row>
    <row r="6422" spans="1:18">
      <c r="A6422" t="s">
        <v>13125</v>
      </c>
      <c r="B6422" t="s">
        <v>4624</v>
      </c>
      <c r="C6422" t="s">
        <v>13126</v>
      </c>
      <c r="D6422" t="s">
        <v>3165</v>
      </c>
      <c r="E6422" t="s">
        <v>3166</v>
      </c>
      <c r="F6422" t="s">
        <v>3167</v>
      </c>
      <c r="G6422" t="s">
        <v>2570</v>
      </c>
      <c r="H6422" s="28">
        <v>45056</v>
      </c>
      <c r="I6422">
        <v>66.84</v>
      </c>
      <c r="J6422">
        <v>24</v>
      </c>
      <c r="K6422" t="s">
        <v>3123</v>
      </c>
      <c r="L6422" t="s">
        <v>3218</v>
      </c>
      <c r="M6422" t="s">
        <v>3202</v>
      </c>
      <c r="O6422" t="s">
        <v>3213</v>
      </c>
      <c r="P6422">
        <f t="shared" si="200"/>
        <v>45054</v>
      </c>
      <c r="Q6422">
        <f>--(COUNTIF($A$2:A6422,A6422)=1)</f>
        <v>1</v>
      </c>
      <c r="R6422">
        <f t="shared" si="201"/>
        <v>66.84</v>
      </c>
    </row>
    <row r="6423" spans="1:18">
      <c r="A6423" t="s">
        <v>13127</v>
      </c>
      <c r="B6423" t="s">
        <v>2416</v>
      </c>
      <c r="C6423" t="s">
        <v>13128</v>
      </c>
      <c r="D6423" t="s">
        <v>3174</v>
      </c>
      <c r="E6423" t="s">
        <v>3166</v>
      </c>
      <c r="F6423" t="s">
        <v>3167</v>
      </c>
      <c r="G6423" t="s">
        <v>2371</v>
      </c>
      <c r="H6423" s="28">
        <v>45659</v>
      </c>
      <c r="I6423">
        <v>35.49</v>
      </c>
      <c r="J6423">
        <v>24</v>
      </c>
      <c r="K6423" t="s">
        <v>3123</v>
      </c>
      <c r="L6423" t="s">
        <v>3209</v>
      </c>
      <c r="M6423" t="s">
        <v>3202</v>
      </c>
      <c r="N6423">
        <v>3</v>
      </c>
      <c r="O6423" t="s">
        <v>3260</v>
      </c>
      <c r="P6423">
        <f t="shared" si="200"/>
        <v>45658</v>
      </c>
      <c r="Q6423">
        <f>--(COUNTIF($A$2:A6423,A6423)=1)</f>
        <v>1</v>
      </c>
      <c r="R6423">
        <f t="shared" si="201"/>
        <v>35.49</v>
      </c>
    </row>
    <row r="6424" spans="1:18">
      <c r="A6424" t="s">
        <v>13129</v>
      </c>
      <c r="B6424" t="s">
        <v>1488</v>
      </c>
      <c r="C6424" t="s">
        <v>3098</v>
      </c>
      <c r="D6424" t="s">
        <v>3251</v>
      </c>
      <c r="E6424" t="s">
        <v>3175</v>
      </c>
      <c r="F6424" t="s">
        <v>3180</v>
      </c>
      <c r="G6424" t="s">
        <v>697</v>
      </c>
      <c r="H6424" s="28"/>
      <c r="J6424">
        <v>8</v>
      </c>
      <c r="K6424" t="s">
        <v>3098</v>
      </c>
      <c r="L6424" t="s">
        <v>3354</v>
      </c>
      <c r="M6424" t="s">
        <v>3202</v>
      </c>
      <c r="O6424" t="s">
        <v>3124</v>
      </c>
      <c r="P6424">
        <f t="shared" si="200"/>
        <v>45406</v>
      </c>
      <c r="Q6424">
        <f>--(COUNTIF($A$2:A6424,A6424)=1)</f>
        <v>1</v>
      </c>
      <c r="R6424" t="str">
        <f t="shared" si="201"/>
        <v/>
      </c>
    </row>
    <row r="6425" spans="1:18">
      <c r="A6425" t="s">
        <v>13130</v>
      </c>
      <c r="B6425" t="s">
        <v>5764</v>
      </c>
      <c r="C6425" t="s">
        <v>3098</v>
      </c>
      <c r="D6425" t="s">
        <v>3196</v>
      </c>
      <c r="E6425" t="s">
        <v>3166</v>
      </c>
      <c r="F6425" t="s">
        <v>3180</v>
      </c>
      <c r="G6425" t="s">
        <v>251</v>
      </c>
      <c r="H6425" s="28"/>
      <c r="J6425">
        <v>24</v>
      </c>
      <c r="K6425" t="s">
        <v>3098</v>
      </c>
      <c r="L6425" t="s">
        <v>3225</v>
      </c>
      <c r="M6425" t="s">
        <v>3177</v>
      </c>
      <c r="O6425" t="s">
        <v>3182</v>
      </c>
      <c r="P6425">
        <f t="shared" si="200"/>
        <v>44848</v>
      </c>
      <c r="Q6425">
        <f>--(COUNTIF($A$2:A6425,A6425)=1)</f>
        <v>1</v>
      </c>
      <c r="R6425" t="str">
        <f t="shared" si="201"/>
        <v/>
      </c>
    </row>
    <row r="6426" spans="1:18">
      <c r="A6426" t="s">
        <v>13131</v>
      </c>
      <c r="B6426" t="s">
        <v>242</v>
      </c>
      <c r="C6426" t="s">
        <v>12701</v>
      </c>
      <c r="D6426" t="s">
        <v>3196</v>
      </c>
      <c r="E6426" t="s">
        <v>3175</v>
      </c>
      <c r="F6426" t="s">
        <v>3180</v>
      </c>
      <c r="G6426" t="s">
        <v>3462</v>
      </c>
      <c r="H6426" s="28"/>
      <c r="J6426">
        <v>8</v>
      </c>
      <c r="K6426" t="s">
        <v>3098</v>
      </c>
      <c r="L6426" t="s">
        <v>3302</v>
      </c>
      <c r="M6426" t="s">
        <v>3169</v>
      </c>
      <c r="O6426" t="s">
        <v>3124</v>
      </c>
      <c r="P6426">
        <f t="shared" si="200"/>
        <v>45713</v>
      </c>
      <c r="Q6426">
        <f>--(COUNTIF($A$2:A6426,A6426)=1)</f>
        <v>1</v>
      </c>
      <c r="R6426" t="str">
        <f t="shared" si="201"/>
        <v/>
      </c>
    </row>
    <row r="6427" spans="1:18">
      <c r="A6427" t="s">
        <v>13132</v>
      </c>
      <c r="B6427" t="s">
        <v>2798</v>
      </c>
      <c r="C6427" t="s">
        <v>3098</v>
      </c>
      <c r="D6427" t="s">
        <v>3196</v>
      </c>
      <c r="E6427" t="s">
        <v>3175</v>
      </c>
      <c r="F6427" t="s">
        <v>3167</v>
      </c>
      <c r="G6427" t="s">
        <v>1205</v>
      </c>
      <c r="H6427" s="28">
        <v>45686</v>
      </c>
      <c r="I6427">
        <v>22.65</v>
      </c>
      <c r="J6427">
        <v>8</v>
      </c>
      <c r="K6427" t="s">
        <v>3123</v>
      </c>
      <c r="L6427" t="s">
        <v>3187</v>
      </c>
      <c r="M6427" t="s">
        <v>3202</v>
      </c>
      <c r="N6427">
        <v>3.4</v>
      </c>
      <c r="O6427" t="s">
        <v>3182</v>
      </c>
      <c r="P6427">
        <f t="shared" si="200"/>
        <v>45686</v>
      </c>
      <c r="Q6427">
        <f>--(COUNTIF($A$2:A6427,A6427)=1)</f>
        <v>1</v>
      </c>
      <c r="R6427">
        <f t="shared" si="201"/>
        <v>22.65</v>
      </c>
    </row>
    <row r="6428" spans="1:18">
      <c r="A6428" t="s">
        <v>13133</v>
      </c>
      <c r="B6428" t="s">
        <v>9043</v>
      </c>
      <c r="C6428" t="s">
        <v>3098</v>
      </c>
      <c r="D6428" t="s">
        <v>3251</v>
      </c>
      <c r="E6428" t="s">
        <v>3194</v>
      </c>
      <c r="F6428" t="s">
        <v>3180</v>
      </c>
      <c r="G6428" t="s">
        <v>8660</v>
      </c>
      <c r="H6428" s="28"/>
      <c r="J6428">
        <v>72</v>
      </c>
      <c r="K6428" t="s">
        <v>3098</v>
      </c>
      <c r="L6428" t="s">
        <v>3209</v>
      </c>
      <c r="M6428" t="s">
        <v>3169</v>
      </c>
      <c r="O6428" t="s">
        <v>3260</v>
      </c>
      <c r="P6428">
        <f t="shared" si="200"/>
        <v>45714</v>
      </c>
      <c r="Q6428">
        <f>--(COUNTIF($A$2:A6428,A6428)=1)</f>
        <v>1</v>
      </c>
      <c r="R6428" t="str">
        <f t="shared" si="201"/>
        <v/>
      </c>
    </row>
    <row r="6429" spans="1:18">
      <c r="A6429" t="s">
        <v>13134</v>
      </c>
      <c r="B6429" t="s">
        <v>1782</v>
      </c>
      <c r="C6429" t="s">
        <v>10936</v>
      </c>
      <c r="D6429" t="s">
        <v>3227</v>
      </c>
      <c r="E6429" t="s">
        <v>3194</v>
      </c>
      <c r="F6429" t="s">
        <v>3180</v>
      </c>
      <c r="G6429" t="s">
        <v>1388</v>
      </c>
      <c r="H6429" s="28"/>
      <c r="J6429">
        <v>72</v>
      </c>
      <c r="K6429" t="s">
        <v>3098</v>
      </c>
      <c r="L6429" t="s">
        <v>3281</v>
      </c>
      <c r="M6429" t="s">
        <v>3177</v>
      </c>
      <c r="O6429" t="s">
        <v>3123</v>
      </c>
      <c r="P6429">
        <f t="shared" si="200"/>
        <v>45180</v>
      </c>
      <c r="Q6429">
        <f>--(COUNTIF($A$2:A6429,A6429)=1)</f>
        <v>1</v>
      </c>
      <c r="R6429" t="str">
        <f t="shared" si="201"/>
        <v/>
      </c>
    </row>
    <row r="6430" spans="1:18">
      <c r="A6430" t="s">
        <v>13135</v>
      </c>
      <c r="B6430" t="s">
        <v>761</v>
      </c>
      <c r="C6430" t="s">
        <v>3098</v>
      </c>
      <c r="D6430" t="s">
        <v>3174</v>
      </c>
      <c r="E6430" t="s">
        <v>3175</v>
      </c>
      <c r="F6430" t="s">
        <v>3167</v>
      </c>
      <c r="G6430" t="s">
        <v>3853</v>
      </c>
      <c r="H6430" s="28">
        <v>44767</v>
      </c>
      <c r="I6430">
        <v>26.97</v>
      </c>
      <c r="J6430">
        <v>8</v>
      </c>
      <c r="K6430" t="s">
        <v>3123</v>
      </c>
      <c r="L6430" t="s">
        <v>3281</v>
      </c>
      <c r="M6430" t="s">
        <v>3177</v>
      </c>
      <c r="N6430">
        <v>4.7</v>
      </c>
      <c r="O6430" t="s">
        <v>3260</v>
      </c>
      <c r="P6430">
        <f t="shared" si="200"/>
        <v>44766</v>
      </c>
      <c r="Q6430">
        <f>--(COUNTIF($A$2:A6430,A6430)=1)</f>
        <v>1</v>
      </c>
      <c r="R6430">
        <f t="shared" si="201"/>
        <v>26.97</v>
      </c>
    </row>
    <row r="6431" spans="1:18">
      <c r="A6431" t="s">
        <v>13136</v>
      </c>
      <c r="B6431" t="s">
        <v>2025</v>
      </c>
      <c r="C6431" t="s">
        <v>4672</v>
      </c>
      <c r="D6431" t="s">
        <v>3237</v>
      </c>
      <c r="E6431" t="s">
        <v>3175</v>
      </c>
      <c r="F6431" t="s">
        <v>3167</v>
      </c>
      <c r="G6431" t="s">
        <v>2523</v>
      </c>
      <c r="H6431" s="28"/>
      <c r="J6431">
        <v>8</v>
      </c>
      <c r="K6431" t="s">
        <v>3098</v>
      </c>
      <c r="L6431" t="s">
        <v>3168</v>
      </c>
      <c r="M6431" t="s">
        <v>3207</v>
      </c>
      <c r="O6431" t="s">
        <v>3170</v>
      </c>
      <c r="P6431">
        <f t="shared" si="200"/>
        <v>44999</v>
      </c>
      <c r="Q6431">
        <f>--(COUNTIF($A$2:A6431,A6431)=1)</f>
        <v>1</v>
      </c>
      <c r="R6431" t="str">
        <f t="shared" si="201"/>
        <v/>
      </c>
    </row>
    <row r="6432" spans="1:18">
      <c r="A6432" t="s">
        <v>13137</v>
      </c>
      <c r="B6432" t="s">
        <v>104</v>
      </c>
      <c r="C6432" t="s">
        <v>12407</v>
      </c>
      <c r="D6432" t="s">
        <v>3185</v>
      </c>
      <c r="E6432" t="s">
        <v>3280</v>
      </c>
      <c r="F6432" t="s">
        <v>3167</v>
      </c>
      <c r="G6432" t="s">
        <v>2305</v>
      </c>
      <c r="H6432" s="28">
        <v>45112</v>
      </c>
      <c r="I6432">
        <v>1.26</v>
      </c>
      <c r="J6432">
        <v>4</v>
      </c>
      <c r="K6432" t="s">
        <v>3124</v>
      </c>
      <c r="L6432" t="s">
        <v>3216</v>
      </c>
      <c r="M6432" t="s">
        <v>3202</v>
      </c>
      <c r="N6432">
        <v>3.8</v>
      </c>
      <c r="O6432" t="s">
        <v>3213</v>
      </c>
      <c r="P6432">
        <f t="shared" si="200"/>
        <v>45112</v>
      </c>
      <c r="Q6432">
        <f>--(COUNTIF($A$2:A6432,A6432)=1)</f>
        <v>1</v>
      </c>
      <c r="R6432">
        <f t="shared" si="201"/>
        <v>1.26</v>
      </c>
    </row>
    <row r="6433" spans="1:18">
      <c r="A6433" t="s">
        <v>13138</v>
      </c>
      <c r="B6433" t="s">
        <v>1819</v>
      </c>
      <c r="C6433" t="s">
        <v>13139</v>
      </c>
      <c r="D6433" t="s">
        <v>3196</v>
      </c>
      <c r="E6433" t="s">
        <v>3175</v>
      </c>
      <c r="F6433" t="s">
        <v>3167</v>
      </c>
      <c r="G6433" t="s">
        <v>247</v>
      </c>
      <c r="H6433" s="28">
        <v>45470</v>
      </c>
      <c r="I6433">
        <v>4.96</v>
      </c>
      <c r="J6433">
        <v>8</v>
      </c>
      <c r="K6433" t="s">
        <v>3124</v>
      </c>
      <c r="L6433" t="s">
        <v>3229</v>
      </c>
      <c r="M6433" t="s">
        <v>3177</v>
      </c>
      <c r="N6433">
        <v>3.1</v>
      </c>
      <c r="O6433" t="s">
        <v>3189</v>
      </c>
      <c r="P6433">
        <f t="shared" si="200"/>
        <v>45470</v>
      </c>
      <c r="Q6433">
        <f>--(COUNTIF($A$2:A6433,A6433)=1)</f>
        <v>1</v>
      </c>
      <c r="R6433">
        <f t="shared" si="201"/>
        <v>4.96</v>
      </c>
    </row>
    <row r="6434" spans="1:18">
      <c r="A6434" t="s">
        <v>13140</v>
      </c>
      <c r="B6434" t="s">
        <v>1458</v>
      </c>
      <c r="C6434" t="s">
        <v>4871</v>
      </c>
      <c r="D6434" t="s">
        <v>3196</v>
      </c>
      <c r="E6434" t="s">
        <v>3175</v>
      </c>
      <c r="F6434" t="s">
        <v>3180</v>
      </c>
      <c r="G6434" t="s">
        <v>2909</v>
      </c>
      <c r="H6434" s="28"/>
      <c r="J6434">
        <v>8</v>
      </c>
      <c r="K6434" t="s">
        <v>3098</v>
      </c>
      <c r="L6434" t="s">
        <v>3307</v>
      </c>
      <c r="M6434" t="s">
        <v>3207</v>
      </c>
      <c r="O6434" t="s">
        <v>3189</v>
      </c>
      <c r="P6434">
        <f t="shared" si="200"/>
        <v>45527</v>
      </c>
      <c r="Q6434">
        <f>--(COUNTIF($A$2:A6434,A6434)=1)</f>
        <v>1</v>
      </c>
      <c r="R6434" t="str">
        <f t="shared" si="201"/>
        <v/>
      </c>
    </row>
    <row r="6435" spans="1:18">
      <c r="A6435" t="s">
        <v>13141</v>
      </c>
      <c r="B6435" t="s">
        <v>1592</v>
      </c>
      <c r="C6435" t="s">
        <v>13142</v>
      </c>
      <c r="D6435" t="s">
        <v>3227</v>
      </c>
      <c r="E6435" t="s">
        <v>3280</v>
      </c>
      <c r="F6435" t="s">
        <v>3220</v>
      </c>
      <c r="G6435" t="s">
        <v>1205</v>
      </c>
      <c r="H6435" s="28">
        <v>45686</v>
      </c>
      <c r="I6435">
        <v>8.4600000000000009</v>
      </c>
      <c r="J6435">
        <v>4</v>
      </c>
      <c r="K6435" t="s">
        <v>3123</v>
      </c>
      <c r="L6435" t="s">
        <v>3318</v>
      </c>
      <c r="M6435" t="s">
        <v>3207</v>
      </c>
      <c r="N6435">
        <v>4.3</v>
      </c>
      <c r="O6435" t="s">
        <v>3182</v>
      </c>
      <c r="P6435">
        <f t="shared" si="200"/>
        <v>45686</v>
      </c>
      <c r="Q6435">
        <f>--(COUNTIF($A$2:A6435,A6435)=1)</f>
        <v>1</v>
      </c>
      <c r="R6435">
        <f t="shared" si="201"/>
        <v>8.4600000000000009</v>
      </c>
    </row>
    <row r="6436" spans="1:18">
      <c r="A6436" t="s">
        <v>13143</v>
      </c>
      <c r="B6436" t="s">
        <v>6439</v>
      </c>
      <c r="C6436" t="s">
        <v>3098</v>
      </c>
      <c r="D6436" t="s">
        <v>3200</v>
      </c>
      <c r="E6436" t="s">
        <v>3166</v>
      </c>
      <c r="F6436" t="s">
        <v>3228</v>
      </c>
      <c r="G6436" t="s">
        <v>390</v>
      </c>
      <c r="H6436" s="28"/>
      <c r="J6436">
        <v>24</v>
      </c>
      <c r="K6436" t="s">
        <v>3098</v>
      </c>
      <c r="L6436" t="s">
        <v>3212</v>
      </c>
      <c r="M6436" t="s">
        <v>3177</v>
      </c>
      <c r="O6436" t="s">
        <v>3213</v>
      </c>
      <c r="P6436">
        <f t="shared" si="200"/>
        <v>44880</v>
      </c>
      <c r="Q6436">
        <f>--(COUNTIF($A$2:A6436,A6436)=1)</f>
        <v>1</v>
      </c>
      <c r="R6436" t="str">
        <f t="shared" si="201"/>
        <v/>
      </c>
    </row>
    <row r="6437" spans="1:18">
      <c r="A6437" t="s">
        <v>13144</v>
      </c>
      <c r="B6437" t="s">
        <v>6863</v>
      </c>
      <c r="C6437" t="s">
        <v>13145</v>
      </c>
      <c r="D6437" t="s">
        <v>3200</v>
      </c>
      <c r="E6437" t="s">
        <v>3175</v>
      </c>
      <c r="F6437" t="s">
        <v>3220</v>
      </c>
      <c r="G6437" t="s">
        <v>3580</v>
      </c>
      <c r="H6437" s="28">
        <v>45056</v>
      </c>
      <c r="I6437">
        <v>2.15</v>
      </c>
      <c r="J6437">
        <v>8</v>
      </c>
      <c r="K6437" t="s">
        <v>3124</v>
      </c>
      <c r="L6437" t="s">
        <v>3168</v>
      </c>
      <c r="M6437" t="s">
        <v>3177</v>
      </c>
      <c r="N6437">
        <v>2.2999999999999998</v>
      </c>
      <c r="O6437" t="s">
        <v>3213</v>
      </c>
      <c r="P6437">
        <f t="shared" si="200"/>
        <v>45056</v>
      </c>
      <c r="Q6437">
        <f>--(COUNTIF($A$2:A6437,A6437)=1)</f>
        <v>1</v>
      </c>
      <c r="R6437">
        <f t="shared" si="201"/>
        <v>2.15</v>
      </c>
    </row>
    <row r="6438" spans="1:18">
      <c r="A6438" t="s">
        <v>13146</v>
      </c>
      <c r="B6438" t="s">
        <v>2948</v>
      </c>
      <c r="C6438" t="s">
        <v>3098</v>
      </c>
      <c r="D6438" t="s">
        <v>3196</v>
      </c>
      <c r="E6438" t="s">
        <v>3194</v>
      </c>
      <c r="F6438" t="s">
        <v>3167</v>
      </c>
      <c r="G6438" t="s">
        <v>172</v>
      </c>
      <c r="H6438" s="28"/>
      <c r="J6438">
        <v>72</v>
      </c>
      <c r="K6438" t="s">
        <v>3098</v>
      </c>
      <c r="L6438" t="s">
        <v>3218</v>
      </c>
      <c r="M6438" t="s">
        <v>3202</v>
      </c>
      <c r="O6438" t="s">
        <v>3170</v>
      </c>
      <c r="P6438">
        <f t="shared" si="200"/>
        <v>45531</v>
      </c>
      <c r="Q6438">
        <f>--(COUNTIF($A$2:A6438,A6438)=1)</f>
        <v>1</v>
      </c>
      <c r="R6438" t="str">
        <f t="shared" si="201"/>
        <v/>
      </c>
    </row>
    <row r="6439" spans="1:18">
      <c r="A6439" t="s">
        <v>13147</v>
      </c>
      <c r="B6439" t="s">
        <v>2018</v>
      </c>
      <c r="C6439" t="s">
        <v>13148</v>
      </c>
      <c r="D6439" t="s">
        <v>3185</v>
      </c>
      <c r="E6439" t="s">
        <v>3166</v>
      </c>
      <c r="F6439" t="s">
        <v>3228</v>
      </c>
      <c r="G6439" t="s">
        <v>1242</v>
      </c>
      <c r="H6439" s="28"/>
      <c r="J6439">
        <v>24</v>
      </c>
      <c r="K6439" t="s">
        <v>3098</v>
      </c>
      <c r="L6439" t="s">
        <v>3254</v>
      </c>
      <c r="M6439" t="s">
        <v>3177</v>
      </c>
      <c r="O6439" t="s">
        <v>3170</v>
      </c>
      <c r="P6439">
        <f t="shared" si="200"/>
        <v>45464</v>
      </c>
      <c r="Q6439">
        <f>--(COUNTIF($A$2:A6439,A6439)=1)</f>
        <v>1</v>
      </c>
      <c r="R6439" t="str">
        <f t="shared" si="201"/>
        <v/>
      </c>
    </row>
    <row r="6440" spans="1:18">
      <c r="A6440" t="s">
        <v>13149</v>
      </c>
      <c r="B6440" t="s">
        <v>9636</v>
      </c>
      <c r="C6440" t="s">
        <v>13150</v>
      </c>
      <c r="D6440" t="s">
        <v>3165</v>
      </c>
      <c r="E6440" t="s">
        <v>3166</v>
      </c>
      <c r="F6440" t="s">
        <v>3167</v>
      </c>
      <c r="G6440" t="s">
        <v>8660</v>
      </c>
      <c r="H6440" s="28">
        <v>45716</v>
      </c>
      <c r="I6440">
        <v>66.97</v>
      </c>
      <c r="J6440">
        <v>24</v>
      </c>
      <c r="K6440" t="s">
        <v>3123</v>
      </c>
      <c r="L6440" t="s">
        <v>3231</v>
      </c>
      <c r="M6440" t="s">
        <v>3188</v>
      </c>
      <c r="N6440">
        <v>2.2999999999999998</v>
      </c>
      <c r="O6440" t="s">
        <v>3178</v>
      </c>
      <c r="P6440">
        <f t="shared" si="200"/>
        <v>45714</v>
      </c>
      <c r="Q6440">
        <f>--(COUNTIF($A$2:A6440,A6440)=1)</f>
        <v>1</v>
      </c>
      <c r="R6440">
        <f t="shared" si="201"/>
        <v>66.97</v>
      </c>
    </row>
    <row r="6441" spans="1:18">
      <c r="A6441" t="s">
        <v>13151</v>
      </c>
      <c r="B6441" t="s">
        <v>2786</v>
      </c>
      <c r="C6441" t="s">
        <v>3098</v>
      </c>
      <c r="D6441" t="s">
        <v>3227</v>
      </c>
      <c r="E6441" t="s">
        <v>3280</v>
      </c>
      <c r="F6441" t="s">
        <v>3180</v>
      </c>
      <c r="G6441" t="s">
        <v>8592</v>
      </c>
      <c r="H6441" s="28"/>
      <c r="J6441">
        <v>4</v>
      </c>
      <c r="K6441" t="s">
        <v>3098</v>
      </c>
      <c r="L6441" t="s">
        <v>3221</v>
      </c>
      <c r="M6441" t="s">
        <v>3207</v>
      </c>
      <c r="O6441" t="s">
        <v>3170</v>
      </c>
      <c r="P6441">
        <f t="shared" si="200"/>
        <v>44614</v>
      </c>
      <c r="Q6441">
        <f>--(COUNTIF($A$2:A6441,A6441)=1)</f>
        <v>1</v>
      </c>
      <c r="R6441" t="str">
        <f t="shared" si="201"/>
        <v/>
      </c>
    </row>
    <row r="6442" spans="1:18">
      <c r="A6442" t="s">
        <v>13152</v>
      </c>
      <c r="B6442" t="s">
        <v>3511</v>
      </c>
      <c r="C6442" t="s">
        <v>13153</v>
      </c>
      <c r="D6442" t="s">
        <v>3240</v>
      </c>
      <c r="E6442" t="s">
        <v>3175</v>
      </c>
      <c r="F6442" t="s">
        <v>3180</v>
      </c>
      <c r="G6442" t="s">
        <v>2864</v>
      </c>
      <c r="H6442" s="28"/>
      <c r="J6442">
        <v>8</v>
      </c>
      <c r="K6442" t="s">
        <v>3098</v>
      </c>
      <c r="L6442" t="s">
        <v>3198</v>
      </c>
      <c r="M6442" t="s">
        <v>3169</v>
      </c>
      <c r="O6442" t="s">
        <v>3124</v>
      </c>
      <c r="P6442">
        <f t="shared" si="200"/>
        <v>45128</v>
      </c>
      <c r="Q6442">
        <f>--(COUNTIF($A$2:A6442,A6442)=1)</f>
        <v>1</v>
      </c>
      <c r="R6442" t="str">
        <f t="shared" si="201"/>
        <v/>
      </c>
    </row>
    <row r="6443" spans="1:18">
      <c r="A6443" t="s">
        <v>13154</v>
      </c>
      <c r="B6443" t="s">
        <v>674</v>
      </c>
      <c r="C6443" t="s">
        <v>3098</v>
      </c>
      <c r="D6443" t="s">
        <v>3251</v>
      </c>
      <c r="E6443" t="s">
        <v>3166</v>
      </c>
      <c r="F6443" t="s">
        <v>3167</v>
      </c>
      <c r="G6443" t="s">
        <v>2226</v>
      </c>
      <c r="H6443" s="28">
        <v>44657</v>
      </c>
      <c r="I6443">
        <v>7.5</v>
      </c>
      <c r="J6443">
        <v>24</v>
      </c>
      <c r="K6443" t="s">
        <v>3124</v>
      </c>
      <c r="L6443" t="s">
        <v>3221</v>
      </c>
      <c r="M6443" t="s">
        <v>3202</v>
      </c>
      <c r="O6443" t="s">
        <v>3170</v>
      </c>
      <c r="P6443">
        <f t="shared" si="200"/>
        <v>44657</v>
      </c>
      <c r="Q6443">
        <f>--(COUNTIF($A$2:A6443,A6443)=1)</f>
        <v>1</v>
      </c>
      <c r="R6443">
        <f t="shared" si="201"/>
        <v>7.5</v>
      </c>
    </row>
    <row r="6444" spans="1:18">
      <c r="A6444" t="s">
        <v>13155</v>
      </c>
      <c r="B6444" t="s">
        <v>5638</v>
      </c>
      <c r="C6444" t="s">
        <v>5063</v>
      </c>
      <c r="D6444" t="s">
        <v>3185</v>
      </c>
      <c r="E6444" t="s">
        <v>3175</v>
      </c>
      <c r="F6444" t="s">
        <v>3180</v>
      </c>
      <c r="G6444" t="s">
        <v>3818</v>
      </c>
      <c r="H6444" s="28"/>
      <c r="J6444">
        <v>8</v>
      </c>
      <c r="K6444" t="s">
        <v>3098</v>
      </c>
      <c r="L6444" t="s">
        <v>3192</v>
      </c>
      <c r="M6444" t="s">
        <v>3169</v>
      </c>
      <c r="O6444" t="s">
        <v>3124</v>
      </c>
      <c r="P6444">
        <f t="shared" si="200"/>
        <v>45324</v>
      </c>
      <c r="Q6444">
        <f>--(COUNTIF($A$2:A6444,A6444)=1)</f>
        <v>1</v>
      </c>
      <c r="R6444" t="str">
        <f t="shared" si="201"/>
        <v/>
      </c>
    </row>
    <row r="6445" spans="1:18">
      <c r="A6445" t="s">
        <v>13156</v>
      </c>
      <c r="B6445" t="s">
        <v>7462</v>
      </c>
      <c r="C6445" t="s">
        <v>3098</v>
      </c>
      <c r="D6445" t="s">
        <v>3237</v>
      </c>
      <c r="E6445" t="s">
        <v>3175</v>
      </c>
      <c r="F6445" t="s">
        <v>3220</v>
      </c>
      <c r="G6445" t="s">
        <v>4249</v>
      </c>
      <c r="H6445" s="28">
        <v>45700</v>
      </c>
      <c r="I6445">
        <v>4.2</v>
      </c>
      <c r="J6445">
        <v>8</v>
      </c>
      <c r="K6445" t="s">
        <v>3124</v>
      </c>
      <c r="L6445" t="s">
        <v>3225</v>
      </c>
      <c r="M6445" t="s">
        <v>3169</v>
      </c>
      <c r="N6445">
        <v>4.0999999999999996</v>
      </c>
      <c r="O6445" t="s">
        <v>3182</v>
      </c>
      <c r="P6445">
        <f t="shared" si="200"/>
        <v>45700</v>
      </c>
      <c r="Q6445">
        <f>--(COUNTIF($A$2:A6445,A6445)=1)</f>
        <v>1</v>
      </c>
      <c r="R6445">
        <f t="shared" si="201"/>
        <v>4.2</v>
      </c>
    </row>
    <row r="6446" spans="1:18">
      <c r="A6446" t="s">
        <v>13157</v>
      </c>
      <c r="B6446" t="s">
        <v>495</v>
      </c>
      <c r="C6446" t="s">
        <v>3098</v>
      </c>
      <c r="D6446" t="s">
        <v>3174</v>
      </c>
      <c r="E6446" t="s">
        <v>3166</v>
      </c>
      <c r="F6446" t="s">
        <v>3228</v>
      </c>
      <c r="G6446" t="s">
        <v>1405</v>
      </c>
      <c r="H6446" s="28"/>
      <c r="J6446">
        <v>24</v>
      </c>
      <c r="K6446" t="s">
        <v>3098</v>
      </c>
      <c r="L6446" t="s">
        <v>3268</v>
      </c>
      <c r="M6446" t="s">
        <v>3202</v>
      </c>
      <c r="O6446" t="s">
        <v>3182</v>
      </c>
      <c r="P6446">
        <f t="shared" si="200"/>
        <v>44684</v>
      </c>
      <c r="Q6446">
        <f>--(COUNTIF($A$2:A6446,A6446)=1)</f>
        <v>1</v>
      </c>
      <c r="R6446" t="str">
        <f t="shared" si="201"/>
        <v/>
      </c>
    </row>
    <row r="6447" spans="1:18">
      <c r="A6447" t="s">
        <v>13158</v>
      </c>
      <c r="B6447" t="s">
        <v>1802</v>
      </c>
      <c r="C6447" t="s">
        <v>3098</v>
      </c>
      <c r="D6447" t="s">
        <v>3196</v>
      </c>
      <c r="E6447" t="s">
        <v>3194</v>
      </c>
      <c r="F6447" t="s">
        <v>3167</v>
      </c>
      <c r="G6447" t="s">
        <v>543</v>
      </c>
      <c r="H6447" s="28">
        <v>44823</v>
      </c>
      <c r="I6447">
        <v>164.23</v>
      </c>
      <c r="J6447">
        <v>72</v>
      </c>
      <c r="K6447" t="s">
        <v>3123</v>
      </c>
      <c r="L6447" t="s">
        <v>3098</v>
      </c>
      <c r="M6447" t="s">
        <v>3188</v>
      </c>
      <c r="N6447">
        <v>3.8</v>
      </c>
      <c r="O6447" t="s">
        <v>3123</v>
      </c>
      <c r="P6447">
        <f t="shared" si="200"/>
        <v>44817</v>
      </c>
      <c r="Q6447">
        <f>--(COUNTIF($A$2:A6447,A6447)=1)</f>
        <v>1</v>
      </c>
      <c r="R6447">
        <f t="shared" si="201"/>
        <v>164.23</v>
      </c>
    </row>
    <row r="6448" spans="1:18">
      <c r="A6448" t="s">
        <v>13159</v>
      </c>
      <c r="B6448" t="s">
        <v>6736</v>
      </c>
      <c r="C6448" t="s">
        <v>6733</v>
      </c>
      <c r="D6448" t="s">
        <v>3185</v>
      </c>
      <c r="E6448" t="s">
        <v>3194</v>
      </c>
      <c r="F6448" t="s">
        <v>3167</v>
      </c>
      <c r="G6448" t="s">
        <v>718</v>
      </c>
      <c r="H6448" s="28">
        <v>45456</v>
      </c>
      <c r="I6448">
        <v>186.68</v>
      </c>
      <c r="J6448">
        <v>72</v>
      </c>
      <c r="K6448" t="s">
        <v>3123</v>
      </c>
      <c r="L6448" t="s">
        <v>3231</v>
      </c>
      <c r="M6448" t="s">
        <v>3169</v>
      </c>
      <c r="N6448">
        <v>3.4</v>
      </c>
      <c r="O6448" t="s">
        <v>3178</v>
      </c>
      <c r="P6448">
        <f t="shared" si="200"/>
        <v>45449</v>
      </c>
      <c r="Q6448">
        <f>--(COUNTIF($A$2:A6448,A6448)=1)</f>
        <v>1</v>
      </c>
      <c r="R6448">
        <f t="shared" si="201"/>
        <v>186.68</v>
      </c>
    </row>
    <row r="6449" spans="1:18">
      <c r="A6449" t="s">
        <v>13160</v>
      </c>
      <c r="B6449" t="s">
        <v>1840</v>
      </c>
      <c r="C6449" t="s">
        <v>3098</v>
      </c>
      <c r="D6449" t="s">
        <v>3165</v>
      </c>
      <c r="E6449" t="s">
        <v>3166</v>
      </c>
      <c r="F6449" t="s">
        <v>3167</v>
      </c>
      <c r="G6449" t="s">
        <v>1125</v>
      </c>
      <c r="H6449" s="28">
        <v>44838</v>
      </c>
      <c r="I6449">
        <v>5.73</v>
      </c>
      <c r="J6449">
        <v>24</v>
      </c>
      <c r="K6449" t="s">
        <v>3124</v>
      </c>
      <c r="L6449" t="s">
        <v>3181</v>
      </c>
      <c r="M6449" t="s">
        <v>3169</v>
      </c>
      <c r="N6449">
        <v>1.5</v>
      </c>
      <c r="O6449" t="s">
        <v>3260</v>
      </c>
      <c r="P6449">
        <f t="shared" si="200"/>
        <v>44838</v>
      </c>
      <c r="Q6449">
        <f>--(COUNTIF($A$2:A6449,A6449)=1)</f>
        <v>1</v>
      </c>
      <c r="R6449">
        <f t="shared" si="201"/>
        <v>5.73</v>
      </c>
    </row>
    <row r="6450" spans="1:18">
      <c r="A6450" t="s">
        <v>13161</v>
      </c>
      <c r="B6450" t="s">
        <v>2238</v>
      </c>
      <c r="C6450" t="s">
        <v>3098</v>
      </c>
      <c r="D6450" t="s">
        <v>3196</v>
      </c>
      <c r="E6450" t="s">
        <v>3166</v>
      </c>
      <c r="F6450" t="s">
        <v>3180</v>
      </c>
      <c r="G6450" t="s">
        <v>1620</v>
      </c>
      <c r="H6450" s="28"/>
      <c r="J6450">
        <v>24</v>
      </c>
      <c r="K6450" t="s">
        <v>3098</v>
      </c>
      <c r="L6450" t="s">
        <v>3398</v>
      </c>
      <c r="M6450" t="s">
        <v>3188</v>
      </c>
      <c r="O6450" t="s">
        <v>3123</v>
      </c>
      <c r="P6450">
        <f t="shared" si="200"/>
        <v>45277</v>
      </c>
      <c r="Q6450">
        <f>--(COUNTIF($A$2:A6450,A6450)=1)</f>
        <v>1</v>
      </c>
      <c r="R6450" t="str">
        <f t="shared" si="201"/>
        <v/>
      </c>
    </row>
    <row r="6451" spans="1:18">
      <c r="A6451" t="s">
        <v>13162</v>
      </c>
      <c r="B6451" t="s">
        <v>4934</v>
      </c>
      <c r="C6451" t="s">
        <v>3098</v>
      </c>
      <c r="D6451" t="s">
        <v>3196</v>
      </c>
      <c r="E6451" t="s">
        <v>3194</v>
      </c>
      <c r="F6451" t="s">
        <v>3167</v>
      </c>
      <c r="G6451" t="s">
        <v>3053</v>
      </c>
      <c r="H6451" s="28">
        <v>45189</v>
      </c>
      <c r="I6451">
        <v>66.83</v>
      </c>
      <c r="J6451">
        <v>72</v>
      </c>
      <c r="K6451" t="s">
        <v>3124</v>
      </c>
      <c r="L6451" t="s">
        <v>3206</v>
      </c>
      <c r="M6451" t="s">
        <v>3177</v>
      </c>
      <c r="N6451">
        <v>3.7</v>
      </c>
      <c r="O6451" t="s">
        <v>3123</v>
      </c>
      <c r="P6451">
        <f t="shared" si="200"/>
        <v>45187</v>
      </c>
      <c r="Q6451">
        <f>--(COUNTIF($A$2:A6451,A6451)=1)</f>
        <v>1</v>
      </c>
      <c r="R6451">
        <f t="shared" si="201"/>
        <v>66.83</v>
      </c>
    </row>
    <row r="6452" spans="1:18">
      <c r="A6452" t="s">
        <v>13163</v>
      </c>
      <c r="B6452" t="s">
        <v>2960</v>
      </c>
      <c r="C6452" t="s">
        <v>6416</v>
      </c>
      <c r="D6452" t="s">
        <v>3251</v>
      </c>
      <c r="E6452" t="s">
        <v>3166</v>
      </c>
      <c r="F6452" t="s">
        <v>3167</v>
      </c>
      <c r="G6452" t="s">
        <v>2299</v>
      </c>
      <c r="H6452" s="28">
        <v>45654</v>
      </c>
      <c r="I6452">
        <v>2.59</v>
      </c>
      <c r="J6452">
        <v>24</v>
      </c>
      <c r="K6452" t="s">
        <v>3124</v>
      </c>
      <c r="L6452" t="s">
        <v>3212</v>
      </c>
      <c r="M6452" t="s">
        <v>3202</v>
      </c>
      <c r="N6452">
        <v>4.5999999999999996</v>
      </c>
      <c r="O6452" t="s">
        <v>3213</v>
      </c>
      <c r="P6452">
        <f t="shared" si="200"/>
        <v>45654</v>
      </c>
      <c r="Q6452">
        <f>--(COUNTIF($A$2:A6452,A6452)=1)</f>
        <v>1</v>
      </c>
      <c r="R6452">
        <f t="shared" si="201"/>
        <v>2.59</v>
      </c>
    </row>
    <row r="6453" spans="1:18">
      <c r="A6453" t="s">
        <v>13164</v>
      </c>
      <c r="B6453" t="s">
        <v>3340</v>
      </c>
      <c r="C6453" t="s">
        <v>3098</v>
      </c>
      <c r="D6453" t="s">
        <v>3174</v>
      </c>
      <c r="E6453" t="s">
        <v>3166</v>
      </c>
      <c r="F6453" t="s">
        <v>3167</v>
      </c>
      <c r="G6453" t="s">
        <v>2518</v>
      </c>
      <c r="H6453" s="28">
        <v>45066</v>
      </c>
      <c r="I6453">
        <v>19.78</v>
      </c>
      <c r="J6453">
        <v>24</v>
      </c>
      <c r="K6453" t="s">
        <v>3124</v>
      </c>
      <c r="L6453" t="s">
        <v>3098</v>
      </c>
      <c r="M6453" t="s">
        <v>3188</v>
      </c>
      <c r="O6453" t="s">
        <v>3182</v>
      </c>
      <c r="P6453">
        <f t="shared" si="200"/>
        <v>45066</v>
      </c>
      <c r="Q6453">
        <f>--(COUNTIF($A$2:A6453,A6453)=1)</f>
        <v>1</v>
      </c>
      <c r="R6453">
        <f t="shared" si="201"/>
        <v>19.78</v>
      </c>
    </row>
    <row r="6454" spans="1:18">
      <c r="A6454" t="s">
        <v>13165</v>
      </c>
      <c r="B6454" t="s">
        <v>7601</v>
      </c>
      <c r="C6454" t="s">
        <v>3098</v>
      </c>
      <c r="D6454" t="s">
        <v>3227</v>
      </c>
      <c r="E6454" t="s">
        <v>3166</v>
      </c>
      <c r="F6454" t="s">
        <v>3167</v>
      </c>
      <c r="G6454" t="s">
        <v>589</v>
      </c>
      <c r="H6454" s="28">
        <v>45494</v>
      </c>
      <c r="I6454">
        <v>9.18</v>
      </c>
      <c r="J6454">
        <v>24</v>
      </c>
      <c r="K6454" t="s">
        <v>3124</v>
      </c>
      <c r="L6454" t="s">
        <v>3268</v>
      </c>
      <c r="M6454" t="s">
        <v>3188</v>
      </c>
      <c r="O6454" t="s">
        <v>3124</v>
      </c>
      <c r="P6454">
        <f t="shared" si="200"/>
        <v>45494</v>
      </c>
      <c r="Q6454">
        <f>--(COUNTIF($A$2:A6454,A6454)=1)</f>
        <v>1</v>
      </c>
      <c r="R6454">
        <f t="shared" si="201"/>
        <v>9.18</v>
      </c>
    </row>
    <row r="6455" spans="1:18">
      <c r="A6455" t="s">
        <v>13166</v>
      </c>
      <c r="B6455" t="s">
        <v>2115</v>
      </c>
      <c r="C6455" t="s">
        <v>3098</v>
      </c>
      <c r="D6455" t="s">
        <v>3185</v>
      </c>
      <c r="E6455" t="s">
        <v>3166</v>
      </c>
      <c r="F6455" t="s">
        <v>3180</v>
      </c>
      <c r="G6455" t="s">
        <v>3241</v>
      </c>
      <c r="H6455" s="28"/>
      <c r="J6455">
        <v>24</v>
      </c>
      <c r="K6455" t="s">
        <v>3098</v>
      </c>
      <c r="L6455" t="s">
        <v>3201</v>
      </c>
      <c r="M6455" t="s">
        <v>3177</v>
      </c>
      <c r="O6455" t="s">
        <v>3178</v>
      </c>
      <c r="P6455">
        <f t="shared" si="200"/>
        <v>45194</v>
      </c>
      <c r="Q6455">
        <f>--(COUNTIF($A$2:A6455,A6455)=1)</f>
        <v>1</v>
      </c>
      <c r="R6455" t="str">
        <f t="shared" si="201"/>
        <v/>
      </c>
    </row>
    <row r="6456" spans="1:18">
      <c r="A6456" t="s">
        <v>13167</v>
      </c>
      <c r="B6456" t="s">
        <v>3257</v>
      </c>
      <c r="C6456" t="s">
        <v>3098</v>
      </c>
      <c r="D6456" t="s">
        <v>3251</v>
      </c>
      <c r="E6456" t="s">
        <v>3166</v>
      </c>
      <c r="F6456" t="s">
        <v>3180</v>
      </c>
      <c r="G6456" t="s">
        <v>5341</v>
      </c>
      <c r="H6456" s="28"/>
      <c r="J6456">
        <v>24</v>
      </c>
      <c r="K6456" t="s">
        <v>3098</v>
      </c>
      <c r="L6456" t="s">
        <v>3201</v>
      </c>
      <c r="M6456" t="s">
        <v>3177</v>
      </c>
      <c r="O6456" t="s">
        <v>3170</v>
      </c>
      <c r="P6456">
        <f t="shared" si="200"/>
        <v>44637</v>
      </c>
      <c r="Q6456">
        <f>--(COUNTIF($A$2:A6456,A6456)=1)</f>
        <v>1</v>
      </c>
      <c r="R6456" t="str">
        <f t="shared" si="201"/>
        <v/>
      </c>
    </row>
    <row r="6457" spans="1:18">
      <c r="A6457" t="s">
        <v>13168</v>
      </c>
      <c r="B6457" t="s">
        <v>754</v>
      </c>
      <c r="C6457" t="s">
        <v>3098</v>
      </c>
      <c r="D6457" t="s">
        <v>3251</v>
      </c>
      <c r="E6457" t="s">
        <v>3194</v>
      </c>
      <c r="F6457" t="s">
        <v>3180</v>
      </c>
      <c r="G6457" t="s">
        <v>1971</v>
      </c>
      <c r="H6457" s="28"/>
      <c r="J6457">
        <v>72</v>
      </c>
      <c r="K6457" t="s">
        <v>3098</v>
      </c>
      <c r="L6457" t="s">
        <v>3354</v>
      </c>
      <c r="M6457" t="s">
        <v>3202</v>
      </c>
      <c r="O6457" t="s">
        <v>3170</v>
      </c>
      <c r="P6457">
        <f t="shared" si="200"/>
        <v>45266</v>
      </c>
      <c r="Q6457">
        <f>--(COUNTIF($A$2:A6457,A6457)=1)</f>
        <v>1</v>
      </c>
      <c r="R6457" t="str">
        <f t="shared" si="201"/>
        <v/>
      </c>
    </row>
    <row r="6458" spans="1:18">
      <c r="A6458" t="s">
        <v>13169</v>
      </c>
      <c r="B6458" t="s">
        <v>2678</v>
      </c>
      <c r="C6458" t="s">
        <v>13170</v>
      </c>
      <c r="D6458" t="s">
        <v>3174</v>
      </c>
      <c r="E6458" t="s">
        <v>3175</v>
      </c>
      <c r="F6458" t="s">
        <v>3228</v>
      </c>
      <c r="G6458" t="s">
        <v>1163</v>
      </c>
      <c r="H6458" s="28"/>
      <c r="J6458">
        <v>8</v>
      </c>
      <c r="K6458" t="s">
        <v>3098</v>
      </c>
      <c r="L6458" t="s">
        <v>3212</v>
      </c>
      <c r="M6458" t="s">
        <v>3177</v>
      </c>
      <c r="O6458" t="s">
        <v>3123</v>
      </c>
      <c r="P6458">
        <f t="shared" si="200"/>
        <v>45008</v>
      </c>
      <c r="Q6458">
        <f>--(COUNTIF($A$2:A6458,A6458)=1)</f>
        <v>1</v>
      </c>
      <c r="R6458" t="str">
        <f t="shared" si="201"/>
        <v/>
      </c>
    </row>
    <row r="6459" spans="1:18">
      <c r="A6459" t="s">
        <v>13171</v>
      </c>
      <c r="B6459" t="s">
        <v>3686</v>
      </c>
      <c r="C6459" t="s">
        <v>3098</v>
      </c>
      <c r="D6459" t="s">
        <v>3237</v>
      </c>
      <c r="E6459" t="s">
        <v>3175</v>
      </c>
      <c r="F6459" t="s">
        <v>3167</v>
      </c>
      <c r="G6459" t="s">
        <v>11196</v>
      </c>
      <c r="H6459" s="28"/>
      <c r="J6459">
        <v>8</v>
      </c>
      <c r="K6459" t="s">
        <v>3098</v>
      </c>
      <c r="L6459" t="s">
        <v>3225</v>
      </c>
      <c r="M6459" t="s">
        <v>3188</v>
      </c>
      <c r="O6459" t="s">
        <v>3170</v>
      </c>
      <c r="P6459">
        <f t="shared" si="200"/>
        <v>45227</v>
      </c>
      <c r="Q6459">
        <f>--(COUNTIF($A$2:A6459,A6459)=1)</f>
        <v>1</v>
      </c>
      <c r="R6459" t="str">
        <f t="shared" si="201"/>
        <v/>
      </c>
    </row>
    <row r="6460" spans="1:18">
      <c r="A6460" t="s">
        <v>13172</v>
      </c>
      <c r="B6460" t="s">
        <v>318</v>
      </c>
      <c r="C6460" t="s">
        <v>3098</v>
      </c>
      <c r="D6460" t="s">
        <v>3240</v>
      </c>
      <c r="E6460" t="s">
        <v>3175</v>
      </c>
      <c r="F6460" t="s">
        <v>3180</v>
      </c>
      <c r="G6460" t="s">
        <v>1324</v>
      </c>
      <c r="H6460" s="28"/>
      <c r="J6460">
        <v>8</v>
      </c>
      <c r="K6460" t="s">
        <v>3098</v>
      </c>
      <c r="L6460" t="s">
        <v>3254</v>
      </c>
      <c r="M6460" t="s">
        <v>3207</v>
      </c>
      <c r="O6460" t="s">
        <v>3182</v>
      </c>
      <c r="P6460">
        <f t="shared" si="200"/>
        <v>45316</v>
      </c>
      <c r="Q6460">
        <f>--(COUNTIF($A$2:A6460,A6460)=1)</f>
        <v>1</v>
      </c>
      <c r="R6460" t="str">
        <f t="shared" si="201"/>
        <v/>
      </c>
    </row>
    <row r="6461" spans="1:18">
      <c r="A6461" t="s">
        <v>13173</v>
      </c>
      <c r="B6461" t="s">
        <v>7232</v>
      </c>
      <c r="C6461" t="s">
        <v>3098</v>
      </c>
      <c r="D6461" t="s">
        <v>3240</v>
      </c>
      <c r="E6461" t="s">
        <v>3166</v>
      </c>
      <c r="F6461" t="s">
        <v>3167</v>
      </c>
      <c r="G6461" t="s">
        <v>594</v>
      </c>
      <c r="H6461" s="28">
        <v>45517</v>
      </c>
      <c r="I6461">
        <v>66.319999999999993</v>
      </c>
      <c r="J6461">
        <v>24</v>
      </c>
      <c r="K6461" t="s">
        <v>3123</v>
      </c>
      <c r="L6461" t="s">
        <v>3209</v>
      </c>
      <c r="M6461" t="s">
        <v>3202</v>
      </c>
      <c r="N6461">
        <v>4.3</v>
      </c>
      <c r="O6461" t="s">
        <v>3260</v>
      </c>
      <c r="P6461">
        <f t="shared" si="200"/>
        <v>45515</v>
      </c>
      <c r="Q6461">
        <f>--(COUNTIF($A$2:A6461,A6461)=1)</f>
        <v>1</v>
      </c>
      <c r="R6461">
        <f t="shared" si="201"/>
        <v>66.319999999999993</v>
      </c>
    </row>
    <row r="6462" spans="1:18">
      <c r="A6462" t="s">
        <v>13174</v>
      </c>
      <c r="B6462" t="s">
        <v>341</v>
      </c>
      <c r="C6462" t="s">
        <v>9702</v>
      </c>
      <c r="D6462" t="s">
        <v>3196</v>
      </c>
      <c r="E6462" t="s">
        <v>3166</v>
      </c>
      <c r="F6462" t="s">
        <v>3167</v>
      </c>
      <c r="G6462" t="s">
        <v>160</v>
      </c>
      <c r="H6462" s="28">
        <v>45240</v>
      </c>
      <c r="I6462">
        <v>25.28</v>
      </c>
      <c r="J6462">
        <v>24</v>
      </c>
      <c r="K6462" t="s">
        <v>3123</v>
      </c>
      <c r="L6462" t="s">
        <v>3221</v>
      </c>
      <c r="M6462" t="s">
        <v>3169</v>
      </c>
      <c r="N6462">
        <v>2.2999999999999998</v>
      </c>
      <c r="O6462" t="s">
        <v>3260</v>
      </c>
      <c r="P6462">
        <f t="shared" si="200"/>
        <v>45239</v>
      </c>
      <c r="Q6462">
        <f>--(COUNTIF($A$2:A6462,A6462)=1)</f>
        <v>1</v>
      </c>
      <c r="R6462">
        <f t="shared" si="201"/>
        <v>25.28</v>
      </c>
    </row>
    <row r="6463" spans="1:18">
      <c r="A6463" t="s">
        <v>13175</v>
      </c>
      <c r="B6463" t="s">
        <v>814</v>
      </c>
      <c r="C6463" t="s">
        <v>5065</v>
      </c>
      <c r="D6463" t="s">
        <v>3227</v>
      </c>
      <c r="E6463" t="s">
        <v>3166</v>
      </c>
      <c r="F6463" t="s">
        <v>3167</v>
      </c>
      <c r="G6463" t="s">
        <v>8110</v>
      </c>
      <c r="H6463" s="28">
        <v>44848</v>
      </c>
      <c r="I6463">
        <v>54.54</v>
      </c>
      <c r="J6463">
        <v>24</v>
      </c>
      <c r="K6463" t="s">
        <v>3123</v>
      </c>
      <c r="L6463" t="s">
        <v>3354</v>
      </c>
      <c r="M6463" t="s">
        <v>3169</v>
      </c>
      <c r="O6463" t="s">
        <v>3123</v>
      </c>
      <c r="P6463">
        <f t="shared" si="200"/>
        <v>44846</v>
      </c>
      <c r="Q6463">
        <f>--(COUNTIF($A$2:A6463,A6463)=1)</f>
        <v>1</v>
      </c>
      <c r="R6463">
        <f t="shared" si="201"/>
        <v>54.54</v>
      </c>
    </row>
    <row r="6464" spans="1:18">
      <c r="A6464" t="s">
        <v>13176</v>
      </c>
      <c r="B6464" t="s">
        <v>2107</v>
      </c>
      <c r="C6464" t="s">
        <v>4790</v>
      </c>
      <c r="D6464" t="s">
        <v>3240</v>
      </c>
      <c r="E6464" t="s">
        <v>3194</v>
      </c>
      <c r="F6464" t="s">
        <v>3220</v>
      </c>
      <c r="G6464" t="s">
        <v>1073</v>
      </c>
      <c r="H6464" s="28">
        <v>45575</v>
      </c>
      <c r="I6464">
        <v>115.95</v>
      </c>
      <c r="J6464">
        <v>72</v>
      </c>
      <c r="K6464" t="s">
        <v>3123</v>
      </c>
      <c r="L6464" t="s">
        <v>3218</v>
      </c>
      <c r="M6464" t="s">
        <v>3188</v>
      </c>
      <c r="O6464" t="s">
        <v>3178</v>
      </c>
      <c r="P6464">
        <f t="shared" si="200"/>
        <v>45571</v>
      </c>
      <c r="Q6464">
        <f>--(COUNTIF($A$2:A6464,A6464)=1)</f>
        <v>1</v>
      </c>
      <c r="R6464">
        <f t="shared" si="201"/>
        <v>115.95</v>
      </c>
    </row>
    <row r="6465" spans="1:18">
      <c r="A6465" t="s">
        <v>13177</v>
      </c>
      <c r="B6465" t="s">
        <v>6027</v>
      </c>
      <c r="C6465" t="s">
        <v>3098</v>
      </c>
      <c r="D6465" t="s">
        <v>3185</v>
      </c>
      <c r="E6465" t="s">
        <v>3280</v>
      </c>
      <c r="F6465" t="s">
        <v>3167</v>
      </c>
      <c r="G6465" t="s">
        <v>2991</v>
      </c>
      <c r="H6465" s="28">
        <v>45154</v>
      </c>
      <c r="I6465">
        <v>9.1999999999999993</v>
      </c>
      <c r="J6465">
        <v>4</v>
      </c>
      <c r="K6465" t="s">
        <v>3123</v>
      </c>
      <c r="L6465" t="s">
        <v>3198</v>
      </c>
      <c r="M6465" t="s">
        <v>3188</v>
      </c>
      <c r="O6465" t="s">
        <v>3182</v>
      </c>
      <c r="P6465">
        <f t="shared" si="200"/>
        <v>45154</v>
      </c>
      <c r="Q6465">
        <f>--(COUNTIF($A$2:A6465,A6465)=1)</f>
        <v>1</v>
      </c>
      <c r="R6465">
        <f t="shared" si="201"/>
        <v>9.1999999999999993</v>
      </c>
    </row>
    <row r="6466" spans="1:18">
      <c r="A6466" t="s">
        <v>13178</v>
      </c>
      <c r="B6466" t="s">
        <v>2558</v>
      </c>
      <c r="C6466" t="s">
        <v>13179</v>
      </c>
      <c r="D6466" t="s">
        <v>3251</v>
      </c>
      <c r="E6466" t="s">
        <v>3280</v>
      </c>
      <c r="F6466" t="s">
        <v>3220</v>
      </c>
      <c r="G6466" t="s">
        <v>762</v>
      </c>
      <c r="H6466" s="28">
        <v>45302</v>
      </c>
      <c r="I6466">
        <v>2.33</v>
      </c>
      <c r="J6466">
        <v>4</v>
      </c>
      <c r="K6466" t="s">
        <v>3124</v>
      </c>
      <c r="L6466" t="s">
        <v>3181</v>
      </c>
      <c r="M6466" t="s">
        <v>3202</v>
      </c>
      <c r="O6466" t="s">
        <v>3123</v>
      </c>
      <c r="P6466">
        <f t="shared" ref="P6466:P6529" si="202">IFERROR(DATEVALUE(G6466),IFERROR(DATE(RIGHT(G6466,4),MID(G6466,4,2),LEFT(G6466,2)),""))</f>
        <v>45302</v>
      </c>
      <c r="Q6466">
        <f>--(COUNTIF($A$2:A6466,A6466)=1)</f>
        <v>1</v>
      </c>
      <c r="R6466">
        <f t="shared" ref="R6466:R6529" si="203">IF(AND(Q6466=1,I6466&lt;&gt;"",ISNUMBER(I6466),I6466&gt;=0),I6466,"")</f>
        <v>2.33</v>
      </c>
    </row>
    <row r="6467" spans="1:18">
      <c r="A6467" t="s">
        <v>13180</v>
      </c>
      <c r="B6467" t="s">
        <v>6775</v>
      </c>
      <c r="C6467" t="s">
        <v>3098</v>
      </c>
      <c r="D6467" t="s">
        <v>3227</v>
      </c>
      <c r="E6467" t="s">
        <v>3166</v>
      </c>
      <c r="F6467" t="s">
        <v>3228</v>
      </c>
      <c r="G6467" t="s">
        <v>1416</v>
      </c>
      <c r="H6467" s="28"/>
      <c r="J6467">
        <v>24</v>
      </c>
      <c r="K6467" t="s">
        <v>3098</v>
      </c>
      <c r="L6467" t="s">
        <v>3281</v>
      </c>
      <c r="M6467" t="s">
        <v>3188</v>
      </c>
      <c r="O6467" t="s">
        <v>3123</v>
      </c>
      <c r="P6467">
        <f t="shared" si="202"/>
        <v>44914</v>
      </c>
      <c r="Q6467">
        <f>--(COUNTIF($A$2:A6467,A6467)=1)</f>
        <v>1</v>
      </c>
      <c r="R6467" t="str">
        <f t="shared" si="203"/>
        <v/>
      </c>
    </row>
    <row r="6468" spans="1:18">
      <c r="A6468" t="s">
        <v>13181</v>
      </c>
      <c r="B6468" t="s">
        <v>5981</v>
      </c>
      <c r="C6468" t="s">
        <v>13182</v>
      </c>
      <c r="D6468" t="s">
        <v>3240</v>
      </c>
      <c r="E6468" t="s">
        <v>3166</v>
      </c>
      <c r="F6468" t="s">
        <v>3167</v>
      </c>
      <c r="G6468" t="s">
        <v>2612</v>
      </c>
      <c r="H6468" s="28"/>
      <c r="J6468">
        <v>24</v>
      </c>
      <c r="K6468" t="s">
        <v>3098</v>
      </c>
      <c r="L6468" t="s">
        <v>3265</v>
      </c>
      <c r="M6468" t="s">
        <v>3169</v>
      </c>
      <c r="O6468" t="s">
        <v>3123</v>
      </c>
      <c r="P6468">
        <f t="shared" si="202"/>
        <v>45502</v>
      </c>
      <c r="Q6468">
        <f>--(COUNTIF($A$2:A6468,A6468)=1)</f>
        <v>1</v>
      </c>
      <c r="R6468" t="str">
        <f t="shared" si="203"/>
        <v/>
      </c>
    </row>
    <row r="6469" spans="1:18">
      <c r="A6469" t="s">
        <v>13183</v>
      </c>
      <c r="B6469" t="s">
        <v>855</v>
      </c>
      <c r="C6469" t="s">
        <v>6780</v>
      </c>
      <c r="D6469" t="s">
        <v>3165</v>
      </c>
      <c r="E6469" t="s">
        <v>3166</v>
      </c>
      <c r="F6469" t="s">
        <v>3167</v>
      </c>
      <c r="G6469" t="s">
        <v>3224</v>
      </c>
      <c r="H6469" s="28">
        <v>45712</v>
      </c>
      <c r="I6469">
        <v>51.52</v>
      </c>
      <c r="J6469">
        <v>24</v>
      </c>
      <c r="K6469" t="s">
        <v>3123</v>
      </c>
      <c r="L6469" t="s">
        <v>3437</v>
      </c>
      <c r="M6469" t="s">
        <v>3188</v>
      </c>
      <c r="N6469">
        <v>4.2</v>
      </c>
      <c r="O6469" t="s">
        <v>3182</v>
      </c>
      <c r="P6469">
        <f t="shared" si="202"/>
        <v>45710</v>
      </c>
      <c r="Q6469">
        <f>--(COUNTIF($A$2:A6469,A6469)=1)</f>
        <v>1</v>
      </c>
      <c r="R6469">
        <f t="shared" si="203"/>
        <v>51.52</v>
      </c>
    </row>
    <row r="6470" spans="1:18">
      <c r="A6470" t="s">
        <v>13184</v>
      </c>
      <c r="B6470" t="s">
        <v>3314</v>
      </c>
      <c r="C6470" t="s">
        <v>6084</v>
      </c>
      <c r="D6470" t="s">
        <v>3196</v>
      </c>
      <c r="E6470" t="s">
        <v>3175</v>
      </c>
      <c r="F6470" t="s">
        <v>3167</v>
      </c>
      <c r="G6470" t="s">
        <v>489</v>
      </c>
      <c r="H6470" s="28">
        <v>44605</v>
      </c>
      <c r="I6470">
        <v>12.52</v>
      </c>
      <c r="J6470">
        <v>8</v>
      </c>
      <c r="K6470" t="s">
        <v>3123</v>
      </c>
      <c r="L6470" t="s">
        <v>3206</v>
      </c>
      <c r="M6470" t="s">
        <v>3202</v>
      </c>
      <c r="N6470">
        <v>4.3</v>
      </c>
      <c r="O6470" t="s">
        <v>3189</v>
      </c>
      <c r="P6470">
        <f t="shared" si="202"/>
        <v>44605</v>
      </c>
      <c r="Q6470">
        <f>--(COUNTIF($A$2:A6470,A6470)=1)</f>
        <v>1</v>
      </c>
      <c r="R6470">
        <f t="shared" si="203"/>
        <v>12.52</v>
      </c>
    </row>
    <row r="6471" spans="1:18">
      <c r="A6471" t="s">
        <v>13185</v>
      </c>
      <c r="B6471" t="s">
        <v>2343</v>
      </c>
      <c r="C6471" t="s">
        <v>3868</v>
      </c>
      <c r="D6471" t="s">
        <v>3251</v>
      </c>
      <c r="E6471" t="s">
        <v>3194</v>
      </c>
      <c r="F6471" t="s">
        <v>3180</v>
      </c>
      <c r="G6471" t="s">
        <v>1111</v>
      </c>
      <c r="H6471" s="28"/>
      <c r="J6471">
        <v>72</v>
      </c>
      <c r="K6471" t="s">
        <v>3098</v>
      </c>
      <c r="L6471" t="s">
        <v>3231</v>
      </c>
      <c r="M6471" t="s">
        <v>3188</v>
      </c>
      <c r="O6471" t="s">
        <v>3182</v>
      </c>
      <c r="P6471">
        <f t="shared" si="202"/>
        <v>45554</v>
      </c>
      <c r="Q6471">
        <f>--(COUNTIF($A$2:A6471,A6471)=1)</f>
        <v>1</v>
      </c>
      <c r="R6471" t="str">
        <f t="shared" si="203"/>
        <v/>
      </c>
    </row>
    <row r="6472" spans="1:18">
      <c r="A6472" t="s">
        <v>13186</v>
      </c>
      <c r="B6472" t="s">
        <v>3359</v>
      </c>
      <c r="C6472" t="s">
        <v>13187</v>
      </c>
      <c r="D6472" t="s">
        <v>3200</v>
      </c>
      <c r="E6472" t="s">
        <v>3166</v>
      </c>
      <c r="F6472" t="s">
        <v>3180</v>
      </c>
      <c r="G6472" t="s">
        <v>4392</v>
      </c>
      <c r="H6472" s="28"/>
      <c r="J6472">
        <v>24</v>
      </c>
      <c r="K6472" t="s">
        <v>3098</v>
      </c>
      <c r="L6472" t="s">
        <v>3225</v>
      </c>
      <c r="M6472" t="s">
        <v>3207</v>
      </c>
      <c r="O6472" t="s">
        <v>3170</v>
      </c>
      <c r="P6472">
        <f t="shared" si="202"/>
        <v>44685</v>
      </c>
      <c r="Q6472">
        <f>--(COUNTIF($A$2:A6472,A6472)=1)</f>
        <v>1</v>
      </c>
      <c r="R6472" t="str">
        <f t="shared" si="203"/>
        <v/>
      </c>
    </row>
    <row r="6473" spans="1:18">
      <c r="A6473" t="s">
        <v>13188</v>
      </c>
      <c r="B6473" t="s">
        <v>1008</v>
      </c>
      <c r="C6473" t="s">
        <v>3098</v>
      </c>
      <c r="D6473" t="s">
        <v>3200</v>
      </c>
      <c r="E6473" t="s">
        <v>3175</v>
      </c>
      <c r="F6473" t="s">
        <v>3220</v>
      </c>
      <c r="G6473" t="s">
        <v>2906</v>
      </c>
      <c r="H6473" s="28">
        <v>45037</v>
      </c>
      <c r="I6473">
        <v>24.32</v>
      </c>
      <c r="J6473">
        <v>8</v>
      </c>
      <c r="K6473" t="s">
        <v>3123</v>
      </c>
      <c r="L6473" t="s">
        <v>3176</v>
      </c>
      <c r="M6473" t="s">
        <v>3202</v>
      </c>
      <c r="N6473">
        <v>2.1</v>
      </c>
      <c r="O6473" t="s">
        <v>3123</v>
      </c>
      <c r="P6473">
        <f t="shared" si="202"/>
        <v>45036</v>
      </c>
      <c r="Q6473">
        <f>--(COUNTIF($A$2:A6473,A6473)=1)</f>
        <v>1</v>
      </c>
      <c r="R6473">
        <f t="shared" si="203"/>
        <v>24.32</v>
      </c>
    </row>
    <row r="6474" spans="1:18">
      <c r="A6474" t="s">
        <v>13189</v>
      </c>
      <c r="B6474" t="s">
        <v>1348</v>
      </c>
      <c r="C6474" t="s">
        <v>6631</v>
      </c>
      <c r="D6474" t="s">
        <v>3237</v>
      </c>
      <c r="E6474" t="s">
        <v>3166</v>
      </c>
      <c r="F6474" t="s">
        <v>3180</v>
      </c>
      <c r="G6474" t="s">
        <v>1039</v>
      </c>
      <c r="H6474" s="28"/>
      <c r="J6474">
        <v>24</v>
      </c>
      <c r="K6474" t="s">
        <v>3098</v>
      </c>
      <c r="L6474" t="s">
        <v>3209</v>
      </c>
      <c r="M6474" t="s">
        <v>3169</v>
      </c>
      <c r="O6474" t="s">
        <v>3182</v>
      </c>
      <c r="P6474">
        <f t="shared" si="202"/>
        <v>44844</v>
      </c>
      <c r="Q6474">
        <f>--(COUNTIF($A$2:A6474,A6474)=1)</f>
        <v>1</v>
      </c>
      <c r="R6474" t="str">
        <f t="shared" si="203"/>
        <v/>
      </c>
    </row>
    <row r="6475" spans="1:18">
      <c r="A6475" t="s">
        <v>13190</v>
      </c>
      <c r="B6475" t="s">
        <v>1646</v>
      </c>
      <c r="C6475" t="s">
        <v>3098</v>
      </c>
      <c r="D6475" t="s">
        <v>3165</v>
      </c>
      <c r="E6475" t="s">
        <v>3280</v>
      </c>
      <c r="F6475" t="s">
        <v>3167</v>
      </c>
      <c r="G6475" t="s">
        <v>913</v>
      </c>
      <c r="H6475" s="28">
        <v>45078</v>
      </c>
      <c r="I6475">
        <v>7.55</v>
      </c>
      <c r="J6475">
        <v>4</v>
      </c>
      <c r="K6475" t="s">
        <v>3123</v>
      </c>
      <c r="L6475" t="s">
        <v>3201</v>
      </c>
      <c r="M6475" t="s">
        <v>3202</v>
      </c>
      <c r="N6475">
        <v>3.6</v>
      </c>
      <c r="O6475" t="s">
        <v>3178</v>
      </c>
      <c r="P6475">
        <f t="shared" si="202"/>
        <v>45078</v>
      </c>
      <c r="Q6475">
        <f>--(COUNTIF($A$2:A6475,A6475)=1)</f>
        <v>1</v>
      </c>
      <c r="R6475">
        <f t="shared" si="203"/>
        <v>7.55</v>
      </c>
    </row>
    <row r="6476" spans="1:18">
      <c r="A6476" t="s">
        <v>13191</v>
      </c>
      <c r="B6476" t="s">
        <v>616</v>
      </c>
      <c r="C6476" t="s">
        <v>3098</v>
      </c>
      <c r="D6476" t="s">
        <v>3200</v>
      </c>
      <c r="E6476" t="s">
        <v>3166</v>
      </c>
      <c r="F6476" t="s">
        <v>3167</v>
      </c>
      <c r="G6476" t="s">
        <v>1357</v>
      </c>
      <c r="H6476" s="28">
        <v>45079</v>
      </c>
      <c r="I6476">
        <v>59.55</v>
      </c>
      <c r="J6476">
        <v>24</v>
      </c>
      <c r="K6476" t="s">
        <v>3123</v>
      </c>
      <c r="L6476" t="s">
        <v>3206</v>
      </c>
      <c r="M6476" t="s">
        <v>3169</v>
      </c>
      <c r="O6476" t="s">
        <v>3182</v>
      </c>
      <c r="P6476">
        <f t="shared" si="202"/>
        <v>45077</v>
      </c>
      <c r="Q6476">
        <f>--(COUNTIF($A$2:A6476,A6476)=1)</f>
        <v>1</v>
      </c>
      <c r="R6476">
        <f t="shared" si="203"/>
        <v>59.55</v>
      </c>
    </row>
    <row r="6477" spans="1:18">
      <c r="A6477" t="s">
        <v>13192</v>
      </c>
      <c r="B6477" t="s">
        <v>473</v>
      </c>
      <c r="C6477" t="s">
        <v>3098</v>
      </c>
      <c r="D6477" t="s">
        <v>3227</v>
      </c>
      <c r="E6477" t="s">
        <v>3166</v>
      </c>
      <c r="F6477" t="s">
        <v>3167</v>
      </c>
      <c r="G6477" t="s">
        <v>721</v>
      </c>
      <c r="H6477" s="28">
        <v>44709</v>
      </c>
      <c r="I6477">
        <v>15.23</v>
      </c>
      <c r="J6477">
        <v>24</v>
      </c>
      <c r="K6477" t="s">
        <v>3124</v>
      </c>
      <c r="L6477" t="s">
        <v>3281</v>
      </c>
      <c r="M6477" t="s">
        <v>3202</v>
      </c>
      <c r="N6477">
        <v>2.9</v>
      </c>
      <c r="O6477" t="s">
        <v>3182</v>
      </c>
      <c r="P6477">
        <f t="shared" si="202"/>
        <v>44709</v>
      </c>
      <c r="Q6477">
        <f>--(COUNTIF($A$2:A6477,A6477)=1)</f>
        <v>1</v>
      </c>
      <c r="R6477">
        <f t="shared" si="203"/>
        <v>15.23</v>
      </c>
    </row>
    <row r="6478" spans="1:18">
      <c r="A6478" t="s">
        <v>13193</v>
      </c>
      <c r="B6478" t="s">
        <v>3888</v>
      </c>
      <c r="C6478" t="s">
        <v>3098</v>
      </c>
      <c r="D6478" t="s">
        <v>3240</v>
      </c>
      <c r="E6478" t="s">
        <v>3194</v>
      </c>
      <c r="F6478" t="s">
        <v>3167</v>
      </c>
      <c r="G6478" t="s">
        <v>1874</v>
      </c>
      <c r="H6478" s="28"/>
      <c r="J6478">
        <v>72</v>
      </c>
      <c r="K6478" t="s">
        <v>3098</v>
      </c>
      <c r="L6478" t="s">
        <v>3351</v>
      </c>
      <c r="M6478" t="s">
        <v>3188</v>
      </c>
      <c r="O6478" t="s">
        <v>3213</v>
      </c>
      <c r="P6478">
        <f t="shared" si="202"/>
        <v>44823</v>
      </c>
      <c r="Q6478">
        <f>--(COUNTIF($A$2:A6478,A6478)=1)</f>
        <v>1</v>
      </c>
      <c r="R6478" t="str">
        <f t="shared" si="203"/>
        <v/>
      </c>
    </row>
    <row r="6479" spans="1:18">
      <c r="A6479" t="s">
        <v>13194</v>
      </c>
      <c r="B6479" t="s">
        <v>713</v>
      </c>
      <c r="C6479" t="s">
        <v>3098</v>
      </c>
      <c r="D6479" t="s">
        <v>3227</v>
      </c>
      <c r="E6479" t="s">
        <v>3194</v>
      </c>
      <c r="F6479" t="s">
        <v>3167</v>
      </c>
      <c r="G6479" t="s">
        <v>1030</v>
      </c>
      <c r="H6479" s="28">
        <v>45367</v>
      </c>
      <c r="I6479">
        <v>59.87</v>
      </c>
      <c r="J6479">
        <v>72</v>
      </c>
      <c r="K6479" t="s">
        <v>3124</v>
      </c>
      <c r="L6479" t="s">
        <v>3229</v>
      </c>
      <c r="M6479" t="s">
        <v>3188</v>
      </c>
      <c r="N6479">
        <v>1.5</v>
      </c>
      <c r="O6479" t="s">
        <v>3182</v>
      </c>
      <c r="P6479">
        <f t="shared" si="202"/>
        <v>45365</v>
      </c>
      <c r="Q6479">
        <f>--(COUNTIF($A$2:A6479,A6479)=1)</f>
        <v>1</v>
      </c>
      <c r="R6479">
        <f t="shared" si="203"/>
        <v>59.87</v>
      </c>
    </row>
    <row r="6480" spans="1:18">
      <c r="A6480" t="s">
        <v>13195</v>
      </c>
      <c r="B6480" t="s">
        <v>223</v>
      </c>
      <c r="C6480" t="s">
        <v>3098</v>
      </c>
      <c r="D6480" t="s">
        <v>3174</v>
      </c>
      <c r="E6480" t="s">
        <v>3175</v>
      </c>
      <c r="F6480" t="s">
        <v>3167</v>
      </c>
      <c r="G6480" t="s">
        <v>1842</v>
      </c>
      <c r="H6480" s="28"/>
      <c r="J6480">
        <v>8</v>
      </c>
      <c r="K6480" t="s">
        <v>3098</v>
      </c>
      <c r="L6480" t="s">
        <v>3354</v>
      </c>
      <c r="M6480" t="s">
        <v>3177</v>
      </c>
      <c r="O6480" t="s">
        <v>3260</v>
      </c>
      <c r="P6480">
        <f t="shared" si="202"/>
        <v>45002</v>
      </c>
      <c r="Q6480">
        <f>--(COUNTIF($A$2:A6480,A6480)=1)</f>
        <v>1</v>
      </c>
      <c r="R6480" t="str">
        <f t="shared" si="203"/>
        <v/>
      </c>
    </row>
    <row r="6481" spans="1:18">
      <c r="A6481" t="s">
        <v>13196</v>
      </c>
      <c r="B6481" t="s">
        <v>2265</v>
      </c>
      <c r="C6481" t="s">
        <v>3098</v>
      </c>
      <c r="D6481" t="s">
        <v>3227</v>
      </c>
      <c r="E6481" t="s">
        <v>3194</v>
      </c>
      <c r="F6481" t="s">
        <v>3167</v>
      </c>
      <c r="G6481" t="s">
        <v>3818</v>
      </c>
      <c r="H6481" s="28">
        <v>45325</v>
      </c>
      <c r="I6481">
        <v>43.36</v>
      </c>
      <c r="J6481">
        <v>72</v>
      </c>
      <c r="K6481" t="s">
        <v>3124</v>
      </c>
      <c r="L6481" t="s">
        <v>3181</v>
      </c>
      <c r="M6481" t="s">
        <v>3177</v>
      </c>
      <c r="N6481">
        <v>3.9</v>
      </c>
      <c r="O6481" t="s">
        <v>3182</v>
      </c>
      <c r="P6481">
        <f t="shared" si="202"/>
        <v>45324</v>
      </c>
      <c r="Q6481">
        <f>--(COUNTIF($A$2:A6481,A6481)=1)</f>
        <v>1</v>
      </c>
      <c r="R6481">
        <f t="shared" si="203"/>
        <v>43.36</v>
      </c>
    </row>
    <row r="6482" spans="1:18">
      <c r="A6482" t="s">
        <v>13197</v>
      </c>
      <c r="B6482" t="s">
        <v>8405</v>
      </c>
      <c r="C6482" t="s">
        <v>13198</v>
      </c>
      <c r="D6482" t="s">
        <v>3237</v>
      </c>
      <c r="E6482" t="s">
        <v>3166</v>
      </c>
      <c r="F6482" t="s">
        <v>3167</v>
      </c>
      <c r="G6482" t="s">
        <v>2190</v>
      </c>
      <c r="H6482" s="28">
        <v>45539</v>
      </c>
      <c r="I6482">
        <v>17.399999999999999</v>
      </c>
      <c r="J6482">
        <v>24</v>
      </c>
      <c r="K6482" t="s">
        <v>3124</v>
      </c>
      <c r="L6482" t="s">
        <v>3351</v>
      </c>
      <c r="M6482" t="s">
        <v>3188</v>
      </c>
      <c r="N6482">
        <v>4.3</v>
      </c>
      <c r="O6482" t="s">
        <v>3123</v>
      </c>
      <c r="P6482">
        <f t="shared" si="202"/>
        <v>45539</v>
      </c>
      <c r="Q6482">
        <f>--(COUNTIF($A$2:A6482,A6482)=1)</f>
        <v>1</v>
      </c>
      <c r="R6482">
        <f t="shared" si="203"/>
        <v>17.399999999999999</v>
      </c>
    </row>
    <row r="6483" spans="1:18">
      <c r="A6483" t="s">
        <v>13199</v>
      </c>
      <c r="B6483" t="s">
        <v>942</v>
      </c>
      <c r="C6483" t="s">
        <v>3098</v>
      </c>
      <c r="D6483" t="s">
        <v>3174</v>
      </c>
      <c r="E6483" t="s">
        <v>3175</v>
      </c>
      <c r="F6483" t="s">
        <v>3220</v>
      </c>
      <c r="G6483" t="s">
        <v>3009</v>
      </c>
      <c r="H6483" s="28">
        <v>45259</v>
      </c>
      <c r="I6483">
        <v>20.58</v>
      </c>
      <c r="J6483">
        <v>8</v>
      </c>
      <c r="K6483" t="s">
        <v>3123</v>
      </c>
      <c r="L6483" t="s">
        <v>3168</v>
      </c>
      <c r="M6483" t="s">
        <v>3207</v>
      </c>
      <c r="N6483">
        <v>3.5</v>
      </c>
      <c r="O6483" t="s">
        <v>3170</v>
      </c>
      <c r="P6483">
        <f t="shared" si="202"/>
        <v>45259</v>
      </c>
      <c r="Q6483">
        <f>--(COUNTIF($A$2:A6483,A6483)=1)</f>
        <v>1</v>
      </c>
      <c r="R6483">
        <f t="shared" si="203"/>
        <v>20.58</v>
      </c>
    </row>
    <row r="6484" spans="1:18">
      <c r="A6484" t="s">
        <v>13200</v>
      </c>
      <c r="B6484" t="s">
        <v>5011</v>
      </c>
      <c r="C6484" t="s">
        <v>3098</v>
      </c>
      <c r="D6484" t="s">
        <v>3240</v>
      </c>
      <c r="E6484" t="s">
        <v>3280</v>
      </c>
      <c r="F6484" t="s">
        <v>3167</v>
      </c>
      <c r="G6484" t="s">
        <v>3853</v>
      </c>
      <c r="H6484" s="28">
        <v>44766</v>
      </c>
      <c r="I6484">
        <v>10.91</v>
      </c>
      <c r="J6484">
        <v>4</v>
      </c>
      <c r="K6484" t="s">
        <v>3123</v>
      </c>
      <c r="L6484" t="s">
        <v>3354</v>
      </c>
      <c r="M6484" t="s">
        <v>3188</v>
      </c>
      <c r="N6484">
        <v>1</v>
      </c>
      <c r="O6484" t="s">
        <v>3189</v>
      </c>
      <c r="P6484">
        <f t="shared" si="202"/>
        <v>44766</v>
      </c>
      <c r="Q6484">
        <f>--(COUNTIF($A$2:A6484,A6484)=1)</f>
        <v>1</v>
      </c>
      <c r="R6484">
        <f t="shared" si="203"/>
        <v>10.91</v>
      </c>
    </row>
    <row r="6485" spans="1:18">
      <c r="A6485" t="s">
        <v>13201</v>
      </c>
      <c r="B6485" t="s">
        <v>1224</v>
      </c>
      <c r="C6485" t="s">
        <v>3098</v>
      </c>
      <c r="D6485" t="s">
        <v>3237</v>
      </c>
      <c r="E6485" t="s">
        <v>3175</v>
      </c>
      <c r="F6485" t="s">
        <v>3167</v>
      </c>
      <c r="G6485" t="s">
        <v>192</v>
      </c>
      <c r="H6485" s="28">
        <v>44768</v>
      </c>
      <c r="I6485">
        <v>15.61</v>
      </c>
      <c r="J6485">
        <v>8</v>
      </c>
      <c r="K6485" t="s">
        <v>3123</v>
      </c>
      <c r="L6485" t="s">
        <v>3218</v>
      </c>
      <c r="M6485" t="s">
        <v>3188</v>
      </c>
      <c r="N6485">
        <v>3.8</v>
      </c>
      <c r="O6485" t="s">
        <v>3189</v>
      </c>
      <c r="P6485">
        <f t="shared" si="202"/>
        <v>44768</v>
      </c>
      <c r="Q6485">
        <f>--(COUNTIF($A$2:A6485,A6485)=1)</f>
        <v>1</v>
      </c>
      <c r="R6485">
        <f t="shared" si="203"/>
        <v>15.61</v>
      </c>
    </row>
    <row r="6486" spans="1:18">
      <c r="A6486" t="s">
        <v>13202</v>
      </c>
      <c r="B6486" t="s">
        <v>322</v>
      </c>
      <c r="C6486" t="s">
        <v>3098</v>
      </c>
      <c r="D6486" t="s">
        <v>3174</v>
      </c>
      <c r="E6486" t="s">
        <v>3166</v>
      </c>
      <c r="F6486" t="s">
        <v>3228</v>
      </c>
      <c r="G6486" t="s">
        <v>755</v>
      </c>
      <c r="H6486" s="28"/>
      <c r="J6486">
        <v>24</v>
      </c>
      <c r="K6486" t="s">
        <v>3098</v>
      </c>
      <c r="L6486" t="s">
        <v>3098</v>
      </c>
      <c r="M6486" t="s">
        <v>3169</v>
      </c>
      <c r="O6486" t="s">
        <v>3170</v>
      </c>
      <c r="P6486">
        <f t="shared" si="202"/>
        <v>45014</v>
      </c>
      <c r="Q6486">
        <f>--(COUNTIF($A$2:A6486,A6486)=1)</f>
        <v>1</v>
      </c>
      <c r="R6486" t="str">
        <f t="shared" si="203"/>
        <v/>
      </c>
    </row>
    <row r="6487" spans="1:18">
      <c r="A6487" t="s">
        <v>13203</v>
      </c>
      <c r="B6487" t="s">
        <v>2167</v>
      </c>
      <c r="C6487" t="s">
        <v>13204</v>
      </c>
      <c r="D6487" t="s">
        <v>3174</v>
      </c>
      <c r="E6487" t="s">
        <v>3175</v>
      </c>
      <c r="F6487" t="s">
        <v>3167</v>
      </c>
      <c r="G6487" t="s">
        <v>9103</v>
      </c>
      <c r="H6487" s="28">
        <v>45676</v>
      </c>
      <c r="I6487">
        <v>14.8</v>
      </c>
      <c r="J6487">
        <v>8</v>
      </c>
      <c r="K6487" t="s">
        <v>3123</v>
      </c>
      <c r="L6487" t="s">
        <v>3231</v>
      </c>
      <c r="M6487" t="s">
        <v>3177</v>
      </c>
      <c r="N6487">
        <v>1.5</v>
      </c>
      <c r="O6487" t="s">
        <v>3189</v>
      </c>
      <c r="P6487">
        <f t="shared" si="202"/>
        <v>45676</v>
      </c>
      <c r="Q6487">
        <f>--(COUNTIF($A$2:A6487,A6487)=1)</f>
        <v>1</v>
      </c>
      <c r="R6487">
        <f t="shared" si="203"/>
        <v>14.8</v>
      </c>
    </row>
    <row r="6488" spans="1:18">
      <c r="A6488" t="s">
        <v>13205</v>
      </c>
      <c r="B6488" t="s">
        <v>2969</v>
      </c>
      <c r="C6488" t="s">
        <v>3098</v>
      </c>
      <c r="D6488" t="s">
        <v>3200</v>
      </c>
      <c r="E6488" t="s">
        <v>3166</v>
      </c>
      <c r="F6488" t="s">
        <v>3228</v>
      </c>
      <c r="G6488" t="s">
        <v>2594</v>
      </c>
      <c r="H6488" s="28"/>
      <c r="J6488">
        <v>24</v>
      </c>
      <c r="K6488" t="s">
        <v>3098</v>
      </c>
      <c r="L6488" t="s">
        <v>3271</v>
      </c>
      <c r="M6488" t="s">
        <v>3169</v>
      </c>
      <c r="O6488" t="s">
        <v>3123</v>
      </c>
      <c r="P6488">
        <f t="shared" si="202"/>
        <v>45133</v>
      </c>
      <c r="Q6488">
        <f>--(COUNTIF($A$2:A6488,A6488)=1)</f>
        <v>1</v>
      </c>
      <c r="R6488" t="str">
        <f t="shared" si="203"/>
        <v/>
      </c>
    </row>
    <row r="6489" spans="1:18">
      <c r="A6489" t="s">
        <v>13206</v>
      </c>
      <c r="B6489" t="s">
        <v>514</v>
      </c>
      <c r="C6489" t="s">
        <v>13207</v>
      </c>
      <c r="D6489" t="s">
        <v>3240</v>
      </c>
      <c r="E6489" t="s">
        <v>3194</v>
      </c>
      <c r="F6489" t="s">
        <v>3220</v>
      </c>
      <c r="G6489" t="s">
        <v>8110</v>
      </c>
      <c r="H6489" s="28">
        <v>44845</v>
      </c>
      <c r="I6489">
        <v>-4.7699999999999996</v>
      </c>
      <c r="J6489">
        <v>72</v>
      </c>
      <c r="K6489" t="s">
        <v>3124</v>
      </c>
      <c r="L6489" t="s">
        <v>3181</v>
      </c>
      <c r="M6489" t="s">
        <v>3169</v>
      </c>
      <c r="N6489">
        <v>1.9</v>
      </c>
      <c r="O6489" t="s">
        <v>3189</v>
      </c>
      <c r="P6489">
        <f t="shared" si="202"/>
        <v>44846</v>
      </c>
      <c r="Q6489">
        <f>--(COUNTIF($A$2:A6489,A6489)=1)</f>
        <v>1</v>
      </c>
      <c r="R6489" t="str">
        <f t="shared" si="203"/>
        <v/>
      </c>
    </row>
    <row r="6490" spans="1:18">
      <c r="A6490" t="s">
        <v>13208</v>
      </c>
      <c r="B6490" t="s">
        <v>2376</v>
      </c>
      <c r="C6490" t="s">
        <v>3098</v>
      </c>
      <c r="D6490" t="s">
        <v>3196</v>
      </c>
      <c r="E6490" t="s">
        <v>3166</v>
      </c>
      <c r="F6490" t="s">
        <v>3180</v>
      </c>
      <c r="G6490" t="s">
        <v>1405</v>
      </c>
      <c r="H6490" s="28"/>
      <c r="J6490">
        <v>24</v>
      </c>
      <c r="K6490" t="s">
        <v>3098</v>
      </c>
      <c r="L6490" t="s">
        <v>3216</v>
      </c>
      <c r="M6490" t="s">
        <v>3177</v>
      </c>
      <c r="O6490" t="s">
        <v>3189</v>
      </c>
      <c r="P6490">
        <f t="shared" si="202"/>
        <v>44684</v>
      </c>
      <c r="Q6490">
        <f>--(COUNTIF($A$2:A6490,A6490)=1)</f>
        <v>1</v>
      </c>
      <c r="R6490" t="str">
        <f t="shared" si="203"/>
        <v/>
      </c>
    </row>
    <row r="6491" spans="1:18">
      <c r="A6491" t="s">
        <v>13209</v>
      </c>
      <c r="B6491" t="s">
        <v>3765</v>
      </c>
      <c r="C6491" t="s">
        <v>5018</v>
      </c>
      <c r="D6491" t="s">
        <v>3200</v>
      </c>
      <c r="E6491" t="s">
        <v>3175</v>
      </c>
      <c r="F6491" t="s">
        <v>3167</v>
      </c>
      <c r="G6491" t="s">
        <v>3990</v>
      </c>
      <c r="H6491" s="28">
        <v>45157</v>
      </c>
      <c r="I6491">
        <v>3.39</v>
      </c>
      <c r="J6491">
        <v>8</v>
      </c>
      <c r="K6491" t="s">
        <v>3124</v>
      </c>
      <c r="L6491" t="s">
        <v>3318</v>
      </c>
      <c r="M6491" t="s">
        <v>3169</v>
      </c>
      <c r="N6491">
        <v>1.8</v>
      </c>
      <c r="O6491" t="s">
        <v>3189</v>
      </c>
      <c r="P6491">
        <f t="shared" si="202"/>
        <v>45157</v>
      </c>
      <c r="Q6491">
        <f>--(COUNTIF($A$2:A6491,A6491)=1)</f>
        <v>1</v>
      </c>
      <c r="R6491">
        <f t="shared" si="203"/>
        <v>3.39</v>
      </c>
    </row>
    <row r="6492" spans="1:18">
      <c r="A6492" t="s">
        <v>13210</v>
      </c>
      <c r="B6492" t="s">
        <v>3970</v>
      </c>
      <c r="C6492" t="s">
        <v>3098</v>
      </c>
      <c r="D6492" t="s">
        <v>3196</v>
      </c>
      <c r="E6492" t="s">
        <v>3166</v>
      </c>
      <c r="F6492" t="s">
        <v>3167</v>
      </c>
      <c r="G6492" t="s">
        <v>1566</v>
      </c>
      <c r="H6492" s="28">
        <v>44672</v>
      </c>
      <c r="I6492">
        <v>60.66</v>
      </c>
      <c r="J6492">
        <v>24</v>
      </c>
      <c r="K6492" t="s">
        <v>3123</v>
      </c>
      <c r="L6492" t="s">
        <v>3254</v>
      </c>
      <c r="M6492" t="s">
        <v>3177</v>
      </c>
      <c r="N6492">
        <v>3.4</v>
      </c>
      <c r="O6492" t="s">
        <v>3123</v>
      </c>
      <c r="P6492">
        <f t="shared" si="202"/>
        <v>44670</v>
      </c>
      <c r="Q6492">
        <f>--(COUNTIF($A$2:A6492,A6492)=1)</f>
        <v>1</v>
      </c>
      <c r="R6492">
        <f t="shared" si="203"/>
        <v>60.66</v>
      </c>
    </row>
    <row r="6493" spans="1:18">
      <c r="A6493" t="s">
        <v>13211</v>
      </c>
      <c r="B6493" t="s">
        <v>2230</v>
      </c>
      <c r="C6493" t="s">
        <v>3098</v>
      </c>
      <c r="D6493" t="s">
        <v>3185</v>
      </c>
      <c r="E6493" t="s">
        <v>3175</v>
      </c>
      <c r="F6493" t="s">
        <v>3220</v>
      </c>
      <c r="G6493" t="s">
        <v>125</v>
      </c>
      <c r="H6493" s="28">
        <v>44912</v>
      </c>
      <c r="I6493">
        <v>12.89</v>
      </c>
      <c r="J6493">
        <v>8</v>
      </c>
      <c r="K6493" t="s">
        <v>3123</v>
      </c>
      <c r="L6493" t="s">
        <v>3216</v>
      </c>
      <c r="M6493" t="s">
        <v>3169</v>
      </c>
      <c r="N6493">
        <v>2.8</v>
      </c>
      <c r="O6493" t="s">
        <v>3182</v>
      </c>
      <c r="P6493">
        <f t="shared" si="202"/>
        <v>44912</v>
      </c>
      <c r="Q6493">
        <f>--(COUNTIF($A$2:A6493,A6493)=1)</f>
        <v>1</v>
      </c>
      <c r="R6493">
        <f t="shared" si="203"/>
        <v>12.89</v>
      </c>
    </row>
    <row r="6494" spans="1:18">
      <c r="A6494" t="s">
        <v>13212</v>
      </c>
      <c r="B6494" t="s">
        <v>7815</v>
      </c>
      <c r="C6494" t="s">
        <v>10390</v>
      </c>
      <c r="D6494" t="s">
        <v>3165</v>
      </c>
      <c r="E6494" t="s">
        <v>3166</v>
      </c>
      <c r="F6494" t="s">
        <v>3167</v>
      </c>
      <c r="G6494" t="s">
        <v>966</v>
      </c>
      <c r="H6494" s="28">
        <v>45423</v>
      </c>
      <c r="I6494">
        <v>64.56</v>
      </c>
      <c r="J6494">
        <v>24</v>
      </c>
      <c r="K6494" t="s">
        <v>3123</v>
      </c>
      <c r="L6494" t="s">
        <v>3192</v>
      </c>
      <c r="M6494" t="s">
        <v>3202</v>
      </c>
      <c r="N6494">
        <v>4.8</v>
      </c>
      <c r="O6494" t="s">
        <v>3260</v>
      </c>
      <c r="P6494">
        <f t="shared" si="202"/>
        <v>45421</v>
      </c>
      <c r="Q6494">
        <f>--(COUNTIF($A$2:A6494,A6494)=1)</f>
        <v>1</v>
      </c>
      <c r="R6494">
        <f t="shared" si="203"/>
        <v>64.56</v>
      </c>
    </row>
    <row r="6495" spans="1:18">
      <c r="A6495" t="s">
        <v>13213</v>
      </c>
      <c r="B6495" t="s">
        <v>11597</v>
      </c>
      <c r="C6495" t="s">
        <v>3098</v>
      </c>
      <c r="D6495" t="s">
        <v>3174</v>
      </c>
      <c r="E6495" t="s">
        <v>3194</v>
      </c>
      <c r="F6495" t="s">
        <v>3167</v>
      </c>
      <c r="G6495" t="s">
        <v>416</v>
      </c>
      <c r="H6495" s="28">
        <v>45606</v>
      </c>
      <c r="I6495">
        <v>163.06</v>
      </c>
      <c r="J6495">
        <v>72</v>
      </c>
      <c r="K6495" t="s">
        <v>3123</v>
      </c>
      <c r="L6495" t="s">
        <v>3307</v>
      </c>
      <c r="M6495" t="s">
        <v>3169</v>
      </c>
      <c r="N6495">
        <v>3</v>
      </c>
      <c r="O6495" t="s">
        <v>3178</v>
      </c>
      <c r="P6495">
        <f t="shared" si="202"/>
        <v>45600</v>
      </c>
      <c r="Q6495">
        <f>--(COUNTIF($A$2:A6495,A6495)=1)</f>
        <v>1</v>
      </c>
      <c r="R6495">
        <f t="shared" si="203"/>
        <v>163.06</v>
      </c>
    </row>
    <row r="6496" spans="1:18">
      <c r="A6496" t="s">
        <v>13214</v>
      </c>
      <c r="B6496" t="s">
        <v>2936</v>
      </c>
      <c r="C6496" t="s">
        <v>8815</v>
      </c>
      <c r="D6496" t="s">
        <v>3165</v>
      </c>
      <c r="E6496" t="s">
        <v>3175</v>
      </c>
      <c r="F6496" t="s">
        <v>3167</v>
      </c>
      <c r="G6496" t="s">
        <v>1518</v>
      </c>
      <c r="H6496" s="28">
        <v>45231</v>
      </c>
      <c r="I6496">
        <v>4.5</v>
      </c>
      <c r="J6496">
        <v>8</v>
      </c>
      <c r="K6496" t="s">
        <v>3124</v>
      </c>
      <c r="L6496" t="s">
        <v>3216</v>
      </c>
      <c r="M6496" t="s">
        <v>3169</v>
      </c>
      <c r="N6496">
        <v>3.4</v>
      </c>
      <c r="O6496" t="s">
        <v>3182</v>
      </c>
      <c r="P6496">
        <f t="shared" si="202"/>
        <v>45231</v>
      </c>
      <c r="Q6496">
        <f>--(COUNTIF($A$2:A6496,A6496)=1)</f>
        <v>1</v>
      </c>
      <c r="R6496">
        <f t="shared" si="203"/>
        <v>4.5</v>
      </c>
    </row>
    <row r="6497" spans="1:18">
      <c r="A6497" t="s">
        <v>13215</v>
      </c>
      <c r="B6497" t="s">
        <v>1665</v>
      </c>
      <c r="C6497" t="s">
        <v>3098</v>
      </c>
      <c r="D6497" t="s">
        <v>3174</v>
      </c>
      <c r="E6497" t="s">
        <v>3166</v>
      </c>
      <c r="F6497" t="s">
        <v>3167</v>
      </c>
      <c r="G6497" t="s">
        <v>1824</v>
      </c>
      <c r="H6497" s="28"/>
      <c r="J6497">
        <v>24</v>
      </c>
      <c r="K6497" t="s">
        <v>3098</v>
      </c>
      <c r="L6497" t="s">
        <v>3231</v>
      </c>
      <c r="M6497" t="s">
        <v>3188</v>
      </c>
      <c r="O6497" t="s">
        <v>3123</v>
      </c>
      <c r="P6497">
        <f t="shared" si="202"/>
        <v>44742</v>
      </c>
      <c r="Q6497">
        <f>--(COUNTIF($A$2:A6497,A6497)=1)</f>
        <v>1</v>
      </c>
      <c r="R6497" t="str">
        <f t="shared" si="203"/>
        <v/>
      </c>
    </row>
    <row r="6498" spans="1:18">
      <c r="A6498" t="s">
        <v>13216</v>
      </c>
      <c r="B6498" t="s">
        <v>2804</v>
      </c>
      <c r="C6498" t="s">
        <v>3098</v>
      </c>
      <c r="D6498" t="s">
        <v>3196</v>
      </c>
      <c r="E6498" t="s">
        <v>3194</v>
      </c>
      <c r="F6498" t="s">
        <v>3167</v>
      </c>
      <c r="G6498" t="s">
        <v>2102</v>
      </c>
      <c r="H6498" s="28"/>
      <c r="J6498">
        <v>72</v>
      </c>
      <c r="K6498" t="s">
        <v>3098</v>
      </c>
      <c r="L6498" t="s">
        <v>3201</v>
      </c>
      <c r="M6498" t="s">
        <v>3188</v>
      </c>
      <c r="O6498" t="s">
        <v>3124</v>
      </c>
      <c r="P6498">
        <f t="shared" si="202"/>
        <v>44782</v>
      </c>
      <c r="Q6498">
        <f>--(COUNTIF($A$2:A6498,A6498)=1)</f>
        <v>1</v>
      </c>
      <c r="R6498" t="str">
        <f t="shared" si="203"/>
        <v/>
      </c>
    </row>
    <row r="6499" spans="1:18">
      <c r="A6499" t="s">
        <v>13217</v>
      </c>
      <c r="B6499" t="s">
        <v>3620</v>
      </c>
      <c r="C6499" t="s">
        <v>3098</v>
      </c>
      <c r="D6499" t="s">
        <v>3200</v>
      </c>
      <c r="E6499" t="s">
        <v>3175</v>
      </c>
      <c r="F6499" t="s">
        <v>3228</v>
      </c>
      <c r="G6499" t="s">
        <v>10950</v>
      </c>
      <c r="H6499" s="28"/>
      <c r="J6499">
        <v>8</v>
      </c>
      <c r="K6499" t="s">
        <v>3098</v>
      </c>
      <c r="L6499" t="s">
        <v>3216</v>
      </c>
      <c r="M6499" t="s">
        <v>3207</v>
      </c>
      <c r="O6499" t="s">
        <v>3123</v>
      </c>
      <c r="P6499">
        <f t="shared" si="202"/>
        <v>45596</v>
      </c>
      <c r="Q6499">
        <f>--(COUNTIF($A$2:A6499,A6499)=1)</f>
        <v>1</v>
      </c>
      <c r="R6499" t="str">
        <f t="shared" si="203"/>
        <v/>
      </c>
    </row>
    <row r="6500" spans="1:18">
      <c r="A6500" t="s">
        <v>13218</v>
      </c>
      <c r="B6500" t="s">
        <v>6495</v>
      </c>
      <c r="C6500" t="s">
        <v>7041</v>
      </c>
      <c r="D6500" t="s">
        <v>3227</v>
      </c>
      <c r="E6500" t="s">
        <v>3166</v>
      </c>
      <c r="F6500" t="s">
        <v>3167</v>
      </c>
      <c r="G6500" t="s">
        <v>1805</v>
      </c>
      <c r="H6500" s="28">
        <v>45524</v>
      </c>
      <c r="I6500">
        <v>31.84</v>
      </c>
      <c r="J6500">
        <v>24</v>
      </c>
      <c r="K6500" t="s">
        <v>3123</v>
      </c>
      <c r="L6500" t="s">
        <v>3244</v>
      </c>
      <c r="M6500" t="s">
        <v>3202</v>
      </c>
      <c r="O6500" t="s">
        <v>3182</v>
      </c>
      <c r="P6500">
        <f t="shared" si="202"/>
        <v>45523</v>
      </c>
      <c r="Q6500">
        <f>--(COUNTIF($A$2:A6500,A6500)=1)</f>
        <v>1</v>
      </c>
      <c r="R6500">
        <f t="shared" si="203"/>
        <v>31.84</v>
      </c>
    </row>
    <row r="6501" spans="1:18">
      <c r="A6501" t="s">
        <v>13219</v>
      </c>
      <c r="B6501" t="s">
        <v>3239</v>
      </c>
      <c r="C6501" t="s">
        <v>3098</v>
      </c>
      <c r="D6501" t="s">
        <v>3227</v>
      </c>
      <c r="E6501" t="s">
        <v>3166</v>
      </c>
      <c r="F6501" t="s">
        <v>3167</v>
      </c>
      <c r="G6501" t="s">
        <v>237</v>
      </c>
      <c r="H6501" s="28">
        <v>45490</v>
      </c>
      <c r="I6501">
        <v>18.05</v>
      </c>
      <c r="J6501">
        <v>24</v>
      </c>
      <c r="K6501" t="s">
        <v>3124</v>
      </c>
      <c r="L6501" t="s">
        <v>3201</v>
      </c>
      <c r="M6501" t="s">
        <v>3177</v>
      </c>
      <c r="O6501" t="s">
        <v>3178</v>
      </c>
      <c r="P6501">
        <f t="shared" si="202"/>
        <v>45490</v>
      </c>
      <c r="Q6501">
        <f>--(COUNTIF($A$2:A6501,A6501)=1)</f>
        <v>1</v>
      </c>
      <c r="R6501">
        <f t="shared" si="203"/>
        <v>18.05</v>
      </c>
    </row>
    <row r="6502" spans="1:18">
      <c r="A6502" t="s">
        <v>13220</v>
      </c>
      <c r="B6502" t="s">
        <v>1072</v>
      </c>
      <c r="C6502" t="s">
        <v>3098</v>
      </c>
      <c r="D6502" t="s">
        <v>3237</v>
      </c>
      <c r="E6502" t="s">
        <v>3194</v>
      </c>
      <c r="F6502" t="s">
        <v>3167</v>
      </c>
      <c r="G6502" t="s">
        <v>684</v>
      </c>
      <c r="H6502" s="28">
        <v>44796</v>
      </c>
      <c r="I6502">
        <v>173.77</v>
      </c>
      <c r="J6502">
        <v>72</v>
      </c>
      <c r="K6502" t="s">
        <v>3123</v>
      </c>
      <c r="L6502" t="s">
        <v>3271</v>
      </c>
      <c r="M6502" t="s">
        <v>3177</v>
      </c>
      <c r="N6502">
        <v>1.7</v>
      </c>
      <c r="O6502" t="s">
        <v>3182</v>
      </c>
      <c r="P6502">
        <f t="shared" si="202"/>
        <v>44789</v>
      </c>
      <c r="Q6502">
        <f>--(COUNTIF($A$2:A6502,A6502)=1)</f>
        <v>1</v>
      </c>
      <c r="R6502">
        <f t="shared" si="203"/>
        <v>173.77</v>
      </c>
    </row>
    <row r="6503" spans="1:18">
      <c r="A6503" t="s">
        <v>13221</v>
      </c>
      <c r="B6503" t="s">
        <v>2741</v>
      </c>
      <c r="C6503" t="s">
        <v>3098</v>
      </c>
      <c r="D6503" t="s">
        <v>3200</v>
      </c>
      <c r="E6503" t="s">
        <v>3194</v>
      </c>
      <c r="F6503" t="s">
        <v>3180</v>
      </c>
      <c r="G6503" t="s">
        <v>76</v>
      </c>
      <c r="H6503" s="28"/>
      <c r="J6503">
        <v>72</v>
      </c>
      <c r="K6503" t="s">
        <v>3098</v>
      </c>
      <c r="L6503" t="s">
        <v>3209</v>
      </c>
      <c r="M6503" t="s">
        <v>3207</v>
      </c>
      <c r="O6503" t="s">
        <v>3213</v>
      </c>
      <c r="P6503">
        <f t="shared" si="202"/>
        <v>45441</v>
      </c>
      <c r="Q6503">
        <f>--(COUNTIF($A$2:A6503,A6503)=1)</f>
        <v>1</v>
      </c>
      <c r="R6503" t="str">
        <f t="shared" si="203"/>
        <v/>
      </c>
    </row>
    <row r="6504" spans="1:18">
      <c r="A6504" t="s">
        <v>13222</v>
      </c>
      <c r="B6504" t="s">
        <v>1596</v>
      </c>
      <c r="C6504" t="s">
        <v>13223</v>
      </c>
      <c r="D6504" t="s">
        <v>3237</v>
      </c>
      <c r="E6504" t="s">
        <v>3194</v>
      </c>
      <c r="F6504" t="s">
        <v>3167</v>
      </c>
      <c r="G6504" t="s">
        <v>1027</v>
      </c>
      <c r="H6504" s="28">
        <v>45527</v>
      </c>
      <c r="I6504">
        <v>160.52000000000001</v>
      </c>
      <c r="J6504">
        <v>72</v>
      </c>
      <c r="K6504" t="s">
        <v>3123</v>
      </c>
      <c r="L6504" t="s">
        <v>3354</v>
      </c>
      <c r="M6504" t="s">
        <v>3207</v>
      </c>
      <c r="N6504">
        <v>2</v>
      </c>
      <c r="O6504" t="s">
        <v>3178</v>
      </c>
      <c r="P6504">
        <f t="shared" si="202"/>
        <v>45521</v>
      </c>
      <c r="Q6504">
        <f>--(COUNTIF($A$2:A6504,A6504)=1)</f>
        <v>1</v>
      </c>
      <c r="R6504">
        <f t="shared" si="203"/>
        <v>160.52000000000001</v>
      </c>
    </row>
    <row r="6505" spans="1:18">
      <c r="A6505" t="s">
        <v>13224</v>
      </c>
      <c r="B6505" t="s">
        <v>2788</v>
      </c>
      <c r="C6505" t="s">
        <v>4270</v>
      </c>
      <c r="D6505" t="s">
        <v>3174</v>
      </c>
      <c r="E6505" t="s">
        <v>3166</v>
      </c>
      <c r="F6505" t="s">
        <v>3167</v>
      </c>
      <c r="G6505" t="s">
        <v>1198</v>
      </c>
      <c r="H6505" s="28">
        <v>45045</v>
      </c>
      <c r="I6505">
        <v>45.05</v>
      </c>
      <c r="J6505">
        <v>24</v>
      </c>
      <c r="K6505" t="s">
        <v>3123</v>
      </c>
      <c r="L6505" t="s">
        <v>3248</v>
      </c>
      <c r="M6505" t="s">
        <v>3177</v>
      </c>
      <c r="O6505" t="s">
        <v>3189</v>
      </c>
      <c r="P6505">
        <f t="shared" si="202"/>
        <v>45044</v>
      </c>
      <c r="Q6505">
        <f>--(COUNTIF($A$2:A6505,A6505)=1)</f>
        <v>1</v>
      </c>
      <c r="R6505">
        <f t="shared" si="203"/>
        <v>45.05</v>
      </c>
    </row>
    <row r="6506" spans="1:18">
      <c r="A6506" t="s">
        <v>13225</v>
      </c>
      <c r="B6506" t="s">
        <v>7223</v>
      </c>
      <c r="C6506" t="s">
        <v>3098</v>
      </c>
      <c r="D6506" t="s">
        <v>3185</v>
      </c>
      <c r="E6506" t="s">
        <v>3166</v>
      </c>
      <c r="F6506" t="s">
        <v>3167</v>
      </c>
      <c r="G6506" t="s">
        <v>12442</v>
      </c>
      <c r="H6506" s="28">
        <v>44598</v>
      </c>
      <c r="I6506">
        <v>59.57</v>
      </c>
      <c r="J6506">
        <v>24</v>
      </c>
      <c r="K6506" t="s">
        <v>3123</v>
      </c>
      <c r="L6506" t="s">
        <v>3168</v>
      </c>
      <c r="M6506" t="s">
        <v>3202</v>
      </c>
      <c r="O6506" t="s">
        <v>3182</v>
      </c>
      <c r="P6506">
        <f t="shared" si="202"/>
        <v>44596</v>
      </c>
      <c r="Q6506">
        <f>--(COUNTIF($A$2:A6506,A6506)=1)</f>
        <v>1</v>
      </c>
      <c r="R6506">
        <f t="shared" si="203"/>
        <v>59.57</v>
      </c>
    </row>
    <row r="6507" spans="1:18">
      <c r="A6507" t="s">
        <v>13226</v>
      </c>
      <c r="B6507" t="s">
        <v>4050</v>
      </c>
      <c r="C6507" t="s">
        <v>3098</v>
      </c>
      <c r="D6507" t="s">
        <v>3227</v>
      </c>
      <c r="E6507" t="s">
        <v>3166</v>
      </c>
      <c r="F6507" t="s">
        <v>3180</v>
      </c>
      <c r="G6507" t="s">
        <v>694</v>
      </c>
      <c r="H6507" s="28"/>
      <c r="J6507">
        <v>24</v>
      </c>
      <c r="K6507" t="s">
        <v>3098</v>
      </c>
      <c r="L6507" t="s">
        <v>3201</v>
      </c>
      <c r="M6507" t="s">
        <v>3202</v>
      </c>
      <c r="O6507" t="s">
        <v>3182</v>
      </c>
      <c r="P6507">
        <f t="shared" si="202"/>
        <v>44961</v>
      </c>
      <c r="Q6507">
        <f>--(COUNTIF($A$2:A6507,A6507)=1)</f>
        <v>1</v>
      </c>
      <c r="R6507" t="str">
        <f t="shared" si="203"/>
        <v/>
      </c>
    </row>
    <row r="6508" spans="1:18">
      <c r="A6508" t="s">
        <v>13227</v>
      </c>
      <c r="B6508" t="s">
        <v>749</v>
      </c>
      <c r="C6508" t="s">
        <v>3098</v>
      </c>
      <c r="D6508" t="s">
        <v>3200</v>
      </c>
      <c r="E6508" t="s">
        <v>3166</v>
      </c>
      <c r="F6508" t="s">
        <v>3220</v>
      </c>
      <c r="G6508" t="s">
        <v>1042</v>
      </c>
      <c r="H6508" s="28"/>
      <c r="J6508">
        <v>24</v>
      </c>
      <c r="K6508" t="s">
        <v>3098</v>
      </c>
      <c r="L6508" t="s">
        <v>3187</v>
      </c>
      <c r="M6508" t="s">
        <v>3207</v>
      </c>
      <c r="O6508" t="s">
        <v>3170</v>
      </c>
      <c r="P6508">
        <f t="shared" si="202"/>
        <v>45088</v>
      </c>
      <c r="Q6508">
        <f>--(COUNTIF($A$2:A6508,A6508)=1)</f>
        <v>1</v>
      </c>
      <c r="R6508" t="str">
        <f t="shared" si="203"/>
        <v/>
      </c>
    </row>
    <row r="6509" spans="1:18">
      <c r="A6509" t="s">
        <v>13228</v>
      </c>
      <c r="B6509" t="s">
        <v>6874</v>
      </c>
      <c r="C6509" t="s">
        <v>13229</v>
      </c>
      <c r="D6509" t="s">
        <v>3174</v>
      </c>
      <c r="E6509" t="s">
        <v>3280</v>
      </c>
      <c r="F6509" t="s">
        <v>3167</v>
      </c>
      <c r="G6509" t="s">
        <v>3031</v>
      </c>
      <c r="H6509" s="28"/>
      <c r="J6509">
        <v>4</v>
      </c>
      <c r="K6509" t="s">
        <v>3098</v>
      </c>
      <c r="L6509" t="s">
        <v>3212</v>
      </c>
      <c r="M6509" t="s">
        <v>3202</v>
      </c>
      <c r="O6509" t="s">
        <v>3170</v>
      </c>
      <c r="P6509">
        <f t="shared" si="202"/>
        <v>45552</v>
      </c>
      <c r="Q6509">
        <f>--(COUNTIF($A$2:A6509,A6509)=1)</f>
        <v>1</v>
      </c>
      <c r="R6509" t="str">
        <f t="shared" si="203"/>
        <v/>
      </c>
    </row>
    <row r="6510" spans="1:18">
      <c r="A6510" t="s">
        <v>13230</v>
      </c>
      <c r="B6510" t="s">
        <v>1323</v>
      </c>
      <c r="C6510" t="s">
        <v>3098</v>
      </c>
      <c r="D6510" t="s">
        <v>3251</v>
      </c>
      <c r="E6510" t="s">
        <v>3166</v>
      </c>
      <c r="F6510" t="s">
        <v>3167</v>
      </c>
      <c r="G6510" t="s">
        <v>2204</v>
      </c>
      <c r="H6510" s="28">
        <v>45567</v>
      </c>
      <c r="I6510">
        <v>76.7</v>
      </c>
      <c r="J6510">
        <v>24</v>
      </c>
      <c r="K6510" t="s">
        <v>3123</v>
      </c>
      <c r="L6510" t="s">
        <v>3268</v>
      </c>
      <c r="M6510" t="s">
        <v>3188</v>
      </c>
      <c r="O6510" t="s">
        <v>3123</v>
      </c>
      <c r="P6510">
        <f t="shared" si="202"/>
        <v>45564</v>
      </c>
      <c r="Q6510">
        <f>--(COUNTIF($A$2:A6510,A6510)=1)</f>
        <v>1</v>
      </c>
      <c r="R6510">
        <f t="shared" si="203"/>
        <v>76.7</v>
      </c>
    </row>
    <row r="6511" spans="1:18">
      <c r="A6511" t="s">
        <v>13231</v>
      </c>
      <c r="B6511" t="s">
        <v>4145</v>
      </c>
      <c r="C6511" t="s">
        <v>13232</v>
      </c>
      <c r="D6511" t="s">
        <v>3165</v>
      </c>
      <c r="E6511" t="s">
        <v>3194</v>
      </c>
      <c r="F6511" t="s">
        <v>3167</v>
      </c>
      <c r="G6511" t="s">
        <v>6341</v>
      </c>
      <c r="H6511" s="28"/>
      <c r="J6511">
        <v>72</v>
      </c>
      <c r="K6511" t="s">
        <v>3098</v>
      </c>
      <c r="L6511" t="s">
        <v>3268</v>
      </c>
      <c r="M6511" t="s">
        <v>3169</v>
      </c>
      <c r="O6511" t="s">
        <v>3170</v>
      </c>
      <c r="P6511">
        <f t="shared" si="202"/>
        <v>45705</v>
      </c>
      <c r="Q6511">
        <f>--(COUNTIF($A$2:A6511,A6511)=1)</f>
        <v>1</v>
      </c>
      <c r="R6511" t="str">
        <f t="shared" si="203"/>
        <v/>
      </c>
    </row>
    <row r="6512" spans="1:18">
      <c r="A6512" t="s">
        <v>13233</v>
      </c>
      <c r="B6512" t="s">
        <v>3974</v>
      </c>
      <c r="C6512" t="s">
        <v>12175</v>
      </c>
      <c r="D6512" t="s">
        <v>3227</v>
      </c>
      <c r="E6512" t="s">
        <v>3166</v>
      </c>
      <c r="F6512" t="s">
        <v>3167</v>
      </c>
      <c r="G6512" t="s">
        <v>13234</v>
      </c>
      <c r="H6512" s="28">
        <v>45642</v>
      </c>
      <c r="I6512">
        <v>49.84</v>
      </c>
      <c r="J6512">
        <v>24</v>
      </c>
      <c r="K6512" t="s">
        <v>3123</v>
      </c>
      <c r="L6512" t="s">
        <v>3221</v>
      </c>
      <c r="M6512" t="s">
        <v>3188</v>
      </c>
      <c r="N6512">
        <v>2</v>
      </c>
      <c r="O6512" t="s">
        <v>3170</v>
      </c>
      <c r="P6512">
        <f t="shared" si="202"/>
        <v>45640</v>
      </c>
      <c r="Q6512">
        <f>--(COUNTIF($A$2:A6512,A6512)=1)</f>
        <v>1</v>
      </c>
      <c r="R6512">
        <f t="shared" si="203"/>
        <v>49.84</v>
      </c>
    </row>
    <row r="6513" spans="1:18">
      <c r="A6513" t="s">
        <v>13235</v>
      </c>
      <c r="B6513" t="s">
        <v>3957</v>
      </c>
      <c r="C6513" t="s">
        <v>10320</v>
      </c>
      <c r="D6513" t="s">
        <v>3174</v>
      </c>
      <c r="E6513" t="s">
        <v>3194</v>
      </c>
      <c r="F6513" t="s">
        <v>3167</v>
      </c>
      <c r="G6513" t="s">
        <v>3878</v>
      </c>
      <c r="H6513" s="28">
        <v>44595</v>
      </c>
      <c r="I6513">
        <v>206.79</v>
      </c>
      <c r="J6513">
        <v>72</v>
      </c>
      <c r="K6513" t="s">
        <v>3123</v>
      </c>
      <c r="L6513" t="s">
        <v>3281</v>
      </c>
      <c r="M6513" t="s">
        <v>3169</v>
      </c>
      <c r="O6513" t="s">
        <v>3170</v>
      </c>
      <c r="P6513">
        <f t="shared" si="202"/>
        <v>44587</v>
      </c>
      <c r="Q6513">
        <f>--(COUNTIF($A$2:A6513,A6513)=1)</f>
        <v>1</v>
      </c>
      <c r="R6513">
        <f t="shared" si="203"/>
        <v>206.79</v>
      </c>
    </row>
    <row r="6514" spans="1:18">
      <c r="A6514" t="s">
        <v>13236</v>
      </c>
      <c r="B6514" t="s">
        <v>3898</v>
      </c>
      <c r="C6514" t="s">
        <v>3098</v>
      </c>
      <c r="D6514" t="s">
        <v>3185</v>
      </c>
      <c r="E6514" t="s">
        <v>3175</v>
      </c>
      <c r="F6514" t="s">
        <v>3167</v>
      </c>
      <c r="G6514" t="s">
        <v>1601</v>
      </c>
      <c r="H6514" s="28">
        <v>44949</v>
      </c>
      <c r="I6514">
        <v>15.4</v>
      </c>
      <c r="J6514">
        <v>8</v>
      </c>
      <c r="K6514" t="s">
        <v>3123</v>
      </c>
      <c r="L6514" t="s">
        <v>3168</v>
      </c>
      <c r="M6514" t="s">
        <v>3207</v>
      </c>
      <c r="N6514">
        <v>4.5</v>
      </c>
      <c r="O6514" t="s">
        <v>3124</v>
      </c>
      <c r="P6514">
        <f t="shared" si="202"/>
        <v>44949</v>
      </c>
      <c r="Q6514">
        <f>--(COUNTIF($A$2:A6514,A6514)=1)</f>
        <v>1</v>
      </c>
      <c r="R6514">
        <f t="shared" si="203"/>
        <v>15.4</v>
      </c>
    </row>
    <row r="6515" spans="1:18">
      <c r="A6515" t="s">
        <v>13237</v>
      </c>
      <c r="B6515" t="s">
        <v>4456</v>
      </c>
      <c r="C6515" t="s">
        <v>8548</v>
      </c>
      <c r="D6515" t="s">
        <v>3174</v>
      </c>
      <c r="E6515" t="s">
        <v>3175</v>
      </c>
      <c r="F6515" t="s">
        <v>3220</v>
      </c>
      <c r="G6515" t="s">
        <v>617</v>
      </c>
      <c r="H6515" s="28"/>
      <c r="J6515">
        <v>8</v>
      </c>
      <c r="K6515" t="s">
        <v>3098</v>
      </c>
      <c r="L6515" t="s">
        <v>3398</v>
      </c>
      <c r="M6515" t="s">
        <v>3177</v>
      </c>
      <c r="O6515" t="s">
        <v>3182</v>
      </c>
      <c r="P6515">
        <f t="shared" si="202"/>
        <v>45403</v>
      </c>
      <c r="Q6515">
        <f>--(COUNTIF($A$2:A6515,A6515)=1)</f>
        <v>1</v>
      </c>
      <c r="R6515" t="str">
        <f t="shared" si="203"/>
        <v/>
      </c>
    </row>
    <row r="6516" spans="1:18">
      <c r="A6516" t="s">
        <v>13238</v>
      </c>
      <c r="B6516" t="s">
        <v>4963</v>
      </c>
      <c r="C6516" t="s">
        <v>13239</v>
      </c>
      <c r="D6516" t="s">
        <v>3165</v>
      </c>
      <c r="E6516" t="s">
        <v>3194</v>
      </c>
      <c r="F6516" t="s">
        <v>3180</v>
      </c>
      <c r="G6516" t="s">
        <v>298</v>
      </c>
      <c r="H6516" s="28"/>
      <c r="J6516">
        <v>72</v>
      </c>
      <c r="K6516" t="s">
        <v>3098</v>
      </c>
      <c r="L6516" t="s">
        <v>3265</v>
      </c>
      <c r="M6516" t="s">
        <v>3177</v>
      </c>
      <c r="O6516" t="s">
        <v>3189</v>
      </c>
      <c r="P6516">
        <f t="shared" si="202"/>
        <v>44915</v>
      </c>
      <c r="Q6516">
        <f>--(COUNTIF($A$2:A6516,A6516)=1)</f>
        <v>1</v>
      </c>
      <c r="R6516" t="str">
        <f t="shared" si="203"/>
        <v/>
      </c>
    </row>
    <row r="6517" spans="1:18">
      <c r="A6517" t="s">
        <v>13240</v>
      </c>
      <c r="B6517" t="s">
        <v>411</v>
      </c>
      <c r="C6517" t="s">
        <v>3098</v>
      </c>
      <c r="D6517" t="s">
        <v>3240</v>
      </c>
      <c r="E6517" t="s">
        <v>3194</v>
      </c>
      <c r="F6517" t="s">
        <v>3220</v>
      </c>
      <c r="G6517" t="s">
        <v>1492</v>
      </c>
      <c r="H6517" s="28">
        <v>44659</v>
      </c>
      <c r="I6517">
        <v>203.41</v>
      </c>
      <c r="J6517">
        <v>72</v>
      </c>
      <c r="K6517" t="s">
        <v>3123</v>
      </c>
      <c r="L6517" t="s">
        <v>3212</v>
      </c>
      <c r="M6517" t="s">
        <v>3202</v>
      </c>
      <c r="O6517" t="s">
        <v>3123</v>
      </c>
      <c r="P6517">
        <f t="shared" si="202"/>
        <v>44651</v>
      </c>
      <c r="Q6517">
        <f>--(COUNTIF($A$2:A6517,A6517)=1)</f>
        <v>1</v>
      </c>
      <c r="R6517">
        <f t="shared" si="203"/>
        <v>203.41</v>
      </c>
    </row>
    <row r="6518" spans="1:18">
      <c r="A6518" t="s">
        <v>13241</v>
      </c>
      <c r="B6518" t="s">
        <v>2555</v>
      </c>
      <c r="C6518" t="s">
        <v>10303</v>
      </c>
      <c r="D6518" t="s">
        <v>3165</v>
      </c>
      <c r="E6518" t="s">
        <v>3194</v>
      </c>
      <c r="F6518" t="s">
        <v>3180</v>
      </c>
      <c r="G6518" t="s">
        <v>868</v>
      </c>
      <c r="H6518" s="28"/>
      <c r="J6518">
        <v>72</v>
      </c>
      <c r="K6518" t="s">
        <v>3098</v>
      </c>
      <c r="L6518" t="s">
        <v>3192</v>
      </c>
      <c r="M6518" t="s">
        <v>3177</v>
      </c>
      <c r="O6518" t="s">
        <v>3260</v>
      </c>
      <c r="P6518">
        <f t="shared" si="202"/>
        <v>44852</v>
      </c>
      <c r="Q6518">
        <f>--(COUNTIF($A$2:A6518,A6518)=1)</f>
        <v>1</v>
      </c>
      <c r="R6518" t="str">
        <f t="shared" si="203"/>
        <v/>
      </c>
    </row>
    <row r="6519" spans="1:18">
      <c r="A6519" t="s">
        <v>13242</v>
      </c>
      <c r="B6519" t="s">
        <v>2536</v>
      </c>
      <c r="C6519" t="s">
        <v>9391</v>
      </c>
      <c r="D6519" t="s">
        <v>3200</v>
      </c>
      <c r="E6519" t="s">
        <v>3280</v>
      </c>
      <c r="F6519" t="s">
        <v>3180</v>
      </c>
      <c r="G6519" t="s">
        <v>1335</v>
      </c>
      <c r="H6519" s="28"/>
      <c r="J6519">
        <v>4</v>
      </c>
      <c r="K6519" t="s">
        <v>3098</v>
      </c>
      <c r="L6519" t="s">
        <v>3098</v>
      </c>
      <c r="M6519" t="s">
        <v>3169</v>
      </c>
      <c r="O6519" t="s">
        <v>3178</v>
      </c>
      <c r="P6519">
        <f t="shared" si="202"/>
        <v>45526</v>
      </c>
      <c r="Q6519">
        <f>--(COUNTIF($A$2:A6519,A6519)=1)</f>
        <v>1</v>
      </c>
      <c r="R6519" t="str">
        <f t="shared" si="203"/>
        <v/>
      </c>
    </row>
    <row r="6520" spans="1:18">
      <c r="A6520" t="s">
        <v>13243</v>
      </c>
      <c r="B6520" t="s">
        <v>2259</v>
      </c>
      <c r="C6520" t="s">
        <v>3098</v>
      </c>
      <c r="D6520" t="s">
        <v>3227</v>
      </c>
      <c r="E6520" t="s">
        <v>3166</v>
      </c>
      <c r="F6520" t="s">
        <v>3180</v>
      </c>
      <c r="G6520" t="s">
        <v>1412</v>
      </c>
      <c r="H6520" s="28"/>
      <c r="J6520">
        <v>24</v>
      </c>
      <c r="K6520" t="s">
        <v>3098</v>
      </c>
      <c r="L6520" t="s">
        <v>3437</v>
      </c>
      <c r="M6520" t="s">
        <v>3202</v>
      </c>
      <c r="O6520" t="s">
        <v>3178</v>
      </c>
      <c r="P6520">
        <f t="shared" si="202"/>
        <v>44833</v>
      </c>
      <c r="Q6520">
        <f>--(COUNTIF($A$2:A6520,A6520)=1)</f>
        <v>1</v>
      </c>
      <c r="R6520" t="str">
        <f t="shared" si="203"/>
        <v/>
      </c>
    </row>
    <row r="6521" spans="1:18">
      <c r="A6521" t="s">
        <v>13244</v>
      </c>
      <c r="B6521" t="s">
        <v>1546</v>
      </c>
      <c r="C6521" t="s">
        <v>13245</v>
      </c>
      <c r="D6521" t="s">
        <v>3165</v>
      </c>
      <c r="E6521" t="s">
        <v>3166</v>
      </c>
      <c r="F6521" t="s">
        <v>3167</v>
      </c>
      <c r="G6521" t="s">
        <v>470</v>
      </c>
      <c r="H6521" s="28"/>
      <c r="J6521">
        <v>24</v>
      </c>
      <c r="K6521" t="s">
        <v>3098</v>
      </c>
      <c r="L6521" t="s">
        <v>3209</v>
      </c>
      <c r="M6521" t="s">
        <v>3202</v>
      </c>
      <c r="O6521" t="s">
        <v>3178</v>
      </c>
      <c r="P6521">
        <f t="shared" si="202"/>
        <v>44633</v>
      </c>
      <c r="Q6521">
        <f>--(COUNTIF($A$2:A6521,A6521)=1)</f>
        <v>1</v>
      </c>
      <c r="R6521" t="str">
        <f t="shared" si="203"/>
        <v/>
      </c>
    </row>
    <row r="6522" spans="1:18">
      <c r="A6522" t="s">
        <v>13246</v>
      </c>
      <c r="B6522" t="s">
        <v>1241</v>
      </c>
      <c r="C6522" t="s">
        <v>13247</v>
      </c>
      <c r="D6522" t="s">
        <v>3196</v>
      </c>
      <c r="E6522" t="s">
        <v>3166</v>
      </c>
      <c r="F6522" t="s">
        <v>3180</v>
      </c>
      <c r="G6522" t="s">
        <v>13248</v>
      </c>
      <c r="H6522" s="28"/>
      <c r="J6522">
        <v>24</v>
      </c>
      <c r="K6522" t="s">
        <v>3098</v>
      </c>
      <c r="L6522" t="s">
        <v>3231</v>
      </c>
      <c r="M6522" t="s">
        <v>3188</v>
      </c>
      <c r="O6522" t="s">
        <v>3170</v>
      </c>
      <c r="P6522">
        <f t="shared" si="202"/>
        <v>44704</v>
      </c>
      <c r="Q6522">
        <f>--(COUNTIF($A$2:A6522,A6522)=1)</f>
        <v>1</v>
      </c>
      <c r="R6522" t="str">
        <f t="shared" si="203"/>
        <v/>
      </c>
    </row>
    <row r="6523" spans="1:18">
      <c r="A6523" t="s">
        <v>13249</v>
      </c>
      <c r="B6523" t="s">
        <v>2008</v>
      </c>
      <c r="C6523" t="s">
        <v>3098</v>
      </c>
      <c r="D6523" t="s">
        <v>3240</v>
      </c>
      <c r="E6523" t="s">
        <v>3175</v>
      </c>
      <c r="F6523" t="s">
        <v>3228</v>
      </c>
      <c r="G6523" t="s">
        <v>953</v>
      </c>
      <c r="H6523" s="28"/>
      <c r="J6523">
        <v>8</v>
      </c>
      <c r="K6523" t="s">
        <v>3098</v>
      </c>
      <c r="L6523" t="s">
        <v>3225</v>
      </c>
      <c r="M6523" t="s">
        <v>3202</v>
      </c>
      <c r="O6523" t="s">
        <v>3123</v>
      </c>
      <c r="P6523">
        <f t="shared" si="202"/>
        <v>45282</v>
      </c>
      <c r="Q6523">
        <f>--(COUNTIF($A$2:A6523,A6523)=1)</f>
        <v>1</v>
      </c>
      <c r="R6523" t="str">
        <f t="shared" si="203"/>
        <v/>
      </c>
    </row>
    <row r="6524" spans="1:18">
      <c r="A6524" t="s">
        <v>13250</v>
      </c>
      <c r="B6524" t="s">
        <v>4190</v>
      </c>
      <c r="C6524" t="s">
        <v>10307</v>
      </c>
      <c r="D6524" t="s">
        <v>3165</v>
      </c>
      <c r="E6524" t="s">
        <v>3194</v>
      </c>
      <c r="F6524" t="s">
        <v>3167</v>
      </c>
      <c r="G6524" t="s">
        <v>3650</v>
      </c>
      <c r="H6524" s="28">
        <v>44862</v>
      </c>
      <c r="I6524">
        <v>190.55</v>
      </c>
      <c r="J6524">
        <v>72</v>
      </c>
      <c r="K6524" t="s">
        <v>3123</v>
      </c>
      <c r="L6524" t="s">
        <v>3307</v>
      </c>
      <c r="M6524" t="s">
        <v>3207</v>
      </c>
      <c r="N6524">
        <v>3.7</v>
      </c>
      <c r="O6524" t="s">
        <v>3182</v>
      </c>
      <c r="P6524">
        <f t="shared" si="202"/>
        <v>44855</v>
      </c>
      <c r="Q6524">
        <f>--(COUNTIF($A$2:A6524,A6524)=1)</f>
        <v>1</v>
      </c>
      <c r="R6524">
        <f t="shared" si="203"/>
        <v>190.55</v>
      </c>
    </row>
    <row r="6525" spans="1:18">
      <c r="A6525" t="s">
        <v>13251</v>
      </c>
      <c r="B6525" t="s">
        <v>2330</v>
      </c>
      <c r="C6525" t="s">
        <v>3098</v>
      </c>
      <c r="D6525" t="s">
        <v>3174</v>
      </c>
      <c r="E6525" t="s">
        <v>3175</v>
      </c>
      <c r="F6525" t="s">
        <v>3167</v>
      </c>
      <c r="G6525" t="s">
        <v>6042</v>
      </c>
      <c r="H6525" s="28">
        <v>45643</v>
      </c>
      <c r="I6525">
        <v>21.39</v>
      </c>
      <c r="J6525">
        <v>8</v>
      </c>
      <c r="K6525" t="s">
        <v>3123</v>
      </c>
      <c r="L6525" t="s">
        <v>3231</v>
      </c>
      <c r="M6525" t="s">
        <v>3188</v>
      </c>
      <c r="N6525">
        <v>4</v>
      </c>
      <c r="O6525" t="s">
        <v>3178</v>
      </c>
      <c r="P6525">
        <f t="shared" si="202"/>
        <v>45643</v>
      </c>
      <c r="Q6525">
        <f>--(COUNTIF($A$2:A6525,A6525)=1)</f>
        <v>1</v>
      </c>
      <c r="R6525">
        <f t="shared" si="203"/>
        <v>21.39</v>
      </c>
    </row>
    <row r="6526" spans="1:18">
      <c r="A6526" t="s">
        <v>13252</v>
      </c>
      <c r="B6526" t="s">
        <v>2842</v>
      </c>
      <c r="C6526" t="s">
        <v>3098</v>
      </c>
      <c r="D6526" t="s">
        <v>3251</v>
      </c>
      <c r="E6526" t="s">
        <v>3166</v>
      </c>
      <c r="F6526" t="s">
        <v>3180</v>
      </c>
      <c r="G6526" t="s">
        <v>1988</v>
      </c>
      <c r="H6526" s="28"/>
      <c r="J6526">
        <v>24</v>
      </c>
      <c r="K6526" t="s">
        <v>3098</v>
      </c>
      <c r="L6526" t="s">
        <v>3271</v>
      </c>
      <c r="M6526" t="s">
        <v>3202</v>
      </c>
      <c r="O6526" t="s">
        <v>3260</v>
      </c>
      <c r="P6526">
        <f t="shared" si="202"/>
        <v>44989</v>
      </c>
      <c r="Q6526">
        <f>--(COUNTIF($A$2:A6526,A6526)=1)</f>
        <v>1</v>
      </c>
      <c r="R6526" t="str">
        <f t="shared" si="203"/>
        <v/>
      </c>
    </row>
    <row r="6527" spans="1:18">
      <c r="A6527" t="s">
        <v>13253</v>
      </c>
      <c r="B6527" t="s">
        <v>5271</v>
      </c>
      <c r="C6527" t="s">
        <v>13254</v>
      </c>
      <c r="D6527" t="s">
        <v>3174</v>
      </c>
      <c r="E6527" t="s">
        <v>3166</v>
      </c>
      <c r="F6527" t="s">
        <v>3228</v>
      </c>
      <c r="G6527" t="s">
        <v>2909</v>
      </c>
      <c r="H6527" s="28"/>
      <c r="J6527">
        <v>24</v>
      </c>
      <c r="K6527" t="s">
        <v>3098</v>
      </c>
      <c r="L6527" t="s">
        <v>3181</v>
      </c>
      <c r="M6527" t="s">
        <v>3188</v>
      </c>
      <c r="O6527" t="s">
        <v>3182</v>
      </c>
      <c r="P6527">
        <f t="shared" si="202"/>
        <v>45527</v>
      </c>
      <c r="Q6527">
        <f>--(COUNTIF($A$2:A6527,A6527)=1)</f>
        <v>1</v>
      </c>
      <c r="R6527" t="str">
        <f t="shared" si="203"/>
        <v/>
      </c>
    </row>
    <row r="6528" spans="1:18">
      <c r="A6528" t="s">
        <v>13255</v>
      </c>
      <c r="B6528" t="s">
        <v>452</v>
      </c>
      <c r="C6528" t="s">
        <v>3098</v>
      </c>
      <c r="D6528" t="s">
        <v>3174</v>
      </c>
      <c r="E6528" t="s">
        <v>3280</v>
      </c>
      <c r="F6528" t="s">
        <v>3167</v>
      </c>
      <c r="G6528" t="s">
        <v>2505</v>
      </c>
      <c r="H6528" s="28">
        <v>44774</v>
      </c>
      <c r="I6528">
        <v>1.29</v>
      </c>
      <c r="J6528">
        <v>4</v>
      </c>
      <c r="K6528" t="s">
        <v>3124</v>
      </c>
      <c r="L6528" t="s">
        <v>3216</v>
      </c>
      <c r="M6528" t="s">
        <v>3169</v>
      </c>
      <c r="N6528">
        <v>2</v>
      </c>
      <c r="O6528" t="s">
        <v>3182</v>
      </c>
      <c r="P6528">
        <f t="shared" si="202"/>
        <v>44774</v>
      </c>
      <c r="Q6528">
        <f>--(COUNTIF($A$2:A6528,A6528)=1)</f>
        <v>1</v>
      </c>
      <c r="R6528">
        <f t="shared" si="203"/>
        <v>1.29</v>
      </c>
    </row>
    <row r="6529" spans="1:18">
      <c r="A6529" t="s">
        <v>13256</v>
      </c>
      <c r="B6529" t="s">
        <v>1244</v>
      </c>
      <c r="C6529" t="s">
        <v>13257</v>
      </c>
      <c r="D6529" t="s">
        <v>3227</v>
      </c>
      <c r="E6529" t="s">
        <v>3194</v>
      </c>
      <c r="F6529" t="s">
        <v>3167</v>
      </c>
      <c r="G6529" t="s">
        <v>1676</v>
      </c>
      <c r="H6529" s="28"/>
      <c r="J6529">
        <v>72</v>
      </c>
      <c r="K6529" t="s">
        <v>3098</v>
      </c>
      <c r="L6529" t="s">
        <v>3244</v>
      </c>
      <c r="M6529" t="s">
        <v>3188</v>
      </c>
      <c r="O6529" t="s">
        <v>3178</v>
      </c>
      <c r="P6529">
        <f t="shared" si="202"/>
        <v>45685</v>
      </c>
      <c r="Q6529">
        <f>--(COUNTIF($A$2:A6529,A6529)=1)</f>
        <v>1</v>
      </c>
      <c r="R6529" t="str">
        <f t="shared" si="203"/>
        <v/>
      </c>
    </row>
    <row r="6530" spans="1:18">
      <c r="A6530" t="s">
        <v>13258</v>
      </c>
      <c r="B6530" t="s">
        <v>1715</v>
      </c>
      <c r="C6530" t="s">
        <v>3098</v>
      </c>
      <c r="D6530" t="s">
        <v>3165</v>
      </c>
      <c r="E6530" t="s">
        <v>3280</v>
      </c>
      <c r="F6530" t="s">
        <v>3167</v>
      </c>
      <c r="G6530" t="s">
        <v>1180</v>
      </c>
      <c r="H6530" s="28"/>
      <c r="J6530">
        <v>4</v>
      </c>
      <c r="K6530" t="s">
        <v>3098</v>
      </c>
      <c r="L6530" t="s">
        <v>3176</v>
      </c>
      <c r="M6530" t="s">
        <v>3169</v>
      </c>
      <c r="O6530" t="s">
        <v>3170</v>
      </c>
      <c r="P6530">
        <f t="shared" ref="P6530:P6593" si="204">IFERROR(DATEVALUE(G6530),IFERROR(DATE(RIGHT(G6530,4),MID(G6530,4,2),LEFT(G6530,2)),""))</f>
        <v>45538</v>
      </c>
      <c r="Q6530">
        <f>--(COUNTIF($A$2:A6530,A6530)=1)</f>
        <v>1</v>
      </c>
      <c r="R6530" t="str">
        <f t="shared" ref="R6530:R6593" si="205">IF(AND(Q6530=1,I6530&lt;&gt;"",ISNUMBER(I6530),I6530&gt;=0),I6530,"")</f>
        <v/>
      </c>
    </row>
    <row r="6531" spans="1:18">
      <c r="A6531" t="s">
        <v>13259</v>
      </c>
      <c r="B6531" t="s">
        <v>5689</v>
      </c>
      <c r="C6531" t="s">
        <v>3098</v>
      </c>
      <c r="D6531" t="s">
        <v>3185</v>
      </c>
      <c r="E6531" t="s">
        <v>3166</v>
      </c>
      <c r="F6531" t="s">
        <v>3228</v>
      </c>
      <c r="G6531" t="s">
        <v>6375</v>
      </c>
      <c r="H6531" s="28"/>
      <c r="J6531">
        <v>24</v>
      </c>
      <c r="K6531" t="s">
        <v>3098</v>
      </c>
      <c r="L6531" t="s">
        <v>3244</v>
      </c>
      <c r="M6531" t="s">
        <v>3207</v>
      </c>
      <c r="O6531" t="s">
        <v>3170</v>
      </c>
      <c r="P6531">
        <f t="shared" si="204"/>
        <v>44583</v>
      </c>
      <c r="Q6531">
        <f>--(COUNTIF($A$2:A6531,A6531)=1)</f>
        <v>1</v>
      </c>
      <c r="R6531" t="str">
        <f t="shared" si="205"/>
        <v/>
      </c>
    </row>
    <row r="6532" spans="1:18">
      <c r="A6532" t="s">
        <v>13260</v>
      </c>
      <c r="B6532" t="s">
        <v>13261</v>
      </c>
      <c r="C6532" t="s">
        <v>3098</v>
      </c>
      <c r="D6532" t="s">
        <v>3196</v>
      </c>
      <c r="E6532" t="s">
        <v>3175</v>
      </c>
      <c r="F6532" t="s">
        <v>3220</v>
      </c>
      <c r="G6532" t="s">
        <v>1726</v>
      </c>
      <c r="H6532" s="28">
        <v>45573</v>
      </c>
      <c r="I6532">
        <v>0.6</v>
      </c>
      <c r="J6532">
        <v>8</v>
      </c>
      <c r="K6532" t="s">
        <v>3124</v>
      </c>
      <c r="L6532" t="s">
        <v>3244</v>
      </c>
      <c r="M6532" t="s">
        <v>3177</v>
      </c>
      <c r="N6532">
        <v>4.8</v>
      </c>
      <c r="O6532" t="s">
        <v>3213</v>
      </c>
      <c r="P6532">
        <f t="shared" si="204"/>
        <v>45573</v>
      </c>
      <c r="Q6532">
        <f>--(COUNTIF($A$2:A6532,A6532)=1)</f>
        <v>1</v>
      </c>
      <c r="R6532">
        <f t="shared" si="205"/>
        <v>0.6</v>
      </c>
    </row>
    <row r="6533" spans="1:18">
      <c r="A6533" t="s">
        <v>13262</v>
      </c>
      <c r="B6533" t="s">
        <v>4074</v>
      </c>
      <c r="C6533" t="s">
        <v>11896</v>
      </c>
      <c r="D6533" t="s">
        <v>3165</v>
      </c>
      <c r="E6533" t="s">
        <v>3280</v>
      </c>
      <c r="F6533" t="s">
        <v>3220</v>
      </c>
      <c r="G6533" t="s">
        <v>1226</v>
      </c>
      <c r="H6533" s="28">
        <v>44641</v>
      </c>
      <c r="I6533">
        <v>13.21</v>
      </c>
      <c r="J6533">
        <v>4</v>
      </c>
      <c r="K6533" t="s">
        <v>3123</v>
      </c>
      <c r="L6533" t="s">
        <v>3201</v>
      </c>
      <c r="M6533" t="s">
        <v>3188</v>
      </c>
      <c r="N6533">
        <v>2.6</v>
      </c>
      <c r="O6533" t="s">
        <v>3123</v>
      </c>
      <c r="P6533">
        <f t="shared" si="204"/>
        <v>44641</v>
      </c>
      <c r="Q6533">
        <f>--(COUNTIF($A$2:A6533,A6533)=1)</f>
        <v>1</v>
      </c>
      <c r="R6533">
        <f t="shared" si="205"/>
        <v>13.21</v>
      </c>
    </row>
    <row r="6534" spans="1:18">
      <c r="A6534" t="s">
        <v>13263</v>
      </c>
      <c r="B6534" t="s">
        <v>745</v>
      </c>
      <c r="C6534" t="s">
        <v>13264</v>
      </c>
      <c r="D6534" t="s">
        <v>3174</v>
      </c>
      <c r="E6534" t="s">
        <v>3166</v>
      </c>
      <c r="F6534" t="s">
        <v>3167</v>
      </c>
      <c r="G6534" t="s">
        <v>1339</v>
      </c>
      <c r="H6534" s="28">
        <v>45642</v>
      </c>
      <c r="I6534">
        <v>54.04</v>
      </c>
      <c r="J6534">
        <v>24</v>
      </c>
      <c r="K6534" t="s">
        <v>3123</v>
      </c>
      <c r="L6534" t="s">
        <v>3229</v>
      </c>
      <c r="M6534" t="s">
        <v>3207</v>
      </c>
      <c r="N6534">
        <v>1.8</v>
      </c>
      <c r="O6534" t="s">
        <v>3124</v>
      </c>
      <c r="P6534">
        <f t="shared" si="204"/>
        <v>45640</v>
      </c>
      <c r="Q6534">
        <f>--(COUNTIF($A$2:A6534,A6534)=1)</f>
        <v>1</v>
      </c>
      <c r="R6534">
        <f t="shared" si="205"/>
        <v>54.04</v>
      </c>
    </row>
    <row r="6535" spans="1:18">
      <c r="A6535" t="s">
        <v>13265</v>
      </c>
      <c r="B6535" t="s">
        <v>1197</v>
      </c>
      <c r="C6535" t="s">
        <v>13266</v>
      </c>
      <c r="D6535" t="s">
        <v>3240</v>
      </c>
      <c r="E6535" t="s">
        <v>3166</v>
      </c>
      <c r="F6535" t="s">
        <v>3167</v>
      </c>
      <c r="G6535" t="s">
        <v>1902</v>
      </c>
      <c r="H6535" s="28">
        <v>44715</v>
      </c>
      <c r="I6535">
        <v>63.92</v>
      </c>
      <c r="J6535">
        <v>24</v>
      </c>
      <c r="K6535" t="s">
        <v>3123</v>
      </c>
      <c r="L6535" t="s">
        <v>3209</v>
      </c>
      <c r="M6535" t="s">
        <v>3188</v>
      </c>
      <c r="N6535">
        <v>3.9</v>
      </c>
      <c r="O6535" t="s">
        <v>3189</v>
      </c>
      <c r="P6535">
        <f t="shared" si="204"/>
        <v>44713</v>
      </c>
      <c r="Q6535">
        <f>--(COUNTIF($A$2:A6535,A6535)=1)</f>
        <v>1</v>
      </c>
      <c r="R6535">
        <f t="shared" si="205"/>
        <v>63.92</v>
      </c>
    </row>
    <row r="6536" spans="1:18">
      <c r="A6536" t="s">
        <v>13267</v>
      </c>
      <c r="B6536" t="s">
        <v>3831</v>
      </c>
      <c r="C6536" t="s">
        <v>3098</v>
      </c>
      <c r="D6536" t="s">
        <v>3240</v>
      </c>
      <c r="E6536" t="s">
        <v>3166</v>
      </c>
      <c r="F6536" t="s">
        <v>3228</v>
      </c>
      <c r="G6536" t="s">
        <v>4389</v>
      </c>
      <c r="H6536" s="28"/>
      <c r="J6536">
        <v>24</v>
      </c>
      <c r="K6536" t="s">
        <v>3098</v>
      </c>
      <c r="L6536" t="s">
        <v>3201</v>
      </c>
      <c r="M6536" t="s">
        <v>3169</v>
      </c>
      <c r="O6536" t="s">
        <v>3170</v>
      </c>
      <c r="P6536">
        <f t="shared" si="204"/>
        <v>44731</v>
      </c>
      <c r="Q6536">
        <f>--(COUNTIF($A$2:A6536,A6536)=1)</f>
        <v>1</v>
      </c>
      <c r="R6536" t="str">
        <f t="shared" si="205"/>
        <v/>
      </c>
    </row>
    <row r="6537" spans="1:18">
      <c r="A6537" t="s">
        <v>13268</v>
      </c>
      <c r="B6537" t="s">
        <v>4097</v>
      </c>
      <c r="C6537" t="s">
        <v>8737</v>
      </c>
      <c r="D6537" t="s">
        <v>3200</v>
      </c>
      <c r="E6537" t="s">
        <v>3175</v>
      </c>
      <c r="F6537" t="s">
        <v>3167</v>
      </c>
      <c r="G6537" t="s">
        <v>1283</v>
      </c>
      <c r="H6537" s="28">
        <v>44708</v>
      </c>
      <c r="I6537">
        <v>8.3800000000000008</v>
      </c>
      <c r="J6537">
        <v>8</v>
      </c>
      <c r="K6537" t="s">
        <v>3123</v>
      </c>
      <c r="L6537" t="s">
        <v>3212</v>
      </c>
      <c r="M6537" t="s">
        <v>3202</v>
      </c>
      <c r="N6537">
        <v>2</v>
      </c>
      <c r="O6537" t="s">
        <v>3213</v>
      </c>
      <c r="P6537">
        <f t="shared" si="204"/>
        <v>44708</v>
      </c>
      <c r="Q6537">
        <f>--(COUNTIF($A$2:A6537,A6537)=1)</f>
        <v>1</v>
      </c>
      <c r="R6537">
        <f t="shared" si="205"/>
        <v>8.3800000000000008</v>
      </c>
    </row>
    <row r="6538" spans="1:18">
      <c r="A6538" t="s">
        <v>13269</v>
      </c>
      <c r="B6538" t="s">
        <v>7077</v>
      </c>
      <c r="C6538" t="s">
        <v>3098</v>
      </c>
      <c r="D6538" t="s">
        <v>3240</v>
      </c>
      <c r="E6538" t="s">
        <v>3280</v>
      </c>
      <c r="F6538" t="s">
        <v>3167</v>
      </c>
      <c r="G6538" t="s">
        <v>4197</v>
      </c>
      <c r="H6538" s="28"/>
      <c r="J6538">
        <v>4</v>
      </c>
      <c r="K6538" t="s">
        <v>3098</v>
      </c>
      <c r="L6538" t="s">
        <v>3201</v>
      </c>
      <c r="M6538" t="s">
        <v>3169</v>
      </c>
      <c r="O6538" t="s">
        <v>3213</v>
      </c>
      <c r="P6538">
        <f t="shared" si="204"/>
        <v>45661</v>
      </c>
      <c r="Q6538">
        <f>--(COUNTIF($A$2:A6538,A6538)=1)</f>
        <v>1</v>
      </c>
      <c r="R6538" t="str">
        <f t="shared" si="205"/>
        <v/>
      </c>
    </row>
    <row r="6539" spans="1:18">
      <c r="A6539" t="s">
        <v>13270</v>
      </c>
      <c r="B6539" t="s">
        <v>4929</v>
      </c>
      <c r="C6539" t="s">
        <v>3098</v>
      </c>
      <c r="D6539" t="s">
        <v>3251</v>
      </c>
      <c r="E6539" t="s">
        <v>3280</v>
      </c>
      <c r="F6539" t="s">
        <v>3167</v>
      </c>
      <c r="G6539" t="s">
        <v>1310</v>
      </c>
      <c r="H6539" s="28">
        <v>45382</v>
      </c>
      <c r="I6539">
        <v>12.05</v>
      </c>
      <c r="J6539">
        <v>4</v>
      </c>
      <c r="K6539" t="s">
        <v>3123</v>
      </c>
      <c r="L6539" t="s">
        <v>3187</v>
      </c>
      <c r="M6539" t="s">
        <v>3188</v>
      </c>
      <c r="N6539">
        <v>4.9000000000000004</v>
      </c>
      <c r="O6539" t="s">
        <v>3189</v>
      </c>
      <c r="P6539">
        <f t="shared" si="204"/>
        <v>45382</v>
      </c>
      <c r="Q6539">
        <f>--(COUNTIF($A$2:A6539,A6539)=1)</f>
        <v>1</v>
      </c>
      <c r="R6539">
        <f t="shared" si="205"/>
        <v>12.05</v>
      </c>
    </row>
    <row r="6540" spans="1:18">
      <c r="A6540" t="s">
        <v>13271</v>
      </c>
      <c r="B6540" t="s">
        <v>1844</v>
      </c>
      <c r="C6540" t="s">
        <v>3098</v>
      </c>
      <c r="D6540" t="s">
        <v>3251</v>
      </c>
      <c r="E6540" t="s">
        <v>3194</v>
      </c>
      <c r="F6540" t="s">
        <v>3167</v>
      </c>
      <c r="G6540" t="s">
        <v>5264</v>
      </c>
      <c r="H6540" s="28">
        <v>45274</v>
      </c>
      <c r="I6540">
        <v>145.13</v>
      </c>
      <c r="J6540">
        <v>72</v>
      </c>
      <c r="K6540" t="s">
        <v>3123</v>
      </c>
      <c r="L6540" t="s">
        <v>3198</v>
      </c>
      <c r="M6540" t="s">
        <v>3202</v>
      </c>
      <c r="N6540">
        <v>4.8</v>
      </c>
      <c r="O6540" t="s">
        <v>3123</v>
      </c>
      <c r="P6540">
        <f t="shared" si="204"/>
        <v>45268</v>
      </c>
      <c r="Q6540">
        <f>--(COUNTIF($A$2:A6540,A6540)=1)</f>
        <v>1</v>
      </c>
      <c r="R6540">
        <f t="shared" si="205"/>
        <v>145.13</v>
      </c>
    </row>
    <row r="6541" spans="1:18">
      <c r="A6541" t="s">
        <v>13272</v>
      </c>
      <c r="B6541" t="s">
        <v>3641</v>
      </c>
      <c r="C6541" t="s">
        <v>3098</v>
      </c>
      <c r="D6541" t="s">
        <v>3237</v>
      </c>
      <c r="E6541" t="s">
        <v>3194</v>
      </c>
      <c r="F6541" t="s">
        <v>3167</v>
      </c>
      <c r="G6541" t="s">
        <v>114</v>
      </c>
      <c r="H6541" s="28">
        <v>45190</v>
      </c>
      <c r="I6541">
        <v>40.25</v>
      </c>
      <c r="J6541">
        <v>72</v>
      </c>
      <c r="K6541" t="s">
        <v>3124</v>
      </c>
      <c r="L6541" t="s">
        <v>3209</v>
      </c>
      <c r="M6541" t="s">
        <v>3207</v>
      </c>
      <c r="O6541" t="s">
        <v>3189</v>
      </c>
      <c r="P6541">
        <f t="shared" si="204"/>
        <v>45189</v>
      </c>
      <c r="Q6541">
        <f>--(COUNTIF($A$2:A6541,A6541)=1)</f>
        <v>1</v>
      </c>
      <c r="R6541">
        <f t="shared" si="205"/>
        <v>40.25</v>
      </c>
    </row>
    <row r="6542" spans="1:18">
      <c r="A6542" t="s">
        <v>13273</v>
      </c>
      <c r="B6542" t="s">
        <v>829</v>
      </c>
      <c r="C6542" t="s">
        <v>10364</v>
      </c>
      <c r="D6542" t="s">
        <v>3227</v>
      </c>
      <c r="E6542" t="s">
        <v>3194</v>
      </c>
      <c r="F6542" t="s">
        <v>3180</v>
      </c>
      <c r="G6542" t="s">
        <v>375</v>
      </c>
      <c r="H6542" s="28"/>
      <c r="J6542">
        <v>72</v>
      </c>
      <c r="K6542" t="s">
        <v>3098</v>
      </c>
      <c r="L6542" t="s">
        <v>3437</v>
      </c>
      <c r="M6542" t="s">
        <v>3188</v>
      </c>
      <c r="O6542" t="s">
        <v>3213</v>
      </c>
      <c r="P6542">
        <f t="shared" si="204"/>
        <v>44646</v>
      </c>
      <c r="Q6542">
        <f>--(COUNTIF($A$2:A6542,A6542)=1)</f>
        <v>1</v>
      </c>
      <c r="R6542" t="str">
        <f t="shared" si="205"/>
        <v/>
      </c>
    </row>
    <row r="6543" spans="1:18">
      <c r="A6543" t="s">
        <v>13274</v>
      </c>
      <c r="B6543" t="s">
        <v>203</v>
      </c>
      <c r="C6543" t="s">
        <v>3098</v>
      </c>
      <c r="D6543" t="s">
        <v>3240</v>
      </c>
      <c r="E6543" t="s">
        <v>3166</v>
      </c>
      <c r="F6543" t="s">
        <v>3228</v>
      </c>
      <c r="G6543" t="s">
        <v>5667</v>
      </c>
      <c r="H6543" s="28"/>
      <c r="J6543">
        <v>24</v>
      </c>
      <c r="K6543" t="s">
        <v>3098</v>
      </c>
      <c r="L6543" t="s">
        <v>3248</v>
      </c>
      <c r="M6543" t="s">
        <v>3188</v>
      </c>
      <c r="O6543" t="s">
        <v>3182</v>
      </c>
      <c r="P6543">
        <f t="shared" si="204"/>
        <v>45170</v>
      </c>
      <c r="Q6543">
        <f>--(COUNTIF($A$2:A6543,A6543)=1)</f>
        <v>1</v>
      </c>
      <c r="R6543" t="str">
        <f t="shared" si="205"/>
        <v/>
      </c>
    </row>
    <row r="6544" spans="1:18">
      <c r="A6544" t="s">
        <v>13275</v>
      </c>
      <c r="B6544" t="s">
        <v>6229</v>
      </c>
      <c r="C6544" t="s">
        <v>3098</v>
      </c>
      <c r="D6544" t="s">
        <v>3165</v>
      </c>
      <c r="E6544" t="s">
        <v>3166</v>
      </c>
      <c r="F6544" t="s">
        <v>3220</v>
      </c>
      <c r="G6544" t="s">
        <v>2099</v>
      </c>
      <c r="H6544" s="28">
        <v>45364</v>
      </c>
      <c r="I6544">
        <v>20.07</v>
      </c>
      <c r="J6544">
        <v>24</v>
      </c>
      <c r="K6544" t="s">
        <v>3124</v>
      </c>
      <c r="L6544" t="s">
        <v>3254</v>
      </c>
      <c r="M6544" t="s">
        <v>3177</v>
      </c>
      <c r="O6544" t="s">
        <v>3213</v>
      </c>
      <c r="P6544">
        <f t="shared" si="204"/>
        <v>45364</v>
      </c>
      <c r="Q6544">
        <f>--(COUNTIF($A$2:A6544,A6544)=1)</f>
        <v>1</v>
      </c>
      <c r="R6544">
        <f t="shared" si="205"/>
        <v>20.07</v>
      </c>
    </row>
    <row r="6545" spans="1:18">
      <c r="A6545" t="s">
        <v>13276</v>
      </c>
      <c r="B6545" t="s">
        <v>6130</v>
      </c>
      <c r="C6545" t="s">
        <v>3098</v>
      </c>
      <c r="D6545" t="s">
        <v>3237</v>
      </c>
      <c r="E6545" t="s">
        <v>3166</v>
      </c>
      <c r="F6545" t="s">
        <v>3167</v>
      </c>
      <c r="G6545" t="s">
        <v>7256</v>
      </c>
      <c r="H6545" s="28">
        <v>45337</v>
      </c>
      <c r="I6545">
        <v>58.14</v>
      </c>
      <c r="J6545">
        <v>24</v>
      </c>
      <c r="K6545" t="s">
        <v>3123</v>
      </c>
      <c r="L6545" t="s">
        <v>3198</v>
      </c>
      <c r="M6545" t="s">
        <v>3207</v>
      </c>
      <c r="N6545">
        <v>2.2999999999999998</v>
      </c>
      <c r="O6545" t="s">
        <v>3123</v>
      </c>
      <c r="P6545">
        <f t="shared" si="204"/>
        <v>45335</v>
      </c>
      <c r="Q6545">
        <f>--(COUNTIF($A$2:A6545,A6545)=1)</f>
        <v>1</v>
      </c>
      <c r="R6545">
        <f t="shared" si="205"/>
        <v>58.14</v>
      </c>
    </row>
    <row r="6546" spans="1:18">
      <c r="A6546" t="s">
        <v>13277</v>
      </c>
      <c r="B6546" t="s">
        <v>8439</v>
      </c>
      <c r="C6546" t="s">
        <v>12924</v>
      </c>
      <c r="D6546" t="s">
        <v>3196</v>
      </c>
      <c r="E6546" t="s">
        <v>3175</v>
      </c>
      <c r="F6546" t="s">
        <v>3180</v>
      </c>
      <c r="G6546" t="s">
        <v>3004</v>
      </c>
      <c r="H6546" s="28"/>
      <c r="J6546">
        <v>8</v>
      </c>
      <c r="K6546" t="s">
        <v>3098</v>
      </c>
      <c r="L6546" t="s">
        <v>3098</v>
      </c>
      <c r="M6546" t="s">
        <v>3188</v>
      </c>
      <c r="O6546" t="s">
        <v>3182</v>
      </c>
      <c r="P6546">
        <f t="shared" si="204"/>
        <v>44635</v>
      </c>
      <c r="Q6546">
        <f>--(COUNTIF($A$2:A6546,A6546)=1)</f>
        <v>1</v>
      </c>
      <c r="R6546" t="str">
        <f t="shared" si="205"/>
        <v/>
      </c>
    </row>
    <row r="6547" spans="1:18">
      <c r="A6547" t="s">
        <v>13278</v>
      </c>
      <c r="B6547" t="s">
        <v>1070</v>
      </c>
      <c r="C6547" t="s">
        <v>3098</v>
      </c>
      <c r="D6547" t="s">
        <v>3174</v>
      </c>
      <c r="E6547" t="s">
        <v>3175</v>
      </c>
      <c r="F6547" t="s">
        <v>3167</v>
      </c>
      <c r="G6547" t="s">
        <v>1699</v>
      </c>
      <c r="H6547" s="28">
        <v>45017</v>
      </c>
      <c r="I6547">
        <v>12.57</v>
      </c>
      <c r="J6547">
        <v>8</v>
      </c>
      <c r="K6547" t="s">
        <v>3123</v>
      </c>
      <c r="L6547" t="s">
        <v>3218</v>
      </c>
      <c r="M6547" t="s">
        <v>3202</v>
      </c>
      <c r="O6547" t="s">
        <v>3189</v>
      </c>
      <c r="P6547">
        <f t="shared" si="204"/>
        <v>45017</v>
      </c>
      <c r="Q6547">
        <f>--(COUNTIF($A$2:A6547,A6547)=1)</f>
        <v>1</v>
      </c>
      <c r="R6547">
        <f t="shared" si="205"/>
        <v>12.57</v>
      </c>
    </row>
    <row r="6548" spans="1:18">
      <c r="A6548" t="s">
        <v>13279</v>
      </c>
      <c r="B6548" t="s">
        <v>4233</v>
      </c>
      <c r="C6548" t="s">
        <v>13280</v>
      </c>
      <c r="D6548" t="s">
        <v>3196</v>
      </c>
      <c r="E6548" t="s">
        <v>3280</v>
      </c>
      <c r="F6548" t="s">
        <v>3167</v>
      </c>
      <c r="G6548" t="s">
        <v>526</v>
      </c>
      <c r="H6548" s="28">
        <v>45320</v>
      </c>
      <c r="I6548">
        <v>7.19</v>
      </c>
      <c r="J6548">
        <v>4</v>
      </c>
      <c r="K6548" t="s">
        <v>3123</v>
      </c>
      <c r="L6548" t="s">
        <v>3271</v>
      </c>
      <c r="M6548" t="s">
        <v>3207</v>
      </c>
      <c r="N6548">
        <v>4.4000000000000004</v>
      </c>
      <c r="O6548" t="s">
        <v>3178</v>
      </c>
      <c r="P6548">
        <f t="shared" si="204"/>
        <v>45320</v>
      </c>
      <c r="Q6548">
        <f>--(COUNTIF($A$2:A6548,A6548)=1)</f>
        <v>1</v>
      </c>
      <c r="R6548">
        <f t="shared" si="205"/>
        <v>7.19</v>
      </c>
    </row>
    <row r="6549" spans="1:18">
      <c r="A6549" t="s">
        <v>13281</v>
      </c>
      <c r="B6549" t="s">
        <v>804</v>
      </c>
      <c r="C6549" t="s">
        <v>3098</v>
      </c>
      <c r="D6549" t="s">
        <v>3174</v>
      </c>
      <c r="E6549" t="s">
        <v>3175</v>
      </c>
      <c r="F6549" t="s">
        <v>3167</v>
      </c>
      <c r="G6549" t="s">
        <v>68</v>
      </c>
      <c r="H6549" s="28">
        <v>44888</v>
      </c>
      <c r="I6549">
        <v>22.63</v>
      </c>
      <c r="J6549">
        <v>8</v>
      </c>
      <c r="K6549" t="s">
        <v>3123</v>
      </c>
      <c r="L6549" t="s">
        <v>3216</v>
      </c>
      <c r="M6549" t="s">
        <v>3177</v>
      </c>
      <c r="O6549" t="s">
        <v>3123</v>
      </c>
      <c r="P6549">
        <f t="shared" si="204"/>
        <v>44888</v>
      </c>
      <c r="Q6549">
        <f>--(COUNTIF($A$2:A6549,A6549)=1)</f>
        <v>1</v>
      </c>
      <c r="R6549">
        <f t="shared" si="205"/>
        <v>22.63</v>
      </c>
    </row>
    <row r="6550" spans="1:18">
      <c r="A6550" t="s">
        <v>13282</v>
      </c>
      <c r="B6550" t="s">
        <v>1898</v>
      </c>
      <c r="C6550" t="s">
        <v>13283</v>
      </c>
      <c r="D6550" t="s">
        <v>3237</v>
      </c>
      <c r="E6550" t="s">
        <v>3194</v>
      </c>
      <c r="F6550" t="s">
        <v>3180</v>
      </c>
      <c r="G6550" t="s">
        <v>328</v>
      </c>
      <c r="H6550" s="28"/>
      <c r="J6550">
        <v>72</v>
      </c>
      <c r="K6550" t="s">
        <v>3098</v>
      </c>
      <c r="L6550" t="s">
        <v>3302</v>
      </c>
      <c r="M6550" t="s">
        <v>3202</v>
      </c>
      <c r="O6550" t="s">
        <v>3189</v>
      </c>
      <c r="P6550">
        <f t="shared" si="204"/>
        <v>45229</v>
      </c>
      <c r="Q6550">
        <f>--(COUNTIF($A$2:A6550,A6550)=1)</f>
        <v>1</v>
      </c>
      <c r="R6550" t="str">
        <f t="shared" si="205"/>
        <v/>
      </c>
    </row>
    <row r="6551" spans="1:18">
      <c r="A6551" t="s">
        <v>13284</v>
      </c>
      <c r="B6551" t="s">
        <v>1573</v>
      </c>
      <c r="C6551" t="s">
        <v>3098</v>
      </c>
      <c r="D6551" t="s">
        <v>3227</v>
      </c>
      <c r="E6551" t="s">
        <v>3166</v>
      </c>
      <c r="F6551" t="s">
        <v>3180</v>
      </c>
      <c r="G6551" t="s">
        <v>3515</v>
      </c>
      <c r="H6551" s="28"/>
      <c r="J6551">
        <v>24</v>
      </c>
      <c r="K6551" t="s">
        <v>3098</v>
      </c>
      <c r="L6551" t="s">
        <v>3221</v>
      </c>
      <c r="M6551" t="s">
        <v>3207</v>
      </c>
      <c r="O6551" t="s">
        <v>3213</v>
      </c>
      <c r="P6551">
        <f t="shared" si="204"/>
        <v>44814</v>
      </c>
      <c r="Q6551">
        <f>--(COUNTIF($A$2:A6551,A6551)=1)</f>
        <v>1</v>
      </c>
      <c r="R6551" t="str">
        <f t="shared" si="205"/>
        <v/>
      </c>
    </row>
    <row r="6552" spans="1:18">
      <c r="A6552" t="s">
        <v>13285</v>
      </c>
      <c r="B6552" t="s">
        <v>276</v>
      </c>
      <c r="C6552" t="s">
        <v>3098</v>
      </c>
      <c r="D6552" t="s">
        <v>3196</v>
      </c>
      <c r="E6552" t="s">
        <v>3175</v>
      </c>
      <c r="F6552" t="s">
        <v>3167</v>
      </c>
      <c r="G6552" t="s">
        <v>228</v>
      </c>
      <c r="H6552" s="28"/>
      <c r="J6552">
        <v>8</v>
      </c>
      <c r="K6552" t="s">
        <v>3098</v>
      </c>
      <c r="L6552" t="s">
        <v>3244</v>
      </c>
      <c r="M6552" t="s">
        <v>3169</v>
      </c>
      <c r="O6552" t="s">
        <v>3189</v>
      </c>
      <c r="P6552">
        <f t="shared" si="204"/>
        <v>44607</v>
      </c>
      <c r="Q6552">
        <f>--(COUNTIF($A$2:A6552,A6552)=1)</f>
        <v>1</v>
      </c>
      <c r="R6552" t="str">
        <f t="shared" si="205"/>
        <v/>
      </c>
    </row>
    <row r="6553" spans="1:18">
      <c r="A6553" t="s">
        <v>13286</v>
      </c>
      <c r="B6553" t="s">
        <v>4784</v>
      </c>
      <c r="C6553" t="s">
        <v>11350</v>
      </c>
      <c r="D6553" t="s">
        <v>3200</v>
      </c>
      <c r="E6553" t="s">
        <v>3166</v>
      </c>
      <c r="F6553" t="s">
        <v>3167</v>
      </c>
      <c r="G6553" t="s">
        <v>5114</v>
      </c>
      <c r="H6553" s="28">
        <v>45076</v>
      </c>
      <c r="I6553">
        <v>40.56</v>
      </c>
      <c r="J6553">
        <v>24</v>
      </c>
      <c r="K6553" t="s">
        <v>3123</v>
      </c>
      <c r="L6553" t="s">
        <v>3198</v>
      </c>
      <c r="M6553" t="s">
        <v>3207</v>
      </c>
      <c r="O6553" t="s">
        <v>3182</v>
      </c>
      <c r="P6553">
        <f t="shared" si="204"/>
        <v>45075</v>
      </c>
      <c r="Q6553">
        <f>--(COUNTIF($A$2:A6553,A6553)=1)</f>
        <v>1</v>
      </c>
      <c r="R6553">
        <f t="shared" si="205"/>
        <v>40.56</v>
      </c>
    </row>
    <row r="6554" spans="1:18">
      <c r="A6554" t="s">
        <v>13287</v>
      </c>
      <c r="B6554" t="s">
        <v>132</v>
      </c>
      <c r="C6554" t="s">
        <v>3098</v>
      </c>
      <c r="D6554" t="s">
        <v>3227</v>
      </c>
      <c r="E6554" t="s">
        <v>3175</v>
      </c>
      <c r="F6554" t="s">
        <v>3167</v>
      </c>
      <c r="G6554" t="s">
        <v>301</v>
      </c>
      <c r="H6554" s="28">
        <v>45623</v>
      </c>
      <c r="I6554">
        <v>10.73</v>
      </c>
      <c r="J6554">
        <v>8</v>
      </c>
      <c r="K6554" t="s">
        <v>3123</v>
      </c>
      <c r="L6554" t="s">
        <v>3248</v>
      </c>
      <c r="M6554" t="s">
        <v>3169</v>
      </c>
      <c r="N6554">
        <v>3.4</v>
      </c>
      <c r="O6554" t="s">
        <v>3213</v>
      </c>
      <c r="P6554">
        <f t="shared" si="204"/>
        <v>45623</v>
      </c>
      <c r="Q6554">
        <f>--(COUNTIF($A$2:A6554,A6554)=1)</f>
        <v>1</v>
      </c>
      <c r="R6554">
        <f t="shared" si="205"/>
        <v>10.73</v>
      </c>
    </row>
    <row r="6555" spans="1:18">
      <c r="A6555" t="s">
        <v>13288</v>
      </c>
      <c r="B6555" t="s">
        <v>3500</v>
      </c>
      <c r="C6555" t="s">
        <v>3098</v>
      </c>
      <c r="D6555" t="s">
        <v>3174</v>
      </c>
      <c r="E6555" t="s">
        <v>3175</v>
      </c>
      <c r="F6555" t="s">
        <v>3220</v>
      </c>
      <c r="G6555" t="s">
        <v>1842</v>
      </c>
      <c r="H6555" s="28">
        <v>45002</v>
      </c>
      <c r="I6555">
        <v>9.6300000000000008</v>
      </c>
      <c r="J6555">
        <v>8</v>
      </c>
      <c r="K6555" t="s">
        <v>3123</v>
      </c>
      <c r="L6555" t="s">
        <v>3302</v>
      </c>
      <c r="M6555" t="s">
        <v>3169</v>
      </c>
      <c r="N6555">
        <v>1.3</v>
      </c>
      <c r="O6555" t="s">
        <v>3213</v>
      </c>
      <c r="P6555">
        <f t="shared" si="204"/>
        <v>45002</v>
      </c>
      <c r="Q6555">
        <f>--(COUNTIF($A$2:A6555,A6555)=1)</f>
        <v>1</v>
      </c>
      <c r="R6555">
        <f t="shared" si="205"/>
        <v>9.6300000000000008</v>
      </c>
    </row>
    <row r="6556" spans="1:18">
      <c r="A6556" t="s">
        <v>13289</v>
      </c>
      <c r="B6556" t="s">
        <v>4165</v>
      </c>
      <c r="C6556" t="s">
        <v>3098</v>
      </c>
      <c r="D6556" t="s">
        <v>3237</v>
      </c>
      <c r="E6556" t="s">
        <v>3166</v>
      </c>
      <c r="F6556" t="s">
        <v>3220</v>
      </c>
      <c r="G6556" t="s">
        <v>889</v>
      </c>
      <c r="H6556" s="28">
        <v>45214</v>
      </c>
      <c r="I6556">
        <v>47.77</v>
      </c>
      <c r="J6556">
        <v>24</v>
      </c>
      <c r="K6556" t="s">
        <v>3123</v>
      </c>
      <c r="L6556" t="s">
        <v>3351</v>
      </c>
      <c r="M6556" t="s">
        <v>3177</v>
      </c>
      <c r="N6556">
        <v>3</v>
      </c>
      <c r="O6556" t="s">
        <v>3124</v>
      </c>
      <c r="P6556">
        <f t="shared" si="204"/>
        <v>45213</v>
      </c>
      <c r="Q6556">
        <f>--(COUNTIF($A$2:A6556,A6556)=1)</f>
        <v>1</v>
      </c>
      <c r="R6556">
        <f t="shared" si="205"/>
        <v>47.77</v>
      </c>
    </row>
    <row r="6557" spans="1:18">
      <c r="A6557" t="s">
        <v>13290</v>
      </c>
      <c r="B6557" t="s">
        <v>3021</v>
      </c>
      <c r="C6557" t="s">
        <v>3098</v>
      </c>
      <c r="D6557" t="s">
        <v>3237</v>
      </c>
      <c r="E6557" t="s">
        <v>3194</v>
      </c>
      <c r="F6557" t="s">
        <v>3167</v>
      </c>
      <c r="G6557" t="s">
        <v>7301</v>
      </c>
      <c r="H6557" s="28">
        <v>45042</v>
      </c>
      <c r="I6557">
        <v>170.71</v>
      </c>
      <c r="J6557">
        <v>72</v>
      </c>
      <c r="K6557" t="s">
        <v>3123</v>
      </c>
      <c r="L6557" t="s">
        <v>3218</v>
      </c>
      <c r="M6557" t="s">
        <v>3202</v>
      </c>
      <c r="N6557">
        <v>4.4000000000000004</v>
      </c>
      <c r="O6557" t="s">
        <v>3178</v>
      </c>
      <c r="P6557">
        <f t="shared" si="204"/>
        <v>45035</v>
      </c>
      <c r="Q6557">
        <f>--(COUNTIF($A$2:A6557,A6557)=1)</f>
        <v>1</v>
      </c>
      <c r="R6557">
        <f t="shared" si="205"/>
        <v>170.71</v>
      </c>
    </row>
    <row r="6558" spans="1:18">
      <c r="A6558" t="s">
        <v>13291</v>
      </c>
      <c r="B6558" t="s">
        <v>596</v>
      </c>
      <c r="C6558" t="s">
        <v>3098</v>
      </c>
      <c r="D6558" t="s">
        <v>3196</v>
      </c>
      <c r="E6558" t="s">
        <v>3194</v>
      </c>
      <c r="F6558" t="s">
        <v>3228</v>
      </c>
      <c r="G6558" t="s">
        <v>13292</v>
      </c>
      <c r="H6558" s="28"/>
      <c r="J6558">
        <v>72</v>
      </c>
      <c r="K6558" t="s">
        <v>3098</v>
      </c>
      <c r="L6558" t="s">
        <v>3437</v>
      </c>
      <c r="M6558" t="s">
        <v>3188</v>
      </c>
      <c r="O6558" t="s">
        <v>3123</v>
      </c>
      <c r="P6558">
        <f t="shared" si="204"/>
        <v>45064</v>
      </c>
      <c r="Q6558">
        <f>--(COUNTIF($A$2:A6558,A6558)=1)</f>
        <v>1</v>
      </c>
      <c r="R6558" t="str">
        <f t="shared" si="205"/>
        <v/>
      </c>
    </row>
    <row r="6559" spans="1:18">
      <c r="A6559" t="s">
        <v>13293</v>
      </c>
      <c r="B6559" t="s">
        <v>2804</v>
      </c>
      <c r="C6559" t="s">
        <v>13294</v>
      </c>
      <c r="D6559" t="s">
        <v>3174</v>
      </c>
      <c r="E6559" t="s">
        <v>3166</v>
      </c>
      <c r="F6559" t="s">
        <v>3180</v>
      </c>
      <c r="G6559" t="s">
        <v>2754</v>
      </c>
      <c r="H6559" s="28"/>
      <c r="J6559">
        <v>24</v>
      </c>
      <c r="K6559" t="s">
        <v>3098</v>
      </c>
      <c r="L6559" t="s">
        <v>3437</v>
      </c>
      <c r="M6559" t="s">
        <v>3207</v>
      </c>
      <c r="O6559" t="s">
        <v>3189</v>
      </c>
      <c r="P6559">
        <f t="shared" si="204"/>
        <v>45664</v>
      </c>
      <c r="Q6559">
        <f>--(COUNTIF($A$2:A6559,A6559)=1)</f>
        <v>1</v>
      </c>
      <c r="R6559" t="str">
        <f t="shared" si="205"/>
        <v/>
      </c>
    </row>
    <row r="6560" spans="1:18">
      <c r="A6560" t="s">
        <v>13295</v>
      </c>
      <c r="B6560" t="s">
        <v>174</v>
      </c>
      <c r="C6560" t="s">
        <v>3098</v>
      </c>
      <c r="D6560" t="s">
        <v>3196</v>
      </c>
      <c r="E6560" t="s">
        <v>3166</v>
      </c>
      <c r="F6560" t="s">
        <v>3167</v>
      </c>
      <c r="G6560" t="s">
        <v>2816</v>
      </c>
      <c r="H6560" s="28">
        <v>44727</v>
      </c>
      <c r="I6560">
        <v>25.57</v>
      </c>
      <c r="J6560">
        <v>24</v>
      </c>
      <c r="K6560" t="s">
        <v>3123</v>
      </c>
      <c r="L6560" t="s">
        <v>3201</v>
      </c>
      <c r="M6560" t="s">
        <v>3169</v>
      </c>
      <c r="N6560">
        <v>3.2</v>
      </c>
      <c r="O6560" t="s">
        <v>3123</v>
      </c>
      <c r="P6560">
        <f t="shared" si="204"/>
        <v>44726</v>
      </c>
      <c r="Q6560">
        <f>--(COUNTIF($A$2:A6560,A6560)=1)</f>
        <v>1</v>
      </c>
      <c r="R6560">
        <f t="shared" si="205"/>
        <v>25.57</v>
      </c>
    </row>
    <row r="6561" spans="1:18">
      <c r="A6561" t="s">
        <v>13296</v>
      </c>
      <c r="B6561" t="s">
        <v>724</v>
      </c>
      <c r="C6561" t="s">
        <v>3098</v>
      </c>
      <c r="D6561" t="s">
        <v>3240</v>
      </c>
      <c r="E6561" t="s">
        <v>3175</v>
      </c>
      <c r="F6561" t="s">
        <v>3228</v>
      </c>
      <c r="G6561" t="s">
        <v>4042</v>
      </c>
      <c r="H6561" s="28"/>
      <c r="J6561">
        <v>8</v>
      </c>
      <c r="K6561" t="s">
        <v>3098</v>
      </c>
      <c r="L6561" t="s">
        <v>3192</v>
      </c>
      <c r="M6561" t="s">
        <v>3188</v>
      </c>
      <c r="O6561" t="s">
        <v>3189</v>
      </c>
      <c r="P6561">
        <f t="shared" si="204"/>
        <v>44627</v>
      </c>
      <c r="Q6561">
        <f>--(COUNTIF($A$2:A6561,A6561)=1)</f>
        <v>1</v>
      </c>
      <c r="R6561" t="str">
        <f t="shared" si="205"/>
        <v/>
      </c>
    </row>
    <row r="6562" spans="1:18">
      <c r="A6562" t="s">
        <v>13297</v>
      </c>
      <c r="B6562" t="s">
        <v>491</v>
      </c>
      <c r="C6562" t="s">
        <v>3098</v>
      </c>
      <c r="D6562" t="s">
        <v>3240</v>
      </c>
      <c r="E6562" t="s">
        <v>3175</v>
      </c>
      <c r="F6562" t="s">
        <v>3167</v>
      </c>
      <c r="G6562" t="s">
        <v>192</v>
      </c>
      <c r="H6562" s="28">
        <v>44768</v>
      </c>
      <c r="I6562">
        <v>17.41</v>
      </c>
      <c r="J6562">
        <v>8</v>
      </c>
      <c r="K6562" t="s">
        <v>3123</v>
      </c>
      <c r="L6562" t="s">
        <v>3302</v>
      </c>
      <c r="M6562" t="s">
        <v>3177</v>
      </c>
      <c r="N6562">
        <v>1.3</v>
      </c>
      <c r="O6562" t="s">
        <v>3178</v>
      </c>
      <c r="P6562">
        <f t="shared" si="204"/>
        <v>44768</v>
      </c>
      <c r="Q6562">
        <f>--(COUNTIF($A$2:A6562,A6562)=1)</f>
        <v>1</v>
      </c>
      <c r="R6562">
        <f t="shared" si="205"/>
        <v>17.41</v>
      </c>
    </row>
    <row r="6563" spans="1:18">
      <c r="A6563" t="s">
        <v>13298</v>
      </c>
      <c r="B6563" t="s">
        <v>919</v>
      </c>
      <c r="C6563" t="s">
        <v>3098</v>
      </c>
      <c r="D6563" t="s">
        <v>3251</v>
      </c>
      <c r="E6563" t="s">
        <v>3166</v>
      </c>
      <c r="F6563" t="s">
        <v>3167</v>
      </c>
      <c r="G6563" t="s">
        <v>1880</v>
      </c>
      <c r="H6563" s="28">
        <v>45156</v>
      </c>
      <c r="I6563">
        <v>9.35</v>
      </c>
      <c r="J6563">
        <v>24</v>
      </c>
      <c r="K6563" t="s">
        <v>3124</v>
      </c>
      <c r="L6563" t="s">
        <v>3187</v>
      </c>
      <c r="M6563" t="s">
        <v>3207</v>
      </c>
      <c r="N6563">
        <v>2.8</v>
      </c>
      <c r="O6563" t="s">
        <v>3182</v>
      </c>
      <c r="P6563">
        <f t="shared" si="204"/>
        <v>45156</v>
      </c>
      <c r="Q6563">
        <f>--(COUNTIF($A$2:A6563,A6563)=1)</f>
        <v>1</v>
      </c>
      <c r="R6563">
        <f t="shared" si="205"/>
        <v>9.35</v>
      </c>
    </row>
    <row r="6564" spans="1:18">
      <c r="A6564" t="s">
        <v>13299</v>
      </c>
      <c r="B6564" t="s">
        <v>11597</v>
      </c>
      <c r="C6564" t="s">
        <v>3098</v>
      </c>
      <c r="D6564" t="s">
        <v>3165</v>
      </c>
      <c r="E6564" t="s">
        <v>3175</v>
      </c>
      <c r="F6564" t="s">
        <v>3167</v>
      </c>
      <c r="G6564" t="s">
        <v>2270</v>
      </c>
      <c r="H6564" s="28"/>
      <c r="J6564">
        <v>8</v>
      </c>
      <c r="K6564" t="s">
        <v>3098</v>
      </c>
      <c r="L6564" t="s">
        <v>3192</v>
      </c>
      <c r="M6564" t="s">
        <v>3169</v>
      </c>
      <c r="O6564" t="s">
        <v>3170</v>
      </c>
      <c r="P6564">
        <f t="shared" si="204"/>
        <v>45236</v>
      </c>
      <c r="Q6564">
        <f>--(COUNTIF($A$2:A6564,A6564)=1)</f>
        <v>1</v>
      </c>
      <c r="R6564" t="str">
        <f t="shared" si="205"/>
        <v/>
      </c>
    </row>
    <row r="6565" spans="1:18">
      <c r="A6565" t="s">
        <v>13300</v>
      </c>
      <c r="B6565" t="s">
        <v>2155</v>
      </c>
      <c r="C6565" t="s">
        <v>13301</v>
      </c>
      <c r="D6565" t="s">
        <v>3196</v>
      </c>
      <c r="E6565" t="s">
        <v>3166</v>
      </c>
      <c r="F6565" t="s">
        <v>3220</v>
      </c>
      <c r="G6565" t="s">
        <v>9460</v>
      </c>
      <c r="H6565" s="28">
        <v>45659</v>
      </c>
      <c r="I6565">
        <v>55.23</v>
      </c>
      <c r="J6565">
        <v>24</v>
      </c>
      <c r="K6565" t="s">
        <v>3123</v>
      </c>
      <c r="L6565" t="s">
        <v>3187</v>
      </c>
      <c r="M6565" t="s">
        <v>3207</v>
      </c>
      <c r="N6565">
        <v>1</v>
      </c>
      <c r="O6565" t="s">
        <v>3213</v>
      </c>
      <c r="P6565">
        <f t="shared" si="204"/>
        <v>45657</v>
      </c>
      <c r="Q6565">
        <f>--(COUNTIF($A$2:A6565,A6565)=1)</f>
        <v>1</v>
      </c>
      <c r="R6565">
        <f t="shared" si="205"/>
        <v>55.23</v>
      </c>
    </row>
    <row r="6566" spans="1:18">
      <c r="A6566" t="s">
        <v>13302</v>
      </c>
      <c r="B6566" t="s">
        <v>5011</v>
      </c>
      <c r="C6566" t="s">
        <v>7202</v>
      </c>
      <c r="D6566" t="s">
        <v>3227</v>
      </c>
      <c r="E6566" t="s">
        <v>3175</v>
      </c>
      <c r="F6566" t="s">
        <v>3167</v>
      </c>
      <c r="G6566" t="s">
        <v>2840</v>
      </c>
      <c r="H6566" s="28"/>
      <c r="J6566">
        <v>8</v>
      </c>
      <c r="K6566" t="s">
        <v>3098</v>
      </c>
      <c r="L6566" t="s">
        <v>3198</v>
      </c>
      <c r="M6566" t="s">
        <v>3169</v>
      </c>
      <c r="O6566" t="s">
        <v>3189</v>
      </c>
      <c r="P6566">
        <f t="shared" si="204"/>
        <v>44674</v>
      </c>
      <c r="Q6566">
        <f>--(COUNTIF($A$2:A6566,A6566)=1)</f>
        <v>1</v>
      </c>
      <c r="R6566" t="str">
        <f t="shared" si="205"/>
        <v/>
      </c>
    </row>
    <row r="6567" spans="1:18">
      <c r="A6567" t="s">
        <v>13303</v>
      </c>
      <c r="B6567" t="s">
        <v>3800</v>
      </c>
      <c r="C6567" t="s">
        <v>13304</v>
      </c>
      <c r="D6567" t="s">
        <v>3185</v>
      </c>
      <c r="E6567" t="s">
        <v>3175</v>
      </c>
      <c r="F6567" t="s">
        <v>3220</v>
      </c>
      <c r="G6567" t="s">
        <v>192</v>
      </c>
      <c r="H6567" s="28">
        <v>44768</v>
      </c>
      <c r="I6567">
        <v>9.2799999999999994</v>
      </c>
      <c r="J6567">
        <v>8</v>
      </c>
      <c r="K6567" t="s">
        <v>3123</v>
      </c>
      <c r="L6567" t="s">
        <v>3307</v>
      </c>
      <c r="M6567" t="s">
        <v>3177</v>
      </c>
      <c r="N6567">
        <v>4</v>
      </c>
      <c r="O6567" t="s">
        <v>3189</v>
      </c>
      <c r="P6567">
        <f t="shared" si="204"/>
        <v>44768</v>
      </c>
      <c r="Q6567">
        <f>--(COUNTIF($A$2:A6567,A6567)=1)</f>
        <v>1</v>
      </c>
      <c r="R6567">
        <f t="shared" si="205"/>
        <v>9.2799999999999994</v>
      </c>
    </row>
    <row r="6568" spans="1:18">
      <c r="A6568" t="s">
        <v>13305</v>
      </c>
      <c r="B6568" t="s">
        <v>5042</v>
      </c>
      <c r="C6568" t="s">
        <v>3098</v>
      </c>
      <c r="D6568" t="s">
        <v>3240</v>
      </c>
      <c r="E6568" t="s">
        <v>3194</v>
      </c>
      <c r="F6568" t="s">
        <v>3180</v>
      </c>
      <c r="G6568" t="s">
        <v>3419</v>
      </c>
      <c r="H6568" s="28"/>
      <c r="J6568">
        <v>72</v>
      </c>
      <c r="K6568" t="s">
        <v>3098</v>
      </c>
      <c r="L6568" t="s">
        <v>3176</v>
      </c>
      <c r="M6568" t="s">
        <v>3177</v>
      </c>
      <c r="O6568" t="s">
        <v>3189</v>
      </c>
      <c r="P6568">
        <f t="shared" si="204"/>
        <v>45638</v>
      </c>
      <c r="Q6568">
        <f>--(COUNTIF($A$2:A6568,A6568)=1)</f>
        <v>1</v>
      </c>
      <c r="R6568" t="str">
        <f t="shared" si="205"/>
        <v/>
      </c>
    </row>
    <row r="6569" spans="1:18">
      <c r="A6569" t="s">
        <v>13306</v>
      </c>
      <c r="B6569" t="s">
        <v>1712</v>
      </c>
      <c r="C6569" t="s">
        <v>3098</v>
      </c>
      <c r="D6569" t="s">
        <v>3174</v>
      </c>
      <c r="E6569" t="s">
        <v>3175</v>
      </c>
      <c r="F6569" t="s">
        <v>3220</v>
      </c>
      <c r="G6569" t="s">
        <v>1745</v>
      </c>
      <c r="H6569" s="28">
        <v>45173</v>
      </c>
      <c r="I6569">
        <v>19.88</v>
      </c>
      <c r="J6569">
        <v>8</v>
      </c>
      <c r="K6569" t="s">
        <v>3123</v>
      </c>
      <c r="L6569" t="s">
        <v>3216</v>
      </c>
      <c r="M6569" t="s">
        <v>3169</v>
      </c>
      <c r="N6569">
        <v>4.0999999999999996</v>
      </c>
      <c r="O6569" t="s">
        <v>3124</v>
      </c>
      <c r="P6569">
        <f t="shared" si="204"/>
        <v>45173</v>
      </c>
      <c r="Q6569">
        <f>--(COUNTIF($A$2:A6569,A6569)=1)</f>
        <v>1</v>
      </c>
      <c r="R6569">
        <f t="shared" si="205"/>
        <v>19.88</v>
      </c>
    </row>
    <row r="6570" spans="1:18">
      <c r="A6570" t="s">
        <v>13307</v>
      </c>
      <c r="B6570" t="s">
        <v>1348</v>
      </c>
      <c r="C6570" t="s">
        <v>10817</v>
      </c>
      <c r="D6570" t="s">
        <v>3196</v>
      </c>
      <c r="E6570" t="s">
        <v>3166</v>
      </c>
      <c r="F6570" t="s">
        <v>3167</v>
      </c>
      <c r="G6570" t="s">
        <v>421</v>
      </c>
      <c r="H6570" s="28">
        <v>45122</v>
      </c>
      <c r="I6570">
        <v>24.84</v>
      </c>
      <c r="J6570">
        <v>24</v>
      </c>
      <c r="K6570" t="s">
        <v>3123</v>
      </c>
      <c r="L6570" t="s">
        <v>3098</v>
      </c>
      <c r="M6570" t="s">
        <v>3177</v>
      </c>
      <c r="N6570">
        <v>4.3</v>
      </c>
      <c r="O6570" t="s">
        <v>3123</v>
      </c>
      <c r="P6570">
        <f t="shared" si="204"/>
        <v>45121</v>
      </c>
      <c r="Q6570">
        <f>--(COUNTIF($A$2:A6570,A6570)=1)</f>
        <v>1</v>
      </c>
      <c r="R6570">
        <f t="shared" si="205"/>
        <v>24.84</v>
      </c>
    </row>
    <row r="6571" spans="1:18">
      <c r="A6571" t="s">
        <v>13308</v>
      </c>
      <c r="B6571" t="s">
        <v>916</v>
      </c>
      <c r="C6571" t="s">
        <v>5762</v>
      </c>
      <c r="D6571" t="s">
        <v>3237</v>
      </c>
      <c r="E6571" t="s">
        <v>3194</v>
      </c>
      <c r="F6571" t="s">
        <v>3180</v>
      </c>
      <c r="G6571" t="s">
        <v>1880</v>
      </c>
      <c r="H6571" s="28"/>
      <c r="J6571">
        <v>72</v>
      </c>
      <c r="K6571" t="s">
        <v>3098</v>
      </c>
      <c r="L6571" t="s">
        <v>3201</v>
      </c>
      <c r="M6571" t="s">
        <v>3207</v>
      </c>
      <c r="O6571" t="s">
        <v>3123</v>
      </c>
      <c r="P6571">
        <f t="shared" si="204"/>
        <v>45156</v>
      </c>
      <c r="Q6571">
        <f>--(COUNTIF($A$2:A6571,A6571)=1)</f>
        <v>1</v>
      </c>
      <c r="R6571" t="str">
        <f t="shared" si="205"/>
        <v/>
      </c>
    </row>
    <row r="6572" spans="1:18">
      <c r="A6572" t="s">
        <v>13309</v>
      </c>
      <c r="B6572" t="s">
        <v>455</v>
      </c>
      <c r="C6572" t="s">
        <v>3098</v>
      </c>
      <c r="D6572" t="s">
        <v>3240</v>
      </c>
      <c r="E6572" t="s">
        <v>3175</v>
      </c>
      <c r="F6572" t="s">
        <v>3167</v>
      </c>
      <c r="G6572" t="s">
        <v>13310</v>
      </c>
      <c r="H6572" s="28">
        <v>45540</v>
      </c>
      <c r="I6572">
        <v>15.3</v>
      </c>
      <c r="J6572">
        <v>8</v>
      </c>
      <c r="K6572" t="s">
        <v>3123</v>
      </c>
      <c r="L6572" t="s">
        <v>3268</v>
      </c>
      <c r="M6572" t="s">
        <v>3188</v>
      </c>
      <c r="O6572" t="s">
        <v>3260</v>
      </c>
      <c r="P6572">
        <f t="shared" si="204"/>
        <v>45540</v>
      </c>
      <c r="Q6572">
        <f>--(COUNTIF($A$2:A6572,A6572)=1)</f>
        <v>1</v>
      </c>
      <c r="R6572">
        <f t="shared" si="205"/>
        <v>15.3</v>
      </c>
    </row>
    <row r="6573" spans="1:18">
      <c r="A6573" t="s">
        <v>13311</v>
      </c>
      <c r="B6573" t="s">
        <v>6921</v>
      </c>
      <c r="C6573" t="s">
        <v>13312</v>
      </c>
      <c r="D6573" t="s">
        <v>3237</v>
      </c>
      <c r="E6573" t="s">
        <v>3166</v>
      </c>
      <c r="F6573" t="s">
        <v>3167</v>
      </c>
      <c r="G6573" t="s">
        <v>2463</v>
      </c>
      <c r="H6573" s="28"/>
      <c r="J6573">
        <v>24</v>
      </c>
      <c r="K6573" t="s">
        <v>3098</v>
      </c>
      <c r="L6573" t="s">
        <v>3231</v>
      </c>
      <c r="M6573" t="s">
        <v>3202</v>
      </c>
      <c r="O6573" t="s">
        <v>3182</v>
      </c>
      <c r="P6573">
        <f t="shared" si="204"/>
        <v>45207</v>
      </c>
      <c r="Q6573">
        <f>--(COUNTIF($A$2:A6573,A6573)=1)</f>
        <v>1</v>
      </c>
      <c r="R6573" t="str">
        <f t="shared" si="205"/>
        <v/>
      </c>
    </row>
    <row r="6574" spans="1:18">
      <c r="A6574" t="s">
        <v>13313</v>
      </c>
      <c r="B6574" t="s">
        <v>4843</v>
      </c>
      <c r="C6574" t="s">
        <v>13314</v>
      </c>
      <c r="D6574" t="s">
        <v>3200</v>
      </c>
      <c r="E6574" t="s">
        <v>3166</v>
      </c>
      <c r="F6574" t="s">
        <v>3220</v>
      </c>
      <c r="G6574" t="s">
        <v>1678</v>
      </c>
      <c r="H6574" s="28">
        <v>44622</v>
      </c>
      <c r="I6574">
        <v>3.16</v>
      </c>
      <c r="J6574">
        <v>24</v>
      </c>
      <c r="K6574" t="s">
        <v>3124</v>
      </c>
      <c r="L6574" t="s">
        <v>3198</v>
      </c>
      <c r="M6574" t="s">
        <v>3177</v>
      </c>
      <c r="O6574" t="s">
        <v>3189</v>
      </c>
      <c r="P6574">
        <f t="shared" si="204"/>
        <v>44622</v>
      </c>
      <c r="Q6574">
        <f>--(COUNTIF($A$2:A6574,A6574)=1)</f>
        <v>1</v>
      </c>
      <c r="R6574">
        <f t="shared" si="205"/>
        <v>3.16</v>
      </c>
    </row>
    <row r="6575" spans="1:18">
      <c r="A6575" t="s">
        <v>13315</v>
      </c>
      <c r="B6575" t="s">
        <v>1190</v>
      </c>
      <c r="C6575" t="s">
        <v>3098</v>
      </c>
      <c r="D6575" t="s">
        <v>3251</v>
      </c>
      <c r="E6575" t="s">
        <v>3166</v>
      </c>
      <c r="F6575" t="s">
        <v>3167</v>
      </c>
      <c r="G6575" t="s">
        <v>762</v>
      </c>
      <c r="H6575" s="28">
        <v>45303</v>
      </c>
      <c r="I6575">
        <v>38.590000000000003</v>
      </c>
      <c r="J6575">
        <v>24</v>
      </c>
      <c r="K6575" t="s">
        <v>3123</v>
      </c>
      <c r="L6575" t="s">
        <v>3212</v>
      </c>
      <c r="M6575" t="s">
        <v>3177</v>
      </c>
      <c r="O6575" t="s">
        <v>3123</v>
      </c>
      <c r="P6575">
        <f t="shared" si="204"/>
        <v>45302</v>
      </c>
      <c r="Q6575">
        <f>--(COUNTIF($A$2:A6575,A6575)=1)</f>
        <v>1</v>
      </c>
      <c r="R6575">
        <f t="shared" si="205"/>
        <v>38.590000000000003</v>
      </c>
    </row>
    <row r="6576" spans="1:18">
      <c r="A6576" t="s">
        <v>13316</v>
      </c>
      <c r="B6576" t="s">
        <v>1950</v>
      </c>
      <c r="C6576" t="s">
        <v>3098</v>
      </c>
      <c r="D6576" t="s">
        <v>3251</v>
      </c>
      <c r="E6576" t="s">
        <v>3166</v>
      </c>
      <c r="F6576" t="s">
        <v>3167</v>
      </c>
      <c r="G6576" t="s">
        <v>294</v>
      </c>
      <c r="H6576" s="28">
        <v>45130</v>
      </c>
      <c r="I6576">
        <v>24.47</v>
      </c>
      <c r="J6576">
        <v>24</v>
      </c>
      <c r="K6576" t="s">
        <v>3123</v>
      </c>
      <c r="L6576" t="s">
        <v>3212</v>
      </c>
      <c r="M6576" t="s">
        <v>3202</v>
      </c>
      <c r="N6576">
        <v>2.9</v>
      </c>
      <c r="O6576" t="s">
        <v>3189</v>
      </c>
      <c r="P6576">
        <f t="shared" si="204"/>
        <v>45129</v>
      </c>
      <c r="Q6576">
        <f>--(COUNTIF($A$2:A6576,A6576)=1)</f>
        <v>1</v>
      </c>
      <c r="R6576">
        <f t="shared" si="205"/>
        <v>24.47</v>
      </c>
    </row>
    <row r="6577" spans="1:18">
      <c r="A6577" t="s">
        <v>13317</v>
      </c>
      <c r="B6577" t="s">
        <v>6252</v>
      </c>
      <c r="C6577" t="s">
        <v>3098</v>
      </c>
      <c r="D6577" t="s">
        <v>3251</v>
      </c>
      <c r="E6577" t="s">
        <v>3166</v>
      </c>
      <c r="F6577" t="s">
        <v>3167</v>
      </c>
      <c r="G6577" t="s">
        <v>1384</v>
      </c>
      <c r="H6577" s="28">
        <v>45339</v>
      </c>
      <c r="I6577">
        <v>66.34</v>
      </c>
      <c r="J6577">
        <v>24</v>
      </c>
      <c r="K6577" t="s">
        <v>3123</v>
      </c>
      <c r="L6577" t="s">
        <v>3307</v>
      </c>
      <c r="M6577" t="s">
        <v>3188</v>
      </c>
      <c r="N6577">
        <v>2.1</v>
      </c>
      <c r="O6577" t="s">
        <v>3123</v>
      </c>
      <c r="P6577">
        <f t="shared" si="204"/>
        <v>45337</v>
      </c>
      <c r="Q6577">
        <f>--(COUNTIF($A$2:A6577,A6577)=1)</f>
        <v>1</v>
      </c>
      <c r="R6577">
        <f t="shared" si="205"/>
        <v>66.34</v>
      </c>
    </row>
    <row r="6578" spans="1:18">
      <c r="A6578" t="s">
        <v>13318</v>
      </c>
      <c r="B6578" t="s">
        <v>4231</v>
      </c>
      <c r="C6578" t="s">
        <v>13319</v>
      </c>
      <c r="D6578" t="s">
        <v>3196</v>
      </c>
      <c r="E6578" t="s">
        <v>3175</v>
      </c>
      <c r="F6578" t="s">
        <v>3228</v>
      </c>
      <c r="G6578" t="s">
        <v>1805</v>
      </c>
      <c r="H6578" s="28"/>
      <c r="J6578">
        <v>8</v>
      </c>
      <c r="K6578" t="s">
        <v>3098</v>
      </c>
      <c r="L6578" t="s">
        <v>3265</v>
      </c>
      <c r="M6578" t="s">
        <v>3177</v>
      </c>
      <c r="O6578" t="s">
        <v>3213</v>
      </c>
      <c r="P6578">
        <f t="shared" si="204"/>
        <v>45523</v>
      </c>
      <c r="Q6578">
        <f>--(COUNTIF($A$2:A6578,A6578)=1)</f>
        <v>1</v>
      </c>
      <c r="R6578" t="str">
        <f t="shared" si="205"/>
        <v/>
      </c>
    </row>
    <row r="6579" spans="1:18">
      <c r="A6579" t="s">
        <v>13320</v>
      </c>
      <c r="B6579" t="s">
        <v>11064</v>
      </c>
      <c r="C6579" t="s">
        <v>3098</v>
      </c>
      <c r="D6579" t="s">
        <v>3174</v>
      </c>
      <c r="E6579" t="s">
        <v>3166</v>
      </c>
      <c r="F6579" t="s">
        <v>3167</v>
      </c>
      <c r="G6579" t="s">
        <v>2976</v>
      </c>
      <c r="H6579" s="28">
        <v>45610</v>
      </c>
      <c r="I6579">
        <v>58.26</v>
      </c>
      <c r="J6579">
        <v>24</v>
      </c>
      <c r="K6579" t="s">
        <v>3123</v>
      </c>
      <c r="L6579" t="s">
        <v>3201</v>
      </c>
      <c r="M6579" t="s">
        <v>3188</v>
      </c>
      <c r="N6579">
        <v>3.2</v>
      </c>
      <c r="O6579" t="s">
        <v>3182</v>
      </c>
      <c r="P6579">
        <f t="shared" si="204"/>
        <v>45608</v>
      </c>
      <c r="Q6579">
        <f>--(COUNTIF($A$2:A6579,A6579)=1)</f>
        <v>1</v>
      </c>
      <c r="R6579">
        <f t="shared" si="205"/>
        <v>58.26</v>
      </c>
    </row>
    <row r="6580" spans="1:18">
      <c r="A6580" t="s">
        <v>13321</v>
      </c>
      <c r="B6580" t="s">
        <v>1008</v>
      </c>
      <c r="C6580" t="s">
        <v>3098</v>
      </c>
      <c r="D6580" t="s">
        <v>3165</v>
      </c>
      <c r="E6580" t="s">
        <v>3194</v>
      </c>
      <c r="F6580" t="s">
        <v>3167</v>
      </c>
      <c r="G6580" t="s">
        <v>221</v>
      </c>
      <c r="H6580" s="28">
        <v>45240</v>
      </c>
      <c r="I6580">
        <v>185.96</v>
      </c>
      <c r="J6580">
        <v>72</v>
      </c>
      <c r="K6580" t="s">
        <v>3123</v>
      </c>
      <c r="L6580" t="s">
        <v>3192</v>
      </c>
      <c r="M6580" t="s">
        <v>3188</v>
      </c>
      <c r="O6580" t="s">
        <v>3170</v>
      </c>
      <c r="P6580">
        <f t="shared" si="204"/>
        <v>45233</v>
      </c>
      <c r="Q6580">
        <f>--(COUNTIF($A$2:A6580,A6580)=1)</f>
        <v>1</v>
      </c>
      <c r="R6580">
        <f t="shared" si="205"/>
        <v>185.96</v>
      </c>
    </row>
    <row r="6581" spans="1:18">
      <c r="A6581" t="s">
        <v>13322</v>
      </c>
      <c r="B6581" t="s">
        <v>783</v>
      </c>
      <c r="C6581" t="s">
        <v>13323</v>
      </c>
      <c r="D6581" t="s">
        <v>3200</v>
      </c>
      <c r="E6581" t="s">
        <v>3194</v>
      </c>
      <c r="F6581" t="s">
        <v>3167</v>
      </c>
      <c r="G6581" t="s">
        <v>13324</v>
      </c>
      <c r="H6581" s="28">
        <v>45680</v>
      </c>
      <c r="I6581">
        <v>102.06</v>
      </c>
      <c r="J6581">
        <v>72</v>
      </c>
      <c r="K6581" t="s">
        <v>3123</v>
      </c>
      <c r="L6581" t="s">
        <v>3225</v>
      </c>
      <c r="M6581" t="s">
        <v>3202</v>
      </c>
      <c r="N6581">
        <v>4.4000000000000004</v>
      </c>
      <c r="O6581" t="s">
        <v>3123</v>
      </c>
      <c r="P6581">
        <f t="shared" si="204"/>
        <v>45676</v>
      </c>
      <c r="Q6581">
        <f>--(COUNTIF($A$2:A6581,A6581)=1)</f>
        <v>1</v>
      </c>
      <c r="R6581">
        <f t="shared" si="205"/>
        <v>102.06</v>
      </c>
    </row>
    <row r="6582" spans="1:18">
      <c r="A6582" t="s">
        <v>13325</v>
      </c>
      <c r="B6582" t="s">
        <v>6847</v>
      </c>
      <c r="C6582" t="s">
        <v>3098</v>
      </c>
      <c r="D6582" t="s">
        <v>3200</v>
      </c>
      <c r="E6582" t="s">
        <v>3166</v>
      </c>
      <c r="F6582" t="s">
        <v>3167</v>
      </c>
      <c r="G6582" t="s">
        <v>396</v>
      </c>
      <c r="H6582" s="28">
        <v>44751</v>
      </c>
      <c r="I6582">
        <v>73.38</v>
      </c>
      <c r="J6582">
        <v>24</v>
      </c>
      <c r="K6582" t="s">
        <v>3123</v>
      </c>
      <c r="L6582" t="s">
        <v>3248</v>
      </c>
      <c r="M6582" t="s">
        <v>3188</v>
      </c>
      <c r="O6582" t="s">
        <v>3178</v>
      </c>
      <c r="P6582">
        <f t="shared" si="204"/>
        <v>44748</v>
      </c>
      <c r="Q6582">
        <f>--(COUNTIF($A$2:A6582,A6582)=1)</f>
        <v>1</v>
      </c>
      <c r="R6582">
        <f t="shared" si="205"/>
        <v>73.38</v>
      </c>
    </row>
    <row r="6583" spans="1:18">
      <c r="A6583" t="s">
        <v>13326</v>
      </c>
      <c r="B6583" t="s">
        <v>5974</v>
      </c>
      <c r="C6583" t="s">
        <v>13327</v>
      </c>
      <c r="D6583" t="s">
        <v>3185</v>
      </c>
      <c r="E6583" t="s">
        <v>3175</v>
      </c>
      <c r="F6583" t="s">
        <v>3180</v>
      </c>
      <c r="G6583" t="s">
        <v>2926</v>
      </c>
      <c r="H6583" s="28"/>
      <c r="J6583">
        <v>8</v>
      </c>
      <c r="K6583" t="s">
        <v>3098</v>
      </c>
      <c r="L6583" t="s">
        <v>3206</v>
      </c>
      <c r="M6583" t="s">
        <v>3207</v>
      </c>
      <c r="O6583" t="s">
        <v>3260</v>
      </c>
      <c r="P6583">
        <f t="shared" si="204"/>
        <v>45597</v>
      </c>
      <c r="Q6583">
        <f>--(COUNTIF($A$2:A6583,A6583)=1)</f>
        <v>1</v>
      </c>
      <c r="R6583" t="str">
        <f t="shared" si="205"/>
        <v/>
      </c>
    </row>
    <row r="6584" spans="1:18">
      <c r="A6584" t="s">
        <v>13328</v>
      </c>
      <c r="B6584" t="s">
        <v>8439</v>
      </c>
      <c r="C6584" t="s">
        <v>13329</v>
      </c>
      <c r="D6584" t="s">
        <v>3240</v>
      </c>
      <c r="E6584" t="s">
        <v>3166</v>
      </c>
      <c r="F6584" t="s">
        <v>3167</v>
      </c>
      <c r="G6584" t="s">
        <v>7102</v>
      </c>
      <c r="H6584" s="28">
        <v>45038</v>
      </c>
      <c r="I6584">
        <v>66.72</v>
      </c>
      <c r="J6584">
        <v>24</v>
      </c>
      <c r="K6584" t="s">
        <v>3123</v>
      </c>
      <c r="L6584" t="s">
        <v>3351</v>
      </c>
      <c r="M6584" t="s">
        <v>3202</v>
      </c>
      <c r="O6584" t="s">
        <v>3170</v>
      </c>
      <c r="P6584">
        <f t="shared" si="204"/>
        <v>45036</v>
      </c>
      <c r="Q6584">
        <f>--(COUNTIF($A$2:A6584,A6584)=1)</f>
        <v>1</v>
      </c>
      <c r="R6584">
        <f t="shared" si="205"/>
        <v>66.72</v>
      </c>
    </row>
    <row r="6585" spans="1:18">
      <c r="A6585" t="s">
        <v>13330</v>
      </c>
      <c r="B6585" t="s">
        <v>2445</v>
      </c>
      <c r="C6585" t="s">
        <v>3098</v>
      </c>
      <c r="D6585" t="s">
        <v>3251</v>
      </c>
      <c r="E6585" t="s">
        <v>3194</v>
      </c>
      <c r="F6585" t="s">
        <v>3180</v>
      </c>
      <c r="G6585" t="s">
        <v>585</v>
      </c>
      <c r="H6585" s="28"/>
      <c r="J6585">
        <v>72</v>
      </c>
      <c r="K6585" t="s">
        <v>3098</v>
      </c>
      <c r="L6585" t="s">
        <v>3437</v>
      </c>
      <c r="M6585" t="s">
        <v>3169</v>
      </c>
      <c r="O6585" t="s">
        <v>3124</v>
      </c>
      <c r="P6585">
        <f t="shared" si="204"/>
        <v>45016</v>
      </c>
      <c r="Q6585">
        <f>--(COUNTIF($A$2:A6585,A6585)=1)</f>
        <v>1</v>
      </c>
      <c r="R6585" t="str">
        <f t="shared" si="205"/>
        <v/>
      </c>
    </row>
    <row r="6586" spans="1:18">
      <c r="A6586" t="s">
        <v>13331</v>
      </c>
      <c r="B6586" t="s">
        <v>818</v>
      </c>
      <c r="C6586" t="s">
        <v>13332</v>
      </c>
      <c r="D6586" t="s">
        <v>3174</v>
      </c>
      <c r="E6586" t="s">
        <v>3166</v>
      </c>
      <c r="F6586" t="s">
        <v>3180</v>
      </c>
      <c r="G6586" t="s">
        <v>1271</v>
      </c>
      <c r="H6586" s="28"/>
      <c r="J6586">
        <v>24</v>
      </c>
      <c r="K6586" t="s">
        <v>3098</v>
      </c>
      <c r="L6586" t="s">
        <v>3265</v>
      </c>
      <c r="M6586" t="s">
        <v>3188</v>
      </c>
      <c r="O6586" t="s">
        <v>3123</v>
      </c>
      <c r="P6586">
        <f t="shared" si="204"/>
        <v>45587</v>
      </c>
      <c r="Q6586">
        <f>--(COUNTIF($A$2:A6586,A6586)=1)</f>
        <v>1</v>
      </c>
      <c r="R6586" t="str">
        <f t="shared" si="205"/>
        <v/>
      </c>
    </row>
    <row r="6587" spans="1:18">
      <c r="A6587" t="s">
        <v>13333</v>
      </c>
      <c r="B6587" t="s">
        <v>3737</v>
      </c>
      <c r="C6587" t="s">
        <v>13334</v>
      </c>
      <c r="D6587" t="s">
        <v>3185</v>
      </c>
      <c r="E6587" t="s">
        <v>3175</v>
      </c>
      <c r="F6587" t="s">
        <v>3167</v>
      </c>
      <c r="G6587" t="s">
        <v>2395</v>
      </c>
      <c r="H6587" s="28">
        <v>44799</v>
      </c>
      <c r="I6587">
        <v>9.42</v>
      </c>
      <c r="J6587">
        <v>8</v>
      </c>
      <c r="K6587" t="s">
        <v>3123</v>
      </c>
      <c r="L6587" t="s">
        <v>3354</v>
      </c>
      <c r="M6587" t="s">
        <v>3207</v>
      </c>
      <c r="N6587">
        <v>3.5</v>
      </c>
      <c r="O6587" t="s">
        <v>3189</v>
      </c>
      <c r="P6587">
        <f t="shared" si="204"/>
        <v>44799</v>
      </c>
      <c r="Q6587">
        <f>--(COUNTIF($A$2:A6587,A6587)=1)</f>
        <v>1</v>
      </c>
      <c r="R6587">
        <f t="shared" si="205"/>
        <v>9.42</v>
      </c>
    </row>
    <row r="6588" spans="1:18">
      <c r="A6588" t="s">
        <v>13335</v>
      </c>
      <c r="B6588" t="s">
        <v>5154</v>
      </c>
      <c r="C6588" t="s">
        <v>13336</v>
      </c>
      <c r="D6588" t="s">
        <v>3240</v>
      </c>
      <c r="E6588" t="s">
        <v>3194</v>
      </c>
      <c r="F6588" t="s">
        <v>3167</v>
      </c>
      <c r="G6588" t="s">
        <v>13337</v>
      </c>
      <c r="H6588" s="28">
        <v>45075</v>
      </c>
      <c r="I6588">
        <v>29.49</v>
      </c>
      <c r="J6588">
        <v>72</v>
      </c>
      <c r="K6588" t="s">
        <v>3124</v>
      </c>
      <c r="L6588" t="s">
        <v>3254</v>
      </c>
      <c r="M6588" t="s">
        <v>3207</v>
      </c>
      <c r="N6588">
        <v>3.9</v>
      </c>
      <c r="O6588" t="s">
        <v>3182</v>
      </c>
      <c r="P6588">
        <f t="shared" si="204"/>
        <v>45074</v>
      </c>
      <c r="Q6588">
        <f>--(COUNTIF($A$2:A6588,A6588)=1)</f>
        <v>1</v>
      </c>
      <c r="R6588">
        <f t="shared" si="205"/>
        <v>29.49</v>
      </c>
    </row>
    <row r="6589" spans="1:18">
      <c r="A6589" t="s">
        <v>13338</v>
      </c>
      <c r="B6589" t="s">
        <v>473</v>
      </c>
      <c r="C6589" t="s">
        <v>3098</v>
      </c>
      <c r="D6589" t="s">
        <v>3251</v>
      </c>
      <c r="E6589" t="s">
        <v>3175</v>
      </c>
      <c r="F6589" t="s">
        <v>3180</v>
      </c>
      <c r="G6589" t="s">
        <v>1242</v>
      </c>
      <c r="H6589" s="28"/>
      <c r="J6589">
        <v>8</v>
      </c>
      <c r="K6589" t="s">
        <v>3098</v>
      </c>
      <c r="L6589" t="s">
        <v>3281</v>
      </c>
      <c r="M6589" t="s">
        <v>3207</v>
      </c>
      <c r="O6589" t="s">
        <v>3182</v>
      </c>
      <c r="P6589">
        <f t="shared" si="204"/>
        <v>45464</v>
      </c>
      <c r="Q6589">
        <f>--(COUNTIF($A$2:A6589,A6589)=1)</f>
        <v>1</v>
      </c>
      <c r="R6589" t="str">
        <f t="shared" si="205"/>
        <v/>
      </c>
    </row>
    <row r="6590" spans="1:18">
      <c r="A6590" t="s">
        <v>13339</v>
      </c>
      <c r="B6590" t="s">
        <v>5143</v>
      </c>
      <c r="C6590" t="s">
        <v>3098</v>
      </c>
      <c r="D6590" t="s">
        <v>3240</v>
      </c>
      <c r="E6590" t="s">
        <v>3280</v>
      </c>
      <c r="F6590" t="s">
        <v>3167</v>
      </c>
      <c r="G6590" t="s">
        <v>129</v>
      </c>
      <c r="H6590" s="28">
        <v>44987</v>
      </c>
      <c r="I6590">
        <v>4.37</v>
      </c>
      <c r="J6590">
        <v>4</v>
      </c>
      <c r="K6590" t="s">
        <v>3123</v>
      </c>
      <c r="L6590" t="s">
        <v>3268</v>
      </c>
      <c r="M6590" t="s">
        <v>3207</v>
      </c>
      <c r="N6590">
        <v>1.4</v>
      </c>
      <c r="O6590" t="s">
        <v>3182</v>
      </c>
      <c r="P6590">
        <f t="shared" si="204"/>
        <v>44987</v>
      </c>
      <c r="Q6590">
        <f>--(COUNTIF($A$2:A6590,A6590)=1)</f>
        <v>1</v>
      </c>
      <c r="R6590">
        <f t="shared" si="205"/>
        <v>4.37</v>
      </c>
    </row>
    <row r="6591" spans="1:18">
      <c r="A6591" t="s">
        <v>13340</v>
      </c>
      <c r="B6591" t="s">
        <v>2696</v>
      </c>
      <c r="C6591" t="s">
        <v>3098</v>
      </c>
      <c r="D6591" t="s">
        <v>3227</v>
      </c>
      <c r="E6591" t="s">
        <v>3166</v>
      </c>
      <c r="F6591" t="s">
        <v>3167</v>
      </c>
      <c r="G6591" t="s">
        <v>13341</v>
      </c>
      <c r="H6591" s="28"/>
      <c r="J6591">
        <v>24</v>
      </c>
      <c r="K6591" t="s">
        <v>3098</v>
      </c>
      <c r="L6591" t="s">
        <v>3212</v>
      </c>
      <c r="M6591" t="s">
        <v>3169</v>
      </c>
      <c r="O6591" t="s">
        <v>3123</v>
      </c>
      <c r="P6591">
        <f t="shared" si="204"/>
        <v>45069</v>
      </c>
      <c r="Q6591">
        <f>--(COUNTIF($A$2:A6591,A6591)=1)</f>
        <v>1</v>
      </c>
      <c r="R6591" t="str">
        <f t="shared" si="205"/>
        <v/>
      </c>
    </row>
    <row r="6592" spans="1:18">
      <c r="A6592" t="s">
        <v>13342</v>
      </c>
      <c r="B6592" t="s">
        <v>6160</v>
      </c>
      <c r="C6592" t="s">
        <v>3098</v>
      </c>
      <c r="D6592" t="s">
        <v>3174</v>
      </c>
      <c r="E6592" t="s">
        <v>3166</v>
      </c>
      <c r="F6592" t="s">
        <v>3167</v>
      </c>
      <c r="G6592" t="s">
        <v>5178</v>
      </c>
      <c r="H6592" s="28">
        <v>45698</v>
      </c>
      <c r="I6592">
        <v>13.6</v>
      </c>
      <c r="J6592">
        <v>24</v>
      </c>
      <c r="K6592" t="s">
        <v>3124</v>
      </c>
      <c r="L6592" t="s">
        <v>3168</v>
      </c>
      <c r="M6592" t="s">
        <v>3169</v>
      </c>
      <c r="N6592">
        <v>1.3</v>
      </c>
      <c r="O6592" t="s">
        <v>3182</v>
      </c>
      <c r="P6592">
        <f t="shared" si="204"/>
        <v>45698</v>
      </c>
      <c r="Q6592">
        <f>--(COUNTIF($A$2:A6592,A6592)=1)</f>
        <v>1</v>
      </c>
      <c r="R6592">
        <f t="shared" si="205"/>
        <v>13.6</v>
      </c>
    </row>
    <row r="6593" spans="1:18">
      <c r="A6593" t="s">
        <v>13343</v>
      </c>
      <c r="B6593" t="s">
        <v>2680</v>
      </c>
      <c r="C6593" t="s">
        <v>3098</v>
      </c>
      <c r="D6593" t="s">
        <v>3237</v>
      </c>
      <c r="E6593" t="s">
        <v>3175</v>
      </c>
      <c r="F6593" t="s">
        <v>3220</v>
      </c>
      <c r="G6593" t="s">
        <v>1691</v>
      </c>
      <c r="H6593" s="28">
        <v>45039</v>
      </c>
      <c r="I6593">
        <v>23.83</v>
      </c>
      <c r="J6593">
        <v>8</v>
      </c>
      <c r="K6593" t="s">
        <v>3123</v>
      </c>
      <c r="L6593" t="s">
        <v>3398</v>
      </c>
      <c r="M6593" t="s">
        <v>3177</v>
      </c>
      <c r="N6593">
        <v>4.2</v>
      </c>
      <c r="O6593" t="s">
        <v>3123</v>
      </c>
      <c r="P6593">
        <f t="shared" si="204"/>
        <v>45039</v>
      </c>
      <c r="Q6593">
        <f>--(COUNTIF($A$2:A6593,A6593)=1)</f>
        <v>1</v>
      </c>
      <c r="R6593">
        <f t="shared" si="205"/>
        <v>23.83</v>
      </c>
    </row>
    <row r="6594" spans="1:18">
      <c r="A6594" t="s">
        <v>13344</v>
      </c>
      <c r="B6594" t="s">
        <v>4047</v>
      </c>
      <c r="C6594" t="s">
        <v>7402</v>
      </c>
      <c r="D6594" t="s">
        <v>3237</v>
      </c>
      <c r="E6594" t="s">
        <v>3194</v>
      </c>
      <c r="F6594" t="s">
        <v>3167</v>
      </c>
      <c r="G6594" t="s">
        <v>1812</v>
      </c>
      <c r="H6594" s="28">
        <v>45006</v>
      </c>
      <c r="I6594">
        <v>66.069999999999993</v>
      </c>
      <c r="J6594">
        <v>72</v>
      </c>
      <c r="K6594" t="s">
        <v>3124</v>
      </c>
      <c r="L6594" t="s">
        <v>3398</v>
      </c>
      <c r="M6594" t="s">
        <v>3202</v>
      </c>
      <c r="N6594">
        <v>3.6</v>
      </c>
      <c r="O6594" t="s">
        <v>3182</v>
      </c>
      <c r="P6594">
        <f t="shared" ref="P6594:P6657" si="206">IFERROR(DATEVALUE(G6594),IFERROR(DATE(RIGHT(G6594,4),MID(G6594,4,2),LEFT(G6594,2)),""))</f>
        <v>45004</v>
      </c>
      <c r="Q6594">
        <f>--(COUNTIF($A$2:A6594,A6594)=1)</f>
        <v>1</v>
      </c>
      <c r="R6594">
        <f t="shared" ref="R6594:R6657" si="207">IF(AND(Q6594=1,I6594&lt;&gt;"",ISNUMBER(I6594),I6594&gt;=0),I6594,"")</f>
        <v>66.069999999999993</v>
      </c>
    </row>
    <row r="6595" spans="1:18">
      <c r="A6595" t="s">
        <v>13345</v>
      </c>
      <c r="B6595" t="s">
        <v>6887</v>
      </c>
      <c r="C6595" t="s">
        <v>10666</v>
      </c>
      <c r="D6595" t="s">
        <v>3165</v>
      </c>
      <c r="E6595" t="s">
        <v>3175</v>
      </c>
      <c r="F6595" t="s">
        <v>3167</v>
      </c>
      <c r="G6595" t="s">
        <v>7925</v>
      </c>
      <c r="H6595" s="28">
        <v>45424</v>
      </c>
      <c r="I6595">
        <v>1.63</v>
      </c>
      <c r="J6595">
        <v>8</v>
      </c>
      <c r="K6595" t="s">
        <v>3124</v>
      </c>
      <c r="L6595" t="s">
        <v>3201</v>
      </c>
      <c r="M6595" t="s">
        <v>3207</v>
      </c>
      <c r="N6595">
        <v>2.2999999999999998</v>
      </c>
      <c r="O6595" t="s">
        <v>3178</v>
      </c>
      <c r="P6595">
        <f t="shared" si="206"/>
        <v>45424</v>
      </c>
      <c r="Q6595">
        <f>--(COUNTIF($A$2:A6595,A6595)=1)</f>
        <v>1</v>
      </c>
      <c r="R6595">
        <f t="shared" si="207"/>
        <v>1.63</v>
      </c>
    </row>
    <row r="6596" spans="1:18">
      <c r="A6596" t="s">
        <v>13346</v>
      </c>
      <c r="B6596" t="s">
        <v>6996</v>
      </c>
      <c r="C6596" t="s">
        <v>13347</v>
      </c>
      <c r="D6596" t="s">
        <v>3174</v>
      </c>
      <c r="E6596" t="s">
        <v>3175</v>
      </c>
      <c r="F6596" t="s">
        <v>3167</v>
      </c>
      <c r="G6596" t="s">
        <v>926</v>
      </c>
      <c r="H6596" s="28">
        <v>45577</v>
      </c>
      <c r="I6596">
        <v>8.33</v>
      </c>
      <c r="J6596">
        <v>8</v>
      </c>
      <c r="K6596" t="s">
        <v>3123</v>
      </c>
      <c r="L6596" t="s">
        <v>3181</v>
      </c>
      <c r="M6596" t="s">
        <v>3207</v>
      </c>
      <c r="N6596">
        <v>2.2999999999999998</v>
      </c>
      <c r="O6596" t="s">
        <v>3213</v>
      </c>
      <c r="P6596">
        <f t="shared" si="206"/>
        <v>45577</v>
      </c>
      <c r="Q6596">
        <f>--(COUNTIF($A$2:A6596,A6596)=1)</f>
        <v>1</v>
      </c>
      <c r="R6596">
        <f t="shared" si="207"/>
        <v>8.33</v>
      </c>
    </row>
    <row r="6597" spans="1:18">
      <c r="A6597" t="s">
        <v>13348</v>
      </c>
      <c r="B6597" t="s">
        <v>3348</v>
      </c>
      <c r="C6597" t="s">
        <v>13349</v>
      </c>
      <c r="D6597" t="s">
        <v>3251</v>
      </c>
      <c r="E6597" t="s">
        <v>3194</v>
      </c>
      <c r="F6597" t="s">
        <v>3167</v>
      </c>
      <c r="G6597" t="s">
        <v>2744</v>
      </c>
      <c r="H6597" s="28"/>
      <c r="J6597">
        <v>72</v>
      </c>
      <c r="K6597" t="s">
        <v>3098</v>
      </c>
      <c r="L6597" t="s">
        <v>3271</v>
      </c>
      <c r="M6597" t="s">
        <v>3188</v>
      </c>
      <c r="O6597" t="s">
        <v>3123</v>
      </c>
      <c r="P6597">
        <f t="shared" si="206"/>
        <v>44714</v>
      </c>
      <c r="Q6597">
        <f>--(COUNTIF($A$2:A6597,A6597)=1)</f>
        <v>1</v>
      </c>
      <c r="R6597" t="str">
        <f t="shared" si="207"/>
        <v/>
      </c>
    </row>
    <row r="6598" spans="1:18">
      <c r="A6598" t="s">
        <v>13350</v>
      </c>
      <c r="B6598" t="s">
        <v>4248</v>
      </c>
      <c r="C6598" t="s">
        <v>3098</v>
      </c>
      <c r="D6598" t="s">
        <v>3240</v>
      </c>
      <c r="E6598" t="s">
        <v>3166</v>
      </c>
      <c r="F6598" t="s">
        <v>3167</v>
      </c>
      <c r="G6598" t="s">
        <v>107</v>
      </c>
      <c r="H6598" s="28"/>
      <c r="J6598">
        <v>24</v>
      </c>
      <c r="K6598" t="s">
        <v>3098</v>
      </c>
      <c r="L6598" t="s">
        <v>3218</v>
      </c>
      <c r="M6598" t="s">
        <v>3202</v>
      </c>
      <c r="O6598" t="s">
        <v>3213</v>
      </c>
      <c r="P6598">
        <f t="shared" si="206"/>
        <v>44798</v>
      </c>
      <c r="Q6598">
        <f>--(COUNTIF($A$2:A6598,A6598)=1)</f>
        <v>1</v>
      </c>
      <c r="R6598" t="str">
        <f t="shared" si="207"/>
        <v/>
      </c>
    </row>
    <row r="6599" spans="1:18">
      <c r="A6599" t="s">
        <v>13351</v>
      </c>
      <c r="B6599" t="s">
        <v>3944</v>
      </c>
      <c r="C6599" t="s">
        <v>3098</v>
      </c>
      <c r="D6599" t="s">
        <v>3237</v>
      </c>
      <c r="E6599" t="s">
        <v>3166</v>
      </c>
      <c r="F6599" t="s">
        <v>3228</v>
      </c>
      <c r="G6599" t="s">
        <v>515</v>
      </c>
      <c r="H6599" s="28"/>
      <c r="J6599">
        <v>24</v>
      </c>
      <c r="K6599" t="s">
        <v>3098</v>
      </c>
      <c r="L6599" t="s">
        <v>3354</v>
      </c>
      <c r="M6599" t="s">
        <v>3202</v>
      </c>
      <c r="O6599" t="s">
        <v>3178</v>
      </c>
      <c r="P6599">
        <f t="shared" si="206"/>
        <v>44853</v>
      </c>
      <c r="Q6599">
        <f>--(COUNTIF($A$2:A6599,A6599)=1)</f>
        <v>1</v>
      </c>
      <c r="R6599" t="str">
        <f t="shared" si="207"/>
        <v/>
      </c>
    </row>
    <row r="6600" spans="1:18">
      <c r="A6600" t="s">
        <v>13352</v>
      </c>
      <c r="B6600" t="s">
        <v>3273</v>
      </c>
      <c r="C6600" t="s">
        <v>12232</v>
      </c>
      <c r="D6600" t="s">
        <v>3165</v>
      </c>
      <c r="E6600" t="s">
        <v>3280</v>
      </c>
      <c r="F6600" t="s">
        <v>3167</v>
      </c>
      <c r="G6600" t="s">
        <v>3884</v>
      </c>
      <c r="H6600" s="28">
        <v>44831</v>
      </c>
      <c r="I6600">
        <v>12.74</v>
      </c>
      <c r="J6600">
        <v>4</v>
      </c>
      <c r="K6600" t="s">
        <v>3123</v>
      </c>
      <c r="L6600" t="s">
        <v>3221</v>
      </c>
      <c r="M6600" t="s">
        <v>3177</v>
      </c>
      <c r="N6600">
        <v>2.6</v>
      </c>
      <c r="O6600" t="s">
        <v>3189</v>
      </c>
      <c r="P6600">
        <f t="shared" si="206"/>
        <v>44831</v>
      </c>
      <c r="Q6600">
        <f>--(COUNTIF($A$2:A6600,A6600)=1)</f>
        <v>1</v>
      </c>
      <c r="R6600">
        <f t="shared" si="207"/>
        <v>12.74</v>
      </c>
    </row>
    <row r="6601" spans="1:18">
      <c r="A6601" t="s">
        <v>13353</v>
      </c>
      <c r="B6601" t="s">
        <v>2669</v>
      </c>
      <c r="C6601" t="s">
        <v>3098</v>
      </c>
      <c r="D6601" t="s">
        <v>3185</v>
      </c>
      <c r="E6601" t="s">
        <v>3166</v>
      </c>
      <c r="F6601" t="s">
        <v>3167</v>
      </c>
      <c r="G6601" t="s">
        <v>4705</v>
      </c>
      <c r="H6601" s="28">
        <v>45368</v>
      </c>
      <c r="I6601">
        <v>2.2599999999999998</v>
      </c>
      <c r="J6601">
        <v>24</v>
      </c>
      <c r="K6601" t="s">
        <v>3124</v>
      </c>
      <c r="L6601" t="s">
        <v>3187</v>
      </c>
      <c r="M6601" t="s">
        <v>3177</v>
      </c>
      <c r="O6601" t="s">
        <v>3178</v>
      </c>
      <c r="P6601">
        <f t="shared" si="206"/>
        <v>45368</v>
      </c>
      <c r="Q6601">
        <f>--(COUNTIF($A$2:A6601,A6601)=1)</f>
        <v>1</v>
      </c>
      <c r="R6601">
        <f t="shared" si="207"/>
        <v>2.2599999999999998</v>
      </c>
    </row>
    <row r="6602" spans="1:18">
      <c r="A6602" t="s">
        <v>13354</v>
      </c>
      <c r="B6602" t="s">
        <v>916</v>
      </c>
      <c r="C6602" t="s">
        <v>3098</v>
      </c>
      <c r="D6602" t="s">
        <v>3227</v>
      </c>
      <c r="E6602" t="s">
        <v>3280</v>
      </c>
      <c r="F6602" t="s">
        <v>3167</v>
      </c>
      <c r="G6602" t="s">
        <v>1492</v>
      </c>
      <c r="H6602" s="28">
        <v>44651</v>
      </c>
      <c r="I6602">
        <v>11.53</v>
      </c>
      <c r="J6602">
        <v>4</v>
      </c>
      <c r="K6602" t="s">
        <v>3123</v>
      </c>
      <c r="L6602" t="s">
        <v>3351</v>
      </c>
      <c r="M6602" t="s">
        <v>3202</v>
      </c>
      <c r="N6602">
        <v>1.1000000000000001</v>
      </c>
      <c r="O6602" t="s">
        <v>3178</v>
      </c>
      <c r="P6602">
        <f t="shared" si="206"/>
        <v>44651</v>
      </c>
      <c r="Q6602">
        <f>--(COUNTIF($A$2:A6602,A6602)=1)</f>
        <v>1</v>
      </c>
      <c r="R6602">
        <f t="shared" si="207"/>
        <v>11.53</v>
      </c>
    </row>
    <row r="6603" spans="1:18">
      <c r="A6603" t="s">
        <v>13355</v>
      </c>
      <c r="B6603" t="s">
        <v>2080</v>
      </c>
      <c r="C6603" t="s">
        <v>13356</v>
      </c>
      <c r="D6603" t="s">
        <v>3251</v>
      </c>
      <c r="E6603" t="s">
        <v>3175</v>
      </c>
      <c r="F6603" t="s">
        <v>3167</v>
      </c>
      <c r="G6603" t="s">
        <v>2976</v>
      </c>
      <c r="H6603" s="28">
        <v>45608</v>
      </c>
      <c r="I6603">
        <v>9.69</v>
      </c>
      <c r="J6603">
        <v>8</v>
      </c>
      <c r="K6603" t="s">
        <v>3123</v>
      </c>
      <c r="L6603" t="s">
        <v>3244</v>
      </c>
      <c r="M6603" t="s">
        <v>3207</v>
      </c>
      <c r="N6603">
        <v>1.6</v>
      </c>
      <c r="O6603" t="s">
        <v>3170</v>
      </c>
      <c r="P6603">
        <f t="shared" si="206"/>
        <v>45608</v>
      </c>
      <c r="Q6603">
        <f>--(COUNTIF($A$2:A6603,A6603)=1)</f>
        <v>1</v>
      </c>
      <c r="R6603">
        <f t="shared" si="207"/>
        <v>9.69</v>
      </c>
    </row>
    <row r="6604" spans="1:18">
      <c r="A6604" t="s">
        <v>13357</v>
      </c>
      <c r="B6604" t="s">
        <v>2447</v>
      </c>
      <c r="C6604" t="s">
        <v>3098</v>
      </c>
      <c r="D6604" t="s">
        <v>3227</v>
      </c>
      <c r="E6604" t="s">
        <v>3166</v>
      </c>
      <c r="F6604" t="s">
        <v>3220</v>
      </c>
      <c r="G6604" t="s">
        <v>4095</v>
      </c>
      <c r="H6604" s="28">
        <v>45289</v>
      </c>
      <c r="I6604">
        <v>50.84</v>
      </c>
      <c r="J6604">
        <v>24</v>
      </c>
      <c r="K6604" t="s">
        <v>3123</v>
      </c>
      <c r="L6604" t="s">
        <v>3218</v>
      </c>
      <c r="M6604" t="s">
        <v>3169</v>
      </c>
      <c r="N6604">
        <v>3.7</v>
      </c>
      <c r="O6604" t="s">
        <v>3123</v>
      </c>
      <c r="P6604">
        <f t="shared" si="206"/>
        <v>45287</v>
      </c>
      <c r="Q6604">
        <f>--(COUNTIF($A$2:A6604,A6604)=1)</f>
        <v>1</v>
      </c>
      <c r="R6604">
        <f t="shared" si="207"/>
        <v>50.84</v>
      </c>
    </row>
    <row r="6605" spans="1:18">
      <c r="A6605" t="s">
        <v>13358</v>
      </c>
      <c r="B6605" t="s">
        <v>4502</v>
      </c>
      <c r="C6605" t="s">
        <v>8894</v>
      </c>
      <c r="D6605" t="s">
        <v>3165</v>
      </c>
      <c r="E6605" t="s">
        <v>3175</v>
      </c>
      <c r="F6605" t="s">
        <v>3167</v>
      </c>
      <c r="G6605" t="s">
        <v>167</v>
      </c>
      <c r="H6605" s="28">
        <v>44610</v>
      </c>
      <c r="I6605">
        <v>2.02</v>
      </c>
      <c r="J6605">
        <v>8</v>
      </c>
      <c r="K6605" t="s">
        <v>3124</v>
      </c>
      <c r="L6605" t="s">
        <v>3351</v>
      </c>
      <c r="M6605" t="s">
        <v>3177</v>
      </c>
      <c r="N6605">
        <v>2.1</v>
      </c>
      <c r="O6605" t="s">
        <v>3260</v>
      </c>
      <c r="P6605">
        <f t="shared" si="206"/>
        <v>44610</v>
      </c>
      <c r="Q6605">
        <f>--(COUNTIF($A$2:A6605,A6605)=1)</f>
        <v>1</v>
      </c>
      <c r="R6605">
        <f t="shared" si="207"/>
        <v>2.02</v>
      </c>
    </row>
    <row r="6606" spans="1:18">
      <c r="A6606" t="s">
        <v>13359</v>
      </c>
      <c r="B6606" t="s">
        <v>1190</v>
      </c>
      <c r="C6606" t="s">
        <v>3098</v>
      </c>
      <c r="D6606" t="s">
        <v>3200</v>
      </c>
      <c r="E6606" t="s">
        <v>3280</v>
      </c>
      <c r="F6606" t="s">
        <v>3167</v>
      </c>
      <c r="G6606" t="s">
        <v>1056</v>
      </c>
      <c r="H6606" s="28">
        <v>45301</v>
      </c>
      <c r="I6606">
        <v>7</v>
      </c>
      <c r="J6606">
        <v>4</v>
      </c>
      <c r="K6606" t="s">
        <v>3123</v>
      </c>
      <c r="L6606" t="s">
        <v>3216</v>
      </c>
      <c r="M6606" t="s">
        <v>3202</v>
      </c>
      <c r="O6606" t="s">
        <v>3189</v>
      </c>
      <c r="P6606">
        <f t="shared" si="206"/>
        <v>45301</v>
      </c>
      <c r="Q6606">
        <f>--(COUNTIF($A$2:A6606,A6606)=1)</f>
        <v>1</v>
      </c>
      <c r="R6606">
        <f t="shared" si="207"/>
        <v>7</v>
      </c>
    </row>
    <row r="6607" spans="1:18">
      <c r="A6607" t="s">
        <v>13360</v>
      </c>
      <c r="B6607" t="s">
        <v>6369</v>
      </c>
      <c r="C6607" t="s">
        <v>6661</v>
      </c>
      <c r="D6607" t="s">
        <v>3174</v>
      </c>
      <c r="E6607" t="s">
        <v>3166</v>
      </c>
      <c r="F6607" t="s">
        <v>3167</v>
      </c>
      <c r="G6607" t="s">
        <v>1267</v>
      </c>
      <c r="H6607" s="28">
        <v>45619</v>
      </c>
      <c r="I6607">
        <v>3.35</v>
      </c>
      <c r="J6607">
        <v>24</v>
      </c>
      <c r="K6607" t="s">
        <v>3124</v>
      </c>
      <c r="L6607" t="s">
        <v>3098</v>
      </c>
      <c r="M6607" t="s">
        <v>3169</v>
      </c>
      <c r="O6607" t="s">
        <v>3189</v>
      </c>
      <c r="P6607">
        <f t="shared" si="206"/>
        <v>45619</v>
      </c>
      <c r="Q6607">
        <f>--(COUNTIF($A$2:A6607,A6607)=1)</f>
        <v>1</v>
      </c>
      <c r="R6607">
        <f t="shared" si="207"/>
        <v>3.35</v>
      </c>
    </row>
    <row r="6608" spans="1:18">
      <c r="A6608" t="s">
        <v>13361</v>
      </c>
      <c r="B6608" t="s">
        <v>6713</v>
      </c>
      <c r="C6608" t="s">
        <v>13362</v>
      </c>
      <c r="D6608" t="s">
        <v>3165</v>
      </c>
      <c r="E6608" t="s">
        <v>3194</v>
      </c>
      <c r="F6608" t="s">
        <v>3220</v>
      </c>
      <c r="G6608" t="s">
        <v>2636</v>
      </c>
      <c r="H6608" s="28">
        <v>45234</v>
      </c>
      <c r="I6608">
        <v>66.22</v>
      </c>
      <c r="J6608">
        <v>72</v>
      </c>
      <c r="K6608" t="s">
        <v>3124</v>
      </c>
      <c r="L6608" t="s">
        <v>3168</v>
      </c>
      <c r="M6608" t="s">
        <v>3202</v>
      </c>
      <c r="O6608" t="s">
        <v>3123</v>
      </c>
      <c r="P6608">
        <f t="shared" si="206"/>
        <v>45232</v>
      </c>
      <c r="Q6608">
        <f>--(COUNTIF($A$2:A6608,A6608)=1)</f>
        <v>1</v>
      </c>
      <c r="R6608">
        <f t="shared" si="207"/>
        <v>66.22</v>
      </c>
    </row>
    <row r="6609" spans="1:18">
      <c r="A6609" t="s">
        <v>13363</v>
      </c>
      <c r="B6609" t="s">
        <v>2696</v>
      </c>
      <c r="C6609" t="s">
        <v>8569</v>
      </c>
      <c r="D6609" t="s">
        <v>3240</v>
      </c>
      <c r="E6609" t="s">
        <v>3175</v>
      </c>
      <c r="F6609" t="s">
        <v>3167</v>
      </c>
      <c r="G6609" t="s">
        <v>2647</v>
      </c>
      <c r="H6609" s="28">
        <v>45480</v>
      </c>
      <c r="I6609">
        <v>20.27</v>
      </c>
      <c r="J6609">
        <v>8</v>
      </c>
      <c r="K6609" t="s">
        <v>3123</v>
      </c>
      <c r="L6609" t="s">
        <v>3244</v>
      </c>
      <c r="M6609" t="s">
        <v>3207</v>
      </c>
      <c r="N6609">
        <v>3.3</v>
      </c>
      <c r="O6609" t="s">
        <v>3182</v>
      </c>
      <c r="P6609">
        <f t="shared" si="206"/>
        <v>45480</v>
      </c>
      <c r="Q6609">
        <f>--(COUNTIF($A$2:A6609,A6609)=1)</f>
        <v>1</v>
      </c>
      <c r="R6609">
        <f t="shared" si="207"/>
        <v>20.27</v>
      </c>
    </row>
    <row r="6610" spans="1:18">
      <c r="A6610" t="s">
        <v>13364</v>
      </c>
      <c r="B6610" t="s">
        <v>6598</v>
      </c>
      <c r="C6610" t="s">
        <v>12981</v>
      </c>
      <c r="D6610" t="s">
        <v>3200</v>
      </c>
      <c r="E6610" t="s">
        <v>3194</v>
      </c>
      <c r="F6610" t="s">
        <v>3180</v>
      </c>
      <c r="G6610" t="s">
        <v>1373</v>
      </c>
      <c r="H6610" s="28"/>
      <c r="J6610">
        <v>72</v>
      </c>
      <c r="K6610" t="s">
        <v>3098</v>
      </c>
      <c r="L6610" t="s">
        <v>3437</v>
      </c>
      <c r="M6610" t="s">
        <v>3177</v>
      </c>
      <c r="O6610" t="s">
        <v>3189</v>
      </c>
      <c r="P6610">
        <f t="shared" si="206"/>
        <v>45031</v>
      </c>
      <c r="Q6610">
        <f>--(COUNTIF($A$2:A6610,A6610)=1)</f>
        <v>1</v>
      </c>
      <c r="R6610" t="str">
        <f t="shared" si="207"/>
        <v/>
      </c>
    </row>
    <row r="6611" spans="1:18">
      <c r="A6611" t="s">
        <v>13365</v>
      </c>
      <c r="B6611" t="s">
        <v>2472</v>
      </c>
      <c r="C6611" t="s">
        <v>3098</v>
      </c>
      <c r="D6611" t="s">
        <v>3174</v>
      </c>
      <c r="E6611" t="s">
        <v>3166</v>
      </c>
      <c r="F6611" t="s">
        <v>3167</v>
      </c>
      <c r="G6611" t="s">
        <v>6141</v>
      </c>
      <c r="H6611" s="28">
        <v>45689</v>
      </c>
      <c r="I6611">
        <v>51.57</v>
      </c>
      <c r="J6611">
        <v>24</v>
      </c>
      <c r="K6611" t="s">
        <v>3123</v>
      </c>
      <c r="L6611" t="s">
        <v>3231</v>
      </c>
      <c r="M6611" t="s">
        <v>3177</v>
      </c>
      <c r="N6611">
        <v>2.2000000000000002</v>
      </c>
      <c r="O6611" t="s">
        <v>3123</v>
      </c>
      <c r="P6611">
        <f t="shared" si="206"/>
        <v>45687</v>
      </c>
      <c r="Q6611">
        <f>--(COUNTIF($A$2:A6611,A6611)=1)</f>
        <v>1</v>
      </c>
      <c r="R6611">
        <f t="shared" si="207"/>
        <v>51.57</v>
      </c>
    </row>
    <row r="6612" spans="1:18">
      <c r="A6612" t="s">
        <v>13366</v>
      </c>
      <c r="B6612" t="s">
        <v>2979</v>
      </c>
      <c r="C6612" t="s">
        <v>3098</v>
      </c>
      <c r="D6612" t="s">
        <v>3165</v>
      </c>
      <c r="E6612" t="s">
        <v>3166</v>
      </c>
      <c r="F6612" t="s">
        <v>3167</v>
      </c>
      <c r="G6612" t="s">
        <v>1560</v>
      </c>
      <c r="H6612" s="28">
        <v>45042</v>
      </c>
      <c r="I6612">
        <v>60.18</v>
      </c>
      <c r="J6612">
        <v>24</v>
      </c>
      <c r="K6612" t="s">
        <v>3123</v>
      </c>
      <c r="L6612" t="s">
        <v>3192</v>
      </c>
      <c r="M6612" t="s">
        <v>3169</v>
      </c>
      <c r="N6612">
        <v>4.2</v>
      </c>
      <c r="O6612" t="s">
        <v>3170</v>
      </c>
      <c r="P6612">
        <f t="shared" si="206"/>
        <v>45040</v>
      </c>
      <c r="Q6612">
        <f>--(COUNTIF($A$2:A6612,A6612)=1)</f>
        <v>1</v>
      </c>
      <c r="R6612">
        <f t="shared" si="207"/>
        <v>60.18</v>
      </c>
    </row>
    <row r="6613" spans="1:18">
      <c r="A6613" t="s">
        <v>13367</v>
      </c>
      <c r="B6613" t="s">
        <v>4786</v>
      </c>
      <c r="C6613" t="s">
        <v>3098</v>
      </c>
      <c r="D6613" t="s">
        <v>3174</v>
      </c>
      <c r="E6613" t="s">
        <v>3166</v>
      </c>
      <c r="F6613" t="s">
        <v>3167</v>
      </c>
      <c r="G6613" t="s">
        <v>13368</v>
      </c>
      <c r="H6613" s="28">
        <v>45534</v>
      </c>
      <c r="I6613">
        <v>8.9499999999999993</v>
      </c>
      <c r="J6613">
        <v>24</v>
      </c>
      <c r="K6613" t="s">
        <v>3124</v>
      </c>
      <c r="L6613" t="s">
        <v>3351</v>
      </c>
      <c r="M6613" t="s">
        <v>3169</v>
      </c>
      <c r="N6613">
        <v>4.5999999999999996</v>
      </c>
      <c r="O6613" t="s">
        <v>3170</v>
      </c>
      <c r="P6613">
        <f t="shared" si="206"/>
        <v>45534</v>
      </c>
      <c r="Q6613">
        <f>--(COUNTIF($A$2:A6613,A6613)=1)</f>
        <v>1</v>
      </c>
      <c r="R6613">
        <f t="shared" si="207"/>
        <v>8.9499999999999993</v>
      </c>
    </row>
    <row r="6614" spans="1:18">
      <c r="A6614" t="s">
        <v>13369</v>
      </c>
      <c r="B6614" t="s">
        <v>871</v>
      </c>
      <c r="C6614" t="s">
        <v>3098</v>
      </c>
      <c r="D6614" t="s">
        <v>3165</v>
      </c>
      <c r="E6614" t="s">
        <v>3194</v>
      </c>
      <c r="F6614" t="s">
        <v>3220</v>
      </c>
      <c r="G6614" t="s">
        <v>2587</v>
      </c>
      <c r="H6614" s="28"/>
      <c r="J6614">
        <v>72</v>
      </c>
      <c r="K6614" t="s">
        <v>3098</v>
      </c>
      <c r="L6614" t="s">
        <v>3281</v>
      </c>
      <c r="M6614" t="s">
        <v>3188</v>
      </c>
      <c r="O6614" t="s">
        <v>3189</v>
      </c>
      <c r="P6614">
        <f t="shared" si="206"/>
        <v>45373</v>
      </c>
      <c r="Q6614">
        <f>--(COUNTIF($A$2:A6614,A6614)=1)</f>
        <v>1</v>
      </c>
      <c r="R6614" t="str">
        <f t="shared" si="207"/>
        <v/>
      </c>
    </row>
    <row r="6615" spans="1:18">
      <c r="A6615" t="s">
        <v>13370</v>
      </c>
      <c r="B6615" t="s">
        <v>8074</v>
      </c>
      <c r="C6615" t="s">
        <v>9815</v>
      </c>
      <c r="D6615" t="s">
        <v>3251</v>
      </c>
      <c r="E6615" t="s">
        <v>3194</v>
      </c>
      <c r="F6615" t="s">
        <v>3220</v>
      </c>
      <c r="G6615" t="s">
        <v>978</v>
      </c>
      <c r="H6615" s="28">
        <v>45620</v>
      </c>
      <c r="I6615">
        <v>91.4</v>
      </c>
      <c r="J6615">
        <v>72</v>
      </c>
      <c r="K6615" t="s">
        <v>3123</v>
      </c>
      <c r="L6615" t="s">
        <v>3198</v>
      </c>
      <c r="M6615" t="s">
        <v>3169</v>
      </c>
      <c r="N6615">
        <v>1.4</v>
      </c>
      <c r="O6615" t="s">
        <v>3178</v>
      </c>
      <c r="P6615">
        <f t="shared" si="206"/>
        <v>45617</v>
      </c>
      <c r="Q6615">
        <f>--(COUNTIF($A$2:A6615,A6615)=1)</f>
        <v>1</v>
      </c>
      <c r="R6615">
        <f t="shared" si="207"/>
        <v>91.4</v>
      </c>
    </row>
    <row r="6616" spans="1:18">
      <c r="A6616" t="s">
        <v>13371</v>
      </c>
      <c r="B6616" t="s">
        <v>1328</v>
      </c>
      <c r="C6616" t="s">
        <v>3098</v>
      </c>
      <c r="D6616" t="s">
        <v>3251</v>
      </c>
      <c r="E6616" t="s">
        <v>3166</v>
      </c>
      <c r="F6616" t="s">
        <v>3228</v>
      </c>
      <c r="G6616" t="s">
        <v>2632</v>
      </c>
      <c r="H6616" s="28"/>
      <c r="J6616">
        <v>24</v>
      </c>
      <c r="K6616" t="s">
        <v>3098</v>
      </c>
      <c r="L6616" t="s">
        <v>3244</v>
      </c>
      <c r="M6616" t="s">
        <v>3169</v>
      </c>
      <c r="O6616" t="s">
        <v>3123</v>
      </c>
      <c r="P6616">
        <f t="shared" si="206"/>
        <v>45079</v>
      </c>
      <c r="Q6616">
        <f>--(COUNTIF($A$2:A6616,A6616)=1)</f>
        <v>1</v>
      </c>
      <c r="R6616" t="str">
        <f t="shared" si="207"/>
        <v/>
      </c>
    </row>
    <row r="6617" spans="1:18">
      <c r="A6617" t="s">
        <v>13372</v>
      </c>
      <c r="B6617" t="s">
        <v>1948</v>
      </c>
      <c r="C6617" t="s">
        <v>3098</v>
      </c>
      <c r="D6617" t="s">
        <v>3196</v>
      </c>
      <c r="E6617" t="s">
        <v>3175</v>
      </c>
      <c r="F6617" t="s">
        <v>3180</v>
      </c>
      <c r="G6617" t="s">
        <v>2491</v>
      </c>
      <c r="H6617" s="28"/>
      <c r="J6617">
        <v>8</v>
      </c>
      <c r="K6617" t="s">
        <v>3098</v>
      </c>
      <c r="L6617" t="s">
        <v>3268</v>
      </c>
      <c r="M6617" t="s">
        <v>3188</v>
      </c>
      <c r="O6617" t="s">
        <v>3170</v>
      </c>
      <c r="P6617">
        <f t="shared" si="206"/>
        <v>44902</v>
      </c>
      <c r="Q6617">
        <f>--(COUNTIF($A$2:A6617,A6617)=1)</f>
        <v>1</v>
      </c>
      <c r="R6617" t="str">
        <f t="shared" si="207"/>
        <v/>
      </c>
    </row>
    <row r="6618" spans="1:18">
      <c r="A6618" t="s">
        <v>13373</v>
      </c>
      <c r="B6618" t="s">
        <v>5112</v>
      </c>
      <c r="C6618" t="s">
        <v>8580</v>
      </c>
      <c r="D6618" t="s">
        <v>3174</v>
      </c>
      <c r="E6618" t="s">
        <v>3175</v>
      </c>
      <c r="F6618" t="s">
        <v>3220</v>
      </c>
      <c r="G6618" t="s">
        <v>188</v>
      </c>
      <c r="H6618" s="28"/>
      <c r="J6618">
        <v>8</v>
      </c>
      <c r="K6618" t="s">
        <v>3098</v>
      </c>
      <c r="L6618" t="s">
        <v>3318</v>
      </c>
      <c r="M6618" t="s">
        <v>3169</v>
      </c>
      <c r="O6618" t="s">
        <v>3213</v>
      </c>
      <c r="P6618">
        <f t="shared" si="206"/>
        <v>44891</v>
      </c>
      <c r="Q6618">
        <f>--(COUNTIF($A$2:A6618,A6618)=1)</f>
        <v>1</v>
      </c>
      <c r="R6618" t="str">
        <f t="shared" si="207"/>
        <v/>
      </c>
    </row>
    <row r="6619" spans="1:18">
      <c r="A6619" t="s">
        <v>13374</v>
      </c>
      <c r="B6619" t="s">
        <v>5632</v>
      </c>
      <c r="C6619" t="s">
        <v>3098</v>
      </c>
      <c r="D6619" t="s">
        <v>3200</v>
      </c>
      <c r="E6619" t="s">
        <v>3166</v>
      </c>
      <c r="F6619" t="s">
        <v>3180</v>
      </c>
      <c r="G6619" t="s">
        <v>737</v>
      </c>
      <c r="H6619" s="28"/>
      <c r="J6619">
        <v>24</v>
      </c>
      <c r="K6619" t="s">
        <v>3098</v>
      </c>
      <c r="L6619" t="s">
        <v>3307</v>
      </c>
      <c r="M6619" t="s">
        <v>3188</v>
      </c>
      <c r="O6619" t="s">
        <v>3170</v>
      </c>
      <c r="P6619">
        <f t="shared" si="206"/>
        <v>45243</v>
      </c>
      <c r="Q6619">
        <f>--(COUNTIF($A$2:A6619,A6619)=1)</f>
        <v>1</v>
      </c>
      <c r="R6619" t="str">
        <f t="shared" si="207"/>
        <v/>
      </c>
    </row>
    <row r="6620" spans="1:18">
      <c r="A6620" t="s">
        <v>13375</v>
      </c>
      <c r="B6620" t="s">
        <v>3732</v>
      </c>
      <c r="C6620" t="s">
        <v>5776</v>
      </c>
      <c r="D6620" t="s">
        <v>3200</v>
      </c>
      <c r="E6620" t="s">
        <v>3166</v>
      </c>
      <c r="F6620" t="s">
        <v>3180</v>
      </c>
      <c r="G6620" t="s">
        <v>571</v>
      </c>
      <c r="H6620" s="28"/>
      <c r="J6620">
        <v>24</v>
      </c>
      <c r="K6620" t="s">
        <v>3098</v>
      </c>
      <c r="L6620" t="s">
        <v>3271</v>
      </c>
      <c r="M6620" t="s">
        <v>3207</v>
      </c>
      <c r="O6620" t="s">
        <v>3123</v>
      </c>
      <c r="P6620">
        <f t="shared" si="206"/>
        <v>44639</v>
      </c>
      <c r="Q6620">
        <f>--(COUNTIF($A$2:A6620,A6620)=1)</f>
        <v>1</v>
      </c>
      <c r="R6620" t="str">
        <f t="shared" si="207"/>
        <v/>
      </c>
    </row>
    <row r="6621" spans="1:18">
      <c r="A6621" t="s">
        <v>13376</v>
      </c>
      <c r="B6621" t="s">
        <v>1717</v>
      </c>
      <c r="C6621" t="s">
        <v>3098</v>
      </c>
      <c r="D6621" t="s">
        <v>3165</v>
      </c>
      <c r="E6621" t="s">
        <v>3166</v>
      </c>
      <c r="F6621" t="s">
        <v>3167</v>
      </c>
      <c r="G6621" t="s">
        <v>163</v>
      </c>
      <c r="H6621" s="28">
        <v>44871</v>
      </c>
      <c r="I6621">
        <v>34.54</v>
      </c>
      <c r="J6621">
        <v>24</v>
      </c>
      <c r="K6621" t="s">
        <v>3123</v>
      </c>
      <c r="L6621" t="s">
        <v>3307</v>
      </c>
      <c r="M6621" t="s">
        <v>3188</v>
      </c>
      <c r="N6621">
        <v>2.2000000000000002</v>
      </c>
      <c r="O6621" t="s">
        <v>3124</v>
      </c>
      <c r="P6621">
        <f t="shared" si="206"/>
        <v>44870</v>
      </c>
      <c r="Q6621">
        <f>--(COUNTIF($A$2:A6621,A6621)=1)</f>
        <v>1</v>
      </c>
      <c r="R6621">
        <f t="shared" si="207"/>
        <v>34.54</v>
      </c>
    </row>
    <row r="6622" spans="1:18">
      <c r="A6622" t="s">
        <v>13377</v>
      </c>
      <c r="B6622" t="s">
        <v>1819</v>
      </c>
      <c r="C6622" t="s">
        <v>5498</v>
      </c>
      <c r="D6622" t="s">
        <v>3196</v>
      </c>
      <c r="E6622" t="s">
        <v>3166</v>
      </c>
      <c r="F6622" t="s">
        <v>3180</v>
      </c>
      <c r="G6622" t="s">
        <v>2204</v>
      </c>
      <c r="H6622" s="28"/>
      <c r="J6622">
        <v>24</v>
      </c>
      <c r="K6622" t="s">
        <v>3098</v>
      </c>
      <c r="L6622" t="s">
        <v>3354</v>
      </c>
      <c r="M6622" t="s">
        <v>3188</v>
      </c>
      <c r="O6622" t="s">
        <v>3182</v>
      </c>
      <c r="P6622">
        <f t="shared" si="206"/>
        <v>45564</v>
      </c>
      <c r="Q6622">
        <f>--(COUNTIF($A$2:A6622,A6622)=1)</f>
        <v>1</v>
      </c>
      <c r="R6622" t="str">
        <f t="shared" si="207"/>
        <v/>
      </c>
    </row>
    <row r="6623" spans="1:18">
      <c r="A6623" t="s">
        <v>13378</v>
      </c>
      <c r="B6623" t="s">
        <v>8379</v>
      </c>
      <c r="C6623" t="s">
        <v>3098</v>
      </c>
      <c r="D6623" t="s">
        <v>3237</v>
      </c>
      <c r="E6623" t="s">
        <v>3166</v>
      </c>
      <c r="F6623" t="s">
        <v>3228</v>
      </c>
      <c r="G6623" t="s">
        <v>1928</v>
      </c>
      <c r="H6623" s="28"/>
      <c r="J6623">
        <v>24</v>
      </c>
      <c r="K6623" t="s">
        <v>3098</v>
      </c>
      <c r="L6623" t="s">
        <v>3354</v>
      </c>
      <c r="M6623" t="s">
        <v>3188</v>
      </c>
      <c r="O6623" t="s">
        <v>3124</v>
      </c>
      <c r="P6623">
        <f t="shared" si="206"/>
        <v>44599</v>
      </c>
      <c r="Q6623">
        <f>--(COUNTIF($A$2:A6623,A6623)=1)</f>
        <v>1</v>
      </c>
      <c r="R6623" t="str">
        <f t="shared" si="207"/>
        <v/>
      </c>
    </row>
    <row r="6624" spans="1:18">
      <c r="A6624" t="s">
        <v>13379</v>
      </c>
      <c r="B6624" t="s">
        <v>1742</v>
      </c>
      <c r="C6624" t="s">
        <v>3098</v>
      </c>
      <c r="D6624" t="s">
        <v>3174</v>
      </c>
      <c r="E6624" t="s">
        <v>3175</v>
      </c>
      <c r="F6624" t="s">
        <v>3167</v>
      </c>
      <c r="G6624" t="s">
        <v>6623</v>
      </c>
      <c r="H6624" s="28">
        <v>44586</v>
      </c>
      <c r="I6624">
        <v>8.0299999999999994</v>
      </c>
      <c r="J6624">
        <v>8</v>
      </c>
      <c r="K6624" t="s">
        <v>3123</v>
      </c>
      <c r="L6624" t="s">
        <v>3318</v>
      </c>
      <c r="M6624" t="s">
        <v>3177</v>
      </c>
      <c r="N6624">
        <v>4.4000000000000004</v>
      </c>
      <c r="O6624" t="s">
        <v>3182</v>
      </c>
      <c r="P6624">
        <f t="shared" si="206"/>
        <v>44586</v>
      </c>
      <c r="Q6624">
        <f>--(COUNTIF($A$2:A6624,A6624)=1)</f>
        <v>1</v>
      </c>
      <c r="R6624">
        <f t="shared" si="207"/>
        <v>8.0299999999999994</v>
      </c>
    </row>
    <row r="6625" spans="1:18">
      <c r="A6625" t="s">
        <v>13380</v>
      </c>
      <c r="B6625" t="s">
        <v>7956</v>
      </c>
      <c r="C6625" t="s">
        <v>3098</v>
      </c>
      <c r="D6625" t="s">
        <v>3200</v>
      </c>
      <c r="E6625" t="s">
        <v>3280</v>
      </c>
      <c r="F6625" t="s">
        <v>3167</v>
      </c>
      <c r="G6625" t="s">
        <v>860</v>
      </c>
      <c r="H6625" s="28">
        <v>44922</v>
      </c>
      <c r="I6625">
        <v>11.41</v>
      </c>
      <c r="J6625">
        <v>4</v>
      </c>
      <c r="K6625" t="s">
        <v>3123</v>
      </c>
      <c r="L6625" t="s">
        <v>3302</v>
      </c>
      <c r="M6625" t="s">
        <v>3169</v>
      </c>
      <c r="N6625">
        <v>1.3</v>
      </c>
      <c r="O6625" t="s">
        <v>3170</v>
      </c>
      <c r="P6625">
        <f t="shared" si="206"/>
        <v>44922</v>
      </c>
      <c r="Q6625">
        <f>--(COUNTIF($A$2:A6625,A6625)=1)</f>
        <v>1</v>
      </c>
      <c r="R6625">
        <f t="shared" si="207"/>
        <v>11.41</v>
      </c>
    </row>
    <row r="6626" spans="1:18">
      <c r="A6626" t="s">
        <v>13381</v>
      </c>
      <c r="B6626" t="s">
        <v>8094</v>
      </c>
      <c r="C6626" t="s">
        <v>3098</v>
      </c>
      <c r="D6626" t="s">
        <v>3240</v>
      </c>
      <c r="E6626" t="s">
        <v>3194</v>
      </c>
      <c r="F6626" t="s">
        <v>3220</v>
      </c>
      <c r="G6626" t="s">
        <v>1205</v>
      </c>
      <c r="H6626" s="28">
        <v>45686</v>
      </c>
      <c r="I6626">
        <v>7.1</v>
      </c>
      <c r="J6626">
        <v>72</v>
      </c>
      <c r="K6626" t="s">
        <v>3124</v>
      </c>
      <c r="L6626" t="s">
        <v>3192</v>
      </c>
      <c r="M6626" t="s">
        <v>3169</v>
      </c>
      <c r="N6626">
        <v>1.9</v>
      </c>
      <c r="O6626" t="s">
        <v>3178</v>
      </c>
      <c r="P6626">
        <f t="shared" si="206"/>
        <v>45686</v>
      </c>
      <c r="Q6626">
        <f>--(COUNTIF($A$2:A6626,A6626)=1)</f>
        <v>1</v>
      </c>
      <c r="R6626">
        <f t="shared" si="207"/>
        <v>7.1</v>
      </c>
    </row>
    <row r="6627" spans="1:18">
      <c r="A6627" t="s">
        <v>13382</v>
      </c>
      <c r="B6627" t="s">
        <v>2917</v>
      </c>
      <c r="C6627" t="s">
        <v>3098</v>
      </c>
      <c r="D6627" t="s">
        <v>3185</v>
      </c>
      <c r="E6627" t="s">
        <v>3194</v>
      </c>
      <c r="F6627" t="s">
        <v>3167</v>
      </c>
      <c r="G6627" t="s">
        <v>1743</v>
      </c>
      <c r="H6627" s="28">
        <v>44596</v>
      </c>
      <c r="I6627">
        <v>145.16</v>
      </c>
      <c r="J6627">
        <v>72</v>
      </c>
      <c r="K6627" t="s">
        <v>3123</v>
      </c>
      <c r="L6627" t="s">
        <v>3181</v>
      </c>
      <c r="M6627" t="s">
        <v>3188</v>
      </c>
      <c r="N6627">
        <v>4.0999999999999996</v>
      </c>
      <c r="O6627" t="s">
        <v>3189</v>
      </c>
      <c r="P6627">
        <f t="shared" si="206"/>
        <v>44590</v>
      </c>
      <c r="Q6627">
        <f>--(COUNTIF($A$2:A6627,A6627)=1)</f>
        <v>1</v>
      </c>
      <c r="R6627">
        <f t="shared" si="207"/>
        <v>145.16</v>
      </c>
    </row>
    <row r="6628" spans="1:18">
      <c r="A6628" t="s">
        <v>13383</v>
      </c>
      <c r="B6628" t="s">
        <v>2536</v>
      </c>
      <c r="C6628" t="s">
        <v>3098</v>
      </c>
      <c r="D6628" t="s">
        <v>3185</v>
      </c>
      <c r="E6628" t="s">
        <v>3166</v>
      </c>
      <c r="F6628" t="s">
        <v>3167</v>
      </c>
      <c r="G6628" t="s">
        <v>759</v>
      </c>
      <c r="H6628" s="28">
        <v>45032</v>
      </c>
      <c r="I6628">
        <v>76.599999999999994</v>
      </c>
      <c r="J6628">
        <v>24</v>
      </c>
      <c r="K6628" t="s">
        <v>3123</v>
      </c>
      <c r="L6628" t="s">
        <v>3218</v>
      </c>
      <c r="M6628" t="s">
        <v>3169</v>
      </c>
      <c r="N6628">
        <v>2.7</v>
      </c>
      <c r="O6628" t="s">
        <v>3260</v>
      </c>
      <c r="P6628">
        <f t="shared" si="206"/>
        <v>45029</v>
      </c>
      <c r="Q6628">
        <f>--(COUNTIF($A$2:A6628,A6628)=1)</f>
        <v>1</v>
      </c>
      <c r="R6628">
        <f t="shared" si="207"/>
        <v>76.599999999999994</v>
      </c>
    </row>
    <row r="6629" spans="1:18">
      <c r="A6629" t="s">
        <v>13384</v>
      </c>
      <c r="B6629" t="s">
        <v>6806</v>
      </c>
      <c r="C6629" t="s">
        <v>3098</v>
      </c>
      <c r="D6629" t="s">
        <v>3237</v>
      </c>
      <c r="E6629" t="s">
        <v>3194</v>
      </c>
      <c r="F6629" t="s">
        <v>3180</v>
      </c>
      <c r="G6629" t="s">
        <v>6642</v>
      </c>
      <c r="H6629" s="28"/>
      <c r="J6629">
        <v>72</v>
      </c>
      <c r="K6629" t="s">
        <v>3098</v>
      </c>
      <c r="L6629" t="s">
        <v>3225</v>
      </c>
      <c r="M6629" t="s">
        <v>3207</v>
      </c>
      <c r="O6629" t="s">
        <v>3170</v>
      </c>
      <c r="P6629">
        <f t="shared" si="206"/>
        <v>44580</v>
      </c>
      <c r="Q6629">
        <f>--(COUNTIF($A$2:A6629,A6629)=1)</f>
        <v>1</v>
      </c>
      <c r="R6629" t="str">
        <f t="shared" si="207"/>
        <v/>
      </c>
    </row>
    <row r="6630" spans="1:18">
      <c r="A6630" t="s">
        <v>13385</v>
      </c>
      <c r="B6630" t="s">
        <v>547</v>
      </c>
      <c r="C6630" t="s">
        <v>13386</v>
      </c>
      <c r="D6630" t="s">
        <v>3174</v>
      </c>
      <c r="E6630" t="s">
        <v>3166</v>
      </c>
      <c r="F6630" t="s">
        <v>3180</v>
      </c>
      <c r="G6630" t="s">
        <v>2500</v>
      </c>
      <c r="H6630" s="28"/>
      <c r="J6630">
        <v>24</v>
      </c>
      <c r="K6630" t="s">
        <v>3098</v>
      </c>
      <c r="L6630" t="s">
        <v>3231</v>
      </c>
      <c r="M6630" t="s">
        <v>3202</v>
      </c>
      <c r="O6630" t="s">
        <v>3170</v>
      </c>
      <c r="P6630">
        <f t="shared" si="206"/>
        <v>44938</v>
      </c>
      <c r="Q6630">
        <f>--(COUNTIF($A$2:A6630,A6630)=1)</f>
        <v>1</v>
      </c>
      <c r="R6630" t="str">
        <f t="shared" si="207"/>
        <v/>
      </c>
    </row>
    <row r="6631" spans="1:18">
      <c r="A6631" t="s">
        <v>13387</v>
      </c>
      <c r="B6631" t="s">
        <v>2703</v>
      </c>
      <c r="C6631" t="s">
        <v>3098</v>
      </c>
      <c r="D6631" t="s">
        <v>3165</v>
      </c>
      <c r="E6631" t="s">
        <v>3166</v>
      </c>
      <c r="F6631" t="s">
        <v>3167</v>
      </c>
      <c r="G6631" t="s">
        <v>13388</v>
      </c>
      <c r="H6631" s="28">
        <v>45461</v>
      </c>
      <c r="I6631">
        <v>11.48</v>
      </c>
      <c r="J6631">
        <v>24</v>
      </c>
      <c r="K6631" t="s">
        <v>3124</v>
      </c>
      <c r="L6631" t="s">
        <v>3181</v>
      </c>
      <c r="M6631" t="s">
        <v>3188</v>
      </c>
      <c r="N6631">
        <v>2</v>
      </c>
      <c r="O6631" t="s">
        <v>3182</v>
      </c>
      <c r="P6631">
        <f t="shared" si="206"/>
        <v>45461</v>
      </c>
      <c r="Q6631">
        <f>--(COUNTIF($A$2:A6631,A6631)=1)</f>
        <v>1</v>
      </c>
      <c r="R6631">
        <f t="shared" si="207"/>
        <v>11.48</v>
      </c>
    </row>
    <row r="6632" spans="1:18">
      <c r="A6632" t="s">
        <v>13389</v>
      </c>
      <c r="B6632" t="s">
        <v>7978</v>
      </c>
      <c r="C6632" t="s">
        <v>3098</v>
      </c>
      <c r="D6632" t="s">
        <v>3227</v>
      </c>
      <c r="E6632" t="s">
        <v>3166</v>
      </c>
      <c r="F6632" t="s">
        <v>3167</v>
      </c>
      <c r="G6632" t="s">
        <v>82</v>
      </c>
      <c r="H6632" s="28">
        <v>45361</v>
      </c>
      <c r="I6632">
        <v>68.59</v>
      </c>
      <c r="J6632">
        <v>24</v>
      </c>
      <c r="K6632" t="s">
        <v>3123</v>
      </c>
      <c r="L6632" t="s">
        <v>3254</v>
      </c>
      <c r="M6632" t="s">
        <v>3207</v>
      </c>
      <c r="O6632" t="s">
        <v>3260</v>
      </c>
      <c r="P6632">
        <f t="shared" si="206"/>
        <v>45359</v>
      </c>
      <c r="Q6632">
        <f>--(COUNTIF($A$2:A6632,A6632)=1)</f>
        <v>1</v>
      </c>
      <c r="R6632">
        <f t="shared" si="207"/>
        <v>68.59</v>
      </c>
    </row>
    <row r="6633" spans="1:18">
      <c r="A6633" t="s">
        <v>13390</v>
      </c>
      <c r="B6633" t="s">
        <v>3986</v>
      </c>
      <c r="C6633" t="s">
        <v>5995</v>
      </c>
      <c r="D6633" t="s">
        <v>3251</v>
      </c>
      <c r="E6633" t="s">
        <v>3166</v>
      </c>
      <c r="F6633" t="s">
        <v>3167</v>
      </c>
      <c r="G6633" t="s">
        <v>1143</v>
      </c>
      <c r="H6633" s="28">
        <v>45587</v>
      </c>
      <c r="I6633">
        <v>-6.14</v>
      </c>
      <c r="J6633">
        <v>24</v>
      </c>
      <c r="K6633" t="s">
        <v>3124</v>
      </c>
      <c r="L6633" t="s">
        <v>3206</v>
      </c>
      <c r="M6633" t="s">
        <v>3188</v>
      </c>
      <c r="N6633">
        <v>2.4</v>
      </c>
      <c r="O6633" t="s">
        <v>3189</v>
      </c>
      <c r="P6633">
        <f t="shared" si="206"/>
        <v>45588</v>
      </c>
      <c r="Q6633">
        <f>--(COUNTIF($A$2:A6633,A6633)=1)</f>
        <v>1</v>
      </c>
      <c r="R6633" t="str">
        <f t="shared" si="207"/>
        <v/>
      </c>
    </row>
    <row r="6634" spans="1:18">
      <c r="A6634" t="s">
        <v>13391</v>
      </c>
      <c r="B6634" t="s">
        <v>1750</v>
      </c>
      <c r="C6634" t="s">
        <v>3098</v>
      </c>
      <c r="D6634" t="s">
        <v>3200</v>
      </c>
      <c r="E6634" t="s">
        <v>3194</v>
      </c>
      <c r="F6634" t="s">
        <v>3167</v>
      </c>
      <c r="G6634" t="s">
        <v>1326</v>
      </c>
      <c r="H6634" s="28">
        <v>45109</v>
      </c>
      <c r="I6634">
        <v>134.16</v>
      </c>
      <c r="J6634">
        <v>72</v>
      </c>
      <c r="K6634" t="s">
        <v>3123</v>
      </c>
      <c r="L6634" t="s">
        <v>3209</v>
      </c>
      <c r="M6634" t="s">
        <v>3202</v>
      </c>
      <c r="N6634">
        <v>1.3</v>
      </c>
      <c r="O6634" t="s">
        <v>3123</v>
      </c>
      <c r="P6634">
        <f t="shared" si="206"/>
        <v>45104</v>
      </c>
      <c r="Q6634">
        <f>--(COUNTIF($A$2:A6634,A6634)=1)</f>
        <v>1</v>
      </c>
      <c r="R6634">
        <f t="shared" si="207"/>
        <v>134.16</v>
      </c>
    </row>
    <row r="6635" spans="1:18">
      <c r="A6635" t="s">
        <v>13392</v>
      </c>
      <c r="B6635" t="s">
        <v>253</v>
      </c>
      <c r="C6635" t="s">
        <v>3098</v>
      </c>
      <c r="D6635" t="s">
        <v>3185</v>
      </c>
      <c r="E6635" t="s">
        <v>3280</v>
      </c>
      <c r="F6635" t="s">
        <v>3228</v>
      </c>
      <c r="G6635" t="s">
        <v>777</v>
      </c>
      <c r="H6635" s="28"/>
      <c r="J6635">
        <v>4</v>
      </c>
      <c r="K6635" t="s">
        <v>3098</v>
      </c>
      <c r="L6635" t="s">
        <v>3244</v>
      </c>
      <c r="M6635" t="s">
        <v>3188</v>
      </c>
      <c r="O6635" t="s">
        <v>3189</v>
      </c>
      <c r="P6635">
        <f t="shared" si="206"/>
        <v>45451</v>
      </c>
      <c r="Q6635">
        <f>--(COUNTIF($A$2:A6635,A6635)=1)</f>
        <v>1</v>
      </c>
      <c r="R6635" t="str">
        <f t="shared" si="207"/>
        <v/>
      </c>
    </row>
    <row r="6636" spans="1:18">
      <c r="A6636" t="s">
        <v>13393</v>
      </c>
      <c r="B6636" t="s">
        <v>10698</v>
      </c>
      <c r="C6636" t="s">
        <v>8813</v>
      </c>
      <c r="D6636" t="s">
        <v>3165</v>
      </c>
      <c r="E6636" t="s">
        <v>3194</v>
      </c>
      <c r="F6636" t="s">
        <v>3167</v>
      </c>
      <c r="G6636" t="s">
        <v>144</v>
      </c>
      <c r="H6636" s="28">
        <v>44611</v>
      </c>
      <c r="I6636">
        <v>66.2</v>
      </c>
      <c r="J6636">
        <v>72</v>
      </c>
      <c r="K6636" t="s">
        <v>3124</v>
      </c>
      <c r="L6636" t="s">
        <v>3098</v>
      </c>
      <c r="M6636" t="s">
        <v>3169</v>
      </c>
      <c r="N6636">
        <v>4.5</v>
      </c>
      <c r="O6636" t="s">
        <v>3260</v>
      </c>
      <c r="P6636">
        <f t="shared" si="206"/>
        <v>44609</v>
      </c>
      <c r="Q6636">
        <f>--(COUNTIF($A$2:A6636,A6636)=1)</f>
        <v>1</v>
      </c>
      <c r="R6636">
        <f t="shared" si="207"/>
        <v>66.2</v>
      </c>
    </row>
    <row r="6637" spans="1:18">
      <c r="A6637" t="s">
        <v>13394</v>
      </c>
      <c r="B6637" t="s">
        <v>1000</v>
      </c>
      <c r="C6637" t="s">
        <v>3098</v>
      </c>
      <c r="D6637" t="s">
        <v>3227</v>
      </c>
      <c r="E6637" t="s">
        <v>3166</v>
      </c>
      <c r="F6637" t="s">
        <v>3167</v>
      </c>
      <c r="G6637" t="s">
        <v>13395</v>
      </c>
      <c r="H6637" s="28"/>
      <c r="J6637">
        <v>24</v>
      </c>
      <c r="K6637" t="s">
        <v>3098</v>
      </c>
      <c r="L6637" t="s">
        <v>3201</v>
      </c>
      <c r="M6637" t="s">
        <v>3207</v>
      </c>
      <c r="O6637" t="s">
        <v>3189</v>
      </c>
      <c r="P6637">
        <f t="shared" si="206"/>
        <v>44856</v>
      </c>
      <c r="Q6637">
        <f>--(COUNTIF($A$2:A6637,A6637)=1)</f>
        <v>1</v>
      </c>
      <c r="R6637" t="str">
        <f t="shared" si="207"/>
        <v/>
      </c>
    </row>
    <row r="6638" spans="1:18">
      <c r="A6638" t="s">
        <v>13396</v>
      </c>
      <c r="B6638" t="s">
        <v>4624</v>
      </c>
      <c r="C6638" t="s">
        <v>3098</v>
      </c>
      <c r="D6638" t="s">
        <v>3240</v>
      </c>
      <c r="E6638" t="s">
        <v>3175</v>
      </c>
      <c r="F6638" t="s">
        <v>3167</v>
      </c>
      <c r="G6638" t="s">
        <v>2538</v>
      </c>
      <c r="H6638" s="28">
        <v>44873</v>
      </c>
      <c r="I6638">
        <v>18.91</v>
      </c>
      <c r="J6638">
        <v>8</v>
      </c>
      <c r="K6638" t="s">
        <v>3123</v>
      </c>
      <c r="L6638" t="s">
        <v>3248</v>
      </c>
      <c r="M6638" t="s">
        <v>3177</v>
      </c>
      <c r="N6638">
        <v>4.9000000000000004</v>
      </c>
      <c r="O6638" t="s">
        <v>3182</v>
      </c>
      <c r="P6638">
        <f t="shared" si="206"/>
        <v>44873</v>
      </c>
      <c r="Q6638">
        <f>--(COUNTIF($A$2:A6638,A6638)=1)</f>
        <v>1</v>
      </c>
      <c r="R6638">
        <f t="shared" si="207"/>
        <v>18.91</v>
      </c>
    </row>
    <row r="6639" spans="1:18">
      <c r="A6639" t="s">
        <v>13397</v>
      </c>
      <c r="B6639" t="s">
        <v>1632</v>
      </c>
      <c r="C6639" t="s">
        <v>4642</v>
      </c>
      <c r="D6639" t="s">
        <v>3240</v>
      </c>
      <c r="E6639" t="s">
        <v>3166</v>
      </c>
      <c r="F6639" t="s">
        <v>3167</v>
      </c>
      <c r="G6639" t="s">
        <v>259</v>
      </c>
      <c r="H6639" s="28">
        <v>44874</v>
      </c>
      <c r="I6639">
        <v>66.41</v>
      </c>
      <c r="J6639">
        <v>24</v>
      </c>
      <c r="K6639" t="s">
        <v>3123</v>
      </c>
      <c r="L6639" t="s">
        <v>3206</v>
      </c>
      <c r="M6639" t="s">
        <v>3169</v>
      </c>
      <c r="N6639">
        <v>1.3</v>
      </c>
      <c r="O6639" t="s">
        <v>3260</v>
      </c>
      <c r="P6639">
        <f t="shared" si="206"/>
        <v>44872</v>
      </c>
      <c r="Q6639">
        <f>--(COUNTIF($A$2:A6639,A6639)=1)</f>
        <v>1</v>
      </c>
      <c r="R6639">
        <f t="shared" si="207"/>
        <v>66.41</v>
      </c>
    </row>
    <row r="6640" spans="1:18">
      <c r="A6640" t="s">
        <v>13398</v>
      </c>
      <c r="B6640" t="s">
        <v>2777</v>
      </c>
      <c r="C6640" t="s">
        <v>3098</v>
      </c>
      <c r="D6640" t="s">
        <v>3237</v>
      </c>
      <c r="E6640" t="s">
        <v>3175</v>
      </c>
      <c r="F6640" t="s">
        <v>3167</v>
      </c>
      <c r="G6640" t="s">
        <v>1639</v>
      </c>
      <c r="H6640" s="28">
        <v>45226</v>
      </c>
      <c r="I6640">
        <v>12.62</v>
      </c>
      <c r="J6640">
        <v>8</v>
      </c>
      <c r="K6640" t="s">
        <v>3123</v>
      </c>
      <c r="L6640" t="s">
        <v>3271</v>
      </c>
      <c r="M6640" t="s">
        <v>3202</v>
      </c>
      <c r="N6640">
        <v>4.2</v>
      </c>
      <c r="O6640" t="s">
        <v>3189</v>
      </c>
      <c r="P6640">
        <f t="shared" si="206"/>
        <v>45226</v>
      </c>
      <c r="Q6640">
        <f>--(COUNTIF($A$2:A6640,A6640)=1)</f>
        <v>1</v>
      </c>
      <c r="R6640">
        <f t="shared" si="207"/>
        <v>12.62</v>
      </c>
    </row>
    <row r="6641" spans="1:18">
      <c r="A6641" t="s">
        <v>13399</v>
      </c>
      <c r="B6641" t="s">
        <v>2104</v>
      </c>
      <c r="C6641" t="s">
        <v>3098</v>
      </c>
      <c r="D6641" t="s">
        <v>3251</v>
      </c>
      <c r="E6641" t="s">
        <v>3166</v>
      </c>
      <c r="F6641" t="s">
        <v>3220</v>
      </c>
      <c r="G6641" t="s">
        <v>2384</v>
      </c>
      <c r="H6641" s="28">
        <v>44789</v>
      </c>
      <c r="I6641">
        <v>56.38</v>
      </c>
      <c r="J6641">
        <v>24</v>
      </c>
      <c r="K6641" t="s">
        <v>3123</v>
      </c>
      <c r="L6641" t="s">
        <v>3318</v>
      </c>
      <c r="M6641" t="s">
        <v>3169</v>
      </c>
      <c r="O6641" t="s">
        <v>3182</v>
      </c>
      <c r="P6641">
        <f t="shared" si="206"/>
        <v>44787</v>
      </c>
      <c r="Q6641">
        <f>--(COUNTIF($A$2:A6641,A6641)=1)</f>
        <v>1</v>
      </c>
      <c r="R6641">
        <f t="shared" si="207"/>
        <v>56.38</v>
      </c>
    </row>
    <row r="6642" spans="1:18">
      <c r="A6642" t="s">
        <v>13400</v>
      </c>
      <c r="B6642" t="s">
        <v>195</v>
      </c>
      <c r="C6642" t="s">
        <v>13401</v>
      </c>
      <c r="D6642" t="s">
        <v>3240</v>
      </c>
      <c r="E6642" t="s">
        <v>3194</v>
      </c>
      <c r="F6642" t="s">
        <v>3167</v>
      </c>
      <c r="G6642" t="s">
        <v>6931</v>
      </c>
      <c r="H6642" s="28">
        <v>45214</v>
      </c>
      <c r="I6642">
        <v>5.9</v>
      </c>
      <c r="J6642">
        <v>72</v>
      </c>
      <c r="K6642" t="s">
        <v>3124</v>
      </c>
      <c r="L6642" t="s">
        <v>3221</v>
      </c>
      <c r="M6642" t="s">
        <v>3202</v>
      </c>
      <c r="N6642">
        <v>4.5999999999999996</v>
      </c>
      <c r="O6642" t="s">
        <v>3124</v>
      </c>
      <c r="P6642">
        <f t="shared" si="206"/>
        <v>45214</v>
      </c>
      <c r="Q6642">
        <f>--(COUNTIF($A$2:A6642,A6642)=1)</f>
        <v>1</v>
      </c>
      <c r="R6642">
        <f t="shared" si="207"/>
        <v>5.9</v>
      </c>
    </row>
    <row r="6643" spans="1:18">
      <c r="A6643" t="s">
        <v>13402</v>
      </c>
      <c r="B6643" t="s">
        <v>1981</v>
      </c>
      <c r="C6643" t="s">
        <v>3098</v>
      </c>
      <c r="D6643" t="s">
        <v>3251</v>
      </c>
      <c r="E6643" t="s">
        <v>3166</v>
      </c>
      <c r="F6643" t="s">
        <v>3180</v>
      </c>
      <c r="G6643" t="s">
        <v>2365</v>
      </c>
      <c r="H6643" s="28"/>
      <c r="J6643">
        <v>24</v>
      </c>
      <c r="K6643" t="s">
        <v>3098</v>
      </c>
      <c r="L6643" t="s">
        <v>3218</v>
      </c>
      <c r="M6643" t="s">
        <v>3177</v>
      </c>
      <c r="O6643" t="s">
        <v>3123</v>
      </c>
      <c r="P6643">
        <f t="shared" si="206"/>
        <v>44662</v>
      </c>
      <c r="Q6643">
        <f>--(COUNTIF($A$2:A6643,A6643)=1)</f>
        <v>1</v>
      </c>
      <c r="R6643" t="str">
        <f t="shared" si="207"/>
        <v/>
      </c>
    </row>
    <row r="6644" spans="1:18">
      <c r="A6644" t="s">
        <v>13403</v>
      </c>
      <c r="B6644" t="s">
        <v>3324</v>
      </c>
      <c r="C6644" t="s">
        <v>3098</v>
      </c>
      <c r="D6644" t="s">
        <v>3185</v>
      </c>
      <c r="E6644" t="s">
        <v>3194</v>
      </c>
      <c r="F6644" t="s">
        <v>3220</v>
      </c>
      <c r="G6644" t="s">
        <v>2108</v>
      </c>
      <c r="H6644" s="28">
        <v>45395</v>
      </c>
      <c r="I6644">
        <v>84.9</v>
      </c>
      <c r="J6644">
        <v>72</v>
      </c>
      <c r="K6644" t="s">
        <v>3123</v>
      </c>
      <c r="L6644" t="s">
        <v>3176</v>
      </c>
      <c r="M6644" t="s">
        <v>3169</v>
      </c>
      <c r="N6644">
        <v>1.4</v>
      </c>
      <c r="O6644" t="s">
        <v>3182</v>
      </c>
      <c r="P6644">
        <f t="shared" si="206"/>
        <v>45392</v>
      </c>
      <c r="Q6644">
        <f>--(COUNTIF($A$2:A6644,A6644)=1)</f>
        <v>1</v>
      </c>
      <c r="R6644">
        <f t="shared" si="207"/>
        <v>84.9</v>
      </c>
    </row>
    <row r="6645" spans="1:18">
      <c r="A6645" t="s">
        <v>13404</v>
      </c>
      <c r="B6645" t="s">
        <v>776</v>
      </c>
      <c r="C6645" t="s">
        <v>3098</v>
      </c>
      <c r="D6645" t="s">
        <v>3196</v>
      </c>
      <c r="E6645" t="s">
        <v>3166</v>
      </c>
      <c r="F6645" t="s">
        <v>3167</v>
      </c>
      <c r="G6645" t="s">
        <v>4425</v>
      </c>
      <c r="H6645" s="28">
        <v>45410</v>
      </c>
      <c r="I6645">
        <v>74.47</v>
      </c>
      <c r="J6645">
        <v>24</v>
      </c>
      <c r="K6645" t="s">
        <v>3123</v>
      </c>
      <c r="L6645" t="s">
        <v>3229</v>
      </c>
      <c r="M6645" t="s">
        <v>3188</v>
      </c>
      <c r="N6645">
        <v>3.4</v>
      </c>
      <c r="O6645" t="s">
        <v>3123</v>
      </c>
      <c r="P6645">
        <f t="shared" si="206"/>
        <v>45407</v>
      </c>
      <c r="Q6645">
        <f>--(COUNTIF($A$2:A6645,A6645)=1)</f>
        <v>1</v>
      </c>
      <c r="R6645">
        <f t="shared" si="207"/>
        <v>74.47</v>
      </c>
    </row>
    <row r="6646" spans="1:18">
      <c r="A6646" t="s">
        <v>13405</v>
      </c>
      <c r="B6646" t="s">
        <v>7323</v>
      </c>
      <c r="C6646" t="s">
        <v>3098</v>
      </c>
      <c r="D6646" t="s">
        <v>3251</v>
      </c>
      <c r="E6646" t="s">
        <v>3175</v>
      </c>
      <c r="F6646" t="s">
        <v>3167</v>
      </c>
      <c r="G6646" t="s">
        <v>130</v>
      </c>
      <c r="H6646" s="28">
        <v>45055</v>
      </c>
      <c r="I6646">
        <v>21.11</v>
      </c>
      <c r="J6646">
        <v>8</v>
      </c>
      <c r="K6646" t="s">
        <v>3123</v>
      </c>
      <c r="L6646" t="s">
        <v>3212</v>
      </c>
      <c r="M6646" t="s">
        <v>3202</v>
      </c>
      <c r="O6646" t="s">
        <v>3170</v>
      </c>
      <c r="P6646">
        <f t="shared" si="206"/>
        <v>45055</v>
      </c>
      <c r="Q6646">
        <f>--(COUNTIF($A$2:A6646,A6646)=1)</f>
        <v>1</v>
      </c>
      <c r="R6646">
        <f t="shared" si="207"/>
        <v>21.11</v>
      </c>
    </row>
    <row r="6647" spans="1:18">
      <c r="A6647" t="s">
        <v>13406</v>
      </c>
      <c r="B6647" t="s">
        <v>9307</v>
      </c>
      <c r="C6647" t="s">
        <v>13407</v>
      </c>
      <c r="D6647" t="s">
        <v>3240</v>
      </c>
      <c r="E6647" t="s">
        <v>3194</v>
      </c>
      <c r="F6647" t="s">
        <v>3167</v>
      </c>
      <c r="G6647" t="s">
        <v>1502</v>
      </c>
      <c r="H6647" s="28">
        <v>45015</v>
      </c>
      <c r="I6647">
        <v>228.56</v>
      </c>
      <c r="J6647">
        <v>72</v>
      </c>
      <c r="K6647" t="s">
        <v>3123</v>
      </c>
      <c r="L6647" t="s">
        <v>3437</v>
      </c>
      <c r="M6647" t="s">
        <v>3202</v>
      </c>
      <c r="N6647">
        <v>2</v>
      </c>
      <c r="O6647" t="s">
        <v>3170</v>
      </c>
      <c r="P6647">
        <f t="shared" si="206"/>
        <v>45006</v>
      </c>
      <c r="Q6647">
        <f>--(COUNTIF($A$2:A6647,A6647)=1)</f>
        <v>1</v>
      </c>
      <c r="R6647">
        <f t="shared" si="207"/>
        <v>228.56</v>
      </c>
    </row>
    <row r="6648" spans="1:18">
      <c r="A6648" t="s">
        <v>13408</v>
      </c>
      <c r="B6648" t="s">
        <v>4445</v>
      </c>
      <c r="C6648" t="s">
        <v>13409</v>
      </c>
      <c r="D6648" t="s">
        <v>3174</v>
      </c>
      <c r="E6648" t="s">
        <v>3166</v>
      </c>
      <c r="F6648" t="s">
        <v>3167</v>
      </c>
      <c r="G6648" t="s">
        <v>1751</v>
      </c>
      <c r="H6648" s="28">
        <v>44865</v>
      </c>
      <c r="I6648">
        <v>56.83</v>
      </c>
      <c r="J6648">
        <v>24</v>
      </c>
      <c r="K6648" t="s">
        <v>3123</v>
      </c>
      <c r="L6648" t="s">
        <v>3176</v>
      </c>
      <c r="M6648" t="s">
        <v>3202</v>
      </c>
      <c r="O6648" t="s">
        <v>3189</v>
      </c>
      <c r="P6648">
        <f t="shared" si="206"/>
        <v>44863</v>
      </c>
      <c r="Q6648">
        <f>--(COUNTIF($A$2:A6648,A6648)=1)</f>
        <v>1</v>
      </c>
      <c r="R6648">
        <f t="shared" si="207"/>
        <v>56.83</v>
      </c>
    </row>
    <row r="6649" spans="1:18">
      <c r="A6649" t="s">
        <v>13410</v>
      </c>
      <c r="B6649" t="s">
        <v>1431</v>
      </c>
      <c r="C6649" t="s">
        <v>13411</v>
      </c>
      <c r="D6649" t="s">
        <v>3240</v>
      </c>
      <c r="E6649" t="s">
        <v>3166</v>
      </c>
      <c r="F6649" t="s">
        <v>3167</v>
      </c>
      <c r="G6649" t="s">
        <v>6642</v>
      </c>
      <c r="H6649" s="28">
        <v>44580</v>
      </c>
      <c r="I6649">
        <v>22.03</v>
      </c>
      <c r="J6649">
        <v>24</v>
      </c>
      <c r="K6649" t="s">
        <v>3124</v>
      </c>
      <c r="L6649" t="s">
        <v>3229</v>
      </c>
      <c r="M6649" t="s">
        <v>3177</v>
      </c>
      <c r="O6649" t="s">
        <v>3124</v>
      </c>
      <c r="P6649">
        <f t="shared" si="206"/>
        <v>44580</v>
      </c>
      <c r="Q6649">
        <f>--(COUNTIF($A$2:A6649,A6649)=1)</f>
        <v>1</v>
      </c>
      <c r="R6649">
        <f t="shared" si="207"/>
        <v>22.03</v>
      </c>
    </row>
    <row r="6650" spans="1:18">
      <c r="A6650" t="s">
        <v>13412</v>
      </c>
      <c r="B6650" t="s">
        <v>10698</v>
      </c>
      <c r="C6650" t="s">
        <v>13413</v>
      </c>
      <c r="D6650" t="s">
        <v>3196</v>
      </c>
      <c r="E6650" t="s">
        <v>3175</v>
      </c>
      <c r="F6650" t="s">
        <v>3167</v>
      </c>
      <c r="G6650" t="s">
        <v>2027</v>
      </c>
      <c r="H6650" s="28">
        <v>45499</v>
      </c>
      <c r="I6650">
        <v>7.88</v>
      </c>
      <c r="J6650">
        <v>8</v>
      </c>
      <c r="K6650" t="s">
        <v>3124</v>
      </c>
      <c r="L6650" t="s">
        <v>3098</v>
      </c>
      <c r="M6650" t="s">
        <v>3202</v>
      </c>
      <c r="N6650">
        <v>3</v>
      </c>
      <c r="O6650" t="s">
        <v>3189</v>
      </c>
      <c r="P6650">
        <f t="shared" si="206"/>
        <v>45499</v>
      </c>
      <c r="Q6650">
        <f>--(COUNTIF($A$2:A6650,A6650)=1)</f>
        <v>1</v>
      </c>
      <c r="R6650">
        <f t="shared" si="207"/>
        <v>7.88</v>
      </c>
    </row>
    <row r="6651" spans="1:18">
      <c r="A6651" t="s">
        <v>13414</v>
      </c>
      <c r="B6651" t="s">
        <v>624</v>
      </c>
      <c r="C6651" t="s">
        <v>13415</v>
      </c>
      <c r="D6651" t="s">
        <v>3240</v>
      </c>
      <c r="E6651" t="s">
        <v>3194</v>
      </c>
      <c r="F6651" t="s">
        <v>3167</v>
      </c>
      <c r="G6651" t="s">
        <v>13416</v>
      </c>
      <c r="H6651" s="28">
        <v>45011</v>
      </c>
      <c r="I6651">
        <v>124.79</v>
      </c>
      <c r="J6651">
        <v>72</v>
      </c>
      <c r="K6651" t="s">
        <v>3123</v>
      </c>
      <c r="L6651" t="s">
        <v>3254</v>
      </c>
      <c r="M6651" t="s">
        <v>3207</v>
      </c>
      <c r="O6651" t="s">
        <v>3123</v>
      </c>
      <c r="P6651">
        <f t="shared" si="206"/>
        <v>45006</v>
      </c>
      <c r="Q6651">
        <f>--(COUNTIF($A$2:A6651,A6651)=1)</f>
        <v>1</v>
      </c>
      <c r="R6651">
        <f t="shared" si="207"/>
        <v>124.79</v>
      </c>
    </row>
    <row r="6652" spans="1:18">
      <c r="A6652" t="s">
        <v>13417</v>
      </c>
      <c r="B6652" t="s">
        <v>1266</v>
      </c>
      <c r="C6652" t="s">
        <v>12337</v>
      </c>
      <c r="D6652" t="s">
        <v>3196</v>
      </c>
      <c r="E6652" t="s">
        <v>3194</v>
      </c>
      <c r="F6652" t="s">
        <v>3228</v>
      </c>
      <c r="G6652" t="s">
        <v>523</v>
      </c>
      <c r="H6652" s="28"/>
      <c r="J6652">
        <v>72</v>
      </c>
      <c r="K6652" t="s">
        <v>3098</v>
      </c>
      <c r="L6652" t="s">
        <v>3231</v>
      </c>
      <c r="M6652" t="s">
        <v>3169</v>
      </c>
      <c r="O6652" t="s">
        <v>3170</v>
      </c>
      <c r="P6652">
        <f t="shared" si="206"/>
        <v>45372</v>
      </c>
      <c r="Q6652">
        <f>--(COUNTIF($A$2:A6652,A6652)=1)</f>
        <v>1</v>
      </c>
      <c r="R6652" t="str">
        <f t="shared" si="207"/>
        <v/>
      </c>
    </row>
    <row r="6653" spans="1:18">
      <c r="A6653" t="s">
        <v>13418</v>
      </c>
      <c r="B6653" t="s">
        <v>3346</v>
      </c>
      <c r="C6653" t="s">
        <v>13419</v>
      </c>
      <c r="D6653" t="s">
        <v>3196</v>
      </c>
      <c r="E6653" t="s">
        <v>3166</v>
      </c>
      <c r="F6653" t="s">
        <v>3220</v>
      </c>
      <c r="G6653" t="s">
        <v>1159</v>
      </c>
      <c r="H6653" s="28">
        <v>45571</v>
      </c>
      <c r="I6653">
        <v>30.72</v>
      </c>
      <c r="J6653">
        <v>24</v>
      </c>
      <c r="K6653" t="s">
        <v>3123</v>
      </c>
      <c r="L6653" t="s">
        <v>3098</v>
      </c>
      <c r="M6653" t="s">
        <v>3177</v>
      </c>
      <c r="N6653">
        <v>3</v>
      </c>
      <c r="O6653" t="s">
        <v>3213</v>
      </c>
      <c r="P6653">
        <f t="shared" si="206"/>
        <v>45570</v>
      </c>
      <c r="Q6653">
        <f>--(COUNTIF($A$2:A6653,A6653)=1)</f>
        <v>1</v>
      </c>
      <c r="R6653">
        <f t="shared" si="207"/>
        <v>30.72</v>
      </c>
    </row>
    <row r="6654" spans="1:18">
      <c r="A6654" t="s">
        <v>13420</v>
      </c>
      <c r="B6654" t="s">
        <v>3049</v>
      </c>
      <c r="C6654" t="s">
        <v>13421</v>
      </c>
      <c r="D6654" t="s">
        <v>3196</v>
      </c>
      <c r="E6654" t="s">
        <v>3166</v>
      </c>
      <c r="F6654" t="s">
        <v>3167</v>
      </c>
      <c r="G6654" t="s">
        <v>107</v>
      </c>
      <c r="H6654" s="28">
        <v>44801</v>
      </c>
      <c r="I6654">
        <v>74.56</v>
      </c>
      <c r="J6654">
        <v>24</v>
      </c>
      <c r="K6654" t="s">
        <v>3123</v>
      </c>
      <c r="L6654" t="s">
        <v>3248</v>
      </c>
      <c r="M6654" t="s">
        <v>3188</v>
      </c>
      <c r="N6654">
        <v>3.5</v>
      </c>
      <c r="O6654" t="s">
        <v>3189</v>
      </c>
      <c r="P6654">
        <f t="shared" si="206"/>
        <v>44798</v>
      </c>
      <c r="Q6654">
        <f>--(COUNTIF($A$2:A6654,A6654)=1)</f>
        <v>1</v>
      </c>
      <c r="R6654">
        <f t="shared" si="207"/>
        <v>74.56</v>
      </c>
    </row>
    <row r="6655" spans="1:18">
      <c r="A6655" t="s">
        <v>13422</v>
      </c>
      <c r="B6655" t="s">
        <v>455</v>
      </c>
      <c r="C6655" t="s">
        <v>3098</v>
      </c>
      <c r="D6655" t="s">
        <v>3251</v>
      </c>
      <c r="E6655" t="s">
        <v>3166</v>
      </c>
      <c r="F6655" t="s">
        <v>3228</v>
      </c>
      <c r="G6655" t="s">
        <v>1148</v>
      </c>
      <c r="H6655" s="28"/>
      <c r="J6655">
        <v>24</v>
      </c>
      <c r="K6655" t="s">
        <v>3098</v>
      </c>
      <c r="L6655" t="s">
        <v>3098</v>
      </c>
      <c r="M6655" t="s">
        <v>3202</v>
      </c>
      <c r="O6655" t="s">
        <v>3189</v>
      </c>
      <c r="P6655">
        <f t="shared" si="206"/>
        <v>44886</v>
      </c>
      <c r="Q6655">
        <f>--(COUNTIF($A$2:A6655,A6655)=1)</f>
        <v>1</v>
      </c>
      <c r="R6655" t="str">
        <f t="shared" si="207"/>
        <v/>
      </c>
    </row>
    <row r="6656" spans="1:18">
      <c r="A6656" t="s">
        <v>13423</v>
      </c>
      <c r="B6656" t="s">
        <v>2008</v>
      </c>
      <c r="C6656" t="s">
        <v>3098</v>
      </c>
      <c r="D6656" t="s">
        <v>3185</v>
      </c>
      <c r="E6656" t="s">
        <v>3166</v>
      </c>
      <c r="F6656" t="s">
        <v>3228</v>
      </c>
      <c r="G6656" t="s">
        <v>4403</v>
      </c>
      <c r="H6656" s="28"/>
      <c r="J6656">
        <v>24</v>
      </c>
      <c r="K6656" t="s">
        <v>3098</v>
      </c>
      <c r="L6656" t="s">
        <v>3354</v>
      </c>
      <c r="M6656" t="s">
        <v>3202</v>
      </c>
      <c r="O6656" t="s">
        <v>3213</v>
      </c>
      <c r="P6656">
        <f t="shared" si="206"/>
        <v>44779</v>
      </c>
      <c r="Q6656">
        <f>--(COUNTIF($A$2:A6656,A6656)=1)</f>
        <v>1</v>
      </c>
      <c r="R6656" t="str">
        <f t="shared" si="207"/>
        <v/>
      </c>
    </row>
    <row r="6657" spans="1:18">
      <c r="A6657" t="s">
        <v>13424</v>
      </c>
      <c r="B6657" t="s">
        <v>3713</v>
      </c>
      <c r="C6657" t="s">
        <v>3098</v>
      </c>
      <c r="D6657" t="s">
        <v>3200</v>
      </c>
      <c r="E6657" t="s">
        <v>3166</v>
      </c>
      <c r="F6657" t="s">
        <v>3220</v>
      </c>
      <c r="G6657" t="s">
        <v>4775</v>
      </c>
      <c r="H6657" s="28">
        <v>45582</v>
      </c>
      <c r="I6657">
        <v>83.85</v>
      </c>
      <c r="J6657">
        <v>24</v>
      </c>
      <c r="K6657" t="s">
        <v>3123</v>
      </c>
      <c r="L6657" t="s">
        <v>3176</v>
      </c>
      <c r="M6657" t="s">
        <v>3207</v>
      </c>
      <c r="O6657" t="s">
        <v>3260</v>
      </c>
      <c r="P6657">
        <f t="shared" si="206"/>
        <v>45579</v>
      </c>
      <c r="Q6657">
        <f>--(COUNTIF($A$2:A6657,A6657)=1)</f>
        <v>1</v>
      </c>
      <c r="R6657">
        <f t="shared" si="207"/>
        <v>83.85</v>
      </c>
    </row>
    <row r="6658" spans="1:18">
      <c r="A6658" t="s">
        <v>13425</v>
      </c>
      <c r="B6658" t="s">
        <v>4502</v>
      </c>
      <c r="C6658" t="s">
        <v>3098</v>
      </c>
      <c r="D6658" t="s">
        <v>3237</v>
      </c>
      <c r="E6658" t="s">
        <v>3166</v>
      </c>
      <c r="F6658" t="s">
        <v>3167</v>
      </c>
      <c r="G6658" t="s">
        <v>1039</v>
      </c>
      <c r="H6658" s="28">
        <v>44845</v>
      </c>
      <c r="I6658">
        <v>45.35</v>
      </c>
      <c r="J6658">
        <v>24</v>
      </c>
      <c r="K6658" t="s">
        <v>3123</v>
      </c>
      <c r="L6658" t="s">
        <v>3098</v>
      </c>
      <c r="M6658" t="s">
        <v>3177</v>
      </c>
      <c r="N6658">
        <v>1.8</v>
      </c>
      <c r="O6658" t="s">
        <v>3189</v>
      </c>
      <c r="P6658">
        <f t="shared" ref="P6658:P6721" si="208">IFERROR(DATEVALUE(G6658),IFERROR(DATE(RIGHT(G6658,4),MID(G6658,4,2),LEFT(G6658,2)),""))</f>
        <v>44844</v>
      </c>
      <c r="Q6658">
        <f>--(COUNTIF($A$2:A6658,A6658)=1)</f>
        <v>1</v>
      </c>
      <c r="R6658">
        <f t="shared" ref="R6658:R6721" si="209">IF(AND(Q6658=1,I6658&lt;&gt;"",ISNUMBER(I6658),I6658&gt;=0),I6658,"")</f>
        <v>45.35</v>
      </c>
    </row>
    <row r="6659" spans="1:18">
      <c r="A6659" t="s">
        <v>13426</v>
      </c>
      <c r="B6659" t="s">
        <v>435</v>
      </c>
      <c r="C6659" t="s">
        <v>9117</v>
      </c>
      <c r="D6659" t="s">
        <v>3251</v>
      </c>
      <c r="E6659" t="s">
        <v>3280</v>
      </c>
      <c r="F6659" t="s">
        <v>3220</v>
      </c>
      <c r="G6659" t="s">
        <v>2475</v>
      </c>
      <c r="H6659" s="28"/>
      <c r="J6659">
        <v>4</v>
      </c>
      <c r="K6659" t="s">
        <v>3098</v>
      </c>
      <c r="L6659" t="s">
        <v>3209</v>
      </c>
      <c r="M6659" t="s">
        <v>3188</v>
      </c>
      <c r="O6659" t="s">
        <v>3189</v>
      </c>
      <c r="P6659">
        <f t="shared" si="208"/>
        <v>44745</v>
      </c>
      <c r="Q6659">
        <f>--(COUNTIF($A$2:A6659,A6659)=1)</f>
        <v>1</v>
      </c>
      <c r="R6659" t="str">
        <f t="shared" si="209"/>
        <v/>
      </c>
    </row>
    <row r="6660" spans="1:18">
      <c r="A6660" t="s">
        <v>13427</v>
      </c>
      <c r="B6660" t="s">
        <v>2286</v>
      </c>
      <c r="C6660" t="s">
        <v>3098</v>
      </c>
      <c r="D6660" t="s">
        <v>3196</v>
      </c>
      <c r="E6660" t="s">
        <v>3194</v>
      </c>
      <c r="F6660" t="s">
        <v>3180</v>
      </c>
      <c r="G6660" t="s">
        <v>2450</v>
      </c>
      <c r="H6660" s="28"/>
      <c r="J6660">
        <v>72</v>
      </c>
      <c r="K6660" t="s">
        <v>3098</v>
      </c>
      <c r="L6660" t="s">
        <v>3168</v>
      </c>
      <c r="M6660" t="s">
        <v>3188</v>
      </c>
      <c r="O6660" t="s">
        <v>3123</v>
      </c>
      <c r="P6660">
        <f t="shared" si="208"/>
        <v>45621</v>
      </c>
      <c r="Q6660">
        <f>--(COUNTIF($A$2:A6660,A6660)=1)</f>
        <v>1</v>
      </c>
      <c r="R6660" t="str">
        <f t="shared" si="209"/>
        <v/>
      </c>
    </row>
    <row r="6661" spans="1:18">
      <c r="A6661" t="s">
        <v>13428</v>
      </c>
      <c r="B6661" t="s">
        <v>3396</v>
      </c>
      <c r="C6661" t="s">
        <v>13429</v>
      </c>
      <c r="D6661" t="s">
        <v>3227</v>
      </c>
      <c r="E6661" t="s">
        <v>3166</v>
      </c>
      <c r="F6661" t="s">
        <v>3228</v>
      </c>
      <c r="G6661" t="s">
        <v>1205</v>
      </c>
      <c r="H6661" s="28"/>
      <c r="J6661">
        <v>24</v>
      </c>
      <c r="K6661" t="s">
        <v>3098</v>
      </c>
      <c r="L6661" t="s">
        <v>3206</v>
      </c>
      <c r="M6661" t="s">
        <v>3202</v>
      </c>
      <c r="O6661" t="s">
        <v>3189</v>
      </c>
      <c r="P6661">
        <f t="shared" si="208"/>
        <v>45686</v>
      </c>
      <c r="Q6661">
        <f>--(COUNTIF($A$2:A6661,A6661)=1)</f>
        <v>1</v>
      </c>
      <c r="R6661" t="str">
        <f t="shared" si="209"/>
        <v/>
      </c>
    </row>
    <row r="6662" spans="1:18">
      <c r="A6662" t="s">
        <v>13430</v>
      </c>
      <c r="B6662" t="s">
        <v>4499</v>
      </c>
      <c r="C6662" t="s">
        <v>3098</v>
      </c>
      <c r="D6662" t="s">
        <v>3227</v>
      </c>
      <c r="E6662" t="s">
        <v>3175</v>
      </c>
      <c r="F6662" t="s">
        <v>3167</v>
      </c>
      <c r="G6662" t="s">
        <v>1073</v>
      </c>
      <c r="H6662" s="28">
        <v>45571</v>
      </c>
      <c r="I6662">
        <v>8.69</v>
      </c>
      <c r="J6662">
        <v>8</v>
      </c>
      <c r="K6662" t="s">
        <v>3123</v>
      </c>
      <c r="L6662" t="s">
        <v>3248</v>
      </c>
      <c r="M6662" t="s">
        <v>3188</v>
      </c>
      <c r="N6662">
        <v>3.6</v>
      </c>
      <c r="O6662" t="s">
        <v>3260</v>
      </c>
      <c r="P6662">
        <f t="shared" si="208"/>
        <v>45571</v>
      </c>
      <c r="Q6662">
        <f>--(COUNTIF($A$2:A6662,A6662)=1)</f>
        <v>1</v>
      </c>
      <c r="R6662">
        <f t="shared" si="209"/>
        <v>8.69</v>
      </c>
    </row>
    <row r="6663" spans="1:18">
      <c r="A6663" t="s">
        <v>13431</v>
      </c>
      <c r="B6663" t="s">
        <v>8862</v>
      </c>
      <c r="C6663" t="s">
        <v>13432</v>
      </c>
      <c r="D6663" t="s">
        <v>3174</v>
      </c>
      <c r="E6663" t="s">
        <v>3194</v>
      </c>
      <c r="F6663" t="s">
        <v>3220</v>
      </c>
      <c r="G6663" t="s">
        <v>3761</v>
      </c>
      <c r="H6663" s="28"/>
      <c r="J6663">
        <v>72</v>
      </c>
      <c r="K6663" t="s">
        <v>3098</v>
      </c>
      <c r="L6663" t="s">
        <v>3181</v>
      </c>
      <c r="M6663" t="s">
        <v>3177</v>
      </c>
      <c r="O6663" t="s">
        <v>3178</v>
      </c>
      <c r="P6663">
        <f t="shared" si="208"/>
        <v>44640</v>
      </c>
      <c r="Q6663">
        <f>--(COUNTIF($A$2:A6663,A6663)=1)</f>
        <v>1</v>
      </c>
      <c r="R6663" t="str">
        <f t="shared" si="209"/>
        <v/>
      </c>
    </row>
    <row r="6664" spans="1:18">
      <c r="A6664" t="s">
        <v>13433</v>
      </c>
      <c r="B6664" t="s">
        <v>7109</v>
      </c>
      <c r="C6664" t="s">
        <v>3098</v>
      </c>
      <c r="D6664" t="s">
        <v>3237</v>
      </c>
      <c r="E6664" t="s">
        <v>3175</v>
      </c>
      <c r="F6664" t="s">
        <v>3167</v>
      </c>
      <c r="G6664" t="s">
        <v>7400</v>
      </c>
      <c r="H6664" s="28">
        <v>45634</v>
      </c>
      <c r="I6664">
        <v>17.43</v>
      </c>
      <c r="J6664">
        <v>8</v>
      </c>
      <c r="K6664" t="s">
        <v>3123</v>
      </c>
      <c r="L6664" t="s">
        <v>3225</v>
      </c>
      <c r="M6664" t="s">
        <v>3207</v>
      </c>
      <c r="N6664">
        <v>1.6</v>
      </c>
      <c r="O6664" t="s">
        <v>3123</v>
      </c>
      <c r="P6664">
        <f t="shared" si="208"/>
        <v>45634</v>
      </c>
      <c r="Q6664">
        <f>--(COUNTIF($A$2:A6664,A6664)=1)</f>
        <v>1</v>
      </c>
      <c r="R6664">
        <f t="shared" si="209"/>
        <v>17.43</v>
      </c>
    </row>
    <row r="6665" spans="1:18">
      <c r="A6665" t="s">
        <v>13434</v>
      </c>
      <c r="B6665" t="s">
        <v>612</v>
      </c>
      <c r="C6665" t="s">
        <v>5108</v>
      </c>
      <c r="D6665" t="s">
        <v>3196</v>
      </c>
      <c r="E6665" t="s">
        <v>3175</v>
      </c>
      <c r="F6665" t="s">
        <v>3228</v>
      </c>
      <c r="G6665" t="s">
        <v>1094</v>
      </c>
      <c r="H6665" s="28"/>
      <c r="J6665">
        <v>8</v>
      </c>
      <c r="K6665" t="s">
        <v>3098</v>
      </c>
      <c r="L6665" t="s">
        <v>3302</v>
      </c>
      <c r="M6665" t="s">
        <v>3169</v>
      </c>
      <c r="O6665" t="s">
        <v>3182</v>
      </c>
      <c r="P6665">
        <f t="shared" si="208"/>
        <v>45315</v>
      </c>
      <c r="Q6665">
        <f>--(COUNTIF($A$2:A6665,A6665)=1)</f>
        <v>1</v>
      </c>
      <c r="R6665" t="str">
        <f t="shared" si="209"/>
        <v/>
      </c>
    </row>
    <row r="6666" spans="1:18">
      <c r="A6666" t="s">
        <v>13435</v>
      </c>
      <c r="B6666" t="s">
        <v>257</v>
      </c>
      <c r="C6666" t="s">
        <v>13436</v>
      </c>
      <c r="D6666" t="s">
        <v>3251</v>
      </c>
      <c r="E6666" t="s">
        <v>3166</v>
      </c>
      <c r="F6666" t="s">
        <v>3167</v>
      </c>
      <c r="G6666" t="s">
        <v>229</v>
      </c>
      <c r="H6666" s="28">
        <v>44636</v>
      </c>
      <c r="I6666">
        <v>14.88</v>
      </c>
      <c r="J6666">
        <v>24</v>
      </c>
      <c r="K6666" t="s">
        <v>3124</v>
      </c>
      <c r="L6666" t="s">
        <v>3302</v>
      </c>
      <c r="M6666" t="s">
        <v>3188</v>
      </c>
      <c r="N6666">
        <v>1.5</v>
      </c>
      <c r="O6666" t="s">
        <v>3213</v>
      </c>
      <c r="P6666">
        <f t="shared" si="208"/>
        <v>44636</v>
      </c>
      <c r="Q6666">
        <f>--(COUNTIF($A$2:A6666,A6666)=1)</f>
        <v>1</v>
      </c>
      <c r="R6666">
        <f t="shared" si="209"/>
        <v>14.88</v>
      </c>
    </row>
    <row r="6667" spans="1:18">
      <c r="A6667" t="s">
        <v>13437</v>
      </c>
      <c r="B6667" t="s">
        <v>1070</v>
      </c>
      <c r="C6667" t="s">
        <v>4779</v>
      </c>
      <c r="D6667" t="s">
        <v>3227</v>
      </c>
      <c r="E6667" t="s">
        <v>3194</v>
      </c>
      <c r="F6667" t="s">
        <v>3167</v>
      </c>
      <c r="G6667" t="s">
        <v>920</v>
      </c>
      <c r="H6667" s="28"/>
      <c r="J6667">
        <v>72</v>
      </c>
      <c r="K6667" t="s">
        <v>3098</v>
      </c>
      <c r="L6667" t="s">
        <v>3318</v>
      </c>
      <c r="M6667" t="s">
        <v>3207</v>
      </c>
      <c r="O6667" t="s">
        <v>3260</v>
      </c>
      <c r="P6667">
        <f t="shared" si="208"/>
        <v>45000</v>
      </c>
      <c r="Q6667">
        <f>--(COUNTIF($A$2:A6667,A6667)=1)</f>
        <v>1</v>
      </c>
      <c r="R6667" t="str">
        <f t="shared" si="209"/>
        <v/>
      </c>
    </row>
    <row r="6668" spans="1:18">
      <c r="A6668" t="s">
        <v>13438</v>
      </c>
      <c r="B6668" t="s">
        <v>1914</v>
      </c>
      <c r="C6668" t="s">
        <v>5483</v>
      </c>
      <c r="D6668" t="s">
        <v>3240</v>
      </c>
      <c r="E6668" t="s">
        <v>3175</v>
      </c>
      <c r="F6668" t="s">
        <v>3167</v>
      </c>
      <c r="G6668" t="s">
        <v>1544</v>
      </c>
      <c r="H6668" s="28">
        <v>45275</v>
      </c>
      <c r="I6668">
        <v>26.01</v>
      </c>
      <c r="J6668">
        <v>8</v>
      </c>
      <c r="K6668" t="s">
        <v>3123</v>
      </c>
      <c r="L6668" t="s">
        <v>3168</v>
      </c>
      <c r="M6668" t="s">
        <v>3207</v>
      </c>
      <c r="N6668">
        <v>2.4</v>
      </c>
      <c r="O6668" t="s">
        <v>3182</v>
      </c>
      <c r="P6668">
        <f t="shared" si="208"/>
        <v>45274</v>
      </c>
      <c r="Q6668">
        <f>--(COUNTIF($A$2:A6668,A6668)=1)</f>
        <v>1</v>
      </c>
      <c r="R6668">
        <f t="shared" si="209"/>
        <v>26.01</v>
      </c>
    </row>
    <row r="6669" spans="1:18">
      <c r="A6669" t="s">
        <v>13439</v>
      </c>
      <c r="B6669" t="s">
        <v>5091</v>
      </c>
      <c r="C6669" t="s">
        <v>11261</v>
      </c>
      <c r="D6669" t="s">
        <v>3227</v>
      </c>
      <c r="E6669" t="s">
        <v>3280</v>
      </c>
      <c r="F6669" t="s">
        <v>3167</v>
      </c>
      <c r="G6669" t="s">
        <v>1159</v>
      </c>
      <c r="H6669" s="28">
        <v>45570</v>
      </c>
      <c r="I6669">
        <v>2.2400000000000002</v>
      </c>
      <c r="J6669">
        <v>4</v>
      </c>
      <c r="K6669" t="s">
        <v>3124</v>
      </c>
      <c r="L6669" t="s">
        <v>3176</v>
      </c>
      <c r="M6669" t="s">
        <v>3177</v>
      </c>
      <c r="N6669">
        <v>1.1000000000000001</v>
      </c>
      <c r="O6669" t="s">
        <v>3260</v>
      </c>
      <c r="P6669">
        <f t="shared" si="208"/>
        <v>45570</v>
      </c>
      <c r="Q6669">
        <f>--(COUNTIF($A$2:A6669,A6669)=1)</f>
        <v>1</v>
      </c>
      <c r="R6669">
        <f t="shared" si="209"/>
        <v>2.2400000000000002</v>
      </c>
    </row>
    <row r="6670" spans="1:18">
      <c r="A6670" t="s">
        <v>13440</v>
      </c>
      <c r="B6670" t="s">
        <v>2153</v>
      </c>
      <c r="C6670" t="s">
        <v>7713</v>
      </c>
      <c r="D6670" t="s">
        <v>3200</v>
      </c>
      <c r="E6670" t="s">
        <v>3175</v>
      </c>
      <c r="F6670" t="s">
        <v>3220</v>
      </c>
      <c r="G6670" t="s">
        <v>2179</v>
      </c>
      <c r="H6670" s="28"/>
      <c r="J6670">
        <v>8</v>
      </c>
      <c r="K6670" t="s">
        <v>3098</v>
      </c>
      <c r="L6670" t="s">
        <v>3216</v>
      </c>
      <c r="M6670" t="s">
        <v>3177</v>
      </c>
      <c r="O6670" t="s">
        <v>3124</v>
      </c>
      <c r="P6670">
        <f t="shared" si="208"/>
        <v>44562</v>
      </c>
      <c r="Q6670">
        <f>--(COUNTIF($A$2:A6670,A6670)=1)</f>
        <v>1</v>
      </c>
      <c r="R6670" t="str">
        <f t="shared" si="209"/>
        <v/>
      </c>
    </row>
    <row r="6671" spans="1:18">
      <c r="A6671" t="s">
        <v>13441</v>
      </c>
      <c r="B6671" t="s">
        <v>7083</v>
      </c>
      <c r="C6671" t="s">
        <v>3098</v>
      </c>
      <c r="D6671" t="s">
        <v>3227</v>
      </c>
      <c r="E6671" t="s">
        <v>3166</v>
      </c>
      <c r="F6671" t="s">
        <v>3167</v>
      </c>
      <c r="G6671" t="s">
        <v>2906</v>
      </c>
      <c r="H6671" s="28"/>
      <c r="J6671">
        <v>24</v>
      </c>
      <c r="K6671" t="s">
        <v>3098</v>
      </c>
      <c r="L6671" t="s">
        <v>3168</v>
      </c>
      <c r="M6671" t="s">
        <v>3177</v>
      </c>
      <c r="O6671" t="s">
        <v>3189</v>
      </c>
      <c r="P6671">
        <f t="shared" si="208"/>
        <v>45036</v>
      </c>
      <c r="Q6671">
        <f>--(COUNTIF($A$2:A6671,A6671)=1)</f>
        <v>1</v>
      </c>
      <c r="R6671" t="str">
        <f t="shared" si="209"/>
        <v/>
      </c>
    </row>
    <row r="6672" spans="1:18">
      <c r="A6672" t="s">
        <v>13442</v>
      </c>
      <c r="B6672" t="s">
        <v>4362</v>
      </c>
      <c r="C6672" t="s">
        <v>12705</v>
      </c>
      <c r="D6672" t="s">
        <v>3200</v>
      </c>
      <c r="E6672" t="s">
        <v>3194</v>
      </c>
      <c r="F6672" t="s">
        <v>3167</v>
      </c>
      <c r="G6672" t="s">
        <v>523</v>
      </c>
      <c r="H6672" s="28">
        <v>45374</v>
      </c>
      <c r="I6672">
        <v>60.96</v>
      </c>
      <c r="J6672">
        <v>72</v>
      </c>
      <c r="K6672" t="s">
        <v>3124</v>
      </c>
      <c r="L6672" t="s">
        <v>3198</v>
      </c>
      <c r="M6672" t="s">
        <v>3177</v>
      </c>
      <c r="O6672" t="s">
        <v>3189</v>
      </c>
      <c r="P6672">
        <f t="shared" si="208"/>
        <v>45372</v>
      </c>
      <c r="Q6672">
        <f>--(COUNTIF($A$2:A6672,A6672)=1)</f>
        <v>1</v>
      </c>
      <c r="R6672">
        <f t="shared" si="209"/>
        <v>60.96</v>
      </c>
    </row>
    <row r="6673" spans="1:18">
      <c r="A6673" t="s">
        <v>13443</v>
      </c>
      <c r="B6673" t="s">
        <v>1715</v>
      </c>
      <c r="C6673" t="s">
        <v>7987</v>
      </c>
      <c r="D6673" t="s">
        <v>3174</v>
      </c>
      <c r="E6673" t="s">
        <v>3166</v>
      </c>
      <c r="F6673" t="s">
        <v>3180</v>
      </c>
      <c r="G6673" t="s">
        <v>12009</v>
      </c>
      <c r="H6673" s="28"/>
      <c r="J6673">
        <v>24</v>
      </c>
      <c r="K6673" t="s">
        <v>3098</v>
      </c>
      <c r="L6673" t="s">
        <v>3318</v>
      </c>
      <c r="M6673" t="s">
        <v>3188</v>
      </c>
      <c r="O6673" t="s">
        <v>3170</v>
      </c>
      <c r="P6673">
        <f t="shared" si="208"/>
        <v>44994</v>
      </c>
      <c r="Q6673">
        <f>--(COUNTIF($A$2:A6673,A6673)=1)</f>
        <v>1</v>
      </c>
      <c r="R6673" t="str">
        <f t="shared" si="209"/>
        <v/>
      </c>
    </row>
    <row r="6674" spans="1:18">
      <c r="A6674" t="s">
        <v>13444</v>
      </c>
      <c r="B6674" t="s">
        <v>1712</v>
      </c>
      <c r="C6674" t="s">
        <v>10004</v>
      </c>
      <c r="D6674" t="s">
        <v>3227</v>
      </c>
      <c r="E6674" t="s">
        <v>3166</v>
      </c>
      <c r="F6674" t="s">
        <v>3167</v>
      </c>
      <c r="G6674" t="s">
        <v>2341</v>
      </c>
      <c r="H6674" s="28">
        <v>45664</v>
      </c>
      <c r="I6674">
        <v>65.87</v>
      </c>
      <c r="J6674">
        <v>24</v>
      </c>
      <c r="K6674" t="s">
        <v>3123</v>
      </c>
      <c r="L6674" t="s">
        <v>3268</v>
      </c>
      <c r="M6674" t="s">
        <v>3188</v>
      </c>
      <c r="O6674" t="s">
        <v>3178</v>
      </c>
      <c r="P6674">
        <f t="shared" si="208"/>
        <v>45662</v>
      </c>
      <c r="Q6674">
        <f>--(COUNTIF($A$2:A6674,A6674)=1)</f>
        <v>1</v>
      </c>
      <c r="R6674">
        <f t="shared" si="209"/>
        <v>65.87</v>
      </c>
    </row>
    <row r="6675" spans="1:18">
      <c r="A6675" t="s">
        <v>13445</v>
      </c>
      <c r="B6675" t="s">
        <v>9648</v>
      </c>
      <c r="C6675" t="s">
        <v>13446</v>
      </c>
      <c r="D6675" t="s">
        <v>3240</v>
      </c>
      <c r="E6675" t="s">
        <v>3166</v>
      </c>
      <c r="F6675" t="s">
        <v>3220</v>
      </c>
      <c r="G6675" t="s">
        <v>1669</v>
      </c>
      <c r="H6675" s="28">
        <v>44756</v>
      </c>
      <c r="I6675">
        <v>-24.58</v>
      </c>
      <c r="J6675">
        <v>24</v>
      </c>
      <c r="K6675" t="s">
        <v>3124</v>
      </c>
      <c r="L6675" t="s">
        <v>3168</v>
      </c>
      <c r="M6675" t="s">
        <v>3169</v>
      </c>
      <c r="O6675" t="s">
        <v>3123</v>
      </c>
      <c r="P6675">
        <f t="shared" si="208"/>
        <v>44758</v>
      </c>
      <c r="Q6675">
        <f>--(COUNTIF($A$2:A6675,A6675)=1)</f>
        <v>1</v>
      </c>
      <c r="R6675" t="str">
        <f t="shared" si="209"/>
        <v/>
      </c>
    </row>
    <row r="6676" spans="1:18">
      <c r="A6676" t="s">
        <v>13447</v>
      </c>
      <c r="B6676" t="s">
        <v>6357</v>
      </c>
      <c r="C6676" t="s">
        <v>3963</v>
      </c>
      <c r="D6676" t="s">
        <v>3174</v>
      </c>
      <c r="E6676" t="s">
        <v>3166</v>
      </c>
      <c r="F6676" t="s">
        <v>3167</v>
      </c>
      <c r="G6676" t="s">
        <v>1148</v>
      </c>
      <c r="H6676" s="28"/>
      <c r="J6676">
        <v>24</v>
      </c>
      <c r="K6676" t="s">
        <v>3098</v>
      </c>
      <c r="L6676" t="s">
        <v>3201</v>
      </c>
      <c r="M6676" t="s">
        <v>3188</v>
      </c>
      <c r="O6676" t="s">
        <v>3182</v>
      </c>
      <c r="P6676">
        <f t="shared" si="208"/>
        <v>44886</v>
      </c>
      <c r="Q6676">
        <f>--(COUNTIF($A$2:A6676,A6676)=1)</f>
        <v>1</v>
      </c>
      <c r="R6676" t="str">
        <f t="shared" si="209"/>
        <v/>
      </c>
    </row>
    <row r="6677" spans="1:18">
      <c r="A6677" t="s">
        <v>13448</v>
      </c>
      <c r="B6677" t="s">
        <v>7667</v>
      </c>
      <c r="C6677" t="s">
        <v>3098</v>
      </c>
      <c r="D6677" t="s">
        <v>3185</v>
      </c>
      <c r="E6677" t="s">
        <v>3175</v>
      </c>
      <c r="F6677" t="s">
        <v>3167</v>
      </c>
      <c r="G6677" t="s">
        <v>432</v>
      </c>
      <c r="H6677" s="28">
        <v>45466</v>
      </c>
      <c r="I6677">
        <v>23.99</v>
      </c>
      <c r="J6677">
        <v>8</v>
      </c>
      <c r="K6677" t="s">
        <v>3123</v>
      </c>
      <c r="L6677" t="s">
        <v>3221</v>
      </c>
      <c r="M6677" t="s">
        <v>3169</v>
      </c>
      <c r="N6677">
        <v>2.1</v>
      </c>
      <c r="O6677" t="s">
        <v>3189</v>
      </c>
      <c r="P6677">
        <f t="shared" si="208"/>
        <v>45466</v>
      </c>
      <c r="Q6677">
        <f>--(COUNTIF($A$2:A6677,A6677)=1)</f>
        <v>1</v>
      </c>
      <c r="R6677">
        <f t="shared" si="209"/>
        <v>23.99</v>
      </c>
    </row>
    <row r="6678" spans="1:18">
      <c r="A6678" t="s">
        <v>13449</v>
      </c>
      <c r="B6678" t="s">
        <v>7241</v>
      </c>
      <c r="C6678" t="s">
        <v>4882</v>
      </c>
      <c r="D6678" t="s">
        <v>3185</v>
      </c>
      <c r="E6678" t="s">
        <v>3166</v>
      </c>
      <c r="F6678" t="s">
        <v>3167</v>
      </c>
      <c r="G6678" t="s">
        <v>1760</v>
      </c>
      <c r="H6678" s="28">
        <v>45453</v>
      </c>
      <c r="I6678">
        <v>14.86</v>
      </c>
      <c r="J6678">
        <v>24</v>
      </c>
      <c r="K6678" t="s">
        <v>3124</v>
      </c>
      <c r="L6678" t="s">
        <v>3271</v>
      </c>
      <c r="M6678" t="s">
        <v>3188</v>
      </c>
      <c r="N6678">
        <v>1</v>
      </c>
      <c r="O6678" t="s">
        <v>3178</v>
      </c>
      <c r="P6678">
        <f t="shared" si="208"/>
        <v>45453</v>
      </c>
      <c r="Q6678">
        <f>--(COUNTIF($A$2:A6678,A6678)=1)</f>
        <v>1</v>
      </c>
      <c r="R6678">
        <f t="shared" si="209"/>
        <v>14.86</v>
      </c>
    </row>
    <row r="6679" spans="1:18">
      <c r="A6679" t="s">
        <v>13450</v>
      </c>
      <c r="B6679" t="s">
        <v>2293</v>
      </c>
      <c r="C6679" t="s">
        <v>3098</v>
      </c>
      <c r="D6679" t="s">
        <v>3165</v>
      </c>
      <c r="E6679" t="s">
        <v>3166</v>
      </c>
      <c r="F6679" t="s">
        <v>3228</v>
      </c>
      <c r="G6679" t="s">
        <v>5433</v>
      </c>
      <c r="H6679" s="28"/>
      <c r="J6679">
        <v>24</v>
      </c>
      <c r="K6679" t="s">
        <v>3098</v>
      </c>
      <c r="L6679" t="s">
        <v>3098</v>
      </c>
      <c r="M6679" t="s">
        <v>3169</v>
      </c>
      <c r="O6679" t="s">
        <v>3170</v>
      </c>
      <c r="P6679">
        <f t="shared" si="208"/>
        <v>45290</v>
      </c>
      <c r="Q6679">
        <f>--(COUNTIF($A$2:A6679,A6679)=1)</f>
        <v>1</v>
      </c>
      <c r="R6679" t="str">
        <f t="shared" si="209"/>
        <v/>
      </c>
    </row>
    <row r="6680" spans="1:18">
      <c r="A6680" t="s">
        <v>13451</v>
      </c>
      <c r="B6680" t="s">
        <v>3401</v>
      </c>
      <c r="C6680" t="s">
        <v>13452</v>
      </c>
      <c r="D6680" t="s">
        <v>3237</v>
      </c>
      <c r="E6680" t="s">
        <v>3280</v>
      </c>
      <c r="F6680" t="s">
        <v>3180</v>
      </c>
      <c r="G6680" t="s">
        <v>489</v>
      </c>
      <c r="H6680" s="28"/>
      <c r="J6680">
        <v>4</v>
      </c>
      <c r="K6680" t="s">
        <v>3098</v>
      </c>
      <c r="L6680" t="s">
        <v>3229</v>
      </c>
      <c r="M6680" t="s">
        <v>3207</v>
      </c>
      <c r="O6680" t="s">
        <v>3213</v>
      </c>
      <c r="P6680">
        <f t="shared" si="208"/>
        <v>44605</v>
      </c>
      <c r="Q6680">
        <f>--(COUNTIF($A$2:A6680,A6680)=1)</f>
        <v>1</v>
      </c>
      <c r="R6680" t="str">
        <f t="shared" si="209"/>
        <v/>
      </c>
    </row>
    <row r="6681" spans="1:18">
      <c r="A6681" t="s">
        <v>13453</v>
      </c>
      <c r="B6681" t="s">
        <v>2857</v>
      </c>
      <c r="C6681" t="s">
        <v>3098</v>
      </c>
      <c r="D6681" t="s">
        <v>3165</v>
      </c>
      <c r="E6681" t="s">
        <v>3166</v>
      </c>
      <c r="F6681" t="s">
        <v>3167</v>
      </c>
      <c r="G6681" t="s">
        <v>7174</v>
      </c>
      <c r="H6681" s="28">
        <v>45367</v>
      </c>
      <c r="I6681">
        <v>78.25</v>
      </c>
      <c r="J6681">
        <v>24</v>
      </c>
      <c r="K6681" t="s">
        <v>3123</v>
      </c>
      <c r="L6681" t="s">
        <v>3354</v>
      </c>
      <c r="M6681" t="s">
        <v>3169</v>
      </c>
      <c r="N6681">
        <v>4.2</v>
      </c>
      <c r="O6681" t="s">
        <v>3124</v>
      </c>
      <c r="P6681">
        <f t="shared" si="208"/>
        <v>45364</v>
      </c>
      <c r="Q6681">
        <f>--(COUNTIF($A$2:A6681,A6681)=1)</f>
        <v>1</v>
      </c>
      <c r="R6681">
        <f t="shared" si="209"/>
        <v>78.25</v>
      </c>
    </row>
    <row r="6682" spans="1:18">
      <c r="A6682" t="s">
        <v>13454</v>
      </c>
      <c r="B6682" t="s">
        <v>3902</v>
      </c>
      <c r="C6682" t="s">
        <v>13455</v>
      </c>
      <c r="D6682" t="s">
        <v>3251</v>
      </c>
      <c r="E6682" t="s">
        <v>3166</v>
      </c>
      <c r="F6682" t="s">
        <v>3167</v>
      </c>
      <c r="G6682" t="s">
        <v>2556</v>
      </c>
      <c r="H6682" s="28">
        <v>45047</v>
      </c>
      <c r="I6682">
        <v>31.06</v>
      </c>
      <c r="J6682">
        <v>24</v>
      </c>
      <c r="K6682" t="s">
        <v>3123</v>
      </c>
      <c r="L6682" t="s">
        <v>3229</v>
      </c>
      <c r="M6682" t="s">
        <v>3177</v>
      </c>
      <c r="N6682">
        <v>4.4000000000000004</v>
      </c>
      <c r="O6682" t="s">
        <v>3170</v>
      </c>
      <c r="P6682">
        <f t="shared" si="208"/>
        <v>45046</v>
      </c>
      <c r="Q6682">
        <f>--(COUNTIF($A$2:A6682,A6682)=1)</f>
        <v>1</v>
      </c>
      <c r="R6682">
        <f t="shared" si="209"/>
        <v>31.06</v>
      </c>
    </row>
    <row r="6683" spans="1:18">
      <c r="A6683" t="s">
        <v>13456</v>
      </c>
      <c r="B6683" t="s">
        <v>2115</v>
      </c>
      <c r="C6683" t="s">
        <v>3098</v>
      </c>
      <c r="D6683" t="s">
        <v>3227</v>
      </c>
      <c r="E6683" t="s">
        <v>3175</v>
      </c>
      <c r="F6683" t="s">
        <v>3167</v>
      </c>
      <c r="G6683" t="s">
        <v>6587</v>
      </c>
      <c r="H6683" s="28">
        <v>44564</v>
      </c>
      <c r="I6683">
        <v>4.55</v>
      </c>
      <c r="J6683">
        <v>8</v>
      </c>
      <c r="K6683" t="s">
        <v>3124</v>
      </c>
      <c r="L6683" t="s">
        <v>3271</v>
      </c>
      <c r="M6683" t="s">
        <v>3188</v>
      </c>
      <c r="O6683" t="s">
        <v>3182</v>
      </c>
      <c r="P6683">
        <f t="shared" si="208"/>
        <v>44564</v>
      </c>
      <c r="Q6683">
        <f>--(COUNTIF($A$2:A6683,A6683)=1)</f>
        <v>1</v>
      </c>
      <c r="R6683">
        <f t="shared" si="209"/>
        <v>4.55</v>
      </c>
    </row>
    <row r="6684" spans="1:18">
      <c r="A6684" t="s">
        <v>13457</v>
      </c>
      <c r="B6684" t="s">
        <v>1804</v>
      </c>
      <c r="C6684" t="s">
        <v>3098</v>
      </c>
      <c r="D6684" t="s">
        <v>3185</v>
      </c>
      <c r="E6684" t="s">
        <v>3194</v>
      </c>
      <c r="F6684" t="s">
        <v>3220</v>
      </c>
      <c r="G6684" t="s">
        <v>5053</v>
      </c>
      <c r="H6684" s="28"/>
      <c r="J6684">
        <v>72</v>
      </c>
      <c r="K6684" t="s">
        <v>3098</v>
      </c>
      <c r="L6684" t="s">
        <v>3192</v>
      </c>
      <c r="M6684" t="s">
        <v>3169</v>
      </c>
      <c r="O6684" t="s">
        <v>3213</v>
      </c>
      <c r="P6684">
        <f t="shared" si="208"/>
        <v>44631</v>
      </c>
      <c r="Q6684">
        <f>--(COUNTIF($A$2:A6684,A6684)=1)</f>
        <v>1</v>
      </c>
      <c r="R6684" t="str">
        <f t="shared" si="209"/>
        <v/>
      </c>
    </row>
    <row r="6685" spans="1:18">
      <c r="A6685" t="s">
        <v>13458</v>
      </c>
      <c r="B6685" t="s">
        <v>6219</v>
      </c>
      <c r="C6685" t="s">
        <v>3098</v>
      </c>
      <c r="D6685" t="s">
        <v>3196</v>
      </c>
      <c r="E6685" t="s">
        <v>3175</v>
      </c>
      <c r="F6685" t="s">
        <v>3167</v>
      </c>
      <c r="G6685" t="s">
        <v>81</v>
      </c>
      <c r="H6685" s="28">
        <v>45314</v>
      </c>
      <c r="I6685">
        <v>25.51</v>
      </c>
      <c r="J6685">
        <v>8</v>
      </c>
      <c r="K6685" t="s">
        <v>3123</v>
      </c>
      <c r="L6685" t="s">
        <v>3098</v>
      </c>
      <c r="M6685" t="s">
        <v>3188</v>
      </c>
      <c r="N6685">
        <v>4</v>
      </c>
      <c r="O6685" t="s">
        <v>3170</v>
      </c>
      <c r="P6685">
        <f t="shared" si="208"/>
        <v>45313</v>
      </c>
      <c r="Q6685">
        <f>--(COUNTIF($A$2:A6685,A6685)=1)</f>
        <v>1</v>
      </c>
      <c r="R6685">
        <f t="shared" si="209"/>
        <v>25.51</v>
      </c>
    </row>
    <row r="6686" spans="1:18">
      <c r="A6686" t="s">
        <v>13459</v>
      </c>
      <c r="B6686" t="s">
        <v>4907</v>
      </c>
      <c r="C6686" t="s">
        <v>13460</v>
      </c>
      <c r="D6686" t="s">
        <v>3240</v>
      </c>
      <c r="E6686" t="s">
        <v>3166</v>
      </c>
      <c r="F6686" t="s">
        <v>3167</v>
      </c>
      <c r="G6686" t="s">
        <v>2043</v>
      </c>
      <c r="H6686" s="28">
        <v>44969</v>
      </c>
      <c r="I6686">
        <v>68.97</v>
      </c>
      <c r="J6686">
        <v>24</v>
      </c>
      <c r="K6686" t="s">
        <v>3123</v>
      </c>
      <c r="L6686" t="s">
        <v>3198</v>
      </c>
      <c r="M6686" t="s">
        <v>3207</v>
      </c>
      <c r="O6686" t="s">
        <v>3124</v>
      </c>
      <c r="P6686">
        <f t="shared" si="208"/>
        <v>44967</v>
      </c>
      <c r="Q6686">
        <f>--(COUNTIF($A$2:A6686,A6686)=1)</f>
        <v>1</v>
      </c>
      <c r="R6686">
        <f t="shared" si="209"/>
        <v>68.97</v>
      </c>
    </row>
    <row r="6687" spans="1:18">
      <c r="A6687" t="s">
        <v>13461</v>
      </c>
      <c r="B6687" t="s">
        <v>980</v>
      </c>
      <c r="C6687" t="s">
        <v>13462</v>
      </c>
      <c r="D6687" t="s">
        <v>3165</v>
      </c>
      <c r="E6687" t="s">
        <v>3194</v>
      </c>
      <c r="F6687" t="s">
        <v>3167</v>
      </c>
      <c r="G6687" t="s">
        <v>734</v>
      </c>
      <c r="H6687" s="28"/>
      <c r="J6687">
        <v>72</v>
      </c>
      <c r="K6687" t="s">
        <v>3098</v>
      </c>
      <c r="L6687" t="s">
        <v>3302</v>
      </c>
      <c r="M6687" t="s">
        <v>3177</v>
      </c>
      <c r="O6687" t="s">
        <v>3170</v>
      </c>
      <c r="P6687">
        <f t="shared" si="208"/>
        <v>44780</v>
      </c>
      <c r="Q6687">
        <f>--(COUNTIF($A$2:A6687,A6687)=1)</f>
        <v>1</v>
      </c>
      <c r="R6687" t="str">
        <f t="shared" si="209"/>
        <v/>
      </c>
    </row>
    <row r="6688" spans="1:18">
      <c r="A6688" t="s">
        <v>13463</v>
      </c>
      <c r="B6688" t="s">
        <v>5689</v>
      </c>
      <c r="C6688" t="s">
        <v>3098</v>
      </c>
      <c r="D6688" t="s">
        <v>3237</v>
      </c>
      <c r="E6688" t="s">
        <v>3166</v>
      </c>
      <c r="F6688" t="s">
        <v>3167</v>
      </c>
      <c r="G6688" t="s">
        <v>77</v>
      </c>
      <c r="H6688" s="28">
        <v>45513</v>
      </c>
      <c r="I6688">
        <v>82.07</v>
      </c>
      <c r="J6688">
        <v>24</v>
      </c>
      <c r="K6688" t="s">
        <v>3123</v>
      </c>
      <c r="L6688" t="s">
        <v>3229</v>
      </c>
      <c r="M6688" t="s">
        <v>3177</v>
      </c>
      <c r="N6688">
        <v>2.8</v>
      </c>
      <c r="O6688" t="s">
        <v>3178</v>
      </c>
      <c r="P6688">
        <f t="shared" si="208"/>
        <v>45510</v>
      </c>
      <c r="Q6688">
        <f>--(COUNTIF($A$2:A6688,A6688)=1)</f>
        <v>1</v>
      </c>
      <c r="R6688">
        <f t="shared" si="209"/>
        <v>82.07</v>
      </c>
    </row>
    <row r="6689" spans="1:18">
      <c r="A6689" t="s">
        <v>13464</v>
      </c>
      <c r="B6689" t="s">
        <v>2238</v>
      </c>
      <c r="C6689" t="s">
        <v>3098</v>
      </c>
      <c r="D6689" t="s">
        <v>3237</v>
      </c>
      <c r="E6689" t="s">
        <v>3175</v>
      </c>
      <c r="F6689" t="s">
        <v>3167</v>
      </c>
      <c r="G6689" t="s">
        <v>1530</v>
      </c>
      <c r="H6689" s="28">
        <v>45127</v>
      </c>
      <c r="I6689">
        <v>20.83</v>
      </c>
      <c r="J6689">
        <v>8</v>
      </c>
      <c r="K6689" t="s">
        <v>3123</v>
      </c>
      <c r="L6689" t="s">
        <v>3212</v>
      </c>
      <c r="M6689" t="s">
        <v>3169</v>
      </c>
      <c r="N6689">
        <v>1.1000000000000001</v>
      </c>
      <c r="O6689" t="s">
        <v>3178</v>
      </c>
      <c r="P6689">
        <f t="shared" si="208"/>
        <v>45127</v>
      </c>
      <c r="Q6689">
        <f>--(COUNTIF($A$2:A6689,A6689)=1)</f>
        <v>1</v>
      </c>
      <c r="R6689">
        <f t="shared" si="209"/>
        <v>20.83</v>
      </c>
    </row>
    <row r="6690" spans="1:18">
      <c r="A6690" t="s">
        <v>13465</v>
      </c>
      <c r="B6690" t="s">
        <v>624</v>
      </c>
      <c r="C6690" t="s">
        <v>13466</v>
      </c>
      <c r="D6690" t="s">
        <v>3240</v>
      </c>
      <c r="E6690" t="s">
        <v>3166</v>
      </c>
      <c r="F6690" t="s">
        <v>3167</v>
      </c>
      <c r="G6690" t="s">
        <v>2709</v>
      </c>
      <c r="H6690" s="28">
        <v>45348</v>
      </c>
      <c r="I6690">
        <v>59.26</v>
      </c>
      <c r="J6690">
        <v>24</v>
      </c>
      <c r="K6690" t="s">
        <v>3123</v>
      </c>
      <c r="L6690" t="s">
        <v>3437</v>
      </c>
      <c r="M6690" t="s">
        <v>3202</v>
      </c>
      <c r="N6690">
        <v>4.3</v>
      </c>
      <c r="O6690" t="s">
        <v>3260</v>
      </c>
      <c r="P6690">
        <f t="shared" si="208"/>
        <v>45346</v>
      </c>
      <c r="Q6690">
        <f>--(COUNTIF($A$2:A6690,A6690)=1)</f>
        <v>1</v>
      </c>
      <c r="R6690">
        <f t="shared" si="209"/>
        <v>59.26</v>
      </c>
    </row>
    <row r="6691" spans="1:18">
      <c r="A6691" t="s">
        <v>13467</v>
      </c>
      <c r="B6691" t="s">
        <v>5587</v>
      </c>
      <c r="C6691" t="s">
        <v>13468</v>
      </c>
      <c r="D6691" t="s">
        <v>3200</v>
      </c>
      <c r="E6691" t="s">
        <v>3194</v>
      </c>
      <c r="F6691" t="s">
        <v>3180</v>
      </c>
      <c r="G6691" t="s">
        <v>2906</v>
      </c>
      <c r="H6691" s="28"/>
      <c r="J6691">
        <v>72</v>
      </c>
      <c r="K6691" t="s">
        <v>3098</v>
      </c>
      <c r="L6691" t="s">
        <v>3271</v>
      </c>
      <c r="M6691" t="s">
        <v>3177</v>
      </c>
      <c r="O6691" t="s">
        <v>3178</v>
      </c>
      <c r="P6691">
        <f t="shared" si="208"/>
        <v>45036</v>
      </c>
      <c r="Q6691">
        <f>--(COUNTIF($A$2:A6691,A6691)=1)</f>
        <v>1</v>
      </c>
      <c r="R6691" t="str">
        <f t="shared" si="209"/>
        <v/>
      </c>
    </row>
    <row r="6692" spans="1:18">
      <c r="A6692" t="s">
        <v>13469</v>
      </c>
      <c r="B6692" t="s">
        <v>13470</v>
      </c>
      <c r="C6692" t="s">
        <v>3098</v>
      </c>
      <c r="D6692" t="s">
        <v>3185</v>
      </c>
      <c r="E6692" t="s">
        <v>3194</v>
      </c>
      <c r="F6692" t="s">
        <v>3180</v>
      </c>
      <c r="G6692" t="s">
        <v>2714</v>
      </c>
      <c r="H6692" s="28"/>
      <c r="J6692">
        <v>72</v>
      </c>
      <c r="K6692" t="s">
        <v>3098</v>
      </c>
      <c r="L6692" t="s">
        <v>3098</v>
      </c>
      <c r="M6692" t="s">
        <v>3177</v>
      </c>
      <c r="O6692" t="s">
        <v>3213</v>
      </c>
      <c r="P6692">
        <f t="shared" si="208"/>
        <v>45542</v>
      </c>
      <c r="Q6692">
        <f>--(COUNTIF($A$2:A6692,A6692)=1)</f>
        <v>1</v>
      </c>
      <c r="R6692" t="str">
        <f t="shared" si="209"/>
        <v/>
      </c>
    </row>
    <row r="6693" spans="1:18">
      <c r="A6693" t="s">
        <v>13471</v>
      </c>
      <c r="B6693" t="s">
        <v>1270</v>
      </c>
      <c r="C6693" t="s">
        <v>13472</v>
      </c>
      <c r="D6693" t="s">
        <v>3165</v>
      </c>
      <c r="E6693" t="s">
        <v>3166</v>
      </c>
      <c r="F6693" t="s">
        <v>3180</v>
      </c>
      <c r="G6693" t="s">
        <v>511</v>
      </c>
      <c r="H6693" s="28"/>
      <c r="J6693">
        <v>24</v>
      </c>
      <c r="K6693" t="s">
        <v>3098</v>
      </c>
      <c r="L6693" t="s">
        <v>3437</v>
      </c>
      <c r="M6693" t="s">
        <v>3177</v>
      </c>
      <c r="O6693" t="s">
        <v>3182</v>
      </c>
      <c r="P6693">
        <f t="shared" si="208"/>
        <v>44927</v>
      </c>
      <c r="Q6693">
        <f>--(COUNTIF($A$2:A6693,A6693)=1)</f>
        <v>1</v>
      </c>
      <c r="R6693" t="str">
        <f t="shared" si="209"/>
        <v/>
      </c>
    </row>
    <row r="6694" spans="1:18">
      <c r="A6694" t="s">
        <v>13473</v>
      </c>
      <c r="B6694" t="s">
        <v>6041</v>
      </c>
      <c r="C6694" t="s">
        <v>3098</v>
      </c>
      <c r="D6694" t="s">
        <v>3165</v>
      </c>
      <c r="E6694" t="s">
        <v>3194</v>
      </c>
      <c r="F6694" t="s">
        <v>3167</v>
      </c>
      <c r="G6694" t="s">
        <v>1874</v>
      </c>
      <c r="H6694" s="28"/>
      <c r="J6694">
        <v>72</v>
      </c>
      <c r="K6694" t="s">
        <v>3098</v>
      </c>
      <c r="L6694" t="s">
        <v>3271</v>
      </c>
      <c r="M6694" t="s">
        <v>3207</v>
      </c>
      <c r="O6694" t="s">
        <v>3182</v>
      </c>
      <c r="P6694">
        <f t="shared" si="208"/>
        <v>44823</v>
      </c>
      <c r="Q6694">
        <f>--(COUNTIF($A$2:A6694,A6694)=1)</f>
        <v>1</v>
      </c>
      <c r="R6694" t="str">
        <f t="shared" si="209"/>
        <v/>
      </c>
    </row>
    <row r="6695" spans="1:18">
      <c r="A6695" t="s">
        <v>13474</v>
      </c>
      <c r="B6695" t="s">
        <v>3035</v>
      </c>
      <c r="C6695" t="s">
        <v>3098</v>
      </c>
      <c r="D6695" t="s">
        <v>3174</v>
      </c>
      <c r="E6695" t="s">
        <v>3175</v>
      </c>
      <c r="F6695" t="s">
        <v>3167</v>
      </c>
      <c r="G6695" t="s">
        <v>1143</v>
      </c>
      <c r="H6695" s="28">
        <v>45588</v>
      </c>
      <c r="I6695">
        <v>22.95</v>
      </c>
      <c r="J6695">
        <v>8</v>
      </c>
      <c r="K6695" t="s">
        <v>3123</v>
      </c>
      <c r="L6695" t="s">
        <v>3271</v>
      </c>
      <c r="M6695" t="s">
        <v>3177</v>
      </c>
      <c r="N6695">
        <v>4.5999999999999996</v>
      </c>
      <c r="O6695" t="s">
        <v>3189</v>
      </c>
      <c r="P6695">
        <f t="shared" si="208"/>
        <v>45588</v>
      </c>
      <c r="Q6695">
        <f>--(COUNTIF($A$2:A6695,A6695)=1)</f>
        <v>1</v>
      </c>
      <c r="R6695">
        <f t="shared" si="209"/>
        <v>22.95</v>
      </c>
    </row>
    <row r="6696" spans="1:18">
      <c r="A6696" t="s">
        <v>13475</v>
      </c>
      <c r="B6696" t="s">
        <v>1246</v>
      </c>
      <c r="C6696" t="s">
        <v>13476</v>
      </c>
      <c r="D6696" t="s">
        <v>3227</v>
      </c>
      <c r="E6696" t="s">
        <v>3194</v>
      </c>
      <c r="F6696" t="s">
        <v>3167</v>
      </c>
      <c r="G6696" t="s">
        <v>12195</v>
      </c>
      <c r="H6696" s="28">
        <v>45295</v>
      </c>
      <c r="I6696">
        <v>78.650000000000006</v>
      </c>
      <c r="J6696">
        <v>72</v>
      </c>
      <c r="K6696" t="s">
        <v>3123</v>
      </c>
      <c r="L6696" t="s">
        <v>3218</v>
      </c>
      <c r="M6696" t="s">
        <v>3177</v>
      </c>
      <c r="O6696" t="s">
        <v>3170</v>
      </c>
      <c r="P6696">
        <f t="shared" si="208"/>
        <v>45292</v>
      </c>
      <c r="Q6696">
        <f>--(COUNTIF($A$2:A6696,A6696)=1)</f>
        <v>1</v>
      </c>
      <c r="R6696">
        <f t="shared" si="209"/>
        <v>78.650000000000006</v>
      </c>
    </row>
    <row r="6697" spans="1:18">
      <c r="A6697" t="s">
        <v>13477</v>
      </c>
      <c r="B6697" t="s">
        <v>6598</v>
      </c>
      <c r="C6697" t="s">
        <v>8473</v>
      </c>
      <c r="D6697" t="s">
        <v>3227</v>
      </c>
      <c r="E6697" t="s">
        <v>3194</v>
      </c>
      <c r="F6697" t="s">
        <v>3167</v>
      </c>
      <c r="G6697" t="s">
        <v>738</v>
      </c>
      <c r="H6697" s="28">
        <v>45305</v>
      </c>
      <c r="I6697">
        <v>18.39</v>
      </c>
      <c r="J6697">
        <v>72</v>
      </c>
      <c r="K6697" t="s">
        <v>3124</v>
      </c>
      <c r="L6697" t="s">
        <v>3221</v>
      </c>
      <c r="M6697" t="s">
        <v>3207</v>
      </c>
      <c r="N6697">
        <v>1.7</v>
      </c>
      <c r="O6697" t="s">
        <v>3123</v>
      </c>
      <c r="P6697">
        <f t="shared" si="208"/>
        <v>45305</v>
      </c>
      <c r="Q6697">
        <f>--(COUNTIF($A$2:A6697,A6697)=1)</f>
        <v>1</v>
      </c>
      <c r="R6697">
        <f t="shared" si="209"/>
        <v>18.39</v>
      </c>
    </row>
    <row r="6698" spans="1:18">
      <c r="A6698" t="s">
        <v>13478</v>
      </c>
      <c r="B6698" t="s">
        <v>3346</v>
      </c>
      <c r="C6698" t="s">
        <v>9832</v>
      </c>
      <c r="D6698" t="s">
        <v>3227</v>
      </c>
      <c r="E6698" t="s">
        <v>3175</v>
      </c>
      <c r="F6698" t="s">
        <v>3167</v>
      </c>
      <c r="G6698" t="s">
        <v>2284</v>
      </c>
      <c r="H6698" s="28">
        <v>45438</v>
      </c>
      <c r="I6698">
        <v>13.39</v>
      </c>
      <c r="J6698">
        <v>8</v>
      </c>
      <c r="K6698" t="s">
        <v>3123</v>
      </c>
      <c r="L6698" t="s">
        <v>3198</v>
      </c>
      <c r="M6698" t="s">
        <v>3202</v>
      </c>
      <c r="N6698">
        <v>2.2000000000000002</v>
      </c>
      <c r="O6698" t="s">
        <v>3182</v>
      </c>
      <c r="P6698">
        <f t="shared" si="208"/>
        <v>45438</v>
      </c>
      <c r="Q6698">
        <f>--(COUNTIF($A$2:A6698,A6698)=1)</f>
        <v>1</v>
      </c>
      <c r="R6698">
        <f t="shared" si="209"/>
        <v>13.39</v>
      </c>
    </row>
    <row r="6699" spans="1:18">
      <c r="A6699" t="s">
        <v>13479</v>
      </c>
      <c r="B6699" t="s">
        <v>3439</v>
      </c>
      <c r="C6699" t="s">
        <v>3098</v>
      </c>
      <c r="D6699" t="s">
        <v>3165</v>
      </c>
      <c r="E6699" t="s">
        <v>3194</v>
      </c>
      <c r="F6699" t="s">
        <v>3167</v>
      </c>
      <c r="G6699" t="s">
        <v>1979</v>
      </c>
      <c r="H6699" s="28">
        <v>44917</v>
      </c>
      <c r="I6699">
        <v>103.97</v>
      </c>
      <c r="J6699">
        <v>72</v>
      </c>
      <c r="K6699" t="s">
        <v>3123</v>
      </c>
      <c r="L6699" t="s">
        <v>3271</v>
      </c>
      <c r="M6699" t="s">
        <v>3177</v>
      </c>
      <c r="N6699">
        <v>2.7</v>
      </c>
      <c r="O6699" t="s">
        <v>3182</v>
      </c>
      <c r="P6699">
        <f t="shared" si="208"/>
        <v>44913</v>
      </c>
      <c r="Q6699">
        <f>--(COUNTIF($A$2:A6699,A6699)=1)</f>
        <v>1</v>
      </c>
      <c r="R6699">
        <f t="shared" si="209"/>
        <v>103.97</v>
      </c>
    </row>
    <row r="6700" spans="1:18">
      <c r="A6700" t="s">
        <v>13480</v>
      </c>
      <c r="B6700" t="s">
        <v>4397</v>
      </c>
      <c r="C6700" t="s">
        <v>3098</v>
      </c>
      <c r="D6700" t="s">
        <v>3251</v>
      </c>
      <c r="E6700" t="s">
        <v>3194</v>
      </c>
      <c r="F6700" t="s">
        <v>3167</v>
      </c>
      <c r="G6700" t="s">
        <v>773</v>
      </c>
      <c r="H6700" s="28">
        <v>45190</v>
      </c>
      <c r="I6700">
        <v>122.93</v>
      </c>
      <c r="J6700">
        <v>72</v>
      </c>
      <c r="K6700" t="s">
        <v>3123</v>
      </c>
      <c r="L6700" t="s">
        <v>3398</v>
      </c>
      <c r="M6700" t="s">
        <v>3202</v>
      </c>
      <c r="N6700">
        <v>2.4</v>
      </c>
      <c r="O6700" t="s">
        <v>3170</v>
      </c>
      <c r="P6700">
        <f t="shared" si="208"/>
        <v>45185</v>
      </c>
      <c r="Q6700">
        <f>--(COUNTIF($A$2:A6700,A6700)=1)</f>
        <v>1</v>
      </c>
      <c r="R6700">
        <f t="shared" si="209"/>
        <v>122.93</v>
      </c>
    </row>
    <row r="6701" spans="1:18">
      <c r="A6701" t="s">
        <v>13481</v>
      </c>
      <c r="B6701" t="s">
        <v>9708</v>
      </c>
      <c r="C6701" t="s">
        <v>13482</v>
      </c>
      <c r="D6701" t="s">
        <v>3251</v>
      </c>
      <c r="E6701" t="s">
        <v>3175</v>
      </c>
      <c r="F6701" t="s">
        <v>3167</v>
      </c>
      <c r="G6701" t="s">
        <v>946</v>
      </c>
      <c r="H6701" s="28"/>
      <c r="J6701">
        <v>8</v>
      </c>
      <c r="K6701" t="s">
        <v>3098</v>
      </c>
      <c r="L6701" t="s">
        <v>3265</v>
      </c>
      <c r="M6701" t="s">
        <v>3207</v>
      </c>
      <c r="O6701" t="s">
        <v>3178</v>
      </c>
      <c r="P6701">
        <f t="shared" si="208"/>
        <v>45454</v>
      </c>
      <c r="Q6701">
        <f>--(COUNTIF($A$2:A6701,A6701)=1)</f>
        <v>1</v>
      </c>
      <c r="R6701" t="str">
        <f t="shared" si="209"/>
        <v/>
      </c>
    </row>
    <row r="6702" spans="1:18">
      <c r="A6702" t="s">
        <v>13483</v>
      </c>
      <c r="B6702" t="s">
        <v>5070</v>
      </c>
      <c r="C6702" t="s">
        <v>13484</v>
      </c>
      <c r="D6702" t="s">
        <v>3196</v>
      </c>
      <c r="E6702" t="s">
        <v>3166</v>
      </c>
      <c r="F6702" t="s">
        <v>3167</v>
      </c>
      <c r="G6702" t="s">
        <v>1397</v>
      </c>
      <c r="H6702" s="28">
        <v>45287</v>
      </c>
      <c r="I6702">
        <v>50.19</v>
      </c>
      <c r="J6702">
        <v>24</v>
      </c>
      <c r="K6702" t="s">
        <v>3123</v>
      </c>
      <c r="L6702" t="s">
        <v>3209</v>
      </c>
      <c r="M6702" t="s">
        <v>3177</v>
      </c>
      <c r="N6702">
        <v>1.7</v>
      </c>
      <c r="O6702" t="s">
        <v>3123</v>
      </c>
      <c r="P6702">
        <f t="shared" si="208"/>
        <v>45285</v>
      </c>
      <c r="Q6702">
        <f>--(COUNTIF($A$2:A6702,A6702)=1)</f>
        <v>1</v>
      </c>
      <c r="R6702">
        <f t="shared" si="209"/>
        <v>50.19</v>
      </c>
    </row>
    <row r="6703" spans="1:18">
      <c r="A6703" t="s">
        <v>13485</v>
      </c>
      <c r="B6703" t="s">
        <v>370</v>
      </c>
      <c r="C6703" t="s">
        <v>3098</v>
      </c>
      <c r="D6703" t="s">
        <v>3251</v>
      </c>
      <c r="E6703" t="s">
        <v>3166</v>
      </c>
      <c r="F6703" t="s">
        <v>3167</v>
      </c>
      <c r="G6703" t="s">
        <v>2635</v>
      </c>
      <c r="H6703" s="28">
        <v>45150</v>
      </c>
      <c r="I6703">
        <v>25.85</v>
      </c>
      <c r="J6703">
        <v>24</v>
      </c>
      <c r="K6703" t="s">
        <v>3123</v>
      </c>
      <c r="L6703" t="s">
        <v>3248</v>
      </c>
      <c r="M6703" t="s">
        <v>3169</v>
      </c>
      <c r="N6703">
        <v>4.9000000000000004</v>
      </c>
      <c r="O6703" t="s">
        <v>3182</v>
      </c>
      <c r="P6703">
        <f t="shared" si="208"/>
        <v>45149</v>
      </c>
      <c r="Q6703">
        <f>--(COUNTIF($A$2:A6703,A6703)=1)</f>
        <v>1</v>
      </c>
      <c r="R6703">
        <f t="shared" si="209"/>
        <v>25.85</v>
      </c>
    </row>
    <row r="6704" spans="1:18">
      <c r="A6704" t="s">
        <v>13486</v>
      </c>
      <c r="B6704" t="s">
        <v>506</v>
      </c>
      <c r="C6704" t="s">
        <v>3098</v>
      </c>
      <c r="D6704" t="s">
        <v>3185</v>
      </c>
      <c r="E6704" t="s">
        <v>3194</v>
      </c>
      <c r="F6704" t="s">
        <v>3167</v>
      </c>
      <c r="G6704" t="s">
        <v>626</v>
      </c>
      <c r="H6704" s="28">
        <v>45633</v>
      </c>
      <c r="I6704">
        <v>63.9</v>
      </c>
      <c r="J6704">
        <v>72</v>
      </c>
      <c r="K6704" t="s">
        <v>3124</v>
      </c>
      <c r="L6704" t="s">
        <v>3229</v>
      </c>
      <c r="M6704" t="s">
        <v>3188</v>
      </c>
      <c r="N6704">
        <v>4.3</v>
      </c>
      <c r="O6704" t="s">
        <v>3260</v>
      </c>
      <c r="P6704">
        <f t="shared" si="208"/>
        <v>45631</v>
      </c>
      <c r="Q6704">
        <f>--(COUNTIF($A$2:A6704,A6704)=1)</f>
        <v>1</v>
      </c>
      <c r="R6704">
        <f t="shared" si="209"/>
        <v>63.9</v>
      </c>
    </row>
    <row r="6705" spans="1:18">
      <c r="A6705" t="s">
        <v>13487</v>
      </c>
      <c r="B6705" t="s">
        <v>976</v>
      </c>
      <c r="C6705" t="s">
        <v>13436</v>
      </c>
      <c r="D6705" t="s">
        <v>3174</v>
      </c>
      <c r="E6705" t="s">
        <v>3280</v>
      </c>
      <c r="F6705" t="s">
        <v>3167</v>
      </c>
      <c r="G6705" t="s">
        <v>485</v>
      </c>
      <c r="H6705" s="28">
        <v>45626</v>
      </c>
      <c r="I6705">
        <v>4.46</v>
      </c>
      <c r="J6705">
        <v>4</v>
      </c>
      <c r="K6705" t="s">
        <v>3123</v>
      </c>
      <c r="L6705" t="s">
        <v>3229</v>
      </c>
      <c r="M6705" t="s">
        <v>3202</v>
      </c>
      <c r="N6705">
        <v>4.9000000000000004</v>
      </c>
      <c r="O6705" t="s">
        <v>3182</v>
      </c>
      <c r="P6705">
        <f t="shared" si="208"/>
        <v>45626</v>
      </c>
      <c r="Q6705">
        <f>--(COUNTIF($A$2:A6705,A6705)=1)</f>
        <v>1</v>
      </c>
      <c r="R6705">
        <f t="shared" si="209"/>
        <v>4.46</v>
      </c>
    </row>
    <row r="6706" spans="1:18">
      <c r="A6706" t="s">
        <v>13488</v>
      </c>
      <c r="B6706" t="s">
        <v>9648</v>
      </c>
      <c r="C6706" t="s">
        <v>13489</v>
      </c>
      <c r="D6706" t="s">
        <v>3227</v>
      </c>
      <c r="E6706" t="s">
        <v>3194</v>
      </c>
      <c r="F6706" t="s">
        <v>3180</v>
      </c>
      <c r="G6706" t="s">
        <v>1140</v>
      </c>
      <c r="H6706" s="28"/>
      <c r="J6706">
        <v>72</v>
      </c>
      <c r="K6706" t="s">
        <v>3098</v>
      </c>
      <c r="L6706" t="s">
        <v>3212</v>
      </c>
      <c r="M6706" t="s">
        <v>3202</v>
      </c>
      <c r="O6706" t="s">
        <v>3170</v>
      </c>
      <c r="P6706">
        <f t="shared" si="208"/>
        <v>45388</v>
      </c>
      <c r="Q6706">
        <f>--(COUNTIF($A$2:A6706,A6706)=1)</f>
        <v>1</v>
      </c>
      <c r="R6706" t="str">
        <f t="shared" si="209"/>
        <v/>
      </c>
    </row>
    <row r="6707" spans="1:18">
      <c r="A6707" t="s">
        <v>13490</v>
      </c>
      <c r="B6707" t="s">
        <v>1228</v>
      </c>
      <c r="C6707" t="s">
        <v>13148</v>
      </c>
      <c r="D6707" t="s">
        <v>3227</v>
      </c>
      <c r="E6707" t="s">
        <v>3175</v>
      </c>
      <c r="F6707" t="s">
        <v>3167</v>
      </c>
      <c r="G6707" t="s">
        <v>5693</v>
      </c>
      <c r="H6707" s="28">
        <v>45656</v>
      </c>
      <c r="I6707">
        <v>12.47</v>
      </c>
      <c r="J6707">
        <v>8</v>
      </c>
      <c r="K6707" t="s">
        <v>3123</v>
      </c>
      <c r="L6707" t="s">
        <v>3206</v>
      </c>
      <c r="M6707" t="s">
        <v>3188</v>
      </c>
      <c r="N6707">
        <v>2.1</v>
      </c>
      <c r="O6707" t="s">
        <v>3178</v>
      </c>
      <c r="P6707">
        <f t="shared" si="208"/>
        <v>45656</v>
      </c>
      <c r="Q6707">
        <f>--(COUNTIF($A$2:A6707,A6707)=1)</f>
        <v>1</v>
      </c>
      <c r="R6707">
        <f t="shared" si="209"/>
        <v>12.47</v>
      </c>
    </row>
    <row r="6708" spans="1:18">
      <c r="A6708" t="s">
        <v>13491</v>
      </c>
      <c r="B6708" t="s">
        <v>2844</v>
      </c>
      <c r="C6708" t="s">
        <v>3098</v>
      </c>
      <c r="D6708" t="s">
        <v>3240</v>
      </c>
      <c r="E6708" t="s">
        <v>3166</v>
      </c>
      <c r="F6708" t="s">
        <v>3220</v>
      </c>
      <c r="G6708" t="s">
        <v>9056</v>
      </c>
      <c r="H6708" s="28">
        <v>45038</v>
      </c>
      <c r="I6708">
        <v>25.59</v>
      </c>
      <c r="J6708">
        <v>24</v>
      </c>
      <c r="K6708" t="s">
        <v>3123</v>
      </c>
      <c r="L6708" t="s">
        <v>3307</v>
      </c>
      <c r="M6708" t="s">
        <v>3177</v>
      </c>
      <c r="O6708" t="s">
        <v>3182</v>
      </c>
      <c r="P6708">
        <f t="shared" si="208"/>
        <v>45037</v>
      </c>
      <c r="Q6708">
        <f>--(COUNTIF($A$2:A6708,A6708)=1)</f>
        <v>1</v>
      </c>
      <c r="R6708">
        <f t="shared" si="209"/>
        <v>25.59</v>
      </c>
    </row>
    <row r="6709" spans="1:18">
      <c r="A6709" t="s">
        <v>13492</v>
      </c>
      <c r="B6709" t="s">
        <v>3483</v>
      </c>
      <c r="C6709" t="s">
        <v>3098</v>
      </c>
      <c r="D6709" t="s">
        <v>3200</v>
      </c>
      <c r="E6709" t="s">
        <v>3166</v>
      </c>
      <c r="F6709" t="s">
        <v>3167</v>
      </c>
      <c r="G6709" t="s">
        <v>1115</v>
      </c>
      <c r="H6709" s="28">
        <v>45602</v>
      </c>
      <c r="I6709">
        <v>40.33</v>
      </c>
      <c r="J6709">
        <v>24</v>
      </c>
      <c r="K6709" t="s">
        <v>3123</v>
      </c>
      <c r="L6709" t="s">
        <v>3265</v>
      </c>
      <c r="M6709" t="s">
        <v>3169</v>
      </c>
      <c r="N6709">
        <v>2.8</v>
      </c>
      <c r="O6709" t="s">
        <v>3189</v>
      </c>
      <c r="P6709">
        <f t="shared" si="208"/>
        <v>45601</v>
      </c>
      <c r="Q6709">
        <f>--(COUNTIF($A$2:A6709,A6709)=1)</f>
        <v>1</v>
      </c>
      <c r="R6709">
        <f t="shared" si="209"/>
        <v>40.33</v>
      </c>
    </row>
    <row r="6710" spans="1:18">
      <c r="A6710" t="s">
        <v>13493</v>
      </c>
      <c r="B6710" t="s">
        <v>1437</v>
      </c>
      <c r="C6710" t="s">
        <v>3098</v>
      </c>
      <c r="D6710" t="s">
        <v>3165</v>
      </c>
      <c r="E6710" t="s">
        <v>3166</v>
      </c>
      <c r="F6710" t="s">
        <v>3220</v>
      </c>
      <c r="G6710" t="s">
        <v>2523</v>
      </c>
      <c r="H6710" s="28">
        <v>44999</v>
      </c>
      <c r="I6710">
        <v>5.41</v>
      </c>
      <c r="J6710">
        <v>24</v>
      </c>
      <c r="K6710" t="s">
        <v>3124</v>
      </c>
      <c r="L6710" t="s">
        <v>3212</v>
      </c>
      <c r="M6710" t="s">
        <v>3188</v>
      </c>
      <c r="O6710" t="s">
        <v>3189</v>
      </c>
      <c r="P6710">
        <f t="shared" si="208"/>
        <v>44999</v>
      </c>
      <c r="Q6710">
        <f>--(COUNTIF($A$2:A6710,A6710)=1)</f>
        <v>1</v>
      </c>
      <c r="R6710">
        <f t="shared" si="209"/>
        <v>5.41</v>
      </c>
    </row>
    <row r="6711" spans="1:18">
      <c r="A6711" t="s">
        <v>13494</v>
      </c>
      <c r="B6711" t="s">
        <v>2214</v>
      </c>
      <c r="C6711" t="s">
        <v>3098</v>
      </c>
      <c r="D6711" t="s">
        <v>3240</v>
      </c>
      <c r="E6711" t="s">
        <v>3194</v>
      </c>
      <c r="F6711" t="s">
        <v>3220</v>
      </c>
      <c r="G6711" t="s">
        <v>1080</v>
      </c>
      <c r="H6711" s="28">
        <v>45179</v>
      </c>
      <c r="I6711">
        <v>175.4</v>
      </c>
      <c r="J6711">
        <v>72</v>
      </c>
      <c r="K6711" t="s">
        <v>3123</v>
      </c>
      <c r="L6711" t="s">
        <v>3244</v>
      </c>
      <c r="M6711" t="s">
        <v>3202</v>
      </c>
      <c r="N6711">
        <v>4.8</v>
      </c>
      <c r="O6711" t="s">
        <v>3189</v>
      </c>
      <c r="P6711">
        <f t="shared" si="208"/>
        <v>45172</v>
      </c>
      <c r="Q6711">
        <f>--(COUNTIF($A$2:A6711,A6711)=1)</f>
        <v>1</v>
      </c>
      <c r="R6711">
        <f t="shared" si="209"/>
        <v>175.4</v>
      </c>
    </row>
    <row r="6712" spans="1:18">
      <c r="A6712" t="s">
        <v>13495</v>
      </c>
      <c r="B6712" t="s">
        <v>4160</v>
      </c>
      <c r="C6712" t="s">
        <v>3098</v>
      </c>
      <c r="D6712" t="s">
        <v>3165</v>
      </c>
      <c r="E6712" t="s">
        <v>3166</v>
      </c>
      <c r="F6712" t="s">
        <v>3167</v>
      </c>
      <c r="G6712" t="s">
        <v>1042</v>
      </c>
      <c r="H6712" s="28">
        <v>45090</v>
      </c>
      <c r="I6712">
        <v>68.98</v>
      </c>
      <c r="J6712">
        <v>24</v>
      </c>
      <c r="K6712" t="s">
        <v>3123</v>
      </c>
      <c r="L6712" t="s">
        <v>3271</v>
      </c>
      <c r="M6712" t="s">
        <v>3202</v>
      </c>
      <c r="O6712" t="s">
        <v>3182</v>
      </c>
      <c r="P6712">
        <f t="shared" si="208"/>
        <v>45088</v>
      </c>
      <c r="Q6712">
        <f>--(COUNTIF($A$2:A6712,A6712)=1)</f>
        <v>1</v>
      </c>
      <c r="R6712">
        <f t="shared" si="209"/>
        <v>68.98</v>
      </c>
    </row>
    <row r="6713" spans="1:18">
      <c r="A6713" t="s">
        <v>13496</v>
      </c>
      <c r="B6713" t="s">
        <v>682</v>
      </c>
      <c r="C6713" t="s">
        <v>11725</v>
      </c>
      <c r="D6713" t="s">
        <v>3200</v>
      </c>
      <c r="E6713" t="s">
        <v>3175</v>
      </c>
      <c r="F6713" t="s">
        <v>3180</v>
      </c>
      <c r="G6713" t="s">
        <v>920</v>
      </c>
      <c r="H6713" s="28"/>
      <c r="J6713">
        <v>8</v>
      </c>
      <c r="K6713" t="s">
        <v>3098</v>
      </c>
      <c r="L6713" t="s">
        <v>3168</v>
      </c>
      <c r="M6713" t="s">
        <v>3188</v>
      </c>
      <c r="O6713" t="s">
        <v>3123</v>
      </c>
      <c r="P6713">
        <f t="shared" si="208"/>
        <v>45000</v>
      </c>
      <c r="Q6713">
        <f>--(COUNTIF($A$2:A6713,A6713)=1)</f>
        <v>1</v>
      </c>
      <c r="R6713" t="str">
        <f t="shared" si="209"/>
        <v/>
      </c>
    </row>
    <row r="6714" spans="1:18">
      <c r="A6714" t="s">
        <v>13497</v>
      </c>
      <c r="B6714" t="s">
        <v>5757</v>
      </c>
      <c r="C6714" t="s">
        <v>3098</v>
      </c>
      <c r="D6714" t="s">
        <v>3196</v>
      </c>
      <c r="E6714" t="s">
        <v>3175</v>
      </c>
      <c r="F6714" t="s">
        <v>3167</v>
      </c>
      <c r="G6714" t="s">
        <v>1163</v>
      </c>
      <c r="H6714" s="28">
        <v>45009</v>
      </c>
      <c r="I6714">
        <v>26.93</v>
      </c>
      <c r="J6714">
        <v>8</v>
      </c>
      <c r="K6714" t="s">
        <v>3123</v>
      </c>
      <c r="L6714" t="s">
        <v>3098</v>
      </c>
      <c r="M6714" t="s">
        <v>3202</v>
      </c>
      <c r="N6714">
        <v>2.6</v>
      </c>
      <c r="O6714" t="s">
        <v>3189</v>
      </c>
      <c r="P6714">
        <f t="shared" si="208"/>
        <v>45008</v>
      </c>
      <c r="Q6714">
        <f>--(COUNTIF($A$2:A6714,A6714)=1)</f>
        <v>1</v>
      </c>
      <c r="R6714">
        <f t="shared" si="209"/>
        <v>26.93</v>
      </c>
    </row>
    <row r="6715" spans="1:18">
      <c r="A6715" t="s">
        <v>13498</v>
      </c>
      <c r="B6715" t="s">
        <v>1000</v>
      </c>
      <c r="C6715" t="s">
        <v>13499</v>
      </c>
      <c r="D6715" t="s">
        <v>3240</v>
      </c>
      <c r="E6715" t="s">
        <v>3175</v>
      </c>
      <c r="F6715" t="s">
        <v>3167</v>
      </c>
      <c r="G6715" t="s">
        <v>1447</v>
      </c>
      <c r="H6715" s="28">
        <v>45403</v>
      </c>
      <c r="I6715">
        <v>26.65</v>
      </c>
      <c r="J6715">
        <v>8</v>
      </c>
      <c r="K6715" t="s">
        <v>3123</v>
      </c>
      <c r="L6715" t="s">
        <v>3176</v>
      </c>
      <c r="M6715" t="s">
        <v>3169</v>
      </c>
      <c r="O6715" t="s">
        <v>3170</v>
      </c>
      <c r="P6715">
        <f t="shared" si="208"/>
        <v>45402</v>
      </c>
      <c r="Q6715">
        <f>--(COUNTIF($A$2:A6715,A6715)=1)</f>
        <v>1</v>
      </c>
      <c r="R6715">
        <f t="shared" si="209"/>
        <v>26.65</v>
      </c>
    </row>
    <row r="6716" spans="1:18">
      <c r="A6716" t="s">
        <v>13500</v>
      </c>
      <c r="B6716" t="s">
        <v>875</v>
      </c>
      <c r="C6716" t="s">
        <v>3098</v>
      </c>
      <c r="D6716" t="s">
        <v>3227</v>
      </c>
      <c r="E6716" t="s">
        <v>3166</v>
      </c>
      <c r="F6716" t="s">
        <v>3167</v>
      </c>
      <c r="G6716" t="s">
        <v>481</v>
      </c>
      <c r="H6716" s="28">
        <v>45565</v>
      </c>
      <c r="I6716">
        <v>78.489999999999995</v>
      </c>
      <c r="J6716">
        <v>24</v>
      </c>
      <c r="K6716" t="s">
        <v>3123</v>
      </c>
      <c r="L6716" t="s">
        <v>3187</v>
      </c>
      <c r="M6716" t="s">
        <v>3188</v>
      </c>
      <c r="O6716" t="s">
        <v>3260</v>
      </c>
      <c r="P6716">
        <f t="shared" si="208"/>
        <v>45562</v>
      </c>
      <c r="Q6716">
        <f>--(COUNTIF($A$2:A6716,A6716)=1)</f>
        <v>1</v>
      </c>
      <c r="R6716">
        <f t="shared" si="209"/>
        <v>78.489999999999995</v>
      </c>
    </row>
    <row r="6717" spans="1:18">
      <c r="A6717" t="s">
        <v>13501</v>
      </c>
      <c r="B6717" t="s">
        <v>5548</v>
      </c>
      <c r="C6717" t="s">
        <v>3098</v>
      </c>
      <c r="D6717" t="s">
        <v>3165</v>
      </c>
      <c r="E6717" t="s">
        <v>3166</v>
      </c>
      <c r="F6717" t="s">
        <v>3167</v>
      </c>
      <c r="G6717" t="s">
        <v>2073</v>
      </c>
      <c r="H6717" s="28">
        <v>45599</v>
      </c>
      <c r="I6717">
        <v>4.21</v>
      </c>
      <c r="J6717">
        <v>24</v>
      </c>
      <c r="K6717" t="s">
        <v>3124</v>
      </c>
      <c r="L6717" t="s">
        <v>3098</v>
      </c>
      <c r="M6717" t="s">
        <v>3188</v>
      </c>
      <c r="N6717">
        <v>1.1000000000000001</v>
      </c>
      <c r="O6717" t="s">
        <v>3182</v>
      </c>
      <c r="P6717">
        <f t="shared" si="208"/>
        <v>45599</v>
      </c>
      <c r="Q6717">
        <f>--(COUNTIF($A$2:A6717,A6717)=1)</f>
        <v>1</v>
      </c>
      <c r="R6717">
        <f t="shared" si="209"/>
        <v>4.21</v>
      </c>
    </row>
    <row r="6718" spans="1:18">
      <c r="A6718" t="s">
        <v>13502</v>
      </c>
      <c r="B6718" t="s">
        <v>2274</v>
      </c>
      <c r="C6718" t="s">
        <v>4038</v>
      </c>
      <c r="D6718" t="s">
        <v>3185</v>
      </c>
      <c r="E6718" t="s">
        <v>3194</v>
      </c>
      <c r="F6718" t="s">
        <v>3167</v>
      </c>
      <c r="G6718" t="s">
        <v>1212</v>
      </c>
      <c r="H6718" s="28"/>
      <c r="J6718">
        <v>72</v>
      </c>
      <c r="K6718" t="s">
        <v>3098</v>
      </c>
      <c r="L6718" t="s">
        <v>3218</v>
      </c>
      <c r="M6718" t="s">
        <v>3177</v>
      </c>
      <c r="O6718" t="s">
        <v>3170</v>
      </c>
      <c r="P6718">
        <f t="shared" si="208"/>
        <v>45247</v>
      </c>
      <c r="Q6718">
        <f>--(COUNTIF($A$2:A6718,A6718)=1)</f>
        <v>1</v>
      </c>
      <c r="R6718" t="str">
        <f t="shared" si="209"/>
        <v/>
      </c>
    </row>
    <row r="6719" spans="1:18">
      <c r="A6719" t="s">
        <v>13503</v>
      </c>
      <c r="B6719" t="s">
        <v>6556</v>
      </c>
      <c r="C6719" t="s">
        <v>3098</v>
      </c>
      <c r="D6719" t="s">
        <v>3185</v>
      </c>
      <c r="E6719" t="s">
        <v>3175</v>
      </c>
      <c r="F6719" t="s">
        <v>3167</v>
      </c>
      <c r="G6719" t="s">
        <v>428</v>
      </c>
      <c r="H6719" s="28">
        <v>45132</v>
      </c>
      <c r="I6719">
        <v>8.1199999999999992</v>
      </c>
      <c r="J6719">
        <v>8</v>
      </c>
      <c r="K6719" t="s">
        <v>3123</v>
      </c>
      <c r="L6719" t="s">
        <v>3218</v>
      </c>
      <c r="M6719" t="s">
        <v>3202</v>
      </c>
      <c r="N6719">
        <v>4.7</v>
      </c>
      <c r="O6719" t="s">
        <v>3170</v>
      </c>
      <c r="P6719">
        <f t="shared" si="208"/>
        <v>45132</v>
      </c>
      <c r="Q6719">
        <f>--(COUNTIF($A$2:A6719,A6719)=1)</f>
        <v>1</v>
      </c>
      <c r="R6719">
        <f t="shared" si="209"/>
        <v>8.1199999999999992</v>
      </c>
    </row>
    <row r="6720" spans="1:18">
      <c r="A6720" t="s">
        <v>13504</v>
      </c>
      <c r="B6720" t="s">
        <v>3709</v>
      </c>
      <c r="C6720" t="s">
        <v>3098</v>
      </c>
      <c r="D6720" t="s">
        <v>3240</v>
      </c>
      <c r="E6720" t="s">
        <v>3194</v>
      </c>
      <c r="F6720" t="s">
        <v>3167</v>
      </c>
      <c r="G6720" t="s">
        <v>1216</v>
      </c>
      <c r="H6720" s="28">
        <v>44944</v>
      </c>
      <c r="I6720">
        <v>224.58</v>
      </c>
      <c r="J6720">
        <v>72</v>
      </c>
      <c r="K6720" t="s">
        <v>3123</v>
      </c>
      <c r="L6720" t="s">
        <v>3354</v>
      </c>
      <c r="M6720" t="s">
        <v>3169</v>
      </c>
      <c r="O6720" t="s">
        <v>3182</v>
      </c>
      <c r="P6720">
        <f t="shared" si="208"/>
        <v>44935</v>
      </c>
      <c r="Q6720">
        <f>--(COUNTIF($A$2:A6720,A6720)=1)</f>
        <v>1</v>
      </c>
      <c r="R6720">
        <f t="shared" si="209"/>
        <v>224.58</v>
      </c>
    </row>
    <row r="6721" spans="1:18">
      <c r="A6721" t="s">
        <v>13505</v>
      </c>
      <c r="B6721" t="s">
        <v>1844</v>
      </c>
      <c r="C6721" t="s">
        <v>9751</v>
      </c>
      <c r="D6721" t="s">
        <v>3240</v>
      </c>
      <c r="E6721" t="s">
        <v>3194</v>
      </c>
      <c r="F6721" t="s">
        <v>3167</v>
      </c>
      <c r="G6721" t="s">
        <v>2744</v>
      </c>
      <c r="H6721" s="28">
        <v>44717</v>
      </c>
      <c r="I6721">
        <v>90.88</v>
      </c>
      <c r="J6721">
        <v>72</v>
      </c>
      <c r="K6721" t="s">
        <v>3123</v>
      </c>
      <c r="L6721" t="s">
        <v>3221</v>
      </c>
      <c r="M6721" t="s">
        <v>3188</v>
      </c>
      <c r="N6721">
        <v>4.0999999999999996</v>
      </c>
      <c r="O6721" t="s">
        <v>3213</v>
      </c>
      <c r="P6721">
        <f t="shared" si="208"/>
        <v>44714</v>
      </c>
      <c r="Q6721">
        <f>--(COUNTIF($A$2:A6721,A6721)=1)</f>
        <v>1</v>
      </c>
      <c r="R6721">
        <f t="shared" si="209"/>
        <v>90.88</v>
      </c>
    </row>
    <row r="6722" spans="1:18">
      <c r="A6722" t="s">
        <v>13506</v>
      </c>
      <c r="B6722" t="s">
        <v>7810</v>
      </c>
      <c r="C6722" t="s">
        <v>3098</v>
      </c>
      <c r="D6722" t="s">
        <v>3227</v>
      </c>
      <c r="E6722" t="s">
        <v>3175</v>
      </c>
      <c r="F6722" t="s">
        <v>3167</v>
      </c>
      <c r="G6722" t="s">
        <v>6455</v>
      </c>
      <c r="H6722" s="28">
        <v>45508</v>
      </c>
      <c r="I6722">
        <v>15.13</v>
      </c>
      <c r="J6722">
        <v>8</v>
      </c>
      <c r="K6722" t="s">
        <v>3123</v>
      </c>
      <c r="L6722" t="s">
        <v>3354</v>
      </c>
      <c r="M6722" t="s">
        <v>3188</v>
      </c>
      <c r="N6722">
        <v>4.4000000000000004</v>
      </c>
      <c r="O6722" t="s">
        <v>3213</v>
      </c>
      <c r="P6722">
        <f t="shared" ref="P6722:P6785" si="210">IFERROR(DATEVALUE(G6722),IFERROR(DATE(RIGHT(G6722,4),MID(G6722,4,2),LEFT(G6722,2)),""))</f>
        <v>45508</v>
      </c>
      <c r="Q6722">
        <f>--(COUNTIF($A$2:A6722,A6722)=1)</f>
        <v>1</v>
      </c>
      <c r="R6722">
        <f t="shared" ref="R6722:R6785" si="211">IF(AND(Q6722=1,I6722&lt;&gt;"",ISNUMBER(I6722),I6722&gt;=0),I6722,"")</f>
        <v>15.13</v>
      </c>
    </row>
    <row r="6723" spans="1:18">
      <c r="A6723" t="s">
        <v>13507</v>
      </c>
      <c r="B6723" t="s">
        <v>8862</v>
      </c>
      <c r="C6723" t="s">
        <v>11794</v>
      </c>
      <c r="D6723" t="s">
        <v>3251</v>
      </c>
      <c r="E6723" t="s">
        <v>3194</v>
      </c>
      <c r="F6723" t="s">
        <v>3167</v>
      </c>
      <c r="G6723" t="s">
        <v>168</v>
      </c>
      <c r="H6723" s="28">
        <v>44699</v>
      </c>
      <c r="I6723">
        <v>101.68</v>
      </c>
      <c r="J6723">
        <v>72</v>
      </c>
      <c r="K6723" t="s">
        <v>3123</v>
      </c>
      <c r="L6723" t="s">
        <v>3176</v>
      </c>
      <c r="M6723" t="s">
        <v>3202</v>
      </c>
      <c r="N6723">
        <v>3.5</v>
      </c>
      <c r="O6723" t="s">
        <v>3124</v>
      </c>
      <c r="P6723">
        <f t="shared" si="210"/>
        <v>44695</v>
      </c>
      <c r="Q6723">
        <f>--(COUNTIF($A$2:A6723,A6723)=1)</f>
        <v>1</v>
      </c>
      <c r="R6723">
        <f t="shared" si="211"/>
        <v>101.68</v>
      </c>
    </row>
    <row r="6724" spans="1:18">
      <c r="A6724" t="s">
        <v>13508</v>
      </c>
      <c r="B6724" t="s">
        <v>1992</v>
      </c>
      <c r="C6724" t="s">
        <v>3098</v>
      </c>
      <c r="D6724" t="s">
        <v>3174</v>
      </c>
      <c r="E6724" t="s">
        <v>3166</v>
      </c>
      <c r="F6724" t="s">
        <v>3167</v>
      </c>
      <c r="G6724" t="s">
        <v>397</v>
      </c>
      <c r="H6724" s="28">
        <v>44838</v>
      </c>
      <c r="I6724">
        <v>34.65</v>
      </c>
      <c r="J6724">
        <v>24</v>
      </c>
      <c r="K6724" t="s">
        <v>3123</v>
      </c>
      <c r="L6724" t="s">
        <v>3281</v>
      </c>
      <c r="M6724" t="s">
        <v>3177</v>
      </c>
      <c r="N6724">
        <v>4.7</v>
      </c>
      <c r="O6724" t="s">
        <v>3124</v>
      </c>
      <c r="P6724">
        <f t="shared" si="210"/>
        <v>44837</v>
      </c>
      <c r="Q6724">
        <f>--(COUNTIF($A$2:A6724,A6724)=1)</f>
        <v>1</v>
      </c>
      <c r="R6724">
        <f t="shared" si="211"/>
        <v>34.65</v>
      </c>
    </row>
    <row r="6725" spans="1:18">
      <c r="A6725" t="s">
        <v>13509</v>
      </c>
      <c r="B6725" t="s">
        <v>1434</v>
      </c>
      <c r="C6725" t="s">
        <v>11424</v>
      </c>
      <c r="D6725" t="s">
        <v>3185</v>
      </c>
      <c r="E6725" t="s">
        <v>3166</v>
      </c>
      <c r="F6725" t="s">
        <v>3167</v>
      </c>
      <c r="G6725" t="s">
        <v>5667</v>
      </c>
      <c r="H6725" s="28">
        <v>45172</v>
      </c>
      <c r="I6725">
        <v>55.34</v>
      </c>
      <c r="J6725">
        <v>24</v>
      </c>
      <c r="K6725" t="s">
        <v>3123</v>
      </c>
      <c r="L6725" t="s">
        <v>3351</v>
      </c>
      <c r="M6725" t="s">
        <v>3202</v>
      </c>
      <c r="N6725">
        <v>1.6</v>
      </c>
      <c r="O6725" t="s">
        <v>3124</v>
      </c>
      <c r="P6725">
        <f t="shared" si="210"/>
        <v>45170</v>
      </c>
      <c r="Q6725">
        <f>--(COUNTIF($A$2:A6725,A6725)=1)</f>
        <v>1</v>
      </c>
      <c r="R6725">
        <f t="shared" si="211"/>
        <v>55.34</v>
      </c>
    </row>
    <row r="6726" spans="1:18">
      <c r="A6726" t="s">
        <v>13510</v>
      </c>
      <c r="B6726" t="s">
        <v>769</v>
      </c>
      <c r="C6726" t="s">
        <v>3098</v>
      </c>
      <c r="D6726" t="s">
        <v>3227</v>
      </c>
      <c r="E6726" t="s">
        <v>3175</v>
      </c>
      <c r="F6726" t="s">
        <v>3167</v>
      </c>
      <c r="G6726" t="s">
        <v>1682</v>
      </c>
      <c r="H6726" s="28">
        <v>45566</v>
      </c>
      <c r="I6726">
        <v>23.57</v>
      </c>
      <c r="J6726">
        <v>8</v>
      </c>
      <c r="K6726" t="s">
        <v>3123</v>
      </c>
      <c r="L6726" t="s">
        <v>3221</v>
      </c>
      <c r="M6726" t="s">
        <v>3177</v>
      </c>
      <c r="O6726" t="s">
        <v>3123</v>
      </c>
      <c r="P6726">
        <f t="shared" si="210"/>
        <v>45566</v>
      </c>
      <c r="Q6726">
        <f>--(COUNTIF($A$2:A6726,A6726)=1)</f>
        <v>1</v>
      </c>
      <c r="R6726">
        <f t="shared" si="211"/>
        <v>23.57</v>
      </c>
    </row>
    <row r="6727" spans="1:18">
      <c r="A6727" t="s">
        <v>13511</v>
      </c>
      <c r="B6727" t="s">
        <v>4592</v>
      </c>
      <c r="C6727" t="s">
        <v>4657</v>
      </c>
      <c r="D6727" t="s">
        <v>3227</v>
      </c>
      <c r="E6727" t="s">
        <v>3194</v>
      </c>
      <c r="F6727" t="s">
        <v>3228</v>
      </c>
      <c r="G6727" t="s">
        <v>224</v>
      </c>
      <c r="H6727" s="28"/>
      <c r="J6727">
        <v>72</v>
      </c>
      <c r="K6727" t="s">
        <v>3098</v>
      </c>
      <c r="L6727" t="s">
        <v>3318</v>
      </c>
      <c r="M6727" t="s">
        <v>3177</v>
      </c>
      <c r="O6727" t="s">
        <v>3260</v>
      </c>
      <c r="P6727">
        <f t="shared" si="210"/>
        <v>45385</v>
      </c>
      <c r="Q6727">
        <f>--(COUNTIF($A$2:A6727,A6727)=1)</f>
        <v>1</v>
      </c>
      <c r="R6727" t="str">
        <f t="shared" si="211"/>
        <v/>
      </c>
    </row>
    <row r="6728" spans="1:18">
      <c r="A6728" t="s">
        <v>13512</v>
      </c>
      <c r="B6728" t="s">
        <v>7918</v>
      </c>
      <c r="C6728" t="s">
        <v>13513</v>
      </c>
      <c r="D6728" t="s">
        <v>3227</v>
      </c>
      <c r="E6728" t="s">
        <v>3166</v>
      </c>
      <c r="F6728" t="s">
        <v>3167</v>
      </c>
      <c r="G6728" t="s">
        <v>77</v>
      </c>
      <c r="H6728" s="28">
        <v>45510</v>
      </c>
      <c r="I6728">
        <v>7.51</v>
      </c>
      <c r="J6728">
        <v>24</v>
      </c>
      <c r="K6728" t="s">
        <v>3124</v>
      </c>
      <c r="L6728" t="s">
        <v>3318</v>
      </c>
      <c r="M6728" t="s">
        <v>3202</v>
      </c>
      <c r="O6728" t="s">
        <v>3170</v>
      </c>
      <c r="P6728">
        <f t="shared" si="210"/>
        <v>45510</v>
      </c>
      <c r="Q6728">
        <f>--(COUNTIF($A$2:A6728,A6728)=1)</f>
        <v>1</v>
      </c>
      <c r="R6728">
        <f t="shared" si="211"/>
        <v>7.51</v>
      </c>
    </row>
    <row r="6729" spans="1:18">
      <c r="A6729" t="s">
        <v>13514</v>
      </c>
      <c r="B6729" t="s">
        <v>4302</v>
      </c>
      <c r="C6729" t="s">
        <v>3098</v>
      </c>
      <c r="D6729" t="s">
        <v>3165</v>
      </c>
      <c r="E6729" t="s">
        <v>3280</v>
      </c>
      <c r="F6729" t="s">
        <v>3167</v>
      </c>
      <c r="G6729" t="s">
        <v>704</v>
      </c>
      <c r="H6729" s="28">
        <v>44894</v>
      </c>
      <c r="I6729">
        <v>8.61</v>
      </c>
      <c r="J6729">
        <v>4</v>
      </c>
      <c r="K6729" t="s">
        <v>3123</v>
      </c>
      <c r="L6729" t="s">
        <v>3398</v>
      </c>
      <c r="M6729" t="s">
        <v>3202</v>
      </c>
      <c r="O6729" t="s">
        <v>3123</v>
      </c>
      <c r="P6729">
        <f t="shared" si="210"/>
        <v>44894</v>
      </c>
      <c r="Q6729">
        <f>--(COUNTIF($A$2:A6729,A6729)=1)</f>
        <v>1</v>
      </c>
      <c r="R6729">
        <f t="shared" si="211"/>
        <v>8.61</v>
      </c>
    </row>
    <row r="6730" spans="1:18">
      <c r="A6730" t="s">
        <v>13515</v>
      </c>
      <c r="B6730" t="s">
        <v>4789</v>
      </c>
      <c r="C6730" t="s">
        <v>3098</v>
      </c>
      <c r="D6730" t="s">
        <v>3174</v>
      </c>
      <c r="E6730" t="s">
        <v>3194</v>
      </c>
      <c r="F6730" t="s">
        <v>3167</v>
      </c>
      <c r="G6730" t="s">
        <v>13516</v>
      </c>
      <c r="H6730" s="28">
        <v>45698</v>
      </c>
      <c r="I6730">
        <v>206.94</v>
      </c>
      <c r="J6730">
        <v>72</v>
      </c>
      <c r="K6730" t="s">
        <v>3123</v>
      </c>
      <c r="L6730" t="s">
        <v>3181</v>
      </c>
      <c r="M6730" t="s">
        <v>3169</v>
      </c>
      <c r="N6730">
        <v>1.8</v>
      </c>
      <c r="O6730" t="s">
        <v>3123</v>
      </c>
      <c r="P6730">
        <f t="shared" si="210"/>
        <v>45690</v>
      </c>
      <c r="Q6730">
        <f>--(COUNTIF($A$2:A6730,A6730)=1)</f>
        <v>1</v>
      </c>
      <c r="R6730">
        <f t="shared" si="211"/>
        <v>206.94</v>
      </c>
    </row>
    <row r="6731" spans="1:18">
      <c r="A6731" t="s">
        <v>13517</v>
      </c>
      <c r="B6731" t="s">
        <v>6229</v>
      </c>
      <c r="C6731" t="s">
        <v>12421</v>
      </c>
      <c r="D6731" t="s">
        <v>3240</v>
      </c>
      <c r="E6731" t="s">
        <v>3166</v>
      </c>
      <c r="F6731" t="s">
        <v>3167</v>
      </c>
      <c r="G6731" t="s">
        <v>680</v>
      </c>
      <c r="H6731" s="28">
        <v>45200</v>
      </c>
      <c r="I6731">
        <v>21.38</v>
      </c>
      <c r="J6731">
        <v>24</v>
      </c>
      <c r="K6731" t="s">
        <v>3124</v>
      </c>
      <c r="L6731" t="s">
        <v>3265</v>
      </c>
      <c r="M6731" t="s">
        <v>3202</v>
      </c>
      <c r="O6731" t="s">
        <v>3189</v>
      </c>
      <c r="P6731">
        <f t="shared" si="210"/>
        <v>45200</v>
      </c>
      <c r="Q6731">
        <f>--(COUNTIF($A$2:A6731,A6731)=1)</f>
        <v>1</v>
      </c>
      <c r="R6731">
        <f t="shared" si="211"/>
        <v>21.38</v>
      </c>
    </row>
    <row r="6732" spans="1:18">
      <c r="A6732" t="s">
        <v>13518</v>
      </c>
      <c r="B6732" t="s">
        <v>560</v>
      </c>
      <c r="C6732" t="s">
        <v>3098</v>
      </c>
      <c r="D6732" t="s">
        <v>3174</v>
      </c>
      <c r="E6732" t="s">
        <v>3166</v>
      </c>
      <c r="F6732" t="s">
        <v>3167</v>
      </c>
      <c r="G6732" t="s">
        <v>309</v>
      </c>
      <c r="H6732" s="28">
        <v>45160</v>
      </c>
      <c r="I6732">
        <v>52.34</v>
      </c>
      <c r="J6732">
        <v>24</v>
      </c>
      <c r="K6732" t="s">
        <v>3123</v>
      </c>
      <c r="L6732" t="s">
        <v>3206</v>
      </c>
      <c r="M6732" t="s">
        <v>3169</v>
      </c>
      <c r="N6732">
        <v>4.9000000000000004</v>
      </c>
      <c r="O6732" t="s">
        <v>3189</v>
      </c>
      <c r="P6732">
        <f t="shared" si="210"/>
        <v>45158</v>
      </c>
      <c r="Q6732">
        <f>--(COUNTIF($A$2:A6732,A6732)=1)</f>
        <v>1</v>
      </c>
      <c r="R6732">
        <f t="shared" si="211"/>
        <v>52.34</v>
      </c>
    </row>
    <row r="6733" spans="1:18">
      <c r="A6733" t="s">
        <v>13519</v>
      </c>
      <c r="B6733" t="s">
        <v>1063</v>
      </c>
      <c r="C6733" t="s">
        <v>3098</v>
      </c>
      <c r="D6733" t="s">
        <v>3196</v>
      </c>
      <c r="E6733" t="s">
        <v>3194</v>
      </c>
      <c r="F6733" t="s">
        <v>3167</v>
      </c>
      <c r="G6733" t="s">
        <v>2356</v>
      </c>
      <c r="H6733" s="28">
        <v>45441</v>
      </c>
      <c r="I6733">
        <v>149.97</v>
      </c>
      <c r="J6733">
        <v>72</v>
      </c>
      <c r="K6733" t="s">
        <v>3123</v>
      </c>
      <c r="L6733" t="s">
        <v>3225</v>
      </c>
      <c r="M6733" t="s">
        <v>3188</v>
      </c>
      <c r="O6733" t="s">
        <v>3182</v>
      </c>
      <c r="P6733">
        <f t="shared" si="210"/>
        <v>45435</v>
      </c>
      <c r="Q6733">
        <f>--(COUNTIF($A$2:A6733,A6733)=1)</f>
        <v>1</v>
      </c>
      <c r="R6733">
        <f t="shared" si="211"/>
        <v>149.97</v>
      </c>
    </row>
    <row r="6734" spans="1:18">
      <c r="A6734" t="s">
        <v>13520</v>
      </c>
      <c r="B6734" t="s">
        <v>304</v>
      </c>
      <c r="C6734" t="s">
        <v>3098</v>
      </c>
      <c r="D6734" t="s">
        <v>3196</v>
      </c>
      <c r="E6734" t="s">
        <v>3175</v>
      </c>
      <c r="F6734" t="s">
        <v>3167</v>
      </c>
      <c r="G6734" t="s">
        <v>6359</v>
      </c>
      <c r="H6734" s="28">
        <v>45675</v>
      </c>
      <c r="I6734">
        <v>7.81</v>
      </c>
      <c r="J6734">
        <v>8</v>
      </c>
      <c r="K6734" t="s">
        <v>3124</v>
      </c>
      <c r="L6734" t="s">
        <v>3192</v>
      </c>
      <c r="M6734" t="s">
        <v>3177</v>
      </c>
      <c r="O6734" t="s">
        <v>3178</v>
      </c>
      <c r="P6734">
        <f t="shared" si="210"/>
        <v>45675</v>
      </c>
      <c r="Q6734">
        <f>--(COUNTIF($A$2:A6734,A6734)=1)</f>
        <v>1</v>
      </c>
      <c r="R6734">
        <f t="shared" si="211"/>
        <v>7.81</v>
      </c>
    </row>
    <row r="6735" spans="1:18">
      <c r="A6735" t="s">
        <v>13521</v>
      </c>
      <c r="B6735" t="s">
        <v>13522</v>
      </c>
      <c r="C6735" t="s">
        <v>3098</v>
      </c>
      <c r="D6735" t="s">
        <v>3165</v>
      </c>
      <c r="E6735" t="s">
        <v>3166</v>
      </c>
      <c r="F6735" t="s">
        <v>3167</v>
      </c>
      <c r="G6735" t="s">
        <v>1654</v>
      </c>
      <c r="H6735" s="28">
        <v>44780</v>
      </c>
      <c r="I6735">
        <v>79.87</v>
      </c>
      <c r="J6735">
        <v>24</v>
      </c>
      <c r="K6735" t="s">
        <v>3123</v>
      </c>
      <c r="L6735" t="s">
        <v>3265</v>
      </c>
      <c r="M6735" t="s">
        <v>3188</v>
      </c>
      <c r="N6735">
        <v>4.5</v>
      </c>
      <c r="O6735" t="s">
        <v>3182</v>
      </c>
      <c r="P6735">
        <f t="shared" si="210"/>
        <v>44777</v>
      </c>
      <c r="Q6735">
        <f>--(COUNTIF($A$2:A6735,A6735)=1)</f>
        <v>1</v>
      </c>
      <c r="R6735">
        <f t="shared" si="211"/>
        <v>79.87</v>
      </c>
    </row>
    <row r="6736" spans="1:18">
      <c r="A6736" t="s">
        <v>13523</v>
      </c>
      <c r="B6736" t="s">
        <v>1434</v>
      </c>
      <c r="C6736" t="s">
        <v>3098</v>
      </c>
      <c r="D6736" t="s">
        <v>3200</v>
      </c>
      <c r="E6736" t="s">
        <v>3166</v>
      </c>
      <c r="F6736" t="s">
        <v>3228</v>
      </c>
      <c r="G6736" t="s">
        <v>4600</v>
      </c>
      <c r="H6736" s="28"/>
      <c r="J6736">
        <v>24</v>
      </c>
      <c r="K6736" t="s">
        <v>3098</v>
      </c>
      <c r="L6736" t="s">
        <v>3225</v>
      </c>
      <c r="M6736" t="s">
        <v>3207</v>
      </c>
      <c r="O6736" t="s">
        <v>3123</v>
      </c>
      <c r="P6736">
        <f t="shared" si="210"/>
        <v>45586</v>
      </c>
      <c r="Q6736">
        <f>--(COUNTIF($A$2:A6736,A6736)=1)</f>
        <v>1</v>
      </c>
      <c r="R6736" t="str">
        <f t="shared" si="211"/>
        <v/>
      </c>
    </row>
    <row r="6737" spans="1:18">
      <c r="A6737" t="s">
        <v>13524</v>
      </c>
      <c r="B6737" t="s">
        <v>1083</v>
      </c>
      <c r="C6737" t="s">
        <v>13525</v>
      </c>
      <c r="D6737" t="s">
        <v>3196</v>
      </c>
      <c r="E6737" t="s">
        <v>3175</v>
      </c>
      <c r="F6737" t="s">
        <v>3167</v>
      </c>
      <c r="G6737" t="s">
        <v>82</v>
      </c>
      <c r="H6737" s="28">
        <v>45359</v>
      </c>
      <c r="I6737">
        <v>11.22</v>
      </c>
      <c r="J6737">
        <v>8</v>
      </c>
      <c r="K6737" t="s">
        <v>3123</v>
      </c>
      <c r="L6737" t="s">
        <v>3268</v>
      </c>
      <c r="M6737" t="s">
        <v>3188</v>
      </c>
      <c r="N6737">
        <v>3.4</v>
      </c>
      <c r="O6737" t="s">
        <v>3182</v>
      </c>
      <c r="P6737">
        <f t="shared" si="210"/>
        <v>45359</v>
      </c>
      <c r="Q6737">
        <f>--(COUNTIF($A$2:A6737,A6737)=1)</f>
        <v>1</v>
      </c>
      <c r="R6737">
        <f t="shared" si="211"/>
        <v>11.22</v>
      </c>
    </row>
    <row r="6738" spans="1:18">
      <c r="A6738" t="s">
        <v>13526</v>
      </c>
      <c r="B6738" t="s">
        <v>3800</v>
      </c>
      <c r="C6738" t="s">
        <v>12523</v>
      </c>
      <c r="D6738" t="s">
        <v>3251</v>
      </c>
      <c r="E6738" t="s">
        <v>3194</v>
      </c>
      <c r="F6738" t="s">
        <v>3220</v>
      </c>
      <c r="G6738" t="s">
        <v>2714</v>
      </c>
      <c r="H6738" s="28">
        <v>45550</v>
      </c>
      <c r="I6738">
        <v>199.38</v>
      </c>
      <c r="J6738">
        <v>72</v>
      </c>
      <c r="K6738" t="s">
        <v>3123</v>
      </c>
      <c r="L6738" t="s">
        <v>3281</v>
      </c>
      <c r="M6738" t="s">
        <v>3207</v>
      </c>
      <c r="N6738">
        <v>2.2000000000000002</v>
      </c>
      <c r="O6738" t="s">
        <v>3170</v>
      </c>
      <c r="P6738">
        <f t="shared" si="210"/>
        <v>45542</v>
      </c>
      <c r="Q6738">
        <f>--(COUNTIF($A$2:A6738,A6738)=1)</f>
        <v>1</v>
      </c>
      <c r="R6738">
        <f t="shared" si="211"/>
        <v>199.38</v>
      </c>
    </row>
    <row r="6739" spans="1:18">
      <c r="A6739" t="s">
        <v>13527</v>
      </c>
      <c r="B6739" t="s">
        <v>2936</v>
      </c>
      <c r="C6739" t="s">
        <v>13528</v>
      </c>
      <c r="D6739" t="s">
        <v>3165</v>
      </c>
      <c r="E6739" t="s">
        <v>3166</v>
      </c>
      <c r="F6739" t="s">
        <v>3228</v>
      </c>
      <c r="G6739" t="s">
        <v>1482</v>
      </c>
      <c r="H6739" s="28"/>
      <c r="J6739">
        <v>24</v>
      </c>
      <c r="K6739" t="s">
        <v>3098</v>
      </c>
      <c r="L6739" t="s">
        <v>3192</v>
      </c>
      <c r="M6739" t="s">
        <v>3177</v>
      </c>
      <c r="O6739" t="s">
        <v>3178</v>
      </c>
      <c r="P6739">
        <f t="shared" si="210"/>
        <v>45596</v>
      </c>
      <c r="Q6739">
        <f>--(COUNTIF($A$2:A6739,A6739)=1)</f>
        <v>1</v>
      </c>
      <c r="R6739" t="str">
        <f t="shared" si="211"/>
        <v/>
      </c>
    </row>
    <row r="6740" spans="1:18">
      <c r="A6740" t="s">
        <v>13529</v>
      </c>
      <c r="B6740" t="s">
        <v>289</v>
      </c>
      <c r="C6740" t="s">
        <v>9111</v>
      </c>
      <c r="D6740" t="s">
        <v>3174</v>
      </c>
      <c r="E6740" t="s">
        <v>3194</v>
      </c>
      <c r="F6740" t="s">
        <v>3167</v>
      </c>
      <c r="G6740" t="s">
        <v>1835</v>
      </c>
      <c r="H6740" s="28">
        <v>45169</v>
      </c>
      <c r="I6740">
        <v>225.84</v>
      </c>
      <c r="J6740">
        <v>72</v>
      </c>
      <c r="K6740" t="s">
        <v>3123</v>
      </c>
      <c r="L6740" t="s">
        <v>3354</v>
      </c>
      <c r="M6740" t="s">
        <v>3207</v>
      </c>
      <c r="N6740">
        <v>2</v>
      </c>
      <c r="O6740" t="s">
        <v>3170</v>
      </c>
      <c r="P6740">
        <f t="shared" si="210"/>
        <v>45160</v>
      </c>
      <c r="Q6740">
        <f>--(COUNTIF($A$2:A6740,A6740)=1)</f>
        <v>1</v>
      </c>
      <c r="R6740">
        <f t="shared" si="211"/>
        <v>225.84</v>
      </c>
    </row>
    <row r="6741" spans="1:18">
      <c r="A6741" t="s">
        <v>13530</v>
      </c>
      <c r="B6741" t="s">
        <v>837</v>
      </c>
      <c r="C6741" t="s">
        <v>3098</v>
      </c>
      <c r="D6741" t="s">
        <v>3196</v>
      </c>
      <c r="E6741" t="s">
        <v>3166</v>
      </c>
      <c r="F6741" t="s">
        <v>3180</v>
      </c>
      <c r="G6741" t="s">
        <v>76</v>
      </c>
      <c r="H6741" s="28"/>
      <c r="J6741">
        <v>24</v>
      </c>
      <c r="K6741" t="s">
        <v>3098</v>
      </c>
      <c r="L6741" t="s">
        <v>3248</v>
      </c>
      <c r="M6741" t="s">
        <v>3202</v>
      </c>
      <c r="O6741" t="s">
        <v>3124</v>
      </c>
      <c r="P6741">
        <f t="shared" si="210"/>
        <v>45441</v>
      </c>
      <c r="Q6741">
        <f>--(COUNTIF($A$2:A6741,A6741)=1)</f>
        <v>1</v>
      </c>
      <c r="R6741" t="str">
        <f t="shared" si="211"/>
        <v/>
      </c>
    </row>
    <row r="6742" spans="1:18">
      <c r="A6742" t="s">
        <v>13531</v>
      </c>
      <c r="B6742" t="s">
        <v>3849</v>
      </c>
      <c r="C6742" t="s">
        <v>13532</v>
      </c>
      <c r="D6742" t="s">
        <v>3237</v>
      </c>
      <c r="E6742" t="s">
        <v>3280</v>
      </c>
      <c r="F6742" t="s">
        <v>3228</v>
      </c>
      <c r="G6742" t="s">
        <v>13533</v>
      </c>
      <c r="H6742" s="28"/>
      <c r="J6742">
        <v>4</v>
      </c>
      <c r="K6742" t="s">
        <v>3098</v>
      </c>
      <c r="L6742" t="s">
        <v>3098</v>
      </c>
      <c r="M6742" t="s">
        <v>3177</v>
      </c>
      <c r="O6742" t="s">
        <v>3182</v>
      </c>
      <c r="P6742">
        <f t="shared" si="210"/>
        <v>45179</v>
      </c>
      <c r="Q6742">
        <f>--(COUNTIF($A$2:A6742,A6742)=1)</f>
        <v>1</v>
      </c>
      <c r="R6742" t="str">
        <f t="shared" si="211"/>
        <v/>
      </c>
    </row>
    <row r="6743" spans="1:18">
      <c r="A6743" t="s">
        <v>13534</v>
      </c>
      <c r="B6743" t="s">
        <v>6083</v>
      </c>
      <c r="C6743" t="s">
        <v>5160</v>
      </c>
      <c r="D6743" t="s">
        <v>3240</v>
      </c>
      <c r="E6743" t="s">
        <v>3166</v>
      </c>
      <c r="F6743" t="s">
        <v>3220</v>
      </c>
      <c r="G6743" t="s">
        <v>929</v>
      </c>
      <c r="H6743" s="28"/>
      <c r="J6743">
        <v>24</v>
      </c>
      <c r="K6743" t="s">
        <v>3098</v>
      </c>
      <c r="L6743" t="s">
        <v>3181</v>
      </c>
      <c r="M6743" t="s">
        <v>3188</v>
      </c>
      <c r="O6743" t="s">
        <v>3182</v>
      </c>
      <c r="P6743">
        <f t="shared" si="210"/>
        <v>44720</v>
      </c>
      <c r="Q6743">
        <f>--(COUNTIF($A$2:A6743,A6743)=1)</f>
        <v>1</v>
      </c>
      <c r="R6743" t="str">
        <f t="shared" si="211"/>
        <v/>
      </c>
    </row>
    <row r="6744" spans="1:18">
      <c r="A6744" t="s">
        <v>13535</v>
      </c>
      <c r="B6744" t="s">
        <v>769</v>
      </c>
      <c r="C6744" t="s">
        <v>12455</v>
      </c>
      <c r="D6744" t="s">
        <v>3196</v>
      </c>
      <c r="E6744" t="s">
        <v>3166</v>
      </c>
      <c r="F6744" t="s">
        <v>3228</v>
      </c>
      <c r="G6744" t="s">
        <v>1945</v>
      </c>
      <c r="H6744" s="28"/>
      <c r="J6744">
        <v>24</v>
      </c>
      <c r="K6744" t="s">
        <v>3098</v>
      </c>
      <c r="L6744" t="s">
        <v>3181</v>
      </c>
      <c r="M6744" t="s">
        <v>3188</v>
      </c>
      <c r="O6744" t="s">
        <v>3182</v>
      </c>
      <c r="P6744">
        <f t="shared" si="210"/>
        <v>45404</v>
      </c>
      <c r="Q6744">
        <f>--(COUNTIF($A$2:A6744,A6744)=1)</f>
        <v>1</v>
      </c>
      <c r="R6744" t="str">
        <f t="shared" si="211"/>
        <v/>
      </c>
    </row>
    <row r="6745" spans="1:18">
      <c r="A6745" t="s">
        <v>13536</v>
      </c>
      <c r="B6745" t="s">
        <v>6954</v>
      </c>
      <c r="C6745" t="s">
        <v>7957</v>
      </c>
      <c r="D6745" t="s">
        <v>3196</v>
      </c>
      <c r="E6745" t="s">
        <v>3194</v>
      </c>
      <c r="F6745" t="s">
        <v>3167</v>
      </c>
      <c r="G6745" t="s">
        <v>353</v>
      </c>
      <c r="H6745" s="28">
        <v>45280</v>
      </c>
      <c r="I6745">
        <v>208.21</v>
      </c>
      <c r="J6745">
        <v>72</v>
      </c>
      <c r="K6745" t="s">
        <v>3123</v>
      </c>
      <c r="L6745" t="s">
        <v>3229</v>
      </c>
      <c r="M6745" t="s">
        <v>3188</v>
      </c>
      <c r="N6745">
        <v>3.2</v>
      </c>
      <c r="O6745" t="s">
        <v>3182</v>
      </c>
      <c r="P6745">
        <f t="shared" si="210"/>
        <v>45272</v>
      </c>
      <c r="Q6745">
        <f>--(COUNTIF($A$2:A6745,A6745)=1)</f>
        <v>1</v>
      </c>
      <c r="R6745">
        <f t="shared" si="211"/>
        <v>208.21</v>
      </c>
    </row>
    <row r="6746" spans="1:18">
      <c r="A6746" t="s">
        <v>13537</v>
      </c>
      <c r="B6746" t="s">
        <v>3383</v>
      </c>
      <c r="C6746" t="s">
        <v>10093</v>
      </c>
      <c r="D6746" t="s">
        <v>3200</v>
      </c>
      <c r="E6746" t="s">
        <v>3194</v>
      </c>
      <c r="F6746" t="s">
        <v>3220</v>
      </c>
      <c r="G6746" t="s">
        <v>617</v>
      </c>
      <c r="H6746" s="28"/>
      <c r="J6746">
        <v>72</v>
      </c>
      <c r="K6746" t="s">
        <v>3098</v>
      </c>
      <c r="L6746" t="s">
        <v>3271</v>
      </c>
      <c r="M6746" t="s">
        <v>3169</v>
      </c>
      <c r="O6746" t="s">
        <v>3189</v>
      </c>
      <c r="P6746">
        <f t="shared" si="210"/>
        <v>45403</v>
      </c>
      <c r="Q6746">
        <f>--(COUNTIF($A$2:A6746,A6746)=1)</f>
        <v>1</v>
      </c>
      <c r="R6746" t="str">
        <f t="shared" si="211"/>
        <v/>
      </c>
    </row>
    <row r="6747" spans="1:18">
      <c r="A6747" t="s">
        <v>13538</v>
      </c>
      <c r="B6747" t="s">
        <v>4952</v>
      </c>
      <c r="C6747" t="s">
        <v>10289</v>
      </c>
      <c r="D6747" t="s">
        <v>3251</v>
      </c>
      <c r="E6747" t="s">
        <v>3175</v>
      </c>
      <c r="F6747" t="s">
        <v>3167</v>
      </c>
      <c r="G6747" t="s">
        <v>508</v>
      </c>
      <c r="H6747" s="28">
        <v>44938</v>
      </c>
      <c r="I6747">
        <v>0.83</v>
      </c>
      <c r="J6747">
        <v>8</v>
      </c>
      <c r="K6747" t="s">
        <v>3124</v>
      </c>
      <c r="L6747" t="s">
        <v>3229</v>
      </c>
      <c r="M6747" t="s">
        <v>3177</v>
      </c>
      <c r="N6747">
        <v>4.7</v>
      </c>
      <c r="O6747" t="s">
        <v>3189</v>
      </c>
      <c r="P6747">
        <f t="shared" si="210"/>
        <v>44938</v>
      </c>
      <c r="Q6747">
        <f>--(COUNTIF($A$2:A6747,A6747)=1)</f>
        <v>1</v>
      </c>
      <c r="R6747">
        <f t="shared" si="211"/>
        <v>0.83</v>
      </c>
    </row>
    <row r="6748" spans="1:18">
      <c r="A6748" t="s">
        <v>13539</v>
      </c>
      <c r="B6748" t="s">
        <v>7323</v>
      </c>
      <c r="C6748" t="s">
        <v>13540</v>
      </c>
      <c r="D6748" t="s">
        <v>3240</v>
      </c>
      <c r="E6748" t="s">
        <v>3166</v>
      </c>
      <c r="F6748" t="s">
        <v>3167</v>
      </c>
      <c r="G6748" t="s">
        <v>6455</v>
      </c>
      <c r="H6748" s="28">
        <v>45508</v>
      </c>
      <c r="I6748">
        <v>20.84</v>
      </c>
      <c r="J6748">
        <v>24</v>
      </c>
      <c r="K6748" t="s">
        <v>3124</v>
      </c>
      <c r="L6748" t="s">
        <v>3244</v>
      </c>
      <c r="M6748" t="s">
        <v>3188</v>
      </c>
      <c r="N6748">
        <v>1.2</v>
      </c>
      <c r="O6748" t="s">
        <v>3178</v>
      </c>
      <c r="P6748">
        <f t="shared" si="210"/>
        <v>45508</v>
      </c>
      <c r="Q6748">
        <f>--(COUNTIF($A$2:A6748,A6748)=1)</f>
        <v>1</v>
      </c>
      <c r="R6748">
        <f t="shared" si="211"/>
        <v>20.84</v>
      </c>
    </row>
    <row r="6749" spans="1:18">
      <c r="A6749" t="s">
        <v>13541</v>
      </c>
      <c r="B6749" t="s">
        <v>569</v>
      </c>
      <c r="C6749" t="s">
        <v>3098</v>
      </c>
      <c r="D6749" t="s">
        <v>3165</v>
      </c>
      <c r="E6749" t="s">
        <v>3175</v>
      </c>
      <c r="F6749" t="s">
        <v>3228</v>
      </c>
      <c r="G6749" t="s">
        <v>1676</v>
      </c>
      <c r="H6749" s="28"/>
      <c r="J6749">
        <v>8</v>
      </c>
      <c r="K6749" t="s">
        <v>3098</v>
      </c>
      <c r="L6749" t="s">
        <v>3302</v>
      </c>
      <c r="M6749" t="s">
        <v>3169</v>
      </c>
      <c r="O6749" t="s">
        <v>3123</v>
      </c>
      <c r="P6749">
        <f t="shared" si="210"/>
        <v>45685</v>
      </c>
      <c r="Q6749">
        <f>--(COUNTIF($A$2:A6749,A6749)=1)</f>
        <v>1</v>
      </c>
      <c r="R6749" t="str">
        <f t="shared" si="211"/>
        <v/>
      </c>
    </row>
    <row r="6750" spans="1:18">
      <c r="A6750" t="s">
        <v>13542</v>
      </c>
      <c r="B6750" t="s">
        <v>2167</v>
      </c>
      <c r="C6750" t="s">
        <v>11450</v>
      </c>
      <c r="D6750" t="s">
        <v>3200</v>
      </c>
      <c r="E6750" t="s">
        <v>3166</v>
      </c>
      <c r="F6750" t="s">
        <v>3167</v>
      </c>
      <c r="G6750" t="s">
        <v>2367</v>
      </c>
      <c r="H6750" s="28">
        <v>45165</v>
      </c>
      <c r="I6750">
        <v>66.180000000000007</v>
      </c>
      <c r="J6750">
        <v>24</v>
      </c>
      <c r="K6750" t="s">
        <v>3123</v>
      </c>
      <c r="L6750" t="s">
        <v>3168</v>
      </c>
      <c r="M6750" t="s">
        <v>3202</v>
      </c>
      <c r="N6750">
        <v>2.4</v>
      </c>
      <c r="O6750" t="s">
        <v>3170</v>
      </c>
      <c r="P6750">
        <f t="shared" si="210"/>
        <v>45163</v>
      </c>
      <c r="Q6750">
        <f>--(COUNTIF($A$2:A6750,A6750)=1)</f>
        <v>1</v>
      </c>
      <c r="R6750">
        <f t="shared" si="211"/>
        <v>66.180000000000007</v>
      </c>
    </row>
    <row r="6751" spans="1:18">
      <c r="A6751" t="s">
        <v>13543</v>
      </c>
      <c r="B6751" t="s">
        <v>5626</v>
      </c>
      <c r="C6751" t="s">
        <v>3098</v>
      </c>
      <c r="D6751" t="s">
        <v>3165</v>
      </c>
      <c r="E6751" t="s">
        <v>3175</v>
      </c>
      <c r="F6751" t="s">
        <v>3167</v>
      </c>
      <c r="G6751" t="s">
        <v>1616</v>
      </c>
      <c r="H6751" s="28"/>
      <c r="J6751">
        <v>8</v>
      </c>
      <c r="K6751" t="s">
        <v>3098</v>
      </c>
      <c r="L6751" t="s">
        <v>3229</v>
      </c>
      <c r="M6751" t="s">
        <v>3207</v>
      </c>
      <c r="O6751" t="s">
        <v>3213</v>
      </c>
      <c r="P6751">
        <f t="shared" si="210"/>
        <v>45182</v>
      </c>
      <c r="Q6751">
        <f>--(COUNTIF($A$2:A6751,A6751)=1)</f>
        <v>1</v>
      </c>
      <c r="R6751" t="str">
        <f t="shared" si="211"/>
        <v/>
      </c>
    </row>
    <row r="6752" spans="1:18">
      <c r="A6752" t="s">
        <v>13544</v>
      </c>
      <c r="B6752" t="s">
        <v>1717</v>
      </c>
      <c r="C6752" t="s">
        <v>3098</v>
      </c>
      <c r="D6752" t="s">
        <v>3165</v>
      </c>
      <c r="E6752" t="s">
        <v>3194</v>
      </c>
      <c r="F6752" t="s">
        <v>3167</v>
      </c>
      <c r="G6752" t="s">
        <v>197</v>
      </c>
      <c r="H6752" s="28">
        <v>44931</v>
      </c>
      <c r="I6752">
        <v>200.66</v>
      </c>
      <c r="J6752">
        <v>72</v>
      </c>
      <c r="K6752" t="s">
        <v>3123</v>
      </c>
      <c r="L6752" t="s">
        <v>3216</v>
      </c>
      <c r="M6752" t="s">
        <v>3202</v>
      </c>
      <c r="N6752">
        <v>4.8</v>
      </c>
      <c r="O6752" t="s">
        <v>3123</v>
      </c>
      <c r="P6752">
        <f t="shared" si="210"/>
        <v>44923</v>
      </c>
      <c r="Q6752">
        <f>--(COUNTIF($A$2:A6752,A6752)=1)</f>
        <v>1</v>
      </c>
      <c r="R6752">
        <f t="shared" si="211"/>
        <v>200.66</v>
      </c>
    </row>
    <row r="6753" spans="1:18">
      <c r="A6753" t="s">
        <v>13545</v>
      </c>
      <c r="B6753" t="s">
        <v>841</v>
      </c>
      <c r="C6753" t="s">
        <v>3098</v>
      </c>
      <c r="D6753" t="s">
        <v>3251</v>
      </c>
      <c r="E6753" t="s">
        <v>3175</v>
      </c>
      <c r="F6753" t="s">
        <v>3167</v>
      </c>
      <c r="G6753" t="s">
        <v>5114</v>
      </c>
      <c r="H6753" s="28">
        <v>45075</v>
      </c>
      <c r="I6753">
        <v>6.78</v>
      </c>
      <c r="J6753">
        <v>8</v>
      </c>
      <c r="K6753" t="s">
        <v>3124</v>
      </c>
      <c r="L6753" t="s">
        <v>3268</v>
      </c>
      <c r="M6753" t="s">
        <v>3207</v>
      </c>
      <c r="N6753">
        <v>4</v>
      </c>
      <c r="O6753" t="s">
        <v>3189</v>
      </c>
      <c r="P6753">
        <f t="shared" si="210"/>
        <v>45075</v>
      </c>
      <c r="Q6753">
        <f>--(COUNTIF($A$2:A6753,A6753)=1)</f>
        <v>1</v>
      </c>
      <c r="R6753">
        <f t="shared" si="211"/>
        <v>6.78</v>
      </c>
    </row>
    <row r="6754" spans="1:18">
      <c r="A6754" t="s">
        <v>13546</v>
      </c>
      <c r="B6754" t="s">
        <v>5271</v>
      </c>
      <c r="C6754" t="s">
        <v>11169</v>
      </c>
      <c r="D6754" t="s">
        <v>3237</v>
      </c>
      <c r="E6754" t="s">
        <v>3194</v>
      </c>
      <c r="F6754" t="s">
        <v>3167</v>
      </c>
      <c r="G6754" t="s">
        <v>1768</v>
      </c>
      <c r="H6754" s="28">
        <v>45210</v>
      </c>
      <c r="I6754">
        <v>206.75</v>
      </c>
      <c r="J6754">
        <v>72</v>
      </c>
      <c r="K6754" t="s">
        <v>3123</v>
      </c>
      <c r="L6754" t="s">
        <v>3187</v>
      </c>
      <c r="M6754" t="s">
        <v>3177</v>
      </c>
      <c r="N6754">
        <v>1.1000000000000001</v>
      </c>
      <c r="O6754" t="s">
        <v>3170</v>
      </c>
      <c r="P6754">
        <f t="shared" si="210"/>
        <v>45202</v>
      </c>
      <c r="Q6754">
        <f>--(COUNTIF($A$2:A6754,A6754)=1)</f>
        <v>1</v>
      </c>
      <c r="R6754">
        <f t="shared" si="211"/>
        <v>206.75</v>
      </c>
    </row>
    <row r="6755" spans="1:18">
      <c r="A6755" t="s">
        <v>13547</v>
      </c>
      <c r="B6755" t="s">
        <v>2466</v>
      </c>
      <c r="C6755" t="s">
        <v>3098</v>
      </c>
      <c r="D6755" t="s">
        <v>3200</v>
      </c>
      <c r="E6755" t="s">
        <v>3175</v>
      </c>
      <c r="F6755" t="s">
        <v>3167</v>
      </c>
      <c r="G6755" t="s">
        <v>2829</v>
      </c>
      <c r="H6755" s="28">
        <v>45626</v>
      </c>
      <c r="I6755">
        <v>11.2</v>
      </c>
      <c r="J6755">
        <v>8</v>
      </c>
      <c r="K6755" t="s">
        <v>3123</v>
      </c>
      <c r="L6755" t="s">
        <v>3181</v>
      </c>
      <c r="M6755" t="s">
        <v>3202</v>
      </c>
      <c r="N6755">
        <v>1.4</v>
      </c>
      <c r="O6755" t="s">
        <v>3170</v>
      </c>
      <c r="P6755">
        <f t="shared" si="210"/>
        <v>45626</v>
      </c>
      <c r="Q6755">
        <f>--(COUNTIF($A$2:A6755,A6755)=1)</f>
        <v>1</v>
      </c>
      <c r="R6755">
        <f t="shared" si="211"/>
        <v>11.2</v>
      </c>
    </row>
    <row r="6756" spans="1:18">
      <c r="A6756" t="s">
        <v>13548</v>
      </c>
      <c r="B6756" t="s">
        <v>4397</v>
      </c>
      <c r="C6756" t="s">
        <v>3098</v>
      </c>
      <c r="D6756" t="s">
        <v>3185</v>
      </c>
      <c r="E6756" t="s">
        <v>3166</v>
      </c>
      <c r="F6756" t="s">
        <v>3167</v>
      </c>
      <c r="G6756" t="s">
        <v>4101</v>
      </c>
      <c r="H6756" s="28">
        <v>45616</v>
      </c>
      <c r="I6756">
        <v>31.56</v>
      </c>
      <c r="J6756">
        <v>24</v>
      </c>
      <c r="K6756" t="s">
        <v>3123</v>
      </c>
      <c r="L6756" t="s">
        <v>3216</v>
      </c>
      <c r="M6756" t="s">
        <v>3169</v>
      </c>
      <c r="O6756" t="s">
        <v>3178</v>
      </c>
      <c r="P6756">
        <f t="shared" si="210"/>
        <v>45615</v>
      </c>
      <c r="Q6756">
        <f>--(COUNTIF($A$2:A6756,A6756)=1)</f>
        <v>1</v>
      </c>
      <c r="R6756">
        <f t="shared" si="211"/>
        <v>31.56</v>
      </c>
    </row>
    <row r="6757" spans="1:18">
      <c r="A6757" t="s">
        <v>13549</v>
      </c>
      <c r="B6757" t="s">
        <v>2032</v>
      </c>
      <c r="C6757" t="s">
        <v>3098</v>
      </c>
      <c r="D6757" t="s">
        <v>3185</v>
      </c>
      <c r="E6757" t="s">
        <v>3175</v>
      </c>
      <c r="F6757" t="s">
        <v>3167</v>
      </c>
      <c r="G6757" t="s">
        <v>3408</v>
      </c>
      <c r="H6757" s="28"/>
      <c r="J6757">
        <v>8</v>
      </c>
      <c r="K6757" t="s">
        <v>3098</v>
      </c>
      <c r="L6757" t="s">
        <v>3354</v>
      </c>
      <c r="M6757" t="s">
        <v>3202</v>
      </c>
      <c r="O6757" t="s">
        <v>3123</v>
      </c>
      <c r="P6757">
        <f t="shared" si="210"/>
        <v>45678</v>
      </c>
      <c r="Q6757">
        <f>--(COUNTIF($A$2:A6757,A6757)=1)</f>
        <v>1</v>
      </c>
      <c r="R6757" t="str">
        <f t="shared" si="211"/>
        <v/>
      </c>
    </row>
    <row r="6758" spans="1:18">
      <c r="A6758" t="s">
        <v>13550</v>
      </c>
      <c r="B6758" t="s">
        <v>3035</v>
      </c>
      <c r="C6758" t="s">
        <v>3098</v>
      </c>
      <c r="D6758" t="s">
        <v>3165</v>
      </c>
      <c r="E6758" t="s">
        <v>3166</v>
      </c>
      <c r="F6758" t="s">
        <v>3167</v>
      </c>
      <c r="G6758" t="s">
        <v>4104</v>
      </c>
      <c r="H6758" s="28">
        <v>44707</v>
      </c>
      <c r="I6758">
        <v>69.47</v>
      </c>
      <c r="J6758">
        <v>24</v>
      </c>
      <c r="K6758" t="s">
        <v>3123</v>
      </c>
      <c r="L6758" t="s">
        <v>3181</v>
      </c>
      <c r="M6758" t="s">
        <v>3202</v>
      </c>
      <c r="N6758">
        <v>4.7</v>
      </c>
      <c r="O6758" t="s">
        <v>3189</v>
      </c>
      <c r="P6758">
        <f t="shared" si="210"/>
        <v>44705</v>
      </c>
      <c r="Q6758">
        <f>--(COUNTIF($A$2:A6758,A6758)=1)</f>
        <v>1</v>
      </c>
      <c r="R6758">
        <f t="shared" si="211"/>
        <v>69.47</v>
      </c>
    </row>
    <row r="6759" spans="1:18">
      <c r="A6759" t="s">
        <v>13551</v>
      </c>
      <c r="B6759" t="s">
        <v>3003</v>
      </c>
      <c r="C6759" t="s">
        <v>13552</v>
      </c>
      <c r="D6759" t="s">
        <v>3165</v>
      </c>
      <c r="E6759" t="s">
        <v>3280</v>
      </c>
      <c r="F6759" t="s">
        <v>3228</v>
      </c>
      <c r="G6759" t="s">
        <v>5178</v>
      </c>
      <c r="H6759" s="28"/>
      <c r="J6759">
        <v>4</v>
      </c>
      <c r="K6759" t="s">
        <v>3098</v>
      </c>
      <c r="L6759" t="s">
        <v>3098</v>
      </c>
      <c r="M6759" t="s">
        <v>3169</v>
      </c>
      <c r="O6759" t="s">
        <v>3123</v>
      </c>
      <c r="P6759">
        <f t="shared" si="210"/>
        <v>45698</v>
      </c>
      <c r="Q6759">
        <f>--(COUNTIF($A$2:A6759,A6759)=1)</f>
        <v>1</v>
      </c>
      <c r="R6759" t="str">
        <f t="shared" si="211"/>
        <v/>
      </c>
    </row>
    <row r="6760" spans="1:18">
      <c r="A6760" t="s">
        <v>13553</v>
      </c>
      <c r="B6760" t="s">
        <v>5209</v>
      </c>
      <c r="C6760" t="s">
        <v>3098</v>
      </c>
      <c r="D6760" t="s">
        <v>3237</v>
      </c>
      <c r="E6760" t="s">
        <v>3166</v>
      </c>
      <c r="F6760" t="s">
        <v>3167</v>
      </c>
      <c r="G6760" t="s">
        <v>714</v>
      </c>
      <c r="H6760" s="28">
        <v>44567</v>
      </c>
      <c r="I6760">
        <v>32.25</v>
      </c>
      <c r="J6760">
        <v>24</v>
      </c>
      <c r="K6760" t="s">
        <v>3123</v>
      </c>
      <c r="L6760" t="s">
        <v>3354</v>
      </c>
      <c r="M6760" t="s">
        <v>3188</v>
      </c>
      <c r="N6760">
        <v>2.2000000000000002</v>
      </c>
      <c r="O6760" t="s">
        <v>3260</v>
      </c>
      <c r="P6760">
        <f t="shared" si="210"/>
        <v>44566</v>
      </c>
      <c r="Q6760">
        <f>--(COUNTIF($A$2:A6760,A6760)=1)</f>
        <v>1</v>
      </c>
      <c r="R6760">
        <f t="shared" si="211"/>
        <v>32.25</v>
      </c>
    </row>
    <row r="6761" spans="1:18">
      <c r="A6761" t="s">
        <v>13554</v>
      </c>
      <c r="B6761" t="s">
        <v>8857</v>
      </c>
      <c r="C6761" t="s">
        <v>3098</v>
      </c>
      <c r="D6761" t="s">
        <v>3185</v>
      </c>
      <c r="E6761" t="s">
        <v>3175</v>
      </c>
      <c r="F6761" t="s">
        <v>3167</v>
      </c>
      <c r="G6761" t="s">
        <v>839</v>
      </c>
      <c r="H6761" s="28">
        <v>45343</v>
      </c>
      <c r="I6761">
        <v>13.52</v>
      </c>
      <c r="J6761">
        <v>8</v>
      </c>
      <c r="K6761" t="s">
        <v>3123</v>
      </c>
      <c r="L6761" t="s">
        <v>3181</v>
      </c>
      <c r="M6761" t="s">
        <v>3202</v>
      </c>
      <c r="O6761" t="s">
        <v>3189</v>
      </c>
      <c r="P6761">
        <f t="shared" si="210"/>
        <v>45343</v>
      </c>
      <c r="Q6761">
        <f>--(COUNTIF($A$2:A6761,A6761)=1)</f>
        <v>1</v>
      </c>
      <c r="R6761">
        <f t="shared" si="211"/>
        <v>13.52</v>
      </c>
    </row>
    <row r="6762" spans="1:18">
      <c r="A6762" t="s">
        <v>13555</v>
      </c>
      <c r="B6762" t="s">
        <v>2699</v>
      </c>
      <c r="C6762" t="s">
        <v>13556</v>
      </c>
      <c r="D6762" t="s">
        <v>3196</v>
      </c>
      <c r="E6762" t="s">
        <v>3194</v>
      </c>
      <c r="F6762" t="s">
        <v>3167</v>
      </c>
      <c r="G6762" t="s">
        <v>2371</v>
      </c>
      <c r="H6762" s="28"/>
      <c r="J6762">
        <v>72</v>
      </c>
      <c r="K6762" t="s">
        <v>3098</v>
      </c>
      <c r="L6762" t="s">
        <v>3231</v>
      </c>
      <c r="M6762" t="s">
        <v>3169</v>
      </c>
      <c r="O6762" t="s">
        <v>3170</v>
      </c>
      <c r="P6762">
        <f t="shared" si="210"/>
        <v>45658</v>
      </c>
      <c r="Q6762">
        <f>--(COUNTIF($A$2:A6762,A6762)=1)</f>
        <v>1</v>
      </c>
      <c r="R6762" t="str">
        <f t="shared" si="211"/>
        <v/>
      </c>
    </row>
    <row r="6763" spans="1:18">
      <c r="A6763" t="s">
        <v>13557</v>
      </c>
      <c r="B6763" t="s">
        <v>6013</v>
      </c>
      <c r="C6763" t="s">
        <v>13558</v>
      </c>
      <c r="D6763" t="s">
        <v>3251</v>
      </c>
      <c r="E6763" t="s">
        <v>3280</v>
      </c>
      <c r="F6763" t="s">
        <v>3228</v>
      </c>
      <c r="G6763" t="s">
        <v>2384</v>
      </c>
      <c r="H6763" s="28"/>
      <c r="J6763">
        <v>4</v>
      </c>
      <c r="K6763" t="s">
        <v>3098</v>
      </c>
      <c r="L6763" t="s">
        <v>3176</v>
      </c>
      <c r="M6763" t="s">
        <v>3188</v>
      </c>
      <c r="O6763" t="s">
        <v>3124</v>
      </c>
      <c r="P6763">
        <f t="shared" si="210"/>
        <v>44787</v>
      </c>
      <c r="Q6763">
        <f>--(COUNTIF($A$2:A6763,A6763)=1)</f>
        <v>1</v>
      </c>
      <c r="R6763" t="str">
        <f t="shared" si="211"/>
        <v/>
      </c>
    </row>
    <row r="6764" spans="1:18">
      <c r="A6764" t="s">
        <v>13559</v>
      </c>
      <c r="B6764" t="s">
        <v>318</v>
      </c>
      <c r="C6764" t="s">
        <v>3098</v>
      </c>
      <c r="D6764" t="s">
        <v>3196</v>
      </c>
      <c r="E6764" t="s">
        <v>3166</v>
      </c>
      <c r="F6764" t="s">
        <v>3228</v>
      </c>
      <c r="G6764" t="s">
        <v>181</v>
      </c>
      <c r="H6764" s="28"/>
      <c r="J6764">
        <v>24</v>
      </c>
      <c r="K6764" t="s">
        <v>3098</v>
      </c>
      <c r="L6764" t="s">
        <v>3201</v>
      </c>
      <c r="M6764" t="s">
        <v>3202</v>
      </c>
      <c r="O6764" t="s">
        <v>3123</v>
      </c>
      <c r="P6764">
        <f t="shared" si="210"/>
        <v>44718</v>
      </c>
      <c r="Q6764">
        <f>--(COUNTIF($A$2:A6764,A6764)=1)</f>
        <v>1</v>
      </c>
      <c r="R6764" t="str">
        <f t="shared" si="211"/>
        <v/>
      </c>
    </row>
    <row r="6765" spans="1:18">
      <c r="A6765" t="s">
        <v>13560</v>
      </c>
      <c r="B6765" t="s">
        <v>2184</v>
      </c>
      <c r="C6765" t="s">
        <v>4598</v>
      </c>
      <c r="D6765" t="s">
        <v>3174</v>
      </c>
      <c r="E6765" t="s">
        <v>3175</v>
      </c>
      <c r="F6765" t="s">
        <v>3167</v>
      </c>
      <c r="G6765" t="s">
        <v>1402</v>
      </c>
      <c r="H6765" s="28">
        <v>45463</v>
      </c>
      <c r="I6765">
        <v>5.94</v>
      </c>
      <c r="J6765">
        <v>8</v>
      </c>
      <c r="K6765" t="s">
        <v>3124</v>
      </c>
      <c r="L6765" t="s">
        <v>3176</v>
      </c>
      <c r="M6765" t="s">
        <v>3202</v>
      </c>
      <c r="N6765">
        <v>2.2000000000000002</v>
      </c>
      <c r="O6765" t="s">
        <v>3182</v>
      </c>
      <c r="P6765">
        <f t="shared" si="210"/>
        <v>45463</v>
      </c>
      <c r="Q6765">
        <f>--(COUNTIF($A$2:A6765,A6765)=1)</f>
        <v>1</v>
      </c>
      <c r="R6765">
        <f t="shared" si="211"/>
        <v>5.94</v>
      </c>
    </row>
    <row r="6766" spans="1:18">
      <c r="A6766" t="s">
        <v>13561</v>
      </c>
      <c r="B6766" t="s">
        <v>2502</v>
      </c>
      <c r="C6766" t="s">
        <v>3098</v>
      </c>
      <c r="D6766" t="s">
        <v>3240</v>
      </c>
      <c r="E6766" t="s">
        <v>3175</v>
      </c>
      <c r="F6766" t="s">
        <v>3167</v>
      </c>
      <c r="G6766" t="s">
        <v>2263</v>
      </c>
      <c r="H6766" s="28"/>
      <c r="J6766">
        <v>8</v>
      </c>
      <c r="K6766" t="s">
        <v>3098</v>
      </c>
      <c r="L6766" t="s">
        <v>3098</v>
      </c>
      <c r="M6766" t="s">
        <v>3202</v>
      </c>
      <c r="O6766" t="s">
        <v>3182</v>
      </c>
      <c r="P6766">
        <f t="shared" si="210"/>
        <v>44739</v>
      </c>
      <c r="Q6766">
        <f>--(COUNTIF($A$2:A6766,A6766)=1)</f>
        <v>1</v>
      </c>
      <c r="R6766" t="str">
        <f t="shared" si="211"/>
        <v/>
      </c>
    </row>
    <row r="6767" spans="1:18">
      <c r="A6767" t="s">
        <v>13562</v>
      </c>
      <c r="B6767" t="s">
        <v>1534</v>
      </c>
      <c r="C6767" t="s">
        <v>13563</v>
      </c>
      <c r="D6767" t="s">
        <v>3240</v>
      </c>
      <c r="E6767" t="s">
        <v>3166</v>
      </c>
      <c r="F6767" t="s">
        <v>3167</v>
      </c>
      <c r="G6767" t="s">
        <v>346</v>
      </c>
      <c r="H6767" s="28">
        <v>44974</v>
      </c>
      <c r="I6767">
        <v>55.3</v>
      </c>
      <c r="J6767">
        <v>24</v>
      </c>
      <c r="K6767" t="s">
        <v>3123</v>
      </c>
      <c r="L6767" t="s">
        <v>3187</v>
      </c>
      <c r="M6767" t="s">
        <v>3188</v>
      </c>
      <c r="N6767">
        <v>3.9</v>
      </c>
      <c r="O6767" t="s">
        <v>3170</v>
      </c>
      <c r="P6767">
        <f t="shared" si="210"/>
        <v>44972</v>
      </c>
      <c r="Q6767">
        <f>--(COUNTIF($A$2:A6767,A6767)=1)</f>
        <v>1</v>
      </c>
      <c r="R6767">
        <f t="shared" si="211"/>
        <v>55.3</v>
      </c>
    </row>
    <row r="6768" spans="1:18">
      <c r="A6768" t="s">
        <v>13564</v>
      </c>
      <c r="B6768" t="s">
        <v>3401</v>
      </c>
      <c r="C6768" t="s">
        <v>13565</v>
      </c>
      <c r="D6768" t="s">
        <v>3185</v>
      </c>
      <c r="E6768" t="s">
        <v>3166</v>
      </c>
      <c r="F6768" t="s">
        <v>3167</v>
      </c>
      <c r="G6768" t="s">
        <v>1268</v>
      </c>
      <c r="H6768" s="28">
        <v>45655</v>
      </c>
      <c r="I6768">
        <v>14.37</v>
      </c>
      <c r="J6768">
        <v>24</v>
      </c>
      <c r="K6768" t="s">
        <v>3124</v>
      </c>
      <c r="L6768" t="s">
        <v>3209</v>
      </c>
      <c r="M6768" t="s">
        <v>3202</v>
      </c>
      <c r="N6768">
        <v>3.6</v>
      </c>
      <c r="O6768" t="s">
        <v>3123</v>
      </c>
      <c r="P6768">
        <f t="shared" si="210"/>
        <v>45655</v>
      </c>
      <c r="Q6768">
        <f>--(COUNTIF($A$2:A6768,A6768)=1)</f>
        <v>1</v>
      </c>
      <c r="R6768">
        <f t="shared" si="211"/>
        <v>14.37</v>
      </c>
    </row>
    <row r="6769" spans="1:18">
      <c r="A6769" t="s">
        <v>13566</v>
      </c>
      <c r="B6769" t="s">
        <v>1844</v>
      </c>
      <c r="C6769" t="s">
        <v>13347</v>
      </c>
      <c r="D6769" t="s">
        <v>3200</v>
      </c>
      <c r="E6769" t="s">
        <v>3166</v>
      </c>
      <c r="F6769" t="s">
        <v>3167</v>
      </c>
      <c r="G6769" t="s">
        <v>404</v>
      </c>
      <c r="H6769" s="28">
        <v>45290</v>
      </c>
      <c r="I6769">
        <v>41.71</v>
      </c>
      <c r="J6769">
        <v>24</v>
      </c>
      <c r="K6769" t="s">
        <v>3123</v>
      </c>
      <c r="L6769" t="s">
        <v>3437</v>
      </c>
      <c r="M6769" t="s">
        <v>3207</v>
      </c>
      <c r="N6769">
        <v>4.7</v>
      </c>
      <c r="O6769" t="s">
        <v>3182</v>
      </c>
      <c r="P6769">
        <f t="shared" si="210"/>
        <v>45289</v>
      </c>
      <c r="Q6769">
        <f>--(COUNTIF($A$2:A6769,A6769)=1)</f>
        <v>1</v>
      </c>
      <c r="R6769">
        <f t="shared" si="211"/>
        <v>41.71</v>
      </c>
    </row>
    <row r="6770" spans="1:18">
      <c r="A6770" t="s">
        <v>13567</v>
      </c>
      <c r="B6770" t="s">
        <v>3784</v>
      </c>
      <c r="C6770" t="s">
        <v>3098</v>
      </c>
      <c r="D6770" t="s">
        <v>3227</v>
      </c>
      <c r="E6770" t="s">
        <v>3166</v>
      </c>
      <c r="F6770" t="s">
        <v>3167</v>
      </c>
      <c r="G6770" t="s">
        <v>484</v>
      </c>
      <c r="H6770" s="28">
        <v>45559</v>
      </c>
      <c r="I6770">
        <v>67.22</v>
      </c>
      <c r="J6770">
        <v>24</v>
      </c>
      <c r="K6770" t="s">
        <v>3123</v>
      </c>
      <c r="L6770" t="s">
        <v>3098</v>
      </c>
      <c r="M6770" t="s">
        <v>3188</v>
      </c>
      <c r="N6770">
        <v>3.3</v>
      </c>
      <c r="O6770" t="s">
        <v>3124</v>
      </c>
      <c r="P6770">
        <f t="shared" si="210"/>
        <v>45557</v>
      </c>
      <c r="Q6770">
        <f>--(COUNTIF($A$2:A6770,A6770)=1)</f>
        <v>1</v>
      </c>
      <c r="R6770">
        <f t="shared" si="211"/>
        <v>67.22</v>
      </c>
    </row>
    <row r="6771" spans="1:18">
      <c r="A6771" t="s">
        <v>13568</v>
      </c>
      <c r="B6771" t="s">
        <v>2343</v>
      </c>
      <c r="C6771" t="s">
        <v>3098</v>
      </c>
      <c r="D6771" t="s">
        <v>3174</v>
      </c>
      <c r="E6771" t="s">
        <v>3175</v>
      </c>
      <c r="F6771" t="s">
        <v>3167</v>
      </c>
      <c r="G6771" t="s">
        <v>11638</v>
      </c>
      <c r="H6771" s="28">
        <v>45690</v>
      </c>
      <c r="I6771">
        <v>24.86</v>
      </c>
      <c r="J6771">
        <v>8</v>
      </c>
      <c r="K6771" t="s">
        <v>3123</v>
      </c>
      <c r="L6771" t="s">
        <v>3265</v>
      </c>
      <c r="M6771" t="s">
        <v>3202</v>
      </c>
      <c r="N6771">
        <v>5</v>
      </c>
      <c r="O6771" t="s">
        <v>3182</v>
      </c>
      <c r="P6771">
        <f t="shared" si="210"/>
        <v>45689</v>
      </c>
      <c r="Q6771">
        <f>--(COUNTIF($A$2:A6771,A6771)=1)</f>
        <v>1</v>
      </c>
      <c r="R6771">
        <f t="shared" si="211"/>
        <v>24.86</v>
      </c>
    </row>
    <row r="6772" spans="1:18">
      <c r="A6772" t="s">
        <v>13569</v>
      </c>
      <c r="B6772" t="s">
        <v>4283</v>
      </c>
      <c r="C6772" t="s">
        <v>6919</v>
      </c>
      <c r="D6772" t="s">
        <v>3165</v>
      </c>
      <c r="E6772" t="s">
        <v>3280</v>
      </c>
      <c r="F6772" t="s">
        <v>3220</v>
      </c>
      <c r="G6772" t="s">
        <v>309</v>
      </c>
      <c r="H6772" s="28">
        <v>45158</v>
      </c>
      <c r="I6772">
        <v>5.44</v>
      </c>
      <c r="J6772">
        <v>4</v>
      </c>
      <c r="K6772" t="s">
        <v>3123</v>
      </c>
      <c r="L6772" t="s">
        <v>3216</v>
      </c>
      <c r="M6772" t="s">
        <v>3202</v>
      </c>
      <c r="N6772">
        <v>1.5</v>
      </c>
      <c r="O6772" t="s">
        <v>3182</v>
      </c>
      <c r="P6772">
        <f t="shared" si="210"/>
        <v>45158</v>
      </c>
      <c r="Q6772">
        <f>--(COUNTIF($A$2:A6772,A6772)=1)</f>
        <v>1</v>
      </c>
      <c r="R6772">
        <f t="shared" si="211"/>
        <v>5.44</v>
      </c>
    </row>
    <row r="6773" spans="1:18">
      <c r="A6773" t="s">
        <v>13570</v>
      </c>
      <c r="B6773" t="s">
        <v>477</v>
      </c>
      <c r="C6773" t="s">
        <v>3098</v>
      </c>
      <c r="D6773" t="s">
        <v>3174</v>
      </c>
      <c r="E6773" t="s">
        <v>3166</v>
      </c>
      <c r="F6773" t="s">
        <v>3180</v>
      </c>
      <c r="G6773" t="s">
        <v>282</v>
      </c>
      <c r="H6773" s="28"/>
      <c r="J6773">
        <v>24</v>
      </c>
      <c r="K6773" t="s">
        <v>3098</v>
      </c>
      <c r="L6773" t="s">
        <v>3265</v>
      </c>
      <c r="M6773" t="s">
        <v>3202</v>
      </c>
      <c r="O6773" t="s">
        <v>3178</v>
      </c>
      <c r="P6773">
        <f t="shared" si="210"/>
        <v>45240</v>
      </c>
      <c r="Q6773">
        <f>--(COUNTIF($A$2:A6773,A6773)=1)</f>
        <v>1</v>
      </c>
      <c r="R6773" t="str">
        <f t="shared" si="211"/>
        <v/>
      </c>
    </row>
    <row r="6774" spans="1:18">
      <c r="A6774" t="s">
        <v>13571</v>
      </c>
      <c r="B6774" t="s">
        <v>3970</v>
      </c>
      <c r="C6774" t="s">
        <v>3098</v>
      </c>
      <c r="D6774" t="s">
        <v>3196</v>
      </c>
      <c r="E6774" t="s">
        <v>3175</v>
      </c>
      <c r="F6774" t="s">
        <v>3167</v>
      </c>
      <c r="G6774" t="s">
        <v>998</v>
      </c>
      <c r="H6774" s="28"/>
      <c r="J6774">
        <v>8</v>
      </c>
      <c r="K6774" t="s">
        <v>3098</v>
      </c>
      <c r="L6774" t="s">
        <v>3168</v>
      </c>
      <c r="M6774" t="s">
        <v>3177</v>
      </c>
      <c r="O6774" t="s">
        <v>3123</v>
      </c>
      <c r="P6774">
        <f t="shared" si="210"/>
        <v>45605</v>
      </c>
      <c r="Q6774">
        <f>--(COUNTIF($A$2:A6774,A6774)=1)</f>
        <v>1</v>
      </c>
      <c r="R6774" t="str">
        <f t="shared" si="211"/>
        <v/>
      </c>
    </row>
    <row r="6775" spans="1:18">
      <c r="A6775" t="s">
        <v>13572</v>
      </c>
      <c r="B6775" t="s">
        <v>2211</v>
      </c>
      <c r="C6775" t="s">
        <v>10903</v>
      </c>
      <c r="D6775" t="s">
        <v>3240</v>
      </c>
      <c r="E6775" t="s">
        <v>3194</v>
      </c>
      <c r="F6775" t="s">
        <v>3167</v>
      </c>
      <c r="G6775" t="s">
        <v>4337</v>
      </c>
      <c r="H6775" s="28">
        <v>45070</v>
      </c>
      <c r="I6775">
        <v>58.09</v>
      </c>
      <c r="J6775">
        <v>72</v>
      </c>
      <c r="K6775" t="s">
        <v>3124</v>
      </c>
      <c r="L6775" t="s">
        <v>3254</v>
      </c>
      <c r="M6775" t="s">
        <v>3177</v>
      </c>
      <c r="N6775">
        <v>3.8</v>
      </c>
      <c r="O6775" t="s">
        <v>3124</v>
      </c>
      <c r="P6775">
        <f t="shared" si="210"/>
        <v>45068</v>
      </c>
      <c r="Q6775">
        <f>--(COUNTIF($A$2:A6775,A6775)=1)</f>
        <v>1</v>
      </c>
      <c r="R6775">
        <f t="shared" si="211"/>
        <v>58.09</v>
      </c>
    </row>
    <row r="6776" spans="1:18">
      <c r="A6776" t="s">
        <v>13573</v>
      </c>
      <c r="B6776" t="s">
        <v>9708</v>
      </c>
      <c r="C6776" t="s">
        <v>3098</v>
      </c>
      <c r="D6776" t="s">
        <v>3165</v>
      </c>
      <c r="E6776" t="s">
        <v>3194</v>
      </c>
      <c r="F6776" t="s">
        <v>3220</v>
      </c>
      <c r="G6776" t="s">
        <v>1444</v>
      </c>
      <c r="H6776" s="28">
        <v>45662</v>
      </c>
      <c r="I6776">
        <v>66.239999999999995</v>
      </c>
      <c r="J6776">
        <v>72</v>
      </c>
      <c r="K6776" t="s">
        <v>3124</v>
      </c>
      <c r="L6776" t="s">
        <v>3206</v>
      </c>
      <c r="M6776" t="s">
        <v>3188</v>
      </c>
      <c r="N6776">
        <v>4.5999999999999996</v>
      </c>
      <c r="O6776" t="s">
        <v>3170</v>
      </c>
      <c r="P6776">
        <f t="shared" si="210"/>
        <v>45660</v>
      </c>
      <c r="Q6776">
        <f>--(COUNTIF($A$2:A6776,A6776)=1)</f>
        <v>1</v>
      </c>
      <c r="R6776">
        <f t="shared" si="211"/>
        <v>66.239999999999995</v>
      </c>
    </row>
    <row r="6777" spans="1:18">
      <c r="A6777" t="s">
        <v>13574</v>
      </c>
      <c r="B6777" t="s">
        <v>1557</v>
      </c>
      <c r="C6777" t="s">
        <v>6631</v>
      </c>
      <c r="D6777" t="s">
        <v>3165</v>
      </c>
      <c r="E6777" t="s">
        <v>3166</v>
      </c>
      <c r="F6777" t="s">
        <v>3167</v>
      </c>
      <c r="G6777" t="s">
        <v>135</v>
      </c>
      <c r="H6777" s="28">
        <v>45407</v>
      </c>
      <c r="I6777">
        <v>67.069999999999993</v>
      </c>
      <c r="J6777">
        <v>24</v>
      </c>
      <c r="K6777" t="s">
        <v>3123</v>
      </c>
      <c r="L6777" t="s">
        <v>3216</v>
      </c>
      <c r="M6777" t="s">
        <v>3177</v>
      </c>
      <c r="N6777">
        <v>2.2999999999999998</v>
      </c>
      <c r="O6777" t="s">
        <v>3123</v>
      </c>
      <c r="P6777">
        <f t="shared" si="210"/>
        <v>45405</v>
      </c>
      <c r="Q6777">
        <f>--(COUNTIF($A$2:A6777,A6777)=1)</f>
        <v>1</v>
      </c>
      <c r="R6777">
        <f t="shared" si="211"/>
        <v>67.069999999999993</v>
      </c>
    </row>
    <row r="6778" spans="1:18">
      <c r="A6778" t="s">
        <v>13575</v>
      </c>
      <c r="B6778" t="s">
        <v>3949</v>
      </c>
      <c r="C6778" t="s">
        <v>3098</v>
      </c>
      <c r="D6778" t="s">
        <v>3227</v>
      </c>
      <c r="E6778" t="s">
        <v>3175</v>
      </c>
      <c r="F6778" t="s">
        <v>3180</v>
      </c>
      <c r="G6778" t="s">
        <v>551</v>
      </c>
      <c r="H6778" s="28"/>
      <c r="J6778">
        <v>8</v>
      </c>
      <c r="K6778" t="s">
        <v>3098</v>
      </c>
      <c r="L6778" t="s">
        <v>3437</v>
      </c>
      <c r="M6778" t="s">
        <v>3202</v>
      </c>
      <c r="O6778" t="s">
        <v>3189</v>
      </c>
      <c r="P6778">
        <f t="shared" si="210"/>
        <v>45450</v>
      </c>
      <c r="Q6778">
        <f>--(COUNTIF($A$2:A6778,A6778)=1)</f>
        <v>1</v>
      </c>
      <c r="R6778" t="str">
        <f t="shared" si="211"/>
        <v/>
      </c>
    </row>
    <row r="6779" spans="1:18">
      <c r="A6779" t="s">
        <v>13576</v>
      </c>
      <c r="B6779" t="s">
        <v>6060</v>
      </c>
      <c r="C6779" t="s">
        <v>3098</v>
      </c>
      <c r="D6779" t="s">
        <v>3240</v>
      </c>
      <c r="E6779" t="s">
        <v>3166</v>
      </c>
      <c r="F6779" t="s">
        <v>3167</v>
      </c>
      <c r="G6779" t="s">
        <v>7480</v>
      </c>
      <c r="H6779" s="28">
        <v>45696</v>
      </c>
      <c r="I6779">
        <v>15.04</v>
      </c>
      <c r="J6779">
        <v>24</v>
      </c>
      <c r="K6779" t="s">
        <v>3124</v>
      </c>
      <c r="L6779" t="s">
        <v>3168</v>
      </c>
      <c r="M6779" t="s">
        <v>3207</v>
      </c>
      <c r="N6779">
        <v>1.2</v>
      </c>
      <c r="O6779" t="s">
        <v>3123</v>
      </c>
      <c r="P6779">
        <f t="shared" si="210"/>
        <v>45696</v>
      </c>
      <c r="Q6779">
        <f>--(COUNTIF($A$2:A6779,A6779)=1)</f>
        <v>1</v>
      </c>
      <c r="R6779">
        <f t="shared" si="211"/>
        <v>15.04</v>
      </c>
    </row>
    <row r="6780" spans="1:18">
      <c r="A6780" t="s">
        <v>13577</v>
      </c>
      <c r="B6780" t="s">
        <v>1911</v>
      </c>
      <c r="C6780" t="s">
        <v>3098</v>
      </c>
      <c r="D6780" t="s">
        <v>3200</v>
      </c>
      <c r="E6780" t="s">
        <v>3166</v>
      </c>
      <c r="F6780" t="s">
        <v>3167</v>
      </c>
      <c r="G6780" t="s">
        <v>1506</v>
      </c>
      <c r="H6780" s="28">
        <v>44683</v>
      </c>
      <c r="I6780">
        <v>77.03</v>
      </c>
      <c r="J6780">
        <v>24</v>
      </c>
      <c r="K6780" t="s">
        <v>3123</v>
      </c>
      <c r="L6780" t="s">
        <v>3351</v>
      </c>
      <c r="M6780" t="s">
        <v>3169</v>
      </c>
      <c r="N6780">
        <v>4.8</v>
      </c>
      <c r="O6780" t="s">
        <v>3189</v>
      </c>
      <c r="P6780">
        <f t="shared" si="210"/>
        <v>44680</v>
      </c>
      <c r="Q6780">
        <f>--(COUNTIF($A$2:A6780,A6780)=1)</f>
        <v>1</v>
      </c>
      <c r="R6780">
        <f t="shared" si="211"/>
        <v>77.03</v>
      </c>
    </row>
    <row r="6781" spans="1:18">
      <c r="A6781" t="s">
        <v>13578</v>
      </c>
      <c r="B6781" t="s">
        <v>5033</v>
      </c>
      <c r="C6781" t="s">
        <v>13579</v>
      </c>
      <c r="D6781" t="s">
        <v>3174</v>
      </c>
      <c r="E6781" t="s">
        <v>3194</v>
      </c>
      <c r="F6781" t="s">
        <v>3167</v>
      </c>
      <c r="G6781" t="s">
        <v>1212</v>
      </c>
      <c r="H6781" s="28">
        <v>45247</v>
      </c>
      <c r="I6781">
        <v>17.64</v>
      </c>
      <c r="J6781">
        <v>72</v>
      </c>
      <c r="K6781" t="s">
        <v>3124</v>
      </c>
      <c r="L6781" t="s">
        <v>3229</v>
      </c>
      <c r="M6781" t="s">
        <v>3207</v>
      </c>
      <c r="N6781">
        <v>4.9000000000000004</v>
      </c>
      <c r="O6781" t="s">
        <v>3182</v>
      </c>
      <c r="P6781">
        <f t="shared" si="210"/>
        <v>45247</v>
      </c>
      <c r="Q6781">
        <f>--(COUNTIF($A$2:A6781,A6781)=1)</f>
        <v>1</v>
      </c>
      <c r="R6781">
        <f t="shared" si="211"/>
        <v>17.64</v>
      </c>
    </row>
    <row r="6782" spans="1:18">
      <c r="A6782" t="s">
        <v>13580</v>
      </c>
      <c r="B6782" t="s">
        <v>1887</v>
      </c>
      <c r="C6782" t="s">
        <v>7722</v>
      </c>
      <c r="D6782" t="s">
        <v>3196</v>
      </c>
      <c r="E6782" t="s">
        <v>3166</v>
      </c>
      <c r="F6782" t="s">
        <v>3220</v>
      </c>
      <c r="G6782" t="s">
        <v>3059</v>
      </c>
      <c r="H6782" s="28">
        <v>45163</v>
      </c>
      <c r="I6782">
        <v>29.46</v>
      </c>
      <c r="J6782">
        <v>24</v>
      </c>
      <c r="K6782" t="s">
        <v>3123</v>
      </c>
      <c r="L6782" t="s">
        <v>3216</v>
      </c>
      <c r="M6782" t="s">
        <v>3207</v>
      </c>
      <c r="O6782" t="s">
        <v>3182</v>
      </c>
      <c r="P6782">
        <f t="shared" si="210"/>
        <v>45162</v>
      </c>
      <c r="Q6782">
        <f>--(COUNTIF($A$2:A6782,A6782)=1)</f>
        <v>1</v>
      </c>
      <c r="R6782">
        <f t="shared" si="211"/>
        <v>29.46</v>
      </c>
    </row>
    <row r="6783" spans="1:18">
      <c r="A6783" t="s">
        <v>13581</v>
      </c>
      <c r="B6783" t="s">
        <v>7964</v>
      </c>
      <c r="C6783" t="s">
        <v>13582</v>
      </c>
      <c r="D6783" t="s">
        <v>3240</v>
      </c>
      <c r="E6783" t="s">
        <v>3166</v>
      </c>
      <c r="F6783" t="s">
        <v>3167</v>
      </c>
      <c r="G6783" t="s">
        <v>1361</v>
      </c>
      <c r="H6783" s="28">
        <v>44928</v>
      </c>
      <c r="I6783">
        <v>22.87</v>
      </c>
      <c r="J6783">
        <v>24</v>
      </c>
      <c r="K6783" t="s">
        <v>3124</v>
      </c>
      <c r="L6783" t="s">
        <v>3307</v>
      </c>
      <c r="M6783" t="s">
        <v>3169</v>
      </c>
      <c r="N6783">
        <v>2.2999999999999998</v>
      </c>
      <c r="O6783" t="s">
        <v>3182</v>
      </c>
      <c r="P6783">
        <f t="shared" si="210"/>
        <v>44928</v>
      </c>
      <c r="Q6783">
        <f>--(COUNTIF($A$2:A6783,A6783)=1)</f>
        <v>1</v>
      </c>
      <c r="R6783">
        <f t="shared" si="211"/>
        <v>22.87</v>
      </c>
    </row>
    <row r="6784" spans="1:18">
      <c r="A6784" t="s">
        <v>13583</v>
      </c>
      <c r="B6784" t="s">
        <v>4526</v>
      </c>
      <c r="C6784" t="s">
        <v>13584</v>
      </c>
      <c r="D6784" t="s">
        <v>3200</v>
      </c>
      <c r="E6784" t="s">
        <v>3166</v>
      </c>
      <c r="F6784" t="s">
        <v>3167</v>
      </c>
      <c r="G6784" t="s">
        <v>2182</v>
      </c>
      <c r="H6784" s="28">
        <v>45313</v>
      </c>
      <c r="I6784">
        <v>77.95</v>
      </c>
      <c r="J6784">
        <v>24</v>
      </c>
      <c r="K6784" t="s">
        <v>3123</v>
      </c>
      <c r="L6784" t="s">
        <v>3354</v>
      </c>
      <c r="M6784" t="s">
        <v>3207</v>
      </c>
      <c r="N6784">
        <v>1.7</v>
      </c>
      <c r="O6784" t="s">
        <v>3123</v>
      </c>
      <c r="P6784">
        <f t="shared" si="210"/>
        <v>45310</v>
      </c>
      <c r="Q6784">
        <f>--(COUNTIF($A$2:A6784,A6784)=1)</f>
        <v>1</v>
      </c>
      <c r="R6784">
        <f t="shared" si="211"/>
        <v>77.95</v>
      </c>
    </row>
    <row r="6785" spans="1:18">
      <c r="A6785" t="s">
        <v>13585</v>
      </c>
      <c r="B6785" t="s">
        <v>3058</v>
      </c>
      <c r="C6785" t="s">
        <v>13586</v>
      </c>
      <c r="D6785" t="s">
        <v>3251</v>
      </c>
      <c r="E6785" t="s">
        <v>3280</v>
      </c>
      <c r="F6785" t="s">
        <v>3180</v>
      </c>
      <c r="G6785" t="s">
        <v>1419</v>
      </c>
      <c r="H6785" s="28"/>
      <c r="J6785">
        <v>4</v>
      </c>
      <c r="K6785" t="s">
        <v>3098</v>
      </c>
      <c r="L6785" t="s">
        <v>3098</v>
      </c>
      <c r="M6785" t="s">
        <v>3207</v>
      </c>
      <c r="O6785" t="s">
        <v>3213</v>
      </c>
      <c r="P6785">
        <f t="shared" si="210"/>
        <v>45015</v>
      </c>
      <c r="Q6785">
        <f>--(COUNTIF($A$2:A6785,A6785)=1)</f>
        <v>1</v>
      </c>
      <c r="R6785" t="str">
        <f t="shared" si="211"/>
        <v/>
      </c>
    </row>
    <row r="6786" spans="1:18">
      <c r="A6786" t="s">
        <v>13587</v>
      </c>
      <c r="B6786" t="s">
        <v>2741</v>
      </c>
      <c r="C6786" t="s">
        <v>13588</v>
      </c>
      <c r="D6786" t="s">
        <v>3251</v>
      </c>
      <c r="E6786" t="s">
        <v>3175</v>
      </c>
      <c r="F6786" t="s">
        <v>3220</v>
      </c>
      <c r="G6786" t="s">
        <v>228</v>
      </c>
      <c r="H6786" s="28">
        <v>44608</v>
      </c>
      <c r="I6786">
        <v>24.71</v>
      </c>
      <c r="J6786">
        <v>8</v>
      </c>
      <c r="K6786" t="s">
        <v>3123</v>
      </c>
      <c r="L6786" t="s">
        <v>3265</v>
      </c>
      <c r="M6786" t="s">
        <v>3188</v>
      </c>
      <c r="N6786">
        <v>3.4</v>
      </c>
      <c r="O6786" t="s">
        <v>3170</v>
      </c>
      <c r="P6786">
        <f t="shared" ref="P6786:P6849" si="212">IFERROR(DATEVALUE(G6786),IFERROR(DATE(RIGHT(G6786,4),MID(G6786,4,2),LEFT(G6786,2)),""))</f>
        <v>44607</v>
      </c>
      <c r="Q6786">
        <f>--(COUNTIF($A$2:A6786,A6786)=1)</f>
        <v>1</v>
      </c>
      <c r="R6786">
        <f t="shared" ref="R6786:R6849" si="213">IF(AND(Q6786=1,I6786&lt;&gt;"",ISNUMBER(I6786),I6786&gt;=0),I6786,"")</f>
        <v>24.71</v>
      </c>
    </row>
    <row r="6787" spans="1:18">
      <c r="A6787" t="s">
        <v>13589</v>
      </c>
      <c r="B6787" t="s">
        <v>1313</v>
      </c>
      <c r="C6787" t="s">
        <v>13590</v>
      </c>
      <c r="D6787" t="s">
        <v>3174</v>
      </c>
      <c r="E6787" t="s">
        <v>3194</v>
      </c>
      <c r="F6787" t="s">
        <v>3167</v>
      </c>
      <c r="G6787" t="s">
        <v>7556</v>
      </c>
      <c r="H6787" s="28">
        <v>45285</v>
      </c>
      <c r="I6787">
        <v>33</v>
      </c>
      <c r="J6787">
        <v>72</v>
      </c>
      <c r="K6787" t="s">
        <v>3124</v>
      </c>
      <c r="L6787" t="s">
        <v>3198</v>
      </c>
      <c r="M6787" t="s">
        <v>3188</v>
      </c>
      <c r="N6787">
        <v>4.0999999999999996</v>
      </c>
      <c r="O6787" t="s">
        <v>3189</v>
      </c>
      <c r="P6787">
        <f t="shared" si="212"/>
        <v>45284</v>
      </c>
      <c r="Q6787">
        <f>--(COUNTIF($A$2:A6787,A6787)=1)</f>
        <v>1</v>
      </c>
      <c r="R6787">
        <f t="shared" si="213"/>
        <v>33</v>
      </c>
    </row>
    <row r="6788" spans="1:18">
      <c r="A6788" t="s">
        <v>13591</v>
      </c>
      <c r="B6788" t="s">
        <v>2424</v>
      </c>
      <c r="C6788" t="s">
        <v>3098</v>
      </c>
      <c r="D6788" t="s">
        <v>3240</v>
      </c>
      <c r="E6788" t="s">
        <v>3194</v>
      </c>
      <c r="F6788" t="s">
        <v>3167</v>
      </c>
      <c r="G6788" t="s">
        <v>6607</v>
      </c>
      <c r="H6788" s="28">
        <v>45387</v>
      </c>
      <c r="I6788">
        <v>183.95</v>
      </c>
      <c r="J6788">
        <v>72</v>
      </c>
      <c r="K6788" t="s">
        <v>3123</v>
      </c>
      <c r="L6788" t="s">
        <v>3307</v>
      </c>
      <c r="M6788" t="s">
        <v>3177</v>
      </c>
      <c r="O6788" t="s">
        <v>3123</v>
      </c>
      <c r="P6788">
        <f t="shared" si="212"/>
        <v>45380</v>
      </c>
      <c r="Q6788">
        <f>--(COUNTIF($A$2:A6788,A6788)=1)</f>
        <v>1</v>
      </c>
      <c r="R6788">
        <f t="shared" si="213"/>
        <v>183.95</v>
      </c>
    </row>
    <row r="6789" spans="1:18">
      <c r="A6789" t="s">
        <v>13592</v>
      </c>
      <c r="B6789" t="s">
        <v>3886</v>
      </c>
      <c r="C6789" t="s">
        <v>3098</v>
      </c>
      <c r="D6789" t="s">
        <v>3200</v>
      </c>
      <c r="E6789" t="s">
        <v>3166</v>
      </c>
      <c r="F6789" t="s">
        <v>3167</v>
      </c>
      <c r="G6789" t="s">
        <v>2236</v>
      </c>
      <c r="H6789" s="28">
        <v>45528</v>
      </c>
      <c r="I6789">
        <v>15.38</v>
      </c>
      <c r="J6789">
        <v>24</v>
      </c>
      <c r="K6789" t="s">
        <v>3124</v>
      </c>
      <c r="L6789" t="s">
        <v>3268</v>
      </c>
      <c r="M6789" t="s">
        <v>3177</v>
      </c>
      <c r="O6789" t="s">
        <v>3260</v>
      </c>
      <c r="P6789">
        <f t="shared" si="212"/>
        <v>45528</v>
      </c>
      <c r="Q6789">
        <f>--(COUNTIF($A$2:A6789,A6789)=1)</f>
        <v>1</v>
      </c>
      <c r="R6789">
        <f t="shared" si="213"/>
        <v>15.38</v>
      </c>
    </row>
    <row r="6790" spans="1:18">
      <c r="A6790" t="s">
        <v>13593</v>
      </c>
      <c r="B6790" t="s">
        <v>8602</v>
      </c>
      <c r="C6790" t="s">
        <v>13594</v>
      </c>
      <c r="D6790" t="s">
        <v>3165</v>
      </c>
      <c r="E6790" t="s">
        <v>3194</v>
      </c>
      <c r="F6790" t="s">
        <v>3167</v>
      </c>
      <c r="G6790" t="s">
        <v>1479</v>
      </c>
      <c r="H6790" s="28">
        <v>45367</v>
      </c>
      <c r="I6790">
        <v>43.63</v>
      </c>
      <c r="J6790">
        <v>72</v>
      </c>
      <c r="K6790" t="s">
        <v>3124</v>
      </c>
      <c r="L6790" t="s">
        <v>3318</v>
      </c>
      <c r="M6790" t="s">
        <v>3207</v>
      </c>
      <c r="N6790">
        <v>4.3</v>
      </c>
      <c r="O6790" t="s">
        <v>3170</v>
      </c>
      <c r="P6790">
        <f t="shared" si="212"/>
        <v>45366</v>
      </c>
      <c r="Q6790">
        <f>--(COUNTIF($A$2:A6790,A6790)=1)</f>
        <v>1</v>
      </c>
      <c r="R6790">
        <f t="shared" si="213"/>
        <v>43.63</v>
      </c>
    </row>
    <row r="6791" spans="1:18">
      <c r="A6791" t="s">
        <v>13595</v>
      </c>
      <c r="B6791" t="s">
        <v>1114</v>
      </c>
      <c r="C6791" t="s">
        <v>3098</v>
      </c>
      <c r="D6791" t="s">
        <v>3196</v>
      </c>
      <c r="E6791" t="s">
        <v>3280</v>
      </c>
      <c r="F6791" t="s">
        <v>3167</v>
      </c>
      <c r="G6791" t="s">
        <v>7273</v>
      </c>
      <c r="H6791" s="28">
        <v>45417</v>
      </c>
      <c r="I6791">
        <v>1.03</v>
      </c>
      <c r="J6791">
        <v>4</v>
      </c>
      <c r="K6791" t="s">
        <v>3124</v>
      </c>
      <c r="L6791" t="s">
        <v>3398</v>
      </c>
      <c r="M6791" t="s">
        <v>3169</v>
      </c>
      <c r="N6791">
        <v>2</v>
      </c>
      <c r="O6791" t="s">
        <v>3260</v>
      </c>
      <c r="P6791">
        <f t="shared" si="212"/>
        <v>45417</v>
      </c>
      <c r="Q6791">
        <f>--(COUNTIF($A$2:A6791,A6791)=1)</f>
        <v>1</v>
      </c>
      <c r="R6791">
        <f t="shared" si="213"/>
        <v>1.03</v>
      </c>
    </row>
    <row r="6792" spans="1:18">
      <c r="A6792" t="s">
        <v>13596</v>
      </c>
      <c r="B6792" t="s">
        <v>4397</v>
      </c>
      <c r="C6792" t="s">
        <v>3098</v>
      </c>
      <c r="D6792" t="s">
        <v>3240</v>
      </c>
      <c r="E6792" t="s">
        <v>3166</v>
      </c>
      <c r="F6792" t="s">
        <v>3180</v>
      </c>
      <c r="G6792" t="s">
        <v>1622</v>
      </c>
      <c r="H6792" s="28"/>
      <c r="J6792">
        <v>24</v>
      </c>
      <c r="K6792" t="s">
        <v>3098</v>
      </c>
      <c r="L6792" t="s">
        <v>3098</v>
      </c>
      <c r="M6792" t="s">
        <v>3202</v>
      </c>
      <c r="O6792" t="s">
        <v>3170</v>
      </c>
      <c r="P6792">
        <f t="shared" si="212"/>
        <v>45445</v>
      </c>
      <c r="Q6792">
        <f>--(COUNTIF($A$2:A6792,A6792)=1)</f>
        <v>1</v>
      </c>
      <c r="R6792" t="str">
        <f t="shared" si="213"/>
        <v/>
      </c>
    </row>
    <row r="6793" spans="1:18">
      <c r="A6793" t="s">
        <v>13597</v>
      </c>
      <c r="B6793" t="s">
        <v>94</v>
      </c>
      <c r="C6793" t="s">
        <v>3098</v>
      </c>
      <c r="D6793" t="s">
        <v>3240</v>
      </c>
      <c r="E6793" t="s">
        <v>3194</v>
      </c>
      <c r="F6793" t="s">
        <v>3220</v>
      </c>
      <c r="G6793" t="s">
        <v>1547</v>
      </c>
      <c r="H6793" s="28">
        <v>45003</v>
      </c>
      <c r="I6793">
        <v>140.44</v>
      </c>
      <c r="J6793">
        <v>72</v>
      </c>
      <c r="K6793" t="s">
        <v>3123</v>
      </c>
      <c r="L6793" t="s">
        <v>3265</v>
      </c>
      <c r="M6793" t="s">
        <v>3177</v>
      </c>
      <c r="O6793" t="s">
        <v>3123</v>
      </c>
      <c r="P6793">
        <f t="shared" si="212"/>
        <v>44998</v>
      </c>
      <c r="Q6793">
        <f>--(COUNTIF($A$2:A6793,A6793)=1)</f>
        <v>1</v>
      </c>
      <c r="R6793">
        <f t="shared" si="213"/>
        <v>140.44</v>
      </c>
    </row>
    <row r="6794" spans="1:18">
      <c r="A6794" t="s">
        <v>13598</v>
      </c>
      <c r="B6794" t="s">
        <v>3049</v>
      </c>
      <c r="C6794" t="s">
        <v>8526</v>
      </c>
      <c r="D6794" t="s">
        <v>3165</v>
      </c>
      <c r="E6794" t="s">
        <v>3194</v>
      </c>
      <c r="F6794" t="s">
        <v>3167</v>
      </c>
      <c r="G6794" t="s">
        <v>3367</v>
      </c>
      <c r="H6794" s="28">
        <v>45155</v>
      </c>
      <c r="I6794">
        <v>79.41</v>
      </c>
      <c r="J6794">
        <v>72</v>
      </c>
      <c r="K6794" t="s">
        <v>3123</v>
      </c>
      <c r="L6794" t="s">
        <v>3192</v>
      </c>
      <c r="M6794" t="s">
        <v>3207</v>
      </c>
      <c r="N6794">
        <v>2.2999999999999998</v>
      </c>
      <c r="O6794" t="s">
        <v>3124</v>
      </c>
      <c r="P6794">
        <f t="shared" si="212"/>
        <v>45152</v>
      </c>
      <c r="Q6794">
        <f>--(COUNTIF($A$2:A6794,A6794)=1)</f>
        <v>1</v>
      </c>
      <c r="R6794">
        <f t="shared" si="213"/>
        <v>79.41</v>
      </c>
    </row>
    <row r="6795" spans="1:18">
      <c r="A6795" t="s">
        <v>13599</v>
      </c>
      <c r="B6795" t="s">
        <v>9307</v>
      </c>
      <c r="C6795" t="s">
        <v>3098</v>
      </c>
      <c r="D6795" t="s">
        <v>3240</v>
      </c>
      <c r="E6795" t="s">
        <v>3194</v>
      </c>
      <c r="F6795" t="s">
        <v>3167</v>
      </c>
      <c r="G6795" t="s">
        <v>2429</v>
      </c>
      <c r="H6795" s="28">
        <v>44732</v>
      </c>
      <c r="I6795">
        <v>192.09</v>
      </c>
      <c r="J6795">
        <v>72</v>
      </c>
      <c r="K6795" t="s">
        <v>3123</v>
      </c>
      <c r="L6795" t="s">
        <v>3351</v>
      </c>
      <c r="M6795" t="s">
        <v>3188</v>
      </c>
      <c r="N6795">
        <v>2</v>
      </c>
      <c r="O6795" t="s">
        <v>3182</v>
      </c>
      <c r="P6795">
        <f t="shared" si="212"/>
        <v>44724</v>
      </c>
      <c r="Q6795">
        <f>--(COUNTIF($A$2:A6795,A6795)=1)</f>
        <v>1</v>
      </c>
      <c r="R6795">
        <f t="shared" si="213"/>
        <v>192.09</v>
      </c>
    </row>
    <row r="6796" spans="1:18">
      <c r="A6796" t="s">
        <v>13600</v>
      </c>
      <c r="B6796" t="s">
        <v>2696</v>
      </c>
      <c r="C6796" t="s">
        <v>3098</v>
      </c>
      <c r="D6796" t="s">
        <v>3196</v>
      </c>
      <c r="E6796" t="s">
        <v>3194</v>
      </c>
      <c r="F6796" t="s">
        <v>3167</v>
      </c>
      <c r="G6796" t="s">
        <v>1004</v>
      </c>
      <c r="H6796" s="28"/>
      <c r="J6796">
        <v>72</v>
      </c>
      <c r="K6796" t="s">
        <v>3098</v>
      </c>
      <c r="L6796" t="s">
        <v>3229</v>
      </c>
      <c r="M6796" t="s">
        <v>3202</v>
      </c>
      <c r="O6796" t="s">
        <v>3124</v>
      </c>
      <c r="P6796">
        <f t="shared" si="212"/>
        <v>45516</v>
      </c>
      <c r="Q6796">
        <f>--(COUNTIF($A$2:A6796,A6796)=1)</f>
        <v>1</v>
      </c>
      <c r="R6796" t="str">
        <f t="shared" si="213"/>
        <v/>
      </c>
    </row>
    <row r="6797" spans="1:18">
      <c r="A6797" t="s">
        <v>13601</v>
      </c>
      <c r="B6797" t="s">
        <v>3723</v>
      </c>
      <c r="C6797" t="s">
        <v>13602</v>
      </c>
      <c r="D6797" t="s">
        <v>3200</v>
      </c>
      <c r="E6797" t="s">
        <v>3194</v>
      </c>
      <c r="F6797" t="s">
        <v>3167</v>
      </c>
      <c r="G6797" t="s">
        <v>907</v>
      </c>
      <c r="H6797" s="28">
        <v>44989</v>
      </c>
      <c r="I6797">
        <v>146.13999999999999</v>
      </c>
      <c r="J6797">
        <v>72</v>
      </c>
      <c r="K6797" t="s">
        <v>3123</v>
      </c>
      <c r="L6797" t="s">
        <v>3218</v>
      </c>
      <c r="M6797" t="s">
        <v>3177</v>
      </c>
      <c r="N6797">
        <v>1.1000000000000001</v>
      </c>
      <c r="O6797" t="s">
        <v>3170</v>
      </c>
      <c r="P6797">
        <f t="shared" si="212"/>
        <v>44983</v>
      </c>
      <c r="Q6797">
        <f>--(COUNTIF($A$2:A6797,A6797)=1)</f>
        <v>1</v>
      </c>
      <c r="R6797">
        <f t="shared" si="213"/>
        <v>146.13999999999999</v>
      </c>
    </row>
    <row r="6798" spans="1:18">
      <c r="A6798" t="s">
        <v>13603</v>
      </c>
      <c r="B6798" t="s">
        <v>5367</v>
      </c>
      <c r="C6798" t="s">
        <v>13604</v>
      </c>
      <c r="D6798" t="s">
        <v>3174</v>
      </c>
      <c r="E6798" t="s">
        <v>3166</v>
      </c>
      <c r="F6798" t="s">
        <v>3167</v>
      </c>
      <c r="G6798" t="s">
        <v>4901</v>
      </c>
      <c r="H6798" s="28">
        <v>45139</v>
      </c>
      <c r="I6798">
        <v>18.059999999999999</v>
      </c>
      <c r="J6798">
        <v>24</v>
      </c>
      <c r="K6798" t="s">
        <v>3124</v>
      </c>
      <c r="L6798" t="s">
        <v>3437</v>
      </c>
      <c r="M6798" t="s">
        <v>3207</v>
      </c>
      <c r="N6798">
        <v>4.0999999999999996</v>
      </c>
      <c r="O6798" t="s">
        <v>3123</v>
      </c>
      <c r="P6798">
        <f t="shared" si="212"/>
        <v>45139</v>
      </c>
      <c r="Q6798">
        <f>--(COUNTIF($A$2:A6798,A6798)=1)</f>
        <v>1</v>
      </c>
      <c r="R6798">
        <f t="shared" si="213"/>
        <v>18.059999999999999</v>
      </c>
    </row>
    <row r="6799" spans="1:18">
      <c r="A6799" t="s">
        <v>13605</v>
      </c>
      <c r="B6799" t="s">
        <v>3062</v>
      </c>
      <c r="C6799" t="s">
        <v>13606</v>
      </c>
      <c r="D6799" t="s">
        <v>3185</v>
      </c>
      <c r="E6799" t="s">
        <v>3175</v>
      </c>
      <c r="F6799" t="s">
        <v>3167</v>
      </c>
      <c r="G6799" t="s">
        <v>2165</v>
      </c>
      <c r="H6799" s="28">
        <v>45209</v>
      </c>
      <c r="I6799">
        <v>20.74</v>
      </c>
      <c r="J6799">
        <v>8</v>
      </c>
      <c r="K6799" t="s">
        <v>3123</v>
      </c>
      <c r="L6799" t="s">
        <v>3212</v>
      </c>
      <c r="M6799" t="s">
        <v>3188</v>
      </c>
      <c r="N6799">
        <v>2.2000000000000002</v>
      </c>
      <c r="O6799" t="s">
        <v>3213</v>
      </c>
      <c r="P6799">
        <f t="shared" si="212"/>
        <v>45209</v>
      </c>
      <c r="Q6799">
        <f>--(COUNTIF($A$2:A6799,A6799)=1)</f>
        <v>1</v>
      </c>
      <c r="R6799">
        <f t="shared" si="213"/>
        <v>20.74</v>
      </c>
    </row>
    <row r="6800" spans="1:18">
      <c r="A6800" t="s">
        <v>13607</v>
      </c>
      <c r="B6800" t="s">
        <v>5757</v>
      </c>
      <c r="C6800" t="s">
        <v>3098</v>
      </c>
      <c r="D6800" t="s">
        <v>3200</v>
      </c>
      <c r="E6800" t="s">
        <v>3175</v>
      </c>
      <c r="F6800" t="s">
        <v>3167</v>
      </c>
      <c r="G6800" t="s">
        <v>1793</v>
      </c>
      <c r="H6800" s="28">
        <v>45375</v>
      </c>
      <c r="I6800">
        <v>21.85</v>
      </c>
      <c r="J6800">
        <v>8</v>
      </c>
      <c r="K6800" t="s">
        <v>3123</v>
      </c>
      <c r="L6800" t="s">
        <v>3212</v>
      </c>
      <c r="M6800" t="s">
        <v>3177</v>
      </c>
      <c r="N6800">
        <v>2.4</v>
      </c>
      <c r="O6800" t="s">
        <v>3178</v>
      </c>
      <c r="P6800">
        <f t="shared" si="212"/>
        <v>45375</v>
      </c>
      <c r="Q6800">
        <f>--(COUNTIF($A$2:A6800,A6800)=1)</f>
        <v>1</v>
      </c>
      <c r="R6800">
        <f t="shared" si="213"/>
        <v>21.85</v>
      </c>
    </row>
    <row r="6801" spans="1:18">
      <c r="A6801" t="s">
        <v>13608</v>
      </c>
      <c r="B6801" t="s">
        <v>1147</v>
      </c>
      <c r="C6801" t="s">
        <v>7131</v>
      </c>
      <c r="D6801" t="s">
        <v>3174</v>
      </c>
      <c r="E6801" t="s">
        <v>3175</v>
      </c>
      <c r="F6801" t="s">
        <v>3167</v>
      </c>
      <c r="G6801" t="s">
        <v>1828</v>
      </c>
      <c r="H6801" s="28">
        <v>44791</v>
      </c>
      <c r="I6801">
        <v>15.32</v>
      </c>
      <c r="J6801">
        <v>8</v>
      </c>
      <c r="K6801" t="s">
        <v>3123</v>
      </c>
      <c r="L6801" t="s">
        <v>3181</v>
      </c>
      <c r="M6801" t="s">
        <v>3177</v>
      </c>
      <c r="O6801" t="s">
        <v>3182</v>
      </c>
      <c r="P6801">
        <f t="shared" si="212"/>
        <v>44791</v>
      </c>
      <c r="Q6801">
        <f>--(COUNTIF($A$2:A6801,A6801)=1)</f>
        <v>1</v>
      </c>
      <c r="R6801">
        <f t="shared" si="213"/>
        <v>15.32</v>
      </c>
    </row>
    <row r="6802" spans="1:18">
      <c r="A6802" t="s">
        <v>13609</v>
      </c>
      <c r="B6802" t="s">
        <v>547</v>
      </c>
      <c r="C6802" t="s">
        <v>3098</v>
      </c>
      <c r="D6802" t="s">
        <v>3227</v>
      </c>
      <c r="E6802" t="s">
        <v>3175</v>
      </c>
      <c r="F6802" t="s">
        <v>3167</v>
      </c>
      <c r="G6802" t="s">
        <v>1384</v>
      </c>
      <c r="H6802" s="28">
        <v>45337</v>
      </c>
      <c r="I6802">
        <v>15.29</v>
      </c>
      <c r="J6802">
        <v>8</v>
      </c>
      <c r="K6802" t="s">
        <v>3123</v>
      </c>
      <c r="L6802" t="s">
        <v>3221</v>
      </c>
      <c r="M6802" t="s">
        <v>3169</v>
      </c>
      <c r="O6802" t="s">
        <v>3123</v>
      </c>
      <c r="P6802">
        <f t="shared" si="212"/>
        <v>45337</v>
      </c>
      <c r="Q6802">
        <f>--(COUNTIF($A$2:A6802,A6802)=1)</f>
        <v>1</v>
      </c>
      <c r="R6802">
        <f t="shared" si="213"/>
        <v>15.29</v>
      </c>
    </row>
    <row r="6803" spans="1:18">
      <c r="A6803" t="s">
        <v>13610</v>
      </c>
      <c r="B6803" t="s">
        <v>4041</v>
      </c>
      <c r="C6803" t="s">
        <v>3098</v>
      </c>
      <c r="D6803" t="s">
        <v>3237</v>
      </c>
      <c r="E6803" t="s">
        <v>3280</v>
      </c>
      <c r="F6803" t="s">
        <v>3167</v>
      </c>
      <c r="G6803" t="s">
        <v>5836</v>
      </c>
      <c r="H6803" s="28">
        <v>44959</v>
      </c>
      <c r="I6803">
        <v>9.85</v>
      </c>
      <c r="J6803">
        <v>4</v>
      </c>
      <c r="K6803" t="s">
        <v>3123</v>
      </c>
      <c r="L6803" t="s">
        <v>3192</v>
      </c>
      <c r="M6803" t="s">
        <v>3169</v>
      </c>
      <c r="N6803">
        <v>3.5</v>
      </c>
      <c r="O6803" t="s">
        <v>3260</v>
      </c>
      <c r="P6803">
        <f t="shared" si="212"/>
        <v>44959</v>
      </c>
      <c r="Q6803">
        <f>--(COUNTIF($A$2:A6803,A6803)=1)</f>
        <v>1</v>
      </c>
      <c r="R6803">
        <f t="shared" si="213"/>
        <v>9.85</v>
      </c>
    </row>
    <row r="6804" spans="1:18">
      <c r="A6804" t="s">
        <v>13611</v>
      </c>
      <c r="B6804" t="s">
        <v>8074</v>
      </c>
      <c r="C6804" t="s">
        <v>3098</v>
      </c>
      <c r="D6804" t="s">
        <v>3227</v>
      </c>
      <c r="E6804" t="s">
        <v>3166</v>
      </c>
      <c r="F6804" t="s">
        <v>3167</v>
      </c>
      <c r="G6804" t="s">
        <v>900</v>
      </c>
      <c r="H6804" s="28">
        <v>44790</v>
      </c>
      <c r="I6804">
        <v>18.5</v>
      </c>
      <c r="J6804">
        <v>24</v>
      </c>
      <c r="K6804" t="s">
        <v>3124</v>
      </c>
      <c r="L6804" t="s">
        <v>3248</v>
      </c>
      <c r="M6804" t="s">
        <v>3169</v>
      </c>
      <c r="N6804">
        <v>4.0999999999999996</v>
      </c>
      <c r="O6804" t="s">
        <v>3124</v>
      </c>
      <c r="P6804">
        <f t="shared" si="212"/>
        <v>44790</v>
      </c>
      <c r="Q6804">
        <f>--(COUNTIF($A$2:A6804,A6804)=1)</f>
        <v>1</v>
      </c>
      <c r="R6804">
        <f t="shared" si="213"/>
        <v>18.5</v>
      </c>
    </row>
    <row r="6805" spans="1:18">
      <c r="A6805" t="s">
        <v>13612</v>
      </c>
      <c r="B6805" t="s">
        <v>620</v>
      </c>
      <c r="C6805" t="s">
        <v>3428</v>
      </c>
      <c r="D6805" t="s">
        <v>3200</v>
      </c>
      <c r="E6805" t="s">
        <v>3166</v>
      </c>
      <c r="F6805" t="s">
        <v>3167</v>
      </c>
      <c r="G6805" t="s">
        <v>664</v>
      </c>
      <c r="H6805" s="28">
        <v>44933</v>
      </c>
      <c r="I6805">
        <v>1.22</v>
      </c>
      <c r="J6805">
        <v>24</v>
      </c>
      <c r="K6805" t="s">
        <v>3124</v>
      </c>
      <c r="L6805" t="s">
        <v>3221</v>
      </c>
      <c r="M6805" t="s">
        <v>3177</v>
      </c>
      <c r="N6805">
        <v>4.3</v>
      </c>
      <c r="O6805" t="s">
        <v>3182</v>
      </c>
      <c r="P6805">
        <f t="shared" si="212"/>
        <v>44933</v>
      </c>
      <c r="Q6805">
        <f>--(COUNTIF($A$2:A6805,A6805)=1)</f>
        <v>1</v>
      </c>
      <c r="R6805">
        <f t="shared" si="213"/>
        <v>1.22</v>
      </c>
    </row>
    <row r="6806" spans="1:18">
      <c r="A6806" t="s">
        <v>13613</v>
      </c>
      <c r="B6806" t="s">
        <v>1966</v>
      </c>
      <c r="C6806" t="s">
        <v>3098</v>
      </c>
      <c r="D6806" t="s">
        <v>3251</v>
      </c>
      <c r="E6806" t="s">
        <v>3166</v>
      </c>
      <c r="F6806" t="s">
        <v>3167</v>
      </c>
      <c r="G6806" t="s">
        <v>1338</v>
      </c>
      <c r="H6806" s="28">
        <v>45606</v>
      </c>
      <c r="I6806">
        <v>82.7</v>
      </c>
      <c r="J6806">
        <v>24</v>
      </c>
      <c r="K6806" t="s">
        <v>3123</v>
      </c>
      <c r="L6806" t="s">
        <v>3176</v>
      </c>
      <c r="M6806" t="s">
        <v>3177</v>
      </c>
      <c r="O6806" t="s">
        <v>3182</v>
      </c>
      <c r="P6806">
        <f t="shared" si="212"/>
        <v>45603</v>
      </c>
      <c r="Q6806">
        <f>--(COUNTIF($A$2:A6806,A6806)=1)</f>
        <v>1</v>
      </c>
      <c r="R6806">
        <f t="shared" si="213"/>
        <v>82.7</v>
      </c>
    </row>
    <row r="6807" spans="1:18">
      <c r="A6807" t="s">
        <v>13614</v>
      </c>
      <c r="B6807" t="s">
        <v>948</v>
      </c>
      <c r="C6807" t="s">
        <v>3098</v>
      </c>
      <c r="D6807" t="s">
        <v>3251</v>
      </c>
      <c r="E6807" t="s">
        <v>3194</v>
      </c>
      <c r="F6807" t="s">
        <v>3167</v>
      </c>
      <c r="G6807" t="s">
        <v>13615</v>
      </c>
      <c r="H6807" s="28">
        <v>45604</v>
      </c>
      <c r="I6807">
        <v>245.01</v>
      </c>
      <c r="J6807">
        <v>72</v>
      </c>
      <c r="K6807" t="s">
        <v>3123</v>
      </c>
      <c r="L6807" t="s">
        <v>3098</v>
      </c>
      <c r="M6807" t="s">
        <v>3202</v>
      </c>
      <c r="N6807">
        <v>1.1000000000000001</v>
      </c>
      <c r="O6807" t="s">
        <v>3124</v>
      </c>
      <c r="P6807">
        <f t="shared" si="212"/>
        <v>45594</v>
      </c>
      <c r="Q6807">
        <f>--(COUNTIF($A$2:A6807,A6807)=1)</f>
        <v>1</v>
      </c>
      <c r="R6807">
        <f t="shared" si="213"/>
        <v>245.01</v>
      </c>
    </row>
    <row r="6808" spans="1:18">
      <c r="A6808" t="s">
        <v>13616</v>
      </c>
      <c r="B6808" t="s">
        <v>4786</v>
      </c>
      <c r="C6808" t="s">
        <v>3098</v>
      </c>
      <c r="D6808" t="s">
        <v>3237</v>
      </c>
      <c r="E6808" t="s">
        <v>3194</v>
      </c>
      <c r="F6808" t="s">
        <v>3220</v>
      </c>
      <c r="G6808" t="s">
        <v>578</v>
      </c>
      <c r="H6808" s="28">
        <v>44855</v>
      </c>
      <c r="I6808">
        <v>247.61</v>
      </c>
      <c r="J6808">
        <v>72</v>
      </c>
      <c r="K6808" t="s">
        <v>3123</v>
      </c>
      <c r="L6808" t="s">
        <v>3229</v>
      </c>
      <c r="M6808" t="s">
        <v>3207</v>
      </c>
      <c r="N6808">
        <v>3.9</v>
      </c>
      <c r="O6808" t="s">
        <v>3182</v>
      </c>
      <c r="P6808">
        <f t="shared" si="212"/>
        <v>44845</v>
      </c>
      <c r="Q6808">
        <f>--(COUNTIF($A$2:A6808,A6808)=1)</f>
        <v>1</v>
      </c>
      <c r="R6808">
        <f t="shared" si="213"/>
        <v>247.61</v>
      </c>
    </row>
    <row r="6809" spans="1:18">
      <c r="A6809" t="s">
        <v>13617</v>
      </c>
      <c r="B6809" t="s">
        <v>6806</v>
      </c>
      <c r="C6809" t="s">
        <v>3098</v>
      </c>
      <c r="D6809" t="s">
        <v>3240</v>
      </c>
      <c r="E6809" t="s">
        <v>3175</v>
      </c>
      <c r="F6809" t="s">
        <v>3167</v>
      </c>
      <c r="G6809" t="s">
        <v>267</v>
      </c>
      <c r="H6809" s="28">
        <v>45203</v>
      </c>
      <c r="I6809">
        <v>13.26</v>
      </c>
      <c r="J6809">
        <v>8</v>
      </c>
      <c r="K6809" t="s">
        <v>3123</v>
      </c>
      <c r="L6809" t="s">
        <v>3218</v>
      </c>
      <c r="M6809" t="s">
        <v>3177</v>
      </c>
      <c r="N6809">
        <v>1.4</v>
      </c>
      <c r="O6809" t="s">
        <v>3182</v>
      </c>
      <c r="P6809">
        <f t="shared" si="212"/>
        <v>45203</v>
      </c>
      <c r="Q6809">
        <f>--(COUNTIF($A$2:A6809,A6809)=1)</f>
        <v>1</v>
      </c>
      <c r="R6809">
        <f t="shared" si="213"/>
        <v>13.26</v>
      </c>
    </row>
    <row r="6810" spans="1:18">
      <c r="A6810" t="s">
        <v>13618</v>
      </c>
      <c r="B6810" t="s">
        <v>5963</v>
      </c>
      <c r="C6810" t="s">
        <v>3098</v>
      </c>
      <c r="D6810" t="s">
        <v>3237</v>
      </c>
      <c r="E6810" t="s">
        <v>3175</v>
      </c>
      <c r="F6810" t="s">
        <v>3180</v>
      </c>
      <c r="G6810" t="s">
        <v>680</v>
      </c>
      <c r="H6810" s="28"/>
      <c r="J6810">
        <v>8</v>
      </c>
      <c r="K6810" t="s">
        <v>3098</v>
      </c>
      <c r="L6810" t="s">
        <v>3248</v>
      </c>
      <c r="M6810" t="s">
        <v>3202</v>
      </c>
      <c r="O6810" t="s">
        <v>3170</v>
      </c>
      <c r="P6810">
        <f t="shared" si="212"/>
        <v>45200</v>
      </c>
      <c r="Q6810">
        <f>--(COUNTIF($A$2:A6810,A6810)=1)</f>
        <v>1</v>
      </c>
      <c r="R6810" t="str">
        <f t="shared" si="213"/>
        <v/>
      </c>
    </row>
    <row r="6811" spans="1:18">
      <c r="A6811" t="s">
        <v>13619</v>
      </c>
      <c r="B6811" t="s">
        <v>3784</v>
      </c>
      <c r="C6811" t="s">
        <v>13620</v>
      </c>
      <c r="D6811" t="s">
        <v>3165</v>
      </c>
      <c r="E6811" t="s">
        <v>3194</v>
      </c>
      <c r="F6811" t="s">
        <v>3167</v>
      </c>
      <c r="G6811" t="s">
        <v>1768</v>
      </c>
      <c r="H6811" s="28"/>
      <c r="J6811">
        <v>72</v>
      </c>
      <c r="K6811" t="s">
        <v>3098</v>
      </c>
      <c r="L6811" t="s">
        <v>3209</v>
      </c>
      <c r="M6811" t="s">
        <v>3207</v>
      </c>
      <c r="O6811" t="s">
        <v>3182</v>
      </c>
      <c r="P6811">
        <f t="shared" si="212"/>
        <v>45202</v>
      </c>
      <c r="Q6811">
        <f>--(COUNTIF($A$2:A6811,A6811)=1)</f>
        <v>1</v>
      </c>
      <c r="R6811" t="str">
        <f t="shared" si="213"/>
        <v/>
      </c>
    </row>
    <row r="6812" spans="1:18">
      <c r="A6812" t="s">
        <v>13621</v>
      </c>
      <c r="B6812" t="s">
        <v>1108</v>
      </c>
      <c r="C6812" t="s">
        <v>9611</v>
      </c>
      <c r="D6812" t="s">
        <v>3227</v>
      </c>
      <c r="E6812" t="s">
        <v>3166</v>
      </c>
      <c r="F6812" t="s">
        <v>3167</v>
      </c>
      <c r="G6812" t="s">
        <v>283</v>
      </c>
      <c r="H6812" s="28">
        <v>45279</v>
      </c>
      <c r="I6812">
        <v>5.1100000000000003</v>
      </c>
      <c r="J6812">
        <v>24</v>
      </c>
      <c r="K6812" t="s">
        <v>3124</v>
      </c>
      <c r="L6812" t="s">
        <v>3281</v>
      </c>
      <c r="M6812" t="s">
        <v>3169</v>
      </c>
      <c r="O6812" t="s">
        <v>3189</v>
      </c>
      <c r="P6812">
        <f t="shared" si="212"/>
        <v>45279</v>
      </c>
      <c r="Q6812">
        <f>--(COUNTIF($A$2:A6812,A6812)=1)</f>
        <v>1</v>
      </c>
      <c r="R6812">
        <f t="shared" si="213"/>
        <v>5.1100000000000003</v>
      </c>
    </row>
    <row r="6813" spans="1:18">
      <c r="A6813" t="s">
        <v>13622</v>
      </c>
      <c r="B6813" t="s">
        <v>3504</v>
      </c>
      <c r="C6813" t="s">
        <v>7160</v>
      </c>
      <c r="D6813" t="s">
        <v>3251</v>
      </c>
      <c r="E6813" t="s">
        <v>3194</v>
      </c>
      <c r="F6813" t="s">
        <v>3167</v>
      </c>
      <c r="G6813" t="s">
        <v>3946</v>
      </c>
      <c r="H6813" s="28">
        <v>45556</v>
      </c>
      <c r="I6813">
        <v>5.31</v>
      </c>
      <c r="J6813">
        <v>72</v>
      </c>
      <c r="K6813" t="s">
        <v>3124</v>
      </c>
      <c r="L6813" t="s">
        <v>3198</v>
      </c>
      <c r="M6813" t="s">
        <v>3202</v>
      </c>
      <c r="N6813">
        <v>4.2</v>
      </c>
      <c r="O6813" t="s">
        <v>3123</v>
      </c>
      <c r="P6813">
        <f t="shared" si="212"/>
        <v>45556</v>
      </c>
      <c r="Q6813">
        <f>--(COUNTIF($A$2:A6813,A6813)=1)</f>
        <v>1</v>
      </c>
      <c r="R6813">
        <f t="shared" si="213"/>
        <v>5.31</v>
      </c>
    </row>
    <row r="6814" spans="1:18">
      <c r="A6814" t="s">
        <v>13623</v>
      </c>
      <c r="B6814" t="s">
        <v>3820</v>
      </c>
      <c r="C6814" t="s">
        <v>10320</v>
      </c>
      <c r="D6814" t="s">
        <v>3240</v>
      </c>
      <c r="E6814" t="s">
        <v>3194</v>
      </c>
      <c r="F6814" t="s">
        <v>3167</v>
      </c>
      <c r="G6814" t="s">
        <v>87</v>
      </c>
      <c r="H6814" s="28">
        <v>45418</v>
      </c>
      <c r="I6814">
        <v>158.11000000000001</v>
      </c>
      <c r="J6814">
        <v>72</v>
      </c>
      <c r="K6814" t="s">
        <v>3123</v>
      </c>
      <c r="L6814" t="s">
        <v>3209</v>
      </c>
      <c r="M6814" t="s">
        <v>3207</v>
      </c>
      <c r="N6814">
        <v>1.3</v>
      </c>
      <c r="O6814" t="s">
        <v>3189</v>
      </c>
      <c r="P6814">
        <f t="shared" si="212"/>
        <v>45412</v>
      </c>
      <c r="Q6814">
        <f>--(COUNTIF($A$2:A6814,A6814)=1)</f>
        <v>1</v>
      </c>
      <c r="R6814">
        <f t="shared" si="213"/>
        <v>158.11000000000001</v>
      </c>
    </row>
    <row r="6815" spans="1:18">
      <c r="A6815" t="s">
        <v>13624</v>
      </c>
      <c r="B6815" t="s">
        <v>3253</v>
      </c>
      <c r="C6815" t="s">
        <v>9832</v>
      </c>
      <c r="D6815" t="s">
        <v>3240</v>
      </c>
      <c r="E6815" t="s">
        <v>3194</v>
      </c>
      <c r="F6815" t="s">
        <v>3180</v>
      </c>
      <c r="G6815" t="s">
        <v>632</v>
      </c>
      <c r="H6815" s="28"/>
      <c r="J6815">
        <v>72</v>
      </c>
      <c r="K6815" t="s">
        <v>3098</v>
      </c>
      <c r="L6815" t="s">
        <v>3254</v>
      </c>
      <c r="M6815" t="s">
        <v>3188</v>
      </c>
      <c r="O6815" t="s">
        <v>3170</v>
      </c>
      <c r="P6815">
        <f t="shared" si="212"/>
        <v>45575</v>
      </c>
      <c r="Q6815">
        <f>--(COUNTIF($A$2:A6815,A6815)=1)</f>
        <v>1</v>
      </c>
      <c r="R6815" t="str">
        <f t="shared" si="213"/>
        <v/>
      </c>
    </row>
    <row r="6816" spans="1:18">
      <c r="A6816" t="s">
        <v>13625</v>
      </c>
      <c r="B6816" t="s">
        <v>330</v>
      </c>
      <c r="C6816" t="s">
        <v>13626</v>
      </c>
      <c r="D6816" t="s">
        <v>3174</v>
      </c>
      <c r="E6816" t="s">
        <v>3175</v>
      </c>
      <c r="F6816" t="s">
        <v>3167</v>
      </c>
      <c r="G6816" t="s">
        <v>2022</v>
      </c>
      <c r="H6816" s="28"/>
      <c r="J6816">
        <v>8</v>
      </c>
      <c r="K6816" t="s">
        <v>3098</v>
      </c>
      <c r="L6816" t="s">
        <v>3437</v>
      </c>
      <c r="M6816" t="s">
        <v>3188</v>
      </c>
      <c r="O6816" t="s">
        <v>3170</v>
      </c>
      <c r="P6816">
        <f t="shared" si="212"/>
        <v>44813</v>
      </c>
      <c r="Q6816">
        <f>--(COUNTIF($A$2:A6816,A6816)=1)</f>
        <v>1</v>
      </c>
      <c r="R6816" t="str">
        <f t="shared" si="213"/>
        <v/>
      </c>
    </row>
    <row r="6817" spans="1:18">
      <c r="A6817" t="s">
        <v>13627</v>
      </c>
      <c r="B6817" t="s">
        <v>5404</v>
      </c>
      <c r="C6817" t="s">
        <v>13628</v>
      </c>
      <c r="D6817" t="s">
        <v>3165</v>
      </c>
      <c r="E6817" t="s">
        <v>3166</v>
      </c>
      <c r="F6817" t="s">
        <v>3228</v>
      </c>
      <c r="G6817" t="s">
        <v>2716</v>
      </c>
      <c r="H6817" s="28"/>
      <c r="J6817">
        <v>24</v>
      </c>
      <c r="K6817" t="s">
        <v>3098</v>
      </c>
      <c r="L6817" t="s">
        <v>3265</v>
      </c>
      <c r="M6817" t="s">
        <v>3207</v>
      </c>
      <c r="O6817" t="s">
        <v>3182</v>
      </c>
      <c r="P6817">
        <f t="shared" si="212"/>
        <v>45591</v>
      </c>
      <c r="Q6817">
        <f>--(COUNTIF($A$2:A6817,A6817)=1)</f>
        <v>1</v>
      </c>
      <c r="R6817" t="str">
        <f t="shared" si="213"/>
        <v/>
      </c>
    </row>
    <row r="6818" spans="1:18">
      <c r="A6818" t="s">
        <v>13629</v>
      </c>
      <c r="B6818" t="s">
        <v>8970</v>
      </c>
      <c r="C6818" t="s">
        <v>3098</v>
      </c>
      <c r="D6818" t="s">
        <v>3174</v>
      </c>
      <c r="E6818" t="s">
        <v>3194</v>
      </c>
      <c r="F6818" t="s">
        <v>3167</v>
      </c>
      <c r="G6818" t="s">
        <v>349</v>
      </c>
      <c r="H6818" s="28">
        <v>45018</v>
      </c>
      <c r="I6818">
        <v>213.31</v>
      </c>
      <c r="J6818">
        <v>72</v>
      </c>
      <c r="K6818" t="s">
        <v>3123</v>
      </c>
      <c r="L6818" t="s">
        <v>3216</v>
      </c>
      <c r="M6818" t="s">
        <v>3169</v>
      </c>
      <c r="N6818">
        <v>1.8</v>
      </c>
      <c r="O6818" t="s">
        <v>3213</v>
      </c>
      <c r="P6818">
        <f t="shared" si="212"/>
        <v>45010</v>
      </c>
      <c r="Q6818">
        <f>--(COUNTIF($A$2:A6818,A6818)=1)</f>
        <v>1</v>
      </c>
      <c r="R6818">
        <f t="shared" si="213"/>
        <v>213.31</v>
      </c>
    </row>
    <row r="6819" spans="1:18">
      <c r="A6819" t="s">
        <v>13630</v>
      </c>
      <c r="B6819" t="s">
        <v>5461</v>
      </c>
      <c r="C6819" t="s">
        <v>13631</v>
      </c>
      <c r="D6819" t="s">
        <v>3185</v>
      </c>
      <c r="E6819" t="s">
        <v>3194</v>
      </c>
      <c r="F6819" t="s">
        <v>3167</v>
      </c>
      <c r="G6819" t="s">
        <v>2756</v>
      </c>
      <c r="H6819" s="28">
        <v>45477</v>
      </c>
      <c r="I6819">
        <v>245.73</v>
      </c>
      <c r="J6819">
        <v>72</v>
      </c>
      <c r="K6819" t="s">
        <v>3123</v>
      </c>
      <c r="L6819" t="s">
        <v>3354</v>
      </c>
      <c r="M6819" t="s">
        <v>3188</v>
      </c>
      <c r="O6819" t="s">
        <v>3213</v>
      </c>
      <c r="P6819">
        <f t="shared" si="212"/>
        <v>45467</v>
      </c>
      <c r="Q6819">
        <f>--(COUNTIF($A$2:A6819,A6819)=1)</f>
        <v>1</v>
      </c>
      <c r="R6819">
        <f t="shared" si="213"/>
        <v>245.73</v>
      </c>
    </row>
    <row r="6820" spans="1:18">
      <c r="A6820" t="s">
        <v>13632</v>
      </c>
      <c r="B6820" t="s">
        <v>3056</v>
      </c>
      <c r="C6820" t="s">
        <v>3098</v>
      </c>
      <c r="D6820" t="s">
        <v>3240</v>
      </c>
      <c r="E6820" t="s">
        <v>3194</v>
      </c>
      <c r="F6820" t="s">
        <v>3167</v>
      </c>
      <c r="G6820" t="s">
        <v>1554</v>
      </c>
      <c r="H6820" s="28">
        <v>44990</v>
      </c>
      <c r="I6820">
        <v>193.25</v>
      </c>
      <c r="J6820">
        <v>72</v>
      </c>
      <c r="K6820" t="s">
        <v>3123</v>
      </c>
      <c r="L6820" t="s">
        <v>3281</v>
      </c>
      <c r="M6820" t="s">
        <v>3188</v>
      </c>
      <c r="N6820">
        <v>3.9</v>
      </c>
      <c r="O6820" t="s">
        <v>3123</v>
      </c>
      <c r="P6820">
        <f t="shared" si="212"/>
        <v>44982</v>
      </c>
      <c r="Q6820">
        <f>--(COUNTIF($A$2:A6820,A6820)=1)</f>
        <v>1</v>
      </c>
      <c r="R6820">
        <f t="shared" si="213"/>
        <v>193.25</v>
      </c>
    </row>
    <row r="6821" spans="1:18">
      <c r="A6821" t="s">
        <v>13633</v>
      </c>
      <c r="B6821" t="s">
        <v>3567</v>
      </c>
      <c r="C6821" t="s">
        <v>3098</v>
      </c>
      <c r="D6821" t="s">
        <v>3237</v>
      </c>
      <c r="E6821" t="s">
        <v>3175</v>
      </c>
      <c r="F6821" t="s">
        <v>3167</v>
      </c>
      <c r="G6821" t="s">
        <v>852</v>
      </c>
      <c r="H6821" s="28">
        <v>44952</v>
      </c>
      <c r="I6821">
        <v>27.81</v>
      </c>
      <c r="J6821">
        <v>8</v>
      </c>
      <c r="K6821" t="s">
        <v>3123</v>
      </c>
      <c r="L6821" t="s">
        <v>3231</v>
      </c>
      <c r="M6821" t="s">
        <v>3169</v>
      </c>
      <c r="N6821">
        <v>4.7</v>
      </c>
      <c r="O6821" t="s">
        <v>3123</v>
      </c>
      <c r="P6821">
        <f t="shared" si="212"/>
        <v>44951</v>
      </c>
      <c r="Q6821">
        <f>--(COUNTIF($A$2:A6821,A6821)=1)</f>
        <v>1</v>
      </c>
      <c r="R6821">
        <f t="shared" si="213"/>
        <v>27.81</v>
      </c>
    </row>
    <row r="6822" spans="1:18">
      <c r="A6822" t="s">
        <v>13634</v>
      </c>
      <c r="B6822" t="s">
        <v>3483</v>
      </c>
      <c r="C6822" t="s">
        <v>3098</v>
      </c>
      <c r="D6822" t="s">
        <v>3240</v>
      </c>
      <c r="E6822" t="s">
        <v>3166</v>
      </c>
      <c r="F6822" t="s">
        <v>3180</v>
      </c>
      <c r="G6822" t="s">
        <v>1654</v>
      </c>
      <c r="H6822" s="28"/>
      <c r="J6822">
        <v>24</v>
      </c>
      <c r="K6822" t="s">
        <v>3098</v>
      </c>
      <c r="L6822" t="s">
        <v>3354</v>
      </c>
      <c r="M6822" t="s">
        <v>3202</v>
      </c>
      <c r="O6822" t="s">
        <v>3178</v>
      </c>
      <c r="P6822">
        <f t="shared" si="212"/>
        <v>44777</v>
      </c>
      <c r="Q6822">
        <f>--(COUNTIF($A$2:A6822,A6822)=1)</f>
        <v>1</v>
      </c>
      <c r="R6822" t="str">
        <f t="shared" si="213"/>
        <v/>
      </c>
    </row>
    <row r="6823" spans="1:18">
      <c r="A6823" t="s">
        <v>13635</v>
      </c>
      <c r="B6823" t="s">
        <v>2253</v>
      </c>
      <c r="C6823" t="s">
        <v>3098</v>
      </c>
      <c r="D6823" t="s">
        <v>3227</v>
      </c>
      <c r="E6823" t="s">
        <v>3175</v>
      </c>
      <c r="F6823" t="s">
        <v>3220</v>
      </c>
      <c r="G6823" t="s">
        <v>4850</v>
      </c>
      <c r="H6823" s="28">
        <v>45286</v>
      </c>
      <c r="I6823">
        <v>5.6</v>
      </c>
      <c r="J6823">
        <v>8</v>
      </c>
      <c r="K6823" t="s">
        <v>3124</v>
      </c>
      <c r="L6823" t="s">
        <v>3216</v>
      </c>
      <c r="M6823" t="s">
        <v>3169</v>
      </c>
      <c r="N6823">
        <v>3</v>
      </c>
      <c r="O6823" t="s">
        <v>3213</v>
      </c>
      <c r="P6823">
        <f t="shared" si="212"/>
        <v>45286</v>
      </c>
      <c r="Q6823">
        <f>--(COUNTIF($A$2:A6823,A6823)=1)</f>
        <v>1</v>
      </c>
      <c r="R6823">
        <f t="shared" si="213"/>
        <v>5.6</v>
      </c>
    </row>
    <row r="6824" spans="1:18">
      <c r="A6824" t="s">
        <v>13636</v>
      </c>
      <c r="B6824" t="s">
        <v>8342</v>
      </c>
      <c r="C6824" t="s">
        <v>7304</v>
      </c>
      <c r="D6824" t="s">
        <v>3174</v>
      </c>
      <c r="E6824" t="s">
        <v>3166</v>
      </c>
      <c r="F6824" t="s">
        <v>3180</v>
      </c>
      <c r="G6824" t="s">
        <v>846</v>
      </c>
      <c r="H6824" s="28"/>
      <c r="J6824">
        <v>24</v>
      </c>
      <c r="K6824" t="s">
        <v>3098</v>
      </c>
      <c r="L6824" t="s">
        <v>3248</v>
      </c>
      <c r="M6824" t="s">
        <v>3202</v>
      </c>
      <c r="O6824" t="s">
        <v>3189</v>
      </c>
      <c r="P6824">
        <f t="shared" si="212"/>
        <v>44971</v>
      </c>
      <c r="Q6824">
        <f>--(COUNTIF($A$2:A6824,A6824)=1)</f>
        <v>1</v>
      </c>
      <c r="R6824" t="str">
        <f t="shared" si="213"/>
        <v/>
      </c>
    </row>
    <row r="6825" spans="1:18">
      <c r="A6825" t="s">
        <v>13637</v>
      </c>
      <c r="B6825" t="s">
        <v>1197</v>
      </c>
      <c r="C6825" t="s">
        <v>3098</v>
      </c>
      <c r="D6825" t="s">
        <v>3227</v>
      </c>
      <c r="E6825" t="s">
        <v>3194</v>
      </c>
      <c r="F6825" t="s">
        <v>3167</v>
      </c>
      <c r="G6825" t="s">
        <v>856</v>
      </c>
      <c r="H6825" s="28">
        <v>45577</v>
      </c>
      <c r="I6825">
        <v>93.71</v>
      </c>
      <c r="J6825">
        <v>72</v>
      </c>
      <c r="K6825" t="s">
        <v>3123</v>
      </c>
      <c r="L6825" t="s">
        <v>3221</v>
      </c>
      <c r="M6825" t="s">
        <v>3177</v>
      </c>
      <c r="N6825">
        <v>1</v>
      </c>
      <c r="O6825" t="s">
        <v>3170</v>
      </c>
      <c r="P6825">
        <f t="shared" si="212"/>
        <v>45574</v>
      </c>
      <c r="Q6825">
        <f>--(COUNTIF($A$2:A6825,A6825)=1)</f>
        <v>1</v>
      </c>
      <c r="R6825">
        <f t="shared" si="213"/>
        <v>93.71</v>
      </c>
    </row>
    <row r="6826" spans="1:18">
      <c r="A6826" t="s">
        <v>13638</v>
      </c>
      <c r="B6826" t="s">
        <v>1048</v>
      </c>
      <c r="C6826" t="s">
        <v>12812</v>
      </c>
      <c r="D6826" t="s">
        <v>3200</v>
      </c>
      <c r="E6826" t="s">
        <v>3166</v>
      </c>
      <c r="F6826" t="s">
        <v>3167</v>
      </c>
      <c r="G6826" t="s">
        <v>835</v>
      </c>
      <c r="H6826" s="28">
        <v>44963</v>
      </c>
      <c r="I6826">
        <v>3.43</v>
      </c>
      <c r="J6826">
        <v>24</v>
      </c>
      <c r="K6826" t="s">
        <v>3124</v>
      </c>
      <c r="L6826" t="s">
        <v>3168</v>
      </c>
      <c r="M6826" t="s">
        <v>3177</v>
      </c>
      <c r="N6826">
        <v>4.4000000000000004</v>
      </c>
      <c r="O6826" t="s">
        <v>3182</v>
      </c>
      <c r="P6826">
        <f t="shared" si="212"/>
        <v>44963</v>
      </c>
      <c r="Q6826">
        <f>--(COUNTIF($A$2:A6826,A6826)=1)</f>
        <v>1</v>
      </c>
      <c r="R6826">
        <f t="shared" si="213"/>
        <v>3.43</v>
      </c>
    </row>
    <row r="6827" spans="1:18">
      <c r="A6827" t="s">
        <v>13639</v>
      </c>
      <c r="B6827" t="s">
        <v>7951</v>
      </c>
      <c r="C6827" t="s">
        <v>9895</v>
      </c>
      <c r="D6827" t="s">
        <v>3185</v>
      </c>
      <c r="E6827" t="s">
        <v>3175</v>
      </c>
      <c r="F6827" t="s">
        <v>3180</v>
      </c>
      <c r="G6827" t="s">
        <v>1444</v>
      </c>
      <c r="H6827" s="28"/>
      <c r="J6827">
        <v>8</v>
      </c>
      <c r="K6827" t="s">
        <v>3098</v>
      </c>
      <c r="L6827" t="s">
        <v>3218</v>
      </c>
      <c r="M6827" t="s">
        <v>3169</v>
      </c>
      <c r="O6827" t="s">
        <v>3123</v>
      </c>
      <c r="P6827">
        <f t="shared" si="212"/>
        <v>45660</v>
      </c>
      <c r="Q6827">
        <f>--(COUNTIF($A$2:A6827,A6827)=1)</f>
        <v>1</v>
      </c>
      <c r="R6827" t="str">
        <f t="shared" si="213"/>
        <v/>
      </c>
    </row>
    <row r="6828" spans="1:18">
      <c r="A6828" t="s">
        <v>13640</v>
      </c>
      <c r="B6828" t="s">
        <v>2172</v>
      </c>
      <c r="C6828" t="s">
        <v>3098</v>
      </c>
      <c r="D6828" t="s">
        <v>3237</v>
      </c>
      <c r="E6828" t="s">
        <v>3194</v>
      </c>
      <c r="F6828" t="s">
        <v>3167</v>
      </c>
      <c r="G6828" t="s">
        <v>1357</v>
      </c>
      <c r="H6828" s="28">
        <v>45086</v>
      </c>
      <c r="I6828">
        <v>222.54</v>
      </c>
      <c r="J6828">
        <v>72</v>
      </c>
      <c r="K6828" t="s">
        <v>3123</v>
      </c>
      <c r="L6828" t="s">
        <v>3307</v>
      </c>
      <c r="M6828" t="s">
        <v>3188</v>
      </c>
      <c r="N6828">
        <v>2.6</v>
      </c>
      <c r="O6828" t="s">
        <v>3260</v>
      </c>
      <c r="P6828">
        <f t="shared" si="212"/>
        <v>45077</v>
      </c>
      <c r="Q6828">
        <f>--(COUNTIF($A$2:A6828,A6828)=1)</f>
        <v>1</v>
      </c>
      <c r="R6828">
        <f t="shared" si="213"/>
        <v>222.54</v>
      </c>
    </row>
    <row r="6829" spans="1:18">
      <c r="A6829" t="s">
        <v>13641</v>
      </c>
      <c r="B6829" t="s">
        <v>1348</v>
      </c>
      <c r="C6829" t="s">
        <v>3098</v>
      </c>
      <c r="D6829" t="s">
        <v>3165</v>
      </c>
      <c r="E6829" t="s">
        <v>3280</v>
      </c>
      <c r="F6829" t="s">
        <v>3228</v>
      </c>
      <c r="G6829" t="s">
        <v>632</v>
      </c>
      <c r="H6829" s="28"/>
      <c r="J6829">
        <v>4</v>
      </c>
      <c r="K6829" t="s">
        <v>3098</v>
      </c>
      <c r="L6829" t="s">
        <v>3229</v>
      </c>
      <c r="M6829" t="s">
        <v>3177</v>
      </c>
      <c r="O6829" t="s">
        <v>3178</v>
      </c>
      <c r="P6829">
        <f t="shared" si="212"/>
        <v>45575</v>
      </c>
      <c r="Q6829">
        <f>--(COUNTIF($A$2:A6829,A6829)=1)</f>
        <v>1</v>
      </c>
      <c r="R6829" t="str">
        <f t="shared" si="213"/>
        <v/>
      </c>
    </row>
    <row r="6830" spans="1:18">
      <c r="A6830" t="s">
        <v>13642</v>
      </c>
      <c r="B6830" t="s">
        <v>2307</v>
      </c>
      <c r="C6830" t="s">
        <v>3098</v>
      </c>
      <c r="D6830" t="s">
        <v>3240</v>
      </c>
      <c r="E6830" t="s">
        <v>3194</v>
      </c>
      <c r="F6830" t="s">
        <v>3220</v>
      </c>
      <c r="G6830" t="s">
        <v>255</v>
      </c>
      <c r="H6830" s="28">
        <v>45587</v>
      </c>
      <c r="I6830">
        <v>199.09</v>
      </c>
      <c r="J6830">
        <v>72</v>
      </c>
      <c r="K6830" t="s">
        <v>3123</v>
      </c>
      <c r="L6830" t="s">
        <v>3437</v>
      </c>
      <c r="M6830" t="s">
        <v>3188</v>
      </c>
      <c r="N6830">
        <v>2.4</v>
      </c>
      <c r="O6830" t="s">
        <v>3123</v>
      </c>
      <c r="P6830">
        <f t="shared" si="212"/>
        <v>45579</v>
      </c>
      <c r="Q6830">
        <f>--(COUNTIF($A$2:A6830,A6830)=1)</f>
        <v>1</v>
      </c>
      <c r="R6830">
        <f t="shared" si="213"/>
        <v>199.09</v>
      </c>
    </row>
    <row r="6831" spans="1:18">
      <c r="A6831" t="s">
        <v>13643</v>
      </c>
      <c r="B6831" t="s">
        <v>2960</v>
      </c>
      <c r="C6831" t="s">
        <v>3098</v>
      </c>
      <c r="D6831" t="s">
        <v>3237</v>
      </c>
      <c r="E6831" t="s">
        <v>3280</v>
      </c>
      <c r="F6831" t="s">
        <v>3167</v>
      </c>
      <c r="G6831" t="s">
        <v>557</v>
      </c>
      <c r="H6831" s="28">
        <v>45386</v>
      </c>
      <c r="I6831">
        <v>12.11</v>
      </c>
      <c r="J6831">
        <v>4</v>
      </c>
      <c r="K6831" t="s">
        <v>3123</v>
      </c>
      <c r="L6831" t="s">
        <v>3198</v>
      </c>
      <c r="M6831" t="s">
        <v>3169</v>
      </c>
      <c r="O6831" t="s">
        <v>3213</v>
      </c>
      <c r="P6831">
        <f t="shared" si="212"/>
        <v>45386</v>
      </c>
      <c r="Q6831">
        <f>--(COUNTIF($A$2:A6831,A6831)=1)</f>
        <v>1</v>
      </c>
      <c r="R6831">
        <f t="shared" si="213"/>
        <v>12.11</v>
      </c>
    </row>
    <row r="6832" spans="1:18">
      <c r="A6832" t="s">
        <v>13644</v>
      </c>
      <c r="B6832" t="s">
        <v>2520</v>
      </c>
      <c r="C6832" t="s">
        <v>13645</v>
      </c>
      <c r="D6832" t="s">
        <v>3237</v>
      </c>
      <c r="E6832" t="s">
        <v>3166</v>
      </c>
      <c r="F6832" t="s">
        <v>3167</v>
      </c>
      <c r="G6832" t="s">
        <v>1612</v>
      </c>
      <c r="H6832" s="28">
        <v>45693</v>
      </c>
      <c r="I6832">
        <v>49.21</v>
      </c>
      <c r="J6832">
        <v>24</v>
      </c>
      <c r="K6832" t="s">
        <v>3123</v>
      </c>
      <c r="L6832" t="s">
        <v>3265</v>
      </c>
      <c r="M6832" t="s">
        <v>3188</v>
      </c>
      <c r="O6832" t="s">
        <v>3123</v>
      </c>
      <c r="P6832">
        <f t="shared" si="212"/>
        <v>45691</v>
      </c>
      <c r="Q6832">
        <f>--(COUNTIF($A$2:A6832,A6832)=1)</f>
        <v>1</v>
      </c>
      <c r="R6832">
        <f t="shared" si="213"/>
        <v>49.21</v>
      </c>
    </row>
    <row r="6833" spans="1:18">
      <c r="A6833" t="s">
        <v>13646</v>
      </c>
      <c r="B6833" t="s">
        <v>5548</v>
      </c>
      <c r="C6833" t="s">
        <v>3098</v>
      </c>
      <c r="D6833" t="s">
        <v>3200</v>
      </c>
      <c r="E6833" t="s">
        <v>3166</v>
      </c>
      <c r="F6833" t="s">
        <v>3167</v>
      </c>
      <c r="G6833" t="s">
        <v>2165</v>
      </c>
      <c r="H6833" s="28">
        <v>45210</v>
      </c>
      <c r="I6833">
        <v>32.76</v>
      </c>
      <c r="J6833">
        <v>24</v>
      </c>
      <c r="K6833" t="s">
        <v>3123</v>
      </c>
      <c r="L6833" t="s">
        <v>3398</v>
      </c>
      <c r="M6833" t="s">
        <v>3188</v>
      </c>
      <c r="N6833">
        <v>5</v>
      </c>
      <c r="O6833" t="s">
        <v>3189</v>
      </c>
      <c r="P6833">
        <f t="shared" si="212"/>
        <v>45209</v>
      </c>
      <c r="Q6833">
        <f>--(COUNTIF($A$2:A6833,A6833)=1)</f>
        <v>1</v>
      </c>
      <c r="R6833">
        <f t="shared" si="213"/>
        <v>32.76</v>
      </c>
    </row>
    <row r="6834" spans="1:18">
      <c r="A6834" t="s">
        <v>13647</v>
      </c>
      <c r="B6834" t="s">
        <v>235</v>
      </c>
      <c r="C6834" t="s">
        <v>3098</v>
      </c>
      <c r="D6834" t="s">
        <v>3237</v>
      </c>
      <c r="E6834" t="s">
        <v>3166</v>
      </c>
      <c r="F6834" t="s">
        <v>3167</v>
      </c>
      <c r="G6834" t="s">
        <v>1519</v>
      </c>
      <c r="H6834" s="28">
        <v>45295</v>
      </c>
      <c r="I6834">
        <v>34.1</v>
      </c>
      <c r="J6834">
        <v>24</v>
      </c>
      <c r="K6834" t="s">
        <v>3123</v>
      </c>
      <c r="L6834" t="s">
        <v>3318</v>
      </c>
      <c r="M6834" t="s">
        <v>3169</v>
      </c>
      <c r="O6834" t="s">
        <v>3182</v>
      </c>
      <c r="P6834">
        <f t="shared" si="212"/>
        <v>45294</v>
      </c>
      <c r="Q6834">
        <f>--(COUNTIF($A$2:A6834,A6834)=1)</f>
        <v>1</v>
      </c>
      <c r="R6834">
        <f t="shared" si="213"/>
        <v>34.1</v>
      </c>
    </row>
    <row r="6835" spans="1:18">
      <c r="A6835" t="s">
        <v>13648</v>
      </c>
      <c r="B6835" t="s">
        <v>334</v>
      </c>
      <c r="C6835" t="s">
        <v>13649</v>
      </c>
      <c r="D6835" t="s">
        <v>3240</v>
      </c>
      <c r="E6835" t="s">
        <v>3166</v>
      </c>
      <c r="F6835" t="s">
        <v>3167</v>
      </c>
      <c r="G6835" t="s">
        <v>4665</v>
      </c>
      <c r="H6835" s="28"/>
      <c r="J6835">
        <v>24</v>
      </c>
      <c r="K6835" t="s">
        <v>3098</v>
      </c>
      <c r="L6835" t="s">
        <v>3248</v>
      </c>
      <c r="M6835" t="s">
        <v>3169</v>
      </c>
      <c r="O6835" t="s">
        <v>3124</v>
      </c>
      <c r="P6835">
        <f t="shared" si="212"/>
        <v>45653</v>
      </c>
      <c r="Q6835">
        <f>--(COUNTIF($A$2:A6835,A6835)=1)</f>
        <v>1</v>
      </c>
      <c r="R6835" t="str">
        <f t="shared" si="213"/>
        <v/>
      </c>
    </row>
    <row r="6836" spans="1:18">
      <c r="A6836" t="s">
        <v>13650</v>
      </c>
      <c r="B6836" t="s">
        <v>1911</v>
      </c>
      <c r="C6836" t="s">
        <v>3098</v>
      </c>
      <c r="D6836" t="s">
        <v>3237</v>
      </c>
      <c r="E6836" t="s">
        <v>3166</v>
      </c>
      <c r="F6836" t="s">
        <v>3167</v>
      </c>
      <c r="G6836" t="s">
        <v>4658</v>
      </c>
      <c r="H6836" s="28">
        <v>45105</v>
      </c>
      <c r="I6836">
        <v>22.22</v>
      </c>
      <c r="J6836">
        <v>24</v>
      </c>
      <c r="K6836" t="s">
        <v>3124</v>
      </c>
      <c r="L6836" t="s">
        <v>3302</v>
      </c>
      <c r="M6836" t="s">
        <v>3177</v>
      </c>
      <c r="N6836">
        <v>2.2000000000000002</v>
      </c>
      <c r="O6836" t="s">
        <v>3189</v>
      </c>
      <c r="P6836">
        <f t="shared" si="212"/>
        <v>45105</v>
      </c>
      <c r="Q6836">
        <f>--(COUNTIF($A$2:A6836,A6836)=1)</f>
        <v>1</v>
      </c>
      <c r="R6836">
        <f t="shared" si="213"/>
        <v>22.22</v>
      </c>
    </row>
    <row r="6837" spans="1:18">
      <c r="A6837" t="s">
        <v>13651</v>
      </c>
      <c r="B6837" t="s">
        <v>2994</v>
      </c>
      <c r="C6837" t="s">
        <v>8695</v>
      </c>
      <c r="D6837" t="s">
        <v>3174</v>
      </c>
      <c r="E6837" t="s">
        <v>3175</v>
      </c>
      <c r="F6837" t="s">
        <v>3180</v>
      </c>
      <c r="G6837" t="s">
        <v>3917</v>
      </c>
      <c r="H6837" s="28"/>
      <c r="J6837">
        <v>8</v>
      </c>
      <c r="K6837" t="s">
        <v>3098</v>
      </c>
      <c r="L6837" t="s">
        <v>3221</v>
      </c>
      <c r="M6837" t="s">
        <v>3202</v>
      </c>
      <c r="O6837" t="s">
        <v>3189</v>
      </c>
      <c r="P6837">
        <f t="shared" si="212"/>
        <v>45708</v>
      </c>
      <c r="Q6837">
        <f>--(COUNTIF($A$2:A6837,A6837)=1)</f>
        <v>1</v>
      </c>
      <c r="R6837" t="str">
        <f t="shared" si="213"/>
        <v/>
      </c>
    </row>
    <row r="6838" spans="1:18">
      <c r="A6838" t="s">
        <v>13652</v>
      </c>
      <c r="B6838" t="s">
        <v>6698</v>
      </c>
      <c r="C6838" t="s">
        <v>13653</v>
      </c>
      <c r="D6838" t="s">
        <v>3227</v>
      </c>
      <c r="E6838" t="s">
        <v>3280</v>
      </c>
      <c r="F6838" t="s">
        <v>3180</v>
      </c>
      <c r="G6838" t="s">
        <v>668</v>
      </c>
      <c r="H6838" s="28"/>
      <c r="J6838">
        <v>4</v>
      </c>
      <c r="K6838" t="s">
        <v>3098</v>
      </c>
      <c r="L6838" t="s">
        <v>3318</v>
      </c>
      <c r="M6838" t="s">
        <v>3188</v>
      </c>
      <c r="O6838" t="s">
        <v>3170</v>
      </c>
      <c r="P6838">
        <f t="shared" si="212"/>
        <v>44975</v>
      </c>
      <c r="Q6838">
        <f>--(COUNTIF($A$2:A6838,A6838)=1)</f>
        <v>1</v>
      </c>
      <c r="R6838" t="str">
        <f t="shared" si="213"/>
        <v/>
      </c>
    </row>
    <row r="6839" spans="1:18">
      <c r="A6839" t="s">
        <v>13654</v>
      </c>
      <c r="B6839" t="s">
        <v>8074</v>
      </c>
      <c r="C6839" t="s">
        <v>3098</v>
      </c>
      <c r="D6839" t="s">
        <v>3237</v>
      </c>
      <c r="E6839" t="s">
        <v>3194</v>
      </c>
      <c r="F6839" t="s">
        <v>3167</v>
      </c>
      <c r="G6839" t="s">
        <v>1890</v>
      </c>
      <c r="H6839" s="28">
        <v>45219</v>
      </c>
      <c r="I6839">
        <v>101.75</v>
      </c>
      <c r="J6839">
        <v>72</v>
      </c>
      <c r="K6839" t="s">
        <v>3123</v>
      </c>
      <c r="L6839" t="s">
        <v>3218</v>
      </c>
      <c r="M6839" t="s">
        <v>3202</v>
      </c>
      <c r="O6839" t="s">
        <v>3189</v>
      </c>
      <c r="P6839">
        <f t="shared" si="212"/>
        <v>45215</v>
      </c>
      <c r="Q6839">
        <f>--(COUNTIF($A$2:A6839,A6839)=1)</f>
        <v>1</v>
      </c>
      <c r="R6839">
        <f t="shared" si="213"/>
        <v>101.75</v>
      </c>
    </row>
    <row r="6840" spans="1:18">
      <c r="A6840" t="s">
        <v>13655</v>
      </c>
      <c r="B6840" t="s">
        <v>3700</v>
      </c>
      <c r="C6840" t="s">
        <v>3098</v>
      </c>
      <c r="D6840" t="s">
        <v>3196</v>
      </c>
      <c r="E6840" t="s">
        <v>3175</v>
      </c>
      <c r="F6840" t="s">
        <v>3220</v>
      </c>
      <c r="G6840" t="s">
        <v>13656</v>
      </c>
      <c r="H6840" s="28"/>
      <c r="J6840">
        <v>8</v>
      </c>
      <c r="K6840" t="s">
        <v>3098</v>
      </c>
      <c r="L6840" t="s">
        <v>3225</v>
      </c>
      <c r="M6840" t="s">
        <v>3207</v>
      </c>
      <c r="O6840" t="s">
        <v>3123</v>
      </c>
      <c r="P6840">
        <f t="shared" si="212"/>
        <v>44641</v>
      </c>
      <c r="Q6840">
        <f>--(COUNTIF($A$2:A6840,A6840)=1)</f>
        <v>1</v>
      </c>
      <c r="R6840" t="str">
        <f t="shared" si="213"/>
        <v/>
      </c>
    </row>
    <row r="6841" spans="1:18">
      <c r="A6841" t="s">
        <v>13657</v>
      </c>
      <c r="B6841" t="s">
        <v>3637</v>
      </c>
      <c r="C6841" t="s">
        <v>13658</v>
      </c>
      <c r="D6841" t="s">
        <v>3237</v>
      </c>
      <c r="E6841" t="s">
        <v>3166</v>
      </c>
      <c r="F6841" t="s">
        <v>3167</v>
      </c>
      <c r="G6841" t="s">
        <v>160</v>
      </c>
      <c r="H6841" s="28">
        <v>45242</v>
      </c>
      <c r="I6841">
        <v>80.599999999999994</v>
      </c>
      <c r="J6841">
        <v>24</v>
      </c>
      <c r="K6841" t="s">
        <v>3123</v>
      </c>
      <c r="L6841" t="s">
        <v>3216</v>
      </c>
      <c r="M6841" t="s">
        <v>3207</v>
      </c>
      <c r="N6841">
        <v>3.2</v>
      </c>
      <c r="O6841" t="s">
        <v>3260</v>
      </c>
      <c r="P6841">
        <f t="shared" si="212"/>
        <v>45239</v>
      </c>
      <c r="Q6841">
        <f>--(COUNTIF($A$2:A6841,A6841)=1)</f>
        <v>1</v>
      </c>
      <c r="R6841">
        <f t="shared" si="213"/>
        <v>80.599999999999994</v>
      </c>
    </row>
    <row r="6842" spans="1:18">
      <c r="A6842" t="s">
        <v>13659</v>
      </c>
      <c r="B6842" t="s">
        <v>1698</v>
      </c>
      <c r="C6842" t="s">
        <v>3098</v>
      </c>
      <c r="D6842" t="s">
        <v>3196</v>
      </c>
      <c r="E6842" t="s">
        <v>3194</v>
      </c>
      <c r="F6842" t="s">
        <v>3180</v>
      </c>
      <c r="G6842" t="s">
        <v>392</v>
      </c>
      <c r="H6842" s="28"/>
      <c r="J6842">
        <v>72</v>
      </c>
      <c r="K6842" t="s">
        <v>3098</v>
      </c>
      <c r="L6842" t="s">
        <v>3265</v>
      </c>
      <c r="M6842" t="s">
        <v>3177</v>
      </c>
      <c r="O6842" t="s">
        <v>3213</v>
      </c>
      <c r="P6842">
        <f t="shared" si="212"/>
        <v>44621</v>
      </c>
      <c r="Q6842">
        <f>--(COUNTIF($A$2:A6842,A6842)=1)</f>
        <v>1</v>
      </c>
      <c r="R6842" t="str">
        <f t="shared" si="213"/>
        <v/>
      </c>
    </row>
    <row r="6843" spans="1:18">
      <c r="A6843" t="s">
        <v>13660</v>
      </c>
      <c r="B6843" t="s">
        <v>1238</v>
      </c>
      <c r="C6843" t="s">
        <v>3098</v>
      </c>
      <c r="D6843" t="s">
        <v>3200</v>
      </c>
      <c r="E6843" t="s">
        <v>3166</v>
      </c>
      <c r="F6843" t="s">
        <v>3180</v>
      </c>
      <c r="G6843" t="s">
        <v>2454</v>
      </c>
      <c r="H6843" s="28"/>
      <c r="J6843">
        <v>24</v>
      </c>
      <c r="K6843" t="s">
        <v>3098</v>
      </c>
      <c r="L6843" t="s">
        <v>3201</v>
      </c>
      <c r="M6843" t="s">
        <v>3188</v>
      </c>
      <c r="O6843" t="s">
        <v>3178</v>
      </c>
      <c r="P6843">
        <f t="shared" si="212"/>
        <v>45043</v>
      </c>
      <c r="Q6843">
        <f>--(COUNTIF($A$2:A6843,A6843)=1)</f>
        <v>1</v>
      </c>
      <c r="R6843" t="str">
        <f t="shared" si="213"/>
        <v/>
      </c>
    </row>
    <row r="6844" spans="1:18">
      <c r="A6844" t="s">
        <v>13661</v>
      </c>
      <c r="B6844" t="s">
        <v>937</v>
      </c>
      <c r="C6844" t="s">
        <v>3098</v>
      </c>
      <c r="D6844" t="s">
        <v>3174</v>
      </c>
      <c r="E6844" t="s">
        <v>3175</v>
      </c>
      <c r="F6844" t="s">
        <v>3167</v>
      </c>
      <c r="G6844" t="s">
        <v>1335</v>
      </c>
      <c r="H6844" s="28">
        <v>45526</v>
      </c>
      <c r="I6844">
        <v>1.61</v>
      </c>
      <c r="J6844">
        <v>8</v>
      </c>
      <c r="K6844" t="s">
        <v>3124</v>
      </c>
      <c r="L6844" t="s">
        <v>3225</v>
      </c>
      <c r="M6844" t="s">
        <v>3188</v>
      </c>
      <c r="N6844">
        <v>4.9000000000000004</v>
      </c>
      <c r="O6844" t="s">
        <v>3124</v>
      </c>
      <c r="P6844">
        <f t="shared" si="212"/>
        <v>45526</v>
      </c>
      <c r="Q6844">
        <f>--(COUNTIF($A$2:A6844,A6844)=1)</f>
        <v>1</v>
      </c>
      <c r="R6844">
        <f t="shared" si="213"/>
        <v>1.61</v>
      </c>
    </row>
    <row r="6845" spans="1:18">
      <c r="A6845" t="s">
        <v>13662</v>
      </c>
      <c r="B6845" t="s">
        <v>8103</v>
      </c>
      <c r="C6845" t="s">
        <v>3098</v>
      </c>
      <c r="D6845" t="s">
        <v>3251</v>
      </c>
      <c r="E6845" t="s">
        <v>3175</v>
      </c>
      <c r="F6845" t="s">
        <v>3167</v>
      </c>
      <c r="G6845" t="s">
        <v>605</v>
      </c>
      <c r="H6845" s="28">
        <v>45252</v>
      </c>
      <c r="I6845">
        <v>23.29</v>
      </c>
      <c r="J6845">
        <v>8</v>
      </c>
      <c r="K6845" t="s">
        <v>3123</v>
      </c>
      <c r="L6845" t="s">
        <v>3201</v>
      </c>
      <c r="M6845" t="s">
        <v>3207</v>
      </c>
      <c r="N6845">
        <v>2.5</v>
      </c>
      <c r="O6845" t="s">
        <v>3170</v>
      </c>
      <c r="P6845">
        <f t="shared" si="212"/>
        <v>45252</v>
      </c>
      <c r="Q6845">
        <f>--(COUNTIF($A$2:A6845,A6845)=1)</f>
        <v>1</v>
      </c>
      <c r="R6845">
        <f t="shared" si="213"/>
        <v>23.29</v>
      </c>
    </row>
    <row r="6846" spans="1:18">
      <c r="A6846" t="s">
        <v>13663</v>
      </c>
      <c r="B6846" t="s">
        <v>8327</v>
      </c>
      <c r="C6846" t="s">
        <v>3098</v>
      </c>
      <c r="D6846" t="s">
        <v>3227</v>
      </c>
      <c r="E6846" t="s">
        <v>3166</v>
      </c>
      <c r="F6846" t="s">
        <v>3220</v>
      </c>
      <c r="G6846" t="s">
        <v>977</v>
      </c>
      <c r="H6846" s="28">
        <v>45543</v>
      </c>
      <c r="I6846">
        <v>75.17</v>
      </c>
      <c r="J6846">
        <v>24</v>
      </c>
      <c r="K6846" t="s">
        <v>3123</v>
      </c>
      <c r="L6846" t="s">
        <v>3206</v>
      </c>
      <c r="M6846" t="s">
        <v>3202</v>
      </c>
      <c r="O6846" t="s">
        <v>3178</v>
      </c>
      <c r="P6846">
        <f t="shared" si="212"/>
        <v>45540</v>
      </c>
      <c r="Q6846">
        <f>--(COUNTIF($A$2:A6846,A6846)=1)</f>
        <v>1</v>
      </c>
      <c r="R6846">
        <f t="shared" si="213"/>
        <v>75.17</v>
      </c>
    </row>
    <row r="6847" spans="1:18">
      <c r="A6847" t="s">
        <v>13664</v>
      </c>
      <c r="B6847" t="s">
        <v>3836</v>
      </c>
      <c r="C6847" t="s">
        <v>5811</v>
      </c>
      <c r="D6847" t="s">
        <v>3240</v>
      </c>
      <c r="E6847" t="s">
        <v>3194</v>
      </c>
      <c r="F6847" t="s">
        <v>3167</v>
      </c>
      <c r="G6847" t="s">
        <v>1902</v>
      </c>
      <c r="H6847" s="28">
        <v>44717</v>
      </c>
      <c r="I6847">
        <v>102.06</v>
      </c>
      <c r="J6847">
        <v>72</v>
      </c>
      <c r="K6847" t="s">
        <v>3123</v>
      </c>
      <c r="L6847" t="s">
        <v>3351</v>
      </c>
      <c r="M6847" t="s">
        <v>3177</v>
      </c>
      <c r="N6847">
        <v>1.6</v>
      </c>
      <c r="O6847" t="s">
        <v>3260</v>
      </c>
      <c r="P6847">
        <f t="shared" si="212"/>
        <v>44713</v>
      </c>
      <c r="Q6847">
        <f>--(COUNTIF($A$2:A6847,A6847)=1)</f>
        <v>1</v>
      </c>
      <c r="R6847">
        <f t="shared" si="213"/>
        <v>102.06</v>
      </c>
    </row>
    <row r="6848" spans="1:18">
      <c r="A6848" t="s">
        <v>13665</v>
      </c>
      <c r="B6848" t="s">
        <v>1549</v>
      </c>
      <c r="C6848" t="s">
        <v>13666</v>
      </c>
      <c r="D6848" t="s">
        <v>3185</v>
      </c>
      <c r="E6848" t="s">
        <v>3166</v>
      </c>
      <c r="F6848" t="s">
        <v>3220</v>
      </c>
      <c r="G6848" t="s">
        <v>1056</v>
      </c>
      <c r="H6848" s="28">
        <v>45303</v>
      </c>
      <c r="I6848">
        <v>60.02</v>
      </c>
      <c r="J6848">
        <v>24</v>
      </c>
      <c r="K6848" t="s">
        <v>3123</v>
      </c>
      <c r="L6848" t="s">
        <v>3187</v>
      </c>
      <c r="M6848" t="s">
        <v>3207</v>
      </c>
      <c r="O6848" t="s">
        <v>3178</v>
      </c>
      <c r="P6848">
        <f t="shared" si="212"/>
        <v>45301</v>
      </c>
      <c r="Q6848">
        <f>--(COUNTIF($A$2:A6848,A6848)=1)</f>
        <v>1</v>
      </c>
      <c r="R6848">
        <f t="shared" si="213"/>
        <v>60.02</v>
      </c>
    </row>
    <row r="6849" spans="1:18">
      <c r="A6849" t="s">
        <v>13667</v>
      </c>
      <c r="B6849" t="s">
        <v>4079</v>
      </c>
      <c r="C6849" t="s">
        <v>3098</v>
      </c>
      <c r="D6849" t="s">
        <v>3251</v>
      </c>
      <c r="E6849" t="s">
        <v>3166</v>
      </c>
      <c r="F6849" t="s">
        <v>3167</v>
      </c>
      <c r="G6849" t="s">
        <v>3191</v>
      </c>
      <c r="H6849" s="28"/>
      <c r="J6849">
        <v>24</v>
      </c>
      <c r="K6849" t="s">
        <v>3098</v>
      </c>
      <c r="L6849" t="s">
        <v>3181</v>
      </c>
      <c r="M6849" t="s">
        <v>3188</v>
      </c>
      <c r="O6849" t="s">
        <v>3123</v>
      </c>
      <c r="P6849">
        <f t="shared" si="212"/>
        <v>45127</v>
      </c>
      <c r="Q6849">
        <f>--(COUNTIF($A$2:A6849,A6849)=1)</f>
        <v>1</v>
      </c>
      <c r="R6849" t="str">
        <f t="shared" si="213"/>
        <v/>
      </c>
    </row>
    <row r="6850" spans="1:18">
      <c r="A6850" t="s">
        <v>13668</v>
      </c>
      <c r="B6850" t="s">
        <v>3064</v>
      </c>
      <c r="C6850" t="s">
        <v>3098</v>
      </c>
      <c r="D6850" t="s">
        <v>3165</v>
      </c>
      <c r="E6850" t="s">
        <v>3166</v>
      </c>
      <c r="F6850" t="s">
        <v>3220</v>
      </c>
      <c r="G6850" t="s">
        <v>618</v>
      </c>
      <c r="H6850" s="28">
        <v>45487</v>
      </c>
      <c r="I6850">
        <v>39.380000000000003</v>
      </c>
      <c r="J6850">
        <v>24</v>
      </c>
      <c r="K6850" t="s">
        <v>3123</v>
      </c>
      <c r="L6850" t="s">
        <v>3176</v>
      </c>
      <c r="M6850" t="s">
        <v>3169</v>
      </c>
      <c r="N6850">
        <v>4.3</v>
      </c>
      <c r="O6850" t="s">
        <v>3170</v>
      </c>
      <c r="P6850">
        <f t="shared" ref="P6850:P6913" si="214">IFERROR(DATEVALUE(G6850),IFERROR(DATE(RIGHT(G6850,4),MID(G6850,4,2),LEFT(G6850,2)),""))</f>
        <v>45486</v>
      </c>
      <c r="Q6850">
        <f>--(COUNTIF($A$2:A6850,A6850)=1)</f>
        <v>1</v>
      </c>
      <c r="R6850">
        <f t="shared" ref="R6850:R6913" si="215">IF(AND(Q6850=1,I6850&lt;&gt;"",ISNUMBER(I6850),I6850&gt;=0),I6850,"")</f>
        <v>39.380000000000003</v>
      </c>
    </row>
    <row r="6851" spans="1:18">
      <c r="A6851" t="s">
        <v>13669</v>
      </c>
      <c r="B6851" t="s">
        <v>5689</v>
      </c>
      <c r="C6851" t="s">
        <v>3098</v>
      </c>
      <c r="D6851" t="s">
        <v>3251</v>
      </c>
      <c r="E6851" t="s">
        <v>3194</v>
      </c>
      <c r="F6851" t="s">
        <v>3167</v>
      </c>
      <c r="G6851" t="s">
        <v>4197</v>
      </c>
      <c r="H6851" s="28">
        <v>45668</v>
      </c>
      <c r="I6851">
        <v>188.03</v>
      </c>
      <c r="J6851">
        <v>72</v>
      </c>
      <c r="K6851" t="s">
        <v>3123</v>
      </c>
      <c r="L6851" t="s">
        <v>3187</v>
      </c>
      <c r="M6851" t="s">
        <v>3188</v>
      </c>
      <c r="O6851" t="s">
        <v>3123</v>
      </c>
      <c r="P6851">
        <f t="shared" si="214"/>
        <v>45661</v>
      </c>
      <c r="Q6851">
        <f>--(COUNTIF($A$2:A6851,A6851)=1)</f>
        <v>1</v>
      </c>
      <c r="R6851">
        <f t="shared" si="215"/>
        <v>188.03</v>
      </c>
    </row>
    <row r="6852" spans="1:18">
      <c r="A6852" t="s">
        <v>13670</v>
      </c>
      <c r="B6852" t="s">
        <v>3404</v>
      </c>
      <c r="C6852" t="s">
        <v>3098</v>
      </c>
      <c r="D6852" t="s">
        <v>3200</v>
      </c>
      <c r="E6852" t="s">
        <v>3166</v>
      </c>
      <c r="F6852" t="s">
        <v>3167</v>
      </c>
      <c r="G6852" t="s">
        <v>2727</v>
      </c>
      <c r="H6852" s="28">
        <v>45609</v>
      </c>
      <c r="I6852">
        <v>11.3</v>
      </c>
      <c r="J6852">
        <v>24</v>
      </c>
      <c r="K6852" t="s">
        <v>3124</v>
      </c>
      <c r="L6852" t="s">
        <v>3216</v>
      </c>
      <c r="M6852" t="s">
        <v>3169</v>
      </c>
      <c r="N6852">
        <v>2.5</v>
      </c>
      <c r="O6852" t="s">
        <v>3123</v>
      </c>
      <c r="P6852">
        <f t="shared" si="214"/>
        <v>45609</v>
      </c>
      <c r="Q6852">
        <f>--(COUNTIF($A$2:A6852,A6852)=1)</f>
        <v>1</v>
      </c>
      <c r="R6852">
        <f t="shared" si="215"/>
        <v>11.3</v>
      </c>
    </row>
    <row r="6853" spans="1:18">
      <c r="A6853" t="s">
        <v>13671</v>
      </c>
      <c r="B6853" t="s">
        <v>1923</v>
      </c>
      <c r="C6853" t="s">
        <v>12088</v>
      </c>
      <c r="D6853" t="s">
        <v>3196</v>
      </c>
      <c r="E6853" t="s">
        <v>3194</v>
      </c>
      <c r="F6853" t="s">
        <v>3167</v>
      </c>
      <c r="G6853" t="s">
        <v>504</v>
      </c>
      <c r="H6853" s="28">
        <v>45474</v>
      </c>
      <c r="I6853">
        <v>216.3</v>
      </c>
      <c r="J6853">
        <v>72</v>
      </c>
      <c r="K6853" t="s">
        <v>3123</v>
      </c>
      <c r="L6853" t="s">
        <v>3254</v>
      </c>
      <c r="M6853" t="s">
        <v>3207</v>
      </c>
      <c r="O6853" t="s">
        <v>3182</v>
      </c>
      <c r="P6853">
        <f t="shared" si="214"/>
        <v>45465</v>
      </c>
      <c r="Q6853">
        <f>--(COUNTIF($A$2:A6853,A6853)=1)</f>
        <v>1</v>
      </c>
      <c r="R6853">
        <f t="shared" si="215"/>
        <v>216.3</v>
      </c>
    </row>
    <row r="6854" spans="1:18">
      <c r="A6854" t="s">
        <v>13672</v>
      </c>
      <c r="B6854" t="s">
        <v>2493</v>
      </c>
      <c r="C6854" t="s">
        <v>13673</v>
      </c>
      <c r="D6854" t="s">
        <v>3200</v>
      </c>
      <c r="E6854" t="s">
        <v>3166</v>
      </c>
      <c r="F6854" t="s">
        <v>3220</v>
      </c>
      <c r="G6854" t="s">
        <v>4572</v>
      </c>
      <c r="H6854" s="28"/>
      <c r="J6854">
        <v>24</v>
      </c>
      <c r="K6854" t="s">
        <v>3098</v>
      </c>
      <c r="L6854" t="s">
        <v>3437</v>
      </c>
      <c r="M6854" t="s">
        <v>3202</v>
      </c>
      <c r="O6854" t="s">
        <v>3124</v>
      </c>
      <c r="P6854">
        <f t="shared" si="214"/>
        <v>44729</v>
      </c>
      <c r="Q6854">
        <f>--(COUNTIF($A$2:A6854,A6854)=1)</f>
        <v>1</v>
      </c>
      <c r="R6854" t="str">
        <f t="shared" si="215"/>
        <v/>
      </c>
    </row>
    <row r="6855" spans="1:18">
      <c r="A6855" t="s">
        <v>13674</v>
      </c>
      <c r="B6855" t="s">
        <v>510</v>
      </c>
      <c r="C6855" t="s">
        <v>3706</v>
      </c>
      <c r="D6855" t="s">
        <v>3240</v>
      </c>
      <c r="E6855" t="s">
        <v>3166</v>
      </c>
      <c r="F6855" t="s">
        <v>3180</v>
      </c>
      <c r="G6855" t="s">
        <v>725</v>
      </c>
      <c r="H6855" s="28"/>
      <c r="J6855">
        <v>24</v>
      </c>
      <c r="K6855" t="s">
        <v>3098</v>
      </c>
      <c r="L6855" t="s">
        <v>3168</v>
      </c>
      <c r="M6855" t="s">
        <v>3207</v>
      </c>
      <c r="O6855" t="s">
        <v>3170</v>
      </c>
      <c r="P6855">
        <f t="shared" si="214"/>
        <v>45166</v>
      </c>
      <c r="Q6855">
        <f>--(COUNTIF($A$2:A6855,A6855)=1)</f>
        <v>1</v>
      </c>
      <c r="R6855" t="str">
        <f t="shared" si="215"/>
        <v/>
      </c>
    </row>
    <row r="6856" spans="1:18">
      <c r="A6856" t="s">
        <v>13675</v>
      </c>
      <c r="B6856" t="s">
        <v>1853</v>
      </c>
      <c r="C6856" t="s">
        <v>6668</v>
      </c>
      <c r="D6856" t="s">
        <v>3200</v>
      </c>
      <c r="E6856" t="s">
        <v>3194</v>
      </c>
      <c r="F6856" t="s">
        <v>3220</v>
      </c>
      <c r="G6856" t="s">
        <v>1518</v>
      </c>
      <c r="H6856" s="28">
        <v>45239</v>
      </c>
      <c r="I6856">
        <v>194.75</v>
      </c>
      <c r="J6856">
        <v>72</v>
      </c>
      <c r="K6856" t="s">
        <v>3123</v>
      </c>
      <c r="L6856" t="s">
        <v>3271</v>
      </c>
      <c r="M6856" t="s">
        <v>3202</v>
      </c>
      <c r="N6856">
        <v>4.5</v>
      </c>
      <c r="O6856" t="s">
        <v>3260</v>
      </c>
      <c r="P6856">
        <f t="shared" si="214"/>
        <v>45231</v>
      </c>
      <c r="Q6856">
        <f>--(COUNTIF($A$2:A6856,A6856)=1)</f>
        <v>1</v>
      </c>
      <c r="R6856">
        <f t="shared" si="215"/>
        <v>194.75</v>
      </c>
    </row>
    <row r="6857" spans="1:18">
      <c r="A6857" t="s">
        <v>13676</v>
      </c>
      <c r="B6857" t="s">
        <v>10285</v>
      </c>
      <c r="C6857" t="s">
        <v>8176</v>
      </c>
      <c r="D6857" t="s">
        <v>3196</v>
      </c>
      <c r="E6857" t="s">
        <v>3175</v>
      </c>
      <c r="F6857" t="s">
        <v>3167</v>
      </c>
      <c r="G6857" t="s">
        <v>1778</v>
      </c>
      <c r="H6857" s="28">
        <v>45353</v>
      </c>
      <c r="I6857">
        <v>24.49</v>
      </c>
      <c r="J6857">
        <v>8</v>
      </c>
      <c r="K6857" t="s">
        <v>3123</v>
      </c>
      <c r="L6857" t="s">
        <v>3176</v>
      </c>
      <c r="M6857" t="s">
        <v>3169</v>
      </c>
      <c r="N6857">
        <v>1.5</v>
      </c>
      <c r="O6857" t="s">
        <v>3189</v>
      </c>
      <c r="P6857">
        <f t="shared" si="214"/>
        <v>45352</v>
      </c>
      <c r="Q6857">
        <f>--(COUNTIF($A$2:A6857,A6857)=1)</f>
        <v>1</v>
      </c>
      <c r="R6857">
        <f t="shared" si="215"/>
        <v>24.49</v>
      </c>
    </row>
    <row r="6858" spans="1:18">
      <c r="A6858" t="s">
        <v>13677</v>
      </c>
      <c r="B6858" t="s">
        <v>4240</v>
      </c>
      <c r="C6858" t="s">
        <v>5879</v>
      </c>
      <c r="D6858" t="s">
        <v>3227</v>
      </c>
      <c r="E6858" t="s">
        <v>3166</v>
      </c>
      <c r="F6858" t="s">
        <v>3167</v>
      </c>
      <c r="G6858" t="s">
        <v>1768</v>
      </c>
      <c r="H6858" s="28">
        <v>45203</v>
      </c>
      <c r="I6858">
        <v>27.09</v>
      </c>
      <c r="J6858">
        <v>24</v>
      </c>
      <c r="K6858" t="s">
        <v>3123</v>
      </c>
      <c r="L6858" t="s">
        <v>3398</v>
      </c>
      <c r="M6858" t="s">
        <v>3202</v>
      </c>
      <c r="N6858">
        <v>3.6</v>
      </c>
      <c r="O6858" t="s">
        <v>3170</v>
      </c>
      <c r="P6858">
        <f t="shared" si="214"/>
        <v>45202</v>
      </c>
      <c r="Q6858">
        <f>--(COUNTIF($A$2:A6858,A6858)=1)</f>
        <v>1</v>
      </c>
      <c r="R6858">
        <f t="shared" si="215"/>
        <v>27.09</v>
      </c>
    </row>
    <row r="6859" spans="1:18">
      <c r="A6859" t="s">
        <v>13678</v>
      </c>
      <c r="B6859" t="s">
        <v>502</v>
      </c>
      <c r="C6859" t="s">
        <v>3098</v>
      </c>
      <c r="D6859" t="s">
        <v>3174</v>
      </c>
      <c r="E6859" t="s">
        <v>3175</v>
      </c>
      <c r="F6859" t="s">
        <v>3167</v>
      </c>
      <c r="G6859" t="s">
        <v>2014</v>
      </c>
      <c r="H6859" s="28">
        <v>45529</v>
      </c>
      <c r="I6859">
        <v>8.56</v>
      </c>
      <c r="J6859">
        <v>8</v>
      </c>
      <c r="K6859" t="s">
        <v>3123</v>
      </c>
      <c r="L6859" t="s">
        <v>3198</v>
      </c>
      <c r="M6859" t="s">
        <v>3202</v>
      </c>
      <c r="N6859">
        <v>4.4000000000000004</v>
      </c>
      <c r="O6859" t="s">
        <v>3182</v>
      </c>
      <c r="P6859">
        <f t="shared" si="214"/>
        <v>45529</v>
      </c>
      <c r="Q6859">
        <f>--(COUNTIF($A$2:A6859,A6859)=1)</f>
        <v>1</v>
      </c>
      <c r="R6859">
        <f t="shared" si="215"/>
        <v>8.56</v>
      </c>
    </row>
    <row r="6860" spans="1:18">
      <c r="A6860" t="s">
        <v>13679</v>
      </c>
      <c r="B6860" t="s">
        <v>7016</v>
      </c>
      <c r="C6860" t="s">
        <v>13680</v>
      </c>
      <c r="D6860" t="s">
        <v>3200</v>
      </c>
      <c r="E6860" t="s">
        <v>3175</v>
      </c>
      <c r="F6860" t="s">
        <v>3167</v>
      </c>
      <c r="G6860" t="s">
        <v>6623</v>
      </c>
      <c r="H6860" s="28">
        <v>44586</v>
      </c>
      <c r="I6860">
        <v>9.1300000000000008</v>
      </c>
      <c r="J6860">
        <v>8</v>
      </c>
      <c r="K6860" t="s">
        <v>3123</v>
      </c>
      <c r="L6860" t="s">
        <v>3281</v>
      </c>
      <c r="M6860" t="s">
        <v>3169</v>
      </c>
      <c r="N6860">
        <v>3.8</v>
      </c>
      <c r="O6860" t="s">
        <v>3260</v>
      </c>
      <c r="P6860">
        <f t="shared" si="214"/>
        <v>44586</v>
      </c>
      <c r="Q6860">
        <f>--(COUNTIF($A$2:A6860,A6860)=1)</f>
        <v>1</v>
      </c>
      <c r="R6860">
        <f t="shared" si="215"/>
        <v>9.1300000000000008</v>
      </c>
    </row>
    <row r="6861" spans="1:18">
      <c r="A6861" t="s">
        <v>13681</v>
      </c>
      <c r="B6861" t="s">
        <v>3362</v>
      </c>
      <c r="C6861" t="s">
        <v>3098</v>
      </c>
      <c r="D6861" t="s">
        <v>3200</v>
      </c>
      <c r="E6861" t="s">
        <v>3166</v>
      </c>
      <c r="F6861" t="s">
        <v>3167</v>
      </c>
      <c r="G6861" t="s">
        <v>221</v>
      </c>
      <c r="H6861" s="28"/>
      <c r="J6861">
        <v>24</v>
      </c>
      <c r="K6861" t="s">
        <v>3098</v>
      </c>
      <c r="L6861" t="s">
        <v>3302</v>
      </c>
      <c r="M6861" t="s">
        <v>3188</v>
      </c>
      <c r="O6861" t="s">
        <v>3260</v>
      </c>
      <c r="P6861">
        <f t="shared" si="214"/>
        <v>45233</v>
      </c>
      <c r="Q6861">
        <f>--(COUNTIF($A$2:A6861,A6861)=1)</f>
        <v>1</v>
      </c>
      <c r="R6861" t="str">
        <f t="shared" si="215"/>
        <v/>
      </c>
    </row>
    <row r="6862" spans="1:18">
      <c r="A6862" t="s">
        <v>13682</v>
      </c>
      <c r="B6862" t="s">
        <v>2827</v>
      </c>
      <c r="C6862" t="s">
        <v>3931</v>
      </c>
      <c r="D6862" t="s">
        <v>3237</v>
      </c>
      <c r="E6862" t="s">
        <v>3280</v>
      </c>
      <c r="F6862" t="s">
        <v>3167</v>
      </c>
      <c r="G6862" t="s">
        <v>2937</v>
      </c>
      <c r="H6862" s="28">
        <v>44574</v>
      </c>
      <c r="I6862">
        <v>1.85</v>
      </c>
      <c r="J6862">
        <v>4</v>
      </c>
      <c r="K6862" t="s">
        <v>3124</v>
      </c>
      <c r="L6862" t="s">
        <v>3351</v>
      </c>
      <c r="M6862" t="s">
        <v>3177</v>
      </c>
      <c r="N6862">
        <v>3.3</v>
      </c>
      <c r="O6862" t="s">
        <v>3170</v>
      </c>
      <c r="P6862">
        <f t="shared" si="214"/>
        <v>44574</v>
      </c>
      <c r="Q6862">
        <f>--(COUNTIF($A$2:A6862,A6862)=1)</f>
        <v>1</v>
      </c>
      <c r="R6862">
        <f t="shared" si="215"/>
        <v>1.85</v>
      </c>
    </row>
    <row r="6863" spans="1:18">
      <c r="A6863" t="s">
        <v>13683</v>
      </c>
      <c r="B6863" t="s">
        <v>1539</v>
      </c>
      <c r="C6863" t="s">
        <v>3098</v>
      </c>
      <c r="D6863" t="s">
        <v>3227</v>
      </c>
      <c r="E6863" t="s">
        <v>3194</v>
      </c>
      <c r="F6863" t="s">
        <v>3167</v>
      </c>
      <c r="G6863" t="s">
        <v>446</v>
      </c>
      <c r="H6863" s="28">
        <v>44744</v>
      </c>
      <c r="I6863">
        <v>238.89</v>
      </c>
      <c r="J6863">
        <v>72</v>
      </c>
      <c r="K6863" t="s">
        <v>3123</v>
      </c>
      <c r="L6863" t="s">
        <v>3351</v>
      </c>
      <c r="M6863" t="s">
        <v>3202</v>
      </c>
      <c r="N6863">
        <v>4.9000000000000004</v>
      </c>
      <c r="O6863" t="s">
        <v>3170</v>
      </c>
      <c r="P6863">
        <f t="shared" si="214"/>
        <v>44735</v>
      </c>
      <c r="Q6863">
        <f>--(COUNTIF($A$2:A6863,A6863)=1)</f>
        <v>1</v>
      </c>
      <c r="R6863">
        <f t="shared" si="215"/>
        <v>238.89</v>
      </c>
    </row>
    <row r="6864" spans="1:18">
      <c r="A6864" t="s">
        <v>13684</v>
      </c>
      <c r="B6864" t="s">
        <v>7577</v>
      </c>
      <c r="C6864" t="s">
        <v>3098</v>
      </c>
      <c r="D6864" t="s">
        <v>3251</v>
      </c>
      <c r="E6864" t="s">
        <v>3194</v>
      </c>
      <c r="F6864" t="s">
        <v>3167</v>
      </c>
      <c r="G6864" t="s">
        <v>1352</v>
      </c>
      <c r="H6864" s="28">
        <v>45402</v>
      </c>
      <c r="I6864">
        <v>226.32</v>
      </c>
      <c r="J6864">
        <v>72</v>
      </c>
      <c r="K6864" t="s">
        <v>3123</v>
      </c>
      <c r="L6864" t="s">
        <v>3221</v>
      </c>
      <c r="M6864" t="s">
        <v>3169</v>
      </c>
      <c r="N6864">
        <v>3.6</v>
      </c>
      <c r="O6864" t="s">
        <v>3189</v>
      </c>
      <c r="P6864">
        <f t="shared" si="214"/>
        <v>45393</v>
      </c>
      <c r="Q6864">
        <f>--(COUNTIF($A$2:A6864,A6864)=1)</f>
        <v>1</v>
      </c>
      <c r="R6864">
        <f t="shared" si="215"/>
        <v>226.32</v>
      </c>
    </row>
    <row r="6865" spans="1:18">
      <c r="A6865" t="s">
        <v>13685</v>
      </c>
      <c r="B6865" t="s">
        <v>5228</v>
      </c>
      <c r="C6865" t="s">
        <v>3098</v>
      </c>
      <c r="D6865" t="s">
        <v>3165</v>
      </c>
      <c r="E6865" t="s">
        <v>3166</v>
      </c>
      <c r="F6865" t="s">
        <v>3167</v>
      </c>
      <c r="G6865" t="s">
        <v>13248</v>
      </c>
      <c r="H6865" s="28">
        <v>44704</v>
      </c>
      <c r="I6865">
        <v>12.32</v>
      </c>
      <c r="J6865">
        <v>24</v>
      </c>
      <c r="K6865" t="s">
        <v>3124</v>
      </c>
      <c r="L6865" t="s">
        <v>3181</v>
      </c>
      <c r="M6865" t="s">
        <v>3169</v>
      </c>
      <c r="N6865">
        <v>3.5</v>
      </c>
      <c r="O6865" t="s">
        <v>3260</v>
      </c>
      <c r="P6865">
        <f t="shared" si="214"/>
        <v>44704</v>
      </c>
      <c r="Q6865">
        <f>--(COUNTIF($A$2:A6865,A6865)=1)</f>
        <v>1</v>
      </c>
      <c r="R6865">
        <f t="shared" si="215"/>
        <v>12.32</v>
      </c>
    </row>
    <row r="6866" spans="1:18">
      <c r="A6866" t="s">
        <v>13686</v>
      </c>
      <c r="B6866" t="s">
        <v>4701</v>
      </c>
      <c r="C6866" t="s">
        <v>3098</v>
      </c>
      <c r="D6866" t="s">
        <v>3196</v>
      </c>
      <c r="E6866" t="s">
        <v>3175</v>
      </c>
      <c r="F6866" t="s">
        <v>3167</v>
      </c>
      <c r="G6866" t="s">
        <v>1912</v>
      </c>
      <c r="H6866" s="28">
        <v>45246</v>
      </c>
      <c r="I6866">
        <v>8</v>
      </c>
      <c r="J6866">
        <v>8</v>
      </c>
      <c r="K6866" t="s">
        <v>3124</v>
      </c>
      <c r="L6866" t="s">
        <v>3351</v>
      </c>
      <c r="M6866" t="s">
        <v>3202</v>
      </c>
      <c r="N6866">
        <v>1.3</v>
      </c>
      <c r="O6866" t="s">
        <v>3260</v>
      </c>
      <c r="P6866">
        <f t="shared" si="214"/>
        <v>45246</v>
      </c>
      <c r="Q6866">
        <f>--(COUNTIF($A$2:A6866,A6866)=1)</f>
        <v>1</v>
      </c>
      <c r="R6866">
        <f t="shared" si="215"/>
        <v>8</v>
      </c>
    </row>
    <row r="6867" spans="1:18">
      <c r="A6867" t="s">
        <v>13687</v>
      </c>
      <c r="B6867" t="s">
        <v>5374</v>
      </c>
      <c r="C6867" t="s">
        <v>12908</v>
      </c>
      <c r="D6867" t="s">
        <v>3200</v>
      </c>
      <c r="E6867" t="s">
        <v>3166</v>
      </c>
      <c r="F6867" t="s">
        <v>3220</v>
      </c>
      <c r="G6867" t="s">
        <v>1768</v>
      </c>
      <c r="H6867" s="28">
        <v>45203</v>
      </c>
      <c r="I6867">
        <v>37.409999999999997</v>
      </c>
      <c r="J6867">
        <v>24</v>
      </c>
      <c r="K6867" t="s">
        <v>3123</v>
      </c>
      <c r="L6867" t="s">
        <v>3248</v>
      </c>
      <c r="M6867" t="s">
        <v>3202</v>
      </c>
      <c r="N6867">
        <v>4.5999999999999996</v>
      </c>
      <c r="O6867" t="s">
        <v>3213</v>
      </c>
      <c r="P6867">
        <f t="shared" si="214"/>
        <v>45202</v>
      </c>
      <c r="Q6867">
        <f>--(COUNTIF($A$2:A6867,A6867)=1)</f>
        <v>1</v>
      </c>
      <c r="R6867">
        <f t="shared" si="215"/>
        <v>37.409999999999997</v>
      </c>
    </row>
    <row r="6868" spans="1:18">
      <c r="A6868" t="s">
        <v>13688</v>
      </c>
      <c r="B6868" t="s">
        <v>5548</v>
      </c>
      <c r="C6868" t="s">
        <v>3098</v>
      </c>
      <c r="D6868" t="s">
        <v>3227</v>
      </c>
      <c r="E6868" t="s">
        <v>3166</v>
      </c>
      <c r="F6868" t="s">
        <v>3167</v>
      </c>
      <c r="G6868" t="s">
        <v>6375</v>
      </c>
      <c r="H6868" s="28">
        <v>44586</v>
      </c>
      <c r="I6868">
        <v>82.37</v>
      </c>
      <c r="J6868">
        <v>24</v>
      </c>
      <c r="K6868" t="s">
        <v>3123</v>
      </c>
      <c r="L6868" t="s">
        <v>3244</v>
      </c>
      <c r="M6868" t="s">
        <v>3207</v>
      </c>
      <c r="N6868">
        <v>1.9</v>
      </c>
      <c r="O6868" t="s">
        <v>3170</v>
      </c>
      <c r="P6868">
        <f t="shared" si="214"/>
        <v>44583</v>
      </c>
      <c r="Q6868">
        <f>--(COUNTIF($A$2:A6868,A6868)=1)</f>
        <v>1</v>
      </c>
      <c r="R6868">
        <f t="shared" si="215"/>
        <v>82.37</v>
      </c>
    </row>
    <row r="6869" spans="1:18">
      <c r="A6869" t="s">
        <v>13689</v>
      </c>
      <c r="B6869" t="s">
        <v>9586</v>
      </c>
      <c r="C6869" t="s">
        <v>3098</v>
      </c>
      <c r="D6869" t="s">
        <v>3196</v>
      </c>
      <c r="E6869" t="s">
        <v>3280</v>
      </c>
      <c r="F6869" t="s">
        <v>3180</v>
      </c>
      <c r="G6869" t="s">
        <v>3829</v>
      </c>
      <c r="H6869" s="28"/>
      <c r="J6869">
        <v>4</v>
      </c>
      <c r="K6869" t="s">
        <v>3098</v>
      </c>
      <c r="L6869" t="s">
        <v>3268</v>
      </c>
      <c r="M6869" t="s">
        <v>3177</v>
      </c>
      <c r="O6869" t="s">
        <v>3170</v>
      </c>
      <c r="P6869">
        <f t="shared" si="214"/>
        <v>45709</v>
      </c>
      <c r="Q6869">
        <f>--(COUNTIF($A$2:A6869,A6869)=1)</f>
        <v>1</v>
      </c>
      <c r="R6869" t="str">
        <f t="shared" si="215"/>
        <v/>
      </c>
    </row>
    <row r="6870" spans="1:18">
      <c r="A6870" t="s">
        <v>13690</v>
      </c>
      <c r="B6870" t="s">
        <v>1578</v>
      </c>
      <c r="C6870" t="s">
        <v>3098</v>
      </c>
      <c r="D6870" t="s">
        <v>3227</v>
      </c>
      <c r="E6870" t="s">
        <v>3280</v>
      </c>
      <c r="F6870" t="s">
        <v>3180</v>
      </c>
      <c r="G6870" t="s">
        <v>876</v>
      </c>
      <c r="H6870" s="28"/>
      <c r="J6870">
        <v>4</v>
      </c>
      <c r="K6870" t="s">
        <v>3098</v>
      </c>
      <c r="L6870" t="s">
        <v>3254</v>
      </c>
      <c r="M6870" t="s">
        <v>3188</v>
      </c>
      <c r="O6870" t="s">
        <v>3124</v>
      </c>
      <c r="P6870">
        <f t="shared" si="214"/>
        <v>45327</v>
      </c>
      <c r="Q6870">
        <f>--(COUNTIF($A$2:A6870,A6870)=1)</f>
        <v>1</v>
      </c>
      <c r="R6870" t="str">
        <f t="shared" si="215"/>
        <v/>
      </c>
    </row>
    <row r="6871" spans="1:18">
      <c r="A6871" t="s">
        <v>13691</v>
      </c>
      <c r="B6871" t="s">
        <v>1855</v>
      </c>
      <c r="C6871" t="s">
        <v>3098</v>
      </c>
      <c r="D6871" t="s">
        <v>3240</v>
      </c>
      <c r="E6871" t="s">
        <v>3166</v>
      </c>
      <c r="F6871" t="s">
        <v>3167</v>
      </c>
      <c r="G6871" t="s">
        <v>3847</v>
      </c>
      <c r="H6871" s="28">
        <v>44783</v>
      </c>
      <c r="I6871">
        <v>13.63</v>
      </c>
      <c r="J6871">
        <v>24</v>
      </c>
      <c r="K6871" t="s">
        <v>3124</v>
      </c>
      <c r="L6871" t="s">
        <v>3302</v>
      </c>
      <c r="M6871" t="s">
        <v>3177</v>
      </c>
      <c r="N6871">
        <v>3.9</v>
      </c>
      <c r="O6871" t="s">
        <v>3123</v>
      </c>
      <c r="P6871">
        <f t="shared" si="214"/>
        <v>44783</v>
      </c>
      <c r="Q6871">
        <f>--(COUNTIF($A$2:A6871,A6871)=1)</f>
        <v>1</v>
      </c>
      <c r="R6871">
        <f t="shared" si="215"/>
        <v>13.63</v>
      </c>
    </row>
    <row r="6872" spans="1:18">
      <c r="A6872" t="s">
        <v>13692</v>
      </c>
      <c r="B6872" t="s">
        <v>1383</v>
      </c>
      <c r="C6872" t="s">
        <v>13693</v>
      </c>
      <c r="D6872" t="s">
        <v>3240</v>
      </c>
      <c r="E6872" t="s">
        <v>3194</v>
      </c>
      <c r="F6872" t="s">
        <v>3167</v>
      </c>
      <c r="G6872" t="s">
        <v>2459</v>
      </c>
      <c r="H6872" s="28">
        <v>45650</v>
      </c>
      <c r="I6872">
        <v>78.48</v>
      </c>
      <c r="J6872">
        <v>72</v>
      </c>
      <c r="K6872" t="s">
        <v>3123</v>
      </c>
      <c r="L6872" t="s">
        <v>3098</v>
      </c>
      <c r="M6872" t="s">
        <v>3177</v>
      </c>
      <c r="N6872">
        <v>2.9</v>
      </c>
      <c r="O6872" t="s">
        <v>3124</v>
      </c>
      <c r="P6872">
        <f t="shared" si="214"/>
        <v>45647</v>
      </c>
      <c r="Q6872">
        <f>--(COUNTIF($A$2:A6872,A6872)=1)</f>
        <v>1</v>
      </c>
      <c r="R6872">
        <f t="shared" si="215"/>
        <v>78.48</v>
      </c>
    </row>
    <row r="6873" spans="1:18">
      <c r="A6873" t="s">
        <v>13694</v>
      </c>
      <c r="B6873" t="s">
        <v>5089</v>
      </c>
      <c r="C6873" t="s">
        <v>3098</v>
      </c>
      <c r="D6873" t="s">
        <v>3174</v>
      </c>
      <c r="E6873" t="s">
        <v>3175</v>
      </c>
      <c r="F6873" t="s">
        <v>3167</v>
      </c>
      <c r="G6873" t="s">
        <v>1091</v>
      </c>
      <c r="H6873" s="28">
        <v>45611</v>
      </c>
      <c r="I6873">
        <v>8.41</v>
      </c>
      <c r="J6873">
        <v>8</v>
      </c>
      <c r="K6873" t="s">
        <v>3123</v>
      </c>
      <c r="L6873" t="s">
        <v>3302</v>
      </c>
      <c r="M6873" t="s">
        <v>3169</v>
      </c>
      <c r="O6873" t="s">
        <v>3182</v>
      </c>
      <c r="P6873">
        <f t="shared" si="214"/>
        <v>45611</v>
      </c>
      <c r="Q6873">
        <f>--(COUNTIF($A$2:A6873,A6873)=1)</f>
        <v>1</v>
      </c>
      <c r="R6873">
        <f t="shared" si="215"/>
        <v>8.41</v>
      </c>
    </row>
    <row r="6874" spans="1:18">
      <c r="A6874" t="s">
        <v>13695</v>
      </c>
      <c r="B6874" t="s">
        <v>3858</v>
      </c>
      <c r="C6874" t="s">
        <v>3098</v>
      </c>
      <c r="D6874" t="s">
        <v>3165</v>
      </c>
      <c r="E6874" t="s">
        <v>3175</v>
      </c>
      <c r="F6874" t="s">
        <v>3167</v>
      </c>
      <c r="G6874" t="s">
        <v>846</v>
      </c>
      <c r="H6874" s="28">
        <v>44971</v>
      </c>
      <c r="I6874">
        <v>17.61</v>
      </c>
      <c r="J6874">
        <v>8</v>
      </c>
      <c r="K6874" t="s">
        <v>3123</v>
      </c>
      <c r="L6874" t="s">
        <v>3201</v>
      </c>
      <c r="M6874" t="s">
        <v>3207</v>
      </c>
      <c r="N6874">
        <v>3.1</v>
      </c>
      <c r="O6874" t="s">
        <v>3182</v>
      </c>
      <c r="P6874">
        <f t="shared" si="214"/>
        <v>44971</v>
      </c>
      <c r="Q6874">
        <f>--(COUNTIF($A$2:A6874,A6874)=1)</f>
        <v>1</v>
      </c>
      <c r="R6874">
        <f t="shared" si="215"/>
        <v>17.61</v>
      </c>
    </row>
    <row r="6875" spans="1:18">
      <c r="A6875" t="s">
        <v>13696</v>
      </c>
      <c r="B6875" t="s">
        <v>733</v>
      </c>
      <c r="C6875" t="s">
        <v>3098</v>
      </c>
      <c r="D6875" t="s">
        <v>3240</v>
      </c>
      <c r="E6875" t="s">
        <v>3280</v>
      </c>
      <c r="F6875" t="s">
        <v>3180</v>
      </c>
      <c r="G6875" t="s">
        <v>4984</v>
      </c>
      <c r="H6875" s="28"/>
      <c r="J6875">
        <v>4</v>
      </c>
      <c r="K6875" t="s">
        <v>3098</v>
      </c>
      <c r="L6875" t="s">
        <v>3307</v>
      </c>
      <c r="M6875" t="s">
        <v>3188</v>
      </c>
      <c r="O6875" t="s">
        <v>3170</v>
      </c>
      <c r="P6875">
        <f t="shared" si="214"/>
        <v>45311</v>
      </c>
      <c r="Q6875">
        <f>--(COUNTIF($A$2:A6875,A6875)=1)</f>
        <v>1</v>
      </c>
      <c r="R6875" t="str">
        <f t="shared" si="215"/>
        <v/>
      </c>
    </row>
    <row r="6876" spans="1:18">
      <c r="A6876" t="s">
        <v>13697</v>
      </c>
      <c r="B6876" t="s">
        <v>1844</v>
      </c>
      <c r="C6876" t="s">
        <v>3098</v>
      </c>
      <c r="D6876" t="s">
        <v>3196</v>
      </c>
      <c r="E6876" t="s">
        <v>3175</v>
      </c>
      <c r="F6876" t="s">
        <v>3180</v>
      </c>
      <c r="G6876" t="s">
        <v>2182</v>
      </c>
      <c r="H6876" s="28"/>
      <c r="J6876">
        <v>8</v>
      </c>
      <c r="K6876" t="s">
        <v>3098</v>
      </c>
      <c r="L6876" t="s">
        <v>3229</v>
      </c>
      <c r="M6876" t="s">
        <v>3169</v>
      </c>
      <c r="O6876" t="s">
        <v>3260</v>
      </c>
      <c r="P6876">
        <f t="shared" si="214"/>
        <v>45310</v>
      </c>
      <c r="Q6876">
        <f>--(COUNTIF($A$2:A6876,A6876)=1)</f>
        <v>1</v>
      </c>
      <c r="R6876" t="str">
        <f t="shared" si="215"/>
        <v/>
      </c>
    </row>
    <row r="6877" spans="1:18">
      <c r="A6877" t="s">
        <v>13698</v>
      </c>
      <c r="B6877" t="s">
        <v>3396</v>
      </c>
      <c r="C6877" t="s">
        <v>13699</v>
      </c>
      <c r="D6877" t="s">
        <v>3196</v>
      </c>
      <c r="E6877" t="s">
        <v>3175</v>
      </c>
      <c r="F6877" t="s">
        <v>3167</v>
      </c>
      <c r="G6877" t="s">
        <v>1679</v>
      </c>
      <c r="H6877" s="28">
        <v>44694</v>
      </c>
      <c r="I6877">
        <v>4.3099999999999996</v>
      </c>
      <c r="J6877">
        <v>8</v>
      </c>
      <c r="K6877" t="s">
        <v>3124</v>
      </c>
      <c r="L6877" t="s">
        <v>3271</v>
      </c>
      <c r="M6877" t="s">
        <v>3207</v>
      </c>
      <c r="O6877" t="s">
        <v>3213</v>
      </c>
      <c r="P6877">
        <f t="shared" si="214"/>
        <v>44694</v>
      </c>
      <c r="Q6877">
        <f>--(COUNTIF($A$2:A6877,A6877)=1)</f>
        <v>1</v>
      </c>
      <c r="R6877">
        <f t="shared" si="215"/>
        <v>4.3099999999999996</v>
      </c>
    </row>
    <row r="6878" spans="1:18">
      <c r="A6878" t="s">
        <v>13700</v>
      </c>
      <c r="B6878" t="s">
        <v>4881</v>
      </c>
      <c r="C6878" t="s">
        <v>13701</v>
      </c>
      <c r="D6878" t="s">
        <v>3185</v>
      </c>
      <c r="E6878" t="s">
        <v>3166</v>
      </c>
      <c r="F6878" t="s">
        <v>3167</v>
      </c>
      <c r="G6878" t="s">
        <v>2095</v>
      </c>
      <c r="H6878" s="28"/>
      <c r="J6878">
        <v>24</v>
      </c>
      <c r="K6878" t="s">
        <v>3098</v>
      </c>
      <c r="L6878" t="s">
        <v>3244</v>
      </c>
      <c r="M6878" t="s">
        <v>3207</v>
      </c>
      <c r="O6878" t="s">
        <v>3189</v>
      </c>
      <c r="P6878">
        <f t="shared" si="214"/>
        <v>45076</v>
      </c>
      <c r="Q6878">
        <f>--(COUNTIF($A$2:A6878,A6878)=1)</f>
        <v>1</v>
      </c>
      <c r="R6878" t="str">
        <f t="shared" si="215"/>
        <v/>
      </c>
    </row>
    <row r="6879" spans="1:18">
      <c r="A6879" t="s">
        <v>13702</v>
      </c>
      <c r="B6879" t="s">
        <v>8094</v>
      </c>
      <c r="C6879" t="s">
        <v>11019</v>
      </c>
      <c r="D6879" t="s">
        <v>3196</v>
      </c>
      <c r="E6879" t="s">
        <v>3194</v>
      </c>
      <c r="F6879" t="s">
        <v>3180</v>
      </c>
      <c r="G6879" t="s">
        <v>1173</v>
      </c>
      <c r="H6879" s="28"/>
      <c r="J6879">
        <v>72</v>
      </c>
      <c r="K6879" t="s">
        <v>3098</v>
      </c>
      <c r="L6879" t="s">
        <v>3181</v>
      </c>
      <c r="M6879" t="s">
        <v>3177</v>
      </c>
      <c r="O6879" t="s">
        <v>3123</v>
      </c>
      <c r="P6879">
        <f t="shared" si="214"/>
        <v>45143</v>
      </c>
      <c r="Q6879">
        <f>--(COUNTIF($A$2:A6879,A6879)=1)</f>
        <v>1</v>
      </c>
      <c r="R6879" t="str">
        <f t="shared" si="215"/>
        <v/>
      </c>
    </row>
    <row r="6880" spans="1:18">
      <c r="A6880" t="s">
        <v>13703</v>
      </c>
      <c r="B6880" t="s">
        <v>2452</v>
      </c>
      <c r="C6880" t="s">
        <v>3098</v>
      </c>
      <c r="D6880" t="s">
        <v>3227</v>
      </c>
      <c r="E6880" t="s">
        <v>3166</v>
      </c>
      <c r="F6880" t="s">
        <v>3167</v>
      </c>
      <c r="G6880" t="s">
        <v>987</v>
      </c>
      <c r="H6880" s="28">
        <v>45582</v>
      </c>
      <c r="I6880">
        <v>3.81</v>
      </c>
      <c r="J6880">
        <v>24</v>
      </c>
      <c r="K6880" t="s">
        <v>3124</v>
      </c>
      <c r="L6880" t="s">
        <v>3398</v>
      </c>
      <c r="M6880" t="s">
        <v>3177</v>
      </c>
      <c r="O6880" t="s">
        <v>3124</v>
      </c>
      <c r="P6880">
        <f t="shared" si="214"/>
        <v>45582</v>
      </c>
      <c r="Q6880">
        <f>--(COUNTIF($A$2:A6880,A6880)=1)</f>
        <v>1</v>
      </c>
      <c r="R6880">
        <f t="shared" si="215"/>
        <v>3.81</v>
      </c>
    </row>
    <row r="6881" spans="1:18">
      <c r="A6881" t="s">
        <v>13704</v>
      </c>
      <c r="B6881" t="s">
        <v>5607</v>
      </c>
      <c r="C6881" t="s">
        <v>3098</v>
      </c>
      <c r="D6881" t="s">
        <v>3251</v>
      </c>
      <c r="E6881" t="s">
        <v>3280</v>
      </c>
      <c r="F6881" t="s">
        <v>3167</v>
      </c>
      <c r="G6881" t="s">
        <v>2818</v>
      </c>
      <c r="H6881" s="28"/>
      <c r="J6881">
        <v>4</v>
      </c>
      <c r="K6881" t="s">
        <v>3098</v>
      </c>
      <c r="L6881" t="s">
        <v>3216</v>
      </c>
      <c r="M6881" t="s">
        <v>3188</v>
      </c>
      <c r="O6881" t="s">
        <v>3170</v>
      </c>
      <c r="P6881">
        <f t="shared" si="214"/>
        <v>45148</v>
      </c>
      <c r="Q6881">
        <f>--(COUNTIF($A$2:A6881,A6881)=1)</f>
        <v>1</v>
      </c>
      <c r="R6881" t="str">
        <f t="shared" si="215"/>
        <v/>
      </c>
    </row>
    <row r="6882" spans="1:18">
      <c r="A6882" t="s">
        <v>13705</v>
      </c>
      <c r="B6882" t="s">
        <v>2228</v>
      </c>
      <c r="C6882" t="s">
        <v>3098</v>
      </c>
      <c r="D6882" t="s">
        <v>3227</v>
      </c>
      <c r="E6882" t="s">
        <v>3166</v>
      </c>
      <c r="F6882" t="s">
        <v>3180</v>
      </c>
      <c r="G6882" t="s">
        <v>3618</v>
      </c>
      <c r="H6882" s="28"/>
      <c r="J6882">
        <v>24</v>
      </c>
      <c r="K6882" t="s">
        <v>3098</v>
      </c>
      <c r="L6882" t="s">
        <v>3437</v>
      </c>
      <c r="M6882" t="s">
        <v>3202</v>
      </c>
      <c r="O6882" t="s">
        <v>3182</v>
      </c>
      <c r="P6882">
        <f t="shared" si="214"/>
        <v>45067</v>
      </c>
      <c r="Q6882">
        <f>--(COUNTIF($A$2:A6882,A6882)=1)</f>
        <v>1</v>
      </c>
      <c r="R6882" t="str">
        <f t="shared" si="215"/>
        <v/>
      </c>
    </row>
    <row r="6883" spans="1:18">
      <c r="A6883" t="s">
        <v>13706</v>
      </c>
      <c r="B6883" t="s">
        <v>2827</v>
      </c>
      <c r="C6883" t="s">
        <v>3098</v>
      </c>
      <c r="D6883" t="s">
        <v>3251</v>
      </c>
      <c r="E6883" t="s">
        <v>3175</v>
      </c>
      <c r="F6883" t="s">
        <v>3167</v>
      </c>
      <c r="G6883" t="s">
        <v>2505</v>
      </c>
      <c r="H6883" s="28">
        <v>44774</v>
      </c>
      <c r="I6883">
        <v>1.6</v>
      </c>
      <c r="J6883">
        <v>8</v>
      </c>
      <c r="K6883" t="s">
        <v>3124</v>
      </c>
      <c r="L6883" t="s">
        <v>3265</v>
      </c>
      <c r="M6883" t="s">
        <v>3177</v>
      </c>
      <c r="O6883" t="s">
        <v>3123</v>
      </c>
      <c r="P6883">
        <f t="shared" si="214"/>
        <v>44774</v>
      </c>
      <c r="Q6883">
        <f>--(COUNTIF($A$2:A6883,A6883)=1)</f>
        <v>1</v>
      </c>
      <c r="R6883">
        <f t="shared" si="215"/>
        <v>1.6</v>
      </c>
    </row>
    <row r="6884" spans="1:18">
      <c r="A6884" t="s">
        <v>13707</v>
      </c>
      <c r="B6884" t="s">
        <v>560</v>
      </c>
      <c r="C6884" t="s">
        <v>13708</v>
      </c>
      <c r="D6884" t="s">
        <v>3237</v>
      </c>
      <c r="E6884" t="s">
        <v>3194</v>
      </c>
      <c r="F6884" t="s">
        <v>3180</v>
      </c>
      <c r="G6884" t="s">
        <v>3917</v>
      </c>
      <c r="H6884" s="28"/>
      <c r="J6884">
        <v>72</v>
      </c>
      <c r="K6884" t="s">
        <v>3098</v>
      </c>
      <c r="L6884" t="s">
        <v>3268</v>
      </c>
      <c r="M6884" t="s">
        <v>3169</v>
      </c>
      <c r="O6884" t="s">
        <v>3213</v>
      </c>
      <c r="P6884">
        <f t="shared" si="214"/>
        <v>45708</v>
      </c>
      <c r="Q6884">
        <f>--(COUNTIF($A$2:A6884,A6884)=1)</f>
        <v>1</v>
      </c>
      <c r="R6884" t="str">
        <f t="shared" si="215"/>
        <v/>
      </c>
    </row>
    <row r="6885" spans="1:18">
      <c r="A6885" t="s">
        <v>13709</v>
      </c>
      <c r="B6885" t="s">
        <v>3017</v>
      </c>
      <c r="C6885" t="s">
        <v>3098</v>
      </c>
      <c r="D6885" t="s">
        <v>3165</v>
      </c>
      <c r="E6885" t="s">
        <v>3280</v>
      </c>
      <c r="F6885" t="s">
        <v>3228</v>
      </c>
      <c r="G6885" t="s">
        <v>1452</v>
      </c>
      <c r="H6885" s="28"/>
      <c r="J6885">
        <v>4</v>
      </c>
      <c r="K6885" t="s">
        <v>3098</v>
      </c>
      <c r="L6885" t="s">
        <v>3168</v>
      </c>
      <c r="M6885" t="s">
        <v>3177</v>
      </c>
      <c r="O6885" t="s">
        <v>3189</v>
      </c>
      <c r="P6885">
        <f t="shared" si="214"/>
        <v>44941</v>
      </c>
      <c r="Q6885">
        <f>--(COUNTIF($A$2:A6885,A6885)=1)</f>
        <v>1</v>
      </c>
      <c r="R6885" t="str">
        <f t="shared" si="215"/>
        <v/>
      </c>
    </row>
    <row r="6886" spans="1:18">
      <c r="A6886" t="s">
        <v>13710</v>
      </c>
      <c r="B6886" t="s">
        <v>4954</v>
      </c>
      <c r="C6886" t="s">
        <v>13711</v>
      </c>
      <c r="D6886" t="s">
        <v>3251</v>
      </c>
      <c r="E6886" t="s">
        <v>3166</v>
      </c>
      <c r="F6886" t="s">
        <v>3167</v>
      </c>
      <c r="G6886" t="s">
        <v>1748</v>
      </c>
      <c r="H6886" s="28">
        <v>45087</v>
      </c>
      <c r="I6886">
        <v>47.05</v>
      </c>
      <c r="J6886">
        <v>24</v>
      </c>
      <c r="K6886" t="s">
        <v>3123</v>
      </c>
      <c r="L6886" t="s">
        <v>3302</v>
      </c>
      <c r="M6886" t="s">
        <v>3207</v>
      </c>
      <c r="N6886">
        <v>2.2999999999999998</v>
      </c>
      <c r="O6886" t="s">
        <v>3182</v>
      </c>
      <c r="P6886">
        <f t="shared" si="214"/>
        <v>45086</v>
      </c>
      <c r="Q6886">
        <f>--(COUNTIF($A$2:A6886,A6886)=1)</f>
        <v>1</v>
      </c>
      <c r="R6886">
        <f t="shared" si="215"/>
        <v>47.05</v>
      </c>
    </row>
    <row r="6887" spans="1:18">
      <c r="A6887" t="s">
        <v>13712</v>
      </c>
      <c r="B6887" t="s">
        <v>2178</v>
      </c>
      <c r="C6887" t="s">
        <v>3809</v>
      </c>
      <c r="D6887" t="s">
        <v>3174</v>
      </c>
      <c r="E6887" t="s">
        <v>3194</v>
      </c>
      <c r="F6887" t="s">
        <v>3167</v>
      </c>
      <c r="G6887" t="s">
        <v>2955</v>
      </c>
      <c r="H6887" s="28"/>
      <c r="J6887">
        <v>72</v>
      </c>
      <c r="K6887" t="s">
        <v>3098</v>
      </c>
      <c r="L6887" t="s">
        <v>3248</v>
      </c>
      <c r="M6887" t="s">
        <v>3169</v>
      </c>
      <c r="O6887" t="s">
        <v>3260</v>
      </c>
      <c r="P6887">
        <f t="shared" si="214"/>
        <v>44762</v>
      </c>
      <c r="Q6887">
        <f>--(COUNTIF($A$2:A6887,A6887)=1)</f>
        <v>1</v>
      </c>
      <c r="R6887" t="str">
        <f t="shared" si="215"/>
        <v/>
      </c>
    </row>
    <row r="6888" spans="1:18">
      <c r="A6888" t="s">
        <v>13713</v>
      </c>
      <c r="B6888" t="s">
        <v>638</v>
      </c>
      <c r="C6888" t="s">
        <v>3098</v>
      </c>
      <c r="D6888" t="s">
        <v>3240</v>
      </c>
      <c r="E6888" t="s">
        <v>3175</v>
      </c>
      <c r="F6888" t="s">
        <v>3167</v>
      </c>
      <c r="G6888" t="s">
        <v>309</v>
      </c>
      <c r="H6888" s="28">
        <v>45158</v>
      </c>
      <c r="I6888">
        <v>23.3</v>
      </c>
      <c r="J6888">
        <v>8</v>
      </c>
      <c r="K6888" t="s">
        <v>3123</v>
      </c>
      <c r="L6888" t="s">
        <v>3098</v>
      </c>
      <c r="M6888" t="s">
        <v>3188</v>
      </c>
      <c r="O6888" t="s">
        <v>3124</v>
      </c>
      <c r="P6888">
        <f t="shared" si="214"/>
        <v>45158</v>
      </c>
      <c r="Q6888">
        <f>--(COUNTIF($A$2:A6888,A6888)=1)</f>
        <v>1</v>
      </c>
      <c r="R6888">
        <f t="shared" si="215"/>
        <v>23.3</v>
      </c>
    </row>
    <row r="6889" spans="1:18">
      <c r="A6889" t="s">
        <v>13714</v>
      </c>
      <c r="B6889" t="s">
        <v>2672</v>
      </c>
      <c r="C6889" t="s">
        <v>5711</v>
      </c>
      <c r="D6889" t="s">
        <v>3200</v>
      </c>
      <c r="E6889" t="s">
        <v>3194</v>
      </c>
      <c r="F6889" t="s">
        <v>3167</v>
      </c>
      <c r="G6889" t="s">
        <v>2073</v>
      </c>
      <c r="H6889" s="28">
        <v>45604</v>
      </c>
      <c r="I6889">
        <v>127.3</v>
      </c>
      <c r="J6889">
        <v>72</v>
      </c>
      <c r="K6889" t="s">
        <v>3123</v>
      </c>
      <c r="L6889" t="s">
        <v>3098</v>
      </c>
      <c r="M6889" t="s">
        <v>3188</v>
      </c>
      <c r="N6889">
        <v>3.3</v>
      </c>
      <c r="O6889" t="s">
        <v>3170</v>
      </c>
      <c r="P6889">
        <f t="shared" si="214"/>
        <v>45599</v>
      </c>
      <c r="Q6889">
        <f>--(COUNTIF($A$2:A6889,A6889)=1)</f>
        <v>1</v>
      </c>
      <c r="R6889">
        <f t="shared" si="215"/>
        <v>127.3</v>
      </c>
    </row>
    <row r="6890" spans="1:18">
      <c r="A6890" t="s">
        <v>13715</v>
      </c>
      <c r="B6890" t="s">
        <v>2398</v>
      </c>
      <c r="C6890" t="s">
        <v>3098</v>
      </c>
      <c r="D6890" t="s">
        <v>3200</v>
      </c>
      <c r="E6890" t="s">
        <v>3175</v>
      </c>
      <c r="F6890" t="s">
        <v>3167</v>
      </c>
      <c r="G6890" t="s">
        <v>6237</v>
      </c>
      <c r="H6890" s="28">
        <v>45309</v>
      </c>
      <c r="I6890">
        <v>6.34</v>
      </c>
      <c r="J6890">
        <v>8</v>
      </c>
      <c r="K6890" t="s">
        <v>3124</v>
      </c>
      <c r="L6890" t="s">
        <v>3307</v>
      </c>
      <c r="M6890" t="s">
        <v>3177</v>
      </c>
      <c r="N6890">
        <v>2.6</v>
      </c>
      <c r="O6890" t="s">
        <v>3182</v>
      </c>
      <c r="P6890">
        <f t="shared" si="214"/>
        <v>45309</v>
      </c>
      <c r="Q6890">
        <f>--(COUNTIF($A$2:A6890,A6890)=1)</f>
        <v>1</v>
      </c>
      <c r="R6890">
        <f t="shared" si="215"/>
        <v>6.34</v>
      </c>
    </row>
    <row r="6891" spans="1:18">
      <c r="A6891" t="s">
        <v>13716</v>
      </c>
      <c r="B6891" t="s">
        <v>7151</v>
      </c>
      <c r="C6891" t="s">
        <v>3098</v>
      </c>
      <c r="D6891" t="s">
        <v>3240</v>
      </c>
      <c r="E6891" t="s">
        <v>3166</v>
      </c>
      <c r="F6891" t="s">
        <v>3167</v>
      </c>
      <c r="G6891" t="s">
        <v>946</v>
      </c>
      <c r="H6891" s="28">
        <v>45454</v>
      </c>
      <c r="I6891">
        <v>16.37</v>
      </c>
      <c r="J6891">
        <v>24</v>
      </c>
      <c r="K6891" t="s">
        <v>3124</v>
      </c>
      <c r="L6891" t="s">
        <v>3098</v>
      </c>
      <c r="M6891" t="s">
        <v>3177</v>
      </c>
      <c r="N6891">
        <v>1.8</v>
      </c>
      <c r="O6891" t="s">
        <v>3213</v>
      </c>
      <c r="P6891">
        <f t="shared" si="214"/>
        <v>45454</v>
      </c>
      <c r="Q6891">
        <f>--(COUNTIF($A$2:A6891,A6891)=1)</f>
        <v>1</v>
      </c>
      <c r="R6891">
        <f t="shared" si="215"/>
        <v>16.37</v>
      </c>
    </row>
    <row r="6892" spans="1:18">
      <c r="A6892" t="s">
        <v>13717</v>
      </c>
      <c r="B6892" t="s">
        <v>1816</v>
      </c>
      <c r="C6892" t="s">
        <v>8687</v>
      </c>
      <c r="D6892" t="s">
        <v>3200</v>
      </c>
      <c r="E6892" t="s">
        <v>3280</v>
      </c>
      <c r="F6892" t="s">
        <v>3167</v>
      </c>
      <c r="G6892" t="s">
        <v>1817</v>
      </c>
      <c r="H6892" s="28">
        <v>45025</v>
      </c>
      <c r="I6892">
        <v>1.95</v>
      </c>
      <c r="J6892">
        <v>4</v>
      </c>
      <c r="K6892" t="s">
        <v>3124</v>
      </c>
      <c r="L6892" t="s">
        <v>3265</v>
      </c>
      <c r="M6892" t="s">
        <v>3207</v>
      </c>
      <c r="O6892" t="s">
        <v>3123</v>
      </c>
      <c r="P6892">
        <f t="shared" si="214"/>
        <v>45025</v>
      </c>
      <c r="Q6892">
        <f>--(COUNTIF($A$2:A6892,A6892)=1)</f>
        <v>1</v>
      </c>
      <c r="R6892">
        <f t="shared" si="215"/>
        <v>1.95</v>
      </c>
    </row>
    <row r="6893" spans="1:18">
      <c r="A6893" t="s">
        <v>13718</v>
      </c>
      <c r="B6893" t="s">
        <v>1884</v>
      </c>
      <c r="C6893" t="s">
        <v>13482</v>
      </c>
      <c r="D6893" t="s">
        <v>3237</v>
      </c>
      <c r="E6893" t="s">
        <v>3175</v>
      </c>
      <c r="F6893" t="s">
        <v>3167</v>
      </c>
      <c r="G6893" t="s">
        <v>6065</v>
      </c>
      <c r="H6893" s="28">
        <v>45213</v>
      </c>
      <c r="I6893">
        <v>15.13</v>
      </c>
      <c r="J6893">
        <v>8</v>
      </c>
      <c r="K6893" t="s">
        <v>3123</v>
      </c>
      <c r="L6893" t="s">
        <v>3176</v>
      </c>
      <c r="M6893" t="s">
        <v>3202</v>
      </c>
      <c r="N6893">
        <v>1.3</v>
      </c>
      <c r="O6893" t="s">
        <v>3260</v>
      </c>
      <c r="P6893">
        <f t="shared" si="214"/>
        <v>45213</v>
      </c>
      <c r="Q6893">
        <f>--(COUNTIF($A$2:A6893,A6893)=1)</f>
        <v>1</v>
      </c>
      <c r="R6893">
        <f t="shared" si="215"/>
        <v>15.13</v>
      </c>
    </row>
    <row r="6894" spans="1:18">
      <c r="A6894" t="s">
        <v>13719</v>
      </c>
      <c r="B6894" t="s">
        <v>5798</v>
      </c>
      <c r="C6894" t="s">
        <v>13720</v>
      </c>
      <c r="D6894" t="s">
        <v>3227</v>
      </c>
      <c r="E6894" t="s">
        <v>3194</v>
      </c>
      <c r="F6894" t="s">
        <v>3167</v>
      </c>
      <c r="G6894" t="s">
        <v>1202</v>
      </c>
      <c r="H6894" s="28">
        <v>44710</v>
      </c>
      <c r="I6894">
        <v>205.32</v>
      </c>
      <c r="J6894">
        <v>72</v>
      </c>
      <c r="K6894" t="s">
        <v>3123</v>
      </c>
      <c r="L6894" t="s">
        <v>3212</v>
      </c>
      <c r="M6894" t="s">
        <v>3202</v>
      </c>
      <c r="N6894">
        <v>1.5</v>
      </c>
      <c r="O6894" t="s">
        <v>3170</v>
      </c>
      <c r="P6894">
        <f t="shared" si="214"/>
        <v>44702</v>
      </c>
      <c r="Q6894">
        <f>--(COUNTIF($A$2:A6894,A6894)=1)</f>
        <v>1</v>
      </c>
      <c r="R6894">
        <f t="shared" si="215"/>
        <v>205.32</v>
      </c>
    </row>
    <row r="6895" spans="1:18">
      <c r="A6895" t="s">
        <v>13721</v>
      </c>
      <c r="B6895" t="s">
        <v>6366</v>
      </c>
      <c r="C6895" t="s">
        <v>5731</v>
      </c>
      <c r="D6895" t="s">
        <v>3240</v>
      </c>
      <c r="E6895" t="s">
        <v>3166</v>
      </c>
      <c r="F6895" t="s">
        <v>3220</v>
      </c>
      <c r="G6895" t="s">
        <v>1686</v>
      </c>
      <c r="H6895" s="28">
        <v>44868</v>
      </c>
      <c r="I6895">
        <v>63.17</v>
      </c>
      <c r="J6895">
        <v>24</v>
      </c>
      <c r="K6895" t="s">
        <v>3123</v>
      </c>
      <c r="L6895" t="s">
        <v>3212</v>
      </c>
      <c r="M6895" t="s">
        <v>3169</v>
      </c>
      <c r="O6895" t="s">
        <v>3189</v>
      </c>
      <c r="P6895">
        <f t="shared" si="214"/>
        <v>44866</v>
      </c>
      <c r="Q6895">
        <f>--(COUNTIF($A$2:A6895,A6895)=1)</f>
        <v>1</v>
      </c>
      <c r="R6895">
        <f t="shared" si="215"/>
        <v>63.17</v>
      </c>
    </row>
    <row r="6896" spans="1:18">
      <c r="A6896" t="s">
        <v>13722</v>
      </c>
      <c r="B6896" t="s">
        <v>7640</v>
      </c>
      <c r="C6896" t="s">
        <v>13723</v>
      </c>
      <c r="D6896" t="s">
        <v>3227</v>
      </c>
      <c r="E6896" t="s">
        <v>3175</v>
      </c>
      <c r="F6896" t="s">
        <v>3167</v>
      </c>
      <c r="G6896" t="s">
        <v>531</v>
      </c>
      <c r="H6896" s="28">
        <v>44904</v>
      </c>
      <c r="I6896">
        <v>21.36</v>
      </c>
      <c r="J6896">
        <v>8</v>
      </c>
      <c r="K6896" t="s">
        <v>3123</v>
      </c>
      <c r="L6896" t="s">
        <v>3437</v>
      </c>
      <c r="M6896" t="s">
        <v>3202</v>
      </c>
      <c r="O6896" t="s">
        <v>3170</v>
      </c>
      <c r="P6896">
        <f t="shared" si="214"/>
        <v>44904</v>
      </c>
      <c r="Q6896">
        <f>--(COUNTIF($A$2:A6896,A6896)=1)</f>
        <v>1</v>
      </c>
      <c r="R6896">
        <f t="shared" si="215"/>
        <v>21.36</v>
      </c>
    </row>
    <row r="6897" spans="1:18">
      <c r="A6897" t="s">
        <v>13724</v>
      </c>
      <c r="B6897" t="s">
        <v>5027</v>
      </c>
      <c r="C6897" t="s">
        <v>3098</v>
      </c>
      <c r="D6897" t="s">
        <v>3185</v>
      </c>
      <c r="E6897" t="s">
        <v>3194</v>
      </c>
      <c r="F6897" t="s">
        <v>3167</v>
      </c>
      <c r="G6897" t="s">
        <v>726</v>
      </c>
      <c r="H6897" s="28">
        <v>45239</v>
      </c>
      <c r="I6897">
        <v>100.78</v>
      </c>
      <c r="J6897">
        <v>72</v>
      </c>
      <c r="K6897" t="s">
        <v>3123</v>
      </c>
      <c r="L6897" t="s">
        <v>3098</v>
      </c>
      <c r="M6897" t="s">
        <v>3177</v>
      </c>
      <c r="O6897" t="s">
        <v>3213</v>
      </c>
      <c r="P6897">
        <f t="shared" si="214"/>
        <v>45235</v>
      </c>
      <c r="Q6897">
        <f>--(COUNTIF($A$2:A6897,A6897)=1)</f>
        <v>1</v>
      </c>
      <c r="R6897">
        <f t="shared" si="215"/>
        <v>100.78</v>
      </c>
    </row>
    <row r="6898" spans="1:18">
      <c r="A6898" t="s">
        <v>13725</v>
      </c>
      <c r="B6898" t="s">
        <v>7747</v>
      </c>
      <c r="C6898" t="s">
        <v>3098</v>
      </c>
      <c r="D6898" t="s">
        <v>3174</v>
      </c>
      <c r="E6898" t="s">
        <v>3194</v>
      </c>
      <c r="F6898" t="s">
        <v>3167</v>
      </c>
      <c r="G6898" t="s">
        <v>675</v>
      </c>
      <c r="H6898" s="28">
        <v>45436</v>
      </c>
      <c r="I6898">
        <v>85.22</v>
      </c>
      <c r="J6898">
        <v>72</v>
      </c>
      <c r="K6898" t="s">
        <v>3123</v>
      </c>
      <c r="L6898" t="s">
        <v>3098</v>
      </c>
      <c r="M6898" t="s">
        <v>3188</v>
      </c>
      <c r="O6898" t="s">
        <v>3123</v>
      </c>
      <c r="P6898">
        <f t="shared" si="214"/>
        <v>45433</v>
      </c>
      <c r="Q6898">
        <f>--(COUNTIF($A$2:A6898,A6898)=1)</f>
        <v>1</v>
      </c>
      <c r="R6898">
        <f t="shared" si="215"/>
        <v>85.22</v>
      </c>
    </row>
    <row r="6899" spans="1:18">
      <c r="A6899" t="s">
        <v>13726</v>
      </c>
      <c r="B6899" t="s">
        <v>1359</v>
      </c>
      <c r="C6899" t="s">
        <v>5489</v>
      </c>
      <c r="D6899" t="s">
        <v>3196</v>
      </c>
      <c r="E6899" t="s">
        <v>3280</v>
      </c>
      <c r="F6899" t="s">
        <v>3180</v>
      </c>
      <c r="G6899" t="s">
        <v>1152</v>
      </c>
      <c r="H6899" s="28"/>
      <c r="J6899">
        <v>4</v>
      </c>
      <c r="K6899" t="s">
        <v>3098</v>
      </c>
      <c r="L6899" t="s">
        <v>3225</v>
      </c>
      <c r="M6899" t="s">
        <v>3177</v>
      </c>
      <c r="O6899" t="s">
        <v>3123</v>
      </c>
      <c r="P6899">
        <f t="shared" si="214"/>
        <v>45379</v>
      </c>
      <c r="Q6899">
        <f>--(COUNTIF($A$2:A6899,A6899)=1)</f>
        <v>1</v>
      </c>
      <c r="R6899" t="str">
        <f t="shared" si="215"/>
        <v/>
      </c>
    </row>
    <row r="6900" spans="1:18">
      <c r="A6900" t="s">
        <v>13727</v>
      </c>
      <c r="B6900" t="s">
        <v>2887</v>
      </c>
      <c r="C6900" t="s">
        <v>13728</v>
      </c>
      <c r="D6900" t="s">
        <v>3185</v>
      </c>
      <c r="E6900" t="s">
        <v>3166</v>
      </c>
      <c r="F6900" t="s">
        <v>3167</v>
      </c>
      <c r="G6900" t="s">
        <v>2225</v>
      </c>
      <c r="H6900" s="28">
        <v>44602</v>
      </c>
      <c r="I6900">
        <v>26.57</v>
      </c>
      <c r="J6900">
        <v>24</v>
      </c>
      <c r="K6900" t="s">
        <v>3123</v>
      </c>
      <c r="L6900" t="s">
        <v>3218</v>
      </c>
      <c r="M6900" t="s">
        <v>3202</v>
      </c>
      <c r="O6900" t="s">
        <v>3213</v>
      </c>
      <c r="P6900">
        <f t="shared" si="214"/>
        <v>44601</v>
      </c>
      <c r="Q6900">
        <f>--(COUNTIF($A$2:A6900,A6900)=1)</f>
        <v>1</v>
      </c>
      <c r="R6900">
        <f t="shared" si="215"/>
        <v>26.57</v>
      </c>
    </row>
    <row r="6901" spans="1:18">
      <c r="A6901" t="s">
        <v>13729</v>
      </c>
      <c r="B6901" t="s">
        <v>790</v>
      </c>
      <c r="C6901" t="s">
        <v>13730</v>
      </c>
      <c r="D6901" t="s">
        <v>3240</v>
      </c>
      <c r="E6901" t="s">
        <v>3166</v>
      </c>
      <c r="F6901" t="s">
        <v>3167</v>
      </c>
      <c r="G6901" t="s">
        <v>1351</v>
      </c>
      <c r="H6901" s="28">
        <v>45343</v>
      </c>
      <c r="I6901">
        <v>28.27</v>
      </c>
      <c r="J6901">
        <v>24</v>
      </c>
      <c r="K6901" t="s">
        <v>3123</v>
      </c>
      <c r="L6901" t="s">
        <v>3098</v>
      </c>
      <c r="M6901" t="s">
        <v>3188</v>
      </c>
      <c r="O6901" t="s">
        <v>3260</v>
      </c>
      <c r="P6901">
        <f t="shared" si="214"/>
        <v>45342</v>
      </c>
      <c r="Q6901">
        <f>--(COUNTIF($A$2:A6901,A6901)=1)</f>
        <v>1</v>
      </c>
      <c r="R6901">
        <f t="shared" si="215"/>
        <v>28.27</v>
      </c>
    </row>
    <row r="6902" spans="1:18">
      <c r="A6902" t="s">
        <v>13731</v>
      </c>
      <c r="B6902" t="s">
        <v>9310</v>
      </c>
      <c r="C6902" t="s">
        <v>8450</v>
      </c>
      <c r="D6902" t="s">
        <v>3185</v>
      </c>
      <c r="E6902" t="s">
        <v>3166</v>
      </c>
      <c r="F6902" t="s">
        <v>3180</v>
      </c>
      <c r="G6902" t="s">
        <v>787</v>
      </c>
      <c r="H6902" s="28"/>
      <c r="J6902">
        <v>24</v>
      </c>
      <c r="K6902" t="s">
        <v>3098</v>
      </c>
      <c r="L6902" t="s">
        <v>3098</v>
      </c>
      <c r="M6902" t="s">
        <v>3177</v>
      </c>
      <c r="O6902" t="s">
        <v>3182</v>
      </c>
      <c r="P6902">
        <f t="shared" si="214"/>
        <v>45205</v>
      </c>
      <c r="Q6902">
        <f>--(COUNTIF($A$2:A6902,A6902)=1)</f>
        <v>1</v>
      </c>
      <c r="R6902" t="str">
        <f t="shared" si="215"/>
        <v/>
      </c>
    </row>
    <row r="6903" spans="1:18">
      <c r="A6903" t="s">
        <v>13732</v>
      </c>
      <c r="B6903" t="s">
        <v>2669</v>
      </c>
      <c r="C6903" t="s">
        <v>3098</v>
      </c>
      <c r="D6903" t="s">
        <v>3251</v>
      </c>
      <c r="E6903" t="s">
        <v>3175</v>
      </c>
      <c r="F6903" t="s">
        <v>3228</v>
      </c>
      <c r="G6903" t="s">
        <v>1106</v>
      </c>
      <c r="H6903" s="28"/>
      <c r="J6903">
        <v>8</v>
      </c>
      <c r="K6903" t="s">
        <v>3098</v>
      </c>
      <c r="L6903" t="s">
        <v>3212</v>
      </c>
      <c r="M6903" t="s">
        <v>3207</v>
      </c>
      <c r="O6903" t="s">
        <v>3123</v>
      </c>
      <c r="P6903">
        <f t="shared" si="214"/>
        <v>44759</v>
      </c>
      <c r="Q6903">
        <f>--(COUNTIF($A$2:A6903,A6903)=1)</f>
        <v>1</v>
      </c>
      <c r="R6903" t="str">
        <f t="shared" si="215"/>
        <v/>
      </c>
    </row>
    <row r="6904" spans="1:18">
      <c r="A6904" t="s">
        <v>13733</v>
      </c>
      <c r="B6904" t="s">
        <v>1603</v>
      </c>
      <c r="C6904" t="s">
        <v>3098</v>
      </c>
      <c r="D6904" t="s">
        <v>3165</v>
      </c>
      <c r="E6904" t="s">
        <v>3194</v>
      </c>
      <c r="F6904" t="s">
        <v>3167</v>
      </c>
      <c r="G6904" t="s">
        <v>542</v>
      </c>
      <c r="H6904" s="28"/>
      <c r="J6904">
        <v>72</v>
      </c>
      <c r="K6904" t="s">
        <v>3098</v>
      </c>
      <c r="L6904" t="s">
        <v>3254</v>
      </c>
      <c r="M6904" t="s">
        <v>3207</v>
      </c>
      <c r="O6904" t="s">
        <v>3189</v>
      </c>
      <c r="P6904">
        <f t="shared" si="214"/>
        <v>44747</v>
      </c>
      <c r="Q6904">
        <f>--(COUNTIF($A$2:A6904,A6904)=1)</f>
        <v>1</v>
      </c>
      <c r="R6904" t="str">
        <f t="shared" si="215"/>
        <v/>
      </c>
    </row>
    <row r="6905" spans="1:18">
      <c r="A6905" t="s">
        <v>13734</v>
      </c>
      <c r="B6905" t="s">
        <v>2944</v>
      </c>
      <c r="C6905" t="s">
        <v>3098</v>
      </c>
      <c r="D6905" t="s">
        <v>3251</v>
      </c>
      <c r="E6905" t="s">
        <v>3166</v>
      </c>
      <c r="F6905" t="s">
        <v>3220</v>
      </c>
      <c r="G6905" t="s">
        <v>1618</v>
      </c>
      <c r="H6905" s="28">
        <v>44920</v>
      </c>
      <c r="I6905">
        <v>6.78</v>
      </c>
      <c r="J6905">
        <v>24</v>
      </c>
      <c r="K6905" t="s">
        <v>3124</v>
      </c>
      <c r="L6905" t="s">
        <v>3216</v>
      </c>
      <c r="M6905" t="s">
        <v>3188</v>
      </c>
      <c r="O6905" t="s">
        <v>3260</v>
      </c>
      <c r="P6905">
        <f t="shared" si="214"/>
        <v>44920</v>
      </c>
      <c r="Q6905">
        <f>--(COUNTIF($A$2:A6905,A6905)=1)</f>
        <v>1</v>
      </c>
      <c r="R6905">
        <f t="shared" si="215"/>
        <v>6.78</v>
      </c>
    </row>
    <row r="6906" spans="1:18">
      <c r="A6906" t="s">
        <v>13735</v>
      </c>
      <c r="B6906" t="s">
        <v>4439</v>
      </c>
      <c r="C6906" t="s">
        <v>3098</v>
      </c>
      <c r="D6906" t="s">
        <v>3240</v>
      </c>
      <c r="E6906" t="s">
        <v>3194</v>
      </c>
      <c r="F6906" t="s">
        <v>3228</v>
      </c>
      <c r="G6906" t="s">
        <v>3350</v>
      </c>
      <c r="H6906" s="28"/>
      <c r="J6906">
        <v>72</v>
      </c>
      <c r="K6906" t="s">
        <v>3098</v>
      </c>
      <c r="L6906" t="s">
        <v>3206</v>
      </c>
      <c r="M6906" t="s">
        <v>3188</v>
      </c>
      <c r="O6906" t="s">
        <v>3123</v>
      </c>
      <c r="P6906">
        <f t="shared" si="214"/>
        <v>44979</v>
      </c>
      <c r="Q6906">
        <f>--(COUNTIF($A$2:A6906,A6906)=1)</f>
        <v>1</v>
      </c>
      <c r="R6906" t="str">
        <f t="shared" si="215"/>
        <v/>
      </c>
    </row>
    <row r="6907" spans="1:18">
      <c r="A6907" t="s">
        <v>13736</v>
      </c>
      <c r="B6907" t="s">
        <v>545</v>
      </c>
      <c r="C6907" t="s">
        <v>3098</v>
      </c>
      <c r="D6907" t="s">
        <v>3240</v>
      </c>
      <c r="E6907" t="s">
        <v>3194</v>
      </c>
      <c r="F6907" t="s">
        <v>3167</v>
      </c>
      <c r="G6907" t="s">
        <v>1938</v>
      </c>
      <c r="H6907" s="28">
        <v>44696</v>
      </c>
      <c r="I6907">
        <v>139.22999999999999</v>
      </c>
      <c r="J6907">
        <v>72</v>
      </c>
      <c r="K6907" t="s">
        <v>3123</v>
      </c>
      <c r="L6907" t="s">
        <v>3209</v>
      </c>
      <c r="M6907" t="s">
        <v>3188</v>
      </c>
      <c r="O6907" t="s">
        <v>3170</v>
      </c>
      <c r="P6907">
        <f t="shared" si="214"/>
        <v>44691</v>
      </c>
      <c r="Q6907">
        <f>--(COUNTIF($A$2:A6907,A6907)=1)</f>
        <v>1</v>
      </c>
      <c r="R6907">
        <f t="shared" si="215"/>
        <v>139.22999999999999</v>
      </c>
    </row>
    <row r="6908" spans="1:18">
      <c r="A6908" t="s">
        <v>13737</v>
      </c>
      <c r="B6908" t="s">
        <v>5621</v>
      </c>
      <c r="C6908" t="s">
        <v>3098</v>
      </c>
      <c r="D6908" t="s">
        <v>3174</v>
      </c>
      <c r="E6908" t="s">
        <v>3175</v>
      </c>
      <c r="F6908" t="s">
        <v>3180</v>
      </c>
      <c r="G6908" t="s">
        <v>3317</v>
      </c>
      <c r="H6908" s="28"/>
      <c r="J6908">
        <v>8</v>
      </c>
      <c r="K6908" t="s">
        <v>3098</v>
      </c>
      <c r="L6908" t="s">
        <v>3268</v>
      </c>
      <c r="M6908" t="s">
        <v>3188</v>
      </c>
      <c r="O6908" t="s">
        <v>3189</v>
      </c>
      <c r="P6908">
        <f t="shared" si="214"/>
        <v>45693</v>
      </c>
      <c r="Q6908">
        <f>--(COUNTIF($A$2:A6908,A6908)=1)</f>
        <v>1</v>
      </c>
      <c r="R6908" t="str">
        <f t="shared" si="215"/>
        <v/>
      </c>
    </row>
    <row r="6909" spans="1:18">
      <c r="A6909" t="s">
        <v>13738</v>
      </c>
      <c r="B6909" t="s">
        <v>162</v>
      </c>
      <c r="C6909" t="s">
        <v>13739</v>
      </c>
      <c r="D6909" t="s">
        <v>3251</v>
      </c>
      <c r="E6909" t="s">
        <v>3175</v>
      </c>
      <c r="F6909" t="s">
        <v>3180</v>
      </c>
      <c r="G6909" t="s">
        <v>7301</v>
      </c>
      <c r="H6909" s="28"/>
      <c r="J6909">
        <v>8</v>
      </c>
      <c r="K6909" t="s">
        <v>3098</v>
      </c>
      <c r="L6909" t="s">
        <v>3265</v>
      </c>
      <c r="M6909" t="s">
        <v>3188</v>
      </c>
      <c r="O6909" t="s">
        <v>3124</v>
      </c>
      <c r="P6909">
        <f t="shared" si="214"/>
        <v>45035</v>
      </c>
      <c r="Q6909">
        <f>--(COUNTIF($A$2:A6909,A6909)=1)</f>
        <v>1</v>
      </c>
      <c r="R6909" t="str">
        <f t="shared" si="215"/>
        <v/>
      </c>
    </row>
    <row r="6910" spans="1:18">
      <c r="A6910" t="s">
        <v>13740</v>
      </c>
      <c r="B6910" t="s">
        <v>9102</v>
      </c>
      <c r="C6910" t="s">
        <v>3098</v>
      </c>
      <c r="D6910" t="s">
        <v>3227</v>
      </c>
      <c r="E6910" t="s">
        <v>3166</v>
      </c>
      <c r="F6910" t="s">
        <v>3167</v>
      </c>
      <c r="G6910" t="s">
        <v>704</v>
      </c>
      <c r="H6910" s="28">
        <v>44895</v>
      </c>
      <c r="I6910">
        <v>34.270000000000003</v>
      </c>
      <c r="J6910">
        <v>24</v>
      </c>
      <c r="K6910" t="s">
        <v>3123</v>
      </c>
      <c r="L6910" t="s">
        <v>3225</v>
      </c>
      <c r="M6910" t="s">
        <v>3169</v>
      </c>
      <c r="N6910">
        <v>2.9</v>
      </c>
      <c r="O6910" t="s">
        <v>3123</v>
      </c>
      <c r="P6910">
        <f t="shared" si="214"/>
        <v>44894</v>
      </c>
      <c r="Q6910">
        <f>--(COUNTIF($A$2:A6910,A6910)=1)</f>
        <v>1</v>
      </c>
      <c r="R6910">
        <f t="shared" si="215"/>
        <v>34.270000000000003</v>
      </c>
    </row>
    <row r="6911" spans="1:18">
      <c r="A6911" t="s">
        <v>13741</v>
      </c>
      <c r="B6911" t="s">
        <v>1455</v>
      </c>
      <c r="C6911" t="s">
        <v>3098</v>
      </c>
      <c r="D6911" t="s">
        <v>3237</v>
      </c>
      <c r="E6911" t="s">
        <v>3194</v>
      </c>
      <c r="F6911" t="s">
        <v>3228</v>
      </c>
      <c r="G6911" t="s">
        <v>2867</v>
      </c>
      <c r="H6911" s="28"/>
      <c r="J6911">
        <v>72</v>
      </c>
      <c r="K6911" t="s">
        <v>3098</v>
      </c>
      <c r="L6911" t="s">
        <v>3216</v>
      </c>
      <c r="M6911" t="s">
        <v>3207</v>
      </c>
      <c r="O6911" t="s">
        <v>3123</v>
      </c>
      <c r="P6911">
        <f t="shared" si="214"/>
        <v>45083</v>
      </c>
      <c r="Q6911">
        <f>--(COUNTIF($A$2:A6911,A6911)=1)</f>
        <v>1</v>
      </c>
      <c r="R6911" t="str">
        <f t="shared" si="215"/>
        <v/>
      </c>
    </row>
    <row r="6912" spans="1:18">
      <c r="A6912" t="s">
        <v>13742</v>
      </c>
      <c r="B6912" t="s">
        <v>1294</v>
      </c>
      <c r="C6912" t="s">
        <v>10873</v>
      </c>
      <c r="D6912" t="s">
        <v>3174</v>
      </c>
      <c r="E6912" t="s">
        <v>3194</v>
      </c>
      <c r="F6912" t="s">
        <v>3167</v>
      </c>
      <c r="G6912" t="s">
        <v>2280</v>
      </c>
      <c r="H6912" s="28">
        <v>44812</v>
      </c>
      <c r="I6912">
        <v>137.09</v>
      </c>
      <c r="J6912">
        <v>72</v>
      </c>
      <c r="K6912" t="s">
        <v>3123</v>
      </c>
      <c r="L6912" t="s">
        <v>3268</v>
      </c>
      <c r="M6912" t="s">
        <v>3202</v>
      </c>
      <c r="N6912">
        <v>3.3</v>
      </c>
      <c r="O6912" t="s">
        <v>3182</v>
      </c>
      <c r="P6912">
        <f t="shared" si="214"/>
        <v>44807</v>
      </c>
      <c r="Q6912">
        <f>--(COUNTIF($A$2:A6912,A6912)=1)</f>
        <v>1</v>
      </c>
      <c r="R6912">
        <f t="shared" si="215"/>
        <v>137.09</v>
      </c>
    </row>
    <row r="6913" spans="1:18">
      <c r="A6913" t="s">
        <v>13743</v>
      </c>
      <c r="B6913" t="s">
        <v>7271</v>
      </c>
      <c r="C6913" t="s">
        <v>13744</v>
      </c>
      <c r="D6913" t="s">
        <v>3165</v>
      </c>
      <c r="E6913" t="s">
        <v>3166</v>
      </c>
      <c r="F6913" t="s">
        <v>3220</v>
      </c>
      <c r="G6913" t="s">
        <v>1672</v>
      </c>
      <c r="H6913" s="28">
        <v>45560</v>
      </c>
      <c r="I6913">
        <v>58.85</v>
      </c>
      <c r="J6913">
        <v>24</v>
      </c>
      <c r="K6913" t="s">
        <v>3123</v>
      </c>
      <c r="L6913" t="s">
        <v>3398</v>
      </c>
      <c r="M6913" t="s">
        <v>3169</v>
      </c>
      <c r="N6913">
        <v>3.7</v>
      </c>
      <c r="O6913" t="s">
        <v>3170</v>
      </c>
      <c r="P6913">
        <f t="shared" si="214"/>
        <v>45558</v>
      </c>
      <c r="Q6913">
        <f>--(COUNTIF($A$2:A6913,A6913)=1)</f>
        <v>1</v>
      </c>
      <c r="R6913">
        <f t="shared" si="215"/>
        <v>58.85</v>
      </c>
    </row>
    <row r="6914" spans="1:18">
      <c r="A6914" t="s">
        <v>13745</v>
      </c>
      <c r="B6914" t="s">
        <v>199</v>
      </c>
      <c r="C6914" t="s">
        <v>13746</v>
      </c>
      <c r="D6914" t="s">
        <v>3165</v>
      </c>
      <c r="E6914" t="s">
        <v>3166</v>
      </c>
      <c r="F6914" t="s">
        <v>3167</v>
      </c>
      <c r="G6914" t="s">
        <v>1734</v>
      </c>
      <c r="H6914" s="28">
        <v>45086</v>
      </c>
      <c r="I6914">
        <v>56.24</v>
      </c>
      <c r="J6914">
        <v>24</v>
      </c>
      <c r="K6914" t="s">
        <v>3123</v>
      </c>
      <c r="L6914" t="s">
        <v>3354</v>
      </c>
      <c r="M6914" t="s">
        <v>3177</v>
      </c>
      <c r="N6914">
        <v>1</v>
      </c>
      <c r="O6914" t="s">
        <v>3213</v>
      </c>
      <c r="P6914">
        <f t="shared" ref="P6914:P6977" si="216">IFERROR(DATEVALUE(G6914),IFERROR(DATE(RIGHT(G6914,4),MID(G6914,4,2),LEFT(G6914,2)),""))</f>
        <v>45084</v>
      </c>
      <c r="Q6914">
        <f>--(COUNTIF($A$2:A6914,A6914)=1)</f>
        <v>1</v>
      </c>
      <c r="R6914">
        <f t="shared" ref="R6914:R6977" si="217">IF(AND(Q6914=1,I6914&lt;&gt;"",ISNUMBER(I6914),I6914&gt;=0),I6914,"")</f>
        <v>56.24</v>
      </c>
    </row>
    <row r="6915" spans="1:18">
      <c r="A6915" t="s">
        <v>13747</v>
      </c>
      <c r="B6915" t="s">
        <v>1701</v>
      </c>
      <c r="C6915" t="s">
        <v>3098</v>
      </c>
      <c r="D6915" t="s">
        <v>3196</v>
      </c>
      <c r="E6915" t="s">
        <v>3194</v>
      </c>
      <c r="F6915" t="s">
        <v>3167</v>
      </c>
      <c r="G6915" t="s">
        <v>1419</v>
      </c>
      <c r="H6915" s="28">
        <v>45018</v>
      </c>
      <c r="I6915">
        <v>73.73</v>
      </c>
      <c r="J6915">
        <v>72</v>
      </c>
      <c r="K6915" t="s">
        <v>3123</v>
      </c>
      <c r="L6915" t="s">
        <v>3206</v>
      </c>
      <c r="M6915" t="s">
        <v>3177</v>
      </c>
      <c r="N6915">
        <v>3</v>
      </c>
      <c r="O6915" t="s">
        <v>3260</v>
      </c>
      <c r="P6915">
        <f t="shared" si="216"/>
        <v>45015</v>
      </c>
      <c r="Q6915">
        <f>--(COUNTIF($A$2:A6915,A6915)=1)</f>
        <v>1</v>
      </c>
      <c r="R6915">
        <f t="shared" si="217"/>
        <v>73.73</v>
      </c>
    </row>
    <row r="6916" spans="1:18">
      <c r="A6916" t="s">
        <v>13748</v>
      </c>
      <c r="B6916" t="s">
        <v>2462</v>
      </c>
      <c r="C6916" t="s">
        <v>3098</v>
      </c>
      <c r="D6916" t="s">
        <v>3174</v>
      </c>
      <c r="E6916" t="s">
        <v>3280</v>
      </c>
      <c r="F6916" t="s">
        <v>3167</v>
      </c>
      <c r="G6916" t="s">
        <v>163</v>
      </c>
      <c r="H6916" s="28">
        <v>44870</v>
      </c>
      <c r="I6916">
        <v>10.47</v>
      </c>
      <c r="J6916">
        <v>4</v>
      </c>
      <c r="K6916" t="s">
        <v>3123</v>
      </c>
      <c r="L6916" t="s">
        <v>3098</v>
      </c>
      <c r="M6916" t="s">
        <v>3177</v>
      </c>
      <c r="N6916">
        <v>4.3</v>
      </c>
      <c r="O6916" t="s">
        <v>3189</v>
      </c>
      <c r="P6916">
        <f t="shared" si="216"/>
        <v>44870</v>
      </c>
      <c r="Q6916">
        <f>--(COUNTIF($A$2:A6916,A6916)=1)</f>
        <v>1</v>
      </c>
      <c r="R6916">
        <f t="shared" si="217"/>
        <v>10.47</v>
      </c>
    </row>
    <row r="6917" spans="1:18">
      <c r="A6917" t="s">
        <v>13749</v>
      </c>
      <c r="B6917" t="s">
        <v>2094</v>
      </c>
      <c r="C6917" t="s">
        <v>13750</v>
      </c>
      <c r="D6917" t="s">
        <v>3251</v>
      </c>
      <c r="E6917" t="s">
        <v>3166</v>
      </c>
      <c r="F6917" t="s">
        <v>3167</v>
      </c>
      <c r="G6917" t="s">
        <v>9509</v>
      </c>
      <c r="H6917" s="28">
        <v>45200</v>
      </c>
      <c r="I6917">
        <v>43.13</v>
      </c>
      <c r="J6917">
        <v>24</v>
      </c>
      <c r="K6917" t="s">
        <v>3123</v>
      </c>
      <c r="L6917" t="s">
        <v>3176</v>
      </c>
      <c r="M6917" t="s">
        <v>3188</v>
      </c>
      <c r="N6917">
        <v>1.4</v>
      </c>
      <c r="O6917" t="s">
        <v>3170</v>
      </c>
      <c r="P6917">
        <f t="shared" si="216"/>
        <v>45199</v>
      </c>
      <c r="Q6917">
        <f>--(COUNTIF($A$2:A6917,A6917)=1)</f>
        <v>1</v>
      </c>
      <c r="R6917">
        <f t="shared" si="217"/>
        <v>43.13</v>
      </c>
    </row>
    <row r="6918" spans="1:18">
      <c r="A6918" t="s">
        <v>13751</v>
      </c>
      <c r="B6918" t="s">
        <v>807</v>
      </c>
      <c r="C6918" t="s">
        <v>3098</v>
      </c>
      <c r="D6918" t="s">
        <v>3240</v>
      </c>
      <c r="E6918" t="s">
        <v>3280</v>
      </c>
      <c r="F6918" t="s">
        <v>3220</v>
      </c>
      <c r="G6918" t="s">
        <v>1258</v>
      </c>
      <c r="H6918" s="28">
        <v>44810</v>
      </c>
      <c r="I6918">
        <v>2.95</v>
      </c>
      <c r="J6918">
        <v>4</v>
      </c>
      <c r="K6918" t="s">
        <v>3124</v>
      </c>
      <c r="L6918" t="s">
        <v>3302</v>
      </c>
      <c r="M6918" t="s">
        <v>3207</v>
      </c>
      <c r="N6918">
        <v>3.3</v>
      </c>
      <c r="O6918" t="s">
        <v>3182</v>
      </c>
      <c r="P6918">
        <f t="shared" si="216"/>
        <v>44810</v>
      </c>
      <c r="Q6918">
        <f>--(COUNTIF($A$2:A6918,A6918)=1)</f>
        <v>1</v>
      </c>
      <c r="R6918">
        <f t="shared" si="217"/>
        <v>2.95</v>
      </c>
    </row>
    <row r="6919" spans="1:18">
      <c r="A6919" t="s">
        <v>13752</v>
      </c>
      <c r="B6919" t="s">
        <v>1712</v>
      </c>
      <c r="C6919" t="s">
        <v>8397</v>
      </c>
      <c r="D6919" t="s">
        <v>3196</v>
      </c>
      <c r="E6919" t="s">
        <v>3194</v>
      </c>
      <c r="F6919" t="s">
        <v>3167</v>
      </c>
      <c r="G6919" t="s">
        <v>3903</v>
      </c>
      <c r="H6919" s="28">
        <v>45006</v>
      </c>
      <c r="I6919">
        <v>124.58</v>
      </c>
      <c r="J6919">
        <v>72</v>
      </c>
      <c r="K6919" t="s">
        <v>3123</v>
      </c>
      <c r="L6919" t="s">
        <v>3212</v>
      </c>
      <c r="M6919" t="s">
        <v>3202</v>
      </c>
      <c r="N6919">
        <v>2.4</v>
      </c>
      <c r="O6919" t="s">
        <v>3170</v>
      </c>
      <c r="P6919">
        <f t="shared" si="216"/>
        <v>45001</v>
      </c>
      <c r="Q6919">
        <f>--(COUNTIF($A$2:A6919,A6919)=1)</f>
        <v>1</v>
      </c>
      <c r="R6919">
        <f t="shared" si="217"/>
        <v>124.58</v>
      </c>
    </row>
    <row r="6920" spans="1:18">
      <c r="A6920" t="s">
        <v>13753</v>
      </c>
      <c r="B6920" t="s">
        <v>6641</v>
      </c>
      <c r="C6920" t="s">
        <v>5198</v>
      </c>
      <c r="D6920" t="s">
        <v>3251</v>
      </c>
      <c r="E6920" t="s">
        <v>3166</v>
      </c>
      <c r="F6920" t="s">
        <v>3228</v>
      </c>
      <c r="G6920" t="s">
        <v>606</v>
      </c>
      <c r="H6920" s="28"/>
      <c r="J6920">
        <v>24</v>
      </c>
      <c r="K6920" t="s">
        <v>3098</v>
      </c>
      <c r="L6920" t="s">
        <v>3218</v>
      </c>
      <c r="M6920" t="s">
        <v>3207</v>
      </c>
      <c r="O6920" t="s">
        <v>3170</v>
      </c>
      <c r="P6920">
        <f t="shared" si="216"/>
        <v>45323</v>
      </c>
      <c r="Q6920">
        <f>--(COUNTIF($A$2:A6920,A6920)=1)</f>
        <v>1</v>
      </c>
      <c r="R6920" t="str">
        <f t="shared" si="217"/>
        <v/>
      </c>
    </row>
    <row r="6921" spans="1:18">
      <c r="A6921" t="s">
        <v>13754</v>
      </c>
      <c r="B6921" t="s">
        <v>65</v>
      </c>
      <c r="C6921" t="s">
        <v>13755</v>
      </c>
      <c r="D6921" t="s">
        <v>3251</v>
      </c>
      <c r="E6921" t="s">
        <v>3194</v>
      </c>
      <c r="F6921" t="s">
        <v>3180</v>
      </c>
      <c r="G6921" t="s">
        <v>301</v>
      </c>
      <c r="H6921" s="28"/>
      <c r="J6921">
        <v>72</v>
      </c>
      <c r="K6921" t="s">
        <v>3098</v>
      </c>
      <c r="L6921" t="s">
        <v>3098</v>
      </c>
      <c r="M6921" t="s">
        <v>3202</v>
      </c>
      <c r="O6921" t="s">
        <v>3123</v>
      </c>
      <c r="P6921">
        <f t="shared" si="216"/>
        <v>45623</v>
      </c>
      <c r="Q6921">
        <f>--(COUNTIF($A$2:A6921,A6921)=1)</f>
        <v>1</v>
      </c>
      <c r="R6921" t="str">
        <f t="shared" si="217"/>
        <v/>
      </c>
    </row>
    <row r="6922" spans="1:18">
      <c r="A6922" t="s">
        <v>13756</v>
      </c>
      <c r="B6922" t="s">
        <v>5085</v>
      </c>
      <c r="C6922" t="s">
        <v>13757</v>
      </c>
      <c r="D6922" t="s">
        <v>3185</v>
      </c>
      <c r="E6922" t="s">
        <v>3280</v>
      </c>
      <c r="F6922" t="s">
        <v>3167</v>
      </c>
      <c r="G6922" t="s">
        <v>1604</v>
      </c>
      <c r="H6922" s="28">
        <v>44898</v>
      </c>
      <c r="I6922">
        <v>6.26</v>
      </c>
      <c r="J6922">
        <v>4</v>
      </c>
      <c r="K6922" t="s">
        <v>3123</v>
      </c>
      <c r="L6922" t="s">
        <v>3229</v>
      </c>
      <c r="M6922" t="s">
        <v>3169</v>
      </c>
      <c r="N6922">
        <v>4.0999999999999996</v>
      </c>
      <c r="O6922" t="s">
        <v>3189</v>
      </c>
      <c r="P6922">
        <f t="shared" si="216"/>
        <v>44898</v>
      </c>
      <c r="Q6922">
        <f>--(COUNTIF($A$2:A6922,A6922)=1)</f>
        <v>1</v>
      </c>
      <c r="R6922">
        <f t="shared" si="217"/>
        <v>6.26</v>
      </c>
    </row>
    <row r="6923" spans="1:18">
      <c r="A6923" t="s">
        <v>13758</v>
      </c>
      <c r="B6923" t="s">
        <v>10532</v>
      </c>
      <c r="C6923" t="s">
        <v>3098</v>
      </c>
      <c r="D6923" t="s">
        <v>3196</v>
      </c>
      <c r="E6923" t="s">
        <v>3166</v>
      </c>
      <c r="F6923" t="s">
        <v>3220</v>
      </c>
      <c r="G6923" t="s">
        <v>1251</v>
      </c>
      <c r="H6923" s="28">
        <v>45634</v>
      </c>
      <c r="I6923">
        <v>27.24</v>
      </c>
      <c r="J6923">
        <v>24</v>
      </c>
      <c r="K6923" t="s">
        <v>3123</v>
      </c>
      <c r="L6923" t="s">
        <v>3229</v>
      </c>
      <c r="M6923" t="s">
        <v>3207</v>
      </c>
      <c r="N6923">
        <v>1.3</v>
      </c>
      <c r="O6923" t="s">
        <v>3189</v>
      </c>
      <c r="P6923">
        <f t="shared" si="216"/>
        <v>45633</v>
      </c>
      <c r="Q6923">
        <f>--(COUNTIF($A$2:A6923,A6923)=1)</f>
        <v>1</v>
      </c>
      <c r="R6923">
        <f t="shared" si="217"/>
        <v>27.24</v>
      </c>
    </row>
    <row r="6924" spans="1:18">
      <c r="A6924" t="s">
        <v>13759</v>
      </c>
      <c r="B6924" t="s">
        <v>261</v>
      </c>
      <c r="C6924" t="s">
        <v>6050</v>
      </c>
      <c r="D6924" t="s">
        <v>3251</v>
      </c>
      <c r="E6924" t="s">
        <v>3166</v>
      </c>
      <c r="F6924" t="s">
        <v>3167</v>
      </c>
      <c r="G6924" t="s">
        <v>2304</v>
      </c>
      <c r="H6924" s="28">
        <v>45063</v>
      </c>
      <c r="I6924">
        <v>62.18</v>
      </c>
      <c r="J6924">
        <v>24</v>
      </c>
      <c r="K6924" t="s">
        <v>3123</v>
      </c>
      <c r="L6924" t="s">
        <v>3198</v>
      </c>
      <c r="M6924" t="s">
        <v>3207</v>
      </c>
      <c r="O6924" t="s">
        <v>3170</v>
      </c>
      <c r="P6924">
        <f t="shared" si="216"/>
        <v>45061</v>
      </c>
      <c r="Q6924">
        <f>--(COUNTIF($A$2:A6924,A6924)=1)</f>
        <v>1</v>
      </c>
      <c r="R6924">
        <f t="shared" si="217"/>
        <v>62.18</v>
      </c>
    </row>
    <row r="6925" spans="1:18">
      <c r="A6925" t="s">
        <v>13760</v>
      </c>
      <c r="B6925" t="s">
        <v>3796</v>
      </c>
      <c r="C6925" t="s">
        <v>3098</v>
      </c>
      <c r="D6925" t="s">
        <v>3240</v>
      </c>
      <c r="E6925" t="s">
        <v>3175</v>
      </c>
      <c r="F6925" t="s">
        <v>3228</v>
      </c>
      <c r="G6925" t="s">
        <v>139</v>
      </c>
      <c r="H6925" s="28"/>
      <c r="J6925">
        <v>8</v>
      </c>
      <c r="K6925" t="s">
        <v>3098</v>
      </c>
      <c r="L6925" t="s">
        <v>3176</v>
      </c>
      <c r="M6925" t="s">
        <v>3202</v>
      </c>
      <c r="O6925" t="s">
        <v>3213</v>
      </c>
      <c r="P6925">
        <f t="shared" si="216"/>
        <v>45448</v>
      </c>
      <c r="Q6925">
        <f>--(COUNTIF($A$2:A6925,A6925)=1)</f>
        <v>1</v>
      </c>
      <c r="R6925" t="str">
        <f t="shared" si="217"/>
        <v/>
      </c>
    </row>
    <row r="6926" spans="1:18">
      <c r="A6926" t="s">
        <v>13761</v>
      </c>
      <c r="B6926" t="s">
        <v>786</v>
      </c>
      <c r="C6926" t="s">
        <v>13762</v>
      </c>
      <c r="D6926" t="s">
        <v>3165</v>
      </c>
      <c r="E6926" t="s">
        <v>3166</v>
      </c>
      <c r="F6926" t="s">
        <v>3167</v>
      </c>
      <c r="G6926" t="s">
        <v>1360</v>
      </c>
      <c r="H6926" s="28">
        <v>44900</v>
      </c>
      <c r="I6926">
        <v>27.58</v>
      </c>
      <c r="J6926">
        <v>24</v>
      </c>
      <c r="K6926" t="s">
        <v>3123</v>
      </c>
      <c r="L6926" t="s">
        <v>3437</v>
      </c>
      <c r="M6926" t="s">
        <v>3169</v>
      </c>
      <c r="N6926">
        <v>2.2999999999999998</v>
      </c>
      <c r="O6926" t="s">
        <v>3170</v>
      </c>
      <c r="P6926">
        <f t="shared" si="216"/>
        <v>44899</v>
      </c>
      <c r="Q6926">
        <f>--(COUNTIF($A$2:A6926,A6926)=1)</f>
        <v>1</v>
      </c>
      <c r="R6926">
        <f t="shared" si="217"/>
        <v>27.58</v>
      </c>
    </row>
    <row r="6927" spans="1:18">
      <c r="A6927" t="s">
        <v>13763</v>
      </c>
      <c r="B6927" t="s">
        <v>2286</v>
      </c>
      <c r="C6927" t="s">
        <v>3098</v>
      </c>
      <c r="D6927" t="s">
        <v>3251</v>
      </c>
      <c r="E6927" t="s">
        <v>3194</v>
      </c>
      <c r="F6927" t="s">
        <v>3180</v>
      </c>
      <c r="G6927" t="s">
        <v>2086</v>
      </c>
      <c r="H6927" s="28"/>
      <c r="J6927">
        <v>72</v>
      </c>
      <c r="K6927" t="s">
        <v>3098</v>
      </c>
      <c r="L6927" t="s">
        <v>3192</v>
      </c>
      <c r="M6927" t="s">
        <v>3177</v>
      </c>
      <c r="O6927" t="s">
        <v>3182</v>
      </c>
      <c r="P6927">
        <f t="shared" si="216"/>
        <v>45363</v>
      </c>
      <c r="Q6927">
        <f>--(COUNTIF($A$2:A6927,A6927)=1)</f>
        <v>1</v>
      </c>
      <c r="R6927" t="str">
        <f t="shared" si="217"/>
        <v/>
      </c>
    </row>
    <row r="6928" spans="1:18">
      <c r="A6928" t="s">
        <v>13764</v>
      </c>
      <c r="B6928" t="s">
        <v>5374</v>
      </c>
      <c r="C6928" t="s">
        <v>3098</v>
      </c>
      <c r="D6928" t="s">
        <v>3196</v>
      </c>
      <c r="E6928" t="s">
        <v>3194</v>
      </c>
      <c r="F6928" t="s">
        <v>3180</v>
      </c>
      <c r="G6928" t="s">
        <v>1571</v>
      </c>
      <c r="H6928" s="28"/>
      <c r="J6928">
        <v>72</v>
      </c>
      <c r="K6928" t="s">
        <v>3098</v>
      </c>
      <c r="L6928" t="s">
        <v>3231</v>
      </c>
      <c r="M6928" t="s">
        <v>3177</v>
      </c>
      <c r="O6928" t="s">
        <v>3178</v>
      </c>
      <c r="P6928">
        <f t="shared" si="216"/>
        <v>45578</v>
      </c>
      <c r="Q6928">
        <f>--(COUNTIF($A$2:A6928,A6928)=1)</f>
        <v>1</v>
      </c>
      <c r="R6928" t="str">
        <f t="shared" si="217"/>
        <v/>
      </c>
    </row>
    <row r="6929" spans="1:18">
      <c r="A6929" t="s">
        <v>13765</v>
      </c>
      <c r="B6929" t="s">
        <v>7606</v>
      </c>
      <c r="C6929" t="s">
        <v>3098</v>
      </c>
      <c r="D6929" t="s">
        <v>3165</v>
      </c>
      <c r="E6929" t="s">
        <v>3166</v>
      </c>
      <c r="F6929" t="s">
        <v>3228</v>
      </c>
      <c r="G6929" t="s">
        <v>130</v>
      </c>
      <c r="H6929" s="28"/>
      <c r="J6929">
        <v>24</v>
      </c>
      <c r="K6929" t="s">
        <v>3098</v>
      </c>
      <c r="L6929" t="s">
        <v>3181</v>
      </c>
      <c r="M6929" t="s">
        <v>3177</v>
      </c>
      <c r="O6929" t="s">
        <v>3123</v>
      </c>
      <c r="P6929">
        <f t="shared" si="216"/>
        <v>45055</v>
      </c>
      <c r="Q6929">
        <f>--(COUNTIF($A$2:A6929,A6929)=1)</f>
        <v>1</v>
      </c>
      <c r="R6929" t="str">
        <f t="shared" si="217"/>
        <v/>
      </c>
    </row>
    <row r="6930" spans="1:18">
      <c r="A6930" t="s">
        <v>13766</v>
      </c>
      <c r="B6930" t="s">
        <v>1026</v>
      </c>
      <c r="C6930" t="s">
        <v>3098</v>
      </c>
      <c r="D6930" t="s">
        <v>3185</v>
      </c>
      <c r="E6930" t="s">
        <v>3166</v>
      </c>
      <c r="F6930" t="s">
        <v>3167</v>
      </c>
      <c r="G6930" t="s">
        <v>1081</v>
      </c>
      <c r="H6930" s="28">
        <v>45241</v>
      </c>
      <c r="I6930">
        <v>3.61</v>
      </c>
      <c r="J6930">
        <v>24</v>
      </c>
      <c r="K6930" t="s">
        <v>3124</v>
      </c>
      <c r="L6930" t="s">
        <v>3229</v>
      </c>
      <c r="M6930" t="s">
        <v>3169</v>
      </c>
      <c r="N6930">
        <v>2</v>
      </c>
      <c r="O6930" t="s">
        <v>3124</v>
      </c>
      <c r="P6930">
        <f t="shared" si="216"/>
        <v>45241</v>
      </c>
      <c r="Q6930">
        <f>--(COUNTIF($A$2:A6930,A6930)=1)</f>
        <v>1</v>
      </c>
      <c r="R6930">
        <f t="shared" si="217"/>
        <v>3.61</v>
      </c>
    </row>
    <row r="6931" spans="1:18">
      <c r="A6931" t="s">
        <v>13767</v>
      </c>
      <c r="B6931" t="s">
        <v>2969</v>
      </c>
      <c r="C6931" t="s">
        <v>3098</v>
      </c>
      <c r="D6931" t="s">
        <v>3240</v>
      </c>
      <c r="E6931" t="s">
        <v>3194</v>
      </c>
      <c r="F6931" t="s">
        <v>3167</v>
      </c>
      <c r="G6931" t="s">
        <v>1209</v>
      </c>
      <c r="H6931" s="28">
        <v>44703</v>
      </c>
      <c r="I6931">
        <v>75.319999999999993</v>
      </c>
      <c r="J6931">
        <v>72</v>
      </c>
      <c r="K6931" t="s">
        <v>3123</v>
      </c>
      <c r="L6931" t="s">
        <v>3398</v>
      </c>
      <c r="M6931" t="s">
        <v>3177</v>
      </c>
      <c r="N6931">
        <v>4.7</v>
      </c>
      <c r="O6931" t="s">
        <v>3182</v>
      </c>
      <c r="P6931">
        <f t="shared" si="216"/>
        <v>44700</v>
      </c>
      <c r="Q6931">
        <f>--(COUNTIF($A$2:A6931,A6931)=1)</f>
        <v>1</v>
      </c>
      <c r="R6931">
        <f t="shared" si="217"/>
        <v>75.319999999999993</v>
      </c>
    </row>
    <row r="6932" spans="1:18">
      <c r="A6932" t="s">
        <v>13768</v>
      </c>
      <c r="B6932" t="s">
        <v>3886</v>
      </c>
      <c r="C6932" t="s">
        <v>3098</v>
      </c>
      <c r="D6932" t="s">
        <v>3240</v>
      </c>
      <c r="E6932" t="s">
        <v>3280</v>
      </c>
      <c r="F6932" t="s">
        <v>3220</v>
      </c>
      <c r="G6932" t="s">
        <v>903</v>
      </c>
      <c r="H6932" s="28">
        <v>45495</v>
      </c>
      <c r="I6932">
        <v>11.18</v>
      </c>
      <c r="J6932">
        <v>4</v>
      </c>
      <c r="K6932" t="s">
        <v>3123</v>
      </c>
      <c r="L6932" t="s">
        <v>3212</v>
      </c>
      <c r="M6932" t="s">
        <v>3202</v>
      </c>
      <c r="N6932">
        <v>4.5</v>
      </c>
      <c r="O6932" t="s">
        <v>3189</v>
      </c>
      <c r="P6932">
        <f t="shared" si="216"/>
        <v>45495</v>
      </c>
      <c r="Q6932">
        <f>--(COUNTIF($A$2:A6932,A6932)=1)</f>
        <v>1</v>
      </c>
      <c r="R6932">
        <f t="shared" si="217"/>
        <v>11.18</v>
      </c>
    </row>
    <row r="6933" spans="1:18">
      <c r="A6933" t="s">
        <v>13769</v>
      </c>
      <c r="B6933" t="s">
        <v>2664</v>
      </c>
      <c r="C6933" t="s">
        <v>13770</v>
      </c>
      <c r="D6933" t="s">
        <v>3196</v>
      </c>
      <c r="E6933" t="s">
        <v>3175</v>
      </c>
      <c r="F6933" t="s">
        <v>3167</v>
      </c>
      <c r="G6933" t="s">
        <v>6237</v>
      </c>
      <c r="H6933" s="28">
        <v>45309</v>
      </c>
      <c r="I6933">
        <v>11.32</v>
      </c>
      <c r="J6933">
        <v>8</v>
      </c>
      <c r="K6933" t="s">
        <v>3123</v>
      </c>
      <c r="L6933" t="s">
        <v>3437</v>
      </c>
      <c r="M6933" t="s">
        <v>3188</v>
      </c>
      <c r="O6933" t="s">
        <v>3189</v>
      </c>
      <c r="P6933">
        <f t="shared" si="216"/>
        <v>45309</v>
      </c>
      <c r="Q6933">
        <f>--(COUNTIF($A$2:A6933,A6933)=1)</f>
        <v>1</v>
      </c>
      <c r="R6933">
        <f t="shared" si="217"/>
        <v>11.32</v>
      </c>
    </row>
    <row r="6934" spans="1:18">
      <c r="A6934" t="s">
        <v>13771</v>
      </c>
      <c r="B6934" t="s">
        <v>4789</v>
      </c>
      <c r="C6934" t="s">
        <v>10879</v>
      </c>
      <c r="D6934" t="s">
        <v>3227</v>
      </c>
      <c r="E6934" t="s">
        <v>3166</v>
      </c>
      <c r="F6934" t="s">
        <v>3228</v>
      </c>
      <c r="G6934" t="s">
        <v>1385</v>
      </c>
      <c r="H6934" s="28"/>
      <c r="J6934">
        <v>24</v>
      </c>
      <c r="K6934" t="s">
        <v>3098</v>
      </c>
      <c r="L6934" t="s">
        <v>3248</v>
      </c>
      <c r="M6934" t="s">
        <v>3177</v>
      </c>
      <c r="O6934" t="s">
        <v>3178</v>
      </c>
      <c r="P6934">
        <f t="shared" si="216"/>
        <v>45401</v>
      </c>
      <c r="Q6934">
        <f>--(COUNTIF($A$2:A6934,A6934)=1)</f>
        <v>1</v>
      </c>
      <c r="R6934" t="str">
        <f t="shared" si="217"/>
        <v/>
      </c>
    </row>
    <row r="6935" spans="1:18">
      <c r="A6935" t="s">
        <v>13772</v>
      </c>
      <c r="B6935" t="s">
        <v>1953</v>
      </c>
      <c r="C6935" t="s">
        <v>3098</v>
      </c>
      <c r="D6935" t="s">
        <v>3174</v>
      </c>
      <c r="E6935" t="s">
        <v>3166</v>
      </c>
      <c r="F6935" t="s">
        <v>3167</v>
      </c>
      <c r="G6935" t="s">
        <v>4057</v>
      </c>
      <c r="H6935" s="28">
        <v>44743</v>
      </c>
      <c r="I6935">
        <v>10.84</v>
      </c>
      <c r="J6935">
        <v>24</v>
      </c>
      <c r="K6935" t="s">
        <v>3124</v>
      </c>
      <c r="L6935" t="s">
        <v>3176</v>
      </c>
      <c r="M6935" t="s">
        <v>3188</v>
      </c>
      <c r="N6935">
        <v>2</v>
      </c>
      <c r="O6935" t="s">
        <v>3213</v>
      </c>
      <c r="P6935">
        <f t="shared" si="216"/>
        <v>44743</v>
      </c>
      <c r="Q6935">
        <f>--(COUNTIF($A$2:A6935,A6935)=1)</f>
        <v>1</v>
      </c>
      <c r="R6935">
        <f t="shared" si="217"/>
        <v>10.84</v>
      </c>
    </row>
    <row r="6936" spans="1:18">
      <c r="A6936" t="s">
        <v>13773</v>
      </c>
      <c r="B6936" t="s">
        <v>4245</v>
      </c>
      <c r="C6936" t="s">
        <v>10883</v>
      </c>
      <c r="D6936" t="s">
        <v>3227</v>
      </c>
      <c r="E6936" t="s">
        <v>3194</v>
      </c>
      <c r="F6936" t="s">
        <v>3228</v>
      </c>
      <c r="G6936" t="s">
        <v>1109</v>
      </c>
      <c r="H6936" s="28"/>
      <c r="J6936">
        <v>72</v>
      </c>
      <c r="K6936" t="s">
        <v>3098</v>
      </c>
      <c r="L6936" t="s">
        <v>3187</v>
      </c>
      <c r="M6936" t="s">
        <v>3207</v>
      </c>
      <c r="O6936" t="s">
        <v>3189</v>
      </c>
      <c r="P6936">
        <f t="shared" si="216"/>
        <v>45321</v>
      </c>
      <c r="Q6936">
        <f>--(COUNTIF($A$2:A6936,A6936)=1)</f>
        <v>1</v>
      </c>
      <c r="R6936" t="str">
        <f t="shared" si="217"/>
        <v/>
      </c>
    </row>
    <row r="6937" spans="1:18">
      <c r="A6937" t="s">
        <v>13774</v>
      </c>
      <c r="B6937" t="s">
        <v>6107</v>
      </c>
      <c r="C6937" t="s">
        <v>3098</v>
      </c>
      <c r="D6937" t="s">
        <v>3196</v>
      </c>
      <c r="E6937" t="s">
        <v>3280</v>
      </c>
      <c r="F6937" t="s">
        <v>3167</v>
      </c>
      <c r="G6937" t="s">
        <v>1728</v>
      </c>
      <c r="H6937" s="28">
        <v>45410</v>
      </c>
      <c r="I6937">
        <v>12.2</v>
      </c>
      <c r="J6937">
        <v>4</v>
      </c>
      <c r="K6937" t="s">
        <v>3123</v>
      </c>
      <c r="L6937" t="s">
        <v>3354</v>
      </c>
      <c r="M6937" t="s">
        <v>3188</v>
      </c>
      <c r="N6937">
        <v>3.2</v>
      </c>
      <c r="O6937" t="s">
        <v>3123</v>
      </c>
      <c r="P6937">
        <f t="shared" si="216"/>
        <v>45410</v>
      </c>
      <c r="Q6937">
        <f>--(COUNTIF($A$2:A6937,A6937)=1)</f>
        <v>1</v>
      </c>
      <c r="R6937">
        <f t="shared" si="217"/>
        <v>12.2</v>
      </c>
    </row>
    <row r="6938" spans="1:18">
      <c r="A6938" t="s">
        <v>13775</v>
      </c>
      <c r="B6938" t="s">
        <v>3891</v>
      </c>
      <c r="C6938" t="s">
        <v>6464</v>
      </c>
      <c r="D6938" t="s">
        <v>3251</v>
      </c>
      <c r="E6938" t="s">
        <v>3175</v>
      </c>
      <c r="F6938" t="s">
        <v>3167</v>
      </c>
      <c r="G6938" t="s">
        <v>1971</v>
      </c>
      <c r="H6938" s="28">
        <v>45266</v>
      </c>
      <c r="I6938">
        <v>13.64</v>
      </c>
      <c r="J6938">
        <v>8</v>
      </c>
      <c r="K6938" t="s">
        <v>3123</v>
      </c>
      <c r="L6938" t="s">
        <v>3192</v>
      </c>
      <c r="M6938" t="s">
        <v>3169</v>
      </c>
      <c r="N6938">
        <v>4.4000000000000004</v>
      </c>
      <c r="O6938" t="s">
        <v>3182</v>
      </c>
      <c r="P6938">
        <f t="shared" si="216"/>
        <v>45266</v>
      </c>
      <c r="Q6938">
        <f>--(COUNTIF($A$2:A6938,A6938)=1)</f>
        <v>1</v>
      </c>
      <c r="R6938">
        <f t="shared" si="217"/>
        <v>13.64</v>
      </c>
    </row>
    <row r="6939" spans="1:18">
      <c r="A6939" t="s">
        <v>13776</v>
      </c>
      <c r="B6939" t="s">
        <v>7956</v>
      </c>
      <c r="C6939" t="s">
        <v>13777</v>
      </c>
      <c r="D6939" t="s">
        <v>3227</v>
      </c>
      <c r="E6939" t="s">
        <v>3194</v>
      </c>
      <c r="F6939" t="s">
        <v>3180</v>
      </c>
      <c r="G6939" t="s">
        <v>2105</v>
      </c>
      <c r="H6939" s="28"/>
      <c r="J6939">
        <v>72</v>
      </c>
      <c r="K6939" t="s">
        <v>3098</v>
      </c>
      <c r="L6939" t="s">
        <v>3192</v>
      </c>
      <c r="M6939" t="s">
        <v>3207</v>
      </c>
      <c r="O6939" t="s">
        <v>3189</v>
      </c>
      <c r="P6939">
        <f t="shared" si="216"/>
        <v>44996</v>
      </c>
      <c r="Q6939">
        <f>--(COUNTIF($A$2:A6939,A6939)=1)</f>
        <v>1</v>
      </c>
      <c r="R6939" t="str">
        <f t="shared" si="217"/>
        <v/>
      </c>
    </row>
    <row r="6940" spans="1:18">
      <c r="A6940" t="s">
        <v>13778</v>
      </c>
      <c r="B6940" t="s">
        <v>4022</v>
      </c>
      <c r="C6940" t="s">
        <v>3098</v>
      </c>
      <c r="D6940" t="s">
        <v>3165</v>
      </c>
      <c r="E6940" t="s">
        <v>3194</v>
      </c>
      <c r="F6940" t="s">
        <v>3167</v>
      </c>
      <c r="G6940" t="s">
        <v>683</v>
      </c>
      <c r="H6940" s="28">
        <v>44755</v>
      </c>
      <c r="I6940">
        <v>75.790000000000006</v>
      </c>
      <c r="J6940">
        <v>72</v>
      </c>
      <c r="K6940" t="s">
        <v>3123</v>
      </c>
      <c r="L6940" t="s">
        <v>3198</v>
      </c>
      <c r="M6940" t="s">
        <v>3188</v>
      </c>
      <c r="N6940">
        <v>2.2000000000000002</v>
      </c>
      <c r="O6940" t="s">
        <v>3260</v>
      </c>
      <c r="P6940">
        <f t="shared" si="216"/>
        <v>44752</v>
      </c>
      <c r="Q6940">
        <f>--(COUNTIF($A$2:A6940,A6940)=1)</f>
        <v>1</v>
      </c>
      <c r="R6940">
        <f t="shared" si="217"/>
        <v>75.790000000000006</v>
      </c>
    </row>
    <row r="6941" spans="1:18">
      <c r="A6941" t="s">
        <v>13779</v>
      </c>
      <c r="B6941" t="s">
        <v>7667</v>
      </c>
      <c r="C6941" t="s">
        <v>3098</v>
      </c>
      <c r="D6941" t="s">
        <v>3174</v>
      </c>
      <c r="E6941" t="s">
        <v>3166</v>
      </c>
      <c r="F6941" t="s">
        <v>3228</v>
      </c>
      <c r="G6941" t="s">
        <v>5567</v>
      </c>
      <c r="H6941" s="28"/>
      <c r="J6941">
        <v>24</v>
      </c>
      <c r="K6941" t="s">
        <v>3098</v>
      </c>
      <c r="L6941" t="s">
        <v>3244</v>
      </c>
      <c r="M6941" t="s">
        <v>3169</v>
      </c>
      <c r="O6941" t="s">
        <v>3213</v>
      </c>
      <c r="P6941">
        <f t="shared" si="216"/>
        <v>45712</v>
      </c>
      <c r="Q6941">
        <f>--(COUNTIF($A$2:A6941,A6941)=1)</f>
        <v>1</v>
      </c>
      <c r="R6941" t="str">
        <f t="shared" si="217"/>
        <v/>
      </c>
    </row>
    <row r="6942" spans="1:18">
      <c r="A6942" t="s">
        <v>13780</v>
      </c>
      <c r="B6942" t="s">
        <v>2132</v>
      </c>
      <c r="C6942" t="s">
        <v>3098</v>
      </c>
      <c r="D6942" t="s">
        <v>3227</v>
      </c>
      <c r="E6942" t="s">
        <v>3166</v>
      </c>
      <c r="F6942" t="s">
        <v>3167</v>
      </c>
      <c r="G6942" t="s">
        <v>2951</v>
      </c>
      <c r="H6942" s="28">
        <v>45484</v>
      </c>
      <c r="I6942">
        <v>55.47</v>
      </c>
      <c r="J6942">
        <v>24</v>
      </c>
      <c r="K6942" t="s">
        <v>3123</v>
      </c>
      <c r="L6942" t="s">
        <v>3248</v>
      </c>
      <c r="M6942" t="s">
        <v>3169</v>
      </c>
      <c r="N6942">
        <v>1.7</v>
      </c>
      <c r="O6942" t="s">
        <v>3182</v>
      </c>
      <c r="P6942">
        <f t="shared" si="216"/>
        <v>45482</v>
      </c>
      <c r="Q6942">
        <f>--(COUNTIF($A$2:A6942,A6942)=1)</f>
        <v>1</v>
      </c>
      <c r="R6942">
        <f t="shared" si="217"/>
        <v>55.47</v>
      </c>
    </row>
    <row r="6943" spans="1:18">
      <c r="A6943" t="s">
        <v>13781</v>
      </c>
      <c r="B6943" t="s">
        <v>9586</v>
      </c>
      <c r="C6943" t="s">
        <v>13782</v>
      </c>
      <c r="D6943" t="s">
        <v>3185</v>
      </c>
      <c r="E6943" t="s">
        <v>3280</v>
      </c>
      <c r="F6943" t="s">
        <v>3167</v>
      </c>
      <c r="G6943" t="s">
        <v>872</v>
      </c>
      <c r="H6943" s="28">
        <v>45350</v>
      </c>
      <c r="I6943">
        <v>9.0299999999999994</v>
      </c>
      <c r="J6943">
        <v>4</v>
      </c>
      <c r="K6943" t="s">
        <v>3123</v>
      </c>
      <c r="L6943" t="s">
        <v>3098</v>
      </c>
      <c r="M6943" t="s">
        <v>3177</v>
      </c>
      <c r="N6943">
        <v>3.4</v>
      </c>
      <c r="O6943" t="s">
        <v>3170</v>
      </c>
      <c r="P6943">
        <f t="shared" si="216"/>
        <v>45350</v>
      </c>
      <c r="Q6943">
        <f>--(COUNTIF($A$2:A6943,A6943)=1)</f>
        <v>1</v>
      </c>
      <c r="R6943">
        <f t="shared" si="217"/>
        <v>9.0299999999999994</v>
      </c>
    </row>
    <row r="6944" spans="1:18">
      <c r="A6944" t="s">
        <v>13783</v>
      </c>
      <c r="B6944" t="s">
        <v>11890</v>
      </c>
      <c r="C6944" t="s">
        <v>12641</v>
      </c>
      <c r="D6944" t="s">
        <v>3174</v>
      </c>
      <c r="E6944" t="s">
        <v>3166</v>
      </c>
      <c r="F6944" t="s">
        <v>3167</v>
      </c>
      <c r="G6944" t="s">
        <v>1225</v>
      </c>
      <c r="H6944" s="28">
        <v>44597</v>
      </c>
      <c r="I6944">
        <v>58.17</v>
      </c>
      <c r="J6944">
        <v>24</v>
      </c>
      <c r="K6944" t="s">
        <v>3123</v>
      </c>
      <c r="L6944" t="s">
        <v>3271</v>
      </c>
      <c r="M6944" t="s">
        <v>3177</v>
      </c>
      <c r="N6944">
        <v>2.2000000000000002</v>
      </c>
      <c r="O6944" t="s">
        <v>3170</v>
      </c>
      <c r="P6944">
        <f t="shared" si="216"/>
        <v>44595</v>
      </c>
      <c r="Q6944">
        <f>--(COUNTIF($A$2:A6944,A6944)=1)</f>
        <v>1</v>
      </c>
      <c r="R6944">
        <f t="shared" si="217"/>
        <v>58.17</v>
      </c>
    </row>
    <row r="6945" spans="1:18">
      <c r="A6945" t="s">
        <v>13784</v>
      </c>
      <c r="B6945" t="s">
        <v>1889</v>
      </c>
      <c r="C6945" t="s">
        <v>13785</v>
      </c>
      <c r="D6945" t="s">
        <v>3237</v>
      </c>
      <c r="E6945" t="s">
        <v>3166</v>
      </c>
      <c r="F6945" t="s">
        <v>3180</v>
      </c>
      <c r="G6945" t="s">
        <v>1723</v>
      </c>
      <c r="H6945" s="28"/>
      <c r="J6945">
        <v>24</v>
      </c>
      <c r="K6945" t="s">
        <v>3098</v>
      </c>
      <c r="L6945" t="s">
        <v>3318</v>
      </c>
      <c r="M6945" t="s">
        <v>3207</v>
      </c>
      <c r="O6945" t="s">
        <v>3124</v>
      </c>
      <c r="P6945">
        <f t="shared" si="216"/>
        <v>44619</v>
      </c>
      <c r="Q6945">
        <f>--(COUNTIF($A$2:A6945,A6945)=1)</f>
        <v>1</v>
      </c>
      <c r="R6945" t="str">
        <f t="shared" si="217"/>
        <v/>
      </c>
    </row>
    <row r="6946" spans="1:18">
      <c r="A6946" t="s">
        <v>13786</v>
      </c>
      <c r="B6946" t="s">
        <v>3418</v>
      </c>
      <c r="C6946" t="s">
        <v>13099</v>
      </c>
      <c r="D6946" t="s">
        <v>3165</v>
      </c>
      <c r="E6946" t="s">
        <v>3175</v>
      </c>
      <c r="F6946" t="s">
        <v>3167</v>
      </c>
      <c r="G6946" t="s">
        <v>1452</v>
      </c>
      <c r="H6946" s="28">
        <v>44941</v>
      </c>
      <c r="I6946">
        <v>1.2</v>
      </c>
      <c r="J6946">
        <v>8</v>
      </c>
      <c r="K6946" t="s">
        <v>3124</v>
      </c>
      <c r="L6946" t="s">
        <v>3302</v>
      </c>
      <c r="M6946" t="s">
        <v>3202</v>
      </c>
      <c r="O6946" t="s">
        <v>3178</v>
      </c>
      <c r="P6946">
        <f t="shared" si="216"/>
        <v>44941</v>
      </c>
      <c r="Q6946">
        <f>--(COUNTIF($A$2:A6946,A6946)=1)</f>
        <v>1</v>
      </c>
      <c r="R6946">
        <f t="shared" si="217"/>
        <v>1.2</v>
      </c>
    </row>
    <row r="6947" spans="1:18">
      <c r="A6947" t="s">
        <v>13787</v>
      </c>
      <c r="B6947" t="s">
        <v>6839</v>
      </c>
      <c r="C6947" t="s">
        <v>5766</v>
      </c>
      <c r="D6947" t="s">
        <v>3251</v>
      </c>
      <c r="E6947" t="s">
        <v>3166</v>
      </c>
      <c r="F6947" t="s">
        <v>3167</v>
      </c>
      <c r="G6947" t="s">
        <v>3565</v>
      </c>
      <c r="H6947" s="28">
        <v>44686</v>
      </c>
      <c r="I6947">
        <v>34.29</v>
      </c>
      <c r="J6947">
        <v>24</v>
      </c>
      <c r="K6947" t="s">
        <v>3123</v>
      </c>
      <c r="L6947" t="s">
        <v>3302</v>
      </c>
      <c r="M6947" t="s">
        <v>3207</v>
      </c>
      <c r="N6947">
        <v>2.6</v>
      </c>
      <c r="O6947" t="s">
        <v>3124</v>
      </c>
      <c r="P6947">
        <f t="shared" si="216"/>
        <v>44685</v>
      </c>
      <c r="Q6947">
        <f>--(COUNTIF($A$2:A6947,A6947)=1)</f>
        <v>1</v>
      </c>
      <c r="R6947">
        <f t="shared" si="217"/>
        <v>34.29</v>
      </c>
    </row>
    <row r="6948" spans="1:18">
      <c r="A6948" t="s">
        <v>13788</v>
      </c>
      <c r="B6948" t="s">
        <v>1887</v>
      </c>
      <c r="C6948" t="s">
        <v>3098</v>
      </c>
      <c r="D6948" t="s">
        <v>3196</v>
      </c>
      <c r="E6948" t="s">
        <v>3194</v>
      </c>
      <c r="F6948" t="s">
        <v>3167</v>
      </c>
      <c r="G6948" t="s">
        <v>287</v>
      </c>
      <c r="H6948" s="28">
        <v>44830</v>
      </c>
      <c r="I6948">
        <v>146.55000000000001</v>
      </c>
      <c r="J6948">
        <v>72</v>
      </c>
      <c r="K6948" t="s">
        <v>3123</v>
      </c>
      <c r="L6948" t="s">
        <v>3212</v>
      </c>
      <c r="M6948" t="s">
        <v>3202</v>
      </c>
      <c r="N6948">
        <v>4.5</v>
      </c>
      <c r="O6948" t="s">
        <v>3182</v>
      </c>
      <c r="P6948">
        <f t="shared" si="216"/>
        <v>44824</v>
      </c>
      <c r="Q6948">
        <f>--(COUNTIF($A$2:A6948,A6948)=1)</f>
        <v>1</v>
      </c>
      <c r="R6948">
        <f t="shared" si="217"/>
        <v>146.55000000000001</v>
      </c>
    </row>
    <row r="6949" spans="1:18">
      <c r="A6949" t="s">
        <v>13789</v>
      </c>
      <c r="B6949" t="s">
        <v>423</v>
      </c>
      <c r="C6949" t="s">
        <v>3098</v>
      </c>
      <c r="D6949" t="s">
        <v>3200</v>
      </c>
      <c r="E6949" t="s">
        <v>3166</v>
      </c>
      <c r="F6949" t="s">
        <v>3167</v>
      </c>
      <c r="G6949" t="s">
        <v>328</v>
      </c>
      <c r="H6949" s="28">
        <v>45232</v>
      </c>
      <c r="I6949">
        <v>79.2</v>
      </c>
      <c r="J6949">
        <v>24</v>
      </c>
      <c r="K6949" t="s">
        <v>3123</v>
      </c>
      <c r="L6949" t="s">
        <v>3168</v>
      </c>
      <c r="M6949" t="s">
        <v>3169</v>
      </c>
      <c r="N6949">
        <v>3.7</v>
      </c>
      <c r="O6949" t="s">
        <v>3178</v>
      </c>
      <c r="P6949">
        <f t="shared" si="216"/>
        <v>45229</v>
      </c>
      <c r="Q6949">
        <f>--(COUNTIF($A$2:A6949,A6949)=1)</f>
        <v>1</v>
      </c>
      <c r="R6949">
        <f t="shared" si="217"/>
        <v>79.2</v>
      </c>
    </row>
    <row r="6950" spans="1:18">
      <c r="A6950" t="s">
        <v>13790</v>
      </c>
      <c r="B6950" t="s">
        <v>2822</v>
      </c>
      <c r="C6950" t="s">
        <v>3098</v>
      </c>
      <c r="D6950" t="s">
        <v>3200</v>
      </c>
      <c r="E6950" t="s">
        <v>3175</v>
      </c>
      <c r="F6950" t="s">
        <v>3167</v>
      </c>
      <c r="G6950" t="s">
        <v>1899</v>
      </c>
      <c r="H6950" s="28">
        <v>44804</v>
      </c>
      <c r="I6950">
        <v>3.07</v>
      </c>
      <c r="J6950">
        <v>8</v>
      </c>
      <c r="K6950" t="s">
        <v>3124</v>
      </c>
      <c r="L6950" t="s">
        <v>3351</v>
      </c>
      <c r="M6950" t="s">
        <v>3207</v>
      </c>
      <c r="N6950">
        <v>1.2</v>
      </c>
      <c r="O6950" t="s">
        <v>3124</v>
      </c>
      <c r="P6950">
        <f t="shared" si="216"/>
        <v>44804</v>
      </c>
      <c r="Q6950">
        <f>--(COUNTIF($A$2:A6950,A6950)=1)</f>
        <v>1</v>
      </c>
      <c r="R6950">
        <f t="shared" si="217"/>
        <v>3.07</v>
      </c>
    </row>
    <row r="6951" spans="1:18">
      <c r="A6951" t="s">
        <v>13791</v>
      </c>
      <c r="B6951" t="s">
        <v>2640</v>
      </c>
      <c r="C6951" t="s">
        <v>13792</v>
      </c>
      <c r="D6951" t="s">
        <v>3165</v>
      </c>
      <c r="E6951" t="s">
        <v>3175</v>
      </c>
      <c r="F6951" t="s">
        <v>3167</v>
      </c>
      <c r="G6951" t="s">
        <v>2929</v>
      </c>
      <c r="H6951" s="28"/>
      <c r="J6951">
        <v>8</v>
      </c>
      <c r="K6951" t="s">
        <v>3098</v>
      </c>
      <c r="L6951" t="s">
        <v>3302</v>
      </c>
      <c r="M6951" t="s">
        <v>3207</v>
      </c>
      <c r="O6951" t="s">
        <v>3170</v>
      </c>
      <c r="P6951">
        <f t="shared" si="216"/>
        <v>45219</v>
      </c>
      <c r="Q6951">
        <f>--(COUNTIF($A$2:A6951,A6951)=1)</f>
        <v>1</v>
      </c>
      <c r="R6951" t="str">
        <f t="shared" si="217"/>
        <v/>
      </c>
    </row>
    <row r="6952" spans="1:18">
      <c r="A6952" t="s">
        <v>13793</v>
      </c>
      <c r="B6952" t="s">
        <v>1026</v>
      </c>
      <c r="C6952" t="s">
        <v>13794</v>
      </c>
      <c r="D6952" t="s">
        <v>3165</v>
      </c>
      <c r="E6952" t="s">
        <v>3166</v>
      </c>
      <c r="F6952" t="s">
        <v>3167</v>
      </c>
      <c r="G6952" t="s">
        <v>3515</v>
      </c>
      <c r="H6952" s="28">
        <v>44814</v>
      </c>
      <c r="I6952">
        <v>0.73</v>
      </c>
      <c r="J6952">
        <v>24</v>
      </c>
      <c r="K6952" t="s">
        <v>3124</v>
      </c>
      <c r="L6952" t="s">
        <v>3248</v>
      </c>
      <c r="M6952" t="s">
        <v>3207</v>
      </c>
      <c r="N6952">
        <v>3.2</v>
      </c>
      <c r="O6952" t="s">
        <v>3182</v>
      </c>
      <c r="P6952">
        <f t="shared" si="216"/>
        <v>44814</v>
      </c>
      <c r="Q6952">
        <f>--(COUNTIF($A$2:A6952,A6952)=1)</f>
        <v>1</v>
      </c>
      <c r="R6952">
        <f t="shared" si="217"/>
        <v>0.73</v>
      </c>
    </row>
    <row r="6953" spans="1:18">
      <c r="A6953" t="s">
        <v>13795</v>
      </c>
      <c r="B6953" t="s">
        <v>937</v>
      </c>
      <c r="C6953" t="s">
        <v>13693</v>
      </c>
      <c r="D6953" t="s">
        <v>3165</v>
      </c>
      <c r="E6953" t="s">
        <v>3166</v>
      </c>
      <c r="F6953" t="s">
        <v>3167</v>
      </c>
      <c r="G6953" t="s">
        <v>1800</v>
      </c>
      <c r="H6953" s="28">
        <v>44862</v>
      </c>
      <c r="I6953">
        <v>9.39</v>
      </c>
      <c r="J6953">
        <v>24</v>
      </c>
      <c r="K6953" t="s">
        <v>3124</v>
      </c>
      <c r="L6953" t="s">
        <v>3206</v>
      </c>
      <c r="M6953" t="s">
        <v>3188</v>
      </c>
      <c r="O6953" t="s">
        <v>3189</v>
      </c>
      <c r="P6953">
        <f t="shared" si="216"/>
        <v>44862</v>
      </c>
      <c r="Q6953">
        <f>--(COUNTIF($A$2:A6953,A6953)=1)</f>
        <v>1</v>
      </c>
      <c r="R6953">
        <f t="shared" si="217"/>
        <v>9.39</v>
      </c>
    </row>
    <row r="6954" spans="1:18">
      <c r="A6954" t="s">
        <v>13796</v>
      </c>
      <c r="B6954" t="s">
        <v>814</v>
      </c>
      <c r="C6954" t="s">
        <v>3098</v>
      </c>
      <c r="D6954" t="s">
        <v>3196</v>
      </c>
      <c r="E6954" t="s">
        <v>3194</v>
      </c>
      <c r="F6954" t="s">
        <v>3228</v>
      </c>
      <c r="G6954" t="s">
        <v>721</v>
      </c>
      <c r="H6954" s="28"/>
      <c r="J6954">
        <v>72</v>
      </c>
      <c r="K6954" t="s">
        <v>3098</v>
      </c>
      <c r="L6954" t="s">
        <v>3248</v>
      </c>
      <c r="M6954" t="s">
        <v>3169</v>
      </c>
      <c r="O6954" t="s">
        <v>3170</v>
      </c>
      <c r="P6954">
        <f t="shared" si="216"/>
        <v>44709</v>
      </c>
      <c r="Q6954">
        <f>--(COUNTIF($A$2:A6954,A6954)=1)</f>
        <v>1</v>
      </c>
      <c r="R6954" t="str">
        <f t="shared" si="217"/>
        <v/>
      </c>
    </row>
    <row r="6955" spans="1:18">
      <c r="A6955" t="s">
        <v>13797</v>
      </c>
      <c r="B6955" t="s">
        <v>1055</v>
      </c>
      <c r="C6955" t="s">
        <v>3098</v>
      </c>
      <c r="D6955" t="s">
        <v>3165</v>
      </c>
      <c r="E6955" t="s">
        <v>3166</v>
      </c>
      <c r="F6955" t="s">
        <v>3167</v>
      </c>
      <c r="G6955" t="s">
        <v>273</v>
      </c>
      <c r="H6955" s="28"/>
      <c r="J6955">
        <v>24</v>
      </c>
      <c r="K6955" t="s">
        <v>3098</v>
      </c>
      <c r="L6955" t="s">
        <v>3168</v>
      </c>
      <c r="M6955" t="s">
        <v>3169</v>
      </c>
      <c r="O6955" t="s">
        <v>3124</v>
      </c>
      <c r="P6955">
        <f t="shared" si="216"/>
        <v>45461</v>
      </c>
      <c r="Q6955">
        <f>--(COUNTIF($A$2:A6955,A6955)=1)</f>
        <v>1</v>
      </c>
      <c r="R6955" t="str">
        <f t="shared" si="217"/>
        <v/>
      </c>
    </row>
    <row r="6956" spans="1:18">
      <c r="A6956" t="s">
        <v>13798</v>
      </c>
      <c r="B6956" t="s">
        <v>757</v>
      </c>
      <c r="C6956" t="s">
        <v>3098</v>
      </c>
      <c r="D6956" t="s">
        <v>3196</v>
      </c>
      <c r="E6956" t="s">
        <v>3166</v>
      </c>
      <c r="F6956" t="s">
        <v>3167</v>
      </c>
      <c r="G6956" t="s">
        <v>2744</v>
      </c>
      <c r="H6956" s="28"/>
      <c r="J6956">
        <v>24</v>
      </c>
      <c r="K6956" t="s">
        <v>3098</v>
      </c>
      <c r="L6956" t="s">
        <v>3354</v>
      </c>
      <c r="M6956" t="s">
        <v>3207</v>
      </c>
      <c r="O6956" t="s">
        <v>3123</v>
      </c>
      <c r="P6956">
        <f t="shared" si="216"/>
        <v>44714</v>
      </c>
      <c r="Q6956">
        <f>--(COUNTIF($A$2:A6956,A6956)=1)</f>
        <v>1</v>
      </c>
      <c r="R6956" t="str">
        <f t="shared" si="217"/>
        <v/>
      </c>
    </row>
    <row r="6957" spans="1:18">
      <c r="A6957" t="s">
        <v>13799</v>
      </c>
      <c r="B6957" t="s">
        <v>4914</v>
      </c>
      <c r="C6957" t="s">
        <v>3098</v>
      </c>
      <c r="D6957" t="s">
        <v>3185</v>
      </c>
      <c r="E6957" t="s">
        <v>3194</v>
      </c>
      <c r="F6957" t="s">
        <v>3228</v>
      </c>
      <c r="G6957" t="s">
        <v>3031</v>
      </c>
      <c r="H6957" s="28"/>
      <c r="J6957">
        <v>72</v>
      </c>
      <c r="K6957" t="s">
        <v>3098</v>
      </c>
      <c r="L6957" t="s">
        <v>3218</v>
      </c>
      <c r="M6957" t="s">
        <v>3202</v>
      </c>
      <c r="O6957" t="s">
        <v>3123</v>
      </c>
      <c r="P6957">
        <f t="shared" si="216"/>
        <v>45552</v>
      </c>
      <c r="Q6957">
        <f>--(COUNTIF($A$2:A6957,A6957)=1)</f>
        <v>1</v>
      </c>
      <c r="R6957" t="str">
        <f t="shared" si="217"/>
        <v/>
      </c>
    </row>
    <row r="6958" spans="1:18">
      <c r="A6958" t="s">
        <v>13800</v>
      </c>
      <c r="B6958" t="s">
        <v>4958</v>
      </c>
      <c r="C6958" t="s">
        <v>3098</v>
      </c>
      <c r="D6958" t="s">
        <v>3240</v>
      </c>
      <c r="E6958" t="s">
        <v>3194</v>
      </c>
      <c r="F6958" t="s">
        <v>3180</v>
      </c>
      <c r="G6958" t="s">
        <v>1823</v>
      </c>
      <c r="H6958" s="28"/>
      <c r="J6958">
        <v>72</v>
      </c>
      <c r="K6958" t="s">
        <v>3098</v>
      </c>
      <c r="L6958" t="s">
        <v>3398</v>
      </c>
      <c r="M6958" t="s">
        <v>3202</v>
      </c>
      <c r="O6958" t="s">
        <v>3123</v>
      </c>
      <c r="P6958">
        <f t="shared" si="216"/>
        <v>44652</v>
      </c>
      <c r="Q6958">
        <f>--(COUNTIF($A$2:A6958,A6958)=1)</f>
        <v>1</v>
      </c>
      <c r="R6958" t="str">
        <f t="shared" si="217"/>
        <v/>
      </c>
    </row>
    <row r="6959" spans="1:18">
      <c r="A6959" t="s">
        <v>13801</v>
      </c>
      <c r="B6959" t="s">
        <v>1404</v>
      </c>
      <c r="C6959" t="s">
        <v>3098</v>
      </c>
      <c r="D6959" t="s">
        <v>3196</v>
      </c>
      <c r="E6959" t="s">
        <v>3166</v>
      </c>
      <c r="F6959" t="s">
        <v>3167</v>
      </c>
      <c r="G6959" t="s">
        <v>5098</v>
      </c>
      <c r="H6959" s="28">
        <v>45675</v>
      </c>
      <c r="I6959">
        <v>82</v>
      </c>
      <c r="J6959">
        <v>24</v>
      </c>
      <c r="K6959" t="s">
        <v>3123</v>
      </c>
      <c r="L6959" t="s">
        <v>3244</v>
      </c>
      <c r="M6959" t="s">
        <v>3177</v>
      </c>
      <c r="N6959">
        <v>3</v>
      </c>
      <c r="O6959" t="s">
        <v>3189</v>
      </c>
      <c r="P6959">
        <f t="shared" si="216"/>
        <v>45672</v>
      </c>
      <c r="Q6959">
        <f>--(COUNTIF($A$2:A6959,A6959)=1)</f>
        <v>1</v>
      </c>
      <c r="R6959">
        <f t="shared" si="217"/>
        <v>82</v>
      </c>
    </row>
    <row r="6960" spans="1:18">
      <c r="A6960" t="s">
        <v>13802</v>
      </c>
      <c r="B6960" t="s">
        <v>3759</v>
      </c>
      <c r="C6960" t="s">
        <v>13803</v>
      </c>
      <c r="D6960" t="s">
        <v>3227</v>
      </c>
      <c r="E6960" t="s">
        <v>3175</v>
      </c>
      <c r="F6960" t="s">
        <v>3220</v>
      </c>
      <c r="G6960" t="s">
        <v>1891</v>
      </c>
      <c r="H6960" s="28"/>
      <c r="J6960">
        <v>8</v>
      </c>
      <c r="K6960" t="s">
        <v>3098</v>
      </c>
      <c r="L6960" t="s">
        <v>3437</v>
      </c>
      <c r="M6960" t="s">
        <v>3188</v>
      </c>
      <c r="O6960" t="s">
        <v>3124</v>
      </c>
      <c r="P6960">
        <f t="shared" si="216"/>
        <v>45250</v>
      </c>
      <c r="Q6960">
        <f>--(COUNTIF($A$2:A6960,A6960)=1)</f>
        <v>1</v>
      </c>
      <c r="R6960" t="str">
        <f t="shared" si="217"/>
        <v/>
      </c>
    </row>
    <row r="6961" spans="1:18">
      <c r="A6961" t="s">
        <v>13804</v>
      </c>
      <c r="B6961" t="s">
        <v>1003</v>
      </c>
      <c r="C6961" t="s">
        <v>7592</v>
      </c>
      <c r="D6961" t="s">
        <v>3240</v>
      </c>
      <c r="E6961" t="s">
        <v>3175</v>
      </c>
      <c r="F6961" t="s">
        <v>3228</v>
      </c>
      <c r="G6961" t="s">
        <v>2574</v>
      </c>
      <c r="H6961" s="28"/>
      <c r="J6961">
        <v>8</v>
      </c>
      <c r="K6961" t="s">
        <v>3098</v>
      </c>
      <c r="L6961" t="s">
        <v>3225</v>
      </c>
      <c r="M6961" t="s">
        <v>3202</v>
      </c>
      <c r="O6961" t="s">
        <v>3213</v>
      </c>
      <c r="P6961">
        <f t="shared" si="216"/>
        <v>44868</v>
      </c>
      <c r="Q6961">
        <f>--(COUNTIF($A$2:A6961,A6961)=1)</f>
        <v>1</v>
      </c>
      <c r="R6961" t="str">
        <f t="shared" si="217"/>
        <v/>
      </c>
    </row>
    <row r="6962" spans="1:18">
      <c r="A6962" t="s">
        <v>13805</v>
      </c>
      <c r="B6962" t="s">
        <v>5757</v>
      </c>
      <c r="C6962" t="s">
        <v>8334</v>
      </c>
      <c r="D6962" t="s">
        <v>3200</v>
      </c>
      <c r="E6962" t="s">
        <v>3166</v>
      </c>
      <c r="F6962" t="s">
        <v>3167</v>
      </c>
      <c r="G6962" t="s">
        <v>5944</v>
      </c>
      <c r="H6962" s="28"/>
      <c r="J6962">
        <v>24</v>
      </c>
      <c r="K6962" t="s">
        <v>3098</v>
      </c>
      <c r="L6962" t="s">
        <v>3209</v>
      </c>
      <c r="M6962" t="s">
        <v>3177</v>
      </c>
      <c r="O6962" t="s">
        <v>3189</v>
      </c>
      <c r="P6962">
        <f t="shared" si="216"/>
        <v>44777</v>
      </c>
      <c r="Q6962">
        <f>--(COUNTIF($A$2:A6962,A6962)=1)</f>
        <v>1</v>
      </c>
      <c r="R6962" t="str">
        <f t="shared" si="217"/>
        <v/>
      </c>
    </row>
    <row r="6963" spans="1:18">
      <c r="A6963" t="s">
        <v>13806</v>
      </c>
      <c r="B6963" t="s">
        <v>4111</v>
      </c>
      <c r="C6963" t="s">
        <v>3098</v>
      </c>
      <c r="D6963" t="s">
        <v>3165</v>
      </c>
      <c r="E6963" t="s">
        <v>3166</v>
      </c>
      <c r="F6963" t="s">
        <v>3167</v>
      </c>
      <c r="G6963" t="s">
        <v>439</v>
      </c>
      <c r="H6963" s="28">
        <v>44805</v>
      </c>
      <c r="I6963">
        <v>50.18</v>
      </c>
      <c r="J6963">
        <v>24</v>
      </c>
      <c r="K6963" t="s">
        <v>3123</v>
      </c>
      <c r="L6963" t="s">
        <v>3437</v>
      </c>
      <c r="M6963" t="s">
        <v>3177</v>
      </c>
      <c r="O6963" t="s">
        <v>3213</v>
      </c>
      <c r="P6963">
        <f t="shared" si="216"/>
        <v>44803</v>
      </c>
      <c r="Q6963">
        <f>--(COUNTIF($A$2:A6963,A6963)=1)</f>
        <v>1</v>
      </c>
      <c r="R6963">
        <f t="shared" si="217"/>
        <v>50.18</v>
      </c>
    </row>
    <row r="6964" spans="1:18">
      <c r="A6964" t="s">
        <v>13807</v>
      </c>
      <c r="B6964" t="s">
        <v>1961</v>
      </c>
      <c r="C6964" t="s">
        <v>12517</v>
      </c>
      <c r="D6964" t="s">
        <v>3251</v>
      </c>
      <c r="E6964" t="s">
        <v>3175</v>
      </c>
      <c r="F6964" t="s">
        <v>3167</v>
      </c>
      <c r="G6964" t="s">
        <v>1604</v>
      </c>
      <c r="H6964" s="28">
        <v>44898</v>
      </c>
      <c r="I6964">
        <v>23.6</v>
      </c>
      <c r="J6964">
        <v>8</v>
      </c>
      <c r="K6964" t="s">
        <v>3123</v>
      </c>
      <c r="L6964" t="s">
        <v>3437</v>
      </c>
      <c r="M6964" t="s">
        <v>3169</v>
      </c>
      <c r="O6964" t="s">
        <v>3182</v>
      </c>
      <c r="P6964">
        <f t="shared" si="216"/>
        <v>44898</v>
      </c>
      <c r="Q6964">
        <f>--(COUNTIF($A$2:A6964,A6964)=1)</f>
        <v>1</v>
      </c>
      <c r="R6964">
        <f t="shared" si="217"/>
        <v>23.6</v>
      </c>
    </row>
    <row r="6965" spans="1:18">
      <c r="A6965" t="s">
        <v>13808</v>
      </c>
      <c r="B6965" t="s">
        <v>1443</v>
      </c>
      <c r="C6965" t="s">
        <v>3098</v>
      </c>
      <c r="D6965" t="s">
        <v>3227</v>
      </c>
      <c r="E6965" t="s">
        <v>3166</v>
      </c>
      <c r="F6965" t="s">
        <v>3180</v>
      </c>
      <c r="G6965" t="s">
        <v>13809</v>
      </c>
      <c r="H6965" s="28"/>
      <c r="J6965">
        <v>24</v>
      </c>
      <c r="K6965" t="s">
        <v>3098</v>
      </c>
      <c r="L6965" t="s">
        <v>3231</v>
      </c>
      <c r="M6965" t="s">
        <v>3177</v>
      </c>
      <c r="O6965" t="s">
        <v>3213</v>
      </c>
      <c r="P6965">
        <f t="shared" si="216"/>
        <v>45011</v>
      </c>
      <c r="Q6965">
        <f>--(COUNTIF($A$2:A6965,A6965)=1)</f>
        <v>1</v>
      </c>
      <c r="R6965" t="str">
        <f t="shared" si="217"/>
        <v/>
      </c>
    </row>
    <row r="6966" spans="1:18">
      <c r="A6966" t="s">
        <v>13810</v>
      </c>
      <c r="B6966" t="s">
        <v>2262</v>
      </c>
      <c r="C6966" t="s">
        <v>3098</v>
      </c>
      <c r="D6966" t="s">
        <v>3165</v>
      </c>
      <c r="E6966" t="s">
        <v>3194</v>
      </c>
      <c r="F6966" t="s">
        <v>3167</v>
      </c>
      <c r="G6966" t="s">
        <v>1597</v>
      </c>
      <c r="H6966" s="28">
        <v>44842</v>
      </c>
      <c r="I6966">
        <v>60.61</v>
      </c>
      <c r="J6966">
        <v>72</v>
      </c>
      <c r="K6966" t="s">
        <v>3124</v>
      </c>
      <c r="L6966" t="s">
        <v>3229</v>
      </c>
      <c r="M6966" t="s">
        <v>3207</v>
      </c>
      <c r="N6966">
        <v>1.7</v>
      </c>
      <c r="O6966" t="s">
        <v>3170</v>
      </c>
      <c r="P6966">
        <f t="shared" si="216"/>
        <v>44840</v>
      </c>
      <c r="Q6966">
        <f>--(COUNTIF($A$2:A6966,A6966)=1)</f>
        <v>1</v>
      </c>
      <c r="R6966">
        <f t="shared" si="217"/>
        <v>60.61</v>
      </c>
    </row>
    <row r="6967" spans="1:18">
      <c r="A6967" t="s">
        <v>13811</v>
      </c>
      <c r="B6967" t="s">
        <v>4445</v>
      </c>
      <c r="C6967" t="s">
        <v>3098</v>
      </c>
      <c r="D6967" t="s">
        <v>3165</v>
      </c>
      <c r="E6967" t="s">
        <v>3166</v>
      </c>
      <c r="F6967" t="s">
        <v>3228</v>
      </c>
      <c r="G6967" t="s">
        <v>1584</v>
      </c>
      <c r="H6967" s="28"/>
      <c r="J6967">
        <v>24</v>
      </c>
      <c r="K6967" t="s">
        <v>3098</v>
      </c>
      <c r="L6967" t="s">
        <v>3254</v>
      </c>
      <c r="M6967" t="s">
        <v>3202</v>
      </c>
      <c r="O6967" t="s">
        <v>3189</v>
      </c>
      <c r="P6967">
        <f t="shared" si="216"/>
        <v>45144</v>
      </c>
      <c r="Q6967">
        <f>--(COUNTIF($A$2:A6967,A6967)=1)</f>
        <v>1</v>
      </c>
      <c r="R6967" t="str">
        <f t="shared" si="217"/>
        <v/>
      </c>
    </row>
    <row r="6968" spans="1:18">
      <c r="A6968" t="s">
        <v>13812</v>
      </c>
      <c r="B6968" t="s">
        <v>6936</v>
      </c>
      <c r="C6968" t="s">
        <v>4363</v>
      </c>
      <c r="D6968" t="s">
        <v>3237</v>
      </c>
      <c r="E6968" t="s">
        <v>3194</v>
      </c>
      <c r="F6968" t="s">
        <v>3167</v>
      </c>
      <c r="G6968" t="s">
        <v>1096</v>
      </c>
      <c r="H6968" s="28">
        <v>44752</v>
      </c>
      <c r="I6968">
        <v>47.18</v>
      </c>
      <c r="J6968">
        <v>72</v>
      </c>
      <c r="K6968" t="s">
        <v>3124</v>
      </c>
      <c r="L6968" t="s">
        <v>3281</v>
      </c>
      <c r="M6968" t="s">
        <v>3169</v>
      </c>
      <c r="N6968">
        <v>3</v>
      </c>
      <c r="O6968" t="s">
        <v>3170</v>
      </c>
      <c r="P6968">
        <f t="shared" si="216"/>
        <v>44751</v>
      </c>
      <c r="Q6968">
        <f>--(COUNTIF($A$2:A6968,A6968)=1)</f>
        <v>1</v>
      </c>
      <c r="R6968">
        <f t="shared" si="217"/>
        <v>47.18</v>
      </c>
    </row>
    <row r="6969" spans="1:18">
      <c r="A6969" t="s">
        <v>13813</v>
      </c>
      <c r="B6969" t="s">
        <v>4587</v>
      </c>
      <c r="C6969" t="s">
        <v>13814</v>
      </c>
      <c r="D6969" t="s">
        <v>3237</v>
      </c>
      <c r="E6969" t="s">
        <v>3194</v>
      </c>
      <c r="F6969" t="s">
        <v>3167</v>
      </c>
      <c r="G6969" t="s">
        <v>1618</v>
      </c>
      <c r="H6969" s="28"/>
      <c r="J6969">
        <v>72</v>
      </c>
      <c r="K6969" t="s">
        <v>3098</v>
      </c>
      <c r="L6969" t="s">
        <v>3216</v>
      </c>
      <c r="M6969" t="s">
        <v>3169</v>
      </c>
      <c r="O6969" t="s">
        <v>3178</v>
      </c>
      <c r="P6969">
        <f t="shared" si="216"/>
        <v>44920</v>
      </c>
      <c r="Q6969">
        <f>--(COUNTIF($A$2:A6969,A6969)=1)</f>
        <v>1</v>
      </c>
      <c r="R6969" t="str">
        <f t="shared" si="217"/>
        <v/>
      </c>
    </row>
    <row r="6970" spans="1:18">
      <c r="A6970" t="s">
        <v>13815</v>
      </c>
      <c r="B6970" t="s">
        <v>5446</v>
      </c>
      <c r="C6970" t="s">
        <v>11211</v>
      </c>
      <c r="D6970" t="s">
        <v>3240</v>
      </c>
      <c r="E6970" t="s">
        <v>3280</v>
      </c>
      <c r="F6970" t="s">
        <v>3167</v>
      </c>
      <c r="G6970" t="s">
        <v>4850</v>
      </c>
      <c r="H6970" s="28">
        <v>45286</v>
      </c>
      <c r="I6970">
        <v>8.7100000000000009</v>
      </c>
      <c r="J6970">
        <v>4</v>
      </c>
      <c r="K6970" t="s">
        <v>3123</v>
      </c>
      <c r="L6970" t="s">
        <v>3318</v>
      </c>
      <c r="M6970" t="s">
        <v>3207</v>
      </c>
      <c r="O6970" t="s">
        <v>3170</v>
      </c>
      <c r="P6970">
        <f t="shared" si="216"/>
        <v>45286</v>
      </c>
      <c r="Q6970">
        <f>--(COUNTIF($A$2:A6970,A6970)=1)</f>
        <v>1</v>
      </c>
      <c r="R6970">
        <f t="shared" si="217"/>
        <v>8.7100000000000009</v>
      </c>
    </row>
    <row r="6971" spans="1:18">
      <c r="A6971" t="s">
        <v>13816</v>
      </c>
      <c r="B6971" t="s">
        <v>6630</v>
      </c>
      <c r="C6971" t="s">
        <v>3098</v>
      </c>
      <c r="D6971" t="s">
        <v>3251</v>
      </c>
      <c r="E6971" t="s">
        <v>3194</v>
      </c>
      <c r="F6971" t="s">
        <v>3220</v>
      </c>
      <c r="G6971" t="s">
        <v>1208</v>
      </c>
      <c r="H6971" s="28">
        <v>44651</v>
      </c>
      <c r="I6971">
        <v>44.89</v>
      </c>
      <c r="J6971">
        <v>72</v>
      </c>
      <c r="K6971" t="s">
        <v>3124</v>
      </c>
      <c r="L6971" t="s">
        <v>3181</v>
      </c>
      <c r="M6971" t="s">
        <v>3177</v>
      </c>
      <c r="O6971" t="s">
        <v>3189</v>
      </c>
      <c r="P6971">
        <f t="shared" si="216"/>
        <v>44650</v>
      </c>
      <c r="Q6971">
        <f>--(COUNTIF($A$2:A6971,A6971)=1)</f>
        <v>1</v>
      </c>
      <c r="R6971">
        <f t="shared" si="217"/>
        <v>44.89</v>
      </c>
    </row>
    <row r="6972" spans="1:18">
      <c r="A6972" t="s">
        <v>13817</v>
      </c>
      <c r="B6972" t="s">
        <v>3898</v>
      </c>
      <c r="C6972" t="s">
        <v>8526</v>
      </c>
      <c r="D6972" t="s">
        <v>3174</v>
      </c>
      <c r="E6972" t="s">
        <v>3166</v>
      </c>
      <c r="F6972" t="s">
        <v>3167</v>
      </c>
      <c r="G6972" t="s">
        <v>2635</v>
      </c>
      <c r="H6972" s="28">
        <v>45152</v>
      </c>
      <c r="I6972">
        <v>73.39</v>
      </c>
      <c r="J6972">
        <v>24</v>
      </c>
      <c r="K6972" t="s">
        <v>3123</v>
      </c>
      <c r="L6972" t="s">
        <v>3216</v>
      </c>
      <c r="M6972" t="s">
        <v>3177</v>
      </c>
      <c r="N6972">
        <v>4.4000000000000004</v>
      </c>
      <c r="O6972" t="s">
        <v>3123</v>
      </c>
      <c r="P6972">
        <f t="shared" si="216"/>
        <v>45149</v>
      </c>
      <c r="Q6972">
        <f>--(COUNTIF($A$2:A6972,A6972)=1)</f>
        <v>1</v>
      </c>
      <c r="R6972">
        <f t="shared" si="217"/>
        <v>73.39</v>
      </c>
    </row>
    <row r="6973" spans="1:18">
      <c r="A6973" t="s">
        <v>13818</v>
      </c>
      <c r="B6973" t="s">
        <v>3541</v>
      </c>
      <c r="C6973" t="s">
        <v>3098</v>
      </c>
      <c r="D6973" t="s">
        <v>3200</v>
      </c>
      <c r="E6973" t="s">
        <v>3175</v>
      </c>
      <c r="F6973" t="s">
        <v>3180</v>
      </c>
      <c r="G6973" t="s">
        <v>13819</v>
      </c>
      <c r="H6973" s="28"/>
      <c r="J6973">
        <v>8</v>
      </c>
      <c r="K6973" t="s">
        <v>3098</v>
      </c>
      <c r="L6973" t="s">
        <v>3351</v>
      </c>
      <c r="M6973" t="s">
        <v>3169</v>
      </c>
      <c r="O6973" t="s">
        <v>3260</v>
      </c>
      <c r="P6973">
        <f t="shared" si="216"/>
        <v>45664</v>
      </c>
      <c r="Q6973">
        <f>--(COUNTIF($A$2:A6973,A6973)=1)</f>
        <v>1</v>
      </c>
      <c r="R6973" t="str">
        <f t="shared" si="217"/>
        <v/>
      </c>
    </row>
    <row r="6974" spans="1:18">
      <c r="A6974" t="s">
        <v>13820</v>
      </c>
      <c r="B6974" t="s">
        <v>4624</v>
      </c>
      <c r="C6974" t="s">
        <v>4211</v>
      </c>
      <c r="D6974" t="s">
        <v>3227</v>
      </c>
      <c r="E6974" t="s">
        <v>3280</v>
      </c>
      <c r="F6974" t="s">
        <v>3167</v>
      </c>
      <c r="G6974" t="s">
        <v>1283</v>
      </c>
      <c r="H6974" s="28">
        <v>44708</v>
      </c>
      <c r="I6974">
        <v>2.78</v>
      </c>
      <c r="J6974">
        <v>4</v>
      </c>
      <c r="K6974" t="s">
        <v>3124</v>
      </c>
      <c r="L6974" t="s">
        <v>3201</v>
      </c>
      <c r="M6974" t="s">
        <v>3202</v>
      </c>
      <c r="N6974">
        <v>2.4</v>
      </c>
      <c r="O6974" t="s">
        <v>3124</v>
      </c>
      <c r="P6974">
        <f t="shared" si="216"/>
        <v>44708</v>
      </c>
      <c r="Q6974">
        <f>--(COUNTIF($A$2:A6974,A6974)=1)</f>
        <v>1</v>
      </c>
      <c r="R6974">
        <f t="shared" si="217"/>
        <v>2.78</v>
      </c>
    </row>
    <row r="6975" spans="1:18">
      <c r="A6975" t="s">
        <v>13821</v>
      </c>
      <c r="B6975" t="s">
        <v>9470</v>
      </c>
      <c r="C6975" t="s">
        <v>3098</v>
      </c>
      <c r="D6975" t="s">
        <v>3251</v>
      </c>
      <c r="E6975" t="s">
        <v>3194</v>
      </c>
      <c r="F6975" t="s">
        <v>3180</v>
      </c>
      <c r="G6975" t="s">
        <v>4751</v>
      </c>
      <c r="H6975" s="28"/>
      <c r="J6975">
        <v>72</v>
      </c>
      <c r="K6975" t="s">
        <v>3098</v>
      </c>
      <c r="L6975" t="s">
        <v>3216</v>
      </c>
      <c r="M6975" t="s">
        <v>3202</v>
      </c>
      <c r="O6975" t="s">
        <v>3260</v>
      </c>
      <c r="P6975">
        <f t="shared" si="216"/>
        <v>45715</v>
      </c>
      <c r="Q6975">
        <f>--(COUNTIF($A$2:A6975,A6975)=1)</f>
        <v>1</v>
      </c>
      <c r="R6975" t="str">
        <f t="shared" si="217"/>
        <v/>
      </c>
    </row>
    <row r="6976" spans="1:18">
      <c r="A6976" t="s">
        <v>13822</v>
      </c>
      <c r="B6976" t="s">
        <v>6471</v>
      </c>
      <c r="C6976" t="s">
        <v>5255</v>
      </c>
      <c r="D6976" t="s">
        <v>3251</v>
      </c>
      <c r="E6976" t="s">
        <v>3175</v>
      </c>
      <c r="F6976" t="s">
        <v>3167</v>
      </c>
      <c r="G6976" t="s">
        <v>795</v>
      </c>
      <c r="H6976" s="28">
        <v>44840</v>
      </c>
      <c r="I6976">
        <v>26.3</v>
      </c>
      <c r="J6976">
        <v>8</v>
      </c>
      <c r="K6976" t="s">
        <v>3123</v>
      </c>
      <c r="L6976" t="s">
        <v>3218</v>
      </c>
      <c r="M6976" t="s">
        <v>3169</v>
      </c>
      <c r="N6976">
        <v>2.8</v>
      </c>
      <c r="O6976" t="s">
        <v>3260</v>
      </c>
      <c r="P6976">
        <f t="shared" si="216"/>
        <v>44839</v>
      </c>
      <c r="Q6976">
        <f>--(COUNTIF($A$2:A6976,A6976)=1)</f>
        <v>1</v>
      </c>
      <c r="R6976">
        <f t="shared" si="217"/>
        <v>26.3</v>
      </c>
    </row>
    <row r="6977" spans="1:18">
      <c r="A6977" t="s">
        <v>13823</v>
      </c>
      <c r="B6977" t="s">
        <v>2283</v>
      </c>
      <c r="C6977" t="s">
        <v>4897</v>
      </c>
      <c r="D6977" t="s">
        <v>3174</v>
      </c>
      <c r="E6977" t="s">
        <v>3166</v>
      </c>
      <c r="F6977" t="s">
        <v>3180</v>
      </c>
      <c r="G6977" t="s">
        <v>1195</v>
      </c>
      <c r="H6977" s="28"/>
      <c r="J6977">
        <v>24</v>
      </c>
      <c r="K6977" t="s">
        <v>3098</v>
      </c>
      <c r="L6977" t="s">
        <v>3231</v>
      </c>
      <c r="M6977" t="s">
        <v>3169</v>
      </c>
      <c r="O6977" t="s">
        <v>3170</v>
      </c>
      <c r="P6977">
        <f t="shared" si="216"/>
        <v>45398</v>
      </c>
      <c r="Q6977">
        <f>--(COUNTIF($A$2:A6977,A6977)=1)</f>
        <v>1</v>
      </c>
      <c r="R6977" t="str">
        <f t="shared" si="217"/>
        <v/>
      </c>
    </row>
    <row r="6978" spans="1:18">
      <c r="A6978" t="s">
        <v>13824</v>
      </c>
      <c r="B6978" t="s">
        <v>3285</v>
      </c>
      <c r="C6978" t="s">
        <v>3098</v>
      </c>
      <c r="D6978" t="s">
        <v>3227</v>
      </c>
      <c r="E6978" t="s">
        <v>3166</v>
      </c>
      <c r="F6978" t="s">
        <v>3167</v>
      </c>
      <c r="G6978" t="s">
        <v>1885</v>
      </c>
      <c r="H6978" s="28">
        <v>45627</v>
      </c>
      <c r="I6978">
        <v>81.099999999999994</v>
      </c>
      <c r="J6978">
        <v>24</v>
      </c>
      <c r="K6978" t="s">
        <v>3123</v>
      </c>
      <c r="L6978" t="s">
        <v>3302</v>
      </c>
      <c r="M6978" t="s">
        <v>3169</v>
      </c>
      <c r="N6978">
        <v>4.3</v>
      </c>
      <c r="O6978" t="s">
        <v>3123</v>
      </c>
      <c r="P6978">
        <f t="shared" ref="P6978:P7041" si="218">IFERROR(DATEVALUE(G6978),IFERROR(DATE(RIGHT(G6978,4),MID(G6978,4,2),LEFT(G6978,2)),""))</f>
        <v>45624</v>
      </c>
      <c r="Q6978">
        <f>--(COUNTIF($A$2:A6978,A6978)=1)</f>
        <v>1</v>
      </c>
      <c r="R6978">
        <f t="shared" ref="R6978:R7041" si="219">IF(AND(Q6978=1,I6978&lt;&gt;"",ISNUMBER(I6978),I6978&gt;=0),I6978,"")</f>
        <v>81.099999999999994</v>
      </c>
    </row>
    <row r="6979" spans="1:18">
      <c r="A6979" t="s">
        <v>13825</v>
      </c>
      <c r="B6979" t="s">
        <v>2072</v>
      </c>
      <c r="C6979" t="s">
        <v>3098</v>
      </c>
      <c r="D6979" t="s">
        <v>3240</v>
      </c>
      <c r="E6979" t="s">
        <v>3166</v>
      </c>
      <c r="F6979" t="s">
        <v>3180</v>
      </c>
      <c r="G6979" t="s">
        <v>3946</v>
      </c>
      <c r="H6979" s="28"/>
      <c r="J6979">
        <v>24</v>
      </c>
      <c r="K6979" t="s">
        <v>3098</v>
      </c>
      <c r="L6979" t="s">
        <v>3212</v>
      </c>
      <c r="M6979" t="s">
        <v>3188</v>
      </c>
      <c r="O6979" t="s">
        <v>3213</v>
      </c>
      <c r="P6979">
        <f t="shared" si="218"/>
        <v>45556</v>
      </c>
      <c r="Q6979">
        <f>--(COUNTIF($A$2:A6979,A6979)=1)</f>
        <v>1</v>
      </c>
      <c r="R6979" t="str">
        <f t="shared" si="219"/>
        <v/>
      </c>
    </row>
    <row r="6980" spans="1:18">
      <c r="A6980" t="s">
        <v>13826</v>
      </c>
      <c r="B6980" t="s">
        <v>462</v>
      </c>
      <c r="C6980" t="s">
        <v>3098</v>
      </c>
      <c r="D6980" t="s">
        <v>3237</v>
      </c>
      <c r="E6980" t="s">
        <v>3194</v>
      </c>
      <c r="F6980" t="s">
        <v>3220</v>
      </c>
      <c r="G6980" t="s">
        <v>488</v>
      </c>
      <c r="H6980" s="28"/>
      <c r="J6980">
        <v>72</v>
      </c>
      <c r="K6980" t="s">
        <v>3098</v>
      </c>
      <c r="L6980" t="s">
        <v>3318</v>
      </c>
      <c r="M6980" t="s">
        <v>3169</v>
      </c>
      <c r="O6980" t="s">
        <v>3178</v>
      </c>
      <c r="P6980">
        <f t="shared" si="218"/>
        <v>44573</v>
      </c>
      <c r="Q6980">
        <f>--(COUNTIF($A$2:A6980,A6980)=1)</f>
        <v>1</v>
      </c>
      <c r="R6980" t="str">
        <f t="shared" si="219"/>
        <v/>
      </c>
    </row>
    <row r="6981" spans="1:18">
      <c r="A6981" t="s">
        <v>13827</v>
      </c>
      <c r="B6981" t="s">
        <v>2323</v>
      </c>
      <c r="C6981" t="s">
        <v>3098</v>
      </c>
      <c r="D6981" t="s">
        <v>3165</v>
      </c>
      <c r="E6981" t="s">
        <v>3175</v>
      </c>
      <c r="F6981" t="s">
        <v>3167</v>
      </c>
      <c r="G6981" t="s">
        <v>2257</v>
      </c>
      <c r="H6981" s="28">
        <v>45021</v>
      </c>
      <c r="I6981">
        <v>23.62</v>
      </c>
      <c r="J6981">
        <v>8</v>
      </c>
      <c r="K6981" t="s">
        <v>3123</v>
      </c>
      <c r="L6981" t="s">
        <v>3268</v>
      </c>
      <c r="M6981" t="s">
        <v>3202</v>
      </c>
      <c r="O6981" t="s">
        <v>3123</v>
      </c>
      <c r="P6981">
        <f t="shared" si="218"/>
        <v>45021</v>
      </c>
      <c r="Q6981">
        <f>--(COUNTIF($A$2:A6981,A6981)=1)</f>
        <v>1</v>
      </c>
      <c r="R6981">
        <f t="shared" si="219"/>
        <v>23.62</v>
      </c>
    </row>
    <row r="6982" spans="1:18">
      <c r="A6982" t="s">
        <v>13828</v>
      </c>
      <c r="B6982" t="s">
        <v>1317</v>
      </c>
      <c r="C6982" t="s">
        <v>6541</v>
      </c>
      <c r="D6982" t="s">
        <v>3185</v>
      </c>
      <c r="E6982" t="s">
        <v>3194</v>
      </c>
      <c r="F6982" t="s">
        <v>3180</v>
      </c>
      <c r="G6982" t="s">
        <v>852</v>
      </c>
      <c r="H6982" s="28"/>
      <c r="J6982">
        <v>72</v>
      </c>
      <c r="K6982" t="s">
        <v>3098</v>
      </c>
      <c r="L6982" t="s">
        <v>3209</v>
      </c>
      <c r="M6982" t="s">
        <v>3177</v>
      </c>
      <c r="O6982" t="s">
        <v>3170</v>
      </c>
      <c r="P6982">
        <f t="shared" si="218"/>
        <v>44951</v>
      </c>
      <c r="Q6982">
        <f>--(COUNTIF($A$2:A6982,A6982)=1)</f>
        <v>1</v>
      </c>
      <c r="R6982" t="str">
        <f t="shared" si="219"/>
        <v/>
      </c>
    </row>
    <row r="6983" spans="1:18">
      <c r="A6983" t="s">
        <v>13829</v>
      </c>
      <c r="B6983" t="s">
        <v>541</v>
      </c>
      <c r="C6983" t="s">
        <v>13073</v>
      </c>
      <c r="D6983" t="s">
        <v>3251</v>
      </c>
      <c r="E6983" t="s">
        <v>3166</v>
      </c>
      <c r="F6983" t="s">
        <v>3220</v>
      </c>
      <c r="G6983" t="s">
        <v>1261</v>
      </c>
      <c r="H6983" s="28">
        <v>45545</v>
      </c>
      <c r="I6983">
        <v>69.209999999999994</v>
      </c>
      <c r="J6983">
        <v>24</v>
      </c>
      <c r="K6983" t="s">
        <v>3123</v>
      </c>
      <c r="L6983" t="s">
        <v>3244</v>
      </c>
      <c r="M6983" t="s">
        <v>3202</v>
      </c>
      <c r="N6983">
        <v>3.3</v>
      </c>
      <c r="O6983" t="s">
        <v>3189</v>
      </c>
      <c r="P6983">
        <f t="shared" si="218"/>
        <v>45543</v>
      </c>
      <c r="Q6983">
        <f>--(COUNTIF($A$2:A6983,A6983)=1)</f>
        <v>1</v>
      </c>
      <c r="R6983">
        <f t="shared" si="219"/>
        <v>69.209999999999994</v>
      </c>
    </row>
    <row r="6984" spans="1:18">
      <c r="A6984" t="s">
        <v>13830</v>
      </c>
      <c r="B6984" t="s">
        <v>4954</v>
      </c>
      <c r="C6984" t="s">
        <v>12211</v>
      </c>
      <c r="D6984" t="s">
        <v>3240</v>
      </c>
      <c r="E6984" t="s">
        <v>3194</v>
      </c>
      <c r="F6984" t="s">
        <v>3167</v>
      </c>
      <c r="G6984" t="s">
        <v>2523</v>
      </c>
      <c r="H6984" s="28">
        <v>45008</v>
      </c>
      <c r="I6984">
        <v>216.93</v>
      </c>
      <c r="J6984">
        <v>72</v>
      </c>
      <c r="K6984" t="s">
        <v>3123</v>
      </c>
      <c r="L6984" t="s">
        <v>3209</v>
      </c>
      <c r="M6984" t="s">
        <v>3169</v>
      </c>
      <c r="N6984">
        <v>2.5</v>
      </c>
      <c r="O6984" t="s">
        <v>3123</v>
      </c>
      <c r="P6984">
        <f t="shared" si="218"/>
        <v>44999</v>
      </c>
      <c r="Q6984">
        <f>--(COUNTIF($A$2:A6984,A6984)=1)</f>
        <v>1</v>
      </c>
      <c r="R6984">
        <f t="shared" si="219"/>
        <v>216.93</v>
      </c>
    </row>
    <row r="6985" spans="1:18">
      <c r="A6985" t="s">
        <v>13831</v>
      </c>
      <c r="B6985" t="s">
        <v>2854</v>
      </c>
      <c r="C6985" t="s">
        <v>8767</v>
      </c>
      <c r="D6985" t="s">
        <v>3196</v>
      </c>
      <c r="E6985" t="s">
        <v>3166</v>
      </c>
      <c r="F6985" t="s">
        <v>3167</v>
      </c>
      <c r="G6985" t="s">
        <v>2427</v>
      </c>
      <c r="H6985" s="28"/>
      <c r="J6985">
        <v>24</v>
      </c>
      <c r="K6985" t="s">
        <v>3098</v>
      </c>
      <c r="L6985" t="s">
        <v>3216</v>
      </c>
      <c r="M6985" t="s">
        <v>3207</v>
      </c>
      <c r="O6985" t="s">
        <v>3170</v>
      </c>
      <c r="P6985">
        <f t="shared" si="218"/>
        <v>45045</v>
      </c>
      <c r="Q6985">
        <f>--(COUNTIF($A$2:A6985,A6985)=1)</f>
        <v>1</v>
      </c>
      <c r="R6985" t="str">
        <f t="shared" si="219"/>
        <v/>
      </c>
    </row>
    <row r="6986" spans="1:18">
      <c r="A6986" t="s">
        <v>13832</v>
      </c>
      <c r="B6986" t="s">
        <v>2640</v>
      </c>
      <c r="C6986" t="s">
        <v>13833</v>
      </c>
      <c r="D6986" t="s">
        <v>3196</v>
      </c>
      <c r="E6986" t="s">
        <v>3194</v>
      </c>
      <c r="F6986" t="s">
        <v>3167</v>
      </c>
      <c r="G6986" t="s">
        <v>372</v>
      </c>
      <c r="H6986" s="28">
        <v>45144</v>
      </c>
      <c r="I6986">
        <v>68.25</v>
      </c>
      <c r="J6986">
        <v>72</v>
      </c>
      <c r="K6986" t="s">
        <v>3124</v>
      </c>
      <c r="L6986" t="s">
        <v>3216</v>
      </c>
      <c r="M6986" t="s">
        <v>3169</v>
      </c>
      <c r="N6986">
        <v>4.9000000000000004</v>
      </c>
      <c r="O6986" t="s">
        <v>3182</v>
      </c>
      <c r="P6986">
        <f t="shared" si="218"/>
        <v>45142</v>
      </c>
      <c r="Q6986">
        <f>--(COUNTIF($A$2:A6986,A6986)=1)</f>
        <v>1</v>
      </c>
      <c r="R6986">
        <f t="shared" si="219"/>
        <v>68.25</v>
      </c>
    </row>
    <row r="6987" spans="1:18">
      <c r="A6987" t="s">
        <v>13834</v>
      </c>
      <c r="B6987" t="s">
        <v>4467</v>
      </c>
      <c r="C6987" t="s">
        <v>3098</v>
      </c>
      <c r="D6987" t="s">
        <v>3240</v>
      </c>
      <c r="E6987" t="s">
        <v>3166</v>
      </c>
      <c r="F6987" t="s">
        <v>3220</v>
      </c>
      <c r="G6987" t="s">
        <v>10822</v>
      </c>
      <c r="H6987" s="28">
        <v>45194</v>
      </c>
      <c r="I6987">
        <v>47.03</v>
      </c>
      <c r="J6987">
        <v>24</v>
      </c>
      <c r="K6987" t="s">
        <v>3123</v>
      </c>
      <c r="L6987" t="s">
        <v>3192</v>
      </c>
      <c r="M6987" t="s">
        <v>3169</v>
      </c>
      <c r="O6987" t="s">
        <v>3189</v>
      </c>
      <c r="P6987">
        <f t="shared" si="218"/>
        <v>45193</v>
      </c>
      <c r="Q6987">
        <f>--(COUNTIF($A$2:A6987,A6987)=1)</f>
        <v>1</v>
      </c>
      <c r="R6987">
        <f t="shared" si="219"/>
        <v>47.03</v>
      </c>
    </row>
    <row r="6988" spans="1:18">
      <c r="A6988" t="s">
        <v>13835</v>
      </c>
      <c r="B6988" t="s">
        <v>3359</v>
      </c>
      <c r="C6988" t="s">
        <v>13836</v>
      </c>
      <c r="D6988" t="s">
        <v>3200</v>
      </c>
      <c r="E6988" t="s">
        <v>3166</v>
      </c>
      <c r="F6988" t="s">
        <v>3180</v>
      </c>
      <c r="G6988" t="s">
        <v>1954</v>
      </c>
      <c r="H6988" s="28"/>
      <c r="J6988">
        <v>24</v>
      </c>
      <c r="K6988" t="s">
        <v>3098</v>
      </c>
      <c r="L6988" t="s">
        <v>3268</v>
      </c>
      <c r="M6988" t="s">
        <v>3207</v>
      </c>
      <c r="O6988" t="s">
        <v>3178</v>
      </c>
      <c r="P6988">
        <f t="shared" si="218"/>
        <v>45112</v>
      </c>
      <c r="Q6988">
        <f>--(COUNTIF($A$2:A6988,A6988)=1)</f>
        <v>1</v>
      </c>
      <c r="R6988" t="str">
        <f t="shared" si="219"/>
        <v/>
      </c>
    </row>
    <row r="6989" spans="1:18">
      <c r="A6989" t="s">
        <v>13837</v>
      </c>
      <c r="B6989" t="s">
        <v>2032</v>
      </c>
      <c r="C6989" t="s">
        <v>10172</v>
      </c>
      <c r="D6989" t="s">
        <v>3185</v>
      </c>
      <c r="E6989" t="s">
        <v>3166</v>
      </c>
      <c r="F6989" t="s">
        <v>3167</v>
      </c>
      <c r="G6989" t="s">
        <v>2744</v>
      </c>
      <c r="H6989" s="28">
        <v>44717</v>
      </c>
      <c r="I6989">
        <v>76.39</v>
      </c>
      <c r="J6989">
        <v>24</v>
      </c>
      <c r="K6989" t="s">
        <v>3123</v>
      </c>
      <c r="L6989" t="s">
        <v>3198</v>
      </c>
      <c r="M6989" t="s">
        <v>3169</v>
      </c>
      <c r="N6989">
        <v>2.4</v>
      </c>
      <c r="O6989" t="s">
        <v>3178</v>
      </c>
      <c r="P6989">
        <f t="shared" si="218"/>
        <v>44714</v>
      </c>
      <c r="Q6989">
        <f>--(COUNTIF($A$2:A6989,A6989)=1)</f>
        <v>1</v>
      </c>
      <c r="R6989">
        <f t="shared" si="219"/>
        <v>76.39</v>
      </c>
    </row>
    <row r="6990" spans="1:18">
      <c r="A6990" t="s">
        <v>13838</v>
      </c>
      <c r="B6990" t="s">
        <v>3588</v>
      </c>
      <c r="C6990" t="s">
        <v>3098</v>
      </c>
      <c r="D6990" t="s">
        <v>3237</v>
      </c>
      <c r="E6990" t="s">
        <v>3194</v>
      </c>
      <c r="F6990" t="s">
        <v>3180</v>
      </c>
      <c r="G6990" t="s">
        <v>96</v>
      </c>
      <c r="H6990" s="28"/>
      <c r="J6990">
        <v>72</v>
      </c>
      <c r="K6990" t="s">
        <v>3098</v>
      </c>
      <c r="L6990" t="s">
        <v>3265</v>
      </c>
      <c r="M6990" t="s">
        <v>3169</v>
      </c>
      <c r="O6990" t="s">
        <v>3123</v>
      </c>
      <c r="P6990">
        <f t="shared" si="218"/>
        <v>44734</v>
      </c>
      <c r="Q6990">
        <f>--(COUNTIF($A$2:A6990,A6990)=1)</f>
        <v>1</v>
      </c>
      <c r="R6990" t="str">
        <f t="shared" si="219"/>
        <v/>
      </c>
    </row>
    <row r="6991" spans="1:18">
      <c r="A6991" t="s">
        <v>13839</v>
      </c>
      <c r="B6991" t="s">
        <v>7721</v>
      </c>
      <c r="C6991" t="s">
        <v>13840</v>
      </c>
      <c r="D6991" t="s">
        <v>3227</v>
      </c>
      <c r="E6991" t="s">
        <v>3194</v>
      </c>
      <c r="F6991" t="s">
        <v>3167</v>
      </c>
      <c r="G6991" t="s">
        <v>869</v>
      </c>
      <c r="H6991" s="28">
        <v>44897</v>
      </c>
      <c r="I6991">
        <v>28.91</v>
      </c>
      <c r="J6991">
        <v>72</v>
      </c>
      <c r="K6991" t="s">
        <v>3124</v>
      </c>
      <c r="L6991" t="s">
        <v>3201</v>
      </c>
      <c r="M6991" t="s">
        <v>3202</v>
      </c>
      <c r="N6991">
        <v>3.4</v>
      </c>
      <c r="O6991" t="s">
        <v>3178</v>
      </c>
      <c r="P6991">
        <f t="shared" si="218"/>
        <v>44896</v>
      </c>
      <c r="Q6991">
        <f>--(COUNTIF($A$2:A6991,A6991)=1)</f>
        <v>1</v>
      </c>
      <c r="R6991">
        <f t="shared" si="219"/>
        <v>28.91</v>
      </c>
    </row>
    <row r="6992" spans="1:18">
      <c r="A6992" t="s">
        <v>13841</v>
      </c>
      <c r="B6992" t="s">
        <v>4954</v>
      </c>
      <c r="C6992" t="s">
        <v>8197</v>
      </c>
      <c r="D6992" t="s">
        <v>3240</v>
      </c>
      <c r="E6992" t="s">
        <v>3194</v>
      </c>
      <c r="F6992" t="s">
        <v>3220</v>
      </c>
      <c r="G6992" t="s">
        <v>1760</v>
      </c>
      <c r="H6992" s="28">
        <v>45457</v>
      </c>
      <c r="I6992">
        <v>109.49</v>
      </c>
      <c r="J6992">
        <v>72</v>
      </c>
      <c r="K6992" t="s">
        <v>3123</v>
      </c>
      <c r="L6992" t="s">
        <v>3437</v>
      </c>
      <c r="M6992" t="s">
        <v>3188</v>
      </c>
      <c r="N6992">
        <v>4.3</v>
      </c>
      <c r="O6992" t="s">
        <v>3189</v>
      </c>
      <c r="P6992">
        <f t="shared" si="218"/>
        <v>45453</v>
      </c>
      <c r="Q6992">
        <f>--(COUNTIF($A$2:A6992,A6992)=1)</f>
        <v>1</v>
      </c>
      <c r="R6992">
        <f t="shared" si="219"/>
        <v>109.49</v>
      </c>
    </row>
    <row r="6993" spans="1:18">
      <c r="A6993" t="s">
        <v>13842</v>
      </c>
      <c r="B6993" t="s">
        <v>2303</v>
      </c>
      <c r="C6993" t="s">
        <v>13843</v>
      </c>
      <c r="D6993" t="s">
        <v>3165</v>
      </c>
      <c r="E6993" t="s">
        <v>3166</v>
      </c>
      <c r="F6993" t="s">
        <v>3180</v>
      </c>
      <c r="G6993" t="s">
        <v>700</v>
      </c>
      <c r="H6993" s="28"/>
      <c r="J6993">
        <v>24</v>
      </c>
      <c r="K6993" t="s">
        <v>3098</v>
      </c>
      <c r="L6993" t="s">
        <v>3398</v>
      </c>
      <c r="M6993" t="s">
        <v>3207</v>
      </c>
      <c r="O6993" t="s">
        <v>3170</v>
      </c>
      <c r="P6993">
        <f t="shared" si="218"/>
        <v>44695</v>
      </c>
      <c r="Q6993">
        <f>--(COUNTIF($A$2:A6993,A6993)=1)</f>
        <v>1</v>
      </c>
      <c r="R6993" t="str">
        <f t="shared" si="219"/>
        <v/>
      </c>
    </row>
    <row r="6994" spans="1:18">
      <c r="A6994" t="s">
        <v>13844</v>
      </c>
      <c r="B6994" t="s">
        <v>5330</v>
      </c>
      <c r="C6994" t="s">
        <v>13845</v>
      </c>
      <c r="D6994" t="s">
        <v>3251</v>
      </c>
      <c r="E6994" t="s">
        <v>3166</v>
      </c>
      <c r="F6994" t="s">
        <v>3167</v>
      </c>
      <c r="G6994" t="s">
        <v>632</v>
      </c>
      <c r="H6994" s="28"/>
      <c r="J6994">
        <v>24</v>
      </c>
      <c r="K6994" t="s">
        <v>3098</v>
      </c>
      <c r="L6994" t="s">
        <v>3198</v>
      </c>
      <c r="M6994" t="s">
        <v>3188</v>
      </c>
      <c r="O6994" t="s">
        <v>3123</v>
      </c>
      <c r="P6994">
        <f t="shared" si="218"/>
        <v>45575</v>
      </c>
      <c r="Q6994">
        <f>--(COUNTIF($A$2:A6994,A6994)=1)</f>
        <v>1</v>
      </c>
      <c r="R6994" t="str">
        <f t="shared" si="219"/>
        <v/>
      </c>
    </row>
    <row r="6995" spans="1:18">
      <c r="A6995" t="s">
        <v>13846</v>
      </c>
      <c r="B6995" t="s">
        <v>6581</v>
      </c>
      <c r="C6995" t="s">
        <v>13847</v>
      </c>
      <c r="D6995" t="s">
        <v>3227</v>
      </c>
      <c r="E6995" t="s">
        <v>3194</v>
      </c>
      <c r="F6995" t="s">
        <v>3220</v>
      </c>
      <c r="G6995" t="s">
        <v>55</v>
      </c>
      <c r="H6995" s="28"/>
      <c r="J6995">
        <v>72</v>
      </c>
      <c r="K6995" t="s">
        <v>3098</v>
      </c>
      <c r="L6995" t="s">
        <v>3216</v>
      </c>
      <c r="M6995" t="s">
        <v>3177</v>
      </c>
      <c r="O6995" t="s">
        <v>3189</v>
      </c>
      <c r="P6995">
        <f t="shared" si="218"/>
        <v>44661</v>
      </c>
      <c r="Q6995">
        <f>--(COUNTIF($A$2:A6995,A6995)=1)</f>
        <v>1</v>
      </c>
      <c r="R6995" t="str">
        <f t="shared" si="219"/>
        <v/>
      </c>
    </row>
    <row r="6996" spans="1:18">
      <c r="A6996" t="s">
        <v>13848</v>
      </c>
      <c r="B6996" t="s">
        <v>9052</v>
      </c>
      <c r="C6996" t="s">
        <v>3098</v>
      </c>
      <c r="D6996" t="s">
        <v>3165</v>
      </c>
      <c r="E6996" t="s">
        <v>3280</v>
      </c>
      <c r="F6996" t="s">
        <v>3167</v>
      </c>
      <c r="G6996" t="s">
        <v>361</v>
      </c>
      <c r="H6996" s="28"/>
      <c r="J6996">
        <v>4</v>
      </c>
      <c r="K6996" t="s">
        <v>3098</v>
      </c>
      <c r="L6996" t="s">
        <v>3216</v>
      </c>
      <c r="M6996" t="s">
        <v>3188</v>
      </c>
      <c r="O6996" t="s">
        <v>3189</v>
      </c>
      <c r="P6996">
        <f t="shared" si="218"/>
        <v>45292</v>
      </c>
      <c r="Q6996">
        <f>--(COUNTIF($A$2:A6996,A6996)=1)</f>
        <v>1</v>
      </c>
      <c r="R6996" t="str">
        <f t="shared" si="219"/>
        <v/>
      </c>
    </row>
    <row r="6997" spans="1:18">
      <c r="A6997" t="s">
        <v>13849</v>
      </c>
      <c r="B6997" t="s">
        <v>7315</v>
      </c>
      <c r="C6997" t="s">
        <v>3098</v>
      </c>
      <c r="D6997" t="s">
        <v>3200</v>
      </c>
      <c r="E6997" t="s">
        <v>3166</v>
      </c>
      <c r="F6997" t="s">
        <v>3167</v>
      </c>
      <c r="G6997" t="s">
        <v>5557</v>
      </c>
      <c r="H6997" s="28">
        <v>45454</v>
      </c>
      <c r="I6997">
        <v>70.37</v>
      </c>
      <c r="J6997">
        <v>24</v>
      </c>
      <c r="K6997" t="s">
        <v>3123</v>
      </c>
      <c r="L6997" t="s">
        <v>3398</v>
      </c>
      <c r="M6997" t="s">
        <v>3188</v>
      </c>
      <c r="O6997" t="s">
        <v>3182</v>
      </c>
      <c r="P6997">
        <f t="shared" si="218"/>
        <v>45452</v>
      </c>
      <c r="Q6997">
        <f>--(COUNTIF($A$2:A6997,A6997)=1)</f>
        <v>1</v>
      </c>
      <c r="R6997">
        <f t="shared" si="219"/>
        <v>70.37</v>
      </c>
    </row>
    <row r="6998" spans="1:18">
      <c r="A6998" t="s">
        <v>13850</v>
      </c>
      <c r="B6998" t="s">
        <v>435</v>
      </c>
      <c r="C6998" t="s">
        <v>3098</v>
      </c>
      <c r="D6998" t="s">
        <v>3196</v>
      </c>
      <c r="E6998" t="s">
        <v>3166</v>
      </c>
      <c r="F6998" t="s">
        <v>3167</v>
      </c>
      <c r="G6998" t="s">
        <v>1385</v>
      </c>
      <c r="H6998" s="28">
        <v>45401</v>
      </c>
      <c r="I6998">
        <v>9.73</v>
      </c>
      <c r="J6998">
        <v>24</v>
      </c>
      <c r="K6998" t="s">
        <v>3124</v>
      </c>
      <c r="L6998" t="s">
        <v>3209</v>
      </c>
      <c r="M6998" t="s">
        <v>3202</v>
      </c>
      <c r="N6998">
        <v>4.5999999999999996</v>
      </c>
      <c r="O6998" t="s">
        <v>3124</v>
      </c>
      <c r="P6998">
        <f t="shared" si="218"/>
        <v>45401</v>
      </c>
      <c r="Q6998">
        <f>--(COUNTIF($A$2:A6998,A6998)=1)</f>
        <v>1</v>
      </c>
      <c r="R6998">
        <f t="shared" si="219"/>
        <v>9.73</v>
      </c>
    </row>
    <row r="6999" spans="1:18">
      <c r="A6999" t="s">
        <v>13851</v>
      </c>
      <c r="B6999" t="s">
        <v>2112</v>
      </c>
      <c r="C6999" t="s">
        <v>13852</v>
      </c>
      <c r="D6999" t="s">
        <v>3165</v>
      </c>
      <c r="E6999" t="s">
        <v>3175</v>
      </c>
      <c r="F6999" t="s">
        <v>3167</v>
      </c>
      <c r="G6999" t="s">
        <v>3797</v>
      </c>
      <c r="H6999" s="28"/>
      <c r="J6999">
        <v>8</v>
      </c>
      <c r="K6999" t="s">
        <v>3098</v>
      </c>
      <c r="L6999" t="s">
        <v>3354</v>
      </c>
      <c r="M6999" t="s">
        <v>3169</v>
      </c>
      <c r="O6999" t="s">
        <v>3182</v>
      </c>
      <c r="P6999">
        <f t="shared" si="218"/>
        <v>45101</v>
      </c>
      <c r="Q6999">
        <f>--(COUNTIF($A$2:A6999,A6999)=1)</f>
        <v>1</v>
      </c>
      <c r="R6999" t="str">
        <f t="shared" si="219"/>
        <v/>
      </c>
    </row>
    <row r="7000" spans="1:18">
      <c r="A7000" t="s">
        <v>13853</v>
      </c>
      <c r="B7000" t="s">
        <v>2626</v>
      </c>
      <c r="C7000" t="s">
        <v>12623</v>
      </c>
      <c r="D7000" t="s">
        <v>3240</v>
      </c>
      <c r="E7000" t="s">
        <v>3194</v>
      </c>
      <c r="F7000" t="s">
        <v>3167</v>
      </c>
      <c r="G7000" t="s">
        <v>255</v>
      </c>
      <c r="H7000" s="28">
        <v>45584</v>
      </c>
      <c r="I7000">
        <v>125.04</v>
      </c>
      <c r="J7000">
        <v>72</v>
      </c>
      <c r="K7000" t="s">
        <v>3123</v>
      </c>
      <c r="L7000" t="s">
        <v>3201</v>
      </c>
      <c r="M7000" t="s">
        <v>3188</v>
      </c>
      <c r="N7000">
        <v>2.8</v>
      </c>
      <c r="O7000" t="s">
        <v>3124</v>
      </c>
      <c r="P7000">
        <f t="shared" si="218"/>
        <v>45579</v>
      </c>
      <c r="Q7000">
        <f>--(COUNTIF($A$2:A7000,A7000)=1)</f>
        <v>1</v>
      </c>
      <c r="R7000">
        <f t="shared" si="219"/>
        <v>125.04</v>
      </c>
    </row>
    <row r="7001" spans="1:18">
      <c r="A7001" t="s">
        <v>13854</v>
      </c>
      <c r="B7001" t="s">
        <v>3624</v>
      </c>
      <c r="C7001" t="s">
        <v>4213</v>
      </c>
      <c r="D7001" t="s">
        <v>3174</v>
      </c>
      <c r="E7001" t="s">
        <v>3194</v>
      </c>
      <c r="F7001" t="s">
        <v>3180</v>
      </c>
      <c r="G7001" t="s">
        <v>386</v>
      </c>
      <c r="H7001" s="28"/>
      <c r="J7001">
        <v>72</v>
      </c>
      <c r="K7001" t="s">
        <v>3098</v>
      </c>
      <c r="L7001" t="s">
        <v>3271</v>
      </c>
      <c r="M7001" t="s">
        <v>3202</v>
      </c>
      <c r="O7001" t="s">
        <v>3182</v>
      </c>
      <c r="P7001">
        <f t="shared" si="218"/>
        <v>45167</v>
      </c>
      <c r="Q7001">
        <f>--(COUNTIF($A$2:A7001,A7001)=1)</f>
        <v>1</v>
      </c>
      <c r="R7001" t="str">
        <f t="shared" si="219"/>
        <v/>
      </c>
    </row>
    <row r="7002" spans="1:18">
      <c r="A7002" t="s">
        <v>13855</v>
      </c>
      <c r="B7002" t="s">
        <v>6144</v>
      </c>
      <c r="C7002" t="s">
        <v>3098</v>
      </c>
      <c r="D7002" t="s">
        <v>3196</v>
      </c>
      <c r="E7002" t="s">
        <v>3175</v>
      </c>
      <c r="F7002" t="s">
        <v>3220</v>
      </c>
      <c r="G7002" t="s">
        <v>1283</v>
      </c>
      <c r="H7002" s="28">
        <v>44708</v>
      </c>
      <c r="I7002">
        <v>22.43</v>
      </c>
      <c r="J7002">
        <v>8</v>
      </c>
      <c r="K7002" t="s">
        <v>3123</v>
      </c>
      <c r="L7002" t="s">
        <v>3225</v>
      </c>
      <c r="M7002" t="s">
        <v>3169</v>
      </c>
      <c r="N7002">
        <v>1.7</v>
      </c>
      <c r="O7002" t="s">
        <v>3189</v>
      </c>
      <c r="P7002">
        <f t="shared" si="218"/>
        <v>44708</v>
      </c>
      <c r="Q7002">
        <f>--(COUNTIF($A$2:A7002,A7002)=1)</f>
        <v>1</v>
      </c>
      <c r="R7002">
        <f t="shared" si="219"/>
        <v>22.43</v>
      </c>
    </row>
    <row r="7003" spans="1:18">
      <c r="A7003" t="s">
        <v>13856</v>
      </c>
      <c r="B7003" t="s">
        <v>2948</v>
      </c>
      <c r="C7003" t="s">
        <v>3098</v>
      </c>
      <c r="D7003" t="s">
        <v>3196</v>
      </c>
      <c r="E7003" t="s">
        <v>3280</v>
      </c>
      <c r="F7003" t="s">
        <v>3167</v>
      </c>
      <c r="G7003" t="s">
        <v>255</v>
      </c>
      <c r="H7003" s="28"/>
      <c r="J7003">
        <v>4</v>
      </c>
      <c r="K7003" t="s">
        <v>3098</v>
      </c>
      <c r="L7003" t="s">
        <v>3437</v>
      </c>
      <c r="M7003" t="s">
        <v>3177</v>
      </c>
      <c r="O7003" t="s">
        <v>3260</v>
      </c>
      <c r="P7003">
        <f t="shared" si="218"/>
        <v>45579</v>
      </c>
      <c r="Q7003">
        <f>--(COUNTIF($A$2:A7003,A7003)=1)</f>
        <v>1</v>
      </c>
      <c r="R7003" t="str">
        <f t="shared" si="219"/>
        <v/>
      </c>
    </row>
    <row r="7004" spans="1:18">
      <c r="A7004" t="s">
        <v>13857</v>
      </c>
      <c r="B7004" t="s">
        <v>4523</v>
      </c>
      <c r="C7004" t="s">
        <v>3098</v>
      </c>
      <c r="D7004" t="s">
        <v>3174</v>
      </c>
      <c r="E7004" t="s">
        <v>3194</v>
      </c>
      <c r="F7004" t="s">
        <v>3167</v>
      </c>
      <c r="G7004" t="s">
        <v>3024</v>
      </c>
      <c r="H7004" s="28">
        <v>44827</v>
      </c>
      <c r="I7004">
        <v>182.07</v>
      </c>
      <c r="J7004">
        <v>72</v>
      </c>
      <c r="K7004" t="s">
        <v>3123</v>
      </c>
      <c r="L7004" t="s">
        <v>3244</v>
      </c>
      <c r="M7004" t="s">
        <v>3202</v>
      </c>
      <c r="O7004" t="s">
        <v>3170</v>
      </c>
      <c r="P7004">
        <f t="shared" si="218"/>
        <v>44820</v>
      </c>
      <c r="Q7004">
        <f>--(COUNTIF($A$2:A7004,A7004)=1)</f>
        <v>1</v>
      </c>
      <c r="R7004">
        <f t="shared" si="219"/>
        <v>182.07</v>
      </c>
    </row>
    <row r="7005" spans="1:18">
      <c r="A7005" t="s">
        <v>13858</v>
      </c>
      <c r="B7005" t="s">
        <v>804</v>
      </c>
      <c r="C7005" t="s">
        <v>13859</v>
      </c>
      <c r="D7005" t="s">
        <v>3196</v>
      </c>
      <c r="E7005" t="s">
        <v>3166</v>
      </c>
      <c r="F7005" t="s">
        <v>3167</v>
      </c>
      <c r="G7005" t="s">
        <v>1284</v>
      </c>
      <c r="H7005" s="28">
        <v>44797</v>
      </c>
      <c r="I7005">
        <v>35.54</v>
      </c>
      <c r="J7005">
        <v>24</v>
      </c>
      <c r="K7005" t="s">
        <v>3123</v>
      </c>
      <c r="L7005" t="s">
        <v>3229</v>
      </c>
      <c r="M7005" t="s">
        <v>3177</v>
      </c>
      <c r="O7005" t="s">
        <v>3189</v>
      </c>
      <c r="P7005">
        <f t="shared" si="218"/>
        <v>44796</v>
      </c>
      <c r="Q7005">
        <f>--(COUNTIF($A$2:A7005,A7005)=1)</f>
        <v>1</v>
      </c>
      <c r="R7005">
        <f t="shared" si="219"/>
        <v>35.54</v>
      </c>
    </row>
    <row r="7006" spans="1:18">
      <c r="A7006" t="s">
        <v>13860</v>
      </c>
      <c r="B7006" t="s">
        <v>563</v>
      </c>
      <c r="C7006" t="s">
        <v>11811</v>
      </c>
      <c r="D7006" t="s">
        <v>3251</v>
      </c>
      <c r="E7006" t="s">
        <v>3166</v>
      </c>
      <c r="F7006" t="s">
        <v>3167</v>
      </c>
      <c r="G7006" t="s">
        <v>1783</v>
      </c>
      <c r="H7006" s="28">
        <v>44608</v>
      </c>
      <c r="I7006">
        <v>49.92</v>
      </c>
      <c r="J7006">
        <v>24</v>
      </c>
      <c r="K7006" t="s">
        <v>3123</v>
      </c>
      <c r="L7006" t="s">
        <v>3254</v>
      </c>
      <c r="M7006" t="s">
        <v>3207</v>
      </c>
      <c r="O7006" t="s">
        <v>3260</v>
      </c>
      <c r="P7006">
        <f t="shared" si="218"/>
        <v>44606</v>
      </c>
      <c r="Q7006">
        <f>--(COUNTIF($A$2:A7006,A7006)=1)</f>
        <v>1</v>
      </c>
      <c r="R7006">
        <f t="shared" si="219"/>
        <v>49.92</v>
      </c>
    </row>
    <row r="7007" spans="1:18">
      <c r="A7007" t="s">
        <v>13861</v>
      </c>
      <c r="B7007" t="s">
        <v>9470</v>
      </c>
      <c r="C7007" t="s">
        <v>5724</v>
      </c>
      <c r="D7007" t="s">
        <v>3165</v>
      </c>
      <c r="E7007" t="s">
        <v>3166</v>
      </c>
      <c r="F7007" t="s">
        <v>3167</v>
      </c>
      <c r="G7007" t="s">
        <v>228</v>
      </c>
      <c r="H7007" s="28">
        <v>44609</v>
      </c>
      <c r="I7007">
        <v>55.6</v>
      </c>
      <c r="J7007">
        <v>24</v>
      </c>
      <c r="K7007" t="s">
        <v>3123</v>
      </c>
      <c r="L7007" t="s">
        <v>3218</v>
      </c>
      <c r="M7007" t="s">
        <v>3177</v>
      </c>
      <c r="N7007">
        <v>4.5999999999999996</v>
      </c>
      <c r="O7007" t="s">
        <v>3123</v>
      </c>
      <c r="P7007">
        <f t="shared" si="218"/>
        <v>44607</v>
      </c>
      <c r="Q7007">
        <f>--(COUNTIF($A$2:A7007,A7007)=1)</f>
        <v>1</v>
      </c>
      <c r="R7007">
        <f t="shared" si="219"/>
        <v>55.6</v>
      </c>
    </row>
    <row r="7008" spans="1:18">
      <c r="A7008" t="s">
        <v>13862</v>
      </c>
      <c r="B7008" t="s">
        <v>199</v>
      </c>
      <c r="C7008" t="s">
        <v>3098</v>
      </c>
      <c r="D7008" t="s">
        <v>3227</v>
      </c>
      <c r="E7008" t="s">
        <v>3175</v>
      </c>
      <c r="F7008" t="s">
        <v>3167</v>
      </c>
      <c r="G7008" t="s">
        <v>4249</v>
      </c>
      <c r="H7008" s="28">
        <v>45700</v>
      </c>
      <c r="I7008">
        <v>4.91</v>
      </c>
      <c r="J7008">
        <v>8</v>
      </c>
      <c r="K7008" t="s">
        <v>3124</v>
      </c>
      <c r="L7008" t="s">
        <v>3302</v>
      </c>
      <c r="M7008" t="s">
        <v>3207</v>
      </c>
      <c r="N7008">
        <v>2.5</v>
      </c>
      <c r="O7008" t="s">
        <v>3123</v>
      </c>
      <c r="P7008">
        <f t="shared" si="218"/>
        <v>45700</v>
      </c>
      <c r="Q7008">
        <f>--(COUNTIF($A$2:A7008,A7008)=1)</f>
        <v>1</v>
      </c>
      <c r="R7008">
        <f t="shared" si="219"/>
        <v>4.91</v>
      </c>
    </row>
    <row r="7009" spans="1:18">
      <c r="A7009" t="s">
        <v>13863</v>
      </c>
      <c r="B7009" t="s">
        <v>3003</v>
      </c>
      <c r="C7009" t="s">
        <v>3098</v>
      </c>
      <c r="D7009" t="s">
        <v>3237</v>
      </c>
      <c r="E7009" t="s">
        <v>3166</v>
      </c>
      <c r="F7009" t="s">
        <v>3167</v>
      </c>
      <c r="G7009" t="s">
        <v>1728</v>
      </c>
      <c r="H7009" s="28"/>
      <c r="J7009">
        <v>24</v>
      </c>
      <c r="K7009" t="s">
        <v>3098</v>
      </c>
      <c r="L7009" t="s">
        <v>3098</v>
      </c>
      <c r="M7009" t="s">
        <v>3207</v>
      </c>
      <c r="O7009" t="s">
        <v>3260</v>
      </c>
      <c r="P7009">
        <f t="shared" si="218"/>
        <v>45410</v>
      </c>
      <c r="Q7009">
        <f>--(COUNTIF($A$2:A7009,A7009)=1)</f>
        <v>1</v>
      </c>
      <c r="R7009" t="str">
        <f t="shared" si="219"/>
        <v/>
      </c>
    </row>
    <row r="7010" spans="1:18">
      <c r="A7010" t="s">
        <v>13864</v>
      </c>
      <c r="B7010" t="s">
        <v>2094</v>
      </c>
      <c r="C7010" t="s">
        <v>3098</v>
      </c>
      <c r="D7010" t="s">
        <v>3240</v>
      </c>
      <c r="E7010" t="s">
        <v>3175</v>
      </c>
      <c r="F7010" t="s">
        <v>3167</v>
      </c>
      <c r="G7010" t="s">
        <v>3618</v>
      </c>
      <c r="H7010" s="28">
        <v>45067</v>
      </c>
      <c r="I7010">
        <v>4.71</v>
      </c>
      <c r="J7010">
        <v>8</v>
      </c>
      <c r="K7010" t="s">
        <v>3124</v>
      </c>
      <c r="L7010" t="s">
        <v>3268</v>
      </c>
      <c r="M7010" t="s">
        <v>3177</v>
      </c>
      <c r="O7010" t="s">
        <v>3123</v>
      </c>
      <c r="P7010">
        <f t="shared" si="218"/>
        <v>45067</v>
      </c>
      <c r="Q7010">
        <f>--(COUNTIF($A$2:A7010,A7010)=1)</f>
        <v>1</v>
      </c>
      <c r="R7010">
        <f t="shared" si="219"/>
        <v>4.71</v>
      </c>
    </row>
    <row r="7011" spans="1:18">
      <c r="A7011" t="s">
        <v>13865</v>
      </c>
      <c r="B7011" t="s">
        <v>1930</v>
      </c>
      <c r="C7011" t="s">
        <v>3098</v>
      </c>
      <c r="D7011" t="s">
        <v>3237</v>
      </c>
      <c r="E7011" t="s">
        <v>3166</v>
      </c>
      <c r="F7011" t="s">
        <v>3167</v>
      </c>
      <c r="G7011" t="s">
        <v>488</v>
      </c>
      <c r="H7011" s="28">
        <v>44574</v>
      </c>
      <c r="I7011">
        <v>25.7</v>
      </c>
      <c r="J7011">
        <v>24</v>
      </c>
      <c r="K7011" t="s">
        <v>3123</v>
      </c>
      <c r="L7011" t="s">
        <v>3206</v>
      </c>
      <c r="M7011" t="s">
        <v>3177</v>
      </c>
      <c r="N7011">
        <v>5</v>
      </c>
      <c r="O7011" t="s">
        <v>3260</v>
      </c>
      <c r="P7011">
        <f t="shared" si="218"/>
        <v>44573</v>
      </c>
      <c r="Q7011">
        <f>--(COUNTIF($A$2:A7011,A7011)=1)</f>
        <v>1</v>
      </c>
      <c r="R7011">
        <f t="shared" si="219"/>
        <v>25.7</v>
      </c>
    </row>
    <row r="7012" spans="1:18">
      <c r="A7012" t="s">
        <v>13866</v>
      </c>
      <c r="B7012" t="s">
        <v>1588</v>
      </c>
      <c r="C7012" t="s">
        <v>9680</v>
      </c>
      <c r="D7012" t="s">
        <v>3196</v>
      </c>
      <c r="E7012" t="s">
        <v>3166</v>
      </c>
      <c r="F7012" t="s">
        <v>3167</v>
      </c>
      <c r="G7012" t="s">
        <v>4281</v>
      </c>
      <c r="H7012" s="28">
        <v>45683</v>
      </c>
      <c r="I7012">
        <v>82.83</v>
      </c>
      <c r="J7012">
        <v>24</v>
      </c>
      <c r="K7012" t="s">
        <v>3123</v>
      </c>
      <c r="L7012" t="s">
        <v>3354</v>
      </c>
      <c r="M7012" t="s">
        <v>3177</v>
      </c>
      <c r="N7012">
        <v>1.9</v>
      </c>
      <c r="O7012" t="s">
        <v>3260</v>
      </c>
      <c r="P7012">
        <f t="shared" si="218"/>
        <v>45680</v>
      </c>
      <c r="Q7012">
        <f>--(COUNTIF($A$2:A7012,A7012)=1)</f>
        <v>1</v>
      </c>
      <c r="R7012">
        <f t="shared" si="219"/>
        <v>82.83</v>
      </c>
    </row>
    <row r="7013" spans="1:18">
      <c r="A7013" t="s">
        <v>13867</v>
      </c>
      <c r="B7013" t="s">
        <v>1307</v>
      </c>
      <c r="C7013" t="s">
        <v>3098</v>
      </c>
      <c r="D7013" t="s">
        <v>3240</v>
      </c>
      <c r="E7013" t="s">
        <v>3166</v>
      </c>
      <c r="F7013" t="s">
        <v>3167</v>
      </c>
      <c r="G7013" t="s">
        <v>5567</v>
      </c>
      <c r="H7013" s="28">
        <v>45713</v>
      </c>
      <c r="I7013">
        <v>28.22</v>
      </c>
      <c r="J7013">
        <v>24</v>
      </c>
      <c r="K7013" t="s">
        <v>3123</v>
      </c>
      <c r="L7013" t="s">
        <v>3302</v>
      </c>
      <c r="M7013" t="s">
        <v>3169</v>
      </c>
      <c r="N7013">
        <v>4.3</v>
      </c>
      <c r="O7013" t="s">
        <v>3124</v>
      </c>
      <c r="P7013">
        <f t="shared" si="218"/>
        <v>45712</v>
      </c>
      <c r="Q7013">
        <f>--(COUNTIF($A$2:A7013,A7013)=1)</f>
        <v>1</v>
      </c>
      <c r="R7013">
        <f t="shared" si="219"/>
        <v>28.22</v>
      </c>
    </row>
    <row r="7014" spans="1:18">
      <c r="A7014" t="s">
        <v>13868</v>
      </c>
      <c r="B7014" t="s">
        <v>1440</v>
      </c>
      <c r="C7014" t="s">
        <v>3098</v>
      </c>
      <c r="D7014" t="s">
        <v>3174</v>
      </c>
      <c r="E7014" t="s">
        <v>3166</v>
      </c>
      <c r="F7014" t="s">
        <v>3180</v>
      </c>
      <c r="G7014" t="s">
        <v>350</v>
      </c>
      <c r="H7014" s="28"/>
      <c r="J7014">
        <v>24</v>
      </c>
      <c r="K7014" t="s">
        <v>3098</v>
      </c>
      <c r="L7014" t="s">
        <v>3229</v>
      </c>
      <c r="M7014" t="s">
        <v>3188</v>
      </c>
      <c r="O7014" t="s">
        <v>3123</v>
      </c>
      <c r="P7014">
        <f t="shared" si="218"/>
        <v>45089</v>
      </c>
      <c r="Q7014">
        <f>--(COUNTIF($A$2:A7014,A7014)=1)</f>
        <v>1</v>
      </c>
      <c r="R7014" t="str">
        <f t="shared" si="219"/>
        <v/>
      </c>
    </row>
    <row r="7015" spans="1:18">
      <c r="A7015" t="s">
        <v>13869</v>
      </c>
      <c r="B7015" t="s">
        <v>5938</v>
      </c>
      <c r="C7015" t="s">
        <v>3098</v>
      </c>
      <c r="D7015" t="s">
        <v>3165</v>
      </c>
      <c r="E7015" t="s">
        <v>3175</v>
      </c>
      <c r="F7015" t="s">
        <v>3167</v>
      </c>
      <c r="G7015" t="s">
        <v>3008</v>
      </c>
      <c r="H7015" s="28">
        <v>45192</v>
      </c>
      <c r="I7015">
        <v>19.64</v>
      </c>
      <c r="J7015">
        <v>8</v>
      </c>
      <c r="K7015" t="s">
        <v>3123</v>
      </c>
      <c r="L7015" t="s">
        <v>3271</v>
      </c>
      <c r="M7015" t="s">
        <v>3169</v>
      </c>
      <c r="O7015" t="s">
        <v>3182</v>
      </c>
      <c r="P7015">
        <f t="shared" si="218"/>
        <v>45192</v>
      </c>
      <c r="Q7015">
        <f>--(COUNTIF($A$2:A7015,A7015)=1)</f>
        <v>1</v>
      </c>
      <c r="R7015">
        <f t="shared" si="219"/>
        <v>19.64</v>
      </c>
    </row>
    <row r="7016" spans="1:18">
      <c r="A7016" t="s">
        <v>13870</v>
      </c>
      <c r="B7016" t="s">
        <v>8379</v>
      </c>
      <c r="C7016" t="s">
        <v>3098</v>
      </c>
      <c r="D7016" t="s">
        <v>3251</v>
      </c>
      <c r="E7016" t="s">
        <v>3175</v>
      </c>
      <c r="F7016" t="s">
        <v>3167</v>
      </c>
      <c r="G7016" t="s">
        <v>838</v>
      </c>
      <c r="H7016" s="28">
        <v>45296</v>
      </c>
      <c r="I7016">
        <v>0.77</v>
      </c>
      <c r="J7016">
        <v>8</v>
      </c>
      <c r="K7016" t="s">
        <v>3124</v>
      </c>
      <c r="L7016" t="s">
        <v>3216</v>
      </c>
      <c r="M7016" t="s">
        <v>3177</v>
      </c>
      <c r="N7016">
        <v>1.7</v>
      </c>
      <c r="O7016" t="s">
        <v>3170</v>
      </c>
      <c r="P7016">
        <f t="shared" si="218"/>
        <v>45296</v>
      </c>
      <c r="Q7016">
        <f>--(COUNTIF($A$2:A7016,A7016)=1)</f>
        <v>1</v>
      </c>
      <c r="R7016">
        <f t="shared" si="219"/>
        <v>0.77</v>
      </c>
    </row>
    <row r="7017" spans="1:18">
      <c r="A7017" t="s">
        <v>13871</v>
      </c>
      <c r="B7017" t="s">
        <v>3727</v>
      </c>
      <c r="C7017" t="s">
        <v>11256</v>
      </c>
      <c r="D7017" t="s">
        <v>3185</v>
      </c>
      <c r="E7017" t="s">
        <v>3166</v>
      </c>
      <c r="F7017" t="s">
        <v>3167</v>
      </c>
      <c r="G7017" t="s">
        <v>8110</v>
      </c>
      <c r="H7017" s="28">
        <v>44846</v>
      </c>
      <c r="I7017">
        <v>12.08</v>
      </c>
      <c r="J7017">
        <v>24</v>
      </c>
      <c r="K7017" t="s">
        <v>3124</v>
      </c>
      <c r="L7017" t="s">
        <v>3265</v>
      </c>
      <c r="M7017" t="s">
        <v>3177</v>
      </c>
      <c r="O7017" t="s">
        <v>3189</v>
      </c>
      <c r="P7017">
        <f t="shared" si="218"/>
        <v>44846</v>
      </c>
      <c r="Q7017">
        <f>--(COUNTIF($A$2:A7017,A7017)=1)</f>
        <v>1</v>
      </c>
      <c r="R7017">
        <f t="shared" si="219"/>
        <v>12.08</v>
      </c>
    </row>
    <row r="7018" spans="1:18">
      <c r="A7018" t="s">
        <v>13872</v>
      </c>
      <c r="B7018" t="s">
        <v>3441</v>
      </c>
      <c r="C7018" t="s">
        <v>3098</v>
      </c>
      <c r="D7018" t="s">
        <v>3185</v>
      </c>
      <c r="E7018" t="s">
        <v>3166</v>
      </c>
      <c r="F7018" t="s">
        <v>3167</v>
      </c>
      <c r="G7018" t="s">
        <v>1368</v>
      </c>
      <c r="H7018" s="28">
        <v>45490</v>
      </c>
      <c r="I7018">
        <v>26.56</v>
      </c>
      <c r="J7018">
        <v>24</v>
      </c>
      <c r="K7018" t="s">
        <v>3123</v>
      </c>
      <c r="L7018" t="s">
        <v>3229</v>
      </c>
      <c r="M7018" t="s">
        <v>3202</v>
      </c>
      <c r="N7018">
        <v>4.9000000000000004</v>
      </c>
      <c r="O7018" t="s">
        <v>3123</v>
      </c>
      <c r="P7018">
        <f t="shared" si="218"/>
        <v>45489</v>
      </c>
      <c r="Q7018">
        <f>--(COUNTIF($A$2:A7018,A7018)=1)</f>
        <v>1</v>
      </c>
      <c r="R7018">
        <f t="shared" si="219"/>
        <v>26.56</v>
      </c>
    </row>
    <row r="7019" spans="1:18">
      <c r="A7019" t="s">
        <v>13873</v>
      </c>
      <c r="B7019" t="s">
        <v>5134</v>
      </c>
      <c r="C7019" t="s">
        <v>13874</v>
      </c>
      <c r="D7019" t="s">
        <v>3237</v>
      </c>
      <c r="E7019" t="s">
        <v>3166</v>
      </c>
      <c r="F7019" t="s">
        <v>3220</v>
      </c>
      <c r="G7019" t="s">
        <v>1315</v>
      </c>
      <c r="H7019" s="28">
        <v>44885</v>
      </c>
      <c r="I7019">
        <v>56.11</v>
      </c>
      <c r="J7019">
        <v>24</v>
      </c>
      <c r="K7019" t="s">
        <v>3123</v>
      </c>
      <c r="L7019" t="s">
        <v>3271</v>
      </c>
      <c r="M7019" t="s">
        <v>3202</v>
      </c>
      <c r="N7019">
        <v>1.8</v>
      </c>
      <c r="O7019" t="s">
        <v>3189</v>
      </c>
      <c r="P7019">
        <f t="shared" si="218"/>
        <v>44883</v>
      </c>
      <c r="Q7019">
        <f>--(COUNTIF($A$2:A7019,A7019)=1)</f>
        <v>1</v>
      </c>
      <c r="R7019">
        <f t="shared" si="219"/>
        <v>56.11</v>
      </c>
    </row>
    <row r="7020" spans="1:18">
      <c r="A7020" t="s">
        <v>13875</v>
      </c>
      <c r="B7020" t="s">
        <v>2245</v>
      </c>
      <c r="C7020" t="s">
        <v>3098</v>
      </c>
      <c r="D7020" t="s">
        <v>3165</v>
      </c>
      <c r="E7020" t="s">
        <v>3166</v>
      </c>
      <c r="F7020" t="s">
        <v>3167</v>
      </c>
      <c r="G7020" t="s">
        <v>4563</v>
      </c>
      <c r="H7020" s="28">
        <v>45636</v>
      </c>
      <c r="I7020">
        <v>42.5</v>
      </c>
      <c r="J7020">
        <v>24</v>
      </c>
      <c r="K7020" t="s">
        <v>3123</v>
      </c>
      <c r="L7020" t="s">
        <v>3351</v>
      </c>
      <c r="M7020" t="s">
        <v>3169</v>
      </c>
      <c r="N7020">
        <v>3.1</v>
      </c>
      <c r="O7020" t="s">
        <v>3213</v>
      </c>
      <c r="P7020">
        <f t="shared" si="218"/>
        <v>45635</v>
      </c>
      <c r="Q7020">
        <f>--(COUNTIF($A$2:A7020,A7020)=1)</f>
        <v>1</v>
      </c>
      <c r="R7020">
        <f t="shared" si="219"/>
        <v>42.5</v>
      </c>
    </row>
    <row r="7021" spans="1:18">
      <c r="A7021" t="s">
        <v>13876</v>
      </c>
      <c r="B7021" t="s">
        <v>2387</v>
      </c>
      <c r="C7021" t="s">
        <v>11779</v>
      </c>
      <c r="D7021" t="s">
        <v>3240</v>
      </c>
      <c r="E7021" t="s">
        <v>3166</v>
      </c>
      <c r="F7021" t="s">
        <v>3167</v>
      </c>
      <c r="G7021" t="s">
        <v>1756</v>
      </c>
      <c r="H7021" s="28">
        <v>44918</v>
      </c>
      <c r="I7021">
        <v>57.79</v>
      </c>
      <c r="J7021">
        <v>24</v>
      </c>
      <c r="K7021" t="s">
        <v>3123</v>
      </c>
      <c r="L7021" t="s">
        <v>3281</v>
      </c>
      <c r="M7021" t="s">
        <v>3169</v>
      </c>
      <c r="N7021">
        <v>2.8</v>
      </c>
      <c r="O7021" t="s">
        <v>3170</v>
      </c>
      <c r="P7021">
        <f t="shared" si="218"/>
        <v>44916</v>
      </c>
      <c r="Q7021">
        <f>--(COUNTIF($A$2:A7021,A7021)=1)</f>
        <v>1</v>
      </c>
      <c r="R7021">
        <f t="shared" si="219"/>
        <v>57.79</v>
      </c>
    </row>
    <row r="7022" spans="1:18">
      <c r="A7022" t="s">
        <v>13877</v>
      </c>
      <c r="B7022" t="s">
        <v>6448</v>
      </c>
      <c r="C7022" t="s">
        <v>13878</v>
      </c>
      <c r="D7022" t="s">
        <v>3251</v>
      </c>
      <c r="E7022" t="s">
        <v>3166</v>
      </c>
      <c r="F7022" t="s">
        <v>3167</v>
      </c>
      <c r="G7022" t="s">
        <v>1625</v>
      </c>
      <c r="H7022" s="28">
        <v>45163</v>
      </c>
      <c r="I7022">
        <v>56.8</v>
      </c>
      <c r="J7022">
        <v>24</v>
      </c>
      <c r="K7022" t="s">
        <v>3123</v>
      </c>
      <c r="L7022" t="s">
        <v>3209</v>
      </c>
      <c r="M7022" t="s">
        <v>3177</v>
      </c>
      <c r="N7022">
        <v>1.3</v>
      </c>
      <c r="O7022" t="s">
        <v>3123</v>
      </c>
      <c r="P7022">
        <f t="shared" si="218"/>
        <v>45161</v>
      </c>
      <c r="Q7022">
        <f>--(COUNTIF($A$2:A7022,A7022)=1)</f>
        <v>1</v>
      </c>
      <c r="R7022">
        <f t="shared" si="219"/>
        <v>56.8</v>
      </c>
    </row>
    <row r="7023" spans="1:18">
      <c r="A7023" t="s">
        <v>13879</v>
      </c>
      <c r="B7023" t="s">
        <v>5062</v>
      </c>
      <c r="C7023" t="s">
        <v>13880</v>
      </c>
      <c r="D7023" t="s">
        <v>3251</v>
      </c>
      <c r="E7023" t="s">
        <v>3194</v>
      </c>
      <c r="F7023" t="s">
        <v>3220</v>
      </c>
      <c r="G7023" t="s">
        <v>1336</v>
      </c>
      <c r="H7023" s="28">
        <v>45565</v>
      </c>
      <c r="I7023">
        <v>152.88</v>
      </c>
      <c r="J7023">
        <v>72</v>
      </c>
      <c r="K7023" t="s">
        <v>3123</v>
      </c>
      <c r="L7023" t="s">
        <v>3181</v>
      </c>
      <c r="M7023" t="s">
        <v>3169</v>
      </c>
      <c r="O7023" t="s">
        <v>3182</v>
      </c>
      <c r="P7023">
        <f t="shared" si="218"/>
        <v>45559</v>
      </c>
      <c r="Q7023">
        <f>--(COUNTIF($A$2:A7023,A7023)=1)</f>
        <v>1</v>
      </c>
      <c r="R7023">
        <f t="shared" si="219"/>
        <v>152.88</v>
      </c>
    </row>
    <row r="7024" spans="1:18">
      <c r="A7024" t="s">
        <v>13881</v>
      </c>
      <c r="B7024" t="s">
        <v>1313</v>
      </c>
      <c r="C7024" t="s">
        <v>5031</v>
      </c>
      <c r="D7024" t="s">
        <v>3240</v>
      </c>
      <c r="E7024" t="s">
        <v>3194</v>
      </c>
      <c r="F7024" t="s">
        <v>3220</v>
      </c>
      <c r="G7024" t="s">
        <v>111</v>
      </c>
      <c r="H7024" s="28">
        <v>44979</v>
      </c>
      <c r="I7024">
        <v>140.82</v>
      </c>
      <c r="J7024">
        <v>72</v>
      </c>
      <c r="K7024" t="s">
        <v>3123</v>
      </c>
      <c r="L7024" t="s">
        <v>3212</v>
      </c>
      <c r="M7024" t="s">
        <v>3188</v>
      </c>
      <c r="O7024" t="s">
        <v>3170</v>
      </c>
      <c r="P7024">
        <f t="shared" si="218"/>
        <v>44974</v>
      </c>
      <c r="Q7024">
        <f>--(COUNTIF($A$2:A7024,A7024)=1)</f>
        <v>1</v>
      </c>
      <c r="R7024">
        <f t="shared" si="219"/>
        <v>140.82</v>
      </c>
    </row>
    <row r="7025" spans="1:18">
      <c r="A7025" t="s">
        <v>13882</v>
      </c>
      <c r="B7025" t="s">
        <v>818</v>
      </c>
      <c r="C7025" t="s">
        <v>3098</v>
      </c>
      <c r="D7025" t="s">
        <v>3237</v>
      </c>
      <c r="E7025" t="s">
        <v>3166</v>
      </c>
      <c r="F7025" t="s">
        <v>3180</v>
      </c>
      <c r="G7025" t="s">
        <v>9628</v>
      </c>
      <c r="H7025" s="28"/>
      <c r="J7025">
        <v>24</v>
      </c>
      <c r="K7025" t="s">
        <v>3098</v>
      </c>
      <c r="L7025" t="s">
        <v>3271</v>
      </c>
      <c r="M7025" t="s">
        <v>3188</v>
      </c>
      <c r="O7025" t="s">
        <v>3189</v>
      </c>
      <c r="P7025">
        <f t="shared" si="218"/>
        <v>45702</v>
      </c>
      <c r="Q7025">
        <f>--(COUNTIF($A$2:A7025,A7025)=1)</f>
        <v>1</v>
      </c>
      <c r="R7025" t="str">
        <f t="shared" si="219"/>
        <v/>
      </c>
    </row>
    <row r="7026" spans="1:18">
      <c r="A7026" t="s">
        <v>13883</v>
      </c>
      <c r="B7026" t="s">
        <v>1415</v>
      </c>
      <c r="C7026" t="s">
        <v>3098</v>
      </c>
      <c r="D7026" t="s">
        <v>3227</v>
      </c>
      <c r="E7026" t="s">
        <v>3166</v>
      </c>
      <c r="F7026" t="s">
        <v>3228</v>
      </c>
      <c r="G7026" t="s">
        <v>1039</v>
      </c>
      <c r="H7026" s="28"/>
      <c r="J7026">
        <v>24</v>
      </c>
      <c r="K7026" t="s">
        <v>3098</v>
      </c>
      <c r="L7026" t="s">
        <v>3302</v>
      </c>
      <c r="M7026" t="s">
        <v>3202</v>
      </c>
      <c r="O7026" t="s">
        <v>3189</v>
      </c>
      <c r="P7026">
        <f t="shared" si="218"/>
        <v>44844</v>
      </c>
      <c r="Q7026">
        <f>--(COUNTIF($A$2:A7026,A7026)=1)</f>
        <v>1</v>
      </c>
      <c r="R7026" t="str">
        <f t="shared" si="219"/>
        <v/>
      </c>
    </row>
    <row r="7027" spans="1:18">
      <c r="A7027" t="s">
        <v>13884</v>
      </c>
      <c r="B7027" t="s">
        <v>6186</v>
      </c>
      <c r="C7027" t="s">
        <v>13885</v>
      </c>
      <c r="D7027" t="s">
        <v>3174</v>
      </c>
      <c r="E7027" t="s">
        <v>3194</v>
      </c>
      <c r="F7027" t="s">
        <v>3228</v>
      </c>
      <c r="G7027" t="s">
        <v>2955</v>
      </c>
      <c r="H7027" s="28"/>
      <c r="J7027">
        <v>72</v>
      </c>
      <c r="K7027" t="s">
        <v>3098</v>
      </c>
      <c r="L7027" t="s">
        <v>3098</v>
      </c>
      <c r="M7027" t="s">
        <v>3188</v>
      </c>
      <c r="O7027" t="s">
        <v>3170</v>
      </c>
      <c r="P7027">
        <f t="shared" si="218"/>
        <v>44762</v>
      </c>
      <c r="Q7027">
        <f>--(COUNTIF($A$2:A7027,A7027)=1)</f>
        <v>1</v>
      </c>
      <c r="R7027" t="str">
        <f t="shared" si="219"/>
        <v/>
      </c>
    </row>
    <row r="7028" spans="1:18">
      <c r="A7028" t="s">
        <v>13886</v>
      </c>
      <c r="B7028" t="s">
        <v>724</v>
      </c>
      <c r="C7028" t="s">
        <v>5229</v>
      </c>
      <c r="D7028" t="s">
        <v>3200</v>
      </c>
      <c r="E7028" t="s">
        <v>3194</v>
      </c>
      <c r="F7028" t="s">
        <v>3167</v>
      </c>
      <c r="G7028" t="s">
        <v>795</v>
      </c>
      <c r="H7028" s="28">
        <v>44847</v>
      </c>
      <c r="I7028">
        <v>194.92</v>
      </c>
      <c r="J7028">
        <v>72</v>
      </c>
      <c r="K7028" t="s">
        <v>3123</v>
      </c>
      <c r="L7028" t="s">
        <v>3206</v>
      </c>
      <c r="M7028" t="s">
        <v>3177</v>
      </c>
      <c r="N7028">
        <v>4</v>
      </c>
      <c r="O7028" t="s">
        <v>3170</v>
      </c>
      <c r="P7028">
        <f t="shared" si="218"/>
        <v>44839</v>
      </c>
      <c r="Q7028">
        <f>--(COUNTIF($A$2:A7028,A7028)=1)</f>
        <v>1</v>
      </c>
      <c r="R7028">
        <f t="shared" si="219"/>
        <v>194.92</v>
      </c>
    </row>
    <row r="7029" spans="1:18">
      <c r="A7029" t="s">
        <v>13887</v>
      </c>
      <c r="B7029" t="s">
        <v>363</v>
      </c>
      <c r="C7029" t="s">
        <v>3098</v>
      </c>
      <c r="D7029" t="s">
        <v>3251</v>
      </c>
      <c r="E7029" t="s">
        <v>3166</v>
      </c>
      <c r="F7029" t="s">
        <v>3167</v>
      </c>
      <c r="G7029" t="s">
        <v>2151</v>
      </c>
      <c r="H7029" s="28">
        <v>45326</v>
      </c>
      <c r="I7029">
        <v>38.479999999999997</v>
      </c>
      <c r="J7029">
        <v>24</v>
      </c>
      <c r="K7029" t="s">
        <v>3123</v>
      </c>
      <c r="L7029" t="s">
        <v>3187</v>
      </c>
      <c r="M7029" t="s">
        <v>3202</v>
      </c>
      <c r="N7029">
        <v>2.8</v>
      </c>
      <c r="O7029" t="s">
        <v>3170</v>
      </c>
      <c r="P7029">
        <f t="shared" si="218"/>
        <v>45325</v>
      </c>
      <c r="Q7029">
        <f>--(COUNTIF($A$2:A7029,A7029)=1)</f>
        <v>1</v>
      </c>
      <c r="R7029">
        <f t="shared" si="219"/>
        <v>38.479999999999997</v>
      </c>
    </row>
    <row r="7030" spans="1:18">
      <c r="A7030" t="s">
        <v>13888</v>
      </c>
      <c r="B7030" t="s">
        <v>12698</v>
      </c>
      <c r="C7030" t="s">
        <v>13889</v>
      </c>
      <c r="D7030" t="s">
        <v>3237</v>
      </c>
      <c r="E7030" t="s">
        <v>3194</v>
      </c>
      <c r="F7030" t="s">
        <v>3167</v>
      </c>
      <c r="G7030" t="s">
        <v>1656</v>
      </c>
      <c r="H7030" s="28">
        <v>45367</v>
      </c>
      <c r="I7030">
        <v>247</v>
      </c>
      <c r="J7030">
        <v>72</v>
      </c>
      <c r="K7030" t="s">
        <v>3123</v>
      </c>
      <c r="L7030" t="s">
        <v>3351</v>
      </c>
      <c r="M7030" t="s">
        <v>3202</v>
      </c>
      <c r="N7030">
        <v>3</v>
      </c>
      <c r="O7030" t="s">
        <v>3178</v>
      </c>
      <c r="P7030">
        <f t="shared" si="218"/>
        <v>45357</v>
      </c>
      <c r="Q7030">
        <f>--(COUNTIF($A$2:A7030,A7030)=1)</f>
        <v>1</v>
      </c>
      <c r="R7030">
        <f t="shared" si="219"/>
        <v>247</v>
      </c>
    </row>
    <row r="7031" spans="1:18">
      <c r="A7031" t="s">
        <v>13890</v>
      </c>
      <c r="B7031" t="s">
        <v>5134</v>
      </c>
      <c r="C7031" t="s">
        <v>3098</v>
      </c>
      <c r="D7031" t="s">
        <v>3165</v>
      </c>
      <c r="E7031" t="s">
        <v>3166</v>
      </c>
      <c r="F7031" t="s">
        <v>3167</v>
      </c>
      <c r="G7031" t="s">
        <v>3442</v>
      </c>
      <c r="H7031" s="28"/>
      <c r="J7031">
        <v>24</v>
      </c>
      <c r="K7031" t="s">
        <v>3098</v>
      </c>
      <c r="L7031" t="s">
        <v>3244</v>
      </c>
      <c r="M7031" t="s">
        <v>3207</v>
      </c>
      <c r="O7031" t="s">
        <v>3123</v>
      </c>
      <c r="P7031">
        <f t="shared" si="218"/>
        <v>44643</v>
      </c>
      <c r="Q7031">
        <f>--(COUNTIF($A$2:A7031,A7031)=1)</f>
        <v>1</v>
      </c>
      <c r="R7031" t="str">
        <f t="shared" si="219"/>
        <v/>
      </c>
    </row>
    <row r="7032" spans="1:18">
      <c r="A7032" t="s">
        <v>13891</v>
      </c>
      <c r="B7032" t="s">
        <v>647</v>
      </c>
      <c r="C7032" t="s">
        <v>3098</v>
      </c>
      <c r="D7032" t="s">
        <v>3237</v>
      </c>
      <c r="E7032" t="s">
        <v>3166</v>
      </c>
      <c r="F7032" t="s">
        <v>3167</v>
      </c>
      <c r="G7032" t="s">
        <v>914</v>
      </c>
      <c r="H7032" s="28"/>
      <c r="J7032">
        <v>24</v>
      </c>
      <c r="K7032" t="s">
        <v>3098</v>
      </c>
      <c r="L7032" t="s">
        <v>3098</v>
      </c>
      <c r="M7032" t="s">
        <v>3177</v>
      </c>
      <c r="O7032" t="s">
        <v>3178</v>
      </c>
      <c r="P7032">
        <f t="shared" si="218"/>
        <v>45110</v>
      </c>
      <c r="Q7032">
        <f>--(COUNTIF($A$2:A7032,A7032)=1)</f>
        <v>1</v>
      </c>
      <c r="R7032" t="str">
        <f t="shared" si="219"/>
        <v/>
      </c>
    </row>
    <row r="7033" spans="1:18">
      <c r="A7033" t="s">
        <v>13892</v>
      </c>
      <c r="B7033" t="s">
        <v>5554</v>
      </c>
      <c r="C7033" t="s">
        <v>8347</v>
      </c>
      <c r="D7033" t="s">
        <v>3165</v>
      </c>
      <c r="E7033" t="s">
        <v>3194</v>
      </c>
      <c r="F7033" t="s">
        <v>3180</v>
      </c>
      <c r="G7033" t="s">
        <v>421</v>
      </c>
      <c r="H7033" s="28"/>
      <c r="J7033">
        <v>72</v>
      </c>
      <c r="K7033" t="s">
        <v>3098</v>
      </c>
      <c r="L7033" t="s">
        <v>3218</v>
      </c>
      <c r="M7033" t="s">
        <v>3202</v>
      </c>
      <c r="O7033" t="s">
        <v>3213</v>
      </c>
      <c r="P7033">
        <f t="shared" si="218"/>
        <v>45121</v>
      </c>
      <c r="Q7033">
        <f>--(COUNTIF($A$2:A7033,A7033)=1)</f>
        <v>1</v>
      </c>
      <c r="R7033" t="str">
        <f t="shared" si="219"/>
        <v/>
      </c>
    </row>
    <row r="7034" spans="1:18">
      <c r="A7034" t="s">
        <v>13893</v>
      </c>
      <c r="B7034" t="s">
        <v>8372</v>
      </c>
      <c r="C7034" t="s">
        <v>13894</v>
      </c>
      <c r="D7034" t="s">
        <v>3174</v>
      </c>
      <c r="E7034" t="s">
        <v>3166</v>
      </c>
      <c r="F7034" t="s">
        <v>3167</v>
      </c>
      <c r="G7034" t="s">
        <v>3408</v>
      </c>
      <c r="H7034" s="28"/>
      <c r="J7034">
        <v>24</v>
      </c>
      <c r="K7034" t="s">
        <v>3098</v>
      </c>
      <c r="L7034" t="s">
        <v>3225</v>
      </c>
      <c r="M7034" t="s">
        <v>3188</v>
      </c>
      <c r="O7034" t="s">
        <v>3170</v>
      </c>
      <c r="P7034">
        <f t="shared" si="218"/>
        <v>45678</v>
      </c>
      <c r="Q7034">
        <f>--(COUNTIF($A$2:A7034,A7034)=1)</f>
        <v>1</v>
      </c>
      <c r="R7034" t="str">
        <f t="shared" si="219"/>
        <v/>
      </c>
    </row>
    <row r="7035" spans="1:18">
      <c r="A7035" t="s">
        <v>13895</v>
      </c>
      <c r="B7035" t="s">
        <v>906</v>
      </c>
      <c r="C7035" t="s">
        <v>3098</v>
      </c>
      <c r="D7035" t="s">
        <v>3237</v>
      </c>
      <c r="E7035" t="s">
        <v>3194</v>
      </c>
      <c r="F7035" t="s">
        <v>3228</v>
      </c>
      <c r="G7035" t="s">
        <v>2022</v>
      </c>
      <c r="H7035" s="28"/>
      <c r="J7035">
        <v>72</v>
      </c>
      <c r="K7035" t="s">
        <v>3098</v>
      </c>
      <c r="L7035" t="s">
        <v>3318</v>
      </c>
      <c r="M7035" t="s">
        <v>3202</v>
      </c>
      <c r="O7035" t="s">
        <v>3123</v>
      </c>
      <c r="P7035">
        <f t="shared" si="218"/>
        <v>44813</v>
      </c>
      <c r="Q7035">
        <f>--(COUNTIF($A$2:A7035,A7035)=1)</f>
        <v>1</v>
      </c>
      <c r="R7035" t="str">
        <f t="shared" si="219"/>
        <v/>
      </c>
    </row>
    <row r="7036" spans="1:18">
      <c r="A7036" t="s">
        <v>13896</v>
      </c>
      <c r="B7036" t="s">
        <v>5319</v>
      </c>
      <c r="C7036" t="s">
        <v>3098</v>
      </c>
      <c r="D7036" t="s">
        <v>3185</v>
      </c>
      <c r="E7036" t="s">
        <v>3166</v>
      </c>
      <c r="F7036" t="s">
        <v>3180</v>
      </c>
      <c r="G7036" t="s">
        <v>519</v>
      </c>
      <c r="H7036" s="28"/>
      <c r="J7036">
        <v>24</v>
      </c>
      <c r="K7036" t="s">
        <v>3098</v>
      </c>
      <c r="L7036" t="s">
        <v>3225</v>
      </c>
      <c r="M7036" t="s">
        <v>3177</v>
      </c>
      <c r="O7036" t="s">
        <v>3170</v>
      </c>
      <c r="P7036">
        <f t="shared" si="218"/>
        <v>44984</v>
      </c>
      <c r="Q7036">
        <f>--(COUNTIF($A$2:A7036,A7036)=1)</f>
        <v>1</v>
      </c>
      <c r="R7036" t="str">
        <f t="shared" si="219"/>
        <v/>
      </c>
    </row>
    <row r="7037" spans="1:18">
      <c r="A7037" t="s">
        <v>13897</v>
      </c>
      <c r="B7037" t="s">
        <v>2220</v>
      </c>
      <c r="C7037" t="s">
        <v>13898</v>
      </c>
      <c r="D7037" t="s">
        <v>3174</v>
      </c>
      <c r="E7037" t="s">
        <v>3175</v>
      </c>
      <c r="F7037" t="s">
        <v>3167</v>
      </c>
      <c r="G7037" t="s">
        <v>447</v>
      </c>
      <c r="H7037" s="28">
        <v>44764</v>
      </c>
      <c r="I7037">
        <v>4.4400000000000004</v>
      </c>
      <c r="J7037">
        <v>8</v>
      </c>
      <c r="K7037" t="s">
        <v>3124</v>
      </c>
      <c r="L7037" t="s">
        <v>3248</v>
      </c>
      <c r="M7037" t="s">
        <v>3169</v>
      </c>
      <c r="O7037" t="s">
        <v>3182</v>
      </c>
      <c r="P7037">
        <f t="shared" si="218"/>
        <v>44764</v>
      </c>
      <c r="Q7037">
        <f>--(COUNTIF($A$2:A7037,A7037)=1)</f>
        <v>1</v>
      </c>
      <c r="R7037">
        <f t="shared" si="219"/>
        <v>4.4400000000000004</v>
      </c>
    </row>
    <row r="7038" spans="1:18">
      <c r="A7038" t="s">
        <v>13899</v>
      </c>
      <c r="B7038" t="s">
        <v>423</v>
      </c>
      <c r="C7038" t="s">
        <v>3098</v>
      </c>
      <c r="D7038" t="s">
        <v>3185</v>
      </c>
      <c r="E7038" t="s">
        <v>3166</v>
      </c>
      <c r="F7038" t="s">
        <v>3167</v>
      </c>
      <c r="G7038" t="s">
        <v>13900</v>
      </c>
      <c r="H7038" s="28">
        <v>44879</v>
      </c>
      <c r="I7038">
        <v>23.14</v>
      </c>
      <c r="J7038">
        <v>24</v>
      </c>
      <c r="K7038" t="s">
        <v>3124</v>
      </c>
      <c r="L7038" t="s">
        <v>3181</v>
      </c>
      <c r="M7038" t="s">
        <v>3169</v>
      </c>
      <c r="N7038">
        <v>1.5</v>
      </c>
      <c r="O7038" t="s">
        <v>3182</v>
      </c>
      <c r="P7038">
        <f t="shared" si="218"/>
        <v>44879</v>
      </c>
      <c r="Q7038">
        <f>--(COUNTIF($A$2:A7038,A7038)=1)</f>
        <v>1</v>
      </c>
      <c r="R7038">
        <f t="shared" si="219"/>
        <v>23.14</v>
      </c>
    </row>
    <row r="7039" spans="1:18">
      <c r="A7039" t="s">
        <v>13901</v>
      </c>
      <c r="B7039" t="s">
        <v>6321</v>
      </c>
      <c r="C7039" t="s">
        <v>3098</v>
      </c>
      <c r="D7039" t="s">
        <v>3174</v>
      </c>
      <c r="E7039" t="s">
        <v>3166</v>
      </c>
      <c r="F7039" t="s">
        <v>3167</v>
      </c>
      <c r="G7039" t="s">
        <v>846</v>
      </c>
      <c r="H7039" s="28">
        <v>44972</v>
      </c>
      <c r="I7039">
        <v>47.75</v>
      </c>
      <c r="J7039">
        <v>24</v>
      </c>
      <c r="K7039" t="s">
        <v>3123</v>
      </c>
      <c r="L7039" t="s">
        <v>3218</v>
      </c>
      <c r="M7039" t="s">
        <v>3202</v>
      </c>
      <c r="N7039">
        <v>4</v>
      </c>
      <c r="O7039" t="s">
        <v>3178</v>
      </c>
      <c r="P7039">
        <f t="shared" si="218"/>
        <v>44971</v>
      </c>
      <c r="Q7039">
        <f>--(COUNTIF($A$2:A7039,A7039)=1)</f>
        <v>1</v>
      </c>
      <c r="R7039">
        <f t="shared" si="219"/>
        <v>47.75</v>
      </c>
    </row>
    <row r="7040" spans="1:18">
      <c r="A7040" t="s">
        <v>13902</v>
      </c>
      <c r="B7040" t="s">
        <v>12150</v>
      </c>
      <c r="C7040" t="s">
        <v>3098</v>
      </c>
      <c r="D7040" t="s">
        <v>3237</v>
      </c>
      <c r="E7040" t="s">
        <v>3166</v>
      </c>
      <c r="F7040" t="s">
        <v>3180</v>
      </c>
      <c r="G7040" t="s">
        <v>1600</v>
      </c>
      <c r="H7040" s="28"/>
      <c r="J7040">
        <v>24</v>
      </c>
      <c r="K7040" t="s">
        <v>3098</v>
      </c>
      <c r="L7040" t="s">
        <v>3098</v>
      </c>
      <c r="M7040" t="s">
        <v>3169</v>
      </c>
      <c r="O7040" t="s">
        <v>3170</v>
      </c>
      <c r="P7040">
        <f t="shared" si="218"/>
        <v>44858</v>
      </c>
      <c r="Q7040">
        <f>--(COUNTIF($A$2:A7040,A7040)=1)</f>
        <v>1</v>
      </c>
      <c r="R7040" t="str">
        <f t="shared" si="219"/>
        <v/>
      </c>
    </row>
    <row r="7041" spans="1:18">
      <c r="A7041" t="s">
        <v>13903</v>
      </c>
      <c r="B7041" t="s">
        <v>1649</v>
      </c>
      <c r="C7041" t="s">
        <v>10605</v>
      </c>
      <c r="D7041" t="s">
        <v>3240</v>
      </c>
      <c r="E7041" t="s">
        <v>3166</v>
      </c>
      <c r="F7041" t="s">
        <v>3220</v>
      </c>
      <c r="G7041" t="s">
        <v>707</v>
      </c>
      <c r="H7041" s="28">
        <v>44589</v>
      </c>
      <c r="I7041">
        <v>27.93</v>
      </c>
      <c r="J7041">
        <v>24</v>
      </c>
      <c r="K7041" t="s">
        <v>3123</v>
      </c>
      <c r="L7041" t="s">
        <v>3201</v>
      </c>
      <c r="M7041" t="s">
        <v>3169</v>
      </c>
      <c r="N7041">
        <v>2.2999999999999998</v>
      </c>
      <c r="O7041" t="s">
        <v>3123</v>
      </c>
      <c r="P7041">
        <f t="shared" si="218"/>
        <v>44588</v>
      </c>
      <c r="Q7041">
        <f>--(COUNTIF($A$2:A7041,A7041)=1)</f>
        <v>1</v>
      </c>
      <c r="R7041">
        <f t="shared" si="219"/>
        <v>27.93</v>
      </c>
    </row>
    <row r="7042" spans="1:18">
      <c r="A7042" t="s">
        <v>13904</v>
      </c>
      <c r="B7042" t="s">
        <v>4931</v>
      </c>
      <c r="C7042" t="s">
        <v>13905</v>
      </c>
      <c r="D7042" t="s">
        <v>3237</v>
      </c>
      <c r="E7042" t="s">
        <v>3175</v>
      </c>
      <c r="F7042" t="s">
        <v>3220</v>
      </c>
      <c r="G7042" t="s">
        <v>4650</v>
      </c>
      <c r="H7042" s="28"/>
      <c r="J7042">
        <v>8</v>
      </c>
      <c r="K7042" t="s">
        <v>3098</v>
      </c>
      <c r="L7042" t="s">
        <v>3244</v>
      </c>
      <c r="M7042" t="s">
        <v>3177</v>
      </c>
      <c r="O7042" t="s">
        <v>3260</v>
      </c>
      <c r="P7042">
        <f t="shared" ref="P7042:P7105" si="220">IFERROR(DATEVALUE(G7042),IFERROR(DATE(RIGHT(G7042,4),MID(G7042,4,2),LEFT(G7042,2)),""))</f>
        <v>45201</v>
      </c>
      <c r="Q7042">
        <f>--(COUNTIF($A$2:A7042,A7042)=1)</f>
        <v>1</v>
      </c>
      <c r="R7042" t="str">
        <f t="shared" ref="R7042:R7105" si="221">IF(AND(Q7042=1,I7042&lt;&gt;"",ISNUMBER(I7042),I7042&gt;=0),I7042,"")</f>
        <v/>
      </c>
    </row>
    <row r="7043" spans="1:18">
      <c r="A7043" t="s">
        <v>13906</v>
      </c>
      <c r="B7043" t="s">
        <v>7083</v>
      </c>
      <c r="C7043" t="s">
        <v>13907</v>
      </c>
      <c r="D7043" t="s">
        <v>3200</v>
      </c>
      <c r="E7043" t="s">
        <v>3166</v>
      </c>
      <c r="F7043" t="s">
        <v>3167</v>
      </c>
      <c r="G7043" t="s">
        <v>443</v>
      </c>
      <c r="H7043" s="28">
        <v>45206</v>
      </c>
      <c r="I7043">
        <v>4.16</v>
      </c>
      <c r="J7043">
        <v>24</v>
      </c>
      <c r="K7043" t="s">
        <v>3124</v>
      </c>
      <c r="L7043" t="s">
        <v>3218</v>
      </c>
      <c r="M7043" t="s">
        <v>3202</v>
      </c>
      <c r="N7043">
        <v>2.1</v>
      </c>
      <c r="O7043" t="s">
        <v>3189</v>
      </c>
      <c r="P7043">
        <f t="shared" si="220"/>
        <v>45206</v>
      </c>
      <c r="Q7043">
        <f>--(COUNTIF($A$2:A7043,A7043)=1)</f>
        <v>1</v>
      </c>
      <c r="R7043">
        <f t="shared" si="221"/>
        <v>4.16</v>
      </c>
    </row>
    <row r="7044" spans="1:18">
      <c r="A7044" t="s">
        <v>13908</v>
      </c>
      <c r="B7044" t="s">
        <v>678</v>
      </c>
      <c r="C7044" t="s">
        <v>3098</v>
      </c>
      <c r="D7044" t="s">
        <v>3196</v>
      </c>
      <c r="E7044" t="s">
        <v>3194</v>
      </c>
      <c r="F7044" t="s">
        <v>3220</v>
      </c>
      <c r="G7044" t="s">
        <v>3008</v>
      </c>
      <c r="H7044" s="28">
        <v>45193</v>
      </c>
      <c r="I7044">
        <v>39.01</v>
      </c>
      <c r="J7044">
        <v>72</v>
      </c>
      <c r="K7044" t="s">
        <v>3124</v>
      </c>
      <c r="L7044" t="s">
        <v>3307</v>
      </c>
      <c r="M7044" t="s">
        <v>3177</v>
      </c>
      <c r="O7044" t="s">
        <v>3123</v>
      </c>
      <c r="P7044">
        <f t="shared" si="220"/>
        <v>45192</v>
      </c>
      <c r="Q7044">
        <f>--(COUNTIF($A$2:A7044,A7044)=1)</f>
        <v>1</v>
      </c>
      <c r="R7044">
        <f t="shared" si="221"/>
        <v>39.01</v>
      </c>
    </row>
    <row r="7045" spans="1:18">
      <c r="A7045" t="s">
        <v>13909</v>
      </c>
      <c r="B7045" t="s">
        <v>1079</v>
      </c>
      <c r="C7045" t="s">
        <v>13910</v>
      </c>
      <c r="D7045" t="s">
        <v>3165</v>
      </c>
      <c r="E7045" t="s">
        <v>3175</v>
      </c>
      <c r="F7045" t="s">
        <v>3167</v>
      </c>
      <c r="G7045" t="s">
        <v>2454</v>
      </c>
      <c r="H7045" s="28">
        <v>45043</v>
      </c>
      <c r="I7045">
        <v>1.43</v>
      </c>
      <c r="J7045">
        <v>8</v>
      </c>
      <c r="K7045" t="s">
        <v>3124</v>
      </c>
      <c r="L7045" t="s">
        <v>3244</v>
      </c>
      <c r="M7045" t="s">
        <v>3169</v>
      </c>
      <c r="N7045">
        <v>3.9</v>
      </c>
      <c r="O7045" t="s">
        <v>3123</v>
      </c>
      <c r="P7045">
        <f t="shared" si="220"/>
        <v>45043</v>
      </c>
      <c r="Q7045">
        <f>--(COUNTIF($A$2:A7045,A7045)=1)</f>
        <v>1</v>
      </c>
      <c r="R7045">
        <f t="shared" si="221"/>
        <v>1.43</v>
      </c>
    </row>
    <row r="7046" spans="1:18">
      <c r="A7046" t="s">
        <v>13911</v>
      </c>
      <c r="B7046" t="s">
        <v>1528</v>
      </c>
      <c r="C7046" t="s">
        <v>6934</v>
      </c>
      <c r="D7046" t="s">
        <v>3185</v>
      </c>
      <c r="E7046" t="s">
        <v>3166</v>
      </c>
      <c r="F7046" t="s">
        <v>3167</v>
      </c>
      <c r="G7046" t="s">
        <v>2906</v>
      </c>
      <c r="H7046" s="28">
        <v>45039</v>
      </c>
      <c r="I7046">
        <v>74.77</v>
      </c>
      <c r="J7046">
        <v>24</v>
      </c>
      <c r="K7046" t="s">
        <v>3123</v>
      </c>
      <c r="L7046" t="s">
        <v>3176</v>
      </c>
      <c r="M7046" t="s">
        <v>3177</v>
      </c>
      <c r="N7046">
        <v>4.7</v>
      </c>
      <c r="O7046" t="s">
        <v>3189</v>
      </c>
      <c r="P7046">
        <f t="shared" si="220"/>
        <v>45036</v>
      </c>
      <c r="Q7046">
        <f>--(COUNTIF($A$2:A7046,A7046)=1)</f>
        <v>1</v>
      </c>
      <c r="R7046">
        <f t="shared" si="221"/>
        <v>74.77</v>
      </c>
    </row>
    <row r="7047" spans="1:18">
      <c r="A7047" t="s">
        <v>13912</v>
      </c>
      <c r="B7047" t="s">
        <v>1026</v>
      </c>
      <c r="C7047" t="s">
        <v>5733</v>
      </c>
      <c r="D7047" t="s">
        <v>3240</v>
      </c>
      <c r="E7047" t="s">
        <v>3166</v>
      </c>
      <c r="F7047" t="s">
        <v>3228</v>
      </c>
      <c r="G7047" t="s">
        <v>767</v>
      </c>
      <c r="H7047" s="28"/>
      <c r="J7047">
        <v>24</v>
      </c>
      <c r="K7047" t="s">
        <v>3098</v>
      </c>
      <c r="L7047" t="s">
        <v>3212</v>
      </c>
      <c r="M7047" t="s">
        <v>3169</v>
      </c>
      <c r="O7047" t="s">
        <v>3182</v>
      </c>
      <c r="P7047">
        <f t="shared" si="220"/>
        <v>45402</v>
      </c>
      <c r="Q7047">
        <f>--(COUNTIF($A$2:A7047,A7047)=1)</f>
        <v>1</v>
      </c>
      <c r="R7047" t="str">
        <f t="shared" si="221"/>
        <v/>
      </c>
    </row>
    <row r="7048" spans="1:18">
      <c r="A7048" t="s">
        <v>13913</v>
      </c>
      <c r="B7048" t="s">
        <v>4460</v>
      </c>
      <c r="C7048" t="s">
        <v>3098</v>
      </c>
      <c r="D7048" t="s">
        <v>3200</v>
      </c>
      <c r="E7048" t="s">
        <v>3194</v>
      </c>
      <c r="F7048" t="s">
        <v>3167</v>
      </c>
      <c r="G7048" t="s">
        <v>507</v>
      </c>
      <c r="H7048" s="28"/>
      <c r="J7048">
        <v>72</v>
      </c>
      <c r="K7048" t="s">
        <v>3098</v>
      </c>
      <c r="L7048" t="s">
        <v>3398</v>
      </c>
      <c r="M7048" t="s">
        <v>3177</v>
      </c>
      <c r="O7048" t="s">
        <v>3178</v>
      </c>
      <c r="P7048">
        <f t="shared" si="220"/>
        <v>44850</v>
      </c>
      <c r="Q7048">
        <f>--(COUNTIF($A$2:A7048,A7048)=1)</f>
        <v>1</v>
      </c>
      <c r="R7048" t="str">
        <f t="shared" si="221"/>
        <v/>
      </c>
    </row>
    <row r="7049" spans="1:18">
      <c r="A7049" t="s">
        <v>13914</v>
      </c>
      <c r="B7049" t="s">
        <v>6792</v>
      </c>
      <c r="C7049" t="s">
        <v>6644</v>
      </c>
      <c r="D7049" t="s">
        <v>3185</v>
      </c>
      <c r="E7049" t="s">
        <v>3166</v>
      </c>
      <c r="F7049" t="s">
        <v>3167</v>
      </c>
      <c r="G7049" t="s">
        <v>1264</v>
      </c>
      <c r="H7049" s="28">
        <v>44686</v>
      </c>
      <c r="I7049">
        <v>74.67</v>
      </c>
      <c r="J7049">
        <v>24</v>
      </c>
      <c r="K7049" t="s">
        <v>3123</v>
      </c>
      <c r="L7049" t="s">
        <v>3231</v>
      </c>
      <c r="M7049" t="s">
        <v>3169</v>
      </c>
      <c r="O7049" t="s">
        <v>3182</v>
      </c>
      <c r="P7049">
        <f t="shared" si="220"/>
        <v>44683</v>
      </c>
      <c r="Q7049">
        <f>--(COUNTIF($A$2:A7049,A7049)=1)</f>
        <v>1</v>
      </c>
      <c r="R7049">
        <f t="shared" si="221"/>
        <v>74.67</v>
      </c>
    </row>
    <row r="7050" spans="1:18">
      <c r="A7050" t="s">
        <v>13915</v>
      </c>
      <c r="B7050" t="s">
        <v>3953</v>
      </c>
      <c r="C7050" t="s">
        <v>8683</v>
      </c>
      <c r="D7050" t="s">
        <v>3227</v>
      </c>
      <c r="E7050" t="s">
        <v>3166</v>
      </c>
      <c r="F7050" t="s">
        <v>3167</v>
      </c>
      <c r="G7050" t="s">
        <v>1544</v>
      </c>
      <c r="H7050" s="28">
        <v>45276</v>
      </c>
      <c r="I7050">
        <v>59.7</v>
      </c>
      <c r="J7050">
        <v>24</v>
      </c>
      <c r="K7050" t="s">
        <v>3123</v>
      </c>
      <c r="L7050" t="s">
        <v>3198</v>
      </c>
      <c r="M7050" t="s">
        <v>3188</v>
      </c>
      <c r="N7050">
        <v>3.6</v>
      </c>
      <c r="O7050" t="s">
        <v>3170</v>
      </c>
      <c r="P7050">
        <f t="shared" si="220"/>
        <v>45274</v>
      </c>
      <c r="Q7050">
        <f>--(COUNTIF($A$2:A7050,A7050)=1)</f>
        <v>1</v>
      </c>
      <c r="R7050">
        <f t="shared" si="221"/>
        <v>59.7</v>
      </c>
    </row>
    <row r="7051" spans="1:18">
      <c r="A7051" t="s">
        <v>13916</v>
      </c>
      <c r="B7051" t="s">
        <v>3041</v>
      </c>
      <c r="C7051" t="s">
        <v>13917</v>
      </c>
      <c r="D7051" t="s">
        <v>3227</v>
      </c>
      <c r="E7051" t="s">
        <v>3175</v>
      </c>
      <c r="F7051" t="s">
        <v>3167</v>
      </c>
      <c r="G7051" t="s">
        <v>734</v>
      </c>
      <c r="H7051" s="28">
        <v>44780</v>
      </c>
      <c r="I7051">
        <v>18.48</v>
      </c>
      <c r="J7051">
        <v>8</v>
      </c>
      <c r="K7051" t="s">
        <v>3123</v>
      </c>
      <c r="L7051" t="s">
        <v>3192</v>
      </c>
      <c r="M7051" t="s">
        <v>3169</v>
      </c>
      <c r="N7051">
        <v>1.2</v>
      </c>
      <c r="O7051" t="s">
        <v>3170</v>
      </c>
      <c r="P7051">
        <f t="shared" si="220"/>
        <v>44780</v>
      </c>
      <c r="Q7051">
        <f>--(COUNTIF($A$2:A7051,A7051)=1)</f>
        <v>1</v>
      </c>
      <c r="R7051">
        <f t="shared" si="221"/>
        <v>18.48</v>
      </c>
    </row>
    <row r="7052" spans="1:18">
      <c r="A7052" t="s">
        <v>13918</v>
      </c>
      <c r="B7052" t="s">
        <v>2172</v>
      </c>
      <c r="C7052" t="s">
        <v>3098</v>
      </c>
      <c r="D7052" t="s">
        <v>3196</v>
      </c>
      <c r="E7052" t="s">
        <v>3194</v>
      </c>
      <c r="F7052" t="s">
        <v>3167</v>
      </c>
      <c r="G7052" t="s">
        <v>1518</v>
      </c>
      <c r="H7052" s="28">
        <v>45235</v>
      </c>
      <c r="I7052">
        <v>113.54</v>
      </c>
      <c r="J7052">
        <v>72</v>
      </c>
      <c r="K7052" t="s">
        <v>3123</v>
      </c>
      <c r="L7052" t="s">
        <v>3229</v>
      </c>
      <c r="M7052" t="s">
        <v>3169</v>
      </c>
      <c r="O7052" t="s">
        <v>3123</v>
      </c>
      <c r="P7052">
        <f t="shared" si="220"/>
        <v>45231</v>
      </c>
      <c r="Q7052">
        <f>--(COUNTIF($A$2:A7052,A7052)=1)</f>
        <v>1</v>
      </c>
      <c r="R7052">
        <f t="shared" si="221"/>
        <v>113.54</v>
      </c>
    </row>
    <row r="7053" spans="1:18">
      <c r="A7053" t="s">
        <v>13919</v>
      </c>
      <c r="B7053" t="s">
        <v>3790</v>
      </c>
      <c r="C7053" t="s">
        <v>13920</v>
      </c>
      <c r="D7053" t="s">
        <v>3240</v>
      </c>
      <c r="E7053" t="s">
        <v>3166</v>
      </c>
      <c r="F7053" t="s">
        <v>3167</v>
      </c>
      <c r="G7053" t="s">
        <v>436</v>
      </c>
      <c r="H7053" s="28">
        <v>45258</v>
      </c>
      <c r="I7053">
        <v>33.94</v>
      </c>
      <c r="J7053">
        <v>24</v>
      </c>
      <c r="K7053" t="s">
        <v>3123</v>
      </c>
      <c r="L7053" t="s">
        <v>3302</v>
      </c>
      <c r="M7053" t="s">
        <v>3188</v>
      </c>
      <c r="O7053" t="s">
        <v>3189</v>
      </c>
      <c r="P7053">
        <f t="shared" si="220"/>
        <v>45257</v>
      </c>
      <c r="Q7053">
        <f>--(COUNTIF($A$2:A7053,A7053)=1)</f>
        <v>1</v>
      </c>
      <c r="R7053">
        <f t="shared" si="221"/>
        <v>33.94</v>
      </c>
    </row>
    <row r="7054" spans="1:18">
      <c r="A7054" t="s">
        <v>13921</v>
      </c>
      <c r="B7054" t="s">
        <v>1162</v>
      </c>
      <c r="C7054" t="s">
        <v>4026</v>
      </c>
      <c r="D7054" t="s">
        <v>3240</v>
      </c>
      <c r="E7054" t="s">
        <v>3166</v>
      </c>
      <c r="F7054" t="s">
        <v>3167</v>
      </c>
      <c r="G7054" t="s">
        <v>1416</v>
      </c>
      <c r="H7054" s="28">
        <v>44916</v>
      </c>
      <c r="I7054">
        <v>66.319999999999993</v>
      </c>
      <c r="J7054">
        <v>24</v>
      </c>
      <c r="K7054" t="s">
        <v>3123</v>
      </c>
      <c r="L7054" t="s">
        <v>3281</v>
      </c>
      <c r="M7054" t="s">
        <v>3188</v>
      </c>
      <c r="N7054">
        <v>1.9</v>
      </c>
      <c r="O7054" t="s">
        <v>3123</v>
      </c>
      <c r="P7054">
        <f t="shared" si="220"/>
        <v>44914</v>
      </c>
      <c r="Q7054">
        <f>--(COUNTIF($A$2:A7054,A7054)=1)</f>
        <v>1</v>
      </c>
      <c r="R7054">
        <f t="shared" si="221"/>
        <v>66.319999999999993</v>
      </c>
    </row>
    <row r="7055" spans="1:18">
      <c r="A7055" t="s">
        <v>13922</v>
      </c>
      <c r="B7055" t="s">
        <v>5503</v>
      </c>
      <c r="C7055" t="s">
        <v>9462</v>
      </c>
      <c r="D7055" t="s">
        <v>3200</v>
      </c>
      <c r="E7055" t="s">
        <v>3166</v>
      </c>
      <c r="F7055" t="s">
        <v>3167</v>
      </c>
      <c r="G7055" t="s">
        <v>4204</v>
      </c>
      <c r="H7055" s="28">
        <v>45172</v>
      </c>
      <c r="I7055">
        <v>75.069999999999993</v>
      </c>
      <c r="J7055">
        <v>24</v>
      </c>
      <c r="K7055" t="s">
        <v>3123</v>
      </c>
      <c r="L7055" t="s">
        <v>3176</v>
      </c>
      <c r="M7055" t="s">
        <v>3177</v>
      </c>
      <c r="N7055">
        <v>2.7</v>
      </c>
      <c r="O7055" t="s">
        <v>3182</v>
      </c>
      <c r="P7055">
        <f t="shared" si="220"/>
        <v>45169</v>
      </c>
      <c r="Q7055">
        <f>--(COUNTIF($A$2:A7055,A7055)=1)</f>
        <v>1</v>
      </c>
      <c r="R7055">
        <f t="shared" si="221"/>
        <v>75.069999999999993</v>
      </c>
    </row>
    <row r="7056" spans="1:18">
      <c r="A7056" t="s">
        <v>13923</v>
      </c>
      <c r="B7056" t="s">
        <v>1121</v>
      </c>
      <c r="C7056" t="s">
        <v>3098</v>
      </c>
      <c r="D7056" t="s">
        <v>3251</v>
      </c>
      <c r="E7056" t="s">
        <v>3166</v>
      </c>
      <c r="F7056" t="s">
        <v>3228</v>
      </c>
      <c r="G7056" t="s">
        <v>5825</v>
      </c>
      <c r="H7056" s="28"/>
      <c r="J7056">
        <v>24</v>
      </c>
      <c r="K7056" t="s">
        <v>3098</v>
      </c>
      <c r="L7056" t="s">
        <v>3318</v>
      </c>
      <c r="M7056" t="s">
        <v>3202</v>
      </c>
      <c r="O7056" t="s">
        <v>3260</v>
      </c>
      <c r="P7056">
        <f t="shared" si="220"/>
        <v>45012</v>
      </c>
      <c r="Q7056">
        <f>--(COUNTIF($A$2:A7056,A7056)=1)</f>
        <v>1</v>
      </c>
      <c r="R7056" t="str">
        <f t="shared" si="221"/>
        <v/>
      </c>
    </row>
    <row r="7057" spans="1:18">
      <c r="A7057" t="s">
        <v>13924</v>
      </c>
      <c r="B7057" t="s">
        <v>2894</v>
      </c>
      <c r="C7057" t="s">
        <v>3098</v>
      </c>
      <c r="D7057" t="s">
        <v>3200</v>
      </c>
      <c r="E7057" t="s">
        <v>3194</v>
      </c>
      <c r="F7057" t="s">
        <v>3180</v>
      </c>
      <c r="G7057" t="s">
        <v>3462</v>
      </c>
      <c r="H7057" s="28"/>
      <c r="J7057">
        <v>72</v>
      </c>
      <c r="K7057" t="s">
        <v>3098</v>
      </c>
      <c r="L7057" t="s">
        <v>3265</v>
      </c>
      <c r="M7057" t="s">
        <v>3169</v>
      </c>
      <c r="O7057" t="s">
        <v>3124</v>
      </c>
      <c r="P7057">
        <f t="shared" si="220"/>
        <v>45713</v>
      </c>
      <c r="Q7057">
        <f>--(COUNTIF($A$2:A7057,A7057)=1)</f>
        <v>1</v>
      </c>
      <c r="R7057" t="str">
        <f t="shared" si="221"/>
        <v/>
      </c>
    </row>
    <row r="7058" spans="1:18">
      <c r="A7058" t="s">
        <v>13925</v>
      </c>
      <c r="B7058" t="s">
        <v>6041</v>
      </c>
      <c r="C7058" t="s">
        <v>13413</v>
      </c>
      <c r="D7058" t="s">
        <v>3174</v>
      </c>
      <c r="E7058" t="s">
        <v>3175</v>
      </c>
      <c r="F7058" t="s">
        <v>3167</v>
      </c>
      <c r="G7058" t="s">
        <v>2019</v>
      </c>
      <c r="H7058" s="28">
        <v>44911</v>
      </c>
      <c r="I7058">
        <v>9</v>
      </c>
      <c r="J7058">
        <v>8</v>
      </c>
      <c r="K7058" t="s">
        <v>3123</v>
      </c>
      <c r="L7058" t="s">
        <v>3098</v>
      </c>
      <c r="M7058" t="s">
        <v>3202</v>
      </c>
      <c r="N7058">
        <v>1.9</v>
      </c>
      <c r="O7058" t="s">
        <v>3189</v>
      </c>
      <c r="P7058">
        <f t="shared" si="220"/>
        <v>44911</v>
      </c>
      <c r="Q7058">
        <f>--(COUNTIF($A$2:A7058,A7058)=1)</f>
        <v>1</v>
      </c>
      <c r="R7058">
        <f t="shared" si="221"/>
        <v>9</v>
      </c>
    </row>
    <row r="7059" spans="1:18">
      <c r="A7059" t="s">
        <v>13926</v>
      </c>
      <c r="B7059" t="s">
        <v>2598</v>
      </c>
      <c r="C7059" t="s">
        <v>3098</v>
      </c>
      <c r="D7059" t="s">
        <v>3200</v>
      </c>
      <c r="E7059" t="s">
        <v>3194</v>
      </c>
      <c r="F7059" t="s">
        <v>3180</v>
      </c>
      <c r="G7059" t="s">
        <v>6259</v>
      </c>
      <c r="H7059" s="28"/>
      <c r="J7059">
        <v>72</v>
      </c>
      <c r="K7059" t="s">
        <v>3098</v>
      </c>
      <c r="L7059" t="s">
        <v>3229</v>
      </c>
      <c r="M7059" t="s">
        <v>3169</v>
      </c>
      <c r="O7059" t="s">
        <v>3189</v>
      </c>
      <c r="P7059">
        <f t="shared" si="220"/>
        <v>45018</v>
      </c>
      <c r="Q7059">
        <f>--(COUNTIF($A$2:A7059,A7059)=1)</f>
        <v>1</v>
      </c>
      <c r="R7059" t="str">
        <f t="shared" si="221"/>
        <v/>
      </c>
    </row>
    <row r="7060" spans="1:18">
      <c r="A7060" t="s">
        <v>13927</v>
      </c>
      <c r="B7060" t="s">
        <v>374</v>
      </c>
      <c r="C7060" t="s">
        <v>3098</v>
      </c>
      <c r="D7060" t="s">
        <v>3227</v>
      </c>
      <c r="E7060" t="s">
        <v>3175</v>
      </c>
      <c r="F7060" t="s">
        <v>3167</v>
      </c>
      <c r="G7060" t="s">
        <v>439</v>
      </c>
      <c r="H7060" s="28">
        <v>44804</v>
      </c>
      <c r="I7060">
        <v>25.41</v>
      </c>
      <c r="J7060">
        <v>8</v>
      </c>
      <c r="K7060" t="s">
        <v>3123</v>
      </c>
      <c r="L7060" t="s">
        <v>3231</v>
      </c>
      <c r="M7060" t="s">
        <v>3207</v>
      </c>
      <c r="N7060">
        <v>2.9</v>
      </c>
      <c r="O7060" t="s">
        <v>3123</v>
      </c>
      <c r="P7060">
        <f t="shared" si="220"/>
        <v>44803</v>
      </c>
      <c r="Q7060">
        <f>--(COUNTIF($A$2:A7060,A7060)=1)</f>
        <v>1</v>
      </c>
      <c r="R7060">
        <f t="shared" si="221"/>
        <v>25.41</v>
      </c>
    </row>
    <row r="7061" spans="1:18">
      <c r="A7061" t="s">
        <v>13928</v>
      </c>
      <c r="B7061" t="s">
        <v>761</v>
      </c>
      <c r="C7061" t="s">
        <v>4118</v>
      </c>
      <c r="D7061" t="s">
        <v>3240</v>
      </c>
      <c r="E7061" t="s">
        <v>3194</v>
      </c>
      <c r="F7061" t="s">
        <v>3167</v>
      </c>
      <c r="G7061" t="s">
        <v>1351</v>
      </c>
      <c r="H7061" s="28">
        <v>45351</v>
      </c>
      <c r="I7061">
        <v>216.01</v>
      </c>
      <c r="J7061">
        <v>72</v>
      </c>
      <c r="K7061" t="s">
        <v>3123</v>
      </c>
      <c r="L7061" t="s">
        <v>3351</v>
      </c>
      <c r="M7061" t="s">
        <v>3202</v>
      </c>
      <c r="N7061">
        <v>3.5</v>
      </c>
      <c r="O7061" t="s">
        <v>3170</v>
      </c>
      <c r="P7061">
        <f t="shared" si="220"/>
        <v>45342</v>
      </c>
      <c r="Q7061">
        <f>--(COUNTIF($A$2:A7061,A7061)=1)</f>
        <v>1</v>
      </c>
      <c r="R7061">
        <f t="shared" si="221"/>
        <v>216.01</v>
      </c>
    </row>
    <row r="7062" spans="1:18">
      <c r="A7062" t="s">
        <v>13929</v>
      </c>
      <c r="B7062" t="s">
        <v>3407</v>
      </c>
      <c r="C7062" t="s">
        <v>3098</v>
      </c>
      <c r="D7062" t="s">
        <v>3240</v>
      </c>
      <c r="E7062" t="s">
        <v>3166</v>
      </c>
      <c r="F7062" t="s">
        <v>3167</v>
      </c>
      <c r="G7062" t="s">
        <v>590</v>
      </c>
      <c r="H7062" s="28">
        <v>45587</v>
      </c>
      <c r="I7062">
        <v>48.98</v>
      </c>
      <c r="J7062">
        <v>24</v>
      </c>
      <c r="K7062" t="s">
        <v>3123</v>
      </c>
      <c r="L7062" t="s">
        <v>3181</v>
      </c>
      <c r="M7062" t="s">
        <v>3177</v>
      </c>
      <c r="N7062">
        <v>3.5</v>
      </c>
      <c r="O7062" t="s">
        <v>3178</v>
      </c>
      <c r="P7062">
        <f t="shared" si="220"/>
        <v>45585</v>
      </c>
      <c r="Q7062">
        <f>--(COUNTIF($A$2:A7062,A7062)=1)</f>
        <v>1</v>
      </c>
      <c r="R7062">
        <f t="shared" si="221"/>
        <v>48.98</v>
      </c>
    </row>
    <row r="7063" spans="1:18">
      <c r="A7063" t="s">
        <v>13930</v>
      </c>
      <c r="B7063" t="s">
        <v>2259</v>
      </c>
      <c r="C7063" t="s">
        <v>3098</v>
      </c>
      <c r="D7063" t="s">
        <v>3251</v>
      </c>
      <c r="E7063" t="s">
        <v>3194</v>
      </c>
      <c r="F7063" t="s">
        <v>3180</v>
      </c>
      <c r="G7063" t="s">
        <v>1479</v>
      </c>
      <c r="H7063" s="28"/>
      <c r="J7063">
        <v>72</v>
      </c>
      <c r="K7063" t="s">
        <v>3098</v>
      </c>
      <c r="L7063" t="s">
        <v>3229</v>
      </c>
      <c r="M7063" t="s">
        <v>3188</v>
      </c>
      <c r="O7063" t="s">
        <v>3170</v>
      </c>
      <c r="P7063">
        <f t="shared" si="220"/>
        <v>45366</v>
      </c>
      <c r="Q7063">
        <f>--(COUNTIF($A$2:A7063,A7063)=1)</f>
        <v>1</v>
      </c>
      <c r="R7063" t="str">
        <f t="shared" si="221"/>
        <v/>
      </c>
    </row>
    <row r="7064" spans="1:18">
      <c r="A7064" t="s">
        <v>13931</v>
      </c>
      <c r="B7064" t="s">
        <v>952</v>
      </c>
      <c r="C7064" t="s">
        <v>3098</v>
      </c>
      <c r="D7064" t="s">
        <v>3227</v>
      </c>
      <c r="E7064" t="s">
        <v>3166</v>
      </c>
      <c r="F7064" t="s">
        <v>3167</v>
      </c>
      <c r="G7064" t="s">
        <v>680</v>
      </c>
      <c r="H7064" s="28">
        <v>45203</v>
      </c>
      <c r="I7064">
        <v>72.63</v>
      </c>
      <c r="J7064">
        <v>24</v>
      </c>
      <c r="K7064" t="s">
        <v>3123</v>
      </c>
      <c r="L7064" t="s">
        <v>3265</v>
      </c>
      <c r="M7064" t="s">
        <v>3188</v>
      </c>
      <c r="N7064">
        <v>4.8</v>
      </c>
      <c r="O7064" t="s">
        <v>3182</v>
      </c>
      <c r="P7064">
        <f t="shared" si="220"/>
        <v>45200</v>
      </c>
      <c r="Q7064">
        <f>--(COUNTIF($A$2:A7064,A7064)=1)</f>
        <v>1</v>
      </c>
      <c r="R7064">
        <f t="shared" si="221"/>
        <v>72.63</v>
      </c>
    </row>
    <row r="7065" spans="1:18">
      <c r="A7065" t="s">
        <v>13932</v>
      </c>
      <c r="B7065" t="s">
        <v>776</v>
      </c>
      <c r="C7065" t="s">
        <v>13933</v>
      </c>
      <c r="D7065" t="s">
        <v>3165</v>
      </c>
      <c r="E7065" t="s">
        <v>3166</v>
      </c>
      <c r="F7065" t="s">
        <v>3180</v>
      </c>
      <c r="G7065" t="s">
        <v>1299</v>
      </c>
      <c r="H7065" s="28"/>
      <c r="J7065">
        <v>24</v>
      </c>
      <c r="K7065" t="s">
        <v>3098</v>
      </c>
      <c r="L7065" t="s">
        <v>3216</v>
      </c>
      <c r="M7065" t="s">
        <v>3202</v>
      </c>
      <c r="O7065" t="s">
        <v>3182</v>
      </c>
      <c r="P7065">
        <f t="shared" si="220"/>
        <v>45024</v>
      </c>
      <c r="Q7065">
        <f>--(COUNTIF($A$2:A7065,A7065)=1)</f>
        <v>1</v>
      </c>
      <c r="R7065" t="str">
        <f t="shared" si="221"/>
        <v/>
      </c>
    </row>
    <row r="7066" spans="1:18">
      <c r="A7066" t="s">
        <v>13934</v>
      </c>
      <c r="B7066" t="s">
        <v>338</v>
      </c>
      <c r="C7066" t="s">
        <v>3098</v>
      </c>
      <c r="D7066" t="s">
        <v>3185</v>
      </c>
      <c r="E7066" t="s">
        <v>3175</v>
      </c>
      <c r="F7066" t="s">
        <v>3228</v>
      </c>
      <c r="G7066" t="s">
        <v>935</v>
      </c>
      <c r="H7066" s="28"/>
      <c r="J7066">
        <v>8</v>
      </c>
      <c r="K7066" t="s">
        <v>3098</v>
      </c>
      <c r="L7066" t="s">
        <v>3168</v>
      </c>
      <c r="M7066" t="s">
        <v>3202</v>
      </c>
      <c r="O7066" t="s">
        <v>3170</v>
      </c>
      <c r="P7066">
        <f t="shared" si="220"/>
        <v>44881</v>
      </c>
      <c r="Q7066">
        <f>--(COUNTIF($A$2:A7066,A7066)=1)</f>
        <v>1</v>
      </c>
      <c r="R7066" t="str">
        <f t="shared" si="221"/>
        <v/>
      </c>
    </row>
    <row r="7067" spans="1:18">
      <c r="A7067" t="s">
        <v>13935</v>
      </c>
      <c r="B7067" t="s">
        <v>4395</v>
      </c>
      <c r="C7067" t="s">
        <v>3098</v>
      </c>
      <c r="D7067" t="s">
        <v>3196</v>
      </c>
      <c r="E7067" t="s">
        <v>3166</v>
      </c>
      <c r="F7067" t="s">
        <v>3167</v>
      </c>
      <c r="G7067" t="s">
        <v>224</v>
      </c>
      <c r="H7067" s="28">
        <v>45386</v>
      </c>
      <c r="I7067">
        <v>30.96</v>
      </c>
      <c r="J7067">
        <v>24</v>
      </c>
      <c r="K7067" t="s">
        <v>3123</v>
      </c>
      <c r="L7067" t="s">
        <v>3307</v>
      </c>
      <c r="M7067" t="s">
        <v>3207</v>
      </c>
      <c r="N7067">
        <v>1.7</v>
      </c>
      <c r="O7067" t="s">
        <v>3182</v>
      </c>
      <c r="P7067">
        <f t="shared" si="220"/>
        <v>45385</v>
      </c>
      <c r="Q7067">
        <f>--(COUNTIF($A$2:A7067,A7067)=1)</f>
        <v>1</v>
      </c>
      <c r="R7067">
        <f t="shared" si="221"/>
        <v>30.96</v>
      </c>
    </row>
    <row r="7068" spans="1:18">
      <c r="A7068" t="s">
        <v>13936</v>
      </c>
      <c r="B7068" t="s">
        <v>761</v>
      </c>
      <c r="C7068" t="s">
        <v>3098</v>
      </c>
      <c r="D7068" t="s">
        <v>3251</v>
      </c>
      <c r="E7068" t="s">
        <v>3166</v>
      </c>
      <c r="F7068" t="s">
        <v>3167</v>
      </c>
      <c r="G7068" t="s">
        <v>1225</v>
      </c>
      <c r="H7068" s="28">
        <v>44598</v>
      </c>
      <c r="I7068">
        <v>83.39</v>
      </c>
      <c r="J7068">
        <v>24</v>
      </c>
      <c r="K7068" t="s">
        <v>3123</v>
      </c>
      <c r="L7068" t="s">
        <v>3098</v>
      </c>
      <c r="M7068" t="s">
        <v>3177</v>
      </c>
      <c r="O7068" t="s">
        <v>3170</v>
      </c>
      <c r="P7068">
        <f t="shared" si="220"/>
        <v>44595</v>
      </c>
      <c r="Q7068">
        <f>--(COUNTIF($A$2:A7068,A7068)=1)</f>
        <v>1</v>
      </c>
      <c r="R7068">
        <f t="shared" si="221"/>
        <v>83.39</v>
      </c>
    </row>
    <row r="7069" spans="1:18">
      <c r="A7069" t="s">
        <v>13937</v>
      </c>
      <c r="B7069" t="s">
        <v>3035</v>
      </c>
      <c r="C7069" t="s">
        <v>13938</v>
      </c>
      <c r="D7069" t="s">
        <v>3227</v>
      </c>
      <c r="E7069" t="s">
        <v>3175</v>
      </c>
      <c r="F7069" t="s">
        <v>3167</v>
      </c>
      <c r="G7069" t="s">
        <v>4528</v>
      </c>
      <c r="H7069" s="28">
        <v>44597</v>
      </c>
      <c r="I7069">
        <v>4.07</v>
      </c>
      <c r="J7069">
        <v>8</v>
      </c>
      <c r="K7069" t="s">
        <v>3124</v>
      </c>
      <c r="L7069" t="s">
        <v>3209</v>
      </c>
      <c r="M7069" t="s">
        <v>3169</v>
      </c>
      <c r="O7069" t="s">
        <v>3189</v>
      </c>
      <c r="P7069">
        <f t="shared" si="220"/>
        <v>44597</v>
      </c>
      <c r="Q7069">
        <f>--(COUNTIF($A$2:A7069,A7069)=1)</f>
        <v>1</v>
      </c>
      <c r="R7069">
        <f t="shared" si="221"/>
        <v>4.07</v>
      </c>
    </row>
    <row r="7070" spans="1:18">
      <c r="A7070" t="s">
        <v>13939</v>
      </c>
      <c r="B7070" t="s">
        <v>2499</v>
      </c>
      <c r="C7070" t="s">
        <v>13940</v>
      </c>
      <c r="D7070" t="s">
        <v>3174</v>
      </c>
      <c r="E7070" t="s">
        <v>3194</v>
      </c>
      <c r="F7070" t="s">
        <v>3180</v>
      </c>
      <c r="G7070" t="s">
        <v>938</v>
      </c>
      <c r="H7070" s="28"/>
      <c r="J7070">
        <v>72</v>
      </c>
      <c r="K7070" t="s">
        <v>3098</v>
      </c>
      <c r="L7070" t="s">
        <v>3229</v>
      </c>
      <c r="M7070" t="s">
        <v>3169</v>
      </c>
      <c r="O7070" t="s">
        <v>3178</v>
      </c>
      <c r="P7070">
        <f t="shared" si="220"/>
        <v>45225</v>
      </c>
      <c r="Q7070">
        <f>--(COUNTIF($A$2:A7070,A7070)=1)</f>
        <v>1</v>
      </c>
      <c r="R7070" t="str">
        <f t="shared" si="221"/>
        <v/>
      </c>
    </row>
    <row r="7071" spans="1:18">
      <c r="A7071" t="s">
        <v>13941</v>
      </c>
      <c r="B7071" t="s">
        <v>7574</v>
      </c>
      <c r="C7071" t="s">
        <v>3098</v>
      </c>
      <c r="D7071" t="s">
        <v>3251</v>
      </c>
      <c r="E7071" t="s">
        <v>3194</v>
      </c>
      <c r="F7071" t="s">
        <v>3228</v>
      </c>
      <c r="G7071" t="s">
        <v>1967</v>
      </c>
      <c r="H7071" s="28"/>
      <c r="J7071">
        <v>72</v>
      </c>
      <c r="K7071" t="s">
        <v>3098</v>
      </c>
      <c r="L7071" t="s">
        <v>3307</v>
      </c>
      <c r="M7071" t="s">
        <v>3202</v>
      </c>
      <c r="O7071" t="s">
        <v>3189</v>
      </c>
      <c r="P7071">
        <f t="shared" si="220"/>
        <v>44892</v>
      </c>
      <c r="Q7071">
        <f>--(COUNTIF($A$2:A7071,A7071)=1)</f>
        <v>1</v>
      </c>
      <c r="R7071" t="str">
        <f t="shared" si="221"/>
        <v/>
      </c>
    </row>
    <row r="7072" spans="1:18">
      <c r="A7072" t="s">
        <v>13942</v>
      </c>
      <c r="B7072" t="s">
        <v>3667</v>
      </c>
      <c r="C7072" t="s">
        <v>3098</v>
      </c>
      <c r="D7072" t="s">
        <v>3237</v>
      </c>
      <c r="E7072" t="s">
        <v>3175</v>
      </c>
      <c r="F7072" t="s">
        <v>3167</v>
      </c>
      <c r="G7072" t="s">
        <v>1885</v>
      </c>
      <c r="H7072" s="28">
        <v>45624</v>
      </c>
      <c r="I7072">
        <v>12.34</v>
      </c>
      <c r="J7072">
        <v>8</v>
      </c>
      <c r="K7072" t="s">
        <v>3123</v>
      </c>
      <c r="L7072" t="s">
        <v>3225</v>
      </c>
      <c r="M7072" t="s">
        <v>3169</v>
      </c>
      <c r="N7072">
        <v>1.4</v>
      </c>
      <c r="O7072" t="s">
        <v>3182</v>
      </c>
      <c r="P7072">
        <f t="shared" si="220"/>
        <v>45624</v>
      </c>
      <c r="Q7072">
        <f>--(COUNTIF($A$2:A7072,A7072)=1)</f>
        <v>1</v>
      </c>
      <c r="R7072">
        <f t="shared" si="221"/>
        <v>12.34</v>
      </c>
    </row>
    <row r="7073" spans="1:18">
      <c r="A7073" t="s">
        <v>13943</v>
      </c>
      <c r="B7073" t="s">
        <v>334</v>
      </c>
      <c r="C7073" t="s">
        <v>9237</v>
      </c>
      <c r="D7073" t="s">
        <v>3196</v>
      </c>
      <c r="E7073" t="s">
        <v>3175</v>
      </c>
      <c r="F7073" t="s">
        <v>3167</v>
      </c>
      <c r="G7073" t="s">
        <v>762</v>
      </c>
      <c r="H7073" s="28"/>
      <c r="J7073">
        <v>8</v>
      </c>
      <c r="K7073" t="s">
        <v>3098</v>
      </c>
      <c r="L7073" t="s">
        <v>3318</v>
      </c>
      <c r="M7073" t="s">
        <v>3188</v>
      </c>
      <c r="O7073" t="s">
        <v>3170</v>
      </c>
      <c r="P7073">
        <f t="shared" si="220"/>
        <v>45302</v>
      </c>
      <c r="Q7073">
        <f>--(COUNTIF($A$2:A7073,A7073)=1)</f>
        <v>1</v>
      </c>
      <c r="R7073" t="str">
        <f t="shared" si="221"/>
        <v/>
      </c>
    </row>
    <row r="7074" spans="1:18">
      <c r="A7074" t="s">
        <v>13944</v>
      </c>
      <c r="B7074" t="s">
        <v>4400</v>
      </c>
      <c r="C7074" t="s">
        <v>3098</v>
      </c>
      <c r="D7074" t="s">
        <v>3227</v>
      </c>
      <c r="E7074" t="s">
        <v>3175</v>
      </c>
      <c r="F7074" t="s">
        <v>3167</v>
      </c>
      <c r="G7074" t="s">
        <v>1156</v>
      </c>
      <c r="H7074" s="28">
        <v>44816</v>
      </c>
      <c r="I7074">
        <v>20.61</v>
      </c>
      <c r="J7074">
        <v>8</v>
      </c>
      <c r="K7074" t="s">
        <v>3123</v>
      </c>
      <c r="L7074" t="s">
        <v>3218</v>
      </c>
      <c r="M7074" t="s">
        <v>3207</v>
      </c>
      <c r="O7074" t="s">
        <v>3178</v>
      </c>
      <c r="P7074">
        <f t="shared" si="220"/>
        <v>44816</v>
      </c>
      <c r="Q7074">
        <f>--(COUNTIF($A$2:A7074,A7074)=1)</f>
        <v>1</v>
      </c>
      <c r="R7074">
        <f t="shared" si="221"/>
        <v>20.61</v>
      </c>
    </row>
    <row r="7075" spans="1:18">
      <c r="A7075" t="s">
        <v>13945</v>
      </c>
      <c r="B7075" t="s">
        <v>6532</v>
      </c>
      <c r="C7075" t="s">
        <v>3098</v>
      </c>
      <c r="D7075" t="s">
        <v>3196</v>
      </c>
      <c r="E7075" t="s">
        <v>3194</v>
      </c>
      <c r="F7075" t="s">
        <v>3180</v>
      </c>
      <c r="G7075" t="s">
        <v>3618</v>
      </c>
      <c r="H7075" s="28"/>
      <c r="J7075">
        <v>72</v>
      </c>
      <c r="K7075" t="s">
        <v>3098</v>
      </c>
      <c r="L7075" t="s">
        <v>3225</v>
      </c>
      <c r="M7075" t="s">
        <v>3177</v>
      </c>
      <c r="O7075" t="s">
        <v>3123</v>
      </c>
      <c r="P7075">
        <f t="shared" si="220"/>
        <v>45067</v>
      </c>
      <c r="Q7075">
        <f>--(COUNTIF($A$2:A7075,A7075)=1)</f>
        <v>1</v>
      </c>
      <c r="R7075" t="str">
        <f t="shared" si="221"/>
        <v/>
      </c>
    </row>
    <row r="7076" spans="1:18">
      <c r="A7076" t="s">
        <v>13946</v>
      </c>
      <c r="B7076" t="s">
        <v>651</v>
      </c>
      <c r="C7076" t="s">
        <v>8425</v>
      </c>
      <c r="D7076" t="s">
        <v>3196</v>
      </c>
      <c r="E7076" t="s">
        <v>3280</v>
      </c>
      <c r="F7076" t="s">
        <v>3167</v>
      </c>
      <c r="G7076" t="s">
        <v>1933</v>
      </c>
      <c r="H7076" s="28">
        <v>45119</v>
      </c>
      <c r="I7076">
        <v>7.18</v>
      </c>
      <c r="J7076">
        <v>4</v>
      </c>
      <c r="K7076" t="s">
        <v>3123</v>
      </c>
      <c r="L7076" t="s">
        <v>3281</v>
      </c>
      <c r="M7076" t="s">
        <v>3188</v>
      </c>
      <c r="N7076">
        <v>1.7</v>
      </c>
      <c r="O7076" t="s">
        <v>3123</v>
      </c>
      <c r="P7076">
        <f t="shared" si="220"/>
        <v>45119</v>
      </c>
      <c r="Q7076">
        <f>--(COUNTIF($A$2:A7076,A7076)=1)</f>
        <v>1</v>
      </c>
      <c r="R7076">
        <f t="shared" si="221"/>
        <v>7.18</v>
      </c>
    </row>
    <row r="7077" spans="1:18">
      <c r="A7077" t="s">
        <v>13947</v>
      </c>
      <c r="B7077" t="s">
        <v>745</v>
      </c>
      <c r="C7077" t="s">
        <v>3098</v>
      </c>
      <c r="D7077" t="s">
        <v>3251</v>
      </c>
      <c r="E7077" t="s">
        <v>3175</v>
      </c>
      <c r="F7077" t="s">
        <v>3167</v>
      </c>
      <c r="G7077" t="s">
        <v>262</v>
      </c>
      <c r="H7077" s="28">
        <v>44890</v>
      </c>
      <c r="I7077">
        <v>21.74</v>
      </c>
      <c r="J7077">
        <v>8</v>
      </c>
      <c r="K7077" t="s">
        <v>3123</v>
      </c>
      <c r="L7077" t="s">
        <v>3265</v>
      </c>
      <c r="M7077" t="s">
        <v>3202</v>
      </c>
      <c r="O7077" t="s">
        <v>3189</v>
      </c>
      <c r="P7077">
        <f t="shared" si="220"/>
        <v>44890</v>
      </c>
      <c r="Q7077">
        <f>--(COUNTIF($A$2:A7077,A7077)=1)</f>
        <v>1</v>
      </c>
      <c r="R7077">
        <f t="shared" si="221"/>
        <v>21.74</v>
      </c>
    </row>
    <row r="7078" spans="1:18">
      <c r="A7078" t="s">
        <v>13948</v>
      </c>
      <c r="B7078" t="s">
        <v>3815</v>
      </c>
      <c r="C7078" t="s">
        <v>6250</v>
      </c>
      <c r="D7078" t="s">
        <v>3227</v>
      </c>
      <c r="E7078" t="s">
        <v>3175</v>
      </c>
      <c r="F7078" t="s">
        <v>3220</v>
      </c>
      <c r="G7078" t="s">
        <v>4289</v>
      </c>
      <c r="H7078" s="28">
        <v>45704</v>
      </c>
      <c r="I7078">
        <v>8.65</v>
      </c>
      <c r="J7078">
        <v>8</v>
      </c>
      <c r="K7078" t="s">
        <v>3123</v>
      </c>
      <c r="L7078" t="s">
        <v>3168</v>
      </c>
      <c r="M7078" t="s">
        <v>3207</v>
      </c>
      <c r="N7078">
        <v>4.9000000000000004</v>
      </c>
      <c r="O7078" t="s">
        <v>3170</v>
      </c>
      <c r="P7078">
        <f t="shared" si="220"/>
        <v>45704</v>
      </c>
      <c r="Q7078">
        <f>--(COUNTIF($A$2:A7078,A7078)=1)</f>
        <v>1</v>
      </c>
      <c r="R7078">
        <f t="shared" si="221"/>
        <v>8.65</v>
      </c>
    </row>
    <row r="7079" spans="1:18">
      <c r="A7079" t="s">
        <v>13949</v>
      </c>
      <c r="B7079" t="s">
        <v>1557</v>
      </c>
      <c r="C7079" t="s">
        <v>3098</v>
      </c>
      <c r="D7079" t="s">
        <v>3200</v>
      </c>
      <c r="E7079" t="s">
        <v>3194</v>
      </c>
      <c r="F7079" t="s">
        <v>3167</v>
      </c>
      <c r="G7079" t="s">
        <v>1288</v>
      </c>
      <c r="H7079" s="28">
        <v>44684</v>
      </c>
      <c r="I7079">
        <v>77.23</v>
      </c>
      <c r="J7079">
        <v>72</v>
      </c>
      <c r="K7079" t="s">
        <v>3123</v>
      </c>
      <c r="L7079" t="s">
        <v>3225</v>
      </c>
      <c r="M7079" t="s">
        <v>3207</v>
      </c>
      <c r="N7079">
        <v>1.2</v>
      </c>
      <c r="O7079" t="s">
        <v>3170</v>
      </c>
      <c r="P7079">
        <f t="shared" si="220"/>
        <v>44681</v>
      </c>
      <c r="Q7079">
        <f>--(COUNTIF($A$2:A7079,A7079)=1)</f>
        <v>1</v>
      </c>
      <c r="R7079">
        <f t="shared" si="221"/>
        <v>77.23</v>
      </c>
    </row>
    <row r="7080" spans="1:18">
      <c r="A7080" t="s">
        <v>13950</v>
      </c>
      <c r="B7080" t="s">
        <v>1750</v>
      </c>
      <c r="C7080" t="s">
        <v>3098</v>
      </c>
      <c r="D7080" t="s">
        <v>3227</v>
      </c>
      <c r="E7080" t="s">
        <v>3194</v>
      </c>
      <c r="F7080" t="s">
        <v>3220</v>
      </c>
      <c r="G7080" t="s">
        <v>2010</v>
      </c>
      <c r="H7080" s="28">
        <v>45319</v>
      </c>
      <c r="I7080">
        <v>6.15</v>
      </c>
      <c r="J7080">
        <v>72</v>
      </c>
      <c r="K7080" t="s">
        <v>3124</v>
      </c>
      <c r="L7080" t="s">
        <v>3354</v>
      </c>
      <c r="M7080" t="s">
        <v>3169</v>
      </c>
      <c r="N7080">
        <v>4.3</v>
      </c>
      <c r="O7080" t="s">
        <v>3123</v>
      </c>
      <c r="P7080">
        <f t="shared" si="220"/>
        <v>45319</v>
      </c>
      <c r="Q7080">
        <f>--(COUNTIF($A$2:A7080,A7080)=1)</f>
        <v>1</v>
      </c>
      <c r="R7080">
        <f t="shared" si="221"/>
        <v>6.15</v>
      </c>
    </row>
    <row r="7081" spans="1:18">
      <c r="A7081" t="s">
        <v>13951</v>
      </c>
      <c r="B7081" t="s">
        <v>3500</v>
      </c>
      <c r="C7081" t="s">
        <v>10539</v>
      </c>
      <c r="D7081" t="s">
        <v>3227</v>
      </c>
      <c r="E7081" t="s">
        <v>3175</v>
      </c>
      <c r="F7081" t="s">
        <v>3167</v>
      </c>
      <c r="G7081" t="s">
        <v>873</v>
      </c>
      <c r="H7081" s="28"/>
      <c r="J7081">
        <v>8</v>
      </c>
      <c r="K7081" t="s">
        <v>3098</v>
      </c>
      <c r="L7081" t="s">
        <v>3268</v>
      </c>
      <c r="M7081" t="s">
        <v>3177</v>
      </c>
      <c r="O7081" t="s">
        <v>3182</v>
      </c>
      <c r="P7081">
        <f t="shared" si="220"/>
        <v>45419</v>
      </c>
      <c r="Q7081">
        <f>--(COUNTIF($A$2:A7081,A7081)=1)</f>
        <v>1</v>
      </c>
      <c r="R7081" t="str">
        <f t="shared" si="221"/>
        <v/>
      </c>
    </row>
    <row r="7082" spans="1:18">
      <c r="A7082" t="s">
        <v>13952</v>
      </c>
      <c r="B7082" t="s">
        <v>442</v>
      </c>
      <c r="C7082" t="s">
        <v>3098</v>
      </c>
      <c r="D7082" t="s">
        <v>3237</v>
      </c>
      <c r="E7082" t="s">
        <v>3194</v>
      </c>
      <c r="F7082" t="s">
        <v>3167</v>
      </c>
      <c r="G7082" t="s">
        <v>2768</v>
      </c>
      <c r="H7082" s="28">
        <v>45444</v>
      </c>
      <c r="I7082">
        <v>130.43</v>
      </c>
      <c r="J7082">
        <v>72</v>
      </c>
      <c r="K7082" t="s">
        <v>3123</v>
      </c>
      <c r="L7082" t="s">
        <v>3225</v>
      </c>
      <c r="M7082" t="s">
        <v>3202</v>
      </c>
      <c r="O7082" t="s">
        <v>3182</v>
      </c>
      <c r="P7082">
        <f t="shared" si="220"/>
        <v>45439</v>
      </c>
      <c r="Q7082">
        <f>--(COUNTIF($A$2:A7082,A7082)=1)</f>
        <v>1</v>
      </c>
      <c r="R7082">
        <f t="shared" si="221"/>
        <v>130.43</v>
      </c>
    </row>
    <row r="7083" spans="1:18">
      <c r="A7083" t="s">
        <v>13953</v>
      </c>
      <c r="B7083" t="s">
        <v>1819</v>
      </c>
      <c r="C7083" t="s">
        <v>8879</v>
      </c>
      <c r="D7083" t="s">
        <v>3185</v>
      </c>
      <c r="E7083" t="s">
        <v>3194</v>
      </c>
      <c r="F7083" t="s">
        <v>3220</v>
      </c>
      <c r="G7083" t="s">
        <v>247</v>
      </c>
      <c r="H7083" s="28">
        <v>45477</v>
      </c>
      <c r="I7083">
        <v>169.83</v>
      </c>
      <c r="J7083">
        <v>72</v>
      </c>
      <c r="K7083" t="s">
        <v>3123</v>
      </c>
      <c r="L7083" t="s">
        <v>3192</v>
      </c>
      <c r="M7083" t="s">
        <v>3207</v>
      </c>
      <c r="N7083">
        <v>2.8</v>
      </c>
      <c r="O7083" t="s">
        <v>3189</v>
      </c>
      <c r="P7083">
        <f t="shared" si="220"/>
        <v>45470</v>
      </c>
      <c r="Q7083">
        <f>--(COUNTIF($A$2:A7083,A7083)=1)</f>
        <v>1</v>
      </c>
      <c r="R7083">
        <f t="shared" si="221"/>
        <v>169.83</v>
      </c>
    </row>
    <row r="7084" spans="1:18">
      <c r="A7084" t="s">
        <v>13954</v>
      </c>
      <c r="B7084" t="s">
        <v>1000</v>
      </c>
      <c r="C7084" t="s">
        <v>6205</v>
      </c>
      <c r="D7084" t="s">
        <v>3185</v>
      </c>
      <c r="E7084" t="s">
        <v>3280</v>
      </c>
      <c r="F7084" t="s">
        <v>3180</v>
      </c>
      <c r="G7084" t="s">
        <v>1530</v>
      </c>
      <c r="H7084" s="28"/>
      <c r="J7084">
        <v>4</v>
      </c>
      <c r="K7084" t="s">
        <v>3098</v>
      </c>
      <c r="L7084" t="s">
        <v>3187</v>
      </c>
      <c r="M7084" t="s">
        <v>3202</v>
      </c>
      <c r="O7084" t="s">
        <v>3170</v>
      </c>
      <c r="P7084">
        <f t="shared" si="220"/>
        <v>45127</v>
      </c>
      <c r="Q7084">
        <f>--(COUNTIF($A$2:A7084,A7084)=1)</f>
        <v>1</v>
      </c>
      <c r="R7084" t="str">
        <f t="shared" si="221"/>
        <v/>
      </c>
    </row>
    <row r="7085" spans="1:18">
      <c r="A7085" t="s">
        <v>13955</v>
      </c>
      <c r="B7085" t="s">
        <v>84</v>
      </c>
      <c r="C7085" t="s">
        <v>3868</v>
      </c>
      <c r="D7085" t="s">
        <v>3165</v>
      </c>
      <c r="E7085" t="s">
        <v>3166</v>
      </c>
      <c r="F7085" t="s">
        <v>3180</v>
      </c>
      <c r="G7085" t="s">
        <v>13956</v>
      </c>
      <c r="H7085" s="28"/>
      <c r="J7085">
        <v>24</v>
      </c>
      <c r="K7085" t="s">
        <v>3098</v>
      </c>
      <c r="L7085" t="s">
        <v>3307</v>
      </c>
      <c r="M7085" t="s">
        <v>3207</v>
      </c>
      <c r="O7085" t="s">
        <v>3124</v>
      </c>
      <c r="P7085">
        <f t="shared" si="220"/>
        <v>45574</v>
      </c>
      <c r="Q7085">
        <f>--(COUNTIF($A$2:A7085,A7085)=1)</f>
        <v>1</v>
      </c>
      <c r="R7085" t="str">
        <f t="shared" si="221"/>
        <v/>
      </c>
    </row>
    <row r="7086" spans="1:18">
      <c r="A7086" t="s">
        <v>13957</v>
      </c>
      <c r="B7086" t="s">
        <v>2132</v>
      </c>
      <c r="C7086" t="s">
        <v>3098</v>
      </c>
      <c r="D7086" t="s">
        <v>3196</v>
      </c>
      <c r="E7086" t="s">
        <v>3166</v>
      </c>
      <c r="F7086" t="s">
        <v>3180</v>
      </c>
      <c r="G7086" t="s">
        <v>6931</v>
      </c>
      <c r="H7086" s="28"/>
      <c r="J7086">
        <v>24</v>
      </c>
      <c r="K7086" t="s">
        <v>3098</v>
      </c>
      <c r="L7086" t="s">
        <v>3098</v>
      </c>
      <c r="M7086" t="s">
        <v>3202</v>
      </c>
      <c r="O7086" t="s">
        <v>3182</v>
      </c>
      <c r="P7086">
        <f t="shared" si="220"/>
        <v>45214</v>
      </c>
      <c r="Q7086">
        <f>--(COUNTIF($A$2:A7086,A7086)=1)</f>
        <v>1</v>
      </c>
      <c r="R7086" t="str">
        <f t="shared" si="221"/>
        <v/>
      </c>
    </row>
    <row r="7087" spans="1:18">
      <c r="A7087" t="s">
        <v>13958</v>
      </c>
      <c r="B7087" t="s">
        <v>4784</v>
      </c>
      <c r="C7087" t="s">
        <v>13959</v>
      </c>
      <c r="D7087" t="s">
        <v>3227</v>
      </c>
      <c r="E7087" t="s">
        <v>3194</v>
      </c>
      <c r="F7087" t="s">
        <v>3167</v>
      </c>
      <c r="G7087" t="s">
        <v>1098</v>
      </c>
      <c r="H7087" s="28">
        <v>45524</v>
      </c>
      <c r="I7087">
        <v>60.21</v>
      </c>
      <c r="J7087">
        <v>72</v>
      </c>
      <c r="K7087" t="s">
        <v>3124</v>
      </c>
      <c r="L7087" t="s">
        <v>3354</v>
      </c>
      <c r="M7087" t="s">
        <v>3169</v>
      </c>
      <c r="N7087">
        <v>4.5</v>
      </c>
      <c r="O7087" t="s">
        <v>3170</v>
      </c>
      <c r="P7087">
        <f t="shared" si="220"/>
        <v>45522</v>
      </c>
      <c r="Q7087">
        <f>--(COUNTIF($A$2:A7087,A7087)=1)</f>
        <v>1</v>
      </c>
      <c r="R7087">
        <f t="shared" si="221"/>
        <v>60.21</v>
      </c>
    </row>
    <row r="7088" spans="1:18">
      <c r="A7088" t="s">
        <v>13960</v>
      </c>
      <c r="B7088" t="s">
        <v>6027</v>
      </c>
      <c r="C7088" t="s">
        <v>13961</v>
      </c>
      <c r="D7088" t="s">
        <v>3174</v>
      </c>
      <c r="E7088" t="s">
        <v>3166</v>
      </c>
      <c r="F7088" t="s">
        <v>3167</v>
      </c>
      <c r="G7088" t="s">
        <v>9509</v>
      </c>
      <c r="H7088" s="28">
        <v>45199</v>
      </c>
      <c r="I7088">
        <v>9.3000000000000007</v>
      </c>
      <c r="J7088">
        <v>24</v>
      </c>
      <c r="K7088" t="s">
        <v>3124</v>
      </c>
      <c r="L7088" t="s">
        <v>3248</v>
      </c>
      <c r="M7088" t="s">
        <v>3177</v>
      </c>
      <c r="N7088">
        <v>2.4</v>
      </c>
      <c r="O7088" t="s">
        <v>3170</v>
      </c>
      <c r="P7088">
        <f t="shared" si="220"/>
        <v>45199</v>
      </c>
      <c r="Q7088">
        <f>--(COUNTIF($A$2:A7088,A7088)=1)</f>
        <v>1</v>
      </c>
      <c r="R7088">
        <f t="shared" si="221"/>
        <v>9.3000000000000007</v>
      </c>
    </row>
    <row r="7089" spans="1:18">
      <c r="A7089" t="s">
        <v>13962</v>
      </c>
      <c r="B7089" t="s">
        <v>3949</v>
      </c>
      <c r="C7089" t="s">
        <v>3098</v>
      </c>
      <c r="D7089" t="s">
        <v>3185</v>
      </c>
      <c r="E7089" t="s">
        <v>3175</v>
      </c>
      <c r="F7089" t="s">
        <v>3167</v>
      </c>
      <c r="G7089" t="s">
        <v>2651</v>
      </c>
      <c r="H7089" s="28">
        <v>45020</v>
      </c>
      <c r="I7089">
        <v>11.73</v>
      </c>
      <c r="J7089">
        <v>8</v>
      </c>
      <c r="K7089" t="s">
        <v>3123</v>
      </c>
      <c r="L7089" t="s">
        <v>3181</v>
      </c>
      <c r="M7089" t="s">
        <v>3207</v>
      </c>
      <c r="N7089">
        <v>4.5999999999999996</v>
      </c>
      <c r="O7089" t="s">
        <v>3182</v>
      </c>
      <c r="P7089">
        <f t="shared" si="220"/>
        <v>45020</v>
      </c>
      <c r="Q7089">
        <f>--(COUNTIF($A$2:A7089,A7089)=1)</f>
        <v>1</v>
      </c>
      <c r="R7089">
        <f t="shared" si="221"/>
        <v>11.73</v>
      </c>
    </row>
    <row r="7090" spans="1:18">
      <c r="A7090" t="s">
        <v>13963</v>
      </c>
      <c r="B7090" t="s">
        <v>584</v>
      </c>
      <c r="C7090" t="s">
        <v>3098</v>
      </c>
      <c r="D7090" t="s">
        <v>3200</v>
      </c>
      <c r="E7090" t="s">
        <v>3194</v>
      </c>
      <c r="F7090" t="s">
        <v>3167</v>
      </c>
      <c r="G7090" t="s">
        <v>305</v>
      </c>
      <c r="H7090" s="28"/>
      <c r="J7090">
        <v>72</v>
      </c>
      <c r="K7090" t="s">
        <v>3098</v>
      </c>
      <c r="L7090" t="s">
        <v>3201</v>
      </c>
      <c r="M7090" t="s">
        <v>3169</v>
      </c>
      <c r="O7090" t="s">
        <v>3170</v>
      </c>
      <c r="P7090">
        <f t="shared" si="220"/>
        <v>45210</v>
      </c>
      <c r="Q7090">
        <f>--(COUNTIF($A$2:A7090,A7090)=1)</f>
        <v>1</v>
      </c>
      <c r="R7090" t="str">
        <f t="shared" si="221"/>
        <v/>
      </c>
    </row>
    <row r="7091" spans="1:18">
      <c r="A7091" t="s">
        <v>13964</v>
      </c>
      <c r="B7091" t="s">
        <v>5761</v>
      </c>
      <c r="C7091" t="s">
        <v>3098</v>
      </c>
      <c r="D7091" t="s">
        <v>3251</v>
      </c>
      <c r="E7091" t="s">
        <v>3166</v>
      </c>
      <c r="F7091" t="s">
        <v>3167</v>
      </c>
      <c r="G7091" t="s">
        <v>1295</v>
      </c>
      <c r="H7091" s="28">
        <v>44923</v>
      </c>
      <c r="I7091">
        <v>38.71</v>
      </c>
      <c r="J7091">
        <v>24</v>
      </c>
      <c r="K7091" t="s">
        <v>3123</v>
      </c>
      <c r="L7091" t="s">
        <v>3231</v>
      </c>
      <c r="M7091" t="s">
        <v>3207</v>
      </c>
      <c r="N7091">
        <v>3.1</v>
      </c>
      <c r="O7091" t="s">
        <v>3123</v>
      </c>
      <c r="P7091">
        <f t="shared" si="220"/>
        <v>44922</v>
      </c>
      <c r="Q7091">
        <f>--(COUNTIF($A$2:A7091,A7091)=1)</f>
        <v>1</v>
      </c>
      <c r="R7091">
        <f t="shared" si="221"/>
        <v>38.71</v>
      </c>
    </row>
    <row r="7092" spans="1:18">
      <c r="A7092" t="s">
        <v>13965</v>
      </c>
      <c r="B7092" t="s">
        <v>4664</v>
      </c>
      <c r="C7092" t="s">
        <v>8061</v>
      </c>
      <c r="D7092" t="s">
        <v>3251</v>
      </c>
      <c r="E7092" t="s">
        <v>3280</v>
      </c>
      <c r="F7092" t="s">
        <v>3167</v>
      </c>
      <c r="G7092" t="s">
        <v>420</v>
      </c>
      <c r="H7092" s="28">
        <v>45090</v>
      </c>
      <c r="I7092">
        <v>4.7300000000000004</v>
      </c>
      <c r="J7092">
        <v>4</v>
      </c>
      <c r="K7092" t="s">
        <v>3123</v>
      </c>
      <c r="L7092" t="s">
        <v>3268</v>
      </c>
      <c r="M7092" t="s">
        <v>3169</v>
      </c>
      <c r="N7092">
        <v>2.2000000000000002</v>
      </c>
      <c r="O7092" t="s">
        <v>3260</v>
      </c>
      <c r="P7092">
        <f t="shared" si="220"/>
        <v>45090</v>
      </c>
      <c r="Q7092">
        <f>--(COUNTIF($A$2:A7092,A7092)=1)</f>
        <v>1</v>
      </c>
      <c r="R7092">
        <f t="shared" si="221"/>
        <v>4.7300000000000004</v>
      </c>
    </row>
    <row r="7093" spans="1:18">
      <c r="A7093" t="s">
        <v>13966</v>
      </c>
      <c r="B7093" t="s">
        <v>6290</v>
      </c>
      <c r="C7093" t="s">
        <v>3098</v>
      </c>
      <c r="D7093" t="s">
        <v>3165</v>
      </c>
      <c r="E7093" t="s">
        <v>3166</v>
      </c>
      <c r="F7093" t="s">
        <v>3167</v>
      </c>
      <c r="G7093" t="s">
        <v>420</v>
      </c>
      <c r="H7093" s="28">
        <v>45092</v>
      </c>
      <c r="I7093">
        <v>61.62</v>
      </c>
      <c r="J7093">
        <v>24</v>
      </c>
      <c r="K7093" t="s">
        <v>3123</v>
      </c>
      <c r="L7093" t="s">
        <v>3254</v>
      </c>
      <c r="M7093" t="s">
        <v>3202</v>
      </c>
      <c r="N7093">
        <v>3.9</v>
      </c>
      <c r="O7093" t="s">
        <v>3123</v>
      </c>
      <c r="P7093">
        <f t="shared" si="220"/>
        <v>45090</v>
      </c>
      <c r="Q7093">
        <f>--(COUNTIF($A$2:A7093,A7093)=1)</f>
        <v>1</v>
      </c>
      <c r="R7093">
        <f t="shared" si="221"/>
        <v>61.62</v>
      </c>
    </row>
    <row r="7094" spans="1:18">
      <c r="A7094" t="s">
        <v>13967</v>
      </c>
      <c r="B7094" t="s">
        <v>4907</v>
      </c>
      <c r="C7094" t="s">
        <v>7588</v>
      </c>
      <c r="D7094" t="s">
        <v>3240</v>
      </c>
      <c r="E7094" t="s">
        <v>3280</v>
      </c>
      <c r="F7094" t="s">
        <v>3167</v>
      </c>
      <c r="G7094" t="s">
        <v>2644</v>
      </c>
      <c r="H7094" s="28">
        <v>45258</v>
      </c>
      <c r="I7094">
        <v>5.74</v>
      </c>
      <c r="J7094">
        <v>4</v>
      </c>
      <c r="K7094" t="s">
        <v>3123</v>
      </c>
      <c r="L7094" t="s">
        <v>3168</v>
      </c>
      <c r="M7094" t="s">
        <v>3202</v>
      </c>
      <c r="N7094">
        <v>1.5</v>
      </c>
      <c r="O7094" t="s">
        <v>3123</v>
      </c>
      <c r="P7094">
        <f t="shared" si="220"/>
        <v>45258</v>
      </c>
      <c r="Q7094">
        <f>--(COUNTIF($A$2:A7094,A7094)=1)</f>
        <v>1</v>
      </c>
      <c r="R7094">
        <f t="shared" si="221"/>
        <v>5.74</v>
      </c>
    </row>
    <row r="7095" spans="1:18">
      <c r="A7095" t="s">
        <v>13968</v>
      </c>
      <c r="B7095" t="s">
        <v>1957</v>
      </c>
      <c r="C7095" t="s">
        <v>3098</v>
      </c>
      <c r="D7095" t="s">
        <v>3185</v>
      </c>
      <c r="E7095" t="s">
        <v>3166</v>
      </c>
      <c r="F7095" t="s">
        <v>3167</v>
      </c>
      <c r="G7095" t="s">
        <v>2635</v>
      </c>
      <c r="H7095" s="28"/>
      <c r="J7095">
        <v>24</v>
      </c>
      <c r="K7095" t="s">
        <v>3098</v>
      </c>
      <c r="L7095" t="s">
        <v>3281</v>
      </c>
      <c r="M7095" t="s">
        <v>3169</v>
      </c>
      <c r="O7095" t="s">
        <v>3178</v>
      </c>
      <c r="P7095">
        <f t="shared" si="220"/>
        <v>45149</v>
      </c>
      <c r="Q7095">
        <f>--(COUNTIF($A$2:A7095,A7095)=1)</f>
        <v>1</v>
      </c>
      <c r="R7095" t="str">
        <f t="shared" si="221"/>
        <v/>
      </c>
    </row>
    <row r="7096" spans="1:18">
      <c r="A7096" t="s">
        <v>13969</v>
      </c>
      <c r="B7096" t="s">
        <v>6849</v>
      </c>
      <c r="C7096" t="s">
        <v>3098</v>
      </c>
      <c r="D7096" t="s">
        <v>3237</v>
      </c>
      <c r="E7096" t="s">
        <v>3194</v>
      </c>
      <c r="F7096" t="s">
        <v>3228</v>
      </c>
      <c r="G7096" t="s">
        <v>2636</v>
      </c>
      <c r="H7096" s="28"/>
      <c r="J7096">
        <v>72</v>
      </c>
      <c r="K7096" t="s">
        <v>3098</v>
      </c>
      <c r="L7096" t="s">
        <v>3098</v>
      </c>
      <c r="M7096" t="s">
        <v>3188</v>
      </c>
      <c r="O7096" t="s">
        <v>3182</v>
      </c>
      <c r="P7096">
        <f t="shared" si="220"/>
        <v>45232</v>
      </c>
      <c r="Q7096">
        <f>--(COUNTIF($A$2:A7096,A7096)=1)</f>
        <v>1</v>
      </c>
      <c r="R7096" t="str">
        <f t="shared" si="221"/>
        <v/>
      </c>
    </row>
    <row r="7097" spans="1:18">
      <c r="A7097" t="s">
        <v>13970</v>
      </c>
      <c r="B7097" t="s">
        <v>2825</v>
      </c>
      <c r="C7097" t="s">
        <v>3098</v>
      </c>
      <c r="D7097" t="s">
        <v>3240</v>
      </c>
      <c r="E7097" t="s">
        <v>3166</v>
      </c>
      <c r="F7097" t="s">
        <v>3167</v>
      </c>
      <c r="G7097" t="s">
        <v>2151</v>
      </c>
      <c r="H7097" s="28">
        <v>45325</v>
      </c>
      <c r="I7097">
        <v>12.44</v>
      </c>
      <c r="J7097">
        <v>24</v>
      </c>
      <c r="K7097" t="s">
        <v>3124</v>
      </c>
      <c r="L7097" t="s">
        <v>3307</v>
      </c>
      <c r="M7097" t="s">
        <v>3177</v>
      </c>
      <c r="N7097">
        <v>4.2</v>
      </c>
      <c r="O7097" t="s">
        <v>3182</v>
      </c>
      <c r="P7097">
        <f t="shared" si="220"/>
        <v>45325</v>
      </c>
      <c r="Q7097">
        <f>--(COUNTIF($A$2:A7097,A7097)=1)</f>
        <v>1</v>
      </c>
      <c r="R7097">
        <f t="shared" si="221"/>
        <v>12.44</v>
      </c>
    </row>
    <row r="7098" spans="1:18">
      <c r="A7098" t="s">
        <v>13971</v>
      </c>
      <c r="B7098" t="s">
        <v>2309</v>
      </c>
      <c r="C7098" t="s">
        <v>3098</v>
      </c>
      <c r="D7098" t="s">
        <v>3237</v>
      </c>
      <c r="E7098" t="s">
        <v>3166</v>
      </c>
      <c r="F7098" t="s">
        <v>3167</v>
      </c>
      <c r="G7098" t="s">
        <v>12398</v>
      </c>
      <c r="H7098" s="28">
        <v>45691</v>
      </c>
      <c r="I7098">
        <v>68.3</v>
      </c>
      <c r="J7098">
        <v>24</v>
      </c>
      <c r="K7098" t="s">
        <v>3123</v>
      </c>
      <c r="L7098" t="s">
        <v>3281</v>
      </c>
      <c r="M7098" t="s">
        <v>3207</v>
      </c>
      <c r="O7098" t="s">
        <v>3170</v>
      </c>
      <c r="P7098">
        <f t="shared" si="220"/>
        <v>45689</v>
      </c>
      <c r="Q7098">
        <f>--(COUNTIF($A$2:A7098,A7098)=1)</f>
        <v>1</v>
      </c>
      <c r="R7098">
        <f t="shared" si="221"/>
        <v>68.3</v>
      </c>
    </row>
    <row r="7099" spans="1:18">
      <c r="A7099" t="s">
        <v>13972</v>
      </c>
      <c r="B7099" t="s">
        <v>1706</v>
      </c>
      <c r="C7099" t="s">
        <v>13973</v>
      </c>
      <c r="D7099" t="s">
        <v>3196</v>
      </c>
      <c r="E7099" t="s">
        <v>3175</v>
      </c>
      <c r="F7099" t="s">
        <v>3167</v>
      </c>
      <c r="G7099" t="s">
        <v>2578</v>
      </c>
      <c r="H7099" s="28"/>
      <c r="J7099">
        <v>8</v>
      </c>
      <c r="K7099" t="s">
        <v>3098</v>
      </c>
      <c r="L7099" t="s">
        <v>3351</v>
      </c>
      <c r="M7099" t="s">
        <v>3188</v>
      </c>
      <c r="O7099" t="s">
        <v>3170</v>
      </c>
      <c r="P7099">
        <f t="shared" si="220"/>
        <v>45064</v>
      </c>
      <c r="Q7099">
        <f>--(COUNTIF($A$2:A7099,A7099)=1)</f>
        <v>1</v>
      </c>
      <c r="R7099" t="str">
        <f t="shared" si="221"/>
        <v/>
      </c>
    </row>
    <row r="7100" spans="1:18">
      <c r="A7100" t="s">
        <v>13974</v>
      </c>
      <c r="B7100" t="s">
        <v>3062</v>
      </c>
      <c r="C7100" t="s">
        <v>13975</v>
      </c>
      <c r="D7100" t="s">
        <v>3227</v>
      </c>
      <c r="E7100" t="s">
        <v>3194</v>
      </c>
      <c r="F7100" t="s">
        <v>3167</v>
      </c>
      <c r="G7100" t="s">
        <v>762</v>
      </c>
      <c r="H7100" s="28"/>
      <c r="J7100">
        <v>72</v>
      </c>
      <c r="K7100" t="s">
        <v>3098</v>
      </c>
      <c r="L7100" t="s">
        <v>3318</v>
      </c>
      <c r="M7100" t="s">
        <v>3202</v>
      </c>
      <c r="O7100" t="s">
        <v>3189</v>
      </c>
      <c r="P7100">
        <f t="shared" si="220"/>
        <v>45302</v>
      </c>
      <c r="Q7100">
        <f>--(COUNTIF($A$2:A7100,A7100)=1)</f>
        <v>1</v>
      </c>
      <c r="R7100" t="str">
        <f t="shared" si="221"/>
        <v/>
      </c>
    </row>
    <row r="7101" spans="1:18">
      <c r="A7101" t="s">
        <v>13976</v>
      </c>
      <c r="B7101" t="s">
        <v>1935</v>
      </c>
      <c r="C7101" t="s">
        <v>3098</v>
      </c>
      <c r="D7101" t="s">
        <v>3237</v>
      </c>
      <c r="E7101" t="s">
        <v>3280</v>
      </c>
      <c r="F7101" t="s">
        <v>3180</v>
      </c>
      <c r="G7101" t="s">
        <v>2378</v>
      </c>
      <c r="H7101" s="28"/>
      <c r="J7101">
        <v>4</v>
      </c>
      <c r="K7101" t="s">
        <v>3098</v>
      </c>
      <c r="L7101" t="s">
        <v>3225</v>
      </c>
      <c r="M7101" t="s">
        <v>3207</v>
      </c>
      <c r="O7101" t="s">
        <v>3170</v>
      </c>
      <c r="P7101">
        <f t="shared" si="220"/>
        <v>45291</v>
      </c>
      <c r="Q7101">
        <f>--(COUNTIF($A$2:A7101,A7101)=1)</f>
        <v>1</v>
      </c>
      <c r="R7101" t="str">
        <f t="shared" si="221"/>
        <v/>
      </c>
    </row>
    <row r="7102" spans="1:18">
      <c r="A7102" t="s">
        <v>13977</v>
      </c>
      <c r="B7102" t="s">
        <v>2326</v>
      </c>
      <c r="C7102" t="s">
        <v>3098</v>
      </c>
      <c r="D7102" t="s">
        <v>3227</v>
      </c>
      <c r="E7102" t="s">
        <v>3194</v>
      </c>
      <c r="F7102" t="s">
        <v>3167</v>
      </c>
      <c r="G7102" t="s">
        <v>564</v>
      </c>
      <c r="H7102" s="28">
        <v>45442</v>
      </c>
      <c r="I7102">
        <v>198.6</v>
      </c>
      <c r="J7102">
        <v>72</v>
      </c>
      <c r="K7102" t="s">
        <v>3123</v>
      </c>
      <c r="L7102" t="s">
        <v>3229</v>
      </c>
      <c r="M7102" t="s">
        <v>3177</v>
      </c>
      <c r="N7102">
        <v>2.6</v>
      </c>
      <c r="O7102" t="s">
        <v>3260</v>
      </c>
      <c r="P7102">
        <f t="shared" si="220"/>
        <v>45434</v>
      </c>
      <c r="Q7102">
        <f>--(COUNTIF($A$2:A7102,A7102)=1)</f>
        <v>1</v>
      </c>
      <c r="R7102">
        <f t="shared" si="221"/>
        <v>198.6</v>
      </c>
    </row>
    <row r="7103" spans="1:18">
      <c r="A7103" t="s">
        <v>13978</v>
      </c>
      <c r="B7103" t="s">
        <v>666</v>
      </c>
      <c r="C7103" t="s">
        <v>3098</v>
      </c>
      <c r="D7103" t="s">
        <v>3251</v>
      </c>
      <c r="E7103" t="s">
        <v>3175</v>
      </c>
      <c r="F7103" t="s">
        <v>3167</v>
      </c>
      <c r="G7103" t="s">
        <v>7301</v>
      </c>
      <c r="H7103" s="28">
        <v>45035</v>
      </c>
      <c r="I7103">
        <v>2.02</v>
      </c>
      <c r="J7103">
        <v>8</v>
      </c>
      <c r="K7103" t="s">
        <v>3124</v>
      </c>
      <c r="L7103" t="s">
        <v>3271</v>
      </c>
      <c r="M7103" t="s">
        <v>3177</v>
      </c>
      <c r="O7103" t="s">
        <v>3189</v>
      </c>
      <c r="P7103">
        <f t="shared" si="220"/>
        <v>45035</v>
      </c>
      <c r="Q7103">
        <f>--(COUNTIF($A$2:A7103,A7103)=1)</f>
        <v>1</v>
      </c>
      <c r="R7103">
        <f t="shared" si="221"/>
        <v>2.02</v>
      </c>
    </row>
    <row r="7104" spans="1:18">
      <c r="A7104" t="s">
        <v>13979</v>
      </c>
      <c r="B7104" t="s">
        <v>2112</v>
      </c>
      <c r="C7104" t="s">
        <v>3098</v>
      </c>
      <c r="D7104" t="s">
        <v>3251</v>
      </c>
      <c r="E7104" t="s">
        <v>3175</v>
      </c>
      <c r="F7104" t="s">
        <v>3167</v>
      </c>
      <c r="G7104" t="s">
        <v>1338</v>
      </c>
      <c r="H7104" s="28">
        <v>45603</v>
      </c>
      <c r="I7104">
        <v>1.9</v>
      </c>
      <c r="J7104">
        <v>8</v>
      </c>
      <c r="K7104" t="s">
        <v>3124</v>
      </c>
      <c r="L7104" t="s">
        <v>3225</v>
      </c>
      <c r="M7104" t="s">
        <v>3207</v>
      </c>
      <c r="N7104">
        <v>3.9</v>
      </c>
      <c r="O7104" t="s">
        <v>3170</v>
      </c>
      <c r="P7104">
        <f t="shared" si="220"/>
        <v>45603</v>
      </c>
      <c r="Q7104">
        <f>--(COUNTIF($A$2:A7104,A7104)=1)</f>
        <v>1</v>
      </c>
      <c r="R7104">
        <f t="shared" si="221"/>
        <v>1.9</v>
      </c>
    </row>
    <row r="7105" spans="1:18">
      <c r="A7105" t="s">
        <v>13980</v>
      </c>
      <c r="B7105" t="s">
        <v>2811</v>
      </c>
      <c r="C7105" t="s">
        <v>3098</v>
      </c>
      <c r="D7105" t="s">
        <v>3196</v>
      </c>
      <c r="E7105" t="s">
        <v>3280</v>
      </c>
      <c r="F7105" t="s">
        <v>3167</v>
      </c>
      <c r="G7105" t="s">
        <v>1666</v>
      </c>
      <c r="H7105" s="28">
        <v>45442</v>
      </c>
      <c r="I7105">
        <v>4.32</v>
      </c>
      <c r="J7105">
        <v>4</v>
      </c>
      <c r="K7105" t="s">
        <v>3123</v>
      </c>
      <c r="L7105" t="s">
        <v>3198</v>
      </c>
      <c r="M7105" t="s">
        <v>3177</v>
      </c>
      <c r="N7105">
        <v>3.2</v>
      </c>
      <c r="O7105" t="s">
        <v>3178</v>
      </c>
      <c r="P7105">
        <f t="shared" si="220"/>
        <v>45442</v>
      </c>
      <c r="Q7105">
        <f>--(COUNTIF($A$2:A7105,A7105)=1)</f>
        <v>1</v>
      </c>
      <c r="R7105">
        <f t="shared" si="221"/>
        <v>4.32</v>
      </c>
    </row>
    <row r="7106" spans="1:18">
      <c r="A7106" t="s">
        <v>13981</v>
      </c>
      <c r="B7106" t="s">
        <v>4031</v>
      </c>
      <c r="C7106" t="s">
        <v>3098</v>
      </c>
      <c r="D7106" t="s">
        <v>3185</v>
      </c>
      <c r="E7106" t="s">
        <v>3166</v>
      </c>
      <c r="F7106" t="s">
        <v>3167</v>
      </c>
      <c r="G7106" t="s">
        <v>2019</v>
      </c>
      <c r="H7106" s="28">
        <v>44911</v>
      </c>
      <c r="I7106">
        <v>14.94</v>
      </c>
      <c r="J7106">
        <v>24</v>
      </c>
      <c r="K7106" t="s">
        <v>3124</v>
      </c>
      <c r="L7106" t="s">
        <v>3221</v>
      </c>
      <c r="M7106" t="s">
        <v>3188</v>
      </c>
      <c r="N7106">
        <v>3.2</v>
      </c>
      <c r="O7106" t="s">
        <v>3170</v>
      </c>
      <c r="P7106">
        <f t="shared" ref="P7106:P7169" si="222">IFERROR(DATEVALUE(G7106),IFERROR(DATE(RIGHT(G7106,4),MID(G7106,4,2),LEFT(G7106,2)),""))</f>
        <v>44911</v>
      </c>
      <c r="Q7106">
        <f>--(COUNTIF($A$2:A7106,A7106)=1)</f>
        <v>1</v>
      </c>
      <c r="R7106">
        <f t="shared" ref="R7106:R7169" si="223">IF(AND(Q7106=1,I7106&lt;&gt;"",ISNUMBER(I7106),I7106&gt;=0),I7106,"")</f>
        <v>14.94</v>
      </c>
    </row>
    <row r="7107" spans="1:18">
      <c r="A7107" t="s">
        <v>13982</v>
      </c>
      <c r="B7107" t="s">
        <v>4806</v>
      </c>
      <c r="C7107" t="s">
        <v>7276</v>
      </c>
      <c r="D7107" t="s">
        <v>3237</v>
      </c>
      <c r="E7107" t="s">
        <v>3166</v>
      </c>
      <c r="F7107" t="s">
        <v>3167</v>
      </c>
      <c r="G7107" t="s">
        <v>404</v>
      </c>
      <c r="H7107" s="28">
        <v>45290</v>
      </c>
      <c r="I7107">
        <v>33.979999999999997</v>
      </c>
      <c r="J7107">
        <v>24</v>
      </c>
      <c r="K7107" t="s">
        <v>3123</v>
      </c>
      <c r="L7107" t="s">
        <v>3271</v>
      </c>
      <c r="M7107" t="s">
        <v>3202</v>
      </c>
      <c r="N7107">
        <v>1.1000000000000001</v>
      </c>
      <c r="O7107" t="s">
        <v>3213</v>
      </c>
      <c r="P7107">
        <f t="shared" si="222"/>
        <v>45289</v>
      </c>
      <c r="Q7107">
        <f>--(COUNTIF($A$2:A7107,A7107)=1)</f>
        <v>1</v>
      </c>
      <c r="R7107">
        <f t="shared" si="223"/>
        <v>33.979999999999997</v>
      </c>
    </row>
    <row r="7108" spans="1:18">
      <c r="A7108" t="s">
        <v>13983</v>
      </c>
      <c r="B7108" t="s">
        <v>2122</v>
      </c>
      <c r="C7108" t="s">
        <v>3098</v>
      </c>
      <c r="D7108" t="s">
        <v>3237</v>
      </c>
      <c r="E7108" t="s">
        <v>3175</v>
      </c>
      <c r="F7108" t="s">
        <v>3167</v>
      </c>
      <c r="G7108" t="s">
        <v>3069</v>
      </c>
      <c r="H7108" s="28">
        <v>44577</v>
      </c>
      <c r="I7108">
        <v>9.0299999999999994</v>
      </c>
      <c r="J7108">
        <v>8</v>
      </c>
      <c r="K7108" t="s">
        <v>3123</v>
      </c>
      <c r="L7108" t="s">
        <v>3302</v>
      </c>
      <c r="M7108" t="s">
        <v>3202</v>
      </c>
      <c r="N7108">
        <v>2.1</v>
      </c>
      <c r="O7108" t="s">
        <v>3124</v>
      </c>
      <c r="P7108">
        <f t="shared" si="222"/>
        <v>44577</v>
      </c>
      <c r="Q7108">
        <f>--(COUNTIF($A$2:A7108,A7108)=1)</f>
        <v>1</v>
      </c>
      <c r="R7108">
        <f t="shared" si="223"/>
        <v>9.0299999999999994</v>
      </c>
    </row>
    <row r="7109" spans="1:18">
      <c r="A7109" t="s">
        <v>13984</v>
      </c>
      <c r="B7109" t="s">
        <v>5087</v>
      </c>
      <c r="C7109" t="s">
        <v>3098</v>
      </c>
      <c r="D7109" t="s">
        <v>3174</v>
      </c>
      <c r="E7109" t="s">
        <v>3175</v>
      </c>
      <c r="F7109" t="s">
        <v>3220</v>
      </c>
      <c r="G7109" t="s">
        <v>3069</v>
      </c>
      <c r="H7109" s="28">
        <v>44577</v>
      </c>
      <c r="I7109">
        <v>23.28</v>
      </c>
      <c r="J7109">
        <v>8</v>
      </c>
      <c r="K7109" t="s">
        <v>3123</v>
      </c>
      <c r="L7109" t="s">
        <v>3231</v>
      </c>
      <c r="M7109" t="s">
        <v>3177</v>
      </c>
      <c r="N7109">
        <v>1.4</v>
      </c>
      <c r="O7109" t="s">
        <v>3124</v>
      </c>
      <c r="P7109">
        <f t="shared" si="222"/>
        <v>44577</v>
      </c>
      <c r="Q7109">
        <f>--(COUNTIF($A$2:A7109,A7109)=1)</f>
        <v>1</v>
      </c>
      <c r="R7109">
        <f t="shared" si="223"/>
        <v>23.28</v>
      </c>
    </row>
    <row r="7110" spans="1:18">
      <c r="A7110" t="s">
        <v>13985</v>
      </c>
      <c r="B7110" t="s">
        <v>4160</v>
      </c>
      <c r="C7110" t="s">
        <v>13907</v>
      </c>
      <c r="D7110" t="s">
        <v>3227</v>
      </c>
      <c r="E7110" t="s">
        <v>3166</v>
      </c>
      <c r="F7110" t="s">
        <v>3167</v>
      </c>
      <c r="G7110" t="s">
        <v>931</v>
      </c>
      <c r="H7110" s="28">
        <v>45062</v>
      </c>
      <c r="I7110">
        <v>8.81</v>
      </c>
      <c r="J7110">
        <v>24</v>
      </c>
      <c r="K7110" t="s">
        <v>3124</v>
      </c>
      <c r="L7110" t="s">
        <v>3248</v>
      </c>
      <c r="M7110" t="s">
        <v>3202</v>
      </c>
      <c r="N7110">
        <v>4.5</v>
      </c>
      <c r="O7110" t="s">
        <v>3189</v>
      </c>
      <c r="P7110">
        <f t="shared" si="222"/>
        <v>45062</v>
      </c>
      <c r="Q7110">
        <f>--(COUNTIF($A$2:A7110,A7110)=1)</f>
        <v>1</v>
      </c>
      <c r="R7110">
        <f t="shared" si="223"/>
        <v>8.81</v>
      </c>
    </row>
    <row r="7111" spans="1:18">
      <c r="A7111" t="s">
        <v>13986</v>
      </c>
      <c r="B7111" t="s">
        <v>8379</v>
      </c>
      <c r="C7111" t="s">
        <v>3098</v>
      </c>
      <c r="D7111" t="s">
        <v>3237</v>
      </c>
      <c r="E7111" t="s">
        <v>3175</v>
      </c>
      <c r="F7111" t="s">
        <v>3167</v>
      </c>
      <c r="G7111" t="s">
        <v>6607</v>
      </c>
      <c r="H7111" s="28">
        <v>45380</v>
      </c>
      <c r="I7111">
        <v>5.48</v>
      </c>
      <c r="J7111">
        <v>8</v>
      </c>
      <c r="K7111" t="s">
        <v>3124</v>
      </c>
      <c r="L7111" t="s">
        <v>3168</v>
      </c>
      <c r="M7111" t="s">
        <v>3188</v>
      </c>
      <c r="N7111">
        <v>1.1000000000000001</v>
      </c>
      <c r="O7111" t="s">
        <v>3182</v>
      </c>
      <c r="P7111">
        <f t="shared" si="222"/>
        <v>45380</v>
      </c>
      <c r="Q7111">
        <f>--(COUNTIF($A$2:A7111,A7111)=1)</f>
        <v>1</v>
      </c>
      <c r="R7111">
        <f t="shared" si="223"/>
        <v>5.48</v>
      </c>
    </row>
    <row r="7112" spans="1:18">
      <c r="A7112" t="s">
        <v>13987</v>
      </c>
      <c r="B7112" t="s">
        <v>2618</v>
      </c>
      <c r="C7112" t="s">
        <v>9224</v>
      </c>
      <c r="D7112" t="s">
        <v>3237</v>
      </c>
      <c r="E7112" t="s">
        <v>3194</v>
      </c>
      <c r="F7112" t="s">
        <v>3167</v>
      </c>
      <c r="G7112" t="s">
        <v>346</v>
      </c>
      <c r="H7112" s="28">
        <v>44973</v>
      </c>
      <c r="I7112">
        <v>39.9</v>
      </c>
      <c r="J7112">
        <v>72</v>
      </c>
      <c r="K7112" t="s">
        <v>3124</v>
      </c>
      <c r="L7112" t="s">
        <v>3181</v>
      </c>
      <c r="M7112" t="s">
        <v>3177</v>
      </c>
      <c r="N7112">
        <v>1</v>
      </c>
      <c r="O7112" t="s">
        <v>3189</v>
      </c>
      <c r="P7112">
        <f t="shared" si="222"/>
        <v>44972</v>
      </c>
      <c r="Q7112">
        <f>--(COUNTIF($A$2:A7112,A7112)=1)</f>
        <v>1</v>
      </c>
      <c r="R7112">
        <f t="shared" si="223"/>
        <v>39.9</v>
      </c>
    </row>
    <row r="7113" spans="1:18">
      <c r="A7113" t="s">
        <v>13988</v>
      </c>
      <c r="B7113" t="s">
        <v>6538</v>
      </c>
      <c r="C7113" t="s">
        <v>13989</v>
      </c>
      <c r="D7113" t="s">
        <v>3240</v>
      </c>
      <c r="E7113" t="s">
        <v>3166</v>
      </c>
      <c r="F7113" t="s">
        <v>3220</v>
      </c>
      <c r="G7113" t="s">
        <v>189</v>
      </c>
      <c r="H7113" s="28">
        <v>44940</v>
      </c>
      <c r="I7113">
        <v>9.07</v>
      </c>
      <c r="J7113">
        <v>24</v>
      </c>
      <c r="K7113" t="s">
        <v>3124</v>
      </c>
      <c r="L7113" t="s">
        <v>3168</v>
      </c>
      <c r="M7113" t="s">
        <v>3188</v>
      </c>
      <c r="N7113">
        <v>4.4000000000000004</v>
      </c>
      <c r="O7113" t="s">
        <v>3170</v>
      </c>
      <c r="P7113">
        <f t="shared" si="222"/>
        <v>44940</v>
      </c>
      <c r="Q7113">
        <f>--(COUNTIF($A$2:A7113,A7113)=1)</f>
        <v>1</v>
      </c>
      <c r="R7113">
        <f t="shared" si="223"/>
        <v>9.07</v>
      </c>
    </row>
    <row r="7114" spans="1:18">
      <c r="A7114" t="s">
        <v>13990</v>
      </c>
      <c r="B7114" t="s">
        <v>1341</v>
      </c>
      <c r="C7114" t="s">
        <v>13991</v>
      </c>
      <c r="D7114" t="s">
        <v>3165</v>
      </c>
      <c r="E7114" t="s">
        <v>3166</v>
      </c>
      <c r="F7114" t="s">
        <v>3180</v>
      </c>
      <c r="G7114" t="s">
        <v>192</v>
      </c>
      <c r="H7114" s="28"/>
      <c r="J7114">
        <v>24</v>
      </c>
      <c r="K7114" t="s">
        <v>3098</v>
      </c>
      <c r="L7114" t="s">
        <v>3098</v>
      </c>
      <c r="M7114" t="s">
        <v>3169</v>
      </c>
      <c r="O7114" t="s">
        <v>3178</v>
      </c>
      <c r="P7114">
        <f t="shared" si="222"/>
        <v>44768</v>
      </c>
      <c r="Q7114">
        <f>--(COUNTIF($A$2:A7114,A7114)=1)</f>
        <v>1</v>
      </c>
      <c r="R7114" t="str">
        <f t="shared" si="223"/>
        <v/>
      </c>
    </row>
    <row r="7115" spans="1:18">
      <c r="A7115" t="s">
        <v>13992</v>
      </c>
      <c r="B7115" t="s">
        <v>2986</v>
      </c>
      <c r="C7115" t="s">
        <v>3098</v>
      </c>
      <c r="D7115" t="s">
        <v>3200</v>
      </c>
      <c r="E7115" t="s">
        <v>3166</v>
      </c>
      <c r="F7115" t="s">
        <v>3167</v>
      </c>
      <c r="G7115" t="s">
        <v>13993</v>
      </c>
      <c r="H7115" s="28">
        <v>44681</v>
      </c>
      <c r="I7115">
        <v>53.42</v>
      </c>
      <c r="J7115">
        <v>24</v>
      </c>
      <c r="K7115" t="s">
        <v>3123</v>
      </c>
      <c r="L7115" t="s">
        <v>3244</v>
      </c>
      <c r="M7115" t="s">
        <v>3188</v>
      </c>
      <c r="O7115" t="s">
        <v>3123</v>
      </c>
      <c r="P7115">
        <f t="shared" si="222"/>
        <v>44679</v>
      </c>
      <c r="Q7115">
        <f>--(COUNTIF($A$2:A7115,A7115)=1)</f>
        <v>1</v>
      </c>
      <c r="R7115">
        <f t="shared" si="223"/>
        <v>53.42</v>
      </c>
    </row>
    <row r="7116" spans="1:18">
      <c r="A7116" t="s">
        <v>13994</v>
      </c>
      <c r="B7116" t="s">
        <v>2262</v>
      </c>
      <c r="C7116" t="s">
        <v>3098</v>
      </c>
      <c r="D7116" t="s">
        <v>3200</v>
      </c>
      <c r="E7116" t="s">
        <v>3166</v>
      </c>
      <c r="F7116" t="s">
        <v>3180</v>
      </c>
      <c r="G7116" t="s">
        <v>10699</v>
      </c>
      <c r="H7116" s="28"/>
      <c r="J7116">
        <v>24</v>
      </c>
      <c r="K7116" t="s">
        <v>3098</v>
      </c>
      <c r="L7116" t="s">
        <v>3248</v>
      </c>
      <c r="M7116" t="s">
        <v>3169</v>
      </c>
      <c r="O7116" t="s">
        <v>3124</v>
      </c>
      <c r="P7116">
        <f t="shared" si="222"/>
        <v>44895</v>
      </c>
      <c r="Q7116">
        <f>--(COUNTIF($A$2:A7116,A7116)=1)</f>
        <v>1</v>
      </c>
      <c r="R7116" t="str">
        <f t="shared" si="223"/>
        <v/>
      </c>
    </row>
    <row r="7117" spans="1:18">
      <c r="A7117" t="s">
        <v>13995</v>
      </c>
      <c r="B7117" t="s">
        <v>1100</v>
      </c>
      <c r="C7117" t="s">
        <v>10440</v>
      </c>
      <c r="D7117" t="s">
        <v>3174</v>
      </c>
      <c r="E7117" t="s">
        <v>3166</v>
      </c>
      <c r="F7117" t="s">
        <v>3167</v>
      </c>
      <c r="G7117" t="s">
        <v>527</v>
      </c>
      <c r="H7117" s="28">
        <v>45371</v>
      </c>
      <c r="I7117">
        <v>9.1300000000000008</v>
      </c>
      <c r="J7117">
        <v>24</v>
      </c>
      <c r="K7117" t="s">
        <v>3124</v>
      </c>
      <c r="L7117" t="s">
        <v>3437</v>
      </c>
      <c r="M7117" t="s">
        <v>3202</v>
      </c>
      <c r="N7117">
        <v>1.9</v>
      </c>
      <c r="O7117" t="s">
        <v>3124</v>
      </c>
      <c r="P7117">
        <f t="shared" si="222"/>
        <v>45371</v>
      </c>
      <c r="Q7117">
        <f>--(COUNTIF($A$2:A7117,A7117)=1)</f>
        <v>1</v>
      </c>
      <c r="R7117">
        <f t="shared" si="223"/>
        <v>9.1300000000000008</v>
      </c>
    </row>
    <row r="7118" spans="1:18">
      <c r="A7118" t="s">
        <v>13996</v>
      </c>
      <c r="B7118" t="s">
        <v>2097</v>
      </c>
      <c r="C7118" t="s">
        <v>13997</v>
      </c>
      <c r="D7118" t="s">
        <v>3237</v>
      </c>
      <c r="E7118" t="s">
        <v>3166</v>
      </c>
      <c r="F7118" t="s">
        <v>3220</v>
      </c>
      <c r="G7118" t="s">
        <v>5098</v>
      </c>
      <c r="H7118" s="28">
        <v>45673</v>
      </c>
      <c r="I7118">
        <v>34.909999999999997</v>
      </c>
      <c r="J7118">
        <v>24</v>
      </c>
      <c r="K7118" t="s">
        <v>3123</v>
      </c>
      <c r="L7118" t="s">
        <v>3206</v>
      </c>
      <c r="M7118" t="s">
        <v>3169</v>
      </c>
      <c r="O7118" t="s">
        <v>3213</v>
      </c>
      <c r="P7118">
        <f t="shared" si="222"/>
        <v>45672</v>
      </c>
      <c r="Q7118">
        <f>--(COUNTIF($A$2:A7118,A7118)=1)</f>
        <v>1</v>
      </c>
      <c r="R7118">
        <f t="shared" si="223"/>
        <v>34.909999999999997</v>
      </c>
    </row>
    <row r="7119" spans="1:18">
      <c r="A7119" t="s">
        <v>13998</v>
      </c>
      <c r="B7119" t="s">
        <v>919</v>
      </c>
      <c r="C7119" t="s">
        <v>13999</v>
      </c>
      <c r="D7119" t="s">
        <v>3196</v>
      </c>
      <c r="E7119" t="s">
        <v>3280</v>
      </c>
      <c r="F7119" t="s">
        <v>3180</v>
      </c>
      <c r="G7119" t="s">
        <v>4893</v>
      </c>
      <c r="H7119" s="28"/>
      <c r="J7119">
        <v>4</v>
      </c>
      <c r="K7119" t="s">
        <v>3098</v>
      </c>
      <c r="L7119" t="s">
        <v>3307</v>
      </c>
      <c r="M7119" t="s">
        <v>3202</v>
      </c>
      <c r="O7119" t="s">
        <v>3123</v>
      </c>
      <c r="P7119">
        <f t="shared" si="222"/>
        <v>45666</v>
      </c>
      <c r="Q7119">
        <f>--(COUNTIF($A$2:A7119,A7119)=1)</f>
        <v>1</v>
      </c>
      <c r="R7119" t="str">
        <f t="shared" si="223"/>
        <v/>
      </c>
    </row>
    <row r="7120" spans="1:18">
      <c r="A7120" t="s">
        <v>14000</v>
      </c>
      <c r="B7120" t="s">
        <v>2259</v>
      </c>
      <c r="C7120" t="s">
        <v>3098</v>
      </c>
      <c r="D7120" t="s">
        <v>3174</v>
      </c>
      <c r="E7120" t="s">
        <v>3280</v>
      </c>
      <c r="F7120" t="s">
        <v>3167</v>
      </c>
      <c r="G7120" t="s">
        <v>193</v>
      </c>
      <c r="H7120" s="28">
        <v>44841</v>
      </c>
      <c r="I7120">
        <v>2.68</v>
      </c>
      <c r="J7120">
        <v>4</v>
      </c>
      <c r="K7120" t="s">
        <v>3124</v>
      </c>
      <c r="L7120" t="s">
        <v>3098</v>
      </c>
      <c r="M7120" t="s">
        <v>3169</v>
      </c>
      <c r="N7120">
        <v>2.1</v>
      </c>
      <c r="O7120" t="s">
        <v>3260</v>
      </c>
      <c r="P7120">
        <f t="shared" si="222"/>
        <v>44841</v>
      </c>
      <c r="Q7120">
        <f>--(COUNTIF($A$2:A7120,A7120)=1)</f>
        <v>1</v>
      </c>
      <c r="R7120">
        <f t="shared" si="223"/>
        <v>2.68</v>
      </c>
    </row>
    <row r="7121" spans="1:18">
      <c r="A7121" t="s">
        <v>14001</v>
      </c>
      <c r="B7121" t="s">
        <v>3404</v>
      </c>
      <c r="C7121" t="s">
        <v>3098</v>
      </c>
      <c r="D7121" t="s">
        <v>3251</v>
      </c>
      <c r="E7121" t="s">
        <v>3194</v>
      </c>
      <c r="F7121" t="s">
        <v>3180</v>
      </c>
      <c r="G7121" t="s">
        <v>1778</v>
      </c>
      <c r="H7121" s="28"/>
      <c r="J7121">
        <v>72</v>
      </c>
      <c r="K7121" t="s">
        <v>3098</v>
      </c>
      <c r="L7121" t="s">
        <v>3254</v>
      </c>
      <c r="M7121" t="s">
        <v>3169</v>
      </c>
      <c r="O7121" t="s">
        <v>3213</v>
      </c>
      <c r="P7121">
        <f t="shared" si="222"/>
        <v>45352</v>
      </c>
      <c r="Q7121">
        <f>--(COUNTIF($A$2:A7121,A7121)=1)</f>
        <v>1</v>
      </c>
      <c r="R7121" t="str">
        <f t="shared" si="223"/>
        <v/>
      </c>
    </row>
    <row r="7122" spans="1:18">
      <c r="A7122" t="s">
        <v>14002</v>
      </c>
      <c r="B7122" t="s">
        <v>4041</v>
      </c>
      <c r="C7122" t="s">
        <v>3098</v>
      </c>
      <c r="D7122" t="s">
        <v>3200</v>
      </c>
      <c r="E7122" t="s">
        <v>3194</v>
      </c>
      <c r="F7122" t="s">
        <v>3220</v>
      </c>
      <c r="G7122" t="s">
        <v>2102</v>
      </c>
      <c r="H7122" s="28">
        <v>44783</v>
      </c>
      <c r="I7122">
        <v>33.81</v>
      </c>
      <c r="J7122">
        <v>72</v>
      </c>
      <c r="K7122" t="s">
        <v>3124</v>
      </c>
      <c r="L7122" t="s">
        <v>3198</v>
      </c>
      <c r="M7122" t="s">
        <v>3177</v>
      </c>
      <c r="N7122">
        <v>4.4000000000000004</v>
      </c>
      <c r="O7122" t="s">
        <v>3182</v>
      </c>
      <c r="P7122">
        <f t="shared" si="222"/>
        <v>44782</v>
      </c>
      <c r="Q7122">
        <f>--(COUNTIF($A$2:A7122,A7122)=1)</f>
        <v>1</v>
      </c>
      <c r="R7122">
        <f t="shared" si="223"/>
        <v>33.81</v>
      </c>
    </row>
    <row r="7123" spans="1:18">
      <c r="A7123" t="s">
        <v>14003</v>
      </c>
      <c r="B7123" t="s">
        <v>3454</v>
      </c>
      <c r="C7123" t="s">
        <v>7139</v>
      </c>
      <c r="D7123" t="s">
        <v>3196</v>
      </c>
      <c r="E7123" t="s">
        <v>3175</v>
      </c>
      <c r="F7123" t="s">
        <v>3167</v>
      </c>
      <c r="G7123" t="s">
        <v>1012</v>
      </c>
      <c r="H7123" s="28">
        <v>45272</v>
      </c>
      <c r="I7123">
        <v>24.96</v>
      </c>
      <c r="J7123">
        <v>8</v>
      </c>
      <c r="K7123" t="s">
        <v>3123</v>
      </c>
      <c r="L7123" t="s">
        <v>3281</v>
      </c>
      <c r="M7123" t="s">
        <v>3188</v>
      </c>
      <c r="O7123" t="s">
        <v>3178</v>
      </c>
      <c r="P7123">
        <f t="shared" si="222"/>
        <v>45271</v>
      </c>
      <c r="Q7123">
        <f>--(COUNTIF($A$2:A7123,A7123)=1)</f>
        <v>1</v>
      </c>
      <c r="R7123">
        <f t="shared" si="223"/>
        <v>24.96</v>
      </c>
    </row>
    <row r="7124" spans="1:18">
      <c r="A7124" t="s">
        <v>14004</v>
      </c>
      <c r="B7124" t="s">
        <v>7964</v>
      </c>
      <c r="C7124" t="s">
        <v>3098</v>
      </c>
      <c r="D7124" t="s">
        <v>3240</v>
      </c>
      <c r="E7124" t="s">
        <v>3175</v>
      </c>
      <c r="F7124" t="s">
        <v>3228</v>
      </c>
      <c r="G7124" t="s">
        <v>375</v>
      </c>
      <c r="H7124" s="28"/>
      <c r="J7124">
        <v>8</v>
      </c>
      <c r="K7124" t="s">
        <v>3098</v>
      </c>
      <c r="L7124" t="s">
        <v>3201</v>
      </c>
      <c r="M7124" t="s">
        <v>3169</v>
      </c>
      <c r="O7124" t="s">
        <v>3189</v>
      </c>
      <c r="P7124">
        <f t="shared" si="222"/>
        <v>44646</v>
      </c>
      <c r="Q7124">
        <f>--(COUNTIF($A$2:A7124,A7124)=1)</f>
        <v>1</v>
      </c>
      <c r="R7124" t="str">
        <f t="shared" si="223"/>
        <v/>
      </c>
    </row>
    <row r="7125" spans="1:18">
      <c r="A7125" t="s">
        <v>14005</v>
      </c>
      <c r="B7125" t="s">
        <v>1539</v>
      </c>
      <c r="C7125" t="s">
        <v>7907</v>
      </c>
      <c r="D7125" t="s">
        <v>3227</v>
      </c>
      <c r="E7125" t="s">
        <v>3175</v>
      </c>
      <c r="F7125" t="s">
        <v>3167</v>
      </c>
      <c r="G7125" t="s">
        <v>6035</v>
      </c>
      <c r="H7125" s="28">
        <v>45460</v>
      </c>
      <c r="I7125">
        <v>8.6199999999999992</v>
      </c>
      <c r="J7125">
        <v>8</v>
      </c>
      <c r="K7125" t="s">
        <v>3123</v>
      </c>
      <c r="L7125" t="s">
        <v>3268</v>
      </c>
      <c r="M7125" t="s">
        <v>3202</v>
      </c>
      <c r="N7125">
        <v>2</v>
      </c>
      <c r="O7125" t="s">
        <v>3124</v>
      </c>
      <c r="P7125">
        <f t="shared" si="222"/>
        <v>45460</v>
      </c>
      <c r="Q7125">
        <f>--(COUNTIF($A$2:A7125,A7125)=1)</f>
        <v>1</v>
      </c>
      <c r="R7125">
        <f t="shared" si="223"/>
        <v>8.6199999999999992</v>
      </c>
    </row>
    <row r="7126" spans="1:18">
      <c r="A7126" t="s">
        <v>14006</v>
      </c>
      <c r="B7126" t="s">
        <v>7104</v>
      </c>
      <c r="C7126" t="s">
        <v>13989</v>
      </c>
      <c r="D7126" t="s">
        <v>3165</v>
      </c>
      <c r="E7126" t="s">
        <v>3166</v>
      </c>
      <c r="F7126" t="s">
        <v>3167</v>
      </c>
      <c r="G7126" t="s">
        <v>6910</v>
      </c>
      <c r="H7126" s="28">
        <v>45562</v>
      </c>
      <c r="I7126">
        <v>65.099999999999994</v>
      </c>
      <c r="J7126">
        <v>24</v>
      </c>
      <c r="K7126" t="s">
        <v>3123</v>
      </c>
      <c r="L7126" t="s">
        <v>3098</v>
      </c>
      <c r="M7126" t="s">
        <v>3207</v>
      </c>
      <c r="N7126">
        <v>1.3</v>
      </c>
      <c r="O7126" t="s">
        <v>3260</v>
      </c>
      <c r="P7126">
        <f t="shared" si="222"/>
        <v>45560</v>
      </c>
      <c r="Q7126">
        <f>--(COUNTIF($A$2:A7126,A7126)=1)</f>
        <v>1</v>
      </c>
      <c r="R7126">
        <f t="shared" si="223"/>
        <v>65.099999999999994</v>
      </c>
    </row>
    <row r="7127" spans="1:18">
      <c r="A7127" t="s">
        <v>14007</v>
      </c>
      <c r="B7127" t="s">
        <v>1165</v>
      </c>
      <c r="C7127" t="s">
        <v>3098</v>
      </c>
      <c r="D7127" t="s">
        <v>3227</v>
      </c>
      <c r="E7127" t="s">
        <v>3194</v>
      </c>
      <c r="F7127" t="s">
        <v>3228</v>
      </c>
      <c r="G7127" t="s">
        <v>1429</v>
      </c>
      <c r="H7127" s="28"/>
      <c r="J7127">
        <v>72</v>
      </c>
      <c r="K7127" t="s">
        <v>3098</v>
      </c>
      <c r="L7127" t="s">
        <v>3181</v>
      </c>
      <c r="M7127" t="s">
        <v>3177</v>
      </c>
      <c r="O7127" t="s">
        <v>3124</v>
      </c>
      <c r="P7127">
        <f t="shared" si="222"/>
        <v>44970</v>
      </c>
      <c r="Q7127">
        <f>--(COUNTIF($A$2:A7127,A7127)=1)</f>
        <v>1</v>
      </c>
      <c r="R7127" t="str">
        <f t="shared" si="223"/>
        <v/>
      </c>
    </row>
    <row r="7128" spans="1:18">
      <c r="A7128" t="s">
        <v>14008</v>
      </c>
      <c r="B7128" t="s">
        <v>2127</v>
      </c>
      <c r="C7128" t="s">
        <v>7457</v>
      </c>
      <c r="D7128" t="s">
        <v>3227</v>
      </c>
      <c r="E7128" t="s">
        <v>3175</v>
      </c>
      <c r="F7128" t="s">
        <v>3228</v>
      </c>
      <c r="G7128" t="s">
        <v>2468</v>
      </c>
      <c r="H7128" s="28"/>
      <c r="J7128">
        <v>8</v>
      </c>
      <c r="K7128" t="s">
        <v>3098</v>
      </c>
      <c r="L7128" t="s">
        <v>3318</v>
      </c>
      <c r="M7128" t="s">
        <v>3202</v>
      </c>
      <c r="O7128" t="s">
        <v>3182</v>
      </c>
      <c r="P7128">
        <f t="shared" si="222"/>
        <v>45328</v>
      </c>
      <c r="Q7128">
        <f>--(COUNTIF($A$2:A7128,A7128)=1)</f>
        <v>1</v>
      </c>
      <c r="R7128" t="str">
        <f t="shared" si="223"/>
        <v/>
      </c>
    </row>
    <row r="7129" spans="1:18">
      <c r="A7129" t="s">
        <v>14009</v>
      </c>
      <c r="B7129" t="s">
        <v>5011</v>
      </c>
      <c r="C7129" t="s">
        <v>3098</v>
      </c>
      <c r="D7129" t="s">
        <v>3240</v>
      </c>
      <c r="E7129" t="s">
        <v>3166</v>
      </c>
      <c r="F7129" t="s">
        <v>3167</v>
      </c>
      <c r="G7129" t="s">
        <v>6167</v>
      </c>
      <c r="H7129" s="28">
        <v>44777</v>
      </c>
      <c r="I7129">
        <v>26.04</v>
      </c>
      <c r="J7129">
        <v>24</v>
      </c>
      <c r="K7129" t="s">
        <v>3123</v>
      </c>
      <c r="L7129" t="s">
        <v>3268</v>
      </c>
      <c r="M7129" t="s">
        <v>3207</v>
      </c>
      <c r="N7129">
        <v>3.8</v>
      </c>
      <c r="O7129" t="s">
        <v>3170</v>
      </c>
      <c r="P7129">
        <f t="shared" si="222"/>
        <v>44776</v>
      </c>
      <c r="Q7129">
        <f>--(COUNTIF($A$2:A7129,A7129)=1)</f>
        <v>1</v>
      </c>
      <c r="R7129">
        <f t="shared" si="223"/>
        <v>26.04</v>
      </c>
    </row>
    <row r="7130" spans="1:18">
      <c r="A7130" t="s">
        <v>14010</v>
      </c>
      <c r="B7130" t="s">
        <v>399</v>
      </c>
      <c r="C7130" t="s">
        <v>14011</v>
      </c>
      <c r="D7130" t="s">
        <v>3185</v>
      </c>
      <c r="E7130" t="s">
        <v>3166</v>
      </c>
      <c r="F7130" t="s">
        <v>3180</v>
      </c>
      <c r="G7130" t="s">
        <v>1625</v>
      </c>
      <c r="H7130" s="28"/>
      <c r="J7130">
        <v>24</v>
      </c>
      <c r="K7130" t="s">
        <v>3098</v>
      </c>
      <c r="L7130" t="s">
        <v>3216</v>
      </c>
      <c r="M7130" t="s">
        <v>3202</v>
      </c>
      <c r="O7130" t="s">
        <v>3182</v>
      </c>
      <c r="P7130">
        <f t="shared" si="222"/>
        <v>45161</v>
      </c>
      <c r="Q7130">
        <f>--(COUNTIF($A$2:A7130,A7130)=1)</f>
        <v>1</v>
      </c>
      <c r="R7130" t="str">
        <f t="shared" si="223"/>
        <v/>
      </c>
    </row>
    <row r="7131" spans="1:18">
      <c r="A7131" t="s">
        <v>14012</v>
      </c>
      <c r="B7131" t="s">
        <v>5624</v>
      </c>
      <c r="C7131" t="s">
        <v>3098</v>
      </c>
      <c r="D7131" t="s">
        <v>3185</v>
      </c>
      <c r="E7131" t="s">
        <v>3194</v>
      </c>
      <c r="F7131" t="s">
        <v>3167</v>
      </c>
      <c r="G7131" t="s">
        <v>1258</v>
      </c>
      <c r="H7131" s="28">
        <v>44816</v>
      </c>
      <c r="I7131">
        <v>153</v>
      </c>
      <c r="J7131">
        <v>72</v>
      </c>
      <c r="K7131" t="s">
        <v>3123</v>
      </c>
      <c r="L7131" t="s">
        <v>3187</v>
      </c>
      <c r="M7131" t="s">
        <v>3188</v>
      </c>
      <c r="N7131">
        <v>1.5</v>
      </c>
      <c r="O7131" t="s">
        <v>3182</v>
      </c>
      <c r="P7131">
        <f t="shared" si="222"/>
        <v>44810</v>
      </c>
      <c r="Q7131">
        <f>--(COUNTIF($A$2:A7131,A7131)=1)</f>
        <v>1</v>
      </c>
      <c r="R7131">
        <f t="shared" si="223"/>
        <v>153</v>
      </c>
    </row>
    <row r="7132" spans="1:18">
      <c r="A7132" t="s">
        <v>14013</v>
      </c>
      <c r="B7132" t="s">
        <v>1018</v>
      </c>
      <c r="C7132" t="s">
        <v>3098</v>
      </c>
      <c r="D7132" t="s">
        <v>3227</v>
      </c>
      <c r="E7132" t="s">
        <v>3280</v>
      </c>
      <c r="F7132" t="s">
        <v>3220</v>
      </c>
      <c r="G7132" t="s">
        <v>14014</v>
      </c>
      <c r="H7132" s="28"/>
      <c r="J7132">
        <v>4</v>
      </c>
      <c r="K7132" t="s">
        <v>3098</v>
      </c>
      <c r="L7132" t="s">
        <v>3221</v>
      </c>
      <c r="M7132" t="s">
        <v>3169</v>
      </c>
      <c r="O7132" t="s">
        <v>3182</v>
      </c>
      <c r="P7132">
        <f t="shared" si="222"/>
        <v>44902</v>
      </c>
      <c r="Q7132">
        <f>--(COUNTIF($A$2:A7132,A7132)=1)</f>
        <v>1</v>
      </c>
      <c r="R7132" t="str">
        <f t="shared" si="223"/>
        <v/>
      </c>
    </row>
    <row r="7133" spans="1:18">
      <c r="A7133" t="s">
        <v>14015</v>
      </c>
      <c r="B7133" t="s">
        <v>6666</v>
      </c>
      <c r="C7133" t="s">
        <v>3098</v>
      </c>
      <c r="D7133" t="s">
        <v>3185</v>
      </c>
      <c r="E7133" t="s">
        <v>3175</v>
      </c>
      <c r="F7133" t="s">
        <v>3220</v>
      </c>
      <c r="G7133" t="s">
        <v>7925</v>
      </c>
      <c r="H7133" s="28">
        <v>45424</v>
      </c>
      <c r="I7133">
        <v>3.35</v>
      </c>
      <c r="J7133">
        <v>8</v>
      </c>
      <c r="K7133" t="s">
        <v>3124</v>
      </c>
      <c r="L7133" t="s">
        <v>3265</v>
      </c>
      <c r="M7133" t="s">
        <v>3202</v>
      </c>
      <c r="O7133" t="s">
        <v>3189</v>
      </c>
      <c r="P7133">
        <f t="shared" si="222"/>
        <v>45424</v>
      </c>
      <c r="Q7133">
        <f>--(COUNTIF($A$2:A7133,A7133)=1)</f>
        <v>1</v>
      </c>
      <c r="R7133">
        <f t="shared" si="223"/>
        <v>3.35</v>
      </c>
    </row>
    <row r="7134" spans="1:18">
      <c r="A7134" t="s">
        <v>14016</v>
      </c>
      <c r="B7134" t="s">
        <v>2012</v>
      </c>
      <c r="C7134" t="s">
        <v>8678</v>
      </c>
      <c r="D7134" t="s">
        <v>3237</v>
      </c>
      <c r="E7134" t="s">
        <v>3175</v>
      </c>
      <c r="F7134" t="s">
        <v>3228</v>
      </c>
      <c r="G7134" t="s">
        <v>447</v>
      </c>
      <c r="H7134" s="28"/>
      <c r="J7134">
        <v>8</v>
      </c>
      <c r="K7134" t="s">
        <v>3098</v>
      </c>
      <c r="L7134" t="s">
        <v>3098</v>
      </c>
      <c r="M7134" t="s">
        <v>3188</v>
      </c>
      <c r="O7134" t="s">
        <v>3123</v>
      </c>
      <c r="P7134">
        <f t="shared" si="222"/>
        <v>44764</v>
      </c>
      <c r="Q7134">
        <f>--(COUNTIF($A$2:A7134,A7134)=1)</f>
        <v>1</v>
      </c>
      <c r="R7134" t="str">
        <f t="shared" si="223"/>
        <v/>
      </c>
    </row>
    <row r="7135" spans="1:18">
      <c r="A7135" t="s">
        <v>14017</v>
      </c>
      <c r="B7135" t="s">
        <v>6806</v>
      </c>
      <c r="C7135" t="s">
        <v>14018</v>
      </c>
      <c r="D7135" t="s">
        <v>3251</v>
      </c>
      <c r="E7135" t="s">
        <v>3194</v>
      </c>
      <c r="F7135" t="s">
        <v>3167</v>
      </c>
      <c r="G7135" t="s">
        <v>148</v>
      </c>
      <c r="H7135" s="28">
        <v>44859</v>
      </c>
      <c r="I7135">
        <v>247.23</v>
      </c>
      <c r="J7135">
        <v>72</v>
      </c>
      <c r="K7135" t="s">
        <v>3123</v>
      </c>
      <c r="L7135" t="s">
        <v>3268</v>
      </c>
      <c r="M7135" t="s">
        <v>3202</v>
      </c>
      <c r="N7135">
        <v>2.5</v>
      </c>
      <c r="O7135" t="s">
        <v>3213</v>
      </c>
      <c r="P7135">
        <f t="shared" si="222"/>
        <v>44849</v>
      </c>
      <c r="Q7135">
        <f>--(COUNTIF($A$2:A7135,A7135)=1)</f>
        <v>1</v>
      </c>
      <c r="R7135">
        <f t="shared" si="223"/>
        <v>247.23</v>
      </c>
    </row>
    <row r="7136" spans="1:18">
      <c r="A7136" t="s">
        <v>14019</v>
      </c>
      <c r="B7136" t="s">
        <v>6252</v>
      </c>
      <c r="C7136" t="s">
        <v>11195</v>
      </c>
      <c r="D7136" t="s">
        <v>3185</v>
      </c>
      <c r="E7136" t="s">
        <v>3175</v>
      </c>
      <c r="F7136" t="s">
        <v>3228</v>
      </c>
      <c r="G7136" t="s">
        <v>758</v>
      </c>
      <c r="H7136" s="28"/>
      <c r="J7136">
        <v>8</v>
      </c>
      <c r="K7136" t="s">
        <v>3098</v>
      </c>
      <c r="L7136" t="s">
        <v>3248</v>
      </c>
      <c r="M7136" t="s">
        <v>3202</v>
      </c>
      <c r="O7136" t="s">
        <v>3213</v>
      </c>
      <c r="P7136">
        <f t="shared" si="222"/>
        <v>44993</v>
      </c>
      <c r="Q7136">
        <f>--(COUNTIF($A$2:A7136,A7136)=1)</f>
        <v>1</v>
      </c>
      <c r="R7136" t="str">
        <f t="shared" si="223"/>
        <v/>
      </c>
    </row>
    <row r="7137" spans="1:18">
      <c r="A7137" t="s">
        <v>14020</v>
      </c>
      <c r="B7137" t="s">
        <v>8370</v>
      </c>
      <c r="C7137" t="s">
        <v>3098</v>
      </c>
      <c r="D7137" t="s">
        <v>3251</v>
      </c>
      <c r="E7137" t="s">
        <v>3194</v>
      </c>
      <c r="F7137" t="s">
        <v>3180</v>
      </c>
      <c r="G7137" t="s">
        <v>14021</v>
      </c>
      <c r="H7137" s="28"/>
      <c r="J7137">
        <v>72</v>
      </c>
      <c r="K7137" t="s">
        <v>3098</v>
      </c>
      <c r="L7137" t="s">
        <v>3231</v>
      </c>
      <c r="M7137" t="s">
        <v>3202</v>
      </c>
      <c r="O7137" t="s">
        <v>3189</v>
      </c>
      <c r="P7137">
        <f t="shared" si="222"/>
        <v>45030</v>
      </c>
      <c r="Q7137">
        <f>--(COUNTIF($A$2:A7137,A7137)=1)</f>
        <v>1</v>
      </c>
      <c r="R7137" t="str">
        <f t="shared" si="223"/>
        <v/>
      </c>
    </row>
    <row r="7138" spans="1:18">
      <c r="A7138" t="s">
        <v>14022</v>
      </c>
      <c r="B7138" t="s">
        <v>7057</v>
      </c>
      <c r="C7138" t="s">
        <v>3098</v>
      </c>
      <c r="D7138" t="s">
        <v>3185</v>
      </c>
      <c r="E7138" t="s">
        <v>3194</v>
      </c>
      <c r="F7138" t="s">
        <v>3180</v>
      </c>
      <c r="G7138" t="s">
        <v>1581</v>
      </c>
      <c r="H7138" s="28"/>
      <c r="J7138">
        <v>72</v>
      </c>
      <c r="K7138" t="s">
        <v>3098</v>
      </c>
      <c r="L7138" t="s">
        <v>3192</v>
      </c>
      <c r="M7138" t="s">
        <v>3177</v>
      </c>
      <c r="O7138" t="s">
        <v>3170</v>
      </c>
      <c r="P7138">
        <f t="shared" si="222"/>
        <v>44851</v>
      </c>
      <c r="Q7138">
        <f>--(COUNTIF($A$2:A7138,A7138)=1)</f>
        <v>1</v>
      </c>
      <c r="R7138" t="str">
        <f t="shared" si="223"/>
        <v/>
      </c>
    </row>
    <row r="7139" spans="1:18">
      <c r="A7139" t="s">
        <v>14023</v>
      </c>
      <c r="B7139" t="s">
        <v>4419</v>
      </c>
      <c r="C7139" t="s">
        <v>3098</v>
      </c>
      <c r="D7139" t="s">
        <v>3174</v>
      </c>
      <c r="E7139" t="s">
        <v>3175</v>
      </c>
      <c r="F7139" t="s">
        <v>3167</v>
      </c>
      <c r="G7139" t="s">
        <v>4787</v>
      </c>
      <c r="H7139" s="28">
        <v>45598</v>
      </c>
      <c r="I7139">
        <v>2.88</v>
      </c>
      <c r="J7139">
        <v>8</v>
      </c>
      <c r="K7139" t="s">
        <v>3124</v>
      </c>
      <c r="L7139" t="s">
        <v>3212</v>
      </c>
      <c r="M7139" t="s">
        <v>3177</v>
      </c>
      <c r="O7139" t="s">
        <v>3123</v>
      </c>
      <c r="P7139">
        <f t="shared" si="222"/>
        <v>45598</v>
      </c>
      <c r="Q7139">
        <f>--(COUNTIF($A$2:A7139,A7139)=1)</f>
        <v>1</v>
      </c>
      <c r="R7139">
        <f t="shared" si="223"/>
        <v>2.88</v>
      </c>
    </row>
    <row r="7140" spans="1:18">
      <c r="A7140" t="s">
        <v>14024</v>
      </c>
      <c r="B7140" t="s">
        <v>4033</v>
      </c>
      <c r="C7140" t="s">
        <v>6696</v>
      </c>
      <c r="D7140" t="s">
        <v>3174</v>
      </c>
      <c r="E7140" t="s">
        <v>3175</v>
      </c>
      <c r="F7140" t="s">
        <v>3228</v>
      </c>
      <c r="G7140" t="s">
        <v>726</v>
      </c>
      <c r="H7140" s="28"/>
      <c r="J7140">
        <v>8</v>
      </c>
      <c r="K7140" t="s">
        <v>3098</v>
      </c>
      <c r="L7140" t="s">
        <v>3212</v>
      </c>
      <c r="M7140" t="s">
        <v>3169</v>
      </c>
      <c r="O7140" t="s">
        <v>3124</v>
      </c>
      <c r="P7140">
        <f t="shared" si="222"/>
        <v>45235</v>
      </c>
      <c r="Q7140">
        <f>--(COUNTIF($A$2:A7140,A7140)=1)</f>
        <v>1</v>
      </c>
      <c r="R7140" t="str">
        <f t="shared" si="223"/>
        <v/>
      </c>
    </row>
    <row r="7141" spans="1:18">
      <c r="A7141" t="s">
        <v>14025</v>
      </c>
      <c r="B7141" t="s">
        <v>7462</v>
      </c>
      <c r="C7141" t="s">
        <v>11880</v>
      </c>
      <c r="D7141" t="s">
        <v>3185</v>
      </c>
      <c r="E7141" t="s">
        <v>3175</v>
      </c>
      <c r="F7141" t="s">
        <v>3167</v>
      </c>
      <c r="G7141" t="s">
        <v>1371</v>
      </c>
      <c r="H7141" s="28">
        <v>45651</v>
      </c>
      <c r="I7141">
        <v>23.12</v>
      </c>
      <c r="J7141">
        <v>8</v>
      </c>
      <c r="K7141" t="s">
        <v>3123</v>
      </c>
      <c r="L7141" t="s">
        <v>3302</v>
      </c>
      <c r="M7141" t="s">
        <v>3177</v>
      </c>
      <c r="N7141">
        <v>2.7</v>
      </c>
      <c r="O7141" t="s">
        <v>3213</v>
      </c>
      <c r="P7141">
        <f t="shared" si="222"/>
        <v>45651</v>
      </c>
      <c r="Q7141">
        <f>--(COUNTIF($A$2:A7141,A7141)=1)</f>
        <v>1</v>
      </c>
      <c r="R7141">
        <f t="shared" si="223"/>
        <v>23.12</v>
      </c>
    </row>
    <row r="7142" spans="1:18">
      <c r="A7142" t="s">
        <v>14026</v>
      </c>
      <c r="B7142" t="s">
        <v>3513</v>
      </c>
      <c r="C7142" t="s">
        <v>14027</v>
      </c>
      <c r="D7142" t="s">
        <v>3251</v>
      </c>
      <c r="E7142" t="s">
        <v>3166</v>
      </c>
      <c r="F7142" t="s">
        <v>3180</v>
      </c>
      <c r="G7142" t="s">
        <v>254</v>
      </c>
      <c r="H7142" s="28"/>
      <c r="J7142">
        <v>24</v>
      </c>
      <c r="K7142" t="s">
        <v>3098</v>
      </c>
      <c r="L7142" t="s">
        <v>3225</v>
      </c>
      <c r="M7142" t="s">
        <v>3202</v>
      </c>
      <c r="O7142" t="s">
        <v>3123</v>
      </c>
      <c r="P7142">
        <f t="shared" si="222"/>
        <v>45487</v>
      </c>
      <c r="Q7142">
        <f>--(COUNTIF($A$2:A7142,A7142)=1)</f>
        <v>1</v>
      </c>
      <c r="R7142" t="str">
        <f t="shared" si="223"/>
        <v/>
      </c>
    </row>
    <row r="7143" spans="1:18">
      <c r="A7143" t="s">
        <v>14028</v>
      </c>
      <c r="B7143" t="s">
        <v>3320</v>
      </c>
      <c r="C7143" t="s">
        <v>3098</v>
      </c>
      <c r="D7143" t="s">
        <v>3237</v>
      </c>
      <c r="E7143" t="s">
        <v>3166</v>
      </c>
      <c r="F7143" t="s">
        <v>3220</v>
      </c>
      <c r="G7143" t="s">
        <v>1242</v>
      </c>
      <c r="H7143" s="28">
        <v>45464</v>
      </c>
      <c r="I7143">
        <v>10.54</v>
      </c>
      <c r="J7143">
        <v>24</v>
      </c>
      <c r="K7143" t="s">
        <v>3124</v>
      </c>
      <c r="L7143" t="s">
        <v>3209</v>
      </c>
      <c r="M7143" t="s">
        <v>3169</v>
      </c>
      <c r="N7143">
        <v>1</v>
      </c>
      <c r="O7143" t="s">
        <v>3170</v>
      </c>
      <c r="P7143">
        <f t="shared" si="222"/>
        <v>45464</v>
      </c>
      <c r="Q7143">
        <f>--(COUNTIF($A$2:A7143,A7143)=1)</f>
        <v>1</v>
      </c>
      <c r="R7143">
        <f t="shared" si="223"/>
        <v>10.54</v>
      </c>
    </row>
    <row r="7144" spans="1:18">
      <c r="A7144" t="s">
        <v>14029</v>
      </c>
      <c r="B7144" t="s">
        <v>5938</v>
      </c>
      <c r="C7144" t="s">
        <v>3098</v>
      </c>
      <c r="D7144" t="s">
        <v>3251</v>
      </c>
      <c r="E7144" t="s">
        <v>3194</v>
      </c>
      <c r="F7144" t="s">
        <v>3167</v>
      </c>
      <c r="G7144" t="s">
        <v>1874</v>
      </c>
      <c r="H7144" s="28"/>
      <c r="J7144">
        <v>72</v>
      </c>
      <c r="K7144" t="s">
        <v>3098</v>
      </c>
      <c r="L7144" t="s">
        <v>3098</v>
      </c>
      <c r="M7144" t="s">
        <v>3202</v>
      </c>
      <c r="O7144" t="s">
        <v>3170</v>
      </c>
      <c r="P7144">
        <f t="shared" si="222"/>
        <v>44823</v>
      </c>
      <c r="Q7144">
        <f>--(COUNTIF($A$2:A7144,A7144)=1)</f>
        <v>1</v>
      </c>
      <c r="R7144" t="str">
        <f t="shared" si="223"/>
        <v/>
      </c>
    </row>
    <row r="7145" spans="1:18">
      <c r="A7145" t="s">
        <v>14030</v>
      </c>
      <c r="B7145" t="s">
        <v>3007</v>
      </c>
      <c r="C7145" t="s">
        <v>3173</v>
      </c>
      <c r="D7145" t="s">
        <v>3196</v>
      </c>
      <c r="E7145" t="s">
        <v>3194</v>
      </c>
      <c r="F7145" t="s">
        <v>3167</v>
      </c>
      <c r="G7145" t="s">
        <v>2815</v>
      </c>
      <c r="H7145" s="28">
        <v>44702</v>
      </c>
      <c r="I7145">
        <v>128.69</v>
      </c>
      <c r="J7145">
        <v>72</v>
      </c>
      <c r="K7145" t="s">
        <v>3123</v>
      </c>
      <c r="L7145" t="s">
        <v>3212</v>
      </c>
      <c r="M7145" t="s">
        <v>3207</v>
      </c>
      <c r="N7145">
        <v>1.5</v>
      </c>
      <c r="O7145" t="s">
        <v>3178</v>
      </c>
      <c r="P7145">
        <f t="shared" si="222"/>
        <v>44697</v>
      </c>
      <c r="Q7145">
        <f>--(COUNTIF($A$2:A7145,A7145)=1)</f>
        <v>1</v>
      </c>
      <c r="R7145">
        <f t="shared" si="223"/>
        <v>128.69</v>
      </c>
    </row>
    <row r="7146" spans="1:18">
      <c r="A7146" t="s">
        <v>14031</v>
      </c>
      <c r="B7146" t="s">
        <v>2474</v>
      </c>
      <c r="C7146" t="s">
        <v>3098</v>
      </c>
      <c r="D7146" t="s">
        <v>3251</v>
      </c>
      <c r="E7146" t="s">
        <v>3166</v>
      </c>
      <c r="F7146" t="s">
        <v>3228</v>
      </c>
      <c r="G7146" t="s">
        <v>3509</v>
      </c>
      <c r="H7146" s="28"/>
      <c r="J7146">
        <v>24</v>
      </c>
      <c r="K7146" t="s">
        <v>3098</v>
      </c>
      <c r="L7146" t="s">
        <v>3351</v>
      </c>
      <c r="M7146" t="s">
        <v>3202</v>
      </c>
      <c r="O7146" t="s">
        <v>3170</v>
      </c>
      <c r="P7146">
        <f t="shared" si="222"/>
        <v>45126</v>
      </c>
      <c r="Q7146">
        <f>--(COUNTIF($A$2:A7146,A7146)=1)</f>
        <v>1</v>
      </c>
      <c r="R7146" t="str">
        <f t="shared" si="223"/>
        <v/>
      </c>
    </row>
    <row r="7147" spans="1:18">
      <c r="A7147" t="s">
        <v>14032</v>
      </c>
      <c r="B7147" t="s">
        <v>9310</v>
      </c>
      <c r="C7147" t="s">
        <v>3098</v>
      </c>
      <c r="D7147" t="s">
        <v>3174</v>
      </c>
      <c r="E7147" t="s">
        <v>3194</v>
      </c>
      <c r="F7147" t="s">
        <v>3228</v>
      </c>
      <c r="G7147" t="s">
        <v>2013</v>
      </c>
      <c r="H7147" s="28"/>
      <c r="J7147">
        <v>72</v>
      </c>
      <c r="K7147" t="s">
        <v>3098</v>
      </c>
      <c r="L7147" t="s">
        <v>3254</v>
      </c>
      <c r="M7147" t="s">
        <v>3169</v>
      </c>
      <c r="O7147" t="s">
        <v>3123</v>
      </c>
      <c r="P7147">
        <f t="shared" si="222"/>
        <v>45472</v>
      </c>
      <c r="Q7147">
        <f>--(COUNTIF($A$2:A7147,A7147)=1)</f>
        <v>1</v>
      </c>
      <c r="R7147" t="str">
        <f t="shared" si="223"/>
        <v/>
      </c>
    </row>
    <row r="7148" spans="1:18">
      <c r="A7148" t="s">
        <v>14033</v>
      </c>
      <c r="B7148" t="s">
        <v>3430</v>
      </c>
      <c r="C7148" t="s">
        <v>14034</v>
      </c>
      <c r="D7148" t="s">
        <v>3196</v>
      </c>
      <c r="E7148" t="s">
        <v>3194</v>
      </c>
      <c r="F7148" t="s">
        <v>3167</v>
      </c>
      <c r="G7148" t="s">
        <v>7400</v>
      </c>
      <c r="H7148" s="28">
        <v>45642</v>
      </c>
      <c r="I7148">
        <v>196.51</v>
      </c>
      <c r="J7148">
        <v>72</v>
      </c>
      <c r="K7148" t="s">
        <v>3123</v>
      </c>
      <c r="L7148" t="s">
        <v>3206</v>
      </c>
      <c r="M7148" t="s">
        <v>3177</v>
      </c>
      <c r="N7148">
        <v>1.1000000000000001</v>
      </c>
      <c r="O7148" t="s">
        <v>3182</v>
      </c>
      <c r="P7148">
        <f t="shared" si="222"/>
        <v>45634</v>
      </c>
      <c r="Q7148">
        <f>--(COUNTIF($A$2:A7148,A7148)=1)</f>
        <v>1</v>
      </c>
      <c r="R7148">
        <f t="shared" si="223"/>
        <v>196.51</v>
      </c>
    </row>
    <row r="7149" spans="1:18">
      <c r="A7149" t="s">
        <v>14035</v>
      </c>
      <c r="B7149" t="s">
        <v>2424</v>
      </c>
      <c r="C7149" t="s">
        <v>14036</v>
      </c>
      <c r="D7149" t="s">
        <v>3251</v>
      </c>
      <c r="E7149" t="s">
        <v>3166</v>
      </c>
      <c r="F7149" t="s">
        <v>3167</v>
      </c>
      <c r="G7149" t="s">
        <v>1723</v>
      </c>
      <c r="H7149" s="28">
        <v>44621</v>
      </c>
      <c r="I7149">
        <v>66.61</v>
      </c>
      <c r="J7149">
        <v>24</v>
      </c>
      <c r="K7149" t="s">
        <v>3123</v>
      </c>
      <c r="L7149" t="s">
        <v>3218</v>
      </c>
      <c r="M7149" t="s">
        <v>3202</v>
      </c>
      <c r="N7149">
        <v>3.8</v>
      </c>
      <c r="O7149" t="s">
        <v>3182</v>
      </c>
      <c r="P7149">
        <f t="shared" si="222"/>
        <v>44619</v>
      </c>
      <c r="Q7149">
        <f>--(COUNTIF($A$2:A7149,A7149)=1)</f>
        <v>1</v>
      </c>
      <c r="R7149">
        <f t="shared" si="223"/>
        <v>66.61</v>
      </c>
    </row>
    <row r="7150" spans="1:18">
      <c r="A7150" t="s">
        <v>14037</v>
      </c>
      <c r="B7150" t="s">
        <v>1348</v>
      </c>
      <c r="C7150" t="s">
        <v>13673</v>
      </c>
      <c r="D7150" t="s">
        <v>3227</v>
      </c>
      <c r="E7150" t="s">
        <v>3166</v>
      </c>
      <c r="F7150" t="s">
        <v>3220</v>
      </c>
      <c r="G7150" t="s">
        <v>4070</v>
      </c>
      <c r="H7150" s="28">
        <v>44796</v>
      </c>
      <c r="I7150">
        <v>63.46</v>
      </c>
      <c r="J7150">
        <v>24</v>
      </c>
      <c r="K7150" t="s">
        <v>3123</v>
      </c>
      <c r="L7150" t="s">
        <v>3254</v>
      </c>
      <c r="M7150" t="s">
        <v>3207</v>
      </c>
      <c r="O7150" t="s">
        <v>3182</v>
      </c>
      <c r="P7150">
        <f t="shared" si="222"/>
        <v>44794</v>
      </c>
      <c r="Q7150">
        <f>--(COUNTIF($A$2:A7150,A7150)=1)</f>
        <v>1</v>
      </c>
      <c r="R7150">
        <f t="shared" si="223"/>
        <v>63.46</v>
      </c>
    </row>
    <row r="7151" spans="1:18">
      <c r="A7151" t="s">
        <v>14038</v>
      </c>
      <c r="B7151" t="s">
        <v>5738</v>
      </c>
      <c r="C7151" t="s">
        <v>14039</v>
      </c>
      <c r="D7151" t="s">
        <v>3165</v>
      </c>
      <c r="E7151" t="s">
        <v>3194</v>
      </c>
      <c r="F7151" t="s">
        <v>3167</v>
      </c>
      <c r="G7151" t="s">
        <v>808</v>
      </c>
      <c r="H7151" s="28">
        <v>45063</v>
      </c>
      <c r="I7151">
        <v>4.57</v>
      </c>
      <c r="J7151">
        <v>72</v>
      </c>
      <c r="K7151" t="s">
        <v>3124</v>
      </c>
      <c r="L7151" t="s">
        <v>3225</v>
      </c>
      <c r="M7151" t="s">
        <v>3207</v>
      </c>
      <c r="O7151" t="s">
        <v>3124</v>
      </c>
      <c r="P7151">
        <f t="shared" si="222"/>
        <v>45063</v>
      </c>
      <c r="Q7151">
        <f>--(COUNTIF($A$2:A7151,A7151)=1)</f>
        <v>1</v>
      </c>
      <c r="R7151">
        <f t="shared" si="223"/>
        <v>4.57</v>
      </c>
    </row>
    <row r="7152" spans="1:18">
      <c r="A7152" t="s">
        <v>14040</v>
      </c>
      <c r="B7152" t="s">
        <v>4296</v>
      </c>
      <c r="C7152" t="s">
        <v>3098</v>
      </c>
      <c r="D7152" t="s">
        <v>3200</v>
      </c>
      <c r="E7152" t="s">
        <v>3166</v>
      </c>
      <c r="F7152" t="s">
        <v>3167</v>
      </c>
      <c r="G7152" t="s">
        <v>1571</v>
      </c>
      <c r="H7152" s="28"/>
      <c r="J7152">
        <v>24</v>
      </c>
      <c r="K7152" t="s">
        <v>3098</v>
      </c>
      <c r="L7152" t="s">
        <v>3098</v>
      </c>
      <c r="M7152" t="s">
        <v>3202</v>
      </c>
      <c r="O7152" t="s">
        <v>3170</v>
      </c>
      <c r="P7152">
        <f t="shared" si="222"/>
        <v>45578</v>
      </c>
      <c r="Q7152">
        <f>--(COUNTIF($A$2:A7152,A7152)=1)</f>
        <v>1</v>
      </c>
      <c r="R7152" t="str">
        <f t="shared" si="223"/>
        <v/>
      </c>
    </row>
    <row r="7153" spans="1:18">
      <c r="A7153" t="s">
        <v>14041</v>
      </c>
      <c r="B7153" t="s">
        <v>6471</v>
      </c>
      <c r="C7153" t="s">
        <v>14042</v>
      </c>
      <c r="D7153" t="s">
        <v>3196</v>
      </c>
      <c r="E7153" t="s">
        <v>3175</v>
      </c>
      <c r="F7153" t="s">
        <v>3167</v>
      </c>
      <c r="G7153" t="s">
        <v>1391</v>
      </c>
      <c r="H7153" s="28">
        <v>45300</v>
      </c>
      <c r="I7153">
        <v>1.45</v>
      </c>
      <c r="J7153">
        <v>8</v>
      </c>
      <c r="K7153" t="s">
        <v>3124</v>
      </c>
      <c r="L7153" t="s">
        <v>3225</v>
      </c>
      <c r="M7153" t="s">
        <v>3177</v>
      </c>
      <c r="N7153">
        <v>4.3</v>
      </c>
      <c r="O7153" t="s">
        <v>3213</v>
      </c>
      <c r="P7153">
        <f t="shared" si="222"/>
        <v>45300</v>
      </c>
      <c r="Q7153">
        <f>--(COUNTIF($A$2:A7153,A7153)=1)</f>
        <v>1</v>
      </c>
      <c r="R7153">
        <f t="shared" si="223"/>
        <v>1.45</v>
      </c>
    </row>
    <row r="7154" spans="1:18">
      <c r="A7154" t="s">
        <v>14043</v>
      </c>
      <c r="B7154" t="s">
        <v>3276</v>
      </c>
      <c r="C7154" t="s">
        <v>6868</v>
      </c>
      <c r="D7154" t="s">
        <v>3165</v>
      </c>
      <c r="E7154" t="s">
        <v>3166</v>
      </c>
      <c r="F7154" t="s">
        <v>3167</v>
      </c>
      <c r="G7154" t="s">
        <v>1976</v>
      </c>
      <c r="H7154" s="28"/>
      <c r="J7154">
        <v>24</v>
      </c>
      <c r="K7154" t="s">
        <v>3098</v>
      </c>
      <c r="L7154" t="s">
        <v>3098</v>
      </c>
      <c r="M7154" t="s">
        <v>3188</v>
      </c>
      <c r="O7154" t="s">
        <v>3178</v>
      </c>
      <c r="P7154">
        <f t="shared" si="222"/>
        <v>45141</v>
      </c>
      <c r="Q7154">
        <f>--(COUNTIF($A$2:A7154,A7154)=1)</f>
        <v>1</v>
      </c>
      <c r="R7154" t="str">
        <f t="shared" si="223"/>
        <v/>
      </c>
    </row>
    <row r="7155" spans="1:18">
      <c r="A7155" t="s">
        <v>14044</v>
      </c>
      <c r="B7155" t="s">
        <v>3439</v>
      </c>
      <c r="C7155" t="s">
        <v>3098</v>
      </c>
      <c r="D7155" t="s">
        <v>3185</v>
      </c>
      <c r="E7155" t="s">
        <v>3175</v>
      </c>
      <c r="F7155" t="s">
        <v>3220</v>
      </c>
      <c r="G7155" t="s">
        <v>1758</v>
      </c>
      <c r="H7155" s="28">
        <v>44753</v>
      </c>
      <c r="I7155">
        <v>12.35</v>
      </c>
      <c r="J7155">
        <v>8</v>
      </c>
      <c r="K7155" t="s">
        <v>3123</v>
      </c>
      <c r="L7155" t="s">
        <v>3212</v>
      </c>
      <c r="M7155" t="s">
        <v>3207</v>
      </c>
      <c r="N7155">
        <v>3.9</v>
      </c>
      <c r="O7155" t="s">
        <v>3170</v>
      </c>
      <c r="P7155">
        <f t="shared" si="222"/>
        <v>44753</v>
      </c>
      <c r="Q7155">
        <f>--(COUNTIF($A$2:A7155,A7155)=1)</f>
        <v>1</v>
      </c>
      <c r="R7155">
        <f t="shared" si="223"/>
        <v>12.35</v>
      </c>
    </row>
    <row r="7156" spans="1:18">
      <c r="A7156" t="s">
        <v>14045</v>
      </c>
      <c r="B7156" t="s">
        <v>2842</v>
      </c>
      <c r="C7156" t="s">
        <v>3098</v>
      </c>
      <c r="D7156" t="s">
        <v>3251</v>
      </c>
      <c r="E7156" t="s">
        <v>3166</v>
      </c>
      <c r="F7156" t="s">
        <v>3167</v>
      </c>
      <c r="G7156" t="s">
        <v>853</v>
      </c>
      <c r="H7156" s="28"/>
      <c r="J7156">
        <v>24</v>
      </c>
      <c r="K7156" t="s">
        <v>3098</v>
      </c>
      <c r="L7156" t="s">
        <v>3398</v>
      </c>
      <c r="M7156" t="s">
        <v>3207</v>
      </c>
      <c r="O7156" t="s">
        <v>3123</v>
      </c>
      <c r="P7156">
        <f t="shared" si="222"/>
        <v>44985</v>
      </c>
      <c r="Q7156">
        <f>--(COUNTIF($A$2:A7156,A7156)=1)</f>
        <v>1</v>
      </c>
      <c r="R7156" t="str">
        <f t="shared" si="223"/>
        <v/>
      </c>
    </row>
    <row r="7157" spans="1:18">
      <c r="A7157" t="s">
        <v>14046</v>
      </c>
      <c r="B7157" t="s">
        <v>547</v>
      </c>
      <c r="C7157" t="s">
        <v>3098</v>
      </c>
      <c r="D7157" t="s">
        <v>3165</v>
      </c>
      <c r="E7157" t="s">
        <v>3166</v>
      </c>
      <c r="F7157" t="s">
        <v>3180</v>
      </c>
      <c r="G7157" t="s">
        <v>3059</v>
      </c>
      <c r="H7157" s="28"/>
      <c r="J7157">
        <v>24</v>
      </c>
      <c r="K7157" t="s">
        <v>3098</v>
      </c>
      <c r="L7157" t="s">
        <v>3307</v>
      </c>
      <c r="M7157" t="s">
        <v>3202</v>
      </c>
      <c r="O7157" t="s">
        <v>3182</v>
      </c>
      <c r="P7157">
        <f t="shared" si="222"/>
        <v>45162</v>
      </c>
      <c r="Q7157">
        <f>--(COUNTIF($A$2:A7157,A7157)=1)</f>
        <v>1</v>
      </c>
      <c r="R7157" t="str">
        <f t="shared" si="223"/>
        <v/>
      </c>
    </row>
    <row r="7158" spans="1:18">
      <c r="A7158" t="s">
        <v>14047</v>
      </c>
      <c r="B7158" t="s">
        <v>2680</v>
      </c>
      <c r="C7158" t="s">
        <v>3098</v>
      </c>
      <c r="D7158" t="s">
        <v>3237</v>
      </c>
      <c r="E7158" t="s">
        <v>3166</v>
      </c>
      <c r="F7158" t="s">
        <v>3180</v>
      </c>
      <c r="G7158" t="s">
        <v>913</v>
      </c>
      <c r="H7158" s="28"/>
      <c r="J7158">
        <v>24</v>
      </c>
      <c r="K7158" t="s">
        <v>3098</v>
      </c>
      <c r="L7158" t="s">
        <v>3268</v>
      </c>
      <c r="M7158" t="s">
        <v>3202</v>
      </c>
      <c r="O7158" t="s">
        <v>3213</v>
      </c>
      <c r="P7158">
        <f t="shared" si="222"/>
        <v>45078</v>
      </c>
      <c r="Q7158">
        <f>--(COUNTIF($A$2:A7158,A7158)=1)</f>
        <v>1</v>
      </c>
      <c r="R7158" t="str">
        <f t="shared" si="223"/>
        <v/>
      </c>
    </row>
    <row r="7159" spans="1:18">
      <c r="A7159" t="s">
        <v>14048</v>
      </c>
      <c r="B7159" t="s">
        <v>1808</v>
      </c>
      <c r="C7159" t="s">
        <v>14049</v>
      </c>
      <c r="D7159" t="s">
        <v>3237</v>
      </c>
      <c r="E7159" t="s">
        <v>3194</v>
      </c>
      <c r="F7159" t="s">
        <v>3180</v>
      </c>
      <c r="G7159" t="s">
        <v>375</v>
      </c>
      <c r="H7159" s="28"/>
      <c r="J7159">
        <v>72</v>
      </c>
      <c r="K7159" t="s">
        <v>3098</v>
      </c>
      <c r="L7159" t="s">
        <v>3218</v>
      </c>
      <c r="M7159" t="s">
        <v>3207</v>
      </c>
      <c r="O7159" t="s">
        <v>3178</v>
      </c>
      <c r="P7159">
        <f t="shared" si="222"/>
        <v>44646</v>
      </c>
      <c r="Q7159">
        <f>--(COUNTIF($A$2:A7159,A7159)=1)</f>
        <v>1</v>
      </c>
      <c r="R7159" t="str">
        <f t="shared" si="223"/>
        <v/>
      </c>
    </row>
    <row r="7160" spans="1:18">
      <c r="A7160" t="s">
        <v>14050</v>
      </c>
      <c r="B7160" t="s">
        <v>538</v>
      </c>
      <c r="C7160" t="s">
        <v>11350</v>
      </c>
      <c r="D7160" t="s">
        <v>3165</v>
      </c>
      <c r="E7160" t="s">
        <v>3166</v>
      </c>
      <c r="F7160" t="s">
        <v>3167</v>
      </c>
      <c r="G7160" t="s">
        <v>711</v>
      </c>
      <c r="H7160" s="28">
        <v>45276</v>
      </c>
      <c r="I7160">
        <v>27.57</v>
      </c>
      <c r="J7160">
        <v>24</v>
      </c>
      <c r="K7160" t="s">
        <v>3123</v>
      </c>
      <c r="L7160" t="s">
        <v>3231</v>
      </c>
      <c r="M7160" t="s">
        <v>3169</v>
      </c>
      <c r="N7160">
        <v>2.2999999999999998</v>
      </c>
      <c r="O7160" t="s">
        <v>3170</v>
      </c>
      <c r="P7160">
        <f t="shared" si="222"/>
        <v>45275</v>
      </c>
      <c r="Q7160">
        <f>--(COUNTIF($A$2:A7160,A7160)=1)</f>
        <v>1</v>
      </c>
      <c r="R7160">
        <f t="shared" si="223"/>
        <v>27.57</v>
      </c>
    </row>
    <row r="7161" spans="1:18">
      <c r="A7161" t="s">
        <v>14051</v>
      </c>
      <c r="B7161" t="s">
        <v>3011</v>
      </c>
      <c r="C7161" t="s">
        <v>3098</v>
      </c>
      <c r="D7161" t="s">
        <v>3237</v>
      </c>
      <c r="E7161" t="s">
        <v>3175</v>
      </c>
      <c r="F7161" t="s">
        <v>3180</v>
      </c>
      <c r="G7161" t="s">
        <v>4289</v>
      </c>
      <c r="H7161" s="28"/>
      <c r="J7161">
        <v>8</v>
      </c>
      <c r="K7161" t="s">
        <v>3098</v>
      </c>
      <c r="L7161" t="s">
        <v>3176</v>
      </c>
      <c r="M7161" t="s">
        <v>3202</v>
      </c>
      <c r="O7161" t="s">
        <v>3213</v>
      </c>
      <c r="P7161">
        <f t="shared" si="222"/>
        <v>45704</v>
      </c>
      <c r="Q7161">
        <f>--(COUNTIF($A$2:A7161,A7161)=1)</f>
        <v>1</v>
      </c>
      <c r="R7161" t="str">
        <f t="shared" si="223"/>
        <v/>
      </c>
    </row>
    <row r="7162" spans="1:18">
      <c r="A7162" t="s">
        <v>14052</v>
      </c>
      <c r="B7162" t="s">
        <v>3003</v>
      </c>
      <c r="C7162" t="s">
        <v>3098</v>
      </c>
      <c r="D7162" t="s">
        <v>3200</v>
      </c>
      <c r="E7162" t="s">
        <v>3166</v>
      </c>
      <c r="F7162" t="s">
        <v>3167</v>
      </c>
      <c r="G7162" t="s">
        <v>762</v>
      </c>
      <c r="H7162" s="28">
        <v>45305</v>
      </c>
      <c r="I7162">
        <v>79.8</v>
      </c>
      <c r="J7162">
        <v>24</v>
      </c>
      <c r="K7162" t="s">
        <v>3123</v>
      </c>
      <c r="L7162" t="s">
        <v>3354</v>
      </c>
      <c r="M7162" t="s">
        <v>3169</v>
      </c>
      <c r="O7162" t="s">
        <v>3213</v>
      </c>
      <c r="P7162">
        <f t="shared" si="222"/>
        <v>45302</v>
      </c>
      <c r="Q7162">
        <f>--(COUNTIF($A$2:A7162,A7162)=1)</f>
        <v>1</v>
      </c>
      <c r="R7162">
        <f t="shared" si="223"/>
        <v>79.8</v>
      </c>
    </row>
    <row r="7163" spans="1:18">
      <c r="A7163" t="s">
        <v>14053</v>
      </c>
      <c r="B7163" t="s">
        <v>769</v>
      </c>
      <c r="C7163" t="s">
        <v>3098</v>
      </c>
      <c r="D7163" t="s">
        <v>3200</v>
      </c>
      <c r="E7163" t="s">
        <v>3175</v>
      </c>
      <c r="F7163" t="s">
        <v>3228</v>
      </c>
      <c r="G7163" t="s">
        <v>2592</v>
      </c>
      <c r="H7163" s="28"/>
      <c r="J7163">
        <v>8</v>
      </c>
      <c r="K7163" t="s">
        <v>3098</v>
      </c>
      <c r="L7163" t="s">
        <v>3216</v>
      </c>
      <c r="M7163" t="s">
        <v>3202</v>
      </c>
      <c r="O7163" t="s">
        <v>3178</v>
      </c>
      <c r="P7163">
        <f t="shared" si="222"/>
        <v>44836</v>
      </c>
      <c r="Q7163">
        <f>--(COUNTIF($A$2:A7163,A7163)=1)</f>
        <v>1</v>
      </c>
      <c r="R7163" t="str">
        <f t="shared" si="223"/>
        <v/>
      </c>
    </row>
    <row r="7164" spans="1:18">
      <c r="A7164" t="s">
        <v>14054</v>
      </c>
      <c r="B7164" t="s">
        <v>521</v>
      </c>
      <c r="C7164" t="s">
        <v>3098</v>
      </c>
      <c r="D7164" t="s">
        <v>3165</v>
      </c>
      <c r="E7164" t="s">
        <v>3166</v>
      </c>
      <c r="F7164" t="s">
        <v>3167</v>
      </c>
      <c r="G7164" t="s">
        <v>3595</v>
      </c>
      <c r="H7164" s="28"/>
      <c r="J7164">
        <v>24</v>
      </c>
      <c r="K7164" t="s">
        <v>3098</v>
      </c>
      <c r="L7164" t="s">
        <v>3354</v>
      </c>
      <c r="M7164" t="s">
        <v>3188</v>
      </c>
      <c r="O7164" t="s">
        <v>3182</v>
      </c>
      <c r="P7164">
        <f t="shared" si="222"/>
        <v>45436</v>
      </c>
      <c r="Q7164">
        <f>--(COUNTIF($A$2:A7164,A7164)=1)</f>
        <v>1</v>
      </c>
      <c r="R7164" t="str">
        <f t="shared" si="223"/>
        <v/>
      </c>
    </row>
    <row r="7165" spans="1:18">
      <c r="A7165" t="s">
        <v>14055</v>
      </c>
      <c r="B7165" t="s">
        <v>3628</v>
      </c>
      <c r="C7165" t="s">
        <v>14056</v>
      </c>
      <c r="D7165" t="s">
        <v>3165</v>
      </c>
      <c r="E7165" t="s">
        <v>3166</v>
      </c>
      <c r="F7165" t="s">
        <v>3167</v>
      </c>
      <c r="G7165" t="s">
        <v>5178</v>
      </c>
      <c r="H7165" s="28">
        <v>45701</v>
      </c>
      <c r="I7165">
        <v>82.23</v>
      </c>
      <c r="J7165">
        <v>24</v>
      </c>
      <c r="K7165" t="s">
        <v>3123</v>
      </c>
      <c r="L7165" t="s">
        <v>3176</v>
      </c>
      <c r="M7165" t="s">
        <v>3169</v>
      </c>
      <c r="O7165" t="s">
        <v>3124</v>
      </c>
      <c r="P7165">
        <f t="shared" si="222"/>
        <v>45698</v>
      </c>
      <c r="Q7165">
        <f>--(COUNTIF($A$2:A7165,A7165)=1)</f>
        <v>1</v>
      </c>
      <c r="R7165">
        <f t="shared" si="223"/>
        <v>82.23</v>
      </c>
    </row>
    <row r="7166" spans="1:18">
      <c r="A7166" t="s">
        <v>14057</v>
      </c>
      <c r="B7166" t="s">
        <v>3836</v>
      </c>
      <c r="C7166" t="s">
        <v>3098</v>
      </c>
      <c r="D7166" t="s">
        <v>3237</v>
      </c>
      <c r="E7166" t="s">
        <v>3175</v>
      </c>
      <c r="F7166" t="s">
        <v>3180</v>
      </c>
      <c r="G7166" t="s">
        <v>1130</v>
      </c>
      <c r="H7166" s="28"/>
      <c r="J7166">
        <v>8</v>
      </c>
      <c r="K7166" t="s">
        <v>3098</v>
      </c>
      <c r="L7166" t="s">
        <v>3168</v>
      </c>
      <c r="M7166" t="s">
        <v>3177</v>
      </c>
      <c r="O7166" t="s">
        <v>3182</v>
      </c>
      <c r="P7166">
        <f t="shared" si="222"/>
        <v>44653</v>
      </c>
      <c r="Q7166">
        <f>--(COUNTIF($A$2:A7166,A7166)=1)</f>
        <v>1</v>
      </c>
      <c r="R7166" t="str">
        <f t="shared" si="223"/>
        <v/>
      </c>
    </row>
    <row r="7167" spans="1:18">
      <c r="A7167" t="s">
        <v>14058</v>
      </c>
      <c r="B7167" t="s">
        <v>2198</v>
      </c>
      <c r="C7167" t="s">
        <v>14059</v>
      </c>
      <c r="D7167" t="s">
        <v>3240</v>
      </c>
      <c r="E7167" t="s">
        <v>3166</v>
      </c>
      <c r="F7167" t="s">
        <v>3180</v>
      </c>
      <c r="G7167" t="s">
        <v>3752</v>
      </c>
      <c r="H7167" s="28"/>
      <c r="J7167">
        <v>24</v>
      </c>
      <c r="K7167" t="s">
        <v>3098</v>
      </c>
      <c r="L7167" t="s">
        <v>3354</v>
      </c>
      <c r="M7167" t="s">
        <v>3177</v>
      </c>
      <c r="O7167" t="s">
        <v>3182</v>
      </c>
      <c r="P7167">
        <f t="shared" si="222"/>
        <v>45629</v>
      </c>
      <c r="Q7167">
        <f>--(COUNTIF($A$2:A7167,A7167)=1)</f>
        <v>1</v>
      </c>
      <c r="R7167" t="str">
        <f t="shared" si="223"/>
        <v/>
      </c>
    </row>
    <row r="7168" spans="1:18">
      <c r="A7168" t="s">
        <v>14060</v>
      </c>
      <c r="B7168" t="s">
        <v>2706</v>
      </c>
      <c r="C7168" t="s">
        <v>14061</v>
      </c>
      <c r="D7168" t="s">
        <v>3200</v>
      </c>
      <c r="E7168" t="s">
        <v>3194</v>
      </c>
      <c r="F7168" t="s">
        <v>3220</v>
      </c>
      <c r="G7168" t="s">
        <v>2995</v>
      </c>
      <c r="H7168" s="28">
        <v>45252</v>
      </c>
      <c r="I7168">
        <v>43.59</v>
      </c>
      <c r="J7168">
        <v>72</v>
      </c>
      <c r="K7168" t="s">
        <v>3124</v>
      </c>
      <c r="L7168" t="s">
        <v>3198</v>
      </c>
      <c r="M7168" t="s">
        <v>3207</v>
      </c>
      <c r="N7168">
        <v>1.7</v>
      </c>
      <c r="O7168" t="s">
        <v>3123</v>
      </c>
      <c r="P7168">
        <f t="shared" si="222"/>
        <v>45251</v>
      </c>
      <c r="Q7168">
        <f>--(COUNTIF($A$2:A7168,A7168)=1)</f>
        <v>1</v>
      </c>
      <c r="R7168">
        <f t="shared" si="223"/>
        <v>43.59</v>
      </c>
    </row>
    <row r="7169" spans="1:18">
      <c r="A7169" t="s">
        <v>14062</v>
      </c>
      <c r="B7169" t="s">
        <v>4072</v>
      </c>
      <c r="C7169" t="s">
        <v>3098</v>
      </c>
      <c r="D7169" t="s">
        <v>3227</v>
      </c>
      <c r="E7169" t="s">
        <v>3175</v>
      </c>
      <c r="F7169" t="s">
        <v>3167</v>
      </c>
      <c r="G7169" t="s">
        <v>2641</v>
      </c>
      <c r="H7169" s="28">
        <v>45448</v>
      </c>
      <c r="I7169">
        <v>25.13</v>
      </c>
      <c r="J7169">
        <v>8</v>
      </c>
      <c r="K7169" t="s">
        <v>3123</v>
      </c>
      <c r="L7169" t="s">
        <v>3198</v>
      </c>
      <c r="M7169" t="s">
        <v>3177</v>
      </c>
      <c r="O7169" t="s">
        <v>3213</v>
      </c>
      <c r="P7169">
        <f t="shared" si="222"/>
        <v>45447</v>
      </c>
      <c r="Q7169">
        <f>--(COUNTIF($A$2:A7169,A7169)=1)</f>
        <v>1</v>
      </c>
      <c r="R7169">
        <f t="shared" si="223"/>
        <v>25.13</v>
      </c>
    </row>
    <row r="7170" spans="1:18">
      <c r="A7170" t="s">
        <v>14063</v>
      </c>
      <c r="B7170" t="s">
        <v>4233</v>
      </c>
      <c r="C7170" t="s">
        <v>6394</v>
      </c>
      <c r="D7170" t="s">
        <v>3185</v>
      </c>
      <c r="E7170" t="s">
        <v>3166</v>
      </c>
      <c r="F7170" t="s">
        <v>3167</v>
      </c>
      <c r="G7170" t="s">
        <v>1405</v>
      </c>
      <c r="H7170" s="28">
        <v>44685</v>
      </c>
      <c r="I7170">
        <v>32.65</v>
      </c>
      <c r="J7170">
        <v>24</v>
      </c>
      <c r="K7170" t="s">
        <v>3123</v>
      </c>
      <c r="L7170" t="s">
        <v>3244</v>
      </c>
      <c r="M7170" t="s">
        <v>3177</v>
      </c>
      <c r="N7170">
        <v>4.5</v>
      </c>
      <c r="O7170" t="s">
        <v>3178</v>
      </c>
      <c r="P7170">
        <f t="shared" ref="P7170:P7233" si="224">IFERROR(DATEVALUE(G7170),IFERROR(DATE(RIGHT(G7170,4),MID(G7170,4,2),LEFT(G7170,2)),""))</f>
        <v>44684</v>
      </c>
      <c r="Q7170">
        <f>--(COUNTIF($A$2:A7170,A7170)=1)</f>
        <v>1</v>
      </c>
      <c r="R7170">
        <f t="shared" ref="R7170:R7233" si="225">IF(AND(Q7170=1,I7170&lt;&gt;"",ISNUMBER(I7170),I7170&gt;=0),I7170,"")</f>
        <v>32.65</v>
      </c>
    </row>
    <row r="7171" spans="1:18">
      <c r="A7171" t="s">
        <v>14064</v>
      </c>
      <c r="B7171" t="s">
        <v>895</v>
      </c>
      <c r="C7171" t="s">
        <v>14065</v>
      </c>
      <c r="D7171" t="s">
        <v>3240</v>
      </c>
      <c r="E7171" t="s">
        <v>3194</v>
      </c>
      <c r="F7171" t="s">
        <v>3167</v>
      </c>
      <c r="G7171" t="s">
        <v>819</v>
      </c>
      <c r="H7171" s="28"/>
      <c r="J7171">
        <v>72</v>
      </c>
      <c r="K7171" t="s">
        <v>3098</v>
      </c>
      <c r="L7171" t="s">
        <v>3268</v>
      </c>
      <c r="M7171" t="s">
        <v>3202</v>
      </c>
      <c r="O7171" t="s">
        <v>3189</v>
      </c>
      <c r="P7171">
        <f t="shared" si="224"/>
        <v>45341</v>
      </c>
      <c r="Q7171">
        <f>--(COUNTIF($A$2:A7171,A7171)=1)</f>
        <v>1</v>
      </c>
      <c r="R7171" t="str">
        <f t="shared" si="225"/>
        <v/>
      </c>
    </row>
    <row r="7172" spans="1:18">
      <c r="A7172" t="s">
        <v>14066</v>
      </c>
      <c r="B7172" t="s">
        <v>4439</v>
      </c>
      <c r="C7172" t="s">
        <v>8118</v>
      </c>
      <c r="D7172" t="s">
        <v>3200</v>
      </c>
      <c r="E7172" t="s">
        <v>3194</v>
      </c>
      <c r="F7172" t="s">
        <v>3180</v>
      </c>
      <c r="G7172" t="s">
        <v>62</v>
      </c>
      <c r="H7172" s="28"/>
      <c r="J7172">
        <v>72</v>
      </c>
      <c r="K7172" t="s">
        <v>3098</v>
      </c>
      <c r="L7172" t="s">
        <v>3098</v>
      </c>
      <c r="M7172" t="s">
        <v>3177</v>
      </c>
      <c r="O7172" t="s">
        <v>3260</v>
      </c>
      <c r="P7172">
        <f t="shared" si="224"/>
        <v>45085</v>
      </c>
      <c r="Q7172">
        <f>--(COUNTIF($A$2:A7172,A7172)=1)</f>
        <v>1</v>
      </c>
      <c r="R7172" t="str">
        <f t="shared" si="225"/>
        <v/>
      </c>
    </row>
    <row r="7173" spans="1:18">
      <c r="A7173" t="s">
        <v>14067</v>
      </c>
      <c r="B7173" t="s">
        <v>1802</v>
      </c>
      <c r="C7173" t="s">
        <v>4677</v>
      </c>
      <c r="D7173" t="s">
        <v>3174</v>
      </c>
      <c r="E7173" t="s">
        <v>3194</v>
      </c>
      <c r="F7173" t="s">
        <v>3167</v>
      </c>
      <c r="G7173" t="s">
        <v>1376</v>
      </c>
      <c r="H7173" s="28">
        <v>44974</v>
      </c>
      <c r="I7173">
        <v>246.27</v>
      </c>
      <c r="J7173">
        <v>72</v>
      </c>
      <c r="K7173" t="s">
        <v>3123</v>
      </c>
      <c r="L7173" t="s">
        <v>3307</v>
      </c>
      <c r="M7173" t="s">
        <v>3169</v>
      </c>
      <c r="O7173" t="s">
        <v>3182</v>
      </c>
      <c r="P7173">
        <f t="shared" si="224"/>
        <v>44964</v>
      </c>
      <c r="Q7173">
        <f>--(COUNTIF($A$2:A7173,A7173)=1)</f>
        <v>1</v>
      </c>
      <c r="R7173">
        <f t="shared" si="225"/>
        <v>246.27</v>
      </c>
    </row>
    <row r="7174" spans="1:18">
      <c r="A7174" t="s">
        <v>14068</v>
      </c>
      <c r="B7174" t="s">
        <v>3672</v>
      </c>
      <c r="C7174" t="s">
        <v>3098</v>
      </c>
      <c r="D7174" t="s">
        <v>3237</v>
      </c>
      <c r="E7174" t="s">
        <v>3166</v>
      </c>
      <c r="F7174" t="s">
        <v>3167</v>
      </c>
      <c r="G7174" t="s">
        <v>518</v>
      </c>
      <c r="H7174" s="28">
        <v>44899</v>
      </c>
      <c r="I7174">
        <v>66.13</v>
      </c>
      <c r="J7174">
        <v>24</v>
      </c>
      <c r="K7174" t="s">
        <v>3123</v>
      </c>
      <c r="L7174" t="s">
        <v>3098</v>
      </c>
      <c r="M7174" t="s">
        <v>3202</v>
      </c>
      <c r="N7174">
        <v>3.3</v>
      </c>
      <c r="O7174" t="s">
        <v>3189</v>
      </c>
      <c r="P7174">
        <f t="shared" si="224"/>
        <v>44897</v>
      </c>
      <c r="Q7174">
        <f>--(COUNTIF($A$2:A7174,A7174)=1)</f>
        <v>1</v>
      </c>
      <c r="R7174">
        <f t="shared" si="225"/>
        <v>66.13</v>
      </c>
    </row>
    <row r="7175" spans="1:18">
      <c r="A7175" t="s">
        <v>14069</v>
      </c>
      <c r="B7175" t="s">
        <v>2447</v>
      </c>
      <c r="C7175" t="s">
        <v>3098</v>
      </c>
      <c r="D7175" t="s">
        <v>3200</v>
      </c>
      <c r="E7175" t="s">
        <v>3166</v>
      </c>
      <c r="F7175" t="s">
        <v>3167</v>
      </c>
      <c r="G7175" t="s">
        <v>1222</v>
      </c>
      <c r="H7175" s="28">
        <v>45145</v>
      </c>
      <c r="I7175">
        <v>8.56</v>
      </c>
      <c r="J7175">
        <v>24</v>
      </c>
      <c r="K7175" t="s">
        <v>3124</v>
      </c>
      <c r="L7175" t="s">
        <v>3098</v>
      </c>
      <c r="M7175" t="s">
        <v>3207</v>
      </c>
      <c r="N7175">
        <v>2.7</v>
      </c>
      <c r="O7175" t="s">
        <v>3189</v>
      </c>
      <c r="P7175">
        <f t="shared" si="224"/>
        <v>45145</v>
      </c>
      <c r="Q7175">
        <f>--(COUNTIF($A$2:A7175,A7175)=1)</f>
        <v>1</v>
      </c>
      <c r="R7175">
        <f t="shared" si="225"/>
        <v>8.56</v>
      </c>
    </row>
    <row r="7176" spans="1:18">
      <c r="A7176" t="s">
        <v>14070</v>
      </c>
      <c r="B7176" t="s">
        <v>6863</v>
      </c>
      <c r="C7176" t="s">
        <v>14071</v>
      </c>
      <c r="D7176" t="s">
        <v>3185</v>
      </c>
      <c r="E7176" t="s">
        <v>3166</v>
      </c>
      <c r="F7176" t="s">
        <v>3167</v>
      </c>
      <c r="G7176" t="s">
        <v>492</v>
      </c>
      <c r="H7176" s="28">
        <v>44997</v>
      </c>
      <c r="I7176">
        <v>23.95</v>
      </c>
      <c r="J7176">
        <v>24</v>
      </c>
      <c r="K7176" t="s">
        <v>3124</v>
      </c>
      <c r="L7176" t="s">
        <v>3281</v>
      </c>
      <c r="M7176" t="s">
        <v>3207</v>
      </c>
      <c r="N7176">
        <v>2.1</v>
      </c>
      <c r="O7176" t="s">
        <v>3123</v>
      </c>
      <c r="P7176">
        <f t="shared" si="224"/>
        <v>44997</v>
      </c>
      <c r="Q7176">
        <f>--(COUNTIF($A$2:A7176,A7176)=1)</f>
        <v>1</v>
      </c>
      <c r="R7176">
        <f t="shared" si="225"/>
        <v>23.95</v>
      </c>
    </row>
    <row r="7177" spans="1:18">
      <c r="A7177" t="s">
        <v>14072</v>
      </c>
      <c r="B7177" t="s">
        <v>58</v>
      </c>
      <c r="C7177" t="s">
        <v>5603</v>
      </c>
      <c r="D7177" t="s">
        <v>3200</v>
      </c>
      <c r="E7177" t="s">
        <v>3194</v>
      </c>
      <c r="F7177" t="s">
        <v>3180</v>
      </c>
      <c r="G7177" t="s">
        <v>14073</v>
      </c>
      <c r="H7177" s="28"/>
      <c r="J7177">
        <v>72</v>
      </c>
      <c r="K7177" t="s">
        <v>3098</v>
      </c>
      <c r="L7177" t="s">
        <v>3248</v>
      </c>
      <c r="M7177" t="s">
        <v>3207</v>
      </c>
      <c r="O7177" t="s">
        <v>3189</v>
      </c>
      <c r="P7177">
        <f t="shared" si="224"/>
        <v>44980</v>
      </c>
      <c r="Q7177">
        <f>--(COUNTIF($A$2:A7177,A7177)=1)</f>
        <v>1</v>
      </c>
      <c r="R7177" t="str">
        <f t="shared" si="225"/>
        <v/>
      </c>
    </row>
    <row r="7178" spans="1:18">
      <c r="A7178" t="s">
        <v>14074</v>
      </c>
      <c r="B7178" t="s">
        <v>4190</v>
      </c>
      <c r="C7178" t="s">
        <v>11308</v>
      </c>
      <c r="D7178" t="s">
        <v>3200</v>
      </c>
      <c r="E7178" t="s">
        <v>3166</v>
      </c>
      <c r="F7178" t="s">
        <v>3167</v>
      </c>
      <c r="G7178" t="s">
        <v>1155</v>
      </c>
      <c r="H7178" s="28"/>
      <c r="J7178">
        <v>24</v>
      </c>
      <c r="K7178" t="s">
        <v>3098</v>
      </c>
      <c r="L7178" t="s">
        <v>3351</v>
      </c>
      <c r="M7178" t="s">
        <v>3207</v>
      </c>
      <c r="O7178" t="s">
        <v>3260</v>
      </c>
      <c r="P7178">
        <f t="shared" si="224"/>
        <v>44744</v>
      </c>
      <c r="Q7178">
        <f>--(COUNTIF($A$2:A7178,A7178)=1)</f>
        <v>1</v>
      </c>
      <c r="R7178" t="str">
        <f t="shared" si="225"/>
        <v/>
      </c>
    </row>
    <row r="7179" spans="1:18">
      <c r="A7179" t="s">
        <v>14075</v>
      </c>
      <c r="B7179" t="s">
        <v>4947</v>
      </c>
      <c r="C7179" t="s">
        <v>14076</v>
      </c>
      <c r="D7179" t="s">
        <v>3240</v>
      </c>
      <c r="E7179" t="s">
        <v>3166</v>
      </c>
      <c r="F7179" t="s">
        <v>3167</v>
      </c>
      <c r="G7179" t="s">
        <v>632</v>
      </c>
      <c r="H7179" s="28"/>
      <c r="J7179">
        <v>24</v>
      </c>
      <c r="K7179" t="s">
        <v>3098</v>
      </c>
      <c r="L7179" t="s">
        <v>3221</v>
      </c>
      <c r="M7179" t="s">
        <v>3207</v>
      </c>
      <c r="O7179" t="s">
        <v>3123</v>
      </c>
      <c r="P7179">
        <f t="shared" si="224"/>
        <v>45575</v>
      </c>
      <c r="Q7179">
        <f>--(COUNTIF($A$2:A7179,A7179)=1)</f>
        <v>1</v>
      </c>
      <c r="R7179" t="str">
        <f t="shared" si="225"/>
        <v/>
      </c>
    </row>
    <row r="7180" spans="1:18">
      <c r="A7180" t="s">
        <v>14077</v>
      </c>
      <c r="B7180" t="s">
        <v>3957</v>
      </c>
      <c r="C7180" t="s">
        <v>3098</v>
      </c>
      <c r="D7180" t="s">
        <v>3185</v>
      </c>
      <c r="E7180" t="s">
        <v>3166</v>
      </c>
      <c r="F7180" t="s">
        <v>3167</v>
      </c>
      <c r="G7180" t="s">
        <v>1908</v>
      </c>
      <c r="H7180" s="28">
        <v>44742</v>
      </c>
      <c r="I7180">
        <v>35.06</v>
      </c>
      <c r="J7180">
        <v>24</v>
      </c>
      <c r="K7180" t="s">
        <v>3123</v>
      </c>
      <c r="L7180" t="s">
        <v>3351</v>
      </c>
      <c r="M7180" t="s">
        <v>3207</v>
      </c>
      <c r="O7180" t="s">
        <v>3189</v>
      </c>
      <c r="P7180">
        <f t="shared" si="224"/>
        <v>44741</v>
      </c>
      <c r="Q7180">
        <f>--(COUNTIF($A$2:A7180,A7180)=1)</f>
        <v>1</v>
      </c>
      <c r="R7180">
        <f t="shared" si="225"/>
        <v>35.06</v>
      </c>
    </row>
    <row r="7181" spans="1:18">
      <c r="A7181" t="s">
        <v>14078</v>
      </c>
      <c r="B7181" t="s">
        <v>2441</v>
      </c>
      <c r="C7181" t="s">
        <v>3098</v>
      </c>
      <c r="D7181" t="s">
        <v>3200</v>
      </c>
      <c r="E7181" t="s">
        <v>3194</v>
      </c>
      <c r="F7181" t="s">
        <v>3167</v>
      </c>
      <c r="G7181" t="s">
        <v>14079</v>
      </c>
      <c r="H7181" s="28">
        <v>45048</v>
      </c>
      <c r="I7181">
        <v>179.26</v>
      </c>
      <c r="J7181">
        <v>72</v>
      </c>
      <c r="K7181" t="s">
        <v>3123</v>
      </c>
      <c r="L7181" t="s">
        <v>3206</v>
      </c>
      <c r="M7181" t="s">
        <v>3169</v>
      </c>
      <c r="N7181">
        <v>4.2</v>
      </c>
      <c r="O7181" t="s">
        <v>3182</v>
      </c>
      <c r="P7181">
        <f t="shared" si="224"/>
        <v>45041</v>
      </c>
      <c r="Q7181">
        <f>--(COUNTIF($A$2:A7181,A7181)=1)</f>
        <v>1</v>
      </c>
      <c r="R7181">
        <f t="shared" si="225"/>
        <v>179.26</v>
      </c>
    </row>
    <row r="7182" spans="1:18">
      <c r="A7182" t="s">
        <v>14080</v>
      </c>
      <c r="B7182" t="s">
        <v>473</v>
      </c>
      <c r="C7182" t="s">
        <v>3098</v>
      </c>
      <c r="D7182" t="s">
        <v>3227</v>
      </c>
      <c r="E7182" t="s">
        <v>3194</v>
      </c>
      <c r="F7182" t="s">
        <v>3220</v>
      </c>
      <c r="G7182" t="s">
        <v>3502</v>
      </c>
      <c r="H7182" s="28">
        <v>44613</v>
      </c>
      <c r="I7182">
        <v>222.79</v>
      </c>
      <c r="J7182">
        <v>72</v>
      </c>
      <c r="K7182" t="s">
        <v>3123</v>
      </c>
      <c r="L7182" t="s">
        <v>3098</v>
      </c>
      <c r="M7182" t="s">
        <v>3177</v>
      </c>
      <c r="N7182">
        <v>3.7</v>
      </c>
      <c r="O7182" t="s">
        <v>3123</v>
      </c>
      <c r="P7182">
        <f t="shared" si="224"/>
        <v>44604</v>
      </c>
      <c r="Q7182">
        <f>--(COUNTIF($A$2:A7182,A7182)=1)</f>
        <v>1</v>
      </c>
      <c r="R7182">
        <f t="shared" si="225"/>
        <v>222.79</v>
      </c>
    </row>
    <row r="7183" spans="1:18">
      <c r="A7183" t="s">
        <v>14081</v>
      </c>
      <c r="B7183" t="s">
        <v>1930</v>
      </c>
      <c r="C7183" t="s">
        <v>11580</v>
      </c>
      <c r="D7183" t="s">
        <v>3240</v>
      </c>
      <c r="E7183" t="s">
        <v>3175</v>
      </c>
      <c r="F7183" t="s">
        <v>3220</v>
      </c>
      <c r="G7183" t="s">
        <v>1335</v>
      </c>
      <c r="H7183" s="28">
        <v>45526</v>
      </c>
      <c r="I7183">
        <v>11.26</v>
      </c>
      <c r="J7183">
        <v>8</v>
      </c>
      <c r="K7183" t="s">
        <v>3123</v>
      </c>
      <c r="L7183" t="s">
        <v>3302</v>
      </c>
      <c r="M7183" t="s">
        <v>3177</v>
      </c>
      <c r="N7183">
        <v>4.7</v>
      </c>
      <c r="O7183" t="s">
        <v>3182</v>
      </c>
      <c r="P7183">
        <f t="shared" si="224"/>
        <v>45526</v>
      </c>
      <c r="Q7183">
        <f>--(COUNTIF($A$2:A7183,A7183)=1)</f>
        <v>1</v>
      </c>
      <c r="R7183">
        <f t="shared" si="225"/>
        <v>11.26</v>
      </c>
    </row>
    <row r="7184" spans="1:18">
      <c r="A7184" t="s">
        <v>14082</v>
      </c>
      <c r="B7184" t="s">
        <v>9102</v>
      </c>
      <c r="C7184" t="s">
        <v>14083</v>
      </c>
      <c r="D7184" t="s">
        <v>3200</v>
      </c>
      <c r="E7184" t="s">
        <v>3175</v>
      </c>
      <c r="F7184" t="s">
        <v>3167</v>
      </c>
      <c r="G7184" t="s">
        <v>3884</v>
      </c>
      <c r="H7184" s="28">
        <v>44831</v>
      </c>
      <c r="I7184">
        <v>12.12</v>
      </c>
      <c r="J7184">
        <v>8</v>
      </c>
      <c r="K7184" t="s">
        <v>3123</v>
      </c>
      <c r="L7184" t="s">
        <v>3281</v>
      </c>
      <c r="M7184" t="s">
        <v>3188</v>
      </c>
      <c r="O7184" t="s">
        <v>3260</v>
      </c>
      <c r="P7184">
        <f t="shared" si="224"/>
        <v>44831</v>
      </c>
      <c r="Q7184">
        <f>--(COUNTIF($A$2:A7184,A7184)=1)</f>
        <v>1</v>
      </c>
      <c r="R7184">
        <f t="shared" si="225"/>
        <v>12.12</v>
      </c>
    </row>
    <row r="7185" spans="1:18">
      <c r="A7185" t="s">
        <v>14084</v>
      </c>
      <c r="B7185" t="s">
        <v>5938</v>
      </c>
      <c r="C7185" t="s">
        <v>3098</v>
      </c>
      <c r="D7185" t="s">
        <v>3165</v>
      </c>
      <c r="E7185" t="s">
        <v>3166</v>
      </c>
      <c r="F7185" t="s">
        <v>3167</v>
      </c>
      <c r="G7185" t="s">
        <v>642</v>
      </c>
      <c r="H7185" s="28">
        <v>44884</v>
      </c>
      <c r="I7185">
        <v>64.8</v>
      </c>
      <c r="J7185">
        <v>24</v>
      </c>
      <c r="K7185" t="s">
        <v>3123</v>
      </c>
      <c r="L7185" t="s">
        <v>3354</v>
      </c>
      <c r="M7185" t="s">
        <v>3169</v>
      </c>
      <c r="N7185">
        <v>2.2999999999999998</v>
      </c>
      <c r="O7185" t="s">
        <v>3170</v>
      </c>
      <c r="P7185">
        <f t="shared" si="224"/>
        <v>44882</v>
      </c>
      <c r="Q7185">
        <f>--(COUNTIF($A$2:A7185,A7185)=1)</f>
        <v>1</v>
      </c>
      <c r="R7185">
        <f t="shared" si="225"/>
        <v>64.8</v>
      </c>
    </row>
    <row r="7186" spans="1:18">
      <c r="A7186" t="s">
        <v>14085</v>
      </c>
      <c r="B7186" t="s">
        <v>7209</v>
      </c>
      <c r="C7186" t="s">
        <v>9873</v>
      </c>
      <c r="D7186" t="s">
        <v>3200</v>
      </c>
      <c r="E7186" t="s">
        <v>3166</v>
      </c>
      <c r="F7186" t="s">
        <v>3167</v>
      </c>
      <c r="G7186" t="s">
        <v>2486</v>
      </c>
      <c r="H7186" s="28">
        <v>44802</v>
      </c>
      <c r="I7186">
        <v>44.6</v>
      </c>
      <c r="J7186">
        <v>24</v>
      </c>
      <c r="K7186" t="s">
        <v>3123</v>
      </c>
      <c r="L7186" t="s">
        <v>3206</v>
      </c>
      <c r="M7186" t="s">
        <v>3202</v>
      </c>
      <c r="O7186" t="s">
        <v>3123</v>
      </c>
      <c r="P7186">
        <f t="shared" si="224"/>
        <v>44801</v>
      </c>
      <c r="Q7186">
        <f>--(COUNTIF($A$2:A7186,A7186)=1)</f>
        <v>1</v>
      </c>
      <c r="R7186">
        <f t="shared" si="225"/>
        <v>44.6</v>
      </c>
    </row>
    <row r="7187" spans="1:18">
      <c r="A7187" t="s">
        <v>14086</v>
      </c>
      <c r="B7187" t="s">
        <v>4931</v>
      </c>
      <c r="C7187" t="s">
        <v>7423</v>
      </c>
      <c r="D7187" t="s">
        <v>3196</v>
      </c>
      <c r="E7187" t="s">
        <v>3166</v>
      </c>
      <c r="F7187" t="s">
        <v>3167</v>
      </c>
      <c r="G7187" t="s">
        <v>1459</v>
      </c>
      <c r="H7187" s="28">
        <v>45043</v>
      </c>
      <c r="I7187">
        <v>25.28</v>
      </c>
      <c r="J7187">
        <v>24</v>
      </c>
      <c r="K7187" t="s">
        <v>3123</v>
      </c>
      <c r="L7187" t="s">
        <v>3302</v>
      </c>
      <c r="M7187" t="s">
        <v>3202</v>
      </c>
      <c r="O7187" t="s">
        <v>3170</v>
      </c>
      <c r="P7187">
        <f t="shared" si="224"/>
        <v>45042</v>
      </c>
      <c r="Q7187">
        <f>--(COUNTIF($A$2:A7187,A7187)=1)</f>
        <v>1</v>
      </c>
      <c r="R7187">
        <f t="shared" si="225"/>
        <v>25.28</v>
      </c>
    </row>
    <row r="7188" spans="1:18">
      <c r="A7188" t="s">
        <v>14087</v>
      </c>
      <c r="B7188" t="s">
        <v>2567</v>
      </c>
      <c r="C7188" t="s">
        <v>6578</v>
      </c>
      <c r="D7188" t="s">
        <v>3237</v>
      </c>
      <c r="E7188" t="s">
        <v>3175</v>
      </c>
      <c r="F7188" t="s">
        <v>3228</v>
      </c>
      <c r="G7188" t="s">
        <v>1187</v>
      </c>
      <c r="H7188" s="28"/>
      <c r="J7188">
        <v>8</v>
      </c>
      <c r="K7188" t="s">
        <v>3098</v>
      </c>
      <c r="L7188" t="s">
        <v>3229</v>
      </c>
      <c r="M7188" t="s">
        <v>3177</v>
      </c>
      <c r="O7188" t="s">
        <v>3123</v>
      </c>
      <c r="P7188">
        <f t="shared" si="224"/>
        <v>44581</v>
      </c>
      <c r="Q7188">
        <f>--(COUNTIF($A$2:A7188,A7188)=1)</f>
        <v>1</v>
      </c>
      <c r="R7188" t="str">
        <f t="shared" si="225"/>
        <v/>
      </c>
    </row>
    <row r="7189" spans="1:18">
      <c r="A7189" t="s">
        <v>14088</v>
      </c>
      <c r="B7189" t="s">
        <v>6330</v>
      </c>
      <c r="C7189" t="s">
        <v>14089</v>
      </c>
      <c r="D7189" t="s">
        <v>3185</v>
      </c>
      <c r="E7189" t="s">
        <v>3166</v>
      </c>
      <c r="F7189" t="s">
        <v>3167</v>
      </c>
      <c r="G7189" t="s">
        <v>478</v>
      </c>
      <c r="H7189" s="28">
        <v>45352</v>
      </c>
      <c r="I7189">
        <v>26.34</v>
      </c>
      <c r="J7189">
        <v>24</v>
      </c>
      <c r="K7189" t="s">
        <v>3123</v>
      </c>
      <c r="L7189" t="s">
        <v>3265</v>
      </c>
      <c r="M7189" t="s">
        <v>3207</v>
      </c>
      <c r="N7189">
        <v>1.4</v>
      </c>
      <c r="O7189" t="s">
        <v>3170</v>
      </c>
      <c r="P7189">
        <f t="shared" si="224"/>
        <v>45351</v>
      </c>
      <c r="Q7189">
        <f>--(COUNTIF($A$2:A7189,A7189)=1)</f>
        <v>1</v>
      </c>
      <c r="R7189">
        <f t="shared" si="225"/>
        <v>26.34</v>
      </c>
    </row>
    <row r="7190" spans="1:18">
      <c r="A7190" t="s">
        <v>14090</v>
      </c>
      <c r="B7190" t="s">
        <v>246</v>
      </c>
      <c r="C7190" t="s">
        <v>14091</v>
      </c>
      <c r="D7190" t="s">
        <v>3185</v>
      </c>
      <c r="E7190" t="s">
        <v>3175</v>
      </c>
      <c r="F7190" t="s">
        <v>3220</v>
      </c>
      <c r="G7190" t="s">
        <v>645</v>
      </c>
      <c r="H7190" s="28">
        <v>45196</v>
      </c>
      <c r="I7190">
        <v>21.05</v>
      </c>
      <c r="J7190">
        <v>8</v>
      </c>
      <c r="K7190" t="s">
        <v>3123</v>
      </c>
      <c r="L7190" t="s">
        <v>3176</v>
      </c>
      <c r="M7190" t="s">
        <v>3188</v>
      </c>
      <c r="N7190">
        <v>1.7</v>
      </c>
      <c r="O7190" t="s">
        <v>3170</v>
      </c>
      <c r="P7190">
        <f t="shared" si="224"/>
        <v>45196</v>
      </c>
      <c r="Q7190">
        <f>--(COUNTIF($A$2:A7190,A7190)=1)</f>
        <v>1</v>
      </c>
      <c r="R7190">
        <f t="shared" si="225"/>
        <v>21.05</v>
      </c>
    </row>
    <row r="7191" spans="1:18">
      <c r="A7191" t="s">
        <v>14092</v>
      </c>
      <c r="B7191" t="s">
        <v>8032</v>
      </c>
      <c r="C7191" t="s">
        <v>7818</v>
      </c>
      <c r="D7191" t="s">
        <v>3200</v>
      </c>
      <c r="E7191" t="s">
        <v>3175</v>
      </c>
      <c r="F7191" t="s">
        <v>3167</v>
      </c>
      <c r="G7191" t="s">
        <v>1292</v>
      </c>
      <c r="H7191" s="28">
        <v>45264</v>
      </c>
      <c r="I7191">
        <v>4.21</v>
      </c>
      <c r="J7191">
        <v>8</v>
      </c>
      <c r="K7191" t="s">
        <v>3124</v>
      </c>
      <c r="L7191" t="s">
        <v>3302</v>
      </c>
      <c r="M7191" t="s">
        <v>3207</v>
      </c>
      <c r="O7191" t="s">
        <v>3170</v>
      </c>
      <c r="P7191">
        <f t="shared" si="224"/>
        <v>45264</v>
      </c>
      <c r="Q7191">
        <f>--(COUNTIF($A$2:A7191,A7191)=1)</f>
        <v>1</v>
      </c>
      <c r="R7191">
        <f t="shared" si="225"/>
        <v>4.21</v>
      </c>
    </row>
    <row r="7192" spans="1:18">
      <c r="A7192" t="s">
        <v>14093</v>
      </c>
      <c r="B7192" t="s">
        <v>2994</v>
      </c>
      <c r="C7192" t="s">
        <v>14094</v>
      </c>
      <c r="D7192" t="s">
        <v>3196</v>
      </c>
      <c r="E7192" t="s">
        <v>3280</v>
      </c>
      <c r="F7192" t="s">
        <v>3167</v>
      </c>
      <c r="G7192" t="s">
        <v>4850</v>
      </c>
      <c r="H7192" s="28">
        <v>45286</v>
      </c>
      <c r="I7192">
        <v>1.74</v>
      </c>
      <c r="J7192">
        <v>4</v>
      </c>
      <c r="K7192" t="s">
        <v>3124</v>
      </c>
      <c r="L7192" t="s">
        <v>3192</v>
      </c>
      <c r="M7192" t="s">
        <v>3188</v>
      </c>
      <c r="N7192">
        <v>3.8</v>
      </c>
      <c r="O7192" t="s">
        <v>3213</v>
      </c>
      <c r="P7192">
        <f t="shared" si="224"/>
        <v>45286</v>
      </c>
      <c r="Q7192">
        <f>--(COUNTIF($A$2:A7192,A7192)=1)</f>
        <v>1</v>
      </c>
      <c r="R7192">
        <f t="shared" si="225"/>
        <v>1.74</v>
      </c>
    </row>
    <row r="7193" spans="1:18">
      <c r="A7193" t="s">
        <v>14095</v>
      </c>
      <c r="B7193" t="s">
        <v>2405</v>
      </c>
      <c r="C7193" t="s">
        <v>3098</v>
      </c>
      <c r="D7193" t="s">
        <v>3165</v>
      </c>
      <c r="E7193" t="s">
        <v>3280</v>
      </c>
      <c r="F7193" t="s">
        <v>3167</v>
      </c>
      <c r="G7193" t="s">
        <v>1111</v>
      </c>
      <c r="H7193" s="28">
        <v>45554</v>
      </c>
      <c r="I7193">
        <v>4.33</v>
      </c>
      <c r="J7193">
        <v>4</v>
      </c>
      <c r="K7193" t="s">
        <v>3123</v>
      </c>
      <c r="L7193" t="s">
        <v>3176</v>
      </c>
      <c r="M7193" t="s">
        <v>3202</v>
      </c>
      <c r="N7193">
        <v>2.2999999999999998</v>
      </c>
      <c r="O7193" t="s">
        <v>3123</v>
      </c>
      <c r="P7193">
        <f t="shared" si="224"/>
        <v>45554</v>
      </c>
      <c r="Q7193">
        <f>--(COUNTIF($A$2:A7193,A7193)=1)</f>
        <v>1</v>
      </c>
      <c r="R7193">
        <f t="shared" si="225"/>
        <v>4.33</v>
      </c>
    </row>
    <row r="7194" spans="1:18">
      <c r="A7194" t="s">
        <v>14096</v>
      </c>
      <c r="B7194" t="s">
        <v>10494</v>
      </c>
      <c r="C7194" t="s">
        <v>3098</v>
      </c>
      <c r="D7194" t="s">
        <v>3165</v>
      </c>
      <c r="E7194" t="s">
        <v>3194</v>
      </c>
      <c r="F7194" t="s">
        <v>3180</v>
      </c>
      <c r="G7194" t="s">
        <v>2982</v>
      </c>
      <c r="H7194" s="28"/>
      <c r="J7194">
        <v>72</v>
      </c>
      <c r="K7194" t="s">
        <v>3098</v>
      </c>
      <c r="L7194" t="s">
        <v>3098</v>
      </c>
      <c r="M7194" t="s">
        <v>3169</v>
      </c>
      <c r="O7194" t="s">
        <v>3123</v>
      </c>
      <c r="P7194">
        <f t="shared" si="224"/>
        <v>44675</v>
      </c>
      <c r="Q7194">
        <f>--(COUNTIF($A$2:A7194,A7194)=1)</f>
        <v>1</v>
      </c>
      <c r="R7194" t="str">
        <f t="shared" si="225"/>
        <v/>
      </c>
    </row>
    <row r="7195" spans="1:18">
      <c r="A7195" t="s">
        <v>14097</v>
      </c>
      <c r="B7195" t="s">
        <v>5993</v>
      </c>
      <c r="C7195" t="s">
        <v>3098</v>
      </c>
      <c r="D7195" t="s">
        <v>3251</v>
      </c>
      <c r="E7195" t="s">
        <v>3166</v>
      </c>
      <c r="F7195" t="s">
        <v>3167</v>
      </c>
      <c r="G7195" t="s">
        <v>416</v>
      </c>
      <c r="H7195" s="28">
        <v>45601</v>
      </c>
      <c r="I7195">
        <v>44.58</v>
      </c>
      <c r="J7195">
        <v>24</v>
      </c>
      <c r="K7195" t="s">
        <v>3123</v>
      </c>
      <c r="L7195" t="s">
        <v>3218</v>
      </c>
      <c r="M7195" t="s">
        <v>3188</v>
      </c>
      <c r="N7195">
        <v>1.1000000000000001</v>
      </c>
      <c r="O7195" t="s">
        <v>3170</v>
      </c>
      <c r="P7195">
        <f t="shared" si="224"/>
        <v>45600</v>
      </c>
      <c r="Q7195">
        <f>--(COUNTIF($A$2:A7195,A7195)=1)</f>
        <v>1</v>
      </c>
      <c r="R7195">
        <f t="shared" si="225"/>
        <v>44.58</v>
      </c>
    </row>
    <row r="7196" spans="1:18">
      <c r="A7196" t="s">
        <v>14098</v>
      </c>
      <c r="B7196" t="s">
        <v>2249</v>
      </c>
      <c r="C7196" t="s">
        <v>3098</v>
      </c>
      <c r="D7196" t="s">
        <v>3196</v>
      </c>
      <c r="E7196" t="s">
        <v>3175</v>
      </c>
      <c r="F7196" t="s">
        <v>3220</v>
      </c>
      <c r="G7196" t="s">
        <v>977</v>
      </c>
      <c r="H7196" s="28">
        <v>45540</v>
      </c>
      <c r="I7196">
        <v>1.52</v>
      </c>
      <c r="J7196">
        <v>8</v>
      </c>
      <c r="K7196" t="s">
        <v>3124</v>
      </c>
      <c r="L7196" t="s">
        <v>3098</v>
      </c>
      <c r="M7196" t="s">
        <v>3188</v>
      </c>
      <c r="N7196">
        <v>4</v>
      </c>
      <c r="O7196" t="s">
        <v>3178</v>
      </c>
      <c r="P7196">
        <f t="shared" si="224"/>
        <v>45540</v>
      </c>
      <c r="Q7196">
        <f>--(COUNTIF($A$2:A7196,A7196)=1)</f>
        <v>1</v>
      </c>
      <c r="R7196">
        <f t="shared" si="225"/>
        <v>1.52</v>
      </c>
    </row>
    <row r="7197" spans="1:18">
      <c r="A7197" t="s">
        <v>14099</v>
      </c>
      <c r="B7197" t="s">
        <v>3812</v>
      </c>
      <c r="C7197" t="s">
        <v>14100</v>
      </c>
      <c r="D7197" t="s">
        <v>3240</v>
      </c>
      <c r="E7197" t="s">
        <v>3166</v>
      </c>
      <c r="F7197" t="s">
        <v>3180</v>
      </c>
      <c r="G7197" t="s">
        <v>6642</v>
      </c>
      <c r="H7197" s="28"/>
      <c r="J7197">
        <v>24</v>
      </c>
      <c r="K7197" t="s">
        <v>3098</v>
      </c>
      <c r="L7197" t="s">
        <v>3231</v>
      </c>
      <c r="M7197" t="s">
        <v>3188</v>
      </c>
      <c r="O7197" t="s">
        <v>3182</v>
      </c>
      <c r="P7197">
        <f t="shared" si="224"/>
        <v>44580</v>
      </c>
      <c r="Q7197">
        <f>--(COUNTIF($A$2:A7197,A7197)=1)</f>
        <v>1</v>
      </c>
      <c r="R7197" t="str">
        <f t="shared" si="225"/>
        <v/>
      </c>
    </row>
    <row r="7198" spans="1:18">
      <c r="A7198" t="s">
        <v>14101</v>
      </c>
      <c r="B7198" t="s">
        <v>2731</v>
      </c>
      <c r="C7198" t="s">
        <v>7959</v>
      </c>
      <c r="D7198" t="s">
        <v>3185</v>
      </c>
      <c r="E7198" t="s">
        <v>3175</v>
      </c>
      <c r="F7198" t="s">
        <v>3167</v>
      </c>
      <c r="G7198" t="s">
        <v>914</v>
      </c>
      <c r="H7198" s="28"/>
      <c r="J7198">
        <v>8</v>
      </c>
      <c r="K7198" t="s">
        <v>3098</v>
      </c>
      <c r="L7198" t="s">
        <v>3354</v>
      </c>
      <c r="M7198" t="s">
        <v>3169</v>
      </c>
      <c r="O7198" t="s">
        <v>3182</v>
      </c>
      <c r="P7198">
        <f t="shared" si="224"/>
        <v>45110</v>
      </c>
      <c r="Q7198">
        <f>--(COUNTIF($A$2:A7198,A7198)=1)</f>
        <v>1</v>
      </c>
      <c r="R7198" t="str">
        <f t="shared" si="225"/>
        <v/>
      </c>
    </row>
    <row r="7199" spans="1:18">
      <c r="A7199" t="s">
        <v>14102</v>
      </c>
      <c r="B7199" t="s">
        <v>4036</v>
      </c>
      <c r="C7199" t="s">
        <v>13280</v>
      </c>
      <c r="D7199" t="s">
        <v>3185</v>
      </c>
      <c r="E7199" t="s">
        <v>3175</v>
      </c>
      <c r="F7199" t="s">
        <v>3228</v>
      </c>
      <c r="G7199" t="s">
        <v>145</v>
      </c>
      <c r="H7199" s="28"/>
      <c r="J7199">
        <v>8</v>
      </c>
      <c r="K7199" t="s">
        <v>3098</v>
      </c>
      <c r="L7199" t="s">
        <v>3181</v>
      </c>
      <c r="M7199" t="s">
        <v>3169</v>
      </c>
      <c r="O7199" t="s">
        <v>3260</v>
      </c>
      <c r="P7199">
        <f t="shared" si="224"/>
        <v>44682</v>
      </c>
      <c r="Q7199">
        <f>--(COUNTIF($A$2:A7199,A7199)=1)</f>
        <v>1</v>
      </c>
      <c r="R7199" t="str">
        <f t="shared" si="225"/>
        <v/>
      </c>
    </row>
    <row r="7200" spans="1:18">
      <c r="A7200" t="s">
        <v>14103</v>
      </c>
      <c r="B7200" t="s">
        <v>3413</v>
      </c>
      <c r="C7200" t="s">
        <v>4146</v>
      </c>
      <c r="D7200" t="s">
        <v>3174</v>
      </c>
      <c r="E7200" t="s">
        <v>3194</v>
      </c>
      <c r="F7200" t="s">
        <v>3167</v>
      </c>
      <c r="G7200" t="s">
        <v>597</v>
      </c>
      <c r="H7200" s="28">
        <v>45024</v>
      </c>
      <c r="I7200">
        <v>55.28</v>
      </c>
      <c r="J7200">
        <v>72</v>
      </c>
      <c r="K7200" t="s">
        <v>3124</v>
      </c>
      <c r="L7200" t="s">
        <v>3206</v>
      </c>
      <c r="M7200" t="s">
        <v>3207</v>
      </c>
      <c r="N7200">
        <v>2.1</v>
      </c>
      <c r="O7200" t="s">
        <v>3170</v>
      </c>
      <c r="P7200">
        <f t="shared" si="224"/>
        <v>45022</v>
      </c>
      <c r="Q7200">
        <f>--(COUNTIF($A$2:A7200,A7200)=1)</f>
        <v>1</v>
      </c>
      <c r="R7200">
        <f t="shared" si="225"/>
        <v>55.28</v>
      </c>
    </row>
    <row r="7201" spans="1:18">
      <c r="A7201" t="s">
        <v>14104</v>
      </c>
      <c r="B7201" t="s">
        <v>4025</v>
      </c>
      <c r="C7201" t="s">
        <v>7038</v>
      </c>
      <c r="D7201" t="s">
        <v>3240</v>
      </c>
      <c r="E7201" t="s">
        <v>3175</v>
      </c>
      <c r="F7201" t="s">
        <v>3167</v>
      </c>
      <c r="G7201" t="s">
        <v>1918</v>
      </c>
      <c r="H7201" s="28">
        <v>44687</v>
      </c>
      <c r="I7201">
        <v>20.329999999999998</v>
      </c>
      <c r="J7201">
        <v>8</v>
      </c>
      <c r="K7201" t="s">
        <v>3123</v>
      </c>
      <c r="L7201" t="s">
        <v>3212</v>
      </c>
      <c r="M7201" t="s">
        <v>3207</v>
      </c>
      <c r="N7201">
        <v>1.1000000000000001</v>
      </c>
      <c r="O7201" t="s">
        <v>3182</v>
      </c>
      <c r="P7201">
        <f t="shared" si="224"/>
        <v>44687</v>
      </c>
      <c r="Q7201">
        <f>--(COUNTIF($A$2:A7201,A7201)=1)</f>
        <v>1</v>
      </c>
      <c r="R7201">
        <f t="shared" si="225"/>
        <v>20.329999999999998</v>
      </c>
    </row>
    <row r="7202" spans="1:18">
      <c r="A7202" t="s">
        <v>14105</v>
      </c>
      <c r="B7202" t="s">
        <v>5003</v>
      </c>
      <c r="C7202" t="s">
        <v>14106</v>
      </c>
      <c r="D7202" t="s">
        <v>3174</v>
      </c>
      <c r="E7202" t="s">
        <v>3166</v>
      </c>
      <c r="F7202" t="s">
        <v>3167</v>
      </c>
      <c r="G7202" t="s">
        <v>6910</v>
      </c>
      <c r="H7202" s="28">
        <v>45560</v>
      </c>
      <c r="I7202">
        <v>16.260000000000002</v>
      </c>
      <c r="J7202">
        <v>24</v>
      </c>
      <c r="K7202" t="s">
        <v>3124</v>
      </c>
      <c r="L7202" t="s">
        <v>3318</v>
      </c>
      <c r="M7202" t="s">
        <v>3207</v>
      </c>
      <c r="N7202">
        <v>4.8</v>
      </c>
      <c r="O7202" t="s">
        <v>3189</v>
      </c>
      <c r="P7202">
        <f t="shared" si="224"/>
        <v>45560</v>
      </c>
      <c r="Q7202">
        <f>--(COUNTIF($A$2:A7202,A7202)=1)</f>
        <v>1</v>
      </c>
      <c r="R7202">
        <f t="shared" si="225"/>
        <v>16.260000000000002</v>
      </c>
    </row>
    <row r="7203" spans="1:18">
      <c r="A7203" t="s">
        <v>14107</v>
      </c>
      <c r="B7203" t="s">
        <v>261</v>
      </c>
      <c r="C7203" t="s">
        <v>3098</v>
      </c>
      <c r="D7203" t="s">
        <v>3174</v>
      </c>
      <c r="E7203" t="s">
        <v>3194</v>
      </c>
      <c r="F7203" t="s">
        <v>3167</v>
      </c>
      <c r="G7203" t="s">
        <v>3752</v>
      </c>
      <c r="H7203" s="28"/>
      <c r="J7203">
        <v>72</v>
      </c>
      <c r="K7203" t="s">
        <v>3098</v>
      </c>
      <c r="L7203" t="s">
        <v>3302</v>
      </c>
      <c r="M7203" t="s">
        <v>3169</v>
      </c>
      <c r="O7203" t="s">
        <v>3189</v>
      </c>
      <c r="P7203">
        <f t="shared" si="224"/>
        <v>45629</v>
      </c>
      <c r="Q7203">
        <f>--(COUNTIF($A$2:A7203,A7203)=1)</f>
        <v>1</v>
      </c>
      <c r="R7203" t="str">
        <f t="shared" si="225"/>
        <v/>
      </c>
    </row>
    <row r="7204" spans="1:18">
      <c r="A7204" t="s">
        <v>14108</v>
      </c>
      <c r="B7204" t="s">
        <v>5337</v>
      </c>
      <c r="C7204" t="s">
        <v>7550</v>
      </c>
      <c r="D7204" t="s">
        <v>3251</v>
      </c>
      <c r="E7204" t="s">
        <v>3175</v>
      </c>
      <c r="F7204" t="s">
        <v>3220</v>
      </c>
      <c r="G7204" t="s">
        <v>1111</v>
      </c>
      <c r="H7204" s="28">
        <v>45554</v>
      </c>
      <c r="I7204">
        <v>5.54</v>
      </c>
      <c r="J7204">
        <v>8</v>
      </c>
      <c r="K7204" t="s">
        <v>3124</v>
      </c>
      <c r="L7204" t="s">
        <v>3206</v>
      </c>
      <c r="M7204" t="s">
        <v>3207</v>
      </c>
      <c r="N7204">
        <v>1.2</v>
      </c>
      <c r="O7204" t="s">
        <v>3123</v>
      </c>
      <c r="P7204">
        <f t="shared" si="224"/>
        <v>45554</v>
      </c>
      <c r="Q7204">
        <f>--(COUNTIF($A$2:A7204,A7204)=1)</f>
        <v>1</v>
      </c>
      <c r="R7204">
        <f t="shared" si="225"/>
        <v>5.54</v>
      </c>
    </row>
    <row r="7205" spans="1:18">
      <c r="A7205" t="s">
        <v>14109</v>
      </c>
      <c r="B7205" t="s">
        <v>682</v>
      </c>
      <c r="C7205" t="s">
        <v>3098</v>
      </c>
      <c r="D7205" t="s">
        <v>3200</v>
      </c>
      <c r="E7205" t="s">
        <v>3194</v>
      </c>
      <c r="F7205" t="s">
        <v>3167</v>
      </c>
      <c r="G7205" t="s">
        <v>1076</v>
      </c>
      <c r="H7205" s="28">
        <v>45159</v>
      </c>
      <c r="I7205">
        <v>157.44999999999999</v>
      </c>
      <c r="J7205">
        <v>72</v>
      </c>
      <c r="K7205" t="s">
        <v>3123</v>
      </c>
      <c r="L7205" t="s">
        <v>3225</v>
      </c>
      <c r="M7205" t="s">
        <v>3169</v>
      </c>
      <c r="O7205" t="s">
        <v>3182</v>
      </c>
      <c r="P7205">
        <f t="shared" si="224"/>
        <v>45153</v>
      </c>
      <c r="Q7205">
        <f>--(COUNTIF($A$2:A7205,A7205)=1)</f>
        <v>1</v>
      </c>
      <c r="R7205">
        <f t="shared" si="225"/>
        <v>157.44999999999999</v>
      </c>
    </row>
    <row r="7206" spans="1:18">
      <c r="A7206" t="s">
        <v>14110</v>
      </c>
      <c r="B7206" t="s">
        <v>3831</v>
      </c>
      <c r="C7206" t="s">
        <v>6681</v>
      </c>
      <c r="D7206" t="s">
        <v>3196</v>
      </c>
      <c r="E7206" t="s">
        <v>3194</v>
      </c>
      <c r="F7206" t="s">
        <v>3167</v>
      </c>
      <c r="G7206" t="s">
        <v>2486</v>
      </c>
      <c r="H7206" s="28">
        <v>44805</v>
      </c>
      <c r="I7206">
        <v>111.77</v>
      </c>
      <c r="J7206">
        <v>72</v>
      </c>
      <c r="K7206" t="s">
        <v>3123</v>
      </c>
      <c r="L7206" t="s">
        <v>3206</v>
      </c>
      <c r="M7206" t="s">
        <v>3207</v>
      </c>
      <c r="N7206">
        <v>2.1</v>
      </c>
      <c r="O7206" t="s">
        <v>3182</v>
      </c>
      <c r="P7206">
        <f t="shared" si="224"/>
        <v>44801</v>
      </c>
      <c r="Q7206">
        <f>--(COUNTIF($A$2:A7206,A7206)=1)</f>
        <v>1</v>
      </c>
      <c r="R7206">
        <f t="shared" si="225"/>
        <v>111.77</v>
      </c>
    </row>
    <row r="7207" spans="1:18">
      <c r="A7207" t="s">
        <v>14111</v>
      </c>
      <c r="B7207" t="s">
        <v>8902</v>
      </c>
      <c r="C7207" t="s">
        <v>3098</v>
      </c>
      <c r="D7207" t="s">
        <v>3237</v>
      </c>
      <c r="E7207" t="s">
        <v>3166</v>
      </c>
      <c r="F7207" t="s">
        <v>3167</v>
      </c>
      <c r="G7207" t="s">
        <v>6818</v>
      </c>
      <c r="H7207" s="28">
        <v>45694</v>
      </c>
      <c r="I7207">
        <v>52.23</v>
      </c>
      <c r="J7207">
        <v>24</v>
      </c>
      <c r="K7207" t="s">
        <v>3123</v>
      </c>
      <c r="L7207" t="s">
        <v>3098</v>
      </c>
      <c r="M7207" t="s">
        <v>3188</v>
      </c>
      <c r="N7207">
        <v>4.7</v>
      </c>
      <c r="O7207" t="s">
        <v>3170</v>
      </c>
      <c r="P7207">
        <f t="shared" si="224"/>
        <v>45692</v>
      </c>
      <c r="Q7207">
        <f>--(COUNTIF($A$2:A7207,A7207)=1)</f>
        <v>1</v>
      </c>
      <c r="R7207">
        <f t="shared" si="225"/>
        <v>52.23</v>
      </c>
    </row>
    <row r="7208" spans="1:18">
      <c r="A7208" t="s">
        <v>14112</v>
      </c>
      <c r="B7208" t="s">
        <v>150</v>
      </c>
      <c r="C7208" t="s">
        <v>3098</v>
      </c>
      <c r="D7208" t="s">
        <v>3237</v>
      </c>
      <c r="E7208" t="s">
        <v>3194</v>
      </c>
      <c r="F7208" t="s">
        <v>3180</v>
      </c>
      <c r="G7208" t="s">
        <v>1600</v>
      </c>
      <c r="H7208" s="28"/>
      <c r="J7208">
        <v>72</v>
      </c>
      <c r="K7208" t="s">
        <v>3098</v>
      </c>
      <c r="L7208" t="s">
        <v>3248</v>
      </c>
      <c r="M7208" t="s">
        <v>3202</v>
      </c>
      <c r="O7208" t="s">
        <v>3170</v>
      </c>
      <c r="P7208">
        <f t="shared" si="224"/>
        <v>44858</v>
      </c>
      <c r="Q7208">
        <f>--(COUNTIF($A$2:A7208,A7208)=1)</f>
        <v>1</v>
      </c>
      <c r="R7208" t="str">
        <f t="shared" si="225"/>
        <v/>
      </c>
    </row>
    <row r="7209" spans="1:18">
      <c r="A7209" t="s">
        <v>14113</v>
      </c>
      <c r="B7209" t="s">
        <v>3778</v>
      </c>
      <c r="C7209" t="s">
        <v>3098</v>
      </c>
      <c r="D7209" t="s">
        <v>3196</v>
      </c>
      <c r="E7209" t="s">
        <v>3166</v>
      </c>
      <c r="F7209" t="s">
        <v>3167</v>
      </c>
      <c r="G7209" t="s">
        <v>946</v>
      </c>
      <c r="H7209" s="28">
        <v>45456</v>
      </c>
      <c r="I7209">
        <v>67.73</v>
      </c>
      <c r="J7209">
        <v>24</v>
      </c>
      <c r="K7209" t="s">
        <v>3123</v>
      </c>
      <c r="L7209" t="s">
        <v>3281</v>
      </c>
      <c r="M7209" t="s">
        <v>3188</v>
      </c>
      <c r="N7209">
        <v>3.1</v>
      </c>
      <c r="O7209" t="s">
        <v>3123</v>
      </c>
      <c r="P7209">
        <f t="shared" si="224"/>
        <v>45454</v>
      </c>
      <c r="Q7209">
        <f>--(COUNTIF($A$2:A7209,A7209)=1)</f>
        <v>1</v>
      </c>
      <c r="R7209">
        <f t="shared" si="225"/>
        <v>67.73</v>
      </c>
    </row>
    <row r="7210" spans="1:18">
      <c r="A7210" t="s">
        <v>14114</v>
      </c>
      <c r="B7210" t="s">
        <v>8370</v>
      </c>
      <c r="C7210" t="s">
        <v>3098</v>
      </c>
      <c r="D7210" t="s">
        <v>3237</v>
      </c>
      <c r="E7210" t="s">
        <v>3166</v>
      </c>
      <c r="F7210" t="s">
        <v>3167</v>
      </c>
      <c r="G7210" t="s">
        <v>2105</v>
      </c>
      <c r="H7210" s="28">
        <v>44998</v>
      </c>
      <c r="I7210">
        <v>70.67</v>
      </c>
      <c r="J7210">
        <v>24</v>
      </c>
      <c r="K7210" t="s">
        <v>3123</v>
      </c>
      <c r="L7210" t="s">
        <v>3437</v>
      </c>
      <c r="M7210" t="s">
        <v>3169</v>
      </c>
      <c r="N7210">
        <v>2.2000000000000002</v>
      </c>
      <c r="O7210" t="s">
        <v>3170</v>
      </c>
      <c r="P7210">
        <f t="shared" si="224"/>
        <v>44996</v>
      </c>
      <c r="Q7210">
        <f>--(COUNTIF($A$2:A7210,A7210)=1)</f>
        <v>1</v>
      </c>
      <c r="R7210">
        <f t="shared" si="225"/>
        <v>70.67</v>
      </c>
    </row>
    <row r="7211" spans="1:18">
      <c r="A7211" t="s">
        <v>14115</v>
      </c>
      <c r="B7211" t="s">
        <v>1494</v>
      </c>
      <c r="C7211" t="s">
        <v>3098</v>
      </c>
      <c r="D7211" t="s">
        <v>3185</v>
      </c>
      <c r="E7211" t="s">
        <v>3194</v>
      </c>
      <c r="F7211" t="s">
        <v>3180</v>
      </c>
      <c r="G7211" t="s">
        <v>1673</v>
      </c>
      <c r="H7211" s="28"/>
      <c r="J7211">
        <v>72</v>
      </c>
      <c r="K7211" t="s">
        <v>3098</v>
      </c>
      <c r="L7211" t="s">
        <v>3354</v>
      </c>
      <c r="M7211" t="s">
        <v>3188</v>
      </c>
      <c r="O7211" t="s">
        <v>3213</v>
      </c>
      <c r="P7211">
        <f t="shared" si="224"/>
        <v>45641</v>
      </c>
      <c r="Q7211">
        <f>--(COUNTIF($A$2:A7211,A7211)=1)</f>
        <v>1</v>
      </c>
      <c r="R7211" t="str">
        <f t="shared" si="225"/>
        <v/>
      </c>
    </row>
    <row r="7212" spans="1:18">
      <c r="A7212" t="s">
        <v>14116</v>
      </c>
      <c r="B7212" t="s">
        <v>5819</v>
      </c>
      <c r="C7212" t="s">
        <v>14117</v>
      </c>
      <c r="D7212" t="s">
        <v>3240</v>
      </c>
      <c r="E7212" t="s">
        <v>3166</v>
      </c>
      <c r="F7212" t="s">
        <v>3167</v>
      </c>
      <c r="G7212" t="s">
        <v>1873</v>
      </c>
      <c r="H7212" s="28">
        <v>44751</v>
      </c>
      <c r="I7212">
        <v>28.4</v>
      </c>
      <c r="J7212">
        <v>24</v>
      </c>
      <c r="K7212" t="s">
        <v>3123</v>
      </c>
      <c r="L7212" t="s">
        <v>3254</v>
      </c>
      <c r="M7212" t="s">
        <v>3177</v>
      </c>
      <c r="N7212">
        <v>1.1000000000000001</v>
      </c>
      <c r="O7212" t="s">
        <v>3123</v>
      </c>
      <c r="P7212">
        <f t="shared" si="224"/>
        <v>44750</v>
      </c>
      <c r="Q7212">
        <f>--(COUNTIF($A$2:A7212,A7212)=1)</f>
        <v>1</v>
      </c>
      <c r="R7212">
        <f t="shared" si="225"/>
        <v>28.4</v>
      </c>
    </row>
    <row r="7213" spans="1:18">
      <c r="A7213" t="s">
        <v>14118</v>
      </c>
      <c r="B7213" t="s">
        <v>5577</v>
      </c>
      <c r="C7213" t="s">
        <v>7445</v>
      </c>
      <c r="D7213" t="s">
        <v>3251</v>
      </c>
      <c r="E7213" t="s">
        <v>3166</v>
      </c>
      <c r="F7213" t="s">
        <v>3167</v>
      </c>
      <c r="G7213" t="s">
        <v>857</v>
      </c>
      <c r="H7213" s="28">
        <v>45616</v>
      </c>
      <c r="I7213">
        <v>2.34</v>
      </c>
      <c r="J7213">
        <v>24</v>
      </c>
      <c r="K7213" t="s">
        <v>3124</v>
      </c>
      <c r="L7213" t="s">
        <v>3265</v>
      </c>
      <c r="M7213" t="s">
        <v>3169</v>
      </c>
      <c r="N7213">
        <v>1.3</v>
      </c>
      <c r="O7213" t="s">
        <v>3182</v>
      </c>
      <c r="P7213">
        <f t="shared" si="224"/>
        <v>45616</v>
      </c>
      <c r="Q7213">
        <f>--(COUNTIF($A$2:A7213,A7213)=1)</f>
        <v>1</v>
      </c>
      <c r="R7213">
        <f t="shared" si="225"/>
        <v>2.34</v>
      </c>
    </row>
    <row r="7214" spans="1:18">
      <c r="A7214" t="s">
        <v>14119</v>
      </c>
      <c r="B7214" t="s">
        <v>1079</v>
      </c>
      <c r="C7214" t="s">
        <v>3098</v>
      </c>
      <c r="D7214" t="s">
        <v>3240</v>
      </c>
      <c r="E7214" t="s">
        <v>3175</v>
      </c>
      <c r="F7214" t="s">
        <v>3180</v>
      </c>
      <c r="G7214" t="s">
        <v>7596</v>
      </c>
      <c r="H7214" s="28"/>
      <c r="J7214">
        <v>8</v>
      </c>
      <c r="K7214" t="s">
        <v>3098</v>
      </c>
      <c r="L7214" t="s">
        <v>3168</v>
      </c>
      <c r="M7214" t="s">
        <v>3169</v>
      </c>
      <c r="O7214" t="s">
        <v>3189</v>
      </c>
      <c r="P7214">
        <f t="shared" si="224"/>
        <v>44568</v>
      </c>
      <c r="Q7214">
        <f>--(COUNTIF($A$2:A7214,A7214)=1)</f>
        <v>1</v>
      </c>
      <c r="R7214" t="str">
        <f t="shared" si="225"/>
        <v/>
      </c>
    </row>
    <row r="7215" spans="1:18">
      <c r="A7215" t="s">
        <v>14120</v>
      </c>
      <c r="B7215" t="s">
        <v>2042</v>
      </c>
      <c r="C7215" t="s">
        <v>3098</v>
      </c>
      <c r="D7215" t="s">
        <v>3185</v>
      </c>
      <c r="E7215" t="s">
        <v>3194</v>
      </c>
      <c r="F7215" t="s">
        <v>3167</v>
      </c>
      <c r="G7215" t="s">
        <v>2665</v>
      </c>
      <c r="H7215" s="28"/>
      <c r="J7215">
        <v>72</v>
      </c>
      <c r="K7215" t="s">
        <v>3098</v>
      </c>
      <c r="L7215" t="s">
        <v>3198</v>
      </c>
      <c r="M7215" t="s">
        <v>3207</v>
      </c>
      <c r="O7215" t="s">
        <v>3189</v>
      </c>
      <c r="P7215">
        <f t="shared" si="224"/>
        <v>44626</v>
      </c>
      <c r="Q7215">
        <f>--(COUNTIF($A$2:A7215,A7215)=1)</f>
        <v>1</v>
      </c>
      <c r="R7215" t="str">
        <f t="shared" si="225"/>
        <v/>
      </c>
    </row>
    <row r="7216" spans="1:18">
      <c r="A7216" t="s">
        <v>14121</v>
      </c>
      <c r="B7216" t="s">
        <v>4044</v>
      </c>
      <c r="C7216" t="s">
        <v>14122</v>
      </c>
      <c r="D7216" t="s">
        <v>3185</v>
      </c>
      <c r="E7216" t="s">
        <v>3166</v>
      </c>
      <c r="F7216" t="s">
        <v>3180</v>
      </c>
      <c r="G7216" t="s">
        <v>1492</v>
      </c>
      <c r="H7216" s="28"/>
      <c r="J7216">
        <v>24</v>
      </c>
      <c r="K7216" t="s">
        <v>3098</v>
      </c>
      <c r="L7216" t="s">
        <v>3098</v>
      </c>
      <c r="M7216" t="s">
        <v>3202</v>
      </c>
      <c r="O7216" t="s">
        <v>3124</v>
      </c>
      <c r="P7216">
        <f t="shared" si="224"/>
        <v>44651</v>
      </c>
      <c r="Q7216">
        <f>--(COUNTIF($A$2:A7216,A7216)=1)</f>
        <v>1</v>
      </c>
      <c r="R7216" t="str">
        <f t="shared" si="225"/>
        <v/>
      </c>
    </row>
    <row r="7217" spans="1:18">
      <c r="A7217" t="s">
        <v>14123</v>
      </c>
      <c r="B7217" t="s">
        <v>2534</v>
      </c>
      <c r="C7217" t="s">
        <v>14124</v>
      </c>
      <c r="D7217" t="s">
        <v>3237</v>
      </c>
      <c r="E7217" t="s">
        <v>3194</v>
      </c>
      <c r="F7217" t="s">
        <v>3228</v>
      </c>
      <c r="G7217" t="s">
        <v>6231</v>
      </c>
      <c r="H7217" s="28"/>
      <c r="J7217">
        <v>72</v>
      </c>
      <c r="K7217" t="s">
        <v>3098</v>
      </c>
      <c r="L7217" t="s">
        <v>3225</v>
      </c>
      <c r="M7217" t="s">
        <v>3177</v>
      </c>
      <c r="O7217" t="s">
        <v>3123</v>
      </c>
      <c r="P7217">
        <f t="shared" si="224"/>
        <v>45392</v>
      </c>
      <c r="Q7217">
        <f>--(COUNTIF($A$2:A7217,A7217)=1)</f>
        <v>1</v>
      </c>
      <c r="R7217" t="str">
        <f t="shared" si="225"/>
        <v/>
      </c>
    </row>
    <row r="7218" spans="1:18">
      <c r="A7218" t="s">
        <v>14125</v>
      </c>
      <c r="B7218" t="s">
        <v>5918</v>
      </c>
      <c r="C7218" t="s">
        <v>3469</v>
      </c>
      <c r="D7218" t="s">
        <v>3185</v>
      </c>
      <c r="E7218" t="s">
        <v>3166</v>
      </c>
      <c r="F7218" t="s">
        <v>3220</v>
      </c>
      <c r="G7218" t="s">
        <v>14126</v>
      </c>
      <c r="H7218" s="28">
        <v>45267</v>
      </c>
      <c r="I7218">
        <v>51.67</v>
      </c>
      <c r="J7218">
        <v>24</v>
      </c>
      <c r="K7218" t="s">
        <v>3123</v>
      </c>
      <c r="L7218" t="s">
        <v>3265</v>
      </c>
      <c r="M7218" t="s">
        <v>3169</v>
      </c>
      <c r="O7218" t="s">
        <v>3189</v>
      </c>
      <c r="P7218">
        <f t="shared" si="224"/>
        <v>45265</v>
      </c>
      <c r="Q7218">
        <f>--(COUNTIF($A$2:A7218,A7218)=1)</f>
        <v>1</v>
      </c>
      <c r="R7218">
        <f t="shared" si="225"/>
        <v>51.67</v>
      </c>
    </row>
    <row r="7219" spans="1:18">
      <c r="A7219" t="s">
        <v>14127</v>
      </c>
      <c r="B7219" t="s">
        <v>179</v>
      </c>
      <c r="C7219" t="s">
        <v>13356</v>
      </c>
      <c r="D7219" t="s">
        <v>3165</v>
      </c>
      <c r="E7219" t="s">
        <v>3194</v>
      </c>
      <c r="F7219" t="s">
        <v>3180</v>
      </c>
      <c r="G7219" t="s">
        <v>2605</v>
      </c>
      <c r="H7219" s="28"/>
      <c r="J7219">
        <v>72</v>
      </c>
      <c r="K7219" t="s">
        <v>3098</v>
      </c>
      <c r="L7219" t="s">
        <v>3181</v>
      </c>
      <c r="M7219" t="s">
        <v>3169</v>
      </c>
      <c r="O7219" t="s">
        <v>3189</v>
      </c>
      <c r="P7219">
        <f t="shared" si="224"/>
        <v>44936</v>
      </c>
      <c r="Q7219">
        <f>--(COUNTIF($A$2:A7219,A7219)=1)</f>
        <v>1</v>
      </c>
      <c r="R7219" t="str">
        <f t="shared" si="225"/>
        <v/>
      </c>
    </row>
    <row r="7220" spans="1:18">
      <c r="A7220" t="s">
        <v>14128</v>
      </c>
      <c r="B7220" t="s">
        <v>8708</v>
      </c>
      <c r="C7220" t="s">
        <v>14129</v>
      </c>
      <c r="D7220" t="s">
        <v>3251</v>
      </c>
      <c r="E7220" t="s">
        <v>3194</v>
      </c>
      <c r="F7220" t="s">
        <v>3167</v>
      </c>
      <c r="G7220" t="s">
        <v>5767</v>
      </c>
      <c r="H7220" s="28">
        <v>44661</v>
      </c>
      <c r="I7220">
        <v>88.14</v>
      </c>
      <c r="J7220">
        <v>72</v>
      </c>
      <c r="K7220" t="s">
        <v>3123</v>
      </c>
      <c r="L7220" t="s">
        <v>3437</v>
      </c>
      <c r="M7220" t="s">
        <v>3188</v>
      </c>
      <c r="N7220">
        <v>3.1</v>
      </c>
      <c r="O7220" t="s">
        <v>3213</v>
      </c>
      <c r="P7220">
        <f t="shared" si="224"/>
        <v>44658</v>
      </c>
      <c r="Q7220">
        <f>--(COUNTIF($A$2:A7220,A7220)=1)</f>
        <v>1</v>
      </c>
      <c r="R7220">
        <f t="shared" si="225"/>
        <v>88.14</v>
      </c>
    </row>
    <row r="7221" spans="1:18">
      <c r="A7221" t="s">
        <v>14130</v>
      </c>
      <c r="B7221" t="s">
        <v>6196</v>
      </c>
      <c r="C7221" t="s">
        <v>10044</v>
      </c>
      <c r="D7221" t="s">
        <v>3200</v>
      </c>
      <c r="E7221" t="s">
        <v>3166</v>
      </c>
      <c r="F7221" t="s">
        <v>3167</v>
      </c>
      <c r="G7221" t="s">
        <v>1335</v>
      </c>
      <c r="H7221" s="28">
        <v>45527</v>
      </c>
      <c r="I7221">
        <v>28.74</v>
      </c>
      <c r="J7221">
        <v>24</v>
      </c>
      <c r="K7221" t="s">
        <v>3123</v>
      </c>
      <c r="L7221" t="s">
        <v>3206</v>
      </c>
      <c r="M7221" t="s">
        <v>3188</v>
      </c>
      <c r="O7221" t="s">
        <v>3182</v>
      </c>
      <c r="P7221">
        <f t="shared" si="224"/>
        <v>45526</v>
      </c>
      <c r="Q7221">
        <f>--(COUNTIF($A$2:A7221,A7221)=1)</f>
        <v>1</v>
      </c>
      <c r="R7221">
        <f t="shared" si="225"/>
        <v>28.74</v>
      </c>
    </row>
    <row r="7222" spans="1:18">
      <c r="A7222" t="s">
        <v>14131</v>
      </c>
      <c r="B7222" t="s">
        <v>2279</v>
      </c>
      <c r="C7222" t="s">
        <v>3098</v>
      </c>
      <c r="D7222" t="s">
        <v>3240</v>
      </c>
      <c r="E7222" t="s">
        <v>3166</v>
      </c>
      <c r="F7222" t="s">
        <v>3180</v>
      </c>
      <c r="G7222" t="s">
        <v>1091</v>
      </c>
      <c r="H7222" s="28"/>
      <c r="J7222">
        <v>24</v>
      </c>
      <c r="K7222" t="s">
        <v>3098</v>
      </c>
      <c r="L7222" t="s">
        <v>3318</v>
      </c>
      <c r="M7222" t="s">
        <v>3207</v>
      </c>
      <c r="O7222" t="s">
        <v>3189</v>
      </c>
      <c r="P7222">
        <f t="shared" si="224"/>
        <v>45611</v>
      </c>
      <c r="Q7222">
        <f>--(COUNTIF($A$2:A7222,A7222)=1)</f>
        <v>1</v>
      </c>
      <c r="R7222" t="str">
        <f t="shared" si="225"/>
        <v/>
      </c>
    </row>
    <row r="7223" spans="1:18">
      <c r="A7223" t="s">
        <v>14132</v>
      </c>
      <c r="B7223" t="s">
        <v>5974</v>
      </c>
      <c r="C7223" t="s">
        <v>3098</v>
      </c>
      <c r="D7223" t="s">
        <v>3174</v>
      </c>
      <c r="E7223" t="s">
        <v>3175</v>
      </c>
      <c r="F7223" t="s">
        <v>3167</v>
      </c>
      <c r="G7223" t="s">
        <v>396</v>
      </c>
      <c r="H7223" s="28">
        <v>44748</v>
      </c>
      <c r="I7223">
        <v>9.27</v>
      </c>
      <c r="J7223">
        <v>8</v>
      </c>
      <c r="K7223" t="s">
        <v>3123</v>
      </c>
      <c r="L7223" t="s">
        <v>3192</v>
      </c>
      <c r="M7223" t="s">
        <v>3202</v>
      </c>
      <c r="N7223">
        <v>2.1</v>
      </c>
      <c r="O7223" t="s">
        <v>3189</v>
      </c>
      <c r="P7223">
        <f t="shared" si="224"/>
        <v>44748</v>
      </c>
      <c r="Q7223">
        <f>--(COUNTIF($A$2:A7223,A7223)=1)</f>
        <v>1</v>
      </c>
      <c r="R7223">
        <f t="shared" si="225"/>
        <v>9.27</v>
      </c>
    </row>
    <row r="7224" spans="1:18">
      <c r="A7224" t="s">
        <v>14133</v>
      </c>
      <c r="B7224" t="s">
        <v>995</v>
      </c>
      <c r="C7224" t="s">
        <v>8574</v>
      </c>
      <c r="D7224" t="s">
        <v>3165</v>
      </c>
      <c r="E7224" t="s">
        <v>3175</v>
      </c>
      <c r="F7224" t="s">
        <v>3167</v>
      </c>
      <c r="G7224" t="s">
        <v>2995</v>
      </c>
      <c r="H7224" s="28">
        <v>45251</v>
      </c>
      <c r="I7224">
        <v>8.2799999999999994</v>
      </c>
      <c r="J7224">
        <v>8</v>
      </c>
      <c r="K7224" t="s">
        <v>3123</v>
      </c>
      <c r="L7224" t="s">
        <v>3225</v>
      </c>
      <c r="M7224" t="s">
        <v>3202</v>
      </c>
      <c r="N7224">
        <v>2.8</v>
      </c>
      <c r="O7224" t="s">
        <v>3189</v>
      </c>
      <c r="P7224">
        <f t="shared" si="224"/>
        <v>45251</v>
      </c>
      <c r="Q7224">
        <f>--(COUNTIF($A$2:A7224,A7224)=1)</f>
        <v>1</v>
      </c>
      <c r="R7224">
        <f t="shared" si="225"/>
        <v>8.2799999999999994</v>
      </c>
    </row>
    <row r="7225" spans="1:18">
      <c r="A7225" t="s">
        <v>14134</v>
      </c>
      <c r="B7225" t="s">
        <v>4224</v>
      </c>
      <c r="C7225" t="s">
        <v>14135</v>
      </c>
      <c r="D7225" t="s">
        <v>3251</v>
      </c>
      <c r="E7225" t="s">
        <v>3175</v>
      </c>
      <c r="F7225" t="s">
        <v>3167</v>
      </c>
      <c r="G7225" t="s">
        <v>1151</v>
      </c>
      <c r="H7225" s="28">
        <v>45318</v>
      </c>
      <c r="I7225">
        <v>16.72</v>
      </c>
      <c r="J7225">
        <v>8</v>
      </c>
      <c r="K7225" t="s">
        <v>3123</v>
      </c>
      <c r="L7225" t="s">
        <v>3212</v>
      </c>
      <c r="M7225" t="s">
        <v>3188</v>
      </c>
      <c r="N7225">
        <v>1.3</v>
      </c>
      <c r="O7225" t="s">
        <v>3170</v>
      </c>
      <c r="P7225">
        <f t="shared" si="224"/>
        <v>45318</v>
      </c>
      <c r="Q7225">
        <f>--(COUNTIF($A$2:A7225,A7225)=1)</f>
        <v>1</v>
      </c>
      <c r="R7225">
        <f t="shared" si="225"/>
        <v>16.72</v>
      </c>
    </row>
    <row r="7226" spans="1:18">
      <c r="A7226" t="s">
        <v>14136</v>
      </c>
      <c r="B7226" t="s">
        <v>4283</v>
      </c>
      <c r="C7226" t="s">
        <v>14137</v>
      </c>
      <c r="D7226" t="s">
        <v>3196</v>
      </c>
      <c r="E7226" t="s">
        <v>3166</v>
      </c>
      <c r="F7226" t="s">
        <v>3167</v>
      </c>
      <c r="G7226" t="s">
        <v>1783</v>
      </c>
      <c r="H7226" s="28">
        <v>44606</v>
      </c>
      <c r="I7226">
        <v>8.5500000000000007</v>
      </c>
      <c r="J7226">
        <v>24</v>
      </c>
      <c r="K7226" t="s">
        <v>3124</v>
      </c>
      <c r="L7226" t="s">
        <v>3248</v>
      </c>
      <c r="M7226" t="s">
        <v>3188</v>
      </c>
      <c r="O7226" t="s">
        <v>3189</v>
      </c>
      <c r="P7226">
        <f t="shared" si="224"/>
        <v>44606</v>
      </c>
      <c r="Q7226">
        <f>--(COUNTIF($A$2:A7226,A7226)=1)</f>
        <v>1</v>
      </c>
      <c r="R7226">
        <f t="shared" si="225"/>
        <v>8.5500000000000007</v>
      </c>
    </row>
    <row r="7227" spans="1:18">
      <c r="A7227" t="s">
        <v>14138</v>
      </c>
      <c r="B7227" t="s">
        <v>6006</v>
      </c>
      <c r="C7227" t="s">
        <v>14139</v>
      </c>
      <c r="D7227" t="s">
        <v>3165</v>
      </c>
      <c r="E7227" t="s">
        <v>3194</v>
      </c>
      <c r="F7227" t="s">
        <v>3167</v>
      </c>
      <c r="G7227" t="s">
        <v>3044</v>
      </c>
      <c r="H7227" s="28">
        <v>45208</v>
      </c>
      <c r="I7227">
        <v>7.85</v>
      </c>
      <c r="J7227">
        <v>72</v>
      </c>
      <c r="K7227" t="s">
        <v>3124</v>
      </c>
      <c r="L7227" t="s">
        <v>3248</v>
      </c>
      <c r="M7227" t="s">
        <v>3202</v>
      </c>
      <c r="N7227">
        <v>1.9</v>
      </c>
      <c r="O7227" t="s">
        <v>3124</v>
      </c>
      <c r="P7227">
        <f t="shared" si="224"/>
        <v>45208</v>
      </c>
      <c r="Q7227">
        <f>--(COUNTIF($A$2:A7227,A7227)=1)</f>
        <v>1</v>
      </c>
      <c r="R7227">
        <f t="shared" si="225"/>
        <v>7.85</v>
      </c>
    </row>
    <row r="7228" spans="1:18">
      <c r="A7228" t="s">
        <v>14140</v>
      </c>
      <c r="B7228" t="s">
        <v>2447</v>
      </c>
      <c r="C7228" t="s">
        <v>6729</v>
      </c>
      <c r="D7228" t="s">
        <v>3240</v>
      </c>
      <c r="E7228" t="s">
        <v>3166</v>
      </c>
      <c r="F7228" t="s">
        <v>3180</v>
      </c>
      <c r="G7228" t="s">
        <v>5690</v>
      </c>
      <c r="H7228" s="28"/>
      <c r="J7228">
        <v>24</v>
      </c>
      <c r="K7228" t="s">
        <v>3098</v>
      </c>
      <c r="L7228" t="s">
        <v>3098</v>
      </c>
      <c r="M7228" t="s">
        <v>3188</v>
      </c>
      <c r="O7228" t="s">
        <v>3213</v>
      </c>
      <c r="P7228">
        <f t="shared" si="224"/>
        <v>45322</v>
      </c>
      <c r="Q7228">
        <f>--(COUNTIF($A$2:A7228,A7228)=1)</f>
        <v>1</v>
      </c>
      <c r="R7228" t="str">
        <f t="shared" si="225"/>
        <v/>
      </c>
    </row>
    <row r="7229" spans="1:18">
      <c r="A7229" t="s">
        <v>14141</v>
      </c>
      <c r="B7229" t="s">
        <v>1853</v>
      </c>
      <c r="C7229" t="s">
        <v>3098</v>
      </c>
      <c r="D7229" t="s">
        <v>3251</v>
      </c>
      <c r="E7229" t="s">
        <v>3194</v>
      </c>
      <c r="F7229" t="s">
        <v>3167</v>
      </c>
      <c r="G7229" t="s">
        <v>1023</v>
      </c>
      <c r="H7229" s="28">
        <v>44703</v>
      </c>
      <c r="I7229">
        <v>50.52</v>
      </c>
      <c r="J7229">
        <v>72</v>
      </c>
      <c r="K7229" t="s">
        <v>3124</v>
      </c>
      <c r="L7229" t="s">
        <v>3281</v>
      </c>
      <c r="M7229" t="s">
        <v>3169</v>
      </c>
      <c r="N7229">
        <v>1.7</v>
      </c>
      <c r="O7229" t="s">
        <v>3170</v>
      </c>
      <c r="P7229">
        <f t="shared" si="224"/>
        <v>44701</v>
      </c>
      <c r="Q7229">
        <f>--(COUNTIF($A$2:A7229,A7229)=1)</f>
        <v>1</v>
      </c>
      <c r="R7229">
        <f t="shared" si="225"/>
        <v>50.52</v>
      </c>
    </row>
    <row r="7230" spans="1:18">
      <c r="A7230" t="s">
        <v>14142</v>
      </c>
      <c r="B7230" t="s">
        <v>4958</v>
      </c>
      <c r="C7230" t="s">
        <v>3098</v>
      </c>
      <c r="D7230" t="s">
        <v>3251</v>
      </c>
      <c r="E7230" t="s">
        <v>3194</v>
      </c>
      <c r="F7230" t="s">
        <v>3167</v>
      </c>
      <c r="G7230" t="s">
        <v>3990</v>
      </c>
      <c r="H7230" s="28"/>
      <c r="J7230">
        <v>72</v>
      </c>
      <c r="K7230" t="s">
        <v>3098</v>
      </c>
      <c r="L7230" t="s">
        <v>3229</v>
      </c>
      <c r="M7230" t="s">
        <v>3188</v>
      </c>
      <c r="O7230" t="s">
        <v>3170</v>
      </c>
      <c r="P7230">
        <f t="shared" si="224"/>
        <v>45157</v>
      </c>
      <c r="Q7230">
        <f>--(COUNTIF($A$2:A7230,A7230)=1)</f>
        <v>1</v>
      </c>
      <c r="R7230" t="str">
        <f t="shared" si="225"/>
        <v/>
      </c>
    </row>
    <row r="7231" spans="1:18">
      <c r="A7231" t="s">
        <v>14143</v>
      </c>
      <c r="B7231" t="s">
        <v>3492</v>
      </c>
      <c r="C7231" t="s">
        <v>3098</v>
      </c>
      <c r="D7231" t="s">
        <v>3174</v>
      </c>
      <c r="E7231" t="s">
        <v>3194</v>
      </c>
      <c r="F7231" t="s">
        <v>3167</v>
      </c>
      <c r="G7231" t="s">
        <v>305</v>
      </c>
      <c r="H7231" s="28">
        <v>45214</v>
      </c>
      <c r="I7231">
        <v>103.94</v>
      </c>
      <c r="J7231">
        <v>72</v>
      </c>
      <c r="K7231" t="s">
        <v>3123</v>
      </c>
      <c r="L7231" t="s">
        <v>3168</v>
      </c>
      <c r="M7231" t="s">
        <v>3202</v>
      </c>
      <c r="N7231">
        <v>1.8</v>
      </c>
      <c r="O7231" t="s">
        <v>3123</v>
      </c>
      <c r="P7231">
        <f t="shared" si="224"/>
        <v>45210</v>
      </c>
      <c r="Q7231">
        <f>--(COUNTIF($A$2:A7231,A7231)=1)</f>
        <v>1</v>
      </c>
      <c r="R7231">
        <f t="shared" si="225"/>
        <v>103.94</v>
      </c>
    </row>
    <row r="7232" spans="1:18">
      <c r="A7232" t="s">
        <v>14144</v>
      </c>
      <c r="B7232" t="s">
        <v>1055</v>
      </c>
      <c r="C7232" t="s">
        <v>14145</v>
      </c>
      <c r="D7232" t="s">
        <v>3174</v>
      </c>
      <c r="E7232" t="s">
        <v>3166</v>
      </c>
      <c r="F7232" t="s">
        <v>3180</v>
      </c>
      <c r="G7232" t="s">
        <v>938</v>
      </c>
      <c r="H7232" s="28"/>
      <c r="J7232">
        <v>24</v>
      </c>
      <c r="K7232" t="s">
        <v>3098</v>
      </c>
      <c r="L7232" t="s">
        <v>3354</v>
      </c>
      <c r="M7232" t="s">
        <v>3207</v>
      </c>
      <c r="O7232" t="s">
        <v>3124</v>
      </c>
      <c r="P7232">
        <f t="shared" si="224"/>
        <v>45225</v>
      </c>
      <c r="Q7232">
        <f>--(COUNTIF($A$2:A7232,A7232)=1)</f>
        <v>1</v>
      </c>
      <c r="R7232" t="str">
        <f t="shared" si="225"/>
        <v/>
      </c>
    </row>
    <row r="7233" spans="1:18">
      <c r="A7233" t="s">
        <v>14146</v>
      </c>
      <c r="B7233" t="s">
        <v>65</v>
      </c>
      <c r="C7233" t="s">
        <v>3098</v>
      </c>
      <c r="D7233" t="s">
        <v>3200</v>
      </c>
      <c r="E7233" t="s">
        <v>3194</v>
      </c>
      <c r="F7233" t="s">
        <v>3167</v>
      </c>
      <c r="G7233" t="s">
        <v>903</v>
      </c>
      <c r="H7233" s="28">
        <v>45500</v>
      </c>
      <c r="I7233">
        <v>125.1</v>
      </c>
      <c r="J7233">
        <v>72</v>
      </c>
      <c r="K7233" t="s">
        <v>3123</v>
      </c>
      <c r="L7233" t="s">
        <v>3244</v>
      </c>
      <c r="M7233" t="s">
        <v>3177</v>
      </c>
      <c r="O7233" t="s">
        <v>3189</v>
      </c>
      <c r="P7233">
        <f t="shared" si="224"/>
        <v>45495</v>
      </c>
      <c r="Q7233">
        <f>--(COUNTIF($A$2:A7233,A7233)=1)</f>
        <v>1</v>
      </c>
      <c r="R7233">
        <f t="shared" si="225"/>
        <v>125.1</v>
      </c>
    </row>
    <row r="7234" spans="1:18">
      <c r="A7234" t="s">
        <v>14147</v>
      </c>
      <c r="B7234" t="s">
        <v>5262</v>
      </c>
      <c r="C7234" t="s">
        <v>3912</v>
      </c>
      <c r="D7234" t="s">
        <v>3251</v>
      </c>
      <c r="E7234" t="s">
        <v>3175</v>
      </c>
      <c r="F7234" t="s">
        <v>3180</v>
      </c>
      <c r="G7234" t="s">
        <v>2443</v>
      </c>
      <c r="H7234" s="28"/>
      <c r="J7234">
        <v>8</v>
      </c>
      <c r="K7234" t="s">
        <v>3098</v>
      </c>
      <c r="L7234" t="s">
        <v>3192</v>
      </c>
      <c r="M7234" t="s">
        <v>3169</v>
      </c>
      <c r="O7234" t="s">
        <v>3123</v>
      </c>
      <c r="P7234">
        <f t="shared" ref="P7234:P7297" si="226">IFERROR(DATEVALUE(G7234),IFERROR(DATE(RIGHT(G7234,4),MID(G7234,4,2),LEFT(G7234,2)),""))</f>
        <v>44781</v>
      </c>
      <c r="Q7234">
        <f>--(COUNTIF($A$2:A7234,A7234)=1)</f>
        <v>1</v>
      </c>
      <c r="R7234" t="str">
        <f t="shared" ref="R7234:R7297" si="227">IF(AND(Q7234=1,I7234&lt;&gt;"",ISNUMBER(I7234),I7234&gt;=0),I7234,"")</f>
        <v/>
      </c>
    </row>
    <row r="7235" spans="1:18">
      <c r="A7235" t="s">
        <v>14148</v>
      </c>
      <c r="B7235" t="s">
        <v>2525</v>
      </c>
      <c r="C7235" t="s">
        <v>6226</v>
      </c>
      <c r="D7235" t="s">
        <v>3251</v>
      </c>
      <c r="E7235" t="s">
        <v>3194</v>
      </c>
      <c r="F7235" t="s">
        <v>3180</v>
      </c>
      <c r="G7235" t="s">
        <v>121</v>
      </c>
      <c r="H7235" s="28"/>
      <c r="J7235">
        <v>72</v>
      </c>
      <c r="K7235" t="s">
        <v>3098</v>
      </c>
      <c r="L7235" t="s">
        <v>3354</v>
      </c>
      <c r="M7235" t="s">
        <v>3169</v>
      </c>
      <c r="O7235" t="s">
        <v>3123</v>
      </c>
      <c r="P7235">
        <f t="shared" si="226"/>
        <v>44822</v>
      </c>
      <c r="Q7235">
        <f>--(COUNTIF($A$2:A7235,A7235)=1)</f>
        <v>1</v>
      </c>
      <c r="R7235" t="str">
        <f t="shared" si="227"/>
        <v/>
      </c>
    </row>
    <row r="7236" spans="1:18">
      <c r="A7236" t="s">
        <v>14149</v>
      </c>
      <c r="B7236" t="s">
        <v>7810</v>
      </c>
      <c r="C7236" t="s">
        <v>3402</v>
      </c>
      <c r="D7236" t="s">
        <v>3200</v>
      </c>
      <c r="E7236" t="s">
        <v>3166</v>
      </c>
      <c r="F7236" t="s">
        <v>3167</v>
      </c>
      <c r="G7236" t="s">
        <v>668</v>
      </c>
      <c r="H7236" s="28">
        <v>44978</v>
      </c>
      <c r="I7236">
        <v>82.82</v>
      </c>
      <c r="J7236">
        <v>24</v>
      </c>
      <c r="K7236" t="s">
        <v>3123</v>
      </c>
      <c r="L7236" t="s">
        <v>3231</v>
      </c>
      <c r="M7236" t="s">
        <v>3169</v>
      </c>
      <c r="N7236">
        <v>1.3</v>
      </c>
      <c r="O7236" t="s">
        <v>3178</v>
      </c>
      <c r="P7236">
        <f t="shared" si="226"/>
        <v>44975</v>
      </c>
      <c r="Q7236">
        <f>--(COUNTIF($A$2:A7236,A7236)=1)</f>
        <v>1</v>
      </c>
      <c r="R7236">
        <f t="shared" si="227"/>
        <v>82.82</v>
      </c>
    </row>
    <row r="7237" spans="1:18">
      <c r="A7237" t="s">
        <v>14150</v>
      </c>
      <c r="B7237" t="s">
        <v>3454</v>
      </c>
      <c r="C7237" t="s">
        <v>4094</v>
      </c>
      <c r="D7237" t="s">
        <v>3165</v>
      </c>
      <c r="E7237" t="s">
        <v>3175</v>
      </c>
      <c r="F7237" t="s">
        <v>3220</v>
      </c>
      <c r="G7237" t="s">
        <v>2658</v>
      </c>
      <c r="H7237" s="28">
        <v>45358</v>
      </c>
      <c r="I7237">
        <v>7.66</v>
      </c>
      <c r="J7237">
        <v>8</v>
      </c>
      <c r="K7237" t="s">
        <v>3124</v>
      </c>
      <c r="L7237" t="s">
        <v>3437</v>
      </c>
      <c r="M7237" t="s">
        <v>3177</v>
      </c>
      <c r="N7237">
        <v>4.7</v>
      </c>
      <c r="O7237" t="s">
        <v>3123</v>
      </c>
      <c r="P7237">
        <f t="shared" si="226"/>
        <v>45358</v>
      </c>
      <c r="Q7237">
        <f>--(COUNTIF($A$2:A7237,A7237)=1)</f>
        <v>1</v>
      </c>
      <c r="R7237">
        <f t="shared" si="227"/>
        <v>7.66</v>
      </c>
    </row>
    <row r="7238" spans="1:18">
      <c r="A7238" t="s">
        <v>14151</v>
      </c>
      <c r="B7238" t="s">
        <v>3626</v>
      </c>
      <c r="C7238" t="s">
        <v>3098</v>
      </c>
      <c r="D7238" t="s">
        <v>3240</v>
      </c>
      <c r="E7238" t="s">
        <v>3166</v>
      </c>
      <c r="F7238" t="s">
        <v>3220</v>
      </c>
      <c r="G7238" t="s">
        <v>3903</v>
      </c>
      <c r="H7238" s="28">
        <v>45002</v>
      </c>
      <c r="I7238">
        <v>24.84</v>
      </c>
      <c r="J7238">
        <v>24</v>
      </c>
      <c r="K7238" t="s">
        <v>3123</v>
      </c>
      <c r="L7238" t="s">
        <v>3187</v>
      </c>
      <c r="M7238" t="s">
        <v>3188</v>
      </c>
      <c r="N7238">
        <v>2.5</v>
      </c>
      <c r="O7238" t="s">
        <v>3123</v>
      </c>
      <c r="P7238">
        <f t="shared" si="226"/>
        <v>45001</v>
      </c>
      <c r="Q7238">
        <f>--(COUNTIF($A$2:A7238,A7238)=1)</f>
        <v>1</v>
      </c>
      <c r="R7238">
        <f t="shared" si="227"/>
        <v>24.84</v>
      </c>
    </row>
    <row r="7239" spans="1:18">
      <c r="A7239" t="s">
        <v>14152</v>
      </c>
      <c r="B7239" t="s">
        <v>7606</v>
      </c>
      <c r="C7239" t="s">
        <v>12088</v>
      </c>
      <c r="D7239" t="s">
        <v>3237</v>
      </c>
      <c r="E7239" t="s">
        <v>3194</v>
      </c>
      <c r="F7239" t="s">
        <v>3167</v>
      </c>
      <c r="G7239" t="s">
        <v>10601</v>
      </c>
      <c r="H7239" s="28">
        <v>45137</v>
      </c>
      <c r="I7239">
        <v>143.01</v>
      </c>
      <c r="J7239">
        <v>72</v>
      </c>
      <c r="K7239" t="s">
        <v>3123</v>
      </c>
      <c r="L7239" t="s">
        <v>3218</v>
      </c>
      <c r="M7239" t="s">
        <v>3169</v>
      </c>
      <c r="N7239">
        <v>4.5</v>
      </c>
      <c r="O7239" t="s">
        <v>3189</v>
      </c>
      <c r="P7239">
        <f t="shared" si="226"/>
        <v>45132</v>
      </c>
      <c r="Q7239">
        <f>--(COUNTIF($A$2:A7239,A7239)=1)</f>
        <v>1</v>
      </c>
      <c r="R7239">
        <f t="shared" si="227"/>
        <v>143.01</v>
      </c>
    </row>
    <row r="7240" spans="1:18">
      <c r="A7240" t="s">
        <v>14153</v>
      </c>
      <c r="B7240" t="s">
        <v>2542</v>
      </c>
      <c r="C7240" t="s">
        <v>3098</v>
      </c>
      <c r="D7240" t="s">
        <v>3165</v>
      </c>
      <c r="E7240" t="s">
        <v>3194</v>
      </c>
      <c r="F7240" t="s">
        <v>3167</v>
      </c>
      <c r="G7240" t="s">
        <v>8324</v>
      </c>
      <c r="H7240" s="28">
        <v>44646</v>
      </c>
      <c r="I7240">
        <v>59</v>
      </c>
      <c r="J7240">
        <v>72</v>
      </c>
      <c r="K7240" t="s">
        <v>3124</v>
      </c>
      <c r="L7240" t="s">
        <v>3221</v>
      </c>
      <c r="M7240" t="s">
        <v>3202</v>
      </c>
      <c r="N7240">
        <v>3.6</v>
      </c>
      <c r="O7240" t="s">
        <v>3124</v>
      </c>
      <c r="P7240">
        <f t="shared" si="226"/>
        <v>44644</v>
      </c>
      <c r="Q7240">
        <f>--(COUNTIF($A$2:A7240,A7240)=1)</f>
        <v>1</v>
      </c>
      <c r="R7240">
        <f t="shared" si="227"/>
        <v>59</v>
      </c>
    </row>
    <row r="7241" spans="1:18">
      <c r="A7241" t="s">
        <v>14154</v>
      </c>
      <c r="B7241" t="s">
        <v>253</v>
      </c>
      <c r="C7241" t="s">
        <v>3098</v>
      </c>
      <c r="D7241" t="s">
        <v>3240</v>
      </c>
      <c r="E7241" t="s">
        <v>3194</v>
      </c>
      <c r="F7241" t="s">
        <v>3167</v>
      </c>
      <c r="G7241" t="s">
        <v>4528</v>
      </c>
      <c r="H7241" s="28"/>
      <c r="J7241">
        <v>72</v>
      </c>
      <c r="K7241" t="s">
        <v>3098</v>
      </c>
      <c r="L7241" t="s">
        <v>3254</v>
      </c>
      <c r="M7241" t="s">
        <v>3177</v>
      </c>
      <c r="O7241" t="s">
        <v>3182</v>
      </c>
      <c r="P7241">
        <f t="shared" si="226"/>
        <v>44597</v>
      </c>
      <c r="Q7241">
        <f>--(COUNTIF($A$2:A7241,A7241)=1)</f>
        <v>1</v>
      </c>
      <c r="R7241" t="str">
        <f t="shared" si="227"/>
        <v/>
      </c>
    </row>
    <row r="7242" spans="1:18">
      <c r="A7242" t="s">
        <v>14155</v>
      </c>
      <c r="B7242" t="s">
        <v>666</v>
      </c>
      <c r="C7242" t="s">
        <v>14156</v>
      </c>
      <c r="D7242" t="s">
        <v>3237</v>
      </c>
      <c r="E7242" t="s">
        <v>3280</v>
      </c>
      <c r="F7242" t="s">
        <v>3167</v>
      </c>
      <c r="G7242" t="s">
        <v>2429</v>
      </c>
      <c r="H7242" s="28">
        <v>44724</v>
      </c>
      <c r="I7242">
        <v>1.75</v>
      </c>
      <c r="J7242">
        <v>4</v>
      </c>
      <c r="K7242" t="s">
        <v>3124</v>
      </c>
      <c r="L7242" t="s">
        <v>3302</v>
      </c>
      <c r="M7242" t="s">
        <v>3169</v>
      </c>
      <c r="N7242">
        <v>3.4</v>
      </c>
      <c r="O7242" t="s">
        <v>3182</v>
      </c>
      <c r="P7242">
        <f t="shared" si="226"/>
        <v>44724</v>
      </c>
      <c r="Q7242">
        <f>--(COUNTIF($A$2:A7242,A7242)=1)</f>
        <v>1</v>
      </c>
      <c r="R7242">
        <f t="shared" si="227"/>
        <v>1.75</v>
      </c>
    </row>
    <row r="7243" spans="1:18">
      <c r="A7243" t="s">
        <v>14157</v>
      </c>
      <c r="B7243" t="s">
        <v>2890</v>
      </c>
      <c r="C7243" t="s">
        <v>7110</v>
      </c>
      <c r="D7243" t="s">
        <v>3240</v>
      </c>
      <c r="E7243" t="s">
        <v>3166</v>
      </c>
      <c r="F7243" t="s">
        <v>3167</v>
      </c>
      <c r="G7243" t="s">
        <v>1151</v>
      </c>
      <c r="H7243" s="28">
        <v>45320</v>
      </c>
      <c r="I7243">
        <v>56.19</v>
      </c>
      <c r="J7243">
        <v>24</v>
      </c>
      <c r="K7243" t="s">
        <v>3123</v>
      </c>
      <c r="L7243" t="s">
        <v>3168</v>
      </c>
      <c r="M7243" t="s">
        <v>3207</v>
      </c>
      <c r="N7243">
        <v>4.2</v>
      </c>
      <c r="O7243" t="s">
        <v>3123</v>
      </c>
      <c r="P7243">
        <f t="shared" si="226"/>
        <v>45318</v>
      </c>
      <c r="Q7243">
        <f>--(COUNTIF($A$2:A7243,A7243)=1)</f>
        <v>1</v>
      </c>
      <c r="R7243">
        <f t="shared" si="227"/>
        <v>56.19</v>
      </c>
    </row>
    <row r="7244" spans="1:18">
      <c r="A7244" t="s">
        <v>14158</v>
      </c>
      <c r="B7244" t="s">
        <v>6532</v>
      </c>
      <c r="C7244" t="s">
        <v>14159</v>
      </c>
      <c r="D7244" t="s">
        <v>3174</v>
      </c>
      <c r="E7244" t="s">
        <v>3175</v>
      </c>
      <c r="F7244" t="s">
        <v>3167</v>
      </c>
      <c r="G7244" t="s">
        <v>323</v>
      </c>
      <c r="H7244" s="28">
        <v>44600</v>
      </c>
      <c r="I7244">
        <v>4.49</v>
      </c>
      <c r="J7244">
        <v>8</v>
      </c>
      <c r="K7244" t="s">
        <v>3124</v>
      </c>
      <c r="L7244" t="s">
        <v>3176</v>
      </c>
      <c r="M7244" t="s">
        <v>3188</v>
      </c>
      <c r="N7244">
        <v>1.9</v>
      </c>
      <c r="O7244" t="s">
        <v>3189</v>
      </c>
      <c r="P7244">
        <f t="shared" si="226"/>
        <v>44600</v>
      </c>
      <c r="Q7244">
        <f>--(COUNTIF($A$2:A7244,A7244)=1)</f>
        <v>1</v>
      </c>
      <c r="R7244">
        <f t="shared" si="227"/>
        <v>4.49</v>
      </c>
    </row>
    <row r="7245" spans="1:18">
      <c r="A7245" t="s">
        <v>14160</v>
      </c>
      <c r="B7245" t="s">
        <v>8282</v>
      </c>
      <c r="C7245" t="s">
        <v>14161</v>
      </c>
      <c r="D7245" t="s">
        <v>3240</v>
      </c>
      <c r="E7245" t="s">
        <v>3175</v>
      </c>
      <c r="F7245" t="s">
        <v>3180</v>
      </c>
      <c r="G7245" t="s">
        <v>193</v>
      </c>
      <c r="H7245" s="28"/>
      <c r="J7245">
        <v>8</v>
      </c>
      <c r="K7245" t="s">
        <v>3098</v>
      </c>
      <c r="L7245" t="s">
        <v>3192</v>
      </c>
      <c r="M7245" t="s">
        <v>3207</v>
      </c>
      <c r="O7245" t="s">
        <v>3182</v>
      </c>
      <c r="P7245">
        <f t="shared" si="226"/>
        <v>44841</v>
      </c>
      <c r="Q7245">
        <f>--(COUNTIF($A$2:A7245,A7245)=1)</f>
        <v>1</v>
      </c>
      <c r="R7245" t="str">
        <f t="shared" si="227"/>
        <v/>
      </c>
    </row>
    <row r="7246" spans="1:18">
      <c r="A7246" t="s">
        <v>14162</v>
      </c>
      <c r="B7246" t="s">
        <v>445</v>
      </c>
      <c r="C7246" t="s">
        <v>11847</v>
      </c>
      <c r="D7246" t="s">
        <v>3240</v>
      </c>
      <c r="E7246" t="s">
        <v>3194</v>
      </c>
      <c r="F7246" t="s">
        <v>3228</v>
      </c>
      <c r="G7246" t="s">
        <v>4162</v>
      </c>
      <c r="H7246" s="28"/>
      <c r="J7246">
        <v>72</v>
      </c>
      <c r="K7246" t="s">
        <v>3098</v>
      </c>
      <c r="L7246" t="s">
        <v>3216</v>
      </c>
      <c r="M7246" t="s">
        <v>3207</v>
      </c>
      <c r="O7246" t="s">
        <v>3182</v>
      </c>
      <c r="P7246">
        <f t="shared" si="226"/>
        <v>45377</v>
      </c>
      <c r="Q7246">
        <f>--(COUNTIF($A$2:A7246,A7246)=1)</f>
        <v>1</v>
      </c>
      <c r="R7246" t="str">
        <f t="shared" si="227"/>
        <v/>
      </c>
    </row>
    <row r="7247" spans="1:18">
      <c r="A7247" t="s">
        <v>14163</v>
      </c>
      <c r="B7247" t="s">
        <v>6879</v>
      </c>
      <c r="C7247" t="s">
        <v>3098</v>
      </c>
      <c r="D7247" t="s">
        <v>3237</v>
      </c>
      <c r="E7247" t="s">
        <v>3166</v>
      </c>
      <c r="F7247" t="s">
        <v>3167</v>
      </c>
      <c r="G7247" t="s">
        <v>244</v>
      </c>
      <c r="H7247" s="28">
        <v>45003</v>
      </c>
      <c r="I7247">
        <v>2.4500000000000002</v>
      </c>
      <c r="J7247">
        <v>24</v>
      </c>
      <c r="K7247" t="s">
        <v>3124</v>
      </c>
      <c r="L7247" t="s">
        <v>3254</v>
      </c>
      <c r="M7247" t="s">
        <v>3177</v>
      </c>
      <c r="O7247" t="s">
        <v>3189</v>
      </c>
      <c r="P7247">
        <f t="shared" si="226"/>
        <v>45003</v>
      </c>
      <c r="Q7247">
        <f>--(COUNTIF($A$2:A7247,A7247)=1)</f>
        <v>1</v>
      </c>
      <c r="R7247">
        <f t="shared" si="227"/>
        <v>2.4500000000000002</v>
      </c>
    </row>
    <row r="7248" spans="1:18">
      <c r="A7248" t="s">
        <v>14164</v>
      </c>
      <c r="B7248" t="s">
        <v>4863</v>
      </c>
      <c r="C7248" t="s">
        <v>3098</v>
      </c>
      <c r="D7248" t="s">
        <v>3165</v>
      </c>
      <c r="E7248" t="s">
        <v>3280</v>
      </c>
      <c r="F7248" t="s">
        <v>3220</v>
      </c>
      <c r="G7248" t="s">
        <v>2422</v>
      </c>
      <c r="H7248" s="28">
        <v>45518</v>
      </c>
      <c r="I7248">
        <v>1.41</v>
      </c>
      <c r="J7248">
        <v>4</v>
      </c>
      <c r="K7248" t="s">
        <v>3124</v>
      </c>
      <c r="L7248" t="s">
        <v>3318</v>
      </c>
      <c r="M7248" t="s">
        <v>3207</v>
      </c>
      <c r="N7248">
        <v>3.5</v>
      </c>
      <c r="O7248" t="s">
        <v>3124</v>
      </c>
      <c r="P7248">
        <f t="shared" si="226"/>
        <v>45518</v>
      </c>
      <c r="Q7248">
        <f>--(COUNTIF($A$2:A7248,A7248)=1)</f>
        <v>1</v>
      </c>
      <c r="R7248">
        <f t="shared" si="227"/>
        <v>1.41</v>
      </c>
    </row>
    <row r="7249" spans="1:18">
      <c r="A7249" t="s">
        <v>14165</v>
      </c>
      <c r="B7249" t="s">
        <v>8160</v>
      </c>
      <c r="C7249" t="s">
        <v>12211</v>
      </c>
      <c r="D7249" t="s">
        <v>3237</v>
      </c>
      <c r="E7249" t="s">
        <v>3166</v>
      </c>
      <c r="F7249" t="s">
        <v>3180</v>
      </c>
      <c r="G7249" t="s">
        <v>7634</v>
      </c>
      <c r="H7249" s="28"/>
      <c r="J7249">
        <v>24</v>
      </c>
      <c r="K7249" t="s">
        <v>3098</v>
      </c>
      <c r="L7249" t="s">
        <v>3398</v>
      </c>
      <c r="M7249" t="s">
        <v>3188</v>
      </c>
      <c r="O7249" t="s">
        <v>3123</v>
      </c>
      <c r="P7249">
        <f t="shared" si="226"/>
        <v>44645</v>
      </c>
      <c r="Q7249">
        <f>--(COUNTIF($A$2:A7249,A7249)=1)</f>
        <v>1</v>
      </c>
      <c r="R7249" t="str">
        <f t="shared" si="227"/>
        <v/>
      </c>
    </row>
    <row r="7250" spans="1:18">
      <c r="A7250" t="s">
        <v>14166</v>
      </c>
      <c r="B7250" t="s">
        <v>11411</v>
      </c>
      <c r="C7250" t="s">
        <v>6304</v>
      </c>
      <c r="D7250" t="s">
        <v>3237</v>
      </c>
      <c r="E7250" t="s">
        <v>3194</v>
      </c>
      <c r="F7250" t="s">
        <v>3167</v>
      </c>
      <c r="G7250" t="s">
        <v>2401</v>
      </c>
      <c r="H7250" s="28">
        <v>45520</v>
      </c>
      <c r="I7250">
        <v>194.53</v>
      </c>
      <c r="J7250">
        <v>72</v>
      </c>
      <c r="K7250" t="s">
        <v>3123</v>
      </c>
      <c r="L7250" t="s">
        <v>3271</v>
      </c>
      <c r="M7250" t="s">
        <v>3207</v>
      </c>
      <c r="N7250">
        <v>1.9</v>
      </c>
      <c r="O7250" t="s">
        <v>3123</v>
      </c>
      <c r="P7250">
        <f t="shared" si="226"/>
        <v>45512</v>
      </c>
      <c r="Q7250">
        <f>--(COUNTIF($A$2:A7250,A7250)=1)</f>
        <v>1</v>
      </c>
      <c r="R7250">
        <f t="shared" si="227"/>
        <v>194.53</v>
      </c>
    </row>
    <row r="7251" spans="1:18">
      <c r="A7251" t="s">
        <v>14167</v>
      </c>
      <c r="B7251" t="s">
        <v>6285</v>
      </c>
      <c r="C7251" t="s">
        <v>14168</v>
      </c>
      <c r="D7251" t="s">
        <v>3196</v>
      </c>
      <c r="E7251" t="s">
        <v>3175</v>
      </c>
      <c r="F7251" t="s">
        <v>3228</v>
      </c>
      <c r="G7251" t="s">
        <v>2898</v>
      </c>
      <c r="H7251" s="28"/>
      <c r="J7251">
        <v>8</v>
      </c>
      <c r="K7251" t="s">
        <v>3098</v>
      </c>
      <c r="L7251" t="s">
        <v>3198</v>
      </c>
      <c r="M7251" t="s">
        <v>3169</v>
      </c>
      <c r="O7251" t="s">
        <v>3124</v>
      </c>
      <c r="P7251">
        <f t="shared" si="226"/>
        <v>44755</v>
      </c>
      <c r="Q7251">
        <f>--(COUNTIF($A$2:A7251,A7251)=1)</f>
        <v>1</v>
      </c>
      <c r="R7251" t="str">
        <f t="shared" si="227"/>
        <v/>
      </c>
    </row>
    <row r="7252" spans="1:18">
      <c r="A7252" t="s">
        <v>14169</v>
      </c>
      <c r="B7252" t="s">
        <v>1920</v>
      </c>
      <c r="C7252" t="s">
        <v>7050</v>
      </c>
      <c r="D7252" t="s">
        <v>3251</v>
      </c>
      <c r="E7252" t="s">
        <v>3166</v>
      </c>
      <c r="F7252" t="s">
        <v>3167</v>
      </c>
      <c r="G7252" t="s">
        <v>324</v>
      </c>
      <c r="H7252" s="28">
        <v>44668</v>
      </c>
      <c r="I7252">
        <v>6.37</v>
      </c>
      <c r="J7252">
        <v>24</v>
      </c>
      <c r="K7252" t="s">
        <v>3124</v>
      </c>
      <c r="L7252" t="s">
        <v>3437</v>
      </c>
      <c r="M7252" t="s">
        <v>3169</v>
      </c>
      <c r="N7252">
        <v>3.6</v>
      </c>
      <c r="O7252" t="s">
        <v>3260</v>
      </c>
      <c r="P7252">
        <f t="shared" si="226"/>
        <v>44668</v>
      </c>
      <c r="Q7252">
        <f>--(COUNTIF($A$2:A7252,A7252)=1)</f>
        <v>1</v>
      </c>
      <c r="R7252">
        <f t="shared" si="227"/>
        <v>6.37</v>
      </c>
    </row>
    <row r="7253" spans="1:18">
      <c r="A7253" t="s">
        <v>14170</v>
      </c>
      <c r="B7253" t="s">
        <v>624</v>
      </c>
      <c r="C7253" t="s">
        <v>14171</v>
      </c>
      <c r="D7253" t="s">
        <v>3165</v>
      </c>
      <c r="E7253" t="s">
        <v>3194</v>
      </c>
      <c r="F7253" t="s">
        <v>3167</v>
      </c>
      <c r="G7253" t="s">
        <v>6042</v>
      </c>
      <c r="H7253" s="28">
        <v>45652</v>
      </c>
      <c r="I7253">
        <v>235.02</v>
      </c>
      <c r="J7253">
        <v>72</v>
      </c>
      <c r="K7253" t="s">
        <v>3123</v>
      </c>
      <c r="L7253" t="s">
        <v>3254</v>
      </c>
      <c r="M7253" t="s">
        <v>3207</v>
      </c>
      <c r="O7253" t="s">
        <v>3260</v>
      </c>
      <c r="P7253">
        <f t="shared" si="226"/>
        <v>45643</v>
      </c>
      <c r="Q7253">
        <f>--(COUNTIF($A$2:A7253,A7253)=1)</f>
        <v>1</v>
      </c>
      <c r="R7253">
        <f t="shared" si="227"/>
        <v>235.02</v>
      </c>
    </row>
    <row r="7254" spans="1:18">
      <c r="A7254" t="s">
        <v>14172</v>
      </c>
      <c r="B7254" t="s">
        <v>1089</v>
      </c>
      <c r="C7254" t="s">
        <v>3098</v>
      </c>
      <c r="D7254" t="s">
        <v>3240</v>
      </c>
      <c r="E7254" t="s">
        <v>3166</v>
      </c>
      <c r="F7254" t="s">
        <v>3228</v>
      </c>
      <c r="G7254" t="s">
        <v>14173</v>
      </c>
      <c r="H7254" s="28"/>
      <c r="J7254">
        <v>24</v>
      </c>
      <c r="K7254" t="s">
        <v>3098</v>
      </c>
      <c r="L7254" t="s">
        <v>3168</v>
      </c>
      <c r="M7254" t="s">
        <v>3202</v>
      </c>
      <c r="O7254" t="s">
        <v>3182</v>
      </c>
      <c r="P7254">
        <f t="shared" si="226"/>
        <v>45595</v>
      </c>
      <c r="Q7254">
        <f>--(COUNTIF($A$2:A7254,A7254)=1)</f>
        <v>1</v>
      </c>
      <c r="R7254" t="str">
        <f t="shared" si="227"/>
        <v/>
      </c>
    </row>
    <row r="7255" spans="1:18">
      <c r="A7255" t="s">
        <v>14174</v>
      </c>
      <c r="B7255" t="s">
        <v>2421</v>
      </c>
      <c r="C7255" t="s">
        <v>3098</v>
      </c>
      <c r="D7255" t="s">
        <v>3196</v>
      </c>
      <c r="E7255" t="s">
        <v>3166</v>
      </c>
      <c r="F7255" t="s">
        <v>3167</v>
      </c>
      <c r="G7255" t="s">
        <v>274</v>
      </c>
      <c r="H7255" s="28">
        <v>45520</v>
      </c>
      <c r="I7255">
        <v>39.86</v>
      </c>
      <c r="J7255">
        <v>24</v>
      </c>
      <c r="K7255" t="s">
        <v>3123</v>
      </c>
      <c r="L7255" t="s">
        <v>3098</v>
      </c>
      <c r="M7255" t="s">
        <v>3207</v>
      </c>
      <c r="N7255">
        <v>2.6</v>
      </c>
      <c r="O7255" t="s">
        <v>3170</v>
      </c>
      <c r="P7255">
        <f t="shared" si="226"/>
        <v>45519</v>
      </c>
      <c r="Q7255">
        <f>--(COUNTIF($A$2:A7255,A7255)=1)</f>
        <v>1</v>
      </c>
      <c r="R7255">
        <f t="shared" si="227"/>
        <v>39.86</v>
      </c>
    </row>
    <row r="7256" spans="1:18">
      <c r="A7256" t="s">
        <v>14175</v>
      </c>
      <c r="B7256" t="s">
        <v>4730</v>
      </c>
      <c r="C7256" t="s">
        <v>3098</v>
      </c>
      <c r="D7256" t="s">
        <v>3165</v>
      </c>
      <c r="E7256" t="s">
        <v>3280</v>
      </c>
      <c r="F7256" t="s">
        <v>3228</v>
      </c>
      <c r="G7256" t="s">
        <v>1033</v>
      </c>
      <c r="H7256" s="28"/>
      <c r="J7256">
        <v>4</v>
      </c>
      <c r="K7256" t="s">
        <v>3098</v>
      </c>
      <c r="L7256" t="s">
        <v>3271</v>
      </c>
      <c r="M7256" t="s">
        <v>3202</v>
      </c>
      <c r="O7256" t="s">
        <v>3124</v>
      </c>
      <c r="P7256">
        <f t="shared" si="226"/>
        <v>44992</v>
      </c>
      <c r="Q7256">
        <f>--(COUNTIF($A$2:A7256,A7256)=1)</f>
        <v>1</v>
      </c>
      <c r="R7256" t="str">
        <f t="shared" si="227"/>
        <v/>
      </c>
    </row>
    <row r="7257" spans="1:18">
      <c r="A7257" t="s">
        <v>14176</v>
      </c>
      <c r="B7257" t="s">
        <v>6083</v>
      </c>
      <c r="C7257" t="s">
        <v>3098</v>
      </c>
      <c r="D7257" t="s">
        <v>3237</v>
      </c>
      <c r="E7257" t="s">
        <v>3166</v>
      </c>
      <c r="F7257" t="s">
        <v>3167</v>
      </c>
      <c r="G7257" t="s">
        <v>345</v>
      </c>
      <c r="H7257" s="28">
        <v>44944</v>
      </c>
      <c r="I7257">
        <v>54.32</v>
      </c>
      <c r="J7257">
        <v>24</v>
      </c>
      <c r="K7257" t="s">
        <v>3123</v>
      </c>
      <c r="L7257" t="s">
        <v>3212</v>
      </c>
      <c r="M7257" t="s">
        <v>3177</v>
      </c>
      <c r="N7257">
        <v>4.8</v>
      </c>
      <c r="O7257" t="s">
        <v>3260</v>
      </c>
      <c r="P7257">
        <f t="shared" si="226"/>
        <v>44942</v>
      </c>
      <c r="Q7257">
        <f>--(COUNTIF($A$2:A7257,A7257)=1)</f>
        <v>1</v>
      </c>
      <c r="R7257">
        <f t="shared" si="227"/>
        <v>54.32</v>
      </c>
    </row>
    <row r="7258" spans="1:18">
      <c r="A7258" t="s">
        <v>14177</v>
      </c>
      <c r="B7258" t="s">
        <v>4531</v>
      </c>
      <c r="C7258" t="s">
        <v>14178</v>
      </c>
      <c r="D7258" t="s">
        <v>3196</v>
      </c>
      <c r="E7258" t="s">
        <v>3194</v>
      </c>
      <c r="F7258" t="s">
        <v>3220</v>
      </c>
      <c r="G7258" t="s">
        <v>9244</v>
      </c>
      <c r="H7258" s="28">
        <v>45689</v>
      </c>
      <c r="I7258">
        <v>157.25</v>
      </c>
      <c r="J7258">
        <v>72</v>
      </c>
      <c r="K7258" t="s">
        <v>3123</v>
      </c>
      <c r="L7258" t="s">
        <v>3221</v>
      </c>
      <c r="M7258" t="s">
        <v>3177</v>
      </c>
      <c r="N7258">
        <v>1.4</v>
      </c>
      <c r="O7258" t="s">
        <v>3182</v>
      </c>
      <c r="P7258">
        <f t="shared" si="226"/>
        <v>45683</v>
      </c>
      <c r="Q7258">
        <f>--(COUNTIF($A$2:A7258,A7258)=1)</f>
        <v>1</v>
      </c>
      <c r="R7258">
        <f t="shared" si="227"/>
        <v>157.25</v>
      </c>
    </row>
    <row r="7259" spans="1:18">
      <c r="A7259" t="s">
        <v>14179</v>
      </c>
      <c r="B7259" t="s">
        <v>5423</v>
      </c>
      <c r="C7259" t="s">
        <v>3927</v>
      </c>
      <c r="D7259" t="s">
        <v>3227</v>
      </c>
      <c r="E7259" t="s">
        <v>3194</v>
      </c>
      <c r="F7259" t="s">
        <v>3167</v>
      </c>
      <c r="G7259" t="s">
        <v>579</v>
      </c>
      <c r="H7259" s="28">
        <v>44882</v>
      </c>
      <c r="I7259">
        <v>77.63</v>
      </c>
      <c r="J7259">
        <v>72</v>
      </c>
      <c r="K7259" t="s">
        <v>3123</v>
      </c>
      <c r="L7259" t="s">
        <v>3248</v>
      </c>
      <c r="M7259" t="s">
        <v>3202</v>
      </c>
      <c r="N7259">
        <v>1</v>
      </c>
      <c r="O7259" t="s">
        <v>3189</v>
      </c>
      <c r="P7259">
        <f t="shared" si="226"/>
        <v>44879</v>
      </c>
      <c r="Q7259">
        <f>--(COUNTIF($A$2:A7259,A7259)=1)</f>
        <v>1</v>
      </c>
      <c r="R7259">
        <f t="shared" si="227"/>
        <v>77.63</v>
      </c>
    </row>
    <row r="7260" spans="1:18">
      <c r="A7260" t="s">
        <v>14180</v>
      </c>
      <c r="B7260" t="s">
        <v>4789</v>
      </c>
      <c r="C7260" t="s">
        <v>3098</v>
      </c>
      <c r="D7260" t="s">
        <v>3185</v>
      </c>
      <c r="E7260" t="s">
        <v>3166</v>
      </c>
      <c r="F7260" t="s">
        <v>3167</v>
      </c>
      <c r="G7260" t="s">
        <v>3580</v>
      </c>
      <c r="H7260" s="28">
        <v>45058</v>
      </c>
      <c r="I7260">
        <v>55.38</v>
      </c>
      <c r="J7260">
        <v>24</v>
      </c>
      <c r="K7260" t="s">
        <v>3123</v>
      </c>
      <c r="L7260" t="s">
        <v>3351</v>
      </c>
      <c r="M7260" t="s">
        <v>3169</v>
      </c>
      <c r="N7260">
        <v>4.4000000000000004</v>
      </c>
      <c r="O7260" t="s">
        <v>3178</v>
      </c>
      <c r="P7260">
        <f t="shared" si="226"/>
        <v>45056</v>
      </c>
      <c r="Q7260">
        <f>--(COUNTIF($A$2:A7260,A7260)=1)</f>
        <v>1</v>
      </c>
      <c r="R7260">
        <f t="shared" si="227"/>
        <v>55.38</v>
      </c>
    </row>
    <row r="7261" spans="1:18">
      <c r="A7261" t="s">
        <v>14181</v>
      </c>
      <c r="B7261" t="s">
        <v>3882</v>
      </c>
      <c r="C7261" t="s">
        <v>3098</v>
      </c>
      <c r="D7261" t="s">
        <v>3251</v>
      </c>
      <c r="E7261" t="s">
        <v>3166</v>
      </c>
      <c r="F7261" t="s">
        <v>3167</v>
      </c>
      <c r="G7261" t="s">
        <v>4389</v>
      </c>
      <c r="H7261" s="28">
        <v>44732</v>
      </c>
      <c r="I7261">
        <v>27.57</v>
      </c>
      <c r="J7261">
        <v>24</v>
      </c>
      <c r="K7261" t="s">
        <v>3123</v>
      </c>
      <c r="L7261" t="s">
        <v>3225</v>
      </c>
      <c r="M7261" t="s">
        <v>3202</v>
      </c>
      <c r="N7261">
        <v>4.5</v>
      </c>
      <c r="O7261" t="s">
        <v>3182</v>
      </c>
      <c r="P7261">
        <f t="shared" si="226"/>
        <v>44731</v>
      </c>
      <c r="Q7261">
        <f>--(COUNTIF($A$2:A7261,A7261)=1)</f>
        <v>1</v>
      </c>
      <c r="R7261">
        <f t="shared" si="227"/>
        <v>27.57</v>
      </c>
    </row>
    <row r="7262" spans="1:18">
      <c r="A7262" t="s">
        <v>14182</v>
      </c>
      <c r="B7262" t="s">
        <v>2703</v>
      </c>
      <c r="C7262" t="s">
        <v>5102</v>
      </c>
      <c r="D7262" t="s">
        <v>3174</v>
      </c>
      <c r="E7262" t="s">
        <v>3175</v>
      </c>
      <c r="F7262" t="s">
        <v>3167</v>
      </c>
      <c r="G7262" t="s">
        <v>2384</v>
      </c>
      <c r="H7262" s="28">
        <v>44787</v>
      </c>
      <c r="I7262">
        <v>2.38</v>
      </c>
      <c r="J7262">
        <v>8</v>
      </c>
      <c r="K7262" t="s">
        <v>3124</v>
      </c>
      <c r="L7262" t="s">
        <v>3229</v>
      </c>
      <c r="M7262" t="s">
        <v>3202</v>
      </c>
      <c r="N7262">
        <v>2</v>
      </c>
      <c r="O7262" t="s">
        <v>3189</v>
      </c>
      <c r="P7262">
        <f t="shared" si="226"/>
        <v>44787</v>
      </c>
      <c r="Q7262">
        <f>--(COUNTIF($A$2:A7262,A7262)=1)</f>
        <v>1</v>
      </c>
      <c r="R7262">
        <f t="shared" si="227"/>
        <v>2.38</v>
      </c>
    </row>
    <row r="7263" spans="1:18">
      <c r="A7263" t="s">
        <v>14183</v>
      </c>
      <c r="B7263" t="s">
        <v>1488</v>
      </c>
      <c r="C7263" t="s">
        <v>3098</v>
      </c>
      <c r="D7263" t="s">
        <v>3185</v>
      </c>
      <c r="E7263" t="s">
        <v>3175</v>
      </c>
      <c r="F7263" t="s">
        <v>3228</v>
      </c>
      <c r="G7263" t="s">
        <v>2612</v>
      </c>
      <c r="H7263" s="28"/>
      <c r="J7263">
        <v>8</v>
      </c>
      <c r="K7263" t="s">
        <v>3098</v>
      </c>
      <c r="L7263" t="s">
        <v>3216</v>
      </c>
      <c r="M7263" t="s">
        <v>3202</v>
      </c>
      <c r="O7263" t="s">
        <v>3123</v>
      </c>
      <c r="P7263">
        <f t="shared" si="226"/>
        <v>45502</v>
      </c>
      <c r="Q7263">
        <f>--(COUNTIF($A$2:A7263,A7263)=1)</f>
        <v>1</v>
      </c>
      <c r="R7263" t="str">
        <f t="shared" si="227"/>
        <v/>
      </c>
    </row>
    <row r="7264" spans="1:18">
      <c r="A7264" t="s">
        <v>14184</v>
      </c>
      <c r="B7264" t="s">
        <v>9109</v>
      </c>
      <c r="C7264" t="s">
        <v>14185</v>
      </c>
      <c r="D7264" t="s">
        <v>3196</v>
      </c>
      <c r="E7264" t="s">
        <v>3194</v>
      </c>
      <c r="F7264" t="s">
        <v>3167</v>
      </c>
      <c r="G7264" t="s">
        <v>247</v>
      </c>
      <c r="H7264" s="28">
        <v>45476</v>
      </c>
      <c r="I7264">
        <v>156.18</v>
      </c>
      <c r="J7264">
        <v>72</v>
      </c>
      <c r="K7264" t="s">
        <v>3123</v>
      </c>
      <c r="L7264" t="s">
        <v>3198</v>
      </c>
      <c r="M7264" t="s">
        <v>3169</v>
      </c>
      <c r="N7264">
        <v>4.7</v>
      </c>
      <c r="O7264" t="s">
        <v>3182</v>
      </c>
      <c r="P7264">
        <f t="shared" si="226"/>
        <v>45470</v>
      </c>
      <c r="Q7264">
        <f>--(COUNTIF($A$2:A7264,A7264)=1)</f>
        <v>1</v>
      </c>
      <c r="R7264">
        <f t="shared" si="227"/>
        <v>156.18</v>
      </c>
    </row>
    <row r="7265" spans="1:18">
      <c r="A7265" t="s">
        <v>14186</v>
      </c>
      <c r="B7265" t="s">
        <v>764</v>
      </c>
      <c r="C7265" t="s">
        <v>11061</v>
      </c>
      <c r="D7265" t="s">
        <v>3251</v>
      </c>
      <c r="E7265" t="s">
        <v>3166</v>
      </c>
      <c r="F7265" t="s">
        <v>3228</v>
      </c>
      <c r="G7265" t="s">
        <v>1056</v>
      </c>
      <c r="H7265" s="28"/>
      <c r="J7265">
        <v>24</v>
      </c>
      <c r="K7265" t="s">
        <v>3098</v>
      </c>
      <c r="L7265" t="s">
        <v>3216</v>
      </c>
      <c r="M7265" t="s">
        <v>3177</v>
      </c>
      <c r="O7265" t="s">
        <v>3182</v>
      </c>
      <c r="P7265">
        <f t="shared" si="226"/>
        <v>45301</v>
      </c>
      <c r="Q7265">
        <f>--(COUNTIF($A$2:A7265,A7265)=1)</f>
        <v>1</v>
      </c>
      <c r="R7265" t="str">
        <f t="shared" si="227"/>
        <v/>
      </c>
    </row>
    <row r="7266" spans="1:18">
      <c r="A7266" t="s">
        <v>14187</v>
      </c>
      <c r="B7266" t="s">
        <v>2155</v>
      </c>
      <c r="C7266" t="s">
        <v>3098</v>
      </c>
      <c r="D7266" t="s">
        <v>3240</v>
      </c>
      <c r="E7266" t="s">
        <v>3175</v>
      </c>
      <c r="F7266" t="s">
        <v>3167</v>
      </c>
      <c r="G7266" t="s">
        <v>758</v>
      </c>
      <c r="H7266" s="28"/>
      <c r="J7266">
        <v>8</v>
      </c>
      <c r="K7266" t="s">
        <v>3098</v>
      </c>
      <c r="L7266" t="s">
        <v>3201</v>
      </c>
      <c r="M7266" t="s">
        <v>3207</v>
      </c>
      <c r="O7266" t="s">
        <v>3124</v>
      </c>
      <c r="P7266">
        <f t="shared" si="226"/>
        <v>44993</v>
      </c>
      <c r="Q7266">
        <f>--(COUNTIF($A$2:A7266,A7266)=1)</f>
        <v>1</v>
      </c>
      <c r="R7266" t="str">
        <f t="shared" si="227"/>
        <v/>
      </c>
    </row>
    <row r="7267" spans="1:18">
      <c r="A7267" t="s">
        <v>14188</v>
      </c>
      <c r="B7267" t="s">
        <v>1701</v>
      </c>
      <c r="C7267" t="s">
        <v>3098</v>
      </c>
      <c r="D7267" t="s">
        <v>3240</v>
      </c>
      <c r="E7267" t="s">
        <v>3280</v>
      </c>
      <c r="F7267" t="s">
        <v>3167</v>
      </c>
      <c r="G7267" t="s">
        <v>5597</v>
      </c>
      <c r="H7267" s="28">
        <v>44623</v>
      </c>
      <c r="I7267">
        <v>11.13</v>
      </c>
      <c r="J7267">
        <v>4</v>
      </c>
      <c r="K7267" t="s">
        <v>3123</v>
      </c>
      <c r="L7267" t="s">
        <v>3212</v>
      </c>
      <c r="M7267" t="s">
        <v>3177</v>
      </c>
      <c r="N7267">
        <v>3.9</v>
      </c>
      <c r="O7267" t="s">
        <v>3170</v>
      </c>
      <c r="P7267">
        <f t="shared" si="226"/>
        <v>44623</v>
      </c>
      <c r="Q7267">
        <f>--(COUNTIF($A$2:A7267,A7267)=1)</f>
        <v>1</v>
      </c>
      <c r="R7267">
        <f t="shared" si="227"/>
        <v>11.13</v>
      </c>
    </row>
    <row r="7268" spans="1:18">
      <c r="A7268" t="s">
        <v>14189</v>
      </c>
      <c r="B7268" t="s">
        <v>8327</v>
      </c>
      <c r="C7268" t="s">
        <v>3098</v>
      </c>
      <c r="D7268" t="s">
        <v>3240</v>
      </c>
      <c r="E7268" t="s">
        <v>3166</v>
      </c>
      <c r="F7268" t="s">
        <v>3220</v>
      </c>
      <c r="G7268" t="s">
        <v>130</v>
      </c>
      <c r="H7268" s="28">
        <v>45057</v>
      </c>
      <c r="I7268">
        <v>50</v>
      </c>
      <c r="J7268">
        <v>24</v>
      </c>
      <c r="K7268" t="s">
        <v>3123</v>
      </c>
      <c r="L7268" t="s">
        <v>3231</v>
      </c>
      <c r="M7268" t="s">
        <v>3177</v>
      </c>
      <c r="N7268">
        <v>4</v>
      </c>
      <c r="O7268" t="s">
        <v>3189</v>
      </c>
      <c r="P7268">
        <f t="shared" si="226"/>
        <v>45055</v>
      </c>
      <c r="Q7268">
        <f>--(COUNTIF($A$2:A7268,A7268)=1)</f>
        <v>1</v>
      </c>
      <c r="R7268">
        <f t="shared" si="227"/>
        <v>50</v>
      </c>
    </row>
    <row r="7269" spans="1:18">
      <c r="A7269" t="s">
        <v>14190</v>
      </c>
      <c r="B7269" t="s">
        <v>2814</v>
      </c>
      <c r="C7269" t="s">
        <v>12045</v>
      </c>
      <c r="D7269" t="s">
        <v>3174</v>
      </c>
      <c r="E7269" t="s">
        <v>3166</v>
      </c>
      <c r="F7269" t="s">
        <v>3180</v>
      </c>
      <c r="G7269" t="s">
        <v>835</v>
      </c>
      <c r="H7269" s="28"/>
      <c r="J7269">
        <v>24</v>
      </c>
      <c r="K7269" t="s">
        <v>3098</v>
      </c>
      <c r="L7269" t="s">
        <v>3206</v>
      </c>
      <c r="M7269" t="s">
        <v>3169</v>
      </c>
      <c r="O7269" t="s">
        <v>3189</v>
      </c>
      <c r="P7269">
        <f t="shared" si="226"/>
        <v>44963</v>
      </c>
      <c r="Q7269">
        <f>--(COUNTIF($A$2:A7269,A7269)=1)</f>
        <v>1</v>
      </c>
      <c r="R7269" t="str">
        <f t="shared" si="227"/>
        <v/>
      </c>
    </row>
    <row r="7270" spans="1:18">
      <c r="A7270" t="s">
        <v>14191</v>
      </c>
      <c r="B7270" t="s">
        <v>2734</v>
      </c>
      <c r="C7270" t="s">
        <v>3098</v>
      </c>
      <c r="D7270" t="s">
        <v>3237</v>
      </c>
      <c r="E7270" t="s">
        <v>3166</v>
      </c>
      <c r="F7270" t="s">
        <v>3167</v>
      </c>
      <c r="G7270" t="s">
        <v>339</v>
      </c>
      <c r="H7270" s="28"/>
      <c r="J7270">
        <v>24</v>
      </c>
      <c r="K7270" t="s">
        <v>3098</v>
      </c>
      <c r="L7270" t="s">
        <v>3281</v>
      </c>
      <c r="M7270" t="s">
        <v>3202</v>
      </c>
      <c r="O7270" t="s">
        <v>3123</v>
      </c>
      <c r="P7270">
        <f t="shared" si="226"/>
        <v>44988</v>
      </c>
      <c r="Q7270">
        <f>--(COUNTIF($A$2:A7270,A7270)=1)</f>
        <v>1</v>
      </c>
      <c r="R7270" t="str">
        <f t="shared" si="227"/>
        <v/>
      </c>
    </row>
    <row r="7271" spans="1:18">
      <c r="A7271" t="s">
        <v>14192</v>
      </c>
      <c r="B7271" t="s">
        <v>4296</v>
      </c>
      <c r="C7271" t="s">
        <v>3098</v>
      </c>
      <c r="D7271" t="s">
        <v>3165</v>
      </c>
      <c r="E7271" t="s">
        <v>3194</v>
      </c>
      <c r="F7271" t="s">
        <v>3180</v>
      </c>
      <c r="G7271" t="s">
        <v>167</v>
      </c>
      <c r="H7271" s="28"/>
      <c r="J7271">
        <v>72</v>
      </c>
      <c r="K7271" t="s">
        <v>3098</v>
      </c>
      <c r="L7271" t="s">
        <v>3398</v>
      </c>
      <c r="M7271" t="s">
        <v>3207</v>
      </c>
      <c r="O7271" t="s">
        <v>3124</v>
      </c>
      <c r="P7271">
        <f t="shared" si="226"/>
        <v>44610</v>
      </c>
      <c r="Q7271">
        <f>--(COUNTIF($A$2:A7271,A7271)=1)</f>
        <v>1</v>
      </c>
      <c r="R7271" t="str">
        <f t="shared" si="227"/>
        <v/>
      </c>
    </row>
    <row r="7272" spans="1:18">
      <c r="A7272" t="s">
        <v>14193</v>
      </c>
      <c r="B7272" t="s">
        <v>315</v>
      </c>
      <c r="C7272" t="s">
        <v>14194</v>
      </c>
      <c r="D7272" t="s">
        <v>3185</v>
      </c>
      <c r="E7272" t="s">
        <v>3166</v>
      </c>
      <c r="F7272" t="s">
        <v>3167</v>
      </c>
      <c r="G7272" t="s">
        <v>2065</v>
      </c>
      <c r="H7272" s="28">
        <v>45027</v>
      </c>
      <c r="I7272">
        <v>45.12</v>
      </c>
      <c r="J7272">
        <v>24</v>
      </c>
      <c r="K7272" t="s">
        <v>3123</v>
      </c>
      <c r="L7272" t="s">
        <v>3212</v>
      </c>
      <c r="M7272" t="s">
        <v>3177</v>
      </c>
      <c r="N7272">
        <v>4.7</v>
      </c>
      <c r="O7272" t="s">
        <v>3260</v>
      </c>
      <c r="P7272">
        <f t="shared" si="226"/>
        <v>45026</v>
      </c>
      <c r="Q7272">
        <f>--(COUNTIF($A$2:A7272,A7272)=1)</f>
        <v>1</v>
      </c>
      <c r="R7272">
        <f t="shared" si="227"/>
        <v>45.12</v>
      </c>
    </row>
    <row r="7273" spans="1:18">
      <c r="A7273" t="s">
        <v>14195</v>
      </c>
      <c r="B7273" t="s">
        <v>2018</v>
      </c>
      <c r="C7273" t="s">
        <v>3098</v>
      </c>
      <c r="D7273" t="s">
        <v>3240</v>
      </c>
      <c r="E7273" t="s">
        <v>3166</v>
      </c>
      <c r="F7273" t="s">
        <v>3180</v>
      </c>
      <c r="G7273" t="s">
        <v>14196</v>
      </c>
      <c r="H7273" s="28"/>
      <c r="J7273">
        <v>24</v>
      </c>
      <c r="K7273" t="s">
        <v>3098</v>
      </c>
      <c r="L7273" t="s">
        <v>3229</v>
      </c>
      <c r="M7273" t="s">
        <v>3202</v>
      </c>
      <c r="O7273" t="s">
        <v>3182</v>
      </c>
      <c r="P7273">
        <f t="shared" si="226"/>
        <v>45022</v>
      </c>
      <c r="Q7273">
        <f>--(COUNTIF($A$2:A7273,A7273)=1)</f>
        <v>1</v>
      </c>
      <c r="R7273" t="str">
        <f t="shared" si="227"/>
        <v/>
      </c>
    </row>
    <row r="7274" spans="1:18">
      <c r="A7274" t="s">
        <v>14197</v>
      </c>
      <c r="B7274" t="s">
        <v>10698</v>
      </c>
      <c r="C7274" t="s">
        <v>14198</v>
      </c>
      <c r="D7274" t="s">
        <v>3174</v>
      </c>
      <c r="E7274" t="s">
        <v>3175</v>
      </c>
      <c r="F7274" t="s">
        <v>3167</v>
      </c>
      <c r="G7274" t="s">
        <v>3186</v>
      </c>
      <c r="H7274" s="28">
        <v>45706</v>
      </c>
      <c r="I7274">
        <v>19.46</v>
      </c>
      <c r="J7274">
        <v>8</v>
      </c>
      <c r="K7274" t="s">
        <v>3123</v>
      </c>
      <c r="L7274" t="s">
        <v>3168</v>
      </c>
      <c r="M7274" t="s">
        <v>3169</v>
      </c>
      <c r="N7274">
        <v>3.3</v>
      </c>
      <c r="O7274" t="s">
        <v>3182</v>
      </c>
      <c r="P7274">
        <f t="shared" si="226"/>
        <v>45706</v>
      </c>
      <c r="Q7274">
        <f>--(COUNTIF($A$2:A7274,A7274)=1)</f>
        <v>1</v>
      </c>
      <c r="R7274">
        <f t="shared" si="227"/>
        <v>19.46</v>
      </c>
    </row>
    <row r="7275" spans="1:18">
      <c r="A7275" t="s">
        <v>14199</v>
      </c>
      <c r="B7275" t="s">
        <v>1599</v>
      </c>
      <c r="C7275" t="s">
        <v>3098</v>
      </c>
      <c r="D7275" t="s">
        <v>3227</v>
      </c>
      <c r="E7275" t="s">
        <v>3194</v>
      </c>
      <c r="F7275" t="s">
        <v>3180</v>
      </c>
      <c r="G7275" t="s">
        <v>1291</v>
      </c>
      <c r="H7275" s="28"/>
      <c r="J7275">
        <v>72</v>
      </c>
      <c r="K7275" t="s">
        <v>3098</v>
      </c>
      <c r="L7275" t="s">
        <v>3268</v>
      </c>
      <c r="M7275" t="s">
        <v>3207</v>
      </c>
      <c r="O7275" t="s">
        <v>3178</v>
      </c>
      <c r="P7275">
        <f t="shared" si="226"/>
        <v>45191</v>
      </c>
      <c r="Q7275">
        <f>--(COUNTIF($A$2:A7275,A7275)=1)</f>
        <v>1</v>
      </c>
      <c r="R7275" t="str">
        <f t="shared" si="227"/>
        <v/>
      </c>
    </row>
    <row r="7276" spans="1:18">
      <c r="A7276" t="s">
        <v>14200</v>
      </c>
      <c r="B7276" t="s">
        <v>2025</v>
      </c>
      <c r="C7276" t="s">
        <v>14201</v>
      </c>
      <c r="D7276" t="s">
        <v>3251</v>
      </c>
      <c r="E7276" t="s">
        <v>3175</v>
      </c>
      <c r="F7276" t="s">
        <v>3167</v>
      </c>
      <c r="G7276" t="s">
        <v>2685</v>
      </c>
      <c r="H7276" s="28">
        <v>44732</v>
      </c>
      <c r="I7276">
        <v>8.69</v>
      </c>
      <c r="J7276">
        <v>8</v>
      </c>
      <c r="K7276" t="s">
        <v>3123</v>
      </c>
      <c r="L7276" t="s">
        <v>3281</v>
      </c>
      <c r="M7276" t="s">
        <v>3207</v>
      </c>
      <c r="N7276">
        <v>4.8</v>
      </c>
      <c r="O7276" t="s">
        <v>3123</v>
      </c>
      <c r="P7276">
        <f t="shared" si="226"/>
        <v>44732</v>
      </c>
      <c r="Q7276">
        <f>--(COUNTIF($A$2:A7276,A7276)=1)</f>
        <v>1</v>
      </c>
      <c r="R7276">
        <f t="shared" si="227"/>
        <v>8.69</v>
      </c>
    </row>
    <row r="7277" spans="1:18">
      <c r="A7277" t="s">
        <v>14202</v>
      </c>
      <c r="B7277" t="s">
        <v>5657</v>
      </c>
      <c r="C7277" t="s">
        <v>3098</v>
      </c>
      <c r="D7277" t="s">
        <v>3165</v>
      </c>
      <c r="E7277" t="s">
        <v>3194</v>
      </c>
      <c r="F7277" t="s">
        <v>3167</v>
      </c>
      <c r="G7277" t="s">
        <v>11806</v>
      </c>
      <c r="H7277" s="28">
        <v>45175</v>
      </c>
      <c r="I7277">
        <v>241.79</v>
      </c>
      <c r="J7277">
        <v>72</v>
      </c>
      <c r="K7277" t="s">
        <v>3123</v>
      </c>
      <c r="L7277" t="s">
        <v>3216</v>
      </c>
      <c r="M7277" t="s">
        <v>3207</v>
      </c>
      <c r="N7277">
        <v>2.9</v>
      </c>
      <c r="O7277" t="s">
        <v>3170</v>
      </c>
      <c r="P7277">
        <f t="shared" si="226"/>
        <v>45165</v>
      </c>
      <c r="Q7277">
        <f>--(COUNTIF($A$2:A7277,A7277)=1)</f>
        <v>1</v>
      </c>
      <c r="R7277">
        <f t="shared" si="227"/>
        <v>241.79</v>
      </c>
    </row>
    <row r="7278" spans="1:18">
      <c r="A7278" t="s">
        <v>14203</v>
      </c>
      <c r="B7278" t="s">
        <v>2990</v>
      </c>
      <c r="C7278" t="s">
        <v>3098</v>
      </c>
      <c r="D7278" t="s">
        <v>3251</v>
      </c>
      <c r="E7278" t="s">
        <v>3166</v>
      </c>
      <c r="F7278" t="s">
        <v>3167</v>
      </c>
      <c r="G7278" t="s">
        <v>1023</v>
      </c>
      <c r="H7278" s="28">
        <v>44702</v>
      </c>
      <c r="I7278">
        <v>42.84</v>
      </c>
      <c r="J7278">
        <v>24</v>
      </c>
      <c r="K7278" t="s">
        <v>3123</v>
      </c>
      <c r="L7278" t="s">
        <v>3176</v>
      </c>
      <c r="M7278" t="s">
        <v>3207</v>
      </c>
      <c r="N7278">
        <v>3.5</v>
      </c>
      <c r="O7278" t="s">
        <v>3189</v>
      </c>
      <c r="P7278">
        <f t="shared" si="226"/>
        <v>44701</v>
      </c>
      <c r="Q7278">
        <f>--(COUNTIF($A$2:A7278,A7278)=1)</f>
        <v>1</v>
      </c>
      <c r="R7278">
        <f t="shared" si="227"/>
        <v>42.84</v>
      </c>
    </row>
    <row r="7279" spans="1:18">
      <c r="A7279" t="s">
        <v>14204</v>
      </c>
      <c r="B7279" t="s">
        <v>5003</v>
      </c>
      <c r="C7279" t="s">
        <v>3098</v>
      </c>
      <c r="D7279" t="s">
        <v>3227</v>
      </c>
      <c r="E7279" t="s">
        <v>3166</v>
      </c>
      <c r="F7279" t="s">
        <v>3167</v>
      </c>
      <c r="G7279" t="s">
        <v>1023</v>
      </c>
      <c r="H7279" s="28">
        <v>44702</v>
      </c>
      <c r="I7279">
        <v>27.33</v>
      </c>
      <c r="J7279">
        <v>24</v>
      </c>
      <c r="K7279" t="s">
        <v>3123</v>
      </c>
      <c r="L7279" t="s">
        <v>3201</v>
      </c>
      <c r="M7279" t="s">
        <v>3177</v>
      </c>
      <c r="N7279">
        <v>2.4</v>
      </c>
      <c r="O7279" t="s">
        <v>3170</v>
      </c>
      <c r="P7279">
        <f t="shared" si="226"/>
        <v>44701</v>
      </c>
      <c r="Q7279">
        <f>--(COUNTIF($A$2:A7279,A7279)=1)</f>
        <v>1</v>
      </c>
      <c r="R7279">
        <f t="shared" si="227"/>
        <v>27.33</v>
      </c>
    </row>
    <row r="7280" spans="1:18">
      <c r="A7280" t="s">
        <v>14205</v>
      </c>
      <c r="B7280" t="s">
        <v>7964</v>
      </c>
      <c r="C7280" t="s">
        <v>14206</v>
      </c>
      <c r="D7280" t="s">
        <v>3174</v>
      </c>
      <c r="E7280" t="s">
        <v>3166</v>
      </c>
      <c r="F7280" t="s">
        <v>3167</v>
      </c>
      <c r="G7280" t="s">
        <v>295</v>
      </c>
      <c r="H7280" s="28">
        <v>45196</v>
      </c>
      <c r="I7280">
        <v>37.29</v>
      </c>
      <c r="J7280">
        <v>24</v>
      </c>
      <c r="K7280" t="s">
        <v>3123</v>
      </c>
      <c r="L7280" t="s">
        <v>3098</v>
      </c>
      <c r="M7280" t="s">
        <v>3169</v>
      </c>
      <c r="N7280">
        <v>4.0999999999999996</v>
      </c>
      <c r="O7280" t="s">
        <v>3213</v>
      </c>
      <c r="P7280">
        <f t="shared" si="226"/>
        <v>45195</v>
      </c>
      <c r="Q7280">
        <f>--(COUNTIF($A$2:A7280,A7280)=1)</f>
        <v>1</v>
      </c>
      <c r="R7280">
        <f t="shared" si="227"/>
        <v>37.29</v>
      </c>
    </row>
    <row r="7281" spans="1:18">
      <c r="A7281" t="s">
        <v>14207</v>
      </c>
      <c r="B7281" t="s">
        <v>4664</v>
      </c>
      <c r="C7281" t="s">
        <v>13620</v>
      </c>
      <c r="D7281" t="s">
        <v>3251</v>
      </c>
      <c r="E7281" t="s">
        <v>3166</v>
      </c>
      <c r="F7281" t="s">
        <v>3220</v>
      </c>
      <c r="G7281" t="s">
        <v>1447</v>
      </c>
      <c r="H7281" s="28">
        <v>45403</v>
      </c>
      <c r="I7281">
        <v>26.32</v>
      </c>
      <c r="J7281">
        <v>24</v>
      </c>
      <c r="K7281" t="s">
        <v>3123</v>
      </c>
      <c r="L7281" t="s">
        <v>3268</v>
      </c>
      <c r="M7281" t="s">
        <v>3202</v>
      </c>
      <c r="N7281">
        <v>4.0999999999999996</v>
      </c>
      <c r="O7281" t="s">
        <v>3189</v>
      </c>
      <c r="P7281">
        <f t="shared" si="226"/>
        <v>45402</v>
      </c>
      <c r="Q7281">
        <f>--(COUNTIF($A$2:A7281,A7281)=1)</f>
        <v>1</v>
      </c>
      <c r="R7281">
        <f t="shared" si="227"/>
        <v>26.32</v>
      </c>
    </row>
    <row r="7282" spans="1:18">
      <c r="A7282" t="s">
        <v>14208</v>
      </c>
      <c r="B7282" t="s">
        <v>1290</v>
      </c>
      <c r="C7282" t="s">
        <v>14209</v>
      </c>
      <c r="D7282" t="s">
        <v>3196</v>
      </c>
      <c r="E7282" t="s">
        <v>3166</v>
      </c>
      <c r="F7282" t="s">
        <v>3228</v>
      </c>
      <c r="G7282" t="s">
        <v>4658</v>
      </c>
      <c r="H7282" s="28"/>
      <c r="J7282">
        <v>24</v>
      </c>
      <c r="K7282" t="s">
        <v>3098</v>
      </c>
      <c r="L7282" t="s">
        <v>3209</v>
      </c>
      <c r="M7282" t="s">
        <v>3177</v>
      </c>
      <c r="O7282" t="s">
        <v>3189</v>
      </c>
      <c r="P7282">
        <f t="shared" si="226"/>
        <v>45105</v>
      </c>
      <c r="Q7282">
        <f>--(COUNTIF($A$2:A7282,A7282)=1)</f>
        <v>1</v>
      </c>
      <c r="R7282" t="str">
        <f t="shared" si="227"/>
        <v/>
      </c>
    </row>
    <row r="7283" spans="1:18">
      <c r="A7283" t="s">
        <v>14210</v>
      </c>
      <c r="B7283" t="s">
        <v>2355</v>
      </c>
      <c r="C7283" t="s">
        <v>3098</v>
      </c>
      <c r="D7283" t="s">
        <v>3237</v>
      </c>
      <c r="E7283" t="s">
        <v>3194</v>
      </c>
      <c r="F7283" t="s">
        <v>3167</v>
      </c>
      <c r="G7283" t="s">
        <v>571</v>
      </c>
      <c r="H7283" s="28">
        <v>44643</v>
      </c>
      <c r="I7283">
        <v>108.54</v>
      </c>
      <c r="J7283">
        <v>72</v>
      </c>
      <c r="K7283" t="s">
        <v>3123</v>
      </c>
      <c r="L7283" t="s">
        <v>3221</v>
      </c>
      <c r="M7283" t="s">
        <v>3188</v>
      </c>
      <c r="O7283" t="s">
        <v>3170</v>
      </c>
      <c r="P7283">
        <f t="shared" si="226"/>
        <v>44639</v>
      </c>
      <c r="Q7283">
        <f>--(COUNTIF($A$2:A7283,A7283)=1)</f>
        <v>1</v>
      </c>
      <c r="R7283">
        <f t="shared" si="227"/>
        <v>108.54</v>
      </c>
    </row>
    <row r="7284" spans="1:18">
      <c r="A7284" t="s">
        <v>14211</v>
      </c>
      <c r="B7284" t="s">
        <v>5049</v>
      </c>
      <c r="C7284" t="s">
        <v>14212</v>
      </c>
      <c r="D7284" t="s">
        <v>3165</v>
      </c>
      <c r="E7284" t="s">
        <v>3166</v>
      </c>
      <c r="F7284" t="s">
        <v>3167</v>
      </c>
      <c r="G7284" t="s">
        <v>14213</v>
      </c>
      <c r="H7284" s="28"/>
      <c r="J7284">
        <v>24</v>
      </c>
      <c r="K7284" t="s">
        <v>3098</v>
      </c>
      <c r="L7284" t="s">
        <v>3098</v>
      </c>
      <c r="M7284" t="s">
        <v>3202</v>
      </c>
      <c r="O7284" t="s">
        <v>3213</v>
      </c>
      <c r="P7284">
        <f t="shared" si="226"/>
        <v>45572</v>
      </c>
      <c r="Q7284">
        <f>--(COUNTIF($A$2:A7284,A7284)=1)</f>
        <v>1</v>
      </c>
      <c r="R7284" t="str">
        <f t="shared" si="227"/>
        <v/>
      </c>
    </row>
    <row r="7285" spans="1:18">
      <c r="A7285" t="s">
        <v>14214</v>
      </c>
      <c r="B7285" t="s">
        <v>674</v>
      </c>
      <c r="C7285" t="s">
        <v>5372</v>
      </c>
      <c r="D7285" t="s">
        <v>3227</v>
      </c>
      <c r="E7285" t="s">
        <v>3194</v>
      </c>
      <c r="F7285" t="s">
        <v>3167</v>
      </c>
      <c r="G7285" t="s">
        <v>2270</v>
      </c>
      <c r="H7285" s="28">
        <v>45238</v>
      </c>
      <c r="I7285">
        <v>63.51</v>
      </c>
      <c r="J7285">
        <v>72</v>
      </c>
      <c r="K7285" t="s">
        <v>3124</v>
      </c>
      <c r="L7285" t="s">
        <v>3201</v>
      </c>
      <c r="M7285" t="s">
        <v>3202</v>
      </c>
      <c r="O7285" t="s">
        <v>3213</v>
      </c>
      <c r="P7285">
        <f t="shared" si="226"/>
        <v>45236</v>
      </c>
      <c r="Q7285">
        <f>--(COUNTIF($A$2:A7285,A7285)=1)</f>
        <v>1</v>
      </c>
      <c r="R7285">
        <f t="shared" si="227"/>
        <v>63.51</v>
      </c>
    </row>
    <row r="7286" spans="1:18">
      <c r="A7286" t="s">
        <v>14215</v>
      </c>
      <c r="B7286" t="s">
        <v>1681</v>
      </c>
      <c r="C7286" t="s">
        <v>3098</v>
      </c>
      <c r="D7286" t="s">
        <v>3237</v>
      </c>
      <c r="E7286" t="s">
        <v>3166</v>
      </c>
      <c r="F7286" t="s">
        <v>3167</v>
      </c>
      <c r="G7286" t="s">
        <v>661</v>
      </c>
      <c r="H7286" s="28">
        <v>44729</v>
      </c>
      <c r="I7286">
        <v>35.26</v>
      </c>
      <c r="J7286">
        <v>24</v>
      </c>
      <c r="K7286" t="s">
        <v>3123</v>
      </c>
      <c r="L7286" t="s">
        <v>3198</v>
      </c>
      <c r="M7286" t="s">
        <v>3177</v>
      </c>
      <c r="N7286">
        <v>3.5</v>
      </c>
      <c r="O7286" t="s">
        <v>3124</v>
      </c>
      <c r="P7286">
        <f t="shared" si="226"/>
        <v>44728</v>
      </c>
      <c r="Q7286">
        <f>--(COUNTIF($A$2:A7286,A7286)=1)</f>
        <v>1</v>
      </c>
      <c r="R7286">
        <f t="shared" si="227"/>
        <v>35.26</v>
      </c>
    </row>
    <row r="7287" spans="1:18">
      <c r="A7287" t="s">
        <v>14216</v>
      </c>
      <c r="B7287" t="s">
        <v>3276</v>
      </c>
      <c r="C7287" t="s">
        <v>3098</v>
      </c>
      <c r="D7287" t="s">
        <v>3165</v>
      </c>
      <c r="E7287" t="s">
        <v>3166</v>
      </c>
      <c r="F7287" t="s">
        <v>3180</v>
      </c>
      <c r="G7287" t="s">
        <v>856</v>
      </c>
      <c r="H7287" s="28"/>
      <c r="J7287">
        <v>24</v>
      </c>
      <c r="K7287" t="s">
        <v>3098</v>
      </c>
      <c r="L7287" t="s">
        <v>3244</v>
      </c>
      <c r="M7287" t="s">
        <v>3177</v>
      </c>
      <c r="O7287" t="s">
        <v>3189</v>
      </c>
      <c r="P7287">
        <f t="shared" si="226"/>
        <v>45574</v>
      </c>
      <c r="Q7287">
        <f>--(COUNTIF($A$2:A7287,A7287)=1)</f>
        <v>1</v>
      </c>
      <c r="R7287" t="str">
        <f t="shared" si="227"/>
        <v/>
      </c>
    </row>
    <row r="7288" spans="1:18">
      <c r="A7288" t="s">
        <v>14217</v>
      </c>
      <c r="B7288" t="s">
        <v>5542</v>
      </c>
      <c r="C7288" t="s">
        <v>7636</v>
      </c>
      <c r="D7288" t="s">
        <v>3174</v>
      </c>
      <c r="E7288" t="s">
        <v>3194</v>
      </c>
      <c r="F7288" t="s">
        <v>3220</v>
      </c>
      <c r="G7288" t="s">
        <v>287</v>
      </c>
      <c r="H7288" s="28">
        <v>44827</v>
      </c>
      <c r="I7288">
        <v>93.86</v>
      </c>
      <c r="J7288">
        <v>72</v>
      </c>
      <c r="K7288" t="s">
        <v>3123</v>
      </c>
      <c r="L7288" t="s">
        <v>3206</v>
      </c>
      <c r="M7288" t="s">
        <v>3188</v>
      </c>
      <c r="N7288">
        <v>3.1</v>
      </c>
      <c r="O7288" t="s">
        <v>3182</v>
      </c>
      <c r="P7288">
        <f t="shared" si="226"/>
        <v>44824</v>
      </c>
      <c r="Q7288">
        <f>--(COUNTIF($A$2:A7288,A7288)=1)</f>
        <v>1</v>
      </c>
      <c r="R7288">
        <f t="shared" si="227"/>
        <v>93.86</v>
      </c>
    </row>
    <row r="7289" spans="1:18">
      <c r="A7289" t="s">
        <v>14218</v>
      </c>
      <c r="B7289" t="s">
        <v>469</v>
      </c>
      <c r="C7289" t="s">
        <v>3098</v>
      </c>
      <c r="D7289" t="s">
        <v>3174</v>
      </c>
      <c r="E7289" t="s">
        <v>3166</v>
      </c>
      <c r="F7289" t="s">
        <v>3228</v>
      </c>
      <c r="G7289" t="s">
        <v>6642</v>
      </c>
      <c r="H7289" s="28"/>
      <c r="J7289">
        <v>24</v>
      </c>
      <c r="K7289" t="s">
        <v>3098</v>
      </c>
      <c r="L7289" t="s">
        <v>3187</v>
      </c>
      <c r="M7289" t="s">
        <v>3188</v>
      </c>
      <c r="O7289" t="s">
        <v>3170</v>
      </c>
      <c r="P7289">
        <f t="shared" si="226"/>
        <v>44580</v>
      </c>
      <c r="Q7289">
        <f>--(COUNTIF($A$2:A7289,A7289)=1)</f>
        <v>1</v>
      </c>
      <c r="R7289" t="str">
        <f t="shared" si="227"/>
        <v/>
      </c>
    </row>
    <row r="7290" spans="1:18">
      <c r="A7290" t="s">
        <v>14219</v>
      </c>
      <c r="B7290" t="s">
        <v>11484</v>
      </c>
      <c r="C7290" t="s">
        <v>3098</v>
      </c>
      <c r="D7290" t="s">
        <v>3185</v>
      </c>
      <c r="E7290" t="s">
        <v>3175</v>
      </c>
      <c r="F7290" t="s">
        <v>3167</v>
      </c>
      <c r="G7290" t="s">
        <v>14220</v>
      </c>
      <c r="H7290" s="28"/>
      <c r="J7290">
        <v>8</v>
      </c>
      <c r="K7290" t="s">
        <v>3098</v>
      </c>
      <c r="L7290" t="s">
        <v>3248</v>
      </c>
      <c r="M7290" t="s">
        <v>3188</v>
      </c>
      <c r="O7290" t="s">
        <v>3124</v>
      </c>
      <c r="P7290">
        <f t="shared" si="226"/>
        <v>44798</v>
      </c>
      <c r="Q7290">
        <f>--(COUNTIF($A$2:A7290,A7290)=1)</f>
        <v>1</v>
      </c>
      <c r="R7290" t="str">
        <f t="shared" si="227"/>
        <v/>
      </c>
    </row>
    <row r="7291" spans="1:18">
      <c r="A7291" t="s">
        <v>14221</v>
      </c>
      <c r="B7291" t="s">
        <v>1920</v>
      </c>
      <c r="C7291" t="s">
        <v>3098</v>
      </c>
      <c r="D7291" t="s">
        <v>3185</v>
      </c>
      <c r="E7291" t="s">
        <v>3175</v>
      </c>
      <c r="F7291" t="s">
        <v>3167</v>
      </c>
      <c r="G7291" t="s">
        <v>14222</v>
      </c>
      <c r="H7291" s="28">
        <v>45641</v>
      </c>
      <c r="I7291">
        <v>23.64</v>
      </c>
      <c r="J7291">
        <v>8</v>
      </c>
      <c r="K7291" t="s">
        <v>3123</v>
      </c>
      <c r="L7291" t="s">
        <v>3218</v>
      </c>
      <c r="M7291" t="s">
        <v>3177</v>
      </c>
      <c r="N7291">
        <v>1.9</v>
      </c>
      <c r="O7291" t="s">
        <v>3260</v>
      </c>
      <c r="P7291">
        <f t="shared" si="226"/>
        <v>45641</v>
      </c>
      <c r="Q7291">
        <f>--(COUNTIF($A$2:A7291,A7291)=1)</f>
        <v>1</v>
      </c>
      <c r="R7291">
        <f t="shared" si="227"/>
        <v>23.64</v>
      </c>
    </row>
    <row r="7292" spans="1:18">
      <c r="A7292" t="s">
        <v>14223</v>
      </c>
      <c r="B7292" t="s">
        <v>7574</v>
      </c>
      <c r="C7292" t="s">
        <v>14224</v>
      </c>
      <c r="D7292" t="s">
        <v>3200</v>
      </c>
      <c r="E7292" t="s">
        <v>3166</v>
      </c>
      <c r="F7292" t="s">
        <v>3180</v>
      </c>
      <c r="G7292" t="s">
        <v>14225</v>
      </c>
      <c r="H7292" s="28"/>
      <c r="J7292">
        <v>24</v>
      </c>
      <c r="K7292" t="s">
        <v>3098</v>
      </c>
      <c r="L7292" t="s">
        <v>3206</v>
      </c>
      <c r="M7292" t="s">
        <v>3202</v>
      </c>
      <c r="O7292" t="s">
        <v>3182</v>
      </c>
      <c r="P7292">
        <f t="shared" si="226"/>
        <v>45072</v>
      </c>
      <c r="Q7292">
        <f>--(COUNTIF($A$2:A7292,A7292)=1)</f>
        <v>1</v>
      </c>
      <c r="R7292" t="str">
        <f t="shared" si="227"/>
        <v/>
      </c>
    </row>
    <row r="7293" spans="1:18">
      <c r="A7293" t="s">
        <v>14226</v>
      </c>
      <c r="B7293" t="s">
        <v>634</v>
      </c>
      <c r="C7293" t="s">
        <v>3098</v>
      </c>
      <c r="D7293" t="s">
        <v>3185</v>
      </c>
      <c r="E7293" t="s">
        <v>3166</v>
      </c>
      <c r="F7293" t="s">
        <v>3167</v>
      </c>
      <c r="G7293" t="s">
        <v>1275</v>
      </c>
      <c r="H7293" s="28">
        <v>44909</v>
      </c>
      <c r="I7293">
        <v>32.61</v>
      </c>
      <c r="J7293">
        <v>24</v>
      </c>
      <c r="K7293" t="s">
        <v>3123</v>
      </c>
      <c r="L7293" t="s">
        <v>3198</v>
      </c>
      <c r="M7293" t="s">
        <v>3188</v>
      </c>
      <c r="N7293">
        <v>3</v>
      </c>
      <c r="O7293" t="s">
        <v>3189</v>
      </c>
      <c r="P7293">
        <f t="shared" si="226"/>
        <v>44908</v>
      </c>
      <c r="Q7293">
        <f>--(COUNTIF($A$2:A7293,A7293)=1)</f>
        <v>1</v>
      </c>
      <c r="R7293">
        <f t="shared" si="227"/>
        <v>32.61</v>
      </c>
    </row>
    <row r="7294" spans="1:18">
      <c r="A7294" t="s">
        <v>14227</v>
      </c>
      <c r="B7294" t="s">
        <v>1802</v>
      </c>
      <c r="C7294" t="s">
        <v>3098</v>
      </c>
      <c r="D7294" t="s">
        <v>3200</v>
      </c>
      <c r="E7294" t="s">
        <v>3166</v>
      </c>
      <c r="F7294" t="s">
        <v>3167</v>
      </c>
      <c r="G7294" t="s">
        <v>1125</v>
      </c>
      <c r="H7294" s="28"/>
      <c r="J7294">
        <v>24</v>
      </c>
      <c r="K7294" t="s">
        <v>3098</v>
      </c>
      <c r="L7294" t="s">
        <v>3268</v>
      </c>
      <c r="M7294" t="s">
        <v>3169</v>
      </c>
      <c r="O7294" t="s">
        <v>3170</v>
      </c>
      <c r="P7294">
        <f t="shared" si="226"/>
        <v>44838</v>
      </c>
      <c r="Q7294">
        <f>--(COUNTIF($A$2:A7294,A7294)=1)</f>
        <v>1</v>
      </c>
      <c r="R7294" t="str">
        <f t="shared" si="227"/>
        <v/>
      </c>
    </row>
    <row r="7295" spans="1:18">
      <c r="A7295" t="s">
        <v>14228</v>
      </c>
      <c r="B7295" t="s">
        <v>4041</v>
      </c>
      <c r="C7295" t="s">
        <v>3098</v>
      </c>
      <c r="D7295" t="s">
        <v>3251</v>
      </c>
      <c r="E7295" t="s">
        <v>3166</v>
      </c>
      <c r="F7295" t="s">
        <v>3228</v>
      </c>
      <c r="G7295" t="s">
        <v>2277</v>
      </c>
      <c r="H7295" s="28"/>
      <c r="J7295">
        <v>24</v>
      </c>
      <c r="K7295" t="s">
        <v>3098</v>
      </c>
      <c r="L7295" t="s">
        <v>3225</v>
      </c>
      <c r="M7295" t="s">
        <v>3177</v>
      </c>
      <c r="O7295" t="s">
        <v>3260</v>
      </c>
      <c r="P7295">
        <f t="shared" si="226"/>
        <v>44704</v>
      </c>
      <c r="Q7295">
        <f>--(COUNTIF($A$2:A7295,A7295)=1)</f>
        <v>1</v>
      </c>
      <c r="R7295" t="str">
        <f t="shared" si="227"/>
        <v/>
      </c>
    </row>
    <row r="7296" spans="1:18">
      <c r="A7296" t="s">
        <v>14229</v>
      </c>
      <c r="B7296" t="s">
        <v>3800</v>
      </c>
      <c r="C7296" t="s">
        <v>3098</v>
      </c>
      <c r="D7296" t="s">
        <v>3174</v>
      </c>
      <c r="E7296" t="s">
        <v>3166</v>
      </c>
      <c r="F7296" t="s">
        <v>3167</v>
      </c>
      <c r="G7296" t="s">
        <v>14230</v>
      </c>
      <c r="H7296" s="28">
        <v>45176</v>
      </c>
      <c r="I7296">
        <v>20.18</v>
      </c>
      <c r="J7296">
        <v>24</v>
      </c>
      <c r="K7296" t="s">
        <v>3124</v>
      </c>
      <c r="L7296" t="s">
        <v>3216</v>
      </c>
      <c r="M7296" t="s">
        <v>3207</v>
      </c>
      <c r="N7296">
        <v>4.2</v>
      </c>
      <c r="O7296" t="s">
        <v>3170</v>
      </c>
      <c r="P7296">
        <f t="shared" si="226"/>
        <v>45176</v>
      </c>
      <c r="Q7296">
        <f>--(COUNTIF($A$2:A7296,A7296)=1)</f>
        <v>1</v>
      </c>
      <c r="R7296">
        <f t="shared" si="227"/>
        <v>20.18</v>
      </c>
    </row>
    <row r="7297" spans="1:18">
      <c r="A7297" t="s">
        <v>14231</v>
      </c>
      <c r="B7297" t="s">
        <v>741</v>
      </c>
      <c r="C7297" t="s">
        <v>7281</v>
      </c>
      <c r="D7297" t="s">
        <v>3200</v>
      </c>
      <c r="E7297" t="s">
        <v>3280</v>
      </c>
      <c r="F7297" t="s">
        <v>3167</v>
      </c>
      <c r="G7297" t="s">
        <v>151</v>
      </c>
      <c r="H7297" s="28">
        <v>45270</v>
      </c>
      <c r="I7297">
        <v>8.64</v>
      </c>
      <c r="J7297">
        <v>4</v>
      </c>
      <c r="K7297" t="s">
        <v>3123</v>
      </c>
      <c r="L7297" t="s">
        <v>3212</v>
      </c>
      <c r="M7297" t="s">
        <v>3177</v>
      </c>
      <c r="N7297">
        <v>4.9000000000000004</v>
      </c>
      <c r="O7297" t="s">
        <v>3213</v>
      </c>
      <c r="P7297">
        <f t="shared" si="226"/>
        <v>45270</v>
      </c>
      <c r="Q7297">
        <f>--(COUNTIF($A$2:A7297,A7297)=1)</f>
        <v>1</v>
      </c>
      <c r="R7297">
        <f t="shared" si="227"/>
        <v>8.64</v>
      </c>
    </row>
    <row r="7298" spans="1:18">
      <c r="A7298" t="s">
        <v>14232</v>
      </c>
      <c r="B7298" t="s">
        <v>5136</v>
      </c>
      <c r="C7298" t="s">
        <v>3098</v>
      </c>
      <c r="D7298" t="s">
        <v>3237</v>
      </c>
      <c r="E7298" t="s">
        <v>3166</v>
      </c>
      <c r="F7298" t="s">
        <v>3167</v>
      </c>
      <c r="G7298" t="s">
        <v>1586</v>
      </c>
      <c r="H7298" s="28">
        <v>45473</v>
      </c>
      <c r="I7298">
        <v>61.06</v>
      </c>
      <c r="J7298">
        <v>24</v>
      </c>
      <c r="K7298" t="s">
        <v>3123</v>
      </c>
      <c r="L7298" t="s">
        <v>3216</v>
      </c>
      <c r="M7298" t="s">
        <v>3207</v>
      </c>
      <c r="N7298">
        <v>2</v>
      </c>
      <c r="O7298" t="s">
        <v>3182</v>
      </c>
      <c r="P7298">
        <f t="shared" ref="P7298:P7361" si="228">IFERROR(DATEVALUE(G7298),IFERROR(DATE(RIGHT(G7298,4),MID(G7298,4,2),LEFT(G7298,2)),""))</f>
        <v>45471</v>
      </c>
      <c r="Q7298">
        <f>--(COUNTIF($A$2:A7298,A7298)=1)</f>
        <v>1</v>
      </c>
      <c r="R7298">
        <f t="shared" ref="R7298:R7361" si="229">IF(AND(Q7298=1,I7298&lt;&gt;"",ISNUMBER(I7298),I7298&gt;=0),I7298,"")</f>
        <v>61.06</v>
      </c>
    </row>
    <row r="7299" spans="1:18">
      <c r="A7299" t="s">
        <v>14233</v>
      </c>
      <c r="B7299" t="s">
        <v>442</v>
      </c>
      <c r="C7299" t="s">
        <v>3098</v>
      </c>
      <c r="D7299" t="s">
        <v>3237</v>
      </c>
      <c r="E7299" t="s">
        <v>3166</v>
      </c>
      <c r="F7299" t="s">
        <v>3167</v>
      </c>
      <c r="G7299" t="s">
        <v>3008</v>
      </c>
      <c r="H7299" s="28">
        <v>45192</v>
      </c>
      <c r="I7299">
        <v>6.51</v>
      </c>
      <c r="J7299">
        <v>24</v>
      </c>
      <c r="K7299" t="s">
        <v>3124</v>
      </c>
      <c r="L7299" t="s">
        <v>3206</v>
      </c>
      <c r="M7299" t="s">
        <v>3169</v>
      </c>
      <c r="N7299">
        <v>4.7</v>
      </c>
      <c r="O7299" t="s">
        <v>3189</v>
      </c>
      <c r="P7299">
        <f t="shared" si="228"/>
        <v>45192</v>
      </c>
      <c r="Q7299">
        <f>--(COUNTIF($A$2:A7299,A7299)=1)</f>
        <v>1</v>
      </c>
      <c r="R7299">
        <f t="shared" si="229"/>
        <v>6.51</v>
      </c>
    </row>
    <row r="7300" spans="1:18">
      <c r="A7300" t="s">
        <v>14234</v>
      </c>
      <c r="B7300" t="s">
        <v>2431</v>
      </c>
      <c r="C7300" t="s">
        <v>14235</v>
      </c>
      <c r="D7300" t="s">
        <v>3174</v>
      </c>
      <c r="E7300" t="s">
        <v>3166</v>
      </c>
      <c r="F7300" t="s">
        <v>3167</v>
      </c>
      <c r="G7300" t="s">
        <v>7128</v>
      </c>
      <c r="H7300" s="28">
        <v>45621</v>
      </c>
      <c r="I7300">
        <v>42.84</v>
      </c>
      <c r="J7300">
        <v>24</v>
      </c>
      <c r="K7300" t="s">
        <v>3123</v>
      </c>
      <c r="L7300" t="s">
        <v>3271</v>
      </c>
      <c r="M7300" t="s">
        <v>3207</v>
      </c>
      <c r="O7300" t="s">
        <v>3170</v>
      </c>
      <c r="P7300">
        <f t="shared" si="228"/>
        <v>45620</v>
      </c>
      <c r="Q7300">
        <f>--(COUNTIF($A$2:A7300,A7300)=1)</f>
        <v>1</v>
      </c>
      <c r="R7300">
        <f t="shared" si="229"/>
        <v>42.84</v>
      </c>
    </row>
    <row r="7301" spans="1:18">
      <c r="A7301" t="s">
        <v>14236</v>
      </c>
      <c r="B7301" t="s">
        <v>150</v>
      </c>
      <c r="C7301" t="s">
        <v>14237</v>
      </c>
      <c r="D7301" t="s">
        <v>3174</v>
      </c>
      <c r="E7301" t="s">
        <v>3166</v>
      </c>
      <c r="F7301" t="s">
        <v>3167</v>
      </c>
      <c r="G7301" t="s">
        <v>478</v>
      </c>
      <c r="H7301" s="28"/>
      <c r="J7301">
        <v>24</v>
      </c>
      <c r="K7301" t="s">
        <v>3098</v>
      </c>
      <c r="L7301" t="s">
        <v>3248</v>
      </c>
      <c r="M7301" t="s">
        <v>3177</v>
      </c>
      <c r="O7301" t="s">
        <v>3170</v>
      </c>
      <c r="P7301">
        <f t="shared" si="228"/>
        <v>45351</v>
      </c>
      <c r="Q7301">
        <f>--(COUNTIF($A$2:A7301,A7301)=1)</f>
        <v>1</v>
      </c>
      <c r="R7301" t="str">
        <f t="shared" si="229"/>
        <v/>
      </c>
    </row>
    <row r="7302" spans="1:18">
      <c r="A7302" t="s">
        <v>14238</v>
      </c>
      <c r="B7302" t="s">
        <v>1072</v>
      </c>
      <c r="C7302" t="s">
        <v>3098</v>
      </c>
      <c r="D7302" t="s">
        <v>3200</v>
      </c>
      <c r="E7302" t="s">
        <v>3166</v>
      </c>
      <c r="F7302" t="s">
        <v>3180</v>
      </c>
      <c r="G7302" t="s">
        <v>1030</v>
      </c>
      <c r="H7302" s="28"/>
      <c r="J7302">
        <v>24</v>
      </c>
      <c r="K7302" t="s">
        <v>3098</v>
      </c>
      <c r="L7302" t="s">
        <v>3398</v>
      </c>
      <c r="M7302" t="s">
        <v>3207</v>
      </c>
      <c r="O7302" t="s">
        <v>3178</v>
      </c>
      <c r="P7302">
        <f t="shared" si="228"/>
        <v>45365</v>
      </c>
      <c r="Q7302">
        <f>--(COUNTIF($A$2:A7302,A7302)=1)</f>
        <v>1</v>
      </c>
      <c r="R7302" t="str">
        <f t="shared" si="229"/>
        <v/>
      </c>
    </row>
    <row r="7303" spans="1:18">
      <c r="A7303" t="s">
        <v>14239</v>
      </c>
      <c r="B7303" t="s">
        <v>670</v>
      </c>
      <c r="C7303" t="s">
        <v>14240</v>
      </c>
      <c r="D7303" t="s">
        <v>3200</v>
      </c>
      <c r="E7303" t="s">
        <v>3166</v>
      </c>
      <c r="F7303" t="s">
        <v>3228</v>
      </c>
      <c r="G7303" t="s">
        <v>1364</v>
      </c>
      <c r="H7303" s="28"/>
      <c r="J7303">
        <v>24</v>
      </c>
      <c r="K7303" t="s">
        <v>3098</v>
      </c>
      <c r="L7303" t="s">
        <v>3229</v>
      </c>
      <c r="M7303" t="s">
        <v>3207</v>
      </c>
      <c r="O7303" t="s">
        <v>3189</v>
      </c>
      <c r="P7303">
        <f t="shared" si="228"/>
        <v>45514</v>
      </c>
      <c r="Q7303">
        <f>--(COUNTIF($A$2:A7303,A7303)=1)</f>
        <v>1</v>
      </c>
      <c r="R7303" t="str">
        <f t="shared" si="229"/>
        <v/>
      </c>
    </row>
    <row r="7304" spans="1:18">
      <c r="A7304" t="s">
        <v>14241</v>
      </c>
      <c r="B7304" t="s">
        <v>655</v>
      </c>
      <c r="C7304" t="s">
        <v>3098</v>
      </c>
      <c r="D7304" t="s">
        <v>3165</v>
      </c>
      <c r="E7304" t="s">
        <v>3175</v>
      </c>
      <c r="F7304" t="s">
        <v>3180</v>
      </c>
      <c r="G7304" t="s">
        <v>279</v>
      </c>
      <c r="H7304" s="28"/>
      <c r="J7304">
        <v>8</v>
      </c>
      <c r="K7304" t="s">
        <v>3098</v>
      </c>
      <c r="L7304" t="s">
        <v>3201</v>
      </c>
      <c r="M7304" t="s">
        <v>3188</v>
      </c>
      <c r="O7304" t="s">
        <v>3124</v>
      </c>
      <c r="P7304">
        <f t="shared" si="228"/>
        <v>45606</v>
      </c>
      <c r="Q7304">
        <f>--(COUNTIF($A$2:A7304,A7304)=1)</f>
        <v>1</v>
      </c>
      <c r="R7304" t="str">
        <f t="shared" si="229"/>
        <v/>
      </c>
    </row>
    <row r="7305" spans="1:18">
      <c r="A7305" t="s">
        <v>14242</v>
      </c>
      <c r="B7305" t="s">
        <v>4231</v>
      </c>
      <c r="C7305" t="s">
        <v>3098</v>
      </c>
      <c r="D7305" t="s">
        <v>3200</v>
      </c>
      <c r="E7305" t="s">
        <v>3194</v>
      </c>
      <c r="F7305" t="s">
        <v>3228</v>
      </c>
      <c r="G7305" t="s">
        <v>1506</v>
      </c>
      <c r="H7305" s="28"/>
      <c r="J7305">
        <v>72</v>
      </c>
      <c r="K7305" t="s">
        <v>3098</v>
      </c>
      <c r="L7305" t="s">
        <v>3221</v>
      </c>
      <c r="M7305" t="s">
        <v>3177</v>
      </c>
      <c r="O7305" t="s">
        <v>3170</v>
      </c>
      <c r="P7305">
        <f t="shared" si="228"/>
        <v>44680</v>
      </c>
      <c r="Q7305">
        <f>--(COUNTIF($A$2:A7305,A7305)=1)</f>
        <v>1</v>
      </c>
      <c r="R7305" t="str">
        <f t="shared" si="229"/>
        <v/>
      </c>
    </row>
    <row r="7306" spans="1:18">
      <c r="A7306" t="s">
        <v>14243</v>
      </c>
      <c r="B7306" t="s">
        <v>2288</v>
      </c>
      <c r="C7306" t="s">
        <v>3098</v>
      </c>
      <c r="D7306" t="s">
        <v>3196</v>
      </c>
      <c r="E7306" t="s">
        <v>3175</v>
      </c>
      <c r="F7306" t="s">
        <v>3167</v>
      </c>
      <c r="G7306" t="s">
        <v>2043</v>
      </c>
      <c r="H7306" s="28">
        <v>44967</v>
      </c>
      <c r="I7306">
        <v>3.81</v>
      </c>
      <c r="J7306">
        <v>8</v>
      </c>
      <c r="K7306" t="s">
        <v>3124</v>
      </c>
      <c r="L7306" t="s">
        <v>3437</v>
      </c>
      <c r="M7306" t="s">
        <v>3177</v>
      </c>
      <c r="N7306">
        <v>2.1</v>
      </c>
      <c r="O7306" t="s">
        <v>3170</v>
      </c>
      <c r="P7306">
        <f t="shared" si="228"/>
        <v>44967</v>
      </c>
      <c r="Q7306">
        <f>--(COUNTIF($A$2:A7306,A7306)=1)</f>
        <v>1</v>
      </c>
      <c r="R7306">
        <f t="shared" si="229"/>
        <v>3.81</v>
      </c>
    </row>
    <row r="7307" spans="1:18">
      <c r="A7307" t="s">
        <v>14244</v>
      </c>
      <c r="B7307" t="s">
        <v>5657</v>
      </c>
      <c r="C7307" t="s">
        <v>3098</v>
      </c>
      <c r="D7307" t="s">
        <v>3237</v>
      </c>
      <c r="E7307" t="s">
        <v>3194</v>
      </c>
      <c r="F7307" t="s">
        <v>3180</v>
      </c>
      <c r="G7307" t="s">
        <v>564</v>
      </c>
      <c r="H7307" s="28"/>
      <c r="J7307">
        <v>72</v>
      </c>
      <c r="K7307" t="s">
        <v>3098</v>
      </c>
      <c r="L7307" t="s">
        <v>3098</v>
      </c>
      <c r="M7307" t="s">
        <v>3207</v>
      </c>
      <c r="O7307" t="s">
        <v>3123</v>
      </c>
      <c r="P7307">
        <f t="shared" si="228"/>
        <v>45434</v>
      </c>
      <c r="Q7307">
        <f>--(COUNTIF($A$2:A7307,A7307)=1)</f>
        <v>1</v>
      </c>
      <c r="R7307" t="str">
        <f t="shared" si="229"/>
        <v/>
      </c>
    </row>
    <row r="7308" spans="1:18">
      <c r="A7308" t="s">
        <v>14245</v>
      </c>
      <c r="B7308" t="s">
        <v>250</v>
      </c>
      <c r="C7308" t="s">
        <v>14246</v>
      </c>
      <c r="D7308" t="s">
        <v>3174</v>
      </c>
      <c r="E7308" t="s">
        <v>3175</v>
      </c>
      <c r="F7308" t="s">
        <v>3167</v>
      </c>
      <c r="G7308" t="s">
        <v>354</v>
      </c>
      <c r="H7308" s="28">
        <v>45330</v>
      </c>
      <c r="I7308">
        <v>15.7</v>
      </c>
      <c r="J7308">
        <v>8</v>
      </c>
      <c r="K7308" t="s">
        <v>3123</v>
      </c>
      <c r="L7308" t="s">
        <v>3225</v>
      </c>
      <c r="M7308" t="s">
        <v>3202</v>
      </c>
      <c r="N7308">
        <v>2</v>
      </c>
      <c r="O7308" t="s">
        <v>3260</v>
      </c>
      <c r="P7308">
        <f t="shared" si="228"/>
        <v>45330</v>
      </c>
      <c r="Q7308">
        <f>--(COUNTIF($A$2:A7308,A7308)=1)</f>
        <v>1</v>
      </c>
      <c r="R7308">
        <f t="shared" si="229"/>
        <v>15.7</v>
      </c>
    </row>
    <row r="7309" spans="1:18">
      <c r="A7309" t="s">
        <v>14247</v>
      </c>
      <c r="B7309" t="s">
        <v>3997</v>
      </c>
      <c r="C7309" t="s">
        <v>14248</v>
      </c>
      <c r="D7309" t="s">
        <v>3185</v>
      </c>
      <c r="E7309" t="s">
        <v>3280</v>
      </c>
      <c r="F7309" t="s">
        <v>3167</v>
      </c>
      <c r="G7309" t="s">
        <v>3059</v>
      </c>
      <c r="H7309" s="28">
        <v>45162</v>
      </c>
      <c r="I7309">
        <v>11.6</v>
      </c>
      <c r="J7309">
        <v>4</v>
      </c>
      <c r="K7309" t="s">
        <v>3123</v>
      </c>
      <c r="L7309" t="s">
        <v>3318</v>
      </c>
      <c r="M7309" t="s">
        <v>3207</v>
      </c>
      <c r="N7309">
        <v>2.8</v>
      </c>
      <c r="O7309" t="s">
        <v>3123</v>
      </c>
      <c r="P7309">
        <f t="shared" si="228"/>
        <v>45162</v>
      </c>
      <c r="Q7309">
        <f>--(COUNTIF($A$2:A7309,A7309)=1)</f>
        <v>1</v>
      </c>
      <c r="R7309">
        <f t="shared" si="229"/>
        <v>11.6</v>
      </c>
    </row>
    <row r="7310" spans="1:18">
      <c r="A7310" t="s">
        <v>14249</v>
      </c>
      <c r="B7310" t="s">
        <v>2933</v>
      </c>
      <c r="C7310" t="s">
        <v>14250</v>
      </c>
      <c r="D7310" t="s">
        <v>3174</v>
      </c>
      <c r="E7310" t="s">
        <v>3166</v>
      </c>
      <c r="F7310" t="s">
        <v>3180</v>
      </c>
      <c r="G7310" t="s">
        <v>839</v>
      </c>
      <c r="H7310" s="28"/>
      <c r="J7310">
        <v>24</v>
      </c>
      <c r="K7310" t="s">
        <v>3098</v>
      </c>
      <c r="L7310" t="s">
        <v>3225</v>
      </c>
      <c r="M7310" t="s">
        <v>3207</v>
      </c>
      <c r="O7310" t="s">
        <v>3123</v>
      </c>
      <c r="P7310">
        <f t="shared" si="228"/>
        <v>45343</v>
      </c>
      <c r="Q7310">
        <f>--(COUNTIF($A$2:A7310,A7310)=1)</f>
        <v>1</v>
      </c>
      <c r="R7310" t="str">
        <f t="shared" si="229"/>
        <v/>
      </c>
    </row>
    <row r="7311" spans="1:18">
      <c r="A7311" t="s">
        <v>14251</v>
      </c>
      <c r="B7311" t="s">
        <v>1207</v>
      </c>
      <c r="C7311" t="s">
        <v>3098</v>
      </c>
      <c r="D7311" t="s">
        <v>3185</v>
      </c>
      <c r="E7311" t="s">
        <v>3166</v>
      </c>
      <c r="F7311" t="s">
        <v>3167</v>
      </c>
      <c r="G7311" t="s">
        <v>848</v>
      </c>
      <c r="H7311" s="28">
        <v>45096</v>
      </c>
      <c r="I7311">
        <v>7.96</v>
      </c>
      <c r="J7311">
        <v>24</v>
      </c>
      <c r="K7311" t="s">
        <v>3124</v>
      </c>
      <c r="L7311" t="s">
        <v>3209</v>
      </c>
      <c r="M7311" t="s">
        <v>3207</v>
      </c>
      <c r="N7311">
        <v>4.8</v>
      </c>
      <c r="O7311" t="s">
        <v>3170</v>
      </c>
      <c r="P7311">
        <f t="shared" si="228"/>
        <v>45096</v>
      </c>
      <c r="Q7311">
        <f>--(COUNTIF($A$2:A7311,A7311)=1)</f>
        <v>1</v>
      </c>
      <c r="R7311">
        <f t="shared" si="229"/>
        <v>7.96</v>
      </c>
    </row>
    <row r="7312" spans="1:18">
      <c r="A7312" t="s">
        <v>14252</v>
      </c>
      <c r="B7312" t="s">
        <v>1926</v>
      </c>
      <c r="C7312" t="s">
        <v>3098</v>
      </c>
      <c r="D7312" t="s">
        <v>3240</v>
      </c>
      <c r="E7312" t="s">
        <v>3166</v>
      </c>
      <c r="F7312" t="s">
        <v>3167</v>
      </c>
      <c r="G7312" t="s">
        <v>3738</v>
      </c>
      <c r="H7312" s="28">
        <v>45116</v>
      </c>
      <c r="I7312">
        <v>68.98</v>
      </c>
      <c r="J7312">
        <v>24</v>
      </c>
      <c r="K7312" t="s">
        <v>3123</v>
      </c>
      <c r="L7312" t="s">
        <v>3216</v>
      </c>
      <c r="M7312" t="s">
        <v>3169</v>
      </c>
      <c r="N7312">
        <v>2.2999999999999998</v>
      </c>
      <c r="O7312" t="s">
        <v>3178</v>
      </c>
      <c r="P7312">
        <f t="shared" si="228"/>
        <v>45114</v>
      </c>
      <c r="Q7312">
        <f>--(COUNTIF($A$2:A7312,A7312)=1)</f>
        <v>1</v>
      </c>
      <c r="R7312">
        <f t="shared" si="229"/>
        <v>68.98</v>
      </c>
    </row>
    <row r="7313" spans="1:18">
      <c r="A7313" t="s">
        <v>14253</v>
      </c>
      <c r="B7313" t="s">
        <v>10032</v>
      </c>
      <c r="C7313" t="s">
        <v>8495</v>
      </c>
      <c r="D7313" t="s">
        <v>3165</v>
      </c>
      <c r="E7313" t="s">
        <v>3280</v>
      </c>
      <c r="F7313" t="s">
        <v>3167</v>
      </c>
      <c r="G7313" t="s">
        <v>935</v>
      </c>
      <c r="H7313" s="28">
        <v>44881</v>
      </c>
      <c r="I7313">
        <v>10.92</v>
      </c>
      <c r="J7313">
        <v>4</v>
      </c>
      <c r="K7313" t="s">
        <v>3123</v>
      </c>
      <c r="L7313" t="s">
        <v>3209</v>
      </c>
      <c r="M7313" t="s">
        <v>3188</v>
      </c>
      <c r="N7313">
        <v>2.5</v>
      </c>
      <c r="O7313" t="s">
        <v>3182</v>
      </c>
      <c r="P7313">
        <f t="shared" si="228"/>
        <v>44881</v>
      </c>
      <c r="Q7313">
        <f>--(COUNTIF($A$2:A7313,A7313)=1)</f>
        <v>1</v>
      </c>
      <c r="R7313">
        <f t="shared" si="229"/>
        <v>10.92</v>
      </c>
    </row>
    <row r="7314" spans="1:18">
      <c r="A7314" t="s">
        <v>14254</v>
      </c>
      <c r="B7314" t="s">
        <v>3049</v>
      </c>
      <c r="C7314" t="s">
        <v>14255</v>
      </c>
      <c r="D7314" t="s">
        <v>3200</v>
      </c>
      <c r="E7314" t="s">
        <v>3194</v>
      </c>
      <c r="F7314" t="s">
        <v>3180</v>
      </c>
      <c r="G7314" t="s">
        <v>167</v>
      </c>
      <c r="H7314" s="28"/>
      <c r="J7314">
        <v>72</v>
      </c>
      <c r="K7314" t="s">
        <v>3098</v>
      </c>
      <c r="L7314" t="s">
        <v>3351</v>
      </c>
      <c r="M7314" t="s">
        <v>3188</v>
      </c>
      <c r="O7314" t="s">
        <v>3260</v>
      </c>
      <c r="P7314">
        <f t="shared" si="228"/>
        <v>44610</v>
      </c>
      <c r="Q7314">
        <f>--(COUNTIF($A$2:A7314,A7314)=1)</f>
        <v>1</v>
      </c>
      <c r="R7314" t="str">
        <f t="shared" si="229"/>
        <v/>
      </c>
    </row>
    <row r="7315" spans="1:18">
      <c r="A7315" t="s">
        <v>14256</v>
      </c>
      <c r="B7315" t="s">
        <v>10468</v>
      </c>
      <c r="C7315" t="s">
        <v>3098</v>
      </c>
      <c r="D7315" t="s">
        <v>3200</v>
      </c>
      <c r="E7315" t="s">
        <v>3194</v>
      </c>
      <c r="F7315" t="s">
        <v>3180</v>
      </c>
      <c r="G7315" t="s">
        <v>512</v>
      </c>
      <c r="H7315" s="28"/>
      <c r="J7315">
        <v>72</v>
      </c>
      <c r="K7315" t="s">
        <v>3098</v>
      </c>
      <c r="L7315" t="s">
        <v>3206</v>
      </c>
      <c r="M7315" t="s">
        <v>3177</v>
      </c>
      <c r="O7315" t="s">
        <v>3189</v>
      </c>
      <c r="P7315">
        <f t="shared" si="228"/>
        <v>44958</v>
      </c>
      <c r="Q7315">
        <f>--(COUNTIF($A$2:A7315,A7315)=1)</f>
        <v>1</v>
      </c>
      <c r="R7315" t="str">
        <f t="shared" si="229"/>
        <v/>
      </c>
    </row>
    <row r="7316" spans="1:18">
      <c r="A7316" t="s">
        <v>14257</v>
      </c>
      <c r="B7316" t="s">
        <v>3346</v>
      </c>
      <c r="C7316" t="s">
        <v>3098</v>
      </c>
      <c r="D7316" t="s">
        <v>3227</v>
      </c>
      <c r="E7316" t="s">
        <v>3175</v>
      </c>
      <c r="F7316" t="s">
        <v>3180</v>
      </c>
      <c r="G7316" t="s">
        <v>1962</v>
      </c>
      <c r="H7316" s="28"/>
      <c r="J7316">
        <v>8</v>
      </c>
      <c r="K7316" t="s">
        <v>3098</v>
      </c>
      <c r="L7316" t="s">
        <v>3198</v>
      </c>
      <c r="M7316" t="s">
        <v>3188</v>
      </c>
      <c r="O7316" t="s">
        <v>3170</v>
      </c>
      <c r="P7316">
        <f t="shared" si="228"/>
        <v>45263</v>
      </c>
      <c r="Q7316">
        <f>--(COUNTIF($A$2:A7316,A7316)=1)</f>
        <v>1</v>
      </c>
      <c r="R7316" t="str">
        <f t="shared" si="229"/>
        <v/>
      </c>
    </row>
    <row r="7317" spans="1:18">
      <c r="A7317" t="s">
        <v>14258</v>
      </c>
      <c r="B7317" t="s">
        <v>6071</v>
      </c>
      <c r="C7317" t="s">
        <v>3098</v>
      </c>
      <c r="D7317" t="s">
        <v>3240</v>
      </c>
      <c r="E7317" t="s">
        <v>3194</v>
      </c>
      <c r="F7317" t="s">
        <v>3167</v>
      </c>
      <c r="G7317" t="s">
        <v>3309</v>
      </c>
      <c r="H7317" s="28">
        <v>45511</v>
      </c>
      <c r="I7317">
        <v>16.77</v>
      </c>
      <c r="J7317">
        <v>72</v>
      </c>
      <c r="K7317" t="s">
        <v>3124</v>
      </c>
      <c r="L7317" t="s">
        <v>3268</v>
      </c>
      <c r="M7317" t="s">
        <v>3207</v>
      </c>
      <c r="N7317">
        <v>1.6</v>
      </c>
      <c r="O7317" t="s">
        <v>3189</v>
      </c>
      <c r="P7317">
        <f t="shared" si="228"/>
        <v>45511</v>
      </c>
      <c r="Q7317">
        <f>--(COUNTIF($A$2:A7317,A7317)=1)</f>
        <v>1</v>
      </c>
      <c r="R7317">
        <f t="shared" si="229"/>
        <v>16.77</v>
      </c>
    </row>
    <row r="7318" spans="1:18">
      <c r="A7318" t="s">
        <v>14259</v>
      </c>
      <c r="B7318" t="s">
        <v>4526</v>
      </c>
      <c r="C7318" t="s">
        <v>4310</v>
      </c>
      <c r="D7318" t="s">
        <v>3251</v>
      </c>
      <c r="E7318" t="s">
        <v>3280</v>
      </c>
      <c r="F7318" t="s">
        <v>3167</v>
      </c>
      <c r="G7318" t="s">
        <v>130</v>
      </c>
      <c r="H7318" s="28">
        <v>45055</v>
      </c>
      <c r="I7318">
        <v>5.33</v>
      </c>
      <c r="J7318">
        <v>4</v>
      </c>
      <c r="K7318" t="s">
        <v>3123</v>
      </c>
      <c r="L7318" t="s">
        <v>3271</v>
      </c>
      <c r="M7318" t="s">
        <v>3188</v>
      </c>
      <c r="N7318">
        <v>2.1</v>
      </c>
      <c r="O7318" t="s">
        <v>3123</v>
      </c>
      <c r="P7318">
        <f t="shared" si="228"/>
        <v>45055</v>
      </c>
      <c r="Q7318">
        <f>--(COUNTIF($A$2:A7318,A7318)=1)</f>
        <v>1</v>
      </c>
      <c r="R7318">
        <f t="shared" si="229"/>
        <v>5.33</v>
      </c>
    </row>
    <row r="7319" spans="1:18">
      <c r="A7319" t="s">
        <v>14260</v>
      </c>
      <c r="B7319" t="s">
        <v>952</v>
      </c>
      <c r="C7319" t="s">
        <v>14261</v>
      </c>
      <c r="D7319" t="s">
        <v>3237</v>
      </c>
      <c r="E7319" t="s">
        <v>3175</v>
      </c>
      <c r="F7319" t="s">
        <v>3180</v>
      </c>
      <c r="G7319" t="s">
        <v>625</v>
      </c>
      <c r="H7319" s="28"/>
      <c r="J7319">
        <v>8</v>
      </c>
      <c r="K7319" t="s">
        <v>3098</v>
      </c>
      <c r="L7319" t="s">
        <v>3209</v>
      </c>
      <c r="M7319" t="s">
        <v>3177</v>
      </c>
      <c r="O7319" t="s">
        <v>3189</v>
      </c>
      <c r="P7319">
        <f t="shared" si="228"/>
        <v>45590</v>
      </c>
      <c r="Q7319">
        <f>--(COUNTIF($A$2:A7319,A7319)=1)</f>
        <v>1</v>
      </c>
      <c r="R7319" t="str">
        <f t="shared" si="229"/>
        <v/>
      </c>
    </row>
    <row r="7320" spans="1:18">
      <c r="A7320" t="s">
        <v>14262</v>
      </c>
      <c r="B7320" t="s">
        <v>2251</v>
      </c>
      <c r="C7320" t="s">
        <v>14263</v>
      </c>
      <c r="D7320" t="s">
        <v>3237</v>
      </c>
      <c r="E7320" t="s">
        <v>3166</v>
      </c>
      <c r="F7320" t="s">
        <v>3180</v>
      </c>
      <c r="G7320" t="s">
        <v>781</v>
      </c>
      <c r="H7320" s="28"/>
      <c r="J7320">
        <v>24</v>
      </c>
      <c r="K7320" t="s">
        <v>3098</v>
      </c>
      <c r="L7320" t="s">
        <v>3225</v>
      </c>
      <c r="M7320" t="s">
        <v>3188</v>
      </c>
      <c r="O7320" t="s">
        <v>3170</v>
      </c>
      <c r="P7320">
        <f t="shared" si="228"/>
        <v>45476</v>
      </c>
      <c r="Q7320">
        <f>--(COUNTIF($A$2:A7320,A7320)=1)</f>
        <v>1</v>
      </c>
      <c r="R7320" t="str">
        <f t="shared" si="229"/>
        <v/>
      </c>
    </row>
    <row r="7321" spans="1:18">
      <c r="A7321" t="s">
        <v>14264</v>
      </c>
      <c r="B7321" t="s">
        <v>2080</v>
      </c>
      <c r="C7321" t="s">
        <v>5207</v>
      </c>
      <c r="D7321" t="s">
        <v>3185</v>
      </c>
      <c r="E7321" t="s">
        <v>3194</v>
      </c>
      <c r="F7321" t="s">
        <v>3180</v>
      </c>
      <c r="G7321" t="s">
        <v>2043</v>
      </c>
      <c r="H7321" s="28"/>
      <c r="J7321">
        <v>72</v>
      </c>
      <c r="K7321" t="s">
        <v>3098</v>
      </c>
      <c r="L7321" t="s">
        <v>3281</v>
      </c>
      <c r="M7321" t="s">
        <v>3202</v>
      </c>
      <c r="O7321" t="s">
        <v>3189</v>
      </c>
      <c r="P7321">
        <f t="shared" si="228"/>
        <v>44967</v>
      </c>
      <c r="Q7321">
        <f>--(COUNTIF($A$2:A7321,A7321)=1)</f>
        <v>1</v>
      </c>
      <c r="R7321" t="str">
        <f t="shared" si="229"/>
        <v/>
      </c>
    </row>
    <row r="7322" spans="1:18">
      <c r="A7322" t="s">
        <v>14265</v>
      </c>
      <c r="B7322" t="s">
        <v>415</v>
      </c>
      <c r="C7322" t="s">
        <v>9348</v>
      </c>
      <c r="D7322" t="s">
        <v>3174</v>
      </c>
      <c r="E7322" t="s">
        <v>3175</v>
      </c>
      <c r="F7322" t="s">
        <v>3167</v>
      </c>
      <c r="G7322" t="s">
        <v>1800</v>
      </c>
      <c r="H7322" s="28"/>
      <c r="J7322">
        <v>8</v>
      </c>
      <c r="K7322" t="s">
        <v>3098</v>
      </c>
      <c r="L7322" t="s">
        <v>3302</v>
      </c>
      <c r="M7322" t="s">
        <v>3202</v>
      </c>
      <c r="O7322" t="s">
        <v>3170</v>
      </c>
      <c r="P7322">
        <f t="shared" si="228"/>
        <v>44862</v>
      </c>
      <c r="Q7322">
        <f>--(COUNTIF($A$2:A7322,A7322)=1)</f>
        <v>1</v>
      </c>
      <c r="R7322" t="str">
        <f t="shared" si="229"/>
        <v/>
      </c>
    </row>
    <row r="7323" spans="1:18">
      <c r="A7323" t="s">
        <v>14266</v>
      </c>
      <c r="B7323" t="s">
        <v>3643</v>
      </c>
      <c r="C7323" t="s">
        <v>3098</v>
      </c>
      <c r="D7323" t="s">
        <v>3185</v>
      </c>
      <c r="E7323" t="s">
        <v>3166</v>
      </c>
      <c r="F7323" t="s">
        <v>3167</v>
      </c>
      <c r="G7323" t="s">
        <v>721</v>
      </c>
      <c r="H7323" s="28"/>
      <c r="J7323">
        <v>24</v>
      </c>
      <c r="K7323" t="s">
        <v>3098</v>
      </c>
      <c r="L7323" t="s">
        <v>3302</v>
      </c>
      <c r="M7323" t="s">
        <v>3207</v>
      </c>
      <c r="O7323" t="s">
        <v>3182</v>
      </c>
      <c r="P7323">
        <f t="shared" si="228"/>
        <v>44709</v>
      </c>
      <c r="Q7323">
        <f>--(COUNTIF($A$2:A7323,A7323)=1)</f>
        <v>1</v>
      </c>
      <c r="R7323" t="str">
        <f t="shared" si="229"/>
        <v/>
      </c>
    </row>
    <row r="7324" spans="1:18">
      <c r="A7324" t="s">
        <v>14267</v>
      </c>
      <c r="B7324" t="s">
        <v>3285</v>
      </c>
      <c r="C7324" t="s">
        <v>14237</v>
      </c>
      <c r="D7324" t="s">
        <v>3200</v>
      </c>
      <c r="E7324" t="s">
        <v>3194</v>
      </c>
      <c r="F7324" t="s">
        <v>3167</v>
      </c>
      <c r="G7324" t="s">
        <v>1267</v>
      </c>
      <c r="H7324" s="28">
        <v>45624</v>
      </c>
      <c r="I7324">
        <v>125.11</v>
      </c>
      <c r="J7324">
        <v>72</v>
      </c>
      <c r="K7324" t="s">
        <v>3123</v>
      </c>
      <c r="L7324" t="s">
        <v>3354</v>
      </c>
      <c r="M7324" t="s">
        <v>3207</v>
      </c>
      <c r="N7324">
        <v>3.7</v>
      </c>
      <c r="O7324" t="s">
        <v>3178</v>
      </c>
      <c r="P7324">
        <f t="shared" si="228"/>
        <v>45619</v>
      </c>
      <c r="Q7324">
        <f>--(COUNTIF($A$2:A7324,A7324)=1)</f>
        <v>1</v>
      </c>
      <c r="R7324">
        <f t="shared" si="229"/>
        <v>125.11</v>
      </c>
    </row>
    <row r="7325" spans="1:18">
      <c r="A7325" t="s">
        <v>14268</v>
      </c>
      <c r="B7325" t="s">
        <v>6921</v>
      </c>
      <c r="C7325" t="s">
        <v>14269</v>
      </c>
      <c r="D7325" t="s">
        <v>3196</v>
      </c>
      <c r="E7325" t="s">
        <v>3175</v>
      </c>
      <c r="F7325" t="s">
        <v>3167</v>
      </c>
      <c r="G7325" t="s">
        <v>3589</v>
      </c>
      <c r="H7325" s="28">
        <v>45307</v>
      </c>
      <c r="I7325">
        <v>14.74</v>
      </c>
      <c r="J7325">
        <v>8</v>
      </c>
      <c r="K7325" t="s">
        <v>3123</v>
      </c>
      <c r="L7325" t="s">
        <v>3229</v>
      </c>
      <c r="M7325" t="s">
        <v>3207</v>
      </c>
      <c r="N7325">
        <v>2.9</v>
      </c>
      <c r="O7325" t="s">
        <v>3182</v>
      </c>
      <c r="P7325">
        <f t="shared" si="228"/>
        <v>45307</v>
      </c>
      <c r="Q7325">
        <f>--(COUNTIF($A$2:A7325,A7325)=1)</f>
        <v>1</v>
      </c>
      <c r="R7325">
        <f t="shared" si="229"/>
        <v>14.74</v>
      </c>
    </row>
    <row r="7326" spans="1:18">
      <c r="A7326" t="s">
        <v>14270</v>
      </c>
      <c r="B7326" t="s">
        <v>1334</v>
      </c>
      <c r="C7326" t="s">
        <v>6011</v>
      </c>
      <c r="D7326" t="s">
        <v>3251</v>
      </c>
      <c r="E7326" t="s">
        <v>3194</v>
      </c>
      <c r="F7326" t="s">
        <v>3167</v>
      </c>
      <c r="G7326" t="s">
        <v>135</v>
      </c>
      <c r="H7326" s="28">
        <v>45407</v>
      </c>
      <c r="I7326">
        <v>55.93</v>
      </c>
      <c r="J7326">
        <v>72</v>
      </c>
      <c r="K7326" t="s">
        <v>3124</v>
      </c>
      <c r="L7326" t="s">
        <v>3248</v>
      </c>
      <c r="M7326" t="s">
        <v>3202</v>
      </c>
      <c r="O7326" t="s">
        <v>3170</v>
      </c>
      <c r="P7326">
        <f t="shared" si="228"/>
        <v>45405</v>
      </c>
      <c r="Q7326">
        <f>--(COUNTIF($A$2:A7326,A7326)=1)</f>
        <v>1</v>
      </c>
      <c r="R7326">
        <f t="shared" si="229"/>
        <v>55.93</v>
      </c>
    </row>
    <row r="7327" spans="1:18">
      <c r="A7327" t="s">
        <v>14271</v>
      </c>
      <c r="B7327" t="s">
        <v>1114</v>
      </c>
      <c r="C7327" t="s">
        <v>14272</v>
      </c>
      <c r="D7327" t="s">
        <v>3251</v>
      </c>
      <c r="E7327" t="s">
        <v>3166</v>
      </c>
      <c r="F7327" t="s">
        <v>3167</v>
      </c>
      <c r="G7327" t="s">
        <v>1574</v>
      </c>
      <c r="H7327" s="28">
        <v>45255</v>
      </c>
      <c r="I7327">
        <v>45.89</v>
      </c>
      <c r="J7327">
        <v>24</v>
      </c>
      <c r="K7327" t="s">
        <v>3123</v>
      </c>
      <c r="L7327" t="s">
        <v>3307</v>
      </c>
      <c r="M7327" t="s">
        <v>3188</v>
      </c>
      <c r="O7327" t="s">
        <v>3170</v>
      </c>
      <c r="P7327">
        <f t="shared" si="228"/>
        <v>45254</v>
      </c>
      <c r="Q7327">
        <f>--(COUNTIF($A$2:A7327,A7327)=1)</f>
        <v>1</v>
      </c>
      <c r="R7327">
        <f t="shared" si="229"/>
        <v>45.89</v>
      </c>
    </row>
    <row r="7328" spans="1:18">
      <c r="A7328" t="s">
        <v>14273</v>
      </c>
      <c r="B7328" t="s">
        <v>427</v>
      </c>
      <c r="C7328" t="s">
        <v>14274</v>
      </c>
      <c r="D7328" t="s">
        <v>3200</v>
      </c>
      <c r="E7328" t="s">
        <v>3194</v>
      </c>
      <c r="F7328" t="s">
        <v>3167</v>
      </c>
      <c r="G7328" t="s">
        <v>63</v>
      </c>
      <c r="H7328" s="28">
        <v>45152</v>
      </c>
      <c r="I7328">
        <v>27.08</v>
      </c>
      <c r="J7328">
        <v>72</v>
      </c>
      <c r="K7328" t="s">
        <v>3124</v>
      </c>
      <c r="L7328" t="s">
        <v>3244</v>
      </c>
      <c r="M7328" t="s">
        <v>3177</v>
      </c>
      <c r="O7328" t="s">
        <v>3123</v>
      </c>
      <c r="P7328">
        <f t="shared" si="228"/>
        <v>45151</v>
      </c>
      <c r="Q7328">
        <f>--(COUNTIF($A$2:A7328,A7328)=1)</f>
        <v>1</v>
      </c>
      <c r="R7328">
        <f t="shared" si="229"/>
        <v>27.08</v>
      </c>
    </row>
    <row r="7329" spans="1:18">
      <c r="A7329" t="s">
        <v>14275</v>
      </c>
      <c r="B7329" t="s">
        <v>556</v>
      </c>
      <c r="C7329" t="s">
        <v>3098</v>
      </c>
      <c r="D7329" t="s">
        <v>3174</v>
      </c>
      <c r="E7329" t="s">
        <v>3194</v>
      </c>
      <c r="F7329" t="s">
        <v>3180</v>
      </c>
      <c r="G7329" t="s">
        <v>2391</v>
      </c>
      <c r="H7329" s="28"/>
      <c r="J7329">
        <v>72</v>
      </c>
      <c r="K7329" t="s">
        <v>3098</v>
      </c>
      <c r="L7329" t="s">
        <v>3229</v>
      </c>
      <c r="M7329" t="s">
        <v>3177</v>
      </c>
      <c r="O7329" t="s">
        <v>3123</v>
      </c>
      <c r="P7329">
        <f t="shared" si="228"/>
        <v>44692</v>
      </c>
      <c r="Q7329">
        <f>--(COUNTIF($A$2:A7329,A7329)=1)</f>
        <v>1</v>
      </c>
      <c r="R7329" t="str">
        <f t="shared" si="229"/>
        <v/>
      </c>
    </row>
    <row r="7330" spans="1:18">
      <c r="A7330" t="s">
        <v>14276</v>
      </c>
      <c r="B7330" t="s">
        <v>841</v>
      </c>
      <c r="C7330" t="s">
        <v>3098</v>
      </c>
      <c r="D7330" t="s">
        <v>3227</v>
      </c>
      <c r="E7330" t="s">
        <v>3194</v>
      </c>
      <c r="F7330" t="s">
        <v>3167</v>
      </c>
      <c r="G7330" t="s">
        <v>503</v>
      </c>
      <c r="H7330" s="28">
        <v>45390</v>
      </c>
      <c r="I7330">
        <v>173.24</v>
      </c>
      <c r="J7330">
        <v>72</v>
      </c>
      <c r="K7330" t="s">
        <v>3123</v>
      </c>
      <c r="L7330" t="s">
        <v>3248</v>
      </c>
      <c r="M7330" t="s">
        <v>3207</v>
      </c>
      <c r="N7330">
        <v>2.4</v>
      </c>
      <c r="O7330" t="s">
        <v>3170</v>
      </c>
      <c r="P7330">
        <f t="shared" si="228"/>
        <v>45383</v>
      </c>
      <c r="Q7330">
        <f>--(COUNTIF($A$2:A7330,A7330)=1)</f>
        <v>1</v>
      </c>
      <c r="R7330">
        <f t="shared" si="229"/>
        <v>173.24</v>
      </c>
    </row>
    <row r="7331" spans="1:18">
      <c r="A7331" t="s">
        <v>14277</v>
      </c>
      <c r="B7331" t="s">
        <v>3348</v>
      </c>
      <c r="C7331" t="s">
        <v>3098</v>
      </c>
      <c r="D7331" t="s">
        <v>3251</v>
      </c>
      <c r="E7331" t="s">
        <v>3166</v>
      </c>
      <c r="F7331" t="s">
        <v>3167</v>
      </c>
      <c r="G7331" t="s">
        <v>539</v>
      </c>
      <c r="H7331" s="28"/>
      <c r="J7331">
        <v>24</v>
      </c>
      <c r="K7331" t="s">
        <v>3098</v>
      </c>
      <c r="L7331" t="s">
        <v>3209</v>
      </c>
      <c r="M7331" t="s">
        <v>3169</v>
      </c>
      <c r="O7331" t="s">
        <v>3213</v>
      </c>
      <c r="P7331">
        <f t="shared" si="228"/>
        <v>44579</v>
      </c>
      <c r="Q7331">
        <f>--(COUNTIF($A$2:A7331,A7331)=1)</f>
        <v>1</v>
      </c>
      <c r="R7331" t="str">
        <f t="shared" si="229"/>
        <v/>
      </c>
    </row>
    <row r="7332" spans="1:18">
      <c r="A7332" t="s">
        <v>14278</v>
      </c>
      <c r="B7332" t="s">
        <v>1901</v>
      </c>
      <c r="C7332" t="s">
        <v>14279</v>
      </c>
      <c r="D7332" t="s">
        <v>3251</v>
      </c>
      <c r="E7332" t="s">
        <v>3194</v>
      </c>
      <c r="F7332" t="s">
        <v>3167</v>
      </c>
      <c r="G7332" t="s">
        <v>4104</v>
      </c>
      <c r="H7332" s="28">
        <v>44712</v>
      </c>
      <c r="I7332">
        <v>186.88</v>
      </c>
      <c r="J7332">
        <v>72</v>
      </c>
      <c r="K7332" t="s">
        <v>3123</v>
      </c>
      <c r="L7332" t="s">
        <v>3318</v>
      </c>
      <c r="M7332" t="s">
        <v>3169</v>
      </c>
      <c r="N7332">
        <v>2</v>
      </c>
      <c r="O7332" t="s">
        <v>3170</v>
      </c>
      <c r="P7332">
        <f t="shared" si="228"/>
        <v>44705</v>
      </c>
      <c r="Q7332">
        <f>--(COUNTIF($A$2:A7332,A7332)=1)</f>
        <v>1</v>
      </c>
      <c r="R7332">
        <f t="shared" si="229"/>
        <v>186.88</v>
      </c>
    </row>
    <row r="7333" spans="1:18">
      <c r="A7333" t="s">
        <v>14280</v>
      </c>
      <c r="B7333" t="s">
        <v>2018</v>
      </c>
      <c r="C7333" t="s">
        <v>14281</v>
      </c>
      <c r="D7333" t="s">
        <v>3174</v>
      </c>
      <c r="E7333" t="s">
        <v>3166</v>
      </c>
      <c r="F7333" t="s">
        <v>3180</v>
      </c>
      <c r="G7333" t="s">
        <v>2133</v>
      </c>
      <c r="H7333" s="28"/>
      <c r="J7333">
        <v>24</v>
      </c>
      <c r="K7333" t="s">
        <v>3098</v>
      </c>
      <c r="L7333" t="s">
        <v>3307</v>
      </c>
      <c r="M7333" t="s">
        <v>3207</v>
      </c>
      <c r="O7333" t="s">
        <v>3189</v>
      </c>
      <c r="P7333">
        <f t="shared" si="228"/>
        <v>45500</v>
      </c>
      <c r="Q7333">
        <f>--(COUNTIF($A$2:A7333,A7333)=1)</f>
        <v>1</v>
      </c>
      <c r="R7333" t="str">
        <f t="shared" si="229"/>
        <v/>
      </c>
    </row>
    <row r="7334" spans="1:18">
      <c r="A7334" t="s">
        <v>14282</v>
      </c>
      <c r="B7334" t="s">
        <v>3957</v>
      </c>
      <c r="C7334" t="s">
        <v>3098</v>
      </c>
      <c r="D7334" t="s">
        <v>3165</v>
      </c>
      <c r="E7334" t="s">
        <v>3166</v>
      </c>
      <c r="F7334" t="s">
        <v>3167</v>
      </c>
      <c r="G7334" t="s">
        <v>3490</v>
      </c>
      <c r="H7334" s="28">
        <v>45538</v>
      </c>
      <c r="I7334">
        <v>61.3</v>
      </c>
      <c r="J7334">
        <v>24</v>
      </c>
      <c r="K7334" t="s">
        <v>3123</v>
      </c>
      <c r="L7334" t="s">
        <v>3187</v>
      </c>
      <c r="M7334" t="s">
        <v>3177</v>
      </c>
      <c r="N7334">
        <v>1.8</v>
      </c>
      <c r="O7334" t="s">
        <v>3123</v>
      </c>
      <c r="P7334">
        <f t="shared" si="228"/>
        <v>45536</v>
      </c>
      <c r="Q7334">
        <f>--(COUNTIF($A$2:A7334,A7334)=1)</f>
        <v>1</v>
      </c>
      <c r="R7334">
        <f t="shared" si="229"/>
        <v>61.3</v>
      </c>
    </row>
    <row r="7335" spans="1:18">
      <c r="A7335" t="s">
        <v>14283</v>
      </c>
      <c r="B7335" t="s">
        <v>2598</v>
      </c>
      <c r="C7335" t="s">
        <v>3098</v>
      </c>
      <c r="D7335" t="s">
        <v>3240</v>
      </c>
      <c r="E7335" t="s">
        <v>3175</v>
      </c>
      <c r="F7335" t="s">
        <v>3220</v>
      </c>
      <c r="G7335" t="s">
        <v>1009</v>
      </c>
      <c r="H7335" s="28">
        <v>45645</v>
      </c>
      <c r="I7335">
        <v>3.11</v>
      </c>
      <c r="J7335">
        <v>8</v>
      </c>
      <c r="K7335" t="s">
        <v>3124</v>
      </c>
      <c r="L7335" t="s">
        <v>3231</v>
      </c>
      <c r="M7335" t="s">
        <v>3169</v>
      </c>
      <c r="O7335" t="s">
        <v>3189</v>
      </c>
      <c r="P7335">
        <f t="shared" si="228"/>
        <v>45645</v>
      </c>
      <c r="Q7335">
        <f>--(COUNTIF($A$2:A7335,A7335)=1)</f>
        <v>1</v>
      </c>
      <c r="R7335">
        <f t="shared" si="229"/>
        <v>3.11</v>
      </c>
    </row>
    <row r="7336" spans="1:18">
      <c r="A7336" t="s">
        <v>14284</v>
      </c>
      <c r="B7336" t="s">
        <v>2445</v>
      </c>
      <c r="C7336" t="s">
        <v>3098</v>
      </c>
      <c r="D7336" t="s">
        <v>3200</v>
      </c>
      <c r="E7336" t="s">
        <v>3194</v>
      </c>
      <c r="F7336" t="s">
        <v>3167</v>
      </c>
      <c r="G7336" t="s">
        <v>2665</v>
      </c>
      <c r="H7336" s="28">
        <v>44630</v>
      </c>
      <c r="I7336">
        <v>103.11</v>
      </c>
      <c r="J7336">
        <v>72</v>
      </c>
      <c r="K7336" t="s">
        <v>3123</v>
      </c>
      <c r="L7336" t="s">
        <v>3229</v>
      </c>
      <c r="M7336" t="s">
        <v>3207</v>
      </c>
      <c r="N7336">
        <v>4.8</v>
      </c>
      <c r="O7336" t="s">
        <v>3182</v>
      </c>
      <c r="P7336">
        <f t="shared" si="228"/>
        <v>44626</v>
      </c>
      <c r="Q7336">
        <f>--(COUNTIF($A$2:A7336,A7336)=1)</f>
        <v>1</v>
      </c>
      <c r="R7336">
        <f t="shared" si="229"/>
        <v>103.11</v>
      </c>
    </row>
    <row r="7337" spans="1:18">
      <c r="A7337" t="s">
        <v>14285</v>
      </c>
      <c r="B7337" t="s">
        <v>1652</v>
      </c>
      <c r="C7337" t="s">
        <v>3098</v>
      </c>
      <c r="D7337" t="s">
        <v>3196</v>
      </c>
      <c r="E7337" t="s">
        <v>3166</v>
      </c>
      <c r="F7337" t="s">
        <v>3167</v>
      </c>
      <c r="G7337" t="s">
        <v>6256</v>
      </c>
      <c r="H7337" s="28"/>
      <c r="J7337">
        <v>24</v>
      </c>
      <c r="K7337" t="s">
        <v>3098</v>
      </c>
      <c r="L7337" t="s">
        <v>3187</v>
      </c>
      <c r="M7337" t="s">
        <v>3169</v>
      </c>
      <c r="O7337" t="s">
        <v>3170</v>
      </c>
      <c r="P7337">
        <f t="shared" si="228"/>
        <v>44966</v>
      </c>
      <c r="Q7337">
        <f>--(COUNTIF($A$2:A7337,A7337)=1)</f>
        <v>1</v>
      </c>
      <c r="R7337" t="str">
        <f t="shared" si="229"/>
        <v/>
      </c>
    </row>
    <row r="7338" spans="1:18">
      <c r="A7338" t="s">
        <v>14286</v>
      </c>
      <c r="B7338" t="s">
        <v>916</v>
      </c>
      <c r="C7338" t="s">
        <v>9928</v>
      </c>
      <c r="D7338" t="s">
        <v>3237</v>
      </c>
      <c r="E7338" t="s">
        <v>3175</v>
      </c>
      <c r="F7338" t="s">
        <v>3220</v>
      </c>
      <c r="G7338" t="s">
        <v>205</v>
      </c>
      <c r="H7338" s="28">
        <v>45298</v>
      </c>
      <c r="I7338">
        <v>4.37</v>
      </c>
      <c r="J7338">
        <v>8</v>
      </c>
      <c r="K7338" t="s">
        <v>3124</v>
      </c>
      <c r="L7338" t="s">
        <v>3198</v>
      </c>
      <c r="M7338" t="s">
        <v>3202</v>
      </c>
      <c r="N7338">
        <v>4.5</v>
      </c>
      <c r="O7338" t="s">
        <v>3182</v>
      </c>
      <c r="P7338">
        <f t="shared" si="228"/>
        <v>45298</v>
      </c>
      <c r="Q7338">
        <f>--(COUNTIF($A$2:A7338,A7338)=1)</f>
        <v>1</v>
      </c>
      <c r="R7338">
        <f t="shared" si="229"/>
        <v>4.37</v>
      </c>
    </row>
    <row r="7339" spans="1:18">
      <c r="A7339" t="s">
        <v>14287</v>
      </c>
      <c r="B7339" t="s">
        <v>5963</v>
      </c>
      <c r="C7339" t="s">
        <v>3098</v>
      </c>
      <c r="D7339" t="s">
        <v>3237</v>
      </c>
      <c r="E7339" t="s">
        <v>3194</v>
      </c>
      <c r="F7339" t="s">
        <v>3180</v>
      </c>
      <c r="G7339" t="s">
        <v>5705</v>
      </c>
      <c r="H7339" s="28"/>
      <c r="J7339">
        <v>72</v>
      </c>
      <c r="K7339" t="s">
        <v>3098</v>
      </c>
      <c r="L7339" t="s">
        <v>3268</v>
      </c>
      <c r="M7339" t="s">
        <v>3207</v>
      </c>
      <c r="O7339" t="s">
        <v>3123</v>
      </c>
      <c r="P7339">
        <f t="shared" si="228"/>
        <v>45339</v>
      </c>
      <c r="Q7339">
        <f>--(COUNTIF($A$2:A7339,A7339)=1)</f>
        <v>1</v>
      </c>
      <c r="R7339" t="str">
        <f t="shared" si="229"/>
        <v/>
      </c>
    </row>
    <row r="7340" spans="1:18">
      <c r="A7340" t="s">
        <v>14288</v>
      </c>
      <c r="B7340" t="s">
        <v>2181</v>
      </c>
      <c r="C7340" t="s">
        <v>3098</v>
      </c>
      <c r="D7340" t="s">
        <v>3237</v>
      </c>
      <c r="E7340" t="s">
        <v>3194</v>
      </c>
      <c r="F7340" t="s">
        <v>3167</v>
      </c>
      <c r="G7340" t="s">
        <v>14289</v>
      </c>
      <c r="H7340" s="28"/>
      <c r="J7340">
        <v>72</v>
      </c>
      <c r="K7340" t="s">
        <v>3098</v>
      </c>
      <c r="L7340" t="s">
        <v>3216</v>
      </c>
      <c r="M7340" t="s">
        <v>3202</v>
      </c>
      <c r="O7340" t="s">
        <v>3213</v>
      </c>
      <c r="P7340">
        <f t="shared" si="228"/>
        <v>45193</v>
      </c>
      <c r="Q7340">
        <f>--(COUNTIF($A$2:A7340,A7340)=1)</f>
        <v>1</v>
      </c>
      <c r="R7340" t="str">
        <f t="shared" si="229"/>
        <v/>
      </c>
    </row>
    <row r="7341" spans="1:18">
      <c r="A7341" t="s">
        <v>14290</v>
      </c>
      <c r="B7341" t="s">
        <v>2669</v>
      </c>
      <c r="C7341" t="s">
        <v>6269</v>
      </c>
      <c r="D7341" t="s">
        <v>3237</v>
      </c>
      <c r="E7341" t="s">
        <v>3194</v>
      </c>
      <c r="F7341" t="s">
        <v>3167</v>
      </c>
      <c r="G7341" t="s">
        <v>2289</v>
      </c>
      <c r="H7341" s="28">
        <v>44993</v>
      </c>
      <c r="I7341">
        <v>77.5</v>
      </c>
      <c r="J7341">
        <v>72</v>
      </c>
      <c r="K7341" t="s">
        <v>3123</v>
      </c>
      <c r="L7341" t="s">
        <v>3216</v>
      </c>
      <c r="M7341" t="s">
        <v>3169</v>
      </c>
      <c r="O7341" t="s">
        <v>3260</v>
      </c>
      <c r="P7341">
        <f t="shared" si="228"/>
        <v>44990</v>
      </c>
      <c r="Q7341">
        <f>--(COUNTIF($A$2:A7341,A7341)=1)</f>
        <v>1</v>
      </c>
      <c r="R7341">
        <f t="shared" si="229"/>
        <v>77.5</v>
      </c>
    </row>
    <row r="7342" spans="1:18">
      <c r="A7342" t="s">
        <v>14291</v>
      </c>
      <c r="B7342" t="s">
        <v>13522</v>
      </c>
      <c r="C7342" t="s">
        <v>8153</v>
      </c>
      <c r="D7342" t="s">
        <v>3200</v>
      </c>
      <c r="E7342" t="s">
        <v>3194</v>
      </c>
      <c r="F7342" t="s">
        <v>3167</v>
      </c>
      <c r="G7342" t="s">
        <v>511</v>
      </c>
      <c r="H7342" s="28">
        <v>44927</v>
      </c>
      <c r="I7342">
        <v>5.03</v>
      </c>
      <c r="J7342">
        <v>72</v>
      </c>
      <c r="K7342" t="s">
        <v>3124</v>
      </c>
      <c r="L7342" t="s">
        <v>3216</v>
      </c>
      <c r="M7342" t="s">
        <v>3202</v>
      </c>
      <c r="N7342">
        <v>2.6</v>
      </c>
      <c r="O7342" t="s">
        <v>3170</v>
      </c>
      <c r="P7342">
        <f t="shared" si="228"/>
        <v>44927</v>
      </c>
      <c r="Q7342">
        <f>--(COUNTIF($A$2:A7342,A7342)=1)</f>
        <v>1</v>
      </c>
      <c r="R7342">
        <f t="shared" si="229"/>
        <v>5.03</v>
      </c>
    </row>
    <row r="7343" spans="1:18">
      <c r="A7343" t="s">
        <v>14292</v>
      </c>
      <c r="B7343" t="s">
        <v>634</v>
      </c>
      <c r="C7343" t="s">
        <v>3098</v>
      </c>
      <c r="D7343" t="s">
        <v>3174</v>
      </c>
      <c r="E7343" t="s">
        <v>3166</v>
      </c>
      <c r="F7343" t="s">
        <v>3180</v>
      </c>
      <c r="G7343" t="s">
        <v>2658</v>
      </c>
      <c r="H7343" s="28"/>
      <c r="J7343">
        <v>24</v>
      </c>
      <c r="K7343" t="s">
        <v>3098</v>
      </c>
      <c r="L7343" t="s">
        <v>3212</v>
      </c>
      <c r="M7343" t="s">
        <v>3177</v>
      </c>
      <c r="O7343" t="s">
        <v>3123</v>
      </c>
      <c r="P7343">
        <f t="shared" si="228"/>
        <v>45358</v>
      </c>
      <c r="Q7343">
        <f>--(COUNTIF($A$2:A7343,A7343)=1)</f>
        <v>1</v>
      </c>
      <c r="R7343" t="str">
        <f t="shared" si="229"/>
        <v/>
      </c>
    </row>
    <row r="7344" spans="1:18">
      <c r="A7344" t="s">
        <v>14293</v>
      </c>
      <c r="B7344" t="s">
        <v>4127</v>
      </c>
      <c r="C7344" t="s">
        <v>3098</v>
      </c>
      <c r="D7344" t="s">
        <v>3185</v>
      </c>
      <c r="E7344" t="s">
        <v>3175</v>
      </c>
      <c r="F7344" t="s">
        <v>3167</v>
      </c>
      <c r="G7344" t="s">
        <v>1565</v>
      </c>
      <c r="H7344" s="28">
        <v>44630</v>
      </c>
      <c r="I7344">
        <v>19.350000000000001</v>
      </c>
      <c r="J7344">
        <v>8</v>
      </c>
      <c r="K7344" t="s">
        <v>3123</v>
      </c>
      <c r="L7344" t="s">
        <v>3168</v>
      </c>
      <c r="M7344" t="s">
        <v>3202</v>
      </c>
      <c r="N7344">
        <v>4.3</v>
      </c>
      <c r="O7344" t="s">
        <v>3213</v>
      </c>
      <c r="P7344">
        <f t="shared" si="228"/>
        <v>44630</v>
      </c>
      <c r="Q7344">
        <f>--(COUNTIF($A$2:A7344,A7344)=1)</f>
        <v>1</v>
      </c>
      <c r="R7344">
        <f t="shared" si="229"/>
        <v>19.350000000000001</v>
      </c>
    </row>
    <row r="7345" spans="1:18">
      <c r="A7345" t="s">
        <v>14294</v>
      </c>
      <c r="B7345" t="s">
        <v>449</v>
      </c>
      <c r="C7345" t="s">
        <v>14295</v>
      </c>
      <c r="D7345" t="s">
        <v>3200</v>
      </c>
      <c r="E7345" t="s">
        <v>3166</v>
      </c>
      <c r="F7345" t="s">
        <v>3167</v>
      </c>
      <c r="G7345" t="s">
        <v>2419</v>
      </c>
      <c r="H7345" s="28">
        <v>45708</v>
      </c>
      <c r="I7345">
        <v>25.3</v>
      </c>
      <c r="J7345">
        <v>24</v>
      </c>
      <c r="K7345" t="s">
        <v>3123</v>
      </c>
      <c r="L7345" t="s">
        <v>3098</v>
      </c>
      <c r="M7345" t="s">
        <v>3177</v>
      </c>
      <c r="N7345">
        <v>4.7</v>
      </c>
      <c r="O7345" t="s">
        <v>3170</v>
      </c>
      <c r="P7345">
        <f t="shared" si="228"/>
        <v>45707</v>
      </c>
      <c r="Q7345">
        <f>--(COUNTIF($A$2:A7345,A7345)=1)</f>
        <v>1</v>
      </c>
      <c r="R7345">
        <f t="shared" si="229"/>
        <v>25.3</v>
      </c>
    </row>
    <row r="7346" spans="1:18">
      <c r="A7346" t="s">
        <v>14296</v>
      </c>
      <c r="B7346" t="s">
        <v>713</v>
      </c>
      <c r="C7346" t="s">
        <v>14297</v>
      </c>
      <c r="D7346" t="s">
        <v>3200</v>
      </c>
      <c r="E7346" t="s">
        <v>3175</v>
      </c>
      <c r="F7346" t="s">
        <v>3167</v>
      </c>
      <c r="G7346" t="s">
        <v>77</v>
      </c>
      <c r="H7346" s="28"/>
      <c r="J7346">
        <v>8</v>
      </c>
      <c r="K7346" t="s">
        <v>3098</v>
      </c>
      <c r="L7346" t="s">
        <v>3225</v>
      </c>
      <c r="M7346" t="s">
        <v>3169</v>
      </c>
      <c r="O7346" t="s">
        <v>3123</v>
      </c>
      <c r="P7346">
        <f t="shared" si="228"/>
        <v>45510</v>
      </c>
      <c r="Q7346">
        <f>--(COUNTIF($A$2:A7346,A7346)=1)</f>
        <v>1</v>
      </c>
      <c r="R7346" t="str">
        <f t="shared" si="229"/>
        <v/>
      </c>
    </row>
    <row r="7347" spans="1:18">
      <c r="A7347" t="s">
        <v>14298</v>
      </c>
      <c r="B7347" t="s">
        <v>14299</v>
      </c>
      <c r="C7347" t="s">
        <v>3098</v>
      </c>
      <c r="D7347" t="s">
        <v>3237</v>
      </c>
      <c r="E7347" t="s">
        <v>3175</v>
      </c>
      <c r="F7347" t="s">
        <v>3180</v>
      </c>
      <c r="G7347" t="s">
        <v>8013</v>
      </c>
      <c r="H7347" s="28"/>
      <c r="J7347">
        <v>8</v>
      </c>
      <c r="K7347" t="s">
        <v>3098</v>
      </c>
      <c r="L7347" t="s">
        <v>3244</v>
      </c>
      <c r="M7347" t="s">
        <v>3177</v>
      </c>
      <c r="O7347" t="s">
        <v>3170</v>
      </c>
      <c r="P7347">
        <f t="shared" si="228"/>
        <v>45411</v>
      </c>
      <c r="Q7347">
        <f>--(COUNTIF($A$2:A7347,A7347)=1)</f>
        <v>1</v>
      </c>
      <c r="R7347" t="str">
        <f t="shared" si="229"/>
        <v/>
      </c>
    </row>
    <row r="7348" spans="1:18">
      <c r="A7348" t="s">
        <v>14300</v>
      </c>
      <c r="B7348" t="s">
        <v>1559</v>
      </c>
      <c r="C7348" t="s">
        <v>14301</v>
      </c>
      <c r="D7348" t="s">
        <v>3165</v>
      </c>
      <c r="E7348" t="s">
        <v>3166</v>
      </c>
      <c r="F7348" t="s">
        <v>3220</v>
      </c>
      <c r="G7348" t="s">
        <v>481</v>
      </c>
      <c r="H7348" s="28"/>
      <c r="J7348">
        <v>24</v>
      </c>
      <c r="K7348" t="s">
        <v>3098</v>
      </c>
      <c r="L7348" t="s">
        <v>3318</v>
      </c>
      <c r="M7348" t="s">
        <v>3169</v>
      </c>
      <c r="O7348" t="s">
        <v>3123</v>
      </c>
      <c r="P7348">
        <f t="shared" si="228"/>
        <v>45562</v>
      </c>
      <c r="Q7348">
        <f>--(COUNTIF($A$2:A7348,A7348)=1)</f>
        <v>1</v>
      </c>
      <c r="R7348" t="str">
        <f t="shared" si="229"/>
        <v/>
      </c>
    </row>
    <row r="7349" spans="1:18">
      <c r="A7349" t="s">
        <v>14302</v>
      </c>
      <c r="B7349" t="s">
        <v>1534</v>
      </c>
      <c r="C7349" t="s">
        <v>3098</v>
      </c>
      <c r="D7349" t="s">
        <v>3251</v>
      </c>
      <c r="E7349" t="s">
        <v>3194</v>
      </c>
      <c r="F7349" t="s">
        <v>3167</v>
      </c>
      <c r="G7349" t="s">
        <v>433</v>
      </c>
      <c r="H7349" s="28">
        <v>45505</v>
      </c>
      <c r="I7349">
        <v>189.01</v>
      </c>
      <c r="J7349">
        <v>72</v>
      </c>
      <c r="K7349" t="s">
        <v>3123</v>
      </c>
      <c r="L7349" t="s">
        <v>3201</v>
      </c>
      <c r="M7349" t="s">
        <v>3188</v>
      </c>
      <c r="N7349">
        <v>3.3</v>
      </c>
      <c r="O7349" t="s">
        <v>3213</v>
      </c>
      <c r="P7349">
        <f t="shared" si="228"/>
        <v>45498</v>
      </c>
      <c r="Q7349">
        <f>--(COUNTIF($A$2:A7349,A7349)=1)</f>
        <v>1</v>
      </c>
      <c r="R7349">
        <f t="shared" si="229"/>
        <v>189.01</v>
      </c>
    </row>
    <row r="7350" spans="1:18">
      <c r="A7350" t="s">
        <v>14303</v>
      </c>
      <c r="B7350" t="s">
        <v>5024</v>
      </c>
      <c r="C7350" t="s">
        <v>14304</v>
      </c>
      <c r="D7350" t="s">
        <v>3240</v>
      </c>
      <c r="E7350" t="s">
        <v>3194</v>
      </c>
      <c r="F7350" t="s">
        <v>3167</v>
      </c>
      <c r="G7350" t="s">
        <v>815</v>
      </c>
      <c r="H7350" s="28">
        <v>45039</v>
      </c>
      <c r="I7350">
        <v>189.46</v>
      </c>
      <c r="J7350">
        <v>72</v>
      </c>
      <c r="K7350" t="s">
        <v>3123</v>
      </c>
      <c r="L7350" t="s">
        <v>3281</v>
      </c>
      <c r="M7350" t="s">
        <v>3207</v>
      </c>
      <c r="N7350">
        <v>2</v>
      </c>
      <c r="O7350" t="s">
        <v>3260</v>
      </c>
      <c r="P7350">
        <f t="shared" si="228"/>
        <v>45032</v>
      </c>
      <c r="Q7350">
        <f>--(COUNTIF($A$2:A7350,A7350)=1)</f>
        <v>1</v>
      </c>
      <c r="R7350">
        <f t="shared" si="229"/>
        <v>189.46</v>
      </c>
    </row>
    <row r="7351" spans="1:18">
      <c r="A7351" t="s">
        <v>14305</v>
      </c>
      <c r="B7351" t="s">
        <v>2580</v>
      </c>
      <c r="C7351" t="s">
        <v>3098</v>
      </c>
      <c r="D7351" t="s">
        <v>3200</v>
      </c>
      <c r="E7351" t="s">
        <v>3166</v>
      </c>
      <c r="F7351" t="s">
        <v>3167</v>
      </c>
      <c r="G7351" t="s">
        <v>1221</v>
      </c>
      <c r="H7351" s="28">
        <v>45112</v>
      </c>
      <c r="I7351">
        <v>83.32</v>
      </c>
      <c r="J7351">
        <v>24</v>
      </c>
      <c r="K7351" t="s">
        <v>3123</v>
      </c>
      <c r="L7351" t="s">
        <v>3098</v>
      </c>
      <c r="M7351" t="s">
        <v>3169</v>
      </c>
      <c r="N7351">
        <v>4.4000000000000004</v>
      </c>
      <c r="O7351" t="s">
        <v>3182</v>
      </c>
      <c r="P7351">
        <f t="shared" si="228"/>
        <v>45109</v>
      </c>
      <c r="Q7351">
        <f>--(COUNTIF($A$2:A7351,A7351)=1)</f>
        <v>1</v>
      </c>
      <c r="R7351">
        <f t="shared" si="229"/>
        <v>83.32</v>
      </c>
    </row>
    <row r="7352" spans="1:18">
      <c r="A7352" t="s">
        <v>14306</v>
      </c>
      <c r="B7352" t="s">
        <v>7344</v>
      </c>
      <c r="C7352" t="s">
        <v>3098</v>
      </c>
      <c r="D7352" t="s">
        <v>3165</v>
      </c>
      <c r="E7352" t="s">
        <v>3166</v>
      </c>
      <c r="F7352" t="s">
        <v>3167</v>
      </c>
      <c r="G7352" t="s">
        <v>294</v>
      </c>
      <c r="H7352" s="28">
        <v>45129</v>
      </c>
      <c r="I7352">
        <v>16.72</v>
      </c>
      <c r="J7352">
        <v>24</v>
      </c>
      <c r="K7352" t="s">
        <v>3124</v>
      </c>
      <c r="L7352" t="s">
        <v>3437</v>
      </c>
      <c r="M7352" t="s">
        <v>3207</v>
      </c>
      <c r="N7352">
        <v>3.9</v>
      </c>
      <c r="O7352" t="s">
        <v>3182</v>
      </c>
      <c r="P7352">
        <f t="shared" si="228"/>
        <v>45129</v>
      </c>
      <c r="Q7352">
        <f>--(COUNTIF($A$2:A7352,A7352)=1)</f>
        <v>1</v>
      </c>
      <c r="R7352">
        <f t="shared" si="229"/>
        <v>16.72</v>
      </c>
    </row>
    <row r="7353" spans="1:18">
      <c r="A7353" t="s">
        <v>14307</v>
      </c>
      <c r="B7353" t="s">
        <v>2919</v>
      </c>
      <c r="C7353" t="s">
        <v>3098</v>
      </c>
      <c r="D7353" t="s">
        <v>3200</v>
      </c>
      <c r="E7353" t="s">
        <v>3194</v>
      </c>
      <c r="F7353" t="s">
        <v>3167</v>
      </c>
      <c r="G7353" t="s">
        <v>622</v>
      </c>
      <c r="H7353" s="28">
        <v>45049</v>
      </c>
      <c r="I7353">
        <v>56.43</v>
      </c>
      <c r="J7353">
        <v>72</v>
      </c>
      <c r="K7353" t="s">
        <v>3124</v>
      </c>
      <c r="L7353" t="s">
        <v>3187</v>
      </c>
      <c r="M7353" t="s">
        <v>3202</v>
      </c>
      <c r="N7353">
        <v>2.4</v>
      </c>
      <c r="O7353" t="s">
        <v>3123</v>
      </c>
      <c r="P7353">
        <f t="shared" si="228"/>
        <v>45047</v>
      </c>
      <c r="Q7353">
        <f>--(COUNTIF($A$2:A7353,A7353)=1)</f>
        <v>1</v>
      </c>
      <c r="R7353">
        <f t="shared" si="229"/>
        <v>56.43</v>
      </c>
    </row>
    <row r="7354" spans="1:18">
      <c r="A7354" t="s">
        <v>14308</v>
      </c>
      <c r="B7354" t="s">
        <v>395</v>
      </c>
      <c r="C7354" t="s">
        <v>13349</v>
      </c>
      <c r="D7354" t="s">
        <v>3165</v>
      </c>
      <c r="E7354" t="s">
        <v>3166</v>
      </c>
      <c r="F7354" t="s">
        <v>3167</v>
      </c>
      <c r="G7354" t="s">
        <v>8013</v>
      </c>
      <c r="H7354" s="28">
        <v>45413</v>
      </c>
      <c r="I7354">
        <v>70.05</v>
      </c>
      <c r="J7354">
        <v>24</v>
      </c>
      <c r="K7354" t="s">
        <v>3123</v>
      </c>
      <c r="L7354" t="s">
        <v>3176</v>
      </c>
      <c r="M7354" t="s">
        <v>3207</v>
      </c>
      <c r="N7354">
        <v>2.2999999999999998</v>
      </c>
      <c r="O7354" t="s">
        <v>3170</v>
      </c>
      <c r="P7354">
        <f t="shared" si="228"/>
        <v>45411</v>
      </c>
      <c r="Q7354">
        <f>--(COUNTIF($A$2:A7354,A7354)=1)</f>
        <v>1</v>
      </c>
      <c r="R7354">
        <f t="shared" si="229"/>
        <v>70.05</v>
      </c>
    </row>
    <row r="7355" spans="1:18">
      <c r="A7355" t="s">
        <v>14309</v>
      </c>
      <c r="B7355" t="s">
        <v>4415</v>
      </c>
      <c r="C7355" t="s">
        <v>3950</v>
      </c>
      <c r="D7355" t="s">
        <v>3227</v>
      </c>
      <c r="E7355" t="s">
        <v>3175</v>
      </c>
      <c r="F7355" t="s">
        <v>3167</v>
      </c>
      <c r="G7355" t="s">
        <v>3618</v>
      </c>
      <c r="H7355" s="28"/>
      <c r="J7355">
        <v>8</v>
      </c>
      <c r="K7355" t="s">
        <v>3098</v>
      </c>
      <c r="L7355" t="s">
        <v>3268</v>
      </c>
      <c r="M7355" t="s">
        <v>3188</v>
      </c>
      <c r="O7355" t="s">
        <v>3182</v>
      </c>
      <c r="P7355">
        <f t="shared" si="228"/>
        <v>45067</v>
      </c>
      <c r="Q7355">
        <f>--(COUNTIF($A$2:A7355,A7355)=1)</f>
        <v>1</v>
      </c>
      <c r="R7355" t="str">
        <f t="shared" si="229"/>
        <v/>
      </c>
    </row>
    <row r="7356" spans="1:18">
      <c r="A7356" t="s">
        <v>14310</v>
      </c>
      <c r="B7356" t="s">
        <v>6803</v>
      </c>
      <c r="C7356" t="s">
        <v>3098</v>
      </c>
      <c r="D7356" t="s">
        <v>3227</v>
      </c>
      <c r="E7356" t="s">
        <v>3194</v>
      </c>
      <c r="F7356" t="s">
        <v>3167</v>
      </c>
      <c r="G7356" t="s">
        <v>2818</v>
      </c>
      <c r="H7356" s="28">
        <v>45153</v>
      </c>
      <c r="I7356">
        <v>126.82</v>
      </c>
      <c r="J7356">
        <v>72</v>
      </c>
      <c r="K7356" t="s">
        <v>3123</v>
      </c>
      <c r="L7356" t="s">
        <v>3187</v>
      </c>
      <c r="M7356" t="s">
        <v>3177</v>
      </c>
      <c r="N7356">
        <v>4.9000000000000004</v>
      </c>
      <c r="O7356" t="s">
        <v>3182</v>
      </c>
      <c r="P7356">
        <f t="shared" si="228"/>
        <v>45148</v>
      </c>
      <c r="Q7356">
        <f>--(COUNTIF($A$2:A7356,A7356)=1)</f>
        <v>1</v>
      </c>
      <c r="R7356">
        <f t="shared" si="229"/>
        <v>126.82</v>
      </c>
    </row>
    <row r="7357" spans="1:18">
      <c r="A7357" t="s">
        <v>14311</v>
      </c>
      <c r="B7357" t="s">
        <v>1876</v>
      </c>
      <c r="C7357" t="s">
        <v>3098</v>
      </c>
      <c r="D7357" t="s">
        <v>3200</v>
      </c>
      <c r="E7357" t="s">
        <v>3166</v>
      </c>
      <c r="F7357" t="s">
        <v>3167</v>
      </c>
      <c r="G7357" t="s">
        <v>375</v>
      </c>
      <c r="H7357" s="28">
        <v>44647</v>
      </c>
      <c r="I7357">
        <v>35.799999999999997</v>
      </c>
      <c r="J7357">
        <v>24</v>
      </c>
      <c r="K7357" t="s">
        <v>3123</v>
      </c>
      <c r="L7357" t="s">
        <v>3265</v>
      </c>
      <c r="M7357" t="s">
        <v>3188</v>
      </c>
      <c r="O7357" t="s">
        <v>3123</v>
      </c>
      <c r="P7357">
        <f t="shared" si="228"/>
        <v>44646</v>
      </c>
      <c r="Q7357">
        <f>--(COUNTIF($A$2:A7357,A7357)=1)</f>
        <v>1</v>
      </c>
      <c r="R7357">
        <f t="shared" si="229"/>
        <v>35.799999999999997</v>
      </c>
    </row>
    <row r="7358" spans="1:18">
      <c r="A7358" t="s">
        <v>14312</v>
      </c>
      <c r="B7358" t="s">
        <v>6895</v>
      </c>
      <c r="C7358" t="s">
        <v>3098</v>
      </c>
      <c r="D7358" t="s">
        <v>3251</v>
      </c>
      <c r="E7358" t="s">
        <v>3166</v>
      </c>
      <c r="F7358" t="s">
        <v>3167</v>
      </c>
      <c r="G7358" t="s">
        <v>14313</v>
      </c>
      <c r="H7358" s="28">
        <v>44698</v>
      </c>
      <c r="I7358">
        <v>37.270000000000003</v>
      </c>
      <c r="J7358">
        <v>24</v>
      </c>
      <c r="K7358" t="s">
        <v>3123</v>
      </c>
      <c r="L7358" t="s">
        <v>3398</v>
      </c>
      <c r="M7358" t="s">
        <v>3177</v>
      </c>
      <c r="O7358" t="s">
        <v>3182</v>
      </c>
      <c r="P7358">
        <f t="shared" si="228"/>
        <v>44697</v>
      </c>
      <c r="Q7358">
        <f>--(COUNTIF($A$2:A7358,A7358)=1)</f>
        <v>1</v>
      </c>
      <c r="R7358">
        <f t="shared" si="229"/>
        <v>37.270000000000003</v>
      </c>
    </row>
    <row r="7359" spans="1:18">
      <c r="A7359" t="s">
        <v>14314</v>
      </c>
      <c r="B7359" t="s">
        <v>6992</v>
      </c>
      <c r="C7359" t="s">
        <v>3098</v>
      </c>
      <c r="D7359" t="s">
        <v>3200</v>
      </c>
      <c r="E7359" t="s">
        <v>3166</v>
      </c>
      <c r="F7359" t="s">
        <v>3180</v>
      </c>
      <c r="G7359" t="s">
        <v>4330</v>
      </c>
      <c r="H7359" s="28"/>
      <c r="J7359">
        <v>24</v>
      </c>
      <c r="K7359" t="s">
        <v>3098</v>
      </c>
      <c r="L7359" t="s">
        <v>3302</v>
      </c>
      <c r="M7359" t="s">
        <v>3177</v>
      </c>
      <c r="O7359" t="s">
        <v>3182</v>
      </c>
      <c r="P7359">
        <f t="shared" si="228"/>
        <v>45102</v>
      </c>
      <c r="Q7359">
        <f>--(COUNTIF($A$2:A7359,A7359)=1)</f>
        <v>1</v>
      </c>
      <c r="R7359" t="str">
        <f t="shared" si="229"/>
        <v/>
      </c>
    </row>
    <row r="7360" spans="1:18">
      <c r="A7360" t="s">
        <v>14315</v>
      </c>
      <c r="B7360" t="s">
        <v>4074</v>
      </c>
      <c r="C7360" t="s">
        <v>10551</v>
      </c>
      <c r="D7360" t="s">
        <v>3237</v>
      </c>
      <c r="E7360" t="s">
        <v>3166</v>
      </c>
      <c r="F7360" t="s">
        <v>3167</v>
      </c>
      <c r="G7360" t="s">
        <v>523</v>
      </c>
      <c r="H7360" s="28">
        <v>45373</v>
      </c>
      <c r="I7360">
        <v>24.9</v>
      </c>
      <c r="J7360">
        <v>24</v>
      </c>
      <c r="K7360" t="s">
        <v>3123</v>
      </c>
      <c r="L7360" t="s">
        <v>3168</v>
      </c>
      <c r="M7360" t="s">
        <v>3177</v>
      </c>
      <c r="O7360" t="s">
        <v>3123</v>
      </c>
      <c r="P7360">
        <f t="shared" si="228"/>
        <v>45372</v>
      </c>
      <c r="Q7360">
        <f>--(COUNTIF($A$2:A7360,A7360)=1)</f>
        <v>1</v>
      </c>
      <c r="R7360">
        <f t="shared" si="229"/>
        <v>24.9</v>
      </c>
    </row>
    <row r="7361" spans="1:18">
      <c r="A7361" t="s">
        <v>14316</v>
      </c>
      <c r="B7361" t="s">
        <v>4569</v>
      </c>
      <c r="C7361" t="s">
        <v>14317</v>
      </c>
      <c r="D7361" t="s">
        <v>3227</v>
      </c>
      <c r="E7361" t="s">
        <v>3166</v>
      </c>
      <c r="F7361" t="s">
        <v>3220</v>
      </c>
      <c r="G7361" t="s">
        <v>6375</v>
      </c>
      <c r="H7361" s="28">
        <v>44584</v>
      </c>
      <c r="I7361">
        <v>26.07</v>
      </c>
      <c r="J7361">
        <v>24</v>
      </c>
      <c r="K7361" t="s">
        <v>3123</v>
      </c>
      <c r="L7361" t="s">
        <v>3398</v>
      </c>
      <c r="M7361" t="s">
        <v>3202</v>
      </c>
      <c r="N7361">
        <v>4.0999999999999996</v>
      </c>
      <c r="O7361" t="s">
        <v>3170</v>
      </c>
      <c r="P7361">
        <f t="shared" si="228"/>
        <v>44583</v>
      </c>
      <c r="Q7361">
        <f>--(COUNTIF($A$2:A7361,A7361)=1)</f>
        <v>1</v>
      </c>
      <c r="R7361">
        <f t="shared" si="229"/>
        <v>26.07</v>
      </c>
    </row>
    <row r="7362" spans="1:18">
      <c r="A7362" t="s">
        <v>14318</v>
      </c>
      <c r="B7362" t="s">
        <v>5515</v>
      </c>
      <c r="C7362" t="s">
        <v>3098</v>
      </c>
      <c r="D7362" t="s">
        <v>3165</v>
      </c>
      <c r="E7362" t="s">
        <v>3166</v>
      </c>
      <c r="F7362" t="s">
        <v>3167</v>
      </c>
      <c r="G7362" t="s">
        <v>437</v>
      </c>
      <c r="H7362" s="28">
        <v>45293</v>
      </c>
      <c r="I7362">
        <v>1.94</v>
      </c>
      <c r="J7362">
        <v>24</v>
      </c>
      <c r="K7362" t="s">
        <v>3124</v>
      </c>
      <c r="L7362" t="s">
        <v>3254</v>
      </c>
      <c r="M7362" t="s">
        <v>3207</v>
      </c>
      <c r="O7362" t="s">
        <v>3213</v>
      </c>
      <c r="P7362">
        <f t="shared" ref="P7362:P7425" si="230">IFERROR(DATEVALUE(G7362),IFERROR(DATE(RIGHT(G7362,4),MID(G7362,4,2),LEFT(G7362,2)),""))</f>
        <v>45293</v>
      </c>
      <c r="Q7362">
        <f>--(COUNTIF($A$2:A7362,A7362)=1)</f>
        <v>1</v>
      </c>
      <c r="R7362">
        <f t="shared" ref="R7362:R7425" si="231">IF(AND(Q7362=1,I7362&lt;&gt;"",ISNUMBER(I7362),I7362&gt;=0),I7362,"")</f>
        <v>1.94</v>
      </c>
    </row>
    <row r="7363" spans="1:18">
      <c r="A7363" t="s">
        <v>14319</v>
      </c>
      <c r="B7363" t="s">
        <v>8405</v>
      </c>
      <c r="C7363" t="s">
        <v>3098</v>
      </c>
      <c r="D7363" t="s">
        <v>3237</v>
      </c>
      <c r="E7363" t="s">
        <v>3194</v>
      </c>
      <c r="F7363" t="s">
        <v>3167</v>
      </c>
      <c r="G7363" t="s">
        <v>2195</v>
      </c>
      <c r="H7363" s="28">
        <v>45190</v>
      </c>
      <c r="I7363">
        <v>22.94</v>
      </c>
      <c r="J7363">
        <v>72</v>
      </c>
      <c r="K7363" t="s">
        <v>3124</v>
      </c>
      <c r="L7363" t="s">
        <v>3212</v>
      </c>
      <c r="M7363" t="s">
        <v>3202</v>
      </c>
      <c r="N7363">
        <v>4.2</v>
      </c>
      <c r="O7363" t="s">
        <v>3170</v>
      </c>
      <c r="P7363">
        <f t="shared" si="230"/>
        <v>45190</v>
      </c>
      <c r="Q7363">
        <f>--(COUNTIF($A$2:A7363,A7363)=1)</f>
        <v>1</v>
      </c>
      <c r="R7363">
        <f t="shared" si="231"/>
        <v>22.94</v>
      </c>
    </row>
    <row r="7364" spans="1:18">
      <c r="A7364" t="s">
        <v>14320</v>
      </c>
      <c r="B7364" t="s">
        <v>315</v>
      </c>
      <c r="C7364" t="s">
        <v>9007</v>
      </c>
      <c r="D7364" t="s">
        <v>3185</v>
      </c>
      <c r="E7364" t="s">
        <v>3280</v>
      </c>
      <c r="F7364" t="s">
        <v>3167</v>
      </c>
      <c r="G7364" t="s">
        <v>14321</v>
      </c>
      <c r="H7364" s="28">
        <v>45012</v>
      </c>
      <c r="I7364">
        <v>5.25</v>
      </c>
      <c r="J7364">
        <v>4</v>
      </c>
      <c r="K7364" t="s">
        <v>3123</v>
      </c>
      <c r="L7364" t="s">
        <v>3192</v>
      </c>
      <c r="M7364" t="s">
        <v>3169</v>
      </c>
      <c r="N7364">
        <v>1.7</v>
      </c>
      <c r="O7364" t="s">
        <v>3123</v>
      </c>
      <c r="P7364">
        <f t="shared" si="230"/>
        <v>45012</v>
      </c>
      <c r="Q7364">
        <f>--(COUNTIF($A$2:A7364,A7364)=1)</f>
        <v>1</v>
      </c>
      <c r="R7364">
        <f t="shared" si="231"/>
        <v>5.25</v>
      </c>
    </row>
    <row r="7365" spans="1:18">
      <c r="A7365" t="s">
        <v>14322</v>
      </c>
      <c r="B7365" t="s">
        <v>2589</v>
      </c>
      <c r="C7365" t="s">
        <v>3098</v>
      </c>
      <c r="D7365" t="s">
        <v>3237</v>
      </c>
      <c r="E7365" t="s">
        <v>3166</v>
      </c>
      <c r="F7365" t="s">
        <v>3167</v>
      </c>
      <c r="G7365" t="s">
        <v>1140</v>
      </c>
      <c r="H7365" s="28"/>
      <c r="J7365">
        <v>24</v>
      </c>
      <c r="K7365" t="s">
        <v>3098</v>
      </c>
      <c r="L7365" t="s">
        <v>3212</v>
      </c>
      <c r="M7365" t="s">
        <v>3202</v>
      </c>
      <c r="O7365" t="s">
        <v>3189</v>
      </c>
      <c r="P7365">
        <f t="shared" si="230"/>
        <v>45388</v>
      </c>
      <c r="Q7365">
        <f>--(COUNTIF($A$2:A7365,A7365)=1)</f>
        <v>1</v>
      </c>
      <c r="R7365" t="str">
        <f t="shared" si="231"/>
        <v/>
      </c>
    </row>
    <row r="7366" spans="1:18">
      <c r="A7366" t="s">
        <v>14323</v>
      </c>
      <c r="B7366" t="s">
        <v>3439</v>
      </c>
      <c r="C7366" t="s">
        <v>3098</v>
      </c>
      <c r="D7366" t="s">
        <v>3185</v>
      </c>
      <c r="E7366" t="s">
        <v>3166</v>
      </c>
      <c r="F7366" t="s">
        <v>3167</v>
      </c>
      <c r="G7366" t="s">
        <v>14324</v>
      </c>
      <c r="H7366" s="28">
        <v>44826</v>
      </c>
      <c r="I7366">
        <v>27.35</v>
      </c>
      <c r="J7366">
        <v>24</v>
      </c>
      <c r="K7366" t="s">
        <v>3123</v>
      </c>
      <c r="L7366" t="s">
        <v>3229</v>
      </c>
      <c r="M7366" t="s">
        <v>3202</v>
      </c>
      <c r="N7366">
        <v>1.7</v>
      </c>
      <c r="O7366" t="s">
        <v>3182</v>
      </c>
      <c r="P7366">
        <f t="shared" si="230"/>
        <v>44825</v>
      </c>
      <c r="Q7366">
        <f>--(COUNTIF($A$2:A7366,A7366)=1)</f>
        <v>1</v>
      </c>
      <c r="R7366">
        <f t="shared" si="231"/>
        <v>27.35</v>
      </c>
    </row>
    <row r="7367" spans="1:18">
      <c r="A7367" t="s">
        <v>14325</v>
      </c>
      <c r="B7367" t="s">
        <v>6332</v>
      </c>
      <c r="C7367" t="s">
        <v>3098</v>
      </c>
      <c r="D7367" t="s">
        <v>3165</v>
      </c>
      <c r="E7367" t="s">
        <v>3166</v>
      </c>
      <c r="F7367" t="s">
        <v>3220</v>
      </c>
      <c r="G7367" t="s">
        <v>2391</v>
      </c>
      <c r="H7367" s="28">
        <v>44694</v>
      </c>
      <c r="I7367">
        <v>61.32</v>
      </c>
      <c r="J7367">
        <v>24</v>
      </c>
      <c r="K7367" t="s">
        <v>3123</v>
      </c>
      <c r="L7367" t="s">
        <v>3098</v>
      </c>
      <c r="M7367" t="s">
        <v>3177</v>
      </c>
      <c r="N7367">
        <v>1.4</v>
      </c>
      <c r="O7367" t="s">
        <v>3123</v>
      </c>
      <c r="P7367">
        <f t="shared" si="230"/>
        <v>44692</v>
      </c>
      <c r="Q7367">
        <f>--(COUNTIF($A$2:A7367,A7367)=1)</f>
        <v>1</v>
      </c>
      <c r="R7367">
        <f t="shared" si="231"/>
        <v>61.32</v>
      </c>
    </row>
    <row r="7368" spans="1:18">
      <c r="A7368" t="s">
        <v>14326</v>
      </c>
      <c r="B7368" t="s">
        <v>3815</v>
      </c>
      <c r="C7368" t="s">
        <v>3098</v>
      </c>
      <c r="D7368" t="s">
        <v>3174</v>
      </c>
      <c r="E7368" t="s">
        <v>3166</v>
      </c>
      <c r="F7368" t="s">
        <v>3167</v>
      </c>
      <c r="G7368" t="s">
        <v>1314</v>
      </c>
      <c r="H7368" s="28">
        <v>44893</v>
      </c>
      <c r="I7368">
        <v>17.559999999999999</v>
      </c>
      <c r="J7368">
        <v>24</v>
      </c>
      <c r="K7368" t="s">
        <v>3124</v>
      </c>
      <c r="L7368" t="s">
        <v>3281</v>
      </c>
      <c r="M7368" t="s">
        <v>3188</v>
      </c>
      <c r="N7368">
        <v>3.7</v>
      </c>
      <c r="O7368" t="s">
        <v>3178</v>
      </c>
      <c r="P7368">
        <f t="shared" si="230"/>
        <v>44893</v>
      </c>
      <c r="Q7368">
        <f>--(COUNTIF($A$2:A7368,A7368)=1)</f>
        <v>1</v>
      </c>
      <c r="R7368">
        <f t="shared" si="231"/>
        <v>17.559999999999999</v>
      </c>
    </row>
    <row r="7369" spans="1:18">
      <c r="A7369" t="s">
        <v>14327</v>
      </c>
      <c r="B7369" t="s">
        <v>1418</v>
      </c>
      <c r="C7369" t="s">
        <v>3098</v>
      </c>
      <c r="D7369" t="s">
        <v>3200</v>
      </c>
      <c r="E7369" t="s">
        <v>3194</v>
      </c>
      <c r="F7369" t="s">
        <v>3180</v>
      </c>
      <c r="G7369" t="s">
        <v>9550</v>
      </c>
      <c r="H7369" s="28"/>
      <c r="J7369">
        <v>72</v>
      </c>
      <c r="K7369" t="s">
        <v>3098</v>
      </c>
      <c r="L7369" t="s">
        <v>3176</v>
      </c>
      <c r="M7369" t="s">
        <v>3188</v>
      </c>
      <c r="O7369" t="s">
        <v>3189</v>
      </c>
      <c r="P7369">
        <f t="shared" si="230"/>
        <v>44962</v>
      </c>
      <c r="Q7369">
        <f>--(COUNTIF($A$2:A7369,A7369)=1)</f>
        <v>1</v>
      </c>
      <c r="R7369" t="str">
        <f t="shared" si="231"/>
        <v/>
      </c>
    </row>
    <row r="7370" spans="1:18">
      <c r="A7370" t="s">
        <v>14328</v>
      </c>
      <c r="B7370" t="s">
        <v>4097</v>
      </c>
      <c r="C7370" t="s">
        <v>3098</v>
      </c>
      <c r="D7370" t="s">
        <v>3227</v>
      </c>
      <c r="E7370" t="s">
        <v>3194</v>
      </c>
      <c r="F7370" t="s">
        <v>3167</v>
      </c>
      <c r="G7370" t="s">
        <v>159</v>
      </c>
      <c r="H7370" s="28"/>
      <c r="J7370">
        <v>72</v>
      </c>
      <c r="K7370" t="s">
        <v>3098</v>
      </c>
      <c r="L7370" t="s">
        <v>3307</v>
      </c>
      <c r="M7370" t="s">
        <v>3202</v>
      </c>
      <c r="O7370" t="s">
        <v>3170</v>
      </c>
      <c r="P7370">
        <f t="shared" si="230"/>
        <v>45178</v>
      </c>
      <c r="Q7370">
        <f>--(COUNTIF($A$2:A7370,A7370)=1)</f>
        <v>1</v>
      </c>
      <c r="R7370" t="str">
        <f t="shared" si="231"/>
        <v/>
      </c>
    </row>
    <row r="7371" spans="1:18">
      <c r="A7371" t="s">
        <v>14329</v>
      </c>
      <c r="B7371" t="s">
        <v>6769</v>
      </c>
      <c r="C7371" t="s">
        <v>3098</v>
      </c>
      <c r="D7371" t="s">
        <v>3196</v>
      </c>
      <c r="E7371" t="s">
        <v>3166</v>
      </c>
      <c r="F7371" t="s">
        <v>3167</v>
      </c>
      <c r="G7371" t="s">
        <v>6971</v>
      </c>
      <c r="H7371" s="28"/>
      <c r="J7371">
        <v>24</v>
      </c>
      <c r="K7371" t="s">
        <v>3098</v>
      </c>
      <c r="L7371" t="s">
        <v>3192</v>
      </c>
      <c r="M7371" t="s">
        <v>3188</v>
      </c>
      <c r="O7371" t="s">
        <v>3182</v>
      </c>
      <c r="P7371">
        <f t="shared" si="230"/>
        <v>45681</v>
      </c>
      <c r="Q7371">
        <f>--(COUNTIF($A$2:A7371,A7371)=1)</f>
        <v>1</v>
      </c>
      <c r="R7371" t="str">
        <f t="shared" si="231"/>
        <v/>
      </c>
    </row>
    <row r="7372" spans="1:18">
      <c r="A7372" t="s">
        <v>14330</v>
      </c>
      <c r="B7372" t="s">
        <v>4314</v>
      </c>
      <c r="C7372" t="s">
        <v>3098</v>
      </c>
      <c r="D7372" t="s">
        <v>3174</v>
      </c>
      <c r="E7372" t="s">
        <v>3194</v>
      </c>
      <c r="F7372" t="s">
        <v>3167</v>
      </c>
      <c r="G7372" t="s">
        <v>1236</v>
      </c>
      <c r="H7372" s="28">
        <v>44650</v>
      </c>
      <c r="I7372">
        <v>212.18</v>
      </c>
      <c r="J7372">
        <v>72</v>
      </c>
      <c r="K7372" t="s">
        <v>3123</v>
      </c>
      <c r="L7372" t="s">
        <v>3098</v>
      </c>
      <c r="M7372" t="s">
        <v>3207</v>
      </c>
      <c r="N7372">
        <v>4.5</v>
      </c>
      <c r="O7372" t="s">
        <v>3124</v>
      </c>
      <c r="P7372">
        <f t="shared" si="230"/>
        <v>44642</v>
      </c>
      <c r="Q7372">
        <f>--(COUNTIF($A$2:A7372,A7372)=1)</f>
        <v>1</v>
      </c>
      <c r="R7372">
        <f t="shared" si="231"/>
        <v>212.18</v>
      </c>
    </row>
    <row r="7373" spans="1:18">
      <c r="A7373" t="s">
        <v>14331</v>
      </c>
      <c r="B7373" t="s">
        <v>3572</v>
      </c>
      <c r="C7373" t="s">
        <v>3098</v>
      </c>
      <c r="D7373" t="s">
        <v>3227</v>
      </c>
      <c r="E7373" t="s">
        <v>3166</v>
      </c>
      <c r="F7373" t="s">
        <v>3167</v>
      </c>
      <c r="G7373" t="s">
        <v>1871</v>
      </c>
      <c r="H7373" s="28">
        <v>45080</v>
      </c>
      <c r="I7373">
        <v>5.94</v>
      </c>
      <c r="J7373">
        <v>24</v>
      </c>
      <c r="K7373" t="s">
        <v>3124</v>
      </c>
      <c r="L7373" t="s">
        <v>3248</v>
      </c>
      <c r="M7373" t="s">
        <v>3188</v>
      </c>
      <c r="N7373">
        <v>3.3</v>
      </c>
      <c r="O7373" t="s">
        <v>3213</v>
      </c>
      <c r="P7373">
        <f t="shared" si="230"/>
        <v>45080</v>
      </c>
      <c r="Q7373">
        <f>--(COUNTIF($A$2:A7373,A7373)=1)</f>
        <v>1</v>
      </c>
      <c r="R7373">
        <f t="shared" si="231"/>
        <v>5.94</v>
      </c>
    </row>
    <row r="7374" spans="1:18">
      <c r="A7374" t="s">
        <v>14332</v>
      </c>
      <c r="B7374" t="s">
        <v>3066</v>
      </c>
      <c r="C7374" t="s">
        <v>3714</v>
      </c>
      <c r="D7374" t="s">
        <v>3165</v>
      </c>
      <c r="E7374" t="s">
        <v>3194</v>
      </c>
      <c r="F7374" t="s">
        <v>3167</v>
      </c>
      <c r="G7374" t="s">
        <v>3903</v>
      </c>
      <c r="H7374" s="28">
        <v>45001</v>
      </c>
      <c r="I7374">
        <v>22.19</v>
      </c>
      <c r="J7374">
        <v>72</v>
      </c>
      <c r="K7374" t="s">
        <v>3124</v>
      </c>
      <c r="L7374" t="s">
        <v>3398</v>
      </c>
      <c r="M7374" t="s">
        <v>3202</v>
      </c>
      <c r="N7374">
        <v>4.5999999999999996</v>
      </c>
      <c r="O7374" t="s">
        <v>3170</v>
      </c>
      <c r="P7374">
        <f t="shared" si="230"/>
        <v>45001</v>
      </c>
      <c r="Q7374">
        <f>--(COUNTIF($A$2:A7374,A7374)=1)</f>
        <v>1</v>
      </c>
      <c r="R7374">
        <f t="shared" si="231"/>
        <v>22.19</v>
      </c>
    </row>
    <row r="7375" spans="1:18">
      <c r="A7375" t="s">
        <v>14333</v>
      </c>
      <c r="B7375" t="s">
        <v>4047</v>
      </c>
      <c r="C7375" t="s">
        <v>14334</v>
      </c>
      <c r="D7375" t="s">
        <v>3165</v>
      </c>
      <c r="E7375" t="s">
        <v>3194</v>
      </c>
      <c r="F7375" t="s">
        <v>3167</v>
      </c>
      <c r="G7375" t="s">
        <v>992</v>
      </c>
      <c r="H7375" s="28">
        <v>44809</v>
      </c>
      <c r="I7375">
        <v>33.9</v>
      </c>
      <c r="J7375">
        <v>72</v>
      </c>
      <c r="K7375" t="s">
        <v>3124</v>
      </c>
      <c r="L7375" t="s">
        <v>3176</v>
      </c>
      <c r="M7375" t="s">
        <v>3202</v>
      </c>
      <c r="O7375" t="s">
        <v>3123</v>
      </c>
      <c r="P7375">
        <f t="shared" si="230"/>
        <v>44808</v>
      </c>
      <c r="Q7375">
        <f>--(COUNTIF($A$2:A7375,A7375)=1)</f>
        <v>1</v>
      </c>
      <c r="R7375">
        <f t="shared" si="231"/>
        <v>33.9</v>
      </c>
    </row>
    <row r="7376" spans="1:18">
      <c r="A7376" t="s">
        <v>14335</v>
      </c>
      <c r="B7376" t="s">
        <v>1370</v>
      </c>
      <c r="C7376" t="s">
        <v>3098</v>
      </c>
      <c r="D7376" t="s">
        <v>3165</v>
      </c>
      <c r="E7376" t="s">
        <v>3194</v>
      </c>
      <c r="F7376" t="s">
        <v>3167</v>
      </c>
      <c r="G7376" t="s">
        <v>1248</v>
      </c>
      <c r="H7376" s="28">
        <v>45144</v>
      </c>
      <c r="I7376">
        <v>171.82</v>
      </c>
      <c r="J7376">
        <v>72</v>
      </c>
      <c r="K7376" t="s">
        <v>3123</v>
      </c>
      <c r="L7376" t="s">
        <v>3225</v>
      </c>
      <c r="M7376" t="s">
        <v>3207</v>
      </c>
      <c r="O7376" t="s">
        <v>3123</v>
      </c>
      <c r="P7376">
        <f t="shared" si="230"/>
        <v>45137</v>
      </c>
      <c r="Q7376">
        <f>--(COUNTIF($A$2:A7376,A7376)=1)</f>
        <v>1</v>
      </c>
      <c r="R7376">
        <f t="shared" si="231"/>
        <v>171.82</v>
      </c>
    </row>
    <row r="7377" spans="1:18">
      <c r="A7377" t="s">
        <v>14336</v>
      </c>
      <c r="B7377" t="s">
        <v>5120</v>
      </c>
      <c r="C7377" t="s">
        <v>14337</v>
      </c>
      <c r="D7377" t="s">
        <v>3174</v>
      </c>
      <c r="E7377" t="s">
        <v>3194</v>
      </c>
      <c r="F7377" t="s">
        <v>3180</v>
      </c>
      <c r="G7377" t="s">
        <v>6259</v>
      </c>
      <c r="H7377" s="28"/>
      <c r="J7377">
        <v>72</v>
      </c>
      <c r="K7377" t="s">
        <v>3098</v>
      </c>
      <c r="L7377" t="s">
        <v>3218</v>
      </c>
      <c r="M7377" t="s">
        <v>3169</v>
      </c>
      <c r="O7377" t="s">
        <v>3170</v>
      </c>
      <c r="P7377">
        <f t="shared" si="230"/>
        <v>45018</v>
      </c>
      <c r="Q7377">
        <f>--(COUNTIF($A$2:A7377,A7377)=1)</f>
        <v>1</v>
      </c>
      <c r="R7377" t="str">
        <f t="shared" si="231"/>
        <v/>
      </c>
    </row>
    <row r="7378" spans="1:18">
      <c r="A7378" t="s">
        <v>14338</v>
      </c>
      <c r="B7378" t="s">
        <v>1525</v>
      </c>
      <c r="C7378" t="s">
        <v>3098</v>
      </c>
      <c r="D7378" t="s">
        <v>3185</v>
      </c>
      <c r="E7378" t="s">
        <v>3166</v>
      </c>
      <c r="F7378" t="s">
        <v>3167</v>
      </c>
      <c r="G7378" t="s">
        <v>1986</v>
      </c>
      <c r="H7378" s="28">
        <v>44760</v>
      </c>
      <c r="I7378">
        <v>76.430000000000007</v>
      </c>
      <c r="J7378">
        <v>24</v>
      </c>
      <c r="K7378" t="s">
        <v>3123</v>
      </c>
      <c r="L7378" t="s">
        <v>3398</v>
      </c>
      <c r="M7378" t="s">
        <v>3177</v>
      </c>
      <c r="N7378">
        <v>3.1</v>
      </c>
      <c r="O7378" t="s">
        <v>3182</v>
      </c>
      <c r="P7378">
        <f t="shared" si="230"/>
        <v>44757</v>
      </c>
      <c r="Q7378">
        <f>--(COUNTIF($A$2:A7378,A7378)=1)</f>
        <v>1</v>
      </c>
      <c r="R7378">
        <f t="shared" si="231"/>
        <v>76.430000000000007</v>
      </c>
    </row>
    <row r="7379" spans="1:18">
      <c r="A7379" t="s">
        <v>14339</v>
      </c>
      <c r="B7379" t="s">
        <v>257</v>
      </c>
      <c r="C7379" t="s">
        <v>3098</v>
      </c>
      <c r="D7379" t="s">
        <v>3227</v>
      </c>
      <c r="E7379" t="s">
        <v>3194</v>
      </c>
      <c r="F7379" t="s">
        <v>3220</v>
      </c>
      <c r="G7379" t="s">
        <v>209</v>
      </c>
      <c r="H7379" s="28">
        <v>45077</v>
      </c>
      <c r="I7379">
        <v>200.21</v>
      </c>
      <c r="J7379">
        <v>72</v>
      </c>
      <c r="K7379" t="s">
        <v>3123</v>
      </c>
      <c r="L7379" t="s">
        <v>3221</v>
      </c>
      <c r="M7379" t="s">
        <v>3207</v>
      </c>
      <c r="N7379">
        <v>3.5</v>
      </c>
      <c r="O7379" t="s">
        <v>3123</v>
      </c>
      <c r="P7379">
        <f t="shared" si="230"/>
        <v>45069</v>
      </c>
      <c r="Q7379">
        <f>--(COUNTIF($A$2:A7379,A7379)=1)</f>
        <v>1</v>
      </c>
      <c r="R7379">
        <f t="shared" si="231"/>
        <v>200.21</v>
      </c>
    </row>
    <row r="7380" spans="1:18">
      <c r="A7380" t="s">
        <v>14340</v>
      </c>
      <c r="B7380" t="s">
        <v>5182</v>
      </c>
      <c r="C7380" t="s">
        <v>3098</v>
      </c>
      <c r="D7380" t="s">
        <v>3196</v>
      </c>
      <c r="E7380" t="s">
        <v>3175</v>
      </c>
      <c r="F7380" t="s">
        <v>3220</v>
      </c>
      <c r="G7380" t="s">
        <v>1438</v>
      </c>
      <c r="H7380" s="28">
        <v>45134</v>
      </c>
      <c r="I7380">
        <v>4.6399999999999997</v>
      </c>
      <c r="J7380">
        <v>8</v>
      </c>
      <c r="K7380" t="s">
        <v>3124</v>
      </c>
      <c r="L7380" t="s">
        <v>3268</v>
      </c>
      <c r="M7380" t="s">
        <v>3169</v>
      </c>
      <c r="N7380">
        <v>4</v>
      </c>
      <c r="O7380" t="s">
        <v>3182</v>
      </c>
      <c r="P7380">
        <f t="shared" si="230"/>
        <v>45134</v>
      </c>
      <c r="Q7380">
        <f>--(COUNTIF($A$2:A7380,A7380)=1)</f>
        <v>1</v>
      </c>
      <c r="R7380">
        <f t="shared" si="231"/>
        <v>4.6399999999999997</v>
      </c>
    </row>
    <row r="7381" spans="1:18">
      <c r="A7381" t="s">
        <v>14341</v>
      </c>
      <c r="B7381" t="s">
        <v>2809</v>
      </c>
      <c r="C7381" t="s">
        <v>3098</v>
      </c>
      <c r="D7381" t="s">
        <v>3240</v>
      </c>
      <c r="E7381" t="s">
        <v>3280</v>
      </c>
      <c r="F7381" t="s">
        <v>3167</v>
      </c>
      <c r="G7381" t="s">
        <v>489</v>
      </c>
      <c r="H7381" s="28">
        <v>44605</v>
      </c>
      <c r="I7381">
        <v>12.25</v>
      </c>
      <c r="J7381">
        <v>4</v>
      </c>
      <c r="K7381" t="s">
        <v>3123</v>
      </c>
      <c r="L7381" t="s">
        <v>3098</v>
      </c>
      <c r="M7381" t="s">
        <v>3207</v>
      </c>
      <c r="N7381">
        <v>2.4</v>
      </c>
      <c r="O7381" t="s">
        <v>3123</v>
      </c>
      <c r="P7381">
        <f t="shared" si="230"/>
        <v>44605</v>
      </c>
      <c r="Q7381">
        <f>--(COUNTIF($A$2:A7381,A7381)=1)</f>
        <v>1</v>
      </c>
      <c r="R7381">
        <f t="shared" si="231"/>
        <v>12.25</v>
      </c>
    </row>
    <row r="7382" spans="1:18">
      <c r="A7382" t="s">
        <v>14342</v>
      </c>
      <c r="B7382" t="s">
        <v>227</v>
      </c>
      <c r="C7382" t="s">
        <v>3673</v>
      </c>
      <c r="D7382" t="s">
        <v>3185</v>
      </c>
      <c r="E7382" t="s">
        <v>3166</v>
      </c>
      <c r="F7382" t="s">
        <v>3167</v>
      </c>
      <c r="G7382" t="s">
        <v>3935</v>
      </c>
      <c r="H7382" s="28">
        <v>45690</v>
      </c>
      <c r="I7382">
        <v>11.18</v>
      </c>
      <c r="J7382">
        <v>24</v>
      </c>
      <c r="K7382" t="s">
        <v>3124</v>
      </c>
      <c r="L7382" t="s">
        <v>3437</v>
      </c>
      <c r="M7382" t="s">
        <v>3188</v>
      </c>
      <c r="N7382">
        <v>2.6</v>
      </c>
      <c r="O7382" t="s">
        <v>3170</v>
      </c>
      <c r="P7382">
        <f t="shared" si="230"/>
        <v>45690</v>
      </c>
      <c r="Q7382">
        <f>--(COUNTIF($A$2:A7382,A7382)=1)</f>
        <v>1</v>
      </c>
      <c r="R7382">
        <f t="shared" si="231"/>
        <v>11.18</v>
      </c>
    </row>
    <row r="7383" spans="1:18">
      <c r="A7383" t="s">
        <v>14343</v>
      </c>
      <c r="B7383" t="s">
        <v>5159</v>
      </c>
      <c r="C7383" t="s">
        <v>3098</v>
      </c>
      <c r="D7383" t="s">
        <v>3237</v>
      </c>
      <c r="E7383" t="s">
        <v>3166</v>
      </c>
      <c r="F7383" t="s">
        <v>3167</v>
      </c>
      <c r="G7383" t="s">
        <v>2133</v>
      </c>
      <c r="H7383" s="28">
        <v>45502</v>
      </c>
      <c r="I7383">
        <v>69.89</v>
      </c>
      <c r="J7383">
        <v>24</v>
      </c>
      <c r="K7383" t="s">
        <v>3123</v>
      </c>
      <c r="L7383" t="s">
        <v>3398</v>
      </c>
      <c r="M7383" t="s">
        <v>3202</v>
      </c>
      <c r="O7383" t="s">
        <v>3170</v>
      </c>
      <c r="P7383">
        <f t="shared" si="230"/>
        <v>45500</v>
      </c>
      <c r="Q7383">
        <f>--(COUNTIF($A$2:A7383,A7383)=1)</f>
        <v>1</v>
      </c>
      <c r="R7383">
        <f t="shared" si="231"/>
        <v>69.89</v>
      </c>
    </row>
    <row r="7384" spans="1:18">
      <c r="A7384" t="s">
        <v>14344</v>
      </c>
      <c r="B7384" t="s">
        <v>1026</v>
      </c>
      <c r="C7384" t="s">
        <v>3098</v>
      </c>
      <c r="D7384" t="s">
        <v>3165</v>
      </c>
      <c r="E7384" t="s">
        <v>3175</v>
      </c>
      <c r="F7384" t="s">
        <v>3167</v>
      </c>
      <c r="G7384" t="s">
        <v>4249</v>
      </c>
      <c r="H7384" s="28"/>
      <c r="J7384">
        <v>8</v>
      </c>
      <c r="K7384" t="s">
        <v>3098</v>
      </c>
      <c r="L7384" t="s">
        <v>3212</v>
      </c>
      <c r="M7384" t="s">
        <v>3169</v>
      </c>
      <c r="O7384" t="s">
        <v>3170</v>
      </c>
      <c r="P7384">
        <f t="shared" si="230"/>
        <v>45700</v>
      </c>
      <c r="Q7384">
        <f>--(COUNTIF($A$2:A7384,A7384)=1)</f>
        <v>1</v>
      </c>
      <c r="R7384" t="str">
        <f t="shared" si="231"/>
        <v/>
      </c>
    </row>
    <row r="7385" spans="1:18">
      <c r="A7385" t="s">
        <v>14345</v>
      </c>
      <c r="B7385" t="s">
        <v>6448</v>
      </c>
      <c r="C7385" t="s">
        <v>14346</v>
      </c>
      <c r="D7385" t="s">
        <v>3185</v>
      </c>
      <c r="E7385" t="s">
        <v>3166</v>
      </c>
      <c r="F7385" t="s">
        <v>3167</v>
      </c>
      <c r="G7385" t="s">
        <v>12156</v>
      </c>
      <c r="H7385" s="28">
        <v>45586</v>
      </c>
      <c r="I7385">
        <v>41.59</v>
      </c>
      <c r="J7385">
        <v>24</v>
      </c>
      <c r="K7385" t="s">
        <v>3123</v>
      </c>
      <c r="L7385" t="s">
        <v>3229</v>
      </c>
      <c r="M7385" t="s">
        <v>3188</v>
      </c>
      <c r="N7385">
        <v>2</v>
      </c>
      <c r="O7385" t="s">
        <v>3189</v>
      </c>
      <c r="P7385">
        <f t="shared" si="230"/>
        <v>45585</v>
      </c>
      <c r="Q7385">
        <f>--(COUNTIF($A$2:A7385,A7385)=1)</f>
        <v>1</v>
      </c>
      <c r="R7385">
        <f t="shared" si="231"/>
        <v>41.59</v>
      </c>
    </row>
    <row r="7386" spans="1:18">
      <c r="A7386" t="s">
        <v>14347</v>
      </c>
      <c r="B7386" t="s">
        <v>569</v>
      </c>
      <c r="C7386" t="s">
        <v>14348</v>
      </c>
      <c r="D7386" t="s">
        <v>3237</v>
      </c>
      <c r="E7386" t="s">
        <v>3175</v>
      </c>
      <c r="F7386" t="s">
        <v>3167</v>
      </c>
      <c r="G7386" t="s">
        <v>802</v>
      </c>
      <c r="H7386" s="28"/>
      <c r="J7386">
        <v>8</v>
      </c>
      <c r="K7386" t="s">
        <v>3098</v>
      </c>
      <c r="L7386" t="s">
        <v>3437</v>
      </c>
      <c r="M7386" t="s">
        <v>3169</v>
      </c>
      <c r="O7386" t="s">
        <v>3124</v>
      </c>
      <c r="P7386">
        <f t="shared" si="230"/>
        <v>45280</v>
      </c>
      <c r="Q7386">
        <f>--(COUNTIF($A$2:A7386,A7386)=1)</f>
        <v>1</v>
      </c>
      <c r="R7386" t="str">
        <f t="shared" si="231"/>
        <v/>
      </c>
    </row>
    <row r="7387" spans="1:18">
      <c r="A7387" t="s">
        <v>14349</v>
      </c>
      <c r="B7387" t="s">
        <v>4050</v>
      </c>
      <c r="C7387" t="s">
        <v>3098</v>
      </c>
      <c r="D7387" t="s">
        <v>3165</v>
      </c>
      <c r="E7387" t="s">
        <v>3175</v>
      </c>
      <c r="F7387" t="s">
        <v>3167</v>
      </c>
      <c r="G7387" t="s">
        <v>1688</v>
      </c>
      <c r="H7387" s="28"/>
      <c r="J7387">
        <v>8</v>
      </c>
      <c r="K7387" t="s">
        <v>3098</v>
      </c>
      <c r="L7387" t="s">
        <v>3176</v>
      </c>
      <c r="M7387" t="s">
        <v>3169</v>
      </c>
      <c r="O7387" t="s">
        <v>3178</v>
      </c>
      <c r="P7387">
        <f t="shared" si="230"/>
        <v>45345</v>
      </c>
      <c r="Q7387">
        <f>--(COUNTIF($A$2:A7387,A7387)=1)</f>
        <v>1</v>
      </c>
      <c r="R7387" t="str">
        <f t="shared" si="231"/>
        <v/>
      </c>
    </row>
    <row r="7388" spans="1:18">
      <c r="A7388" t="s">
        <v>14350</v>
      </c>
      <c r="B7388" t="s">
        <v>6306</v>
      </c>
      <c r="C7388" t="s">
        <v>11842</v>
      </c>
      <c r="D7388" t="s">
        <v>3240</v>
      </c>
      <c r="E7388" t="s">
        <v>3166</v>
      </c>
      <c r="F7388" t="s">
        <v>3167</v>
      </c>
      <c r="G7388" t="s">
        <v>1208</v>
      </c>
      <c r="H7388" s="28">
        <v>44650</v>
      </c>
      <c r="I7388">
        <v>1.95</v>
      </c>
      <c r="J7388">
        <v>24</v>
      </c>
      <c r="K7388" t="s">
        <v>3124</v>
      </c>
      <c r="L7388" t="s">
        <v>3212</v>
      </c>
      <c r="M7388" t="s">
        <v>3169</v>
      </c>
      <c r="N7388">
        <v>3.9</v>
      </c>
      <c r="O7388" t="s">
        <v>3124</v>
      </c>
      <c r="P7388">
        <f t="shared" si="230"/>
        <v>44650</v>
      </c>
      <c r="Q7388">
        <f>--(COUNTIF($A$2:A7388,A7388)=1)</f>
        <v>1</v>
      </c>
      <c r="R7388">
        <f t="shared" si="231"/>
        <v>1.95</v>
      </c>
    </row>
    <row r="7389" spans="1:18">
      <c r="A7389" t="s">
        <v>14351</v>
      </c>
      <c r="B7389" t="s">
        <v>2760</v>
      </c>
      <c r="C7389" t="s">
        <v>3098</v>
      </c>
      <c r="D7389" t="s">
        <v>3251</v>
      </c>
      <c r="E7389" t="s">
        <v>3175</v>
      </c>
      <c r="F7389" t="s">
        <v>3167</v>
      </c>
      <c r="G7389" t="s">
        <v>1332</v>
      </c>
      <c r="H7389" s="28">
        <v>44827</v>
      </c>
      <c r="I7389">
        <v>23.03</v>
      </c>
      <c r="J7389">
        <v>8</v>
      </c>
      <c r="K7389" t="s">
        <v>3123</v>
      </c>
      <c r="L7389" t="s">
        <v>3225</v>
      </c>
      <c r="M7389" t="s">
        <v>3188</v>
      </c>
      <c r="N7389">
        <v>4.3</v>
      </c>
      <c r="O7389" t="s">
        <v>3260</v>
      </c>
      <c r="P7389">
        <f t="shared" si="230"/>
        <v>44827</v>
      </c>
      <c r="Q7389">
        <f>--(COUNTIF($A$2:A7389,A7389)=1)</f>
        <v>1</v>
      </c>
      <c r="R7389">
        <f t="shared" si="231"/>
        <v>23.03</v>
      </c>
    </row>
    <row r="7390" spans="1:18">
      <c r="A7390" t="s">
        <v>14352</v>
      </c>
      <c r="B7390" t="s">
        <v>5883</v>
      </c>
      <c r="C7390" t="s">
        <v>9256</v>
      </c>
      <c r="D7390" t="s">
        <v>3251</v>
      </c>
      <c r="E7390" t="s">
        <v>3166</v>
      </c>
      <c r="F7390" t="s">
        <v>3167</v>
      </c>
      <c r="G7390" t="s">
        <v>14353</v>
      </c>
      <c r="H7390" s="28">
        <v>45093</v>
      </c>
      <c r="I7390">
        <v>58.79</v>
      </c>
      <c r="J7390">
        <v>24</v>
      </c>
      <c r="K7390" t="s">
        <v>3123</v>
      </c>
      <c r="L7390" t="s">
        <v>3254</v>
      </c>
      <c r="M7390" t="s">
        <v>3177</v>
      </c>
      <c r="N7390">
        <v>3.5</v>
      </c>
      <c r="O7390" t="s">
        <v>3178</v>
      </c>
      <c r="P7390">
        <f t="shared" si="230"/>
        <v>45091</v>
      </c>
      <c r="Q7390">
        <f>--(COUNTIF($A$2:A7390,A7390)=1)</f>
        <v>1</v>
      </c>
      <c r="R7390">
        <f t="shared" si="231"/>
        <v>58.79</v>
      </c>
    </row>
    <row r="7391" spans="1:18">
      <c r="A7391" t="s">
        <v>14354</v>
      </c>
      <c r="B7391" t="s">
        <v>1914</v>
      </c>
      <c r="C7391" t="s">
        <v>3098</v>
      </c>
      <c r="D7391" t="s">
        <v>3196</v>
      </c>
      <c r="E7391" t="s">
        <v>3280</v>
      </c>
      <c r="F7391" t="s">
        <v>3167</v>
      </c>
      <c r="G7391" t="s">
        <v>1299</v>
      </c>
      <c r="H7391" s="28"/>
      <c r="J7391">
        <v>4</v>
      </c>
      <c r="K7391" t="s">
        <v>3098</v>
      </c>
      <c r="L7391" t="s">
        <v>3281</v>
      </c>
      <c r="M7391" t="s">
        <v>3202</v>
      </c>
      <c r="O7391" t="s">
        <v>3189</v>
      </c>
      <c r="P7391">
        <f t="shared" si="230"/>
        <v>45024</v>
      </c>
      <c r="Q7391">
        <f>--(COUNTIF($A$2:A7391,A7391)=1)</f>
        <v>1</v>
      </c>
      <c r="R7391" t="str">
        <f t="shared" si="231"/>
        <v/>
      </c>
    </row>
    <row r="7392" spans="1:18">
      <c r="A7392" t="s">
        <v>14355</v>
      </c>
      <c r="B7392" t="s">
        <v>1238</v>
      </c>
      <c r="C7392" t="s">
        <v>3098</v>
      </c>
      <c r="D7392" t="s">
        <v>3227</v>
      </c>
      <c r="E7392" t="s">
        <v>3166</v>
      </c>
      <c r="F7392" t="s">
        <v>3167</v>
      </c>
      <c r="G7392" t="s">
        <v>243</v>
      </c>
      <c r="H7392" s="28">
        <v>44947</v>
      </c>
      <c r="I7392">
        <v>78.13</v>
      </c>
      <c r="J7392">
        <v>24</v>
      </c>
      <c r="K7392" t="s">
        <v>3123</v>
      </c>
      <c r="L7392" t="s">
        <v>3271</v>
      </c>
      <c r="M7392" t="s">
        <v>3177</v>
      </c>
      <c r="O7392" t="s">
        <v>3170</v>
      </c>
      <c r="P7392">
        <f t="shared" si="230"/>
        <v>44944</v>
      </c>
      <c r="Q7392">
        <f>--(COUNTIF($A$2:A7392,A7392)=1)</f>
        <v>1</v>
      </c>
      <c r="R7392">
        <f t="shared" si="231"/>
        <v>78.13</v>
      </c>
    </row>
    <row r="7393" spans="1:18">
      <c r="A7393" t="s">
        <v>14356</v>
      </c>
      <c r="B7393" t="s">
        <v>3506</v>
      </c>
      <c r="C7393" t="s">
        <v>3098</v>
      </c>
      <c r="D7393" t="s">
        <v>3227</v>
      </c>
      <c r="E7393" t="s">
        <v>3194</v>
      </c>
      <c r="F7393" t="s">
        <v>3228</v>
      </c>
      <c r="G7393" t="s">
        <v>1212</v>
      </c>
      <c r="H7393" s="28"/>
      <c r="J7393">
        <v>72</v>
      </c>
      <c r="K7393" t="s">
        <v>3098</v>
      </c>
      <c r="L7393" t="s">
        <v>3206</v>
      </c>
      <c r="M7393" t="s">
        <v>3188</v>
      </c>
      <c r="O7393" t="s">
        <v>3123</v>
      </c>
      <c r="P7393">
        <f t="shared" si="230"/>
        <v>45247</v>
      </c>
      <c r="Q7393">
        <f>--(COUNTIF($A$2:A7393,A7393)=1)</f>
        <v>1</v>
      </c>
      <c r="R7393" t="str">
        <f t="shared" si="231"/>
        <v/>
      </c>
    </row>
    <row r="7394" spans="1:18">
      <c r="A7394" t="s">
        <v>14357</v>
      </c>
      <c r="B7394" t="s">
        <v>2067</v>
      </c>
      <c r="C7394" t="s">
        <v>3098</v>
      </c>
      <c r="D7394" t="s">
        <v>3174</v>
      </c>
      <c r="E7394" t="s">
        <v>3166</v>
      </c>
      <c r="F7394" t="s">
        <v>3167</v>
      </c>
      <c r="G7394" t="s">
        <v>3580</v>
      </c>
      <c r="H7394" s="28">
        <v>45057</v>
      </c>
      <c r="I7394">
        <v>29.79</v>
      </c>
      <c r="J7394">
        <v>24</v>
      </c>
      <c r="K7394" t="s">
        <v>3123</v>
      </c>
      <c r="L7394" t="s">
        <v>3181</v>
      </c>
      <c r="M7394" t="s">
        <v>3202</v>
      </c>
      <c r="N7394">
        <v>2.1</v>
      </c>
      <c r="O7394" t="s">
        <v>3189</v>
      </c>
      <c r="P7394">
        <f t="shared" si="230"/>
        <v>45056</v>
      </c>
      <c r="Q7394">
        <f>--(COUNTIF($A$2:A7394,A7394)=1)</f>
        <v>1</v>
      </c>
      <c r="R7394">
        <f t="shared" si="231"/>
        <v>29.79</v>
      </c>
    </row>
    <row r="7395" spans="1:18">
      <c r="A7395" t="s">
        <v>14358</v>
      </c>
      <c r="B7395" t="s">
        <v>5984</v>
      </c>
      <c r="C7395" t="s">
        <v>14359</v>
      </c>
      <c r="D7395" t="s">
        <v>3200</v>
      </c>
      <c r="E7395" t="s">
        <v>3175</v>
      </c>
      <c r="F7395" t="s">
        <v>3220</v>
      </c>
      <c r="G7395" t="s">
        <v>809</v>
      </c>
      <c r="H7395" s="28">
        <v>45130</v>
      </c>
      <c r="I7395">
        <v>19.940000000000001</v>
      </c>
      <c r="J7395">
        <v>8</v>
      </c>
      <c r="K7395" t="s">
        <v>3123</v>
      </c>
      <c r="L7395" t="s">
        <v>3244</v>
      </c>
      <c r="M7395" t="s">
        <v>3207</v>
      </c>
      <c r="N7395">
        <v>2.5</v>
      </c>
      <c r="O7395" t="s">
        <v>3178</v>
      </c>
      <c r="P7395">
        <f t="shared" si="230"/>
        <v>45130</v>
      </c>
      <c r="Q7395">
        <f>--(COUNTIF($A$2:A7395,A7395)=1)</f>
        <v>1</v>
      </c>
      <c r="R7395">
        <f t="shared" si="231"/>
        <v>19.940000000000001</v>
      </c>
    </row>
    <row r="7396" spans="1:18">
      <c r="A7396" t="s">
        <v>14360</v>
      </c>
      <c r="B7396" t="s">
        <v>2167</v>
      </c>
      <c r="C7396" t="s">
        <v>14361</v>
      </c>
      <c r="D7396" t="s">
        <v>3227</v>
      </c>
      <c r="E7396" t="s">
        <v>3166</v>
      </c>
      <c r="F7396" t="s">
        <v>3228</v>
      </c>
      <c r="G7396" t="s">
        <v>4643</v>
      </c>
      <c r="H7396" s="28"/>
      <c r="J7396">
        <v>24</v>
      </c>
      <c r="K7396" t="s">
        <v>3098</v>
      </c>
      <c r="L7396" t="s">
        <v>3168</v>
      </c>
      <c r="M7396" t="s">
        <v>3202</v>
      </c>
      <c r="O7396" t="s">
        <v>3123</v>
      </c>
      <c r="P7396">
        <f t="shared" si="230"/>
        <v>44710</v>
      </c>
      <c r="Q7396">
        <f>--(COUNTIF($A$2:A7396,A7396)=1)</f>
        <v>1</v>
      </c>
      <c r="R7396" t="str">
        <f t="shared" si="231"/>
        <v/>
      </c>
    </row>
    <row r="7397" spans="1:18">
      <c r="A7397" t="s">
        <v>14362</v>
      </c>
      <c r="B7397" t="s">
        <v>6160</v>
      </c>
      <c r="C7397" t="s">
        <v>14363</v>
      </c>
      <c r="D7397" t="s">
        <v>3165</v>
      </c>
      <c r="E7397" t="s">
        <v>3166</v>
      </c>
      <c r="F7397" t="s">
        <v>3228</v>
      </c>
      <c r="G7397" t="s">
        <v>417</v>
      </c>
      <c r="H7397" s="28"/>
      <c r="J7397">
        <v>24</v>
      </c>
      <c r="K7397" t="s">
        <v>3098</v>
      </c>
      <c r="L7397" t="s">
        <v>3098</v>
      </c>
      <c r="M7397" t="s">
        <v>3188</v>
      </c>
      <c r="O7397" t="s">
        <v>3170</v>
      </c>
      <c r="P7397">
        <f t="shared" si="230"/>
        <v>45684</v>
      </c>
      <c r="Q7397">
        <f>--(COUNTIF($A$2:A7397,A7397)=1)</f>
        <v>1</v>
      </c>
      <c r="R7397" t="str">
        <f t="shared" si="231"/>
        <v/>
      </c>
    </row>
    <row r="7398" spans="1:18">
      <c r="A7398" t="s">
        <v>14364</v>
      </c>
      <c r="B7398" t="s">
        <v>10698</v>
      </c>
      <c r="C7398" t="s">
        <v>3098</v>
      </c>
      <c r="D7398" t="s">
        <v>3200</v>
      </c>
      <c r="E7398" t="s">
        <v>3166</v>
      </c>
      <c r="F7398" t="s">
        <v>3228</v>
      </c>
      <c r="G7398" t="s">
        <v>1272</v>
      </c>
      <c r="H7398" s="28"/>
      <c r="J7398">
        <v>24</v>
      </c>
      <c r="K7398" t="s">
        <v>3098</v>
      </c>
      <c r="L7398" t="s">
        <v>3265</v>
      </c>
      <c r="M7398" t="s">
        <v>3207</v>
      </c>
      <c r="O7398" t="s">
        <v>3189</v>
      </c>
      <c r="P7398">
        <f t="shared" si="230"/>
        <v>45650</v>
      </c>
      <c r="Q7398">
        <f>--(COUNTIF($A$2:A7398,A7398)=1)</f>
        <v>1</v>
      </c>
      <c r="R7398" t="str">
        <f t="shared" si="231"/>
        <v/>
      </c>
    </row>
    <row r="7399" spans="1:18">
      <c r="A7399" t="s">
        <v>14365</v>
      </c>
      <c r="B7399" t="s">
        <v>3369</v>
      </c>
      <c r="C7399" t="s">
        <v>3098</v>
      </c>
      <c r="D7399" t="s">
        <v>3165</v>
      </c>
      <c r="E7399" t="s">
        <v>3166</v>
      </c>
      <c r="F7399" t="s">
        <v>3167</v>
      </c>
      <c r="G7399" t="s">
        <v>3935</v>
      </c>
      <c r="H7399" s="28">
        <v>45690</v>
      </c>
      <c r="I7399">
        <v>4.38</v>
      </c>
      <c r="J7399">
        <v>24</v>
      </c>
      <c r="K7399" t="s">
        <v>3124</v>
      </c>
      <c r="L7399" t="s">
        <v>3168</v>
      </c>
      <c r="M7399" t="s">
        <v>3188</v>
      </c>
      <c r="N7399">
        <v>1.2</v>
      </c>
      <c r="O7399" t="s">
        <v>3260</v>
      </c>
      <c r="P7399">
        <f t="shared" si="230"/>
        <v>45690</v>
      </c>
      <c r="Q7399">
        <f>--(COUNTIF($A$2:A7399,A7399)=1)</f>
        <v>1</v>
      </c>
      <c r="R7399">
        <f t="shared" si="231"/>
        <v>4.38</v>
      </c>
    </row>
    <row r="7400" spans="1:18">
      <c r="A7400" t="s">
        <v>14366</v>
      </c>
      <c r="B7400" t="s">
        <v>3704</v>
      </c>
      <c r="C7400" t="s">
        <v>3098</v>
      </c>
      <c r="D7400" t="s">
        <v>3196</v>
      </c>
      <c r="E7400" t="s">
        <v>3280</v>
      </c>
      <c r="F7400" t="s">
        <v>3180</v>
      </c>
      <c r="G7400" t="s">
        <v>2225</v>
      </c>
      <c r="H7400" s="28"/>
      <c r="J7400">
        <v>4</v>
      </c>
      <c r="K7400" t="s">
        <v>3098</v>
      </c>
      <c r="L7400" t="s">
        <v>3098</v>
      </c>
      <c r="M7400" t="s">
        <v>3188</v>
      </c>
      <c r="O7400" t="s">
        <v>3170</v>
      </c>
      <c r="P7400">
        <f t="shared" si="230"/>
        <v>44601</v>
      </c>
      <c r="Q7400">
        <f>--(COUNTIF($A$2:A7400,A7400)=1)</f>
        <v>1</v>
      </c>
      <c r="R7400" t="str">
        <f t="shared" si="231"/>
        <v/>
      </c>
    </row>
    <row r="7401" spans="1:18">
      <c r="A7401" t="s">
        <v>14367</v>
      </c>
      <c r="B7401" t="s">
        <v>1685</v>
      </c>
      <c r="C7401" t="s">
        <v>3098</v>
      </c>
      <c r="D7401" t="s">
        <v>3200</v>
      </c>
      <c r="E7401" t="s">
        <v>3166</v>
      </c>
      <c r="F7401" t="s">
        <v>3167</v>
      </c>
      <c r="G7401" t="s">
        <v>2284</v>
      </c>
      <c r="H7401" s="28">
        <v>45440</v>
      </c>
      <c r="I7401">
        <v>65.58</v>
      </c>
      <c r="J7401">
        <v>24</v>
      </c>
      <c r="K7401" t="s">
        <v>3123</v>
      </c>
      <c r="L7401" t="s">
        <v>3268</v>
      </c>
      <c r="M7401" t="s">
        <v>3177</v>
      </c>
      <c r="N7401">
        <v>1.5</v>
      </c>
      <c r="O7401" t="s">
        <v>3260</v>
      </c>
      <c r="P7401">
        <f t="shared" si="230"/>
        <v>45438</v>
      </c>
      <c r="Q7401">
        <f>--(COUNTIF($A$2:A7401,A7401)=1)</f>
        <v>1</v>
      </c>
      <c r="R7401">
        <f t="shared" si="231"/>
        <v>65.58</v>
      </c>
    </row>
    <row r="7402" spans="1:18">
      <c r="A7402" t="s">
        <v>14368</v>
      </c>
      <c r="B7402" t="s">
        <v>3886</v>
      </c>
      <c r="C7402" t="s">
        <v>14369</v>
      </c>
      <c r="D7402" t="s">
        <v>3227</v>
      </c>
      <c r="E7402" t="s">
        <v>3175</v>
      </c>
      <c r="F7402" t="s">
        <v>3167</v>
      </c>
      <c r="G7402" t="s">
        <v>711</v>
      </c>
      <c r="H7402" s="28">
        <v>45276</v>
      </c>
      <c r="I7402">
        <v>27.65</v>
      </c>
      <c r="J7402">
        <v>8</v>
      </c>
      <c r="K7402" t="s">
        <v>3123</v>
      </c>
      <c r="L7402" t="s">
        <v>3268</v>
      </c>
      <c r="M7402" t="s">
        <v>3177</v>
      </c>
      <c r="N7402">
        <v>2.6</v>
      </c>
      <c r="O7402" t="s">
        <v>3178</v>
      </c>
      <c r="P7402">
        <f t="shared" si="230"/>
        <v>45275</v>
      </c>
      <c r="Q7402">
        <f>--(COUNTIF($A$2:A7402,A7402)=1)</f>
        <v>1</v>
      </c>
      <c r="R7402">
        <f t="shared" si="231"/>
        <v>27.65</v>
      </c>
    </row>
    <row r="7403" spans="1:18">
      <c r="A7403" t="s">
        <v>14370</v>
      </c>
      <c r="B7403" t="s">
        <v>6243</v>
      </c>
      <c r="C7403" t="s">
        <v>14371</v>
      </c>
      <c r="D7403" t="s">
        <v>3174</v>
      </c>
      <c r="E7403" t="s">
        <v>3166</v>
      </c>
      <c r="F7403" t="s">
        <v>3180</v>
      </c>
      <c r="G7403" t="s">
        <v>1522</v>
      </c>
      <c r="H7403" s="28"/>
      <c r="J7403">
        <v>24</v>
      </c>
      <c r="K7403" t="s">
        <v>3098</v>
      </c>
      <c r="L7403" t="s">
        <v>3225</v>
      </c>
      <c r="M7403" t="s">
        <v>3202</v>
      </c>
      <c r="O7403" t="s">
        <v>3182</v>
      </c>
      <c r="P7403">
        <f t="shared" si="230"/>
        <v>45185</v>
      </c>
      <c r="Q7403">
        <f>--(COUNTIF($A$2:A7403,A7403)=1)</f>
        <v>1</v>
      </c>
      <c r="R7403" t="str">
        <f t="shared" si="231"/>
        <v/>
      </c>
    </row>
    <row r="7404" spans="1:18">
      <c r="A7404" t="s">
        <v>14372</v>
      </c>
      <c r="B7404" t="s">
        <v>452</v>
      </c>
      <c r="C7404" t="s">
        <v>3098</v>
      </c>
      <c r="D7404" t="s">
        <v>3227</v>
      </c>
      <c r="E7404" t="s">
        <v>3194</v>
      </c>
      <c r="F7404" t="s">
        <v>3167</v>
      </c>
      <c r="G7404" t="s">
        <v>14373</v>
      </c>
      <c r="H7404" s="28">
        <v>45226</v>
      </c>
      <c r="I7404">
        <v>89.4</v>
      </c>
      <c r="J7404">
        <v>72</v>
      </c>
      <c r="K7404" t="s">
        <v>3123</v>
      </c>
      <c r="L7404" t="s">
        <v>3244</v>
      </c>
      <c r="M7404" t="s">
        <v>3169</v>
      </c>
      <c r="N7404">
        <v>3.5</v>
      </c>
      <c r="O7404" t="s">
        <v>3124</v>
      </c>
      <c r="P7404">
        <f t="shared" si="230"/>
        <v>45223</v>
      </c>
      <c r="Q7404">
        <f>--(COUNTIF($A$2:A7404,A7404)=1)</f>
        <v>1</v>
      </c>
      <c r="R7404">
        <f t="shared" si="231"/>
        <v>89.4</v>
      </c>
    </row>
    <row r="7405" spans="1:18">
      <c r="A7405" t="s">
        <v>14374</v>
      </c>
      <c r="B7405" t="s">
        <v>592</v>
      </c>
      <c r="C7405" t="s">
        <v>3098</v>
      </c>
      <c r="D7405" t="s">
        <v>3237</v>
      </c>
      <c r="E7405" t="s">
        <v>3166</v>
      </c>
      <c r="F7405" t="s">
        <v>3180</v>
      </c>
      <c r="G7405" t="s">
        <v>464</v>
      </c>
      <c r="H7405" s="28"/>
      <c r="J7405">
        <v>24</v>
      </c>
      <c r="K7405" t="s">
        <v>3098</v>
      </c>
      <c r="L7405" t="s">
        <v>3098</v>
      </c>
      <c r="M7405" t="s">
        <v>3169</v>
      </c>
      <c r="O7405" t="s">
        <v>3189</v>
      </c>
      <c r="P7405">
        <f t="shared" si="230"/>
        <v>45458</v>
      </c>
      <c r="Q7405">
        <f>--(COUNTIF($A$2:A7405,A7405)=1)</f>
        <v>1</v>
      </c>
      <c r="R7405" t="str">
        <f t="shared" si="231"/>
        <v/>
      </c>
    </row>
    <row r="7406" spans="1:18">
      <c r="A7406" t="s">
        <v>14375</v>
      </c>
      <c r="B7406" t="s">
        <v>2837</v>
      </c>
      <c r="C7406" t="s">
        <v>4038</v>
      </c>
      <c r="D7406" t="s">
        <v>3237</v>
      </c>
      <c r="E7406" t="s">
        <v>3194</v>
      </c>
      <c r="F7406" t="s">
        <v>3167</v>
      </c>
      <c r="G7406" t="s">
        <v>527</v>
      </c>
      <c r="H7406" s="28"/>
      <c r="J7406">
        <v>72</v>
      </c>
      <c r="K7406" t="s">
        <v>3098</v>
      </c>
      <c r="L7406" t="s">
        <v>3351</v>
      </c>
      <c r="M7406" t="s">
        <v>3169</v>
      </c>
      <c r="O7406" t="s">
        <v>3260</v>
      </c>
      <c r="P7406">
        <f t="shared" si="230"/>
        <v>45371</v>
      </c>
      <c r="Q7406">
        <f>--(COUNTIF($A$2:A7406,A7406)=1)</f>
        <v>1</v>
      </c>
      <c r="R7406" t="str">
        <f t="shared" si="231"/>
        <v/>
      </c>
    </row>
    <row r="7407" spans="1:18">
      <c r="A7407" t="s">
        <v>14376</v>
      </c>
      <c r="B7407" t="s">
        <v>1086</v>
      </c>
      <c r="C7407" t="s">
        <v>3098</v>
      </c>
      <c r="D7407" t="s">
        <v>3227</v>
      </c>
      <c r="E7407" t="s">
        <v>3194</v>
      </c>
      <c r="F7407" t="s">
        <v>3167</v>
      </c>
      <c r="G7407" t="s">
        <v>2732</v>
      </c>
      <c r="H7407" s="28">
        <v>44784</v>
      </c>
      <c r="I7407">
        <v>12.21</v>
      </c>
      <c r="J7407">
        <v>72</v>
      </c>
      <c r="K7407" t="s">
        <v>3124</v>
      </c>
      <c r="L7407" t="s">
        <v>3168</v>
      </c>
      <c r="M7407" t="s">
        <v>3207</v>
      </c>
      <c r="N7407">
        <v>4.2</v>
      </c>
      <c r="O7407" t="s">
        <v>3170</v>
      </c>
      <c r="P7407">
        <f t="shared" si="230"/>
        <v>44784</v>
      </c>
      <c r="Q7407">
        <f>--(COUNTIF($A$2:A7407,A7407)=1)</f>
        <v>1</v>
      </c>
      <c r="R7407">
        <f t="shared" si="231"/>
        <v>12.21</v>
      </c>
    </row>
    <row r="7408" spans="1:18">
      <c r="A7408" t="s">
        <v>14377</v>
      </c>
      <c r="B7408" t="s">
        <v>720</v>
      </c>
      <c r="C7408" t="s">
        <v>14378</v>
      </c>
      <c r="D7408" t="s">
        <v>3200</v>
      </c>
      <c r="E7408" t="s">
        <v>3280</v>
      </c>
      <c r="F7408" t="s">
        <v>3180</v>
      </c>
      <c r="G7408" t="s">
        <v>432</v>
      </c>
      <c r="H7408" s="28"/>
      <c r="J7408">
        <v>4</v>
      </c>
      <c r="K7408" t="s">
        <v>3098</v>
      </c>
      <c r="L7408" t="s">
        <v>3248</v>
      </c>
      <c r="M7408" t="s">
        <v>3177</v>
      </c>
      <c r="O7408" t="s">
        <v>3182</v>
      </c>
      <c r="P7408">
        <f t="shared" si="230"/>
        <v>45466</v>
      </c>
      <c r="Q7408">
        <f>--(COUNTIF($A$2:A7408,A7408)=1)</f>
        <v>1</v>
      </c>
      <c r="R7408" t="str">
        <f t="shared" si="231"/>
        <v/>
      </c>
    </row>
    <row r="7409" spans="1:18">
      <c r="A7409" t="s">
        <v>14379</v>
      </c>
      <c r="B7409" t="s">
        <v>71</v>
      </c>
      <c r="C7409" t="s">
        <v>3098</v>
      </c>
      <c r="D7409" t="s">
        <v>3165</v>
      </c>
      <c r="E7409" t="s">
        <v>3280</v>
      </c>
      <c r="F7409" t="s">
        <v>3180</v>
      </c>
      <c r="G7409" t="s">
        <v>1654</v>
      </c>
      <c r="H7409" s="28"/>
      <c r="J7409">
        <v>4</v>
      </c>
      <c r="K7409" t="s">
        <v>3098</v>
      </c>
      <c r="L7409" t="s">
        <v>3248</v>
      </c>
      <c r="M7409" t="s">
        <v>3188</v>
      </c>
      <c r="O7409" t="s">
        <v>3189</v>
      </c>
      <c r="P7409">
        <f t="shared" si="230"/>
        <v>44777</v>
      </c>
      <c r="Q7409">
        <f>--(COUNTIF($A$2:A7409,A7409)=1)</f>
        <v>1</v>
      </c>
      <c r="R7409" t="str">
        <f t="shared" si="231"/>
        <v/>
      </c>
    </row>
    <row r="7410" spans="1:18">
      <c r="A7410" t="s">
        <v>14380</v>
      </c>
      <c r="B7410" t="s">
        <v>4821</v>
      </c>
      <c r="C7410" t="s">
        <v>3098</v>
      </c>
      <c r="D7410" t="s">
        <v>3237</v>
      </c>
      <c r="E7410" t="s">
        <v>3166</v>
      </c>
      <c r="F7410" t="s">
        <v>3167</v>
      </c>
      <c r="G7410" t="s">
        <v>3701</v>
      </c>
      <c r="H7410" s="28">
        <v>45583</v>
      </c>
      <c r="I7410">
        <v>80.34</v>
      </c>
      <c r="J7410">
        <v>24</v>
      </c>
      <c r="K7410" t="s">
        <v>3123</v>
      </c>
      <c r="L7410" t="s">
        <v>3221</v>
      </c>
      <c r="M7410" t="s">
        <v>3177</v>
      </c>
      <c r="O7410" t="s">
        <v>3213</v>
      </c>
      <c r="P7410">
        <f t="shared" si="230"/>
        <v>45580</v>
      </c>
      <c r="Q7410">
        <f>--(COUNTIF($A$2:A7410,A7410)=1)</f>
        <v>1</v>
      </c>
      <c r="R7410">
        <f t="shared" si="231"/>
        <v>80.34</v>
      </c>
    </row>
    <row r="7411" spans="1:18">
      <c r="A7411" t="s">
        <v>14381</v>
      </c>
      <c r="B7411" t="s">
        <v>2158</v>
      </c>
      <c r="C7411" t="s">
        <v>4560</v>
      </c>
      <c r="D7411" t="s">
        <v>3237</v>
      </c>
      <c r="E7411" t="s">
        <v>3166</v>
      </c>
      <c r="F7411" t="s">
        <v>3228</v>
      </c>
      <c r="G7411" t="s">
        <v>10807</v>
      </c>
      <c r="H7411" s="28"/>
      <c r="J7411">
        <v>24</v>
      </c>
      <c r="K7411" t="s">
        <v>3098</v>
      </c>
      <c r="L7411" t="s">
        <v>3437</v>
      </c>
      <c r="M7411" t="s">
        <v>3188</v>
      </c>
      <c r="O7411" t="s">
        <v>3170</v>
      </c>
      <c r="P7411">
        <f t="shared" si="230"/>
        <v>45637</v>
      </c>
      <c r="Q7411">
        <f>--(COUNTIF($A$2:A7411,A7411)=1)</f>
        <v>1</v>
      </c>
      <c r="R7411" t="str">
        <f t="shared" si="231"/>
        <v/>
      </c>
    </row>
    <row r="7412" spans="1:18">
      <c r="A7412" t="s">
        <v>14382</v>
      </c>
      <c r="B7412" t="s">
        <v>3570</v>
      </c>
      <c r="C7412" t="s">
        <v>14383</v>
      </c>
      <c r="D7412" t="s">
        <v>3174</v>
      </c>
      <c r="E7412" t="s">
        <v>3194</v>
      </c>
      <c r="F7412" t="s">
        <v>3220</v>
      </c>
      <c r="G7412" t="s">
        <v>9296</v>
      </c>
      <c r="H7412" s="28">
        <v>45272</v>
      </c>
      <c r="I7412">
        <v>131.53</v>
      </c>
      <c r="J7412">
        <v>72</v>
      </c>
      <c r="K7412" t="s">
        <v>3123</v>
      </c>
      <c r="L7412" t="s">
        <v>3201</v>
      </c>
      <c r="M7412" t="s">
        <v>3202</v>
      </c>
      <c r="N7412">
        <v>4.7</v>
      </c>
      <c r="O7412" t="s">
        <v>3178</v>
      </c>
      <c r="P7412">
        <f t="shared" si="230"/>
        <v>45267</v>
      </c>
      <c r="Q7412">
        <f>--(COUNTIF($A$2:A7412,A7412)=1)</f>
        <v>1</v>
      </c>
      <c r="R7412">
        <f t="shared" si="231"/>
        <v>131.53</v>
      </c>
    </row>
    <row r="7413" spans="1:18">
      <c r="A7413" t="s">
        <v>14384</v>
      </c>
      <c r="B7413" t="s">
        <v>8094</v>
      </c>
      <c r="C7413" t="s">
        <v>3098</v>
      </c>
      <c r="D7413" t="s">
        <v>3165</v>
      </c>
      <c r="E7413" t="s">
        <v>3194</v>
      </c>
      <c r="F7413" t="s">
        <v>3167</v>
      </c>
      <c r="G7413" t="s">
        <v>1873</v>
      </c>
      <c r="H7413" s="28">
        <v>44758</v>
      </c>
      <c r="I7413">
        <v>198.47</v>
      </c>
      <c r="J7413">
        <v>72</v>
      </c>
      <c r="K7413" t="s">
        <v>3123</v>
      </c>
      <c r="L7413" t="s">
        <v>3201</v>
      </c>
      <c r="M7413" t="s">
        <v>3169</v>
      </c>
      <c r="N7413">
        <v>2.2000000000000002</v>
      </c>
      <c r="O7413" t="s">
        <v>3189</v>
      </c>
      <c r="P7413">
        <f t="shared" si="230"/>
        <v>44750</v>
      </c>
      <c r="Q7413">
        <f>--(COUNTIF($A$2:A7413,A7413)=1)</f>
        <v>1</v>
      </c>
      <c r="R7413">
        <f t="shared" si="231"/>
        <v>198.47</v>
      </c>
    </row>
    <row r="7414" spans="1:18">
      <c r="A7414" t="s">
        <v>14385</v>
      </c>
      <c r="B7414" t="s">
        <v>3667</v>
      </c>
      <c r="C7414" t="s">
        <v>3098</v>
      </c>
      <c r="D7414" t="s">
        <v>3240</v>
      </c>
      <c r="E7414" t="s">
        <v>3166</v>
      </c>
      <c r="F7414" t="s">
        <v>3167</v>
      </c>
      <c r="G7414" t="s">
        <v>795</v>
      </c>
      <c r="H7414" s="28">
        <v>44840</v>
      </c>
      <c r="I7414">
        <v>47.44</v>
      </c>
      <c r="J7414">
        <v>24</v>
      </c>
      <c r="K7414" t="s">
        <v>3123</v>
      </c>
      <c r="L7414" t="s">
        <v>3281</v>
      </c>
      <c r="M7414" t="s">
        <v>3207</v>
      </c>
      <c r="O7414" t="s">
        <v>3213</v>
      </c>
      <c r="P7414">
        <f t="shared" si="230"/>
        <v>44839</v>
      </c>
      <c r="Q7414">
        <f>--(COUNTIF($A$2:A7414,A7414)=1)</f>
        <v>1</v>
      </c>
      <c r="R7414">
        <f t="shared" si="231"/>
        <v>47.44</v>
      </c>
    </row>
    <row r="7415" spans="1:18">
      <c r="A7415" t="s">
        <v>14386</v>
      </c>
      <c r="B7415" t="s">
        <v>2531</v>
      </c>
      <c r="C7415" t="s">
        <v>12574</v>
      </c>
      <c r="D7415" t="s">
        <v>3251</v>
      </c>
      <c r="E7415" t="s">
        <v>3175</v>
      </c>
      <c r="F7415" t="s">
        <v>3228</v>
      </c>
      <c r="G7415" t="s">
        <v>539</v>
      </c>
      <c r="H7415" s="28"/>
      <c r="J7415">
        <v>8</v>
      </c>
      <c r="K7415" t="s">
        <v>3098</v>
      </c>
      <c r="L7415" t="s">
        <v>3302</v>
      </c>
      <c r="M7415" t="s">
        <v>3177</v>
      </c>
      <c r="O7415" t="s">
        <v>3182</v>
      </c>
      <c r="P7415">
        <f t="shared" si="230"/>
        <v>44579</v>
      </c>
      <c r="Q7415">
        <f>--(COUNTIF($A$2:A7415,A7415)=1)</f>
        <v>1</v>
      </c>
      <c r="R7415" t="str">
        <f t="shared" si="231"/>
        <v/>
      </c>
    </row>
    <row r="7416" spans="1:18">
      <c r="A7416" t="s">
        <v>14387</v>
      </c>
      <c r="B7416" t="s">
        <v>713</v>
      </c>
      <c r="C7416" t="s">
        <v>3098</v>
      </c>
      <c r="D7416" t="s">
        <v>3237</v>
      </c>
      <c r="E7416" t="s">
        <v>3194</v>
      </c>
      <c r="F7416" t="s">
        <v>3167</v>
      </c>
      <c r="G7416" t="s">
        <v>1686</v>
      </c>
      <c r="H7416" s="28">
        <v>44871</v>
      </c>
      <c r="I7416">
        <v>124.02</v>
      </c>
      <c r="J7416">
        <v>72</v>
      </c>
      <c r="K7416" t="s">
        <v>3123</v>
      </c>
      <c r="L7416" t="s">
        <v>3098</v>
      </c>
      <c r="M7416" t="s">
        <v>3169</v>
      </c>
      <c r="O7416" t="s">
        <v>3123</v>
      </c>
      <c r="P7416">
        <f t="shared" si="230"/>
        <v>44866</v>
      </c>
      <c r="Q7416">
        <f>--(COUNTIF($A$2:A7416,A7416)=1)</f>
        <v>1</v>
      </c>
      <c r="R7416">
        <f t="shared" si="231"/>
        <v>124.02</v>
      </c>
    </row>
    <row r="7417" spans="1:18">
      <c r="A7417" t="s">
        <v>14388</v>
      </c>
      <c r="B7417" t="s">
        <v>3812</v>
      </c>
      <c r="C7417" t="s">
        <v>3098</v>
      </c>
      <c r="D7417" t="s">
        <v>3165</v>
      </c>
      <c r="E7417" t="s">
        <v>3175</v>
      </c>
      <c r="F7417" t="s">
        <v>3167</v>
      </c>
      <c r="G7417" t="s">
        <v>626</v>
      </c>
      <c r="H7417" s="28"/>
      <c r="J7417">
        <v>8</v>
      </c>
      <c r="K7417" t="s">
        <v>3098</v>
      </c>
      <c r="L7417" t="s">
        <v>3254</v>
      </c>
      <c r="M7417" t="s">
        <v>3177</v>
      </c>
      <c r="O7417" t="s">
        <v>3123</v>
      </c>
      <c r="P7417">
        <f t="shared" si="230"/>
        <v>45631</v>
      </c>
      <c r="Q7417">
        <f>--(COUNTIF($A$2:A7417,A7417)=1)</f>
        <v>1</v>
      </c>
      <c r="R7417" t="str">
        <f t="shared" si="231"/>
        <v/>
      </c>
    </row>
    <row r="7418" spans="1:18">
      <c r="A7418" t="s">
        <v>14389</v>
      </c>
      <c r="B7418" t="s">
        <v>3346</v>
      </c>
      <c r="C7418" t="s">
        <v>14269</v>
      </c>
      <c r="D7418" t="s">
        <v>3251</v>
      </c>
      <c r="E7418" t="s">
        <v>3166</v>
      </c>
      <c r="F7418" t="s">
        <v>3167</v>
      </c>
      <c r="G7418" t="s">
        <v>642</v>
      </c>
      <c r="H7418" s="28">
        <v>44884</v>
      </c>
      <c r="I7418">
        <v>58.43</v>
      </c>
      <c r="J7418">
        <v>24</v>
      </c>
      <c r="K7418" t="s">
        <v>3123</v>
      </c>
      <c r="L7418" t="s">
        <v>3225</v>
      </c>
      <c r="M7418" t="s">
        <v>3177</v>
      </c>
      <c r="N7418">
        <v>2.2000000000000002</v>
      </c>
      <c r="O7418" t="s">
        <v>3189</v>
      </c>
      <c r="P7418">
        <f t="shared" si="230"/>
        <v>44882</v>
      </c>
      <c r="Q7418">
        <f>--(COUNTIF($A$2:A7418,A7418)=1)</f>
        <v>1</v>
      </c>
      <c r="R7418">
        <f t="shared" si="231"/>
        <v>58.43</v>
      </c>
    </row>
    <row r="7419" spans="1:18">
      <c r="A7419" t="s">
        <v>14390</v>
      </c>
      <c r="B7419" t="s">
        <v>1840</v>
      </c>
      <c r="C7419" t="s">
        <v>7713</v>
      </c>
      <c r="D7419" t="s">
        <v>3174</v>
      </c>
      <c r="E7419" t="s">
        <v>3194</v>
      </c>
      <c r="F7419" t="s">
        <v>3167</v>
      </c>
      <c r="G7419" t="s">
        <v>5171</v>
      </c>
      <c r="H7419" s="28">
        <v>45703</v>
      </c>
      <c r="I7419">
        <v>114.75</v>
      </c>
      <c r="J7419">
        <v>72</v>
      </c>
      <c r="K7419" t="s">
        <v>3123</v>
      </c>
      <c r="L7419" t="s">
        <v>3216</v>
      </c>
      <c r="M7419" t="s">
        <v>3188</v>
      </c>
      <c r="O7419" t="s">
        <v>3189</v>
      </c>
      <c r="P7419">
        <f t="shared" si="230"/>
        <v>45699</v>
      </c>
      <c r="Q7419">
        <f>--(COUNTIF($A$2:A7419,A7419)=1)</f>
        <v>1</v>
      </c>
      <c r="R7419">
        <f t="shared" si="231"/>
        <v>114.75</v>
      </c>
    </row>
    <row r="7420" spans="1:18">
      <c r="A7420" t="s">
        <v>14391</v>
      </c>
      <c r="B7420" t="s">
        <v>3346</v>
      </c>
      <c r="C7420" t="s">
        <v>13187</v>
      </c>
      <c r="D7420" t="s">
        <v>3185</v>
      </c>
      <c r="E7420" t="s">
        <v>3166</v>
      </c>
      <c r="F7420" t="s">
        <v>3180</v>
      </c>
      <c r="G7420" t="s">
        <v>2419</v>
      </c>
      <c r="H7420" s="28"/>
      <c r="J7420">
        <v>24</v>
      </c>
      <c r="K7420" t="s">
        <v>3098</v>
      </c>
      <c r="L7420" t="s">
        <v>3098</v>
      </c>
      <c r="M7420" t="s">
        <v>3177</v>
      </c>
      <c r="O7420" t="s">
        <v>3260</v>
      </c>
      <c r="P7420">
        <f t="shared" si="230"/>
        <v>45707</v>
      </c>
      <c r="Q7420">
        <f>--(COUNTIF($A$2:A7420,A7420)=1)</f>
        <v>1</v>
      </c>
      <c r="R7420" t="str">
        <f t="shared" si="231"/>
        <v/>
      </c>
    </row>
    <row r="7421" spans="1:18">
      <c r="A7421" t="s">
        <v>14392</v>
      </c>
      <c r="B7421" t="s">
        <v>8342</v>
      </c>
      <c r="C7421" t="s">
        <v>3098</v>
      </c>
      <c r="D7421" t="s">
        <v>3200</v>
      </c>
      <c r="E7421" t="s">
        <v>3194</v>
      </c>
      <c r="F7421" t="s">
        <v>3167</v>
      </c>
      <c r="G7421" t="s">
        <v>1373</v>
      </c>
      <c r="H7421" s="28">
        <v>45039</v>
      </c>
      <c r="I7421">
        <v>204.67</v>
      </c>
      <c r="J7421">
        <v>72</v>
      </c>
      <c r="K7421" t="s">
        <v>3123</v>
      </c>
      <c r="L7421" t="s">
        <v>3318</v>
      </c>
      <c r="M7421" t="s">
        <v>3188</v>
      </c>
      <c r="N7421">
        <v>2.8</v>
      </c>
      <c r="O7421" t="s">
        <v>3182</v>
      </c>
      <c r="P7421">
        <f t="shared" si="230"/>
        <v>45031</v>
      </c>
      <c r="Q7421">
        <f>--(COUNTIF($A$2:A7421,A7421)=1)</f>
        <v>1</v>
      </c>
      <c r="R7421">
        <f t="shared" si="231"/>
        <v>204.67</v>
      </c>
    </row>
    <row r="7422" spans="1:18">
      <c r="A7422" t="s">
        <v>14393</v>
      </c>
      <c r="B7422" t="s">
        <v>466</v>
      </c>
      <c r="C7422" t="s">
        <v>3098</v>
      </c>
      <c r="D7422" t="s">
        <v>3185</v>
      </c>
      <c r="E7422" t="s">
        <v>3194</v>
      </c>
      <c r="F7422" t="s">
        <v>3167</v>
      </c>
      <c r="G7422" t="s">
        <v>664</v>
      </c>
      <c r="H7422" s="28"/>
      <c r="J7422">
        <v>72</v>
      </c>
      <c r="K7422" t="s">
        <v>3098</v>
      </c>
      <c r="L7422" t="s">
        <v>3231</v>
      </c>
      <c r="M7422" t="s">
        <v>3169</v>
      </c>
      <c r="O7422" t="s">
        <v>3182</v>
      </c>
      <c r="P7422">
        <f t="shared" si="230"/>
        <v>44933</v>
      </c>
      <c r="Q7422">
        <f>--(COUNTIF($A$2:A7422,A7422)=1)</f>
        <v>1</v>
      </c>
      <c r="R7422" t="str">
        <f t="shared" si="231"/>
        <v/>
      </c>
    </row>
    <row r="7423" spans="1:18">
      <c r="A7423" t="s">
        <v>14394</v>
      </c>
      <c r="B7423" t="s">
        <v>7114</v>
      </c>
      <c r="C7423" t="s">
        <v>11662</v>
      </c>
      <c r="D7423" t="s">
        <v>3174</v>
      </c>
      <c r="E7423" t="s">
        <v>3166</v>
      </c>
      <c r="F7423" t="s">
        <v>3180</v>
      </c>
      <c r="G7423" t="s">
        <v>507</v>
      </c>
      <c r="H7423" s="28"/>
      <c r="J7423">
        <v>24</v>
      </c>
      <c r="K7423" t="s">
        <v>3098</v>
      </c>
      <c r="L7423" t="s">
        <v>3231</v>
      </c>
      <c r="M7423" t="s">
        <v>3207</v>
      </c>
      <c r="O7423" t="s">
        <v>3170</v>
      </c>
      <c r="P7423">
        <f t="shared" si="230"/>
        <v>44850</v>
      </c>
      <c r="Q7423">
        <f>--(COUNTIF($A$2:A7423,A7423)=1)</f>
        <v>1</v>
      </c>
      <c r="R7423" t="str">
        <f t="shared" si="231"/>
        <v/>
      </c>
    </row>
    <row r="7424" spans="1:18">
      <c r="A7424" t="s">
        <v>14395</v>
      </c>
      <c r="B7424" t="s">
        <v>5729</v>
      </c>
      <c r="C7424" t="s">
        <v>3098</v>
      </c>
      <c r="D7424" t="s">
        <v>3185</v>
      </c>
      <c r="E7424" t="s">
        <v>3166</v>
      </c>
      <c r="F7424" t="s">
        <v>3167</v>
      </c>
      <c r="G7424" t="s">
        <v>2116</v>
      </c>
      <c r="H7424" s="28">
        <v>45283</v>
      </c>
      <c r="I7424">
        <v>21.51</v>
      </c>
      <c r="J7424">
        <v>24</v>
      </c>
      <c r="K7424" t="s">
        <v>3124</v>
      </c>
      <c r="L7424" t="s">
        <v>3187</v>
      </c>
      <c r="M7424" t="s">
        <v>3169</v>
      </c>
      <c r="N7424">
        <v>2.6</v>
      </c>
      <c r="O7424" t="s">
        <v>3213</v>
      </c>
      <c r="P7424">
        <f t="shared" si="230"/>
        <v>45283</v>
      </c>
      <c r="Q7424">
        <f>--(COUNTIF($A$2:A7424,A7424)=1)</f>
        <v>1</v>
      </c>
      <c r="R7424">
        <f t="shared" si="231"/>
        <v>21.51</v>
      </c>
    </row>
    <row r="7425" spans="1:18">
      <c r="A7425" t="s">
        <v>14396</v>
      </c>
      <c r="B7425" t="s">
        <v>179</v>
      </c>
      <c r="C7425" t="s">
        <v>14397</v>
      </c>
      <c r="D7425" t="s">
        <v>3185</v>
      </c>
      <c r="E7425" t="s">
        <v>3166</v>
      </c>
      <c r="F7425" t="s">
        <v>3220</v>
      </c>
      <c r="G7425" t="s">
        <v>5194</v>
      </c>
      <c r="H7425" s="28">
        <v>44866</v>
      </c>
      <c r="I7425">
        <v>45.04</v>
      </c>
      <c r="J7425">
        <v>24</v>
      </c>
      <c r="K7425" t="s">
        <v>3123</v>
      </c>
      <c r="L7425" t="s">
        <v>3351</v>
      </c>
      <c r="M7425" t="s">
        <v>3202</v>
      </c>
      <c r="O7425" t="s">
        <v>3170</v>
      </c>
      <c r="P7425">
        <f t="shared" si="230"/>
        <v>44865</v>
      </c>
      <c r="Q7425">
        <f>--(COUNTIF($A$2:A7425,A7425)=1)</f>
        <v>1</v>
      </c>
      <c r="R7425">
        <f t="shared" si="231"/>
        <v>45.04</v>
      </c>
    </row>
    <row r="7426" spans="1:18">
      <c r="A7426" t="s">
        <v>14398</v>
      </c>
      <c r="B7426" t="s">
        <v>4624</v>
      </c>
      <c r="C7426" t="s">
        <v>3098</v>
      </c>
      <c r="D7426" t="s">
        <v>3196</v>
      </c>
      <c r="E7426" t="s">
        <v>3194</v>
      </c>
      <c r="F7426" t="s">
        <v>3167</v>
      </c>
      <c r="G7426" t="s">
        <v>9861</v>
      </c>
      <c r="H7426" s="28">
        <v>45542</v>
      </c>
      <c r="I7426">
        <v>135.22</v>
      </c>
      <c r="J7426">
        <v>72</v>
      </c>
      <c r="K7426" t="s">
        <v>3123</v>
      </c>
      <c r="L7426" t="s">
        <v>3281</v>
      </c>
      <c r="M7426" t="s">
        <v>3207</v>
      </c>
      <c r="N7426">
        <v>2.1</v>
      </c>
      <c r="O7426" t="s">
        <v>3123</v>
      </c>
      <c r="P7426">
        <f t="shared" ref="P7426:P7489" si="232">IFERROR(DATEVALUE(G7426),IFERROR(DATE(RIGHT(G7426,4),MID(G7426,4,2),LEFT(G7426,2)),""))</f>
        <v>45537</v>
      </c>
      <c r="Q7426">
        <f>--(COUNTIF($A$2:A7426,A7426)=1)</f>
        <v>1</v>
      </c>
      <c r="R7426">
        <f t="shared" ref="R7426:R7489" si="233">IF(AND(Q7426=1,I7426&lt;&gt;"",ISNUMBER(I7426),I7426&gt;=0),I7426,"")</f>
        <v>135.22</v>
      </c>
    </row>
    <row r="7427" spans="1:18">
      <c r="A7427" t="s">
        <v>14399</v>
      </c>
      <c r="B7427" t="s">
        <v>6936</v>
      </c>
      <c r="C7427" t="s">
        <v>13327</v>
      </c>
      <c r="D7427" t="s">
        <v>3165</v>
      </c>
      <c r="E7427" t="s">
        <v>3166</v>
      </c>
      <c r="F7427" t="s">
        <v>3228</v>
      </c>
      <c r="G7427" t="s">
        <v>244</v>
      </c>
      <c r="H7427" s="28"/>
      <c r="J7427">
        <v>24</v>
      </c>
      <c r="K7427" t="s">
        <v>3098</v>
      </c>
      <c r="L7427" t="s">
        <v>3098</v>
      </c>
      <c r="M7427" t="s">
        <v>3169</v>
      </c>
      <c r="O7427" t="s">
        <v>3178</v>
      </c>
      <c r="P7427">
        <f t="shared" si="232"/>
        <v>45003</v>
      </c>
      <c r="Q7427">
        <f>--(COUNTIF($A$2:A7427,A7427)=1)</f>
        <v>1</v>
      </c>
      <c r="R7427" t="str">
        <f t="shared" si="233"/>
        <v/>
      </c>
    </row>
    <row r="7428" spans="1:18">
      <c r="A7428" t="s">
        <v>14400</v>
      </c>
      <c r="B7428" t="s">
        <v>8743</v>
      </c>
      <c r="C7428" t="s">
        <v>14401</v>
      </c>
      <c r="D7428" t="s">
        <v>3227</v>
      </c>
      <c r="E7428" t="s">
        <v>3194</v>
      </c>
      <c r="F7428" t="s">
        <v>3167</v>
      </c>
      <c r="G7428" t="s">
        <v>1682</v>
      </c>
      <c r="H7428" s="28">
        <v>45566</v>
      </c>
      <c r="I7428">
        <v>15.66</v>
      </c>
      <c r="J7428">
        <v>72</v>
      </c>
      <c r="K7428" t="s">
        <v>3124</v>
      </c>
      <c r="L7428" t="s">
        <v>3206</v>
      </c>
      <c r="M7428" t="s">
        <v>3177</v>
      </c>
      <c r="N7428">
        <v>1.9</v>
      </c>
      <c r="O7428" t="s">
        <v>3189</v>
      </c>
      <c r="P7428">
        <f t="shared" si="232"/>
        <v>45566</v>
      </c>
      <c r="Q7428">
        <f>--(COUNTIF($A$2:A7428,A7428)=1)</f>
        <v>1</v>
      </c>
      <c r="R7428">
        <f t="shared" si="233"/>
        <v>15.66</v>
      </c>
    </row>
    <row r="7429" spans="1:18">
      <c r="A7429" t="s">
        <v>14402</v>
      </c>
      <c r="B7429" t="s">
        <v>4036</v>
      </c>
      <c r="C7429" t="s">
        <v>13905</v>
      </c>
      <c r="D7429" t="s">
        <v>3185</v>
      </c>
      <c r="E7429" t="s">
        <v>3166</v>
      </c>
      <c r="F7429" t="s">
        <v>3167</v>
      </c>
      <c r="G7429" t="s">
        <v>671</v>
      </c>
      <c r="H7429" s="28">
        <v>45007</v>
      </c>
      <c r="I7429">
        <v>63.83</v>
      </c>
      <c r="J7429">
        <v>24</v>
      </c>
      <c r="K7429" t="s">
        <v>3123</v>
      </c>
      <c r="L7429" t="s">
        <v>3216</v>
      </c>
      <c r="M7429" t="s">
        <v>3188</v>
      </c>
      <c r="N7429">
        <v>2.2000000000000002</v>
      </c>
      <c r="O7429" t="s">
        <v>3260</v>
      </c>
      <c r="P7429">
        <f t="shared" si="232"/>
        <v>45005</v>
      </c>
      <c r="Q7429">
        <f>--(COUNTIF($A$2:A7429,A7429)=1)</f>
        <v>1</v>
      </c>
      <c r="R7429">
        <f t="shared" si="233"/>
        <v>63.83</v>
      </c>
    </row>
    <row r="7430" spans="1:18">
      <c r="A7430" t="s">
        <v>14403</v>
      </c>
      <c r="B7430" t="s">
        <v>2525</v>
      </c>
      <c r="C7430" t="s">
        <v>14404</v>
      </c>
      <c r="D7430" t="s">
        <v>3165</v>
      </c>
      <c r="E7430" t="s">
        <v>3166</v>
      </c>
      <c r="F7430" t="s">
        <v>3167</v>
      </c>
      <c r="G7430" t="s">
        <v>208</v>
      </c>
      <c r="H7430" s="28">
        <v>44982</v>
      </c>
      <c r="I7430">
        <v>57.22</v>
      </c>
      <c r="J7430">
        <v>24</v>
      </c>
      <c r="K7430" t="s">
        <v>3123</v>
      </c>
      <c r="L7430" t="s">
        <v>3265</v>
      </c>
      <c r="M7430" t="s">
        <v>3188</v>
      </c>
      <c r="O7430" t="s">
        <v>3260</v>
      </c>
      <c r="P7430">
        <f t="shared" si="232"/>
        <v>44980</v>
      </c>
      <c r="Q7430">
        <f>--(COUNTIF($A$2:A7430,A7430)=1)</f>
        <v>1</v>
      </c>
      <c r="R7430">
        <f t="shared" si="233"/>
        <v>57.22</v>
      </c>
    </row>
    <row r="7431" spans="1:18">
      <c r="A7431" t="s">
        <v>14405</v>
      </c>
      <c r="B7431" t="s">
        <v>1139</v>
      </c>
      <c r="C7431" t="s">
        <v>14406</v>
      </c>
      <c r="D7431" t="s">
        <v>3185</v>
      </c>
      <c r="E7431" t="s">
        <v>3166</v>
      </c>
      <c r="F7431" t="s">
        <v>3220</v>
      </c>
      <c r="G7431" t="s">
        <v>1280</v>
      </c>
      <c r="H7431" s="28">
        <v>45634</v>
      </c>
      <c r="I7431">
        <v>60.8</v>
      </c>
      <c r="J7431">
        <v>24</v>
      </c>
      <c r="K7431" t="s">
        <v>3123</v>
      </c>
      <c r="L7431" t="s">
        <v>3398</v>
      </c>
      <c r="M7431" t="s">
        <v>3202</v>
      </c>
      <c r="N7431">
        <v>1.7</v>
      </c>
      <c r="O7431" t="s">
        <v>3123</v>
      </c>
      <c r="P7431">
        <f t="shared" si="232"/>
        <v>45632</v>
      </c>
      <c r="Q7431">
        <f>--(COUNTIF($A$2:A7431,A7431)=1)</f>
        <v>1</v>
      </c>
      <c r="R7431">
        <f t="shared" si="233"/>
        <v>60.8</v>
      </c>
    </row>
    <row r="7432" spans="1:18">
      <c r="A7432" t="s">
        <v>14407</v>
      </c>
      <c r="B7432" t="s">
        <v>3041</v>
      </c>
      <c r="C7432" t="s">
        <v>3098</v>
      </c>
      <c r="D7432" t="s">
        <v>3185</v>
      </c>
      <c r="E7432" t="s">
        <v>3194</v>
      </c>
      <c r="F7432" t="s">
        <v>3167</v>
      </c>
      <c r="G7432" t="s">
        <v>2924</v>
      </c>
      <c r="H7432" s="28">
        <v>44956</v>
      </c>
      <c r="I7432">
        <v>112.95</v>
      </c>
      <c r="J7432">
        <v>72</v>
      </c>
      <c r="K7432" t="s">
        <v>3123</v>
      </c>
      <c r="L7432" t="s">
        <v>3176</v>
      </c>
      <c r="M7432" t="s">
        <v>3188</v>
      </c>
      <c r="N7432">
        <v>1.9</v>
      </c>
      <c r="O7432" t="s">
        <v>3170</v>
      </c>
      <c r="P7432">
        <f t="shared" si="232"/>
        <v>44952</v>
      </c>
      <c r="Q7432">
        <f>--(COUNTIF($A$2:A7432,A7432)=1)</f>
        <v>1</v>
      </c>
      <c r="R7432">
        <f t="shared" si="233"/>
        <v>112.95</v>
      </c>
    </row>
    <row r="7433" spans="1:18">
      <c r="A7433" t="s">
        <v>14408</v>
      </c>
      <c r="B7433" t="s">
        <v>1026</v>
      </c>
      <c r="C7433" t="s">
        <v>14409</v>
      </c>
      <c r="D7433" t="s">
        <v>3200</v>
      </c>
      <c r="E7433" t="s">
        <v>3194</v>
      </c>
      <c r="F7433" t="s">
        <v>3228</v>
      </c>
      <c r="G7433" t="s">
        <v>5557</v>
      </c>
      <c r="H7433" s="28"/>
      <c r="J7433">
        <v>72</v>
      </c>
      <c r="K7433" t="s">
        <v>3098</v>
      </c>
      <c r="L7433" t="s">
        <v>3192</v>
      </c>
      <c r="M7433" t="s">
        <v>3177</v>
      </c>
      <c r="O7433" t="s">
        <v>3170</v>
      </c>
      <c r="P7433">
        <f t="shared" si="232"/>
        <v>45452</v>
      </c>
      <c r="Q7433">
        <f>--(COUNTIF($A$2:A7433,A7433)=1)</f>
        <v>1</v>
      </c>
      <c r="R7433" t="str">
        <f t="shared" si="233"/>
        <v/>
      </c>
    </row>
    <row r="7434" spans="1:18">
      <c r="A7434" t="s">
        <v>14410</v>
      </c>
      <c r="B7434" t="s">
        <v>560</v>
      </c>
      <c r="C7434" t="s">
        <v>3098</v>
      </c>
      <c r="D7434" t="s">
        <v>3185</v>
      </c>
      <c r="E7434" t="s">
        <v>3175</v>
      </c>
      <c r="F7434" t="s">
        <v>3167</v>
      </c>
      <c r="G7434" t="s">
        <v>2995</v>
      </c>
      <c r="H7434" s="28">
        <v>45251</v>
      </c>
      <c r="I7434">
        <v>22.77</v>
      </c>
      <c r="J7434">
        <v>8</v>
      </c>
      <c r="K7434" t="s">
        <v>3123</v>
      </c>
      <c r="L7434" t="s">
        <v>3209</v>
      </c>
      <c r="M7434" t="s">
        <v>3202</v>
      </c>
      <c r="N7434">
        <v>3.1</v>
      </c>
      <c r="O7434" t="s">
        <v>3124</v>
      </c>
      <c r="P7434">
        <f t="shared" si="232"/>
        <v>45251</v>
      </c>
      <c r="Q7434">
        <f>--(COUNTIF($A$2:A7434,A7434)=1)</f>
        <v>1</v>
      </c>
      <c r="R7434">
        <f t="shared" si="233"/>
        <v>22.77</v>
      </c>
    </row>
    <row r="7435" spans="1:18">
      <c r="A7435" t="s">
        <v>14411</v>
      </c>
      <c r="B7435" t="s">
        <v>2511</v>
      </c>
      <c r="C7435" t="s">
        <v>3098</v>
      </c>
      <c r="D7435" t="s">
        <v>3200</v>
      </c>
      <c r="E7435" t="s">
        <v>3280</v>
      </c>
      <c r="F7435" t="s">
        <v>3180</v>
      </c>
      <c r="G7435" t="s">
        <v>283</v>
      </c>
      <c r="H7435" s="28"/>
      <c r="J7435">
        <v>4</v>
      </c>
      <c r="K7435" t="s">
        <v>3098</v>
      </c>
      <c r="L7435" t="s">
        <v>3198</v>
      </c>
      <c r="M7435" t="s">
        <v>3207</v>
      </c>
      <c r="O7435" t="s">
        <v>3170</v>
      </c>
      <c r="P7435">
        <f t="shared" si="232"/>
        <v>45279</v>
      </c>
      <c r="Q7435">
        <f>--(COUNTIF($A$2:A7435,A7435)=1)</f>
        <v>1</v>
      </c>
      <c r="R7435" t="str">
        <f t="shared" si="233"/>
        <v/>
      </c>
    </row>
    <row r="7436" spans="1:18">
      <c r="A7436" t="s">
        <v>14412</v>
      </c>
      <c r="B7436" t="s">
        <v>3348</v>
      </c>
      <c r="C7436" t="s">
        <v>13466</v>
      </c>
      <c r="D7436" t="s">
        <v>3196</v>
      </c>
      <c r="E7436" t="s">
        <v>3194</v>
      </c>
      <c r="F7436" t="s">
        <v>3167</v>
      </c>
      <c r="G7436" t="s">
        <v>8660</v>
      </c>
      <c r="H7436" s="28">
        <v>45718</v>
      </c>
      <c r="I7436">
        <v>119.5</v>
      </c>
      <c r="J7436">
        <v>72</v>
      </c>
      <c r="K7436" t="s">
        <v>3123</v>
      </c>
      <c r="L7436" t="s">
        <v>3168</v>
      </c>
      <c r="M7436" t="s">
        <v>3202</v>
      </c>
      <c r="O7436" t="s">
        <v>3213</v>
      </c>
      <c r="P7436">
        <f t="shared" si="232"/>
        <v>45714</v>
      </c>
      <c r="Q7436">
        <f>--(COUNTIF($A$2:A7436,A7436)=1)</f>
        <v>1</v>
      </c>
      <c r="R7436">
        <f t="shared" si="233"/>
        <v>119.5</v>
      </c>
    </row>
    <row r="7437" spans="1:18">
      <c r="A7437" t="s">
        <v>14413</v>
      </c>
      <c r="B7437" t="s">
        <v>2355</v>
      </c>
      <c r="C7437" t="s">
        <v>5969</v>
      </c>
      <c r="D7437" t="s">
        <v>3237</v>
      </c>
      <c r="E7437" t="s">
        <v>3166</v>
      </c>
      <c r="F7437" t="s">
        <v>3167</v>
      </c>
      <c r="G7437" t="s">
        <v>2443</v>
      </c>
      <c r="H7437" s="28"/>
      <c r="J7437">
        <v>24</v>
      </c>
      <c r="K7437" t="s">
        <v>3098</v>
      </c>
      <c r="L7437" t="s">
        <v>3244</v>
      </c>
      <c r="M7437" t="s">
        <v>3188</v>
      </c>
      <c r="O7437" t="s">
        <v>3123</v>
      </c>
      <c r="P7437">
        <f t="shared" si="232"/>
        <v>44781</v>
      </c>
      <c r="Q7437">
        <f>--(COUNTIF($A$2:A7437,A7437)=1)</f>
        <v>1</v>
      </c>
      <c r="R7437" t="str">
        <f t="shared" si="233"/>
        <v/>
      </c>
    </row>
    <row r="7438" spans="1:18">
      <c r="A7438" t="s">
        <v>14414</v>
      </c>
      <c r="B7438" t="s">
        <v>1926</v>
      </c>
      <c r="C7438" t="s">
        <v>3098</v>
      </c>
      <c r="D7438" t="s">
        <v>3196</v>
      </c>
      <c r="E7438" t="s">
        <v>3166</v>
      </c>
      <c r="F7438" t="s">
        <v>3167</v>
      </c>
      <c r="G7438" t="s">
        <v>2987</v>
      </c>
      <c r="H7438" s="28"/>
      <c r="J7438">
        <v>24</v>
      </c>
      <c r="K7438" t="s">
        <v>3098</v>
      </c>
      <c r="L7438" t="s">
        <v>3398</v>
      </c>
      <c r="M7438" t="s">
        <v>3177</v>
      </c>
      <c r="O7438" t="s">
        <v>3123</v>
      </c>
      <c r="P7438">
        <f t="shared" si="232"/>
        <v>44722</v>
      </c>
      <c r="Q7438">
        <f>--(COUNTIF($A$2:A7438,A7438)=1)</f>
        <v>1</v>
      </c>
      <c r="R7438" t="str">
        <f t="shared" si="233"/>
        <v/>
      </c>
    </row>
    <row r="7439" spans="1:18">
      <c r="A7439" t="s">
        <v>14415</v>
      </c>
      <c r="B7439" t="s">
        <v>11484</v>
      </c>
      <c r="C7439" t="s">
        <v>14416</v>
      </c>
      <c r="D7439" t="s">
        <v>3185</v>
      </c>
      <c r="E7439" t="s">
        <v>3194</v>
      </c>
      <c r="F7439" t="s">
        <v>3167</v>
      </c>
      <c r="G7439" t="s">
        <v>1326</v>
      </c>
      <c r="H7439" s="28">
        <v>45108</v>
      </c>
      <c r="I7439">
        <v>111.36</v>
      </c>
      <c r="J7439">
        <v>72</v>
      </c>
      <c r="K7439" t="s">
        <v>3123</v>
      </c>
      <c r="L7439" t="s">
        <v>3218</v>
      </c>
      <c r="M7439" t="s">
        <v>3177</v>
      </c>
      <c r="N7439">
        <v>2.4</v>
      </c>
      <c r="O7439" t="s">
        <v>3123</v>
      </c>
      <c r="P7439">
        <f t="shared" si="232"/>
        <v>45104</v>
      </c>
      <c r="Q7439">
        <f>--(COUNTIF($A$2:A7439,A7439)=1)</f>
        <v>1</v>
      </c>
      <c r="R7439">
        <f t="shared" si="233"/>
        <v>111.36</v>
      </c>
    </row>
    <row r="7440" spans="1:18">
      <c r="A7440" t="s">
        <v>14417</v>
      </c>
      <c r="B7440" t="s">
        <v>2445</v>
      </c>
      <c r="C7440" t="s">
        <v>3098</v>
      </c>
      <c r="D7440" t="s">
        <v>3174</v>
      </c>
      <c r="E7440" t="s">
        <v>3280</v>
      </c>
      <c r="F7440" t="s">
        <v>3167</v>
      </c>
      <c r="G7440" t="s">
        <v>1639</v>
      </c>
      <c r="H7440" s="28">
        <v>45226</v>
      </c>
      <c r="I7440">
        <v>6.95</v>
      </c>
      <c r="J7440">
        <v>4</v>
      </c>
      <c r="K7440" t="s">
        <v>3123</v>
      </c>
      <c r="L7440" t="s">
        <v>3265</v>
      </c>
      <c r="M7440" t="s">
        <v>3202</v>
      </c>
      <c r="N7440">
        <v>4.0999999999999996</v>
      </c>
      <c r="O7440" t="s">
        <v>3123</v>
      </c>
      <c r="P7440">
        <f t="shared" si="232"/>
        <v>45226</v>
      </c>
      <c r="Q7440">
        <f>--(COUNTIF($A$2:A7440,A7440)=1)</f>
        <v>1</v>
      </c>
      <c r="R7440">
        <f t="shared" si="233"/>
        <v>6.95</v>
      </c>
    </row>
    <row r="7441" spans="1:18">
      <c r="A7441" t="s">
        <v>14418</v>
      </c>
      <c r="B7441" t="s">
        <v>9127</v>
      </c>
      <c r="C7441" t="s">
        <v>3098</v>
      </c>
      <c r="D7441" t="s">
        <v>3165</v>
      </c>
      <c r="E7441" t="s">
        <v>3166</v>
      </c>
      <c r="F7441" t="s">
        <v>3167</v>
      </c>
      <c r="G7441" t="s">
        <v>1074</v>
      </c>
      <c r="H7441" s="28">
        <v>45609</v>
      </c>
      <c r="I7441">
        <v>58.98</v>
      </c>
      <c r="J7441">
        <v>24</v>
      </c>
      <c r="K7441" t="s">
        <v>3123</v>
      </c>
      <c r="L7441" t="s">
        <v>3176</v>
      </c>
      <c r="M7441" t="s">
        <v>3207</v>
      </c>
      <c r="N7441">
        <v>4.2</v>
      </c>
      <c r="O7441" t="s">
        <v>3178</v>
      </c>
      <c r="P7441">
        <f t="shared" si="232"/>
        <v>45607</v>
      </c>
      <c r="Q7441">
        <f>--(COUNTIF($A$2:A7441,A7441)=1)</f>
        <v>1</v>
      </c>
      <c r="R7441">
        <f t="shared" si="233"/>
        <v>58.98</v>
      </c>
    </row>
    <row r="7442" spans="1:18">
      <c r="A7442" t="s">
        <v>14419</v>
      </c>
      <c r="B7442" t="s">
        <v>4400</v>
      </c>
      <c r="C7442" t="s">
        <v>3098</v>
      </c>
      <c r="D7442" t="s">
        <v>3227</v>
      </c>
      <c r="E7442" t="s">
        <v>3194</v>
      </c>
      <c r="F7442" t="s">
        <v>3180</v>
      </c>
      <c r="G7442" t="s">
        <v>12977</v>
      </c>
      <c r="H7442" s="28"/>
      <c r="J7442">
        <v>72</v>
      </c>
      <c r="K7442" t="s">
        <v>3098</v>
      </c>
      <c r="L7442" t="s">
        <v>3231</v>
      </c>
      <c r="M7442" t="s">
        <v>3177</v>
      </c>
      <c r="O7442" t="s">
        <v>3123</v>
      </c>
      <c r="P7442">
        <f t="shared" si="232"/>
        <v>45359</v>
      </c>
      <c r="Q7442">
        <f>--(COUNTIF($A$2:A7442,A7442)=1)</f>
        <v>1</v>
      </c>
      <c r="R7442" t="str">
        <f t="shared" si="233"/>
        <v/>
      </c>
    </row>
    <row r="7443" spans="1:18">
      <c r="A7443" t="s">
        <v>14420</v>
      </c>
      <c r="B7443" t="s">
        <v>1437</v>
      </c>
      <c r="C7443" t="s">
        <v>14421</v>
      </c>
      <c r="D7443" t="s">
        <v>3165</v>
      </c>
      <c r="E7443" t="s">
        <v>3280</v>
      </c>
      <c r="F7443" t="s">
        <v>3220</v>
      </c>
      <c r="G7443" t="s">
        <v>1444</v>
      </c>
      <c r="H7443" s="28">
        <v>45660</v>
      </c>
      <c r="I7443">
        <v>4.01</v>
      </c>
      <c r="J7443">
        <v>4</v>
      </c>
      <c r="K7443" t="s">
        <v>3123</v>
      </c>
      <c r="L7443" t="s">
        <v>3318</v>
      </c>
      <c r="M7443" t="s">
        <v>3188</v>
      </c>
      <c r="N7443">
        <v>3.8</v>
      </c>
      <c r="O7443" t="s">
        <v>3178</v>
      </c>
      <c r="P7443">
        <f t="shared" si="232"/>
        <v>45660</v>
      </c>
      <c r="Q7443">
        <f>--(COUNTIF($A$2:A7443,A7443)=1)</f>
        <v>1</v>
      </c>
      <c r="R7443">
        <f t="shared" si="233"/>
        <v>4.01</v>
      </c>
    </row>
    <row r="7444" spans="1:18">
      <c r="A7444" t="s">
        <v>14422</v>
      </c>
      <c r="B7444" t="s">
        <v>3407</v>
      </c>
      <c r="C7444" t="s">
        <v>14423</v>
      </c>
      <c r="D7444" t="s">
        <v>3227</v>
      </c>
      <c r="E7444" t="s">
        <v>3280</v>
      </c>
      <c r="F7444" t="s">
        <v>3167</v>
      </c>
      <c r="G7444" t="s">
        <v>2587</v>
      </c>
      <c r="H7444" s="28">
        <v>45373</v>
      </c>
      <c r="I7444">
        <v>2.2599999999999998</v>
      </c>
      <c r="J7444">
        <v>4</v>
      </c>
      <c r="K7444" t="s">
        <v>3124</v>
      </c>
      <c r="L7444" t="s">
        <v>3307</v>
      </c>
      <c r="M7444" t="s">
        <v>3188</v>
      </c>
      <c r="N7444">
        <v>3.8</v>
      </c>
      <c r="O7444" t="s">
        <v>3123</v>
      </c>
      <c r="P7444">
        <f t="shared" si="232"/>
        <v>45373</v>
      </c>
      <c r="Q7444">
        <f>--(COUNTIF($A$2:A7444,A7444)=1)</f>
        <v>1</v>
      </c>
      <c r="R7444">
        <f t="shared" si="233"/>
        <v>2.2599999999999998</v>
      </c>
    </row>
    <row r="7445" spans="1:18">
      <c r="A7445" t="s">
        <v>14424</v>
      </c>
      <c r="B7445" t="s">
        <v>2343</v>
      </c>
      <c r="C7445" t="s">
        <v>7324</v>
      </c>
      <c r="D7445" t="s">
        <v>3185</v>
      </c>
      <c r="E7445" t="s">
        <v>3280</v>
      </c>
      <c r="F7445" t="s">
        <v>3167</v>
      </c>
      <c r="G7445" t="s">
        <v>11463</v>
      </c>
      <c r="H7445" s="28">
        <v>44672</v>
      </c>
      <c r="I7445">
        <v>6.49</v>
      </c>
      <c r="J7445">
        <v>4</v>
      </c>
      <c r="K7445" t="s">
        <v>3123</v>
      </c>
      <c r="L7445" t="s">
        <v>3225</v>
      </c>
      <c r="M7445" t="s">
        <v>3177</v>
      </c>
      <c r="N7445">
        <v>2.8</v>
      </c>
      <c r="O7445" t="s">
        <v>3123</v>
      </c>
      <c r="P7445">
        <f t="shared" si="232"/>
        <v>44672</v>
      </c>
      <c r="Q7445">
        <f>--(COUNTIF($A$2:A7445,A7445)=1)</f>
        <v>1</v>
      </c>
      <c r="R7445">
        <f t="shared" si="233"/>
        <v>6.49</v>
      </c>
    </row>
    <row r="7446" spans="1:18">
      <c r="A7446" t="s">
        <v>14425</v>
      </c>
      <c r="B7446" t="s">
        <v>6471</v>
      </c>
      <c r="C7446" t="s">
        <v>11337</v>
      </c>
      <c r="D7446" t="s">
        <v>3240</v>
      </c>
      <c r="E7446" t="s">
        <v>3166</v>
      </c>
      <c r="F7446" t="s">
        <v>3220</v>
      </c>
      <c r="G7446" t="s">
        <v>700</v>
      </c>
      <c r="H7446" s="28">
        <v>44697</v>
      </c>
      <c r="I7446">
        <v>64.02</v>
      </c>
      <c r="J7446">
        <v>24</v>
      </c>
      <c r="K7446" t="s">
        <v>3123</v>
      </c>
      <c r="L7446" t="s">
        <v>3265</v>
      </c>
      <c r="M7446" t="s">
        <v>3202</v>
      </c>
      <c r="O7446" t="s">
        <v>3123</v>
      </c>
      <c r="P7446">
        <f t="shared" si="232"/>
        <v>44695</v>
      </c>
      <c r="Q7446">
        <f>--(COUNTIF($A$2:A7446,A7446)=1)</f>
        <v>1</v>
      </c>
      <c r="R7446">
        <f t="shared" si="233"/>
        <v>64.02</v>
      </c>
    </row>
    <row r="7447" spans="1:18">
      <c r="A7447" t="s">
        <v>14426</v>
      </c>
      <c r="B7447" t="s">
        <v>13054</v>
      </c>
      <c r="C7447" t="s">
        <v>3098</v>
      </c>
      <c r="D7447" t="s">
        <v>3165</v>
      </c>
      <c r="E7447" t="s">
        <v>3175</v>
      </c>
      <c r="F7447" t="s">
        <v>3220</v>
      </c>
      <c r="G7447" t="s">
        <v>1828</v>
      </c>
      <c r="H7447" s="28">
        <v>44791</v>
      </c>
      <c r="I7447">
        <v>22.46</v>
      </c>
      <c r="J7447">
        <v>8</v>
      </c>
      <c r="K7447" t="s">
        <v>3123</v>
      </c>
      <c r="L7447" t="s">
        <v>3244</v>
      </c>
      <c r="M7447" t="s">
        <v>3207</v>
      </c>
      <c r="O7447" t="s">
        <v>3182</v>
      </c>
      <c r="P7447">
        <f t="shared" si="232"/>
        <v>44791</v>
      </c>
      <c r="Q7447">
        <f>--(COUNTIF($A$2:A7447,A7447)=1)</f>
        <v>1</v>
      </c>
      <c r="R7447">
        <f t="shared" si="233"/>
        <v>22.46</v>
      </c>
    </row>
    <row r="7448" spans="1:18">
      <c r="A7448" t="s">
        <v>14427</v>
      </c>
      <c r="B7448" t="s">
        <v>4215</v>
      </c>
      <c r="C7448" t="s">
        <v>9498</v>
      </c>
      <c r="D7448" t="s">
        <v>3237</v>
      </c>
      <c r="E7448" t="s">
        <v>3194</v>
      </c>
      <c r="F7448" t="s">
        <v>3180</v>
      </c>
      <c r="G7448" t="s">
        <v>2151</v>
      </c>
      <c r="H7448" s="28"/>
      <c r="J7448">
        <v>72</v>
      </c>
      <c r="K7448" t="s">
        <v>3098</v>
      </c>
      <c r="L7448" t="s">
        <v>3198</v>
      </c>
      <c r="M7448" t="s">
        <v>3207</v>
      </c>
      <c r="O7448" t="s">
        <v>3182</v>
      </c>
      <c r="P7448">
        <f t="shared" si="232"/>
        <v>45325</v>
      </c>
      <c r="Q7448">
        <f>--(COUNTIF($A$2:A7448,A7448)=1)</f>
        <v>1</v>
      </c>
      <c r="R7448" t="str">
        <f t="shared" si="233"/>
        <v/>
      </c>
    </row>
    <row r="7449" spans="1:18">
      <c r="A7449" t="s">
        <v>14428</v>
      </c>
      <c r="B7449" t="s">
        <v>3616</v>
      </c>
      <c r="C7449" t="s">
        <v>13266</v>
      </c>
      <c r="D7449" t="s">
        <v>3227</v>
      </c>
      <c r="E7449" t="s">
        <v>3175</v>
      </c>
      <c r="F7449" t="s">
        <v>3167</v>
      </c>
      <c r="G7449" t="s">
        <v>601</v>
      </c>
      <c r="H7449" s="28">
        <v>45555</v>
      </c>
      <c r="I7449">
        <v>2.72</v>
      </c>
      <c r="J7449">
        <v>8</v>
      </c>
      <c r="K7449" t="s">
        <v>3124</v>
      </c>
      <c r="L7449" t="s">
        <v>3281</v>
      </c>
      <c r="M7449" t="s">
        <v>3169</v>
      </c>
      <c r="N7449">
        <v>4.8</v>
      </c>
      <c r="O7449" t="s">
        <v>3170</v>
      </c>
      <c r="P7449">
        <f t="shared" si="232"/>
        <v>45555</v>
      </c>
      <c r="Q7449">
        <f>--(COUNTIF($A$2:A7449,A7449)=1)</f>
        <v>1</v>
      </c>
      <c r="R7449">
        <f t="shared" si="233"/>
        <v>2.72</v>
      </c>
    </row>
    <row r="7450" spans="1:18">
      <c r="A7450" t="s">
        <v>14429</v>
      </c>
      <c r="B7450" t="s">
        <v>1536</v>
      </c>
      <c r="C7450" t="s">
        <v>3098</v>
      </c>
      <c r="D7450" t="s">
        <v>3227</v>
      </c>
      <c r="E7450" t="s">
        <v>3166</v>
      </c>
      <c r="F7450" t="s">
        <v>3167</v>
      </c>
      <c r="G7450" t="s">
        <v>1024</v>
      </c>
      <c r="H7450" s="28">
        <v>44785</v>
      </c>
      <c r="I7450">
        <v>5.13</v>
      </c>
      <c r="J7450">
        <v>24</v>
      </c>
      <c r="K7450" t="s">
        <v>3124</v>
      </c>
      <c r="L7450" t="s">
        <v>3351</v>
      </c>
      <c r="M7450" t="s">
        <v>3207</v>
      </c>
      <c r="O7450" t="s">
        <v>3170</v>
      </c>
      <c r="P7450">
        <f t="shared" si="232"/>
        <v>44785</v>
      </c>
      <c r="Q7450">
        <f>--(COUNTIF($A$2:A7450,A7450)=1)</f>
        <v>1</v>
      </c>
      <c r="R7450">
        <f t="shared" si="233"/>
        <v>5.13</v>
      </c>
    </row>
    <row r="7451" spans="1:18">
      <c r="A7451" t="s">
        <v>14430</v>
      </c>
      <c r="B7451" t="s">
        <v>1973</v>
      </c>
      <c r="C7451" t="s">
        <v>14431</v>
      </c>
      <c r="D7451" t="s">
        <v>3227</v>
      </c>
      <c r="E7451" t="s">
        <v>3194</v>
      </c>
      <c r="F7451" t="s">
        <v>3167</v>
      </c>
      <c r="G7451" t="s">
        <v>1024</v>
      </c>
      <c r="H7451" s="28">
        <v>44794</v>
      </c>
      <c r="I7451">
        <v>217.87</v>
      </c>
      <c r="J7451">
        <v>72</v>
      </c>
      <c r="K7451" t="s">
        <v>3123</v>
      </c>
      <c r="L7451" t="s">
        <v>3231</v>
      </c>
      <c r="M7451" t="s">
        <v>3188</v>
      </c>
      <c r="O7451" t="s">
        <v>3123</v>
      </c>
      <c r="P7451">
        <f t="shared" si="232"/>
        <v>44785</v>
      </c>
      <c r="Q7451">
        <f>--(COUNTIF($A$2:A7451,A7451)=1)</f>
        <v>1</v>
      </c>
      <c r="R7451">
        <f t="shared" si="233"/>
        <v>217.87</v>
      </c>
    </row>
    <row r="7452" spans="1:18">
      <c r="A7452" t="s">
        <v>14432</v>
      </c>
      <c r="B7452" t="s">
        <v>2202</v>
      </c>
      <c r="C7452" t="s">
        <v>14433</v>
      </c>
      <c r="D7452" t="s">
        <v>3227</v>
      </c>
      <c r="E7452" t="s">
        <v>3175</v>
      </c>
      <c r="F7452" t="s">
        <v>3180</v>
      </c>
      <c r="G7452" t="s">
        <v>2391</v>
      </c>
      <c r="H7452" s="28"/>
      <c r="J7452">
        <v>8</v>
      </c>
      <c r="K7452" t="s">
        <v>3098</v>
      </c>
      <c r="L7452" t="s">
        <v>3254</v>
      </c>
      <c r="M7452" t="s">
        <v>3202</v>
      </c>
      <c r="O7452" t="s">
        <v>3182</v>
      </c>
      <c r="P7452">
        <f t="shared" si="232"/>
        <v>44692</v>
      </c>
      <c r="Q7452">
        <f>--(COUNTIF($A$2:A7452,A7452)=1)</f>
        <v>1</v>
      </c>
      <c r="R7452" t="str">
        <f t="shared" si="233"/>
        <v/>
      </c>
    </row>
    <row r="7453" spans="1:18">
      <c r="A7453" t="s">
        <v>14434</v>
      </c>
      <c r="B7453" t="s">
        <v>3882</v>
      </c>
      <c r="C7453" t="s">
        <v>3098</v>
      </c>
      <c r="D7453" t="s">
        <v>3174</v>
      </c>
      <c r="E7453" t="s">
        <v>3194</v>
      </c>
      <c r="F7453" t="s">
        <v>3167</v>
      </c>
      <c r="G7453" t="s">
        <v>2624</v>
      </c>
      <c r="H7453" s="28">
        <v>45084</v>
      </c>
      <c r="I7453">
        <v>128.52000000000001</v>
      </c>
      <c r="J7453">
        <v>72</v>
      </c>
      <c r="K7453" t="s">
        <v>3123</v>
      </c>
      <c r="L7453" t="s">
        <v>3221</v>
      </c>
      <c r="M7453" t="s">
        <v>3177</v>
      </c>
      <c r="O7453" t="s">
        <v>3260</v>
      </c>
      <c r="P7453">
        <f t="shared" si="232"/>
        <v>45079</v>
      </c>
      <c r="Q7453">
        <f>--(COUNTIF($A$2:A7453,A7453)=1)</f>
        <v>1</v>
      </c>
      <c r="R7453">
        <f t="shared" si="233"/>
        <v>128.52000000000001</v>
      </c>
    </row>
    <row r="7454" spans="1:18">
      <c r="A7454" t="s">
        <v>14435</v>
      </c>
      <c r="B7454" t="s">
        <v>965</v>
      </c>
      <c r="C7454" t="s">
        <v>8143</v>
      </c>
      <c r="D7454" t="s">
        <v>3165</v>
      </c>
      <c r="E7454" t="s">
        <v>3166</v>
      </c>
      <c r="F7454" t="s">
        <v>3180</v>
      </c>
      <c r="G7454" t="s">
        <v>4249</v>
      </c>
      <c r="H7454" s="28"/>
      <c r="J7454">
        <v>24</v>
      </c>
      <c r="K7454" t="s">
        <v>3098</v>
      </c>
      <c r="L7454" t="s">
        <v>3302</v>
      </c>
      <c r="M7454" t="s">
        <v>3169</v>
      </c>
      <c r="O7454" t="s">
        <v>3213</v>
      </c>
      <c r="P7454">
        <f t="shared" si="232"/>
        <v>45700</v>
      </c>
      <c r="Q7454">
        <f>--(COUNTIF($A$2:A7454,A7454)=1)</f>
        <v>1</v>
      </c>
      <c r="R7454" t="str">
        <f t="shared" si="233"/>
        <v/>
      </c>
    </row>
    <row r="7455" spans="1:18">
      <c r="A7455" t="s">
        <v>14436</v>
      </c>
      <c r="B7455" t="s">
        <v>10476</v>
      </c>
      <c r="C7455" t="s">
        <v>6432</v>
      </c>
      <c r="D7455" t="s">
        <v>3240</v>
      </c>
      <c r="E7455" t="s">
        <v>3194</v>
      </c>
      <c r="F7455" t="s">
        <v>3167</v>
      </c>
      <c r="G7455" t="s">
        <v>3495</v>
      </c>
      <c r="H7455" s="28"/>
      <c r="J7455">
        <v>72</v>
      </c>
      <c r="K7455" t="s">
        <v>3098</v>
      </c>
      <c r="L7455" t="s">
        <v>3437</v>
      </c>
      <c r="M7455" t="s">
        <v>3169</v>
      </c>
      <c r="O7455" t="s">
        <v>3124</v>
      </c>
      <c r="P7455">
        <f t="shared" si="232"/>
        <v>44826</v>
      </c>
      <c r="Q7455">
        <f>--(COUNTIF($A$2:A7455,A7455)=1)</f>
        <v>1</v>
      </c>
      <c r="R7455" t="str">
        <f t="shared" si="233"/>
        <v/>
      </c>
    </row>
    <row r="7456" spans="1:18">
      <c r="A7456" t="s">
        <v>14437</v>
      </c>
      <c r="B7456" t="s">
        <v>6107</v>
      </c>
      <c r="C7456" t="s">
        <v>3098</v>
      </c>
      <c r="D7456" t="s">
        <v>3185</v>
      </c>
      <c r="E7456" t="s">
        <v>3166</v>
      </c>
      <c r="F7456" t="s">
        <v>3228</v>
      </c>
      <c r="G7456" t="s">
        <v>1385</v>
      </c>
      <c r="H7456" s="28"/>
      <c r="J7456">
        <v>24</v>
      </c>
      <c r="K7456" t="s">
        <v>3098</v>
      </c>
      <c r="L7456" t="s">
        <v>3192</v>
      </c>
      <c r="M7456" t="s">
        <v>3207</v>
      </c>
      <c r="O7456" t="s">
        <v>3170</v>
      </c>
      <c r="P7456">
        <f t="shared" si="232"/>
        <v>45401</v>
      </c>
      <c r="Q7456">
        <f>--(COUNTIF($A$2:A7456,A7456)=1)</f>
        <v>1</v>
      </c>
      <c r="R7456" t="str">
        <f t="shared" si="233"/>
        <v/>
      </c>
    </row>
    <row r="7457" spans="1:18">
      <c r="A7457" t="s">
        <v>14438</v>
      </c>
      <c r="B7457" t="s">
        <v>5764</v>
      </c>
      <c r="C7457" t="s">
        <v>3098</v>
      </c>
      <c r="D7457" t="s">
        <v>3240</v>
      </c>
      <c r="E7457" t="s">
        <v>3166</v>
      </c>
      <c r="F7457" t="s">
        <v>3167</v>
      </c>
      <c r="G7457" t="s">
        <v>4005</v>
      </c>
      <c r="H7457" s="28">
        <v>45011</v>
      </c>
      <c r="I7457">
        <v>62.57</v>
      </c>
      <c r="J7457">
        <v>24</v>
      </c>
      <c r="K7457" t="s">
        <v>3123</v>
      </c>
      <c r="L7457" t="s">
        <v>3351</v>
      </c>
      <c r="M7457" t="s">
        <v>3188</v>
      </c>
      <c r="N7457">
        <v>2.4</v>
      </c>
      <c r="O7457" t="s">
        <v>3213</v>
      </c>
      <c r="P7457">
        <f t="shared" si="232"/>
        <v>45009</v>
      </c>
      <c r="Q7457">
        <f>--(COUNTIF($A$2:A7457,A7457)=1)</f>
        <v>1</v>
      </c>
      <c r="R7457">
        <f t="shared" si="233"/>
        <v>62.57</v>
      </c>
    </row>
    <row r="7458" spans="1:18">
      <c r="A7458" t="s">
        <v>14439</v>
      </c>
      <c r="B7458" t="s">
        <v>289</v>
      </c>
      <c r="C7458" t="s">
        <v>3098</v>
      </c>
      <c r="D7458" t="s">
        <v>3227</v>
      </c>
      <c r="E7458" t="s">
        <v>3166</v>
      </c>
      <c r="F7458" t="s">
        <v>3220</v>
      </c>
      <c r="G7458" t="s">
        <v>2900</v>
      </c>
      <c r="H7458" s="28">
        <v>45509</v>
      </c>
      <c r="I7458">
        <v>12.48</v>
      </c>
      <c r="J7458">
        <v>24</v>
      </c>
      <c r="K7458" t="s">
        <v>3124</v>
      </c>
      <c r="L7458" t="s">
        <v>3437</v>
      </c>
      <c r="M7458" t="s">
        <v>3188</v>
      </c>
      <c r="N7458">
        <v>3.3</v>
      </c>
      <c r="O7458" t="s">
        <v>3182</v>
      </c>
      <c r="P7458">
        <f t="shared" si="232"/>
        <v>45509</v>
      </c>
      <c r="Q7458">
        <f>--(COUNTIF($A$2:A7458,A7458)=1)</f>
        <v>1</v>
      </c>
      <c r="R7458">
        <f t="shared" si="233"/>
        <v>12.48</v>
      </c>
    </row>
    <row r="7459" spans="1:18">
      <c r="A7459" t="s">
        <v>14440</v>
      </c>
      <c r="B7459" t="s">
        <v>4900</v>
      </c>
      <c r="C7459" t="s">
        <v>14441</v>
      </c>
      <c r="D7459" t="s">
        <v>3174</v>
      </c>
      <c r="E7459" t="s">
        <v>3166</v>
      </c>
      <c r="F7459" t="s">
        <v>3228</v>
      </c>
      <c r="G7459" t="s">
        <v>6035</v>
      </c>
      <c r="H7459" s="28"/>
      <c r="J7459">
        <v>24</v>
      </c>
      <c r="K7459" t="s">
        <v>3098</v>
      </c>
      <c r="L7459" t="s">
        <v>3318</v>
      </c>
      <c r="M7459" t="s">
        <v>3202</v>
      </c>
      <c r="O7459" t="s">
        <v>3124</v>
      </c>
      <c r="P7459">
        <f t="shared" si="232"/>
        <v>45460</v>
      </c>
      <c r="Q7459">
        <f>--(COUNTIF($A$2:A7459,A7459)=1)</f>
        <v>1</v>
      </c>
      <c r="R7459" t="str">
        <f t="shared" si="233"/>
        <v/>
      </c>
    </row>
    <row r="7460" spans="1:18">
      <c r="A7460" t="s">
        <v>14442</v>
      </c>
      <c r="B7460" t="s">
        <v>1948</v>
      </c>
      <c r="C7460" t="s">
        <v>3098</v>
      </c>
      <c r="D7460" t="s">
        <v>3227</v>
      </c>
      <c r="E7460" t="s">
        <v>3194</v>
      </c>
      <c r="F7460" t="s">
        <v>3167</v>
      </c>
      <c r="G7460" t="s">
        <v>1946</v>
      </c>
      <c r="H7460" s="28">
        <v>45468</v>
      </c>
      <c r="I7460">
        <v>10.5</v>
      </c>
      <c r="J7460">
        <v>72</v>
      </c>
      <c r="K7460" t="s">
        <v>3124</v>
      </c>
      <c r="L7460" t="s">
        <v>3268</v>
      </c>
      <c r="M7460" t="s">
        <v>3177</v>
      </c>
      <c r="O7460" t="s">
        <v>3123</v>
      </c>
      <c r="P7460">
        <f t="shared" si="232"/>
        <v>45468</v>
      </c>
      <c r="Q7460">
        <f>--(COUNTIF($A$2:A7460,A7460)=1)</f>
        <v>1</v>
      </c>
      <c r="R7460">
        <f t="shared" si="233"/>
        <v>10.5</v>
      </c>
    </row>
    <row r="7461" spans="1:18">
      <c r="A7461" t="s">
        <v>14443</v>
      </c>
      <c r="B7461" t="s">
        <v>2827</v>
      </c>
      <c r="C7461" t="s">
        <v>3098</v>
      </c>
      <c r="D7461" t="s">
        <v>3174</v>
      </c>
      <c r="E7461" t="s">
        <v>3166</v>
      </c>
      <c r="F7461" t="s">
        <v>3167</v>
      </c>
      <c r="G7461" t="s">
        <v>417</v>
      </c>
      <c r="H7461" s="28">
        <v>45687</v>
      </c>
      <c r="I7461">
        <v>73.11</v>
      </c>
      <c r="J7461">
        <v>24</v>
      </c>
      <c r="K7461" t="s">
        <v>3123</v>
      </c>
      <c r="L7461" t="s">
        <v>3437</v>
      </c>
      <c r="M7461" t="s">
        <v>3177</v>
      </c>
      <c r="O7461" t="s">
        <v>3170</v>
      </c>
      <c r="P7461">
        <f t="shared" si="232"/>
        <v>45684</v>
      </c>
      <c r="Q7461">
        <f>--(COUNTIF($A$2:A7461,A7461)=1)</f>
        <v>1</v>
      </c>
      <c r="R7461">
        <f t="shared" si="233"/>
        <v>73.11</v>
      </c>
    </row>
    <row r="7462" spans="1:18">
      <c r="A7462" t="s">
        <v>14444</v>
      </c>
      <c r="B7462" t="s">
        <v>4031</v>
      </c>
      <c r="C7462" t="s">
        <v>3098</v>
      </c>
      <c r="D7462" t="s">
        <v>3227</v>
      </c>
      <c r="E7462" t="s">
        <v>3194</v>
      </c>
      <c r="F7462" t="s">
        <v>3220</v>
      </c>
      <c r="G7462" t="s">
        <v>1796</v>
      </c>
      <c r="H7462" s="28">
        <v>44953</v>
      </c>
      <c r="I7462">
        <v>151.56</v>
      </c>
      <c r="J7462">
        <v>72</v>
      </c>
      <c r="K7462" t="s">
        <v>3123</v>
      </c>
      <c r="L7462" t="s">
        <v>3281</v>
      </c>
      <c r="M7462" t="s">
        <v>3177</v>
      </c>
      <c r="N7462">
        <v>1.5</v>
      </c>
      <c r="O7462" t="s">
        <v>3123</v>
      </c>
      <c r="P7462">
        <f t="shared" si="232"/>
        <v>44947</v>
      </c>
      <c r="Q7462">
        <f>--(COUNTIF($A$2:A7462,A7462)=1)</f>
        <v>1</v>
      </c>
      <c r="R7462">
        <f t="shared" si="233"/>
        <v>151.56</v>
      </c>
    </row>
    <row r="7463" spans="1:18">
      <c r="A7463" t="s">
        <v>14445</v>
      </c>
      <c r="B7463" t="s">
        <v>2408</v>
      </c>
      <c r="C7463" t="s">
        <v>14446</v>
      </c>
      <c r="D7463" t="s">
        <v>3237</v>
      </c>
      <c r="E7463" t="s">
        <v>3166</v>
      </c>
      <c r="F7463" t="s">
        <v>3180</v>
      </c>
      <c r="G7463" t="s">
        <v>774</v>
      </c>
      <c r="H7463" s="28"/>
      <c r="J7463">
        <v>24</v>
      </c>
      <c r="K7463" t="s">
        <v>3098</v>
      </c>
      <c r="L7463" t="s">
        <v>3209</v>
      </c>
      <c r="M7463" t="s">
        <v>3207</v>
      </c>
      <c r="O7463" t="s">
        <v>3260</v>
      </c>
      <c r="P7463">
        <f t="shared" si="232"/>
        <v>45224</v>
      </c>
      <c r="Q7463">
        <f>--(COUNTIF($A$2:A7463,A7463)=1)</f>
        <v>1</v>
      </c>
      <c r="R7463" t="str">
        <f t="shared" si="233"/>
        <v/>
      </c>
    </row>
    <row r="7464" spans="1:18">
      <c r="A7464" t="s">
        <v>14447</v>
      </c>
      <c r="B7464" t="s">
        <v>183</v>
      </c>
      <c r="C7464" t="s">
        <v>3098</v>
      </c>
      <c r="D7464" t="s">
        <v>3165</v>
      </c>
      <c r="E7464" t="s">
        <v>3166</v>
      </c>
      <c r="F7464" t="s">
        <v>3167</v>
      </c>
      <c r="G7464" t="s">
        <v>826</v>
      </c>
      <c r="H7464" s="28">
        <v>45578</v>
      </c>
      <c r="I7464">
        <v>59.46</v>
      </c>
      <c r="J7464">
        <v>24</v>
      </c>
      <c r="K7464" t="s">
        <v>3123</v>
      </c>
      <c r="L7464" t="s">
        <v>3201</v>
      </c>
      <c r="M7464" t="s">
        <v>3188</v>
      </c>
      <c r="N7464">
        <v>3</v>
      </c>
      <c r="O7464" t="s">
        <v>3178</v>
      </c>
      <c r="P7464">
        <f t="shared" si="232"/>
        <v>45576</v>
      </c>
      <c r="Q7464">
        <f>--(COUNTIF($A$2:A7464,A7464)=1)</f>
        <v>1</v>
      </c>
      <c r="R7464">
        <f t="shared" si="233"/>
        <v>59.46</v>
      </c>
    </row>
    <row r="7465" spans="1:18">
      <c r="A7465" t="s">
        <v>14448</v>
      </c>
      <c r="B7465" t="s">
        <v>2966</v>
      </c>
      <c r="C7465" t="s">
        <v>14449</v>
      </c>
      <c r="D7465" t="s">
        <v>3165</v>
      </c>
      <c r="E7465" t="s">
        <v>3194</v>
      </c>
      <c r="F7465" t="s">
        <v>3167</v>
      </c>
      <c r="G7465" t="s">
        <v>3028</v>
      </c>
      <c r="H7465" s="28">
        <v>44565</v>
      </c>
      <c r="I7465">
        <v>11.2</v>
      </c>
      <c r="J7465">
        <v>72</v>
      </c>
      <c r="K7465" t="s">
        <v>3124</v>
      </c>
      <c r="L7465" t="s">
        <v>3176</v>
      </c>
      <c r="M7465" t="s">
        <v>3169</v>
      </c>
      <c r="O7465" t="s">
        <v>3213</v>
      </c>
      <c r="P7465">
        <f t="shared" si="232"/>
        <v>44565</v>
      </c>
      <c r="Q7465">
        <f>--(COUNTIF($A$2:A7465,A7465)=1)</f>
        <v>1</v>
      </c>
      <c r="R7465">
        <f t="shared" si="233"/>
        <v>11.2</v>
      </c>
    </row>
    <row r="7466" spans="1:18">
      <c r="A7466" t="s">
        <v>14450</v>
      </c>
      <c r="B7466" t="s">
        <v>4958</v>
      </c>
      <c r="C7466" t="s">
        <v>3098</v>
      </c>
      <c r="D7466" t="s">
        <v>3174</v>
      </c>
      <c r="E7466" t="s">
        <v>3166</v>
      </c>
      <c r="F7466" t="s">
        <v>3180</v>
      </c>
      <c r="G7466" t="s">
        <v>1938</v>
      </c>
      <c r="H7466" s="28"/>
      <c r="J7466">
        <v>24</v>
      </c>
      <c r="K7466" t="s">
        <v>3098</v>
      </c>
      <c r="L7466" t="s">
        <v>3307</v>
      </c>
      <c r="M7466" t="s">
        <v>3169</v>
      </c>
      <c r="O7466" t="s">
        <v>3260</v>
      </c>
      <c r="P7466">
        <f t="shared" si="232"/>
        <v>44691</v>
      </c>
      <c r="Q7466">
        <f>--(COUNTIF($A$2:A7466,A7466)=1)</f>
        <v>1</v>
      </c>
      <c r="R7466" t="str">
        <f t="shared" si="233"/>
        <v/>
      </c>
    </row>
    <row r="7467" spans="1:18">
      <c r="A7467" t="s">
        <v>14451</v>
      </c>
      <c r="B7467" t="s">
        <v>837</v>
      </c>
      <c r="C7467" t="s">
        <v>3098</v>
      </c>
      <c r="D7467" t="s">
        <v>3196</v>
      </c>
      <c r="E7467" t="s">
        <v>3194</v>
      </c>
      <c r="F7467" t="s">
        <v>3167</v>
      </c>
      <c r="G7467" t="s">
        <v>3322</v>
      </c>
      <c r="H7467" s="28">
        <v>44992</v>
      </c>
      <c r="I7467">
        <v>164.52</v>
      </c>
      <c r="J7467">
        <v>72</v>
      </c>
      <c r="K7467" t="s">
        <v>3123</v>
      </c>
      <c r="L7467" t="s">
        <v>3206</v>
      </c>
      <c r="M7467" t="s">
        <v>3177</v>
      </c>
      <c r="N7467">
        <v>3.4</v>
      </c>
      <c r="O7467" t="s">
        <v>3123</v>
      </c>
      <c r="P7467">
        <f t="shared" si="232"/>
        <v>44986</v>
      </c>
      <c r="Q7467">
        <f>--(COUNTIF($A$2:A7467,A7467)=1)</f>
        <v>1</v>
      </c>
      <c r="R7467">
        <f t="shared" si="233"/>
        <v>164.52</v>
      </c>
    </row>
    <row r="7468" spans="1:18">
      <c r="A7468" t="s">
        <v>14452</v>
      </c>
      <c r="B7468" t="s">
        <v>4395</v>
      </c>
      <c r="C7468" t="s">
        <v>4351</v>
      </c>
      <c r="D7468" t="s">
        <v>3185</v>
      </c>
      <c r="E7468" t="s">
        <v>3166</v>
      </c>
      <c r="F7468" t="s">
        <v>3228</v>
      </c>
      <c r="G7468" t="s">
        <v>291</v>
      </c>
      <c r="H7468" s="28"/>
      <c r="J7468">
        <v>24</v>
      </c>
      <c r="K7468" t="s">
        <v>3098</v>
      </c>
      <c r="L7468" t="s">
        <v>3271</v>
      </c>
      <c r="M7468" t="s">
        <v>3188</v>
      </c>
      <c r="O7468" t="s">
        <v>3182</v>
      </c>
      <c r="P7468">
        <f t="shared" si="232"/>
        <v>45674</v>
      </c>
      <c r="Q7468">
        <f>--(COUNTIF($A$2:A7468,A7468)=1)</f>
        <v>1</v>
      </c>
      <c r="R7468" t="str">
        <f t="shared" si="233"/>
        <v/>
      </c>
    </row>
    <row r="7469" spans="1:18">
      <c r="A7469" t="s">
        <v>14453</v>
      </c>
      <c r="B7469" t="s">
        <v>4031</v>
      </c>
      <c r="C7469" t="s">
        <v>11535</v>
      </c>
      <c r="D7469" t="s">
        <v>3237</v>
      </c>
      <c r="E7469" t="s">
        <v>3175</v>
      </c>
      <c r="F7469" t="s">
        <v>3167</v>
      </c>
      <c r="G7469" t="s">
        <v>14454</v>
      </c>
      <c r="H7469" s="28"/>
      <c r="J7469">
        <v>8</v>
      </c>
      <c r="K7469" t="s">
        <v>3098</v>
      </c>
      <c r="L7469" t="s">
        <v>3221</v>
      </c>
      <c r="M7469" t="s">
        <v>3207</v>
      </c>
      <c r="O7469" t="s">
        <v>3260</v>
      </c>
      <c r="P7469">
        <f t="shared" si="232"/>
        <v>44967</v>
      </c>
      <c r="Q7469">
        <f>--(COUNTIF($A$2:A7469,A7469)=1)</f>
        <v>1</v>
      </c>
      <c r="R7469" t="str">
        <f t="shared" si="233"/>
        <v/>
      </c>
    </row>
    <row r="7470" spans="1:18">
      <c r="A7470" t="s">
        <v>14455</v>
      </c>
      <c r="B7470" t="s">
        <v>5257</v>
      </c>
      <c r="C7470" t="s">
        <v>3098</v>
      </c>
      <c r="D7470" t="s">
        <v>3251</v>
      </c>
      <c r="E7470" t="s">
        <v>3194</v>
      </c>
      <c r="F7470" t="s">
        <v>3167</v>
      </c>
      <c r="G7470" t="s">
        <v>2562</v>
      </c>
      <c r="H7470" s="28">
        <v>45687</v>
      </c>
      <c r="I7470">
        <v>192.87</v>
      </c>
      <c r="J7470">
        <v>72</v>
      </c>
      <c r="K7470" t="s">
        <v>3123</v>
      </c>
      <c r="L7470" t="s">
        <v>3307</v>
      </c>
      <c r="M7470" t="s">
        <v>3207</v>
      </c>
      <c r="N7470">
        <v>1.3</v>
      </c>
      <c r="O7470" t="s">
        <v>3123</v>
      </c>
      <c r="P7470">
        <f t="shared" si="232"/>
        <v>45679</v>
      </c>
      <c r="Q7470">
        <f>--(COUNTIF($A$2:A7470,A7470)=1)</f>
        <v>1</v>
      </c>
      <c r="R7470">
        <f t="shared" si="233"/>
        <v>192.87</v>
      </c>
    </row>
    <row r="7471" spans="1:18">
      <c r="A7471" t="s">
        <v>14456</v>
      </c>
      <c r="B7471" t="s">
        <v>4435</v>
      </c>
      <c r="C7471" t="s">
        <v>11431</v>
      </c>
      <c r="D7471" t="s">
        <v>3240</v>
      </c>
      <c r="E7471" t="s">
        <v>3175</v>
      </c>
      <c r="F7471" t="s">
        <v>3220</v>
      </c>
      <c r="G7471" t="s">
        <v>2204</v>
      </c>
      <c r="H7471" s="28">
        <v>45564</v>
      </c>
      <c r="I7471">
        <v>3.11</v>
      </c>
      <c r="J7471">
        <v>8</v>
      </c>
      <c r="K7471" t="s">
        <v>3124</v>
      </c>
      <c r="L7471" t="s">
        <v>3176</v>
      </c>
      <c r="M7471" t="s">
        <v>3207</v>
      </c>
      <c r="N7471">
        <v>4.4000000000000004</v>
      </c>
      <c r="O7471" t="s">
        <v>3170</v>
      </c>
      <c r="P7471">
        <f t="shared" si="232"/>
        <v>45564</v>
      </c>
      <c r="Q7471">
        <f>--(COUNTIF($A$2:A7471,A7471)=1)</f>
        <v>1</v>
      </c>
      <c r="R7471">
        <f t="shared" si="233"/>
        <v>3.11</v>
      </c>
    </row>
    <row r="7472" spans="1:18">
      <c r="A7472" t="s">
        <v>14457</v>
      </c>
      <c r="B7472" t="s">
        <v>5182</v>
      </c>
      <c r="C7472" t="s">
        <v>8491</v>
      </c>
      <c r="D7472" t="s">
        <v>3227</v>
      </c>
      <c r="E7472" t="s">
        <v>3166</v>
      </c>
      <c r="F7472" t="s">
        <v>3167</v>
      </c>
      <c r="G7472" t="s">
        <v>376</v>
      </c>
      <c r="H7472" s="28">
        <v>44707</v>
      </c>
      <c r="I7472">
        <v>6.06</v>
      </c>
      <c r="J7472">
        <v>24</v>
      </c>
      <c r="K7472" t="s">
        <v>3124</v>
      </c>
      <c r="L7472" t="s">
        <v>3231</v>
      </c>
      <c r="M7472" t="s">
        <v>3188</v>
      </c>
      <c r="N7472">
        <v>4.0999999999999996</v>
      </c>
      <c r="O7472" t="s">
        <v>3170</v>
      </c>
      <c r="P7472">
        <f t="shared" si="232"/>
        <v>44707</v>
      </c>
      <c r="Q7472">
        <f>--(COUNTIF($A$2:A7472,A7472)=1)</f>
        <v>1</v>
      </c>
      <c r="R7472">
        <f t="shared" si="233"/>
        <v>6.06</v>
      </c>
    </row>
    <row r="7473" spans="1:18">
      <c r="A7473" t="s">
        <v>14458</v>
      </c>
      <c r="B7473" t="s">
        <v>5072</v>
      </c>
      <c r="C7473" t="s">
        <v>4827</v>
      </c>
      <c r="D7473" t="s">
        <v>3240</v>
      </c>
      <c r="E7473" t="s">
        <v>3166</v>
      </c>
      <c r="F7473" t="s">
        <v>3167</v>
      </c>
      <c r="G7473" t="s">
        <v>160</v>
      </c>
      <c r="H7473" s="28">
        <v>45241</v>
      </c>
      <c r="I7473">
        <v>49.65</v>
      </c>
      <c r="J7473">
        <v>24</v>
      </c>
      <c r="K7473" t="s">
        <v>3123</v>
      </c>
      <c r="L7473" t="s">
        <v>3318</v>
      </c>
      <c r="M7473" t="s">
        <v>3177</v>
      </c>
      <c r="N7473">
        <v>2.1</v>
      </c>
      <c r="O7473" t="s">
        <v>3170</v>
      </c>
      <c r="P7473">
        <f t="shared" si="232"/>
        <v>45239</v>
      </c>
      <c r="Q7473">
        <f>--(COUNTIF($A$2:A7473,A7473)=1)</f>
        <v>1</v>
      </c>
      <c r="R7473">
        <f t="shared" si="233"/>
        <v>49.65</v>
      </c>
    </row>
    <row r="7474" spans="1:18">
      <c r="A7474" t="s">
        <v>14459</v>
      </c>
      <c r="B7474" t="s">
        <v>2008</v>
      </c>
      <c r="C7474" t="s">
        <v>3098</v>
      </c>
      <c r="D7474" t="s">
        <v>3240</v>
      </c>
      <c r="E7474" t="s">
        <v>3166</v>
      </c>
      <c r="F7474" t="s">
        <v>3180</v>
      </c>
      <c r="G7474" t="s">
        <v>1248</v>
      </c>
      <c r="H7474" s="28"/>
      <c r="J7474">
        <v>24</v>
      </c>
      <c r="K7474" t="s">
        <v>3098</v>
      </c>
      <c r="L7474" t="s">
        <v>3302</v>
      </c>
      <c r="M7474" t="s">
        <v>3202</v>
      </c>
      <c r="O7474" t="s">
        <v>3189</v>
      </c>
      <c r="P7474">
        <f t="shared" si="232"/>
        <v>45137</v>
      </c>
      <c r="Q7474">
        <f>--(COUNTIF($A$2:A7474,A7474)=1)</f>
        <v>1</v>
      </c>
      <c r="R7474" t="str">
        <f t="shared" si="233"/>
        <v/>
      </c>
    </row>
    <row r="7475" spans="1:18">
      <c r="A7475" t="s">
        <v>14460</v>
      </c>
      <c r="B7475" t="s">
        <v>5337</v>
      </c>
      <c r="C7475" t="s">
        <v>3098</v>
      </c>
      <c r="D7475" t="s">
        <v>3251</v>
      </c>
      <c r="E7475" t="s">
        <v>3166</v>
      </c>
      <c r="F7475" t="s">
        <v>3220</v>
      </c>
      <c r="G7475" t="s">
        <v>1691</v>
      </c>
      <c r="H7475" s="28"/>
      <c r="J7475">
        <v>24</v>
      </c>
      <c r="K7475" t="s">
        <v>3098</v>
      </c>
      <c r="L7475" t="s">
        <v>3281</v>
      </c>
      <c r="M7475" t="s">
        <v>3169</v>
      </c>
      <c r="O7475" t="s">
        <v>3213</v>
      </c>
      <c r="P7475">
        <f t="shared" si="232"/>
        <v>45039</v>
      </c>
      <c r="Q7475">
        <f>--(COUNTIF($A$2:A7475,A7475)=1)</f>
        <v>1</v>
      </c>
      <c r="R7475" t="str">
        <f t="shared" si="233"/>
        <v/>
      </c>
    </row>
    <row r="7476" spans="1:18">
      <c r="A7476" t="s">
        <v>14461</v>
      </c>
      <c r="B7476" t="s">
        <v>1244</v>
      </c>
      <c r="C7476" t="s">
        <v>10663</v>
      </c>
      <c r="D7476" t="s">
        <v>3185</v>
      </c>
      <c r="E7476" t="s">
        <v>3280</v>
      </c>
      <c r="F7476" t="s">
        <v>3167</v>
      </c>
      <c r="G7476" t="s">
        <v>6167</v>
      </c>
      <c r="H7476" s="28"/>
      <c r="J7476">
        <v>4</v>
      </c>
      <c r="K7476" t="s">
        <v>3098</v>
      </c>
      <c r="L7476" t="s">
        <v>3216</v>
      </c>
      <c r="M7476" t="s">
        <v>3169</v>
      </c>
      <c r="O7476" t="s">
        <v>3170</v>
      </c>
      <c r="P7476">
        <f t="shared" si="232"/>
        <v>44776</v>
      </c>
      <c r="Q7476">
        <f>--(COUNTIF($A$2:A7476,A7476)=1)</f>
        <v>1</v>
      </c>
      <c r="R7476" t="str">
        <f t="shared" si="233"/>
        <v/>
      </c>
    </row>
    <row r="7477" spans="1:18">
      <c r="A7477" t="s">
        <v>14462</v>
      </c>
      <c r="B7477" t="s">
        <v>9586</v>
      </c>
      <c r="C7477" t="s">
        <v>7024</v>
      </c>
      <c r="D7477" t="s">
        <v>3196</v>
      </c>
      <c r="E7477" t="s">
        <v>3280</v>
      </c>
      <c r="F7477" t="s">
        <v>3167</v>
      </c>
      <c r="G7477" t="s">
        <v>2254</v>
      </c>
      <c r="H7477" s="28">
        <v>45304</v>
      </c>
      <c r="I7477">
        <v>4.68</v>
      </c>
      <c r="J7477">
        <v>4</v>
      </c>
      <c r="K7477" t="s">
        <v>3123</v>
      </c>
      <c r="L7477" t="s">
        <v>3268</v>
      </c>
      <c r="M7477" t="s">
        <v>3177</v>
      </c>
      <c r="N7477">
        <v>1.8</v>
      </c>
      <c r="O7477" t="s">
        <v>3182</v>
      </c>
      <c r="P7477">
        <f t="shared" si="232"/>
        <v>45304</v>
      </c>
      <c r="Q7477">
        <f>--(COUNTIF($A$2:A7477,A7477)=1)</f>
        <v>1</v>
      </c>
      <c r="R7477">
        <f t="shared" si="233"/>
        <v>4.68</v>
      </c>
    </row>
    <row r="7478" spans="1:18">
      <c r="A7478" t="s">
        <v>14463</v>
      </c>
      <c r="B7478" t="s">
        <v>2520</v>
      </c>
      <c r="C7478" t="s">
        <v>3098</v>
      </c>
      <c r="D7478" t="s">
        <v>3251</v>
      </c>
      <c r="E7478" t="s">
        <v>3194</v>
      </c>
      <c r="F7478" t="s">
        <v>3167</v>
      </c>
      <c r="G7478" t="s">
        <v>2744</v>
      </c>
      <c r="H7478" s="28">
        <v>44718</v>
      </c>
      <c r="I7478">
        <v>115.76</v>
      </c>
      <c r="J7478">
        <v>72</v>
      </c>
      <c r="K7478" t="s">
        <v>3123</v>
      </c>
      <c r="L7478" t="s">
        <v>3225</v>
      </c>
      <c r="M7478" t="s">
        <v>3169</v>
      </c>
      <c r="N7478">
        <v>3.2</v>
      </c>
      <c r="O7478" t="s">
        <v>3260</v>
      </c>
      <c r="P7478">
        <f t="shared" si="232"/>
        <v>44714</v>
      </c>
      <c r="Q7478">
        <f>--(COUNTIF($A$2:A7478,A7478)=1)</f>
        <v>1</v>
      </c>
      <c r="R7478">
        <f t="shared" si="233"/>
        <v>115.76</v>
      </c>
    </row>
    <row r="7479" spans="1:18">
      <c r="A7479" t="s">
        <v>14464</v>
      </c>
      <c r="B7479" t="s">
        <v>1649</v>
      </c>
      <c r="C7479" t="s">
        <v>3098</v>
      </c>
      <c r="D7479" t="s">
        <v>3200</v>
      </c>
      <c r="E7479" t="s">
        <v>3175</v>
      </c>
      <c r="F7479" t="s">
        <v>3180</v>
      </c>
      <c r="G7479" t="s">
        <v>4548</v>
      </c>
      <c r="H7479" s="28"/>
      <c r="J7479">
        <v>8</v>
      </c>
      <c r="K7479" t="s">
        <v>3098</v>
      </c>
      <c r="L7479" t="s">
        <v>3281</v>
      </c>
      <c r="M7479" t="s">
        <v>3207</v>
      </c>
      <c r="O7479" t="s">
        <v>3170</v>
      </c>
      <c r="P7479">
        <f t="shared" si="232"/>
        <v>44834</v>
      </c>
      <c r="Q7479">
        <f>--(COUNTIF($A$2:A7479,A7479)=1)</f>
        <v>1</v>
      </c>
      <c r="R7479" t="str">
        <f t="shared" si="233"/>
        <v/>
      </c>
    </row>
    <row r="7480" spans="1:18">
      <c r="A7480" t="s">
        <v>14465</v>
      </c>
      <c r="B7480" t="s">
        <v>3257</v>
      </c>
      <c r="C7480" t="s">
        <v>3098</v>
      </c>
      <c r="D7480" t="s">
        <v>3251</v>
      </c>
      <c r="E7480" t="s">
        <v>3175</v>
      </c>
      <c r="F7480" t="s">
        <v>3180</v>
      </c>
      <c r="G7480" t="s">
        <v>1155</v>
      </c>
      <c r="H7480" s="28"/>
      <c r="J7480">
        <v>8</v>
      </c>
      <c r="K7480" t="s">
        <v>3098</v>
      </c>
      <c r="L7480" t="s">
        <v>3351</v>
      </c>
      <c r="M7480" t="s">
        <v>3169</v>
      </c>
      <c r="O7480" t="s">
        <v>3213</v>
      </c>
      <c r="P7480">
        <f t="shared" si="232"/>
        <v>44744</v>
      </c>
      <c r="Q7480">
        <f>--(COUNTIF($A$2:A7480,A7480)=1)</f>
        <v>1</v>
      </c>
      <c r="R7480" t="str">
        <f t="shared" si="233"/>
        <v/>
      </c>
    </row>
    <row r="7481" spans="1:18">
      <c r="A7481" t="s">
        <v>14466</v>
      </c>
      <c r="B7481" t="s">
        <v>98</v>
      </c>
      <c r="C7481" t="s">
        <v>3098</v>
      </c>
      <c r="D7481" t="s">
        <v>3240</v>
      </c>
      <c r="E7481" t="s">
        <v>3166</v>
      </c>
      <c r="F7481" t="s">
        <v>3167</v>
      </c>
      <c r="G7481" t="s">
        <v>1838</v>
      </c>
      <c r="H7481" s="28">
        <v>45429</v>
      </c>
      <c r="I7481">
        <v>42.39</v>
      </c>
      <c r="J7481">
        <v>24</v>
      </c>
      <c r="K7481" t="s">
        <v>3123</v>
      </c>
      <c r="L7481" t="s">
        <v>3318</v>
      </c>
      <c r="M7481" t="s">
        <v>3169</v>
      </c>
      <c r="N7481">
        <v>3.8</v>
      </c>
      <c r="O7481" t="s">
        <v>3260</v>
      </c>
      <c r="P7481">
        <f t="shared" si="232"/>
        <v>45428</v>
      </c>
      <c r="Q7481">
        <f>--(COUNTIF($A$2:A7481,A7481)=1)</f>
        <v>1</v>
      </c>
      <c r="R7481">
        <f t="shared" si="233"/>
        <v>42.39</v>
      </c>
    </row>
    <row r="7482" spans="1:18">
      <c r="A7482" t="s">
        <v>14467</v>
      </c>
      <c r="B7482" t="s">
        <v>231</v>
      </c>
      <c r="C7482" t="s">
        <v>9483</v>
      </c>
      <c r="D7482" t="s">
        <v>3174</v>
      </c>
      <c r="E7482" t="s">
        <v>3166</v>
      </c>
      <c r="F7482" t="s">
        <v>3167</v>
      </c>
      <c r="G7482" t="s">
        <v>518</v>
      </c>
      <c r="H7482" s="28"/>
      <c r="J7482">
        <v>24</v>
      </c>
      <c r="K7482" t="s">
        <v>3098</v>
      </c>
      <c r="L7482" t="s">
        <v>3212</v>
      </c>
      <c r="M7482" t="s">
        <v>3207</v>
      </c>
      <c r="O7482" t="s">
        <v>3189</v>
      </c>
      <c r="P7482">
        <f t="shared" si="232"/>
        <v>44897</v>
      </c>
      <c r="Q7482">
        <f>--(COUNTIF($A$2:A7482,A7482)=1)</f>
        <v>1</v>
      </c>
      <c r="R7482" t="str">
        <f t="shared" si="233"/>
        <v/>
      </c>
    </row>
    <row r="7483" spans="1:18">
      <c r="A7483" t="s">
        <v>14468</v>
      </c>
      <c r="B7483" t="s">
        <v>6013</v>
      </c>
      <c r="C7483" t="s">
        <v>3098</v>
      </c>
      <c r="D7483" t="s">
        <v>3165</v>
      </c>
      <c r="E7483" t="s">
        <v>3280</v>
      </c>
      <c r="F7483" t="s">
        <v>3167</v>
      </c>
      <c r="G7483" t="s">
        <v>2592</v>
      </c>
      <c r="H7483" s="28">
        <v>44836</v>
      </c>
      <c r="I7483">
        <v>1.94</v>
      </c>
      <c r="J7483">
        <v>4</v>
      </c>
      <c r="K7483" t="s">
        <v>3124</v>
      </c>
      <c r="L7483" t="s">
        <v>3218</v>
      </c>
      <c r="M7483" t="s">
        <v>3169</v>
      </c>
      <c r="N7483">
        <v>3.2</v>
      </c>
      <c r="O7483" t="s">
        <v>3170</v>
      </c>
      <c r="P7483">
        <f t="shared" si="232"/>
        <v>44836</v>
      </c>
      <c r="Q7483">
        <f>--(COUNTIF($A$2:A7483,A7483)=1)</f>
        <v>1</v>
      </c>
      <c r="R7483">
        <f t="shared" si="233"/>
        <v>1.94</v>
      </c>
    </row>
    <row r="7484" spans="1:18">
      <c r="A7484" t="s">
        <v>14469</v>
      </c>
      <c r="B7484" t="s">
        <v>2426</v>
      </c>
      <c r="C7484" t="s">
        <v>3098</v>
      </c>
      <c r="D7484" t="s">
        <v>3165</v>
      </c>
      <c r="E7484" t="s">
        <v>3166</v>
      </c>
      <c r="F7484" t="s">
        <v>3167</v>
      </c>
      <c r="G7484" t="s">
        <v>809</v>
      </c>
      <c r="H7484" s="28">
        <v>45132</v>
      </c>
      <c r="I7484">
        <v>49.94</v>
      </c>
      <c r="J7484">
        <v>24</v>
      </c>
      <c r="K7484" t="s">
        <v>3123</v>
      </c>
      <c r="L7484" t="s">
        <v>3248</v>
      </c>
      <c r="M7484" t="s">
        <v>3188</v>
      </c>
      <c r="O7484" t="s">
        <v>3182</v>
      </c>
      <c r="P7484">
        <f t="shared" si="232"/>
        <v>45130</v>
      </c>
      <c r="Q7484">
        <f>--(COUNTIF($A$2:A7484,A7484)=1)</f>
        <v>1</v>
      </c>
      <c r="R7484">
        <f t="shared" si="233"/>
        <v>49.94</v>
      </c>
    </row>
    <row r="7485" spans="1:18">
      <c r="A7485" t="s">
        <v>14470</v>
      </c>
      <c r="B7485" t="s">
        <v>4033</v>
      </c>
      <c r="C7485" t="s">
        <v>6250</v>
      </c>
      <c r="D7485" t="s">
        <v>3165</v>
      </c>
      <c r="E7485" t="s">
        <v>3194</v>
      </c>
      <c r="F7485" t="s">
        <v>3167</v>
      </c>
      <c r="G7485" t="s">
        <v>1288</v>
      </c>
      <c r="H7485" s="28">
        <v>44688</v>
      </c>
      <c r="I7485">
        <v>189.1</v>
      </c>
      <c r="J7485">
        <v>72</v>
      </c>
      <c r="K7485" t="s">
        <v>3123</v>
      </c>
      <c r="L7485" t="s">
        <v>3192</v>
      </c>
      <c r="M7485" t="s">
        <v>3188</v>
      </c>
      <c r="O7485" t="s">
        <v>3178</v>
      </c>
      <c r="P7485">
        <f t="shared" si="232"/>
        <v>44681</v>
      </c>
      <c r="Q7485">
        <f>--(COUNTIF($A$2:A7485,A7485)=1)</f>
        <v>1</v>
      </c>
      <c r="R7485">
        <f t="shared" si="233"/>
        <v>189.1</v>
      </c>
    </row>
    <row r="7486" spans="1:18">
      <c r="A7486" t="s">
        <v>14471</v>
      </c>
      <c r="B7486" t="s">
        <v>6698</v>
      </c>
      <c r="C7486" t="s">
        <v>9451</v>
      </c>
      <c r="D7486" t="s">
        <v>3227</v>
      </c>
      <c r="E7486" t="s">
        <v>3166</v>
      </c>
      <c r="F7486" t="s">
        <v>3180</v>
      </c>
      <c r="G7486" t="s">
        <v>212</v>
      </c>
      <c r="H7486" s="28"/>
      <c r="J7486">
        <v>24</v>
      </c>
      <c r="K7486" t="s">
        <v>3098</v>
      </c>
      <c r="L7486" t="s">
        <v>3302</v>
      </c>
      <c r="M7486" t="s">
        <v>3207</v>
      </c>
      <c r="O7486" t="s">
        <v>3123</v>
      </c>
      <c r="P7486">
        <f t="shared" si="232"/>
        <v>44910</v>
      </c>
      <c r="Q7486">
        <f>--(COUNTIF($A$2:A7486,A7486)=1)</f>
        <v>1</v>
      </c>
      <c r="R7486" t="str">
        <f t="shared" si="233"/>
        <v/>
      </c>
    </row>
    <row r="7487" spans="1:18">
      <c r="A7487" t="s">
        <v>14472</v>
      </c>
      <c r="B7487" t="s">
        <v>94</v>
      </c>
      <c r="C7487" t="s">
        <v>3098</v>
      </c>
      <c r="D7487" t="s">
        <v>3227</v>
      </c>
      <c r="E7487" t="s">
        <v>3194</v>
      </c>
      <c r="F7487" t="s">
        <v>3167</v>
      </c>
      <c r="G7487" t="s">
        <v>1177</v>
      </c>
      <c r="H7487" s="28">
        <v>45116</v>
      </c>
      <c r="I7487">
        <v>10.71</v>
      </c>
      <c r="J7487">
        <v>72</v>
      </c>
      <c r="K7487" t="s">
        <v>3124</v>
      </c>
      <c r="L7487" t="s">
        <v>3231</v>
      </c>
      <c r="M7487" t="s">
        <v>3177</v>
      </c>
      <c r="O7487" t="s">
        <v>3213</v>
      </c>
      <c r="P7487">
        <f t="shared" si="232"/>
        <v>45116</v>
      </c>
      <c r="Q7487">
        <f>--(COUNTIF($A$2:A7487,A7487)=1)</f>
        <v>1</v>
      </c>
      <c r="R7487">
        <f t="shared" si="233"/>
        <v>10.71</v>
      </c>
    </row>
    <row r="7488" spans="1:18">
      <c r="A7488" t="s">
        <v>14473</v>
      </c>
      <c r="B7488" t="s">
        <v>4460</v>
      </c>
      <c r="C7488" t="s">
        <v>14474</v>
      </c>
      <c r="D7488" t="s">
        <v>3251</v>
      </c>
      <c r="E7488" t="s">
        <v>3194</v>
      </c>
      <c r="F7488" t="s">
        <v>3167</v>
      </c>
      <c r="G7488" t="s">
        <v>1248</v>
      </c>
      <c r="H7488" s="28">
        <v>45145</v>
      </c>
      <c r="I7488">
        <v>206.15</v>
      </c>
      <c r="J7488">
        <v>72</v>
      </c>
      <c r="K7488" t="s">
        <v>3123</v>
      </c>
      <c r="L7488" t="s">
        <v>3176</v>
      </c>
      <c r="M7488" t="s">
        <v>3177</v>
      </c>
      <c r="N7488">
        <v>2.1</v>
      </c>
      <c r="O7488" t="s">
        <v>3189</v>
      </c>
      <c r="P7488">
        <f t="shared" si="232"/>
        <v>45137</v>
      </c>
      <c r="Q7488">
        <f>--(COUNTIF($A$2:A7488,A7488)=1)</f>
        <v>1</v>
      </c>
      <c r="R7488">
        <f t="shared" si="233"/>
        <v>206.15</v>
      </c>
    </row>
    <row r="7489" spans="1:18">
      <c r="A7489" t="s">
        <v>14475</v>
      </c>
      <c r="B7489" t="s">
        <v>315</v>
      </c>
      <c r="C7489" t="s">
        <v>14476</v>
      </c>
      <c r="D7489" t="s">
        <v>3227</v>
      </c>
      <c r="E7489" t="s">
        <v>3194</v>
      </c>
      <c r="F7489" t="s">
        <v>3167</v>
      </c>
      <c r="G7489" t="s">
        <v>255</v>
      </c>
      <c r="H7489" s="28">
        <v>45589</v>
      </c>
      <c r="I7489">
        <v>248.43</v>
      </c>
      <c r="J7489">
        <v>72</v>
      </c>
      <c r="K7489" t="s">
        <v>3123</v>
      </c>
      <c r="L7489" t="s">
        <v>3437</v>
      </c>
      <c r="M7489" t="s">
        <v>3207</v>
      </c>
      <c r="N7489">
        <v>1.4</v>
      </c>
      <c r="O7489" t="s">
        <v>3170</v>
      </c>
      <c r="P7489">
        <f t="shared" si="232"/>
        <v>45579</v>
      </c>
      <c r="Q7489">
        <f>--(COUNTIF($A$2:A7489,A7489)=1)</f>
        <v>1</v>
      </c>
      <c r="R7489">
        <f t="shared" si="233"/>
        <v>248.43</v>
      </c>
    </row>
    <row r="7490" spans="1:18">
      <c r="A7490" t="s">
        <v>14477</v>
      </c>
      <c r="B7490" t="s">
        <v>783</v>
      </c>
      <c r="C7490" t="s">
        <v>6151</v>
      </c>
      <c r="D7490" t="s">
        <v>3185</v>
      </c>
      <c r="E7490" t="s">
        <v>3175</v>
      </c>
      <c r="F7490" t="s">
        <v>3167</v>
      </c>
      <c r="G7490" t="s">
        <v>4177</v>
      </c>
      <c r="H7490" s="28"/>
      <c r="J7490">
        <v>8</v>
      </c>
      <c r="K7490" t="s">
        <v>3098</v>
      </c>
      <c r="L7490" t="s">
        <v>3271</v>
      </c>
      <c r="M7490" t="s">
        <v>3177</v>
      </c>
      <c r="O7490" t="s">
        <v>3123</v>
      </c>
      <c r="P7490">
        <f t="shared" ref="P7490:P7553" si="234">IFERROR(DATEVALUE(G7490),IFERROR(DATE(RIGHT(G7490,4),MID(G7490,4,2),LEFT(G7490,2)),""))</f>
        <v>44616</v>
      </c>
      <c r="Q7490">
        <f>--(COUNTIF($A$2:A7490,A7490)=1)</f>
        <v>1</v>
      </c>
      <c r="R7490" t="str">
        <f t="shared" ref="R7490:R7553" si="235">IF(AND(Q7490=1,I7490&lt;&gt;"",ISNUMBER(I7490),I7490&gt;=0),I7490,"")</f>
        <v/>
      </c>
    </row>
    <row r="7491" spans="1:18">
      <c r="A7491" t="s">
        <v>14478</v>
      </c>
      <c r="B7491" t="s">
        <v>1822</v>
      </c>
      <c r="C7491" t="s">
        <v>3098</v>
      </c>
      <c r="D7491" t="s">
        <v>3251</v>
      </c>
      <c r="E7491" t="s">
        <v>3194</v>
      </c>
      <c r="F7491" t="s">
        <v>3167</v>
      </c>
      <c r="G7491" t="s">
        <v>7480</v>
      </c>
      <c r="H7491" s="28">
        <v>45701</v>
      </c>
      <c r="I7491">
        <v>121.78</v>
      </c>
      <c r="J7491">
        <v>72</v>
      </c>
      <c r="K7491" t="s">
        <v>3123</v>
      </c>
      <c r="L7491" t="s">
        <v>3218</v>
      </c>
      <c r="M7491" t="s">
        <v>3207</v>
      </c>
      <c r="N7491">
        <v>4.7</v>
      </c>
      <c r="O7491" t="s">
        <v>3170</v>
      </c>
      <c r="P7491">
        <f t="shared" si="234"/>
        <v>45696</v>
      </c>
      <c r="Q7491">
        <f>--(COUNTIF($A$2:A7491,A7491)=1)</f>
        <v>1</v>
      </c>
      <c r="R7491">
        <f t="shared" si="235"/>
        <v>121.78</v>
      </c>
    </row>
    <row r="7492" spans="1:18">
      <c r="A7492" t="s">
        <v>14479</v>
      </c>
      <c r="B7492" t="s">
        <v>8372</v>
      </c>
      <c r="C7492" t="s">
        <v>14480</v>
      </c>
      <c r="D7492" t="s">
        <v>3240</v>
      </c>
      <c r="E7492" t="s">
        <v>3175</v>
      </c>
      <c r="F7492" t="s">
        <v>3167</v>
      </c>
      <c r="G7492" t="s">
        <v>561</v>
      </c>
      <c r="H7492" s="28">
        <v>44819</v>
      </c>
      <c r="I7492">
        <v>15.98</v>
      </c>
      <c r="J7492">
        <v>8</v>
      </c>
      <c r="K7492" t="s">
        <v>3123</v>
      </c>
      <c r="L7492" t="s">
        <v>3398</v>
      </c>
      <c r="M7492" t="s">
        <v>3188</v>
      </c>
      <c r="N7492">
        <v>1.5</v>
      </c>
      <c r="O7492" t="s">
        <v>3189</v>
      </c>
      <c r="P7492">
        <f t="shared" si="234"/>
        <v>44819</v>
      </c>
      <c r="Q7492">
        <f>--(COUNTIF($A$2:A7492,A7492)=1)</f>
        <v>1</v>
      </c>
      <c r="R7492">
        <f t="shared" si="235"/>
        <v>15.98</v>
      </c>
    </row>
    <row r="7493" spans="1:18">
      <c r="A7493" t="s">
        <v>14481</v>
      </c>
      <c r="B7493" t="s">
        <v>4368</v>
      </c>
      <c r="C7493" t="s">
        <v>14482</v>
      </c>
      <c r="D7493" t="s">
        <v>3227</v>
      </c>
      <c r="E7493" t="s">
        <v>3166</v>
      </c>
      <c r="F7493" t="s">
        <v>3167</v>
      </c>
      <c r="G7493" t="s">
        <v>1226</v>
      </c>
      <c r="H7493" s="28"/>
      <c r="J7493">
        <v>24</v>
      </c>
      <c r="K7493" t="s">
        <v>3098</v>
      </c>
      <c r="L7493" t="s">
        <v>3268</v>
      </c>
      <c r="M7493" t="s">
        <v>3202</v>
      </c>
      <c r="O7493" t="s">
        <v>3124</v>
      </c>
      <c r="P7493">
        <f t="shared" si="234"/>
        <v>44641</v>
      </c>
      <c r="Q7493">
        <f>--(COUNTIF($A$2:A7493,A7493)=1)</f>
        <v>1</v>
      </c>
      <c r="R7493" t="str">
        <f t="shared" si="235"/>
        <v/>
      </c>
    </row>
    <row r="7494" spans="1:18">
      <c r="A7494" t="s">
        <v>14483</v>
      </c>
      <c r="B7494" t="s">
        <v>4116</v>
      </c>
      <c r="C7494" t="s">
        <v>3098</v>
      </c>
      <c r="D7494" t="s">
        <v>3165</v>
      </c>
      <c r="E7494" t="s">
        <v>3175</v>
      </c>
      <c r="F7494" t="s">
        <v>3167</v>
      </c>
      <c r="G7494" t="s">
        <v>2754</v>
      </c>
      <c r="H7494" s="28">
        <v>45665</v>
      </c>
      <c r="I7494">
        <v>27.81</v>
      </c>
      <c r="J7494">
        <v>8</v>
      </c>
      <c r="K7494" t="s">
        <v>3123</v>
      </c>
      <c r="L7494" t="s">
        <v>3098</v>
      </c>
      <c r="M7494" t="s">
        <v>3177</v>
      </c>
      <c r="O7494" t="s">
        <v>3182</v>
      </c>
      <c r="P7494">
        <f t="shared" si="234"/>
        <v>45664</v>
      </c>
      <c r="Q7494">
        <f>--(COUNTIF($A$2:A7494,A7494)=1)</f>
        <v>1</v>
      </c>
      <c r="R7494">
        <f t="shared" si="235"/>
        <v>27.81</v>
      </c>
    </row>
    <row r="7495" spans="1:18">
      <c r="A7495" t="s">
        <v>14484</v>
      </c>
      <c r="B7495" t="s">
        <v>6283</v>
      </c>
      <c r="C7495" t="s">
        <v>3098</v>
      </c>
      <c r="D7495" t="s">
        <v>3185</v>
      </c>
      <c r="E7495" t="s">
        <v>3166</v>
      </c>
      <c r="F7495" t="s">
        <v>3167</v>
      </c>
      <c r="G7495" t="s">
        <v>1212</v>
      </c>
      <c r="H7495" s="28">
        <v>45247</v>
      </c>
      <c r="I7495">
        <v>0.62</v>
      </c>
      <c r="J7495">
        <v>24</v>
      </c>
      <c r="K7495" t="s">
        <v>3124</v>
      </c>
      <c r="L7495" t="s">
        <v>3098</v>
      </c>
      <c r="M7495" t="s">
        <v>3188</v>
      </c>
      <c r="N7495">
        <v>3.8</v>
      </c>
      <c r="O7495" t="s">
        <v>3213</v>
      </c>
      <c r="P7495">
        <f t="shared" si="234"/>
        <v>45247</v>
      </c>
      <c r="Q7495">
        <f>--(COUNTIF($A$2:A7495,A7495)=1)</f>
        <v>1</v>
      </c>
      <c r="R7495">
        <f t="shared" si="235"/>
        <v>0.62</v>
      </c>
    </row>
    <row r="7496" spans="1:18">
      <c r="A7496" t="s">
        <v>14485</v>
      </c>
      <c r="B7496" t="s">
        <v>6023</v>
      </c>
      <c r="C7496" t="s">
        <v>3098</v>
      </c>
      <c r="D7496" t="s">
        <v>3165</v>
      </c>
      <c r="E7496" t="s">
        <v>3166</v>
      </c>
      <c r="F7496" t="s">
        <v>3180</v>
      </c>
      <c r="G7496" t="s">
        <v>725</v>
      </c>
      <c r="H7496" s="28"/>
      <c r="J7496">
        <v>24</v>
      </c>
      <c r="K7496" t="s">
        <v>3098</v>
      </c>
      <c r="L7496" t="s">
        <v>3209</v>
      </c>
      <c r="M7496" t="s">
        <v>3202</v>
      </c>
      <c r="O7496" t="s">
        <v>3170</v>
      </c>
      <c r="P7496">
        <f t="shared" si="234"/>
        <v>45166</v>
      </c>
      <c r="Q7496">
        <f>--(COUNTIF($A$2:A7496,A7496)=1)</f>
        <v>1</v>
      </c>
      <c r="R7496" t="str">
        <f t="shared" si="235"/>
        <v/>
      </c>
    </row>
    <row r="7497" spans="1:18">
      <c r="A7497" t="s">
        <v>14486</v>
      </c>
      <c r="B7497" t="s">
        <v>6041</v>
      </c>
      <c r="C7497" t="s">
        <v>3098</v>
      </c>
      <c r="D7497" t="s">
        <v>3185</v>
      </c>
      <c r="E7497" t="s">
        <v>3166</v>
      </c>
      <c r="F7497" t="s">
        <v>3167</v>
      </c>
      <c r="G7497" t="s">
        <v>1581</v>
      </c>
      <c r="H7497" s="28">
        <v>44854</v>
      </c>
      <c r="I7497">
        <v>80.23</v>
      </c>
      <c r="J7497">
        <v>24</v>
      </c>
      <c r="K7497" t="s">
        <v>3123</v>
      </c>
      <c r="L7497" t="s">
        <v>3268</v>
      </c>
      <c r="M7497" t="s">
        <v>3202</v>
      </c>
      <c r="N7497">
        <v>3.6</v>
      </c>
      <c r="O7497" t="s">
        <v>3123</v>
      </c>
      <c r="P7497">
        <f t="shared" si="234"/>
        <v>44851</v>
      </c>
      <c r="Q7497">
        <f>--(COUNTIF($A$2:A7497,A7497)=1)</f>
        <v>1</v>
      </c>
      <c r="R7497">
        <f t="shared" si="235"/>
        <v>80.23</v>
      </c>
    </row>
    <row r="7498" spans="1:18">
      <c r="A7498" t="s">
        <v>14487</v>
      </c>
      <c r="B7498" t="s">
        <v>2050</v>
      </c>
      <c r="C7498" t="s">
        <v>14488</v>
      </c>
      <c r="D7498" t="s">
        <v>3240</v>
      </c>
      <c r="E7498" t="s">
        <v>3175</v>
      </c>
      <c r="F7498" t="s">
        <v>3167</v>
      </c>
      <c r="G7498" t="s">
        <v>177</v>
      </c>
      <c r="H7498" s="28">
        <v>45504</v>
      </c>
      <c r="I7498">
        <v>0.6</v>
      </c>
      <c r="J7498">
        <v>8</v>
      </c>
      <c r="K7498" t="s">
        <v>3124</v>
      </c>
      <c r="L7498" t="s">
        <v>3176</v>
      </c>
      <c r="M7498" t="s">
        <v>3177</v>
      </c>
      <c r="N7498">
        <v>3.7</v>
      </c>
      <c r="O7498" t="s">
        <v>3189</v>
      </c>
      <c r="P7498">
        <f t="shared" si="234"/>
        <v>45504</v>
      </c>
      <c r="Q7498">
        <f>--(COUNTIF($A$2:A7498,A7498)=1)</f>
        <v>1</v>
      </c>
      <c r="R7498">
        <f t="shared" si="235"/>
        <v>0.6</v>
      </c>
    </row>
    <row r="7499" spans="1:18">
      <c r="A7499" t="s">
        <v>14489</v>
      </c>
      <c r="B7499" t="s">
        <v>4499</v>
      </c>
      <c r="C7499" t="s">
        <v>3098</v>
      </c>
      <c r="D7499" t="s">
        <v>3240</v>
      </c>
      <c r="E7499" t="s">
        <v>3175</v>
      </c>
      <c r="F7499" t="s">
        <v>3228</v>
      </c>
      <c r="G7499" t="s">
        <v>2022</v>
      </c>
      <c r="H7499" s="28"/>
      <c r="J7499">
        <v>8</v>
      </c>
      <c r="K7499" t="s">
        <v>3098</v>
      </c>
      <c r="L7499" t="s">
        <v>3216</v>
      </c>
      <c r="M7499" t="s">
        <v>3177</v>
      </c>
      <c r="O7499" t="s">
        <v>3123</v>
      </c>
      <c r="P7499">
        <f t="shared" si="234"/>
        <v>44813</v>
      </c>
      <c r="Q7499">
        <f>--(COUNTIF($A$2:A7499,A7499)=1)</f>
        <v>1</v>
      </c>
      <c r="R7499" t="str">
        <f t="shared" si="235"/>
        <v/>
      </c>
    </row>
    <row r="7500" spans="1:18">
      <c r="A7500" t="s">
        <v>14490</v>
      </c>
      <c r="B7500" t="s">
        <v>5397</v>
      </c>
      <c r="C7500" t="s">
        <v>14491</v>
      </c>
      <c r="D7500" t="s">
        <v>3165</v>
      </c>
      <c r="E7500" t="s">
        <v>3280</v>
      </c>
      <c r="F7500" t="s">
        <v>3167</v>
      </c>
      <c r="G7500" t="s">
        <v>274</v>
      </c>
      <c r="H7500" s="28">
        <v>45519</v>
      </c>
      <c r="I7500">
        <v>13.32</v>
      </c>
      <c r="J7500">
        <v>4</v>
      </c>
      <c r="K7500" t="s">
        <v>3123</v>
      </c>
      <c r="L7500" t="s">
        <v>3206</v>
      </c>
      <c r="M7500" t="s">
        <v>3177</v>
      </c>
      <c r="N7500">
        <v>1.7</v>
      </c>
      <c r="O7500" t="s">
        <v>3213</v>
      </c>
      <c r="P7500">
        <f t="shared" si="234"/>
        <v>45519</v>
      </c>
      <c r="Q7500">
        <f>--(COUNTIF($A$2:A7500,A7500)=1)</f>
        <v>1</v>
      </c>
      <c r="R7500">
        <f t="shared" si="235"/>
        <v>13.32</v>
      </c>
    </row>
    <row r="7501" spans="1:18">
      <c r="A7501" t="s">
        <v>14492</v>
      </c>
      <c r="B7501" t="s">
        <v>1864</v>
      </c>
      <c r="C7501" t="s">
        <v>12600</v>
      </c>
      <c r="D7501" t="s">
        <v>3251</v>
      </c>
      <c r="E7501" t="s">
        <v>3194</v>
      </c>
      <c r="F7501" t="s">
        <v>3180</v>
      </c>
      <c r="G7501" t="s">
        <v>1566</v>
      </c>
      <c r="H7501" s="28"/>
      <c r="J7501">
        <v>72</v>
      </c>
      <c r="K7501" t="s">
        <v>3098</v>
      </c>
      <c r="L7501" t="s">
        <v>3244</v>
      </c>
      <c r="M7501" t="s">
        <v>3207</v>
      </c>
      <c r="O7501" t="s">
        <v>3213</v>
      </c>
      <c r="P7501">
        <f t="shared" si="234"/>
        <v>44670</v>
      </c>
      <c r="Q7501">
        <f>--(COUNTIF($A$2:A7501,A7501)=1)</f>
        <v>1</v>
      </c>
      <c r="R7501" t="str">
        <f t="shared" si="235"/>
        <v/>
      </c>
    </row>
    <row r="7502" spans="1:18">
      <c r="A7502" t="s">
        <v>14032</v>
      </c>
      <c r="B7502" t="s">
        <v>9310</v>
      </c>
      <c r="C7502" t="s">
        <v>3098</v>
      </c>
      <c r="D7502" t="s">
        <v>3174</v>
      </c>
      <c r="E7502" t="s">
        <v>3194</v>
      </c>
      <c r="F7502" t="s">
        <v>3228</v>
      </c>
      <c r="G7502" t="s">
        <v>2013</v>
      </c>
      <c r="H7502" s="28"/>
      <c r="J7502">
        <v>72</v>
      </c>
      <c r="K7502" t="s">
        <v>3098</v>
      </c>
      <c r="L7502" t="s">
        <v>3254</v>
      </c>
      <c r="M7502" t="s">
        <v>3169</v>
      </c>
      <c r="O7502" t="s">
        <v>3123</v>
      </c>
      <c r="P7502">
        <f t="shared" si="234"/>
        <v>45472</v>
      </c>
      <c r="Q7502">
        <f>--(COUNTIF($A$2:A7502,A7502)=1)</f>
        <v>0</v>
      </c>
      <c r="R7502" t="str">
        <f t="shared" si="235"/>
        <v/>
      </c>
    </row>
    <row r="7503" spans="1:18">
      <c r="A7503" t="s">
        <v>13132</v>
      </c>
      <c r="B7503" t="s">
        <v>2798</v>
      </c>
      <c r="C7503" t="s">
        <v>3098</v>
      </c>
      <c r="D7503" t="s">
        <v>3196</v>
      </c>
      <c r="E7503" t="s">
        <v>3175</v>
      </c>
      <c r="F7503" t="s">
        <v>3167</v>
      </c>
      <c r="G7503" t="s">
        <v>1205</v>
      </c>
      <c r="H7503" s="28">
        <v>45686</v>
      </c>
      <c r="I7503">
        <v>22.65</v>
      </c>
      <c r="J7503">
        <v>8</v>
      </c>
      <c r="K7503" t="s">
        <v>3123</v>
      </c>
      <c r="L7503" t="s">
        <v>3187</v>
      </c>
      <c r="M7503" t="s">
        <v>3202</v>
      </c>
      <c r="N7503">
        <v>3.4</v>
      </c>
      <c r="O7503" t="s">
        <v>3182</v>
      </c>
      <c r="P7503">
        <f t="shared" si="234"/>
        <v>45686</v>
      </c>
      <c r="Q7503">
        <f>--(COUNTIF($A$2:A7503,A7503)=1)</f>
        <v>0</v>
      </c>
      <c r="R7503" t="str">
        <f t="shared" si="235"/>
        <v/>
      </c>
    </row>
    <row r="7504" spans="1:18">
      <c r="A7504" t="s">
        <v>3671</v>
      </c>
      <c r="B7504" t="s">
        <v>3672</v>
      </c>
      <c r="C7504" t="s">
        <v>3673</v>
      </c>
      <c r="D7504" t="s">
        <v>3185</v>
      </c>
      <c r="E7504" t="s">
        <v>3194</v>
      </c>
      <c r="F7504" t="s">
        <v>3167</v>
      </c>
      <c r="G7504" t="s">
        <v>774</v>
      </c>
      <c r="H7504" s="28">
        <v>45232</v>
      </c>
      <c r="I7504">
        <v>200.4</v>
      </c>
      <c r="J7504">
        <v>72</v>
      </c>
      <c r="K7504" t="s">
        <v>3123</v>
      </c>
      <c r="L7504" t="s">
        <v>3192</v>
      </c>
      <c r="M7504" t="s">
        <v>3202</v>
      </c>
      <c r="N7504">
        <v>2.2000000000000002</v>
      </c>
      <c r="O7504" t="s">
        <v>3123</v>
      </c>
      <c r="P7504">
        <f t="shared" si="234"/>
        <v>45224</v>
      </c>
      <c r="Q7504">
        <f>--(COUNTIF($A$2:A7504,A7504)=1)</f>
        <v>0</v>
      </c>
      <c r="R7504" t="str">
        <f t="shared" si="235"/>
        <v/>
      </c>
    </row>
    <row r="7505" spans="1:18">
      <c r="A7505" t="s">
        <v>12595</v>
      </c>
      <c r="B7505" t="s">
        <v>431</v>
      </c>
      <c r="C7505" t="s">
        <v>3098</v>
      </c>
      <c r="D7505" t="s">
        <v>3251</v>
      </c>
      <c r="E7505" t="s">
        <v>3175</v>
      </c>
      <c r="F7505" t="s">
        <v>3167</v>
      </c>
      <c r="G7505" t="s">
        <v>1793</v>
      </c>
      <c r="H7505" s="28">
        <v>45375</v>
      </c>
      <c r="I7505">
        <v>0.84</v>
      </c>
      <c r="J7505">
        <v>8</v>
      </c>
      <c r="K7505" t="s">
        <v>3124</v>
      </c>
      <c r="L7505" t="s">
        <v>3229</v>
      </c>
      <c r="M7505" t="s">
        <v>3207</v>
      </c>
      <c r="N7505">
        <v>1</v>
      </c>
      <c r="O7505" t="s">
        <v>3189</v>
      </c>
      <c r="P7505">
        <f t="shared" si="234"/>
        <v>45375</v>
      </c>
      <c r="Q7505">
        <f>--(COUNTIF($A$2:A7505,A7505)=1)</f>
        <v>0</v>
      </c>
      <c r="R7505" t="str">
        <f t="shared" si="235"/>
        <v/>
      </c>
    </row>
    <row r="7506" spans="1:18">
      <c r="A7506" t="s">
        <v>9780</v>
      </c>
      <c r="B7506" t="s">
        <v>3041</v>
      </c>
      <c r="C7506" t="s">
        <v>9781</v>
      </c>
      <c r="D7506" t="s">
        <v>3237</v>
      </c>
      <c r="E7506" t="s">
        <v>3166</v>
      </c>
      <c r="F7506" t="s">
        <v>3180</v>
      </c>
      <c r="G7506" t="s">
        <v>1675</v>
      </c>
      <c r="H7506" s="28"/>
      <c r="J7506">
        <v>24</v>
      </c>
      <c r="K7506" t="s">
        <v>3098</v>
      </c>
      <c r="L7506" t="s">
        <v>3225</v>
      </c>
      <c r="M7506" t="s">
        <v>3188</v>
      </c>
      <c r="O7506" t="s">
        <v>3178</v>
      </c>
      <c r="P7506">
        <f t="shared" si="234"/>
        <v>45593</v>
      </c>
      <c r="Q7506">
        <f>--(COUNTIF($A$2:A7506,A7506)=1)</f>
        <v>0</v>
      </c>
      <c r="R7506" t="str">
        <f t="shared" si="235"/>
        <v/>
      </c>
    </row>
    <row r="7507" spans="1:18">
      <c r="A7507" t="s">
        <v>12734</v>
      </c>
      <c r="B7507" t="s">
        <v>4502</v>
      </c>
      <c r="C7507" t="s">
        <v>3098</v>
      </c>
      <c r="D7507" t="s">
        <v>3227</v>
      </c>
      <c r="E7507" t="s">
        <v>3194</v>
      </c>
      <c r="F7507" t="s">
        <v>3167</v>
      </c>
      <c r="G7507" t="s">
        <v>12735</v>
      </c>
      <c r="H7507" s="28">
        <v>45021</v>
      </c>
      <c r="I7507">
        <v>79.67</v>
      </c>
      <c r="J7507">
        <v>72</v>
      </c>
      <c r="K7507" t="s">
        <v>3123</v>
      </c>
      <c r="L7507" t="s">
        <v>3354</v>
      </c>
      <c r="M7507" t="s">
        <v>3207</v>
      </c>
      <c r="N7507">
        <v>4.9000000000000004</v>
      </c>
      <c r="O7507" t="s">
        <v>3123</v>
      </c>
      <c r="P7507">
        <f t="shared" si="234"/>
        <v>45018</v>
      </c>
      <c r="Q7507">
        <f>--(COUNTIF($A$2:A7507,A7507)=1)</f>
        <v>0</v>
      </c>
      <c r="R7507" t="str">
        <f t="shared" si="235"/>
        <v/>
      </c>
    </row>
    <row r="7508" spans="1:18">
      <c r="A7508" t="s">
        <v>3787</v>
      </c>
      <c r="B7508" t="s">
        <v>906</v>
      </c>
      <c r="C7508" t="s">
        <v>3098</v>
      </c>
      <c r="D7508" t="s">
        <v>3196</v>
      </c>
      <c r="E7508" t="s">
        <v>3194</v>
      </c>
      <c r="F7508" t="s">
        <v>3220</v>
      </c>
      <c r="G7508" t="s">
        <v>1318</v>
      </c>
      <c r="H7508" s="28">
        <v>44632</v>
      </c>
      <c r="I7508">
        <v>8.9499999999999993</v>
      </c>
      <c r="J7508">
        <v>72</v>
      </c>
      <c r="K7508" t="s">
        <v>3124</v>
      </c>
      <c r="L7508" t="s">
        <v>3281</v>
      </c>
      <c r="M7508" t="s">
        <v>3177</v>
      </c>
      <c r="N7508">
        <v>4.3</v>
      </c>
      <c r="O7508" t="s">
        <v>3189</v>
      </c>
      <c r="P7508">
        <f t="shared" si="234"/>
        <v>44632</v>
      </c>
      <c r="Q7508">
        <f>--(COUNTIF($A$2:A7508,A7508)=1)</f>
        <v>0</v>
      </c>
      <c r="R7508" t="str">
        <f t="shared" si="235"/>
        <v/>
      </c>
    </row>
    <row r="7509" spans="1:18">
      <c r="A7509" t="s">
        <v>3669</v>
      </c>
      <c r="B7509" t="s">
        <v>3670</v>
      </c>
      <c r="C7509" t="s">
        <v>3098</v>
      </c>
      <c r="D7509" t="s">
        <v>3196</v>
      </c>
      <c r="E7509" t="s">
        <v>3175</v>
      </c>
      <c r="F7509" t="s">
        <v>3167</v>
      </c>
      <c r="G7509" t="s">
        <v>181</v>
      </c>
      <c r="H7509" s="28">
        <v>44718</v>
      </c>
      <c r="I7509">
        <v>4.6100000000000003</v>
      </c>
      <c r="J7509">
        <v>8</v>
      </c>
      <c r="K7509" t="s">
        <v>3124</v>
      </c>
      <c r="L7509" t="s">
        <v>3248</v>
      </c>
      <c r="M7509" t="s">
        <v>3207</v>
      </c>
      <c r="N7509">
        <v>3.1</v>
      </c>
      <c r="O7509" t="s">
        <v>3182</v>
      </c>
      <c r="P7509">
        <f t="shared" si="234"/>
        <v>44718</v>
      </c>
      <c r="Q7509">
        <f>--(COUNTIF($A$2:A7509,A7509)=1)</f>
        <v>0</v>
      </c>
      <c r="R7509" t="str">
        <f t="shared" si="235"/>
        <v/>
      </c>
    </row>
    <row r="7510" spans="1:18">
      <c r="A7510" t="s">
        <v>5277</v>
      </c>
      <c r="B7510" t="s">
        <v>5014</v>
      </c>
      <c r="C7510" t="s">
        <v>5278</v>
      </c>
      <c r="D7510" t="s">
        <v>3196</v>
      </c>
      <c r="E7510" t="s">
        <v>3166</v>
      </c>
      <c r="F7510" t="s">
        <v>3220</v>
      </c>
      <c r="G7510" t="s">
        <v>2022</v>
      </c>
      <c r="H7510" s="28">
        <v>44813</v>
      </c>
      <c r="I7510">
        <v>10.93</v>
      </c>
      <c r="J7510">
        <v>24</v>
      </c>
      <c r="K7510" t="s">
        <v>3124</v>
      </c>
      <c r="L7510" t="s">
        <v>3192</v>
      </c>
      <c r="M7510" t="s">
        <v>3177</v>
      </c>
      <c r="O7510" t="s">
        <v>3124</v>
      </c>
      <c r="P7510">
        <f t="shared" si="234"/>
        <v>44813</v>
      </c>
      <c r="Q7510">
        <f>--(COUNTIF($A$2:A7510,A7510)=1)</f>
        <v>0</v>
      </c>
      <c r="R7510" t="str">
        <f t="shared" si="235"/>
        <v/>
      </c>
    </row>
    <row r="7511" spans="1:18">
      <c r="A7511" t="s">
        <v>11865</v>
      </c>
      <c r="B7511" t="s">
        <v>5011</v>
      </c>
      <c r="C7511" t="s">
        <v>3098</v>
      </c>
      <c r="D7511" t="s">
        <v>3174</v>
      </c>
      <c r="E7511" t="s">
        <v>3166</v>
      </c>
      <c r="F7511" t="s">
        <v>3220</v>
      </c>
      <c r="G7511" t="s">
        <v>1405</v>
      </c>
      <c r="H7511" s="28"/>
      <c r="J7511">
        <v>24</v>
      </c>
      <c r="K7511" t="s">
        <v>3098</v>
      </c>
      <c r="L7511" t="s">
        <v>3351</v>
      </c>
      <c r="M7511" t="s">
        <v>3188</v>
      </c>
      <c r="O7511" t="s">
        <v>3170</v>
      </c>
      <c r="P7511">
        <f t="shared" si="234"/>
        <v>44684</v>
      </c>
      <c r="Q7511">
        <f>--(COUNTIF($A$2:A7511,A7511)=1)</f>
        <v>0</v>
      </c>
      <c r="R7511" t="str">
        <f t="shared" si="235"/>
        <v/>
      </c>
    </row>
    <row r="7512" spans="1:18">
      <c r="A7512" t="s">
        <v>14311</v>
      </c>
      <c r="B7512" t="s">
        <v>1876</v>
      </c>
      <c r="C7512" t="s">
        <v>3098</v>
      </c>
      <c r="D7512" t="s">
        <v>3200</v>
      </c>
      <c r="E7512" t="s">
        <v>3166</v>
      </c>
      <c r="F7512" t="s">
        <v>3167</v>
      </c>
      <c r="G7512" t="s">
        <v>375</v>
      </c>
      <c r="H7512" s="28">
        <v>44647</v>
      </c>
      <c r="I7512">
        <v>35.799999999999997</v>
      </c>
      <c r="J7512">
        <v>24</v>
      </c>
      <c r="K7512" t="s">
        <v>3123</v>
      </c>
      <c r="L7512" t="s">
        <v>3265</v>
      </c>
      <c r="M7512" t="s">
        <v>3188</v>
      </c>
      <c r="O7512" t="s">
        <v>3123</v>
      </c>
      <c r="P7512">
        <f t="shared" si="234"/>
        <v>44646</v>
      </c>
      <c r="Q7512">
        <f>--(COUNTIF($A$2:A7512,A7512)=1)</f>
        <v>0</v>
      </c>
      <c r="R7512" t="str">
        <f t="shared" si="235"/>
        <v/>
      </c>
    </row>
    <row r="7513" spans="1:18">
      <c r="A7513" t="s">
        <v>4504</v>
      </c>
      <c r="B7513" t="s">
        <v>885</v>
      </c>
      <c r="C7513" t="s">
        <v>3098</v>
      </c>
      <c r="D7513" t="s">
        <v>3165</v>
      </c>
      <c r="E7513" t="s">
        <v>3194</v>
      </c>
      <c r="F7513" t="s">
        <v>3220</v>
      </c>
      <c r="G7513" t="s">
        <v>4197</v>
      </c>
      <c r="H7513" s="28"/>
      <c r="J7513">
        <v>72</v>
      </c>
      <c r="K7513" t="s">
        <v>3098</v>
      </c>
      <c r="L7513" t="s">
        <v>3098</v>
      </c>
      <c r="M7513" t="s">
        <v>3177</v>
      </c>
      <c r="O7513" t="s">
        <v>3170</v>
      </c>
      <c r="P7513">
        <f t="shared" si="234"/>
        <v>45661</v>
      </c>
      <c r="Q7513">
        <f>--(COUNTIF($A$2:A7513,A7513)=1)</f>
        <v>0</v>
      </c>
      <c r="R7513" t="str">
        <f t="shared" si="235"/>
        <v/>
      </c>
    </row>
    <row r="7514" spans="1:18">
      <c r="A7514" t="s">
        <v>4155</v>
      </c>
      <c r="B7514" t="s">
        <v>2075</v>
      </c>
      <c r="C7514" t="s">
        <v>3098</v>
      </c>
      <c r="D7514" t="s">
        <v>3251</v>
      </c>
      <c r="E7514" t="s">
        <v>3175</v>
      </c>
      <c r="F7514" t="s">
        <v>3167</v>
      </c>
      <c r="G7514" t="s">
        <v>1332</v>
      </c>
      <c r="H7514" s="28">
        <v>44827</v>
      </c>
      <c r="I7514">
        <v>4.47</v>
      </c>
      <c r="J7514">
        <v>8</v>
      </c>
      <c r="K7514" t="s">
        <v>3124</v>
      </c>
      <c r="L7514" t="s">
        <v>3268</v>
      </c>
      <c r="M7514" t="s">
        <v>3177</v>
      </c>
      <c r="N7514">
        <v>2</v>
      </c>
      <c r="O7514" t="s">
        <v>3213</v>
      </c>
      <c r="P7514">
        <f t="shared" si="234"/>
        <v>44827</v>
      </c>
      <c r="Q7514">
        <f>--(COUNTIF($A$2:A7514,A7514)=1)</f>
        <v>0</v>
      </c>
      <c r="R7514" t="str">
        <f t="shared" si="235"/>
        <v/>
      </c>
    </row>
    <row r="7515" spans="1:18">
      <c r="A7515" t="s">
        <v>8928</v>
      </c>
      <c r="B7515" t="s">
        <v>499</v>
      </c>
      <c r="C7515" t="s">
        <v>8929</v>
      </c>
      <c r="D7515" t="s">
        <v>3200</v>
      </c>
      <c r="E7515" t="s">
        <v>3280</v>
      </c>
      <c r="F7515" t="s">
        <v>3220</v>
      </c>
      <c r="G7515" t="s">
        <v>255</v>
      </c>
      <c r="H7515" s="28">
        <v>45579</v>
      </c>
      <c r="I7515">
        <v>9.39</v>
      </c>
      <c r="J7515">
        <v>4</v>
      </c>
      <c r="K7515" t="s">
        <v>3123</v>
      </c>
      <c r="L7515" t="s">
        <v>3398</v>
      </c>
      <c r="M7515" t="s">
        <v>3169</v>
      </c>
      <c r="O7515" t="s">
        <v>3170</v>
      </c>
      <c r="P7515">
        <f t="shared" si="234"/>
        <v>45579</v>
      </c>
      <c r="Q7515">
        <f>--(COUNTIF($A$2:A7515,A7515)=1)</f>
        <v>0</v>
      </c>
      <c r="R7515" t="str">
        <f t="shared" si="235"/>
        <v/>
      </c>
    </row>
    <row r="7516" spans="1:18">
      <c r="A7516" t="s">
        <v>5877</v>
      </c>
      <c r="B7516" t="s">
        <v>3641</v>
      </c>
      <c r="C7516" t="s">
        <v>3098</v>
      </c>
      <c r="D7516" t="s">
        <v>3174</v>
      </c>
      <c r="E7516" t="s">
        <v>3194</v>
      </c>
      <c r="F7516" t="s">
        <v>3167</v>
      </c>
      <c r="G7516" t="s">
        <v>773</v>
      </c>
      <c r="H7516" s="28">
        <v>45189</v>
      </c>
      <c r="I7516">
        <v>97.5</v>
      </c>
      <c r="J7516">
        <v>72</v>
      </c>
      <c r="K7516" t="s">
        <v>3123</v>
      </c>
      <c r="L7516" t="s">
        <v>3168</v>
      </c>
      <c r="M7516" t="s">
        <v>3188</v>
      </c>
      <c r="O7516" t="s">
        <v>3182</v>
      </c>
      <c r="P7516">
        <f t="shared" si="234"/>
        <v>45185</v>
      </c>
      <c r="Q7516">
        <f>--(COUNTIF($A$2:A7516,A7516)=1)</f>
        <v>0</v>
      </c>
      <c r="R7516" t="str">
        <f t="shared" si="235"/>
        <v/>
      </c>
    </row>
    <row r="7517" spans="1:18">
      <c r="A7517" t="s">
        <v>12717</v>
      </c>
      <c r="B7517" t="s">
        <v>1418</v>
      </c>
      <c r="C7517" t="s">
        <v>5649</v>
      </c>
      <c r="D7517" t="s">
        <v>3251</v>
      </c>
      <c r="E7517" t="s">
        <v>3166</v>
      </c>
      <c r="F7517" t="s">
        <v>3180</v>
      </c>
      <c r="G7517" t="s">
        <v>2689</v>
      </c>
      <c r="H7517" s="28"/>
      <c r="J7517">
        <v>24</v>
      </c>
      <c r="K7517" t="s">
        <v>3098</v>
      </c>
      <c r="L7517" t="s">
        <v>3198</v>
      </c>
      <c r="M7517" t="s">
        <v>3207</v>
      </c>
      <c r="O7517" t="s">
        <v>3213</v>
      </c>
      <c r="P7517">
        <f t="shared" si="234"/>
        <v>45205</v>
      </c>
      <c r="Q7517">
        <f>--(COUNTIF($A$2:A7517,A7517)=1)</f>
        <v>0</v>
      </c>
      <c r="R7517" t="str">
        <f t="shared" si="235"/>
        <v/>
      </c>
    </row>
    <row r="7518" spans="1:18">
      <c r="A7518" t="s">
        <v>8363</v>
      </c>
      <c r="B7518" t="s">
        <v>1218</v>
      </c>
      <c r="C7518" t="s">
        <v>3098</v>
      </c>
      <c r="D7518" t="s">
        <v>3251</v>
      </c>
      <c r="E7518" t="s">
        <v>3166</v>
      </c>
      <c r="F7518" t="s">
        <v>3167</v>
      </c>
      <c r="G7518" t="s">
        <v>5693</v>
      </c>
      <c r="H7518" s="28">
        <v>45657</v>
      </c>
      <c r="I7518">
        <v>33.1</v>
      </c>
      <c r="J7518">
        <v>24</v>
      </c>
      <c r="K7518" t="s">
        <v>3123</v>
      </c>
      <c r="L7518" t="s">
        <v>3437</v>
      </c>
      <c r="M7518" t="s">
        <v>3169</v>
      </c>
      <c r="N7518">
        <v>3.7</v>
      </c>
      <c r="O7518" t="s">
        <v>3123</v>
      </c>
      <c r="P7518">
        <f t="shared" si="234"/>
        <v>45656</v>
      </c>
      <c r="Q7518">
        <f>--(COUNTIF($A$2:A7518,A7518)=1)</f>
        <v>0</v>
      </c>
      <c r="R7518" t="str">
        <f t="shared" si="235"/>
        <v/>
      </c>
    </row>
    <row r="7519" spans="1:18">
      <c r="A7519" t="s">
        <v>12014</v>
      </c>
      <c r="B7519" t="s">
        <v>1246</v>
      </c>
      <c r="C7519" t="s">
        <v>3098</v>
      </c>
      <c r="D7519" t="s">
        <v>3165</v>
      </c>
      <c r="E7519" t="s">
        <v>3194</v>
      </c>
      <c r="F7519" t="s">
        <v>3228</v>
      </c>
      <c r="G7519" t="s">
        <v>1482</v>
      </c>
      <c r="H7519" s="28"/>
      <c r="J7519">
        <v>72</v>
      </c>
      <c r="K7519" t="s">
        <v>3098</v>
      </c>
      <c r="L7519" t="s">
        <v>3218</v>
      </c>
      <c r="M7519" t="s">
        <v>3169</v>
      </c>
      <c r="O7519" t="s">
        <v>3182</v>
      </c>
      <c r="P7519">
        <f t="shared" si="234"/>
        <v>45596</v>
      </c>
      <c r="Q7519">
        <f>--(COUNTIF($A$2:A7519,A7519)=1)</f>
        <v>0</v>
      </c>
      <c r="R7519" t="str">
        <f t="shared" si="235"/>
        <v/>
      </c>
    </row>
    <row r="7520" spans="1:18">
      <c r="A7520" t="s">
        <v>12608</v>
      </c>
      <c r="B7520" t="s">
        <v>6556</v>
      </c>
      <c r="C7520" t="s">
        <v>12609</v>
      </c>
      <c r="D7520" t="s">
        <v>3174</v>
      </c>
      <c r="E7520" t="s">
        <v>3280</v>
      </c>
      <c r="F7520" t="s">
        <v>3167</v>
      </c>
      <c r="G7520" t="s">
        <v>1562</v>
      </c>
      <c r="H7520" s="28">
        <v>45125</v>
      </c>
      <c r="I7520">
        <v>8.48</v>
      </c>
      <c r="J7520">
        <v>4</v>
      </c>
      <c r="K7520" t="s">
        <v>3123</v>
      </c>
      <c r="L7520" t="s">
        <v>3098</v>
      </c>
      <c r="M7520" t="s">
        <v>3188</v>
      </c>
      <c r="N7520">
        <v>3.1</v>
      </c>
      <c r="O7520" t="s">
        <v>3189</v>
      </c>
      <c r="P7520">
        <f t="shared" si="234"/>
        <v>45125</v>
      </c>
      <c r="Q7520">
        <f>--(COUNTIF($A$2:A7520,A7520)=1)</f>
        <v>0</v>
      </c>
      <c r="R7520" t="str">
        <f t="shared" si="235"/>
        <v/>
      </c>
    </row>
    <row r="7521" spans="1:18">
      <c r="A7521" t="s">
        <v>11177</v>
      </c>
      <c r="B7521" t="s">
        <v>4237</v>
      </c>
      <c r="C7521" t="s">
        <v>3098</v>
      </c>
      <c r="D7521" t="s">
        <v>3165</v>
      </c>
      <c r="E7521" t="s">
        <v>3194</v>
      </c>
      <c r="F7521" t="s">
        <v>3228</v>
      </c>
      <c r="G7521" t="s">
        <v>2356</v>
      </c>
      <c r="H7521" s="28"/>
      <c r="J7521">
        <v>72</v>
      </c>
      <c r="K7521" t="s">
        <v>3098</v>
      </c>
      <c r="L7521" t="s">
        <v>3437</v>
      </c>
      <c r="M7521" t="s">
        <v>3207</v>
      </c>
      <c r="O7521" t="s">
        <v>3124</v>
      </c>
      <c r="P7521">
        <f t="shared" si="234"/>
        <v>45435</v>
      </c>
      <c r="Q7521">
        <f>--(COUNTIF($A$2:A7521,A7521)=1)</f>
        <v>0</v>
      </c>
      <c r="R7521" t="str">
        <f t="shared" si="235"/>
        <v/>
      </c>
    </row>
    <row r="7522" spans="1:18">
      <c r="A7522" t="s">
        <v>7045</v>
      </c>
      <c r="B7522" t="s">
        <v>1072</v>
      </c>
      <c r="C7522" t="s">
        <v>3098</v>
      </c>
      <c r="D7522" t="s">
        <v>3174</v>
      </c>
      <c r="E7522" t="s">
        <v>3166</v>
      </c>
      <c r="F7522" t="s">
        <v>3167</v>
      </c>
      <c r="G7522" t="s">
        <v>2043</v>
      </c>
      <c r="H7522" s="28">
        <v>44965</v>
      </c>
      <c r="I7522">
        <v>-40.380000000000003</v>
      </c>
      <c r="J7522">
        <v>24</v>
      </c>
      <c r="K7522" t="s">
        <v>3124</v>
      </c>
      <c r="L7522" t="s">
        <v>3231</v>
      </c>
      <c r="M7522" t="s">
        <v>3188</v>
      </c>
      <c r="N7522">
        <v>1.4</v>
      </c>
      <c r="O7522" t="s">
        <v>3260</v>
      </c>
      <c r="P7522">
        <f t="shared" si="234"/>
        <v>44967</v>
      </c>
      <c r="Q7522">
        <f>--(COUNTIF($A$2:A7522,A7522)=1)</f>
        <v>0</v>
      </c>
      <c r="R7522" t="str">
        <f t="shared" si="235"/>
        <v/>
      </c>
    </row>
    <row r="7523" spans="1:18">
      <c r="A7523" t="s">
        <v>9050</v>
      </c>
      <c r="B7523" t="s">
        <v>5854</v>
      </c>
      <c r="C7523" t="s">
        <v>3098</v>
      </c>
      <c r="D7523" t="s">
        <v>3227</v>
      </c>
      <c r="E7523" t="s">
        <v>3280</v>
      </c>
      <c r="F7523" t="s">
        <v>3167</v>
      </c>
      <c r="G7523" t="s">
        <v>1368</v>
      </c>
      <c r="H7523" s="28">
        <v>45489</v>
      </c>
      <c r="I7523">
        <v>2.39</v>
      </c>
      <c r="J7523">
        <v>4</v>
      </c>
      <c r="K7523" t="s">
        <v>3124</v>
      </c>
      <c r="L7523" t="s">
        <v>3437</v>
      </c>
      <c r="M7523" t="s">
        <v>3202</v>
      </c>
      <c r="N7523">
        <v>3.9</v>
      </c>
      <c r="O7523" t="s">
        <v>3182</v>
      </c>
      <c r="P7523">
        <f t="shared" si="234"/>
        <v>45489</v>
      </c>
      <c r="Q7523">
        <f>--(COUNTIF($A$2:A7523,A7523)=1)</f>
        <v>0</v>
      </c>
      <c r="R7523" t="str">
        <f t="shared" si="235"/>
        <v/>
      </c>
    </row>
    <row r="7524" spans="1:18">
      <c r="A7524" t="s">
        <v>13225</v>
      </c>
      <c r="B7524" t="s">
        <v>7223</v>
      </c>
      <c r="C7524" t="s">
        <v>3098</v>
      </c>
      <c r="D7524" t="s">
        <v>3185</v>
      </c>
      <c r="E7524" t="s">
        <v>3166</v>
      </c>
      <c r="F7524" t="s">
        <v>3167</v>
      </c>
      <c r="G7524" t="s">
        <v>12442</v>
      </c>
      <c r="H7524" s="28">
        <v>44598</v>
      </c>
      <c r="I7524">
        <v>59.57</v>
      </c>
      <c r="J7524">
        <v>24</v>
      </c>
      <c r="K7524" t="s">
        <v>3123</v>
      </c>
      <c r="L7524" t="s">
        <v>3168</v>
      </c>
      <c r="M7524" t="s">
        <v>3202</v>
      </c>
      <c r="O7524" t="s">
        <v>3182</v>
      </c>
      <c r="P7524">
        <f t="shared" si="234"/>
        <v>44596</v>
      </c>
      <c r="Q7524">
        <f>--(COUNTIF($A$2:A7524,A7524)=1)</f>
        <v>0</v>
      </c>
      <c r="R7524" t="str">
        <f t="shared" si="235"/>
        <v/>
      </c>
    </row>
    <row r="7525" spans="1:18">
      <c r="A7525" t="s">
        <v>9754</v>
      </c>
      <c r="B7525" t="s">
        <v>2268</v>
      </c>
      <c r="C7525" t="s">
        <v>3098</v>
      </c>
      <c r="D7525" t="s">
        <v>3200</v>
      </c>
      <c r="E7525" t="s">
        <v>3175</v>
      </c>
      <c r="F7525" t="s">
        <v>3167</v>
      </c>
      <c r="G7525" t="s">
        <v>1800</v>
      </c>
      <c r="H7525" s="28">
        <v>44862</v>
      </c>
      <c r="I7525">
        <v>8.7799999999999994</v>
      </c>
      <c r="J7525">
        <v>8</v>
      </c>
      <c r="K7525" t="s">
        <v>3123</v>
      </c>
      <c r="L7525" t="s">
        <v>3216</v>
      </c>
      <c r="M7525" t="s">
        <v>3177</v>
      </c>
      <c r="O7525" t="s">
        <v>3260</v>
      </c>
      <c r="P7525">
        <f t="shared" si="234"/>
        <v>44862</v>
      </c>
      <c r="Q7525">
        <f>--(COUNTIF($A$2:A7525,A7525)=1)</f>
        <v>0</v>
      </c>
      <c r="R7525" t="str">
        <f t="shared" si="235"/>
        <v/>
      </c>
    </row>
    <row r="7526" spans="1:18">
      <c r="A7526" t="s">
        <v>6436</v>
      </c>
      <c r="B7526" t="s">
        <v>3974</v>
      </c>
      <c r="C7526" t="s">
        <v>3098</v>
      </c>
      <c r="D7526" t="s">
        <v>3237</v>
      </c>
      <c r="E7526" t="s">
        <v>3166</v>
      </c>
      <c r="F7526" t="s">
        <v>3220</v>
      </c>
      <c r="G7526" t="s">
        <v>346</v>
      </c>
      <c r="H7526" s="28">
        <v>44972</v>
      </c>
      <c r="I7526">
        <v>15.8</v>
      </c>
      <c r="J7526">
        <v>24</v>
      </c>
      <c r="K7526" t="s">
        <v>3124</v>
      </c>
      <c r="L7526" t="s">
        <v>3098</v>
      </c>
      <c r="M7526" t="s">
        <v>3169</v>
      </c>
      <c r="N7526">
        <v>3.4</v>
      </c>
      <c r="O7526" t="s">
        <v>3178</v>
      </c>
      <c r="P7526">
        <f t="shared" si="234"/>
        <v>44972</v>
      </c>
      <c r="Q7526">
        <f>--(COUNTIF($A$2:A7526,A7526)=1)</f>
        <v>0</v>
      </c>
      <c r="R7526" t="str">
        <f t="shared" si="235"/>
        <v/>
      </c>
    </row>
    <row r="7527" spans="1:18">
      <c r="A7527" t="s">
        <v>8920</v>
      </c>
      <c r="B7527" t="s">
        <v>1214</v>
      </c>
      <c r="C7527" t="s">
        <v>8921</v>
      </c>
      <c r="D7527" t="s">
        <v>3196</v>
      </c>
      <c r="E7527" t="s">
        <v>3280</v>
      </c>
      <c r="F7527" t="s">
        <v>3167</v>
      </c>
      <c r="G7527" t="s">
        <v>1355</v>
      </c>
      <c r="H7527" s="28">
        <v>45331</v>
      </c>
      <c r="I7527">
        <v>6.31</v>
      </c>
      <c r="J7527">
        <v>4</v>
      </c>
      <c r="K7527" t="s">
        <v>3123</v>
      </c>
      <c r="L7527" t="s">
        <v>3221</v>
      </c>
      <c r="M7527" t="s">
        <v>3188</v>
      </c>
      <c r="N7527">
        <v>4.9000000000000004</v>
      </c>
      <c r="O7527" t="s">
        <v>3170</v>
      </c>
      <c r="P7527">
        <f t="shared" si="234"/>
        <v>45331</v>
      </c>
      <c r="Q7527">
        <f>--(COUNTIF($A$2:A7527,A7527)=1)</f>
        <v>0</v>
      </c>
      <c r="R7527" t="str">
        <f t="shared" si="235"/>
        <v/>
      </c>
    </row>
    <row r="7528" spans="1:18">
      <c r="A7528" t="s">
        <v>11173</v>
      </c>
      <c r="B7528" t="s">
        <v>5757</v>
      </c>
      <c r="C7528" t="s">
        <v>6602</v>
      </c>
      <c r="D7528" t="s">
        <v>3174</v>
      </c>
      <c r="E7528" t="s">
        <v>3166</v>
      </c>
      <c r="F7528" t="s">
        <v>3167</v>
      </c>
      <c r="G7528" t="s">
        <v>543</v>
      </c>
      <c r="H7528" s="28">
        <v>44817</v>
      </c>
      <c r="I7528">
        <v>17.059999999999999</v>
      </c>
      <c r="J7528">
        <v>24</v>
      </c>
      <c r="K7528" t="s">
        <v>3124</v>
      </c>
      <c r="L7528" t="s">
        <v>3218</v>
      </c>
      <c r="M7528" t="s">
        <v>3207</v>
      </c>
      <c r="N7528">
        <v>1.4</v>
      </c>
      <c r="O7528" t="s">
        <v>3260</v>
      </c>
      <c r="P7528">
        <f t="shared" si="234"/>
        <v>44817</v>
      </c>
      <c r="Q7528">
        <f>--(COUNTIF($A$2:A7528,A7528)=1)</f>
        <v>0</v>
      </c>
      <c r="R7528" t="str">
        <f t="shared" si="235"/>
        <v/>
      </c>
    </row>
    <row r="7529" spans="1:18">
      <c r="A7529" t="s">
        <v>12656</v>
      </c>
      <c r="B7529" t="s">
        <v>6803</v>
      </c>
      <c r="C7529" t="s">
        <v>3098</v>
      </c>
      <c r="D7529" t="s">
        <v>3251</v>
      </c>
      <c r="E7529" t="s">
        <v>3175</v>
      </c>
      <c r="F7529" t="s">
        <v>3167</v>
      </c>
      <c r="G7529" t="s">
        <v>12657</v>
      </c>
      <c r="H7529" s="28">
        <v>44758</v>
      </c>
      <c r="I7529">
        <v>19.690000000000001</v>
      </c>
      <c r="J7529">
        <v>8</v>
      </c>
      <c r="K7529" t="s">
        <v>3123</v>
      </c>
      <c r="L7529" t="s">
        <v>3437</v>
      </c>
      <c r="M7529" t="s">
        <v>3188</v>
      </c>
      <c r="N7529">
        <v>3.7</v>
      </c>
      <c r="O7529" t="s">
        <v>3123</v>
      </c>
      <c r="P7529">
        <f t="shared" si="234"/>
        <v>44758</v>
      </c>
      <c r="Q7529">
        <f>--(COUNTIF($A$2:A7529,A7529)=1)</f>
        <v>0</v>
      </c>
      <c r="R7529" t="str">
        <f t="shared" si="235"/>
        <v/>
      </c>
    </row>
    <row r="7530" spans="1:18">
      <c r="A7530" t="s">
        <v>13838</v>
      </c>
      <c r="B7530" t="s">
        <v>3588</v>
      </c>
      <c r="C7530" t="s">
        <v>3098</v>
      </c>
      <c r="D7530" t="s">
        <v>3237</v>
      </c>
      <c r="E7530" t="s">
        <v>3194</v>
      </c>
      <c r="F7530" t="s">
        <v>3180</v>
      </c>
      <c r="G7530" t="s">
        <v>96</v>
      </c>
      <c r="H7530" s="28"/>
      <c r="J7530">
        <v>72</v>
      </c>
      <c r="K7530" t="s">
        <v>3098</v>
      </c>
      <c r="L7530" t="s">
        <v>3265</v>
      </c>
      <c r="M7530" t="s">
        <v>3169</v>
      </c>
      <c r="O7530" t="s">
        <v>3123</v>
      </c>
      <c r="P7530">
        <f t="shared" si="234"/>
        <v>44734</v>
      </c>
      <c r="Q7530">
        <f>--(COUNTIF($A$2:A7530,A7530)=1)</f>
        <v>0</v>
      </c>
      <c r="R7530" t="str">
        <f t="shared" si="235"/>
        <v/>
      </c>
    </row>
    <row r="7531" spans="1:18">
      <c r="A7531" t="s">
        <v>5420</v>
      </c>
      <c r="B7531" t="s">
        <v>1564</v>
      </c>
      <c r="C7531" t="s">
        <v>5421</v>
      </c>
      <c r="D7531" t="s">
        <v>3185</v>
      </c>
      <c r="E7531" t="s">
        <v>3175</v>
      </c>
      <c r="F7531" t="s">
        <v>3228</v>
      </c>
      <c r="G7531" t="s">
        <v>508</v>
      </c>
      <c r="H7531" s="28"/>
      <c r="J7531">
        <v>8</v>
      </c>
      <c r="K7531" t="s">
        <v>3098</v>
      </c>
      <c r="L7531" t="s">
        <v>3212</v>
      </c>
      <c r="M7531" t="s">
        <v>3188</v>
      </c>
      <c r="O7531" t="s">
        <v>3189</v>
      </c>
      <c r="P7531">
        <f t="shared" si="234"/>
        <v>44938</v>
      </c>
      <c r="Q7531">
        <f>--(COUNTIF($A$2:A7531,A7531)=1)</f>
        <v>0</v>
      </c>
      <c r="R7531" t="str">
        <f t="shared" si="235"/>
        <v/>
      </c>
    </row>
    <row r="7532" spans="1:18">
      <c r="A7532" t="s">
        <v>8593</v>
      </c>
      <c r="B7532" t="s">
        <v>8594</v>
      </c>
      <c r="C7532" t="s">
        <v>3098</v>
      </c>
      <c r="D7532" t="s">
        <v>3237</v>
      </c>
      <c r="E7532" t="s">
        <v>3194</v>
      </c>
      <c r="F7532" t="s">
        <v>3220</v>
      </c>
      <c r="G7532" t="s">
        <v>1682</v>
      </c>
      <c r="H7532" s="28">
        <v>45575</v>
      </c>
      <c r="I7532">
        <v>239.56</v>
      </c>
      <c r="J7532">
        <v>72</v>
      </c>
      <c r="K7532" t="s">
        <v>3123</v>
      </c>
      <c r="L7532" t="s">
        <v>3209</v>
      </c>
      <c r="M7532" t="s">
        <v>3177</v>
      </c>
      <c r="O7532" t="s">
        <v>3170</v>
      </c>
      <c r="P7532">
        <f t="shared" si="234"/>
        <v>45566</v>
      </c>
      <c r="Q7532">
        <f>--(COUNTIF($A$2:A7532,A7532)=1)</f>
        <v>0</v>
      </c>
      <c r="R7532" t="str">
        <f t="shared" si="235"/>
        <v/>
      </c>
    </row>
    <row r="7533" spans="1:18">
      <c r="A7533" t="s">
        <v>5899</v>
      </c>
      <c r="B7533" t="s">
        <v>1596</v>
      </c>
      <c r="C7533" t="s">
        <v>5900</v>
      </c>
      <c r="D7533" t="s">
        <v>3196</v>
      </c>
      <c r="E7533" t="s">
        <v>3166</v>
      </c>
      <c r="F7533" t="s">
        <v>3167</v>
      </c>
      <c r="G7533" t="s">
        <v>2321</v>
      </c>
      <c r="H7533" s="28">
        <v>45165</v>
      </c>
      <c r="I7533">
        <v>39.130000000000003</v>
      </c>
      <c r="J7533">
        <v>24</v>
      </c>
      <c r="K7533" t="s">
        <v>3123</v>
      </c>
      <c r="L7533" t="s">
        <v>3265</v>
      </c>
      <c r="M7533" t="s">
        <v>3202</v>
      </c>
      <c r="O7533" t="s">
        <v>3213</v>
      </c>
      <c r="P7533">
        <f t="shared" si="234"/>
        <v>45164</v>
      </c>
      <c r="Q7533">
        <f>--(COUNTIF($A$2:A7533,A7533)=1)</f>
        <v>0</v>
      </c>
      <c r="R7533" t="str">
        <f t="shared" si="235"/>
        <v/>
      </c>
    </row>
    <row r="7534" spans="1:18">
      <c r="A7534" t="s">
        <v>13892</v>
      </c>
      <c r="B7534" t="s">
        <v>5554</v>
      </c>
      <c r="C7534" t="s">
        <v>8347</v>
      </c>
      <c r="D7534" t="s">
        <v>3165</v>
      </c>
      <c r="E7534" t="s">
        <v>3194</v>
      </c>
      <c r="F7534" t="s">
        <v>3180</v>
      </c>
      <c r="G7534" t="s">
        <v>421</v>
      </c>
      <c r="H7534" s="28"/>
      <c r="J7534">
        <v>72</v>
      </c>
      <c r="K7534" t="s">
        <v>3098</v>
      </c>
      <c r="L7534" t="s">
        <v>3218</v>
      </c>
      <c r="M7534" t="s">
        <v>3202</v>
      </c>
      <c r="O7534" t="s">
        <v>3213</v>
      </c>
      <c r="P7534">
        <f t="shared" si="234"/>
        <v>45121</v>
      </c>
      <c r="Q7534">
        <f>--(COUNTIF($A$2:A7534,A7534)=1)</f>
        <v>0</v>
      </c>
      <c r="R7534" t="str">
        <f t="shared" si="235"/>
        <v/>
      </c>
    </row>
    <row r="7535" spans="1:18">
      <c r="A7535" t="s">
        <v>10193</v>
      </c>
      <c r="B7535" t="s">
        <v>4430</v>
      </c>
      <c r="C7535" t="s">
        <v>10194</v>
      </c>
      <c r="D7535" t="s">
        <v>3227</v>
      </c>
      <c r="E7535" t="s">
        <v>3166</v>
      </c>
      <c r="F7535" t="s">
        <v>3180</v>
      </c>
      <c r="G7535" t="s">
        <v>339</v>
      </c>
      <c r="H7535" s="28"/>
      <c r="J7535">
        <v>24</v>
      </c>
      <c r="K7535" t="s">
        <v>3098</v>
      </c>
      <c r="L7535" t="s">
        <v>3229</v>
      </c>
      <c r="M7535" t="s">
        <v>3202</v>
      </c>
      <c r="O7535" t="s">
        <v>3260</v>
      </c>
      <c r="P7535">
        <f t="shared" si="234"/>
        <v>44988</v>
      </c>
      <c r="Q7535">
        <f>--(COUNTIF($A$2:A7535,A7535)=1)</f>
        <v>0</v>
      </c>
      <c r="R7535" t="str">
        <f t="shared" si="235"/>
        <v/>
      </c>
    </row>
    <row r="7536" spans="1:18">
      <c r="A7536" t="s">
        <v>9809</v>
      </c>
      <c r="B7536" t="s">
        <v>2021</v>
      </c>
      <c r="C7536" t="s">
        <v>9810</v>
      </c>
      <c r="D7536" t="s">
        <v>3165</v>
      </c>
      <c r="E7536" t="s">
        <v>3194</v>
      </c>
      <c r="F7536" t="s">
        <v>3167</v>
      </c>
      <c r="G7536" t="s">
        <v>6178</v>
      </c>
      <c r="H7536" s="28">
        <v>44727</v>
      </c>
      <c r="I7536">
        <v>245.21</v>
      </c>
      <c r="J7536">
        <v>72</v>
      </c>
      <c r="K7536" t="s">
        <v>3123</v>
      </c>
      <c r="L7536" t="s">
        <v>3098</v>
      </c>
      <c r="M7536" t="s">
        <v>3188</v>
      </c>
      <c r="O7536" t="s">
        <v>3123</v>
      </c>
      <c r="P7536">
        <f t="shared" si="234"/>
        <v>44717</v>
      </c>
      <c r="Q7536">
        <f>--(COUNTIF($A$2:A7536,A7536)=1)</f>
        <v>0</v>
      </c>
      <c r="R7536" t="str">
        <f t="shared" si="235"/>
        <v/>
      </c>
    </row>
    <row r="7537" spans="1:18">
      <c r="A7537" t="s">
        <v>14283</v>
      </c>
      <c r="B7537" t="s">
        <v>2598</v>
      </c>
      <c r="C7537" t="s">
        <v>3098</v>
      </c>
      <c r="D7537" t="s">
        <v>3240</v>
      </c>
      <c r="E7537" t="s">
        <v>3175</v>
      </c>
      <c r="F7537" t="s">
        <v>3220</v>
      </c>
      <c r="G7537" t="s">
        <v>1009</v>
      </c>
      <c r="H7537" s="28">
        <v>45645</v>
      </c>
      <c r="I7537">
        <v>3.11</v>
      </c>
      <c r="J7537">
        <v>8</v>
      </c>
      <c r="K7537" t="s">
        <v>3124</v>
      </c>
      <c r="L7537" t="s">
        <v>3231</v>
      </c>
      <c r="M7537" t="s">
        <v>3169</v>
      </c>
      <c r="O7537" t="s">
        <v>3189</v>
      </c>
      <c r="P7537">
        <f t="shared" si="234"/>
        <v>45645</v>
      </c>
      <c r="Q7537">
        <f>--(COUNTIF($A$2:A7537,A7537)=1)</f>
        <v>0</v>
      </c>
      <c r="R7537" t="str">
        <f t="shared" si="235"/>
        <v/>
      </c>
    </row>
    <row r="7538" spans="1:18">
      <c r="A7538" t="s">
        <v>9658</v>
      </c>
      <c r="B7538" t="s">
        <v>2355</v>
      </c>
      <c r="C7538" t="s">
        <v>3912</v>
      </c>
      <c r="D7538" t="s">
        <v>3237</v>
      </c>
      <c r="E7538" t="s">
        <v>3166</v>
      </c>
      <c r="F7538" t="s">
        <v>3167</v>
      </c>
      <c r="G7538" t="s">
        <v>106</v>
      </c>
      <c r="H7538" s="28">
        <v>44722</v>
      </c>
      <c r="I7538">
        <v>36.590000000000003</v>
      </c>
      <c r="J7538">
        <v>24</v>
      </c>
      <c r="K7538" t="s">
        <v>3123</v>
      </c>
      <c r="L7538" t="s">
        <v>3225</v>
      </c>
      <c r="M7538" t="s">
        <v>3169</v>
      </c>
      <c r="O7538" t="s">
        <v>3189</v>
      </c>
      <c r="P7538">
        <f t="shared" si="234"/>
        <v>44721</v>
      </c>
      <c r="Q7538">
        <f>--(COUNTIF($A$2:A7538,A7538)=1)</f>
        <v>0</v>
      </c>
      <c r="R7538" t="str">
        <f t="shared" si="235"/>
        <v/>
      </c>
    </row>
    <row r="7539" spans="1:18">
      <c r="A7539" t="s">
        <v>11286</v>
      </c>
      <c r="B7539" t="s">
        <v>4192</v>
      </c>
      <c r="C7539" t="s">
        <v>11287</v>
      </c>
      <c r="D7539" t="s">
        <v>3240</v>
      </c>
      <c r="E7539" t="s">
        <v>3175</v>
      </c>
      <c r="F7539" t="s">
        <v>3167</v>
      </c>
      <c r="G7539" t="s">
        <v>2203</v>
      </c>
      <c r="H7539" s="28">
        <v>45534</v>
      </c>
      <c r="I7539">
        <v>22.18</v>
      </c>
      <c r="J7539">
        <v>8</v>
      </c>
      <c r="K7539" t="s">
        <v>3123</v>
      </c>
      <c r="L7539" t="s">
        <v>3265</v>
      </c>
      <c r="M7539" t="s">
        <v>3169</v>
      </c>
      <c r="N7539">
        <v>4.0999999999999996</v>
      </c>
      <c r="O7539" t="s">
        <v>3189</v>
      </c>
      <c r="P7539">
        <f t="shared" si="234"/>
        <v>45534</v>
      </c>
      <c r="Q7539">
        <f>--(COUNTIF($A$2:A7539,A7539)=1)</f>
        <v>0</v>
      </c>
      <c r="R7539" t="str">
        <f t="shared" si="235"/>
        <v/>
      </c>
    </row>
    <row r="7540" spans="1:18">
      <c r="A7540" t="s">
        <v>7579</v>
      </c>
      <c r="B7540" t="s">
        <v>1301</v>
      </c>
      <c r="C7540" t="s">
        <v>7580</v>
      </c>
      <c r="D7540" t="s">
        <v>3185</v>
      </c>
      <c r="E7540" t="s">
        <v>3194</v>
      </c>
      <c r="F7540" t="s">
        <v>3167</v>
      </c>
      <c r="G7540" t="s">
        <v>309</v>
      </c>
      <c r="H7540" s="28">
        <v>45168</v>
      </c>
      <c r="I7540">
        <v>250.47</v>
      </c>
      <c r="J7540">
        <v>72</v>
      </c>
      <c r="K7540" t="s">
        <v>3123</v>
      </c>
      <c r="L7540" t="s">
        <v>3354</v>
      </c>
      <c r="M7540" t="s">
        <v>3177</v>
      </c>
      <c r="N7540">
        <v>4.0999999999999996</v>
      </c>
      <c r="O7540" t="s">
        <v>3182</v>
      </c>
      <c r="P7540">
        <f t="shared" si="234"/>
        <v>45158</v>
      </c>
      <c r="Q7540">
        <f>--(COUNTIF($A$2:A7540,A7540)=1)</f>
        <v>0</v>
      </c>
      <c r="R7540" t="str">
        <f t="shared" si="235"/>
        <v/>
      </c>
    </row>
    <row r="7541" spans="1:18">
      <c r="A7541" t="s">
        <v>12261</v>
      </c>
      <c r="B7541" t="s">
        <v>4926</v>
      </c>
      <c r="C7541" t="s">
        <v>12262</v>
      </c>
      <c r="D7541" t="s">
        <v>3251</v>
      </c>
      <c r="E7541" t="s">
        <v>3194</v>
      </c>
      <c r="F7541" t="s">
        <v>3167</v>
      </c>
      <c r="G7541" t="s">
        <v>3033</v>
      </c>
      <c r="H7541" s="28">
        <v>45179</v>
      </c>
      <c r="I7541">
        <v>56.56</v>
      </c>
      <c r="J7541">
        <v>72</v>
      </c>
      <c r="K7541" t="s">
        <v>3124</v>
      </c>
      <c r="L7541" t="s">
        <v>3206</v>
      </c>
      <c r="M7541" t="s">
        <v>3169</v>
      </c>
      <c r="O7541" t="s">
        <v>3178</v>
      </c>
      <c r="P7541">
        <f t="shared" si="234"/>
        <v>45177</v>
      </c>
      <c r="Q7541">
        <f>--(COUNTIF($A$2:A7541,A7541)=1)</f>
        <v>0</v>
      </c>
      <c r="R7541" t="str">
        <f t="shared" si="235"/>
        <v/>
      </c>
    </row>
    <row r="7542" spans="1:18">
      <c r="A7542" t="s">
        <v>5239</v>
      </c>
      <c r="B7542" t="s">
        <v>1559</v>
      </c>
      <c r="C7542" t="s">
        <v>5240</v>
      </c>
      <c r="D7542" t="s">
        <v>3174</v>
      </c>
      <c r="E7542" t="s">
        <v>3280</v>
      </c>
      <c r="F7542" t="s">
        <v>3167</v>
      </c>
      <c r="G7542" t="s">
        <v>349</v>
      </c>
      <c r="H7542" s="28">
        <v>45010</v>
      </c>
      <c r="I7542">
        <v>12.75</v>
      </c>
      <c r="J7542">
        <v>4</v>
      </c>
      <c r="K7542" t="s">
        <v>3123</v>
      </c>
      <c r="L7542" t="s">
        <v>3225</v>
      </c>
      <c r="M7542" t="s">
        <v>3207</v>
      </c>
      <c r="N7542">
        <v>3.9</v>
      </c>
      <c r="O7542" t="s">
        <v>3123</v>
      </c>
      <c r="P7542">
        <f t="shared" si="234"/>
        <v>45010</v>
      </c>
      <c r="Q7542">
        <f>--(COUNTIF($A$2:A7542,A7542)=1)</f>
        <v>0</v>
      </c>
      <c r="R7542" t="str">
        <f t="shared" si="235"/>
        <v/>
      </c>
    </row>
    <row r="7543" spans="1:18">
      <c r="A7543" t="s">
        <v>14133</v>
      </c>
      <c r="B7543" t="s">
        <v>995</v>
      </c>
      <c r="C7543" t="s">
        <v>8574</v>
      </c>
      <c r="D7543" t="s">
        <v>3165</v>
      </c>
      <c r="E7543" t="s">
        <v>3175</v>
      </c>
      <c r="F7543" t="s">
        <v>3167</v>
      </c>
      <c r="G7543" t="s">
        <v>2995</v>
      </c>
      <c r="H7543" s="28">
        <v>45251</v>
      </c>
      <c r="I7543">
        <v>8.2799999999999994</v>
      </c>
      <c r="J7543">
        <v>8</v>
      </c>
      <c r="K7543" t="s">
        <v>3123</v>
      </c>
      <c r="L7543" t="s">
        <v>3225</v>
      </c>
      <c r="M7543" t="s">
        <v>3202</v>
      </c>
      <c r="N7543">
        <v>2.8</v>
      </c>
      <c r="O7543" t="s">
        <v>3189</v>
      </c>
      <c r="P7543">
        <f t="shared" si="234"/>
        <v>45251</v>
      </c>
      <c r="Q7543">
        <f>--(COUNTIF($A$2:A7543,A7543)=1)</f>
        <v>0</v>
      </c>
      <c r="R7543" t="str">
        <f t="shared" si="235"/>
        <v/>
      </c>
    </row>
    <row r="7544" spans="1:18">
      <c r="A7544" t="s">
        <v>9381</v>
      </c>
      <c r="B7544" t="s">
        <v>5435</v>
      </c>
      <c r="C7544" t="s">
        <v>3098</v>
      </c>
      <c r="D7544" t="s">
        <v>3237</v>
      </c>
      <c r="E7544" t="s">
        <v>3194</v>
      </c>
      <c r="F7544" t="s">
        <v>3167</v>
      </c>
      <c r="G7544" t="s">
        <v>3419</v>
      </c>
      <c r="H7544" s="28">
        <v>45638</v>
      </c>
      <c r="I7544">
        <v>9.75</v>
      </c>
      <c r="J7544">
        <v>72</v>
      </c>
      <c r="K7544" t="s">
        <v>3124</v>
      </c>
      <c r="L7544" t="s">
        <v>3244</v>
      </c>
      <c r="M7544" t="s">
        <v>3202</v>
      </c>
      <c r="O7544" t="s">
        <v>3260</v>
      </c>
      <c r="P7544">
        <f t="shared" si="234"/>
        <v>45638</v>
      </c>
      <c r="Q7544">
        <f>--(COUNTIF($A$2:A7544,A7544)=1)</f>
        <v>0</v>
      </c>
      <c r="R7544" t="str">
        <f t="shared" si="235"/>
        <v/>
      </c>
    </row>
    <row r="7545" spans="1:18">
      <c r="A7545" t="s">
        <v>8428</v>
      </c>
      <c r="B7545" t="s">
        <v>2235</v>
      </c>
      <c r="C7545" t="s">
        <v>3098</v>
      </c>
      <c r="D7545" t="s">
        <v>3185</v>
      </c>
      <c r="E7545" t="s">
        <v>3166</v>
      </c>
      <c r="F7545" t="s">
        <v>3167</v>
      </c>
      <c r="G7545" t="s">
        <v>2543</v>
      </c>
      <c r="H7545" s="28">
        <v>44782</v>
      </c>
      <c r="I7545">
        <v>5.26</v>
      </c>
      <c r="J7545">
        <v>24</v>
      </c>
      <c r="K7545" t="s">
        <v>3124</v>
      </c>
      <c r="L7545" t="s">
        <v>3281</v>
      </c>
      <c r="M7545" t="s">
        <v>3202</v>
      </c>
      <c r="N7545">
        <v>4.4000000000000004</v>
      </c>
      <c r="O7545" t="s">
        <v>3170</v>
      </c>
      <c r="P7545">
        <f t="shared" si="234"/>
        <v>44782</v>
      </c>
      <c r="Q7545">
        <f>--(COUNTIF($A$2:A7545,A7545)=1)</f>
        <v>0</v>
      </c>
      <c r="R7545" t="str">
        <f t="shared" si="235"/>
        <v/>
      </c>
    </row>
    <row r="7546" spans="1:18">
      <c r="A7546" t="s">
        <v>12360</v>
      </c>
      <c r="B7546" t="s">
        <v>2672</v>
      </c>
      <c r="C7546" t="s">
        <v>12361</v>
      </c>
      <c r="D7546" t="s">
        <v>3237</v>
      </c>
      <c r="E7546" t="s">
        <v>3194</v>
      </c>
      <c r="F7546" t="s">
        <v>3220</v>
      </c>
      <c r="G7546" t="s">
        <v>1740</v>
      </c>
      <c r="H7546" s="28">
        <v>45064</v>
      </c>
      <c r="I7546">
        <v>132.82</v>
      </c>
      <c r="J7546">
        <v>72</v>
      </c>
      <c r="K7546" t="s">
        <v>3123</v>
      </c>
      <c r="L7546" t="s">
        <v>3225</v>
      </c>
      <c r="M7546" t="s">
        <v>3207</v>
      </c>
      <c r="N7546">
        <v>5</v>
      </c>
      <c r="O7546" t="s">
        <v>3182</v>
      </c>
      <c r="P7546">
        <f t="shared" si="234"/>
        <v>45059</v>
      </c>
      <c r="Q7546">
        <f>--(COUNTIF($A$2:A7546,A7546)=1)</f>
        <v>0</v>
      </c>
      <c r="R7546" t="str">
        <f t="shared" si="235"/>
        <v/>
      </c>
    </row>
    <row r="7547" spans="1:18">
      <c r="A7547" t="s">
        <v>14031</v>
      </c>
      <c r="B7547" t="s">
        <v>2474</v>
      </c>
      <c r="C7547" t="s">
        <v>3098</v>
      </c>
      <c r="D7547" t="s">
        <v>3251</v>
      </c>
      <c r="E7547" t="s">
        <v>3166</v>
      </c>
      <c r="F7547" t="s">
        <v>3228</v>
      </c>
      <c r="G7547" t="s">
        <v>3509</v>
      </c>
      <c r="H7547" s="28"/>
      <c r="J7547">
        <v>24</v>
      </c>
      <c r="K7547" t="s">
        <v>3098</v>
      </c>
      <c r="L7547" t="s">
        <v>3351</v>
      </c>
      <c r="M7547" t="s">
        <v>3202</v>
      </c>
      <c r="O7547" t="s">
        <v>3170</v>
      </c>
      <c r="P7547">
        <f t="shared" si="234"/>
        <v>45126</v>
      </c>
      <c r="Q7547">
        <f>--(COUNTIF($A$2:A7547,A7547)=1)</f>
        <v>0</v>
      </c>
      <c r="R7547" t="str">
        <f t="shared" si="235"/>
        <v/>
      </c>
    </row>
    <row r="7548" spans="1:18">
      <c r="A7548" t="s">
        <v>6477</v>
      </c>
      <c r="B7548" t="s">
        <v>4473</v>
      </c>
      <c r="C7548" t="s">
        <v>3098</v>
      </c>
      <c r="D7548" t="s">
        <v>3185</v>
      </c>
      <c r="E7548" t="s">
        <v>3166</v>
      </c>
      <c r="F7548" t="s">
        <v>3167</v>
      </c>
      <c r="G7548" t="s">
        <v>1324</v>
      </c>
      <c r="H7548" s="28">
        <v>45317</v>
      </c>
      <c r="I7548">
        <v>25.77</v>
      </c>
      <c r="J7548">
        <v>24</v>
      </c>
      <c r="K7548" t="s">
        <v>3123</v>
      </c>
      <c r="L7548" t="s">
        <v>3181</v>
      </c>
      <c r="M7548" t="s">
        <v>3177</v>
      </c>
      <c r="N7548">
        <v>2.1</v>
      </c>
      <c r="O7548" t="s">
        <v>3178</v>
      </c>
      <c r="P7548">
        <f t="shared" si="234"/>
        <v>45316</v>
      </c>
      <c r="Q7548">
        <f>--(COUNTIF($A$2:A7548,A7548)=1)</f>
        <v>0</v>
      </c>
      <c r="R7548" t="str">
        <f t="shared" si="235"/>
        <v/>
      </c>
    </row>
    <row r="7549" spans="1:18">
      <c r="A7549" t="s">
        <v>9806</v>
      </c>
      <c r="B7549" t="s">
        <v>3934</v>
      </c>
      <c r="C7549" t="s">
        <v>4092</v>
      </c>
      <c r="D7549" t="s">
        <v>3174</v>
      </c>
      <c r="E7549" t="s">
        <v>3280</v>
      </c>
      <c r="F7549" t="s">
        <v>3167</v>
      </c>
      <c r="G7549" t="s">
        <v>773</v>
      </c>
      <c r="H7549" s="28"/>
      <c r="J7549">
        <v>4</v>
      </c>
      <c r="K7549" t="s">
        <v>3098</v>
      </c>
      <c r="L7549" t="s">
        <v>3254</v>
      </c>
      <c r="M7549" t="s">
        <v>3177</v>
      </c>
      <c r="O7549" t="s">
        <v>3178</v>
      </c>
      <c r="P7549">
        <f t="shared" si="234"/>
        <v>45185</v>
      </c>
      <c r="Q7549">
        <f>--(COUNTIF($A$2:A7549,A7549)=1)</f>
        <v>0</v>
      </c>
      <c r="R7549" t="str">
        <f t="shared" si="235"/>
        <v/>
      </c>
    </row>
    <row r="7550" spans="1:18">
      <c r="A7550" t="s">
        <v>3376</v>
      </c>
      <c r="B7550" t="s">
        <v>1253</v>
      </c>
      <c r="C7550" t="s">
        <v>3377</v>
      </c>
      <c r="D7550" t="s">
        <v>3165</v>
      </c>
      <c r="E7550" t="s">
        <v>3166</v>
      </c>
      <c r="F7550" t="s">
        <v>3167</v>
      </c>
      <c r="G7550" t="s">
        <v>631</v>
      </c>
      <c r="H7550" s="28">
        <v>45520</v>
      </c>
      <c r="I7550">
        <v>54.97</v>
      </c>
      <c r="J7550">
        <v>24</v>
      </c>
      <c r="K7550" t="s">
        <v>3123</v>
      </c>
      <c r="L7550" t="s">
        <v>3318</v>
      </c>
      <c r="M7550" t="s">
        <v>3177</v>
      </c>
      <c r="N7550">
        <v>3.5</v>
      </c>
      <c r="O7550" t="s">
        <v>3213</v>
      </c>
      <c r="P7550">
        <f t="shared" si="234"/>
        <v>45518</v>
      </c>
      <c r="Q7550">
        <f>--(COUNTIF($A$2:A7550,A7550)=1)</f>
        <v>0</v>
      </c>
      <c r="R7550" t="str">
        <f t="shared" si="235"/>
        <v/>
      </c>
    </row>
    <row r="7551" spans="1:18">
      <c r="A7551" t="s">
        <v>13632</v>
      </c>
      <c r="B7551" t="s">
        <v>3056</v>
      </c>
      <c r="C7551" t="s">
        <v>3098</v>
      </c>
      <c r="D7551" t="s">
        <v>3240</v>
      </c>
      <c r="E7551" t="s">
        <v>3194</v>
      </c>
      <c r="F7551" t="s">
        <v>3167</v>
      </c>
      <c r="G7551" t="s">
        <v>1554</v>
      </c>
      <c r="H7551" s="28">
        <v>44990</v>
      </c>
      <c r="I7551">
        <v>193.25</v>
      </c>
      <c r="J7551">
        <v>72</v>
      </c>
      <c r="K7551" t="s">
        <v>3123</v>
      </c>
      <c r="L7551" t="s">
        <v>3281</v>
      </c>
      <c r="M7551" t="s">
        <v>3188</v>
      </c>
      <c r="N7551">
        <v>3.9</v>
      </c>
      <c r="O7551" t="s">
        <v>3123</v>
      </c>
      <c r="P7551">
        <f t="shared" si="234"/>
        <v>44982</v>
      </c>
      <c r="Q7551">
        <f>--(COUNTIF($A$2:A7551,A7551)=1)</f>
        <v>0</v>
      </c>
      <c r="R7551" t="str">
        <f t="shared" si="235"/>
        <v/>
      </c>
    </row>
    <row r="7552" spans="1:18">
      <c r="A7552" t="s">
        <v>7673</v>
      </c>
      <c r="B7552" t="s">
        <v>514</v>
      </c>
      <c r="C7552" t="s">
        <v>3098</v>
      </c>
      <c r="D7552" t="s">
        <v>3227</v>
      </c>
      <c r="E7552" t="s">
        <v>3166</v>
      </c>
      <c r="F7552" t="s">
        <v>3167</v>
      </c>
      <c r="G7552" t="s">
        <v>278</v>
      </c>
      <c r="H7552" s="28">
        <v>45525</v>
      </c>
      <c r="I7552">
        <v>43.09</v>
      </c>
      <c r="J7552">
        <v>24</v>
      </c>
      <c r="K7552" t="s">
        <v>3123</v>
      </c>
      <c r="L7552" t="s">
        <v>3225</v>
      </c>
      <c r="M7552" t="s">
        <v>3202</v>
      </c>
      <c r="N7552">
        <v>3.6</v>
      </c>
      <c r="O7552" t="s">
        <v>3123</v>
      </c>
      <c r="P7552">
        <f t="shared" si="234"/>
        <v>45524</v>
      </c>
      <c r="Q7552">
        <f>--(COUNTIF($A$2:A7552,A7552)=1)</f>
        <v>0</v>
      </c>
      <c r="R7552" t="str">
        <f t="shared" si="235"/>
        <v/>
      </c>
    </row>
    <row r="7553" spans="1:18">
      <c r="A7553" t="s">
        <v>6016</v>
      </c>
      <c r="B7553" t="s">
        <v>6017</v>
      </c>
      <c r="C7553" t="s">
        <v>3098</v>
      </c>
      <c r="D7553" t="s">
        <v>3237</v>
      </c>
      <c r="E7553" t="s">
        <v>3166</v>
      </c>
      <c r="F7553" t="s">
        <v>3167</v>
      </c>
      <c r="G7553" t="s">
        <v>225</v>
      </c>
      <c r="H7553" s="28">
        <v>45475</v>
      </c>
      <c r="I7553">
        <v>31.7</v>
      </c>
      <c r="J7553">
        <v>24</v>
      </c>
      <c r="K7553" t="s">
        <v>3123</v>
      </c>
      <c r="L7553" t="s">
        <v>3302</v>
      </c>
      <c r="M7553" t="s">
        <v>3177</v>
      </c>
      <c r="O7553" t="s">
        <v>3213</v>
      </c>
      <c r="P7553">
        <f t="shared" si="234"/>
        <v>45474</v>
      </c>
      <c r="Q7553">
        <f>--(COUNTIF($A$2:A7553,A7553)=1)</f>
        <v>0</v>
      </c>
      <c r="R7553" t="str">
        <f t="shared" si="235"/>
        <v/>
      </c>
    </row>
    <row r="7554" spans="1:18">
      <c r="A7554" t="s">
        <v>4250</v>
      </c>
      <c r="B7554" t="s">
        <v>4251</v>
      </c>
      <c r="C7554" t="s">
        <v>3098</v>
      </c>
      <c r="D7554" t="s">
        <v>3200</v>
      </c>
      <c r="E7554" t="s">
        <v>3175</v>
      </c>
      <c r="F7554" t="s">
        <v>3167</v>
      </c>
      <c r="G7554" t="s">
        <v>159</v>
      </c>
      <c r="H7554" s="28">
        <v>45178</v>
      </c>
      <c r="I7554">
        <v>23.06</v>
      </c>
      <c r="J7554">
        <v>8</v>
      </c>
      <c r="K7554" t="s">
        <v>3123</v>
      </c>
      <c r="L7554" t="s">
        <v>3231</v>
      </c>
      <c r="M7554" t="s">
        <v>3207</v>
      </c>
      <c r="N7554">
        <v>2.9</v>
      </c>
      <c r="O7554" t="s">
        <v>3170</v>
      </c>
      <c r="P7554">
        <f t="shared" ref="P7554:P7617" si="236">IFERROR(DATEVALUE(G7554),IFERROR(DATE(RIGHT(G7554,4),MID(G7554,4,2),LEFT(G7554,2)),""))</f>
        <v>45178</v>
      </c>
      <c r="Q7554">
        <f>--(COUNTIF($A$2:A7554,A7554)=1)</f>
        <v>0</v>
      </c>
      <c r="R7554" t="str">
        <f t="shared" ref="R7554:R7617" si="237">IF(AND(Q7554=1,I7554&lt;&gt;"",ISNUMBER(I7554),I7554&gt;=0),I7554,"")</f>
        <v/>
      </c>
    </row>
    <row r="7555" spans="1:18">
      <c r="A7555" t="s">
        <v>6299</v>
      </c>
      <c r="B7555" t="s">
        <v>2669</v>
      </c>
      <c r="C7555" t="s">
        <v>3098</v>
      </c>
      <c r="D7555" t="s">
        <v>3165</v>
      </c>
      <c r="E7555" t="s">
        <v>3175</v>
      </c>
      <c r="F7555" t="s">
        <v>3167</v>
      </c>
      <c r="G7555" t="s">
        <v>3878</v>
      </c>
      <c r="H7555" s="28">
        <v>44587</v>
      </c>
      <c r="I7555">
        <v>12.01</v>
      </c>
      <c r="J7555">
        <v>8</v>
      </c>
      <c r="K7555" t="s">
        <v>3123</v>
      </c>
      <c r="L7555" t="s">
        <v>3268</v>
      </c>
      <c r="M7555" t="s">
        <v>3202</v>
      </c>
      <c r="O7555" t="s">
        <v>3170</v>
      </c>
      <c r="P7555">
        <f t="shared" si="236"/>
        <v>44587</v>
      </c>
      <c r="Q7555">
        <f>--(COUNTIF($A$2:A7555,A7555)=1)</f>
        <v>0</v>
      </c>
      <c r="R7555" t="str">
        <f t="shared" si="237"/>
        <v/>
      </c>
    </row>
    <row r="7556" spans="1:18">
      <c r="A7556" t="s">
        <v>11595</v>
      </c>
      <c r="B7556" t="s">
        <v>2870</v>
      </c>
      <c r="C7556" t="s">
        <v>3098</v>
      </c>
      <c r="D7556" t="s">
        <v>3165</v>
      </c>
      <c r="E7556" t="s">
        <v>3280</v>
      </c>
      <c r="F7556" t="s">
        <v>3167</v>
      </c>
      <c r="G7556" t="s">
        <v>938</v>
      </c>
      <c r="H7556" s="28">
        <v>45225</v>
      </c>
      <c r="I7556">
        <v>6.02</v>
      </c>
      <c r="J7556">
        <v>4</v>
      </c>
      <c r="K7556" t="s">
        <v>3123</v>
      </c>
      <c r="L7556" t="s">
        <v>3281</v>
      </c>
      <c r="M7556" t="s">
        <v>3169</v>
      </c>
      <c r="N7556">
        <v>4.0999999999999996</v>
      </c>
      <c r="O7556" t="s">
        <v>3170</v>
      </c>
      <c r="P7556">
        <f t="shared" si="236"/>
        <v>45225</v>
      </c>
      <c r="Q7556">
        <f>--(COUNTIF($A$2:A7556,A7556)=1)</f>
        <v>0</v>
      </c>
      <c r="R7556" t="str">
        <f t="shared" si="237"/>
        <v/>
      </c>
    </row>
    <row r="7557" spans="1:18">
      <c r="A7557" t="s">
        <v>9538</v>
      </c>
      <c r="B7557" t="s">
        <v>3716</v>
      </c>
      <c r="C7557" t="s">
        <v>3098</v>
      </c>
      <c r="D7557" t="s">
        <v>3196</v>
      </c>
      <c r="E7557" t="s">
        <v>3166</v>
      </c>
      <c r="F7557" t="s">
        <v>3228</v>
      </c>
      <c r="G7557" t="s">
        <v>873</v>
      </c>
      <c r="H7557" s="28"/>
      <c r="J7557">
        <v>24</v>
      </c>
      <c r="K7557" t="s">
        <v>3098</v>
      </c>
      <c r="L7557" t="s">
        <v>3192</v>
      </c>
      <c r="M7557" t="s">
        <v>3177</v>
      </c>
      <c r="O7557" t="s">
        <v>3123</v>
      </c>
      <c r="P7557">
        <f t="shared" si="236"/>
        <v>45419</v>
      </c>
      <c r="Q7557">
        <f>--(COUNTIF($A$2:A7557,A7557)=1)</f>
        <v>0</v>
      </c>
      <c r="R7557" t="str">
        <f t="shared" si="237"/>
        <v/>
      </c>
    </row>
    <row r="7558" spans="1:18">
      <c r="A7558" t="s">
        <v>6360</v>
      </c>
      <c r="B7558" t="s">
        <v>442</v>
      </c>
      <c r="C7558" t="s">
        <v>3098</v>
      </c>
      <c r="D7558" t="s">
        <v>3196</v>
      </c>
      <c r="E7558" t="s">
        <v>3166</v>
      </c>
      <c r="F7558" t="s">
        <v>3180</v>
      </c>
      <c r="G7558" t="s">
        <v>1654</v>
      </c>
      <c r="H7558" s="28"/>
      <c r="J7558">
        <v>24</v>
      </c>
      <c r="K7558" t="s">
        <v>3098</v>
      </c>
      <c r="L7558" t="s">
        <v>3181</v>
      </c>
      <c r="M7558" t="s">
        <v>3169</v>
      </c>
      <c r="O7558" t="s">
        <v>3170</v>
      </c>
      <c r="P7558">
        <f t="shared" si="236"/>
        <v>44777</v>
      </c>
      <c r="Q7558">
        <f>--(COUNTIF($A$2:A7558,A7558)=1)</f>
        <v>0</v>
      </c>
      <c r="R7558" t="str">
        <f t="shared" si="237"/>
        <v/>
      </c>
    </row>
    <row r="7559" spans="1:18">
      <c r="A7559" t="s">
        <v>13811</v>
      </c>
      <c r="B7559" t="s">
        <v>4445</v>
      </c>
      <c r="C7559" t="s">
        <v>3098</v>
      </c>
      <c r="D7559" t="s">
        <v>3165</v>
      </c>
      <c r="E7559" t="s">
        <v>3166</v>
      </c>
      <c r="F7559" t="s">
        <v>3228</v>
      </c>
      <c r="G7559" t="s">
        <v>1584</v>
      </c>
      <c r="H7559" s="28"/>
      <c r="J7559">
        <v>24</v>
      </c>
      <c r="K7559" t="s">
        <v>3098</v>
      </c>
      <c r="L7559" t="s">
        <v>3254</v>
      </c>
      <c r="M7559" t="s">
        <v>3202</v>
      </c>
      <c r="O7559" t="s">
        <v>3189</v>
      </c>
      <c r="P7559">
        <f t="shared" si="236"/>
        <v>45144</v>
      </c>
      <c r="Q7559">
        <f>--(COUNTIF($A$2:A7559,A7559)=1)</f>
        <v>0</v>
      </c>
      <c r="R7559" t="str">
        <f t="shared" si="237"/>
        <v/>
      </c>
    </row>
    <row r="7560" spans="1:18">
      <c r="A7560" t="s">
        <v>13278</v>
      </c>
      <c r="B7560" t="s">
        <v>1070</v>
      </c>
      <c r="C7560" t="s">
        <v>3098</v>
      </c>
      <c r="D7560" t="s">
        <v>3174</v>
      </c>
      <c r="E7560" t="s">
        <v>3175</v>
      </c>
      <c r="F7560" t="s">
        <v>3167</v>
      </c>
      <c r="G7560" t="s">
        <v>1699</v>
      </c>
      <c r="H7560" s="28">
        <v>45017</v>
      </c>
      <c r="I7560">
        <v>12.57</v>
      </c>
      <c r="J7560">
        <v>8</v>
      </c>
      <c r="K7560" t="s">
        <v>3123</v>
      </c>
      <c r="L7560" t="s">
        <v>3218</v>
      </c>
      <c r="M7560" t="s">
        <v>3202</v>
      </c>
      <c r="O7560" t="s">
        <v>3189</v>
      </c>
      <c r="P7560">
        <f t="shared" si="236"/>
        <v>45017</v>
      </c>
      <c r="Q7560">
        <f>--(COUNTIF($A$2:A7560,A7560)=1)</f>
        <v>0</v>
      </c>
      <c r="R7560" t="str">
        <f t="shared" si="237"/>
        <v/>
      </c>
    </row>
    <row r="7561" spans="1:18">
      <c r="A7561" t="s">
        <v>11942</v>
      </c>
      <c r="B7561" t="s">
        <v>1466</v>
      </c>
      <c r="C7561" t="s">
        <v>3098</v>
      </c>
      <c r="D7561" t="s">
        <v>3251</v>
      </c>
      <c r="E7561" t="s">
        <v>3280</v>
      </c>
      <c r="F7561" t="s">
        <v>3167</v>
      </c>
      <c r="G7561" t="s">
        <v>392</v>
      </c>
      <c r="H7561" s="28">
        <v>44621</v>
      </c>
      <c r="I7561">
        <v>1.46</v>
      </c>
      <c r="J7561">
        <v>4</v>
      </c>
      <c r="K7561" t="s">
        <v>3124</v>
      </c>
      <c r="L7561" t="s">
        <v>3248</v>
      </c>
      <c r="M7561" t="s">
        <v>3169</v>
      </c>
      <c r="N7561">
        <v>2.2000000000000002</v>
      </c>
      <c r="O7561" t="s">
        <v>3182</v>
      </c>
      <c r="P7561">
        <f t="shared" si="236"/>
        <v>44621</v>
      </c>
      <c r="Q7561">
        <f>--(COUNTIF($A$2:A7561,A7561)=1)</f>
        <v>0</v>
      </c>
      <c r="R7561" t="str">
        <f t="shared" si="237"/>
        <v/>
      </c>
    </row>
    <row r="7562" spans="1:18">
      <c r="A7562" t="s">
        <v>13130</v>
      </c>
      <c r="B7562" t="s">
        <v>5764</v>
      </c>
      <c r="C7562" t="s">
        <v>3098</v>
      </c>
      <c r="D7562" t="s">
        <v>3196</v>
      </c>
      <c r="E7562" t="s">
        <v>3166</v>
      </c>
      <c r="F7562" t="s">
        <v>3180</v>
      </c>
      <c r="G7562" t="s">
        <v>251</v>
      </c>
      <c r="H7562" s="28"/>
      <c r="J7562">
        <v>24</v>
      </c>
      <c r="K7562" t="s">
        <v>3098</v>
      </c>
      <c r="L7562" t="s">
        <v>3225</v>
      </c>
      <c r="M7562" t="s">
        <v>3177</v>
      </c>
      <c r="O7562" t="s">
        <v>3182</v>
      </c>
      <c r="P7562">
        <f t="shared" si="236"/>
        <v>44848</v>
      </c>
      <c r="Q7562">
        <f>--(COUNTIF($A$2:A7562,A7562)=1)</f>
        <v>0</v>
      </c>
      <c r="R7562" t="str">
        <f t="shared" si="237"/>
        <v/>
      </c>
    </row>
    <row r="7563" spans="1:18">
      <c r="A7563" t="s">
        <v>12315</v>
      </c>
      <c r="B7563" t="s">
        <v>4041</v>
      </c>
      <c r="C7563" t="s">
        <v>3098</v>
      </c>
      <c r="D7563" t="s">
        <v>3165</v>
      </c>
      <c r="E7563" t="s">
        <v>3194</v>
      </c>
      <c r="F7563" t="s">
        <v>3180</v>
      </c>
      <c r="G7563" t="s">
        <v>697</v>
      </c>
      <c r="H7563" s="28"/>
      <c r="J7563">
        <v>72</v>
      </c>
      <c r="K7563" t="s">
        <v>3098</v>
      </c>
      <c r="L7563" t="s">
        <v>3176</v>
      </c>
      <c r="M7563" t="s">
        <v>3207</v>
      </c>
      <c r="O7563" t="s">
        <v>3178</v>
      </c>
      <c r="P7563">
        <f t="shared" si="236"/>
        <v>45406</v>
      </c>
      <c r="Q7563">
        <f>--(COUNTIF($A$2:A7563,A7563)=1)</f>
        <v>0</v>
      </c>
      <c r="R7563" t="str">
        <f t="shared" si="237"/>
        <v/>
      </c>
    </row>
    <row r="7564" spans="1:18">
      <c r="A7564" t="s">
        <v>11079</v>
      </c>
      <c r="B7564" t="s">
        <v>1704</v>
      </c>
      <c r="C7564" t="s">
        <v>11080</v>
      </c>
      <c r="D7564" t="s">
        <v>3237</v>
      </c>
      <c r="E7564" t="s">
        <v>3166</v>
      </c>
      <c r="F7564" t="s">
        <v>3220</v>
      </c>
      <c r="G7564" t="s">
        <v>1111</v>
      </c>
      <c r="H7564" s="28"/>
      <c r="J7564">
        <v>24</v>
      </c>
      <c r="K7564" t="s">
        <v>3098</v>
      </c>
      <c r="L7564" t="s">
        <v>3244</v>
      </c>
      <c r="M7564" t="s">
        <v>3202</v>
      </c>
      <c r="O7564" t="s">
        <v>3189</v>
      </c>
      <c r="P7564">
        <f t="shared" si="236"/>
        <v>45554</v>
      </c>
      <c r="Q7564">
        <f>--(COUNTIF($A$2:A7564,A7564)=1)</f>
        <v>0</v>
      </c>
      <c r="R7564" t="str">
        <f t="shared" si="237"/>
        <v/>
      </c>
    </row>
    <row r="7565" spans="1:18">
      <c r="A7565" t="s">
        <v>10129</v>
      </c>
      <c r="B7565" t="s">
        <v>1204</v>
      </c>
      <c r="C7565" t="s">
        <v>5431</v>
      </c>
      <c r="D7565" t="s">
        <v>3251</v>
      </c>
      <c r="E7565" t="s">
        <v>3194</v>
      </c>
      <c r="F7565" t="s">
        <v>3220</v>
      </c>
      <c r="G7565" t="s">
        <v>822</v>
      </c>
      <c r="H7565" s="28">
        <v>44667</v>
      </c>
      <c r="I7565">
        <v>194.08</v>
      </c>
      <c r="J7565">
        <v>72</v>
      </c>
      <c r="K7565" t="s">
        <v>3123</v>
      </c>
      <c r="L7565" t="s">
        <v>3187</v>
      </c>
      <c r="M7565" t="s">
        <v>3202</v>
      </c>
      <c r="N7565">
        <v>3.3</v>
      </c>
      <c r="O7565" t="s">
        <v>3260</v>
      </c>
      <c r="P7565">
        <f t="shared" si="236"/>
        <v>44659</v>
      </c>
      <c r="Q7565">
        <f>--(COUNTIF($A$2:A7565,A7565)=1)</f>
        <v>0</v>
      </c>
      <c r="R7565" t="str">
        <f t="shared" si="237"/>
        <v/>
      </c>
    </row>
    <row r="7566" spans="1:18">
      <c r="A7566" t="s">
        <v>8749</v>
      </c>
      <c r="B7566" t="s">
        <v>1858</v>
      </c>
      <c r="C7566" t="s">
        <v>3098</v>
      </c>
      <c r="D7566" t="s">
        <v>3185</v>
      </c>
      <c r="E7566" t="s">
        <v>3166</v>
      </c>
      <c r="F7566" t="s">
        <v>3220</v>
      </c>
      <c r="G7566" t="s">
        <v>4650</v>
      </c>
      <c r="H7566" s="28">
        <v>45201</v>
      </c>
      <c r="I7566">
        <v>21.8</v>
      </c>
      <c r="J7566">
        <v>24</v>
      </c>
      <c r="K7566" t="s">
        <v>3124</v>
      </c>
      <c r="L7566" t="s">
        <v>3192</v>
      </c>
      <c r="M7566" t="s">
        <v>3169</v>
      </c>
      <c r="N7566">
        <v>2.5</v>
      </c>
      <c r="O7566" t="s">
        <v>3213</v>
      </c>
      <c r="P7566">
        <f t="shared" si="236"/>
        <v>45201</v>
      </c>
      <c r="Q7566">
        <f>--(COUNTIF($A$2:A7566,A7566)=1)</f>
        <v>0</v>
      </c>
      <c r="R7566" t="str">
        <f t="shared" si="237"/>
        <v/>
      </c>
    </row>
    <row r="7567" spans="1:18">
      <c r="A7567" t="s">
        <v>13674</v>
      </c>
      <c r="B7567" t="s">
        <v>510</v>
      </c>
      <c r="C7567" t="s">
        <v>3706</v>
      </c>
      <c r="D7567" t="s">
        <v>3240</v>
      </c>
      <c r="E7567" t="s">
        <v>3166</v>
      </c>
      <c r="F7567" t="s">
        <v>3180</v>
      </c>
      <c r="G7567" t="s">
        <v>725</v>
      </c>
      <c r="H7567" s="28"/>
      <c r="J7567">
        <v>24</v>
      </c>
      <c r="K7567" t="s">
        <v>3098</v>
      </c>
      <c r="L7567" t="s">
        <v>3168</v>
      </c>
      <c r="M7567" t="s">
        <v>3207</v>
      </c>
      <c r="O7567" t="s">
        <v>3170</v>
      </c>
      <c r="P7567">
        <f t="shared" si="236"/>
        <v>45166</v>
      </c>
      <c r="Q7567">
        <f>--(COUNTIF($A$2:A7567,A7567)=1)</f>
        <v>0</v>
      </c>
      <c r="R7567" t="str">
        <f t="shared" si="237"/>
        <v/>
      </c>
    </row>
    <row r="7568" spans="1:18">
      <c r="A7568" t="s">
        <v>13342</v>
      </c>
      <c r="B7568" t="s">
        <v>6160</v>
      </c>
      <c r="C7568" t="s">
        <v>3098</v>
      </c>
      <c r="D7568" t="s">
        <v>3174</v>
      </c>
      <c r="E7568" t="s">
        <v>3166</v>
      </c>
      <c r="F7568" t="s">
        <v>3167</v>
      </c>
      <c r="G7568" t="s">
        <v>5178</v>
      </c>
      <c r="H7568" s="28">
        <v>45698</v>
      </c>
      <c r="I7568">
        <v>13.6</v>
      </c>
      <c r="J7568">
        <v>24</v>
      </c>
      <c r="K7568" t="s">
        <v>3124</v>
      </c>
      <c r="L7568" t="s">
        <v>3168</v>
      </c>
      <c r="M7568" t="s">
        <v>3169</v>
      </c>
      <c r="N7568">
        <v>1.3</v>
      </c>
      <c r="O7568" t="s">
        <v>3182</v>
      </c>
      <c r="P7568">
        <f t="shared" si="236"/>
        <v>45698</v>
      </c>
      <c r="Q7568">
        <f>--(COUNTIF($A$2:A7568,A7568)=1)</f>
        <v>0</v>
      </c>
      <c r="R7568" t="str">
        <f t="shared" si="237"/>
        <v/>
      </c>
    </row>
    <row r="7569" spans="1:18">
      <c r="A7569" t="s">
        <v>10513</v>
      </c>
      <c r="B7569" t="s">
        <v>2008</v>
      </c>
      <c r="C7569" t="s">
        <v>3098</v>
      </c>
      <c r="D7569" t="s">
        <v>3251</v>
      </c>
      <c r="E7569" t="s">
        <v>3280</v>
      </c>
      <c r="F7569" t="s">
        <v>3167</v>
      </c>
      <c r="G7569" t="s">
        <v>1726</v>
      </c>
      <c r="H7569" s="28">
        <v>45573</v>
      </c>
      <c r="I7569">
        <v>12.01</v>
      </c>
      <c r="J7569">
        <v>4</v>
      </c>
      <c r="K7569" t="s">
        <v>3123</v>
      </c>
      <c r="L7569" t="s">
        <v>3281</v>
      </c>
      <c r="M7569" t="s">
        <v>3188</v>
      </c>
      <c r="N7569">
        <v>3</v>
      </c>
      <c r="O7569" t="s">
        <v>3123</v>
      </c>
      <c r="P7569">
        <f t="shared" si="236"/>
        <v>45573</v>
      </c>
      <c r="Q7569">
        <f>--(COUNTIF($A$2:A7569,A7569)=1)</f>
        <v>0</v>
      </c>
      <c r="R7569" t="str">
        <f t="shared" si="237"/>
        <v/>
      </c>
    </row>
    <row r="7570" spans="1:18">
      <c r="A7570" t="s">
        <v>11210</v>
      </c>
      <c r="B7570" t="s">
        <v>786</v>
      </c>
      <c r="C7570" t="s">
        <v>11211</v>
      </c>
      <c r="D7570" t="s">
        <v>3240</v>
      </c>
      <c r="E7570" t="s">
        <v>3166</v>
      </c>
      <c r="F7570" t="s">
        <v>3167</v>
      </c>
      <c r="G7570" t="s">
        <v>839</v>
      </c>
      <c r="H7570" s="28">
        <v>45345</v>
      </c>
      <c r="I7570">
        <v>52.5</v>
      </c>
      <c r="J7570">
        <v>24</v>
      </c>
      <c r="K7570" t="s">
        <v>3123</v>
      </c>
      <c r="L7570" t="s">
        <v>3265</v>
      </c>
      <c r="M7570" t="s">
        <v>3207</v>
      </c>
      <c r="O7570" t="s">
        <v>3124</v>
      </c>
      <c r="P7570">
        <f t="shared" si="236"/>
        <v>45343</v>
      </c>
      <c r="Q7570">
        <f>--(COUNTIF($A$2:A7570,A7570)=1)</f>
        <v>0</v>
      </c>
      <c r="R7570" t="str">
        <f t="shared" si="237"/>
        <v/>
      </c>
    </row>
    <row r="7571" spans="1:18">
      <c r="A7571" t="s">
        <v>5192</v>
      </c>
      <c r="B7571" t="s">
        <v>2814</v>
      </c>
      <c r="C7571" t="s">
        <v>3098</v>
      </c>
      <c r="D7571" t="s">
        <v>3251</v>
      </c>
      <c r="E7571" t="s">
        <v>3166</v>
      </c>
      <c r="F7571" t="s">
        <v>3167</v>
      </c>
      <c r="G7571" t="s">
        <v>2260</v>
      </c>
      <c r="H7571" s="28">
        <v>44567</v>
      </c>
      <c r="I7571">
        <v>6.06</v>
      </c>
      <c r="J7571">
        <v>24</v>
      </c>
      <c r="K7571" t="s">
        <v>3124</v>
      </c>
      <c r="L7571" t="s">
        <v>3216</v>
      </c>
      <c r="M7571" t="s">
        <v>3202</v>
      </c>
      <c r="O7571" t="s">
        <v>3260</v>
      </c>
      <c r="P7571">
        <f t="shared" si="236"/>
        <v>44567</v>
      </c>
      <c r="Q7571">
        <f>--(COUNTIF($A$2:A7571,A7571)=1)</f>
        <v>0</v>
      </c>
      <c r="R7571" t="str">
        <f t="shared" si="237"/>
        <v/>
      </c>
    </row>
    <row r="7572" spans="1:18">
      <c r="A7572" t="s">
        <v>7215</v>
      </c>
      <c r="B7572" t="s">
        <v>1930</v>
      </c>
      <c r="C7572" t="s">
        <v>3098</v>
      </c>
      <c r="D7572" t="s">
        <v>3237</v>
      </c>
      <c r="E7572" t="s">
        <v>3175</v>
      </c>
      <c r="F7572" t="s">
        <v>3167</v>
      </c>
      <c r="G7572" t="s">
        <v>96</v>
      </c>
      <c r="H7572" s="28">
        <v>44734</v>
      </c>
      <c r="I7572">
        <v>2.12</v>
      </c>
      <c r="J7572">
        <v>8</v>
      </c>
      <c r="K7572" t="s">
        <v>3124</v>
      </c>
      <c r="L7572" t="s">
        <v>3302</v>
      </c>
      <c r="M7572" t="s">
        <v>3202</v>
      </c>
      <c r="N7572">
        <v>2.8</v>
      </c>
      <c r="O7572" t="s">
        <v>3213</v>
      </c>
      <c r="P7572">
        <f t="shared" si="236"/>
        <v>44734</v>
      </c>
      <c r="Q7572">
        <f>--(COUNTIF($A$2:A7572,A7572)=1)</f>
        <v>0</v>
      </c>
      <c r="R7572" t="str">
        <f t="shared" si="237"/>
        <v/>
      </c>
    </row>
    <row r="7573" spans="1:18">
      <c r="A7573" t="s">
        <v>10318</v>
      </c>
      <c r="B7573" t="s">
        <v>965</v>
      </c>
      <c r="C7573" t="s">
        <v>3098</v>
      </c>
      <c r="D7573" t="s">
        <v>3251</v>
      </c>
      <c r="E7573" t="s">
        <v>3175</v>
      </c>
      <c r="F7573" t="s">
        <v>3228</v>
      </c>
      <c r="G7573" t="s">
        <v>1679</v>
      </c>
      <c r="H7573" s="28"/>
      <c r="J7573">
        <v>8</v>
      </c>
      <c r="K7573" t="s">
        <v>3098</v>
      </c>
      <c r="L7573" t="s">
        <v>3221</v>
      </c>
      <c r="M7573" t="s">
        <v>3169</v>
      </c>
      <c r="O7573" t="s">
        <v>3260</v>
      </c>
      <c r="P7573">
        <f t="shared" si="236"/>
        <v>44694</v>
      </c>
      <c r="Q7573">
        <f>--(COUNTIF($A$2:A7573,A7573)=1)</f>
        <v>0</v>
      </c>
      <c r="R7573" t="str">
        <f t="shared" si="237"/>
        <v/>
      </c>
    </row>
    <row r="7574" spans="1:18">
      <c r="A7574" t="s">
        <v>4399</v>
      </c>
      <c r="B7574" t="s">
        <v>4400</v>
      </c>
      <c r="C7574" t="s">
        <v>4401</v>
      </c>
      <c r="D7574" t="s">
        <v>3196</v>
      </c>
      <c r="E7574" t="s">
        <v>3166</v>
      </c>
      <c r="F7574" t="s">
        <v>3220</v>
      </c>
      <c r="G7574" t="s">
        <v>3375</v>
      </c>
      <c r="H7574" s="28"/>
      <c r="J7574">
        <v>24</v>
      </c>
      <c r="K7574" t="s">
        <v>3098</v>
      </c>
      <c r="L7574" t="s">
        <v>3398</v>
      </c>
      <c r="M7574" t="s">
        <v>3188</v>
      </c>
      <c r="O7574" t="s">
        <v>3260</v>
      </c>
      <c r="P7574">
        <f t="shared" si="236"/>
        <v>44839</v>
      </c>
      <c r="Q7574">
        <f>--(COUNTIF($A$2:A7574,A7574)=1)</f>
        <v>0</v>
      </c>
      <c r="R7574" t="str">
        <f t="shared" si="237"/>
        <v/>
      </c>
    </row>
    <row r="7575" spans="1:18">
      <c r="A7575" t="s">
        <v>13987</v>
      </c>
      <c r="B7575" t="s">
        <v>2618</v>
      </c>
      <c r="C7575" t="s">
        <v>9224</v>
      </c>
      <c r="D7575" t="s">
        <v>3237</v>
      </c>
      <c r="E7575" t="s">
        <v>3194</v>
      </c>
      <c r="F7575" t="s">
        <v>3167</v>
      </c>
      <c r="G7575" t="s">
        <v>346</v>
      </c>
      <c r="H7575" s="28">
        <v>44973</v>
      </c>
      <c r="I7575">
        <v>39.9</v>
      </c>
      <c r="J7575">
        <v>72</v>
      </c>
      <c r="K7575" t="s">
        <v>3124</v>
      </c>
      <c r="L7575" t="s">
        <v>3181</v>
      </c>
      <c r="M7575" t="s">
        <v>3177</v>
      </c>
      <c r="N7575">
        <v>1</v>
      </c>
      <c r="O7575" t="s">
        <v>3189</v>
      </c>
      <c r="P7575">
        <f t="shared" si="236"/>
        <v>44972</v>
      </c>
      <c r="Q7575">
        <f>--(COUNTIF($A$2:A7575,A7575)=1)</f>
        <v>0</v>
      </c>
      <c r="R7575" t="str">
        <f t="shared" si="237"/>
        <v/>
      </c>
    </row>
    <row r="7576" spans="1:18">
      <c r="A7576" t="s">
        <v>13208</v>
      </c>
      <c r="B7576" t="s">
        <v>2376</v>
      </c>
      <c r="C7576" t="s">
        <v>3098</v>
      </c>
      <c r="D7576" t="s">
        <v>3196</v>
      </c>
      <c r="E7576" t="s">
        <v>3166</v>
      </c>
      <c r="F7576" t="s">
        <v>3180</v>
      </c>
      <c r="G7576" t="s">
        <v>1405</v>
      </c>
      <c r="H7576" s="28"/>
      <c r="J7576">
        <v>24</v>
      </c>
      <c r="K7576" t="s">
        <v>3098</v>
      </c>
      <c r="L7576" t="s">
        <v>3216</v>
      </c>
      <c r="M7576" t="s">
        <v>3177</v>
      </c>
      <c r="O7576" t="s">
        <v>3189</v>
      </c>
      <c r="P7576">
        <f t="shared" si="236"/>
        <v>44684</v>
      </c>
      <c r="Q7576">
        <f>--(COUNTIF($A$2:A7576,A7576)=1)</f>
        <v>0</v>
      </c>
      <c r="R7576" t="str">
        <f t="shared" si="237"/>
        <v/>
      </c>
    </row>
    <row r="7577" spans="1:18">
      <c r="A7577" t="s">
        <v>10809</v>
      </c>
      <c r="B7577" t="s">
        <v>158</v>
      </c>
      <c r="C7577" t="s">
        <v>3098</v>
      </c>
      <c r="D7577" t="s">
        <v>3196</v>
      </c>
      <c r="E7577" t="s">
        <v>3175</v>
      </c>
      <c r="F7577" t="s">
        <v>3228</v>
      </c>
      <c r="G7577" t="s">
        <v>4042</v>
      </c>
      <c r="H7577" s="28"/>
      <c r="J7577">
        <v>8</v>
      </c>
      <c r="K7577" t="s">
        <v>3098</v>
      </c>
      <c r="L7577" t="s">
        <v>3176</v>
      </c>
      <c r="M7577" t="s">
        <v>3177</v>
      </c>
      <c r="O7577" t="s">
        <v>3260</v>
      </c>
      <c r="P7577">
        <f t="shared" si="236"/>
        <v>44627</v>
      </c>
      <c r="Q7577">
        <f>--(COUNTIF($A$2:A7577,A7577)=1)</f>
        <v>0</v>
      </c>
      <c r="R7577" t="str">
        <f t="shared" si="237"/>
        <v/>
      </c>
    </row>
    <row r="7578" spans="1:18">
      <c r="A7578" t="s">
        <v>12834</v>
      </c>
      <c r="B7578" t="s">
        <v>3332</v>
      </c>
      <c r="C7578" t="s">
        <v>12835</v>
      </c>
      <c r="D7578" t="s">
        <v>3174</v>
      </c>
      <c r="E7578" t="s">
        <v>3175</v>
      </c>
      <c r="F7578" t="s">
        <v>3167</v>
      </c>
      <c r="G7578" t="s">
        <v>1939</v>
      </c>
      <c r="H7578" s="28">
        <v>44760</v>
      </c>
      <c r="I7578">
        <v>23.88</v>
      </c>
      <c r="J7578">
        <v>8</v>
      </c>
      <c r="K7578" t="s">
        <v>3123</v>
      </c>
      <c r="L7578" t="s">
        <v>3281</v>
      </c>
      <c r="M7578" t="s">
        <v>3188</v>
      </c>
      <c r="N7578">
        <v>4.7</v>
      </c>
      <c r="O7578" t="s">
        <v>3124</v>
      </c>
      <c r="P7578">
        <f t="shared" si="236"/>
        <v>44760</v>
      </c>
      <c r="Q7578">
        <f>--(COUNTIF($A$2:A7578,A7578)=1)</f>
        <v>0</v>
      </c>
      <c r="R7578" t="str">
        <f t="shared" si="237"/>
        <v/>
      </c>
    </row>
    <row r="7579" spans="1:18">
      <c r="A7579" t="s">
        <v>3873</v>
      </c>
      <c r="B7579" t="s">
        <v>84</v>
      </c>
      <c r="C7579" t="s">
        <v>3874</v>
      </c>
      <c r="D7579" t="s">
        <v>3196</v>
      </c>
      <c r="E7579" t="s">
        <v>3166</v>
      </c>
      <c r="F7579" t="s">
        <v>3220</v>
      </c>
      <c r="G7579" t="s">
        <v>1042</v>
      </c>
      <c r="H7579" s="28">
        <v>45090</v>
      </c>
      <c r="I7579">
        <v>62.98</v>
      </c>
      <c r="J7579">
        <v>24</v>
      </c>
      <c r="K7579" t="s">
        <v>3123</v>
      </c>
      <c r="L7579" t="s">
        <v>3268</v>
      </c>
      <c r="M7579" t="s">
        <v>3202</v>
      </c>
      <c r="N7579">
        <v>4.4000000000000004</v>
      </c>
      <c r="O7579" t="s">
        <v>3213</v>
      </c>
      <c r="P7579">
        <f t="shared" si="236"/>
        <v>45088</v>
      </c>
      <c r="Q7579">
        <f>--(COUNTIF($A$2:A7579,A7579)=1)</f>
        <v>0</v>
      </c>
      <c r="R7579" t="str">
        <f t="shared" si="237"/>
        <v/>
      </c>
    </row>
    <row r="7580" spans="1:18">
      <c r="A7580" t="s">
        <v>12997</v>
      </c>
      <c r="B7580" t="s">
        <v>4701</v>
      </c>
      <c r="C7580" t="s">
        <v>10505</v>
      </c>
      <c r="D7580" t="s">
        <v>3185</v>
      </c>
      <c r="E7580" t="s">
        <v>3194</v>
      </c>
      <c r="F7580" t="s">
        <v>3167</v>
      </c>
      <c r="G7580" t="s">
        <v>523</v>
      </c>
      <c r="H7580" s="28">
        <v>45381</v>
      </c>
      <c r="I7580">
        <v>239.4</v>
      </c>
      <c r="J7580">
        <v>72</v>
      </c>
      <c r="K7580" t="s">
        <v>3123</v>
      </c>
      <c r="L7580" t="s">
        <v>3216</v>
      </c>
      <c r="M7580" t="s">
        <v>3202</v>
      </c>
      <c r="N7580">
        <v>4</v>
      </c>
      <c r="O7580" t="s">
        <v>3170</v>
      </c>
      <c r="P7580">
        <f t="shared" si="236"/>
        <v>45372</v>
      </c>
      <c r="Q7580">
        <f>--(COUNTIF($A$2:A7580,A7580)=1)</f>
        <v>0</v>
      </c>
      <c r="R7580" t="str">
        <f t="shared" si="237"/>
        <v/>
      </c>
    </row>
    <row r="7581" spans="1:18">
      <c r="A7581" t="s">
        <v>14176</v>
      </c>
      <c r="B7581" t="s">
        <v>6083</v>
      </c>
      <c r="C7581" t="s">
        <v>3098</v>
      </c>
      <c r="D7581" t="s">
        <v>3237</v>
      </c>
      <c r="E7581" t="s">
        <v>3166</v>
      </c>
      <c r="F7581" t="s">
        <v>3167</v>
      </c>
      <c r="G7581" t="s">
        <v>345</v>
      </c>
      <c r="H7581" s="28">
        <v>44944</v>
      </c>
      <c r="I7581">
        <v>54.32</v>
      </c>
      <c r="J7581">
        <v>24</v>
      </c>
      <c r="K7581" t="s">
        <v>3123</v>
      </c>
      <c r="L7581" t="s">
        <v>3212</v>
      </c>
      <c r="M7581" t="s">
        <v>3177</v>
      </c>
      <c r="N7581">
        <v>4.8</v>
      </c>
      <c r="O7581" t="s">
        <v>3260</v>
      </c>
      <c r="P7581">
        <f t="shared" si="236"/>
        <v>44942</v>
      </c>
      <c r="Q7581">
        <f>--(COUNTIF($A$2:A7581,A7581)=1)</f>
        <v>0</v>
      </c>
      <c r="R7581" t="str">
        <f t="shared" si="237"/>
        <v/>
      </c>
    </row>
    <row r="7582" spans="1:18">
      <c r="A7582" t="s">
        <v>6748</v>
      </c>
      <c r="B7582" t="s">
        <v>4397</v>
      </c>
      <c r="C7582" t="s">
        <v>6749</v>
      </c>
      <c r="D7582" t="s">
        <v>3174</v>
      </c>
      <c r="E7582" t="s">
        <v>3175</v>
      </c>
      <c r="F7582" t="s">
        <v>3180</v>
      </c>
      <c r="G7582" t="s">
        <v>1933</v>
      </c>
      <c r="H7582" s="28"/>
      <c r="J7582">
        <v>8</v>
      </c>
      <c r="K7582" t="s">
        <v>3098</v>
      </c>
      <c r="L7582" t="s">
        <v>3271</v>
      </c>
      <c r="M7582" t="s">
        <v>3177</v>
      </c>
      <c r="O7582" t="s">
        <v>3124</v>
      </c>
      <c r="P7582">
        <f t="shared" si="236"/>
        <v>45119</v>
      </c>
      <c r="Q7582">
        <f>--(COUNTIF($A$2:A7582,A7582)=1)</f>
        <v>0</v>
      </c>
      <c r="R7582" t="str">
        <f t="shared" si="237"/>
        <v/>
      </c>
    </row>
    <row r="7583" spans="1:18">
      <c r="A7583" t="s">
        <v>5804</v>
      </c>
      <c r="B7583" t="s">
        <v>462</v>
      </c>
      <c r="C7583" t="s">
        <v>3098</v>
      </c>
      <c r="D7583" t="s">
        <v>3227</v>
      </c>
      <c r="E7583" t="s">
        <v>3175</v>
      </c>
      <c r="F7583" t="s">
        <v>3220</v>
      </c>
      <c r="G7583" t="s">
        <v>5805</v>
      </c>
      <c r="H7583" s="28">
        <v>44593</v>
      </c>
      <c r="I7583">
        <v>2.06</v>
      </c>
      <c r="J7583">
        <v>8</v>
      </c>
      <c r="K7583" t="s">
        <v>3124</v>
      </c>
      <c r="L7583" t="s">
        <v>3192</v>
      </c>
      <c r="M7583" t="s">
        <v>3169</v>
      </c>
      <c r="N7583">
        <v>1.9</v>
      </c>
      <c r="O7583" t="s">
        <v>3123</v>
      </c>
      <c r="P7583">
        <f t="shared" si="236"/>
        <v>44593</v>
      </c>
      <c r="Q7583">
        <f>--(COUNTIF($A$2:A7583,A7583)=1)</f>
        <v>0</v>
      </c>
      <c r="R7583" t="str">
        <f t="shared" si="237"/>
        <v/>
      </c>
    </row>
    <row r="7584" spans="1:18">
      <c r="A7584" t="s">
        <v>4848</v>
      </c>
      <c r="B7584" t="s">
        <v>2194</v>
      </c>
      <c r="C7584" t="s">
        <v>4704</v>
      </c>
      <c r="D7584" t="s">
        <v>3200</v>
      </c>
      <c r="E7584" t="s">
        <v>3194</v>
      </c>
      <c r="F7584" t="s">
        <v>3167</v>
      </c>
      <c r="G7584" t="s">
        <v>2182</v>
      </c>
      <c r="H7584" s="28"/>
      <c r="J7584">
        <v>72</v>
      </c>
      <c r="K7584" t="s">
        <v>3098</v>
      </c>
      <c r="L7584" t="s">
        <v>3206</v>
      </c>
      <c r="M7584" t="s">
        <v>3207</v>
      </c>
      <c r="O7584" t="s">
        <v>3189</v>
      </c>
      <c r="P7584">
        <f t="shared" si="236"/>
        <v>45310</v>
      </c>
      <c r="Q7584">
        <f>--(COUNTIF($A$2:A7584,A7584)=1)</f>
        <v>0</v>
      </c>
      <c r="R7584" t="str">
        <f t="shared" si="237"/>
        <v/>
      </c>
    </row>
    <row r="7585" spans="1:18">
      <c r="A7585" t="s">
        <v>11367</v>
      </c>
      <c r="B7585" t="s">
        <v>2050</v>
      </c>
      <c r="C7585" t="s">
        <v>3098</v>
      </c>
      <c r="D7585" t="s">
        <v>3165</v>
      </c>
      <c r="E7585" t="s">
        <v>3166</v>
      </c>
      <c r="F7585" t="s">
        <v>3167</v>
      </c>
      <c r="G7585" t="s">
        <v>2532</v>
      </c>
      <c r="H7585" s="28">
        <v>44638</v>
      </c>
      <c r="I7585">
        <v>8.3800000000000008</v>
      </c>
      <c r="J7585">
        <v>24</v>
      </c>
      <c r="K7585" t="s">
        <v>3124</v>
      </c>
      <c r="L7585" t="s">
        <v>3221</v>
      </c>
      <c r="M7585" t="s">
        <v>3207</v>
      </c>
      <c r="O7585" t="s">
        <v>3170</v>
      </c>
      <c r="P7585">
        <f t="shared" si="236"/>
        <v>44638</v>
      </c>
      <c r="Q7585">
        <f>--(COUNTIF($A$2:A7585,A7585)=1)</f>
        <v>0</v>
      </c>
      <c r="R7585" t="str">
        <f t="shared" si="237"/>
        <v/>
      </c>
    </row>
    <row r="7586" spans="1:18">
      <c r="A7586" t="s">
        <v>9995</v>
      </c>
      <c r="B7586" t="s">
        <v>2857</v>
      </c>
      <c r="C7586" t="s">
        <v>9996</v>
      </c>
      <c r="D7586" t="s">
        <v>3174</v>
      </c>
      <c r="E7586" t="s">
        <v>3194</v>
      </c>
      <c r="F7586" t="s">
        <v>3180</v>
      </c>
      <c r="G7586" t="s">
        <v>1209</v>
      </c>
      <c r="H7586" s="28"/>
      <c r="J7586">
        <v>72</v>
      </c>
      <c r="K7586" t="s">
        <v>3098</v>
      </c>
      <c r="L7586" t="s">
        <v>3168</v>
      </c>
      <c r="M7586" t="s">
        <v>3188</v>
      </c>
      <c r="O7586" t="s">
        <v>3178</v>
      </c>
      <c r="P7586">
        <f t="shared" si="236"/>
        <v>44700</v>
      </c>
      <c r="Q7586">
        <f>--(COUNTIF($A$2:A7586,A7586)=1)</f>
        <v>0</v>
      </c>
      <c r="R7586" t="str">
        <f t="shared" si="237"/>
        <v/>
      </c>
    </row>
    <row r="7587" spans="1:18">
      <c r="A7587" t="s">
        <v>10005</v>
      </c>
      <c r="B7587" t="s">
        <v>250</v>
      </c>
      <c r="C7587" t="s">
        <v>3098</v>
      </c>
      <c r="D7587" t="s">
        <v>3251</v>
      </c>
      <c r="E7587" t="s">
        <v>3194</v>
      </c>
      <c r="F7587" t="s">
        <v>3167</v>
      </c>
      <c r="G7587" t="s">
        <v>1688</v>
      </c>
      <c r="H7587" s="28">
        <v>45351</v>
      </c>
      <c r="I7587">
        <v>149.72</v>
      </c>
      <c r="J7587">
        <v>72</v>
      </c>
      <c r="K7587" t="s">
        <v>3123</v>
      </c>
      <c r="L7587" t="s">
        <v>3225</v>
      </c>
      <c r="M7587" t="s">
        <v>3169</v>
      </c>
      <c r="N7587">
        <v>2.8</v>
      </c>
      <c r="O7587" t="s">
        <v>3123</v>
      </c>
      <c r="P7587">
        <f t="shared" si="236"/>
        <v>45345</v>
      </c>
      <c r="Q7587">
        <f>--(COUNTIF($A$2:A7587,A7587)=1)</f>
        <v>0</v>
      </c>
      <c r="R7587" t="str">
        <f t="shared" si="237"/>
        <v/>
      </c>
    </row>
    <row r="7588" spans="1:18">
      <c r="A7588" t="s">
        <v>10466</v>
      </c>
      <c r="B7588" t="s">
        <v>2986</v>
      </c>
      <c r="C7588" t="s">
        <v>3098</v>
      </c>
      <c r="D7588" t="s">
        <v>3251</v>
      </c>
      <c r="E7588" t="s">
        <v>3166</v>
      </c>
      <c r="F7588" t="s">
        <v>3167</v>
      </c>
      <c r="G7588" t="s">
        <v>1647</v>
      </c>
      <c r="H7588" s="28">
        <v>45526</v>
      </c>
      <c r="I7588">
        <v>39.94</v>
      </c>
      <c r="J7588">
        <v>24</v>
      </c>
      <c r="K7588" t="s">
        <v>3123</v>
      </c>
      <c r="L7588" t="s">
        <v>3212</v>
      </c>
      <c r="M7588" t="s">
        <v>3202</v>
      </c>
      <c r="N7588">
        <v>3.5</v>
      </c>
      <c r="O7588" t="s">
        <v>3170</v>
      </c>
      <c r="P7588">
        <f t="shared" si="236"/>
        <v>45525</v>
      </c>
      <c r="Q7588">
        <f>--(COUNTIF($A$2:A7588,A7588)=1)</f>
        <v>0</v>
      </c>
      <c r="R7588" t="str">
        <f t="shared" si="237"/>
        <v/>
      </c>
    </row>
    <row r="7589" spans="1:18">
      <c r="A7589" t="s">
        <v>5818</v>
      </c>
      <c r="B7589" t="s">
        <v>5819</v>
      </c>
      <c r="C7589" t="s">
        <v>3098</v>
      </c>
      <c r="D7589" t="s">
        <v>3165</v>
      </c>
      <c r="E7589" t="s">
        <v>3166</v>
      </c>
      <c r="F7589" t="s">
        <v>3167</v>
      </c>
      <c r="G7589" t="s">
        <v>5712</v>
      </c>
      <c r="H7589" s="28">
        <v>45678</v>
      </c>
      <c r="I7589">
        <v>43.48</v>
      </c>
      <c r="J7589">
        <v>24</v>
      </c>
      <c r="K7589" t="s">
        <v>3123</v>
      </c>
      <c r="L7589" t="s">
        <v>3187</v>
      </c>
      <c r="M7589" t="s">
        <v>3169</v>
      </c>
      <c r="O7589" t="s">
        <v>3182</v>
      </c>
      <c r="P7589">
        <f t="shared" si="236"/>
        <v>45677</v>
      </c>
      <c r="Q7589">
        <f>--(COUNTIF($A$2:A7589,A7589)=1)</f>
        <v>0</v>
      </c>
      <c r="R7589" t="str">
        <f t="shared" si="237"/>
        <v/>
      </c>
    </row>
    <row r="7590" spans="1:18">
      <c r="A7590" t="s">
        <v>11560</v>
      </c>
      <c r="B7590" t="s">
        <v>807</v>
      </c>
      <c r="C7590" t="s">
        <v>4518</v>
      </c>
      <c r="D7590" t="s">
        <v>3165</v>
      </c>
      <c r="E7590" t="s">
        <v>3166</v>
      </c>
      <c r="F7590" t="s">
        <v>3228</v>
      </c>
      <c r="G7590" t="s">
        <v>523</v>
      </c>
      <c r="H7590" s="28"/>
      <c r="J7590">
        <v>24</v>
      </c>
      <c r="K7590" t="s">
        <v>3098</v>
      </c>
      <c r="L7590" t="s">
        <v>3354</v>
      </c>
      <c r="M7590" t="s">
        <v>3169</v>
      </c>
      <c r="O7590" t="s">
        <v>3123</v>
      </c>
      <c r="P7590">
        <f t="shared" si="236"/>
        <v>45372</v>
      </c>
      <c r="Q7590">
        <f>--(COUNTIF($A$2:A7590,A7590)=1)</f>
        <v>0</v>
      </c>
      <c r="R7590" t="str">
        <f t="shared" si="237"/>
        <v/>
      </c>
    </row>
    <row r="7591" spans="1:18">
      <c r="A7591" t="s">
        <v>9118</v>
      </c>
      <c r="B7591" t="s">
        <v>1421</v>
      </c>
      <c r="C7591" t="s">
        <v>9119</v>
      </c>
      <c r="D7591" t="s">
        <v>3165</v>
      </c>
      <c r="E7591" t="s">
        <v>3280</v>
      </c>
      <c r="F7591" t="s">
        <v>3167</v>
      </c>
      <c r="G7591" t="s">
        <v>9120</v>
      </c>
      <c r="H7591" s="28">
        <v>44877</v>
      </c>
      <c r="I7591">
        <v>11.29</v>
      </c>
      <c r="J7591">
        <v>4</v>
      </c>
      <c r="K7591" t="s">
        <v>3123</v>
      </c>
      <c r="L7591" t="s">
        <v>3098</v>
      </c>
      <c r="M7591" t="s">
        <v>3188</v>
      </c>
      <c r="O7591" t="s">
        <v>3178</v>
      </c>
      <c r="P7591">
        <f t="shared" si="236"/>
        <v>44877</v>
      </c>
      <c r="Q7591">
        <f>--(COUNTIF($A$2:A7591,A7591)=1)</f>
        <v>0</v>
      </c>
      <c r="R7591" t="str">
        <f t="shared" si="237"/>
        <v/>
      </c>
    </row>
    <row r="7592" spans="1:18">
      <c r="A7592" t="s">
        <v>10385</v>
      </c>
      <c r="B7592" t="s">
        <v>909</v>
      </c>
      <c r="C7592" t="s">
        <v>3098</v>
      </c>
      <c r="D7592" t="s">
        <v>3227</v>
      </c>
      <c r="E7592" t="s">
        <v>3166</v>
      </c>
      <c r="F7592" t="s">
        <v>3167</v>
      </c>
      <c r="G7592" t="s">
        <v>3964</v>
      </c>
      <c r="H7592" s="28">
        <v>45629</v>
      </c>
      <c r="I7592">
        <v>27.8</v>
      </c>
      <c r="J7592">
        <v>24</v>
      </c>
      <c r="K7592" t="s">
        <v>3123</v>
      </c>
      <c r="L7592" t="s">
        <v>3218</v>
      </c>
      <c r="M7592" t="s">
        <v>3188</v>
      </c>
      <c r="N7592">
        <v>3.6</v>
      </c>
      <c r="O7592" t="s">
        <v>3260</v>
      </c>
      <c r="P7592">
        <f t="shared" si="236"/>
        <v>45628</v>
      </c>
      <c r="Q7592">
        <f>--(COUNTIF($A$2:A7592,A7592)=1)</f>
        <v>0</v>
      </c>
      <c r="R7592" t="str">
        <f t="shared" si="237"/>
        <v/>
      </c>
    </row>
    <row r="7593" spans="1:18">
      <c r="A7593" t="s">
        <v>11259</v>
      </c>
      <c r="B7593" t="s">
        <v>2431</v>
      </c>
      <c r="C7593" t="s">
        <v>3098</v>
      </c>
      <c r="D7593" t="s">
        <v>3237</v>
      </c>
      <c r="E7593" t="s">
        <v>3166</v>
      </c>
      <c r="F7593" t="s">
        <v>3167</v>
      </c>
      <c r="G7593" t="s">
        <v>2102</v>
      </c>
      <c r="H7593" s="28"/>
      <c r="J7593">
        <v>24</v>
      </c>
      <c r="K7593" t="s">
        <v>3098</v>
      </c>
      <c r="L7593" t="s">
        <v>3221</v>
      </c>
      <c r="M7593" t="s">
        <v>3177</v>
      </c>
      <c r="O7593" t="s">
        <v>3170</v>
      </c>
      <c r="P7593">
        <f t="shared" si="236"/>
        <v>44782</v>
      </c>
      <c r="Q7593">
        <f>--(COUNTIF($A$2:A7593,A7593)=1)</f>
        <v>0</v>
      </c>
      <c r="R7593" t="str">
        <f t="shared" si="237"/>
        <v/>
      </c>
    </row>
    <row r="7594" spans="1:18">
      <c r="A7594" t="s">
        <v>8455</v>
      </c>
      <c r="B7594" t="s">
        <v>1286</v>
      </c>
      <c r="C7594" t="s">
        <v>3098</v>
      </c>
      <c r="D7594" t="s">
        <v>3196</v>
      </c>
      <c r="E7594" t="s">
        <v>3166</v>
      </c>
      <c r="F7594" t="s">
        <v>3167</v>
      </c>
      <c r="G7594" t="s">
        <v>4039</v>
      </c>
      <c r="H7594" s="28">
        <v>44676</v>
      </c>
      <c r="I7594">
        <v>8.1999999999999993</v>
      </c>
      <c r="J7594">
        <v>24</v>
      </c>
      <c r="K7594" t="s">
        <v>3124</v>
      </c>
      <c r="L7594" t="s">
        <v>3176</v>
      </c>
      <c r="M7594" t="s">
        <v>3169</v>
      </c>
      <c r="N7594">
        <v>1</v>
      </c>
      <c r="O7594" t="s">
        <v>3170</v>
      </c>
      <c r="P7594">
        <f t="shared" si="236"/>
        <v>44676</v>
      </c>
      <c r="Q7594">
        <f>--(COUNTIF($A$2:A7594,A7594)=1)</f>
        <v>0</v>
      </c>
      <c r="R7594" t="str">
        <f t="shared" si="237"/>
        <v/>
      </c>
    </row>
    <row r="7595" spans="1:18">
      <c r="A7595" t="s">
        <v>4396</v>
      </c>
      <c r="B7595" t="s">
        <v>4397</v>
      </c>
      <c r="C7595" t="s">
        <v>3098</v>
      </c>
      <c r="D7595" t="s">
        <v>3251</v>
      </c>
      <c r="E7595" t="s">
        <v>3194</v>
      </c>
      <c r="F7595" t="s">
        <v>3180</v>
      </c>
      <c r="G7595" t="s">
        <v>4398</v>
      </c>
      <c r="H7595" s="28"/>
      <c r="J7595">
        <v>72</v>
      </c>
      <c r="K7595" t="s">
        <v>3098</v>
      </c>
      <c r="L7595" t="s">
        <v>3229</v>
      </c>
      <c r="M7595" t="s">
        <v>3169</v>
      </c>
      <c r="O7595" t="s">
        <v>3178</v>
      </c>
      <c r="P7595">
        <f t="shared" si="236"/>
        <v>45524</v>
      </c>
      <c r="Q7595">
        <f>--(COUNTIF($A$2:A7595,A7595)=1)</f>
        <v>0</v>
      </c>
      <c r="R7595" t="str">
        <f t="shared" si="237"/>
        <v/>
      </c>
    </row>
    <row r="7596" spans="1:18">
      <c r="A7596" t="s">
        <v>14165</v>
      </c>
      <c r="B7596" t="s">
        <v>8160</v>
      </c>
      <c r="C7596" t="s">
        <v>12211</v>
      </c>
      <c r="D7596" t="s">
        <v>3237</v>
      </c>
      <c r="E7596" t="s">
        <v>3166</v>
      </c>
      <c r="F7596" t="s">
        <v>3180</v>
      </c>
      <c r="G7596" t="s">
        <v>7634</v>
      </c>
      <c r="H7596" s="28"/>
      <c r="J7596">
        <v>24</v>
      </c>
      <c r="K7596" t="s">
        <v>3098</v>
      </c>
      <c r="L7596" t="s">
        <v>3398</v>
      </c>
      <c r="M7596" t="s">
        <v>3188</v>
      </c>
      <c r="O7596" t="s">
        <v>3123</v>
      </c>
      <c r="P7596">
        <f t="shared" si="236"/>
        <v>44645</v>
      </c>
      <c r="Q7596">
        <f>--(COUNTIF($A$2:A7596,A7596)=1)</f>
        <v>0</v>
      </c>
      <c r="R7596" t="str">
        <f t="shared" si="237"/>
        <v/>
      </c>
    </row>
    <row r="7597" spans="1:18">
      <c r="A7597" t="s">
        <v>13020</v>
      </c>
      <c r="B7597" t="s">
        <v>3957</v>
      </c>
      <c r="C7597" t="s">
        <v>3098</v>
      </c>
      <c r="D7597" t="s">
        <v>3174</v>
      </c>
      <c r="E7597" t="s">
        <v>3175</v>
      </c>
      <c r="F7597" t="s">
        <v>3180</v>
      </c>
      <c r="G7597" t="s">
        <v>474</v>
      </c>
      <c r="H7597" s="28"/>
      <c r="J7597">
        <v>8</v>
      </c>
      <c r="K7597" t="s">
        <v>3098</v>
      </c>
      <c r="L7597" t="s">
        <v>3437</v>
      </c>
      <c r="M7597" t="s">
        <v>3202</v>
      </c>
      <c r="O7597" t="s">
        <v>3182</v>
      </c>
      <c r="P7597">
        <f t="shared" si="236"/>
        <v>44749</v>
      </c>
      <c r="Q7597">
        <f>--(COUNTIF($A$2:A7597,A7597)=1)</f>
        <v>0</v>
      </c>
      <c r="R7597" t="str">
        <f t="shared" si="237"/>
        <v/>
      </c>
    </row>
    <row r="7598" spans="1:18">
      <c r="A7598" t="s">
        <v>6411</v>
      </c>
      <c r="B7598" t="s">
        <v>4047</v>
      </c>
      <c r="C7598" t="s">
        <v>3098</v>
      </c>
      <c r="D7598" t="s">
        <v>3240</v>
      </c>
      <c r="E7598" t="s">
        <v>3194</v>
      </c>
      <c r="F7598" t="s">
        <v>3167</v>
      </c>
      <c r="G7598" t="s">
        <v>2284</v>
      </c>
      <c r="H7598" s="28"/>
      <c r="J7598">
        <v>72</v>
      </c>
      <c r="K7598" t="s">
        <v>3098</v>
      </c>
      <c r="L7598" t="s">
        <v>3398</v>
      </c>
      <c r="M7598" t="s">
        <v>3207</v>
      </c>
      <c r="O7598" t="s">
        <v>3170</v>
      </c>
      <c r="P7598">
        <f t="shared" si="236"/>
        <v>45438</v>
      </c>
      <c r="Q7598">
        <f>--(COUNTIF($A$2:A7598,A7598)=1)</f>
        <v>0</v>
      </c>
      <c r="R7598" t="str">
        <f t="shared" si="237"/>
        <v/>
      </c>
    </row>
    <row r="7599" spans="1:18">
      <c r="A7599" t="s">
        <v>7805</v>
      </c>
      <c r="B7599" t="s">
        <v>553</v>
      </c>
      <c r="C7599" t="s">
        <v>7806</v>
      </c>
      <c r="D7599" t="s">
        <v>3174</v>
      </c>
      <c r="E7599" t="s">
        <v>3175</v>
      </c>
      <c r="F7599" t="s">
        <v>3180</v>
      </c>
      <c r="G7599" t="s">
        <v>176</v>
      </c>
      <c r="H7599" s="28"/>
      <c r="J7599">
        <v>8</v>
      </c>
      <c r="K7599" t="s">
        <v>3098</v>
      </c>
      <c r="L7599" t="s">
        <v>3181</v>
      </c>
      <c r="M7599" t="s">
        <v>3169</v>
      </c>
      <c r="O7599" t="s">
        <v>3178</v>
      </c>
      <c r="P7599">
        <f t="shared" si="236"/>
        <v>45432</v>
      </c>
      <c r="Q7599">
        <f>--(COUNTIF($A$2:A7599,A7599)=1)</f>
        <v>0</v>
      </c>
      <c r="R7599" t="str">
        <f t="shared" si="237"/>
        <v/>
      </c>
    </row>
    <row r="7600" spans="1:18">
      <c r="A7600" t="s">
        <v>11085</v>
      </c>
      <c r="B7600" t="s">
        <v>2307</v>
      </c>
      <c r="C7600" t="s">
        <v>11086</v>
      </c>
      <c r="D7600" t="s">
        <v>3165</v>
      </c>
      <c r="E7600" t="s">
        <v>3194</v>
      </c>
      <c r="F7600" t="s">
        <v>3167</v>
      </c>
      <c r="G7600" t="s">
        <v>1601</v>
      </c>
      <c r="H7600" s="28">
        <v>44959</v>
      </c>
      <c r="I7600">
        <v>245.77</v>
      </c>
      <c r="J7600">
        <v>72</v>
      </c>
      <c r="K7600" t="s">
        <v>3123</v>
      </c>
      <c r="L7600" t="s">
        <v>3225</v>
      </c>
      <c r="M7600" t="s">
        <v>3169</v>
      </c>
      <c r="N7600">
        <v>3.5</v>
      </c>
      <c r="O7600" t="s">
        <v>3189</v>
      </c>
      <c r="P7600">
        <f t="shared" si="236"/>
        <v>44949</v>
      </c>
      <c r="Q7600">
        <f>--(COUNTIF($A$2:A7600,A7600)=1)</f>
        <v>0</v>
      </c>
      <c r="R7600" t="str">
        <f t="shared" si="237"/>
        <v/>
      </c>
    </row>
    <row r="7601" spans="1:18">
      <c r="A7601" t="s">
        <v>8906</v>
      </c>
      <c r="B7601" t="s">
        <v>3529</v>
      </c>
      <c r="C7601" t="s">
        <v>7070</v>
      </c>
      <c r="D7601" t="s">
        <v>3227</v>
      </c>
      <c r="E7601" t="s">
        <v>3166</v>
      </c>
      <c r="F7601" t="s">
        <v>3167</v>
      </c>
      <c r="G7601" t="s">
        <v>2900</v>
      </c>
      <c r="H7601" s="28">
        <v>45511</v>
      </c>
      <c r="I7601">
        <v>50.1</v>
      </c>
      <c r="J7601">
        <v>24</v>
      </c>
      <c r="K7601" t="s">
        <v>3123</v>
      </c>
      <c r="L7601" t="s">
        <v>3098</v>
      </c>
      <c r="M7601" t="s">
        <v>3169</v>
      </c>
      <c r="N7601">
        <v>3.1</v>
      </c>
      <c r="O7601" t="s">
        <v>3170</v>
      </c>
      <c r="P7601">
        <f t="shared" si="236"/>
        <v>45509</v>
      </c>
      <c r="Q7601">
        <f>--(COUNTIF($A$2:A7601,A7601)=1)</f>
        <v>0</v>
      </c>
      <c r="R7601" t="str">
        <f t="shared" si="237"/>
        <v/>
      </c>
    </row>
    <row r="7602" spans="1:18">
      <c r="A7602" t="s">
        <v>13818</v>
      </c>
      <c r="B7602" t="s">
        <v>3541</v>
      </c>
      <c r="C7602" t="s">
        <v>3098</v>
      </c>
      <c r="D7602" t="s">
        <v>3200</v>
      </c>
      <c r="E7602" t="s">
        <v>3175</v>
      </c>
      <c r="F7602" t="s">
        <v>3180</v>
      </c>
      <c r="G7602" t="s">
        <v>13819</v>
      </c>
      <c r="H7602" s="28"/>
      <c r="J7602">
        <v>8</v>
      </c>
      <c r="K7602" t="s">
        <v>3098</v>
      </c>
      <c r="L7602" t="s">
        <v>3351</v>
      </c>
      <c r="M7602" t="s">
        <v>3169</v>
      </c>
      <c r="O7602" t="s">
        <v>3260</v>
      </c>
      <c r="P7602">
        <f t="shared" si="236"/>
        <v>45664</v>
      </c>
      <c r="Q7602">
        <f>--(COUNTIF($A$2:A7602,A7602)=1)</f>
        <v>0</v>
      </c>
      <c r="R7602" t="str">
        <f t="shared" si="237"/>
        <v/>
      </c>
    </row>
    <row r="7603" spans="1:18">
      <c r="A7603" t="s">
        <v>9390</v>
      </c>
      <c r="B7603" t="s">
        <v>5404</v>
      </c>
      <c r="C7603" t="s">
        <v>9391</v>
      </c>
      <c r="D7603" t="s">
        <v>3196</v>
      </c>
      <c r="E7603" t="s">
        <v>3166</v>
      </c>
      <c r="F7603" t="s">
        <v>3220</v>
      </c>
      <c r="G7603" t="s">
        <v>2457</v>
      </c>
      <c r="H7603" s="28">
        <v>45418</v>
      </c>
      <c r="I7603">
        <v>65</v>
      </c>
      <c r="J7603">
        <v>24</v>
      </c>
      <c r="K7603" t="s">
        <v>3123</v>
      </c>
      <c r="L7603" t="s">
        <v>3221</v>
      </c>
      <c r="M7603" t="s">
        <v>3177</v>
      </c>
      <c r="N7603">
        <v>4.0999999999999996</v>
      </c>
      <c r="O7603" t="s">
        <v>3124</v>
      </c>
      <c r="P7603">
        <f t="shared" si="236"/>
        <v>45416</v>
      </c>
      <c r="Q7603">
        <f>--(COUNTIF($A$2:A7603,A7603)=1)</f>
        <v>0</v>
      </c>
      <c r="R7603" t="str">
        <f t="shared" si="237"/>
        <v/>
      </c>
    </row>
    <row r="7604" spans="1:18">
      <c r="A7604" t="s">
        <v>13016</v>
      </c>
      <c r="B7604" t="s">
        <v>3800</v>
      </c>
      <c r="C7604" t="s">
        <v>3098</v>
      </c>
      <c r="D7604" t="s">
        <v>3227</v>
      </c>
      <c r="E7604" t="s">
        <v>3175</v>
      </c>
      <c r="F7604" t="s">
        <v>3167</v>
      </c>
      <c r="G7604" t="s">
        <v>1001</v>
      </c>
      <c r="H7604" s="28">
        <v>45627</v>
      </c>
      <c r="I7604">
        <v>9.07</v>
      </c>
      <c r="J7604">
        <v>8</v>
      </c>
      <c r="K7604" t="s">
        <v>3123</v>
      </c>
      <c r="L7604" t="s">
        <v>3216</v>
      </c>
      <c r="M7604" t="s">
        <v>3169</v>
      </c>
      <c r="N7604">
        <v>1.1000000000000001</v>
      </c>
      <c r="O7604" t="s">
        <v>3178</v>
      </c>
      <c r="P7604">
        <f t="shared" si="236"/>
        <v>45627</v>
      </c>
      <c r="Q7604">
        <f>--(COUNTIF($A$2:A7604,A7604)=1)</f>
        <v>0</v>
      </c>
      <c r="R7604" t="str">
        <f t="shared" si="237"/>
        <v/>
      </c>
    </row>
    <row r="7605" spans="1:18">
      <c r="A7605" t="s">
        <v>9820</v>
      </c>
      <c r="B7605" t="s">
        <v>2283</v>
      </c>
      <c r="C7605" t="s">
        <v>3098</v>
      </c>
      <c r="D7605" t="s">
        <v>3227</v>
      </c>
      <c r="E7605" t="s">
        <v>3280</v>
      </c>
      <c r="F7605" t="s">
        <v>3167</v>
      </c>
      <c r="G7605" t="s">
        <v>2509</v>
      </c>
      <c r="H7605" s="28">
        <v>45011</v>
      </c>
      <c r="I7605">
        <v>6.06</v>
      </c>
      <c r="J7605">
        <v>4</v>
      </c>
      <c r="K7605" t="s">
        <v>3123</v>
      </c>
      <c r="L7605" t="s">
        <v>3098</v>
      </c>
      <c r="M7605" t="s">
        <v>3177</v>
      </c>
      <c r="O7605" t="s">
        <v>3182</v>
      </c>
      <c r="P7605">
        <f t="shared" si="236"/>
        <v>45011</v>
      </c>
      <c r="Q7605">
        <f>--(COUNTIF($A$2:A7605,A7605)=1)</f>
        <v>0</v>
      </c>
      <c r="R7605" t="str">
        <f t="shared" si="237"/>
        <v/>
      </c>
    </row>
    <row r="7606" spans="1:18">
      <c r="A7606" t="s">
        <v>12703</v>
      </c>
      <c r="B7606" t="s">
        <v>6921</v>
      </c>
      <c r="C7606" t="s">
        <v>11403</v>
      </c>
      <c r="D7606" t="s">
        <v>3237</v>
      </c>
      <c r="E7606" t="s">
        <v>3175</v>
      </c>
      <c r="F7606" t="s">
        <v>3167</v>
      </c>
      <c r="G7606" t="s">
        <v>197</v>
      </c>
      <c r="H7606" s="28">
        <v>44923</v>
      </c>
      <c r="I7606">
        <v>15.17</v>
      </c>
      <c r="J7606">
        <v>8</v>
      </c>
      <c r="K7606" t="s">
        <v>3123</v>
      </c>
      <c r="L7606" t="s">
        <v>3176</v>
      </c>
      <c r="M7606" t="s">
        <v>3169</v>
      </c>
      <c r="N7606">
        <v>4.9000000000000004</v>
      </c>
      <c r="O7606" t="s">
        <v>3182</v>
      </c>
      <c r="P7606">
        <f t="shared" si="236"/>
        <v>44923</v>
      </c>
      <c r="Q7606">
        <f>--(COUNTIF($A$2:A7606,A7606)=1)</f>
        <v>0</v>
      </c>
      <c r="R7606" t="str">
        <f t="shared" si="237"/>
        <v/>
      </c>
    </row>
    <row r="7607" spans="1:18">
      <c r="A7607" t="s">
        <v>8493</v>
      </c>
      <c r="B7607" t="s">
        <v>3678</v>
      </c>
      <c r="C7607" t="s">
        <v>3098</v>
      </c>
      <c r="D7607" t="s">
        <v>3237</v>
      </c>
      <c r="E7607" t="s">
        <v>3280</v>
      </c>
      <c r="F7607" t="s">
        <v>3228</v>
      </c>
      <c r="G7607" t="s">
        <v>6256</v>
      </c>
      <c r="H7607" s="28"/>
      <c r="J7607">
        <v>4</v>
      </c>
      <c r="K7607" t="s">
        <v>3098</v>
      </c>
      <c r="L7607" t="s">
        <v>3168</v>
      </c>
      <c r="M7607" t="s">
        <v>3188</v>
      </c>
      <c r="O7607" t="s">
        <v>3189</v>
      </c>
      <c r="P7607">
        <f t="shared" si="236"/>
        <v>44966</v>
      </c>
      <c r="Q7607">
        <f>--(COUNTIF($A$2:A7607,A7607)=1)</f>
        <v>0</v>
      </c>
      <c r="R7607" t="str">
        <f t="shared" si="237"/>
        <v/>
      </c>
    </row>
    <row r="7608" spans="1:18">
      <c r="A7608" t="s">
        <v>5320</v>
      </c>
      <c r="B7608" t="s">
        <v>5321</v>
      </c>
      <c r="C7608" t="s">
        <v>5322</v>
      </c>
      <c r="D7608" t="s">
        <v>3237</v>
      </c>
      <c r="E7608" t="s">
        <v>3166</v>
      </c>
      <c r="F7608" t="s">
        <v>3220</v>
      </c>
      <c r="G7608" t="s">
        <v>1016</v>
      </c>
      <c r="H7608" s="28">
        <v>45409</v>
      </c>
      <c r="I7608">
        <v>1.74</v>
      </c>
      <c r="J7608">
        <v>24</v>
      </c>
      <c r="K7608" t="s">
        <v>3124</v>
      </c>
      <c r="L7608" t="s">
        <v>3187</v>
      </c>
      <c r="M7608" t="s">
        <v>3207</v>
      </c>
      <c r="O7608" t="s">
        <v>3123</v>
      </c>
      <c r="P7608">
        <f t="shared" si="236"/>
        <v>45409</v>
      </c>
      <c r="Q7608">
        <f>--(COUNTIF($A$2:A7608,A7608)=1)</f>
        <v>0</v>
      </c>
      <c r="R7608" t="str">
        <f t="shared" si="237"/>
        <v/>
      </c>
    </row>
    <row r="7609" spans="1:18">
      <c r="A7609" t="s">
        <v>10072</v>
      </c>
      <c r="B7609" t="s">
        <v>1978</v>
      </c>
      <c r="C7609" t="s">
        <v>3098</v>
      </c>
      <c r="D7609" t="s">
        <v>3165</v>
      </c>
      <c r="E7609" t="s">
        <v>3194</v>
      </c>
      <c r="F7609" t="s">
        <v>3220</v>
      </c>
      <c r="G7609" t="s">
        <v>470</v>
      </c>
      <c r="H7609" s="28">
        <v>44642</v>
      </c>
      <c r="I7609">
        <v>230.25</v>
      </c>
      <c r="J7609">
        <v>72</v>
      </c>
      <c r="K7609" t="s">
        <v>3123</v>
      </c>
      <c r="L7609" t="s">
        <v>3351</v>
      </c>
      <c r="M7609" t="s">
        <v>3169</v>
      </c>
      <c r="O7609" t="s">
        <v>3189</v>
      </c>
      <c r="P7609">
        <f t="shared" si="236"/>
        <v>44633</v>
      </c>
      <c r="Q7609">
        <f>--(COUNTIF($A$2:A7609,A7609)=1)</f>
        <v>0</v>
      </c>
      <c r="R7609" t="str">
        <f t="shared" si="237"/>
        <v/>
      </c>
    </row>
    <row r="7610" spans="1:18">
      <c r="A7610" t="s">
        <v>13486</v>
      </c>
      <c r="B7610" t="s">
        <v>506</v>
      </c>
      <c r="C7610" t="s">
        <v>3098</v>
      </c>
      <c r="D7610" t="s">
        <v>3185</v>
      </c>
      <c r="E7610" t="s">
        <v>3194</v>
      </c>
      <c r="F7610" t="s">
        <v>3167</v>
      </c>
      <c r="G7610" t="s">
        <v>626</v>
      </c>
      <c r="H7610" s="28">
        <v>45633</v>
      </c>
      <c r="I7610">
        <v>63.9</v>
      </c>
      <c r="J7610">
        <v>72</v>
      </c>
      <c r="K7610" t="s">
        <v>3124</v>
      </c>
      <c r="L7610" t="s">
        <v>3229</v>
      </c>
      <c r="M7610" t="s">
        <v>3188</v>
      </c>
      <c r="N7610">
        <v>4.3</v>
      </c>
      <c r="O7610" t="s">
        <v>3260</v>
      </c>
      <c r="P7610">
        <f t="shared" si="236"/>
        <v>45631</v>
      </c>
      <c r="Q7610">
        <f>--(COUNTIF($A$2:A7610,A7610)=1)</f>
        <v>0</v>
      </c>
      <c r="R7610" t="str">
        <f t="shared" si="237"/>
        <v/>
      </c>
    </row>
    <row r="7611" spans="1:18">
      <c r="A7611" t="s">
        <v>14138</v>
      </c>
      <c r="B7611" t="s">
        <v>6006</v>
      </c>
      <c r="C7611" t="s">
        <v>14139</v>
      </c>
      <c r="D7611" t="s">
        <v>3165</v>
      </c>
      <c r="E7611" t="s">
        <v>3194</v>
      </c>
      <c r="F7611" t="s">
        <v>3167</v>
      </c>
      <c r="G7611" t="s">
        <v>3044</v>
      </c>
      <c r="H7611" s="28">
        <v>45208</v>
      </c>
      <c r="I7611">
        <v>7.85</v>
      </c>
      <c r="J7611">
        <v>72</v>
      </c>
      <c r="K7611" t="s">
        <v>3124</v>
      </c>
      <c r="L7611" t="s">
        <v>3248</v>
      </c>
      <c r="M7611" t="s">
        <v>3202</v>
      </c>
      <c r="N7611">
        <v>1.9</v>
      </c>
      <c r="O7611" t="s">
        <v>3124</v>
      </c>
      <c r="P7611">
        <f t="shared" si="236"/>
        <v>45208</v>
      </c>
      <c r="Q7611">
        <f>--(COUNTIF($A$2:A7611,A7611)=1)</f>
        <v>0</v>
      </c>
      <c r="R7611" t="str">
        <f t="shared" si="237"/>
        <v/>
      </c>
    </row>
    <row r="7612" spans="1:18">
      <c r="A7612" t="s">
        <v>9811</v>
      </c>
      <c r="B7612" t="s">
        <v>535</v>
      </c>
      <c r="C7612" t="s">
        <v>9812</v>
      </c>
      <c r="D7612" t="s">
        <v>3200</v>
      </c>
      <c r="E7612" t="s">
        <v>3166</v>
      </c>
      <c r="F7612" t="s">
        <v>3167</v>
      </c>
      <c r="G7612" t="s">
        <v>7377</v>
      </c>
      <c r="H7612" s="28">
        <v>45246</v>
      </c>
      <c r="I7612">
        <v>63.79</v>
      </c>
      <c r="J7612">
        <v>24</v>
      </c>
      <c r="K7612" t="s">
        <v>3123</v>
      </c>
      <c r="L7612" t="s">
        <v>3192</v>
      </c>
      <c r="M7612" t="s">
        <v>3188</v>
      </c>
      <c r="O7612" t="s">
        <v>3123</v>
      </c>
      <c r="P7612">
        <f t="shared" si="236"/>
        <v>45244</v>
      </c>
      <c r="Q7612">
        <f>--(COUNTIF($A$2:A7612,A7612)=1)</f>
        <v>0</v>
      </c>
      <c r="R7612" t="str">
        <f t="shared" si="237"/>
        <v/>
      </c>
    </row>
    <row r="7613" spans="1:18">
      <c r="A7613" t="s">
        <v>7092</v>
      </c>
      <c r="B7613" t="s">
        <v>3759</v>
      </c>
      <c r="C7613" t="s">
        <v>3098</v>
      </c>
      <c r="D7613" t="s">
        <v>3227</v>
      </c>
      <c r="E7613" t="s">
        <v>3166</v>
      </c>
      <c r="F7613" t="s">
        <v>3220</v>
      </c>
      <c r="G7613" t="s">
        <v>346</v>
      </c>
      <c r="H7613" s="28">
        <v>44974</v>
      </c>
      <c r="I7613">
        <v>69.569999999999993</v>
      </c>
      <c r="J7613">
        <v>24</v>
      </c>
      <c r="K7613" t="s">
        <v>3123</v>
      </c>
      <c r="L7613" t="s">
        <v>3398</v>
      </c>
      <c r="M7613" t="s">
        <v>3207</v>
      </c>
      <c r="O7613" t="s">
        <v>3178</v>
      </c>
      <c r="P7613">
        <f t="shared" si="236"/>
        <v>44972</v>
      </c>
      <c r="Q7613">
        <f>--(COUNTIF($A$2:A7613,A7613)=1)</f>
        <v>0</v>
      </c>
      <c r="R7613" t="str">
        <f t="shared" si="237"/>
        <v/>
      </c>
    </row>
    <row r="7614" spans="1:18">
      <c r="A7614" t="s">
        <v>10933</v>
      </c>
      <c r="B7614" t="s">
        <v>5963</v>
      </c>
      <c r="C7614" t="s">
        <v>3098</v>
      </c>
      <c r="D7614" t="s">
        <v>3174</v>
      </c>
      <c r="E7614" t="s">
        <v>3175</v>
      </c>
      <c r="F7614" t="s">
        <v>3167</v>
      </c>
      <c r="G7614" t="s">
        <v>324</v>
      </c>
      <c r="H7614" s="28"/>
      <c r="J7614">
        <v>8</v>
      </c>
      <c r="K7614" t="s">
        <v>3098</v>
      </c>
      <c r="L7614" t="s">
        <v>3212</v>
      </c>
      <c r="M7614" t="s">
        <v>3202</v>
      </c>
      <c r="O7614" t="s">
        <v>3178</v>
      </c>
      <c r="P7614">
        <f t="shared" si="236"/>
        <v>44668</v>
      </c>
      <c r="Q7614">
        <f>--(COUNTIF($A$2:A7614,A7614)=1)</f>
        <v>0</v>
      </c>
      <c r="R7614" t="str">
        <f t="shared" si="237"/>
        <v/>
      </c>
    </row>
    <row r="7615" spans="1:18">
      <c r="A7615" t="s">
        <v>5361</v>
      </c>
      <c r="B7615" t="s">
        <v>2640</v>
      </c>
      <c r="C7615" t="s">
        <v>5362</v>
      </c>
      <c r="D7615" t="s">
        <v>3237</v>
      </c>
      <c r="E7615" t="s">
        <v>3175</v>
      </c>
      <c r="F7615" t="s">
        <v>3180</v>
      </c>
      <c r="G7615" t="s">
        <v>1429</v>
      </c>
      <c r="H7615" s="28"/>
      <c r="J7615">
        <v>8</v>
      </c>
      <c r="K7615" t="s">
        <v>3098</v>
      </c>
      <c r="L7615" t="s">
        <v>3231</v>
      </c>
      <c r="M7615" t="s">
        <v>3207</v>
      </c>
      <c r="O7615" t="s">
        <v>3260</v>
      </c>
      <c r="P7615">
        <f t="shared" si="236"/>
        <v>44970</v>
      </c>
      <c r="Q7615">
        <f>--(COUNTIF($A$2:A7615,A7615)=1)</f>
        <v>0</v>
      </c>
      <c r="R7615" t="str">
        <f t="shared" si="237"/>
        <v/>
      </c>
    </row>
    <row r="7616" spans="1:18">
      <c r="A7616" t="s">
        <v>12954</v>
      </c>
      <c r="B7616" t="s">
        <v>1742</v>
      </c>
      <c r="C7616" t="s">
        <v>3098</v>
      </c>
      <c r="D7616" t="s">
        <v>3174</v>
      </c>
      <c r="E7616" t="s">
        <v>3175</v>
      </c>
      <c r="F7616" t="s">
        <v>3220</v>
      </c>
      <c r="G7616" t="s">
        <v>1828</v>
      </c>
      <c r="H7616" s="28">
        <v>44791</v>
      </c>
      <c r="I7616">
        <v>21.85</v>
      </c>
      <c r="J7616">
        <v>8</v>
      </c>
      <c r="K7616" t="s">
        <v>3123</v>
      </c>
      <c r="L7616" t="s">
        <v>3225</v>
      </c>
      <c r="M7616" t="s">
        <v>3202</v>
      </c>
      <c r="N7616">
        <v>2.7</v>
      </c>
      <c r="O7616" t="s">
        <v>3213</v>
      </c>
      <c r="P7616">
        <f t="shared" si="236"/>
        <v>44791</v>
      </c>
      <c r="Q7616">
        <f>--(COUNTIF($A$2:A7616,A7616)=1)</f>
        <v>0</v>
      </c>
      <c r="R7616" t="str">
        <f t="shared" si="237"/>
        <v/>
      </c>
    </row>
    <row r="7617" spans="1:18">
      <c r="A7617" t="s">
        <v>13199</v>
      </c>
      <c r="B7617" t="s">
        <v>942</v>
      </c>
      <c r="C7617" t="s">
        <v>3098</v>
      </c>
      <c r="D7617" t="s">
        <v>3174</v>
      </c>
      <c r="E7617" t="s">
        <v>3175</v>
      </c>
      <c r="F7617" t="s">
        <v>3220</v>
      </c>
      <c r="G7617" t="s">
        <v>3009</v>
      </c>
      <c r="H7617" s="28">
        <v>45259</v>
      </c>
      <c r="I7617">
        <v>20.58</v>
      </c>
      <c r="J7617">
        <v>8</v>
      </c>
      <c r="K7617" t="s">
        <v>3123</v>
      </c>
      <c r="L7617" t="s">
        <v>3168</v>
      </c>
      <c r="M7617" t="s">
        <v>3207</v>
      </c>
      <c r="N7617">
        <v>3.5</v>
      </c>
      <c r="O7617" t="s">
        <v>3170</v>
      </c>
      <c r="P7617">
        <f t="shared" si="236"/>
        <v>45259</v>
      </c>
      <c r="Q7617">
        <f>--(COUNTIF($A$2:A7617,A7617)=1)</f>
        <v>0</v>
      </c>
      <c r="R7617" t="str">
        <f t="shared" si="237"/>
        <v/>
      </c>
    </row>
    <row r="7618" spans="1:18">
      <c r="A7618" t="s">
        <v>13536</v>
      </c>
      <c r="B7618" t="s">
        <v>6954</v>
      </c>
      <c r="C7618" t="s">
        <v>7957</v>
      </c>
      <c r="D7618" t="s">
        <v>3196</v>
      </c>
      <c r="E7618" t="s">
        <v>3194</v>
      </c>
      <c r="F7618" t="s">
        <v>3167</v>
      </c>
      <c r="G7618" t="s">
        <v>353</v>
      </c>
      <c r="H7618" s="28">
        <v>45280</v>
      </c>
      <c r="I7618">
        <v>208.21</v>
      </c>
      <c r="J7618">
        <v>72</v>
      </c>
      <c r="K7618" t="s">
        <v>3123</v>
      </c>
      <c r="L7618" t="s">
        <v>3229</v>
      </c>
      <c r="M7618" t="s">
        <v>3188</v>
      </c>
      <c r="N7618">
        <v>3.2</v>
      </c>
      <c r="O7618" t="s">
        <v>3182</v>
      </c>
      <c r="P7618">
        <f t="shared" ref="P7618:P7651" si="238">IFERROR(DATEVALUE(G7618),IFERROR(DATE(RIGHT(G7618,4),MID(G7618,4,2),LEFT(G7618,2)),""))</f>
        <v>45272</v>
      </c>
      <c r="Q7618">
        <f>--(COUNTIF($A$2:A7618,A7618)=1)</f>
        <v>0</v>
      </c>
      <c r="R7618" t="str">
        <f t="shared" ref="R7618:R7651" si="239">IF(AND(Q7618=1,I7618&lt;&gt;"",ISNUMBER(I7618),I7618&gt;=0),I7618,"")</f>
        <v/>
      </c>
    </row>
    <row r="7619" spans="1:18">
      <c r="A7619" t="s">
        <v>3516</v>
      </c>
      <c r="B7619" t="s">
        <v>1914</v>
      </c>
      <c r="C7619" t="s">
        <v>3098</v>
      </c>
      <c r="D7619" t="s">
        <v>3251</v>
      </c>
      <c r="E7619" t="s">
        <v>3175</v>
      </c>
      <c r="F7619" t="s">
        <v>3167</v>
      </c>
      <c r="G7619" t="s">
        <v>1259</v>
      </c>
      <c r="H7619" s="28">
        <v>44861</v>
      </c>
      <c r="I7619">
        <v>20.56</v>
      </c>
      <c r="J7619">
        <v>8</v>
      </c>
      <c r="K7619" t="s">
        <v>3123</v>
      </c>
      <c r="L7619" t="s">
        <v>3265</v>
      </c>
      <c r="M7619" t="s">
        <v>3177</v>
      </c>
      <c r="N7619">
        <v>3.6</v>
      </c>
      <c r="O7619" t="s">
        <v>3260</v>
      </c>
      <c r="P7619">
        <f t="shared" si="238"/>
        <v>44861</v>
      </c>
      <c r="Q7619">
        <f>--(COUNTIF($A$2:A7619,A7619)=1)</f>
        <v>0</v>
      </c>
      <c r="R7619" t="str">
        <f t="shared" si="239"/>
        <v/>
      </c>
    </row>
    <row r="7620" spans="1:18">
      <c r="A7620" t="s">
        <v>13192</v>
      </c>
      <c r="B7620" t="s">
        <v>473</v>
      </c>
      <c r="C7620" t="s">
        <v>3098</v>
      </c>
      <c r="D7620" t="s">
        <v>3227</v>
      </c>
      <c r="E7620" t="s">
        <v>3166</v>
      </c>
      <c r="F7620" t="s">
        <v>3167</v>
      </c>
      <c r="G7620" t="s">
        <v>721</v>
      </c>
      <c r="H7620" s="28">
        <v>44709</v>
      </c>
      <c r="I7620">
        <v>15.23</v>
      </c>
      <c r="J7620">
        <v>24</v>
      </c>
      <c r="K7620" t="s">
        <v>3124</v>
      </c>
      <c r="L7620" t="s">
        <v>3281</v>
      </c>
      <c r="M7620" t="s">
        <v>3202</v>
      </c>
      <c r="N7620">
        <v>2.9</v>
      </c>
      <c r="O7620" t="s">
        <v>3182</v>
      </c>
      <c r="P7620">
        <f t="shared" si="238"/>
        <v>44709</v>
      </c>
      <c r="Q7620">
        <f>--(COUNTIF($A$2:A7620,A7620)=1)</f>
        <v>0</v>
      </c>
      <c r="R7620" t="str">
        <f t="shared" si="239"/>
        <v/>
      </c>
    </row>
    <row r="7621" spans="1:18">
      <c r="A7621" t="s">
        <v>12108</v>
      </c>
      <c r="B7621" t="s">
        <v>1270</v>
      </c>
      <c r="C7621" t="s">
        <v>3098</v>
      </c>
      <c r="D7621" t="s">
        <v>3251</v>
      </c>
      <c r="E7621" t="s">
        <v>3194</v>
      </c>
      <c r="F7621" t="s">
        <v>3167</v>
      </c>
      <c r="G7621" t="s">
        <v>1482</v>
      </c>
      <c r="H7621" s="28">
        <v>45597</v>
      </c>
      <c r="I7621">
        <v>25.4</v>
      </c>
      <c r="J7621">
        <v>72</v>
      </c>
      <c r="K7621" t="s">
        <v>3124</v>
      </c>
      <c r="L7621" t="s">
        <v>3318</v>
      </c>
      <c r="M7621" t="s">
        <v>3177</v>
      </c>
      <c r="N7621">
        <v>1.9</v>
      </c>
      <c r="O7621" t="s">
        <v>3123</v>
      </c>
      <c r="P7621">
        <f t="shared" si="238"/>
        <v>45596</v>
      </c>
      <c r="Q7621">
        <f>--(COUNTIF($A$2:A7621,A7621)=1)</f>
        <v>0</v>
      </c>
      <c r="R7621" t="str">
        <f t="shared" si="239"/>
        <v/>
      </c>
    </row>
    <row r="7622" spans="1:18">
      <c r="A7622" t="s">
        <v>11436</v>
      </c>
      <c r="B7622" t="s">
        <v>6523</v>
      </c>
      <c r="C7622" t="s">
        <v>8676</v>
      </c>
      <c r="D7622" t="s">
        <v>3200</v>
      </c>
      <c r="E7622" t="s">
        <v>3175</v>
      </c>
      <c r="F7622" t="s">
        <v>3167</v>
      </c>
      <c r="G7622" t="s">
        <v>464</v>
      </c>
      <c r="H7622" s="28">
        <v>45458</v>
      </c>
      <c r="I7622">
        <v>11.68</v>
      </c>
      <c r="J7622">
        <v>8</v>
      </c>
      <c r="K7622" t="s">
        <v>3123</v>
      </c>
      <c r="L7622" t="s">
        <v>3354</v>
      </c>
      <c r="M7622" t="s">
        <v>3202</v>
      </c>
      <c r="O7622" t="s">
        <v>3182</v>
      </c>
      <c r="P7622">
        <f t="shared" si="238"/>
        <v>45458</v>
      </c>
      <c r="Q7622">
        <f>--(COUNTIF($A$2:A7622,A7622)=1)</f>
        <v>0</v>
      </c>
      <c r="R7622" t="str">
        <f t="shared" si="239"/>
        <v/>
      </c>
    </row>
    <row r="7623" spans="1:18">
      <c r="A7623" t="s">
        <v>11704</v>
      </c>
      <c r="B7623" t="s">
        <v>844</v>
      </c>
      <c r="C7623" t="s">
        <v>11705</v>
      </c>
      <c r="D7623" t="s">
        <v>3251</v>
      </c>
      <c r="E7623" t="s">
        <v>3175</v>
      </c>
      <c r="F7623" t="s">
        <v>3167</v>
      </c>
      <c r="G7623" t="s">
        <v>2900</v>
      </c>
      <c r="H7623" s="28">
        <v>45509</v>
      </c>
      <c r="I7623">
        <v>21.75</v>
      </c>
      <c r="J7623">
        <v>8</v>
      </c>
      <c r="K7623" t="s">
        <v>3123</v>
      </c>
      <c r="L7623" t="s">
        <v>3437</v>
      </c>
      <c r="M7623" t="s">
        <v>3169</v>
      </c>
      <c r="N7623">
        <v>1.4</v>
      </c>
      <c r="O7623" t="s">
        <v>3170</v>
      </c>
      <c r="P7623">
        <f t="shared" si="238"/>
        <v>45509</v>
      </c>
      <c r="Q7623">
        <f>--(COUNTIF($A$2:A7623,A7623)=1)</f>
        <v>0</v>
      </c>
      <c r="R7623" t="str">
        <f t="shared" si="239"/>
        <v/>
      </c>
    </row>
    <row r="7624" spans="1:18">
      <c r="A7624" t="s">
        <v>13490</v>
      </c>
      <c r="B7624" t="s">
        <v>1228</v>
      </c>
      <c r="C7624" t="s">
        <v>13148</v>
      </c>
      <c r="D7624" t="s">
        <v>3227</v>
      </c>
      <c r="E7624" t="s">
        <v>3175</v>
      </c>
      <c r="F7624" t="s">
        <v>3167</v>
      </c>
      <c r="G7624" t="s">
        <v>5693</v>
      </c>
      <c r="H7624" s="28">
        <v>45656</v>
      </c>
      <c r="I7624">
        <v>12.47</v>
      </c>
      <c r="J7624">
        <v>8</v>
      </c>
      <c r="K7624" t="s">
        <v>3123</v>
      </c>
      <c r="L7624" t="s">
        <v>3206</v>
      </c>
      <c r="M7624" t="s">
        <v>3188</v>
      </c>
      <c r="N7624">
        <v>2.1</v>
      </c>
      <c r="O7624" t="s">
        <v>3178</v>
      </c>
      <c r="P7624">
        <f t="shared" si="238"/>
        <v>45656</v>
      </c>
      <c r="Q7624">
        <f>--(COUNTIF($A$2:A7624,A7624)=1)</f>
        <v>0</v>
      </c>
      <c r="R7624" t="str">
        <f t="shared" si="239"/>
        <v/>
      </c>
    </row>
    <row r="7625" spans="1:18">
      <c r="A7625" t="s">
        <v>10247</v>
      </c>
      <c r="B7625" t="s">
        <v>1935</v>
      </c>
      <c r="C7625" t="s">
        <v>3098</v>
      </c>
      <c r="D7625" t="s">
        <v>3165</v>
      </c>
      <c r="E7625" t="s">
        <v>3280</v>
      </c>
      <c r="F7625" t="s">
        <v>3220</v>
      </c>
      <c r="G7625" t="s">
        <v>5315</v>
      </c>
      <c r="H7625" s="28">
        <v>44578</v>
      </c>
      <c r="I7625">
        <v>3.71</v>
      </c>
      <c r="J7625">
        <v>4</v>
      </c>
      <c r="K7625" t="s">
        <v>3124</v>
      </c>
      <c r="L7625" t="s">
        <v>3098</v>
      </c>
      <c r="M7625" t="s">
        <v>3188</v>
      </c>
      <c r="O7625" t="s">
        <v>3182</v>
      </c>
      <c r="P7625">
        <f t="shared" si="238"/>
        <v>44578</v>
      </c>
      <c r="Q7625">
        <f>--(COUNTIF($A$2:A7625,A7625)=1)</f>
        <v>0</v>
      </c>
      <c r="R7625" t="str">
        <f t="shared" si="239"/>
        <v/>
      </c>
    </row>
    <row r="7626" spans="1:18">
      <c r="A7626" t="s">
        <v>10345</v>
      </c>
      <c r="B7626" t="s">
        <v>2694</v>
      </c>
      <c r="C7626" t="s">
        <v>3098</v>
      </c>
      <c r="D7626" t="s">
        <v>3200</v>
      </c>
      <c r="E7626" t="s">
        <v>3194</v>
      </c>
      <c r="F7626" t="s">
        <v>3220</v>
      </c>
      <c r="G7626" t="s">
        <v>2600</v>
      </c>
      <c r="H7626" s="28"/>
      <c r="J7626">
        <v>72</v>
      </c>
      <c r="K7626" t="s">
        <v>3098</v>
      </c>
      <c r="L7626" t="s">
        <v>3221</v>
      </c>
      <c r="M7626" t="s">
        <v>3202</v>
      </c>
      <c r="O7626" t="s">
        <v>3178</v>
      </c>
      <c r="P7626">
        <f t="shared" si="238"/>
        <v>45135</v>
      </c>
      <c r="Q7626">
        <f>--(COUNTIF($A$2:A7626,A7626)=1)</f>
        <v>0</v>
      </c>
      <c r="R7626" t="str">
        <f t="shared" si="239"/>
        <v/>
      </c>
    </row>
    <row r="7627" spans="1:18">
      <c r="A7627" t="s">
        <v>6939</v>
      </c>
      <c r="B7627" t="s">
        <v>2053</v>
      </c>
      <c r="C7627" t="s">
        <v>6940</v>
      </c>
      <c r="D7627" t="s">
        <v>3200</v>
      </c>
      <c r="E7627" t="s">
        <v>3166</v>
      </c>
      <c r="F7627" t="s">
        <v>3180</v>
      </c>
      <c r="G7627" t="s">
        <v>409</v>
      </c>
      <c r="H7627" s="28"/>
      <c r="J7627">
        <v>24</v>
      </c>
      <c r="K7627" t="s">
        <v>3098</v>
      </c>
      <c r="L7627" t="s">
        <v>3198</v>
      </c>
      <c r="M7627" t="s">
        <v>3207</v>
      </c>
      <c r="O7627" t="s">
        <v>3189</v>
      </c>
      <c r="P7627">
        <f t="shared" si="238"/>
        <v>45019</v>
      </c>
      <c r="Q7627">
        <f>--(COUNTIF($A$2:A7627,A7627)=1)</f>
        <v>0</v>
      </c>
      <c r="R7627" t="str">
        <f t="shared" si="239"/>
        <v/>
      </c>
    </row>
    <row r="7628" spans="1:18">
      <c r="A7628" t="s">
        <v>13855</v>
      </c>
      <c r="B7628" t="s">
        <v>6144</v>
      </c>
      <c r="C7628" t="s">
        <v>3098</v>
      </c>
      <c r="D7628" t="s">
        <v>3196</v>
      </c>
      <c r="E7628" t="s">
        <v>3175</v>
      </c>
      <c r="F7628" t="s">
        <v>3220</v>
      </c>
      <c r="G7628" t="s">
        <v>1283</v>
      </c>
      <c r="H7628" s="28">
        <v>44708</v>
      </c>
      <c r="I7628">
        <v>22.43</v>
      </c>
      <c r="J7628">
        <v>8</v>
      </c>
      <c r="K7628" t="s">
        <v>3123</v>
      </c>
      <c r="L7628" t="s">
        <v>3225</v>
      </c>
      <c r="M7628" t="s">
        <v>3169</v>
      </c>
      <c r="N7628">
        <v>1.7</v>
      </c>
      <c r="O7628" t="s">
        <v>3189</v>
      </c>
      <c r="P7628">
        <f t="shared" si="238"/>
        <v>44708</v>
      </c>
      <c r="Q7628">
        <f>--(COUNTIF($A$2:A7628,A7628)=1)</f>
        <v>0</v>
      </c>
      <c r="R7628" t="str">
        <f t="shared" si="239"/>
        <v/>
      </c>
    </row>
    <row r="7629" spans="1:18">
      <c r="A7629" t="s">
        <v>4571</v>
      </c>
      <c r="B7629" t="s">
        <v>2672</v>
      </c>
      <c r="C7629" t="s">
        <v>3098</v>
      </c>
      <c r="D7629" t="s">
        <v>3251</v>
      </c>
      <c r="E7629" t="s">
        <v>3175</v>
      </c>
      <c r="F7629" t="s">
        <v>3167</v>
      </c>
      <c r="G7629" t="s">
        <v>4572</v>
      </c>
      <c r="H7629" s="28">
        <v>44728</v>
      </c>
      <c r="I7629">
        <v>-0.6</v>
      </c>
      <c r="J7629">
        <v>8</v>
      </c>
      <c r="K7629" t="s">
        <v>3124</v>
      </c>
      <c r="L7629" t="s">
        <v>3098</v>
      </c>
      <c r="M7629" t="s">
        <v>3188</v>
      </c>
      <c r="O7629" t="s">
        <v>3124</v>
      </c>
      <c r="P7629">
        <f t="shared" si="238"/>
        <v>44729</v>
      </c>
      <c r="Q7629">
        <f>--(COUNTIF($A$2:A7629,A7629)=1)</f>
        <v>0</v>
      </c>
      <c r="R7629" t="str">
        <f t="shared" si="239"/>
        <v/>
      </c>
    </row>
    <row r="7630" spans="1:18">
      <c r="A7630" t="s">
        <v>14443</v>
      </c>
      <c r="B7630" t="s">
        <v>2827</v>
      </c>
      <c r="C7630" t="s">
        <v>3098</v>
      </c>
      <c r="D7630" t="s">
        <v>3174</v>
      </c>
      <c r="E7630" t="s">
        <v>3166</v>
      </c>
      <c r="F7630" t="s">
        <v>3167</v>
      </c>
      <c r="G7630" t="s">
        <v>417</v>
      </c>
      <c r="H7630" s="28">
        <v>45687</v>
      </c>
      <c r="I7630">
        <v>73.11</v>
      </c>
      <c r="J7630">
        <v>24</v>
      </c>
      <c r="K7630" t="s">
        <v>3123</v>
      </c>
      <c r="L7630" t="s">
        <v>3437</v>
      </c>
      <c r="M7630" t="s">
        <v>3177</v>
      </c>
      <c r="O7630" t="s">
        <v>3170</v>
      </c>
      <c r="P7630">
        <f t="shared" si="238"/>
        <v>45684</v>
      </c>
      <c r="Q7630">
        <f>--(COUNTIF($A$2:A7630,A7630)=1)</f>
        <v>0</v>
      </c>
      <c r="R7630" t="str">
        <f t="shared" si="239"/>
        <v/>
      </c>
    </row>
    <row r="7631" spans="1:18">
      <c r="A7631" t="s">
        <v>5747</v>
      </c>
      <c r="B7631" t="s">
        <v>3046</v>
      </c>
      <c r="C7631" t="s">
        <v>3098</v>
      </c>
      <c r="D7631" t="s">
        <v>3251</v>
      </c>
      <c r="E7631" t="s">
        <v>3166</v>
      </c>
      <c r="F7631" t="s">
        <v>3167</v>
      </c>
      <c r="G7631" t="s">
        <v>5748</v>
      </c>
      <c r="H7631" s="28">
        <v>44675</v>
      </c>
      <c r="I7631">
        <v>17.670000000000002</v>
      </c>
      <c r="J7631">
        <v>24</v>
      </c>
      <c r="K7631" t="s">
        <v>3124</v>
      </c>
      <c r="L7631" t="s">
        <v>3212</v>
      </c>
      <c r="M7631" t="s">
        <v>3177</v>
      </c>
      <c r="O7631" t="s">
        <v>3260</v>
      </c>
      <c r="P7631">
        <f t="shared" si="238"/>
        <v>44675</v>
      </c>
      <c r="Q7631">
        <f>--(COUNTIF($A$2:A7631,A7631)=1)</f>
        <v>0</v>
      </c>
      <c r="R7631" t="str">
        <f t="shared" si="239"/>
        <v/>
      </c>
    </row>
    <row r="7632" spans="1:18">
      <c r="A7632" t="s">
        <v>12192</v>
      </c>
      <c r="B7632" t="s">
        <v>4620</v>
      </c>
      <c r="C7632" t="s">
        <v>12193</v>
      </c>
      <c r="D7632" t="s">
        <v>3185</v>
      </c>
      <c r="E7632" t="s">
        <v>3166</v>
      </c>
      <c r="F7632" t="s">
        <v>3167</v>
      </c>
      <c r="G7632" t="s">
        <v>1183</v>
      </c>
      <c r="H7632" s="28">
        <v>44843</v>
      </c>
      <c r="I7632">
        <v>6.15</v>
      </c>
      <c r="J7632">
        <v>24</v>
      </c>
      <c r="K7632" t="s">
        <v>3124</v>
      </c>
      <c r="L7632" t="s">
        <v>3229</v>
      </c>
      <c r="M7632" t="s">
        <v>3177</v>
      </c>
      <c r="O7632" t="s">
        <v>3182</v>
      </c>
      <c r="P7632">
        <f t="shared" si="238"/>
        <v>44843</v>
      </c>
      <c r="Q7632">
        <f>--(COUNTIF($A$2:A7632,A7632)=1)</f>
        <v>0</v>
      </c>
      <c r="R7632" t="str">
        <f t="shared" si="239"/>
        <v/>
      </c>
    </row>
    <row r="7633" spans="1:18">
      <c r="A7633" t="s">
        <v>7827</v>
      </c>
      <c r="B7633" t="s">
        <v>2167</v>
      </c>
      <c r="C7633" t="s">
        <v>7272</v>
      </c>
      <c r="D7633" t="s">
        <v>3237</v>
      </c>
      <c r="E7633" t="s">
        <v>3166</v>
      </c>
      <c r="F7633" t="s">
        <v>3167</v>
      </c>
      <c r="G7633" t="s">
        <v>1106</v>
      </c>
      <c r="H7633" s="28">
        <v>44761</v>
      </c>
      <c r="I7633">
        <v>70.27</v>
      </c>
      <c r="J7633">
        <v>24</v>
      </c>
      <c r="K7633" t="s">
        <v>3123</v>
      </c>
      <c r="L7633" t="s">
        <v>3168</v>
      </c>
      <c r="M7633" t="s">
        <v>3202</v>
      </c>
      <c r="N7633">
        <v>2.6</v>
      </c>
      <c r="O7633" t="s">
        <v>3123</v>
      </c>
      <c r="P7633">
        <f t="shared" si="238"/>
        <v>44759</v>
      </c>
      <c r="Q7633">
        <f>--(COUNTIF($A$2:A7633,A7633)=1)</f>
        <v>0</v>
      </c>
      <c r="R7633" t="str">
        <f t="shared" si="239"/>
        <v/>
      </c>
    </row>
    <row r="7634" spans="1:18">
      <c r="A7634" t="s">
        <v>8667</v>
      </c>
      <c r="B7634" t="s">
        <v>5402</v>
      </c>
      <c r="C7634" t="s">
        <v>3098</v>
      </c>
      <c r="D7634" t="s">
        <v>3200</v>
      </c>
      <c r="E7634" t="s">
        <v>3175</v>
      </c>
      <c r="F7634" t="s">
        <v>3167</v>
      </c>
      <c r="G7634" t="s">
        <v>571</v>
      </c>
      <c r="H7634" s="28">
        <v>44639</v>
      </c>
      <c r="I7634">
        <v>12.56</v>
      </c>
      <c r="J7634">
        <v>8</v>
      </c>
      <c r="K7634" t="s">
        <v>3123</v>
      </c>
      <c r="L7634" t="s">
        <v>3206</v>
      </c>
      <c r="M7634" t="s">
        <v>3207</v>
      </c>
      <c r="N7634">
        <v>2.1</v>
      </c>
      <c r="O7634" t="s">
        <v>3178</v>
      </c>
      <c r="P7634">
        <f t="shared" si="238"/>
        <v>44639</v>
      </c>
      <c r="Q7634">
        <f>--(COUNTIF($A$2:A7634,A7634)=1)</f>
        <v>0</v>
      </c>
      <c r="R7634" t="str">
        <f t="shared" si="239"/>
        <v/>
      </c>
    </row>
    <row r="7635" spans="1:18">
      <c r="A7635" t="s">
        <v>10667</v>
      </c>
      <c r="B7635" t="s">
        <v>855</v>
      </c>
      <c r="C7635" t="s">
        <v>4334</v>
      </c>
      <c r="D7635" t="s">
        <v>3237</v>
      </c>
      <c r="E7635" t="s">
        <v>3194</v>
      </c>
      <c r="F7635" t="s">
        <v>3167</v>
      </c>
      <c r="G7635" t="s">
        <v>1962</v>
      </c>
      <c r="H7635" s="28">
        <v>45271</v>
      </c>
      <c r="I7635">
        <v>212.51</v>
      </c>
      <c r="J7635">
        <v>72</v>
      </c>
      <c r="K7635" t="s">
        <v>3123</v>
      </c>
      <c r="L7635" t="s">
        <v>3216</v>
      </c>
      <c r="M7635" t="s">
        <v>3202</v>
      </c>
      <c r="O7635" t="s">
        <v>3260</v>
      </c>
      <c r="P7635">
        <f t="shared" si="238"/>
        <v>45263</v>
      </c>
      <c r="Q7635">
        <f>--(COUNTIF($A$2:A7635,A7635)=1)</f>
        <v>0</v>
      </c>
      <c r="R7635" t="str">
        <f t="shared" si="239"/>
        <v/>
      </c>
    </row>
    <row r="7636" spans="1:18">
      <c r="A7636" t="s">
        <v>4200</v>
      </c>
      <c r="B7636" t="s">
        <v>1244</v>
      </c>
      <c r="C7636" t="s">
        <v>4201</v>
      </c>
      <c r="D7636" t="s">
        <v>3165</v>
      </c>
      <c r="E7636" t="s">
        <v>3166</v>
      </c>
      <c r="F7636" t="s">
        <v>3167</v>
      </c>
      <c r="G7636" t="s">
        <v>3322</v>
      </c>
      <c r="H7636" s="28">
        <v>44989</v>
      </c>
      <c r="I7636">
        <v>73.790000000000006</v>
      </c>
      <c r="J7636">
        <v>24</v>
      </c>
      <c r="K7636" t="s">
        <v>3123</v>
      </c>
      <c r="L7636" t="s">
        <v>3318</v>
      </c>
      <c r="M7636" t="s">
        <v>3188</v>
      </c>
      <c r="N7636">
        <v>4.5999999999999996</v>
      </c>
      <c r="O7636" t="s">
        <v>3170</v>
      </c>
      <c r="P7636">
        <f t="shared" si="238"/>
        <v>44986</v>
      </c>
      <c r="Q7636">
        <f>--(COUNTIF($A$2:A7636,A7636)=1)</f>
        <v>0</v>
      </c>
      <c r="R7636" t="str">
        <f t="shared" si="239"/>
        <v/>
      </c>
    </row>
    <row r="7637" spans="1:18">
      <c r="A7637" t="s">
        <v>12790</v>
      </c>
      <c r="B7637" t="s">
        <v>2355</v>
      </c>
      <c r="C7637" t="s">
        <v>12791</v>
      </c>
      <c r="D7637" t="s">
        <v>3174</v>
      </c>
      <c r="E7637" t="s">
        <v>3166</v>
      </c>
      <c r="F7637" t="s">
        <v>3167</v>
      </c>
      <c r="G7637" t="s">
        <v>212</v>
      </c>
      <c r="H7637" s="28">
        <v>44913</v>
      </c>
      <c r="I7637">
        <v>76.709999999999994</v>
      </c>
      <c r="J7637">
        <v>24</v>
      </c>
      <c r="K7637" t="s">
        <v>3123</v>
      </c>
      <c r="L7637" t="s">
        <v>3209</v>
      </c>
      <c r="M7637" t="s">
        <v>3207</v>
      </c>
      <c r="N7637">
        <v>1.3</v>
      </c>
      <c r="O7637" t="s">
        <v>3123</v>
      </c>
      <c r="P7637">
        <f t="shared" si="238"/>
        <v>44910</v>
      </c>
      <c r="Q7637">
        <f>--(COUNTIF($A$2:A7637,A7637)=1)</f>
        <v>0</v>
      </c>
      <c r="R7637" t="str">
        <f t="shared" si="239"/>
        <v/>
      </c>
    </row>
    <row r="7638" spans="1:18">
      <c r="A7638" t="s">
        <v>3911</v>
      </c>
      <c r="B7638" t="s">
        <v>833</v>
      </c>
      <c r="C7638" t="s">
        <v>3912</v>
      </c>
      <c r="D7638" t="s">
        <v>3185</v>
      </c>
      <c r="E7638" t="s">
        <v>3175</v>
      </c>
      <c r="F7638" t="s">
        <v>3167</v>
      </c>
      <c r="G7638" t="s">
        <v>3913</v>
      </c>
      <c r="H7638" s="28">
        <v>45082</v>
      </c>
      <c r="I7638">
        <v>10.91</v>
      </c>
      <c r="J7638">
        <v>8</v>
      </c>
      <c r="K7638" t="s">
        <v>3123</v>
      </c>
      <c r="L7638" t="s">
        <v>3398</v>
      </c>
      <c r="M7638" t="s">
        <v>3169</v>
      </c>
      <c r="O7638" t="s">
        <v>3123</v>
      </c>
      <c r="P7638">
        <f t="shared" si="238"/>
        <v>45082</v>
      </c>
      <c r="Q7638">
        <f>--(COUNTIF($A$2:A7638,A7638)=1)</f>
        <v>0</v>
      </c>
      <c r="R7638" t="str">
        <f t="shared" si="239"/>
        <v/>
      </c>
    </row>
    <row r="7639" spans="1:18">
      <c r="A7639" t="s">
        <v>12197</v>
      </c>
      <c r="B7639" t="s">
        <v>2307</v>
      </c>
      <c r="C7639" t="s">
        <v>3098</v>
      </c>
      <c r="D7639" t="s">
        <v>3185</v>
      </c>
      <c r="E7639" t="s">
        <v>3175</v>
      </c>
      <c r="F7639" t="s">
        <v>3167</v>
      </c>
      <c r="G7639" t="s">
        <v>69</v>
      </c>
      <c r="H7639" s="28">
        <v>44925</v>
      </c>
      <c r="I7639">
        <v>22.12</v>
      </c>
      <c r="J7639">
        <v>8</v>
      </c>
      <c r="K7639" t="s">
        <v>3123</v>
      </c>
      <c r="L7639" t="s">
        <v>3268</v>
      </c>
      <c r="M7639" t="s">
        <v>3177</v>
      </c>
      <c r="O7639" t="s">
        <v>3189</v>
      </c>
      <c r="P7639">
        <f t="shared" si="238"/>
        <v>44925</v>
      </c>
      <c r="Q7639">
        <f>--(COUNTIF($A$2:A7639,A7639)=1)</f>
        <v>0</v>
      </c>
      <c r="R7639" t="str">
        <f t="shared" si="239"/>
        <v/>
      </c>
    </row>
    <row r="7640" spans="1:18">
      <c r="A7640" t="s">
        <v>4380</v>
      </c>
      <c r="B7640" t="s">
        <v>3521</v>
      </c>
      <c r="C7640" t="s">
        <v>4381</v>
      </c>
      <c r="D7640" t="s">
        <v>3237</v>
      </c>
      <c r="E7640" t="s">
        <v>3166</v>
      </c>
      <c r="F7640" t="s">
        <v>3167</v>
      </c>
      <c r="G7640" t="s">
        <v>294</v>
      </c>
      <c r="H7640" s="28">
        <v>45129</v>
      </c>
      <c r="I7640">
        <v>21.69</v>
      </c>
      <c r="J7640">
        <v>24</v>
      </c>
      <c r="K7640" t="s">
        <v>3124</v>
      </c>
      <c r="L7640" t="s">
        <v>3098</v>
      </c>
      <c r="M7640" t="s">
        <v>3202</v>
      </c>
      <c r="N7640">
        <v>2.1</v>
      </c>
      <c r="O7640" t="s">
        <v>3124</v>
      </c>
      <c r="P7640">
        <f t="shared" si="238"/>
        <v>45129</v>
      </c>
      <c r="Q7640">
        <f>--(COUNTIF($A$2:A7640,A7640)=1)</f>
        <v>0</v>
      </c>
      <c r="R7640" t="str">
        <f t="shared" si="239"/>
        <v/>
      </c>
    </row>
    <row r="7641" spans="1:18">
      <c r="A7641" t="s">
        <v>12535</v>
      </c>
      <c r="B7641" t="s">
        <v>1798</v>
      </c>
      <c r="C7641" t="s">
        <v>12536</v>
      </c>
      <c r="D7641" t="s">
        <v>3196</v>
      </c>
      <c r="E7641" t="s">
        <v>3166</v>
      </c>
      <c r="F7641" t="s">
        <v>3180</v>
      </c>
      <c r="G7641" t="s">
        <v>5411</v>
      </c>
      <c r="H7641" s="28"/>
      <c r="J7641">
        <v>24</v>
      </c>
      <c r="K7641" t="s">
        <v>3098</v>
      </c>
      <c r="L7641" t="s">
        <v>3201</v>
      </c>
      <c r="M7641" t="s">
        <v>3202</v>
      </c>
      <c r="O7641" t="s">
        <v>3189</v>
      </c>
      <c r="P7641">
        <f t="shared" si="238"/>
        <v>45376</v>
      </c>
      <c r="Q7641">
        <f>--(COUNTIF($A$2:A7641,A7641)=1)</f>
        <v>0</v>
      </c>
      <c r="R7641" t="str">
        <f t="shared" si="239"/>
        <v/>
      </c>
    </row>
    <row r="7642" spans="1:18">
      <c r="A7642" t="s">
        <v>4825</v>
      </c>
      <c r="B7642" t="s">
        <v>4826</v>
      </c>
      <c r="C7642" t="s">
        <v>4827</v>
      </c>
      <c r="D7642" t="s">
        <v>3196</v>
      </c>
      <c r="E7642" t="s">
        <v>3166</v>
      </c>
      <c r="F7642" t="s">
        <v>3220</v>
      </c>
      <c r="G7642" t="s">
        <v>581</v>
      </c>
      <c r="H7642" s="28"/>
      <c r="J7642">
        <v>24</v>
      </c>
      <c r="K7642" t="s">
        <v>3098</v>
      </c>
      <c r="L7642" t="s">
        <v>3209</v>
      </c>
      <c r="M7642" t="s">
        <v>3169</v>
      </c>
      <c r="O7642" t="s">
        <v>3123</v>
      </c>
      <c r="P7642">
        <f t="shared" si="238"/>
        <v>44778</v>
      </c>
      <c r="Q7642">
        <f>--(COUNTIF($A$2:A7642,A7642)=1)</f>
        <v>0</v>
      </c>
      <c r="R7642" t="str">
        <f t="shared" si="239"/>
        <v/>
      </c>
    </row>
    <row r="7643" spans="1:18">
      <c r="A7643" t="s">
        <v>5860</v>
      </c>
      <c r="B7643" t="s">
        <v>5861</v>
      </c>
      <c r="C7643" t="s">
        <v>5862</v>
      </c>
      <c r="D7643" t="s">
        <v>3200</v>
      </c>
      <c r="E7643" t="s">
        <v>3166</v>
      </c>
      <c r="F7643" t="s">
        <v>3167</v>
      </c>
      <c r="G7643" t="s">
        <v>4665</v>
      </c>
      <c r="H7643" s="28">
        <v>45654</v>
      </c>
      <c r="I7643">
        <v>43.08</v>
      </c>
      <c r="J7643">
        <v>24</v>
      </c>
      <c r="K7643" t="s">
        <v>3123</v>
      </c>
      <c r="L7643" t="s">
        <v>3248</v>
      </c>
      <c r="M7643" t="s">
        <v>3169</v>
      </c>
      <c r="N7643">
        <v>4.4000000000000004</v>
      </c>
      <c r="O7643" t="s">
        <v>3182</v>
      </c>
      <c r="P7643">
        <f t="shared" si="238"/>
        <v>45653</v>
      </c>
      <c r="Q7643">
        <f>--(COUNTIF($A$2:A7643,A7643)=1)</f>
        <v>0</v>
      </c>
      <c r="R7643" t="str">
        <f t="shared" si="239"/>
        <v/>
      </c>
    </row>
    <row r="7644" spans="1:18">
      <c r="A7644" t="s">
        <v>11072</v>
      </c>
      <c r="B7644" t="s">
        <v>322</v>
      </c>
      <c r="C7644" t="s">
        <v>11073</v>
      </c>
      <c r="D7644" t="s">
        <v>3200</v>
      </c>
      <c r="E7644" t="s">
        <v>3194</v>
      </c>
      <c r="F7644" t="s">
        <v>3167</v>
      </c>
      <c r="G7644" t="s">
        <v>2714</v>
      </c>
      <c r="H7644" s="28">
        <v>45542</v>
      </c>
      <c r="I7644">
        <v>13.34</v>
      </c>
      <c r="J7644">
        <v>72</v>
      </c>
      <c r="K7644" t="s">
        <v>3124</v>
      </c>
      <c r="L7644" t="s">
        <v>3302</v>
      </c>
      <c r="M7644" t="s">
        <v>3202</v>
      </c>
      <c r="N7644">
        <v>1.5</v>
      </c>
      <c r="O7644" t="s">
        <v>3213</v>
      </c>
      <c r="P7644">
        <f t="shared" si="238"/>
        <v>45542</v>
      </c>
      <c r="Q7644">
        <f>--(COUNTIF($A$2:A7644,A7644)=1)</f>
        <v>0</v>
      </c>
      <c r="R7644" t="str">
        <f t="shared" si="239"/>
        <v/>
      </c>
    </row>
    <row r="7645" spans="1:18">
      <c r="A7645" t="s">
        <v>7865</v>
      </c>
      <c r="B7645" t="s">
        <v>4325</v>
      </c>
      <c r="C7645" t="s">
        <v>6590</v>
      </c>
      <c r="D7645" t="s">
        <v>3185</v>
      </c>
      <c r="E7645" t="s">
        <v>3194</v>
      </c>
      <c r="F7645" t="s">
        <v>3167</v>
      </c>
      <c r="G7645" t="s">
        <v>826</v>
      </c>
      <c r="H7645" s="28">
        <v>45580</v>
      </c>
      <c r="I7645">
        <v>96.07</v>
      </c>
      <c r="J7645">
        <v>72</v>
      </c>
      <c r="K7645" t="s">
        <v>3123</v>
      </c>
      <c r="L7645" t="s">
        <v>3302</v>
      </c>
      <c r="M7645" t="s">
        <v>3177</v>
      </c>
      <c r="N7645">
        <v>4.3</v>
      </c>
      <c r="O7645" t="s">
        <v>3170</v>
      </c>
      <c r="P7645">
        <f t="shared" si="238"/>
        <v>45576</v>
      </c>
      <c r="Q7645">
        <f>--(COUNTIF($A$2:A7645,A7645)=1)</f>
        <v>0</v>
      </c>
      <c r="R7645" t="str">
        <f t="shared" si="239"/>
        <v/>
      </c>
    </row>
    <row r="7646" spans="1:18">
      <c r="A7646" t="s">
        <v>5493</v>
      </c>
      <c r="B7646" t="s">
        <v>1997</v>
      </c>
      <c r="C7646" t="s">
        <v>5494</v>
      </c>
      <c r="D7646" t="s">
        <v>3196</v>
      </c>
      <c r="E7646" t="s">
        <v>3194</v>
      </c>
      <c r="F7646" t="s">
        <v>3167</v>
      </c>
      <c r="G7646" t="s">
        <v>4104</v>
      </c>
      <c r="H7646" s="28"/>
      <c r="J7646">
        <v>72</v>
      </c>
      <c r="K7646" t="s">
        <v>3098</v>
      </c>
      <c r="L7646" t="s">
        <v>3268</v>
      </c>
      <c r="M7646" t="s">
        <v>3177</v>
      </c>
      <c r="O7646" t="s">
        <v>3170</v>
      </c>
      <c r="P7646">
        <f t="shared" si="238"/>
        <v>44705</v>
      </c>
      <c r="Q7646">
        <f>--(COUNTIF($A$2:A7646,A7646)=1)</f>
        <v>0</v>
      </c>
      <c r="R7646" t="str">
        <f t="shared" si="239"/>
        <v/>
      </c>
    </row>
    <row r="7647" spans="1:18">
      <c r="A7647" t="s">
        <v>13979</v>
      </c>
      <c r="B7647" t="s">
        <v>2112</v>
      </c>
      <c r="C7647" t="s">
        <v>3098</v>
      </c>
      <c r="D7647" t="s">
        <v>3251</v>
      </c>
      <c r="E7647" t="s">
        <v>3175</v>
      </c>
      <c r="F7647" t="s">
        <v>3167</v>
      </c>
      <c r="G7647" t="s">
        <v>1338</v>
      </c>
      <c r="H7647" s="28">
        <v>45603</v>
      </c>
      <c r="I7647">
        <v>1.9</v>
      </c>
      <c r="J7647">
        <v>8</v>
      </c>
      <c r="K7647" t="s">
        <v>3124</v>
      </c>
      <c r="L7647" t="s">
        <v>3225</v>
      </c>
      <c r="M7647" t="s">
        <v>3207</v>
      </c>
      <c r="N7647">
        <v>3.9</v>
      </c>
      <c r="O7647" t="s">
        <v>3170</v>
      </c>
      <c r="P7647">
        <f t="shared" si="238"/>
        <v>45603</v>
      </c>
      <c r="Q7647">
        <f>--(COUNTIF($A$2:A7647,A7647)=1)</f>
        <v>0</v>
      </c>
      <c r="R7647" t="str">
        <f t="shared" si="239"/>
        <v/>
      </c>
    </row>
    <row r="7648" spans="1:18">
      <c r="A7648" t="s">
        <v>14390</v>
      </c>
      <c r="B7648" t="s">
        <v>1840</v>
      </c>
      <c r="C7648" t="s">
        <v>7713</v>
      </c>
      <c r="D7648" t="s">
        <v>3174</v>
      </c>
      <c r="E7648" t="s">
        <v>3194</v>
      </c>
      <c r="F7648" t="s">
        <v>3167</v>
      </c>
      <c r="G7648" t="s">
        <v>5171</v>
      </c>
      <c r="H7648" s="28">
        <v>45703</v>
      </c>
      <c r="I7648">
        <v>114.75</v>
      </c>
      <c r="J7648">
        <v>72</v>
      </c>
      <c r="K7648" t="s">
        <v>3123</v>
      </c>
      <c r="L7648" t="s">
        <v>3216</v>
      </c>
      <c r="M7648" t="s">
        <v>3188</v>
      </c>
      <c r="O7648" t="s">
        <v>3189</v>
      </c>
      <c r="P7648">
        <f t="shared" si="238"/>
        <v>45699</v>
      </c>
      <c r="Q7648">
        <f>--(COUNTIF($A$2:A7648,A7648)=1)</f>
        <v>0</v>
      </c>
      <c r="R7648" t="str">
        <f t="shared" si="239"/>
        <v/>
      </c>
    </row>
    <row r="7649" spans="1:18">
      <c r="A7649" t="s">
        <v>13360</v>
      </c>
      <c r="B7649" t="s">
        <v>6369</v>
      </c>
      <c r="C7649" t="s">
        <v>6661</v>
      </c>
      <c r="D7649" t="s">
        <v>3174</v>
      </c>
      <c r="E7649" t="s">
        <v>3166</v>
      </c>
      <c r="F7649" t="s">
        <v>3167</v>
      </c>
      <c r="G7649" t="s">
        <v>1267</v>
      </c>
      <c r="H7649" s="28">
        <v>45619</v>
      </c>
      <c r="I7649">
        <v>3.35</v>
      </c>
      <c r="J7649">
        <v>24</v>
      </c>
      <c r="K7649" t="s">
        <v>3124</v>
      </c>
      <c r="L7649" t="s">
        <v>3098</v>
      </c>
      <c r="M7649" t="s">
        <v>3169</v>
      </c>
      <c r="O7649" t="s">
        <v>3189</v>
      </c>
      <c r="P7649">
        <f t="shared" si="238"/>
        <v>45619</v>
      </c>
      <c r="Q7649">
        <f>--(COUNTIF($A$2:A7649,A7649)=1)</f>
        <v>0</v>
      </c>
      <c r="R7649" t="str">
        <f t="shared" si="239"/>
        <v/>
      </c>
    </row>
    <row r="7650" spans="1:18">
      <c r="A7650" t="s">
        <v>12469</v>
      </c>
      <c r="B7650" t="s">
        <v>9708</v>
      </c>
      <c r="C7650" t="s">
        <v>3098</v>
      </c>
      <c r="D7650" t="s">
        <v>3227</v>
      </c>
      <c r="E7650" t="s">
        <v>3175</v>
      </c>
      <c r="F7650" t="s">
        <v>3180</v>
      </c>
      <c r="G7650" t="s">
        <v>339</v>
      </c>
      <c r="H7650" s="28"/>
      <c r="J7650">
        <v>8</v>
      </c>
      <c r="K7650" t="s">
        <v>3098</v>
      </c>
      <c r="L7650" t="s">
        <v>3187</v>
      </c>
      <c r="M7650" t="s">
        <v>3188</v>
      </c>
      <c r="O7650" t="s">
        <v>3182</v>
      </c>
      <c r="P7650">
        <f t="shared" si="238"/>
        <v>44988</v>
      </c>
      <c r="Q7650">
        <f>--(COUNTIF($A$2:A7650,A7650)=1)</f>
        <v>0</v>
      </c>
      <c r="R7650" t="str">
        <f t="shared" si="239"/>
        <v/>
      </c>
    </row>
    <row r="7651" spans="1:18">
      <c r="A7651" t="s">
        <v>6592</v>
      </c>
      <c r="B7651" t="s">
        <v>4083</v>
      </c>
      <c r="C7651" t="s">
        <v>3098</v>
      </c>
      <c r="D7651" t="s">
        <v>3165</v>
      </c>
      <c r="E7651" t="s">
        <v>3175</v>
      </c>
      <c r="F7651" t="s">
        <v>3167</v>
      </c>
      <c r="G7651" t="s">
        <v>106</v>
      </c>
      <c r="H7651" s="28">
        <v>44721</v>
      </c>
      <c r="I7651">
        <v>6.56</v>
      </c>
      <c r="J7651">
        <v>8</v>
      </c>
      <c r="K7651" t="s">
        <v>3124</v>
      </c>
      <c r="L7651" t="s">
        <v>3098</v>
      </c>
      <c r="M7651" t="s">
        <v>3207</v>
      </c>
      <c r="N7651">
        <v>4.8</v>
      </c>
      <c r="O7651" t="s">
        <v>3170</v>
      </c>
      <c r="P7651">
        <f t="shared" si="238"/>
        <v>44721</v>
      </c>
      <c r="Q7651">
        <f>--(COUNTIF($A$2:A7651,A7651)=1)</f>
        <v>0</v>
      </c>
      <c r="R7651" t="str">
        <f t="shared" si="239"/>
        <v/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38625-8207-4434-B3D7-1770FDAF185D}">
  <dimension ref="A1:T4227"/>
  <sheetViews>
    <sheetView topLeftCell="O4212" workbookViewId="0">
      <selection activeCell="T4229" sqref="T4229"/>
    </sheetView>
  </sheetViews>
  <sheetFormatPr defaultRowHeight="14.4"/>
  <cols>
    <col min="1" max="1" width="9.6640625" bestFit="1" customWidth="1"/>
    <col min="2" max="2" width="14.109375" bestFit="1" customWidth="1"/>
    <col min="3" max="3" width="14.44140625" bestFit="1" customWidth="1"/>
    <col min="4" max="4" width="17.5546875" bestFit="1" customWidth="1"/>
    <col min="5" max="5" width="13.109375" bestFit="1" customWidth="1"/>
    <col min="6" max="6" width="17.33203125" bestFit="1" customWidth="1"/>
    <col min="7" max="7" width="16.6640625" bestFit="1" customWidth="1"/>
    <col min="8" max="8" width="17.77734375" bestFit="1" customWidth="1"/>
    <col min="9" max="9" width="14.6640625" bestFit="1" customWidth="1"/>
    <col min="10" max="10" width="21.44140625" bestFit="1" customWidth="1"/>
    <col min="11" max="11" width="13.6640625" bestFit="1" customWidth="1"/>
    <col min="12" max="12" width="15.5546875" bestFit="1" customWidth="1"/>
    <col min="13" max="13" width="12.6640625" bestFit="1" customWidth="1"/>
    <col min="14" max="14" width="15.44140625" bestFit="1" customWidth="1"/>
    <col min="15" max="15" width="14.21875" bestFit="1" customWidth="1"/>
    <col min="16" max="16" width="12.88671875" bestFit="1" customWidth="1"/>
    <col min="17" max="17" width="18.44140625" bestFit="1" customWidth="1"/>
  </cols>
  <sheetData>
    <row r="1" spans="1:18">
      <c r="A1" t="s">
        <v>3151</v>
      </c>
      <c r="B1" t="s">
        <v>29</v>
      </c>
      <c r="C1" t="s">
        <v>14493</v>
      </c>
      <c r="D1" t="s">
        <v>31</v>
      </c>
      <c r="E1" t="s">
        <v>14494</v>
      </c>
      <c r="F1" t="s">
        <v>3149</v>
      </c>
      <c r="G1" t="s">
        <v>14495</v>
      </c>
      <c r="H1" t="s">
        <v>14496</v>
      </c>
      <c r="I1" t="s">
        <v>3155</v>
      </c>
      <c r="J1" t="s">
        <v>14497</v>
      </c>
      <c r="K1" t="s">
        <v>14498</v>
      </c>
      <c r="L1" t="s">
        <v>14499</v>
      </c>
      <c r="M1" t="s">
        <v>14500</v>
      </c>
      <c r="N1" t="s">
        <v>14501</v>
      </c>
      <c r="O1" t="s">
        <v>14502</v>
      </c>
      <c r="P1" t="s">
        <v>14503</v>
      </c>
      <c r="Q1" t="s">
        <v>23126</v>
      </c>
      <c r="R1" t="s">
        <v>23129</v>
      </c>
    </row>
    <row r="2" spans="1:18">
      <c r="A2" t="s">
        <v>13528</v>
      </c>
      <c r="B2" t="s">
        <v>3441</v>
      </c>
      <c r="C2" t="s">
        <v>3098</v>
      </c>
      <c r="D2" t="s">
        <v>100</v>
      </c>
      <c r="E2" t="s">
        <v>14504</v>
      </c>
      <c r="F2" t="s">
        <v>14505</v>
      </c>
      <c r="G2" t="s">
        <v>67</v>
      </c>
      <c r="H2" t="s">
        <v>14506</v>
      </c>
      <c r="I2" t="s">
        <v>3004</v>
      </c>
      <c r="J2" s="28">
        <v>44803</v>
      </c>
      <c r="K2" s="28"/>
      <c r="M2">
        <v>0</v>
      </c>
      <c r="N2">
        <v>1</v>
      </c>
      <c r="O2">
        <v>3.6</v>
      </c>
      <c r="P2" t="s">
        <v>14507</v>
      </c>
      <c r="Q2">
        <f t="shared" ref="Q2:Q65" si="0">IFERROR(IF(RIGHT(UPPER(TRIM(F2)),1)="K",VALUE(SUBSTITUTE(SUBSTITUTE(LEFT(TRIM(F2),LEN(TRIM(F2))-1),"$",""),",",""))*1000,IF(RIGHT(UPPER(TRIM(F2)),1)="M",VALUE(SUBSTITUTE(SUBSTITUTE(LEFT(TRIM(F2),LEN(TRIM(F2))-1),"$",""),",",""))*1000000,VALUE(SUBSTITUTE(SUBSTITUTE(TRIM(F2),"$",""),",","")))),"")</f>
        <v>7902</v>
      </c>
      <c r="R2">
        <f>IF(COUNTIF($A$2:A2,A2)=1,Q2,"")</f>
        <v>7902</v>
      </c>
    </row>
    <row r="3" spans="1:18">
      <c r="A3" t="s">
        <v>14508</v>
      </c>
      <c r="B3" t="s">
        <v>2018</v>
      </c>
      <c r="C3" t="s">
        <v>3098</v>
      </c>
      <c r="D3" t="s">
        <v>100</v>
      </c>
      <c r="E3" t="s">
        <v>14509</v>
      </c>
      <c r="F3" t="s">
        <v>14510</v>
      </c>
      <c r="G3" t="s">
        <v>90</v>
      </c>
      <c r="H3" t="s">
        <v>14511</v>
      </c>
      <c r="I3" t="s">
        <v>2867</v>
      </c>
      <c r="J3" s="28">
        <v>45144</v>
      </c>
      <c r="K3" s="28"/>
      <c r="M3">
        <v>0</v>
      </c>
      <c r="N3">
        <v>1</v>
      </c>
      <c r="O3">
        <v>12.6</v>
      </c>
      <c r="P3" t="s">
        <v>14512</v>
      </c>
      <c r="Q3">
        <f t="shared" si="0"/>
        <v>3000</v>
      </c>
      <c r="R3">
        <f>IF(COUNTIF($A$2:A3,A3)=1,Q3,"")</f>
        <v>3000</v>
      </c>
    </row>
    <row r="4" spans="1:18">
      <c r="A4" t="s">
        <v>9853</v>
      </c>
      <c r="B4" t="s">
        <v>10259</v>
      </c>
      <c r="C4" t="s">
        <v>14513</v>
      </c>
      <c r="D4" t="s">
        <v>52</v>
      </c>
      <c r="E4" t="s">
        <v>14504</v>
      </c>
      <c r="F4" t="s">
        <v>14514</v>
      </c>
      <c r="G4" t="s">
        <v>74</v>
      </c>
      <c r="H4" t="s">
        <v>14515</v>
      </c>
      <c r="I4" t="s">
        <v>9550</v>
      </c>
      <c r="J4" s="28">
        <v>45054</v>
      </c>
      <c r="K4" s="28"/>
      <c r="M4">
        <v>0</v>
      </c>
      <c r="N4">
        <v>1</v>
      </c>
      <c r="P4" t="s">
        <v>14516</v>
      </c>
      <c r="Q4">
        <f t="shared" si="0"/>
        <v>81996</v>
      </c>
      <c r="R4">
        <f>IF(COUNTIF($A$2:A4,A4)=1,Q4,"")</f>
        <v>81996</v>
      </c>
    </row>
    <row r="5" spans="1:18">
      <c r="A5" t="s">
        <v>5351</v>
      </c>
      <c r="B5" t="s">
        <v>2576</v>
      </c>
      <c r="C5" t="s">
        <v>3098</v>
      </c>
      <c r="D5" t="s">
        <v>52</v>
      </c>
      <c r="E5" t="s">
        <v>14517</v>
      </c>
      <c r="F5" t="s">
        <v>14518</v>
      </c>
      <c r="G5" t="s">
        <v>14519</v>
      </c>
      <c r="H5" t="s">
        <v>14520</v>
      </c>
      <c r="I5" t="s">
        <v>2468</v>
      </c>
      <c r="J5" s="28">
        <v>45472</v>
      </c>
      <c r="K5" s="28"/>
      <c r="M5">
        <v>0</v>
      </c>
      <c r="N5">
        <v>1</v>
      </c>
      <c r="O5">
        <v>2.5</v>
      </c>
      <c r="P5" t="s">
        <v>14516</v>
      </c>
      <c r="Q5">
        <f t="shared" si="0"/>
        <v>151127</v>
      </c>
      <c r="R5">
        <f>IF(COUNTIF($A$2:A5,A5)=1,Q5,"")</f>
        <v>151127</v>
      </c>
    </row>
    <row r="6" spans="1:18">
      <c r="A6" t="s">
        <v>12646</v>
      </c>
      <c r="B6" t="s">
        <v>720</v>
      </c>
      <c r="C6" t="s">
        <v>14521</v>
      </c>
      <c r="D6" t="s">
        <v>73</v>
      </c>
      <c r="E6" t="s">
        <v>14522</v>
      </c>
      <c r="F6" t="s">
        <v>14523</v>
      </c>
      <c r="G6" t="s">
        <v>53</v>
      </c>
      <c r="H6" t="s">
        <v>14511</v>
      </c>
      <c r="I6" t="s">
        <v>1691</v>
      </c>
      <c r="J6" s="28">
        <v>45181</v>
      </c>
      <c r="K6" s="28"/>
      <c r="M6">
        <v>0</v>
      </c>
      <c r="N6">
        <v>1</v>
      </c>
      <c r="O6">
        <v>27.8</v>
      </c>
      <c r="P6" t="s">
        <v>14524</v>
      </c>
      <c r="Q6">
        <f t="shared" si="0"/>
        <v>19891</v>
      </c>
      <c r="R6">
        <f>IF(COUNTIF($A$2:A6,A6)=1,Q6,"")</f>
        <v>19891</v>
      </c>
    </row>
    <row r="7" spans="1:18">
      <c r="A7" t="s">
        <v>14525</v>
      </c>
      <c r="B7" t="s">
        <v>5753</v>
      </c>
      <c r="C7" t="s">
        <v>3098</v>
      </c>
      <c r="D7" t="s">
        <v>52</v>
      </c>
      <c r="E7" t="s">
        <v>14509</v>
      </c>
      <c r="F7" t="s">
        <v>14526</v>
      </c>
      <c r="G7" t="s">
        <v>90</v>
      </c>
      <c r="H7" t="s">
        <v>14527</v>
      </c>
      <c r="I7" t="s">
        <v>263</v>
      </c>
      <c r="J7" s="28">
        <v>44917</v>
      </c>
      <c r="K7" s="28"/>
      <c r="M7">
        <v>0</v>
      </c>
      <c r="N7">
        <v>1</v>
      </c>
      <c r="O7">
        <v>30.3</v>
      </c>
      <c r="P7" t="s">
        <v>14512</v>
      </c>
      <c r="Q7">
        <f t="shared" si="0"/>
        <v>73353</v>
      </c>
      <c r="R7">
        <f>IF(COUNTIF($A$2:A7,A7)=1,Q7,"")</f>
        <v>73353</v>
      </c>
    </row>
    <row r="8" spans="1:18">
      <c r="A8" t="s">
        <v>14528</v>
      </c>
      <c r="B8" t="s">
        <v>837</v>
      </c>
      <c r="C8" t="s">
        <v>3098</v>
      </c>
      <c r="D8" t="s">
        <v>60</v>
      </c>
      <c r="E8" t="s">
        <v>14522</v>
      </c>
      <c r="F8" t="s">
        <v>14529</v>
      </c>
      <c r="G8" t="s">
        <v>74</v>
      </c>
      <c r="H8" t="s">
        <v>14530</v>
      </c>
      <c r="I8" t="s">
        <v>1195</v>
      </c>
      <c r="J8" s="28">
        <v>45488</v>
      </c>
      <c r="K8" s="28"/>
      <c r="M8">
        <v>0</v>
      </c>
      <c r="N8">
        <v>1</v>
      </c>
      <c r="P8" t="s">
        <v>14507</v>
      </c>
      <c r="Q8">
        <f t="shared" si="0"/>
        <v>7000</v>
      </c>
      <c r="R8">
        <f>IF(COUNTIF($A$2:A8,A8)=1,Q8,"")</f>
        <v>7000</v>
      </c>
    </row>
    <row r="9" spans="1:18">
      <c r="A9" t="s">
        <v>10925</v>
      </c>
      <c r="B9" t="s">
        <v>8405</v>
      </c>
      <c r="C9" t="s">
        <v>3098</v>
      </c>
      <c r="D9" t="s">
        <v>60</v>
      </c>
      <c r="E9" t="s">
        <v>14522</v>
      </c>
      <c r="F9" t="s">
        <v>14531</v>
      </c>
      <c r="G9" t="s">
        <v>53</v>
      </c>
      <c r="H9" t="s">
        <v>14532</v>
      </c>
      <c r="I9" t="s">
        <v>14533</v>
      </c>
      <c r="J9" s="28">
        <v>44716</v>
      </c>
      <c r="K9" s="28"/>
      <c r="M9">
        <v>0</v>
      </c>
      <c r="N9">
        <v>1</v>
      </c>
      <c r="O9">
        <v>5.5</v>
      </c>
      <c r="P9" t="s">
        <v>14512</v>
      </c>
      <c r="Q9">
        <f t="shared" si="0"/>
        <v>4000</v>
      </c>
      <c r="R9">
        <f>IF(COUNTIF($A$2:A9,A9)=1,Q9,"")</f>
        <v>4000</v>
      </c>
    </row>
    <row r="10" spans="1:18">
      <c r="A10" t="s">
        <v>14534</v>
      </c>
      <c r="B10" t="s">
        <v>2777</v>
      </c>
      <c r="C10" t="s">
        <v>14535</v>
      </c>
      <c r="D10" t="s">
        <v>100</v>
      </c>
      <c r="E10" t="s">
        <v>14522</v>
      </c>
      <c r="F10" t="s">
        <v>14536</v>
      </c>
      <c r="G10" t="s">
        <v>133</v>
      </c>
      <c r="H10" t="s">
        <v>14537</v>
      </c>
      <c r="I10" t="s">
        <v>196</v>
      </c>
      <c r="J10" s="28">
        <v>45028</v>
      </c>
      <c r="K10" s="28"/>
      <c r="M10">
        <v>0</v>
      </c>
      <c r="N10">
        <v>1</v>
      </c>
      <c r="O10">
        <v>14.1</v>
      </c>
      <c r="P10" t="s">
        <v>14524</v>
      </c>
      <c r="Q10">
        <f t="shared" si="0"/>
        <v>8506</v>
      </c>
      <c r="R10">
        <f>IF(COUNTIF($A$2:A10,A10)=1,Q10,"")</f>
        <v>8506</v>
      </c>
    </row>
    <row r="11" spans="1:18">
      <c r="A11" t="s">
        <v>8473</v>
      </c>
      <c r="B11" t="s">
        <v>1788</v>
      </c>
      <c r="C11" t="s">
        <v>14538</v>
      </c>
      <c r="D11" t="s">
        <v>60</v>
      </c>
      <c r="E11" t="s">
        <v>14509</v>
      </c>
      <c r="F11" t="s">
        <v>14539</v>
      </c>
      <c r="G11" t="s">
        <v>74</v>
      </c>
      <c r="H11" t="s">
        <v>14540</v>
      </c>
      <c r="I11" t="s">
        <v>1129</v>
      </c>
      <c r="J11" s="28">
        <v>44723</v>
      </c>
      <c r="K11" s="28"/>
      <c r="M11">
        <v>0</v>
      </c>
      <c r="N11">
        <v>1</v>
      </c>
      <c r="O11">
        <v>32</v>
      </c>
      <c r="P11" t="s">
        <v>14512</v>
      </c>
      <c r="Q11">
        <f t="shared" si="0"/>
        <v>4469</v>
      </c>
      <c r="R11">
        <f>IF(COUNTIF($A$2:A11,A11)=1,Q11,"")</f>
        <v>4469</v>
      </c>
    </row>
    <row r="12" spans="1:18">
      <c r="A12" t="s">
        <v>14541</v>
      </c>
      <c r="B12" t="s">
        <v>487</v>
      </c>
      <c r="C12" t="s">
        <v>14542</v>
      </c>
      <c r="D12" t="s">
        <v>52</v>
      </c>
      <c r="E12" t="s">
        <v>14543</v>
      </c>
      <c r="F12" t="s">
        <v>14544</v>
      </c>
      <c r="G12" t="s">
        <v>74</v>
      </c>
      <c r="H12" t="s">
        <v>14545</v>
      </c>
      <c r="I12" t="s">
        <v>14546</v>
      </c>
      <c r="J12" s="28">
        <v>45324</v>
      </c>
      <c r="K12" s="28">
        <v>45273</v>
      </c>
      <c r="L12">
        <v>75</v>
      </c>
      <c r="M12">
        <v>1</v>
      </c>
      <c r="N12">
        <v>2</v>
      </c>
      <c r="O12">
        <v>3.9</v>
      </c>
      <c r="P12" t="s">
        <v>14512</v>
      </c>
      <c r="Q12">
        <f t="shared" si="0"/>
        <v>178212</v>
      </c>
      <c r="R12">
        <f>IF(COUNTIF($A$2:A12,A12)=1,Q12,"")</f>
        <v>178212</v>
      </c>
    </row>
    <row r="13" spans="1:18">
      <c r="A13" t="s">
        <v>14547</v>
      </c>
      <c r="B13" t="s">
        <v>6060</v>
      </c>
      <c r="C13" t="s">
        <v>3098</v>
      </c>
      <c r="D13" t="s">
        <v>100</v>
      </c>
      <c r="E13" t="s">
        <v>14522</v>
      </c>
      <c r="F13" t="s">
        <v>14548</v>
      </c>
      <c r="G13" t="s">
        <v>67</v>
      </c>
      <c r="H13" t="s">
        <v>14549</v>
      </c>
      <c r="I13" t="s">
        <v>1068</v>
      </c>
      <c r="J13" s="28">
        <v>44937</v>
      </c>
      <c r="K13" s="28"/>
      <c r="M13">
        <v>0</v>
      </c>
      <c r="N13">
        <v>1</v>
      </c>
      <c r="O13">
        <v>19.899999999999999</v>
      </c>
      <c r="P13" t="s">
        <v>14550</v>
      </c>
      <c r="Q13">
        <f t="shared" si="0"/>
        <v>3564</v>
      </c>
      <c r="R13">
        <f>IF(COUNTIF($A$2:A13,A13)=1,Q13,"")</f>
        <v>3564</v>
      </c>
    </row>
    <row r="14" spans="1:18">
      <c r="A14" t="s">
        <v>9117</v>
      </c>
      <c r="B14" t="s">
        <v>2696</v>
      </c>
      <c r="C14" t="s">
        <v>14551</v>
      </c>
      <c r="D14" t="s">
        <v>60</v>
      </c>
      <c r="E14" t="s">
        <v>14504</v>
      </c>
      <c r="F14" t="s">
        <v>14552</v>
      </c>
      <c r="G14" t="s">
        <v>133</v>
      </c>
      <c r="H14" t="s">
        <v>14553</v>
      </c>
      <c r="I14" t="s">
        <v>3813</v>
      </c>
      <c r="J14" s="28">
        <v>44998</v>
      </c>
      <c r="K14" s="28"/>
      <c r="M14">
        <v>0</v>
      </c>
      <c r="N14">
        <v>1</v>
      </c>
      <c r="O14">
        <v>15.1</v>
      </c>
      <c r="P14" t="s">
        <v>14512</v>
      </c>
      <c r="Q14">
        <f t="shared" si="0"/>
        <v>5862</v>
      </c>
      <c r="R14">
        <f>IF(COUNTIF($A$2:A14,A14)=1,Q14,"")</f>
        <v>5862</v>
      </c>
    </row>
    <row r="15" spans="1:18">
      <c r="A15" t="s">
        <v>14554</v>
      </c>
      <c r="B15" t="s">
        <v>2447</v>
      </c>
      <c r="C15" t="s">
        <v>14555</v>
      </c>
      <c r="D15" t="s">
        <v>100</v>
      </c>
      <c r="E15" t="s">
        <v>14522</v>
      </c>
      <c r="F15" t="s">
        <v>14556</v>
      </c>
      <c r="G15" t="s">
        <v>53</v>
      </c>
      <c r="H15" t="s">
        <v>14511</v>
      </c>
      <c r="I15" t="s">
        <v>1106</v>
      </c>
      <c r="J15" s="28">
        <v>44857</v>
      </c>
      <c r="K15" s="28"/>
      <c r="M15">
        <v>0</v>
      </c>
      <c r="N15">
        <v>1</v>
      </c>
      <c r="O15">
        <v>9.5</v>
      </c>
      <c r="P15" t="s">
        <v>14524</v>
      </c>
      <c r="Q15">
        <f t="shared" si="0"/>
        <v>1000</v>
      </c>
      <c r="R15">
        <f>IF(COUNTIF($A$2:A15,A15)=1,Q15,"")</f>
        <v>1000</v>
      </c>
    </row>
    <row r="16" spans="1:18">
      <c r="A16" t="s">
        <v>5939</v>
      </c>
      <c r="B16" t="s">
        <v>5057</v>
      </c>
      <c r="C16" t="s">
        <v>14557</v>
      </c>
      <c r="D16" t="s">
        <v>73</v>
      </c>
      <c r="E16" t="s">
        <v>14558</v>
      </c>
      <c r="F16" t="s">
        <v>14559</v>
      </c>
      <c r="G16" t="s">
        <v>90</v>
      </c>
      <c r="H16" t="s">
        <v>14560</v>
      </c>
      <c r="I16" t="s">
        <v>368</v>
      </c>
      <c r="J16" s="28">
        <v>45541</v>
      </c>
      <c r="K16" s="28">
        <v>45616</v>
      </c>
      <c r="L16">
        <v>131</v>
      </c>
      <c r="M16">
        <v>0</v>
      </c>
      <c r="N16">
        <v>1</v>
      </c>
      <c r="O16">
        <v>32.700000000000003</v>
      </c>
      <c r="P16" t="s">
        <v>14512</v>
      </c>
      <c r="Q16">
        <f t="shared" si="0"/>
        <v>24887</v>
      </c>
      <c r="R16">
        <f>IF(COUNTIF($A$2:A16,A16)=1,Q16,"")</f>
        <v>24887</v>
      </c>
    </row>
    <row r="17" spans="1:18">
      <c r="A17" t="s">
        <v>14561</v>
      </c>
      <c r="B17" t="s">
        <v>2507</v>
      </c>
      <c r="C17" t="s">
        <v>14562</v>
      </c>
      <c r="D17" t="s">
        <v>60</v>
      </c>
      <c r="E17" t="s">
        <v>14558</v>
      </c>
      <c r="F17" t="s">
        <v>14563</v>
      </c>
      <c r="G17" t="s">
        <v>53</v>
      </c>
      <c r="H17" t="s">
        <v>14532</v>
      </c>
      <c r="I17" t="s">
        <v>2926</v>
      </c>
      <c r="J17" s="28">
        <v>45773</v>
      </c>
      <c r="K17" s="28">
        <v>45720</v>
      </c>
      <c r="L17">
        <v>123</v>
      </c>
      <c r="M17">
        <v>0</v>
      </c>
      <c r="N17">
        <v>1</v>
      </c>
      <c r="O17">
        <v>6.2</v>
      </c>
      <c r="P17" t="s">
        <v>14507</v>
      </c>
      <c r="Q17">
        <f t="shared" si="0"/>
        <v>10459</v>
      </c>
      <c r="R17">
        <f>IF(COUNTIF($A$2:A17,A17)=1,Q17,"")</f>
        <v>10459</v>
      </c>
    </row>
    <row r="18" spans="1:18">
      <c r="A18" t="s">
        <v>7537</v>
      </c>
      <c r="B18" t="s">
        <v>4907</v>
      </c>
      <c r="C18" t="s">
        <v>14551</v>
      </c>
      <c r="D18" t="s">
        <v>100</v>
      </c>
      <c r="E18" t="s">
        <v>14558</v>
      </c>
      <c r="F18" t="s">
        <v>14564</v>
      </c>
      <c r="G18" t="s">
        <v>53</v>
      </c>
      <c r="H18" t="s">
        <v>14565</v>
      </c>
      <c r="I18" t="s">
        <v>1299</v>
      </c>
      <c r="J18" s="28">
        <v>45177</v>
      </c>
      <c r="K18" s="28">
        <v>45101</v>
      </c>
      <c r="L18">
        <v>77</v>
      </c>
      <c r="M18">
        <v>0</v>
      </c>
      <c r="N18">
        <v>1</v>
      </c>
      <c r="O18">
        <v>12.2</v>
      </c>
      <c r="P18" t="s">
        <v>14524</v>
      </c>
      <c r="Q18">
        <f t="shared" si="0"/>
        <v>7222</v>
      </c>
      <c r="R18">
        <f>IF(COUNTIF($A$2:A18,A18)=1,Q18,"")</f>
        <v>7222</v>
      </c>
    </row>
    <row r="19" spans="1:18">
      <c r="A19" t="s">
        <v>5608</v>
      </c>
      <c r="B19" t="s">
        <v>7514</v>
      </c>
      <c r="C19" t="s">
        <v>14566</v>
      </c>
      <c r="D19" t="s">
        <v>100</v>
      </c>
      <c r="E19" t="s">
        <v>14522</v>
      </c>
      <c r="F19" t="s">
        <v>14567</v>
      </c>
      <c r="G19" t="s">
        <v>14519</v>
      </c>
      <c r="H19" t="s">
        <v>14568</v>
      </c>
      <c r="I19" t="s">
        <v>526</v>
      </c>
      <c r="J19" s="28">
        <v>45497</v>
      </c>
      <c r="K19" s="28"/>
      <c r="M19">
        <v>0</v>
      </c>
      <c r="N19">
        <v>1</v>
      </c>
      <c r="P19" t="s">
        <v>14512</v>
      </c>
      <c r="Q19">
        <f t="shared" si="0"/>
        <v>8134</v>
      </c>
      <c r="R19">
        <f>IF(COUNTIF($A$2:A19,A19)=1,Q19,"")</f>
        <v>8134</v>
      </c>
    </row>
    <row r="20" spans="1:18">
      <c r="A20" t="s">
        <v>13432</v>
      </c>
      <c r="B20" t="s">
        <v>5720</v>
      </c>
      <c r="C20" t="s">
        <v>14569</v>
      </c>
      <c r="D20" t="s">
        <v>73</v>
      </c>
      <c r="E20" t="s">
        <v>14509</v>
      </c>
      <c r="F20" t="s">
        <v>14570</v>
      </c>
      <c r="G20" t="s">
        <v>14519</v>
      </c>
      <c r="H20" t="s">
        <v>14571</v>
      </c>
      <c r="I20" t="s">
        <v>2116</v>
      </c>
      <c r="J20" s="28">
        <v>45434</v>
      </c>
      <c r="K20" s="28"/>
      <c r="M20">
        <v>0</v>
      </c>
      <c r="N20">
        <v>1</v>
      </c>
      <c r="O20">
        <v>18.899999999999999</v>
      </c>
      <c r="P20" t="s">
        <v>14524</v>
      </c>
      <c r="Q20">
        <f t="shared" si="0"/>
        <v>46846</v>
      </c>
      <c r="R20">
        <f>IF(COUNTIF($A$2:A20,A20)=1,Q20,"")</f>
        <v>46846</v>
      </c>
    </row>
    <row r="21" spans="1:18">
      <c r="A21" t="s">
        <v>12883</v>
      </c>
      <c r="B21" t="s">
        <v>2230</v>
      </c>
      <c r="C21" t="s">
        <v>14572</v>
      </c>
      <c r="D21" t="s">
        <v>73</v>
      </c>
      <c r="E21" t="s">
        <v>14543</v>
      </c>
      <c r="F21" t="s">
        <v>14573</v>
      </c>
      <c r="G21" t="s">
        <v>74</v>
      </c>
      <c r="H21" t="s">
        <v>14574</v>
      </c>
      <c r="I21" t="s">
        <v>2019</v>
      </c>
      <c r="J21" s="28">
        <v>44950</v>
      </c>
      <c r="K21" s="28">
        <v>45045</v>
      </c>
      <c r="L21">
        <v>134</v>
      </c>
      <c r="M21">
        <v>1</v>
      </c>
      <c r="N21">
        <v>2</v>
      </c>
      <c r="O21">
        <v>12</v>
      </c>
      <c r="P21" t="s">
        <v>14524</v>
      </c>
      <c r="Q21">
        <f t="shared" si="0"/>
        <v>33087</v>
      </c>
      <c r="R21">
        <f>IF(COUNTIF($A$2:A21,A21)=1,Q21,"")</f>
        <v>33087</v>
      </c>
    </row>
    <row r="22" spans="1:18">
      <c r="A22" t="s">
        <v>5589</v>
      </c>
      <c r="B22" t="s">
        <v>2936</v>
      </c>
      <c r="C22" t="s">
        <v>14575</v>
      </c>
      <c r="D22" t="s">
        <v>52</v>
      </c>
      <c r="E22" t="s">
        <v>14558</v>
      </c>
      <c r="F22" t="s">
        <v>14576</v>
      </c>
      <c r="G22" t="s">
        <v>80</v>
      </c>
      <c r="H22" t="s">
        <v>14506</v>
      </c>
      <c r="I22" t="s">
        <v>135</v>
      </c>
      <c r="J22" s="28">
        <v>45497</v>
      </c>
      <c r="K22" s="28">
        <v>45537</v>
      </c>
      <c r="L22">
        <v>132</v>
      </c>
      <c r="M22">
        <v>0</v>
      </c>
      <c r="N22">
        <v>1</v>
      </c>
      <c r="O22">
        <v>20.100000000000001</v>
      </c>
      <c r="P22" t="s">
        <v>14550</v>
      </c>
      <c r="Q22">
        <f t="shared" si="0"/>
        <v>119072</v>
      </c>
      <c r="R22">
        <f>IF(COUNTIF($A$2:A22,A22)=1,Q22,"")</f>
        <v>119072</v>
      </c>
    </row>
    <row r="23" spans="1:18">
      <c r="A23" t="s">
        <v>14577</v>
      </c>
      <c r="B23" t="s">
        <v>14578</v>
      </c>
      <c r="C23" t="s">
        <v>3098</v>
      </c>
      <c r="D23" t="s">
        <v>52</v>
      </c>
      <c r="E23" t="s">
        <v>14504</v>
      </c>
      <c r="F23" t="s">
        <v>14579</v>
      </c>
      <c r="G23" t="s">
        <v>14519</v>
      </c>
      <c r="H23" t="s">
        <v>14580</v>
      </c>
      <c r="I23" t="s">
        <v>1584</v>
      </c>
      <c r="J23" s="28">
        <v>45289</v>
      </c>
      <c r="K23" s="28"/>
      <c r="M23">
        <v>0</v>
      </c>
      <c r="N23">
        <v>1</v>
      </c>
      <c r="O23">
        <v>21.3</v>
      </c>
      <c r="P23" t="s">
        <v>14516</v>
      </c>
      <c r="Q23">
        <f t="shared" si="0"/>
        <v>116146</v>
      </c>
      <c r="R23">
        <f>IF(COUNTIF($A$2:A23,A23)=1,Q23,"")</f>
        <v>116146</v>
      </c>
    </row>
    <row r="24" spans="1:18">
      <c r="A24" t="s">
        <v>14581</v>
      </c>
      <c r="B24" t="s">
        <v>783</v>
      </c>
      <c r="C24" t="s">
        <v>3098</v>
      </c>
      <c r="D24" t="s">
        <v>60</v>
      </c>
      <c r="E24" t="s">
        <v>14558</v>
      </c>
      <c r="F24" t="s">
        <v>14582</v>
      </c>
      <c r="G24" t="s">
        <v>61</v>
      </c>
      <c r="H24" t="s">
        <v>14532</v>
      </c>
      <c r="I24" t="s">
        <v>734</v>
      </c>
      <c r="J24" s="28">
        <v>44944</v>
      </c>
      <c r="K24" s="28">
        <v>44867</v>
      </c>
      <c r="L24">
        <v>87</v>
      </c>
      <c r="M24">
        <v>0</v>
      </c>
      <c r="N24">
        <v>1</v>
      </c>
      <c r="P24" t="s">
        <v>14550</v>
      </c>
      <c r="Q24">
        <f t="shared" si="0"/>
        <v>23944</v>
      </c>
      <c r="R24">
        <f>IF(COUNTIF($A$2:A24,A24)=1,Q24,"")</f>
        <v>23944</v>
      </c>
    </row>
    <row r="25" spans="1:18">
      <c r="A25" t="s">
        <v>12041</v>
      </c>
      <c r="B25" t="s">
        <v>4127</v>
      </c>
      <c r="C25" t="s">
        <v>14583</v>
      </c>
      <c r="D25" t="s">
        <v>52</v>
      </c>
      <c r="E25" t="s">
        <v>14558</v>
      </c>
      <c r="F25" t="s">
        <v>14584</v>
      </c>
      <c r="G25" t="s">
        <v>67</v>
      </c>
      <c r="H25" t="s">
        <v>14549</v>
      </c>
      <c r="I25" t="s">
        <v>887</v>
      </c>
      <c r="J25" s="28"/>
      <c r="K25" s="28">
        <v>45533</v>
      </c>
      <c r="L25">
        <v>159</v>
      </c>
      <c r="M25">
        <v>0</v>
      </c>
      <c r="N25">
        <v>1</v>
      </c>
      <c r="O25">
        <v>6.3</v>
      </c>
      <c r="P25" t="s">
        <v>14524</v>
      </c>
      <c r="Q25">
        <f t="shared" si="0"/>
        <v>115000</v>
      </c>
      <c r="R25">
        <f>IF(COUNTIF($A$2:A25,A25)=1,Q25,"")</f>
        <v>115000</v>
      </c>
    </row>
    <row r="26" spans="1:18">
      <c r="A26" t="s">
        <v>14585</v>
      </c>
      <c r="B26" t="s">
        <v>7815</v>
      </c>
      <c r="C26" t="s">
        <v>14586</v>
      </c>
      <c r="D26" t="s">
        <v>60</v>
      </c>
      <c r="E26" t="s">
        <v>14558</v>
      </c>
      <c r="F26" t="s">
        <v>14587</v>
      </c>
      <c r="G26" t="s">
        <v>14588</v>
      </c>
      <c r="H26" t="s">
        <v>14532</v>
      </c>
      <c r="I26" t="s">
        <v>613</v>
      </c>
      <c r="J26" s="28">
        <v>45261</v>
      </c>
      <c r="K26" s="28">
        <v>45327</v>
      </c>
      <c r="L26">
        <v>141</v>
      </c>
      <c r="M26">
        <v>0</v>
      </c>
      <c r="N26">
        <v>1</v>
      </c>
      <c r="O26">
        <v>9.1999999999999993</v>
      </c>
      <c r="P26" t="s">
        <v>14516</v>
      </c>
      <c r="Q26">
        <f t="shared" si="0"/>
        <v>17202</v>
      </c>
      <c r="R26">
        <f>IF(COUNTIF($A$2:A26,A26)=1,Q26,"")</f>
        <v>17202</v>
      </c>
    </row>
    <row r="27" spans="1:18">
      <c r="A27" t="s">
        <v>8824</v>
      </c>
      <c r="B27" t="s">
        <v>2008</v>
      </c>
      <c r="C27" t="s">
        <v>14589</v>
      </c>
      <c r="D27" t="s">
        <v>100</v>
      </c>
      <c r="E27" t="s">
        <v>14590</v>
      </c>
      <c r="F27" t="s">
        <v>14591</v>
      </c>
      <c r="G27" t="s">
        <v>14519</v>
      </c>
      <c r="H27" t="s">
        <v>14592</v>
      </c>
      <c r="I27" t="s">
        <v>5148</v>
      </c>
      <c r="J27" s="28">
        <v>45111</v>
      </c>
      <c r="K27" s="28"/>
      <c r="M27">
        <v>0</v>
      </c>
      <c r="N27">
        <v>1</v>
      </c>
      <c r="O27">
        <v>14.1</v>
      </c>
      <c r="P27" t="s">
        <v>14512</v>
      </c>
      <c r="Q27">
        <f t="shared" si="0"/>
        <v>1586</v>
      </c>
      <c r="R27">
        <f>IF(COUNTIF($A$2:A27,A27)=1,Q27,"")</f>
        <v>1586</v>
      </c>
    </row>
    <row r="28" spans="1:18">
      <c r="A28" t="s">
        <v>5575</v>
      </c>
      <c r="B28" t="s">
        <v>8030</v>
      </c>
      <c r="C28" t="s">
        <v>3098</v>
      </c>
      <c r="D28" t="s">
        <v>119</v>
      </c>
      <c r="E28" t="s">
        <v>14522</v>
      </c>
      <c r="F28" t="s">
        <v>14593</v>
      </c>
      <c r="G28" t="s">
        <v>14588</v>
      </c>
      <c r="H28" t="s">
        <v>14580</v>
      </c>
      <c r="I28" t="s">
        <v>2321</v>
      </c>
      <c r="J28" s="28">
        <v>45307</v>
      </c>
      <c r="K28" s="28"/>
      <c r="M28">
        <v>0</v>
      </c>
      <c r="N28">
        <v>1</v>
      </c>
      <c r="O28">
        <v>32</v>
      </c>
      <c r="P28" t="s">
        <v>14516</v>
      </c>
      <c r="Q28">
        <f t="shared" si="0"/>
        <v>8000</v>
      </c>
      <c r="R28">
        <f>IF(COUNTIF($A$2:A28,A28)=1,Q28,"")</f>
        <v>8000</v>
      </c>
    </row>
    <row r="29" spans="1:18">
      <c r="A29" t="s">
        <v>11654</v>
      </c>
      <c r="B29" t="s">
        <v>1497</v>
      </c>
      <c r="C29" t="s">
        <v>3098</v>
      </c>
      <c r="D29" t="s">
        <v>100</v>
      </c>
      <c r="E29" t="s">
        <v>14517</v>
      </c>
      <c r="F29" t="s">
        <v>14594</v>
      </c>
      <c r="G29" t="s">
        <v>53</v>
      </c>
      <c r="H29" t="s">
        <v>14595</v>
      </c>
      <c r="I29" t="s">
        <v>5519</v>
      </c>
      <c r="J29" s="28">
        <v>45196</v>
      </c>
      <c r="K29" s="28"/>
      <c r="M29">
        <v>0</v>
      </c>
      <c r="N29">
        <v>1</v>
      </c>
      <c r="P29" t="s">
        <v>14507</v>
      </c>
      <c r="Q29">
        <f t="shared" si="0"/>
        <v>8919</v>
      </c>
      <c r="R29">
        <f>IF(COUNTIF($A$2:A29,A29)=1,Q29,"")</f>
        <v>8919</v>
      </c>
    </row>
    <row r="30" spans="1:18">
      <c r="A30" t="s">
        <v>7830</v>
      </c>
      <c r="B30" t="s">
        <v>1901</v>
      </c>
      <c r="C30" t="s">
        <v>14596</v>
      </c>
      <c r="D30" t="s">
        <v>119</v>
      </c>
      <c r="E30" t="s">
        <v>14543</v>
      </c>
      <c r="F30" t="s">
        <v>14597</v>
      </c>
      <c r="G30" t="s">
        <v>61</v>
      </c>
      <c r="H30" t="s">
        <v>14598</v>
      </c>
      <c r="I30" t="s">
        <v>868</v>
      </c>
      <c r="J30" s="28">
        <v>44949</v>
      </c>
      <c r="K30" s="28">
        <v>45028</v>
      </c>
      <c r="L30">
        <v>176</v>
      </c>
      <c r="M30">
        <v>0</v>
      </c>
      <c r="N30">
        <v>1</v>
      </c>
      <c r="O30">
        <v>30.5</v>
      </c>
      <c r="P30" t="s">
        <v>14512</v>
      </c>
      <c r="Q30">
        <f t="shared" si="0"/>
        <v>11849</v>
      </c>
      <c r="R30">
        <f>IF(COUNTIF($A$2:A30,A30)=1,Q30,"")</f>
        <v>11849</v>
      </c>
    </row>
    <row r="31" spans="1:18">
      <c r="A31" t="s">
        <v>6374</v>
      </c>
      <c r="B31" t="s">
        <v>6849</v>
      </c>
      <c r="C31" t="s">
        <v>14599</v>
      </c>
      <c r="D31" t="s">
        <v>100</v>
      </c>
      <c r="E31" t="s">
        <v>14504</v>
      </c>
      <c r="F31" t="s">
        <v>14600</v>
      </c>
      <c r="G31" t="s">
        <v>61</v>
      </c>
      <c r="H31" t="s">
        <v>14530</v>
      </c>
      <c r="I31" t="s">
        <v>379</v>
      </c>
      <c r="J31" s="28">
        <v>45555</v>
      </c>
      <c r="K31" s="28"/>
      <c r="M31">
        <v>0</v>
      </c>
      <c r="N31">
        <v>1</v>
      </c>
      <c r="O31">
        <v>13.6</v>
      </c>
      <c r="P31" t="s">
        <v>14507</v>
      </c>
      <c r="Q31">
        <f t="shared" si="0"/>
        <v>7862</v>
      </c>
      <c r="R31">
        <f>IF(COUNTIF($A$2:A31,A31)=1,Q31,"")</f>
        <v>7862</v>
      </c>
    </row>
    <row r="32" spans="1:18">
      <c r="A32" t="s">
        <v>14601</v>
      </c>
      <c r="B32" t="s">
        <v>3062</v>
      </c>
      <c r="C32" t="s">
        <v>3098</v>
      </c>
      <c r="D32" t="s">
        <v>119</v>
      </c>
      <c r="E32" t="s">
        <v>14522</v>
      </c>
      <c r="F32" t="s">
        <v>14602</v>
      </c>
      <c r="G32" t="s">
        <v>67</v>
      </c>
      <c r="H32" t="s">
        <v>14530</v>
      </c>
      <c r="I32" t="s">
        <v>4572</v>
      </c>
      <c r="J32" s="28">
        <v>44833</v>
      </c>
      <c r="K32" s="28"/>
      <c r="M32">
        <v>0</v>
      </c>
      <c r="N32">
        <v>1</v>
      </c>
      <c r="O32">
        <v>5.8</v>
      </c>
      <c r="P32" t="s">
        <v>14512</v>
      </c>
      <c r="Q32">
        <f t="shared" si="0"/>
        <v>14033</v>
      </c>
      <c r="R32">
        <f>IF(COUNTIF($A$2:A32,A32)=1,Q32,"")</f>
        <v>14033</v>
      </c>
    </row>
    <row r="33" spans="1:18">
      <c r="A33" t="s">
        <v>14603</v>
      </c>
      <c r="B33" t="s">
        <v>71</v>
      </c>
      <c r="C33" t="s">
        <v>14604</v>
      </c>
      <c r="D33" t="s">
        <v>73</v>
      </c>
      <c r="E33" t="s">
        <v>14558</v>
      </c>
      <c r="F33" t="s">
        <v>14605</v>
      </c>
      <c r="G33" t="s">
        <v>67</v>
      </c>
      <c r="H33" t="s">
        <v>14568</v>
      </c>
      <c r="I33" t="s">
        <v>77</v>
      </c>
      <c r="J33" s="28">
        <v>45594</v>
      </c>
      <c r="K33" s="28">
        <v>45669</v>
      </c>
      <c r="L33">
        <v>159</v>
      </c>
      <c r="M33">
        <v>0</v>
      </c>
      <c r="N33">
        <v>1</v>
      </c>
      <c r="O33">
        <v>25.6</v>
      </c>
      <c r="P33" t="s">
        <v>14507</v>
      </c>
      <c r="Q33">
        <f t="shared" si="0"/>
        <v>28595</v>
      </c>
      <c r="R33">
        <f>IF(COUNTIF($A$2:A33,A33)=1,Q33,"")</f>
        <v>28595</v>
      </c>
    </row>
    <row r="34" spans="1:18">
      <c r="A34" t="s">
        <v>14606</v>
      </c>
      <c r="B34" t="s">
        <v>1652</v>
      </c>
      <c r="C34" t="s">
        <v>3098</v>
      </c>
      <c r="D34" t="s">
        <v>73</v>
      </c>
      <c r="E34" t="s">
        <v>14504</v>
      </c>
      <c r="F34" t="s">
        <v>14607</v>
      </c>
      <c r="G34" t="s">
        <v>133</v>
      </c>
      <c r="H34" t="s">
        <v>14511</v>
      </c>
      <c r="I34" t="s">
        <v>1768</v>
      </c>
      <c r="J34" s="28">
        <v>45345</v>
      </c>
      <c r="K34" s="28"/>
      <c r="M34">
        <v>0</v>
      </c>
      <c r="N34">
        <v>1</v>
      </c>
      <c r="P34" t="s">
        <v>14524</v>
      </c>
      <c r="Q34">
        <f t="shared" si="0"/>
        <v>13494</v>
      </c>
      <c r="R34">
        <f>IF(COUNTIF($A$2:A34,A34)=1,Q34,"")</f>
        <v>13494</v>
      </c>
    </row>
    <row r="35" spans="1:18">
      <c r="A35" t="s">
        <v>11450</v>
      </c>
      <c r="B35" t="s">
        <v>5317</v>
      </c>
      <c r="C35" t="s">
        <v>14608</v>
      </c>
      <c r="D35" t="s">
        <v>100</v>
      </c>
      <c r="E35" t="s">
        <v>14522</v>
      </c>
      <c r="F35" t="s">
        <v>14609</v>
      </c>
      <c r="G35" t="s">
        <v>67</v>
      </c>
      <c r="H35" t="s">
        <v>14580</v>
      </c>
      <c r="I35" t="s">
        <v>4984</v>
      </c>
      <c r="J35" s="28">
        <v>45362</v>
      </c>
      <c r="K35" s="28"/>
      <c r="M35">
        <v>0</v>
      </c>
      <c r="N35">
        <v>1</v>
      </c>
      <c r="O35">
        <v>30.6</v>
      </c>
      <c r="P35" t="s">
        <v>14516</v>
      </c>
      <c r="Q35">
        <f t="shared" si="0"/>
        <v>6564</v>
      </c>
      <c r="R35">
        <f>IF(COUNTIF($A$2:A35,A35)=1,Q35,"")</f>
        <v>6564</v>
      </c>
    </row>
    <row r="36" spans="1:18">
      <c r="A36" t="s">
        <v>14610</v>
      </c>
      <c r="B36" t="s">
        <v>3511</v>
      </c>
      <c r="C36" t="s">
        <v>14611</v>
      </c>
      <c r="D36" t="s">
        <v>52</v>
      </c>
      <c r="E36" t="s">
        <v>14543</v>
      </c>
      <c r="F36" t="s">
        <v>14612</v>
      </c>
      <c r="G36" t="s">
        <v>14519</v>
      </c>
      <c r="H36" t="s">
        <v>14532</v>
      </c>
      <c r="I36" t="s">
        <v>5341</v>
      </c>
      <c r="J36" s="28"/>
      <c r="K36" s="28">
        <v>44706</v>
      </c>
      <c r="L36">
        <v>69</v>
      </c>
      <c r="M36">
        <v>1</v>
      </c>
      <c r="N36">
        <v>2</v>
      </c>
      <c r="O36">
        <v>14.7</v>
      </c>
      <c r="P36" t="s">
        <v>14512</v>
      </c>
      <c r="Q36">
        <f t="shared" si="0"/>
        <v>104006</v>
      </c>
      <c r="R36">
        <f>IF(COUNTIF($A$2:A36,A36)=1,Q36,"")</f>
        <v>104006</v>
      </c>
    </row>
    <row r="37" spans="1:18">
      <c r="A37" t="s">
        <v>14346</v>
      </c>
      <c r="B37" t="s">
        <v>3071</v>
      </c>
      <c r="C37" t="s">
        <v>14613</v>
      </c>
      <c r="D37" t="s">
        <v>60</v>
      </c>
      <c r="E37" t="s">
        <v>14558</v>
      </c>
      <c r="F37" t="s">
        <v>14614</v>
      </c>
      <c r="G37" t="s">
        <v>74</v>
      </c>
      <c r="H37" t="s">
        <v>14549</v>
      </c>
      <c r="I37" t="s">
        <v>1023</v>
      </c>
      <c r="J37" s="28">
        <v>44855</v>
      </c>
      <c r="K37" s="28">
        <v>44723</v>
      </c>
      <c r="L37">
        <v>22</v>
      </c>
      <c r="M37">
        <v>0</v>
      </c>
      <c r="N37">
        <v>1</v>
      </c>
      <c r="O37">
        <v>10</v>
      </c>
      <c r="P37" t="s">
        <v>14524</v>
      </c>
      <c r="Q37">
        <f t="shared" si="0"/>
        <v>10794</v>
      </c>
      <c r="R37">
        <f>IF(COUNTIF($A$2:A37,A37)=1,Q37,"")</f>
        <v>10794</v>
      </c>
    </row>
    <row r="38" spans="1:18">
      <c r="A38" t="s">
        <v>13653</v>
      </c>
      <c r="B38" t="s">
        <v>8103</v>
      </c>
      <c r="C38" t="s">
        <v>3098</v>
      </c>
      <c r="D38" t="s">
        <v>119</v>
      </c>
      <c r="E38" t="s">
        <v>14543</v>
      </c>
      <c r="F38" t="s">
        <v>14615</v>
      </c>
      <c r="G38" t="s">
        <v>74</v>
      </c>
      <c r="H38" t="s">
        <v>14616</v>
      </c>
      <c r="I38" t="s">
        <v>1817</v>
      </c>
      <c r="J38" s="28">
        <v>45171</v>
      </c>
      <c r="K38" s="28">
        <v>45176</v>
      </c>
      <c r="L38">
        <v>151</v>
      </c>
      <c r="M38">
        <v>0</v>
      </c>
      <c r="N38">
        <v>1</v>
      </c>
      <c r="O38">
        <v>3.8</v>
      </c>
      <c r="P38" t="s">
        <v>14507</v>
      </c>
      <c r="Q38">
        <f t="shared" si="0"/>
        <v>8191</v>
      </c>
      <c r="R38">
        <f>IF(COUNTIF($A$2:A38,A38)=1,Q38,"")</f>
        <v>8191</v>
      </c>
    </row>
    <row r="39" spans="1:18">
      <c r="A39" t="s">
        <v>14617</v>
      </c>
      <c r="B39" t="s">
        <v>3891</v>
      </c>
      <c r="C39" t="s">
        <v>3098</v>
      </c>
      <c r="D39" t="s">
        <v>100</v>
      </c>
      <c r="E39" t="s">
        <v>14543</v>
      </c>
      <c r="F39" t="s">
        <v>14618</v>
      </c>
      <c r="G39" t="s">
        <v>14519</v>
      </c>
      <c r="H39" t="s">
        <v>14619</v>
      </c>
      <c r="I39" t="s">
        <v>168</v>
      </c>
      <c r="J39" s="28">
        <v>44811</v>
      </c>
      <c r="K39" s="28">
        <v>44869</v>
      </c>
      <c r="L39">
        <v>174</v>
      </c>
      <c r="M39">
        <v>0</v>
      </c>
      <c r="N39">
        <v>1</v>
      </c>
      <c r="O39">
        <v>31.1</v>
      </c>
      <c r="P39" t="s">
        <v>14507</v>
      </c>
      <c r="Q39">
        <f t="shared" si="0"/>
        <v>9490</v>
      </c>
      <c r="R39">
        <f>IF(COUNTIF($A$2:A39,A39)=1,Q39,"")</f>
        <v>9490</v>
      </c>
    </row>
    <row r="40" spans="1:18">
      <c r="A40" t="s">
        <v>5489</v>
      </c>
      <c r="B40" t="s">
        <v>1473</v>
      </c>
      <c r="C40" t="s">
        <v>14620</v>
      </c>
      <c r="D40" t="s">
        <v>60</v>
      </c>
      <c r="E40" t="s">
        <v>14504</v>
      </c>
      <c r="F40" t="s">
        <v>14621</v>
      </c>
      <c r="G40" t="s">
        <v>80</v>
      </c>
      <c r="H40" t="s">
        <v>14549</v>
      </c>
      <c r="I40" t="s">
        <v>1394</v>
      </c>
      <c r="J40" s="28">
        <v>45618</v>
      </c>
      <c r="K40" s="28"/>
      <c r="M40">
        <v>0</v>
      </c>
      <c r="N40">
        <v>1</v>
      </c>
      <c r="O40">
        <v>23.9</v>
      </c>
      <c r="P40" t="s">
        <v>14550</v>
      </c>
      <c r="Q40">
        <f t="shared" si="0"/>
        <v>8249</v>
      </c>
      <c r="R40">
        <f>IF(COUNTIF($A$2:A40,A40)=1,Q40,"")</f>
        <v>8249</v>
      </c>
    </row>
    <row r="41" spans="1:18">
      <c r="A41" t="s">
        <v>9380</v>
      </c>
      <c r="B41" t="s">
        <v>4022</v>
      </c>
      <c r="C41" t="s">
        <v>14622</v>
      </c>
      <c r="D41" t="s">
        <v>60</v>
      </c>
      <c r="E41" t="s">
        <v>14522</v>
      </c>
      <c r="F41" t="s">
        <v>14623</v>
      </c>
      <c r="G41" t="s">
        <v>133</v>
      </c>
      <c r="H41" t="s">
        <v>14511</v>
      </c>
      <c r="I41" t="s">
        <v>4101</v>
      </c>
      <c r="J41" s="28">
        <v>45787</v>
      </c>
      <c r="K41" s="28"/>
      <c r="M41">
        <v>0</v>
      </c>
      <c r="N41">
        <v>1</v>
      </c>
      <c r="O41">
        <v>20.399999999999999</v>
      </c>
      <c r="P41" t="s">
        <v>14507</v>
      </c>
      <c r="Q41">
        <f t="shared" si="0"/>
        <v>19440</v>
      </c>
      <c r="R41">
        <f>IF(COUNTIF($A$2:A41,A41)=1,Q41,"")</f>
        <v>19440</v>
      </c>
    </row>
    <row r="42" spans="1:18">
      <c r="A42" t="s">
        <v>14624</v>
      </c>
      <c r="B42" t="s">
        <v>5257</v>
      </c>
      <c r="C42" t="s">
        <v>14625</v>
      </c>
      <c r="D42" t="s">
        <v>52</v>
      </c>
      <c r="E42" t="s">
        <v>14504</v>
      </c>
      <c r="F42" t="s">
        <v>14626</v>
      </c>
      <c r="G42" t="s">
        <v>61</v>
      </c>
      <c r="H42" t="s">
        <v>14537</v>
      </c>
      <c r="I42" t="s">
        <v>364</v>
      </c>
      <c r="J42" s="28">
        <v>44831</v>
      </c>
      <c r="K42" s="28"/>
      <c r="M42">
        <v>0</v>
      </c>
      <c r="N42">
        <v>1</v>
      </c>
      <c r="O42">
        <v>18.899999999999999</v>
      </c>
      <c r="P42" t="s">
        <v>14524</v>
      </c>
      <c r="Q42">
        <f t="shared" si="0"/>
        <v>78097</v>
      </c>
      <c r="R42">
        <f>IF(COUNTIF($A$2:A42,A42)=1,Q42,"")</f>
        <v>78097</v>
      </c>
    </row>
    <row r="43" spans="1:18">
      <c r="A43" t="s">
        <v>14627</v>
      </c>
      <c r="B43" t="s">
        <v>5581</v>
      </c>
      <c r="C43" t="s">
        <v>14628</v>
      </c>
      <c r="D43" t="s">
        <v>60</v>
      </c>
      <c r="E43" t="s">
        <v>14509</v>
      </c>
      <c r="F43" t="s">
        <v>14629</v>
      </c>
      <c r="G43" t="s">
        <v>14519</v>
      </c>
      <c r="H43" t="s">
        <v>14630</v>
      </c>
      <c r="I43" t="s">
        <v>1009</v>
      </c>
      <c r="J43" s="28">
        <v>45744</v>
      </c>
      <c r="K43" s="28"/>
      <c r="M43">
        <v>0</v>
      </c>
      <c r="N43">
        <v>1</v>
      </c>
      <c r="O43">
        <v>27.6</v>
      </c>
      <c r="P43" t="s">
        <v>14512</v>
      </c>
      <c r="Q43">
        <f t="shared" si="0"/>
        <v>9704</v>
      </c>
      <c r="R43">
        <f>IF(COUNTIF($A$2:A43,A43)=1,Q43,"")</f>
        <v>9704</v>
      </c>
    </row>
    <row r="44" spans="1:18">
      <c r="A44" t="s">
        <v>12236</v>
      </c>
      <c r="B44" t="s">
        <v>2618</v>
      </c>
      <c r="C44" t="s">
        <v>3098</v>
      </c>
      <c r="D44" t="s">
        <v>60</v>
      </c>
      <c r="E44" t="s">
        <v>14517</v>
      </c>
      <c r="F44" t="s">
        <v>14631</v>
      </c>
      <c r="G44" t="s">
        <v>90</v>
      </c>
      <c r="H44" t="s">
        <v>14532</v>
      </c>
      <c r="I44" t="s">
        <v>777</v>
      </c>
      <c r="J44" s="28">
        <v>45486</v>
      </c>
      <c r="K44" s="28"/>
      <c r="M44">
        <v>0</v>
      </c>
      <c r="N44">
        <v>1</v>
      </c>
      <c r="O44">
        <v>21.3</v>
      </c>
      <c r="P44" t="s">
        <v>14507</v>
      </c>
      <c r="Q44">
        <f t="shared" si="0"/>
        <v>20918</v>
      </c>
      <c r="R44">
        <f>IF(COUNTIF($A$2:A44,A44)=1,Q44,"")</f>
        <v>20918</v>
      </c>
    </row>
    <row r="45" spans="1:18">
      <c r="A45" t="s">
        <v>14632</v>
      </c>
      <c r="B45" t="s">
        <v>4400</v>
      </c>
      <c r="C45" t="s">
        <v>14633</v>
      </c>
      <c r="D45" t="s">
        <v>60</v>
      </c>
      <c r="E45" t="s">
        <v>14504</v>
      </c>
      <c r="F45" t="s">
        <v>14634</v>
      </c>
      <c r="G45" t="s">
        <v>90</v>
      </c>
      <c r="H45" t="s">
        <v>14635</v>
      </c>
      <c r="I45" t="s">
        <v>1894</v>
      </c>
      <c r="J45" s="28">
        <v>44987</v>
      </c>
      <c r="K45" s="28"/>
      <c r="M45">
        <v>0</v>
      </c>
      <c r="N45">
        <v>1</v>
      </c>
      <c r="O45">
        <v>7.7</v>
      </c>
      <c r="P45" t="s">
        <v>14507</v>
      </c>
      <c r="Q45">
        <f t="shared" si="0"/>
        <v>15030</v>
      </c>
      <c r="R45">
        <f>IF(COUNTIF($A$2:A45,A45)=1,Q45,"")</f>
        <v>15030</v>
      </c>
    </row>
    <row r="46" spans="1:18">
      <c r="A46" t="s">
        <v>14636</v>
      </c>
      <c r="B46" t="s">
        <v>801</v>
      </c>
      <c r="C46" t="s">
        <v>14637</v>
      </c>
      <c r="D46" t="s">
        <v>100</v>
      </c>
      <c r="E46" t="s">
        <v>14543</v>
      </c>
      <c r="F46" t="s">
        <v>14638</v>
      </c>
      <c r="G46" t="s">
        <v>14519</v>
      </c>
      <c r="H46" t="s">
        <v>14639</v>
      </c>
      <c r="I46" t="s">
        <v>567</v>
      </c>
      <c r="J46" s="28">
        <v>45416</v>
      </c>
      <c r="K46" s="28">
        <v>45539</v>
      </c>
      <c r="L46">
        <v>169</v>
      </c>
      <c r="M46">
        <v>1</v>
      </c>
      <c r="N46">
        <v>2</v>
      </c>
      <c r="O46">
        <v>33.5</v>
      </c>
      <c r="P46" t="s">
        <v>14507</v>
      </c>
      <c r="Q46">
        <f t="shared" si="0"/>
        <v>1367</v>
      </c>
      <c r="R46">
        <f>IF(COUNTIF($A$2:A46,A46)=1,Q46,"")</f>
        <v>1367</v>
      </c>
    </row>
    <row r="47" spans="1:18">
      <c r="A47" t="s">
        <v>14640</v>
      </c>
      <c r="B47" t="s">
        <v>3719</v>
      </c>
      <c r="C47" t="s">
        <v>3098</v>
      </c>
      <c r="D47" t="s">
        <v>52</v>
      </c>
      <c r="E47" t="s">
        <v>14590</v>
      </c>
      <c r="F47" t="s">
        <v>14641</v>
      </c>
      <c r="G47" t="s">
        <v>74</v>
      </c>
      <c r="H47" t="s">
        <v>14549</v>
      </c>
      <c r="I47" t="s">
        <v>2717</v>
      </c>
      <c r="J47" s="28"/>
      <c r="K47" s="28"/>
      <c r="M47">
        <v>0</v>
      </c>
      <c r="N47">
        <v>1</v>
      </c>
      <c r="O47">
        <v>11.5</v>
      </c>
      <c r="P47" t="s">
        <v>14516</v>
      </c>
      <c r="Q47">
        <f t="shared" si="0"/>
        <v>181996</v>
      </c>
      <c r="R47">
        <f>IF(COUNTIF($A$2:A47,A47)=1,Q47,"")</f>
        <v>181996</v>
      </c>
    </row>
    <row r="48" spans="1:18">
      <c r="A48" t="s">
        <v>3290</v>
      </c>
      <c r="B48" t="s">
        <v>3672</v>
      </c>
      <c r="C48" t="s">
        <v>14642</v>
      </c>
      <c r="D48" t="s">
        <v>52</v>
      </c>
      <c r="E48" t="s">
        <v>14558</v>
      </c>
      <c r="F48" t="s">
        <v>14643</v>
      </c>
      <c r="G48" t="s">
        <v>14588</v>
      </c>
      <c r="H48" t="s">
        <v>14568</v>
      </c>
      <c r="I48" t="s">
        <v>379</v>
      </c>
      <c r="J48" s="28">
        <v>45607</v>
      </c>
      <c r="K48" s="28">
        <v>45584</v>
      </c>
      <c r="L48">
        <v>122</v>
      </c>
      <c r="M48">
        <v>0</v>
      </c>
      <c r="N48">
        <v>1</v>
      </c>
      <c r="O48">
        <v>19.899999999999999</v>
      </c>
      <c r="P48" t="s">
        <v>14524</v>
      </c>
      <c r="Q48">
        <f t="shared" si="0"/>
        <v>61249</v>
      </c>
      <c r="R48">
        <f>IF(COUNTIF($A$2:A48,A48)=1,Q48,"")</f>
        <v>61249</v>
      </c>
    </row>
    <row r="49" spans="1:18">
      <c r="A49" t="s">
        <v>9348</v>
      </c>
      <c r="B49" t="s">
        <v>7747</v>
      </c>
      <c r="C49" t="s">
        <v>14644</v>
      </c>
      <c r="D49" t="s">
        <v>52</v>
      </c>
      <c r="E49" t="s">
        <v>14509</v>
      </c>
      <c r="F49" t="s">
        <v>14645</v>
      </c>
      <c r="G49" t="s">
        <v>74</v>
      </c>
      <c r="H49" t="s">
        <v>14630</v>
      </c>
      <c r="I49" t="s">
        <v>2518</v>
      </c>
      <c r="J49" s="28">
        <v>45179</v>
      </c>
      <c r="K49" s="28"/>
      <c r="M49">
        <v>0</v>
      </c>
      <c r="N49">
        <v>1</v>
      </c>
      <c r="O49">
        <v>8.4</v>
      </c>
      <c r="P49" t="s">
        <v>14524</v>
      </c>
      <c r="Q49">
        <f t="shared" si="0"/>
        <v>62439</v>
      </c>
      <c r="R49">
        <f>IF(COUNTIF($A$2:A49,A49)=1,Q49,"")</f>
        <v>62439</v>
      </c>
    </row>
    <row r="50" spans="1:18">
      <c r="A50" t="s">
        <v>14646</v>
      </c>
      <c r="B50" t="s">
        <v>1407</v>
      </c>
      <c r="C50" t="s">
        <v>14647</v>
      </c>
      <c r="D50" t="s">
        <v>73</v>
      </c>
      <c r="E50" t="s">
        <v>14522</v>
      </c>
      <c r="F50" t="s">
        <v>14648</v>
      </c>
      <c r="G50" t="s">
        <v>80</v>
      </c>
      <c r="H50" t="s">
        <v>14560</v>
      </c>
      <c r="I50" t="s">
        <v>484</v>
      </c>
      <c r="J50" s="28">
        <v>45612</v>
      </c>
      <c r="K50" s="28"/>
      <c r="M50">
        <v>0</v>
      </c>
      <c r="N50">
        <v>1</v>
      </c>
      <c r="O50">
        <v>14.8</v>
      </c>
      <c r="P50" t="s">
        <v>14507</v>
      </c>
      <c r="Q50">
        <f t="shared" si="0"/>
        <v>16578</v>
      </c>
      <c r="R50">
        <f>IF(COUNTIF($A$2:A50,A50)=1,Q50,"")</f>
        <v>16578</v>
      </c>
    </row>
    <row r="51" spans="1:18">
      <c r="A51" t="s">
        <v>14649</v>
      </c>
      <c r="B51" t="s">
        <v>3471</v>
      </c>
      <c r="C51" t="s">
        <v>14650</v>
      </c>
      <c r="D51" t="s">
        <v>73</v>
      </c>
      <c r="E51" t="s">
        <v>14509</v>
      </c>
      <c r="F51" t="s">
        <v>14651</v>
      </c>
      <c r="G51" t="s">
        <v>74</v>
      </c>
      <c r="H51" t="s">
        <v>14580</v>
      </c>
      <c r="I51" t="s">
        <v>181</v>
      </c>
      <c r="J51" s="28">
        <v>44851</v>
      </c>
      <c r="K51" s="28"/>
      <c r="M51">
        <v>0</v>
      </c>
      <c r="N51">
        <v>1</v>
      </c>
      <c r="O51">
        <v>11.3</v>
      </c>
      <c r="P51" t="s">
        <v>14507</v>
      </c>
      <c r="Q51">
        <f t="shared" si="0"/>
        <v>10943</v>
      </c>
      <c r="R51">
        <f>IF(COUNTIF($A$2:A51,A51)=1,Q51,"")</f>
        <v>10943</v>
      </c>
    </row>
    <row r="52" spans="1:18">
      <c r="A52" t="s">
        <v>14652</v>
      </c>
      <c r="B52" t="s">
        <v>1313</v>
      </c>
      <c r="C52" t="s">
        <v>14653</v>
      </c>
      <c r="D52" t="s">
        <v>100</v>
      </c>
      <c r="E52" t="s">
        <v>14558</v>
      </c>
      <c r="F52" t="s">
        <v>14654</v>
      </c>
      <c r="G52" t="s">
        <v>67</v>
      </c>
      <c r="H52" t="s">
        <v>14655</v>
      </c>
      <c r="I52" t="s">
        <v>1682</v>
      </c>
      <c r="J52" s="28">
        <v>45617</v>
      </c>
      <c r="K52" s="28">
        <v>45639</v>
      </c>
      <c r="L52">
        <v>73</v>
      </c>
      <c r="M52">
        <v>0</v>
      </c>
      <c r="N52">
        <v>1</v>
      </c>
      <c r="O52">
        <v>14.8</v>
      </c>
      <c r="P52" t="s">
        <v>14507</v>
      </c>
      <c r="Q52">
        <f t="shared" si="0"/>
        <v>9433</v>
      </c>
      <c r="R52">
        <f>IF(COUNTIF($A$2:A52,A52)=1,Q52,"")</f>
        <v>9433</v>
      </c>
    </row>
    <row r="53" spans="1:18">
      <c r="A53" t="s">
        <v>8344</v>
      </c>
      <c r="B53" t="s">
        <v>8290</v>
      </c>
      <c r="C53" t="s">
        <v>14656</v>
      </c>
      <c r="D53" t="s">
        <v>52</v>
      </c>
      <c r="E53" t="s">
        <v>14509</v>
      </c>
      <c r="F53" t="s">
        <v>14657</v>
      </c>
      <c r="G53" t="s">
        <v>14588</v>
      </c>
      <c r="H53" t="s">
        <v>14553</v>
      </c>
      <c r="I53" t="s">
        <v>1783</v>
      </c>
      <c r="J53" s="28">
        <v>44632</v>
      </c>
      <c r="K53" s="28"/>
      <c r="M53">
        <v>0</v>
      </c>
      <c r="N53">
        <v>1</v>
      </c>
      <c r="O53">
        <v>14.1</v>
      </c>
      <c r="P53" t="s">
        <v>14524</v>
      </c>
      <c r="Q53">
        <f t="shared" si="0"/>
        <v>145000</v>
      </c>
      <c r="R53">
        <f>IF(COUNTIF($A$2:A53,A53)=1,Q53,"")</f>
        <v>145000</v>
      </c>
    </row>
    <row r="54" spans="1:18">
      <c r="A54" t="s">
        <v>10235</v>
      </c>
      <c r="B54" t="s">
        <v>2777</v>
      </c>
      <c r="C54" t="s">
        <v>3098</v>
      </c>
      <c r="D54" t="s">
        <v>60</v>
      </c>
      <c r="E54" t="s">
        <v>14509</v>
      </c>
      <c r="F54" t="s">
        <v>14658</v>
      </c>
      <c r="G54" t="s">
        <v>133</v>
      </c>
      <c r="H54" t="s">
        <v>14527</v>
      </c>
      <c r="I54" t="s">
        <v>802</v>
      </c>
      <c r="J54" s="28">
        <v>45379</v>
      </c>
      <c r="K54" s="28"/>
      <c r="M54">
        <v>0</v>
      </c>
      <c r="N54">
        <v>1</v>
      </c>
      <c r="O54">
        <v>31.2</v>
      </c>
      <c r="P54" t="s">
        <v>14507</v>
      </c>
      <c r="Q54">
        <f t="shared" si="0"/>
        <v>5882</v>
      </c>
      <c r="R54">
        <f>IF(COUNTIF($A$2:A54,A54)=1,Q54,"")</f>
        <v>5882</v>
      </c>
    </row>
    <row r="55" spans="1:18">
      <c r="A55" t="s">
        <v>14659</v>
      </c>
      <c r="B55" t="s">
        <v>2953</v>
      </c>
      <c r="C55" t="s">
        <v>14660</v>
      </c>
      <c r="D55" t="s">
        <v>119</v>
      </c>
      <c r="E55" t="s">
        <v>14543</v>
      </c>
      <c r="F55" t="s">
        <v>14661</v>
      </c>
      <c r="G55" t="s">
        <v>14588</v>
      </c>
      <c r="H55" t="s">
        <v>14635</v>
      </c>
      <c r="I55" t="s">
        <v>1177</v>
      </c>
      <c r="J55" s="28">
        <v>45139</v>
      </c>
      <c r="K55" s="28">
        <v>45189</v>
      </c>
      <c r="L55">
        <v>73</v>
      </c>
      <c r="M55">
        <v>0</v>
      </c>
      <c r="N55">
        <v>1</v>
      </c>
      <c r="O55">
        <v>26.6</v>
      </c>
      <c r="P55" t="s">
        <v>14550</v>
      </c>
      <c r="Q55">
        <f t="shared" si="0"/>
        <v>11707</v>
      </c>
      <c r="R55">
        <f>IF(COUNTIF($A$2:A55,A55)=1,Q55,"")</f>
        <v>11707</v>
      </c>
    </row>
    <row r="56" spans="1:18">
      <c r="A56" t="s">
        <v>5636</v>
      </c>
      <c r="B56" t="s">
        <v>2045</v>
      </c>
      <c r="C56" t="s">
        <v>3098</v>
      </c>
      <c r="D56" t="s">
        <v>52</v>
      </c>
      <c r="E56" t="s">
        <v>14558</v>
      </c>
      <c r="F56" t="s">
        <v>14662</v>
      </c>
      <c r="G56" t="s">
        <v>53</v>
      </c>
      <c r="H56" t="s">
        <v>14530</v>
      </c>
      <c r="I56" t="s">
        <v>1743</v>
      </c>
      <c r="J56" s="28">
        <v>44607</v>
      </c>
      <c r="K56" s="28">
        <v>44769</v>
      </c>
      <c r="L56">
        <v>179</v>
      </c>
      <c r="M56">
        <v>0</v>
      </c>
      <c r="N56">
        <v>1</v>
      </c>
      <c r="O56">
        <v>32</v>
      </c>
      <c r="P56" t="s">
        <v>14516</v>
      </c>
      <c r="Q56">
        <f t="shared" si="0"/>
        <v>187339</v>
      </c>
      <c r="R56">
        <f>IF(COUNTIF($A$2:A56,A56)=1,Q56,"")</f>
        <v>187339</v>
      </c>
    </row>
    <row r="57" spans="1:18">
      <c r="A57" t="s">
        <v>9558</v>
      </c>
      <c r="B57" t="s">
        <v>7109</v>
      </c>
      <c r="C57" t="s">
        <v>14663</v>
      </c>
      <c r="D57" t="s">
        <v>60</v>
      </c>
      <c r="E57" t="s">
        <v>14590</v>
      </c>
      <c r="F57" t="s">
        <v>14664</v>
      </c>
      <c r="G57" t="s">
        <v>90</v>
      </c>
      <c r="H57" t="s">
        <v>14665</v>
      </c>
      <c r="I57" t="s">
        <v>14666</v>
      </c>
      <c r="J57" s="28">
        <v>45172</v>
      </c>
      <c r="K57" s="28"/>
      <c r="M57">
        <v>0</v>
      </c>
      <c r="N57">
        <v>1</v>
      </c>
      <c r="O57">
        <v>21.4</v>
      </c>
      <c r="P57" t="s">
        <v>14512</v>
      </c>
      <c r="Q57">
        <f t="shared" si="0"/>
        <v>4983</v>
      </c>
      <c r="R57">
        <f>IF(COUNTIF($A$2:A57,A57)=1,Q57,"")</f>
        <v>4983</v>
      </c>
    </row>
    <row r="58" spans="1:18">
      <c r="A58" t="s">
        <v>6900</v>
      </c>
      <c r="B58" t="s">
        <v>3049</v>
      </c>
      <c r="C58" t="s">
        <v>14667</v>
      </c>
      <c r="D58" t="s">
        <v>100</v>
      </c>
      <c r="E58" t="s">
        <v>14517</v>
      </c>
      <c r="F58" t="s">
        <v>14668</v>
      </c>
      <c r="G58" t="s">
        <v>14519</v>
      </c>
      <c r="H58" t="s">
        <v>14553</v>
      </c>
      <c r="I58" t="s">
        <v>13116</v>
      </c>
      <c r="J58" s="28">
        <v>44964</v>
      </c>
      <c r="K58" s="28"/>
      <c r="M58">
        <v>0</v>
      </c>
      <c r="N58">
        <v>1</v>
      </c>
      <c r="P58" t="s">
        <v>14507</v>
      </c>
      <c r="Q58">
        <f t="shared" si="0"/>
        <v>3474</v>
      </c>
      <c r="R58">
        <f>IF(COUNTIF($A$2:A58,A58)=1,Q58,"")</f>
        <v>3474</v>
      </c>
    </row>
    <row r="59" spans="1:18">
      <c r="A59" t="s">
        <v>8819</v>
      </c>
      <c r="B59" t="s">
        <v>2860</v>
      </c>
      <c r="C59" t="s">
        <v>14557</v>
      </c>
      <c r="D59" t="s">
        <v>73</v>
      </c>
      <c r="E59" t="s">
        <v>14590</v>
      </c>
      <c r="F59" t="s">
        <v>14669</v>
      </c>
      <c r="G59" t="s">
        <v>133</v>
      </c>
      <c r="H59" t="s">
        <v>14670</v>
      </c>
      <c r="I59" t="s">
        <v>2203</v>
      </c>
      <c r="J59" s="28">
        <v>45614</v>
      </c>
      <c r="K59" s="28"/>
      <c r="M59">
        <v>0</v>
      </c>
      <c r="N59">
        <v>1</v>
      </c>
      <c r="O59">
        <v>20.100000000000001</v>
      </c>
      <c r="P59" t="s">
        <v>14516</v>
      </c>
      <c r="Q59">
        <f t="shared" si="0"/>
        <v>15399</v>
      </c>
      <c r="R59">
        <f>IF(COUNTIF($A$2:A59,A59)=1,Q59,"")</f>
        <v>15399</v>
      </c>
    </row>
    <row r="60" spans="1:18">
      <c r="A60" t="s">
        <v>13777</v>
      </c>
      <c r="B60" t="s">
        <v>9346</v>
      </c>
      <c r="C60" t="s">
        <v>3098</v>
      </c>
      <c r="D60" t="s">
        <v>73</v>
      </c>
      <c r="E60" t="s">
        <v>14522</v>
      </c>
      <c r="F60" t="s">
        <v>14671</v>
      </c>
      <c r="G60" t="s">
        <v>133</v>
      </c>
      <c r="H60" t="s">
        <v>14545</v>
      </c>
      <c r="I60" t="s">
        <v>5370</v>
      </c>
      <c r="J60" s="28">
        <v>45718</v>
      </c>
      <c r="K60" s="28"/>
      <c r="M60">
        <v>0</v>
      </c>
      <c r="N60">
        <v>1</v>
      </c>
      <c r="P60" t="s">
        <v>14516</v>
      </c>
      <c r="Q60">
        <f t="shared" si="0"/>
        <v>41412</v>
      </c>
      <c r="R60">
        <f>IF(COUNTIF($A$2:A60,A60)=1,Q60,"")</f>
        <v>41412</v>
      </c>
    </row>
    <row r="61" spans="1:18">
      <c r="A61" t="s">
        <v>14672</v>
      </c>
      <c r="B61" t="s">
        <v>4843</v>
      </c>
      <c r="C61" t="s">
        <v>14673</v>
      </c>
      <c r="D61" t="s">
        <v>119</v>
      </c>
      <c r="E61" t="s">
        <v>14509</v>
      </c>
      <c r="F61" t="s">
        <v>14674</v>
      </c>
      <c r="G61" t="s">
        <v>90</v>
      </c>
      <c r="H61" t="s">
        <v>14655</v>
      </c>
      <c r="I61" t="s">
        <v>14675</v>
      </c>
      <c r="J61" s="28">
        <v>45369</v>
      </c>
      <c r="K61" s="28"/>
      <c r="M61">
        <v>0</v>
      </c>
      <c r="N61">
        <v>1</v>
      </c>
      <c r="O61">
        <v>2.5</v>
      </c>
      <c r="P61" t="s">
        <v>14550</v>
      </c>
      <c r="Q61">
        <f t="shared" si="0"/>
        <v>11753</v>
      </c>
      <c r="R61">
        <f>IF(COUNTIF($A$2:A61,A61)=1,Q61,"")</f>
        <v>11753</v>
      </c>
    </row>
    <row r="62" spans="1:18">
      <c r="A62" t="s">
        <v>8163</v>
      </c>
      <c r="B62" t="s">
        <v>3527</v>
      </c>
      <c r="C62" t="s">
        <v>14676</v>
      </c>
      <c r="D62" t="s">
        <v>119</v>
      </c>
      <c r="E62" t="s">
        <v>14509</v>
      </c>
      <c r="F62" t="s">
        <v>14677</v>
      </c>
      <c r="G62" t="s">
        <v>61</v>
      </c>
      <c r="H62" t="s">
        <v>14678</v>
      </c>
      <c r="I62" t="s">
        <v>632</v>
      </c>
      <c r="J62" s="28">
        <v>45734</v>
      </c>
      <c r="K62" s="28"/>
      <c r="M62">
        <v>0</v>
      </c>
      <c r="N62">
        <v>1</v>
      </c>
      <c r="O62">
        <v>0.9</v>
      </c>
      <c r="P62" t="s">
        <v>14512</v>
      </c>
      <c r="Q62">
        <f t="shared" si="0"/>
        <v>5321</v>
      </c>
      <c r="R62">
        <f>IF(COUNTIF($A$2:A62,A62)=1,Q62,"")</f>
        <v>5321</v>
      </c>
    </row>
    <row r="63" spans="1:18">
      <c r="A63" t="s">
        <v>4075</v>
      </c>
      <c r="B63" t="s">
        <v>326</v>
      </c>
      <c r="C63" t="s">
        <v>14583</v>
      </c>
      <c r="D63" t="s">
        <v>119</v>
      </c>
      <c r="E63" t="s">
        <v>14590</v>
      </c>
      <c r="F63" t="s">
        <v>14679</v>
      </c>
      <c r="G63" t="s">
        <v>67</v>
      </c>
      <c r="H63" t="s">
        <v>14635</v>
      </c>
      <c r="I63" t="s">
        <v>998</v>
      </c>
      <c r="J63" s="28">
        <v>45719</v>
      </c>
      <c r="K63" s="28"/>
      <c r="M63">
        <v>0</v>
      </c>
      <c r="N63">
        <v>1</v>
      </c>
      <c r="P63" t="s">
        <v>14507</v>
      </c>
      <c r="Q63">
        <f t="shared" si="0"/>
        <v>8071</v>
      </c>
      <c r="R63">
        <f>IF(COUNTIF($A$2:A63,A63)=1,Q63,"")</f>
        <v>8071</v>
      </c>
    </row>
    <row r="64" spans="1:18">
      <c r="A64" t="s">
        <v>6334</v>
      </c>
      <c r="B64" t="s">
        <v>431</v>
      </c>
      <c r="C64" t="s">
        <v>14680</v>
      </c>
      <c r="D64" t="s">
        <v>119</v>
      </c>
      <c r="E64" t="s">
        <v>14517</v>
      </c>
      <c r="F64" t="s">
        <v>14681</v>
      </c>
      <c r="G64" t="s">
        <v>90</v>
      </c>
      <c r="H64" t="s">
        <v>14682</v>
      </c>
      <c r="I64" t="s">
        <v>2937</v>
      </c>
      <c r="J64" s="28">
        <v>44693</v>
      </c>
      <c r="K64" s="28"/>
      <c r="M64">
        <v>0</v>
      </c>
      <c r="N64">
        <v>1</v>
      </c>
      <c r="O64">
        <v>34.200000000000003</v>
      </c>
      <c r="P64" t="s">
        <v>14512</v>
      </c>
      <c r="Q64">
        <f t="shared" si="0"/>
        <v>7857</v>
      </c>
      <c r="R64">
        <f>IF(COUNTIF($A$2:A64,A64)=1,Q64,"")</f>
        <v>7857</v>
      </c>
    </row>
    <row r="65" spans="1:18">
      <c r="A65" t="s">
        <v>8724</v>
      </c>
      <c r="B65" t="s">
        <v>9346</v>
      </c>
      <c r="C65" t="s">
        <v>14683</v>
      </c>
      <c r="D65" t="s">
        <v>100</v>
      </c>
      <c r="E65" t="s">
        <v>14504</v>
      </c>
      <c r="F65" t="s">
        <v>14684</v>
      </c>
      <c r="G65" t="s">
        <v>80</v>
      </c>
      <c r="H65" t="s">
        <v>14565</v>
      </c>
      <c r="I65" t="s">
        <v>1053</v>
      </c>
      <c r="J65" s="28">
        <v>44749</v>
      </c>
      <c r="K65" s="28"/>
      <c r="M65">
        <v>0</v>
      </c>
      <c r="N65">
        <v>1</v>
      </c>
      <c r="O65">
        <v>10.7</v>
      </c>
      <c r="P65" t="s">
        <v>14516</v>
      </c>
      <c r="Q65">
        <f t="shared" si="0"/>
        <v>2392</v>
      </c>
      <c r="R65">
        <f>IF(COUNTIF($A$2:A65,A65)=1,Q65,"")</f>
        <v>2392</v>
      </c>
    </row>
    <row r="66" spans="1:18">
      <c r="A66" t="s">
        <v>13997</v>
      </c>
      <c r="B66" t="s">
        <v>1197</v>
      </c>
      <c r="C66" t="s">
        <v>3098</v>
      </c>
      <c r="D66" t="s">
        <v>73</v>
      </c>
      <c r="E66" t="s">
        <v>14509</v>
      </c>
      <c r="F66" t="s">
        <v>14685</v>
      </c>
      <c r="G66" t="s">
        <v>61</v>
      </c>
      <c r="H66" t="s">
        <v>14616</v>
      </c>
      <c r="I66" t="s">
        <v>2983</v>
      </c>
      <c r="J66" s="28">
        <v>44814</v>
      </c>
      <c r="K66" s="28"/>
      <c r="M66">
        <v>0</v>
      </c>
      <c r="N66">
        <v>1</v>
      </c>
      <c r="O66">
        <v>0.8</v>
      </c>
      <c r="P66" t="s">
        <v>14507</v>
      </c>
      <c r="Q66">
        <f t="shared" ref="Q66:Q129" si="1">IFERROR(IF(RIGHT(UPPER(TRIM(F66)),1)="K",VALUE(SUBSTITUTE(SUBSTITUTE(LEFT(TRIM(F66),LEN(TRIM(F66))-1),"$",""),",",""))*1000,IF(RIGHT(UPPER(TRIM(F66)),1)="M",VALUE(SUBSTITUTE(SUBSTITUTE(LEFT(TRIM(F66),LEN(TRIM(F66))-1),"$",""),",",""))*1000000,VALUE(SUBSTITUTE(SUBSTITUTE(TRIM(F66),"$",""),",","")))),"")</f>
        <v>35000</v>
      </c>
      <c r="R66">
        <f>IF(COUNTIF($A$2:A66,A66)=1,Q66,"")</f>
        <v>35000</v>
      </c>
    </row>
    <row r="67" spans="1:18">
      <c r="A67" t="s">
        <v>4280</v>
      </c>
      <c r="B67" t="s">
        <v>2957</v>
      </c>
      <c r="C67" t="s">
        <v>3098</v>
      </c>
      <c r="D67" t="s">
        <v>60</v>
      </c>
      <c r="E67" t="s">
        <v>14509</v>
      </c>
      <c r="F67" t="s">
        <v>14686</v>
      </c>
      <c r="G67" t="s">
        <v>67</v>
      </c>
      <c r="H67" t="s">
        <v>14687</v>
      </c>
      <c r="I67" t="s">
        <v>581</v>
      </c>
      <c r="J67" s="28">
        <v>44874</v>
      </c>
      <c r="K67" s="28"/>
      <c r="M67">
        <v>0</v>
      </c>
      <c r="N67">
        <v>1</v>
      </c>
      <c r="O67">
        <v>18.8</v>
      </c>
      <c r="P67" t="s">
        <v>14516</v>
      </c>
      <c r="Q67">
        <f t="shared" si="1"/>
        <v>5768</v>
      </c>
      <c r="R67">
        <f>IF(COUNTIF($A$2:A67,A67)=1,Q67,"")</f>
        <v>5768</v>
      </c>
    </row>
    <row r="68" spans="1:18">
      <c r="A68" t="s">
        <v>7386</v>
      </c>
      <c r="B68" t="s">
        <v>1553</v>
      </c>
      <c r="C68" t="s">
        <v>3098</v>
      </c>
      <c r="D68" t="s">
        <v>52</v>
      </c>
      <c r="E68" t="s">
        <v>14543</v>
      </c>
      <c r="F68" t="s">
        <v>14688</v>
      </c>
      <c r="G68" t="s">
        <v>14588</v>
      </c>
      <c r="H68" t="s">
        <v>14571</v>
      </c>
      <c r="I68" t="s">
        <v>2123</v>
      </c>
      <c r="J68" s="28">
        <v>45747</v>
      </c>
      <c r="K68" s="28">
        <v>45649</v>
      </c>
      <c r="L68">
        <v>35</v>
      </c>
      <c r="M68">
        <v>0</v>
      </c>
      <c r="N68">
        <v>1</v>
      </c>
      <c r="O68">
        <v>17.5</v>
      </c>
      <c r="P68" t="s">
        <v>14550</v>
      </c>
      <c r="Q68">
        <f t="shared" si="1"/>
        <v>161310</v>
      </c>
      <c r="R68">
        <f>IF(COUNTIF($A$2:A68,A68)=1,Q68,"")</f>
        <v>161310</v>
      </c>
    </row>
    <row r="69" spans="1:18">
      <c r="A69" t="s">
        <v>14689</v>
      </c>
      <c r="B69" t="s">
        <v>2798</v>
      </c>
      <c r="C69" t="s">
        <v>14690</v>
      </c>
      <c r="D69" t="s">
        <v>60</v>
      </c>
      <c r="E69" t="s">
        <v>14558</v>
      </c>
      <c r="F69" t="s">
        <v>14691</v>
      </c>
      <c r="G69" t="s">
        <v>67</v>
      </c>
      <c r="H69" t="s">
        <v>14692</v>
      </c>
      <c r="I69" t="s">
        <v>536</v>
      </c>
      <c r="J69" s="28">
        <v>45195</v>
      </c>
      <c r="K69" s="28">
        <v>45190</v>
      </c>
      <c r="L69">
        <v>31</v>
      </c>
      <c r="M69">
        <v>0</v>
      </c>
      <c r="N69">
        <v>1</v>
      </c>
      <c r="O69">
        <v>1.8</v>
      </c>
      <c r="P69" t="s">
        <v>14512</v>
      </c>
      <c r="Q69">
        <f t="shared" si="1"/>
        <v>16000</v>
      </c>
      <c r="R69">
        <f>IF(COUNTIF($A$2:A69,A69)=1,Q69,"")</f>
        <v>16000</v>
      </c>
    </row>
    <row r="70" spans="1:18">
      <c r="A70" t="s">
        <v>7527</v>
      </c>
      <c r="B70" t="s">
        <v>909</v>
      </c>
      <c r="C70" t="s">
        <v>3098</v>
      </c>
      <c r="D70" t="s">
        <v>73</v>
      </c>
      <c r="E70" t="s">
        <v>14543</v>
      </c>
      <c r="F70" t="s">
        <v>14693</v>
      </c>
      <c r="G70" t="s">
        <v>61</v>
      </c>
      <c r="H70" t="s">
        <v>14530</v>
      </c>
      <c r="I70" t="s">
        <v>676</v>
      </c>
      <c r="J70" s="28">
        <v>45536</v>
      </c>
      <c r="K70" s="28">
        <v>45647</v>
      </c>
      <c r="L70">
        <v>166</v>
      </c>
      <c r="M70">
        <v>0</v>
      </c>
      <c r="N70">
        <v>1</v>
      </c>
      <c r="O70">
        <v>14.4</v>
      </c>
      <c r="P70" t="s">
        <v>14524</v>
      </c>
      <c r="Q70">
        <f t="shared" si="1"/>
        <v>45871</v>
      </c>
      <c r="R70">
        <f>IF(COUNTIF($A$2:A70,A70)=1,Q70,"")</f>
        <v>45871</v>
      </c>
    </row>
    <row r="71" spans="1:18">
      <c r="A71" t="s">
        <v>9769</v>
      </c>
      <c r="B71" t="s">
        <v>3616</v>
      </c>
      <c r="C71" t="s">
        <v>14694</v>
      </c>
      <c r="D71" t="s">
        <v>73</v>
      </c>
      <c r="E71" t="s">
        <v>14543</v>
      </c>
      <c r="F71" t="s">
        <v>14695</v>
      </c>
      <c r="G71" t="s">
        <v>14519</v>
      </c>
      <c r="H71" t="s">
        <v>14696</v>
      </c>
      <c r="I71" t="s">
        <v>726</v>
      </c>
      <c r="J71" s="28"/>
      <c r="K71" s="28">
        <v>45260</v>
      </c>
      <c r="L71">
        <v>25</v>
      </c>
      <c r="M71">
        <v>1</v>
      </c>
      <c r="N71">
        <v>4</v>
      </c>
      <c r="O71">
        <v>8.6999999999999993</v>
      </c>
      <c r="P71" t="s">
        <v>14516</v>
      </c>
      <c r="Q71">
        <f t="shared" si="1"/>
        <v>9657</v>
      </c>
      <c r="R71">
        <f>IF(COUNTIF($A$2:A71,A71)=1,Q71,"")</f>
        <v>9657</v>
      </c>
    </row>
    <row r="72" spans="1:18">
      <c r="A72" t="s">
        <v>6011</v>
      </c>
      <c r="B72" t="s">
        <v>5861</v>
      </c>
      <c r="C72" t="s">
        <v>14697</v>
      </c>
      <c r="D72" t="s">
        <v>60</v>
      </c>
      <c r="E72" t="s">
        <v>14517</v>
      </c>
      <c r="F72" t="s">
        <v>14698</v>
      </c>
      <c r="G72" t="s">
        <v>14588</v>
      </c>
      <c r="H72" t="s">
        <v>14537</v>
      </c>
      <c r="I72" t="s">
        <v>1258</v>
      </c>
      <c r="J72" s="28"/>
      <c r="K72" s="28"/>
      <c r="M72">
        <v>0</v>
      </c>
      <c r="N72">
        <v>1</v>
      </c>
      <c r="O72">
        <v>33.4</v>
      </c>
      <c r="P72" t="s">
        <v>14512</v>
      </c>
      <c r="Q72">
        <f t="shared" si="1"/>
        <v>8743</v>
      </c>
      <c r="R72">
        <f>IF(COUNTIF($A$2:A72,A72)=1,Q72,"")</f>
        <v>8743</v>
      </c>
    </row>
    <row r="73" spans="1:18">
      <c r="A73" t="s">
        <v>12300</v>
      </c>
      <c r="B73" t="s">
        <v>1953</v>
      </c>
      <c r="C73" t="s">
        <v>14699</v>
      </c>
      <c r="D73" t="s">
        <v>119</v>
      </c>
      <c r="E73" t="s">
        <v>14590</v>
      </c>
      <c r="F73" t="s">
        <v>14700</v>
      </c>
      <c r="G73" t="s">
        <v>14519</v>
      </c>
      <c r="H73" t="s">
        <v>14553</v>
      </c>
      <c r="I73" t="s">
        <v>2559</v>
      </c>
      <c r="J73" s="28"/>
      <c r="K73" s="28"/>
      <c r="M73">
        <v>0</v>
      </c>
      <c r="N73">
        <v>1</v>
      </c>
      <c r="O73">
        <v>27.8</v>
      </c>
      <c r="P73" t="s">
        <v>14524</v>
      </c>
      <c r="Q73">
        <f t="shared" si="1"/>
        <v>11000</v>
      </c>
      <c r="R73">
        <f>IF(COUNTIF($A$2:A73,A73)=1,Q73,"")</f>
        <v>11000</v>
      </c>
    </row>
    <row r="74" spans="1:18">
      <c r="A74" t="s">
        <v>14701</v>
      </c>
      <c r="B74" t="s">
        <v>4467</v>
      </c>
      <c r="C74" t="s">
        <v>3098</v>
      </c>
      <c r="D74" t="s">
        <v>119</v>
      </c>
      <c r="E74" t="s">
        <v>14509</v>
      </c>
      <c r="F74" t="s">
        <v>14702</v>
      </c>
      <c r="G74" t="s">
        <v>133</v>
      </c>
      <c r="H74" t="s">
        <v>14703</v>
      </c>
      <c r="I74" t="s">
        <v>857</v>
      </c>
      <c r="J74" s="28">
        <v>45742</v>
      </c>
      <c r="K74" s="28"/>
      <c r="M74">
        <v>0</v>
      </c>
      <c r="N74">
        <v>1</v>
      </c>
      <c r="O74">
        <v>3.4</v>
      </c>
      <c r="P74" t="s">
        <v>14524</v>
      </c>
      <c r="Q74">
        <f t="shared" si="1"/>
        <v>5728</v>
      </c>
      <c r="R74">
        <f>IF(COUNTIF($A$2:A74,A74)=1,Q74,"")</f>
        <v>5728</v>
      </c>
    </row>
    <row r="75" spans="1:18">
      <c r="A75" t="s">
        <v>5160</v>
      </c>
      <c r="B75" t="s">
        <v>3346</v>
      </c>
      <c r="C75" t="s">
        <v>3098</v>
      </c>
      <c r="D75" t="s">
        <v>52</v>
      </c>
      <c r="E75" t="s">
        <v>14517</v>
      </c>
      <c r="F75" t="s">
        <v>14704</v>
      </c>
      <c r="G75" t="s">
        <v>14588</v>
      </c>
      <c r="H75" t="s">
        <v>14545</v>
      </c>
      <c r="I75" t="s">
        <v>3241</v>
      </c>
      <c r="J75" s="28">
        <v>45371</v>
      </c>
      <c r="K75" s="28"/>
      <c r="M75">
        <v>0</v>
      </c>
      <c r="N75">
        <v>1</v>
      </c>
      <c r="P75" t="s">
        <v>14512</v>
      </c>
      <c r="Q75">
        <f t="shared" si="1"/>
        <v>73214</v>
      </c>
      <c r="R75">
        <f>IF(COUNTIF($A$2:A75,A75)=1,Q75,"")</f>
        <v>73214</v>
      </c>
    </row>
    <row r="76" spans="1:18">
      <c r="A76" t="s">
        <v>7415</v>
      </c>
      <c r="B76" t="s">
        <v>2012</v>
      </c>
      <c r="C76" t="s">
        <v>14705</v>
      </c>
      <c r="D76" t="s">
        <v>100</v>
      </c>
      <c r="E76" t="s">
        <v>14509</v>
      </c>
      <c r="F76" t="s">
        <v>14706</v>
      </c>
      <c r="G76" t="s">
        <v>74</v>
      </c>
      <c r="H76" t="s">
        <v>14553</v>
      </c>
      <c r="I76" t="s">
        <v>421</v>
      </c>
      <c r="J76" s="28">
        <v>45173</v>
      </c>
      <c r="K76" s="28"/>
      <c r="M76">
        <v>0</v>
      </c>
      <c r="N76">
        <v>1</v>
      </c>
      <c r="O76">
        <v>3.3</v>
      </c>
      <c r="P76" t="s">
        <v>14524</v>
      </c>
      <c r="Q76">
        <f t="shared" si="1"/>
        <v>8451</v>
      </c>
      <c r="R76">
        <f>IF(COUNTIF($A$2:A76,A76)=1,Q76,"")</f>
        <v>8451</v>
      </c>
    </row>
    <row r="77" spans="1:18">
      <c r="A77" t="s">
        <v>6140</v>
      </c>
      <c r="B77" t="s">
        <v>187</v>
      </c>
      <c r="C77" t="s">
        <v>3098</v>
      </c>
      <c r="D77" t="s">
        <v>60</v>
      </c>
      <c r="E77" t="s">
        <v>14558</v>
      </c>
      <c r="F77" t="s">
        <v>14707</v>
      </c>
      <c r="G77" t="s">
        <v>14588</v>
      </c>
      <c r="H77" t="s">
        <v>14565</v>
      </c>
      <c r="I77" t="s">
        <v>1076</v>
      </c>
      <c r="J77" s="28">
        <v>45268</v>
      </c>
      <c r="K77" s="28">
        <v>45308</v>
      </c>
      <c r="L77">
        <v>155</v>
      </c>
      <c r="M77">
        <v>0</v>
      </c>
      <c r="N77">
        <v>1</v>
      </c>
      <c r="O77">
        <v>12.1</v>
      </c>
      <c r="P77" t="s">
        <v>14507</v>
      </c>
      <c r="Q77">
        <f t="shared" si="1"/>
        <v>23350</v>
      </c>
      <c r="R77">
        <f>IF(COUNTIF($A$2:A77,A77)=1,Q77,"")</f>
        <v>23350</v>
      </c>
    </row>
    <row r="78" spans="1:18">
      <c r="A78" t="s">
        <v>14480</v>
      </c>
      <c r="B78" t="s">
        <v>4975</v>
      </c>
      <c r="C78" t="s">
        <v>14708</v>
      </c>
      <c r="D78" t="s">
        <v>73</v>
      </c>
      <c r="E78" t="s">
        <v>14543</v>
      </c>
      <c r="F78" t="s">
        <v>14709</v>
      </c>
      <c r="G78" t="s">
        <v>61</v>
      </c>
      <c r="H78" t="s">
        <v>14545</v>
      </c>
      <c r="I78" t="s">
        <v>1699</v>
      </c>
      <c r="J78" s="28">
        <v>45034</v>
      </c>
      <c r="K78" s="28">
        <v>45077</v>
      </c>
      <c r="L78">
        <v>60</v>
      </c>
      <c r="M78">
        <v>0</v>
      </c>
      <c r="N78">
        <v>1</v>
      </c>
      <c r="O78">
        <v>34.700000000000003</v>
      </c>
      <c r="P78" t="s">
        <v>14507</v>
      </c>
      <c r="Q78">
        <f t="shared" si="1"/>
        <v>22827</v>
      </c>
      <c r="R78">
        <f>IF(COUNTIF($A$2:A78,A78)=1,Q78,"")</f>
        <v>22827</v>
      </c>
    </row>
    <row r="79" spans="1:18">
      <c r="A79" t="s">
        <v>14710</v>
      </c>
      <c r="B79" t="s">
        <v>219</v>
      </c>
      <c r="C79" t="s">
        <v>3098</v>
      </c>
      <c r="D79" t="s">
        <v>119</v>
      </c>
      <c r="E79" t="s">
        <v>14558</v>
      </c>
      <c r="F79" t="s">
        <v>14711</v>
      </c>
      <c r="G79" t="s">
        <v>90</v>
      </c>
      <c r="H79" t="s">
        <v>14712</v>
      </c>
      <c r="I79" t="s">
        <v>5411</v>
      </c>
      <c r="J79" s="28">
        <v>45509</v>
      </c>
      <c r="K79" s="28">
        <v>45452</v>
      </c>
      <c r="L79">
        <v>76</v>
      </c>
      <c r="M79">
        <v>0</v>
      </c>
      <c r="N79">
        <v>1</v>
      </c>
      <c r="O79">
        <v>1.9</v>
      </c>
      <c r="P79" t="s">
        <v>14512</v>
      </c>
      <c r="Q79">
        <f t="shared" si="1"/>
        <v>3773</v>
      </c>
      <c r="R79">
        <f>IF(COUNTIF($A$2:A79,A79)=1,Q79,"")</f>
        <v>3773</v>
      </c>
    </row>
    <row r="80" spans="1:18">
      <c r="A80" t="s">
        <v>14713</v>
      </c>
      <c r="B80" t="s">
        <v>1086</v>
      </c>
      <c r="C80" t="s">
        <v>14714</v>
      </c>
      <c r="D80" t="s">
        <v>73</v>
      </c>
      <c r="E80" t="s">
        <v>14509</v>
      </c>
      <c r="F80" t="s">
        <v>14715</v>
      </c>
      <c r="G80" t="s">
        <v>80</v>
      </c>
      <c r="H80" t="s">
        <v>14630</v>
      </c>
      <c r="I80" t="s">
        <v>121</v>
      </c>
      <c r="J80" s="28">
        <v>44997</v>
      </c>
      <c r="K80" s="28"/>
      <c r="M80">
        <v>0</v>
      </c>
      <c r="N80">
        <v>1</v>
      </c>
      <c r="O80">
        <v>12.3</v>
      </c>
      <c r="P80" t="s">
        <v>14550</v>
      </c>
      <c r="Q80">
        <f t="shared" si="1"/>
        <v>31403</v>
      </c>
      <c r="R80">
        <f>IF(COUNTIF($A$2:A80,A80)=1,Q80,"")</f>
        <v>31403</v>
      </c>
    </row>
    <row r="81" spans="1:18">
      <c r="A81" t="s">
        <v>4779</v>
      </c>
      <c r="B81" t="s">
        <v>6246</v>
      </c>
      <c r="C81" t="s">
        <v>14716</v>
      </c>
      <c r="D81" t="s">
        <v>119</v>
      </c>
      <c r="E81" t="s">
        <v>14543</v>
      </c>
      <c r="F81" t="s">
        <v>14717</v>
      </c>
      <c r="G81" t="s">
        <v>74</v>
      </c>
      <c r="H81" t="s">
        <v>14616</v>
      </c>
      <c r="I81" t="s">
        <v>1408</v>
      </c>
      <c r="J81" s="28">
        <v>45184</v>
      </c>
      <c r="K81" s="28">
        <v>45147</v>
      </c>
      <c r="L81">
        <v>56</v>
      </c>
      <c r="M81">
        <v>0</v>
      </c>
      <c r="N81">
        <v>1</v>
      </c>
      <c r="O81">
        <v>14.7</v>
      </c>
      <c r="P81" t="s">
        <v>14524</v>
      </c>
      <c r="Q81">
        <f t="shared" si="1"/>
        <v>6144</v>
      </c>
      <c r="R81">
        <f>IF(COUNTIF($A$2:A81,A81)=1,Q81,"")</f>
        <v>6144</v>
      </c>
    </row>
    <row r="82" spans="1:18">
      <c r="A82" t="s">
        <v>4118</v>
      </c>
      <c r="B82" t="s">
        <v>5849</v>
      </c>
      <c r="C82" t="s">
        <v>14673</v>
      </c>
      <c r="D82" t="s">
        <v>52</v>
      </c>
      <c r="E82" t="s">
        <v>14590</v>
      </c>
      <c r="F82" t="s">
        <v>14718</v>
      </c>
      <c r="G82" t="s">
        <v>61</v>
      </c>
      <c r="H82" t="s">
        <v>14568</v>
      </c>
      <c r="I82" t="s">
        <v>295</v>
      </c>
      <c r="J82" s="28">
        <v>45270</v>
      </c>
      <c r="K82" s="28"/>
      <c r="M82">
        <v>0</v>
      </c>
      <c r="N82">
        <v>1</v>
      </c>
      <c r="P82" t="s">
        <v>14512</v>
      </c>
      <c r="Q82">
        <f t="shared" si="1"/>
        <v>130625</v>
      </c>
      <c r="R82">
        <f>IF(COUNTIF($A$2:A82,A82)=1,Q82,"")</f>
        <v>130625</v>
      </c>
    </row>
    <row r="83" spans="1:18">
      <c r="A83" t="s">
        <v>14719</v>
      </c>
      <c r="B83" t="s">
        <v>5592</v>
      </c>
      <c r="C83" t="s">
        <v>14720</v>
      </c>
      <c r="D83" t="s">
        <v>73</v>
      </c>
      <c r="E83" t="s">
        <v>14543</v>
      </c>
      <c r="F83" t="s">
        <v>14721</v>
      </c>
      <c r="G83" t="s">
        <v>90</v>
      </c>
      <c r="H83" t="s">
        <v>14703</v>
      </c>
      <c r="I83" t="s">
        <v>2099</v>
      </c>
      <c r="J83" s="28">
        <v>45478</v>
      </c>
      <c r="K83" s="28">
        <v>45562</v>
      </c>
      <c r="L83">
        <v>198</v>
      </c>
      <c r="M83">
        <v>0</v>
      </c>
      <c r="N83">
        <v>1</v>
      </c>
      <c r="O83">
        <v>33.299999999999997</v>
      </c>
      <c r="P83" t="s">
        <v>14550</v>
      </c>
      <c r="Q83">
        <f t="shared" si="1"/>
        <v>42136</v>
      </c>
      <c r="R83">
        <f>IF(COUNTIF($A$2:A83,A83)=1,Q83,"")</f>
        <v>42136</v>
      </c>
    </row>
    <row r="84" spans="1:18">
      <c r="A84" t="s">
        <v>3377</v>
      </c>
      <c r="B84" t="s">
        <v>797</v>
      </c>
      <c r="C84" t="s">
        <v>14722</v>
      </c>
      <c r="D84" t="s">
        <v>60</v>
      </c>
      <c r="E84" t="s">
        <v>14509</v>
      </c>
      <c r="F84" t="s">
        <v>14723</v>
      </c>
      <c r="G84" t="s">
        <v>133</v>
      </c>
      <c r="H84" t="s">
        <v>14527</v>
      </c>
      <c r="I84" t="s">
        <v>68</v>
      </c>
      <c r="J84" s="28"/>
      <c r="K84" s="28"/>
      <c r="M84">
        <v>0</v>
      </c>
      <c r="N84">
        <v>1</v>
      </c>
      <c r="O84">
        <v>14.4</v>
      </c>
      <c r="P84" t="s">
        <v>14550</v>
      </c>
      <c r="Q84">
        <f t="shared" si="1"/>
        <v>15000</v>
      </c>
      <c r="R84">
        <f>IF(COUNTIF($A$2:A84,A84)=1,Q84,"")</f>
        <v>15000</v>
      </c>
    </row>
    <row r="85" spans="1:18">
      <c r="A85" t="s">
        <v>9070</v>
      </c>
      <c r="B85" t="s">
        <v>3941</v>
      </c>
      <c r="C85" t="s">
        <v>14538</v>
      </c>
      <c r="D85" t="s">
        <v>73</v>
      </c>
      <c r="E85" t="s">
        <v>14590</v>
      </c>
      <c r="F85" t="s">
        <v>14724</v>
      </c>
      <c r="G85" t="s">
        <v>61</v>
      </c>
      <c r="H85" t="s">
        <v>14580</v>
      </c>
      <c r="I85" t="s">
        <v>1219</v>
      </c>
      <c r="J85" s="28">
        <v>45575</v>
      </c>
      <c r="K85" s="28"/>
      <c r="M85">
        <v>0</v>
      </c>
      <c r="N85">
        <v>1</v>
      </c>
      <c r="P85" t="s">
        <v>14507</v>
      </c>
      <c r="Q85">
        <f t="shared" si="1"/>
        <v>43342</v>
      </c>
      <c r="R85">
        <f>IF(COUNTIF($A$2:A85,A85)=1,Q85,"")</f>
        <v>43342</v>
      </c>
    </row>
    <row r="86" spans="1:18">
      <c r="A86" t="s">
        <v>14409</v>
      </c>
      <c r="B86" t="s">
        <v>4753</v>
      </c>
      <c r="C86" t="s">
        <v>14725</v>
      </c>
      <c r="D86" t="s">
        <v>73</v>
      </c>
      <c r="E86" t="s">
        <v>14522</v>
      </c>
      <c r="F86" t="s">
        <v>14726</v>
      </c>
      <c r="G86" t="s">
        <v>90</v>
      </c>
      <c r="H86" t="s">
        <v>14639</v>
      </c>
      <c r="I86" t="s">
        <v>1976</v>
      </c>
      <c r="J86" s="28">
        <v>45187</v>
      </c>
      <c r="K86" s="28"/>
      <c r="M86">
        <v>0</v>
      </c>
      <c r="N86">
        <v>1</v>
      </c>
      <c r="O86">
        <v>24.9</v>
      </c>
      <c r="P86" t="s">
        <v>14524</v>
      </c>
      <c r="Q86">
        <f t="shared" si="1"/>
        <v>34284</v>
      </c>
      <c r="R86">
        <f>IF(COUNTIF($A$2:A86,A86)=1,Q86,"")</f>
        <v>34284</v>
      </c>
    </row>
    <row r="87" spans="1:18">
      <c r="A87" t="s">
        <v>11819</v>
      </c>
      <c r="B87" t="s">
        <v>2493</v>
      </c>
      <c r="C87" t="s">
        <v>14727</v>
      </c>
      <c r="D87" t="s">
        <v>73</v>
      </c>
      <c r="E87" t="s">
        <v>14517</v>
      </c>
      <c r="F87" t="s">
        <v>14728</v>
      </c>
      <c r="G87" t="s">
        <v>74</v>
      </c>
      <c r="H87" t="s">
        <v>14530</v>
      </c>
      <c r="I87" t="s">
        <v>652</v>
      </c>
      <c r="J87" s="28">
        <v>45210</v>
      </c>
      <c r="K87" s="28"/>
      <c r="M87">
        <v>0</v>
      </c>
      <c r="N87">
        <v>1</v>
      </c>
      <c r="O87">
        <v>18.5</v>
      </c>
      <c r="P87" t="s">
        <v>14516</v>
      </c>
      <c r="Q87">
        <f t="shared" si="1"/>
        <v>28817</v>
      </c>
      <c r="R87">
        <f>IF(COUNTIF($A$2:A87,A87)=1,Q87,"")</f>
        <v>28817</v>
      </c>
    </row>
    <row r="88" spans="1:18">
      <c r="A88" t="s">
        <v>9928</v>
      </c>
      <c r="B88" t="s">
        <v>1055</v>
      </c>
      <c r="C88" t="s">
        <v>14729</v>
      </c>
      <c r="D88" t="s">
        <v>52</v>
      </c>
      <c r="E88" t="s">
        <v>14543</v>
      </c>
      <c r="F88" t="s">
        <v>14730</v>
      </c>
      <c r="G88" t="s">
        <v>67</v>
      </c>
      <c r="H88" t="s">
        <v>14549</v>
      </c>
      <c r="I88" t="s">
        <v>2362</v>
      </c>
      <c r="J88" s="28">
        <v>45234</v>
      </c>
      <c r="K88" s="28">
        <v>45265</v>
      </c>
      <c r="L88">
        <v>67</v>
      </c>
      <c r="M88">
        <v>1</v>
      </c>
      <c r="N88">
        <v>1</v>
      </c>
      <c r="O88">
        <v>4.0999999999999996</v>
      </c>
      <c r="P88" t="s">
        <v>14550</v>
      </c>
      <c r="Q88">
        <f t="shared" si="1"/>
        <v>80940</v>
      </c>
      <c r="R88">
        <f>IF(COUNTIF($A$2:A88,A88)=1,Q88,"")</f>
        <v>80940</v>
      </c>
    </row>
    <row r="89" spans="1:18">
      <c r="A89" t="s">
        <v>5844</v>
      </c>
      <c r="B89" t="s">
        <v>3413</v>
      </c>
      <c r="C89" t="s">
        <v>14731</v>
      </c>
      <c r="D89" t="s">
        <v>119</v>
      </c>
      <c r="E89" t="s">
        <v>14590</v>
      </c>
      <c r="F89" t="s">
        <v>14732</v>
      </c>
      <c r="G89" t="s">
        <v>14588</v>
      </c>
      <c r="H89" t="s">
        <v>14687</v>
      </c>
      <c r="I89" t="s">
        <v>3291</v>
      </c>
      <c r="J89" s="28">
        <v>44747</v>
      </c>
      <c r="K89" s="28"/>
      <c r="M89">
        <v>0</v>
      </c>
      <c r="N89">
        <v>1</v>
      </c>
      <c r="O89">
        <v>15.6</v>
      </c>
      <c r="P89" t="s">
        <v>14524</v>
      </c>
      <c r="Q89">
        <f t="shared" si="1"/>
        <v>4832</v>
      </c>
      <c r="R89">
        <f>IF(COUNTIF($A$2:A89,A89)=1,Q89,"")</f>
        <v>4832</v>
      </c>
    </row>
    <row r="90" spans="1:18">
      <c r="A90" t="s">
        <v>11073</v>
      </c>
      <c r="B90" t="s">
        <v>4523</v>
      </c>
      <c r="C90" t="s">
        <v>14733</v>
      </c>
      <c r="D90" t="s">
        <v>100</v>
      </c>
      <c r="E90" t="s">
        <v>14558</v>
      </c>
      <c r="F90" t="s">
        <v>14734</v>
      </c>
      <c r="G90" t="s">
        <v>53</v>
      </c>
      <c r="H90" t="s">
        <v>14540</v>
      </c>
      <c r="I90" t="s">
        <v>2443</v>
      </c>
      <c r="J90" s="28">
        <v>44821</v>
      </c>
      <c r="K90" s="28">
        <v>44920</v>
      </c>
      <c r="L90">
        <v>139</v>
      </c>
      <c r="M90">
        <v>0</v>
      </c>
      <c r="N90">
        <v>1</v>
      </c>
      <c r="O90">
        <v>26.7</v>
      </c>
      <c r="P90" t="s">
        <v>14524</v>
      </c>
      <c r="Q90">
        <f t="shared" si="1"/>
        <v>7502</v>
      </c>
      <c r="R90">
        <f>IF(COUNTIF($A$2:A90,A90)=1,Q90,"")</f>
        <v>7502</v>
      </c>
    </row>
    <row r="91" spans="1:18">
      <c r="A91" t="s">
        <v>4714</v>
      </c>
      <c r="B91" t="s">
        <v>710</v>
      </c>
      <c r="C91" t="s">
        <v>14735</v>
      </c>
      <c r="D91" t="s">
        <v>73</v>
      </c>
      <c r="E91" t="s">
        <v>14543</v>
      </c>
      <c r="F91" t="s">
        <v>14736</v>
      </c>
      <c r="G91" t="s">
        <v>61</v>
      </c>
      <c r="H91" t="s">
        <v>14560</v>
      </c>
      <c r="I91" t="s">
        <v>1115</v>
      </c>
      <c r="J91" s="28">
        <v>45688</v>
      </c>
      <c r="K91" s="28">
        <v>45783</v>
      </c>
      <c r="L91">
        <v>182</v>
      </c>
      <c r="M91">
        <v>0</v>
      </c>
      <c r="N91">
        <v>1</v>
      </c>
      <c r="O91">
        <v>18.3</v>
      </c>
      <c r="P91" t="s">
        <v>14524</v>
      </c>
      <c r="Q91">
        <f t="shared" si="1"/>
        <v>20000</v>
      </c>
      <c r="R91">
        <f>IF(COUNTIF($A$2:A91,A91)=1,Q91,"")</f>
        <v>20000</v>
      </c>
    </row>
    <row r="92" spans="1:18">
      <c r="A92" t="s">
        <v>14737</v>
      </c>
      <c r="B92" t="s">
        <v>348</v>
      </c>
      <c r="C92" t="s">
        <v>14738</v>
      </c>
      <c r="D92" t="s">
        <v>52</v>
      </c>
      <c r="E92" t="s">
        <v>14590</v>
      </c>
      <c r="F92" t="s">
        <v>14739</v>
      </c>
      <c r="G92" t="s">
        <v>14588</v>
      </c>
      <c r="H92" t="s">
        <v>14598</v>
      </c>
      <c r="I92" t="s">
        <v>2491</v>
      </c>
      <c r="J92" s="28">
        <v>45030</v>
      </c>
      <c r="K92" s="28"/>
      <c r="M92">
        <v>0</v>
      </c>
      <c r="N92">
        <v>1</v>
      </c>
      <c r="O92">
        <v>0.1</v>
      </c>
      <c r="P92" t="s">
        <v>14524</v>
      </c>
      <c r="Q92">
        <f t="shared" si="1"/>
        <v>141762</v>
      </c>
      <c r="R92">
        <f>IF(COUNTIF($A$2:A92,A92)=1,Q92,"")</f>
        <v>141762</v>
      </c>
    </row>
    <row r="93" spans="1:18">
      <c r="A93" t="s">
        <v>10141</v>
      </c>
      <c r="B93" t="s">
        <v>8602</v>
      </c>
      <c r="C93" t="s">
        <v>14740</v>
      </c>
      <c r="D93" t="s">
        <v>100</v>
      </c>
      <c r="E93" t="s">
        <v>14558</v>
      </c>
      <c r="F93" t="s">
        <v>14741</v>
      </c>
      <c r="G93" t="s">
        <v>67</v>
      </c>
      <c r="H93" t="s">
        <v>14742</v>
      </c>
      <c r="I93" t="s">
        <v>1262</v>
      </c>
      <c r="J93" s="28">
        <v>45664</v>
      </c>
      <c r="K93" s="28">
        <v>45681</v>
      </c>
      <c r="L93">
        <v>71</v>
      </c>
      <c r="M93">
        <v>0</v>
      </c>
      <c r="N93">
        <v>1</v>
      </c>
      <c r="O93">
        <v>23.7</v>
      </c>
      <c r="P93" t="s">
        <v>14516</v>
      </c>
      <c r="Q93">
        <f t="shared" si="1"/>
        <v>2000</v>
      </c>
      <c r="R93">
        <f>IF(COUNTIF($A$2:A93,A93)=1,Q93,"")</f>
        <v>2000</v>
      </c>
    </row>
    <row r="94" spans="1:18">
      <c r="A94" t="s">
        <v>14743</v>
      </c>
      <c r="B94" t="s">
        <v>5257</v>
      </c>
      <c r="C94" t="s">
        <v>14744</v>
      </c>
      <c r="D94" t="s">
        <v>100</v>
      </c>
      <c r="E94" t="s">
        <v>14509</v>
      </c>
      <c r="F94" t="s">
        <v>14745</v>
      </c>
      <c r="G94" t="s">
        <v>14519</v>
      </c>
      <c r="H94" t="s">
        <v>14746</v>
      </c>
      <c r="I94" t="s">
        <v>1219</v>
      </c>
      <c r="J94" s="28">
        <v>45436</v>
      </c>
      <c r="K94" s="28"/>
      <c r="M94">
        <v>0</v>
      </c>
      <c r="N94">
        <v>1</v>
      </c>
      <c r="P94" t="s">
        <v>14507</v>
      </c>
      <c r="Q94">
        <f t="shared" si="1"/>
        <v>5901</v>
      </c>
      <c r="R94">
        <f>IF(COUNTIF($A$2:A94,A94)=1,Q94,"")</f>
        <v>5901</v>
      </c>
    </row>
    <row r="95" spans="1:18">
      <c r="A95" t="s">
        <v>14747</v>
      </c>
      <c r="B95" t="s">
        <v>1063</v>
      </c>
      <c r="C95" t="s">
        <v>14748</v>
      </c>
      <c r="D95" t="s">
        <v>60</v>
      </c>
      <c r="E95" t="s">
        <v>14517</v>
      </c>
      <c r="F95" t="s">
        <v>14749</v>
      </c>
      <c r="G95" t="s">
        <v>90</v>
      </c>
      <c r="H95" t="s">
        <v>14545</v>
      </c>
      <c r="I95" t="s">
        <v>1125</v>
      </c>
      <c r="J95" s="28">
        <v>44900</v>
      </c>
      <c r="K95" s="28"/>
      <c r="M95">
        <v>0</v>
      </c>
      <c r="N95">
        <v>1</v>
      </c>
      <c r="O95">
        <v>28.8</v>
      </c>
      <c r="P95" t="s">
        <v>14516</v>
      </c>
      <c r="Q95">
        <f t="shared" si="1"/>
        <v>7951</v>
      </c>
      <c r="R95">
        <f>IF(COUNTIF($A$2:A95,A95)=1,Q95,"")</f>
        <v>7951</v>
      </c>
    </row>
    <row r="96" spans="1:18">
      <c r="A96" t="s">
        <v>8860</v>
      </c>
      <c r="B96" t="s">
        <v>4565</v>
      </c>
      <c r="C96" t="s">
        <v>14750</v>
      </c>
      <c r="D96" t="s">
        <v>60</v>
      </c>
      <c r="E96" t="s">
        <v>14522</v>
      </c>
      <c r="F96" t="s">
        <v>14751</v>
      </c>
      <c r="G96" t="s">
        <v>14519</v>
      </c>
      <c r="H96" t="s">
        <v>14580</v>
      </c>
      <c r="I96" t="s">
        <v>10960</v>
      </c>
      <c r="J96" s="28">
        <v>45594</v>
      </c>
      <c r="K96" s="28"/>
      <c r="M96">
        <v>0</v>
      </c>
      <c r="N96">
        <v>1</v>
      </c>
      <c r="O96">
        <v>4.0999999999999996</v>
      </c>
      <c r="P96" t="s">
        <v>14512</v>
      </c>
      <c r="Q96">
        <f t="shared" si="1"/>
        <v>17518</v>
      </c>
      <c r="R96">
        <f>IF(COUNTIF($A$2:A96,A96)=1,Q96,"")</f>
        <v>17518</v>
      </c>
    </row>
    <row r="97" spans="1:18">
      <c r="A97" t="s">
        <v>11502</v>
      </c>
      <c r="B97" t="s">
        <v>4318</v>
      </c>
      <c r="C97" t="s">
        <v>14752</v>
      </c>
      <c r="D97" t="s">
        <v>100</v>
      </c>
      <c r="E97" t="s">
        <v>14543</v>
      </c>
      <c r="F97" t="s">
        <v>14753</v>
      </c>
      <c r="G97" t="s">
        <v>133</v>
      </c>
      <c r="H97" t="s">
        <v>14754</v>
      </c>
      <c r="I97" t="s">
        <v>1187</v>
      </c>
      <c r="J97" s="28">
        <v>44729</v>
      </c>
      <c r="K97" s="28">
        <v>44641</v>
      </c>
      <c r="L97">
        <v>60</v>
      </c>
      <c r="M97">
        <v>1</v>
      </c>
      <c r="N97">
        <v>2</v>
      </c>
      <c r="O97">
        <v>24.6</v>
      </c>
      <c r="P97" t="s">
        <v>14512</v>
      </c>
      <c r="Q97">
        <f t="shared" si="1"/>
        <v>3028</v>
      </c>
      <c r="R97">
        <f>IF(COUNTIF($A$2:A97,A97)=1,Q97,"")</f>
        <v>3028</v>
      </c>
    </row>
    <row r="98" spans="1:18">
      <c r="A98" t="s">
        <v>6858</v>
      </c>
      <c r="B98" t="s">
        <v>1022</v>
      </c>
      <c r="C98" t="s">
        <v>14755</v>
      </c>
      <c r="D98" t="s">
        <v>60</v>
      </c>
      <c r="E98" t="s">
        <v>14543</v>
      </c>
      <c r="F98" t="s">
        <v>14756</v>
      </c>
      <c r="G98" t="s">
        <v>14588</v>
      </c>
      <c r="H98" t="s">
        <v>14757</v>
      </c>
      <c r="I98" t="s">
        <v>2443</v>
      </c>
      <c r="J98" s="28">
        <v>44815</v>
      </c>
      <c r="K98" s="28">
        <v>44881</v>
      </c>
      <c r="L98">
        <v>100</v>
      </c>
      <c r="M98">
        <v>0</v>
      </c>
      <c r="N98">
        <v>1</v>
      </c>
      <c r="P98" t="s">
        <v>14507</v>
      </c>
      <c r="Q98">
        <f t="shared" si="1"/>
        <v>19000</v>
      </c>
      <c r="R98">
        <f>IF(COUNTIF($A$2:A98,A98)=1,Q98,"")</f>
        <v>19000</v>
      </c>
    </row>
    <row r="99" spans="1:18">
      <c r="A99" t="s">
        <v>14758</v>
      </c>
      <c r="B99" t="s">
        <v>4983</v>
      </c>
      <c r="C99" t="s">
        <v>14720</v>
      </c>
      <c r="D99" t="s">
        <v>60</v>
      </c>
      <c r="E99" t="s">
        <v>14558</v>
      </c>
      <c r="F99" t="s">
        <v>14759</v>
      </c>
      <c r="G99" t="s">
        <v>133</v>
      </c>
      <c r="H99" t="s">
        <v>14619</v>
      </c>
      <c r="I99" t="s">
        <v>2772</v>
      </c>
      <c r="J99" s="28"/>
      <c r="K99" s="28">
        <v>45261</v>
      </c>
      <c r="L99">
        <v>24</v>
      </c>
      <c r="M99">
        <v>0</v>
      </c>
      <c r="N99">
        <v>1</v>
      </c>
      <c r="O99">
        <v>28.7</v>
      </c>
      <c r="P99" t="s">
        <v>14516</v>
      </c>
      <c r="Q99">
        <f t="shared" si="1"/>
        <v>8347</v>
      </c>
      <c r="R99">
        <f>IF(COUNTIF($A$2:A99,A99)=1,Q99,"")</f>
        <v>8347</v>
      </c>
    </row>
    <row r="100" spans="1:18">
      <c r="A100" t="s">
        <v>4045</v>
      </c>
      <c r="B100" t="s">
        <v>2352</v>
      </c>
      <c r="C100" t="s">
        <v>14760</v>
      </c>
      <c r="D100" t="s">
        <v>119</v>
      </c>
      <c r="E100" t="s">
        <v>14509</v>
      </c>
      <c r="F100" t="s">
        <v>14761</v>
      </c>
      <c r="G100" t="s">
        <v>74</v>
      </c>
      <c r="H100" t="s">
        <v>14635</v>
      </c>
      <c r="I100" t="s">
        <v>684</v>
      </c>
      <c r="J100" s="28">
        <v>44918</v>
      </c>
      <c r="K100" s="28"/>
      <c r="M100">
        <v>0</v>
      </c>
      <c r="N100">
        <v>1</v>
      </c>
      <c r="P100" t="s">
        <v>14550</v>
      </c>
      <c r="Q100">
        <f t="shared" si="1"/>
        <v>4041</v>
      </c>
      <c r="R100">
        <f>IF(COUNTIF($A$2:A100,A100)=1,Q100,"")</f>
        <v>4041</v>
      </c>
    </row>
    <row r="101" spans="1:18">
      <c r="A101" t="s">
        <v>14762</v>
      </c>
      <c r="B101" t="s">
        <v>5802</v>
      </c>
      <c r="C101" t="s">
        <v>14551</v>
      </c>
      <c r="D101" t="s">
        <v>52</v>
      </c>
      <c r="E101" t="s">
        <v>14522</v>
      </c>
      <c r="F101" t="s">
        <v>14763</v>
      </c>
      <c r="G101" t="s">
        <v>90</v>
      </c>
      <c r="H101" t="s">
        <v>14619</v>
      </c>
      <c r="I101" t="s">
        <v>7735</v>
      </c>
      <c r="J101" s="28">
        <v>45526</v>
      </c>
      <c r="K101" s="28"/>
      <c r="M101">
        <v>0</v>
      </c>
      <c r="N101">
        <v>1</v>
      </c>
      <c r="O101">
        <v>27.5</v>
      </c>
      <c r="P101" t="s">
        <v>14507</v>
      </c>
      <c r="Q101">
        <f t="shared" si="1"/>
        <v>75010</v>
      </c>
      <c r="R101">
        <f>IF(COUNTIF($A$2:A101,A101)=1,Q101,"")</f>
        <v>75010</v>
      </c>
    </row>
    <row r="102" spans="1:18">
      <c r="A102" t="s">
        <v>4242</v>
      </c>
      <c r="B102" t="s">
        <v>250</v>
      </c>
      <c r="C102" t="s">
        <v>14764</v>
      </c>
      <c r="D102" t="s">
        <v>119</v>
      </c>
      <c r="E102" t="s">
        <v>14509</v>
      </c>
      <c r="F102" t="s">
        <v>14765</v>
      </c>
      <c r="G102" t="s">
        <v>80</v>
      </c>
      <c r="H102" t="s">
        <v>14766</v>
      </c>
      <c r="I102" t="s">
        <v>101</v>
      </c>
      <c r="J102" s="28">
        <v>44913</v>
      </c>
      <c r="K102" s="28"/>
      <c r="M102">
        <v>0</v>
      </c>
      <c r="N102">
        <v>1</v>
      </c>
      <c r="O102">
        <v>12.7</v>
      </c>
      <c r="P102" t="s">
        <v>14550</v>
      </c>
      <c r="Q102">
        <f t="shared" si="1"/>
        <v>2728</v>
      </c>
      <c r="R102">
        <f>IF(COUNTIF($A$2:A102,A102)=1,Q102,"")</f>
        <v>2728</v>
      </c>
    </row>
    <row r="103" spans="1:18">
      <c r="A103" t="s">
        <v>12012</v>
      </c>
      <c r="B103" t="s">
        <v>794</v>
      </c>
      <c r="C103" t="s">
        <v>14767</v>
      </c>
      <c r="D103" t="s">
        <v>119</v>
      </c>
      <c r="E103" t="s">
        <v>14504</v>
      </c>
      <c r="F103" t="s">
        <v>14768</v>
      </c>
      <c r="G103" t="s">
        <v>80</v>
      </c>
      <c r="H103" t="s">
        <v>14532</v>
      </c>
      <c r="I103" t="s">
        <v>2459</v>
      </c>
      <c r="J103" s="28">
        <v>45775</v>
      </c>
      <c r="K103" s="28"/>
      <c r="M103">
        <v>0</v>
      </c>
      <c r="N103">
        <v>1</v>
      </c>
      <c r="O103">
        <v>2.6</v>
      </c>
      <c r="P103" t="s">
        <v>14512</v>
      </c>
      <c r="Q103">
        <f t="shared" si="1"/>
        <v>2591</v>
      </c>
      <c r="R103">
        <f>IF(COUNTIF($A$2:A103,A103)=1,Q103,"")</f>
        <v>2591</v>
      </c>
    </row>
    <row r="104" spans="1:18">
      <c r="A104" t="s">
        <v>8953</v>
      </c>
      <c r="B104" t="s">
        <v>1742</v>
      </c>
      <c r="C104" t="s">
        <v>3098</v>
      </c>
      <c r="D104" t="s">
        <v>60</v>
      </c>
      <c r="E104" t="s">
        <v>14590</v>
      </c>
      <c r="F104" t="s">
        <v>14769</v>
      </c>
      <c r="G104" t="s">
        <v>133</v>
      </c>
      <c r="H104" t="s">
        <v>14619</v>
      </c>
      <c r="I104" t="s">
        <v>368</v>
      </c>
      <c r="J104" s="28">
        <v>45576</v>
      </c>
      <c r="K104" s="28"/>
      <c r="M104">
        <v>0</v>
      </c>
      <c r="N104">
        <v>1</v>
      </c>
      <c r="O104">
        <v>15.7</v>
      </c>
      <c r="P104" t="s">
        <v>14516</v>
      </c>
      <c r="Q104">
        <f t="shared" si="1"/>
        <v>7393</v>
      </c>
      <c r="R104">
        <f>IF(COUNTIF($A$2:A104,A104)=1,Q104,"")</f>
        <v>7393</v>
      </c>
    </row>
    <row r="105" spans="1:18">
      <c r="A105" t="s">
        <v>5585</v>
      </c>
      <c r="B105" t="s">
        <v>3993</v>
      </c>
      <c r="C105" t="s">
        <v>14770</v>
      </c>
      <c r="D105" t="s">
        <v>119</v>
      </c>
      <c r="E105" t="s">
        <v>14558</v>
      </c>
      <c r="F105" t="s">
        <v>14771</v>
      </c>
      <c r="G105" t="s">
        <v>53</v>
      </c>
      <c r="H105" t="s">
        <v>14616</v>
      </c>
      <c r="I105" t="s">
        <v>3490</v>
      </c>
      <c r="J105" s="28">
        <v>45705</v>
      </c>
      <c r="K105" s="28">
        <v>45691</v>
      </c>
      <c r="L105">
        <v>155</v>
      </c>
      <c r="M105">
        <v>0</v>
      </c>
      <c r="N105">
        <v>1</v>
      </c>
      <c r="O105">
        <v>15.1</v>
      </c>
      <c r="P105" t="s">
        <v>14516</v>
      </c>
      <c r="Q105">
        <f t="shared" si="1"/>
        <v>7411</v>
      </c>
      <c r="R105">
        <f>IF(COUNTIF($A$2:A105,A105)=1,Q105,"")</f>
        <v>7411</v>
      </c>
    </row>
    <row r="106" spans="1:18">
      <c r="A106" t="s">
        <v>14772</v>
      </c>
      <c r="B106" t="s">
        <v>1235</v>
      </c>
      <c r="C106" t="s">
        <v>14773</v>
      </c>
      <c r="D106" t="s">
        <v>100</v>
      </c>
      <c r="E106" t="s">
        <v>14543</v>
      </c>
      <c r="F106" t="s">
        <v>14774</v>
      </c>
      <c r="G106" t="s">
        <v>14588</v>
      </c>
      <c r="H106" t="s">
        <v>14537</v>
      </c>
      <c r="I106" t="s">
        <v>1498</v>
      </c>
      <c r="J106" s="28">
        <v>44754</v>
      </c>
      <c r="K106" s="28">
        <v>44787</v>
      </c>
      <c r="L106">
        <v>108</v>
      </c>
      <c r="M106">
        <v>0</v>
      </c>
      <c r="N106">
        <v>1</v>
      </c>
      <c r="O106">
        <v>24.1</v>
      </c>
      <c r="P106" t="s">
        <v>14516</v>
      </c>
      <c r="Q106">
        <f t="shared" si="1"/>
        <v>7028</v>
      </c>
      <c r="R106">
        <f>IF(COUNTIF($A$2:A106,A106)=1,Q106,"")</f>
        <v>7028</v>
      </c>
    </row>
    <row r="107" spans="1:18">
      <c r="A107" t="s">
        <v>14775</v>
      </c>
      <c r="B107" t="s">
        <v>6985</v>
      </c>
      <c r="C107" t="s">
        <v>14776</v>
      </c>
      <c r="D107" t="s">
        <v>100</v>
      </c>
      <c r="E107" t="s">
        <v>14558</v>
      </c>
      <c r="F107" t="s">
        <v>14777</v>
      </c>
      <c r="G107" t="s">
        <v>61</v>
      </c>
      <c r="H107" t="s">
        <v>14527</v>
      </c>
      <c r="I107" t="s">
        <v>6642</v>
      </c>
      <c r="J107" s="28">
        <v>44677</v>
      </c>
      <c r="K107" s="28">
        <v>44614</v>
      </c>
      <c r="L107">
        <v>34</v>
      </c>
      <c r="M107">
        <v>0</v>
      </c>
      <c r="N107">
        <v>1</v>
      </c>
      <c r="O107">
        <v>25.8</v>
      </c>
      <c r="P107" t="s">
        <v>14507</v>
      </c>
      <c r="Q107">
        <f t="shared" si="1"/>
        <v>3839</v>
      </c>
      <c r="R107">
        <f>IF(COUNTIF($A$2:A107,A107)=1,Q107,"")</f>
        <v>3839</v>
      </c>
    </row>
    <row r="108" spans="1:18">
      <c r="A108" t="s">
        <v>14778</v>
      </c>
      <c r="B108" t="s">
        <v>950</v>
      </c>
      <c r="C108" t="s">
        <v>3098</v>
      </c>
      <c r="D108" t="s">
        <v>119</v>
      </c>
      <c r="E108" t="s">
        <v>14543</v>
      </c>
      <c r="F108" t="s">
        <v>14779</v>
      </c>
      <c r="G108" t="s">
        <v>80</v>
      </c>
      <c r="H108" t="s">
        <v>14530</v>
      </c>
      <c r="I108" t="s">
        <v>110</v>
      </c>
      <c r="J108" s="28">
        <v>44980</v>
      </c>
      <c r="K108" s="28">
        <v>45004</v>
      </c>
      <c r="L108">
        <v>72</v>
      </c>
      <c r="M108">
        <v>1</v>
      </c>
      <c r="N108">
        <v>2</v>
      </c>
      <c r="O108">
        <v>6.1</v>
      </c>
      <c r="P108" t="s">
        <v>14524</v>
      </c>
      <c r="Q108">
        <f t="shared" si="1"/>
        <v>8122</v>
      </c>
      <c r="R108">
        <f>IF(COUNTIF($A$2:A108,A108)=1,Q108,"")</f>
        <v>8122</v>
      </c>
    </row>
    <row r="109" spans="1:18">
      <c r="A109" t="s">
        <v>5175</v>
      </c>
      <c r="B109" t="s">
        <v>2814</v>
      </c>
      <c r="C109" t="s">
        <v>3098</v>
      </c>
      <c r="D109" t="s">
        <v>119</v>
      </c>
      <c r="E109" t="s">
        <v>14509</v>
      </c>
      <c r="F109" t="s">
        <v>14780</v>
      </c>
      <c r="G109" t="s">
        <v>67</v>
      </c>
      <c r="H109" t="s">
        <v>14568</v>
      </c>
      <c r="I109" t="s">
        <v>263</v>
      </c>
      <c r="J109" s="28">
        <v>44928</v>
      </c>
      <c r="K109" s="28"/>
      <c r="M109">
        <v>0</v>
      </c>
      <c r="N109">
        <v>1</v>
      </c>
      <c r="O109">
        <v>29.3</v>
      </c>
      <c r="P109" t="s">
        <v>14507</v>
      </c>
      <c r="Q109">
        <f t="shared" si="1"/>
        <v>9801</v>
      </c>
      <c r="R109">
        <f>IF(COUNTIF($A$2:A109,A109)=1,Q109,"")</f>
        <v>9801</v>
      </c>
    </row>
    <row r="110" spans="1:18">
      <c r="A110" t="s">
        <v>14781</v>
      </c>
      <c r="B110" t="s">
        <v>517</v>
      </c>
      <c r="C110" t="s">
        <v>3098</v>
      </c>
      <c r="D110" t="s">
        <v>119</v>
      </c>
      <c r="E110" t="s">
        <v>14558</v>
      </c>
      <c r="F110" t="s">
        <v>14782</v>
      </c>
      <c r="G110" t="s">
        <v>80</v>
      </c>
      <c r="H110" t="s">
        <v>14532</v>
      </c>
      <c r="I110" t="s">
        <v>408</v>
      </c>
      <c r="J110" s="28">
        <v>45091</v>
      </c>
      <c r="K110" s="28">
        <v>44954</v>
      </c>
      <c r="L110">
        <v>23</v>
      </c>
      <c r="M110">
        <v>0</v>
      </c>
      <c r="N110">
        <v>1</v>
      </c>
      <c r="O110">
        <v>3.3</v>
      </c>
      <c r="P110" t="s">
        <v>14516</v>
      </c>
      <c r="Q110">
        <f t="shared" si="1"/>
        <v>11362</v>
      </c>
      <c r="R110">
        <f>IF(COUNTIF($A$2:A110,A110)=1,Q110,"")</f>
        <v>11362</v>
      </c>
    </row>
    <row r="111" spans="1:18">
      <c r="A111" t="s">
        <v>14783</v>
      </c>
      <c r="B111" t="s">
        <v>338</v>
      </c>
      <c r="C111" t="s">
        <v>3098</v>
      </c>
      <c r="D111" t="s">
        <v>100</v>
      </c>
      <c r="E111" t="s">
        <v>14509</v>
      </c>
      <c r="F111" t="s">
        <v>14784</v>
      </c>
      <c r="G111" t="s">
        <v>80</v>
      </c>
      <c r="H111" t="s">
        <v>14630</v>
      </c>
      <c r="I111" t="s">
        <v>1812</v>
      </c>
      <c r="J111" s="28">
        <v>45068</v>
      </c>
      <c r="K111" s="28"/>
      <c r="M111">
        <v>0</v>
      </c>
      <c r="N111">
        <v>1</v>
      </c>
      <c r="O111">
        <v>27.2</v>
      </c>
      <c r="P111" t="s">
        <v>14524</v>
      </c>
      <c r="Q111">
        <f t="shared" si="1"/>
        <v>7972</v>
      </c>
      <c r="R111">
        <f>IF(COUNTIF($A$2:A111,A111)=1,Q111,"")</f>
        <v>7972</v>
      </c>
    </row>
    <row r="112" spans="1:18">
      <c r="A112" t="s">
        <v>9488</v>
      </c>
      <c r="B112" t="s">
        <v>2293</v>
      </c>
      <c r="C112" t="s">
        <v>3098</v>
      </c>
      <c r="D112" t="s">
        <v>73</v>
      </c>
      <c r="E112" t="s">
        <v>14590</v>
      </c>
      <c r="F112" t="s">
        <v>14785</v>
      </c>
      <c r="G112" t="s">
        <v>14519</v>
      </c>
      <c r="H112" t="s">
        <v>14511</v>
      </c>
      <c r="I112" t="s">
        <v>897</v>
      </c>
      <c r="J112" s="28">
        <v>44952</v>
      </c>
      <c r="K112" s="28"/>
      <c r="M112">
        <v>0</v>
      </c>
      <c r="N112">
        <v>1</v>
      </c>
      <c r="O112">
        <v>15.5</v>
      </c>
      <c r="P112" t="s">
        <v>14512</v>
      </c>
      <c r="Q112">
        <f t="shared" si="1"/>
        <v>42740</v>
      </c>
      <c r="R112">
        <f>IF(COUNTIF($A$2:A112,A112)=1,Q112,"")</f>
        <v>42740</v>
      </c>
    </row>
    <row r="113" spans="1:18">
      <c r="A113" t="s">
        <v>8714</v>
      </c>
      <c r="B113" t="s">
        <v>3003</v>
      </c>
      <c r="C113" t="s">
        <v>14786</v>
      </c>
      <c r="D113" t="s">
        <v>119</v>
      </c>
      <c r="E113" t="s">
        <v>14543</v>
      </c>
      <c r="F113" t="s">
        <v>14787</v>
      </c>
      <c r="G113" t="s">
        <v>61</v>
      </c>
      <c r="H113" t="s">
        <v>14788</v>
      </c>
      <c r="I113" t="s">
        <v>91</v>
      </c>
      <c r="J113" s="28">
        <v>45433</v>
      </c>
      <c r="K113" s="28">
        <v>45476</v>
      </c>
      <c r="L113">
        <v>198</v>
      </c>
      <c r="M113">
        <v>0</v>
      </c>
      <c r="N113">
        <v>1</v>
      </c>
      <c r="O113">
        <v>25.8</v>
      </c>
      <c r="P113" t="s">
        <v>14516</v>
      </c>
      <c r="Q113">
        <f t="shared" si="1"/>
        <v>10000</v>
      </c>
      <c r="R113">
        <f>IF(COUNTIF($A$2:A113,A113)=1,Q113,"")</f>
        <v>10000</v>
      </c>
    </row>
    <row r="114" spans="1:18">
      <c r="A114" t="s">
        <v>14789</v>
      </c>
      <c r="B114" t="s">
        <v>4821</v>
      </c>
      <c r="C114" t="s">
        <v>14790</v>
      </c>
      <c r="D114" t="s">
        <v>73</v>
      </c>
      <c r="E114" t="s">
        <v>14558</v>
      </c>
      <c r="F114" t="s">
        <v>14791</v>
      </c>
      <c r="G114" t="s">
        <v>67</v>
      </c>
      <c r="H114" t="s">
        <v>14619</v>
      </c>
      <c r="I114" t="s">
        <v>76</v>
      </c>
      <c r="J114" s="28">
        <v>45563</v>
      </c>
      <c r="K114" s="28">
        <v>45626</v>
      </c>
      <c r="L114">
        <v>185</v>
      </c>
      <c r="M114">
        <v>0</v>
      </c>
      <c r="N114">
        <v>1</v>
      </c>
      <c r="O114">
        <v>11.6</v>
      </c>
      <c r="P114" t="s">
        <v>14507</v>
      </c>
      <c r="Q114">
        <f t="shared" si="1"/>
        <v>11884</v>
      </c>
      <c r="R114">
        <f>IF(COUNTIF($A$2:A114,A114)=1,Q114,"")</f>
        <v>11884</v>
      </c>
    </row>
    <row r="115" spans="1:18">
      <c r="A115" t="s">
        <v>13482</v>
      </c>
      <c r="B115" t="s">
        <v>1154</v>
      </c>
      <c r="C115" t="s">
        <v>3098</v>
      </c>
      <c r="D115" t="s">
        <v>60</v>
      </c>
      <c r="E115" t="s">
        <v>14509</v>
      </c>
      <c r="F115" t="s">
        <v>14792</v>
      </c>
      <c r="G115" t="s">
        <v>61</v>
      </c>
      <c r="H115" t="s">
        <v>14520</v>
      </c>
      <c r="I115" t="s">
        <v>8482</v>
      </c>
      <c r="J115" s="28">
        <v>45593</v>
      </c>
      <c r="K115" s="28"/>
      <c r="M115">
        <v>0</v>
      </c>
      <c r="N115">
        <v>1</v>
      </c>
      <c r="O115">
        <v>26.4</v>
      </c>
      <c r="P115" t="s">
        <v>14550</v>
      </c>
      <c r="Q115">
        <f t="shared" si="1"/>
        <v>9748</v>
      </c>
      <c r="R115">
        <f>IF(COUNTIF($A$2:A115,A115)=1,Q115,"")</f>
        <v>9748</v>
      </c>
    </row>
    <row r="116" spans="1:18">
      <c r="A116" t="s">
        <v>4391</v>
      </c>
      <c r="B116" t="s">
        <v>1696</v>
      </c>
      <c r="C116" t="s">
        <v>14793</v>
      </c>
      <c r="D116" t="s">
        <v>100</v>
      </c>
      <c r="E116" t="s">
        <v>14509</v>
      </c>
      <c r="F116" t="s">
        <v>14794</v>
      </c>
      <c r="G116" t="s">
        <v>90</v>
      </c>
      <c r="H116" t="s">
        <v>14795</v>
      </c>
      <c r="I116" t="s">
        <v>2221</v>
      </c>
      <c r="J116" s="28">
        <v>45034</v>
      </c>
      <c r="K116" s="28"/>
      <c r="M116">
        <v>0</v>
      </c>
      <c r="N116">
        <v>1</v>
      </c>
      <c r="P116" t="s">
        <v>14524</v>
      </c>
      <c r="Q116">
        <f t="shared" si="1"/>
        <v>7681</v>
      </c>
      <c r="R116">
        <f>IF(COUNTIF($A$2:A116,A116)=1,Q116,"")</f>
        <v>7681</v>
      </c>
    </row>
    <row r="117" spans="1:18">
      <c r="A117" t="s">
        <v>3621</v>
      </c>
      <c r="B117" t="s">
        <v>2242</v>
      </c>
      <c r="C117" t="s">
        <v>14796</v>
      </c>
      <c r="D117" t="s">
        <v>73</v>
      </c>
      <c r="E117" t="s">
        <v>14522</v>
      </c>
      <c r="F117" t="s">
        <v>14797</v>
      </c>
      <c r="G117" t="s">
        <v>53</v>
      </c>
      <c r="H117" t="s">
        <v>14798</v>
      </c>
      <c r="I117" t="s">
        <v>1379</v>
      </c>
      <c r="J117" s="28">
        <v>44959</v>
      </c>
      <c r="K117" s="28"/>
      <c r="M117">
        <v>0</v>
      </c>
      <c r="N117">
        <v>1</v>
      </c>
      <c r="O117">
        <v>31.7</v>
      </c>
      <c r="P117" t="s">
        <v>14524</v>
      </c>
      <c r="Q117">
        <f t="shared" si="1"/>
        <v>18996</v>
      </c>
      <c r="R117">
        <f>IF(COUNTIF($A$2:A117,A117)=1,Q117,"")</f>
        <v>18996</v>
      </c>
    </row>
    <row r="118" spans="1:18">
      <c r="A118" t="s">
        <v>9826</v>
      </c>
      <c r="B118" t="s">
        <v>4397</v>
      </c>
      <c r="C118" t="s">
        <v>3098</v>
      </c>
      <c r="D118" t="s">
        <v>73</v>
      </c>
      <c r="E118" t="s">
        <v>14558</v>
      </c>
      <c r="F118" t="s">
        <v>14799</v>
      </c>
      <c r="G118" t="s">
        <v>133</v>
      </c>
      <c r="H118" t="s">
        <v>14800</v>
      </c>
      <c r="I118" t="s">
        <v>1974</v>
      </c>
      <c r="J118" s="28">
        <v>45549</v>
      </c>
      <c r="K118" s="28">
        <v>45464</v>
      </c>
      <c r="L118">
        <v>73</v>
      </c>
      <c r="M118">
        <v>0</v>
      </c>
      <c r="N118">
        <v>1</v>
      </c>
      <c r="O118">
        <v>21.8</v>
      </c>
      <c r="P118" t="s">
        <v>14512</v>
      </c>
      <c r="Q118">
        <f t="shared" si="1"/>
        <v>31906</v>
      </c>
      <c r="R118">
        <f>IF(COUNTIF($A$2:A118,A118)=1,Q118,"")</f>
        <v>31906</v>
      </c>
    </row>
    <row r="119" spans="1:18">
      <c r="A119" t="s">
        <v>7896</v>
      </c>
      <c r="B119" t="s">
        <v>2090</v>
      </c>
      <c r="C119" t="s">
        <v>14801</v>
      </c>
      <c r="D119" t="s">
        <v>119</v>
      </c>
      <c r="E119" t="s">
        <v>14558</v>
      </c>
      <c r="F119" t="s">
        <v>14802</v>
      </c>
      <c r="G119" t="s">
        <v>74</v>
      </c>
      <c r="H119" t="s">
        <v>14803</v>
      </c>
      <c r="I119" t="s">
        <v>4177</v>
      </c>
      <c r="J119" s="28">
        <v>44768</v>
      </c>
      <c r="K119" s="28">
        <v>44695</v>
      </c>
      <c r="L119">
        <v>79</v>
      </c>
      <c r="M119">
        <v>0</v>
      </c>
      <c r="N119">
        <v>1</v>
      </c>
      <c r="O119">
        <v>4.3</v>
      </c>
      <c r="P119" t="s">
        <v>14524</v>
      </c>
      <c r="Q119">
        <f t="shared" si="1"/>
        <v>6561</v>
      </c>
      <c r="R119">
        <f>IF(COUNTIF($A$2:A119,A119)=1,Q119,"")</f>
        <v>6561</v>
      </c>
    </row>
    <row r="120" spans="1:18">
      <c r="A120" t="s">
        <v>6721</v>
      </c>
      <c r="B120" t="s">
        <v>989</v>
      </c>
      <c r="C120" t="s">
        <v>14804</v>
      </c>
      <c r="D120" t="s">
        <v>100</v>
      </c>
      <c r="E120" t="s">
        <v>14509</v>
      </c>
      <c r="F120" t="s">
        <v>14805</v>
      </c>
      <c r="G120" t="s">
        <v>61</v>
      </c>
      <c r="H120" t="s">
        <v>14527</v>
      </c>
      <c r="I120" t="s">
        <v>2592</v>
      </c>
      <c r="J120" s="28">
        <v>44913</v>
      </c>
      <c r="K120" s="28"/>
      <c r="M120">
        <v>0</v>
      </c>
      <c r="N120">
        <v>1</v>
      </c>
      <c r="P120" t="s">
        <v>14507</v>
      </c>
      <c r="Q120">
        <f t="shared" si="1"/>
        <v>9192</v>
      </c>
      <c r="R120">
        <f>IF(COUNTIF($A$2:A120,A120)=1,Q120,"")</f>
        <v>9192</v>
      </c>
    </row>
    <row r="121" spans="1:18">
      <c r="A121" t="s">
        <v>7064</v>
      </c>
      <c r="B121" t="s">
        <v>2887</v>
      </c>
      <c r="C121" t="s">
        <v>14806</v>
      </c>
      <c r="D121" t="s">
        <v>100</v>
      </c>
      <c r="E121" t="s">
        <v>14522</v>
      </c>
      <c r="F121" t="s">
        <v>14807</v>
      </c>
      <c r="G121" t="s">
        <v>133</v>
      </c>
      <c r="H121" t="s">
        <v>14545</v>
      </c>
      <c r="I121" t="s">
        <v>2955</v>
      </c>
      <c r="J121" s="28">
        <v>44891</v>
      </c>
      <c r="K121" s="28"/>
      <c r="M121">
        <v>0</v>
      </c>
      <c r="N121">
        <v>1</v>
      </c>
      <c r="O121">
        <v>8</v>
      </c>
      <c r="P121" t="s">
        <v>14512</v>
      </c>
      <c r="Q121">
        <f t="shared" si="1"/>
        <v>6122</v>
      </c>
      <c r="R121">
        <f>IF(COUNTIF($A$2:A121,A121)=1,Q121,"")</f>
        <v>6122</v>
      </c>
    </row>
    <row r="122" spans="1:18">
      <c r="A122" t="s">
        <v>14808</v>
      </c>
      <c r="B122" t="s">
        <v>647</v>
      </c>
      <c r="C122" t="s">
        <v>14809</v>
      </c>
      <c r="D122" t="s">
        <v>119</v>
      </c>
      <c r="E122" t="s">
        <v>14522</v>
      </c>
      <c r="F122" t="s">
        <v>14810</v>
      </c>
      <c r="G122" t="s">
        <v>14588</v>
      </c>
      <c r="H122" t="s">
        <v>14545</v>
      </c>
      <c r="I122" t="s">
        <v>868</v>
      </c>
      <c r="J122" s="28">
        <v>44975</v>
      </c>
      <c r="K122" s="28"/>
      <c r="M122">
        <v>0</v>
      </c>
      <c r="N122">
        <v>1</v>
      </c>
      <c r="O122">
        <v>28.3</v>
      </c>
      <c r="P122" t="s">
        <v>14512</v>
      </c>
      <c r="Q122">
        <f t="shared" si="1"/>
        <v>10814</v>
      </c>
      <c r="R122">
        <f>IF(COUNTIF($A$2:A122,A122)=1,Q122,"")</f>
        <v>10814</v>
      </c>
    </row>
    <row r="123" spans="1:18">
      <c r="A123" t="s">
        <v>8580</v>
      </c>
      <c r="B123" t="s">
        <v>1354</v>
      </c>
      <c r="C123" t="s">
        <v>3098</v>
      </c>
      <c r="D123" t="s">
        <v>52</v>
      </c>
      <c r="E123" t="s">
        <v>14522</v>
      </c>
      <c r="F123" t="s">
        <v>14811</v>
      </c>
      <c r="G123" t="s">
        <v>90</v>
      </c>
      <c r="H123" t="s">
        <v>14788</v>
      </c>
      <c r="I123" t="s">
        <v>2491</v>
      </c>
      <c r="J123" s="28">
        <v>44975</v>
      </c>
      <c r="K123" s="28"/>
      <c r="M123">
        <v>0</v>
      </c>
      <c r="N123">
        <v>1</v>
      </c>
      <c r="O123">
        <v>12.4</v>
      </c>
      <c r="P123" t="s">
        <v>14512</v>
      </c>
      <c r="Q123">
        <f t="shared" si="1"/>
        <v>166465</v>
      </c>
      <c r="R123">
        <f>IF(COUNTIF($A$2:A123,A123)=1,Q123,"")</f>
        <v>166465</v>
      </c>
    </row>
    <row r="124" spans="1:18">
      <c r="A124" t="s">
        <v>5263</v>
      </c>
      <c r="B124" t="s">
        <v>3576</v>
      </c>
      <c r="C124" t="s">
        <v>14812</v>
      </c>
      <c r="D124" t="s">
        <v>100</v>
      </c>
      <c r="E124" t="s">
        <v>14522</v>
      </c>
      <c r="F124" t="s">
        <v>14510</v>
      </c>
      <c r="G124" t="s">
        <v>80</v>
      </c>
      <c r="H124" t="s">
        <v>14537</v>
      </c>
      <c r="I124" t="s">
        <v>251</v>
      </c>
      <c r="J124" s="28">
        <v>44895</v>
      </c>
      <c r="K124" s="28"/>
      <c r="M124">
        <v>0</v>
      </c>
      <c r="N124">
        <v>1</v>
      </c>
      <c r="O124">
        <v>25.9</v>
      </c>
      <c r="P124" t="s">
        <v>14550</v>
      </c>
      <c r="Q124">
        <f t="shared" si="1"/>
        <v>3000</v>
      </c>
      <c r="R124">
        <f>IF(COUNTIF($A$2:A124,A124)=1,Q124,"")</f>
        <v>3000</v>
      </c>
    </row>
    <row r="125" spans="1:18">
      <c r="A125" t="s">
        <v>11172</v>
      </c>
      <c r="B125" t="s">
        <v>3727</v>
      </c>
      <c r="C125" t="s">
        <v>3098</v>
      </c>
      <c r="D125" t="s">
        <v>52</v>
      </c>
      <c r="E125" t="s">
        <v>14504</v>
      </c>
      <c r="F125" t="s">
        <v>14813</v>
      </c>
      <c r="G125" t="s">
        <v>61</v>
      </c>
      <c r="H125" t="s">
        <v>14682</v>
      </c>
      <c r="I125" t="s">
        <v>3069</v>
      </c>
      <c r="J125" s="28"/>
      <c r="K125" s="28"/>
      <c r="M125">
        <v>0</v>
      </c>
      <c r="N125">
        <v>1</v>
      </c>
      <c r="O125">
        <v>17.2</v>
      </c>
      <c r="P125" t="s">
        <v>14512</v>
      </c>
      <c r="Q125">
        <f t="shared" si="1"/>
        <v>98822</v>
      </c>
      <c r="R125">
        <f>IF(COUNTIF($A$2:A125,A125)=1,Q125,"")</f>
        <v>98822</v>
      </c>
    </row>
    <row r="126" spans="1:18">
      <c r="A126" t="s">
        <v>5649</v>
      </c>
      <c r="B126" t="s">
        <v>5461</v>
      </c>
      <c r="C126" t="s">
        <v>14814</v>
      </c>
      <c r="D126" t="s">
        <v>60</v>
      </c>
      <c r="E126" t="s">
        <v>14504</v>
      </c>
      <c r="F126" t="s">
        <v>14815</v>
      </c>
      <c r="G126" t="s">
        <v>14588</v>
      </c>
      <c r="H126" t="s">
        <v>14571</v>
      </c>
      <c r="I126" t="s">
        <v>1498</v>
      </c>
      <c r="J126" s="28">
        <v>44832</v>
      </c>
      <c r="K126" s="28"/>
      <c r="M126">
        <v>0</v>
      </c>
      <c r="N126">
        <v>1</v>
      </c>
      <c r="O126">
        <v>33.6</v>
      </c>
      <c r="P126" t="s">
        <v>14550</v>
      </c>
      <c r="Q126">
        <f t="shared" si="1"/>
        <v>6985</v>
      </c>
      <c r="R126">
        <f>IF(COUNTIF($A$2:A126,A126)=1,Q126,"")</f>
        <v>6985</v>
      </c>
    </row>
    <row r="127" spans="1:18">
      <c r="A127" t="s">
        <v>14816</v>
      </c>
      <c r="B127" t="s">
        <v>2957</v>
      </c>
      <c r="C127" t="s">
        <v>14656</v>
      </c>
      <c r="D127" t="s">
        <v>60</v>
      </c>
      <c r="E127" t="s">
        <v>14509</v>
      </c>
      <c r="F127" t="s">
        <v>14817</v>
      </c>
      <c r="G127" t="s">
        <v>14588</v>
      </c>
      <c r="H127" t="s">
        <v>14511</v>
      </c>
      <c r="I127" t="s">
        <v>977</v>
      </c>
      <c r="J127" s="28">
        <v>45559</v>
      </c>
      <c r="K127" s="28"/>
      <c r="M127">
        <v>0</v>
      </c>
      <c r="N127">
        <v>1</v>
      </c>
      <c r="O127">
        <v>9.3000000000000007</v>
      </c>
      <c r="P127" t="s">
        <v>14512</v>
      </c>
      <c r="Q127">
        <f t="shared" si="1"/>
        <v>6353</v>
      </c>
      <c r="R127">
        <f>IF(COUNTIF($A$2:A127,A127)=1,Q127,"")</f>
        <v>6353</v>
      </c>
    </row>
    <row r="128" spans="1:18">
      <c r="A128" t="s">
        <v>5550</v>
      </c>
      <c r="B128" t="s">
        <v>10698</v>
      </c>
      <c r="C128" t="s">
        <v>14818</v>
      </c>
      <c r="D128" t="s">
        <v>52</v>
      </c>
      <c r="E128" t="s">
        <v>14543</v>
      </c>
      <c r="F128" t="s">
        <v>14819</v>
      </c>
      <c r="G128" t="s">
        <v>67</v>
      </c>
      <c r="H128" t="s">
        <v>14553</v>
      </c>
      <c r="I128" t="s">
        <v>283</v>
      </c>
      <c r="J128" s="28">
        <v>45340</v>
      </c>
      <c r="K128" s="28">
        <v>45468</v>
      </c>
      <c r="L128">
        <v>189</v>
      </c>
      <c r="M128">
        <v>0</v>
      </c>
      <c r="N128">
        <v>1</v>
      </c>
      <c r="O128">
        <v>14.2</v>
      </c>
      <c r="P128" t="s">
        <v>14550</v>
      </c>
      <c r="Q128">
        <f t="shared" si="1"/>
        <v>49449</v>
      </c>
      <c r="R128">
        <f>IF(COUNTIF($A$2:A128,A128)=1,Q128,"")</f>
        <v>49449</v>
      </c>
    </row>
    <row r="129" spans="1:18">
      <c r="A129" t="s">
        <v>6449</v>
      </c>
      <c r="B129" t="s">
        <v>4237</v>
      </c>
      <c r="C129" t="s">
        <v>3098</v>
      </c>
      <c r="D129" t="s">
        <v>52</v>
      </c>
      <c r="E129" t="s">
        <v>14558</v>
      </c>
      <c r="F129" t="s">
        <v>14820</v>
      </c>
      <c r="G129" t="s">
        <v>80</v>
      </c>
      <c r="H129" t="s">
        <v>14630</v>
      </c>
      <c r="I129" t="s">
        <v>5359</v>
      </c>
      <c r="J129" s="28">
        <v>45181</v>
      </c>
      <c r="K129" s="28">
        <v>45145</v>
      </c>
      <c r="L129">
        <v>23</v>
      </c>
      <c r="M129">
        <v>0</v>
      </c>
      <c r="N129">
        <v>1</v>
      </c>
      <c r="O129">
        <v>21.2</v>
      </c>
      <c r="P129" t="s">
        <v>14516</v>
      </c>
      <c r="Q129">
        <f t="shared" si="1"/>
        <v>63000</v>
      </c>
      <c r="R129">
        <f>IF(COUNTIF($A$2:A129,A129)=1,Q129,"")</f>
        <v>63000</v>
      </c>
    </row>
    <row r="130" spans="1:18">
      <c r="A130" t="s">
        <v>10974</v>
      </c>
      <c r="B130" t="s">
        <v>9102</v>
      </c>
      <c r="C130" t="s">
        <v>14551</v>
      </c>
      <c r="D130" t="s">
        <v>119</v>
      </c>
      <c r="E130" t="s">
        <v>14517</v>
      </c>
      <c r="F130" t="s">
        <v>14821</v>
      </c>
      <c r="G130" t="s">
        <v>61</v>
      </c>
      <c r="H130" t="s">
        <v>14549</v>
      </c>
      <c r="I130" t="s">
        <v>798</v>
      </c>
      <c r="J130" s="28"/>
      <c r="K130" s="28"/>
      <c r="M130">
        <v>0</v>
      </c>
      <c r="N130">
        <v>1</v>
      </c>
      <c r="P130" t="s">
        <v>14550</v>
      </c>
      <c r="Q130">
        <f t="shared" ref="Q130:Q193" si="2">IFERROR(IF(RIGHT(UPPER(TRIM(F130)),1)="K",VALUE(SUBSTITUTE(SUBSTITUTE(LEFT(TRIM(F130),LEN(TRIM(F130))-1),"$",""),",",""))*1000,IF(RIGHT(UPPER(TRIM(F130)),1)="M",VALUE(SUBSTITUTE(SUBSTITUTE(LEFT(TRIM(F130),LEN(TRIM(F130))-1),"$",""),",",""))*1000000,VALUE(SUBSTITUTE(SUBSTITUTE(TRIM(F130),"$",""),",","")))),"")</f>
        <v>8127</v>
      </c>
      <c r="R130">
        <f>IF(COUNTIF($A$2:A130,A130)=1,Q130,"")</f>
        <v>8127</v>
      </c>
    </row>
    <row r="131" spans="1:18">
      <c r="A131" t="s">
        <v>7492</v>
      </c>
      <c r="B131" t="s">
        <v>2814</v>
      </c>
      <c r="C131" t="s">
        <v>14786</v>
      </c>
      <c r="D131" t="s">
        <v>73</v>
      </c>
      <c r="E131" t="s">
        <v>14509</v>
      </c>
      <c r="F131" t="s">
        <v>14822</v>
      </c>
      <c r="G131" t="s">
        <v>90</v>
      </c>
      <c r="H131" t="s">
        <v>14565</v>
      </c>
      <c r="I131" t="s">
        <v>1699</v>
      </c>
      <c r="J131" s="28">
        <v>45043</v>
      </c>
      <c r="K131" s="28"/>
      <c r="M131">
        <v>0</v>
      </c>
      <c r="N131">
        <v>1</v>
      </c>
      <c r="O131">
        <v>0.7</v>
      </c>
      <c r="P131" t="s">
        <v>14524</v>
      </c>
      <c r="Q131">
        <f t="shared" si="2"/>
        <v>24281</v>
      </c>
      <c r="R131">
        <f>IF(COUNTIF($A$2:A131,A131)=1,Q131,"")</f>
        <v>24281</v>
      </c>
    </row>
    <row r="132" spans="1:18">
      <c r="A132" t="s">
        <v>14823</v>
      </c>
      <c r="B132" t="s">
        <v>4017</v>
      </c>
      <c r="C132" t="s">
        <v>3098</v>
      </c>
      <c r="D132" t="s">
        <v>119</v>
      </c>
      <c r="E132" t="s">
        <v>14517</v>
      </c>
      <c r="F132" t="s">
        <v>14824</v>
      </c>
      <c r="G132" t="s">
        <v>74</v>
      </c>
      <c r="H132" t="s">
        <v>14549</v>
      </c>
      <c r="I132" t="s">
        <v>14825</v>
      </c>
      <c r="J132" s="28"/>
      <c r="K132" s="28"/>
      <c r="M132">
        <v>0</v>
      </c>
      <c r="N132">
        <v>1</v>
      </c>
      <c r="O132">
        <v>20</v>
      </c>
      <c r="P132" t="s">
        <v>14516</v>
      </c>
      <c r="Q132">
        <f t="shared" si="2"/>
        <v>5021</v>
      </c>
      <c r="R132">
        <f>IF(COUNTIF($A$2:A132,A132)=1,Q132,"")</f>
        <v>5021</v>
      </c>
    </row>
    <row r="133" spans="1:18">
      <c r="A133" t="s">
        <v>14826</v>
      </c>
      <c r="B133" t="s">
        <v>5355</v>
      </c>
      <c r="C133" t="s">
        <v>3098</v>
      </c>
      <c r="D133" t="s">
        <v>73</v>
      </c>
      <c r="E133" t="s">
        <v>14543</v>
      </c>
      <c r="F133" t="s">
        <v>14827</v>
      </c>
      <c r="G133" t="s">
        <v>67</v>
      </c>
      <c r="H133" t="s">
        <v>14532</v>
      </c>
      <c r="I133" t="s">
        <v>1284</v>
      </c>
      <c r="J133" s="28">
        <v>44969</v>
      </c>
      <c r="K133" s="28">
        <v>44839</v>
      </c>
      <c r="L133">
        <v>43</v>
      </c>
      <c r="M133">
        <v>0</v>
      </c>
      <c r="N133">
        <v>1</v>
      </c>
      <c r="O133">
        <v>10.5</v>
      </c>
      <c r="P133" t="s">
        <v>14507</v>
      </c>
      <c r="Q133">
        <f t="shared" si="2"/>
        <v>10077</v>
      </c>
      <c r="R133">
        <f>IF(COUNTIF($A$2:A133,A133)=1,Q133,"")</f>
        <v>10077</v>
      </c>
    </row>
    <row r="134" spans="1:18">
      <c r="A134" t="s">
        <v>11380</v>
      </c>
      <c r="B134" t="s">
        <v>2545</v>
      </c>
      <c r="C134" t="s">
        <v>3098</v>
      </c>
      <c r="D134" t="s">
        <v>100</v>
      </c>
      <c r="E134" t="s">
        <v>14558</v>
      </c>
      <c r="F134" t="s">
        <v>14828</v>
      </c>
      <c r="G134" t="s">
        <v>53</v>
      </c>
      <c r="H134" t="s">
        <v>14506</v>
      </c>
      <c r="I134" t="s">
        <v>1251</v>
      </c>
      <c r="J134" s="28">
        <v>45656</v>
      </c>
      <c r="K134" s="28">
        <v>45830</v>
      </c>
      <c r="L134">
        <v>197</v>
      </c>
      <c r="M134">
        <v>0</v>
      </c>
      <c r="N134">
        <v>1</v>
      </c>
      <c r="O134">
        <v>7.3</v>
      </c>
      <c r="P134" t="s">
        <v>14524</v>
      </c>
      <c r="Q134">
        <f t="shared" si="2"/>
        <v>4240</v>
      </c>
      <c r="R134">
        <f>IF(COUNTIF($A$2:A134,A134)=1,Q134,"")</f>
        <v>4240</v>
      </c>
    </row>
    <row r="135" spans="1:18">
      <c r="A135" t="s">
        <v>6940</v>
      </c>
      <c r="B135" t="s">
        <v>7057</v>
      </c>
      <c r="C135" t="s">
        <v>14829</v>
      </c>
      <c r="D135" t="s">
        <v>100</v>
      </c>
      <c r="E135" t="s">
        <v>14509</v>
      </c>
      <c r="F135" t="s">
        <v>14830</v>
      </c>
      <c r="G135" t="s">
        <v>61</v>
      </c>
      <c r="H135" t="s">
        <v>14635</v>
      </c>
      <c r="I135" t="s">
        <v>856</v>
      </c>
      <c r="J135" s="28">
        <v>45633</v>
      </c>
      <c r="K135" s="28"/>
      <c r="M135">
        <v>0</v>
      </c>
      <c r="N135">
        <v>1</v>
      </c>
      <c r="O135">
        <v>6.4</v>
      </c>
      <c r="P135" t="s">
        <v>14516</v>
      </c>
      <c r="Q135">
        <f t="shared" si="2"/>
        <v>6000</v>
      </c>
      <c r="R135">
        <f>IF(COUNTIF($A$2:A135,A135)=1,Q135,"")</f>
        <v>6000</v>
      </c>
    </row>
    <row r="136" spans="1:18">
      <c r="A136" t="s">
        <v>14831</v>
      </c>
      <c r="B136" t="s">
        <v>4506</v>
      </c>
      <c r="C136" t="s">
        <v>14832</v>
      </c>
      <c r="D136" t="s">
        <v>100</v>
      </c>
      <c r="E136" t="s">
        <v>14543</v>
      </c>
      <c r="F136" t="s">
        <v>14833</v>
      </c>
      <c r="G136" t="s">
        <v>90</v>
      </c>
      <c r="H136" t="s">
        <v>14530</v>
      </c>
      <c r="I136" t="s">
        <v>1376</v>
      </c>
      <c r="J136" s="28">
        <v>45044</v>
      </c>
      <c r="K136" s="28">
        <v>44986</v>
      </c>
      <c r="L136">
        <v>22</v>
      </c>
      <c r="M136">
        <v>1</v>
      </c>
      <c r="N136">
        <v>3</v>
      </c>
      <c r="O136">
        <v>27</v>
      </c>
      <c r="P136" t="s">
        <v>14512</v>
      </c>
      <c r="Q136">
        <f t="shared" si="2"/>
        <v>5408</v>
      </c>
      <c r="R136">
        <f>IF(COUNTIF($A$2:A136,A136)=1,Q136,"")</f>
        <v>5408</v>
      </c>
    </row>
    <row r="137" spans="1:18">
      <c r="A137" t="s">
        <v>5578</v>
      </c>
      <c r="B137" t="s">
        <v>3812</v>
      </c>
      <c r="C137" t="s">
        <v>14834</v>
      </c>
      <c r="D137" t="s">
        <v>100</v>
      </c>
      <c r="E137" t="s">
        <v>14522</v>
      </c>
      <c r="F137" t="s">
        <v>14835</v>
      </c>
      <c r="G137" t="s">
        <v>14519</v>
      </c>
      <c r="H137" t="s">
        <v>14511</v>
      </c>
      <c r="I137" t="s">
        <v>1938</v>
      </c>
      <c r="J137" s="28">
        <v>44706</v>
      </c>
      <c r="K137" s="28"/>
      <c r="M137">
        <v>0</v>
      </c>
      <c r="N137">
        <v>1</v>
      </c>
      <c r="O137">
        <v>7.9</v>
      </c>
      <c r="P137" t="s">
        <v>14516</v>
      </c>
      <c r="Q137">
        <f t="shared" si="2"/>
        <v>6683</v>
      </c>
      <c r="R137">
        <f>IF(COUNTIF($A$2:A137,A137)=1,Q137,"")</f>
        <v>6683</v>
      </c>
    </row>
    <row r="138" spans="1:18">
      <c r="A138" t="s">
        <v>12652</v>
      </c>
      <c r="B138" t="s">
        <v>1736</v>
      </c>
      <c r="C138" t="s">
        <v>14836</v>
      </c>
      <c r="D138" t="s">
        <v>73</v>
      </c>
      <c r="E138" t="s">
        <v>14517</v>
      </c>
      <c r="F138" t="s">
        <v>14837</v>
      </c>
      <c r="G138" t="s">
        <v>133</v>
      </c>
      <c r="H138" t="s">
        <v>14838</v>
      </c>
      <c r="I138" t="s">
        <v>2915</v>
      </c>
      <c r="J138" s="28">
        <v>44779</v>
      </c>
      <c r="K138" s="28"/>
      <c r="M138">
        <v>0</v>
      </c>
      <c r="N138">
        <v>1</v>
      </c>
      <c r="P138" t="s">
        <v>14516</v>
      </c>
      <c r="Q138">
        <f t="shared" si="2"/>
        <v>31932</v>
      </c>
      <c r="R138">
        <f>IF(COUNTIF($A$2:A138,A138)=1,Q138,"")</f>
        <v>31932</v>
      </c>
    </row>
    <row r="139" spans="1:18">
      <c r="A139" t="s">
        <v>9781</v>
      </c>
      <c r="B139" t="s">
        <v>13261</v>
      </c>
      <c r="C139" t="s">
        <v>3098</v>
      </c>
      <c r="D139" t="s">
        <v>73</v>
      </c>
      <c r="E139" t="s">
        <v>14509</v>
      </c>
      <c r="F139" t="s">
        <v>14839</v>
      </c>
      <c r="G139" t="s">
        <v>14588</v>
      </c>
      <c r="H139" t="s">
        <v>14580</v>
      </c>
      <c r="I139" t="s">
        <v>354</v>
      </c>
      <c r="J139" s="28">
        <v>45434</v>
      </c>
      <c r="K139" s="28"/>
      <c r="M139">
        <v>0</v>
      </c>
      <c r="N139">
        <v>1</v>
      </c>
      <c r="O139">
        <v>9</v>
      </c>
      <c r="P139" t="s">
        <v>14516</v>
      </c>
      <c r="Q139">
        <f t="shared" si="2"/>
        <v>12762</v>
      </c>
      <c r="R139">
        <f>IF(COUNTIF($A$2:A139,A139)=1,Q139,"")</f>
        <v>12762</v>
      </c>
    </row>
    <row r="140" spans="1:18">
      <c r="A140" t="s">
        <v>13455</v>
      </c>
      <c r="B140" t="s">
        <v>3332</v>
      </c>
      <c r="C140" t="s">
        <v>3098</v>
      </c>
      <c r="D140" t="s">
        <v>60</v>
      </c>
      <c r="E140" t="s">
        <v>14558</v>
      </c>
      <c r="F140" t="s">
        <v>14840</v>
      </c>
      <c r="G140" t="s">
        <v>67</v>
      </c>
      <c r="H140" t="s">
        <v>14574</v>
      </c>
      <c r="I140" t="s">
        <v>7733</v>
      </c>
      <c r="J140" s="28"/>
      <c r="K140" s="28">
        <v>45360</v>
      </c>
      <c r="L140">
        <v>35</v>
      </c>
      <c r="M140">
        <v>0</v>
      </c>
      <c r="N140">
        <v>1</v>
      </c>
      <c r="O140">
        <v>5.2</v>
      </c>
      <c r="P140" t="s">
        <v>14524</v>
      </c>
      <c r="Q140">
        <f t="shared" si="2"/>
        <v>20256</v>
      </c>
      <c r="R140">
        <f>IF(COUNTIF($A$2:A140,A140)=1,Q140,"")</f>
        <v>20256</v>
      </c>
    </row>
    <row r="141" spans="1:18">
      <c r="A141" t="s">
        <v>9715</v>
      </c>
      <c r="B141" t="s">
        <v>14841</v>
      </c>
      <c r="C141" t="s">
        <v>14562</v>
      </c>
      <c r="D141" t="s">
        <v>52</v>
      </c>
      <c r="E141" t="s">
        <v>14522</v>
      </c>
      <c r="F141" t="s">
        <v>14842</v>
      </c>
      <c r="G141" t="s">
        <v>14519</v>
      </c>
      <c r="H141" t="s">
        <v>14712</v>
      </c>
      <c r="I141" t="s">
        <v>2427</v>
      </c>
      <c r="J141" s="28"/>
      <c r="K141" s="28"/>
      <c r="M141">
        <v>0</v>
      </c>
      <c r="N141">
        <v>1</v>
      </c>
      <c r="O141">
        <v>31.5</v>
      </c>
      <c r="P141" t="s">
        <v>14516</v>
      </c>
      <c r="Q141">
        <f t="shared" si="2"/>
        <v>109041</v>
      </c>
      <c r="R141">
        <f>IF(COUNTIF($A$2:A141,A141)=1,Q141,"")</f>
        <v>109041</v>
      </c>
    </row>
    <row r="142" spans="1:18">
      <c r="A142" t="s">
        <v>14843</v>
      </c>
      <c r="B142" t="s">
        <v>4624</v>
      </c>
      <c r="C142" t="s">
        <v>14844</v>
      </c>
      <c r="D142" t="s">
        <v>73</v>
      </c>
      <c r="E142" t="s">
        <v>14517</v>
      </c>
      <c r="F142" t="s">
        <v>14845</v>
      </c>
      <c r="G142" t="s">
        <v>14519</v>
      </c>
      <c r="H142" t="s">
        <v>14545</v>
      </c>
      <c r="I142" t="s">
        <v>1335</v>
      </c>
      <c r="J142" s="28">
        <v>45571</v>
      </c>
      <c r="K142" s="28"/>
      <c r="M142">
        <v>0</v>
      </c>
      <c r="N142">
        <v>1</v>
      </c>
      <c r="O142">
        <v>4.7</v>
      </c>
      <c r="P142" t="s">
        <v>14516</v>
      </c>
      <c r="Q142">
        <f t="shared" si="2"/>
        <v>36512</v>
      </c>
      <c r="R142">
        <f>IF(COUNTIF($A$2:A142,A142)=1,Q142,"")</f>
        <v>36512</v>
      </c>
    </row>
    <row r="143" spans="1:18">
      <c r="A143" t="s">
        <v>12962</v>
      </c>
      <c r="B143" t="s">
        <v>1367</v>
      </c>
      <c r="C143" t="s">
        <v>14846</v>
      </c>
      <c r="D143" t="s">
        <v>52</v>
      </c>
      <c r="E143" t="s">
        <v>14543</v>
      </c>
      <c r="F143" t="s">
        <v>14847</v>
      </c>
      <c r="G143" t="s">
        <v>80</v>
      </c>
      <c r="H143" t="s">
        <v>14537</v>
      </c>
      <c r="I143" t="s">
        <v>1163</v>
      </c>
      <c r="J143" s="28">
        <v>45176</v>
      </c>
      <c r="K143" s="28">
        <v>45039</v>
      </c>
      <c r="L143">
        <v>31</v>
      </c>
      <c r="M143">
        <v>0</v>
      </c>
      <c r="N143">
        <v>1</v>
      </c>
      <c r="O143">
        <v>26.3</v>
      </c>
      <c r="P143" t="s">
        <v>14512</v>
      </c>
      <c r="Q143">
        <f t="shared" si="2"/>
        <v>132400</v>
      </c>
      <c r="R143">
        <f>IF(COUNTIF($A$2:A143,A143)=1,Q143,"")</f>
        <v>132400</v>
      </c>
    </row>
    <row r="144" spans="1:18">
      <c r="A144" t="s">
        <v>14848</v>
      </c>
      <c r="B144" t="s">
        <v>4502</v>
      </c>
      <c r="C144" t="s">
        <v>3098</v>
      </c>
      <c r="D144" t="s">
        <v>60</v>
      </c>
      <c r="E144" t="s">
        <v>14543</v>
      </c>
      <c r="F144" t="s">
        <v>14736</v>
      </c>
      <c r="G144" t="s">
        <v>14588</v>
      </c>
      <c r="H144" t="s">
        <v>14849</v>
      </c>
      <c r="I144" t="s">
        <v>443</v>
      </c>
      <c r="J144" s="28">
        <v>45226</v>
      </c>
      <c r="K144" s="28">
        <v>45389</v>
      </c>
      <c r="L144">
        <v>183</v>
      </c>
      <c r="M144">
        <v>1</v>
      </c>
      <c r="N144">
        <v>2</v>
      </c>
      <c r="P144" t="s">
        <v>14550</v>
      </c>
      <c r="Q144">
        <f t="shared" si="2"/>
        <v>20000</v>
      </c>
      <c r="R144">
        <f>IF(COUNTIF($A$2:A144,A144)=1,Q144,"")</f>
        <v>20000</v>
      </c>
    </row>
    <row r="145" spans="1:18">
      <c r="A145" t="s">
        <v>4264</v>
      </c>
      <c r="B145" t="s">
        <v>5449</v>
      </c>
      <c r="C145" t="s">
        <v>14850</v>
      </c>
      <c r="D145" t="s">
        <v>100</v>
      </c>
      <c r="E145" t="s">
        <v>14509</v>
      </c>
      <c r="F145" t="s">
        <v>14851</v>
      </c>
      <c r="G145" t="s">
        <v>74</v>
      </c>
      <c r="H145" t="s">
        <v>14852</v>
      </c>
      <c r="I145" t="s">
        <v>2670</v>
      </c>
      <c r="J145" s="28">
        <v>45394</v>
      </c>
      <c r="K145" s="28"/>
      <c r="M145">
        <v>0</v>
      </c>
      <c r="N145">
        <v>1</v>
      </c>
      <c r="O145">
        <v>5.7</v>
      </c>
      <c r="P145" t="s">
        <v>14524</v>
      </c>
      <c r="Q145">
        <f t="shared" si="2"/>
        <v>2929</v>
      </c>
      <c r="R145">
        <f>IF(COUNTIF($A$2:A145,A145)=1,Q145,"")</f>
        <v>2929</v>
      </c>
    </row>
    <row r="146" spans="1:18">
      <c r="A146" t="s">
        <v>10380</v>
      </c>
      <c r="B146" t="s">
        <v>2576</v>
      </c>
      <c r="C146" t="s">
        <v>14853</v>
      </c>
      <c r="D146" t="s">
        <v>60</v>
      </c>
      <c r="E146" t="s">
        <v>14590</v>
      </c>
      <c r="F146" t="s">
        <v>14854</v>
      </c>
      <c r="G146" t="s">
        <v>14588</v>
      </c>
      <c r="H146" t="s">
        <v>14527</v>
      </c>
      <c r="I146" t="s">
        <v>8563</v>
      </c>
      <c r="J146" s="28">
        <v>45011</v>
      </c>
      <c r="K146" s="28"/>
      <c r="M146">
        <v>0</v>
      </c>
      <c r="N146">
        <v>1</v>
      </c>
      <c r="O146">
        <v>33.799999999999997</v>
      </c>
      <c r="P146" t="s">
        <v>14516</v>
      </c>
      <c r="Q146">
        <f t="shared" si="2"/>
        <v>14000</v>
      </c>
      <c r="R146">
        <f>IF(COUNTIF($A$2:A146,A146)=1,Q146,"")</f>
        <v>14000</v>
      </c>
    </row>
    <row r="147" spans="1:18">
      <c r="A147" t="s">
        <v>5207</v>
      </c>
      <c r="B147" t="s">
        <v>363</v>
      </c>
      <c r="C147" t="s">
        <v>14855</v>
      </c>
      <c r="D147" t="s">
        <v>100</v>
      </c>
      <c r="E147" t="s">
        <v>14509</v>
      </c>
      <c r="F147" t="s">
        <v>14856</v>
      </c>
      <c r="G147" t="s">
        <v>133</v>
      </c>
      <c r="H147" t="s">
        <v>14527</v>
      </c>
      <c r="I147" t="s">
        <v>5597</v>
      </c>
      <c r="J147" s="28">
        <v>44775</v>
      </c>
      <c r="K147" s="28"/>
      <c r="M147">
        <v>0</v>
      </c>
      <c r="N147">
        <v>1</v>
      </c>
      <c r="O147">
        <v>23.3</v>
      </c>
      <c r="P147" t="s">
        <v>14512</v>
      </c>
      <c r="Q147">
        <f t="shared" si="2"/>
        <v>2932</v>
      </c>
      <c r="R147">
        <f>IF(COUNTIF($A$2:A147,A147)=1,Q147,"")</f>
        <v>2932</v>
      </c>
    </row>
    <row r="148" spans="1:18">
      <c r="A148" t="s">
        <v>9157</v>
      </c>
      <c r="B148" t="s">
        <v>1072</v>
      </c>
      <c r="C148" t="s">
        <v>14793</v>
      </c>
      <c r="D148" t="s">
        <v>60</v>
      </c>
      <c r="E148" t="s">
        <v>14543</v>
      </c>
      <c r="F148" t="s">
        <v>14857</v>
      </c>
      <c r="G148" t="s">
        <v>67</v>
      </c>
      <c r="H148" t="s">
        <v>14540</v>
      </c>
      <c r="I148" t="s">
        <v>2951</v>
      </c>
      <c r="J148" s="28">
        <v>45542</v>
      </c>
      <c r="K148" s="28">
        <v>45589</v>
      </c>
      <c r="L148">
        <v>107</v>
      </c>
      <c r="M148">
        <v>0</v>
      </c>
      <c r="N148">
        <v>1</v>
      </c>
      <c r="P148" t="s">
        <v>14550</v>
      </c>
      <c r="Q148">
        <f t="shared" si="2"/>
        <v>4146</v>
      </c>
      <c r="R148">
        <f>IF(COUNTIF($A$2:A148,A148)=1,Q148,"")</f>
        <v>4146</v>
      </c>
    </row>
    <row r="149" spans="1:18">
      <c r="A149" t="s">
        <v>4381</v>
      </c>
      <c r="B149" t="s">
        <v>2149</v>
      </c>
      <c r="C149" t="s">
        <v>14513</v>
      </c>
      <c r="D149" t="s">
        <v>73</v>
      </c>
      <c r="E149" t="s">
        <v>14509</v>
      </c>
      <c r="F149" t="s">
        <v>14858</v>
      </c>
      <c r="G149" t="s">
        <v>14588</v>
      </c>
      <c r="H149" t="s">
        <v>14580</v>
      </c>
      <c r="I149" t="s">
        <v>1800</v>
      </c>
      <c r="J149" s="28">
        <v>44896</v>
      </c>
      <c r="K149" s="28"/>
      <c r="M149">
        <v>0</v>
      </c>
      <c r="N149">
        <v>1</v>
      </c>
      <c r="O149">
        <v>18.899999999999999</v>
      </c>
      <c r="P149" t="s">
        <v>14524</v>
      </c>
      <c r="Q149">
        <f t="shared" si="2"/>
        <v>39659</v>
      </c>
      <c r="R149">
        <f>IF(COUNTIF($A$2:A149,A149)=1,Q149,"")</f>
        <v>39659</v>
      </c>
    </row>
    <row r="150" spans="1:18">
      <c r="A150" t="s">
        <v>14859</v>
      </c>
      <c r="B150" t="s">
        <v>577</v>
      </c>
      <c r="C150" t="s">
        <v>14860</v>
      </c>
      <c r="D150" t="s">
        <v>52</v>
      </c>
      <c r="E150" t="s">
        <v>14504</v>
      </c>
      <c r="F150" t="s">
        <v>14861</v>
      </c>
      <c r="G150" t="s">
        <v>67</v>
      </c>
      <c r="H150" t="s">
        <v>14616</v>
      </c>
      <c r="I150" t="s">
        <v>4293</v>
      </c>
      <c r="J150" s="28">
        <v>44747</v>
      </c>
      <c r="K150" s="28"/>
      <c r="M150">
        <v>0</v>
      </c>
      <c r="N150">
        <v>1</v>
      </c>
      <c r="O150">
        <v>20.3</v>
      </c>
      <c r="P150" t="s">
        <v>14550</v>
      </c>
      <c r="Q150">
        <f t="shared" si="2"/>
        <v>65296</v>
      </c>
      <c r="R150">
        <f>IF(COUNTIF($A$2:A150,A150)=1,Q150,"")</f>
        <v>65296</v>
      </c>
    </row>
    <row r="151" spans="1:18">
      <c r="A151" t="s">
        <v>12754</v>
      </c>
      <c r="B151" t="s">
        <v>592</v>
      </c>
      <c r="C151" t="s">
        <v>14862</v>
      </c>
      <c r="D151" t="s">
        <v>73</v>
      </c>
      <c r="E151" t="s">
        <v>14558</v>
      </c>
      <c r="F151" t="s">
        <v>14863</v>
      </c>
      <c r="G151" t="s">
        <v>80</v>
      </c>
      <c r="H151" t="s">
        <v>14635</v>
      </c>
      <c r="I151" t="s">
        <v>697</v>
      </c>
      <c r="J151" s="28">
        <v>45433</v>
      </c>
      <c r="K151" s="28">
        <v>45557</v>
      </c>
      <c r="L151">
        <v>151</v>
      </c>
      <c r="M151">
        <v>0</v>
      </c>
      <c r="N151">
        <v>1</v>
      </c>
      <c r="P151" t="s">
        <v>14524</v>
      </c>
      <c r="Q151">
        <f t="shared" si="2"/>
        <v>33823</v>
      </c>
      <c r="R151">
        <f>IF(COUNTIF($A$2:A151,A151)=1,Q151,"")</f>
        <v>33823</v>
      </c>
    </row>
    <row r="152" spans="1:18">
      <c r="A152" t="s">
        <v>14864</v>
      </c>
      <c r="B152" t="s">
        <v>754</v>
      </c>
      <c r="C152" t="s">
        <v>14660</v>
      </c>
      <c r="D152" t="s">
        <v>73</v>
      </c>
      <c r="E152" t="s">
        <v>14509</v>
      </c>
      <c r="F152" t="s">
        <v>14865</v>
      </c>
      <c r="G152" t="s">
        <v>74</v>
      </c>
      <c r="H152" t="s">
        <v>14682</v>
      </c>
      <c r="I152" t="s">
        <v>2488</v>
      </c>
      <c r="J152" s="28">
        <v>45196</v>
      </c>
      <c r="K152" s="28"/>
      <c r="M152">
        <v>0</v>
      </c>
      <c r="N152">
        <v>1</v>
      </c>
      <c r="O152">
        <v>0.7</v>
      </c>
      <c r="P152" t="s">
        <v>14507</v>
      </c>
      <c r="Q152">
        <f t="shared" si="2"/>
        <v>41950</v>
      </c>
      <c r="R152">
        <f>IF(COUNTIF($A$2:A152,A152)=1,Q152,"")</f>
        <v>41950</v>
      </c>
    </row>
    <row r="153" spans="1:18">
      <c r="A153" t="s">
        <v>6418</v>
      </c>
      <c r="B153" t="s">
        <v>7956</v>
      </c>
      <c r="C153" t="s">
        <v>3098</v>
      </c>
      <c r="D153" t="s">
        <v>119</v>
      </c>
      <c r="E153" t="s">
        <v>14504</v>
      </c>
      <c r="F153" t="s">
        <v>14866</v>
      </c>
      <c r="G153" t="s">
        <v>67</v>
      </c>
      <c r="H153" t="s">
        <v>14757</v>
      </c>
      <c r="I153" t="s">
        <v>14867</v>
      </c>
      <c r="J153" s="28">
        <v>44905</v>
      </c>
      <c r="K153" s="28"/>
      <c r="M153">
        <v>0</v>
      </c>
      <c r="N153">
        <v>1</v>
      </c>
      <c r="O153">
        <v>6</v>
      </c>
      <c r="P153" t="s">
        <v>14550</v>
      </c>
      <c r="Q153">
        <f t="shared" si="2"/>
        <v>11030</v>
      </c>
      <c r="R153">
        <f>IF(COUNTIF($A$2:A153,A153)=1,Q153,"")</f>
        <v>11030</v>
      </c>
    </row>
    <row r="154" spans="1:18">
      <c r="A154" t="s">
        <v>14868</v>
      </c>
      <c r="B154" t="s">
        <v>3276</v>
      </c>
      <c r="C154" t="s">
        <v>14869</v>
      </c>
      <c r="D154" t="s">
        <v>100</v>
      </c>
      <c r="E154" t="s">
        <v>14590</v>
      </c>
      <c r="F154" t="s">
        <v>14870</v>
      </c>
      <c r="G154" t="s">
        <v>67</v>
      </c>
      <c r="H154" t="s">
        <v>14871</v>
      </c>
      <c r="I154" t="s">
        <v>1618</v>
      </c>
      <c r="J154" s="28">
        <v>45002</v>
      </c>
      <c r="K154" s="28"/>
      <c r="M154">
        <v>0</v>
      </c>
      <c r="N154">
        <v>1</v>
      </c>
      <c r="O154">
        <v>7.6</v>
      </c>
      <c r="P154" t="s">
        <v>14512</v>
      </c>
      <c r="Q154">
        <f t="shared" si="2"/>
        <v>9552</v>
      </c>
      <c r="R154">
        <f>IF(COUNTIF($A$2:A154,A154)=1,Q154,"")</f>
        <v>9552</v>
      </c>
    </row>
    <row r="155" spans="1:18">
      <c r="A155" t="s">
        <v>14872</v>
      </c>
      <c r="B155" t="s">
        <v>1147</v>
      </c>
      <c r="C155" t="s">
        <v>14873</v>
      </c>
      <c r="D155" t="s">
        <v>60</v>
      </c>
      <c r="E155" t="s">
        <v>14504</v>
      </c>
      <c r="F155" t="s">
        <v>14874</v>
      </c>
      <c r="G155" t="s">
        <v>14519</v>
      </c>
      <c r="H155" t="s">
        <v>14520</v>
      </c>
      <c r="I155" t="s">
        <v>7485</v>
      </c>
      <c r="J155" s="28">
        <v>45217</v>
      </c>
      <c r="K155" s="28"/>
      <c r="M155">
        <v>0</v>
      </c>
      <c r="N155">
        <v>1</v>
      </c>
      <c r="O155">
        <v>23</v>
      </c>
      <c r="P155" t="s">
        <v>14550</v>
      </c>
      <c r="Q155">
        <f t="shared" si="2"/>
        <v>20134</v>
      </c>
      <c r="R155">
        <f>IF(COUNTIF($A$2:A155,A155)=1,Q155,"")</f>
        <v>20134</v>
      </c>
    </row>
    <row r="156" spans="1:18">
      <c r="A156" t="s">
        <v>13349</v>
      </c>
      <c r="B156" t="s">
        <v>2657</v>
      </c>
      <c r="C156" t="s">
        <v>3098</v>
      </c>
      <c r="D156" t="s">
        <v>73</v>
      </c>
      <c r="E156" t="s">
        <v>14509</v>
      </c>
      <c r="F156" t="s">
        <v>14875</v>
      </c>
      <c r="G156" t="s">
        <v>53</v>
      </c>
      <c r="H156" t="s">
        <v>14639</v>
      </c>
      <c r="I156" t="s">
        <v>1974</v>
      </c>
      <c r="J156" s="28">
        <v>45421</v>
      </c>
      <c r="K156" s="28"/>
      <c r="M156">
        <v>0</v>
      </c>
      <c r="N156">
        <v>1</v>
      </c>
      <c r="O156">
        <v>13.2</v>
      </c>
      <c r="P156" t="s">
        <v>14507</v>
      </c>
      <c r="Q156">
        <f t="shared" si="2"/>
        <v>41200</v>
      </c>
      <c r="R156">
        <f>IF(COUNTIF($A$2:A156,A156)=1,Q156,"")</f>
        <v>41200</v>
      </c>
    </row>
    <row r="157" spans="1:18">
      <c r="A157" t="s">
        <v>6813</v>
      </c>
      <c r="B157" t="s">
        <v>2018</v>
      </c>
      <c r="C157" t="s">
        <v>14876</v>
      </c>
      <c r="D157" t="s">
        <v>73</v>
      </c>
      <c r="E157" t="s">
        <v>14543</v>
      </c>
      <c r="F157" t="s">
        <v>14877</v>
      </c>
      <c r="G157" t="s">
        <v>133</v>
      </c>
      <c r="H157" t="s">
        <v>14549</v>
      </c>
      <c r="I157" t="s">
        <v>62</v>
      </c>
      <c r="J157" s="28">
        <v>45236</v>
      </c>
      <c r="K157" s="28">
        <v>45199</v>
      </c>
      <c r="L157">
        <v>114</v>
      </c>
      <c r="M157">
        <v>0</v>
      </c>
      <c r="N157">
        <v>1</v>
      </c>
      <c r="P157" t="s">
        <v>14507</v>
      </c>
      <c r="Q157">
        <f t="shared" si="2"/>
        <v>28847</v>
      </c>
      <c r="R157">
        <f>IF(COUNTIF($A$2:A157,A157)=1,Q157,"")</f>
        <v>28847</v>
      </c>
    </row>
    <row r="158" spans="1:18">
      <c r="A158" t="s">
        <v>9147</v>
      </c>
      <c r="B158" t="s">
        <v>841</v>
      </c>
      <c r="C158" t="s">
        <v>14748</v>
      </c>
      <c r="D158" t="s">
        <v>60</v>
      </c>
      <c r="E158" t="s">
        <v>14590</v>
      </c>
      <c r="F158" t="s">
        <v>14878</v>
      </c>
      <c r="G158" t="s">
        <v>61</v>
      </c>
      <c r="H158" t="s">
        <v>14553</v>
      </c>
      <c r="I158" t="s">
        <v>2864</v>
      </c>
      <c r="J158" s="28">
        <v>45181</v>
      </c>
      <c r="K158" s="28"/>
      <c r="M158">
        <v>0</v>
      </c>
      <c r="N158">
        <v>1</v>
      </c>
      <c r="O158">
        <v>33.6</v>
      </c>
      <c r="P158" t="s">
        <v>14516</v>
      </c>
      <c r="Q158">
        <f t="shared" si="2"/>
        <v>22757</v>
      </c>
      <c r="R158">
        <f>IF(COUNTIF($A$2:A158,A158)=1,Q158,"")</f>
        <v>22757</v>
      </c>
    </row>
    <row r="159" spans="1:18">
      <c r="A159" t="s">
        <v>14879</v>
      </c>
      <c r="B159" t="s">
        <v>4439</v>
      </c>
      <c r="C159" t="s">
        <v>14880</v>
      </c>
      <c r="D159" t="s">
        <v>60</v>
      </c>
      <c r="E159" t="s">
        <v>14522</v>
      </c>
      <c r="F159" t="s">
        <v>14881</v>
      </c>
      <c r="G159" t="s">
        <v>67</v>
      </c>
      <c r="H159" t="s">
        <v>14565</v>
      </c>
      <c r="I159" t="s">
        <v>14882</v>
      </c>
      <c r="J159" s="28">
        <v>44998</v>
      </c>
      <c r="K159" s="28"/>
      <c r="M159">
        <v>0</v>
      </c>
      <c r="N159">
        <v>1</v>
      </c>
      <c r="O159">
        <v>18.399999999999999</v>
      </c>
      <c r="P159" t="s">
        <v>14512</v>
      </c>
      <c r="Q159">
        <f t="shared" si="2"/>
        <v>6352</v>
      </c>
      <c r="R159">
        <f>IF(COUNTIF($A$2:A159,A159)=1,Q159,"")</f>
        <v>6352</v>
      </c>
    </row>
    <row r="160" spans="1:18">
      <c r="A160" t="s">
        <v>5203</v>
      </c>
      <c r="B160" t="s">
        <v>5030</v>
      </c>
      <c r="C160" t="s">
        <v>14883</v>
      </c>
      <c r="D160" t="s">
        <v>119</v>
      </c>
      <c r="E160" t="s">
        <v>14517</v>
      </c>
      <c r="F160" t="s">
        <v>14787</v>
      </c>
      <c r="G160" t="s">
        <v>14519</v>
      </c>
      <c r="H160" t="s">
        <v>14553</v>
      </c>
      <c r="I160" t="s">
        <v>2085</v>
      </c>
      <c r="J160" s="28">
        <v>45502</v>
      </c>
      <c r="K160" s="28"/>
      <c r="M160">
        <v>0</v>
      </c>
      <c r="N160">
        <v>1</v>
      </c>
      <c r="O160">
        <v>5.4</v>
      </c>
      <c r="P160" t="s">
        <v>14550</v>
      </c>
      <c r="Q160">
        <f t="shared" si="2"/>
        <v>10000</v>
      </c>
      <c r="R160">
        <f>IF(COUNTIF($A$2:A160,A160)=1,Q160,"")</f>
        <v>10000</v>
      </c>
    </row>
    <row r="161" spans="1:18">
      <c r="A161" t="s">
        <v>11957</v>
      </c>
      <c r="B161" t="s">
        <v>10259</v>
      </c>
      <c r="C161" t="s">
        <v>14884</v>
      </c>
      <c r="D161" t="s">
        <v>60</v>
      </c>
      <c r="E161" t="s">
        <v>14543</v>
      </c>
      <c r="F161" t="s">
        <v>14885</v>
      </c>
      <c r="G161" t="s">
        <v>74</v>
      </c>
      <c r="H161" t="s">
        <v>14682</v>
      </c>
      <c r="I161" t="s">
        <v>1127</v>
      </c>
      <c r="J161" s="28">
        <v>44963</v>
      </c>
      <c r="K161" s="28">
        <v>45028</v>
      </c>
      <c r="L161">
        <v>83</v>
      </c>
      <c r="M161">
        <v>1</v>
      </c>
      <c r="N161">
        <v>2</v>
      </c>
      <c r="O161">
        <v>1.7</v>
      </c>
      <c r="P161" t="s">
        <v>14512</v>
      </c>
      <c r="Q161">
        <f t="shared" si="2"/>
        <v>11192</v>
      </c>
      <c r="R161">
        <f>IF(COUNTIF($A$2:A161,A161)=1,Q161,"")</f>
        <v>11192</v>
      </c>
    </row>
    <row r="162" spans="1:18">
      <c r="A162" t="s">
        <v>11946</v>
      </c>
      <c r="B162" t="s">
        <v>12937</v>
      </c>
      <c r="C162" t="s">
        <v>3098</v>
      </c>
      <c r="D162" t="s">
        <v>60</v>
      </c>
      <c r="E162" t="s">
        <v>14509</v>
      </c>
      <c r="F162" t="s">
        <v>14886</v>
      </c>
      <c r="G162" t="s">
        <v>53</v>
      </c>
      <c r="H162" t="s">
        <v>14527</v>
      </c>
      <c r="I162" t="s">
        <v>1678</v>
      </c>
      <c r="J162" s="28"/>
      <c r="K162" s="28"/>
      <c r="M162">
        <v>0</v>
      </c>
      <c r="N162">
        <v>1</v>
      </c>
      <c r="O162">
        <v>34.299999999999997</v>
      </c>
      <c r="P162" t="s">
        <v>14550</v>
      </c>
      <c r="Q162">
        <f t="shared" si="2"/>
        <v>3690</v>
      </c>
      <c r="R162">
        <f>IF(COUNTIF($A$2:A162,A162)=1,Q162,"")</f>
        <v>3690</v>
      </c>
    </row>
    <row r="163" spans="1:18">
      <c r="A163" t="s">
        <v>14887</v>
      </c>
      <c r="B163" t="s">
        <v>5984</v>
      </c>
      <c r="C163" t="s">
        <v>14888</v>
      </c>
      <c r="D163" t="s">
        <v>52</v>
      </c>
      <c r="E163" t="s">
        <v>14543</v>
      </c>
      <c r="F163" t="s">
        <v>14889</v>
      </c>
      <c r="G163" t="s">
        <v>53</v>
      </c>
      <c r="H163" t="s">
        <v>14549</v>
      </c>
      <c r="I163" t="s">
        <v>5269</v>
      </c>
      <c r="J163" s="28">
        <v>45154</v>
      </c>
      <c r="K163" s="28">
        <v>45153</v>
      </c>
      <c r="L163">
        <v>146</v>
      </c>
      <c r="M163">
        <v>1</v>
      </c>
      <c r="N163">
        <v>4</v>
      </c>
      <c r="O163">
        <v>4.5999999999999996</v>
      </c>
      <c r="P163" t="s">
        <v>14507</v>
      </c>
      <c r="Q163">
        <f t="shared" si="2"/>
        <v>98487</v>
      </c>
      <c r="R163">
        <f>IF(COUNTIF($A$2:A163,A163)=1,Q163,"")</f>
        <v>98487</v>
      </c>
    </row>
    <row r="164" spans="1:18">
      <c r="A164" t="s">
        <v>14890</v>
      </c>
      <c r="B164" t="s">
        <v>3713</v>
      </c>
      <c r="C164" t="s">
        <v>14891</v>
      </c>
      <c r="D164" t="s">
        <v>52</v>
      </c>
      <c r="E164" t="s">
        <v>14590</v>
      </c>
      <c r="F164" t="s">
        <v>14892</v>
      </c>
      <c r="G164" t="s">
        <v>90</v>
      </c>
      <c r="H164" t="s">
        <v>14540</v>
      </c>
      <c r="I164" t="s">
        <v>657</v>
      </c>
      <c r="J164" s="28">
        <v>44972</v>
      </c>
      <c r="K164" s="28"/>
      <c r="M164">
        <v>0</v>
      </c>
      <c r="N164">
        <v>1</v>
      </c>
      <c r="O164">
        <v>1.1000000000000001</v>
      </c>
      <c r="P164" t="s">
        <v>14524</v>
      </c>
      <c r="Q164">
        <f t="shared" si="2"/>
        <v>57343</v>
      </c>
      <c r="R164">
        <f>IF(COUNTIF($A$2:A164,A164)=1,Q164,"")</f>
        <v>57343</v>
      </c>
    </row>
    <row r="165" spans="1:18">
      <c r="A165" t="s">
        <v>14137</v>
      </c>
      <c r="B165" t="s">
        <v>2542</v>
      </c>
      <c r="C165" t="s">
        <v>14893</v>
      </c>
      <c r="D165" t="s">
        <v>60</v>
      </c>
      <c r="E165" t="s">
        <v>14558</v>
      </c>
      <c r="F165" t="s">
        <v>14894</v>
      </c>
      <c r="G165" t="s">
        <v>74</v>
      </c>
      <c r="H165" t="s">
        <v>14565</v>
      </c>
      <c r="I165" t="s">
        <v>5053</v>
      </c>
      <c r="J165" s="28">
        <v>44748</v>
      </c>
      <c r="K165" s="28">
        <v>44652</v>
      </c>
      <c r="L165">
        <v>21</v>
      </c>
      <c r="M165">
        <v>0</v>
      </c>
      <c r="N165">
        <v>1</v>
      </c>
      <c r="O165">
        <v>3</v>
      </c>
      <c r="P165" t="s">
        <v>14524</v>
      </c>
      <c r="Q165">
        <f t="shared" si="2"/>
        <v>16840</v>
      </c>
      <c r="R165">
        <f>IF(COUNTIF($A$2:A165,A165)=1,Q165,"")</f>
        <v>16840</v>
      </c>
    </row>
    <row r="166" spans="1:18">
      <c r="A166" t="s">
        <v>4483</v>
      </c>
      <c r="B166" t="s">
        <v>6071</v>
      </c>
      <c r="C166" t="s">
        <v>3098</v>
      </c>
      <c r="D166" t="s">
        <v>119</v>
      </c>
      <c r="E166" t="s">
        <v>14517</v>
      </c>
      <c r="F166" t="s">
        <v>14895</v>
      </c>
      <c r="G166" t="s">
        <v>14588</v>
      </c>
      <c r="H166" t="s">
        <v>14571</v>
      </c>
      <c r="I166" t="s">
        <v>1880</v>
      </c>
      <c r="J166" s="28">
        <v>45234</v>
      </c>
      <c r="K166" s="28"/>
      <c r="M166">
        <v>0</v>
      </c>
      <c r="N166">
        <v>1</v>
      </c>
      <c r="O166">
        <v>10.8</v>
      </c>
      <c r="P166" t="s">
        <v>14512</v>
      </c>
      <c r="Q166">
        <f t="shared" si="2"/>
        <v>12595</v>
      </c>
      <c r="R166">
        <f>IF(COUNTIF($A$2:A166,A166)=1,Q166,"")</f>
        <v>12595</v>
      </c>
    </row>
    <row r="167" spans="1:18">
      <c r="A167" t="s">
        <v>14896</v>
      </c>
      <c r="B167" t="s">
        <v>3790</v>
      </c>
      <c r="C167" t="s">
        <v>3098</v>
      </c>
      <c r="D167" t="s">
        <v>73</v>
      </c>
      <c r="E167" t="s">
        <v>14509</v>
      </c>
      <c r="F167" t="s">
        <v>14897</v>
      </c>
      <c r="G167" t="s">
        <v>61</v>
      </c>
      <c r="H167" t="s">
        <v>14703</v>
      </c>
      <c r="I167" t="s">
        <v>2403</v>
      </c>
      <c r="J167" s="28">
        <v>45598</v>
      </c>
      <c r="K167" s="28"/>
      <c r="M167">
        <v>0</v>
      </c>
      <c r="N167">
        <v>1</v>
      </c>
      <c r="P167" t="s">
        <v>14550</v>
      </c>
      <c r="Q167">
        <f t="shared" si="2"/>
        <v>29000</v>
      </c>
      <c r="R167">
        <f>IF(COUNTIF($A$2:A167,A167)=1,Q167,"")</f>
        <v>29000</v>
      </c>
    </row>
    <row r="168" spans="1:18">
      <c r="A168" t="s">
        <v>8989</v>
      </c>
      <c r="B168" t="s">
        <v>154</v>
      </c>
      <c r="C168" t="s">
        <v>14898</v>
      </c>
      <c r="D168" t="s">
        <v>100</v>
      </c>
      <c r="E168" t="s">
        <v>14590</v>
      </c>
      <c r="F168" t="s">
        <v>14899</v>
      </c>
      <c r="G168" t="s">
        <v>61</v>
      </c>
      <c r="H168" t="s">
        <v>14527</v>
      </c>
      <c r="I168" t="s">
        <v>2256</v>
      </c>
      <c r="J168" s="28"/>
      <c r="K168" s="28"/>
      <c r="M168">
        <v>0</v>
      </c>
      <c r="N168">
        <v>1</v>
      </c>
      <c r="O168">
        <v>10.4</v>
      </c>
      <c r="P168" t="s">
        <v>14507</v>
      </c>
      <c r="Q168">
        <f t="shared" si="2"/>
        <v>5531</v>
      </c>
      <c r="R168">
        <f>IF(COUNTIF($A$2:A168,A168)=1,Q168,"")</f>
        <v>5531</v>
      </c>
    </row>
    <row r="169" spans="1:18">
      <c r="A169" t="s">
        <v>9528</v>
      </c>
      <c r="B169" t="s">
        <v>7921</v>
      </c>
      <c r="C169" t="s">
        <v>14809</v>
      </c>
      <c r="D169" t="s">
        <v>52</v>
      </c>
      <c r="E169" t="s">
        <v>14509</v>
      </c>
      <c r="F169" t="s">
        <v>14900</v>
      </c>
      <c r="G169" t="s">
        <v>80</v>
      </c>
      <c r="H169" t="s">
        <v>14901</v>
      </c>
      <c r="I169" t="s">
        <v>5693</v>
      </c>
      <c r="J169" s="28">
        <v>45728</v>
      </c>
      <c r="K169" s="28"/>
      <c r="M169">
        <v>0</v>
      </c>
      <c r="N169">
        <v>1</v>
      </c>
      <c r="O169">
        <v>2.2999999999999998</v>
      </c>
      <c r="P169" t="s">
        <v>14516</v>
      </c>
      <c r="Q169">
        <f t="shared" si="2"/>
        <v>117885</v>
      </c>
      <c r="R169">
        <f>IF(COUNTIF($A$2:A169,A169)=1,Q169,"")</f>
        <v>117885</v>
      </c>
    </row>
    <row r="170" spans="1:18">
      <c r="A170" t="s">
        <v>10203</v>
      </c>
      <c r="B170" t="s">
        <v>4969</v>
      </c>
      <c r="C170" t="s">
        <v>14902</v>
      </c>
      <c r="D170" t="s">
        <v>60</v>
      </c>
      <c r="E170" t="s">
        <v>14517</v>
      </c>
      <c r="F170" t="s">
        <v>14903</v>
      </c>
      <c r="G170" t="s">
        <v>14519</v>
      </c>
      <c r="H170" t="s">
        <v>14904</v>
      </c>
      <c r="I170" t="s">
        <v>2855</v>
      </c>
      <c r="J170" s="28">
        <v>45350</v>
      </c>
      <c r="K170" s="28"/>
      <c r="M170">
        <v>0</v>
      </c>
      <c r="N170">
        <v>1</v>
      </c>
      <c r="P170" t="s">
        <v>14507</v>
      </c>
      <c r="Q170">
        <f t="shared" si="2"/>
        <v>5432</v>
      </c>
      <c r="R170">
        <f>IF(COUNTIF($A$2:A170,A170)=1,Q170,"")</f>
        <v>5432</v>
      </c>
    </row>
    <row r="171" spans="1:18">
      <c r="A171" t="s">
        <v>5941</v>
      </c>
      <c r="B171" t="s">
        <v>4451</v>
      </c>
      <c r="C171" t="s">
        <v>14905</v>
      </c>
      <c r="D171" t="s">
        <v>60</v>
      </c>
      <c r="E171" t="s">
        <v>14543</v>
      </c>
      <c r="F171" t="s">
        <v>14906</v>
      </c>
      <c r="G171" t="s">
        <v>14588</v>
      </c>
      <c r="H171" t="s">
        <v>14639</v>
      </c>
      <c r="I171" t="s">
        <v>1986</v>
      </c>
      <c r="J171" s="28">
        <v>44838</v>
      </c>
      <c r="K171" s="28">
        <v>44935</v>
      </c>
      <c r="L171">
        <v>178</v>
      </c>
      <c r="M171">
        <v>0</v>
      </c>
      <c r="N171">
        <v>1</v>
      </c>
      <c r="O171">
        <v>12.8</v>
      </c>
      <c r="P171" t="s">
        <v>14524</v>
      </c>
      <c r="Q171">
        <f t="shared" si="2"/>
        <v>10147</v>
      </c>
      <c r="R171">
        <f>IF(COUNTIF($A$2:A171,A171)=1,Q171,"")</f>
        <v>10147</v>
      </c>
    </row>
    <row r="172" spans="1:18">
      <c r="A172" t="s">
        <v>14907</v>
      </c>
      <c r="B172" t="s">
        <v>1278</v>
      </c>
      <c r="C172" t="s">
        <v>14773</v>
      </c>
      <c r="D172" t="s">
        <v>100</v>
      </c>
      <c r="E172" t="s">
        <v>14517</v>
      </c>
      <c r="F172" t="s">
        <v>14908</v>
      </c>
      <c r="G172" t="s">
        <v>80</v>
      </c>
      <c r="H172" t="s">
        <v>14909</v>
      </c>
      <c r="I172" t="s">
        <v>9509</v>
      </c>
      <c r="J172" s="28">
        <v>45352</v>
      </c>
      <c r="K172" s="28"/>
      <c r="M172">
        <v>0</v>
      </c>
      <c r="N172">
        <v>1</v>
      </c>
      <c r="O172">
        <v>0.6</v>
      </c>
      <c r="P172" t="s">
        <v>14550</v>
      </c>
      <c r="Q172">
        <f t="shared" si="2"/>
        <v>3879</v>
      </c>
      <c r="R172">
        <f>IF(COUNTIF($A$2:A172,A172)=1,Q172,"")</f>
        <v>3879</v>
      </c>
    </row>
    <row r="173" spans="1:18">
      <c r="A173" t="s">
        <v>14910</v>
      </c>
      <c r="B173" t="s">
        <v>5110</v>
      </c>
      <c r="C173" t="s">
        <v>14911</v>
      </c>
      <c r="D173" t="s">
        <v>60</v>
      </c>
      <c r="E173" t="s">
        <v>14517</v>
      </c>
      <c r="F173" t="s">
        <v>14912</v>
      </c>
      <c r="G173" t="s">
        <v>53</v>
      </c>
      <c r="H173" t="s">
        <v>14553</v>
      </c>
      <c r="I173" t="s">
        <v>3442</v>
      </c>
      <c r="J173" s="28">
        <v>44797</v>
      </c>
      <c r="K173" s="28"/>
      <c r="M173">
        <v>0</v>
      </c>
      <c r="N173">
        <v>1</v>
      </c>
      <c r="O173">
        <v>24</v>
      </c>
      <c r="P173" t="s">
        <v>14516</v>
      </c>
      <c r="Q173">
        <f t="shared" si="2"/>
        <v>8466</v>
      </c>
      <c r="R173">
        <f>IF(COUNTIF($A$2:A173,A173)=1,Q173,"")</f>
        <v>8466</v>
      </c>
    </row>
    <row r="174" spans="1:18">
      <c r="A174" t="s">
        <v>12586</v>
      </c>
      <c r="B174" t="s">
        <v>2094</v>
      </c>
      <c r="C174" t="s">
        <v>3098</v>
      </c>
      <c r="D174" t="s">
        <v>73</v>
      </c>
      <c r="E174" t="s">
        <v>14522</v>
      </c>
      <c r="F174" t="s">
        <v>14913</v>
      </c>
      <c r="G174" t="s">
        <v>90</v>
      </c>
      <c r="H174" t="s">
        <v>14527</v>
      </c>
      <c r="I174" t="s">
        <v>336</v>
      </c>
      <c r="J174" s="28">
        <v>45207</v>
      </c>
      <c r="K174" s="28"/>
      <c r="M174">
        <v>0</v>
      </c>
      <c r="N174">
        <v>1</v>
      </c>
      <c r="O174">
        <v>25.3</v>
      </c>
      <c r="P174" t="s">
        <v>14524</v>
      </c>
      <c r="Q174">
        <f t="shared" si="2"/>
        <v>36174</v>
      </c>
      <c r="R174">
        <f>IF(COUNTIF($A$2:A174,A174)=1,Q174,"")</f>
        <v>36174</v>
      </c>
    </row>
    <row r="175" spans="1:18">
      <c r="A175" t="s">
        <v>9713</v>
      </c>
      <c r="B175" t="s">
        <v>5120</v>
      </c>
      <c r="C175" t="s">
        <v>3098</v>
      </c>
      <c r="D175" t="s">
        <v>119</v>
      </c>
      <c r="E175" t="s">
        <v>14522</v>
      </c>
      <c r="F175" t="s">
        <v>14914</v>
      </c>
      <c r="G175" t="s">
        <v>80</v>
      </c>
      <c r="H175" t="s">
        <v>14537</v>
      </c>
      <c r="I175" t="s">
        <v>940</v>
      </c>
      <c r="J175" s="28">
        <v>45615</v>
      </c>
      <c r="K175" s="28"/>
      <c r="M175">
        <v>0</v>
      </c>
      <c r="N175">
        <v>1</v>
      </c>
      <c r="P175" t="s">
        <v>14524</v>
      </c>
      <c r="Q175">
        <f t="shared" si="2"/>
        <v>8249</v>
      </c>
      <c r="R175">
        <f>IF(COUNTIF($A$2:A175,A175)=1,Q175,"")</f>
        <v>8249</v>
      </c>
    </row>
    <row r="176" spans="1:18">
      <c r="A176" t="s">
        <v>9602</v>
      </c>
      <c r="B176" t="s">
        <v>942</v>
      </c>
      <c r="C176" t="s">
        <v>14915</v>
      </c>
      <c r="D176" t="s">
        <v>100</v>
      </c>
      <c r="E176" t="s">
        <v>14509</v>
      </c>
      <c r="F176" t="s">
        <v>14916</v>
      </c>
      <c r="G176" t="s">
        <v>133</v>
      </c>
      <c r="H176" t="s">
        <v>14917</v>
      </c>
      <c r="I176" t="s">
        <v>1429</v>
      </c>
      <c r="J176" s="28">
        <v>45084</v>
      </c>
      <c r="K176" s="28"/>
      <c r="M176">
        <v>0</v>
      </c>
      <c r="N176">
        <v>1</v>
      </c>
      <c r="O176">
        <v>3.4</v>
      </c>
      <c r="P176" t="s">
        <v>14524</v>
      </c>
      <c r="Q176">
        <f t="shared" si="2"/>
        <v>6918</v>
      </c>
      <c r="R176">
        <f>IF(COUNTIF($A$2:A176,A176)=1,Q176,"")</f>
        <v>6918</v>
      </c>
    </row>
    <row r="177" spans="1:18">
      <c r="A177" t="s">
        <v>11147</v>
      </c>
      <c r="B177" t="s">
        <v>5753</v>
      </c>
      <c r="C177" t="s">
        <v>14918</v>
      </c>
      <c r="D177" t="s">
        <v>73</v>
      </c>
      <c r="E177" t="s">
        <v>14590</v>
      </c>
      <c r="F177" t="s">
        <v>14919</v>
      </c>
      <c r="G177" t="s">
        <v>67</v>
      </c>
      <c r="H177" t="s">
        <v>14635</v>
      </c>
      <c r="I177" t="s">
        <v>1058</v>
      </c>
      <c r="J177" s="28">
        <v>45548</v>
      </c>
      <c r="K177" s="28"/>
      <c r="M177">
        <v>0</v>
      </c>
      <c r="N177">
        <v>1</v>
      </c>
      <c r="O177">
        <v>11</v>
      </c>
      <c r="P177" t="s">
        <v>14516</v>
      </c>
      <c r="Q177">
        <f t="shared" si="2"/>
        <v>40270</v>
      </c>
      <c r="R177">
        <f>IF(COUNTIF($A$2:A177,A177)=1,Q177,"")</f>
        <v>40270</v>
      </c>
    </row>
    <row r="178" spans="1:18">
      <c r="A178" t="s">
        <v>8463</v>
      </c>
      <c r="B178" t="s">
        <v>7606</v>
      </c>
      <c r="C178" t="s">
        <v>14920</v>
      </c>
      <c r="D178" t="s">
        <v>52</v>
      </c>
      <c r="E178" t="s">
        <v>14543</v>
      </c>
      <c r="F178" t="s">
        <v>14921</v>
      </c>
      <c r="G178" t="s">
        <v>133</v>
      </c>
      <c r="H178" t="s">
        <v>14568</v>
      </c>
      <c r="I178" t="s">
        <v>1371</v>
      </c>
      <c r="J178" s="28">
        <v>45701</v>
      </c>
      <c r="K178" s="28">
        <v>45721</v>
      </c>
      <c r="L178">
        <v>70</v>
      </c>
      <c r="M178">
        <v>1</v>
      </c>
      <c r="N178">
        <v>1</v>
      </c>
      <c r="O178">
        <v>10.1</v>
      </c>
      <c r="P178" t="s">
        <v>14512</v>
      </c>
      <c r="Q178">
        <f t="shared" si="2"/>
        <v>162054</v>
      </c>
      <c r="R178">
        <f>IF(COUNTIF($A$2:A178,A178)=1,Q178,"")</f>
        <v>162054</v>
      </c>
    </row>
    <row r="179" spans="1:18">
      <c r="A179" t="s">
        <v>5097</v>
      </c>
      <c r="B179" t="s">
        <v>761</v>
      </c>
      <c r="C179" t="s">
        <v>14604</v>
      </c>
      <c r="D179" t="s">
        <v>119</v>
      </c>
      <c r="E179" t="s">
        <v>14543</v>
      </c>
      <c r="F179" t="s">
        <v>14922</v>
      </c>
      <c r="G179" t="s">
        <v>74</v>
      </c>
      <c r="H179" t="s">
        <v>14565</v>
      </c>
      <c r="I179" t="s">
        <v>1355</v>
      </c>
      <c r="J179" s="28">
        <v>45349</v>
      </c>
      <c r="K179" s="28">
        <v>45449</v>
      </c>
      <c r="L179">
        <v>118</v>
      </c>
      <c r="M179">
        <v>1</v>
      </c>
      <c r="N179">
        <v>3</v>
      </c>
      <c r="O179">
        <v>0.6</v>
      </c>
      <c r="P179" t="s">
        <v>14524</v>
      </c>
      <c r="Q179">
        <f t="shared" si="2"/>
        <v>13474</v>
      </c>
      <c r="R179">
        <f>IF(COUNTIF($A$2:A179,A179)=1,Q179,"")</f>
        <v>13474</v>
      </c>
    </row>
    <row r="180" spans="1:18">
      <c r="A180" t="s">
        <v>14923</v>
      </c>
      <c r="B180" t="s">
        <v>3626</v>
      </c>
      <c r="C180" t="s">
        <v>14855</v>
      </c>
      <c r="D180" t="s">
        <v>60</v>
      </c>
      <c r="E180" t="s">
        <v>14522</v>
      </c>
      <c r="F180" t="s">
        <v>14924</v>
      </c>
      <c r="G180" t="s">
        <v>61</v>
      </c>
      <c r="H180" t="s">
        <v>14925</v>
      </c>
      <c r="I180" t="s">
        <v>523</v>
      </c>
      <c r="J180" s="28"/>
      <c r="K180" s="28"/>
      <c r="M180">
        <v>0</v>
      </c>
      <c r="N180">
        <v>1</v>
      </c>
      <c r="O180">
        <v>25.6</v>
      </c>
      <c r="P180" t="s">
        <v>14516</v>
      </c>
      <c r="Q180">
        <f t="shared" si="2"/>
        <v>8469</v>
      </c>
      <c r="R180">
        <f>IF(COUNTIF($A$2:A180,A180)=1,Q180,"")</f>
        <v>8469</v>
      </c>
    </row>
    <row r="181" spans="1:18">
      <c r="A181" t="s">
        <v>14926</v>
      </c>
      <c r="B181" t="s">
        <v>8862</v>
      </c>
      <c r="C181" t="s">
        <v>14927</v>
      </c>
      <c r="D181" t="s">
        <v>60</v>
      </c>
      <c r="E181" t="s">
        <v>14509</v>
      </c>
      <c r="F181" t="s">
        <v>14928</v>
      </c>
      <c r="G181" t="s">
        <v>67</v>
      </c>
      <c r="H181" t="s">
        <v>14639</v>
      </c>
      <c r="I181" t="s">
        <v>1360</v>
      </c>
      <c r="J181" s="28"/>
      <c r="K181" s="28"/>
      <c r="M181">
        <v>0</v>
      </c>
      <c r="N181">
        <v>1</v>
      </c>
      <c r="P181" t="s">
        <v>14512</v>
      </c>
      <c r="Q181">
        <f t="shared" si="2"/>
        <v>4797</v>
      </c>
      <c r="R181">
        <f>IF(COUNTIF($A$2:A181,A181)=1,Q181,"")</f>
        <v>4797</v>
      </c>
    </row>
    <row r="182" spans="1:18">
      <c r="A182" t="s">
        <v>14929</v>
      </c>
      <c r="B182" t="s">
        <v>4283</v>
      </c>
      <c r="C182" t="s">
        <v>14930</v>
      </c>
      <c r="D182" t="s">
        <v>52</v>
      </c>
      <c r="E182" t="s">
        <v>14509</v>
      </c>
      <c r="F182" t="s">
        <v>14931</v>
      </c>
      <c r="G182" t="s">
        <v>61</v>
      </c>
      <c r="H182" t="s">
        <v>14530</v>
      </c>
      <c r="I182" t="s">
        <v>1030</v>
      </c>
      <c r="J182" s="28">
        <v>45516</v>
      </c>
      <c r="K182" s="28"/>
      <c r="M182">
        <v>0</v>
      </c>
      <c r="N182">
        <v>1</v>
      </c>
      <c r="O182">
        <v>4.7</v>
      </c>
      <c r="P182" t="s">
        <v>14516</v>
      </c>
      <c r="Q182">
        <f t="shared" si="2"/>
        <v>55000</v>
      </c>
      <c r="R182">
        <f>IF(COUNTIF($A$2:A182,A182)=1,Q182,"")</f>
        <v>55000</v>
      </c>
    </row>
    <row r="183" spans="1:18">
      <c r="A183" t="s">
        <v>13933</v>
      </c>
      <c r="B183" t="s">
        <v>3052</v>
      </c>
      <c r="C183" t="s">
        <v>3098</v>
      </c>
      <c r="D183" t="s">
        <v>52</v>
      </c>
      <c r="E183" t="s">
        <v>14590</v>
      </c>
      <c r="F183" t="s">
        <v>14932</v>
      </c>
      <c r="G183" t="s">
        <v>133</v>
      </c>
      <c r="H183" t="s">
        <v>14545</v>
      </c>
      <c r="I183" t="s">
        <v>1043</v>
      </c>
      <c r="J183" s="28">
        <v>45210</v>
      </c>
      <c r="K183" s="28"/>
      <c r="M183">
        <v>0</v>
      </c>
      <c r="N183">
        <v>1</v>
      </c>
      <c r="P183" t="s">
        <v>14550</v>
      </c>
      <c r="Q183">
        <f t="shared" si="2"/>
        <v>164505</v>
      </c>
      <c r="R183">
        <f>IF(COUNTIF($A$2:A183,A183)=1,Q183,"")</f>
        <v>164505</v>
      </c>
    </row>
    <row r="184" spans="1:18">
      <c r="A184" t="s">
        <v>9710</v>
      </c>
      <c r="B184" t="s">
        <v>8618</v>
      </c>
      <c r="C184" t="s">
        <v>14933</v>
      </c>
      <c r="D184" t="s">
        <v>52</v>
      </c>
      <c r="E184" t="s">
        <v>14509</v>
      </c>
      <c r="F184" t="s">
        <v>14934</v>
      </c>
      <c r="G184" t="s">
        <v>133</v>
      </c>
      <c r="H184" t="s">
        <v>14540</v>
      </c>
      <c r="I184" t="s">
        <v>1379</v>
      </c>
      <c r="J184" s="28">
        <v>44958</v>
      </c>
      <c r="K184" s="28"/>
      <c r="M184">
        <v>0</v>
      </c>
      <c r="N184">
        <v>1</v>
      </c>
      <c r="P184" t="s">
        <v>14524</v>
      </c>
      <c r="Q184">
        <f t="shared" si="2"/>
        <v>148315</v>
      </c>
      <c r="R184">
        <f>IF(COUNTIF($A$2:A184,A184)=1,Q184,"")</f>
        <v>148315</v>
      </c>
    </row>
    <row r="185" spans="1:18">
      <c r="A185" t="s">
        <v>14935</v>
      </c>
      <c r="B185" t="s">
        <v>6071</v>
      </c>
      <c r="C185" t="s">
        <v>14936</v>
      </c>
      <c r="D185" t="s">
        <v>100</v>
      </c>
      <c r="E185" t="s">
        <v>14543</v>
      </c>
      <c r="F185" t="s">
        <v>14937</v>
      </c>
      <c r="G185" t="s">
        <v>90</v>
      </c>
      <c r="H185" t="s">
        <v>14938</v>
      </c>
      <c r="I185" t="s">
        <v>14939</v>
      </c>
      <c r="J185" s="28">
        <v>44637</v>
      </c>
      <c r="K185" s="28">
        <v>44706</v>
      </c>
      <c r="L185">
        <v>123</v>
      </c>
      <c r="M185">
        <v>1</v>
      </c>
      <c r="N185">
        <v>2</v>
      </c>
      <c r="O185">
        <v>12.4</v>
      </c>
      <c r="P185" t="s">
        <v>14524</v>
      </c>
      <c r="Q185">
        <f t="shared" si="2"/>
        <v>3689</v>
      </c>
      <c r="R185">
        <f>IF(COUNTIF($A$2:A185,A185)=1,Q185,"")</f>
        <v>3689</v>
      </c>
    </row>
    <row r="186" spans="1:18">
      <c r="A186" t="s">
        <v>14940</v>
      </c>
      <c r="B186" t="s">
        <v>211</v>
      </c>
      <c r="C186" t="s">
        <v>14941</v>
      </c>
      <c r="D186" t="s">
        <v>100</v>
      </c>
      <c r="E186" t="s">
        <v>14517</v>
      </c>
      <c r="F186" t="s">
        <v>14942</v>
      </c>
      <c r="G186" t="s">
        <v>53</v>
      </c>
      <c r="H186" t="s">
        <v>14560</v>
      </c>
      <c r="I186" t="s">
        <v>400</v>
      </c>
      <c r="J186" s="28">
        <v>44903</v>
      </c>
      <c r="K186" s="28"/>
      <c r="M186">
        <v>0</v>
      </c>
      <c r="N186">
        <v>1</v>
      </c>
      <c r="O186">
        <v>2.2000000000000002</v>
      </c>
      <c r="P186" t="s">
        <v>14512</v>
      </c>
      <c r="Q186">
        <f t="shared" si="2"/>
        <v>3855</v>
      </c>
      <c r="R186">
        <f>IF(COUNTIF($A$2:A186,A186)=1,Q186,"")</f>
        <v>3855</v>
      </c>
    </row>
    <row r="187" spans="1:18">
      <c r="A187" t="s">
        <v>14943</v>
      </c>
      <c r="B187" t="s">
        <v>5723</v>
      </c>
      <c r="C187" t="s">
        <v>14944</v>
      </c>
      <c r="D187" t="s">
        <v>52</v>
      </c>
      <c r="E187" t="s">
        <v>14509</v>
      </c>
      <c r="F187" t="s">
        <v>14945</v>
      </c>
      <c r="G187" t="s">
        <v>133</v>
      </c>
      <c r="H187" t="s">
        <v>14549</v>
      </c>
      <c r="I187" t="s">
        <v>2182</v>
      </c>
      <c r="J187" s="28">
        <v>45406</v>
      </c>
      <c r="K187" s="28"/>
      <c r="M187">
        <v>0</v>
      </c>
      <c r="N187">
        <v>1</v>
      </c>
      <c r="O187">
        <v>34.6</v>
      </c>
      <c r="P187" t="s">
        <v>14516</v>
      </c>
      <c r="Q187">
        <f t="shared" si="2"/>
        <v>83917</v>
      </c>
      <c r="R187">
        <f>IF(COUNTIF($A$2:A187,A187)=1,Q187,"")</f>
        <v>83917</v>
      </c>
    </row>
    <row r="188" spans="1:18">
      <c r="A188" t="s">
        <v>14946</v>
      </c>
      <c r="B188" t="s">
        <v>2919</v>
      </c>
      <c r="C188" t="s">
        <v>14947</v>
      </c>
      <c r="D188" t="s">
        <v>100</v>
      </c>
      <c r="E188" t="s">
        <v>14543</v>
      </c>
      <c r="F188" t="s">
        <v>14948</v>
      </c>
      <c r="G188" t="s">
        <v>14588</v>
      </c>
      <c r="H188" t="s">
        <v>14545</v>
      </c>
      <c r="I188" t="s">
        <v>3033</v>
      </c>
      <c r="J188" s="28">
        <v>45246</v>
      </c>
      <c r="K188" s="28">
        <v>45296</v>
      </c>
      <c r="L188">
        <v>119</v>
      </c>
      <c r="M188">
        <v>0</v>
      </c>
      <c r="N188">
        <v>1</v>
      </c>
      <c r="O188">
        <v>19.399999999999999</v>
      </c>
      <c r="P188" t="s">
        <v>14516</v>
      </c>
      <c r="Q188">
        <f t="shared" si="2"/>
        <v>8320</v>
      </c>
      <c r="R188">
        <f>IF(COUNTIF($A$2:A188,A188)=1,Q188,"")</f>
        <v>8320</v>
      </c>
    </row>
    <row r="189" spans="1:18">
      <c r="A189" t="s">
        <v>9254</v>
      </c>
      <c r="B189" t="s">
        <v>2172</v>
      </c>
      <c r="C189" t="s">
        <v>14949</v>
      </c>
      <c r="D189" t="s">
        <v>60</v>
      </c>
      <c r="E189" t="s">
        <v>14509</v>
      </c>
      <c r="F189" t="s">
        <v>14950</v>
      </c>
      <c r="G189" t="s">
        <v>14588</v>
      </c>
      <c r="H189" t="s">
        <v>14639</v>
      </c>
      <c r="I189" t="s">
        <v>1740</v>
      </c>
      <c r="J189" s="28">
        <v>45195</v>
      </c>
      <c r="K189" s="28"/>
      <c r="M189">
        <v>0</v>
      </c>
      <c r="N189">
        <v>1</v>
      </c>
      <c r="O189">
        <v>3.1</v>
      </c>
      <c r="P189" t="s">
        <v>14524</v>
      </c>
      <c r="Q189">
        <f t="shared" si="2"/>
        <v>23873</v>
      </c>
      <c r="R189">
        <f>IF(COUNTIF($A$2:A189,A189)=1,Q189,"")</f>
        <v>23873</v>
      </c>
    </row>
    <row r="190" spans="1:18">
      <c r="A190" t="s">
        <v>14951</v>
      </c>
      <c r="B190" t="s">
        <v>6487</v>
      </c>
      <c r="C190" t="s">
        <v>3098</v>
      </c>
      <c r="D190" t="s">
        <v>100</v>
      </c>
      <c r="E190" t="s">
        <v>14504</v>
      </c>
      <c r="F190" t="s">
        <v>14952</v>
      </c>
      <c r="G190" t="s">
        <v>74</v>
      </c>
      <c r="H190" t="s">
        <v>14568</v>
      </c>
      <c r="I190" t="s">
        <v>1261</v>
      </c>
      <c r="J190" s="28">
        <v>45611</v>
      </c>
      <c r="K190" s="28"/>
      <c r="M190">
        <v>0</v>
      </c>
      <c r="N190">
        <v>1</v>
      </c>
      <c r="O190">
        <v>30.1</v>
      </c>
      <c r="P190" t="s">
        <v>14550</v>
      </c>
      <c r="Q190">
        <f t="shared" si="2"/>
        <v>2986</v>
      </c>
      <c r="R190">
        <f>IF(COUNTIF($A$2:A190,A190)=1,Q190,"")</f>
        <v>2986</v>
      </c>
    </row>
    <row r="191" spans="1:18">
      <c r="A191" t="s">
        <v>14953</v>
      </c>
      <c r="B191" t="s">
        <v>1632</v>
      </c>
      <c r="C191" t="s">
        <v>14954</v>
      </c>
      <c r="D191" t="s">
        <v>73</v>
      </c>
      <c r="E191" t="s">
        <v>14543</v>
      </c>
      <c r="F191" t="s">
        <v>14955</v>
      </c>
      <c r="G191" t="s">
        <v>74</v>
      </c>
      <c r="H191" t="s">
        <v>14506</v>
      </c>
      <c r="I191" t="s">
        <v>420</v>
      </c>
      <c r="J191" s="28">
        <v>45165</v>
      </c>
      <c r="K191" s="28">
        <v>45150</v>
      </c>
      <c r="L191">
        <v>60</v>
      </c>
      <c r="M191">
        <v>1</v>
      </c>
      <c r="N191">
        <v>3</v>
      </c>
      <c r="P191" t="s">
        <v>14524</v>
      </c>
      <c r="Q191">
        <f t="shared" si="2"/>
        <v>15949</v>
      </c>
      <c r="R191">
        <f>IF(COUNTIF($A$2:A191,A191)=1,Q191,"")</f>
        <v>15949</v>
      </c>
    </row>
    <row r="192" spans="1:18">
      <c r="A192" t="s">
        <v>14956</v>
      </c>
      <c r="B192" t="s">
        <v>5072</v>
      </c>
      <c r="C192" t="s">
        <v>14735</v>
      </c>
      <c r="D192" t="s">
        <v>100</v>
      </c>
      <c r="E192" t="s">
        <v>14517</v>
      </c>
      <c r="F192" t="s">
        <v>14957</v>
      </c>
      <c r="G192" t="s">
        <v>53</v>
      </c>
      <c r="H192" t="s">
        <v>14530</v>
      </c>
      <c r="I192" t="s">
        <v>578</v>
      </c>
      <c r="J192" s="28">
        <v>44878</v>
      </c>
      <c r="K192" s="28"/>
      <c r="M192">
        <v>0</v>
      </c>
      <c r="N192">
        <v>1</v>
      </c>
      <c r="O192">
        <v>18.399999999999999</v>
      </c>
      <c r="P192" t="s">
        <v>14516</v>
      </c>
      <c r="Q192">
        <f t="shared" si="2"/>
        <v>2984</v>
      </c>
      <c r="R192">
        <f>IF(COUNTIF($A$2:A192,A192)=1,Q192,"")</f>
        <v>2984</v>
      </c>
    </row>
    <row r="193" spans="1:18">
      <c r="A193" t="s">
        <v>14958</v>
      </c>
      <c r="B193" t="s">
        <v>7114</v>
      </c>
      <c r="C193" t="s">
        <v>3098</v>
      </c>
      <c r="D193" t="s">
        <v>100</v>
      </c>
      <c r="E193" t="s">
        <v>14522</v>
      </c>
      <c r="F193" t="s">
        <v>14531</v>
      </c>
      <c r="G193" t="s">
        <v>133</v>
      </c>
      <c r="H193" t="s">
        <v>14616</v>
      </c>
      <c r="I193" t="s">
        <v>1946</v>
      </c>
      <c r="J193" s="28">
        <v>45638</v>
      </c>
      <c r="K193" s="28"/>
      <c r="M193">
        <v>0</v>
      </c>
      <c r="N193">
        <v>1</v>
      </c>
      <c r="O193">
        <v>7.1</v>
      </c>
      <c r="P193" t="s">
        <v>14516</v>
      </c>
      <c r="Q193">
        <f t="shared" si="2"/>
        <v>4000</v>
      </c>
      <c r="R193">
        <f>IF(COUNTIF($A$2:A193,A193)=1,Q193,"")</f>
        <v>4000</v>
      </c>
    </row>
    <row r="194" spans="1:18">
      <c r="A194" t="s">
        <v>8312</v>
      </c>
      <c r="B194" t="s">
        <v>4624</v>
      </c>
      <c r="C194" t="s">
        <v>14660</v>
      </c>
      <c r="D194" t="s">
        <v>73</v>
      </c>
      <c r="E194" t="s">
        <v>14504</v>
      </c>
      <c r="F194" t="s">
        <v>14959</v>
      </c>
      <c r="G194" t="s">
        <v>90</v>
      </c>
      <c r="H194" t="s">
        <v>14571</v>
      </c>
      <c r="I194" t="s">
        <v>287</v>
      </c>
      <c r="J194" s="28">
        <v>44894</v>
      </c>
      <c r="K194" s="28"/>
      <c r="M194">
        <v>0</v>
      </c>
      <c r="N194">
        <v>1</v>
      </c>
      <c r="O194">
        <v>2.6</v>
      </c>
      <c r="P194" t="s">
        <v>14524</v>
      </c>
      <c r="Q194">
        <f t="shared" ref="Q194:Q257" si="3">IFERROR(IF(RIGHT(UPPER(TRIM(F194)),1)="K",VALUE(SUBSTITUTE(SUBSTITUTE(LEFT(TRIM(F194),LEN(TRIM(F194))-1),"$",""),",",""))*1000,IF(RIGHT(UPPER(TRIM(F194)),1)="M",VALUE(SUBSTITUTE(SUBSTITUTE(LEFT(TRIM(F194),LEN(TRIM(F194))-1),"$",""),",",""))*1000000,VALUE(SUBSTITUTE(SUBSTITUTE(TRIM(F194),"$",""),",","")))),"")</f>
        <v>28522</v>
      </c>
      <c r="R194">
        <f>IF(COUNTIF($A$2:A194,A194)=1,Q194,"")</f>
        <v>28522</v>
      </c>
    </row>
    <row r="195" spans="1:18">
      <c r="A195" t="s">
        <v>9017</v>
      </c>
      <c r="B195" t="s">
        <v>5554</v>
      </c>
      <c r="C195" t="s">
        <v>14960</v>
      </c>
      <c r="D195" t="s">
        <v>52</v>
      </c>
      <c r="E195" t="s">
        <v>14543</v>
      </c>
      <c r="F195" t="s">
        <v>14961</v>
      </c>
      <c r="G195" t="s">
        <v>80</v>
      </c>
      <c r="H195" t="s">
        <v>14871</v>
      </c>
      <c r="I195" t="s">
        <v>762</v>
      </c>
      <c r="J195" s="28">
        <v>45325</v>
      </c>
      <c r="K195" s="28">
        <v>45402</v>
      </c>
      <c r="L195">
        <v>100</v>
      </c>
      <c r="M195">
        <v>1</v>
      </c>
      <c r="N195">
        <v>3</v>
      </c>
      <c r="O195">
        <v>4.7</v>
      </c>
      <c r="P195" t="s">
        <v>14516</v>
      </c>
      <c r="Q195">
        <f t="shared" si="3"/>
        <v>56796</v>
      </c>
      <c r="R195">
        <f>IF(COUNTIF($A$2:A195,A195)=1,Q195,"")</f>
        <v>56796</v>
      </c>
    </row>
    <row r="196" spans="1:18">
      <c r="A196" t="s">
        <v>11494</v>
      </c>
      <c r="B196" t="s">
        <v>1124</v>
      </c>
      <c r="C196" t="s">
        <v>14962</v>
      </c>
      <c r="D196" t="s">
        <v>100</v>
      </c>
      <c r="E196" t="s">
        <v>14590</v>
      </c>
      <c r="F196" t="s">
        <v>14963</v>
      </c>
      <c r="G196" t="s">
        <v>14519</v>
      </c>
      <c r="H196" t="s">
        <v>14788</v>
      </c>
      <c r="I196" t="s">
        <v>777</v>
      </c>
      <c r="J196" s="28">
        <v>45595</v>
      </c>
      <c r="K196" s="28"/>
      <c r="M196">
        <v>0</v>
      </c>
      <c r="N196">
        <v>1</v>
      </c>
      <c r="O196">
        <v>15.9</v>
      </c>
      <c r="P196" t="s">
        <v>14516</v>
      </c>
      <c r="Q196">
        <f t="shared" si="3"/>
        <v>5175</v>
      </c>
      <c r="R196">
        <f>IF(COUNTIF($A$2:A196,A196)=1,Q196,"")</f>
        <v>5175</v>
      </c>
    </row>
    <row r="197" spans="1:18">
      <c r="A197" t="s">
        <v>7442</v>
      </c>
      <c r="B197" t="s">
        <v>1643</v>
      </c>
      <c r="C197" t="s">
        <v>14964</v>
      </c>
      <c r="D197" t="s">
        <v>100</v>
      </c>
      <c r="E197" t="s">
        <v>14590</v>
      </c>
      <c r="F197" t="s">
        <v>14965</v>
      </c>
      <c r="G197" t="s">
        <v>74</v>
      </c>
      <c r="H197" t="s">
        <v>14532</v>
      </c>
      <c r="I197" t="s">
        <v>1140</v>
      </c>
      <c r="J197" s="28">
        <v>45508</v>
      </c>
      <c r="K197" s="28"/>
      <c r="M197">
        <v>0</v>
      </c>
      <c r="N197">
        <v>1</v>
      </c>
      <c r="O197">
        <v>9.9</v>
      </c>
      <c r="P197" t="s">
        <v>14550</v>
      </c>
      <c r="Q197">
        <f t="shared" si="3"/>
        <v>8617</v>
      </c>
      <c r="R197">
        <f>IF(COUNTIF($A$2:A197,A197)=1,Q197,"")</f>
        <v>8617</v>
      </c>
    </row>
    <row r="198" spans="1:18">
      <c r="A198" t="s">
        <v>5068</v>
      </c>
      <c r="B198" t="s">
        <v>6992</v>
      </c>
      <c r="C198" t="s">
        <v>3098</v>
      </c>
      <c r="D198" t="s">
        <v>73</v>
      </c>
      <c r="E198" t="s">
        <v>14558</v>
      </c>
      <c r="F198" t="s">
        <v>14966</v>
      </c>
      <c r="G198" t="s">
        <v>14519</v>
      </c>
      <c r="H198" t="s">
        <v>14553</v>
      </c>
      <c r="I198" t="s">
        <v>929</v>
      </c>
      <c r="J198" s="28">
        <v>44864</v>
      </c>
      <c r="K198" s="28">
        <v>44890</v>
      </c>
      <c r="L198">
        <v>170</v>
      </c>
      <c r="M198">
        <v>0</v>
      </c>
      <c r="N198">
        <v>1</v>
      </c>
      <c r="O198">
        <v>25.9</v>
      </c>
      <c r="P198" t="s">
        <v>14507</v>
      </c>
      <c r="Q198">
        <f t="shared" si="3"/>
        <v>19495</v>
      </c>
      <c r="R198">
        <f>IF(COUNTIF($A$2:A198,A198)=1,Q198,"")</f>
        <v>19495</v>
      </c>
    </row>
    <row r="199" spans="1:18">
      <c r="A199" t="s">
        <v>5274</v>
      </c>
      <c r="B199" t="s">
        <v>5042</v>
      </c>
      <c r="C199" t="s">
        <v>14967</v>
      </c>
      <c r="D199" t="s">
        <v>73</v>
      </c>
      <c r="E199" t="s">
        <v>14590</v>
      </c>
      <c r="F199" t="s">
        <v>14968</v>
      </c>
      <c r="G199" t="s">
        <v>74</v>
      </c>
      <c r="H199" t="s">
        <v>14571</v>
      </c>
      <c r="I199" t="s">
        <v>1042</v>
      </c>
      <c r="J199" s="28">
        <v>45128</v>
      </c>
      <c r="K199" s="28"/>
      <c r="M199">
        <v>0</v>
      </c>
      <c r="N199">
        <v>1</v>
      </c>
      <c r="O199">
        <v>19.2</v>
      </c>
      <c r="P199" t="s">
        <v>14524</v>
      </c>
      <c r="Q199">
        <f t="shared" si="3"/>
        <v>43898</v>
      </c>
      <c r="R199">
        <f>IF(COUNTIF($A$2:A199,A199)=1,Q199,"")</f>
        <v>43898</v>
      </c>
    </row>
    <row r="200" spans="1:18">
      <c r="A200" t="s">
        <v>7041</v>
      </c>
      <c r="B200" t="s">
        <v>3058</v>
      </c>
      <c r="C200" t="s">
        <v>14969</v>
      </c>
      <c r="D200" t="s">
        <v>52</v>
      </c>
      <c r="E200" t="s">
        <v>14504</v>
      </c>
      <c r="F200" t="s">
        <v>14970</v>
      </c>
      <c r="G200" t="s">
        <v>14588</v>
      </c>
      <c r="H200" t="s">
        <v>14746</v>
      </c>
      <c r="I200" t="s">
        <v>5308</v>
      </c>
      <c r="J200" s="28">
        <v>44767</v>
      </c>
      <c r="K200" s="28"/>
      <c r="M200">
        <v>0</v>
      </c>
      <c r="N200">
        <v>1</v>
      </c>
      <c r="O200">
        <v>6.8</v>
      </c>
      <c r="P200" t="s">
        <v>14507</v>
      </c>
      <c r="Q200">
        <f t="shared" si="3"/>
        <v>78652</v>
      </c>
      <c r="R200">
        <f>IF(COUNTIF($A$2:A200,A200)=1,Q200,"")</f>
        <v>78652</v>
      </c>
    </row>
    <row r="201" spans="1:18">
      <c r="A201" t="s">
        <v>12543</v>
      </c>
      <c r="B201" t="s">
        <v>8141</v>
      </c>
      <c r="C201" t="s">
        <v>3098</v>
      </c>
      <c r="D201" t="s">
        <v>73</v>
      </c>
      <c r="E201" t="s">
        <v>14543</v>
      </c>
      <c r="F201" t="s">
        <v>14971</v>
      </c>
      <c r="G201" t="s">
        <v>90</v>
      </c>
      <c r="H201" t="s">
        <v>14616</v>
      </c>
      <c r="I201" t="s">
        <v>14972</v>
      </c>
      <c r="J201" s="28">
        <v>45711</v>
      </c>
      <c r="K201" s="28">
        <v>45620</v>
      </c>
      <c r="L201">
        <v>52</v>
      </c>
      <c r="M201">
        <v>1</v>
      </c>
      <c r="N201">
        <v>4</v>
      </c>
      <c r="O201">
        <v>2</v>
      </c>
      <c r="P201" t="s">
        <v>14550</v>
      </c>
      <c r="Q201">
        <f t="shared" si="3"/>
        <v>12066</v>
      </c>
      <c r="R201">
        <f>IF(COUNTIF($A$2:A201,A201)=1,Q201,"")</f>
        <v>12066</v>
      </c>
    </row>
    <row r="202" spans="1:18">
      <c r="A202" t="s">
        <v>9652</v>
      </c>
      <c r="B202" t="s">
        <v>4891</v>
      </c>
      <c r="C202" t="s">
        <v>14973</v>
      </c>
      <c r="D202" t="s">
        <v>100</v>
      </c>
      <c r="E202" t="s">
        <v>14558</v>
      </c>
      <c r="F202" t="s">
        <v>14974</v>
      </c>
      <c r="G202" t="s">
        <v>53</v>
      </c>
      <c r="H202" t="s">
        <v>14580</v>
      </c>
      <c r="I202" t="s">
        <v>5519</v>
      </c>
      <c r="J202" s="28">
        <v>45215</v>
      </c>
      <c r="K202" s="28">
        <v>45312</v>
      </c>
      <c r="L202">
        <v>195</v>
      </c>
      <c r="M202">
        <v>0</v>
      </c>
      <c r="N202">
        <v>1</v>
      </c>
      <c r="O202">
        <v>15.5</v>
      </c>
      <c r="P202" t="s">
        <v>14512</v>
      </c>
      <c r="Q202">
        <f t="shared" si="3"/>
        <v>4487</v>
      </c>
      <c r="R202">
        <f>IF(COUNTIF($A$2:A202,A202)=1,Q202,"")</f>
        <v>4487</v>
      </c>
    </row>
    <row r="203" spans="1:18">
      <c r="A203" t="s">
        <v>14975</v>
      </c>
      <c r="B203" t="s">
        <v>65</v>
      </c>
      <c r="C203" t="s">
        <v>14663</v>
      </c>
      <c r="D203" t="s">
        <v>73</v>
      </c>
      <c r="E203" t="s">
        <v>14558</v>
      </c>
      <c r="F203" t="s">
        <v>14976</v>
      </c>
      <c r="G203" t="s">
        <v>14519</v>
      </c>
      <c r="H203" t="s">
        <v>14565</v>
      </c>
      <c r="I203" t="s">
        <v>1264</v>
      </c>
      <c r="J203" s="28">
        <v>44719</v>
      </c>
      <c r="K203" s="28">
        <v>44736</v>
      </c>
      <c r="L203">
        <v>53</v>
      </c>
      <c r="M203">
        <v>0</v>
      </c>
      <c r="N203">
        <v>1</v>
      </c>
      <c r="O203">
        <v>0.3</v>
      </c>
      <c r="P203" t="s">
        <v>14516</v>
      </c>
      <c r="Q203">
        <f t="shared" si="3"/>
        <v>31639</v>
      </c>
      <c r="R203">
        <f>IF(COUNTIF($A$2:A203,A203)=1,Q203,"")</f>
        <v>31639</v>
      </c>
    </row>
    <row r="204" spans="1:18">
      <c r="A204" t="s">
        <v>14977</v>
      </c>
      <c r="B204" t="s">
        <v>2696</v>
      </c>
      <c r="C204" t="s">
        <v>14978</v>
      </c>
      <c r="D204" t="s">
        <v>52</v>
      </c>
      <c r="E204" t="s">
        <v>14522</v>
      </c>
      <c r="F204" t="s">
        <v>14979</v>
      </c>
      <c r="G204" t="s">
        <v>14588</v>
      </c>
      <c r="H204" t="s">
        <v>14619</v>
      </c>
      <c r="I204" t="s">
        <v>1279</v>
      </c>
      <c r="J204" s="28">
        <v>45631</v>
      </c>
      <c r="K204" s="28"/>
      <c r="M204">
        <v>0</v>
      </c>
      <c r="N204">
        <v>1</v>
      </c>
      <c r="P204" t="s">
        <v>14516</v>
      </c>
      <c r="Q204">
        <f t="shared" si="3"/>
        <v>107146</v>
      </c>
      <c r="R204">
        <f>IF(COUNTIF($A$2:A204,A204)=1,Q204,"")</f>
        <v>107146</v>
      </c>
    </row>
    <row r="205" spans="1:18">
      <c r="A205" t="s">
        <v>9638</v>
      </c>
      <c r="B205" t="s">
        <v>3836</v>
      </c>
      <c r="C205" t="s">
        <v>14980</v>
      </c>
      <c r="D205" t="s">
        <v>60</v>
      </c>
      <c r="E205" t="s">
        <v>14543</v>
      </c>
      <c r="F205" t="s">
        <v>14981</v>
      </c>
      <c r="G205" t="s">
        <v>133</v>
      </c>
      <c r="H205" t="s">
        <v>14982</v>
      </c>
      <c r="I205" t="s">
        <v>1283</v>
      </c>
      <c r="J205" s="28">
        <v>44806</v>
      </c>
      <c r="K205" s="28">
        <v>44772</v>
      </c>
      <c r="L205">
        <v>64</v>
      </c>
      <c r="M205">
        <v>0</v>
      </c>
      <c r="N205">
        <v>1</v>
      </c>
      <c r="O205">
        <v>30.2</v>
      </c>
      <c r="P205" t="s">
        <v>14550</v>
      </c>
      <c r="Q205">
        <f t="shared" si="3"/>
        <v>12060</v>
      </c>
      <c r="R205">
        <f>IF(COUNTIF($A$2:A205,A205)=1,Q205,"")</f>
        <v>12060</v>
      </c>
    </row>
    <row r="206" spans="1:18">
      <c r="A206" t="s">
        <v>14983</v>
      </c>
      <c r="B206" t="s">
        <v>6532</v>
      </c>
      <c r="C206" t="s">
        <v>3098</v>
      </c>
      <c r="D206" t="s">
        <v>100</v>
      </c>
      <c r="E206" t="s">
        <v>14590</v>
      </c>
      <c r="F206" t="s">
        <v>14984</v>
      </c>
      <c r="G206" t="s">
        <v>53</v>
      </c>
      <c r="H206" t="s">
        <v>14532</v>
      </c>
      <c r="I206" t="s">
        <v>1287</v>
      </c>
      <c r="J206" s="28">
        <v>44692</v>
      </c>
      <c r="K206" s="28"/>
      <c r="M206">
        <v>0</v>
      </c>
      <c r="N206">
        <v>1</v>
      </c>
      <c r="O206">
        <v>30.4</v>
      </c>
      <c r="P206" t="s">
        <v>14512</v>
      </c>
      <c r="Q206">
        <f t="shared" si="3"/>
        <v>5505</v>
      </c>
      <c r="R206">
        <f>IF(COUNTIF($A$2:A206,A206)=1,Q206,"")</f>
        <v>5505</v>
      </c>
    </row>
    <row r="207" spans="1:18">
      <c r="A207" t="s">
        <v>14985</v>
      </c>
      <c r="B207" t="s">
        <v>2235</v>
      </c>
      <c r="C207" t="s">
        <v>14986</v>
      </c>
      <c r="D207" t="s">
        <v>60</v>
      </c>
      <c r="E207" t="s">
        <v>14522</v>
      </c>
      <c r="F207" t="s">
        <v>14987</v>
      </c>
      <c r="G207" t="s">
        <v>133</v>
      </c>
      <c r="H207" t="s">
        <v>14565</v>
      </c>
      <c r="I207" t="s">
        <v>1644</v>
      </c>
      <c r="J207" s="28">
        <v>44944</v>
      </c>
      <c r="K207" s="28"/>
      <c r="M207">
        <v>0</v>
      </c>
      <c r="N207">
        <v>1</v>
      </c>
      <c r="O207">
        <v>25.8</v>
      </c>
      <c r="P207" t="s">
        <v>14507</v>
      </c>
      <c r="Q207">
        <f t="shared" si="3"/>
        <v>4522</v>
      </c>
      <c r="R207">
        <f>IF(COUNTIF($A$2:A207,A207)=1,Q207,"")</f>
        <v>4522</v>
      </c>
    </row>
    <row r="208" spans="1:18">
      <c r="A208" t="s">
        <v>14988</v>
      </c>
      <c r="B208" t="s">
        <v>1190</v>
      </c>
      <c r="C208" t="s">
        <v>14812</v>
      </c>
      <c r="D208" t="s">
        <v>52</v>
      </c>
      <c r="E208" t="s">
        <v>14504</v>
      </c>
      <c r="F208" t="s">
        <v>14989</v>
      </c>
      <c r="G208" t="s">
        <v>80</v>
      </c>
      <c r="H208" t="s">
        <v>14553</v>
      </c>
      <c r="I208" t="s">
        <v>3490</v>
      </c>
      <c r="J208" s="28">
        <v>45698</v>
      </c>
      <c r="K208" s="28"/>
      <c r="M208">
        <v>0</v>
      </c>
      <c r="N208">
        <v>1</v>
      </c>
      <c r="O208">
        <v>4.7</v>
      </c>
      <c r="P208" t="s">
        <v>14524</v>
      </c>
      <c r="Q208">
        <f t="shared" si="3"/>
        <v>148191</v>
      </c>
      <c r="R208">
        <f>IF(COUNTIF($A$2:A208,A208)=1,Q208,"")</f>
        <v>148191</v>
      </c>
    </row>
    <row r="209" spans="1:18">
      <c r="A209" t="s">
        <v>9815</v>
      </c>
      <c r="B209" t="s">
        <v>1681</v>
      </c>
      <c r="C209" t="s">
        <v>14637</v>
      </c>
      <c r="D209" t="s">
        <v>60</v>
      </c>
      <c r="E209" t="s">
        <v>14522</v>
      </c>
      <c r="F209" t="s">
        <v>14990</v>
      </c>
      <c r="G209" t="s">
        <v>80</v>
      </c>
      <c r="H209" t="s">
        <v>14938</v>
      </c>
      <c r="I209" t="s">
        <v>1046</v>
      </c>
      <c r="J209" s="28">
        <v>45121</v>
      </c>
      <c r="K209" s="28"/>
      <c r="M209">
        <v>0</v>
      </c>
      <c r="N209">
        <v>1</v>
      </c>
      <c r="O209">
        <v>17.8</v>
      </c>
      <c r="P209" t="s">
        <v>14512</v>
      </c>
      <c r="Q209">
        <f t="shared" si="3"/>
        <v>10820</v>
      </c>
      <c r="R209">
        <f>IF(COUNTIF($A$2:A209,A209)=1,Q209,"")</f>
        <v>10820</v>
      </c>
    </row>
    <row r="210" spans="1:18">
      <c r="A210" t="s">
        <v>8716</v>
      </c>
      <c r="B210" t="s">
        <v>9884</v>
      </c>
      <c r="C210" t="s">
        <v>3098</v>
      </c>
      <c r="D210" t="s">
        <v>100</v>
      </c>
      <c r="E210" t="s">
        <v>14558</v>
      </c>
      <c r="F210" t="s">
        <v>14991</v>
      </c>
      <c r="G210" t="s">
        <v>14588</v>
      </c>
      <c r="H210" t="s">
        <v>14655</v>
      </c>
      <c r="I210" t="s">
        <v>5114</v>
      </c>
      <c r="J210" s="28">
        <v>45101</v>
      </c>
      <c r="K210" s="28">
        <v>45118</v>
      </c>
      <c r="L210">
        <v>43</v>
      </c>
      <c r="M210">
        <v>0</v>
      </c>
      <c r="N210">
        <v>1</v>
      </c>
      <c r="O210">
        <v>12.4</v>
      </c>
      <c r="P210" t="s">
        <v>14550</v>
      </c>
      <c r="Q210">
        <f t="shared" si="3"/>
        <v>3470</v>
      </c>
      <c r="R210">
        <f>IF(COUNTIF($A$2:A210,A210)=1,Q210,"")</f>
        <v>3470</v>
      </c>
    </row>
    <row r="211" spans="1:18">
      <c r="A211" t="s">
        <v>7154</v>
      </c>
      <c r="B211" t="s">
        <v>2072</v>
      </c>
      <c r="C211" t="s">
        <v>14992</v>
      </c>
      <c r="D211" t="s">
        <v>119</v>
      </c>
      <c r="E211" t="s">
        <v>14590</v>
      </c>
      <c r="F211" t="s">
        <v>14993</v>
      </c>
      <c r="G211" t="s">
        <v>133</v>
      </c>
      <c r="H211" t="s">
        <v>14803</v>
      </c>
      <c r="I211" t="s">
        <v>1106</v>
      </c>
      <c r="J211" s="28">
        <v>44891</v>
      </c>
      <c r="K211" s="28"/>
      <c r="M211">
        <v>0</v>
      </c>
      <c r="N211">
        <v>1</v>
      </c>
      <c r="O211">
        <v>18.600000000000001</v>
      </c>
      <c r="P211" t="s">
        <v>14524</v>
      </c>
      <c r="Q211">
        <f t="shared" si="3"/>
        <v>9162</v>
      </c>
      <c r="R211">
        <f>IF(COUNTIF($A$2:A211,A211)=1,Q211,"")</f>
        <v>9162</v>
      </c>
    </row>
    <row r="212" spans="1:18">
      <c r="A212" t="s">
        <v>14994</v>
      </c>
      <c r="B212" t="s">
        <v>1207</v>
      </c>
      <c r="C212" t="s">
        <v>14995</v>
      </c>
      <c r="D212" t="s">
        <v>60</v>
      </c>
      <c r="E212" t="s">
        <v>14558</v>
      </c>
      <c r="F212" t="s">
        <v>14996</v>
      </c>
      <c r="G212" t="s">
        <v>133</v>
      </c>
      <c r="H212" t="s">
        <v>14696</v>
      </c>
      <c r="I212" t="s">
        <v>626</v>
      </c>
      <c r="J212" s="28">
        <v>45801</v>
      </c>
      <c r="K212" s="28">
        <v>45815</v>
      </c>
      <c r="L212">
        <v>184</v>
      </c>
      <c r="M212">
        <v>0</v>
      </c>
      <c r="N212">
        <v>1</v>
      </c>
      <c r="O212">
        <v>18.2</v>
      </c>
      <c r="P212" t="s">
        <v>14507</v>
      </c>
      <c r="Q212">
        <f t="shared" si="3"/>
        <v>18994</v>
      </c>
      <c r="R212">
        <f>IF(COUNTIF($A$2:A212,A212)=1,Q212,"")</f>
        <v>18994</v>
      </c>
    </row>
    <row r="213" spans="1:18">
      <c r="A213" t="s">
        <v>14997</v>
      </c>
      <c r="B213" t="s">
        <v>1387</v>
      </c>
      <c r="C213" t="s">
        <v>14998</v>
      </c>
      <c r="D213" t="s">
        <v>73</v>
      </c>
      <c r="E213" t="s">
        <v>14590</v>
      </c>
      <c r="F213" t="s">
        <v>14999</v>
      </c>
      <c r="G213" t="s">
        <v>53</v>
      </c>
      <c r="H213" t="s">
        <v>14511</v>
      </c>
      <c r="I213" t="s">
        <v>1391</v>
      </c>
      <c r="J213" s="28">
        <v>45474</v>
      </c>
      <c r="K213" s="28"/>
      <c r="M213">
        <v>0</v>
      </c>
      <c r="N213">
        <v>1</v>
      </c>
      <c r="O213">
        <v>5.8</v>
      </c>
      <c r="P213" t="s">
        <v>14550</v>
      </c>
      <c r="Q213">
        <f t="shared" si="3"/>
        <v>37347</v>
      </c>
      <c r="R213">
        <f>IF(COUNTIF($A$2:A213,A213)=1,Q213,"")</f>
        <v>37347</v>
      </c>
    </row>
    <row r="214" spans="1:18">
      <c r="A214" t="s">
        <v>9250</v>
      </c>
      <c r="B214" t="s">
        <v>3436</v>
      </c>
      <c r="C214" t="s">
        <v>15000</v>
      </c>
      <c r="D214" t="s">
        <v>73</v>
      </c>
      <c r="E214" t="s">
        <v>14543</v>
      </c>
      <c r="F214" t="s">
        <v>15001</v>
      </c>
      <c r="G214" t="s">
        <v>74</v>
      </c>
      <c r="H214" t="s">
        <v>14619</v>
      </c>
      <c r="I214" t="s">
        <v>2263</v>
      </c>
      <c r="J214" s="28">
        <v>44889</v>
      </c>
      <c r="K214" s="28">
        <v>44782</v>
      </c>
      <c r="L214">
        <v>43</v>
      </c>
      <c r="M214">
        <v>0</v>
      </c>
      <c r="N214">
        <v>1</v>
      </c>
      <c r="O214">
        <v>17.5</v>
      </c>
      <c r="P214" t="s">
        <v>14507</v>
      </c>
      <c r="Q214">
        <f t="shared" si="3"/>
        <v>23866</v>
      </c>
      <c r="R214">
        <f>IF(COUNTIF($A$2:A214,A214)=1,Q214,"")</f>
        <v>23866</v>
      </c>
    </row>
    <row r="215" spans="1:18">
      <c r="A215" t="s">
        <v>15002</v>
      </c>
      <c r="B215" t="s">
        <v>902</v>
      </c>
      <c r="C215" t="s">
        <v>3098</v>
      </c>
      <c r="D215" t="s">
        <v>52</v>
      </c>
      <c r="E215" t="s">
        <v>14509</v>
      </c>
      <c r="F215" t="s">
        <v>15003</v>
      </c>
      <c r="G215" t="s">
        <v>14588</v>
      </c>
      <c r="H215" t="s">
        <v>14553</v>
      </c>
      <c r="I215" t="s">
        <v>1198</v>
      </c>
      <c r="J215" s="28">
        <v>45115</v>
      </c>
      <c r="K215" s="28"/>
      <c r="M215">
        <v>0</v>
      </c>
      <c r="N215">
        <v>1</v>
      </c>
      <c r="O215">
        <v>4.2</v>
      </c>
      <c r="P215" t="s">
        <v>14512</v>
      </c>
      <c r="Q215">
        <f t="shared" si="3"/>
        <v>70430</v>
      </c>
      <c r="R215">
        <f>IF(COUNTIF($A$2:A215,A215)=1,Q215,"")</f>
        <v>70430</v>
      </c>
    </row>
    <row r="216" spans="1:18">
      <c r="A216" t="s">
        <v>10573</v>
      </c>
      <c r="B216" t="s">
        <v>4679</v>
      </c>
      <c r="C216" t="s">
        <v>15004</v>
      </c>
      <c r="D216" t="s">
        <v>119</v>
      </c>
      <c r="E216" t="s">
        <v>14504</v>
      </c>
      <c r="F216" t="s">
        <v>15005</v>
      </c>
      <c r="G216" t="s">
        <v>80</v>
      </c>
      <c r="H216" t="s">
        <v>14549</v>
      </c>
      <c r="I216" t="s">
        <v>2165</v>
      </c>
      <c r="J216" s="28">
        <v>45362</v>
      </c>
      <c r="K216" s="28"/>
      <c r="M216">
        <v>0</v>
      </c>
      <c r="N216">
        <v>1</v>
      </c>
      <c r="O216">
        <v>15.7</v>
      </c>
      <c r="P216" t="s">
        <v>14516</v>
      </c>
      <c r="Q216">
        <f t="shared" si="3"/>
        <v>12287</v>
      </c>
      <c r="R216">
        <f>IF(COUNTIF($A$2:A216,A216)=1,Q216,"")</f>
        <v>12287</v>
      </c>
    </row>
    <row r="217" spans="1:18">
      <c r="A217" t="s">
        <v>5583</v>
      </c>
      <c r="B217" t="s">
        <v>3511</v>
      </c>
      <c r="C217" t="s">
        <v>15006</v>
      </c>
      <c r="D217" t="s">
        <v>52</v>
      </c>
      <c r="E217" t="s">
        <v>14543</v>
      </c>
      <c r="F217" t="s">
        <v>15007</v>
      </c>
      <c r="G217" t="s">
        <v>67</v>
      </c>
      <c r="H217" t="s">
        <v>14545</v>
      </c>
      <c r="I217" t="s">
        <v>1449</v>
      </c>
      <c r="J217" s="28">
        <v>45130</v>
      </c>
      <c r="K217" s="28">
        <v>45171</v>
      </c>
      <c r="L217">
        <v>195</v>
      </c>
      <c r="M217">
        <v>1</v>
      </c>
      <c r="N217">
        <v>4</v>
      </c>
      <c r="O217">
        <v>26.2</v>
      </c>
      <c r="P217" t="s">
        <v>14524</v>
      </c>
      <c r="Q217">
        <f t="shared" si="3"/>
        <v>147683</v>
      </c>
      <c r="R217">
        <f>IF(COUNTIF($A$2:A217,A217)=1,Q217,"")</f>
        <v>147683</v>
      </c>
    </row>
    <row r="218" spans="1:18">
      <c r="A218" t="s">
        <v>6622</v>
      </c>
      <c r="B218" t="s">
        <v>1323</v>
      </c>
      <c r="C218" t="s">
        <v>14628</v>
      </c>
      <c r="D218" t="s">
        <v>100</v>
      </c>
      <c r="E218" t="s">
        <v>14509</v>
      </c>
      <c r="F218" t="s">
        <v>15008</v>
      </c>
      <c r="G218" t="s">
        <v>133</v>
      </c>
      <c r="H218" t="s">
        <v>14574</v>
      </c>
      <c r="I218" t="s">
        <v>1694</v>
      </c>
      <c r="J218" s="28">
        <v>45429</v>
      </c>
      <c r="K218" s="28"/>
      <c r="M218">
        <v>0</v>
      </c>
      <c r="N218">
        <v>1</v>
      </c>
      <c r="O218">
        <v>19.3</v>
      </c>
      <c r="P218" t="s">
        <v>14512</v>
      </c>
      <c r="Q218">
        <f t="shared" si="3"/>
        <v>2608</v>
      </c>
      <c r="R218">
        <f>IF(COUNTIF($A$2:A218,A218)=1,Q218,"")</f>
        <v>2608</v>
      </c>
    </row>
    <row r="219" spans="1:18">
      <c r="A219" t="s">
        <v>11287</v>
      </c>
      <c r="B219" t="s">
        <v>2837</v>
      </c>
      <c r="C219" t="s">
        <v>15009</v>
      </c>
      <c r="D219" t="s">
        <v>119</v>
      </c>
      <c r="E219" t="s">
        <v>14522</v>
      </c>
      <c r="F219" t="s">
        <v>15010</v>
      </c>
      <c r="G219" t="s">
        <v>90</v>
      </c>
      <c r="H219" t="s">
        <v>14530</v>
      </c>
      <c r="I219" t="s">
        <v>1723</v>
      </c>
      <c r="J219" s="28">
        <v>44656</v>
      </c>
      <c r="K219" s="28"/>
      <c r="M219">
        <v>0</v>
      </c>
      <c r="N219">
        <v>1</v>
      </c>
      <c r="P219" t="s">
        <v>14550</v>
      </c>
      <c r="Q219">
        <f t="shared" si="3"/>
        <v>9984</v>
      </c>
      <c r="R219">
        <f>IF(COUNTIF($A$2:A219,A219)=1,Q219,"")</f>
        <v>9984</v>
      </c>
    </row>
    <row r="220" spans="1:18">
      <c r="A220" t="s">
        <v>15011</v>
      </c>
      <c r="B220" t="s">
        <v>3678</v>
      </c>
      <c r="C220" t="s">
        <v>3098</v>
      </c>
      <c r="D220" t="s">
        <v>100</v>
      </c>
      <c r="E220" t="s">
        <v>14509</v>
      </c>
      <c r="F220" t="s">
        <v>15012</v>
      </c>
      <c r="G220" t="s">
        <v>90</v>
      </c>
      <c r="H220" t="s">
        <v>14639</v>
      </c>
      <c r="I220" t="s">
        <v>92</v>
      </c>
      <c r="J220" s="28"/>
      <c r="K220" s="28"/>
      <c r="M220">
        <v>0</v>
      </c>
      <c r="N220">
        <v>1</v>
      </c>
      <c r="O220">
        <v>4.0999999999999996</v>
      </c>
      <c r="P220" t="s">
        <v>14512</v>
      </c>
      <c r="Q220">
        <f t="shared" si="3"/>
        <v>7208</v>
      </c>
      <c r="R220">
        <f>IF(COUNTIF($A$2:A220,A220)=1,Q220,"")</f>
        <v>7208</v>
      </c>
    </row>
    <row r="221" spans="1:18">
      <c r="A221" t="s">
        <v>6188</v>
      </c>
      <c r="B221" t="s">
        <v>3993</v>
      </c>
      <c r="C221" t="s">
        <v>14844</v>
      </c>
      <c r="D221" t="s">
        <v>119</v>
      </c>
      <c r="E221" t="s">
        <v>14509</v>
      </c>
      <c r="F221" t="s">
        <v>14787</v>
      </c>
      <c r="G221" t="s">
        <v>53</v>
      </c>
      <c r="H221" t="s">
        <v>14530</v>
      </c>
      <c r="I221" t="s">
        <v>217</v>
      </c>
      <c r="J221" s="28">
        <v>45587</v>
      </c>
      <c r="K221" s="28"/>
      <c r="M221">
        <v>0</v>
      </c>
      <c r="N221">
        <v>1</v>
      </c>
      <c r="O221">
        <v>8.5</v>
      </c>
      <c r="P221" t="s">
        <v>14516</v>
      </c>
      <c r="Q221">
        <f t="shared" si="3"/>
        <v>10000</v>
      </c>
      <c r="R221">
        <f>IF(COUNTIF($A$2:A221,A221)=1,Q221,"")</f>
        <v>10000</v>
      </c>
    </row>
    <row r="222" spans="1:18">
      <c r="A222" t="s">
        <v>15013</v>
      </c>
      <c r="B222" t="s">
        <v>814</v>
      </c>
      <c r="C222" t="s">
        <v>15014</v>
      </c>
      <c r="D222" t="s">
        <v>60</v>
      </c>
      <c r="E222" t="s">
        <v>14543</v>
      </c>
      <c r="F222" t="s">
        <v>15015</v>
      </c>
      <c r="G222" t="s">
        <v>53</v>
      </c>
      <c r="H222" t="s">
        <v>14515</v>
      </c>
      <c r="I222" t="s">
        <v>1336</v>
      </c>
      <c r="J222" s="28">
        <v>45617</v>
      </c>
      <c r="K222" s="28">
        <v>45747</v>
      </c>
      <c r="L222">
        <v>188</v>
      </c>
      <c r="M222">
        <v>0</v>
      </c>
      <c r="N222">
        <v>1</v>
      </c>
      <c r="O222">
        <v>7.6</v>
      </c>
      <c r="P222" t="s">
        <v>14507</v>
      </c>
      <c r="Q222">
        <f t="shared" si="3"/>
        <v>12622</v>
      </c>
      <c r="R222">
        <f>IF(COUNTIF($A$2:A222,A222)=1,Q222,"")</f>
        <v>12622</v>
      </c>
    </row>
    <row r="223" spans="1:18">
      <c r="A223" t="s">
        <v>3553</v>
      </c>
      <c r="B223" t="s">
        <v>2483</v>
      </c>
      <c r="C223" t="s">
        <v>3098</v>
      </c>
      <c r="D223" t="s">
        <v>52</v>
      </c>
      <c r="E223" t="s">
        <v>14590</v>
      </c>
      <c r="F223" t="s">
        <v>15016</v>
      </c>
      <c r="G223" t="s">
        <v>67</v>
      </c>
      <c r="H223" t="s">
        <v>14537</v>
      </c>
      <c r="I223" t="s">
        <v>1699</v>
      </c>
      <c r="J223" s="28">
        <v>45103</v>
      </c>
      <c r="K223" s="28"/>
      <c r="M223">
        <v>0</v>
      </c>
      <c r="N223">
        <v>1</v>
      </c>
      <c r="O223">
        <v>10.9</v>
      </c>
      <c r="P223" t="s">
        <v>14524</v>
      </c>
      <c r="Q223">
        <f t="shared" si="3"/>
        <v>134785</v>
      </c>
      <c r="R223">
        <f>IF(COUNTIF($A$2:A223,A223)=1,Q223,"")</f>
        <v>134785</v>
      </c>
    </row>
    <row r="224" spans="1:18">
      <c r="A224" t="s">
        <v>5610</v>
      </c>
      <c r="B224" t="s">
        <v>1786</v>
      </c>
      <c r="C224" t="s">
        <v>15017</v>
      </c>
      <c r="D224" t="s">
        <v>119</v>
      </c>
      <c r="E224" t="s">
        <v>14558</v>
      </c>
      <c r="F224" t="s">
        <v>15018</v>
      </c>
      <c r="G224" t="s">
        <v>67</v>
      </c>
      <c r="H224" t="s">
        <v>14565</v>
      </c>
      <c r="I224" t="s">
        <v>2365</v>
      </c>
      <c r="J224" s="28">
        <v>44790</v>
      </c>
      <c r="K224" s="28">
        <v>44842</v>
      </c>
      <c r="L224">
        <v>180</v>
      </c>
      <c r="M224">
        <v>0</v>
      </c>
      <c r="N224">
        <v>1</v>
      </c>
      <c r="O224">
        <v>26.3</v>
      </c>
      <c r="P224" t="s">
        <v>14524</v>
      </c>
      <c r="Q224">
        <f t="shared" si="3"/>
        <v>4781</v>
      </c>
      <c r="R224">
        <f>IF(COUNTIF($A$2:A224,A224)=1,Q224,"")</f>
        <v>4781</v>
      </c>
    </row>
    <row r="225" spans="1:18">
      <c r="A225" t="s">
        <v>5654</v>
      </c>
      <c r="B225" t="s">
        <v>4233</v>
      </c>
      <c r="C225" t="s">
        <v>14683</v>
      </c>
      <c r="D225" t="s">
        <v>119</v>
      </c>
      <c r="E225" t="s">
        <v>14558</v>
      </c>
      <c r="F225" t="s">
        <v>15019</v>
      </c>
      <c r="G225" t="s">
        <v>14519</v>
      </c>
      <c r="H225" t="s">
        <v>15020</v>
      </c>
      <c r="I225" t="s">
        <v>5139</v>
      </c>
      <c r="J225" s="28">
        <v>45028</v>
      </c>
      <c r="K225" s="28">
        <v>44982</v>
      </c>
      <c r="L225">
        <v>129</v>
      </c>
      <c r="M225">
        <v>0</v>
      </c>
      <c r="N225">
        <v>1</v>
      </c>
      <c r="O225">
        <v>17.899999999999999</v>
      </c>
      <c r="P225" t="s">
        <v>14507</v>
      </c>
      <c r="Q225">
        <f t="shared" si="3"/>
        <v>5185</v>
      </c>
      <c r="R225">
        <f>IF(COUNTIF($A$2:A225,A225)=1,Q225,"")</f>
        <v>5185</v>
      </c>
    </row>
    <row r="226" spans="1:18">
      <c r="A226" t="s">
        <v>7165</v>
      </c>
      <c r="B226" t="s">
        <v>13470</v>
      </c>
      <c r="C226" t="s">
        <v>15021</v>
      </c>
      <c r="D226" t="s">
        <v>119</v>
      </c>
      <c r="E226" t="s">
        <v>14543</v>
      </c>
      <c r="F226" t="s">
        <v>14854</v>
      </c>
      <c r="G226" t="s">
        <v>74</v>
      </c>
      <c r="H226" t="s">
        <v>14938</v>
      </c>
      <c r="I226" t="s">
        <v>1163</v>
      </c>
      <c r="J226" s="28">
        <v>45145</v>
      </c>
      <c r="K226" s="28">
        <v>45155</v>
      </c>
      <c r="L226">
        <v>147</v>
      </c>
      <c r="M226">
        <v>0</v>
      </c>
      <c r="N226">
        <v>1</v>
      </c>
      <c r="P226" t="s">
        <v>14507</v>
      </c>
      <c r="Q226">
        <f t="shared" si="3"/>
        <v>14000</v>
      </c>
      <c r="R226">
        <f>IF(COUNTIF($A$2:A226,A226)=1,Q226,"")</f>
        <v>14000</v>
      </c>
    </row>
    <row r="227" spans="1:18">
      <c r="A227" t="s">
        <v>10390</v>
      </c>
      <c r="B227" t="s">
        <v>2056</v>
      </c>
      <c r="C227" t="s">
        <v>3098</v>
      </c>
      <c r="D227" t="s">
        <v>60</v>
      </c>
      <c r="E227" t="s">
        <v>14558</v>
      </c>
      <c r="F227" t="s">
        <v>15022</v>
      </c>
      <c r="G227" t="s">
        <v>90</v>
      </c>
      <c r="H227" t="s">
        <v>14560</v>
      </c>
      <c r="I227" t="s">
        <v>339</v>
      </c>
      <c r="J227" s="28">
        <v>45025</v>
      </c>
      <c r="K227" s="28">
        <v>45102</v>
      </c>
      <c r="L227">
        <v>114</v>
      </c>
      <c r="M227">
        <v>0</v>
      </c>
      <c r="N227">
        <v>1</v>
      </c>
      <c r="O227">
        <v>32.299999999999997</v>
      </c>
      <c r="P227" t="s">
        <v>14512</v>
      </c>
      <c r="Q227">
        <f t="shared" si="3"/>
        <v>18098</v>
      </c>
      <c r="R227">
        <f>IF(COUNTIF($A$2:A227,A227)=1,Q227,"")</f>
        <v>18098</v>
      </c>
    </row>
    <row r="228" spans="1:18">
      <c r="A228" t="s">
        <v>6314</v>
      </c>
      <c r="B228" t="s">
        <v>8141</v>
      </c>
      <c r="C228" t="s">
        <v>14697</v>
      </c>
      <c r="D228" t="s">
        <v>100</v>
      </c>
      <c r="E228" t="s">
        <v>14522</v>
      </c>
      <c r="F228" t="s">
        <v>15023</v>
      </c>
      <c r="G228" t="s">
        <v>61</v>
      </c>
      <c r="H228" t="s">
        <v>14630</v>
      </c>
      <c r="I228" t="s">
        <v>4337</v>
      </c>
      <c r="J228" s="28">
        <v>45089</v>
      </c>
      <c r="K228" s="28"/>
      <c r="M228">
        <v>0</v>
      </c>
      <c r="N228">
        <v>1</v>
      </c>
      <c r="O228">
        <v>31.9</v>
      </c>
      <c r="P228" t="s">
        <v>14507</v>
      </c>
      <c r="Q228">
        <f t="shared" si="3"/>
        <v>6097</v>
      </c>
      <c r="R228">
        <f>IF(COUNTIF($A$2:A228,A228)=1,Q228,"")</f>
        <v>6097</v>
      </c>
    </row>
    <row r="229" spans="1:18">
      <c r="A229" t="s">
        <v>15024</v>
      </c>
      <c r="B229" t="s">
        <v>1930</v>
      </c>
      <c r="C229" t="s">
        <v>15025</v>
      </c>
      <c r="D229" t="s">
        <v>100</v>
      </c>
      <c r="E229" t="s">
        <v>14522</v>
      </c>
      <c r="F229" t="s">
        <v>15026</v>
      </c>
      <c r="G229" t="s">
        <v>61</v>
      </c>
      <c r="H229" t="s">
        <v>14682</v>
      </c>
      <c r="I229" t="s">
        <v>10852</v>
      </c>
      <c r="J229" s="28">
        <v>45281</v>
      </c>
      <c r="K229" s="28"/>
      <c r="M229">
        <v>0</v>
      </c>
      <c r="N229">
        <v>1</v>
      </c>
      <c r="P229" t="s">
        <v>14512</v>
      </c>
      <c r="Q229">
        <f t="shared" si="3"/>
        <v>7422</v>
      </c>
      <c r="R229">
        <f>IF(COUNTIF($A$2:A229,A229)=1,Q229,"")</f>
        <v>7422</v>
      </c>
    </row>
    <row r="230" spans="1:18">
      <c r="A230" t="s">
        <v>15027</v>
      </c>
      <c r="B230" t="s">
        <v>2986</v>
      </c>
      <c r="C230" t="s">
        <v>15028</v>
      </c>
      <c r="D230" t="s">
        <v>100</v>
      </c>
      <c r="E230" t="s">
        <v>14522</v>
      </c>
      <c r="F230" t="s">
        <v>15029</v>
      </c>
      <c r="G230" t="s">
        <v>14588</v>
      </c>
      <c r="H230" t="s">
        <v>14630</v>
      </c>
      <c r="I230" t="s">
        <v>447</v>
      </c>
      <c r="J230" s="28">
        <v>44849</v>
      </c>
      <c r="K230" s="28"/>
      <c r="M230">
        <v>0</v>
      </c>
      <c r="N230">
        <v>1</v>
      </c>
      <c r="O230">
        <v>13.5</v>
      </c>
      <c r="P230" t="s">
        <v>14550</v>
      </c>
      <c r="Q230">
        <f t="shared" si="3"/>
        <v>3114</v>
      </c>
      <c r="R230">
        <f>IF(COUNTIF($A$2:A230,A230)=1,Q230,"")</f>
        <v>3114</v>
      </c>
    </row>
    <row r="231" spans="1:18">
      <c r="A231" t="s">
        <v>10149</v>
      </c>
      <c r="B231" t="s">
        <v>2866</v>
      </c>
      <c r="C231" t="s">
        <v>14716</v>
      </c>
      <c r="D231" t="s">
        <v>119</v>
      </c>
      <c r="E231" t="s">
        <v>14522</v>
      </c>
      <c r="F231" t="s">
        <v>15030</v>
      </c>
      <c r="G231" t="s">
        <v>90</v>
      </c>
      <c r="H231" t="s">
        <v>14553</v>
      </c>
      <c r="I231" t="s">
        <v>1076</v>
      </c>
      <c r="J231" s="28">
        <v>45219</v>
      </c>
      <c r="K231" s="28"/>
      <c r="M231">
        <v>0</v>
      </c>
      <c r="N231">
        <v>1</v>
      </c>
      <c r="O231">
        <v>1</v>
      </c>
      <c r="P231" t="s">
        <v>14524</v>
      </c>
      <c r="Q231">
        <f t="shared" si="3"/>
        <v>10373</v>
      </c>
      <c r="R231">
        <f>IF(COUNTIF($A$2:A231,A231)=1,Q231,"")</f>
        <v>10373</v>
      </c>
    </row>
    <row r="232" spans="1:18">
      <c r="A232" t="s">
        <v>8879</v>
      </c>
      <c r="B232" t="s">
        <v>3344</v>
      </c>
      <c r="C232" t="s">
        <v>15031</v>
      </c>
      <c r="D232" t="s">
        <v>60</v>
      </c>
      <c r="E232" t="s">
        <v>14522</v>
      </c>
      <c r="F232" t="s">
        <v>15032</v>
      </c>
      <c r="G232" t="s">
        <v>90</v>
      </c>
      <c r="H232" t="s">
        <v>14635</v>
      </c>
      <c r="I232" t="s">
        <v>2559</v>
      </c>
      <c r="J232" s="28">
        <v>45624</v>
      </c>
      <c r="K232" s="28"/>
      <c r="M232">
        <v>0</v>
      </c>
      <c r="N232">
        <v>1</v>
      </c>
      <c r="P232" t="s">
        <v>14512</v>
      </c>
      <c r="Q232">
        <f t="shared" si="3"/>
        <v>6111</v>
      </c>
      <c r="R232">
        <f>IF(COUNTIF($A$2:A232,A232)=1,Q232,"")</f>
        <v>6111</v>
      </c>
    </row>
    <row r="233" spans="1:18">
      <c r="A233" t="s">
        <v>9689</v>
      </c>
      <c r="B233" t="s">
        <v>9307</v>
      </c>
      <c r="C233" t="s">
        <v>3098</v>
      </c>
      <c r="D233" t="s">
        <v>73</v>
      </c>
      <c r="E233" t="s">
        <v>14543</v>
      </c>
      <c r="F233" t="s">
        <v>15033</v>
      </c>
      <c r="G233" t="s">
        <v>90</v>
      </c>
      <c r="H233" t="s">
        <v>14565</v>
      </c>
      <c r="I233" t="s">
        <v>3442</v>
      </c>
      <c r="J233" s="28">
        <v>44770</v>
      </c>
      <c r="K233" s="28">
        <v>44804</v>
      </c>
      <c r="L233">
        <v>161</v>
      </c>
      <c r="M233">
        <v>1</v>
      </c>
      <c r="N233">
        <v>4</v>
      </c>
      <c r="O233">
        <v>17.100000000000001</v>
      </c>
      <c r="P233" t="s">
        <v>14516</v>
      </c>
      <c r="Q233">
        <f t="shared" si="3"/>
        <v>12379</v>
      </c>
      <c r="R233">
        <f>IF(COUNTIF($A$2:A233,A233)=1,Q233,"")</f>
        <v>12379</v>
      </c>
    </row>
    <row r="234" spans="1:18">
      <c r="A234" t="s">
        <v>11738</v>
      </c>
      <c r="B234" t="s">
        <v>1193</v>
      </c>
      <c r="C234" t="s">
        <v>15034</v>
      </c>
      <c r="D234" t="s">
        <v>73</v>
      </c>
      <c r="E234" t="s">
        <v>14504</v>
      </c>
      <c r="F234" t="s">
        <v>15035</v>
      </c>
      <c r="G234" t="s">
        <v>133</v>
      </c>
      <c r="H234" t="s">
        <v>14619</v>
      </c>
      <c r="I234" t="s">
        <v>1709</v>
      </c>
      <c r="J234" s="28">
        <v>45025</v>
      </c>
      <c r="K234" s="28"/>
      <c r="M234">
        <v>0</v>
      </c>
      <c r="N234">
        <v>1</v>
      </c>
      <c r="O234">
        <v>29.8</v>
      </c>
      <c r="P234" t="s">
        <v>14512</v>
      </c>
      <c r="Q234">
        <f t="shared" si="3"/>
        <v>19020</v>
      </c>
      <c r="R234">
        <f>IF(COUNTIF($A$2:A234,A234)=1,Q234,"")</f>
        <v>19020</v>
      </c>
    </row>
    <row r="235" spans="1:18">
      <c r="A235" t="s">
        <v>7749</v>
      </c>
      <c r="B235" t="s">
        <v>577</v>
      </c>
      <c r="C235" t="s">
        <v>3098</v>
      </c>
      <c r="D235" t="s">
        <v>100</v>
      </c>
      <c r="E235" t="s">
        <v>14517</v>
      </c>
      <c r="F235" t="s">
        <v>14529</v>
      </c>
      <c r="G235" t="s">
        <v>74</v>
      </c>
      <c r="H235" t="s">
        <v>14530</v>
      </c>
      <c r="I235" t="s">
        <v>361</v>
      </c>
      <c r="J235" s="28">
        <v>45463</v>
      </c>
      <c r="K235" s="28"/>
      <c r="M235">
        <v>0</v>
      </c>
      <c r="N235">
        <v>1</v>
      </c>
      <c r="O235">
        <v>12.5</v>
      </c>
      <c r="P235" t="s">
        <v>14516</v>
      </c>
      <c r="Q235">
        <f t="shared" si="3"/>
        <v>7000</v>
      </c>
      <c r="R235">
        <f>IF(COUNTIF($A$2:A235,A235)=1,Q235,"")</f>
        <v>7000</v>
      </c>
    </row>
    <row r="236" spans="1:18">
      <c r="A236" t="s">
        <v>8061</v>
      </c>
      <c r="B236" t="s">
        <v>1446</v>
      </c>
      <c r="C236" t="s">
        <v>15036</v>
      </c>
      <c r="D236" t="s">
        <v>100</v>
      </c>
      <c r="E236" t="s">
        <v>14522</v>
      </c>
      <c r="F236" t="s">
        <v>15037</v>
      </c>
      <c r="G236" t="s">
        <v>80</v>
      </c>
      <c r="H236" t="s">
        <v>14639</v>
      </c>
      <c r="I236" t="s">
        <v>774</v>
      </c>
      <c r="J236" s="28">
        <v>45324</v>
      </c>
      <c r="K236" s="28"/>
      <c r="M236">
        <v>0</v>
      </c>
      <c r="N236">
        <v>1</v>
      </c>
      <c r="O236">
        <v>25.5</v>
      </c>
      <c r="P236" t="s">
        <v>14507</v>
      </c>
      <c r="Q236">
        <f t="shared" si="3"/>
        <v>1221</v>
      </c>
      <c r="R236">
        <f>IF(COUNTIF($A$2:A236,A236)=1,Q236,"")</f>
        <v>1221</v>
      </c>
    </row>
    <row r="237" spans="1:18">
      <c r="A237" t="s">
        <v>15038</v>
      </c>
      <c r="B237" t="s">
        <v>5753</v>
      </c>
      <c r="C237" t="s">
        <v>15039</v>
      </c>
      <c r="D237" t="s">
        <v>119</v>
      </c>
      <c r="E237" t="s">
        <v>14590</v>
      </c>
      <c r="F237" t="s">
        <v>15040</v>
      </c>
      <c r="G237" t="s">
        <v>14588</v>
      </c>
      <c r="H237" t="s">
        <v>14670</v>
      </c>
      <c r="I237" t="s">
        <v>1098</v>
      </c>
      <c r="J237" s="28">
        <v>45553</v>
      </c>
      <c r="K237" s="28"/>
      <c r="M237">
        <v>0</v>
      </c>
      <c r="N237">
        <v>1</v>
      </c>
      <c r="O237">
        <v>12.6</v>
      </c>
      <c r="P237" t="s">
        <v>14507</v>
      </c>
      <c r="Q237">
        <f t="shared" si="3"/>
        <v>11460</v>
      </c>
      <c r="R237">
        <f>IF(COUNTIF($A$2:A237,A237)=1,Q237,"")</f>
        <v>11460</v>
      </c>
    </row>
    <row r="238" spans="1:18">
      <c r="A238" t="s">
        <v>15041</v>
      </c>
      <c r="B238" t="s">
        <v>2249</v>
      </c>
      <c r="C238" t="s">
        <v>15042</v>
      </c>
      <c r="D238" t="s">
        <v>60</v>
      </c>
      <c r="E238" t="s">
        <v>14543</v>
      </c>
      <c r="F238" t="s">
        <v>15043</v>
      </c>
      <c r="G238" t="s">
        <v>90</v>
      </c>
      <c r="H238" t="s">
        <v>14574</v>
      </c>
      <c r="I238" t="s">
        <v>2027</v>
      </c>
      <c r="J238" s="28">
        <v>45595</v>
      </c>
      <c r="K238" s="28">
        <v>45553</v>
      </c>
      <c r="L238">
        <v>54</v>
      </c>
      <c r="M238">
        <v>0</v>
      </c>
      <c r="N238">
        <v>1</v>
      </c>
      <c r="P238" t="s">
        <v>14516</v>
      </c>
      <c r="Q238">
        <f t="shared" si="3"/>
        <v>14330</v>
      </c>
      <c r="R238">
        <f>IF(COUNTIF($A$2:A238,A238)=1,Q238,"")</f>
        <v>14330</v>
      </c>
    </row>
    <row r="239" spans="1:18">
      <c r="A239" t="s">
        <v>15044</v>
      </c>
      <c r="B239" t="s">
        <v>12279</v>
      </c>
      <c r="C239" t="s">
        <v>15045</v>
      </c>
      <c r="D239" t="s">
        <v>119</v>
      </c>
      <c r="E239" t="s">
        <v>14517</v>
      </c>
      <c r="F239" t="s">
        <v>15046</v>
      </c>
      <c r="G239" t="s">
        <v>53</v>
      </c>
      <c r="H239" t="s">
        <v>14549</v>
      </c>
      <c r="I239" t="s">
        <v>1405</v>
      </c>
      <c r="J239" s="28">
        <v>44821</v>
      </c>
      <c r="K239" s="28"/>
      <c r="M239">
        <v>0</v>
      </c>
      <c r="N239">
        <v>1</v>
      </c>
      <c r="O239">
        <v>3</v>
      </c>
      <c r="P239" t="s">
        <v>14524</v>
      </c>
      <c r="Q239">
        <f t="shared" si="3"/>
        <v>3598</v>
      </c>
      <c r="R239">
        <f>IF(COUNTIF($A$2:A239,A239)=1,Q239,"")</f>
        <v>3598</v>
      </c>
    </row>
    <row r="240" spans="1:18">
      <c r="A240" t="s">
        <v>5385</v>
      </c>
      <c r="B240" t="s">
        <v>600</v>
      </c>
      <c r="C240" t="s">
        <v>3098</v>
      </c>
      <c r="D240" t="s">
        <v>119</v>
      </c>
      <c r="E240" t="s">
        <v>14509</v>
      </c>
      <c r="F240" t="s">
        <v>15047</v>
      </c>
      <c r="G240" t="s">
        <v>90</v>
      </c>
      <c r="H240" t="s">
        <v>14545</v>
      </c>
      <c r="I240" t="s">
        <v>929</v>
      </c>
      <c r="J240" s="28">
        <v>44892</v>
      </c>
      <c r="K240" s="28"/>
      <c r="M240">
        <v>0</v>
      </c>
      <c r="N240">
        <v>1</v>
      </c>
      <c r="O240">
        <v>22.1</v>
      </c>
      <c r="P240" t="s">
        <v>14516</v>
      </c>
      <c r="Q240">
        <f t="shared" si="3"/>
        <v>8986</v>
      </c>
      <c r="R240">
        <f>IF(COUNTIF($A$2:A240,A240)=1,Q240,"")</f>
        <v>8986</v>
      </c>
    </row>
    <row r="241" spans="1:18">
      <c r="A241" t="s">
        <v>15048</v>
      </c>
      <c r="B241" t="s">
        <v>2696</v>
      </c>
      <c r="C241" t="s">
        <v>15025</v>
      </c>
      <c r="D241" t="s">
        <v>60</v>
      </c>
      <c r="E241" t="s">
        <v>14504</v>
      </c>
      <c r="F241" t="s">
        <v>15049</v>
      </c>
      <c r="G241" t="s">
        <v>80</v>
      </c>
      <c r="H241" t="s">
        <v>14565</v>
      </c>
      <c r="I241" t="s">
        <v>931</v>
      </c>
      <c r="J241" s="28">
        <v>45172</v>
      </c>
      <c r="K241" s="28"/>
      <c r="M241">
        <v>0</v>
      </c>
      <c r="N241">
        <v>1</v>
      </c>
      <c r="O241">
        <v>6.3</v>
      </c>
      <c r="P241" t="s">
        <v>14524</v>
      </c>
      <c r="Q241">
        <f t="shared" si="3"/>
        <v>22459</v>
      </c>
      <c r="R241">
        <f>IF(COUNTIF($A$2:A241,A241)=1,Q241,"")</f>
        <v>22459</v>
      </c>
    </row>
    <row r="242" spans="1:18">
      <c r="A242" t="s">
        <v>8858</v>
      </c>
      <c r="B242" t="s">
        <v>4786</v>
      </c>
      <c r="C242" t="s">
        <v>15050</v>
      </c>
      <c r="D242" t="s">
        <v>73</v>
      </c>
      <c r="E242" t="s">
        <v>14558</v>
      </c>
      <c r="F242" t="s">
        <v>15051</v>
      </c>
      <c r="G242" t="s">
        <v>74</v>
      </c>
      <c r="H242" t="s">
        <v>14616</v>
      </c>
      <c r="I242" t="s">
        <v>15052</v>
      </c>
      <c r="J242" s="28">
        <v>44650</v>
      </c>
      <c r="K242" s="28">
        <v>44644</v>
      </c>
      <c r="L242">
        <v>44</v>
      </c>
      <c r="M242">
        <v>0</v>
      </c>
      <c r="N242">
        <v>1</v>
      </c>
      <c r="O242">
        <v>3.4</v>
      </c>
      <c r="P242" t="s">
        <v>14516</v>
      </c>
      <c r="Q242">
        <f t="shared" si="3"/>
        <v>35530</v>
      </c>
      <c r="R242">
        <f>IF(COUNTIF($A$2:A242,A242)=1,Q242,"")</f>
        <v>35530</v>
      </c>
    </row>
    <row r="243" spans="1:18">
      <c r="A243" t="s">
        <v>15053</v>
      </c>
      <c r="B243" t="s">
        <v>3719</v>
      </c>
      <c r="C243" t="s">
        <v>15054</v>
      </c>
      <c r="D243" t="s">
        <v>100</v>
      </c>
      <c r="E243" t="s">
        <v>14590</v>
      </c>
      <c r="F243" t="s">
        <v>15055</v>
      </c>
      <c r="G243" t="s">
        <v>90</v>
      </c>
      <c r="H243" t="s">
        <v>14639</v>
      </c>
      <c r="I243" t="s">
        <v>371</v>
      </c>
      <c r="J243" s="28">
        <v>45124</v>
      </c>
      <c r="K243" s="28"/>
      <c r="M243">
        <v>0</v>
      </c>
      <c r="N243">
        <v>1</v>
      </c>
      <c r="O243">
        <v>29.9</v>
      </c>
      <c r="P243" t="s">
        <v>14512</v>
      </c>
      <c r="Q243">
        <f t="shared" si="3"/>
        <v>2928</v>
      </c>
      <c r="R243">
        <f>IF(COUNTIF($A$2:A243,A243)=1,Q243,"")</f>
        <v>2928</v>
      </c>
    </row>
    <row r="244" spans="1:18">
      <c r="A244" t="s">
        <v>12670</v>
      </c>
      <c r="B244" t="s">
        <v>7454</v>
      </c>
      <c r="C244" t="s">
        <v>3098</v>
      </c>
      <c r="D244" t="s">
        <v>73</v>
      </c>
      <c r="E244" t="s">
        <v>14590</v>
      </c>
      <c r="F244" t="s">
        <v>15056</v>
      </c>
      <c r="G244" t="s">
        <v>90</v>
      </c>
      <c r="H244" t="s">
        <v>14655</v>
      </c>
      <c r="I244" t="s">
        <v>1964</v>
      </c>
      <c r="J244" s="28">
        <v>44724</v>
      </c>
      <c r="K244" s="28"/>
      <c r="M244">
        <v>0</v>
      </c>
      <c r="N244">
        <v>1</v>
      </c>
      <c r="O244">
        <v>10.7</v>
      </c>
      <c r="P244" t="s">
        <v>14512</v>
      </c>
      <c r="Q244">
        <f t="shared" si="3"/>
        <v>42253</v>
      </c>
      <c r="R244">
        <f>IF(COUNTIF($A$2:A244,A244)=1,Q244,"")</f>
        <v>42253</v>
      </c>
    </row>
    <row r="245" spans="1:18">
      <c r="A245" t="s">
        <v>6267</v>
      </c>
      <c r="B245" t="s">
        <v>14841</v>
      </c>
      <c r="C245" t="s">
        <v>15057</v>
      </c>
      <c r="D245" t="s">
        <v>119</v>
      </c>
      <c r="E245" t="s">
        <v>14558</v>
      </c>
      <c r="F245" t="s">
        <v>15058</v>
      </c>
      <c r="G245" t="s">
        <v>67</v>
      </c>
      <c r="H245" t="s">
        <v>14532</v>
      </c>
      <c r="I245" t="s">
        <v>135</v>
      </c>
      <c r="J245" s="28">
        <v>45475</v>
      </c>
      <c r="K245" s="28">
        <v>45553</v>
      </c>
      <c r="L245">
        <v>148</v>
      </c>
      <c r="M245">
        <v>0</v>
      </c>
      <c r="N245">
        <v>1</v>
      </c>
      <c r="O245">
        <v>14</v>
      </c>
      <c r="P245" t="s">
        <v>14516</v>
      </c>
      <c r="Q245">
        <f t="shared" si="3"/>
        <v>10551</v>
      </c>
      <c r="R245">
        <f>IF(COUNTIF($A$2:A245,A245)=1,Q245,"")</f>
        <v>10551</v>
      </c>
    </row>
    <row r="246" spans="1:18">
      <c r="A246" t="s">
        <v>15059</v>
      </c>
      <c r="B246" t="s">
        <v>2777</v>
      </c>
      <c r="C246" t="s">
        <v>3098</v>
      </c>
      <c r="D246" t="s">
        <v>52</v>
      </c>
      <c r="E246" t="s">
        <v>14504</v>
      </c>
      <c r="F246" t="s">
        <v>15060</v>
      </c>
      <c r="G246" t="s">
        <v>74</v>
      </c>
      <c r="H246" t="s">
        <v>14571</v>
      </c>
      <c r="I246" t="s">
        <v>361</v>
      </c>
      <c r="J246" s="28">
        <v>45469</v>
      </c>
      <c r="K246" s="28"/>
      <c r="M246">
        <v>0</v>
      </c>
      <c r="N246">
        <v>1</v>
      </c>
      <c r="O246">
        <v>21.9</v>
      </c>
      <c r="P246" t="s">
        <v>14550</v>
      </c>
      <c r="Q246">
        <f t="shared" si="3"/>
        <v>89582</v>
      </c>
      <c r="R246">
        <f>IF(COUNTIF($A$2:A246,A246)=1,Q246,"")</f>
        <v>89582</v>
      </c>
    </row>
    <row r="247" spans="1:18">
      <c r="A247" t="s">
        <v>15061</v>
      </c>
      <c r="B247" t="s">
        <v>6243</v>
      </c>
      <c r="C247" t="s">
        <v>14705</v>
      </c>
      <c r="D247" t="s">
        <v>52</v>
      </c>
      <c r="E247" t="s">
        <v>14590</v>
      </c>
      <c r="F247" t="s">
        <v>15062</v>
      </c>
      <c r="G247" t="s">
        <v>14519</v>
      </c>
      <c r="H247" t="s">
        <v>14530</v>
      </c>
      <c r="I247" t="s">
        <v>69</v>
      </c>
      <c r="J247" s="28">
        <v>45043</v>
      </c>
      <c r="K247" s="28"/>
      <c r="M247">
        <v>0</v>
      </c>
      <c r="N247">
        <v>1</v>
      </c>
      <c r="O247">
        <v>11.6</v>
      </c>
      <c r="P247" t="s">
        <v>14516</v>
      </c>
      <c r="Q247">
        <f t="shared" si="3"/>
        <v>215542</v>
      </c>
      <c r="R247">
        <f>IF(COUNTIF($A$2:A247,A247)=1,Q247,"")</f>
        <v>215542</v>
      </c>
    </row>
    <row r="248" spans="1:18">
      <c r="A248" t="s">
        <v>12167</v>
      </c>
      <c r="B248" t="s">
        <v>3858</v>
      </c>
      <c r="C248" t="s">
        <v>15063</v>
      </c>
      <c r="D248" t="s">
        <v>73</v>
      </c>
      <c r="E248" t="s">
        <v>14558</v>
      </c>
      <c r="F248" t="s">
        <v>15064</v>
      </c>
      <c r="G248" t="s">
        <v>14588</v>
      </c>
      <c r="H248" t="s">
        <v>14549</v>
      </c>
      <c r="I248" t="s">
        <v>7010</v>
      </c>
      <c r="J248" s="28">
        <v>45178</v>
      </c>
      <c r="K248" s="28">
        <v>45275</v>
      </c>
      <c r="L248">
        <v>168</v>
      </c>
      <c r="M248">
        <v>0</v>
      </c>
      <c r="N248">
        <v>1</v>
      </c>
      <c r="O248">
        <v>24.4</v>
      </c>
      <c r="P248" t="s">
        <v>14507</v>
      </c>
      <c r="Q248">
        <f t="shared" si="3"/>
        <v>27752</v>
      </c>
      <c r="R248">
        <f>IF(COUNTIF($A$2:A248,A248)=1,Q248,"")</f>
        <v>27752</v>
      </c>
    </row>
    <row r="249" spans="1:18">
      <c r="A249" t="s">
        <v>3832</v>
      </c>
      <c r="B249" t="s">
        <v>399</v>
      </c>
      <c r="C249" t="s">
        <v>15065</v>
      </c>
      <c r="D249" t="s">
        <v>119</v>
      </c>
      <c r="E249" t="s">
        <v>14543</v>
      </c>
      <c r="F249" t="s">
        <v>14531</v>
      </c>
      <c r="G249" t="s">
        <v>53</v>
      </c>
      <c r="H249" t="s">
        <v>14616</v>
      </c>
      <c r="I249" t="s">
        <v>1942</v>
      </c>
      <c r="J249" s="28">
        <v>45559</v>
      </c>
      <c r="K249" s="28">
        <v>45503</v>
      </c>
      <c r="L249">
        <v>106</v>
      </c>
      <c r="M249">
        <v>0</v>
      </c>
      <c r="N249">
        <v>1</v>
      </c>
      <c r="O249">
        <v>5.4</v>
      </c>
      <c r="P249" t="s">
        <v>14516</v>
      </c>
      <c r="Q249">
        <f t="shared" si="3"/>
        <v>4000</v>
      </c>
      <c r="R249">
        <f>IF(COUNTIF($A$2:A249,A249)=1,Q249,"")</f>
        <v>4000</v>
      </c>
    </row>
    <row r="250" spans="1:18">
      <c r="A250" t="s">
        <v>15066</v>
      </c>
      <c r="B250" t="s">
        <v>1175</v>
      </c>
      <c r="C250" t="s">
        <v>14656</v>
      </c>
      <c r="D250" t="s">
        <v>73</v>
      </c>
      <c r="E250" t="s">
        <v>14522</v>
      </c>
      <c r="F250" t="s">
        <v>15067</v>
      </c>
      <c r="G250" t="s">
        <v>61</v>
      </c>
      <c r="H250" t="s">
        <v>14568</v>
      </c>
      <c r="I250" t="s">
        <v>558</v>
      </c>
      <c r="J250" s="28">
        <v>45573</v>
      </c>
      <c r="K250" s="28"/>
      <c r="M250">
        <v>0</v>
      </c>
      <c r="N250">
        <v>1</v>
      </c>
      <c r="O250">
        <v>11.3</v>
      </c>
      <c r="P250" t="s">
        <v>14550</v>
      </c>
      <c r="Q250">
        <f t="shared" si="3"/>
        <v>46114</v>
      </c>
      <c r="R250">
        <f>IF(COUNTIF($A$2:A250,A250)=1,Q250,"")</f>
        <v>46114</v>
      </c>
    </row>
    <row r="251" spans="1:18">
      <c r="A251" t="s">
        <v>4797</v>
      </c>
      <c r="B251" t="s">
        <v>985</v>
      </c>
      <c r="C251" t="s">
        <v>3098</v>
      </c>
      <c r="D251" t="s">
        <v>73</v>
      </c>
      <c r="E251" t="s">
        <v>14504</v>
      </c>
      <c r="F251" t="s">
        <v>15068</v>
      </c>
      <c r="G251" t="s">
        <v>80</v>
      </c>
      <c r="H251" t="s">
        <v>14571</v>
      </c>
      <c r="I251" t="s">
        <v>2784</v>
      </c>
      <c r="J251" s="28">
        <v>45243</v>
      </c>
      <c r="K251" s="28"/>
      <c r="M251">
        <v>0</v>
      </c>
      <c r="N251">
        <v>1</v>
      </c>
      <c r="O251">
        <v>26.3</v>
      </c>
      <c r="P251" t="s">
        <v>14524</v>
      </c>
      <c r="Q251">
        <f t="shared" si="3"/>
        <v>31000</v>
      </c>
      <c r="R251">
        <f>IF(COUNTIF($A$2:A251,A251)=1,Q251,"")</f>
        <v>31000</v>
      </c>
    </row>
    <row r="252" spans="1:18">
      <c r="A252" t="s">
        <v>14039</v>
      </c>
      <c r="B252" t="s">
        <v>2214</v>
      </c>
      <c r="C252" t="s">
        <v>14973</v>
      </c>
      <c r="D252" t="s">
        <v>60</v>
      </c>
      <c r="E252" t="s">
        <v>14517</v>
      </c>
      <c r="F252" t="s">
        <v>15069</v>
      </c>
      <c r="G252" t="s">
        <v>74</v>
      </c>
      <c r="H252" t="s">
        <v>14537</v>
      </c>
      <c r="I252" t="s">
        <v>808</v>
      </c>
      <c r="J252" s="28">
        <v>45199</v>
      </c>
      <c r="K252" s="28"/>
      <c r="M252">
        <v>0</v>
      </c>
      <c r="N252">
        <v>1</v>
      </c>
      <c r="O252">
        <v>2.1</v>
      </c>
      <c r="P252" t="s">
        <v>14524</v>
      </c>
      <c r="Q252">
        <f t="shared" si="3"/>
        <v>4071</v>
      </c>
      <c r="R252">
        <f>IF(COUNTIF($A$2:A252,A252)=1,Q252,"")</f>
        <v>4071</v>
      </c>
    </row>
    <row r="253" spans="1:18">
      <c r="A253" t="s">
        <v>8230</v>
      </c>
      <c r="B253" t="s">
        <v>5870</v>
      </c>
      <c r="C253" t="s">
        <v>15070</v>
      </c>
      <c r="D253" t="s">
        <v>60</v>
      </c>
      <c r="E253" t="s">
        <v>14504</v>
      </c>
      <c r="F253" t="s">
        <v>15071</v>
      </c>
      <c r="G253" t="s">
        <v>14519</v>
      </c>
      <c r="H253" t="s">
        <v>14670</v>
      </c>
      <c r="I253" t="s">
        <v>251</v>
      </c>
      <c r="J253" s="28">
        <v>44916</v>
      </c>
      <c r="K253" s="28"/>
      <c r="M253">
        <v>0</v>
      </c>
      <c r="N253">
        <v>1</v>
      </c>
      <c r="O253">
        <v>34.299999999999997</v>
      </c>
      <c r="P253" t="s">
        <v>14550</v>
      </c>
      <c r="Q253">
        <f t="shared" si="3"/>
        <v>11487</v>
      </c>
      <c r="R253">
        <f>IF(COUNTIF($A$2:A253,A253)=1,Q253,"")</f>
        <v>11487</v>
      </c>
    </row>
    <row r="254" spans="1:18">
      <c r="A254" t="s">
        <v>6677</v>
      </c>
      <c r="B254" t="s">
        <v>1000</v>
      </c>
      <c r="C254" t="s">
        <v>3098</v>
      </c>
      <c r="D254" t="s">
        <v>119</v>
      </c>
      <c r="E254" t="s">
        <v>14590</v>
      </c>
      <c r="F254" t="s">
        <v>15072</v>
      </c>
      <c r="G254" t="s">
        <v>133</v>
      </c>
      <c r="H254" t="s">
        <v>14565</v>
      </c>
      <c r="I254" t="s">
        <v>1656</v>
      </c>
      <c r="J254" s="28">
        <v>45475</v>
      </c>
      <c r="K254" s="28"/>
      <c r="M254">
        <v>0</v>
      </c>
      <c r="N254">
        <v>1</v>
      </c>
      <c r="O254">
        <v>28.6</v>
      </c>
      <c r="P254" t="s">
        <v>14550</v>
      </c>
      <c r="Q254">
        <f t="shared" si="3"/>
        <v>12509</v>
      </c>
      <c r="R254">
        <f>IF(COUNTIF($A$2:A254,A254)=1,Q254,"")</f>
        <v>12509</v>
      </c>
    </row>
    <row r="255" spans="1:18">
      <c r="A255" t="s">
        <v>5556</v>
      </c>
      <c r="B255" t="s">
        <v>1218</v>
      </c>
      <c r="C255" t="s">
        <v>14673</v>
      </c>
      <c r="D255" t="s">
        <v>52</v>
      </c>
      <c r="E255" t="s">
        <v>14517</v>
      </c>
      <c r="F255" t="s">
        <v>15073</v>
      </c>
      <c r="G255" t="s">
        <v>74</v>
      </c>
      <c r="H255" t="s">
        <v>14553</v>
      </c>
      <c r="I255" t="s">
        <v>2348</v>
      </c>
      <c r="J255" s="28">
        <v>44899</v>
      </c>
      <c r="K255" s="28"/>
      <c r="M255">
        <v>0</v>
      </c>
      <c r="N255">
        <v>1</v>
      </c>
      <c r="P255" t="s">
        <v>14524</v>
      </c>
      <c r="Q255">
        <f t="shared" si="3"/>
        <v>78496</v>
      </c>
      <c r="R255">
        <f>IF(COUNTIF($A$2:A255,A255)=1,Q255,"")</f>
        <v>78496</v>
      </c>
    </row>
    <row r="256" spans="1:18">
      <c r="A256" t="s">
        <v>3809</v>
      </c>
      <c r="B256" t="s">
        <v>341</v>
      </c>
      <c r="C256" t="s">
        <v>3098</v>
      </c>
      <c r="D256" t="s">
        <v>73</v>
      </c>
      <c r="E256" t="s">
        <v>14590</v>
      </c>
      <c r="F256" t="s">
        <v>15074</v>
      </c>
      <c r="G256" t="s">
        <v>53</v>
      </c>
      <c r="H256" t="s">
        <v>14527</v>
      </c>
      <c r="I256" t="s">
        <v>15075</v>
      </c>
      <c r="J256" s="28">
        <v>44931</v>
      </c>
      <c r="K256" s="28"/>
      <c r="M256">
        <v>0</v>
      </c>
      <c r="N256">
        <v>1</v>
      </c>
      <c r="O256">
        <v>27.2</v>
      </c>
      <c r="P256" t="s">
        <v>14550</v>
      </c>
      <c r="Q256">
        <f t="shared" si="3"/>
        <v>23036</v>
      </c>
      <c r="R256">
        <f>IF(COUNTIF($A$2:A256,A256)=1,Q256,"")</f>
        <v>23036</v>
      </c>
    </row>
    <row r="257" spans="1:18">
      <c r="A257" t="s">
        <v>9119</v>
      </c>
      <c r="B257" t="s">
        <v>5110</v>
      </c>
      <c r="C257" t="s">
        <v>15076</v>
      </c>
      <c r="D257" t="s">
        <v>73</v>
      </c>
      <c r="E257" t="s">
        <v>14590</v>
      </c>
      <c r="F257" t="s">
        <v>15077</v>
      </c>
      <c r="G257" t="s">
        <v>133</v>
      </c>
      <c r="H257" t="s">
        <v>14580</v>
      </c>
      <c r="I257" t="s">
        <v>12371</v>
      </c>
      <c r="J257" s="28">
        <v>45634</v>
      </c>
      <c r="K257" s="28"/>
      <c r="M257">
        <v>0</v>
      </c>
      <c r="N257">
        <v>1</v>
      </c>
      <c r="P257" t="s">
        <v>14507</v>
      </c>
      <c r="Q257">
        <f t="shared" si="3"/>
        <v>34821</v>
      </c>
      <c r="R257">
        <f>IF(COUNTIF($A$2:A257,A257)=1,Q257,"")</f>
        <v>34821</v>
      </c>
    </row>
    <row r="258" spans="1:18">
      <c r="A258" t="s">
        <v>15078</v>
      </c>
      <c r="B258" t="s">
        <v>2447</v>
      </c>
      <c r="C258" t="s">
        <v>14729</v>
      </c>
      <c r="D258" t="s">
        <v>100</v>
      </c>
      <c r="E258" t="s">
        <v>14543</v>
      </c>
      <c r="F258" t="s">
        <v>15079</v>
      </c>
      <c r="G258" t="s">
        <v>14519</v>
      </c>
      <c r="H258" t="s">
        <v>14527</v>
      </c>
      <c r="I258" t="s">
        <v>396</v>
      </c>
      <c r="J258" s="28">
        <v>44835</v>
      </c>
      <c r="K258" s="28">
        <v>44919</v>
      </c>
      <c r="L258">
        <v>171</v>
      </c>
      <c r="M258">
        <v>0</v>
      </c>
      <c r="N258">
        <v>1</v>
      </c>
      <c r="P258" t="s">
        <v>14512</v>
      </c>
      <c r="Q258">
        <f t="shared" ref="Q258:Q321" si="4">IFERROR(IF(RIGHT(UPPER(TRIM(F258)),1)="K",VALUE(SUBSTITUTE(SUBSTITUTE(LEFT(TRIM(F258),LEN(TRIM(F258))-1),"$",""),",",""))*1000,IF(RIGHT(UPPER(TRIM(F258)),1)="M",VALUE(SUBSTITUTE(SUBSTITUTE(LEFT(TRIM(F258),LEN(TRIM(F258))-1),"$",""),",",""))*1000000,VALUE(SUBSTITUTE(SUBSTITUTE(TRIM(F258),"$",""),",","")))),"")</f>
        <v>2071</v>
      </c>
      <c r="R258">
        <f>IF(COUNTIF($A$2:A258,A258)=1,Q258,"")</f>
        <v>2071</v>
      </c>
    </row>
    <row r="259" spans="1:18">
      <c r="A259" t="s">
        <v>15080</v>
      </c>
      <c r="B259" t="s">
        <v>300</v>
      </c>
      <c r="C259" t="s">
        <v>3098</v>
      </c>
      <c r="D259" t="s">
        <v>73</v>
      </c>
      <c r="E259" t="s">
        <v>14509</v>
      </c>
      <c r="F259" t="s">
        <v>15081</v>
      </c>
      <c r="G259" t="s">
        <v>74</v>
      </c>
      <c r="H259" t="s">
        <v>14571</v>
      </c>
      <c r="I259" t="s">
        <v>2858</v>
      </c>
      <c r="J259" s="28">
        <v>44802</v>
      </c>
      <c r="K259" s="28"/>
      <c r="M259">
        <v>0</v>
      </c>
      <c r="N259">
        <v>1</v>
      </c>
      <c r="O259">
        <v>8.6</v>
      </c>
      <c r="P259" t="s">
        <v>14550</v>
      </c>
      <c r="Q259">
        <f t="shared" si="4"/>
        <v>38323</v>
      </c>
      <c r="R259">
        <f>IF(COUNTIF($A$2:A259,A259)=1,Q259,"")</f>
        <v>38323</v>
      </c>
    </row>
    <row r="260" spans="1:18">
      <c r="A260" t="s">
        <v>10830</v>
      </c>
      <c r="B260" t="s">
        <v>1224</v>
      </c>
      <c r="C260" t="s">
        <v>14699</v>
      </c>
      <c r="D260" t="s">
        <v>52</v>
      </c>
      <c r="E260" t="s">
        <v>14509</v>
      </c>
      <c r="F260" t="s">
        <v>15082</v>
      </c>
      <c r="G260" t="s">
        <v>90</v>
      </c>
      <c r="H260" t="s">
        <v>14549</v>
      </c>
      <c r="I260" t="s">
        <v>2037</v>
      </c>
      <c r="J260" s="28">
        <v>45680</v>
      </c>
      <c r="K260" s="28"/>
      <c r="M260">
        <v>0</v>
      </c>
      <c r="N260">
        <v>1</v>
      </c>
      <c r="P260" t="s">
        <v>14524</v>
      </c>
      <c r="Q260">
        <f t="shared" si="4"/>
        <v>142999</v>
      </c>
      <c r="R260">
        <f>IF(COUNTIF($A$2:A260,A260)=1,Q260,"")</f>
        <v>142999</v>
      </c>
    </row>
    <row r="261" spans="1:18">
      <c r="A261" t="s">
        <v>8815</v>
      </c>
      <c r="B261" t="s">
        <v>4931</v>
      </c>
      <c r="C261" t="s">
        <v>14814</v>
      </c>
      <c r="D261" t="s">
        <v>100</v>
      </c>
      <c r="E261" t="s">
        <v>14543</v>
      </c>
      <c r="F261" t="s">
        <v>15083</v>
      </c>
      <c r="G261" t="s">
        <v>67</v>
      </c>
      <c r="H261" t="s">
        <v>14568</v>
      </c>
      <c r="I261" t="s">
        <v>2955</v>
      </c>
      <c r="J261" s="28">
        <v>44781</v>
      </c>
      <c r="K261" s="28">
        <v>44859</v>
      </c>
      <c r="L261">
        <v>97</v>
      </c>
      <c r="M261">
        <v>0</v>
      </c>
      <c r="N261">
        <v>1</v>
      </c>
      <c r="P261" t="s">
        <v>14524</v>
      </c>
      <c r="Q261">
        <f t="shared" si="4"/>
        <v>6097</v>
      </c>
      <c r="R261">
        <f>IF(COUNTIF($A$2:A261,A261)=1,Q261,"")</f>
        <v>6097</v>
      </c>
    </row>
    <row r="262" spans="1:18">
      <c r="A262" t="s">
        <v>6177</v>
      </c>
      <c r="B262" t="s">
        <v>3860</v>
      </c>
      <c r="C262" t="s">
        <v>3098</v>
      </c>
      <c r="D262" t="s">
        <v>73</v>
      </c>
      <c r="E262" t="s">
        <v>14543</v>
      </c>
      <c r="F262" t="s">
        <v>15084</v>
      </c>
      <c r="G262" t="s">
        <v>14519</v>
      </c>
      <c r="H262" t="s">
        <v>14545</v>
      </c>
      <c r="I262" t="s">
        <v>2176</v>
      </c>
      <c r="J262" s="28">
        <v>44841</v>
      </c>
      <c r="K262" s="28">
        <v>44865</v>
      </c>
      <c r="L262">
        <v>150</v>
      </c>
      <c r="M262">
        <v>1</v>
      </c>
      <c r="N262">
        <v>4</v>
      </c>
      <c r="O262">
        <v>10.3</v>
      </c>
      <c r="P262" t="s">
        <v>14550</v>
      </c>
      <c r="Q262">
        <f t="shared" si="4"/>
        <v>39000</v>
      </c>
      <c r="R262">
        <f>IF(COUNTIF($A$2:A262,A262)=1,Q262,"")</f>
        <v>39000</v>
      </c>
    </row>
    <row r="263" spans="1:18">
      <c r="A263" t="s">
        <v>15085</v>
      </c>
      <c r="B263" t="s">
        <v>3348</v>
      </c>
      <c r="C263" t="s">
        <v>3098</v>
      </c>
      <c r="D263" t="s">
        <v>100</v>
      </c>
      <c r="E263" t="s">
        <v>14558</v>
      </c>
      <c r="F263" t="s">
        <v>15086</v>
      </c>
      <c r="G263" t="s">
        <v>14519</v>
      </c>
      <c r="H263" t="s">
        <v>14540</v>
      </c>
      <c r="I263" t="s">
        <v>9169</v>
      </c>
      <c r="J263" s="28">
        <v>44870</v>
      </c>
      <c r="K263" s="28">
        <v>44870</v>
      </c>
      <c r="L263">
        <v>58</v>
      </c>
      <c r="M263">
        <v>0</v>
      </c>
      <c r="N263">
        <v>1</v>
      </c>
      <c r="O263">
        <v>4.2</v>
      </c>
      <c r="P263" t="s">
        <v>14512</v>
      </c>
      <c r="Q263">
        <f t="shared" si="4"/>
        <v>7772</v>
      </c>
      <c r="R263">
        <f>IF(COUNTIF($A$2:A263,A263)=1,Q263,"")</f>
        <v>7772</v>
      </c>
    </row>
    <row r="264" spans="1:18">
      <c r="A264" t="s">
        <v>10583</v>
      </c>
      <c r="B264" t="s">
        <v>1026</v>
      </c>
      <c r="C264" t="s">
        <v>14714</v>
      </c>
      <c r="D264" t="s">
        <v>73</v>
      </c>
      <c r="E264" t="s">
        <v>14522</v>
      </c>
      <c r="F264" t="s">
        <v>15087</v>
      </c>
      <c r="G264" t="s">
        <v>74</v>
      </c>
      <c r="H264" t="s">
        <v>14527</v>
      </c>
      <c r="I264" t="s">
        <v>798</v>
      </c>
      <c r="J264" s="28">
        <v>44801</v>
      </c>
      <c r="K264" s="28"/>
      <c r="M264">
        <v>0</v>
      </c>
      <c r="N264">
        <v>1</v>
      </c>
      <c r="O264">
        <v>34.9</v>
      </c>
      <c r="P264" t="s">
        <v>14507</v>
      </c>
      <c r="Q264">
        <f t="shared" si="4"/>
        <v>25210</v>
      </c>
      <c r="R264">
        <f>IF(COUNTIF($A$2:A264,A264)=1,Q264,"")</f>
        <v>25210</v>
      </c>
    </row>
    <row r="265" spans="1:18">
      <c r="A265" t="s">
        <v>15088</v>
      </c>
      <c r="B265" t="s">
        <v>5764</v>
      </c>
      <c r="C265" t="s">
        <v>14891</v>
      </c>
      <c r="D265" t="s">
        <v>73</v>
      </c>
      <c r="E265" t="s">
        <v>14504</v>
      </c>
      <c r="F265" t="s">
        <v>15089</v>
      </c>
      <c r="G265" t="s">
        <v>133</v>
      </c>
      <c r="H265" t="s">
        <v>14849</v>
      </c>
      <c r="I265" t="s">
        <v>5734</v>
      </c>
      <c r="J265" s="28">
        <v>45689</v>
      </c>
      <c r="K265" s="28"/>
      <c r="M265">
        <v>0</v>
      </c>
      <c r="N265">
        <v>1</v>
      </c>
      <c r="O265">
        <v>18.399999999999999</v>
      </c>
      <c r="P265" t="s">
        <v>14507</v>
      </c>
      <c r="Q265">
        <f t="shared" si="4"/>
        <v>32000</v>
      </c>
      <c r="R265">
        <f>IF(COUNTIF($A$2:A265,A265)=1,Q265,"")</f>
        <v>32000</v>
      </c>
    </row>
    <row r="266" spans="1:18">
      <c r="A266" t="s">
        <v>3823</v>
      </c>
      <c r="B266" t="s">
        <v>12114</v>
      </c>
      <c r="C266" t="s">
        <v>15090</v>
      </c>
      <c r="D266" t="s">
        <v>73</v>
      </c>
      <c r="E266" t="s">
        <v>14558</v>
      </c>
      <c r="F266" t="s">
        <v>15091</v>
      </c>
      <c r="G266" t="s">
        <v>80</v>
      </c>
      <c r="H266" t="s">
        <v>14574</v>
      </c>
      <c r="I266" t="s">
        <v>3009</v>
      </c>
      <c r="J266" s="28">
        <v>45376</v>
      </c>
      <c r="K266" s="28">
        <v>45372</v>
      </c>
      <c r="L266">
        <v>113</v>
      </c>
      <c r="M266">
        <v>0</v>
      </c>
      <c r="N266">
        <v>1</v>
      </c>
      <c r="O266">
        <v>27.2</v>
      </c>
      <c r="P266" t="s">
        <v>14512</v>
      </c>
      <c r="Q266">
        <f t="shared" si="4"/>
        <v>26215</v>
      </c>
      <c r="R266">
        <f>IF(COUNTIF($A$2:A266,A266)=1,Q266,"")</f>
        <v>26215</v>
      </c>
    </row>
    <row r="267" spans="1:18">
      <c r="A267" t="s">
        <v>14059</v>
      </c>
      <c r="B267" t="s">
        <v>678</v>
      </c>
      <c r="C267" t="s">
        <v>14566</v>
      </c>
      <c r="D267" t="s">
        <v>100</v>
      </c>
      <c r="E267" t="s">
        <v>14509</v>
      </c>
      <c r="F267" t="s">
        <v>15092</v>
      </c>
      <c r="G267" t="s">
        <v>74</v>
      </c>
      <c r="H267" t="s">
        <v>14619</v>
      </c>
      <c r="I267" t="s">
        <v>1505</v>
      </c>
      <c r="J267" s="28"/>
      <c r="K267" s="28"/>
      <c r="M267">
        <v>0</v>
      </c>
      <c r="N267">
        <v>1</v>
      </c>
      <c r="O267">
        <v>1.5</v>
      </c>
      <c r="P267" t="s">
        <v>14524</v>
      </c>
      <c r="Q267">
        <f t="shared" si="4"/>
        <v>3375</v>
      </c>
      <c r="R267">
        <f>IF(COUNTIF($A$2:A267,A267)=1,Q267,"")</f>
        <v>3375</v>
      </c>
    </row>
    <row r="268" spans="1:18">
      <c r="A268" t="s">
        <v>15093</v>
      </c>
      <c r="B268" t="s">
        <v>1539</v>
      </c>
      <c r="C268" t="s">
        <v>15094</v>
      </c>
      <c r="D268" t="s">
        <v>119</v>
      </c>
      <c r="E268" t="s">
        <v>14509</v>
      </c>
      <c r="F268" t="s">
        <v>15095</v>
      </c>
      <c r="G268" t="s">
        <v>74</v>
      </c>
      <c r="H268" t="s">
        <v>14511</v>
      </c>
      <c r="I268" t="s">
        <v>973</v>
      </c>
      <c r="J268" s="28">
        <v>44950</v>
      </c>
      <c r="K268" s="28"/>
      <c r="M268">
        <v>0</v>
      </c>
      <c r="N268">
        <v>1</v>
      </c>
      <c r="O268">
        <v>14.4</v>
      </c>
      <c r="P268" t="s">
        <v>14524</v>
      </c>
      <c r="Q268">
        <f t="shared" si="4"/>
        <v>12923</v>
      </c>
      <c r="R268">
        <f>IF(COUNTIF($A$2:A268,A268)=1,Q268,"")</f>
        <v>12923</v>
      </c>
    </row>
    <row r="269" spans="1:18">
      <c r="A269" t="s">
        <v>8519</v>
      </c>
      <c r="B269" t="s">
        <v>58</v>
      </c>
      <c r="C269" t="s">
        <v>3098</v>
      </c>
      <c r="D269" t="s">
        <v>73</v>
      </c>
      <c r="E269" t="s">
        <v>14517</v>
      </c>
      <c r="F269" t="s">
        <v>15096</v>
      </c>
      <c r="G269" t="s">
        <v>74</v>
      </c>
      <c r="H269" t="s">
        <v>14511</v>
      </c>
      <c r="I269" t="s">
        <v>1967</v>
      </c>
      <c r="J269" s="28">
        <v>44944</v>
      </c>
      <c r="K269" s="28"/>
      <c r="M269">
        <v>0</v>
      </c>
      <c r="N269">
        <v>1</v>
      </c>
      <c r="O269">
        <v>19.5</v>
      </c>
      <c r="P269" t="s">
        <v>14507</v>
      </c>
      <c r="Q269">
        <f t="shared" si="4"/>
        <v>14976</v>
      </c>
      <c r="R269">
        <f>IF(COUNTIF($A$2:A269,A269)=1,Q269,"")</f>
        <v>14976</v>
      </c>
    </row>
    <row r="270" spans="1:18">
      <c r="A270" t="s">
        <v>15097</v>
      </c>
      <c r="B270" t="s">
        <v>499</v>
      </c>
      <c r="C270" t="s">
        <v>15098</v>
      </c>
      <c r="D270" t="s">
        <v>73</v>
      </c>
      <c r="E270" t="s">
        <v>14522</v>
      </c>
      <c r="F270" t="s">
        <v>15099</v>
      </c>
      <c r="G270" t="s">
        <v>133</v>
      </c>
      <c r="H270" t="s">
        <v>15100</v>
      </c>
      <c r="I270" t="s">
        <v>1873</v>
      </c>
      <c r="J270" s="28">
        <v>44833</v>
      </c>
      <c r="K270" s="28"/>
      <c r="M270">
        <v>0</v>
      </c>
      <c r="N270">
        <v>1</v>
      </c>
      <c r="O270">
        <v>28.1</v>
      </c>
      <c r="P270" t="s">
        <v>14512</v>
      </c>
      <c r="Q270">
        <f t="shared" si="4"/>
        <v>11098</v>
      </c>
      <c r="R270">
        <f>IF(COUNTIF($A$2:A270,A270)=1,Q270,"")</f>
        <v>11098</v>
      </c>
    </row>
    <row r="271" spans="1:18">
      <c r="A271" t="s">
        <v>6124</v>
      </c>
      <c r="B271" t="s">
        <v>1564</v>
      </c>
      <c r="C271" t="s">
        <v>14836</v>
      </c>
      <c r="D271" t="s">
        <v>52</v>
      </c>
      <c r="E271" t="s">
        <v>14590</v>
      </c>
      <c r="F271" t="s">
        <v>15101</v>
      </c>
      <c r="G271" t="s">
        <v>14519</v>
      </c>
      <c r="H271" t="s">
        <v>14565</v>
      </c>
      <c r="I271" t="s">
        <v>3069</v>
      </c>
      <c r="J271" s="28">
        <v>44622</v>
      </c>
      <c r="K271" s="28"/>
      <c r="M271">
        <v>0</v>
      </c>
      <c r="N271">
        <v>1</v>
      </c>
      <c r="O271">
        <v>32.799999999999997</v>
      </c>
      <c r="P271" t="s">
        <v>14524</v>
      </c>
      <c r="Q271">
        <f t="shared" si="4"/>
        <v>180980</v>
      </c>
      <c r="R271">
        <f>IF(COUNTIF($A$2:A271,A271)=1,Q271,"")</f>
        <v>180980</v>
      </c>
    </row>
    <row r="272" spans="1:18">
      <c r="A272" t="s">
        <v>11535</v>
      </c>
      <c r="B272" t="s">
        <v>2376</v>
      </c>
      <c r="C272" t="s">
        <v>14876</v>
      </c>
      <c r="D272" t="s">
        <v>60</v>
      </c>
      <c r="E272" t="s">
        <v>14590</v>
      </c>
      <c r="F272" t="s">
        <v>15102</v>
      </c>
      <c r="G272" t="s">
        <v>90</v>
      </c>
      <c r="H272" t="s">
        <v>15103</v>
      </c>
      <c r="I272" t="s">
        <v>5308</v>
      </c>
      <c r="J272" s="28">
        <v>44885</v>
      </c>
      <c r="K272" s="28"/>
      <c r="M272">
        <v>0</v>
      </c>
      <c r="N272">
        <v>1</v>
      </c>
      <c r="O272">
        <v>30.3</v>
      </c>
      <c r="P272" t="s">
        <v>14550</v>
      </c>
      <c r="Q272">
        <f t="shared" si="4"/>
        <v>4084</v>
      </c>
      <c r="R272">
        <f>IF(COUNTIF($A$2:A272,A272)=1,Q272,"")</f>
        <v>4084</v>
      </c>
    </row>
    <row r="273" spans="1:18">
      <c r="A273" t="s">
        <v>15104</v>
      </c>
      <c r="B273" t="s">
        <v>961</v>
      </c>
      <c r="C273" t="s">
        <v>14796</v>
      </c>
      <c r="D273" t="s">
        <v>60</v>
      </c>
      <c r="E273" t="s">
        <v>14543</v>
      </c>
      <c r="F273" t="s">
        <v>15105</v>
      </c>
      <c r="G273" t="s">
        <v>67</v>
      </c>
      <c r="H273" t="s">
        <v>14545</v>
      </c>
      <c r="I273" t="s">
        <v>1302</v>
      </c>
      <c r="J273" s="28">
        <v>45539</v>
      </c>
      <c r="K273" s="28">
        <v>45556</v>
      </c>
      <c r="L273">
        <v>64</v>
      </c>
      <c r="M273">
        <v>1</v>
      </c>
      <c r="N273">
        <v>2</v>
      </c>
      <c r="O273">
        <v>0.8</v>
      </c>
      <c r="P273" t="s">
        <v>14550</v>
      </c>
      <c r="Q273">
        <f t="shared" si="4"/>
        <v>9471</v>
      </c>
      <c r="R273">
        <f>IF(COUNTIF($A$2:A273,A273)=1,Q273,"")</f>
        <v>9471</v>
      </c>
    </row>
    <row r="274" spans="1:18">
      <c r="A274" t="s">
        <v>6633</v>
      </c>
      <c r="B274" t="s">
        <v>1266</v>
      </c>
      <c r="C274" t="s">
        <v>15106</v>
      </c>
      <c r="D274" t="s">
        <v>73</v>
      </c>
      <c r="E274" t="s">
        <v>14509</v>
      </c>
      <c r="F274" t="s">
        <v>15107</v>
      </c>
      <c r="G274" t="s">
        <v>67</v>
      </c>
      <c r="H274" t="s">
        <v>14560</v>
      </c>
      <c r="I274" t="s">
        <v>2013</v>
      </c>
      <c r="J274" s="28">
        <v>45548</v>
      </c>
      <c r="K274" s="28"/>
      <c r="M274">
        <v>0</v>
      </c>
      <c r="N274">
        <v>1</v>
      </c>
      <c r="O274">
        <v>14.1</v>
      </c>
      <c r="P274" t="s">
        <v>14550</v>
      </c>
      <c r="Q274">
        <f t="shared" si="4"/>
        <v>19222</v>
      </c>
      <c r="R274">
        <f>IF(COUNTIF($A$2:A274,A274)=1,Q274,"")</f>
        <v>19222</v>
      </c>
    </row>
    <row r="275" spans="1:18">
      <c r="A275" t="s">
        <v>10309</v>
      </c>
      <c r="B275" t="s">
        <v>1590</v>
      </c>
      <c r="C275" t="s">
        <v>14986</v>
      </c>
      <c r="D275" t="s">
        <v>119</v>
      </c>
      <c r="E275" t="s">
        <v>14543</v>
      </c>
      <c r="F275" t="s">
        <v>15108</v>
      </c>
      <c r="G275" t="s">
        <v>133</v>
      </c>
      <c r="H275" t="s">
        <v>14639</v>
      </c>
      <c r="I275" t="s">
        <v>5619</v>
      </c>
      <c r="J275" s="28">
        <v>44688</v>
      </c>
      <c r="K275" s="28">
        <v>44595</v>
      </c>
      <c r="L275">
        <v>32</v>
      </c>
      <c r="M275">
        <v>0</v>
      </c>
      <c r="N275">
        <v>1</v>
      </c>
      <c r="O275">
        <v>12.6</v>
      </c>
      <c r="P275" t="s">
        <v>14516</v>
      </c>
      <c r="Q275">
        <f t="shared" si="4"/>
        <v>12000</v>
      </c>
      <c r="R275">
        <f>IF(COUNTIF($A$2:A275,A275)=1,Q275,"")</f>
        <v>12000</v>
      </c>
    </row>
    <row r="276" spans="1:18">
      <c r="A276" t="s">
        <v>6943</v>
      </c>
      <c r="B276" t="s">
        <v>1207</v>
      </c>
      <c r="C276" t="s">
        <v>14727</v>
      </c>
      <c r="D276" t="s">
        <v>100</v>
      </c>
      <c r="E276" t="s">
        <v>14522</v>
      </c>
      <c r="F276" t="s">
        <v>15109</v>
      </c>
      <c r="G276" t="s">
        <v>74</v>
      </c>
      <c r="H276" t="s">
        <v>14506</v>
      </c>
      <c r="I276" t="s">
        <v>1586</v>
      </c>
      <c r="J276" s="28">
        <v>45567</v>
      </c>
      <c r="K276" s="28"/>
      <c r="M276">
        <v>0</v>
      </c>
      <c r="N276">
        <v>1</v>
      </c>
      <c r="O276">
        <v>14.5</v>
      </c>
      <c r="P276" t="s">
        <v>14524</v>
      </c>
      <c r="Q276">
        <f t="shared" si="4"/>
        <v>8707</v>
      </c>
      <c r="R276">
        <f>IF(COUNTIF($A$2:A276,A276)=1,Q276,"")</f>
        <v>8707</v>
      </c>
    </row>
    <row r="277" spans="1:18">
      <c r="A277" t="s">
        <v>9844</v>
      </c>
      <c r="B277" t="s">
        <v>1887</v>
      </c>
      <c r="C277" t="s">
        <v>3098</v>
      </c>
      <c r="D277" t="s">
        <v>100</v>
      </c>
      <c r="E277" t="s">
        <v>14590</v>
      </c>
      <c r="F277" t="s">
        <v>15110</v>
      </c>
      <c r="G277" t="s">
        <v>53</v>
      </c>
      <c r="H277" t="s">
        <v>14904</v>
      </c>
      <c r="I277" t="s">
        <v>266</v>
      </c>
      <c r="J277" s="28">
        <v>45308</v>
      </c>
      <c r="K277" s="28"/>
      <c r="M277">
        <v>0</v>
      </c>
      <c r="N277">
        <v>1</v>
      </c>
      <c r="O277">
        <v>22.4</v>
      </c>
      <c r="P277" t="s">
        <v>14516</v>
      </c>
      <c r="Q277">
        <f t="shared" si="4"/>
        <v>2833</v>
      </c>
      <c r="R277">
        <f>IF(COUNTIF($A$2:A277,A277)=1,Q277,"")</f>
        <v>2833</v>
      </c>
    </row>
    <row r="278" spans="1:18">
      <c r="A278" t="s">
        <v>7389</v>
      </c>
      <c r="B278" t="s">
        <v>2550</v>
      </c>
      <c r="C278" t="s">
        <v>15111</v>
      </c>
      <c r="D278" t="s">
        <v>73</v>
      </c>
      <c r="E278" t="s">
        <v>14522</v>
      </c>
      <c r="F278" t="s">
        <v>15112</v>
      </c>
      <c r="G278" t="s">
        <v>80</v>
      </c>
      <c r="H278" t="s">
        <v>14682</v>
      </c>
      <c r="I278" t="s">
        <v>5114</v>
      </c>
      <c r="J278" s="28">
        <v>45091</v>
      </c>
      <c r="K278" s="28"/>
      <c r="M278">
        <v>0</v>
      </c>
      <c r="N278">
        <v>1</v>
      </c>
      <c r="O278">
        <v>9.6</v>
      </c>
      <c r="P278" t="s">
        <v>14507</v>
      </c>
      <c r="Q278">
        <f t="shared" si="4"/>
        <v>16286</v>
      </c>
      <c r="R278">
        <f>IF(COUNTIF($A$2:A278,A278)=1,Q278,"")</f>
        <v>16286</v>
      </c>
    </row>
    <row r="279" spans="1:18">
      <c r="A279" t="s">
        <v>15113</v>
      </c>
      <c r="B279" t="s">
        <v>4613</v>
      </c>
      <c r="C279" t="s">
        <v>15114</v>
      </c>
      <c r="D279" t="s">
        <v>60</v>
      </c>
      <c r="E279" t="s">
        <v>14517</v>
      </c>
      <c r="F279" t="s">
        <v>15115</v>
      </c>
      <c r="G279" t="s">
        <v>14588</v>
      </c>
      <c r="H279" t="s">
        <v>14616</v>
      </c>
      <c r="I279" t="s">
        <v>2240</v>
      </c>
      <c r="J279" s="28">
        <v>44779</v>
      </c>
      <c r="K279" s="28"/>
      <c r="M279">
        <v>0</v>
      </c>
      <c r="N279">
        <v>1</v>
      </c>
      <c r="O279">
        <v>0.5</v>
      </c>
      <c r="P279" t="s">
        <v>14512</v>
      </c>
      <c r="Q279">
        <f t="shared" si="4"/>
        <v>11437</v>
      </c>
      <c r="R279">
        <f>IF(COUNTIF($A$2:A279,A279)=1,Q279,"")</f>
        <v>11437</v>
      </c>
    </row>
    <row r="280" spans="1:18">
      <c r="A280" t="s">
        <v>15116</v>
      </c>
      <c r="B280" t="s">
        <v>7462</v>
      </c>
      <c r="C280" t="s">
        <v>14708</v>
      </c>
      <c r="D280" t="s">
        <v>73</v>
      </c>
      <c r="E280" t="s">
        <v>14504</v>
      </c>
      <c r="F280" t="s">
        <v>15117</v>
      </c>
      <c r="G280" t="s">
        <v>61</v>
      </c>
      <c r="H280" t="s">
        <v>14560</v>
      </c>
      <c r="I280" t="s">
        <v>4389</v>
      </c>
      <c r="J280" s="28">
        <v>44781</v>
      </c>
      <c r="K280" s="28"/>
      <c r="M280">
        <v>0</v>
      </c>
      <c r="N280">
        <v>1</v>
      </c>
      <c r="O280">
        <v>7.9</v>
      </c>
      <c r="P280" t="s">
        <v>14516</v>
      </c>
      <c r="Q280">
        <f t="shared" si="4"/>
        <v>21971</v>
      </c>
      <c r="R280">
        <f>IF(COUNTIF($A$2:A280,A280)=1,Q280,"")</f>
        <v>21971</v>
      </c>
    </row>
    <row r="281" spans="1:18">
      <c r="A281" t="s">
        <v>15118</v>
      </c>
      <c r="B281" t="s">
        <v>142</v>
      </c>
      <c r="C281" t="s">
        <v>15119</v>
      </c>
      <c r="D281" t="s">
        <v>60</v>
      </c>
      <c r="E281" t="s">
        <v>14504</v>
      </c>
      <c r="F281" t="s">
        <v>15120</v>
      </c>
      <c r="G281" t="s">
        <v>14519</v>
      </c>
      <c r="H281" t="s">
        <v>14511</v>
      </c>
      <c r="I281" t="s">
        <v>8110</v>
      </c>
      <c r="J281" s="28">
        <v>44883</v>
      </c>
      <c r="K281" s="28"/>
      <c r="M281">
        <v>0</v>
      </c>
      <c r="N281">
        <v>1</v>
      </c>
      <c r="O281">
        <v>19</v>
      </c>
      <c r="P281" t="s">
        <v>14512</v>
      </c>
      <c r="Q281">
        <f t="shared" si="4"/>
        <v>20516</v>
      </c>
      <c r="R281">
        <f>IF(COUNTIF($A$2:A281,A281)=1,Q281,"")</f>
        <v>20516</v>
      </c>
    </row>
    <row r="282" spans="1:18">
      <c r="A282" t="s">
        <v>13770</v>
      </c>
      <c r="B282" t="s">
        <v>3293</v>
      </c>
      <c r="C282" t="s">
        <v>15121</v>
      </c>
      <c r="D282" t="s">
        <v>119</v>
      </c>
      <c r="E282" t="s">
        <v>14504</v>
      </c>
      <c r="F282" t="s">
        <v>15122</v>
      </c>
      <c r="G282" t="s">
        <v>14519</v>
      </c>
      <c r="H282" t="s">
        <v>14639</v>
      </c>
      <c r="I282" t="s">
        <v>5186</v>
      </c>
      <c r="J282" s="28">
        <v>44703</v>
      </c>
      <c r="K282" s="28"/>
      <c r="M282">
        <v>0</v>
      </c>
      <c r="N282">
        <v>1</v>
      </c>
      <c r="O282">
        <v>17.5</v>
      </c>
      <c r="P282" t="s">
        <v>14507</v>
      </c>
      <c r="Q282">
        <f t="shared" si="4"/>
        <v>14054</v>
      </c>
      <c r="R282">
        <f>IF(COUNTIF($A$2:A282,A282)=1,Q282,"")</f>
        <v>14054</v>
      </c>
    </row>
    <row r="283" spans="1:18">
      <c r="A283" t="s">
        <v>15123</v>
      </c>
      <c r="B283" t="s">
        <v>318</v>
      </c>
      <c r="C283" t="s">
        <v>15065</v>
      </c>
      <c r="D283" t="s">
        <v>100</v>
      </c>
      <c r="E283" t="s">
        <v>14509</v>
      </c>
      <c r="F283" t="s">
        <v>15124</v>
      </c>
      <c r="G283" t="s">
        <v>80</v>
      </c>
      <c r="H283" t="s">
        <v>14635</v>
      </c>
      <c r="I283" t="s">
        <v>1299</v>
      </c>
      <c r="J283" s="28">
        <v>45193</v>
      </c>
      <c r="K283" s="28"/>
      <c r="M283">
        <v>0</v>
      </c>
      <c r="N283">
        <v>1</v>
      </c>
      <c r="P283" t="s">
        <v>14507</v>
      </c>
      <c r="Q283">
        <f t="shared" si="4"/>
        <v>5311</v>
      </c>
      <c r="R283">
        <f>IF(COUNTIF($A$2:A283,A283)=1,Q283,"")</f>
        <v>5311</v>
      </c>
    </row>
    <row r="284" spans="1:18">
      <c r="A284" t="s">
        <v>7592</v>
      </c>
      <c r="B284" t="s">
        <v>577</v>
      </c>
      <c r="C284" t="s">
        <v>14731</v>
      </c>
      <c r="D284" t="s">
        <v>73</v>
      </c>
      <c r="E284" t="s">
        <v>14590</v>
      </c>
      <c r="F284" t="s">
        <v>15125</v>
      </c>
      <c r="G284" t="s">
        <v>61</v>
      </c>
      <c r="H284" t="s">
        <v>14619</v>
      </c>
      <c r="I284" t="s">
        <v>2062</v>
      </c>
      <c r="J284" s="28">
        <v>44861</v>
      </c>
      <c r="K284" s="28"/>
      <c r="M284">
        <v>0</v>
      </c>
      <c r="N284">
        <v>1</v>
      </c>
      <c r="O284">
        <v>25.4</v>
      </c>
      <c r="P284" t="s">
        <v>14512</v>
      </c>
      <c r="Q284">
        <f t="shared" si="4"/>
        <v>29342</v>
      </c>
      <c r="R284">
        <f>IF(COUNTIF($A$2:A284,A284)=1,Q284,"")</f>
        <v>29342</v>
      </c>
    </row>
    <row r="285" spans="1:18">
      <c r="A285" t="s">
        <v>10052</v>
      </c>
      <c r="B285" t="s">
        <v>2217</v>
      </c>
      <c r="C285" t="s">
        <v>3098</v>
      </c>
      <c r="D285" t="s">
        <v>52</v>
      </c>
      <c r="E285" t="s">
        <v>14543</v>
      </c>
      <c r="F285" t="s">
        <v>15126</v>
      </c>
      <c r="G285" t="s">
        <v>53</v>
      </c>
      <c r="H285" t="s">
        <v>14565</v>
      </c>
      <c r="I285" t="s">
        <v>1027</v>
      </c>
      <c r="J285" s="28">
        <v>45555</v>
      </c>
      <c r="K285" s="28">
        <v>45637</v>
      </c>
      <c r="L285">
        <v>116</v>
      </c>
      <c r="M285">
        <v>1</v>
      </c>
      <c r="N285">
        <v>3</v>
      </c>
      <c r="O285">
        <v>29.3</v>
      </c>
      <c r="P285" t="s">
        <v>14507</v>
      </c>
      <c r="Q285">
        <f t="shared" si="4"/>
        <v>126199</v>
      </c>
      <c r="R285">
        <f>IF(COUNTIF($A$2:A285,A285)=1,Q285,"")</f>
        <v>126199</v>
      </c>
    </row>
    <row r="286" spans="1:18">
      <c r="A286" t="s">
        <v>12764</v>
      </c>
      <c r="B286" t="s">
        <v>4720</v>
      </c>
      <c r="C286" t="s">
        <v>3098</v>
      </c>
      <c r="D286" t="s">
        <v>73</v>
      </c>
      <c r="E286" t="s">
        <v>14504</v>
      </c>
      <c r="F286" t="s">
        <v>15127</v>
      </c>
      <c r="G286" t="s">
        <v>67</v>
      </c>
      <c r="H286" t="s">
        <v>14630</v>
      </c>
      <c r="I286" t="s">
        <v>467</v>
      </c>
      <c r="J286" s="28">
        <v>45526</v>
      </c>
      <c r="K286" s="28"/>
      <c r="M286">
        <v>0</v>
      </c>
      <c r="N286">
        <v>1</v>
      </c>
      <c r="O286">
        <v>16.5</v>
      </c>
      <c r="P286" t="s">
        <v>14524</v>
      </c>
      <c r="Q286">
        <f t="shared" si="4"/>
        <v>36922</v>
      </c>
      <c r="R286">
        <f>IF(COUNTIF($A$2:A286,A286)=1,Q286,"")</f>
        <v>36922</v>
      </c>
    </row>
    <row r="287" spans="1:18">
      <c r="A287" t="s">
        <v>7700</v>
      </c>
      <c r="B287" t="s">
        <v>1345</v>
      </c>
      <c r="C287" t="s">
        <v>3098</v>
      </c>
      <c r="D287" t="s">
        <v>60</v>
      </c>
      <c r="E287" t="s">
        <v>14517</v>
      </c>
      <c r="F287" t="s">
        <v>15128</v>
      </c>
      <c r="G287" t="s">
        <v>61</v>
      </c>
      <c r="H287" t="s">
        <v>14568</v>
      </c>
      <c r="I287" t="s">
        <v>1405</v>
      </c>
      <c r="J287" s="28">
        <v>44728</v>
      </c>
      <c r="K287" s="28"/>
      <c r="M287">
        <v>0</v>
      </c>
      <c r="N287">
        <v>1</v>
      </c>
      <c r="O287">
        <v>21.9</v>
      </c>
      <c r="P287" t="s">
        <v>14516</v>
      </c>
      <c r="Q287">
        <f t="shared" si="4"/>
        <v>6780</v>
      </c>
      <c r="R287">
        <f>IF(COUNTIF($A$2:A287,A287)=1,Q287,"")</f>
        <v>6780</v>
      </c>
    </row>
    <row r="288" spans="1:18">
      <c r="A288" t="s">
        <v>8397</v>
      </c>
      <c r="B288" t="s">
        <v>8342</v>
      </c>
      <c r="C288" t="s">
        <v>3098</v>
      </c>
      <c r="D288" t="s">
        <v>52</v>
      </c>
      <c r="E288" t="s">
        <v>14590</v>
      </c>
      <c r="F288" t="s">
        <v>15129</v>
      </c>
      <c r="G288" t="s">
        <v>90</v>
      </c>
      <c r="H288" t="s">
        <v>14532</v>
      </c>
      <c r="I288" t="s">
        <v>1795</v>
      </c>
      <c r="J288" s="28">
        <v>45057</v>
      </c>
      <c r="K288" s="28"/>
      <c r="M288">
        <v>0</v>
      </c>
      <c r="N288">
        <v>1</v>
      </c>
      <c r="O288">
        <v>10</v>
      </c>
      <c r="P288" t="s">
        <v>14516</v>
      </c>
      <c r="Q288">
        <f t="shared" si="4"/>
        <v>60031</v>
      </c>
      <c r="R288">
        <f>IF(COUNTIF($A$2:A288,A288)=1,Q288,"")</f>
        <v>60031</v>
      </c>
    </row>
    <row r="289" spans="1:18">
      <c r="A289" t="s">
        <v>8888</v>
      </c>
      <c r="B289" t="s">
        <v>2217</v>
      </c>
      <c r="C289" t="s">
        <v>15130</v>
      </c>
      <c r="D289" t="s">
        <v>73</v>
      </c>
      <c r="E289" t="s">
        <v>14504</v>
      </c>
      <c r="F289" t="s">
        <v>15131</v>
      </c>
      <c r="G289" t="s">
        <v>53</v>
      </c>
      <c r="H289" t="s">
        <v>14678</v>
      </c>
      <c r="I289" t="s">
        <v>808</v>
      </c>
      <c r="J289" s="28">
        <v>45140</v>
      </c>
      <c r="K289" s="28"/>
      <c r="M289">
        <v>0</v>
      </c>
      <c r="N289">
        <v>1</v>
      </c>
      <c r="O289">
        <v>18.8</v>
      </c>
      <c r="P289" t="s">
        <v>14524</v>
      </c>
      <c r="Q289">
        <f t="shared" si="4"/>
        <v>27017</v>
      </c>
      <c r="R289">
        <f>IF(COUNTIF($A$2:A289,A289)=1,Q289,"")</f>
        <v>27017</v>
      </c>
    </row>
    <row r="290" spans="1:18">
      <c r="A290" t="s">
        <v>14383</v>
      </c>
      <c r="B290" t="s">
        <v>9586</v>
      </c>
      <c r="C290" t="s">
        <v>14755</v>
      </c>
      <c r="D290" t="s">
        <v>119</v>
      </c>
      <c r="E290" t="s">
        <v>14522</v>
      </c>
      <c r="F290" t="s">
        <v>15132</v>
      </c>
      <c r="G290" t="s">
        <v>14588</v>
      </c>
      <c r="H290" t="s">
        <v>14619</v>
      </c>
      <c r="I290" t="s">
        <v>420</v>
      </c>
      <c r="J290" s="28">
        <v>45156</v>
      </c>
      <c r="K290" s="28"/>
      <c r="M290">
        <v>0</v>
      </c>
      <c r="N290">
        <v>1</v>
      </c>
      <c r="O290">
        <v>17.399999999999999</v>
      </c>
      <c r="P290" t="s">
        <v>14507</v>
      </c>
      <c r="Q290">
        <f t="shared" si="4"/>
        <v>3639</v>
      </c>
      <c r="R290">
        <f>IF(COUNTIF($A$2:A290,A290)=1,Q290,"")</f>
        <v>3639</v>
      </c>
    </row>
    <row r="291" spans="1:18">
      <c r="A291" t="s">
        <v>14416</v>
      </c>
      <c r="B291" t="s">
        <v>5435</v>
      </c>
      <c r="C291" t="s">
        <v>15133</v>
      </c>
      <c r="D291" t="s">
        <v>73</v>
      </c>
      <c r="E291" t="s">
        <v>14517</v>
      </c>
      <c r="F291" t="s">
        <v>15134</v>
      </c>
      <c r="G291" t="s">
        <v>67</v>
      </c>
      <c r="H291" t="s">
        <v>14901</v>
      </c>
      <c r="I291" t="s">
        <v>8649</v>
      </c>
      <c r="J291" s="28">
        <v>45480</v>
      </c>
      <c r="K291" s="28"/>
      <c r="M291">
        <v>0</v>
      </c>
      <c r="N291">
        <v>1</v>
      </c>
      <c r="O291">
        <v>6.4</v>
      </c>
      <c r="P291" t="s">
        <v>14507</v>
      </c>
      <c r="Q291">
        <f t="shared" si="4"/>
        <v>40467</v>
      </c>
      <c r="R291">
        <f>IF(COUNTIF($A$2:A291,A291)=1,Q291,"")</f>
        <v>40467</v>
      </c>
    </row>
    <row r="292" spans="1:18">
      <c r="A292" t="s">
        <v>10132</v>
      </c>
      <c r="B292" t="s">
        <v>9346</v>
      </c>
      <c r="C292" t="s">
        <v>3098</v>
      </c>
      <c r="D292" t="s">
        <v>119</v>
      </c>
      <c r="E292" t="s">
        <v>14590</v>
      </c>
      <c r="F292" t="s">
        <v>15135</v>
      </c>
      <c r="G292" t="s">
        <v>133</v>
      </c>
      <c r="H292" t="s">
        <v>14616</v>
      </c>
      <c r="I292" t="s">
        <v>1529</v>
      </c>
      <c r="J292" s="28">
        <v>45186</v>
      </c>
      <c r="K292" s="28"/>
      <c r="M292">
        <v>0</v>
      </c>
      <c r="N292">
        <v>1</v>
      </c>
      <c r="O292">
        <v>26.3</v>
      </c>
      <c r="P292" t="s">
        <v>14516</v>
      </c>
      <c r="Q292">
        <f t="shared" si="4"/>
        <v>8268</v>
      </c>
      <c r="R292">
        <f>IF(COUNTIF($A$2:A292,A292)=1,Q292,"")</f>
        <v>8268</v>
      </c>
    </row>
    <row r="293" spans="1:18">
      <c r="A293" t="s">
        <v>13920</v>
      </c>
      <c r="B293" t="s">
        <v>1218</v>
      </c>
      <c r="C293" t="s">
        <v>14727</v>
      </c>
      <c r="D293" t="s">
        <v>119</v>
      </c>
      <c r="E293" t="s">
        <v>14590</v>
      </c>
      <c r="F293" t="s">
        <v>15136</v>
      </c>
      <c r="G293" t="s">
        <v>133</v>
      </c>
      <c r="H293" t="s">
        <v>14553</v>
      </c>
      <c r="I293" t="s">
        <v>2195</v>
      </c>
      <c r="J293" s="28">
        <v>45206</v>
      </c>
      <c r="K293" s="28"/>
      <c r="M293">
        <v>0</v>
      </c>
      <c r="N293">
        <v>1</v>
      </c>
      <c r="O293">
        <v>20.3</v>
      </c>
      <c r="P293" t="s">
        <v>14550</v>
      </c>
      <c r="Q293">
        <f t="shared" si="4"/>
        <v>7282</v>
      </c>
      <c r="R293">
        <f>IF(COUNTIF($A$2:A293,A293)=1,Q293,"")</f>
        <v>7282</v>
      </c>
    </row>
    <row r="294" spans="1:18">
      <c r="A294" t="s">
        <v>5847</v>
      </c>
      <c r="B294" t="s">
        <v>2067</v>
      </c>
      <c r="C294" t="s">
        <v>14801</v>
      </c>
      <c r="D294" t="s">
        <v>73</v>
      </c>
      <c r="E294" t="s">
        <v>14543</v>
      </c>
      <c r="F294" t="s">
        <v>15137</v>
      </c>
      <c r="G294" t="s">
        <v>80</v>
      </c>
      <c r="H294" t="s">
        <v>14571</v>
      </c>
      <c r="I294" t="s">
        <v>1159</v>
      </c>
      <c r="J294" s="28">
        <v>45666</v>
      </c>
      <c r="K294" s="28">
        <v>45747</v>
      </c>
      <c r="L294">
        <v>177</v>
      </c>
      <c r="M294">
        <v>0</v>
      </c>
      <c r="N294">
        <v>1</v>
      </c>
      <c r="O294">
        <v>27.2</v>
      </c>
      <c r="P294" t="s">
        <v>14524</v>
      </c>
      <c r="Q294">
        <f t="shared" si="4"/>
        <v>16486</v>
      </c>
      <c r="R294">
        <f>IF(COUNTIF($A$2:A294,A294)=1,Q294,"")</f>
        <v>16486</v>
      </c>
    </row>
    <row r="295" spans="1:18">
      <c r="A295" t="s">
        <v>8459</v>
      </c>
      <c r="B295" t="s">
        <v>906</v>
      </c>
      <c r="C295" t="s">
        <v>15009</v>
      </c>
      <c r="D295" t="s">
        <v>52</v>
      </c>
      <c r="E295" t="s">
        <v>14509</v>
      </c>
      <c r="F295" t="s">
        <v>15138</v>
      </c>
      <c r="G295" t="s">
        <v>61</v>
      </c>
      <c r="H295" t="s">
        <v>14639</v>
      </c>
      <c r="I295" t="s">
        <v>1279</v>
      </c>
      <c r="J295" s="28">
        <v>45588</v>
      </c>
      <c r="K295" s="28"/>
      <c r="M295">
        <v>0</v>
      </c>
      <c r="N295">
        <v>1</v>
      </c>
      <c r="O295">
        <v>12.1</v>
      </c>
      <c r="P295" t="s">
        <v>14512</v>
      </c>
      <c r="Q295">
        <f t="shared" si="4"/>
        <v>125526</v>
      </c>
      <c r="R295">
        <f>IF(COUNTIF($A$2:A295,A295)=1,Q295,"")</f>
        <v>125526</v>
      </c>
    </row>
    <row r="296" spans="1:18">
      <c r="A296" t="s">
        <v>15139</v>
      </c>
      <c r="B296" t="s">
        <v>6383</v>
      </c>
      <c r="C296" t="s">
        <v>15140</v>
      </c>
      <c r="D296" t="s">
        <v>52</v>
      </c>
      <c r="E296" t="s">
        <v>14543</v>
      </c>
      <c r="F296" t="s">
        <v>15141</v>
      </c>
      <c r="G296" t="s">
        <v>80</v>
      </c>
      <c r="H296" t="s">
        <v>14871</v>
      </c>
      <c r="I296" t="s">
        <v>742</v>
      </c>
      <c r="J296" s="28">
        <v>45071</v>
      </c>
      <c r="K296" s="28">
        <v>45195</v>
      </c>
      <c r="L296">
        <v>162</v>
      </c>
      <c r="M296">
        <v>0</v>
      </c>
      <c r="N296">
        <v>1</v>
      </c>
      <c r="O296">
        <v>33.1</v>
      </c>
      <c r="P296" t="s">
        <v>14512</v>
      </c>
      <c r="Q296">
        <f t="shared" si="4"/>
        <v>157155</v>
      </c>
      <c r="R296">
        <f>IF(COUNTIF($A$2:A296,A296)=1,Q296,"")</f>
        <v>157155</v>
      </c>
    </row>
    <row r="297" spans="1:18">
      <c r="A297" t="s">
        <v>15142</v>
      </c>
      <c r="B297" t="s">
        <v>3504</v>
      </c>
      <c r="C297" t="s">
        <v>14814</v>
      </c>
      <c r="D297" t="s">
        <v>73</v>
      </c>
      <c r="E297" t="s">
        <v>14543</v>
      </c>
      <c r="F297" t="s">
        <v>15143</v>
      </c>
      <c r="G297" t="s">
        <v>133</v>
      </c>
      <c r="H297" t="s">
        <v>15144</v>
      </c>
      <c r="I297" t="s">
        <v>567</v>
      </c>
      <c r="J297" s="28"/>
      <c r="K297" s="28">
        <v>45440</v>
      </c>
      <c r="L297">
        <v>70</v>
      </c>
      <c r="M297">
        <v>0</v>
      </c>
      <c r="N297">
        <v>1</v>
      </c>
      <c r="O297">
        <v>7.7</v>
      </c>
      <c r="P297" t="s">
        <v>14524</v>
      </c>
      <c r="Q297">
        <f t="shared" si="4"/>
        <v>28348</v>
      </c>
      <c r="R297">
        <f>IF(COUNTIF($A$2:A297,A297)=1,Q297,"")</f>
        <v>28348</v>
      </c>
    </row>
    <row r="298" spans="1:18">
      <c r="A298" t="s">
        <v>4694</v>
      </c>
      <c r="B298" t="s">
        <v>702</v>
      </c>
      <c r="C298" t="s">
        <v>15145</v>
      </c>
      <c r="D298" t="s">
        <v>73</v>
      </c>
      <c r="E298" t="s">
        <v>14517</v>
      </c>
      <c r="F298" t="s">
        <v>15146</v>
      </c>
      <c r="G298" t="s">
        <v>80</v>
      </c>
      <c r="H298" t="s">
        <v>14560</v>
      </c>
      <c r="I298" t="s">
        <v>8649</v>
      </c>
      <c r="J298" s="28">
        <v>45510</v>
      </c>
      <c r="K298" s="28"/>
      <c r="M298">
        <v>0</v>
      </c>
      <c r="N298">
        <v>1</v>
      </c>
      <c r="O298">
        <v>34.700000000000003</v>
      </c>
      <c r="P298" t="s">
        <v>14516</v>
      </c>
      <c r="Q298">
        <f t="shared" si="4"/>
        <v>40976</v>
      </c>
      <c r="R298">
        <f>IF(COUNTIF($A$2:A298,A298)=1,Q298,"")</f>
        <v>40976</v>
      </c>
    </row>
    <row r="299" spans="1:18">
      <c r="A299" t="s">
        <v>15147</v>
      </c>
      <c r="B299" t="s">
        <v>2480</v>
      </c>
      <c r="C299" t="s">
        <v>3098</v>
      </c>
      <c r="D299" t="s">
        <v>73</v>
      </c>
      <c r="E299" t="s">
        <v>14558</v>
      </c>
      <c r="F299" t="s">
        <v>15148</v>
      </c>
      <c r="G299" t="s">
        <v>14588</v>
      </c>
      <c r="H299" t="s">
        <v>14527</v>
      </c>
      <c r="I299" t="s">
        <v>853</v>
      </c>
      <c r="J299" s="28">
        <v>45163</v>
      </c>
      <c r="K299" s="28">
        <v>45160</v>
      </c>
      <c r="L299">
        <v>175</v>
      </c>
      <c r="M299">
        <v>0</v>
      </c>
      <c r="N299">
        <v>1</v>
      </c>
      <c r="O299">
        <v>32.1</v>
      </c>
      <c r="P299" t="s">
        <v>14550</v>
      </c>
      <c r="Q299">
        <f t="shared" si="4"/>
        <v>24237</v>
      </c>
      <c r="R299">
        <f>IF(COUNTIF($A$2:A299,A299)=1,Q299,"")</f>
        <v>24237</v>
      </c>
    </row>
    <row r="300" spans="1:18">
      <c r="A300" t="s">
        <v>15149</v>
      </c>
      <c r="B300" t="s">
        <v>2688</v>
      </c>
      <c r="C300" t="s">
        <v>3098</v>
      </c>
      <c r="D300" t="s">
        <v>52</v>
      </c>
      <c r="E300" t="s">
        <v>14509</v>
      </c>
      <c r="F300" t="s">
        <v>15150</v>
      </c>
      <c r="G300" t="s">
        <v>80</v>
      </c>
      <c r="H300" t="s">
        <v>14635</v>
      </c>
      <c r="I300" t="s">
        <v>1758</v>
      </c>
      <c r="J300" s="28"/>
      <c r="K300" s="28"/>
      <c r="M300">
        <v>0</v>
      </c>
      <c r="N300">
        <v>1</v>
      </c>
      <c r="O300">
        <v>22.9</v>
      </c>
      <c r="P300" t="s">
        <v>14507</v>
      </c>
      <c r="Q300">
        <f t="shared" si="4"/>
        <v>200560</v>
      </c>
      <c r="R300">
        <f>IF(COUNTIF($A$2:A300,A300)=1,Q300,"")</f>
        <v>200560</v>
      </c>
    </row>
    <row r="301" spans="1:18">
      <c r="A301" t="s">
        <v>15151</v>
      </c>
      <c r="B301" t="s">
        <v>2067</v>
      </c>
      <c r="C301" t="s">
        <v>3098</v>
      </c>
      <c r="D301" t="s">
        <v>119</v>
      </c>
      <c r="E301" t="s">
        <v>14522</v>
      </c>
      <c r="F301" t="s">
        <v>15152</v>
      </c>
      <c r="G301" t="s">
        <v>14588</v>
      </c>
      <c r="H301" t="s">
        <v>14904</v>
      </c>
      <c r="I301" t="s">
        <v>15153</v>
      </c>
      <c r="J301" s="28">
        <v>44806</v>
      </c>
      <c r="K301" s="28"/>
      <c r="M301">
        <v>0</v>
      </c>
      <c r="N301">
        <v>1</v>
      </c>
      <c r="O301">
        <v>26.5</v>
      </c>
      <c r="P301" t="s">
        <v>14524</v>
      </c>
      <c r="Q301">
        <f t="shared" si="4"/>
        <v>5001</v>
      </c>
      <c r="R301">
        <f>IF(COUNTIF($A$2:A301,A301)=1,Q301,"")</f>
        <v>5001</v>
      </c>
    </row>
    <row r="302" spans="1:18">
      <c r="A302" t="s">
        <v>15154</v>
      </c>
      <c r="B302" t="s">
        <v>764</v>
      </c>
      <c r="C302" t="s">
        <v>15155</v>
      </c>
      <c r="D302" t="s">
        <v>52</v>
      </c>
      <c r="E302" t="s">
        <v>14590</v>
      </c>
      <c r="F302" t="s">
        <v>15156</v>
      </c>
      <c r="G302" t="s">
        <v>61</v>
      </c>
      <c r="H302" t="s">
        <v>14619</v>
      </c>
      <c r="I302" t="s">
        <v>2523</v>
      </c>
      <c r="J302" s="28">
        <v>45176</v>
      </c>
      <c r="K302" s="28"/>
      <c r="M302">
        <v>0</v>
      </c>
      <c r="N302">
        <v>1</v>
      </c>
      <c r="O302">
        <v>9.6</v>
      </c>
      <c r="P302" t="s">
        <v>14507</v>
      </c>
      <c r="Q302">
        <f t="shared" si="4"/>
        <v>188051</v>
      </c>
      <c r="R302">
        <f>IF(COUNTIF($A$2:A302,A302)=1,Q302,"")</f>
        <v>188051</v>
      </c>
    </row>
    <row r="303" spans="1:18">
      <c r="A303" t="s">
        <v>15157</v>
      </c>
      <c r="B303" t="s">
        <v>5918</v>
      </c>
      <c r="C303" t="s">
        <v>3098</v>
      </c>
      <c r="D303" t="s">
        <v>73</v>
      </c>
      <c r="E303" t="s">
        <v>14517</v>
      </c>
      <c r="F303" t="s">
        <v>15158</v>
      </c>
      <c r="G303" t="s">
        <v>80</v>
      </c>
      <c r="H303" t="s">
        <v>14635</v>
      </c>
      <c r="I303" t="s">
        <v>4901</v>
      </c>
      <c r="J303" s="28">
        <v>45269</v>
      </c>
      <c r="K303" s="28"/>
      <c r="M303">
        <v>0</v>
      </c>
      <c r="N303">
        <v>1</v>
      </c>
      <c r="O303">
        <v>1.3</v>
      </c>
      <c r="P303" t="s">
        <v>14516</v>
      </c>
      <c r="Q303">
        <f t="shared" si="4"/>
        <v>26779</v>
      </c>
      <c r="R303">
        <f>IF(COUNTIF($A$2:A303,A303)=1,Q303,"")</f>
        <v>26779</v>
      </c>
    </row>
    <row r="304" spans="1:18">
      <c r="A304" t="s">
        <v>7197</v>
      </c>
      <c r="B304" t="s">
        <v>1011</v>
      </c>
      <c r="C304" t="s">
        <v>3098</v>
      </c>
      <c r="D304" t="s">
        <v>100</v>
      </c>
      <c r="E304" t="s">
        <v>14522</v>
      </c>
      <c r="F304" t="s">
        <v>15159</v>
      </c>
      <c r="G304" t="s">
        <v>14588</v>
      </c>
      <c r="H304" t="s">
        <v>14682</v>
      </c>
      <c r="I304" t="s">
        <v>946</v>
      </c>
      <c r="J304" s="28">
        <v>45568</v>
      </c>
      <c r="K304" s="28"/>
      <c r="M304">
        <v>0</v>
      </c>
      <c r="N304">
        <v>1</v>
      </c>
      <c r="O304">
        <v>28</v>
      </c>
      <c r="P304" t="s">
        <v>14550</v>
      </c>
      <c r="Q304">
        <f t="shared" si="4"/>
        <v>1985</v>
      </c>
      <c r="R304">
        <f>IF(COUNTIF($A$2:A304,A304)=1,Q304,"")</f>
        <v>1985</v>
      </c>
    </row>
    <row r="305" spans="1:18">
      <c r="A305" t="s">
        <v>15160</v>
      </c>
      <c r="B305" t="s">
        <v>553</v>
      </c>
      <c r="C305" t="s">
        <v>14941</v>
      </c>
      <c r="D305" t="s">
        <v>119</v>
      </c>
      <c r="E305" t="s">
        <v>14522</v>
      </c>
      <c r="F305" t="s">
        <v>15161</v>
      </c>
      <c r="G305" t="s">
        <v>14588</v>
      </c>
      <c r="H305" t="s">
        <v>14532</v>
      </c>
      <c r="I305" t="s">
        <v>15162</v>
      </c>
      <c r="J305" s="28">
        <v>44747</v>
      </c>
      <c r="K305" s="28"/>
      <c r="M305">
        <v>0</v>
      </c>
      <c r="N305">
        <v>1</v>
      </c>
      <c r="O305">
        <v>18.8</v>
      </c>
      <c r="P305" t="s">
        <v>14550</v>
      </c>
      <c r="Q305">
        <f t="shared" si="4"/>
        <v>11033</v>
      </c>
      <c r="R305">
        <f>IF(COUNTIF($A$2:A305,A305)=1,Q305,"")</f>
        <v>11033</v>
      </c>
    </row>
    <row r="306" spans="1:18">
      <c r="A306" t="s">
        <v>15163</v>
      </c>
      <c r="B306" t="s">
        <v>8618</v>
      </c>
      <c r="C306" t="s">
        <v>3098</v>
      </c>
      <c r="D306" t="s">
        <v>119</v>
      </c>
      <c r="E306" t="s">
        <v>14522</v>
      </c>
      <c r="F306" t="s">
        <v>15164</v>
      </c>
      <c r="G306" t="s">
        <v>90</v>
      </c>
      <c r="H306" t="s">
        <v>14682</v>
      </c>
      <c r="I306" t="s">
        <v>4337</v>
      </c>
      <c r="J306" s="28">
        <v>45213</v>
      </c>
      <c r="K306" s="28"/>
      <c r="M306">
        <v>0</v>
      </c>
      <c r="N306">
        <v>1</v>
      </c>
      <c r="O306">
        <v>5.6</v>
      </c>
      <c r="P306" t="s">
        <v>14516</v>
      </c>
      <c r="Q306">
        <f t="shared" si="4"/>
        <v>9000</v>
      </c>
      <c r="R306">
        <f>IF(COUNTIF($A$2:A306,A306)=1,Q306,"")</f>
        <v>9000</v>
      </c>
    </row>
    <row r="307" spans="1:18">
      <c r="A307" t="s">
        <v>11928</v>
      </c>
      <c r="B307" t="s">
        <v>4251</v>
      </c>
      <c r="C307" t="s">
        <v>15165</v>
      </c>
      <c r="D307" t="s">
        <v>100</v>
      </c>
      <c r="E307" t="s">
        <v>14504</v>
      </c>
      <c r="F307" t="s">
        <v>15166</v>
      </c>
      <c r="G307" t="s">
        <v>14588</v>
      </c>
      <c r="H307" t="s">
        <v>14580</v>
      </c>
      <c r="I307" t="s">
        <v>339</v>
      </c>
      <c r="J307" s="28"/>
      <c r="K307" s="28"/>
      <c r="M307">
        <v>0</v>
      </c>
      <c r="N307">
        <v>1</v>
      </c>
      <c r="O307">
        <v>27.6</v>
      </c>
      <c r="P307" t="s">
        <v>14516</v>
      </c>
      <c r="Q307">
        <f t="shared" si="4"/>
        <v>1236</v>
      </c>
      <c r="R307">
        <f>IF(COUNTIF($A$2:A307,A307)=1,Q307,"")</f>
        <v>1236</v>
      </c>
    </row>
    <row r="308" spans="1:18">
      <c r="A308" t="s">
        <v>6922</v>
      </c>
      <c r="B308" t="s">
        <v>3641</v>
      </c>
      <c r="C308" t="s">
        <v>3098</v>
      </c>
      <c r="D308" t="s">
        <v>119</v>
      </c>
      <c r="E308" t="s">
        <v>14504</v>
      </c>
      <c r="F308" t="s">
        <v>15167</v>
      </c>
      <c r="G308" t="s">
        <v>53</v>
      </c>
      <c r="H308" t="s">
        <v>14580</v>
      </c>
      <c r="I308" t="s">
        <v>1918</v>
      </c>
      <c r="J308" s="28">
        <v>44834</v>
      </c>
      <c r="K308" s="28"/>
      <c r="M308">
        <v>0</v>
      </c>
      <c r="N308">
        <v>1</v>
      </c>
      <c r="P308" t="s">
        <v>14550</v>
      </c>
      <c r="Q308">
        <f t="shared" si="4"/>
        <v>4375</v>
      </c>
      <c r="R308">
        <f>IF(COUNTIF($A$2:A308,A308)=1,Q308,"")</f>
        <v>4375</v>
      </c>
    </row>
    <row r="309" spans="1:18">
      <c r="A309" t="s">
        <v>13905</v>
      </c>
      <c r="B309" t="s">
        <v>4333</v>
      </c>
      <c r="C309" t="s">
        <v>15168</v>
      </c>
      <c r="D309" t="s">
        <v>100</v>
      </c>
      <c r="E309" t="s">
        <v>14509</v>
      </c>
      <c r="F309" t="s">
        <v>15169</v>
      </c>
      <c r="G309" t="s">
        <v>14519</v>
      </c>
      <c r="H309" t="s">
        <v>14565</v>
      </c>
      <c r="I309" t="s">
        <v>2651</v>
      </c>
      <c r="J309" s="28">
        <v>45077</v>
      </c>
      <c r="K309" s="28"/>
      <c r="M309">
        <v>0</v>
      </c>
      <c r="N309">
        <v>1</v>
      </c>
      <c r="O309">
        <v>27.8</v>
      </c>
      <c r="P309" t="s">
        <v>14524</v>
      </c>
      <c r="Q309">
        <f t="shared" si="4"/>
        <v>5866</v>
      </c>
      <c r="R309">
        <f>IF(COUNTIF($A$2:A309,A309)=1,Q309,"")</f>
        <v>5866</v>
      </c>
    </row>
    <row r="310" spans="1:18">
      <c r="A310" t="s">
        <v>15170</v>
      </c>
      <c r="B310" t="s">
        <v>2972</v>
      </c>
      <c r="C310" t="s">
        <v>3098</v>
      </c>
      <c r="D310" t="s">
        <v>52</v>
      </c>
      <c r="E310" t="s">
        <v>14590</v>
      </c>
      <c r="F310" t="s">
        <v>15171</v>
      </c>
      <c r="G310" t="s">
        <v>90</v>
      </c>
      <c r="H310" t="s">
        <v>14568</v>
      </c>
      <c r="I310" t="s">
        <v>1918</v>
      </c>
      <c r="J310" s="28">
        <v>44739</v>
      </c>
      <c r="K310" s="28"/>
      <c r="M310">
        <v>0</v>
      </c>
      <c r="N310">
        <v>1</v>
      </c>
      <c r="O310">
        <v>29</v>
      </c>
      <c r="P310" t="s">
        <v>14507</v>
      </c>
      <c r="Q310">
        <f t="shared" si="4"/>
        <v>49448</v>
      </c>
      <c r="R310">
        <f>IF(COUNTIF($A$2:A310,A310)=1,Q310,"")</f>
        <v>49448</v>
      </c>
    </row>
    <row r="311" spans="1:18">
      <c r="A311" t="s">
        <v>7437</v>
      </c>
      <c r="B311" t="s">
        <v>2288</v>
      </c>
      <c r="C311" t="s">
        <v>15021</v>
      </c>
      <c r="D311" t="s">
        <v>73</v>
      </c>
      <c r="E311" t="s">
        <v>14558</v>
      </c>
      <c r="F311" t="s">
        <v>15172</v>
      </c>
      <c r="G311" t="s">
        <v>80</v>
      </c>
      <c r="H311" t="s">
        <v>14574</v>
      </c>
      <c r="I311" t="s">
        <v>967</v>
      </c>
      <c r="J311" s="28">
        <v>45650</v>
      </c>
      <c r="K311" s="28">
        <v>45606</v>
      </c>
      <c r="L311">
        <v>129</v>
      </c>
      <c r="M311">
        <v>0</v>
      </c>
      <c r="N311">
        <v>1</v>
      </c>
      <c r="O311">
        <v>32.700000000000003</v>
      </c>
      <c r="P311" t="s">
        <v>14524</v>
      </c>
      <c r="Q311">
        <f t="shared" si="4"/>
        <v>47442</v>
      </c>
      <c r="R311">
        <f>IF(COUNTIF($A$2:A311,A311)=1,Q311,"")</f>
        <v>47442</v>
      </c>
    </row>
    <row r="312" spans="1:18">
      <c r="A312" t="s">
        <v>8946</v>
      </c>
      <c r="B312" t="s">
        <v>3953</v>
      </c>
      <c r="C312" t="s">
        <v>3098</v>
      </c>
      <c r="D312" t="s">
        <v>60</v>
      </c>
      <c r="E312" t="s">
        <v>14509</v>
      </c>
      <c r="F312" t="s">
        <v>15173</v>
      </c>
      <c r="G312" t="s">
        <v>74</v>
      </c>
      <c r="H312" t="s">
        <v>15174</v>
      </c>
      <c r="I312" t="s">
        <v>7256</v>
      </c>
      <c r="J312" s="28">
        <v>45423</v>
      </c>
      <c r="K312" s="28"/>
      <c r="M312">
        <v>0</v>
      </c>
      <c r="N312">
        <v>1</v>
      </c>
      <c r="O312">
        <v>0.6</v>
      </c>
      <c r="P312" t="s">
        <v>14507</v>
      </c>
      <c r="Q312">
        <f t="shared" si="4"/>
        <v>14290</v>
      </c>
      <c r="R312">
        <f>IF(COUNTIF($A$2:A312,A312)=1,Q312,"")</f>
        <v>14290</v>
      </c>
    </row>
    <row r="313" spans="1:18">
      <c r="A313" t="s">
        <v>3371</v>
      </c>
      <c r="B313" t="s">
        <v>1923</v>
      </c>
      <c r="C313" t="s">
        <v>15025</v>
      </c>
      <c r="D313" t="s">
        <v>119</v>
      </c>
      <c r="E313" t="s">
        <v>14504</v>
      </c>
      <c r="F313" t="s">
        <v>15175</v>
      </c>
      <c r="G313" t="s">
        <v>61</v>
      </c>
      <c r="H313" t="s">
        <v>14532</v>
      </c>
      <c r="I313" t="s">
        <v>1216</v>
      </c>
      <c r="J313" s="28">
        <v>44969</v>
      </c>
      <c r="K313" s="28"/>
      <c r="M313">
        <v>0</v>
      </c>
      <c r="N313">
        <v>1</v>
      </c>
      <c r="O313">
        <v>8.5</v>
      </c>
      <c r="P313" t="s">
        <v>14507</v>
      </c>
      <c r="Q313">
        <f t="shared" si="4"/>
        <v>3926</v>
      </c>
      <c r="R313">
        <f>IF(COUNTIF($A$2:A313,A313)=1,Q313,"")</f>
        <v>3926</v>
      </c>
    </row>
    <row r="314" spans="1:18">
      <c r="A314" t="s">
        <v>9339</v>
      </c>
      <c r="B314" t="s">
        <v>6902</v>
      </c>
      <c r="C314" t="s">
        <v>3098</v>
      </c>
      <c r="D314" t="s">
        <v>73</v>
      </c>
      <c r="E314" t="s">
        <v>14509</v>
      </c>
      <c r="F314" t="s">
        <v>15176</v>
      </c>
      <c r="G314" t="s">
        <v>67</v>
      </c>
      <c r="H314" t="s">
        <v>14616</v>
      </c>
      <c r="I314" t="s">
        <v>11772</v>
      </c>
      <c r="J314" s="28">
        <v>45261</v>
      </c>
      <c r="K314" s="28"/>
      <c r="M314">
        <v>0</v>
      </c>
      <c r="N314">
        <v>1</v>
      </c>
      <c r="O314">
        <v>24.8</v>
      </c>
      <c r="P314" t="s">
        <v>14550</v>
      </c>
      <c r="Q314">
        <f t="shared" si="4"/>
        <v>11026</v>
      </c>
      <c r="R314">
        <f>IF(COUNTIF($A$2:A314,A314)=1,Q314,"")</f>
        <v>11026</v>
      </c>
    </row>
    <row r="315" spans="1:18">
      <c r="A315" t="s">
        <v>15177</v>
      </c>
      <c r="B315" t="s">
        <v>127</v>
      </c>
      <c r="C315" t="s">
        <v>14628</v>
      </c>
      <c r="D315" t="s">
        <v>52</v>
      </c>
      <c r="E315" t="s">
        <v>14509</v>
      </c>
      <c r="F315" t="s">
        <v>15178</v>
      </c>
      <c r="G315" t="s">
        <v>53</v>
      </c>
      <c r="H315" t="s">
        <v>14560</v>
      </c>
      <c r="I315" t="s">
        <v>903</v>
      </c>
      <c r="J315" s="28">
        <v>45562</v>
      </c>
      <c r="K315" s="28"/>
      <c r="M315">
        <v>0</v>
      </c>
      <c r="N315">
        <v>1</v>
      </c>
      <c r="O315">
        <v>10.1</v>
      </c>
      <c r="P315" t="s">
        <v>14524</v>
      </c>
      <c r="Q315">
        <f t="shared" si="4"/>
        <v>193070</v>
      </c>
      <c r="R315">
        <f>IF(COUNTIF($A$2:A315,A315)=1,Q315,"")</f>
        <v>193070</v>
      </c>
    </row>
    <row r="316" spans="1:18">
      <c r="A316" t="s">
        <v>15179</v>
      </c>
      <c r="B316" t="s">
        <v>4489</v>
      </c>
      <c r="C316" t="s">
        <v>3098</v>
      </c>
      <c r="D316" t="s">
        <v>52</v>
      </c>
      <c r="E316" t="s">
        <v>14504</v>
      </c>
      <c r="F316" t="s">
        <v>15180</v>
      </c>
      <c r="G316" t="s">
        <v>14519</v>
      </c>
      <c r="H316" t="s">
        <v>14553</v>
      </c>
      <c r="I316" t="s">
        <v>10950</v>
      </c>
      <c r="J316" s="28">
        <v>45710</v>
      </c>
      <c r="K316" s="28"/>
      <c r="M316">
        <v>0</v>
      </c>
      <c r="N316">
        <v>1</v>
      </c>
      <c r="O316">
        <v>23.8</v>
      </c>
      <c r="P316" t="s">
        <v>14512</v>
      </c>
      <c r="Q316">
        <f t="shared" si="4"/>
        <v>203253</v>
      </c>
      <c r="R316">
        <f>IF(COUNTIF($A$2:A316,A316)=1,Q316,"")</f>
        <v>203253</v>
      </c>
    </row>
    <row r="317" spans="1:18">
      <c r="A317" t="s">
        <v>15181</v>
      </c>
      <c r="B317" t="s">
        <v>147</v>
      </c>
      <c r="C317" t="s">
        <v>15182</v>
      </c>
      <c r="D317" t="s">
        <v>73</v>
      </c>
      <c r="E317" t="s">
        <v>14543</v>
      </c>
      <c r="F317" t="s">
        <v>15183</v>
      </c>
      <c r="G317" t="s">
        <v>74</v>
      </c>
      <c r="H317" t="s">
        <v>14571</v>
      </c>
      <c r="I317" t="s">
        <v>10231</v>
      </c>
      <c r="J317" s="28">
        <v>45532</v>
      </c>
      <c r="K317" s="28">
        <v>45513</v>
      </c>
      <c r="L317">
        <v>147</v>
      </c>
      <c r="M317">
        <v>0</v>
      </c>
      <c r="N317">
        <v>1</v>
      </c>
      <c r="P317" t="s">
        <v>14512</v>
      </c>
      <c r="Q317">
        <f t="shared" si="4"/>
        <v>30287</v>
      </c>
      <c r="R317">
        <f>IF(COUNTIF($A$2:A317,A317)=1,Q317,"")</f>
        <v>30287</v>
      </c>
    </row>
    <row r="318" spans="1:18">
      <c r="A318" t="s">
        <v>11989</v>
      </c>
      <c r="B318" t="s">
        <v>2618</v>
      </c>
      <c r="C318" t="s">
        <v>3098</v>
      </c>
      <c r="D318" t="s">
        <v>100</v>
      </c>
      <c r="E318" t="s">
        <v>14517</v>
      </c>
      <c r="F318" t="s">
        <v>15184</v>
      </c>
      <c r="G318" t="s">
        <v>74</v>
      </c>
      <c r="H318" t="s">
        <v>14639</v>
      </c>
      <c r="I318" t="s">
        <v>1574</v>
      </c>
      <c r="J318" s="28">
        <v>45395</v>
      </c>
      <c r="K318" s="28"/>
      <c r="M318">
        <v>0</v>
      </c>
      <c r="N318">
        <v>1</v>
      </c>
      <c r="O318">
        <v>14</v>
      </c>
      <c r="P318" t="s">
        <v>14512</v>
      </c>
      <c r="Q318">
        <f t="shared" si="4"/>
        <v>3550</v>
      </c>
      <c r="R318">
        <f>IF(COUNTIF($A$2:A318,A318)=1,Q318,"")</f>
        <v>3550</v>
      </c>
    </row>
    <row r="319" spans="1:18">
      <c r="A319" t="s">
        <v>15185</v>
      </c>
      <c r="B319" t="s">
        <v>5367</v>
      </c>
      <c r="C319" t="s">
        <v>15186</v>
      </c>
      <c r="D319" t="s">
        <v>119</v>
      </c>
      <c r="E319" t="s">
        <v>14543</v>
      </c>
      <c r="F319" t="s">
        <v>15187</v>
      </c>
      <c r="G319" t="s">
        <v>53</v>
      </c>
      <c r="H319" t="s">
        <v>14619</v>
      </c>
      <c r="I319" t="s">
        <v>707</v>
      </c>
      <c r="J319" s="28">
        <v>44612</v>
      </c>
      <c r="K319" s="28">
        <v>44742</v>
      </c>
      <c r="L319">
        <v>154</v>
      </c>
      <c r="M319">
        <v>0</v>
      </c>
      <c r="N319">
        <v>1</v>
      </c>
      <c r="P319" t="s">
        <v>14524</v>
      </c>
      <c r="Q319">
        <f t="shared" si="4"/>
        <v>3473</v>
      </c>
      <c r="R319">
        <f>IF(COUNTIF($A$2:A319,A319)=1,Q319,"")</f>
        <v>3473</v>
      </c>
    </row>
    <row r="320" spans="1:18">
      <c r="A320" t="s">
        <v>15188</v>
      </c>
      <c r="B320" t="s">
        <v>6895</v>
      </c>
      <c r="C320" t="s">
        <v>3098</v>
      </c>
      <c r="D320" t="s">
        <v>60</v>
      </c>
      <c r="E320" t="s">
        <v>14558</v>
      </c>
      <c r="F320" t="s">
        <v>15189</v>
      </c>
      <c r="G320" t="s">
        <v>90</v>
      </c>
      <c r="H320" t="s">
        <v>14537</v>
      </c>
      <c r="I320" t="s">
        <v>428</v>
      </c>
      <c r="J320" s="28">
        <v>45300</v>
      </c>
      <c r="K320" s="28">
        <v>45311</v>
      </c>
      <c r="L320">
        <v>179</v>
      </c>
      <c r="M320">
        <v>0</v>
      </c>
      <c r="N320">
        <v>1</v>
      </c>
      <c r="O320">
        <v>23.9</v>
      </c>
      <c r="P320" t="s">
        <v>14507</v>
      </c>
      <c r="Q320">
        <f t="shared" si="4"/>
        <v>4915</v>
      </c>
      <c r="R320">
        <f>IF(COUNTIF($A$2:A320,A320)=1,Q320,"")</f>
        <v>4915</v>
      </c>
    </row>
    <row r="321" spans="1:18">
      <c r="A321" t="s">
        <v>15190</v>
      </c>
      <c r="B321" t="s">
        <v>5182</v>
      </c>
      <c r="C321" t="s">
        <v>15191</v>
      </c>
      <c r="D321" t="s">
        <v>119</v>
      </c>
      <c r="E321" t="s">
        <v>14509</v>
      </c>
      <c r="F321" t="s">
        <v>15192</v>
      </c>
      <c r="G321" t="s">
        <v>67</v>
      </c>
      <c r="H321" t="s">
        <v>14530</v>
      </c>
      <c r="I321" t="s">
        <v>240</v>
      </c>
      <c r="J321" s="28">
        <v>44662</v>
      </c>
      <c r="K321" s="28"/>
      <c r="M321">
        <v>0</v>
      </c>
      <c r="N321">
        <v>1</v>
      </c>
      <c r="O321">
        <v>23.6</v>
      </c>
      <c r="P321" t="s">
        <v>14550</v>
      </c>
      <c r="Q321">
        <f t="shared" si="4"/>
        <v>8542</v>
      </c>
      <c r="R321">
        <f>IF(COUNTIF($A$2:A321,A321)=1,Q321,"")</f>
        <v>8542</v>
      </c>
    </row>
    <row r="322" spans="1:18">
      <c r="A322" t="s">
        <v>15193</v>
      </c>
      <c r="B322" t="s">
        <v>132</v>
      </c>
      <c r="C322" t="s">
        <v>15194</v>
      </c>
      <c r="D322" t="s">
        <v>52</v>
      </c>
      <c r="E322" t="s">
        <v>14543</v>
      </c>
      <c r="F322" t="s">
        <v>15195</v>
      </c>
      <c r="G322" t="s">
        <v>80</v>
      </c>
      <c r="H322" t="s">
        <v>14574</v>
      </c>
      <c r="I322" t="s">
        <v>1824</v>
      </c>
      <c r="J322" s="28">
        <v>44897</v>
      </c>
      <c r="K322" s="28">
        <v>44934</v>
      </c>
      <c r="L322">
        <v>192</v>
      </c>
      <c r="M322">
        <v>0</v>
      </c>
      <c r="N322">
        <v>1</v>
      </c>
      <c r="O322">
        <v>8.6</v>
      </c>
      <c r="P322" t="s">
        <v>14512</v>
      </c>
      <c r="Q322">
        <f t="shared" ref="Q322:Q385" si="5">IFERROR(IF(RIGHT(UPPER(TRIM(F322)),1)="K",VALUE(SUBSTITUTE(SUBSTITUTE(LEFT(TRIM(F322),LEN(TRIM(F322))-1),"$",""),",",""))*1000,IF(RIGHT(UPPER(TRIM(F322)),1)="M",VALUE(SUBSTITUTE(SUBSTITUTE(LEFT(TRIM(F322),LEN(TRIM(F322))-1),"$",""),",",""))*1000000,VALUE(SUBSTITUTE(SUBSTITUTE(TRIM(F322),"$",""),",","")))),"")</f>
        <v>54104</v>
      </c>
      <c r="R322">
        <f>IF(COUNTIF($A$2:A322,A322)=1,Q322,"")</f>
        <v>54104</v>
      </c>
    </row>
    <row r="323" spans="1:18">
      <c r="A323" t="s">
        <v>15196</v>
      </c>
      <c r="B323" t="s">
        <v>4531</v>
      </c>
      <c r="C323" t="s">
        <v>15197</v>
      </c>
      <c r="D323" t="s">
        <v>60</v>
      </c>
      <c r="E323" t="s">
        <v>14522</v>
      </c>
      <c r="F323" t="s">
        <v>15198</v>
      </c>
      <c r="G323" t="s">
        <v>90</v>
      </c>
      <c r="H323" t="s">
        <v>14635</v>
      </c>
      <c r="I323" t="s">
        <v>251</v>
      </c>
      <c r="J323" s="28">
        <v>44984</v>
      </c>
      <c r="K323" s="28"/>
      <c r="M323">
        <v>0</v>
      </c>
      <c r="N323">
        <v>1</v>
      </c>
      <c r="O323">
        <v>25.7</v>
      </c>
      <c r="P323" t="s">
        <v>14524</v>
      </c>
      <c r="Q323">
        <f t="shared" si="5"/>
        <v>17000</v>
      </c>
      <c r="R323">
        <f>IF(COUNTIF($A$2:A323,A323)=1,Q323,"")</f>
        <v>17000</v>
      </c>
    </row>
    <row r="324" spans="1:18">
      <c r="A324" t="s">
        <v>15199</v>
      </c>
      <c r="B324" t="s">
        <v>2445</v>
      </c>
      <c r="C324" t="s">
        <v>15200</v>
      </c>
      <c r="D324" t="s">
        <v>119</v>
      </c>
      <c r="E324" t="s">
        <v>14509</v>
      </c>
      <c r="F324" t="s">
        <v>15201</v>
      </c>
      <c r="G324" t="s">
        <v>67</v>
      </c>
      <c r="H324" t="s">
        <v>14537</v>
      </c>
      <c r="I324" t="s">
        <v>2958</v>
      </c>
      <c r="J324" s="28">
        <v>45768</v>
      </c>
      <c r="K324" s="28"/>
      <c r="M324">
        <v>0</v>
      </c>
      <c r="N324">
        <v>1</v>
      </c>
      <c r="O324">
        <v>15.1</v>
      </c>
      <c r="P324" t="s">
        <v>14524</v>
      </c>
      <c r="Q324">
        <f t="shared" si="5"/>
        <v>8912</v>
      </c>
      <c r="R324">
        <f>IF(COUNTIF($A$2:A324,A324)=1,Q324,"")</f>
        <v>8912</v>
      </c>
    </row>
    <row r="325" spans="1:18">
      <c r="A325" t="s">
        <v>5546</v>
      </c>
      <c r="B325" t="s">
        <v>7223</v>
      </c>
      <c r="C325" t="s">
        <v>3098</v>
      </c>
      <c r="D325" t="s">
        <v>119</v>
      </c>
      <c r="E325" t="s">
        <v>14558</v>
      </c>
      <c r="F325" t="s">
        <v>15202</v>
      </c>
      <c r="G325" t="s">
        <v>90</v>
      </c>
      <c r="H325" t="s">
        <v>14506</v>
      </c>
      <c r="I325" t="s">
        <v>176</v>
      </c>
      <c r="J325" s="28"/>
      <c r="K325" s="28">
        <v>45631</v>
      </c>
      <c r="L325">
        <v>199</v>
      </c>
      <c r="M325">
        <v>0</v>
      </c>
      <c r="N325">
        <v>1</v>
      </c>
      <c r="O325">
        <v>24.1</v>
      </c>
      <c r="P325" t="s">
        <v>14516</v>
      </c>
      <c r="Q325">
        <f t="shared" si="5"/>
        <v>7587</v>
      </c>
      <c r="R325">
        <f>IF(COUNTIF($A$2:A325,A325)=1,Q325,"")</f>
        <v>7587</v>
      </c>
    </row>
    <row r="326" spans="1:18">
      <c r="A326" t="s">
        <v>15203</v>
      </c>
      <c r="B326" t="s">
        <v>6806</v>
      </c>
      <c r="C326" t="s">
        <v>14731</v>
      </c>
      <c r="D326" t="s">
        <v>73</v>
      </c>
      <c r="E326" t="s">
        <v>14590</v>
      </c>
      <c r="F326" t="s">
        <v>15204</v>
      </c>
      <c r="G326" t="s">
        <v>14588</v>
      </c>
      <c r="H326" t="s">
        <v>14795</v>
      </c>
      <c r="I326" t="s">
        <v>309</v>
      </c>
      <c r="J326" s="28">
        <v>45254</v>
      </c>
      <c r="K326" s="28"/>
      <c r="M326">
        <v>0</v>
      </c>
      <c r="N326">
        <v>1</v>
      </c>
      <c r="O326">
        <v>3.7</v>
      </c>
      <c r="P326" t="s">
        <v>14516</v>
      </c>
      <c r="Q326">
        <f t="shared" si="5"/>
        <v>31902</v>
      </c>
      <c r="R326">
        <f>IF(COUNTIF($A$2:A326,A326)=1,Q326,"")</f>
        <v>31902</v>
      </c>
    </row>
    <row r="327" spans="1:18">
      <c r="A327" t="s">
        <v>15205</v>
      </c>
      <c r="B327" t="s">
        <v>15206</v>
      </c>
      <c r="C327" t="s">
        <v>3098</v>
      </c>
      <c r="D327" t="s">
        <v>60</v>
      </c>
      <c r="E327" t="s">
        <v>14543</v>
      </c>
      <c r="F327" t="s">
        <v>15207</v>
      </c>
      <c r="G327" t="s">
        <v>74</v>
      </c>
      <c r="H327" t="s">
        <v>15208</v>
      </c>
      <c r="I327" t="s">
        <v>413</v>
      </c>
      <c r="J327" s="28"/>
      <c r="K327" s="28">
        <v>44973</v>
      </c>
      <c r="L327">
        <v>27</v>
      </c>
      <c r="M327">
        <v>0</v>
      </c>
      <c r="N327">
        <v>1</v>
      </c>
      <c r="O327">
        <v>32.1</v>
      </c>
      <c r="P327" t="s">
        <v>14516</v>
      </c>
      <c r="Q327">
        <f t="shared" si="5"/>
        <v>22208</v>
      </c>
      <c r="R327">
        <f>IF(COUNTIF($A$2:A327,A327)=1,Q327,"")</f>
        <v>22208</v>
      </c>
    </row>
    <row r="328" spans="1:18">
      <c r="A328" t="s">
        <v>15209</v>
      </c>
      <c r="B328" t="s">
        <v>4097</v>
      </c>
      <c r="C328" t="s">
        <v>15210</v>
      </c>
      <c r="D328" t="s">
        <v>52</v>
      </c>
      <c r="E328" t="s">
        <v>14509</v>
      </c>
      <c r="F328" t="s">
        <v>15211</v>
      </c>
      <c r="G328" t="s">
        <v>53</v>
      </c>
      <c r="H328" t="s">
        <v>14692</v>
      </c>
      <c r="I328" t="s">
        <v>8110</v>
      </c>
      <c r="J328" s="28">
        <v>44951</v>
      </c>
      <c r="K328" s="28"/>
      <c r="M328">
        <v>0</v>
      </c>
      <c r="N328">
        <v>1</v>
      </c>
      <c r="P328" t="s">
        <v>14524</v>
      </c>
      <c r="Q328">
        <f t="shared" si="5"/>
        <v>147158</v>
      </c>
      <c r="R328">
        <f>IF(COUNTIF($A$2:A328,A328)=1,Q328,"")</f>
        <v>147158</v>
      </c>
    </row>
    <row r="329" spans="1:18">
      <c r="A329" t="s">
        <v>5280</v>
      </c>
      <c r="B329" t="s">
        <v>1786</v>
      </c>
      <c r="C329" t="s">
        <v>15212</v>
      </c>
      <c r="D329" t="s">
        <v>60</v>
      </c>
      <c r="E329" t="s">
        <v>14509</v>
      </c>
      <c r="F329" t="s">
        <v>15164</v>
      </c>
      <c r="G329" t="s">
        <v>80</v>
      </c>
      <c r="H329" t="s">
        <v>15213</v>
      </c>
      <c r="I329" t="s">
        <v>508</v>
      </c>
      <c r="J329" s="28">
        <v>45116</v>
      </c>
      <c r="K329" s="28"/>
      <c r="M329">
        <v>0</v>
      </c>
      <c r="N329">
        <v>1</v>
      </c>
      <c r="O329">
        <v>33.200000000000003</v>
      </c>
      <c r="P329" t="s">
        <v>14516</v>
      </c>
      <c r="Q329">
        <f t="shared" si="5"/>
        <v>9000</v>
      </c>
      <c r="R329">
        <f>IF(COUNTIF($A$2:A329,A329)=1,Q329,"")</f>
        <v>9000</v>
      </c>
    </row>
    <row r="330" spans="1:18">
      <c r="A330" t="s">
        <v>3582</v>
      </c>
      <c r="B330" t="s">
        <v>4220</v>
      </c>
      <c r="C330" t="s">
        <v>3098</v>
      </c>
      <c r="D330" t="s">
        <v>73</v>
      </c>
      <c r="E330" t="s">
        <v>14504</v>
      </c>
      <c r="F330" t="s">
        <v>15214</v>
      </c>
      <c r="G330" t="s">
        <v>90</v>
      </c>
      <c r="H330" t="s">
        <v>14553</v>
      </c>
      <c r="I330" t="s">
        <v>2023</v>
      </c>
      <c r="J330" s="28">
        <v>45048</v>
      </c>
      <c r="K330" s="28"/>
      <c r="M330">
        <v>0</v>
      </c>
      <c r="N330">
        <v>1</v>
      </c>
      <c r="P330" t="s">
        <v>14524</v>
      </c>
      <c r="Q330">
        <f t="shared" si="5"/>
        <v>22652</v>
      </c>
      <c r="R330">
        <f>IF(COUNTIF($A$2:A330,A330)=1,Q330,"")</f>
        <v>22652</v>
      </c>
    </row>
    <row r="331" spans="1:18">
      <c r="A331" t="s">
        <v>15215</v>
      </c>
      <c r="B331" t="s">
        <v>4756</v>
      </c>
      <c r="C331" t="s">
        <v>3098</v>
      </c>
      <c r="D331" t="s">
        <v>60</v>
      </c>
      <c r="E331" t="s">
        <v>14522</v>
      </c>
      <c r="F331" t="s">
        <v>15216</v>
      </c>
      <c r="G331" t="s">
        <v>90</v>
      </c>
      <c r="H331" t="s">
        <v>14511</v>
      </c>
      <c r="I331" t="s">
        <v>983</v>
      </c>
      <c r="J331" s="28">
        <v>44863</v>
      </c>
      <c r="K331" s="28"/>
      <c r="M331">
        <v>0</v>
      </c>
      <c r="N331">
        <v>1</v>
      </c>
      <c r="O331">
        <v>0.5</v>
      </c>
      <c r="P331" t="s">
        <v>14512</v>
      </c>
      <c r="Q331">
        <f t="shared" si="5"/>
        <v>16533</v>
      </c>
      <c r="R331">
        <f>IF(COUNTIF($A$2:A331,A331)=1,Q331,"")</f>
        <v>16533</v>
      </c>
    </row>
    <row r="332" spans="1:18">
      <c r="A332" t="s">
        <v>5416</v>
      </c>
      <c r="B332" t="s">
        <v>4546</v>
      </c>
      <c r="C332" t="s">
        <v>15217</v>
      </c>
      <c r="D332" t="s">
        <v>119</v>
      </c>
      <c r="E332" t="s">
        <v>14504</v>
      </c>
      <c r="F332" t="s">
        <v>15218</v>
      </c>
      <c r="G332" t="s">
        <v>74</v>
      </c>
      <c r="H332" t="s">
        <v>14565</v>
      </c>
      <c r="I332" t="s">
        <v>2749</v>
      </c>
      <c r="J332" s="28">
        <v>45228</v>
      </c>
      <c r="K332" s="28"/>
      <c r="M332">
        <v>0</v>
      </c>
      <c r="N332">
        <v>1</v>
      </c>
      <c r="O332">
        <v>0.9</v>
      </c>
      <c r="P332" t="s">
        <v>14524</v>
      </c>
      <c r="Q332">
        <f t="shared" si="5"/>
        <v>8034</v>
      </c>
      <c r="R332">
        <f>IF(COUNTIF($A$2:A332,A332)=1,Q332,"")</f>
        <v>8034</v>
      </c>
    </row>
    <row r="333" spans="1:18">
      <c r="A333" t="s">
        <v>7742</v>
      </c>
      <c r="B333" t="s">
        <v>3796</v>
      </c>
      <c r="C333" t="s">
        <v>3098</v>
      </c>
      <c r="D333" t="s">
        <v>52</v>
      </c>
      <c r="E333" t="s">
        <v>14522</v>
      </c>
      <c r="F333" t="s">
        <v>15219</v>
      </c>
      <c r="G333" t="s">
        <v>61</v>
      </c>
      <c r="H333" t="s">
        <v>14571</v>
      </c>
      <c r="I333" t="s">
        <v>819</v>
      </c>
      <c r="J333" s="28">
        <v>45409</v>
      </c>
      <c r="K333" s="28"/>
      <c r="M333">
        <v>0</v>
      </c>
      <c r="N333">
        <v>1</v>
      </c>
      <c r="O333">
        <v>10.6</v>
      </c>
      <c r="P333" t="s">
        <v>14524</v>
      </c>
      <c r="Q333">
        <f t="shared" si="5"/>
        <v>139182</v>
      </c>
      <c r="R333">
        <f>IF(COUNTIF($A$2:A333,A333)=1,Q333,"")</f>
        <v>139182</v>
      </c>
    </row>
    <row r="334" spans="1:18">
      <c r="A334" t="s">
        <v>15220</v>
      </c>
      <c r="B334" t="s">
        <v>1853</v>
      </c>
      <c r="C334" t="s">
        <v>14569</v>
      </c>
      <c r="D334" t="s">
        <v>119</v>
      </c>
      <c r="E334" t="s">
        <v>14558</v>
      </c>
      <c r="F334" t="s">
        <v>15221</v>
      </c>
      <c r="G334" t="s">
        <v>14588</v>
      </c>
      <c r="H334" t="s">
        <v>14560</v>
      </c>
      <c r="I334" t="s">
        <v>2256</v>
      </c>
      <c r="J334" s="28">
        <v>45112</v>
      </c>
      <c r="K334" s="28">
        <v>45063</v>
      </c>
      <c r="L334">
        <v>95</v>
      </c>
      <c r="M334">
        <v>0</v>
      </c>
      <c r="N334">
        <v>1</v>
      </c>
      <c r="O334">
        <v>19.7</v>
      </c>
      <c r="P334" t="s">
        <v>14507</v>
      </c>
      <c r="Q334">
        <f t="shared" si="5"/>
        <v>10395</v>
      </c>
      <c r="R334">
        <f>IF(COUNTIF($A$2:A334,A334)=1,Q334,"")</f>
        <v>10395</v>
      </c>
    </row>
    <row r="335" spans="1:18">
      <c r="A335" t="s">
        <v>4841</v>
      </c>
      <c r="B335" t="s">
        <v>985</v>
      </c>
      <c r="C335" t="s">
        <v>3098</v>
      </c>
      <c r="D335" t="s">
        <v>73</v>
      </c>
      <c r="E335" t="s">
        <v>14543</v>
      </c>
      <c r="F335" t="s">
        <v>15222</v>
      </c>
      <c r="G335" t="s">
        <v>14519</v>
      </c>
      <c r="H335" t="s">
        <v>14532</v>
      </c>
      <c r="I335" t="s">
        <v>267</v>
      </c>
      <c r="J335" s="28">
        <v>45335</v>
      </c>
      <c r="K335" s="28">
        <v>45357</v>
      </c>
      <c r="L335">
        <v>154</v>
      </c>
      <c r="M335">
        <v>0</v>
      </c>
      <c r="N335">
        <v>1</v>
      </c>
      <c r="O335">
        <v>32.4</v>
      </c>
      <c r="P335" t="s">
        <v>14516</v>
      </c>
      <c r="Q335">
        <f t="shared" si="5"/>
        <v>18829</v>
      </c>
      <c r="R335">
        <f>IF(COUNTIF($A$2:A335,A335)=1,Q335,"")</f>
        <v>18829</v>
      </c>
    </row>
    <row r="336" spans="1:18">
      <c r="A336" t="s">
        <v>14049</v>
      </c>
      <c r="B336" t="s">
        <v>5865</v>
      </c>
      <c r="C336" t="s">
        <v>15094</v>
      </c>
      <c r="D336" t="s">
        <v>60</v>
      </c>
      <c r="E336" t="s">
        <v>14590</v>
      </c>
      <c r="F336" t="s">
        <v>15223</v>
      </c>
      <c r="G336" t="s">
        <v>133</v>
      </c>
      <c r="H336" t="s">
        <v>14540</v>
      </c>
      <c r="I336" t="s">
        <v>605</v>
      </c>
      <c r="J336" s="28">
        <v>45273</v>
      </c>
      <c r="K336" s="28"/>
      <c r="M336">
        <v>0</v>
      </c>
      <c r="N336">
        <v>1</v>
      </c>
      <c r="O336">
        <v>27.7</v>
      </c>
      <c r="P336" t="s">
        <v>14524</v>
      </c>
      <c r="Q336">
        <f t="shared" si="5"/>
        <v>21277</v>
      </c>
      <c r="R336">
        <f>IF(COUNTIF($A$2:A336,A336)=1,Q336,"")</f>
        <v>21277</v>
      </c>
    </row>
    <row r="337" spans="1:18">
      <c r="A337" t="s">
        <v>15224</v>
      </c>
      <c r="B337" t="s">
        <v>2411</v>
      </c>
      <c r="C337" t="s">
        <v>3098</v>
      </c>
      <c r="D337" t="s">
        <v>52</v>
      </c>
      <c r="E337" t="s">
        <v>14522</v>
      </c>
      <c r="F337" t="s">
        <v>15225</v>
      </c>
      <c r="G337" t="s">
        <v>90</v>
      </c>
      <c r="H337" t="s">
        <v>14678</v>
      </c>
      <c r="I337" t="s">
        <v>1296</v>
      </c>
      <c r="J337" s="28">
        <v>45134</v>
      </c>
      <c r="K337" s="28"/>
      <c r="M337">
        <v>0</v>
      </c>
      <c r="N337">
        <v>1</v>
      </c>
      <c r="O337">
        <v>19.899999999999999</v>
      </c>
      <c r="P337" t="s">
        <v>14516</v>
      </c>
      <c r="Q337">
        <f t="shared" si="5"/>
        <v>95101</v>
      </c>
      <c r="R337">
        <f>IF(COUNTIF($A$2:A337,A337)=1,Q337,"")</f>
        <v>95101</v>
      </c>
    </row>
    <row r="338" spans="1:18">
      <c r="A338" t="s">
        <v>14317</v>
      </c>
      <c r="B338" t="s">
        <v>3815</v>
      </c>
      <c r="C338" t="s">
        <v>15226</v>
      </c>
      <c r="D338" t="s">
        <v>52</v>
      </c>
      <c r="E338" t="s">
        <v>14590</v>
      </c>
      <c r="F338" t="s">
        <v>15227</v>
      </c>
      <c r="G338" t="s">
        <v>61</v>
      </c>
      <c r="H338" t="s">
        <v>14560</v>
      </c>
      <c r="I338" t="s">
        <v>2240</v>
      </c>
      <c r="J338" s="28">
        <v>44778</v>
      </c>
      <c r="K338" s="28"/>
      <c r="M338">
        <v>0</v>
      </c>
      <c r="N338">
        <v>1</v>
      </c>
      <c r="P338" t="s">
        <v>14524</v>
      </c>
      <c r="Q338">
        <f t="shared" si="5"/>
        <v>58657</v>
      </c>
      <c r="R338">
        <f>IF(COUNTIF($A$2:A338,A338)=1,Q338,"")</f>
        <v>58657</v>
      </c>
    </row>
    <row r="339" spans="1:18">
      <c r="A339" t="s">
        <v>9023</v>
      </c>
      <c r="B339" t="s">
        <v>1431</v>
      </c>
      <c r="C339" t="s">
        <v>14680</v>
      </c>
      <c r="D339" t="s">
        <v>100</v>
      </c>
      <c r="E339" t="s">
        <v>14504</v>
      </c>
      <c r="F339" t="s">
        <v>15164</v>
      </c>
      <c r="G339" t="s">
        <v>14588</v>
      </c>
      <c r="H339" t="s">
        <v>14635</v>
      </c>
      <c r="I339" t="s">
        <v>425</v>
      </c>
      <c r="J339" s="28">
        <v>44921</v>
      </c>
      <c r="K339" s="28"/>
      <c r="M339">
        <v>0</v>
      </c>
      <c r="N339">
        <v>1</v>
      </c>
      <c r="O339">
        <v>26.3</v>
      </c>
      <c r="P339" t="s">
        <v>14524</v>
      </c>
      <c r="Q339">
        <f t="shared" si="5"/>
        <v>9000</v>
      </c>
      <c r="R339">
        <f>IF(COUNTIF($A$2:A339,A339)=1,Q339,"")</f>
        <v>9000</v>
      </c>
    </row>
    <row r="340" spans="1:18">
      <c r="A340" t="s">
        <v>10151</v>
      </c>
      <c r="B340" t="s">
        <v>2936</v>
      </c>
      <c r="C340" t="s">
        <v>15228</v>
      </c>
      <c r="D340" t="s">
        <v>100</v>
      </c>
      <c r="E340" t="s">
        <v>14517</v>
      </c>
      <c r="F340" t="s">
        <v>15229</v>
      </c>
      <c r="G340" t="s">
        <v>53</v>
      </c>
      <c r="H340" t="s">
        <v>14852</v>
      </c>
      <c r="I340" t="s">
        <v>554</v>
      </c>
      <c r="J340" s="28">
        <v>45035</v>
      </c>
      <c r="K340" s="28"/>
      <c r="M340">
        <v>0</v>
      </c>
      <c r="N340">
        <v>1</v>
      </c>
      <c r="O340">
        <v>5.2</v>
      </c>
      <c r="P340" t="s">
        <v>14512</v>
      </c>
      <c r="Q340">
        <f t="shared" si="5"/>
        <v>4569</v>
      </c>
      <c r="R340">
        <f>IF(COUNTIF($A$2:A340,A340)=1,Q340,"")</f>
        <v>4569</v>
      </c>
    </row>
    <row r="341" spans="1:18">
      <c r="A341" t="s">
        <v>3644</v>
      </c>
      <c r="B341" t="s">
        <v>3888</v>
      </c>
      <c r="C341" t="s">
        <v>3098</v>
      </c>
      <c r="D341" t="s">
        <v>100</v>
      </c>
      <c r="E341" t="s">
        <v>14543</v>
      </c>
      <c r="F341" t="s">
        <v>15230</v>
      </c>
      <c r="G341" t="s">
        <v>14588</v>
      </c>
      <c r="H341" t="s">
        <v>14574</v>
      </c>
      <c r="I341" t="s">
        <v>91</v>
      </c>
      <c r="J341" s="28">
        <v>45313</v>
      </c>
      <c r="K341" s="28">
        <v>45408</v>
      </c>
      <c r="L341">
        <v>130</v>
      </c>
      <c r="M341">
        <v>0</v>
      </c>
      <c r="N341">
        <v>1</v>
      </c>
      <c r="O341">
        <v>27.9</v>
      </c>
      <c r="P341" t="s">
        <v>14512</v>
      </c>
      <c r="Q341">
        <f t="shared" si="5"/>
        <v>4128</v>
      </c>
      <c r="R341">
        <f>IF(COUNTIF($A$2:A341,A341)=1,Q341,"")</f>
        <v>4128</v>
      </c>
    </row>
    <row r="342" spans="1:18">
      <c r="A342" t="s">
        <v>10136</v>
      </c>
      <c r="B342" t="s">
        <v>2567</v>
      </c>
      <c r="C342" t="s">
        <v>15231</v>
      </c>
      <c r="D342" t="s">
        <v>119</v>
      </c>
      <c r="E342" t="s">
        <v>14504</v>
      </c>
      <c r="F342" t="s">
        <v>15232</v>
      </c>
      <c r="G342" t="s">
        <v>133</v>
      </c>
      <c r="H342" t="s">
        <v>14574</v>
      </c>
      <c r="I342" t="s">
        <v>1761</v>
      </c>
      <c r="J342" s="28">
        <v>45612</v>
      </c>
      <c r="K342" s="28"/>
      <c r="M342">
        <v>0</v>
      </c>
      <c r="N342">
        <v>1</v>
      </c>
      <c r="O342">
        <v>6.5</v>
      </c>
      <c r="P342" t="s">
        <v>14512</v>
      </c>
      <c r="Q342">
        <f t="shared" si="5"/>
        <v>10782</v>
      </c>
      <c r="R342">
        <f>IF(COUNTIF($A$2:A342,A342)=1,Q342,"")</f>
        <v>10782</v>
      </c>
    </row>
    <row r="343" spans="1:18">
      <c r="A343" t="s">
        <v>13973</v>
      </c>
      <c r="B343" t="s">
        <v>553</v>
      </c>
      <c r="C343" t="s">
        <v>3098</v>
      </c>
      <c r="D343" t="s">
        <v>100</v>
      </c>
      <c r="E343" t="s">
        <v>14558</v>
      </c>
      <c r="F343" t="s">
        <v>15233</v>
      </c>
      <c r="G343" t="s">
        <v>90</v>
      </c>
      <c r="H343" t="s">
        <v>14630</v>
      </c>
      <c r="I343" t="s">
        <v>1838</v>
      </c>
      <c r="J343" s="28">
        <v>45485</v>
      </c>
      <c r="K343" s="28">
        <v>45513</v>
      </c>
      <c r="L343">
        <v>85</v>
      </c>
      <c r="M343">
        <v>0</v>
      </c>
      <c r="N343">
        <v>1</v>
      </c>
      <c r="O343">
        <v>30.9</v>
      </c>
      <c r="P343" t="s">
        <v>14507</v>
      </c>
      <c r="Q343">
        <f t="shared" si="5"/>
        <v>7240</v>
      </c>
      <c r="R343">
        <f>IF(COUNTIF($A$2:A343,A343)=1,Q343,"")</f>
        <v>7240</v>
      </c>
    </row>
    <row r="344" spans="1:18">
      <c r="A344" t="s">
        <v>15234</v>
      </c>
      <c r="B344" t="s">
        <v>1301</v>
      </c>
      <c r="C344" t="s">
        <v>15235</v>
      </c>
      <c r="D344" t="s">
        <v>119</v>
      </c>
      <c r="E344" t="s">
        <v>14522</v>
      </c>
      <c r="F344" t="s">
        <v>15236</v>
      </c>
      <c r="G344" t="s">
        <v>80</v>
      </c>
      <c r="H344" t="s">
        <v>15237</v>
      </c>
      <c r="I344" t="s">
        <v>2746</v>
      </c>
      <c r="J344" s="28"/>
      <c r="K344" s="28"/>
      <c r="M344">
        <v>0</v>
      </c>
      <c r="N344">
        <v>1</v>
      </c>
      <c r="O344">
        <v>29.5</v>
      </c>
      <c r="P344" t="s">
        <v>14524</v>
      </c>
      <c r="Q344">
        <f t="shared" si="5"/>
        <v>3406</v>
      </c>
      <c r="R344">
        <f>IF(COUNTIF($A$2:A344,A344)=1,Q344,"")</f>
        <v>3406</v>
      </c>
    </row>
    <row r="345" spans="1:18">
      <c r="A345" t="s">
        <v>14194</v>
      </c>
      <c r="B345" t="s">
        <v>1725</v>
      </c>
      <c r="C345" t="s">
        <v>15238</v>
      </c>
      <c r="D345" t="s">
        <v>100</v>
      </c>
      <c r="E345" t="s">
        <v>14522</v>
      </c>
      <c r="F345" t="s">
        <v>15239</v>
      </c>
      <c r="G345" t="s">
        <v>80</v>
      </c>
      <c r="H345" t="s">
        <v>14616</v>
      </c>
      <c r="I345" t="s">
        <v>316</v>
      </c>
      <c r="J345" s="28">
        <v>44940</v>
      </c>
      <c r="K345" s="28"/>
      <c r="M345">
        <v>0</v>
      </c>
      <c r="N345">
        <v>1</v>
      </c>
      <c r="P345" t="s">
        <v>14512</v>
      </c>
      <c r="Q345">
        <f t="shared" si="5"/>
        <v>8880</v>
      </c>
      <c r="R345">
        <f>IF(COUNTIF($A$2:A345,A345)=1,Q345,"")</f>
        <v>8880</v>
      </c>
    </row>
    <row r="346" spans="1:18">
      <c r="A346" t="s">
        <v>15240</v>
      </c>
      <c r="B346" t="s">
        <v>9231</v>
      </c>
      <c r="C346" t="s">
        <v>3098</v>
      </c>
      <c r="D346" t="s">
        <v>60</v>
      </c>
      <c r="E346" t="s">
        <v>14558</v>
      </c>
      <c r="F346" t="s">
        <v>15241</v>
      </c>
      <c r="G346" t="s">
        <v>14588</v>
      </c>
      <c r="H346" t="s">
        <v>14549</v>
      </c>
      <c r="I346" t="s">
        <v>536</v>
      </c>
      <c r="J346" s="28">
        <v>45268</v>
      </c>
      <c r="K346" s="28">
        <v>45241</v>
      </c>
      <c r="L346">
        <v>82</v>
      </c>
      <c r="M346">
        <v>0</v>
      </c>
      <c r="N346">
        <v>1</v>
      </c>
      <c r="O346">
        <v>14</v>
      </c>
      <c r="P346" t="s">
        <v>14512</v>
      </c>
      <c r="Q346">
        <f t="shared" si="5"/>
        <v>16864</v>
      </c>
      <c r="R346">
        <f>IF(COUNTIF($A$2:A346,A346)=1,Q346,"")</f>
        <v>16864</v>
      </c>
    </row>
    <row r="347" spans="1:18">
      <c r="A347" t="s">
        <v>15242</v>
      </c>
      <c r="B347" t="s">
        <v>3257</v>
      </c>
      <c r="C347" t="s">
        <v>3098</v>
      </c>
      <c r="D347" t="s">
        <v>100</v>
      </c>
      <c r="E347" t="s">
        <v>14590</v>
      </c>
      <c r="F347" t="s">
        <v>15243</v>
      </c>
      <c r="G347" t="s">
        <v>90</v>
      </c>
      <c r="H347" t="s">
        <v>14568</v>
      </c>
      <c r="I347" t="s">
        <v>189</v>
      </c>
      <c r="J347" s="28">
        <v>45039</v>
      </c>
      <c r="K347" s="28"/>
      <c r="M347">
        <v>0</v>
      </c>
      <c r="N347">
        <v>1</v>
      </c>
      <c r="O347">
        <v>0.8</v>
      </c>
      <c r="P347" t="s">
        <v>14524</v>
      </c>
      <c r="Q347">
        <f t="shared" si="5"/>
        <v>6294</v>
      </c>
      <c r="R347">
        <f>IF(COUNTIF($A$2:A347,A347)=1,Q347,"")</f>
        <v>6294</v>
      </c>
    </row>
    <row r="348" spans="1:18">
      <c r="A348" t="s">
        <v>15244</v>
      </c>
      <c r="B348" t="s">
        <v>749</v>
      </c>
      <c r="C348" t="s">
        <v>15245</v>
      </c>
      <c r="D348" t="s">
        <v>73</v>
      </c>
      <c r="E348" t="s">
        <v>14504</v>
      </c>
      <c r="F348" t="s">
        <v>15246</v>
      </c>
      <c r="G348" t="s">
        <v>53</v>
      </c>
      <c r="H348" t="s">
        <v>14571</v>
      </c>
      <c r="I348" t="s">
        <v>1432</v>
      </c>
      <c r="J348" s="28">
        <v>44790</v>
      </c>
      <c r="K348" s="28"/>
      <c r="M348">
        <v>0</v>
      </c>
      <c r="N348">
        <v>1</v>
      </c>
      <c r="O348">
        <v>20.5</v>
      </c>
      <c r="P348" t="s">
        <v>14507</v>
      </c>
      <c r="Q348">
        <f t="shared" si="5"/>
        <v>43645</v>
      </c>
      <c r="R348">
        <f>IF(COUNTIF($A$2:A348,A348)=1,Q348,"")</f>
        <v>43645</v>
      </c>
    </row>
    <row r="349" spans="1:18">
      <c r="A349" t="s">
        <v>5255</v>
      </c>
      <c r="B349" t="s">
        <v>3311</v>
      </c>
      <c r="C349" t="s">
        <v>3098</v>
      </c>
      <c r="D349" t="s">
        <v>60</v>
      </c>
      <c r="E349" t="s">
        <v>14517</v>
      </c>
      <c r="F349" t="s">
        <v>15247</v>
      </c>
      <c r="G349" t="s">
        <v>14519</v>
      </c>
      <c r="H349" t="s">
        <v>14527</v>
      </c>
      <c r="I349" t="s">
        <v>2062</v>
      </c>
      <c r="J349" s="28">
        <v>44749</v>
      </c>
      <c r="K349" s="28"/>
      <c r="M349">
        <v>0</v>
      </c>
      <c r="N349">
        <v>1</v>
      </c>
      <c r="O349">
        <v>29.5</v>
      </c>
      <c r="P349" t="s">
        <v>14524</v>
      </c>
      <c r="Q349">
        <f t="shared" si="5"/>
        <v>22158</v>
      </c>
      <c r="R349">
        <f>IF(COUNTIF($A$2:A349,A349)=1,Q349,"")</f>
        <v>22158</v>
      </c>
    </row>
    <row r="350" spans="1:18">
      <c r="A350" t="s">
        <v>8689</v>
      </c>
      <c r="B350" t="s">
        <v>2288</v>
      </c>
      <c r="C350" t="s">
        <v>15248</v>
      </c>
      <c r="D350" t="s">
        <v>73</v>
      </c>
      <c r="E350" t="s">
        <v>14543</v>
      </c>
      <c r="F350" t="s">
        <v>15249</v>
      </c>
      <c r="G350" t="s">
        <v>90</v>
      </c>
      <c r="H350" t="s">
        <v>14511</v>
      </c>
      <c r="I350" t="s">
        <v>1653</v>
      </c>
      <c r="J350" s="28">
        <v>44848</v>
      </c>
      <c r="K350" s="28">
        <v>44859</v>
      </c>
      <c r="L350">
        <v>143</v>
      </c>
      <c r="M350">
        <v>1</v>
      </c>
      <c r="N350">
        <v>1</v>
      </c>
      <c r="O350">
        <v>12.6</v>
      </c>
      <c r="P350" t="s">
        <v>14524</v>
      </c>
      <c r="Q350">
        <f t="shared" si="5"/>
        <v>39815</v>
      </c>
      <c r="R350">
        <f>IF(COUNTIF($A$2:A350,A350)=1,Q350,"")</f>
        <v>39815</v>
      </c>
    </row>
    <row r="351" spans="1:18">
      <c r="A351" t="s">
        <v>5518</v>
      </c>
      <c r="B351" t="s">
        <v>2249</v>
      </c>
      <c r="C351" t="s">
        <v>15182</v>
      </c>
      <c r="D351" t="s">
        <v>52</v>
      </c>
      <c r="E351" t="s">
        <v>14543</v>
      </c>
      <c r="F351" t="s">
        <v>15250</v>
      </c>
      <c r="G351" t="s">
        <v>67</v>
      </c>
      <c r="H351" t="s">
        <v>14592</v>
      </c>
      <c r="I351" t="s">
        <v>1426</v>
      </c>
      <c r="J351" s="28"/>
      <c r="K351" s="28">
        <v>45308</v>
      </c>
      <c r="L351">
        <v>185</v>
      </c>
      <c r="M351">
        <v>1</v>
      </c>
      <c r="N351">
        <v>2</v>
      </c>
      <c r="O351">
        <v>19.600000000000001</v>
      </c>
      <c r="P351" t="s">
        <v>14507</v>
      </c>
      <c r="Q351">
        <f t="shared" si="5"/>
        <v>101390</v>
      </c>
      <c r="R351">
        <f>IF(COUNTIF($A$2:A351,A351)=1,Q351,"")</f>
        <v>101390</v>
      </c>
    </row>
    <row r="352" spans="1:18">
      <c r="A352" t="s">
        <v>8112</v>
      </c>
      <c r="B352" t="s">
        <v>6594</v>
      </c>
      <c r="C352" t="s">
        <v>14930</v>
      </c>
      <c r="D352" t="s">
        <v>73</v>
      </c>
      <c r="E352" t="s">
        <v>14504</v>
      </c>
      <c r="F352" t="s">
        <v>14736</v>
      </c>
      <c r="G352" t="s">
        <v>14588</v>
      </c>
      <c r="H352" t="s">
        <v>14619</v>
      </c>
      <c r="I352" t="s">
        <v>822</v>
      </c>
      <c r="J352" s="28">
        <v>44726</v>
      </c>
      <c r="K352" s="28"/>
      <c r="M352">
        <v>0</v>
      </c>
      <c r="N352">
        <v>1</v>
      </c>
      <c r="O352">
        <v>24</v>
      </c>
      <c r="P352" t="s">
        <v>14524</v>
      </c>
      <c r="Q352">
        <f t="shared" si="5"/>
        <v>20000</v>
      </c>
      <c r="R352">
        <f>IF(COUNTIF($A$2:A352,A352)=1,Q352,"")</f>
        <v>20000</v>
      </c>
    </row>
    <row r="353" spans="1:18">
      <c r="A353" t="s">
        <v>10010</v>
      </c>
      <c r="B353" t="s">
        <v>2323</v>
      </c>
      <c r="C353" t="s">
        <v>3098</v>
      </c>
      <c r="D353" t="s">
        <v>73</v>
      </c>
      <c r="E353" t="s">
        <v>14590</v>
      </c>
      <c r="F353" t="s">
        <v>15251</v>
      </c>
      <c r="G353" t="s">
        <v>74</v>
      </c>
      <c r="H353" t="s">
        <v>14670</v>
      </c>
      <c r="I353" t="s">
        <v>816</v>
      </c>
      <c r="J353" s="28">
        <v>45189</v>
      </c>
      <c r="K353" s="28"/>
      <c r="M353">
        <v>0</v>
      </c>
      <c r="N353">
        <v>1</v>
      </c>
      <c r="O353">
        <v>1.7</v>
      </c>
      <c r="P353" t="s">
        <v>14507</v>
      </c>
      <c r="Q353">
        <f t="shared" si="5"/>
        <v>41476</v>
      </c>
      <c r="R353">
        <f>IF(COUNTIF($A$2:A353,A353)=1,Q353,"")</f>
        <v>41476</v>
      </c>
    </row>
    <row r="354" spans="1:18">
      <c r="A354" t="s">
        <v>7382</v>
      </c>
      <c r="B354" t="s">
        <v>8160</v>
      </c>
      <c r="C354" t="s">
        <v>15252</v>
      </c>
      <c r="D354" t="s">
        <v>60</v>
      </c>
      <c r="E354" t="s">
        <v>14522</v>
      </c>
      <c r="F354" t="s">
        <v>15253</v>
      </c>
      <c r="G354" t="s">
        <v>90</v>
      </c>
      <c r="H354" t="s">
        <v>14639</v>
      </c>
      <c r="I354" t="s">
        <v>762</v>
      </c>
      <c r="J354" s="28">
        <v>45457</v>
      </c>
      <c r="K354" s="28"/>
      <c r="M354">
        <v>0</v>
      </c>
      <c r="N354">
        <v>1</v>
      </c>
      <c r="P354" t="s">
        <v>14550</v>
      </c>
      <c r="Q354">
        <f t="shared" si="5"/>
        <v>19840</v>
      </c>
      <c r="R354">
        <f>IF(COUNTIF($A$2:A354,A354)=1,Q354,"")</f>
        <v>19840</v>
      </c>
    </row>
    <row r="355" spans="1:18">
      <c r="A355" t="s">
        <v>10289</v>
      </c>
      <c r="B355" t="s">
        <v>5317</v>
      </c>
      <c r="C355" t="s">
        <v>15254</v>
      </c>
      <c r="D355" t="s">
        <v>119</v>
      </c>
      <c r="E355" t="s">
        <v>14590</v>
      </c>
      <c r="F355" t="s">
        <v>15255</v>
      </c>
      <c r="G355" t="s">
        <v>80</v>
      </c>
      <c r="H355" t="s">
        <v>14530</v>
      </c>
      <c r="I355" t="s">
        <v>2714</v>
      </c>
      <c r="J355" s="28"/>
      <c r="K355" s="28"/>
      <c r="M355">
        <v>0</v>
      </c>
      <c r="N355">
        <v>1</v>
      </c>
      <c r="O355">
        <v>26.2</v>
      </c>
      <c r="P355" t="s">
        <v>14516</v>
      </c>
      <c r="Q355">
        <f t="shared" si="5"/>
        <v>14284</v>
      </c>
      <c r="R355">
        <f>IF(COUNTIF($A$2:A355,A355)=1,Q355,"")</f>
        <v>14284</v>
      </c>
    </row>
    <row r="356" spans="1:18">
      <c r="A356" t="s">
        <v>14206</v>
      </c>
      <c r="B356" t="s">
        <v>3250</v>
      </c>
      <c r="C356" t="s">
        <v>15197</v>
      </c>
      <c r="D356" t="s">
        <v>100</v>
      </c>
      <c r="E356" t="s">
        <v>14517</v>
      </c>
      <c r="F356" t="s">
        <v>15256</v>
      </c>
      <c r="G356" t="s">
        <v>90</v>
      </c>
      <c r="H356" t="s">
        <v>14630</v>
      </c>
      <c r="I356" t="s">
        <v>1667</v>
      </c>
      <c r="J356" s="28">
        <v>45658</v>
      </c>
      <c r="K356" s="28"/>
      <c r="M356">
        <v>0</v>
      </c>
      <c r="N356">
        <v>1</v>
      </c>
      <c r="O356">
        <v>19.600000000000001</v>
      </c>
      <c r="P356" t="s">
        <v>14550</v>
      </c>
      <c r="Q356">
        <f t="shared" si="5"/>
        <v>8872</v>
      </c>
      <c r="R356">
        <f>IF(COUNTIF($A$2:A356,A356)=1,Q356,"")</f>
        <v>8872</v>
      </c>
    </row>
    <row r="357" spans="1:18">
      <c r="A357" t="s">
        <v>11792</v>
      </c>
      <c r="B357" t="s">
        <v>10259</v>
      </c>
      <c r="C357" t="s">
        <v>3098</v>
      </c>
      <c r="D357" t="s">
        <v>100</v>
      </c>
      <c r="E357" t="s">
        <v>14590</v>
      </c>
      <c r="F357" t="s">
        <v>15257</v>
      </c>
      <c r="G357" t="s">
        <v>14519</v>
      </c>
      <c r="H357" t="s">
        <v>14639</v>
      </c>
      <c r="I357" t="s">
        <v>2816</v>
      </c>
      <c r="J357" s="28">
        <v>44818</v>
      </c>
      <c r="K357" s="28"/>
      <c r="M357">
        <v>0</v>
      </c>
      <c r="N357">
        <v>1</v>
      </c>
      <c r="O357">
        <v>32.700000000000003</v>
      </c>
      <c r="P357" t="s">
        <v>14516</v>
      </c>
      <c r="Q357">
        <f t="shared" si="5"/>
        <v>6426</v>
      </c>
      <c r="R357">
        <f>IF(COUNTIF($A$2:A357,A357)=1,Q357,"")</f>
        <v>6426</v>
      </c>
    </row>
    <row r="358" spans="1:18">
      <c r="A358" t="s">
        <v>15258</v>
      </c>
      <c r="B358" t="s">
        <v>1681</v>
      </c>
      <c r="C358" t="s">
        <v>15259</v>
      </c>
      <c r="D358" t="s">
        <v>100</v>
      </c>
      <c r="E358" t="s">
        <v>14504</v>
      </c>
      <c r="F358" t="s">
        <v>15260</v>
      </c>
      <c r="G358" t="s">
        <v>14519</v>
      </c>
      <c r="H358" t="s">
        <v>14571</v>
      </c>
      <c r="I358" t="s">
        <v>401</v>
      </c>
      <c r="J358" s="28">
        <v>44943</v>
      </c>
      <c r="K358" s="28"/>
      <c r="M358">
        <v>0</v>
      </c>
      <c r="N358">
        <v>1</v>
      </c>
      <c r="O358">
        <v>4.9000000000000004</v>
      </c>
      <c r="P358" t="s">
        <v>14524</v>
      </c>
      <c r="Q358">
        <f t="shared" si="5"/>
        <v>6980</v>
      </c>
      <c r="R358">
        <f>IF(COUNTIF($A$2:A358,A358)=1,Q358,"")</f>
        <v>6980</v>
      </c>
    </row>
    <row r="359" spans="1:18">
      <c r="A359" t="s">
        <v>15261</v>
      </c>
      <c r="B359" t="s">
        <v>5554</v>
      </c>
      <c r="C359" t="s">
        <v>3098</v>
      </c>
      <c r="D359" t="s">
        <v>119</v>
      </c>
      <c r="E359" t="s">
        <v>14558</v>
      </c>
      <c r="F359" t="s">
        <v>15262</v>
      </c>
      <c r="G359" t="s">
        <v>14519</v>
      </c>
      <c r="H359" t="s">
        <v>14670</v>
      </c>
      <c r="I359" t="s">
        <v>1707</v>
      </c>
      <c r="J359" s="28">
        <v>45371</v>
      </c>
      <c r="K359" s="28">
        <v>45460</v>
      </c>
      <c r="L359">
        <v>154</v>
      </c>
      <c r="M359">
        <v>0</v>
      </c>
      <c r="N359">
        <v>1</v>
      </c>
      <c r="O359">
        <v>16.7</v>
      </c>
      <c r="P359" t="s">
        <v>14512</v>
      </c>
      <c r="Q359">
        <f t="shared" si="5"/>
        <v>8333</v>
      </c>
      <c r="R359">
        <f>IF(COUNTIF($A$2:A359,A359)=1,Q359,"")</f>
        <v>8333</v>
      </c>
    </row>
    <row r="360" spans="1:18">
      <c r="A360" t="s">
        <v>7912</v>
      </c>
      <c r="B360" t="s">
        <v>1853</v>
      </c>
      <c r="C360" t="s">
        <v>15263</v>
      </c>
      <c r="D360" t="s">
        <v>52</v>
      </c>
      <c r="E360" t="s">
        <v>14504</v>
      </c>
      <c r="F360" t="s">
        <v>15264</v>
      </c>
      <c r="G360" t="s">
        <v>67</v>
      </c>
      <c r="H360" t="s">
        <v>14540</v>
      </c>
      <c r="I360" t="s">
        <v>856</v>
      </c>
      <c r="J360" s="28">
        <v>45589</v>
      </c>
      <c r="K360" s="28"/>
      <c r="M360">
        <v>0</v>
      </c>
      <c r="N360">
        <v>1</v>
      </c>
      <c r="P360" t="s">
        <v>14524</v>
      </c>
      <c r="Q360">
        <f t="shared" si="5"/>
        <v>119276</v>
      </c>
      <c r="R360">
        <f>IF(COUNTIF($A$2:A360,A360)=1,Q360,"")</f>
        <v>119276</v>
      </c>
    </row>
    <row r="361" spans="1:18">
      <c r="A361" t="s">
        <v>13999</v>
      </c>
      <c r="B361" t="s">
        <v>2703</v>
      </c>
      <c r="C361" t="s">
        <v>14647</v>
      </c>
      <c r="D361" t="s">
        <v>100</v>
      </c>
      <c r="E361" t="s">
        <v>14522</v>
      </c>
      <c r="F361" t="s">
        <v>15265</v>
      </c>
      <c r="G361" t="s">
        <v>133</v>
      </c>
      <c r="H361" t="s">
        <v>14537</v>
      </c>
      <c r="I361" t="s">
        <v>1882</v>
      </c>
      <c r="J361" s="28">
        <v>45507</v>
      </c>
      <c r="K361" s="28"/>
      <c r="M361">
        <v>0</v>
      </c>
      <c r="N361">
        <v>1</v>
      </c>
      <c r="O361">
        <v>29.5</v>
      </c>
      <c r="P361" t="s">
        <v>14550</v>
      </c>
      <c r="Q361">
        <f t="shared" si="5"/>
        <v>2940</v>
      </c>
      <c r="R361">
        <f>IF(COUNTIF($A$2:A361,A361)=1,Q361,"")</f>
        <v>2940</v>
      </c>
    </row>
    <row r="362" spans="1:18">
      <c r="A362" t="s">
        <v>15266</v>
      </c>
      <c r="B362" t="s">
        <v>6134</v>
      </c>
      <c r="C362" t="s">
        <v>15267</v>
      </c>
      <c r="D362" t="s">
        <v>119</v>
      </c>
      <c r="E362" t="s">
        <v>14558</v>
      </c>
      <c r="F362" t="s">
        <v>15268</v>
      </c>
      <c r="G362" t="s">
        <v>53</v>
      </c>
      <c r="H362" t="s">
        <v>14619</v>
      </c>
      <c r="I362" t="s">
        <v>1723</v>
      </c>
      <c r="J362" s="28">
        <v>44788</v>
      </c>
      <c r="K362" s="28">
        <v>44697</v>
      </c>
      <c r="L362">
        <v>78</v>
      </c>
      <c r="M362">
        <v>0</v>
      </c>
      <c r="N362">
        <v>1</v>
      </c>
      <c r="O362">
        <v>14.1</v>
      </c>
      <c r="P362" t="s">
        <v>14550</v>
      </c>
      <c r="Q362">
        <f t="shared" si="5"/>
        <v>5740</v>
      </c>
      <c r="R362">
        <f>IF(COUNTIF($A$2:A362,A362)=1,Q362,"")</f>
        <v>5740</v>
      </c>
    </row>
    <row r="363" spans="1:18">
      <c r="A363" t="s">
        <v>15269</v>
      </c>
      <c r="B363" t="s">
        <v>2946</v>
      </c>
      <c r="C363" t="s">
        <v>3098</v>
      </c>
      <c r="D363" t="s">
        <v>60</v>
      </c>
      <c r="E363" t="s">
        <v>14517</v>
      </c>
      <c r="F363" t="s">
        <v>15270</v>
      </c>
      <c r="G363" t="s">
        <v>90</v>
      </c>
      <c r="H363" t="s">
        <v>14568</v>
      </c>
      <c r="I363" t="s">
        <v>2600</v>
      </c>
      <c r="J363" s="28">
        <v>45162</v>
      </c>
      <c r="K363" s="28"/>
      <c r="M363">
        <v>0</v>
      </c>
      <c r="N363">
        <v>1</v>
      </c>
      <c r="O363">
        <v>32.799999999999997</v>
      </c>
      <c r="P363" t="s">
        <v>14516</v>
      </c>
      <c r="Q363">
        <f t="shared" si="5"/>
        <v>4914</v>
      </c>
      <c r="R363">
        <f>IF(COUNTIF($A$2:A363,A363)=1,Q363,"")</f>
        <v>4914</v>
      </c>
    </row>
    <row r="364" spans="1:18">
      <c r="A364" t="s">
        <v>9992</v>
      </c>
      <c r="B364" t="s">
        <v>2890</v>
      </c>
      <c r="C364" t="s">
        <v>14960</v>
      </c>
      <c r="D364" t="s">
        <v>73</v>
      </c>
      <c r="E364" t="s">
        <v>14522</v>
      </c>
      <c r="F364" t="s">
        <v>15271</v>
      </c>
      <c r="G364" t="s">
        <v>67</v>
      </c>
      <c r="H364" t="s">
        <v>14537</v>
      </c>
      <c r="I364" t="s">
        <v>1310</v>
      </c>
      <c r="J364" s="28">
        <v>45519</v>
      </c>
      <c r="K364" s="28"/>
      <c r="M364">
        <v>0</v>
      </c>
      <c r="N364">
        <v>1</v>
      </c>
      <c r="O364">
        <v>15.7</v>
      </c>
      <c r="P364" t="s">
        <v>14507</v>
      </c>
      <c r="Q364">
        <f t="shared" si="5"/>
        <v>34636</v>
      </c>
      <c r="R364">
        <f>IF(COUNTIF($A$2:A364,A364)=1,Q364,"")</f>
        <v>34636</v>
      </c>
    </row>
    <row r="365" spans="1:18">
      <c r="A365" t="s">
        <v>11123</v>
      </c>
      <c r="B365" t="s">
        <v>6769</v>
      </c>
      <c r="C365" t="s">
        <v>15272</v>
      </c>
      <c r="D365" t="s">
        <v>52</v>
      </c>
      <c r="E365" t="s">
        <v>14504</v>
      </c>
      <c r="F365" t="s">
        <v>15273</v>
      </c>
      <c r="G365" t="s">
        <v>14519</v>
      </c>
      <c r="H365" t="s">
        <v>14527</v>
      </c>
      <c r="I365" t="s">
        <v>1125</v>
      </c>
      <c r="J365" s="28">
        <v>44924</v>
      </c>
      <c r="K365" s="28"/>
      <c r="M365">
        <v>0</v>
      </c>
      <c r="N365">
        <v>1</v>
      </c>
      <c r="O365">
        <v>14.3</v>
      </c>
      <c r="P365" t="s">
        <v>14524</v>
      </c>
      <c r="Q365">
        <f t="shared" si="5"/>
        <v>65885</v>
      </c>
      <c r="R365">
        <f>IF(COUNTIF($A$2:A365,A365)=1,Q365,"")</f>
        <v>65885</v>
      </c>
    </row>
    <row r="366" spans="1:18">
      <c r="A366" t="s">
        <v>13626</v>
      </c>
      <c r="B366" t="s">
        <v>2140</v>
      </c>
      <c r="C366" t="s">
        <v>3098</v>
      </c>
      <c r="D366" t="s">
        <v>100</v>
      </c>
      <c r="E366" t="s">
        <v>14558</v>
      </c>
      <c r="F366" t="s">
        <v>15274</v>
      </c>
      <c r="G366" t="s">
        <v>80</v>
      </c>
      <c r="H366" t="s">
        <v>14742</v>
      </c>
      <c r="I366" t="s">
        <v>1709</v>
      </c>
      <c r="J366" s="28">
        <v>45089</v>
      </c>
      <c r="K366" s="28">
        <v>45076</v>
      </c>
      <c r="L366">
        <v>82</v>
      </c>
      <c r="M366">
        <v>0</v>
      </c>
      <c r="N366">
        <v>1</v>
      </c>
      <c r="O366">
        <v>3.3</v>
      </c>
      <c r="P366" t="s">
        <v>14516</v>
      </c>
      <c r="Q366">
        <f t="shared" si="5"/>
        <v>6507</v>
      </c>
      <c r="R366">
        <f>IF(COUNTIF($A$2:A366,A366)=1,Q366,"")</f>
        <v>6507</v>
      </c>
    </row>
    <row r="367" spans="1:18">
      <c r="A367" t="s">
        <v>3950</v>
      </c>
      <c r="B367" t="s">
        <v>1570</v>
      </c>
      <c r="C367" t="s">
        <v>15275</v>
      </c>
      <c r="D367" t="s">
        <v>52</v>
      </c>
      <c r="E367" t="s">
        <v>14509</v>
      </c>
      <c r="F367" t="s">
        <v>15276</v>
      </c>
      <c r="G367" t="s">
        <v>90</v>
      </c>
      <c r="H367" t="s">
        <v>14571</v>
      </c>
      <c r="I367" t="s">
        <v>1163</v>
      </c>
      <c r="J367" s="28">
        <v>45041</v>
      </c>
      <c r="K367" s="28"/>
      <c r="M367">
        <v>0</v>
      </c>
      <c r="N367">
        <v>1</v>
      </c>
      <c r="O367">
        <v>29.4</v>
      </c>
      <c r="P367" t="s">
        <v>14550</v>
      </c>
      <c r="Q367">
        <f t="shared" si="5"/>
        <v>130000</v>
      </c>
      <c r="R367">
        <f>IF(COUNTIF($A$2:A367,A367)=1,Q367,"")</f>
        <v>130000</v>
      </c>
    </row>
    <row r="368" spans="1:18">
      <c r="A368" t="s">
        <v>5596</v>
      </c>
      <c r="B368" t="s">
        <v>2948</v>
      </c>
      <c r="C368" t="s">
        <v>3098</v>
      </c>
      <c r="D368" t="s">
        <v>119</v>
      </c>
      <c r="E368" t="s">
        <v>14509</v>
      </c>
      <c r="F368" t="s">
        <v>15277</v>
      </c>
      <c r="G368" t="s">
        <v>90</v>
      </c>
      <c r="H368" t="s">
        <v>14549</v>
      </c>
      <c r="I368" t="s">
        <v>590</v>
      </c>
      <c r="J368" s="28">
        <v>45689</v>
      </c>
      <c r="K368" s="28"/>
      <c r="M368">
        <v>0</v>
      </c>
      <c r="N368">
        <v>1</v>
      </c>
      <c r="O368">
        <v>23.9</v>
      </c>
      <c r="P368" t="s">
        <v>14512</v>
      </c>
      <c r="Q368">
        <f t="shared" si="5"/>
        <v>3322</v>
      </c>
      <c r="R368">
        <f>IF(COUNTIF($A$2:A368,A368)=1,Q368,"")</f>
        <v>3322</v>
      </c>
    </row>
    <row r="369" spans="1:18">
      <c r="A369" t="s">
        <v>15278</v>
      </c>
      <c r="B369" t="s">
        <v>289</v>
      </c>
      <c r="C369" t="s">
        <v>15279</v>
      </c>
      <c r="D369" t="s">
        <v>73</v>
      </c>
      <c r="E369" t="s">
        <v>14517</v>
      </c>
      <c r="F369" t="s">
        <v>15280</v>
      </c>
      <c r="G369" t="s">
        <v>14588</v>
      </c>
      <c r="H369" t="s">
        <v>14746</v>
      </c>
      <c r="I369" t="s">
        <v>3073</v>
      </c>
      <c r="J369" s="28">
        <v>44683</v>
      </c>
      <c r="K369" s="28"/>
      <c r="M369">
        <v>0</v>
      </c>
      <c r="N369">
        <v>1</v>
      </c>
      <c r="O369">
        <v>23.5</v>
      </c>
      <c r="P369" t="s">
        <v>14550</v>
      </c>
      <c r="Q369">
        <f t="shared" si="5"/>
        <v>22000</v>
      </c>
      <c r="R369">
        <f>IF(COUNTIF($A$2:A369,A369)=1,Q369,"")</f>
        <v>22000</v>
      </c>
    </row>
    <row r="370" spans="1:18">
      <c r="A370" t="s">
        <v>15281</v>
      </c>
      <c r="B370" t="s">
        <v>1837</v>
      </c>
      <c r="C370" t="s">
        <v>15017</v>
      </c>
      <c r="D370" t="s">
        <v>73</v>
      </c>
      <c r="E370" t="s">
        <v>14522</v>
      </c>
      <c r="F370" t="s">
        <v>15282</v>
      </c>
      <c r="G370" t="s">
        <v>74</v>
      </c>
      <c r="H370" t="s">
        <v>14530</v>
      </c>
      <c r="I370" t="s">
        <v>703</v>
      </c>
      <c r="J370" s="28">
        <v>44885</v>
      </c>
      <c r="K370" s="28"/>
      <c r="M370">
        <v>0</v>
      </c>
      <c r="N370">
        <v>1</v>
      </c>
      <c r="O370">
        <v>5.4</v>
      </c>
      <c r="P370" t="s">
        <v>14507</v>
      </c>
      <c r="Q370">
        <f t="shared" si="5"/>
        <v>15480</v>
      </c>
      <c r="R370">
        <f>IF(COUNTIF($A$2:A370,A370)=1,Q370,"")</f>
        <v>15480</v>
      </c>
    </row>
    <row r="371" spans="1:18">
      <c r="A371" t="s">
        <v>15283</v>
      </c>
      <c r="B371" t="s">
        <v>3521</v>
      </c>
      <c r="C371" t="s">
        <v>15284</v>
      </c>
      <c r="D371" t="s">
        <v>100</v>
      </c>
      <c r="E371" t="s">
        <v>14543</v>
      </c>
      <c r="F371" t="s">
        <v>15285</v>
      </c>
      <c r="G371" t="s">
        <v>90</v>
      </c>
      <c r="H371" t="s">
        <v>14616</v>
      </c>
      <c r="I371" t="s">
        <v>1710</v>
      </c>
      <c r="J371" s="28">
        <v>45142</v>
      </c>
      <c r="K371" s="28">
        <v>45129</v>
      </c>
      <c r="L371">
        <v>47</v>
      </c>
      <c r="M371">
        <v>0</v>
      </c>
      <c r="N371">
        <v>1</v>
      </c>
      <c r="O371">
        <v>34.700000000000003</v>
      </c>
      <c r="P371" t="s">
        <v>14524</v>
      </c>
      <c r="Q371">
        <f t="shared" si="5"/>
        <v>8189</v>
      </c>
      <c r="R371">
        <f>IF(COUNTIF($A$2:A371,A371)=1,Q371,"")</f>
        <v>8189</v>
      </c>
    </row>
    <row r="372" spans="1:18">
      <c r="A372" t="s">
        <v>11558</v>
      </c>
      <c r="B372" t="s">
        <v>776</v>
      </c>
      <c r="C372" t="s">
        <v>14853</v>
      </c>
      <c r="D372" t="s">
        <v>73</v>
      </c>
      <c r="E372" t="s">
        <v>14504</v>
      </c>
      <c r="F372" t="s">
        <v>15286</v>
      </c>
      <c r="G372" t="s">
        <v>133</v>
      </c>
      <c r="H372" t="s">
        <v>14574</v>
      </c>
      <c r="I372" t="s">
        <v>1357</v>
      </c>
      <c r="J372" s="28">
        <v>45191</v>
      </c>
      <c r="K372" s="28"/>
      <c r="M372">
        <v>0</v>
      </c>
      <c r="N372">
        <v>1</v>
      </c>
      <c r="O372">
        <v>1.8</v>
      </c>
      <c r="P372" t="s">
        <v>14550</v>
      </c>
      <c r="Q372">
        <f t="shared" si="5"/>
        <v>21824</v>
      </c>
      <c r="R372">
        <f>IF(COUNTIF($A$2:A372,A372)=1,Q372,"")</f>
        <v>21824</v>
      </c>
    </row>
    <row r="373" spans="1:18">
      <c r="A373" t="s">
        <v>15287</v>
      </c>
      <c r="B373" t="s">
        <v>3052</v>
      </c>
      <c r="C373" t="s">
        <v>14667</v>
      </c>
      <c r="D373" t="s">
        <v>52</v>
      </c>
      <c r="E373" t="s">
        <v>14543</v>
      </c>
      <c r="F373" t="s">
        <v>15288</v>
      </c>
      <c r="G373" t="s">
        <v>80</v>
      </c>
      <c r="H373" t="s">
        <v>14545</v>
      </c>
      <c r="I373" t="s">
        <v>2409</v>
      </c>
      <c r="J373" s="28">
        <v>45536</v>
      </c>
      <c r="K373" s="28">
        <v>45689</v>
      </c>
      <c r="L373">
        <v>176</v>
      </c>
      <c r="M373">
        <v>0</v>
      </c>
      <c r="N373">
        <v>1</v>
      </c>
      <c r="P373" t="s">
        <v>14512</v>
      </c>
      <c r="Q373">
        <f t="shared" si="5"/>
        <v>70783</v>
      </c>
      <c r="R373">
        <f>IF(COUNTIF($A$2:A373,A373)=1,Q373,"")</f>
        <v>70783</v>
      </c>
    </row>
    <row r="374" spans="1:18">
      <c r="A374" t="s">
        <v>8794</v>
      </c>
      <c r="B374" t="s">
        <v>1935</v>
      </c>
      <c r="C374" t="s">
        <v>15028</v>
      </c>
      <c r="D374" t="s">
        <v>119</v>
      </c>
      <c r="E374" t="s">
        <v>14522</v>
      </c>
      <c r="F374" t="s">
        <v>15289</v>
      </c>
      <c r="G374" t="s">
        <v>67</v>
      </c>
      <c r="H374" t="s">
        <v>14630</v>
      </c>
      <c r="I374" t="s">
        <v>1276</v>
      </c>
      <c r="J374" s="28">
        <v>45092</v>
      </c>
      <c r="K374" s="28"/>
      <c r="M374">
        <v>0</v>
      </c>
      <c r="N374">
        <v>1</v>
      </c>
      <c r="O374">
        <v>4.2</v>
      </c>
      <c r="P374" t="s">
        <v>14524</v>
      </c>
      <c r="Q374">
        <f t="shared" si="5"/>
        <v>13612</v>
      </c>
      <c r="R374">
        <f>IF(COUNTIF($A$2:A374,A374)=1,Q374,"")</f>
        <v>13612</v>
      </c>
    </row>
    <row r="375" spans="1:18">
      <c r="A375" t="s">
        <v>6055</v>
      </c>
      <c r="B375" t="s">
        <v>4131</v>
      </c>
      <c r="C375" t="s">
        <v>3098</v>
      </c>
      <c r="D375" t="s">
        <v>52</v>
      </c>
      <c r="E375" t="s">
        <v>14590</v>
      </c>
      <c r="F375" t="s">
        <v>15290</v>
      </c>
      <c r="G375" t="s">
        <v>90</v>
      </c>
      <c r="H375" t="s">
        <v>14545</v>
      </c>
      <c r="I375" t="s">
        <v>10807</v>
      </c>
      <c r="J375" s="28">
        <v>45710</v>
      </c>
      <c r="K375" s="28"/>
      <c r="M375">
        <v>0</v>
      </c>
      <c r="N375">
        <v>1</v>
      </c>
      <c r="O375">
        <v>2.1</v>
      </c>
      <c r="P375" t="s">
        <v>14512</v>
      </c>
      <c r="Q375">
        <f t="shared" si="5"/>
        <v>195765</v>
      </c>
      <c r="R375">
        <f>IF(COUNTIF($A$2:A375,A375)=1,Q375,"")</f>
        <v>195765</v>
      </c>
    </row>
    <row r="376" spans="1:18">
      <c r="A376" t="s">
        <v>14034</v>
      </c>
      <c r="B376" t="s">
        <v>1786</v>
      </c>
      <c r="C376" t="s">
        <v>3098</v>
      </c>
      <c r="D376" t="s">
        <v>100</v>
      </c>
      <c r="E376" t="s">
        <v>14517</v>
      </c>
      <c r="F376" t="s">
        <v>14593</v>
      </c>
      <c r="G376" t="s">
        <v>14588</v>
      </c>
      <c r="H376" t="s">
        <v>14635</v>
      </c>
      <c r="I376" t="s">
        <v>8036</v>
      </c>
      <c r="J376" s="28">
        <v>45253</v>
      </c>
      <c r="K376" s="28"/>
      <c r="M376">
        <v>0</v>
      </c>
      <c r="N376">
        <v>1</v>
      </c>
      <c r="P376" t="s">
        <v>14507</v>
      </c>
      <c r="Q376">
        <f t="shared" si="5"/>
        <v>8000</v>
      </c>
      <c r="R376">
        <f>IF(COUNTIF($A$2:A376,A376)=1,Q376,"")</f>
        <v>8000</v>
      </c>
    </row>
    <row r="377" spans="1:18">
      <c r="A377" t="s">
        <v>3294</v>
      </c>
      <c r="B377" t="s">
        <v>3062</v>
      </c>
      <c r="C377" t="s">
        <v>15291</v>
      </c>
      <c r="D377" t="s">
        <v>52</v>
      </c>
      <c r="E377" t="s">
        <v>14509</v>
      </c>
      <c r="F377" t="s">
        <v>15292</v>
      </c>
      <c r="G377" t="s">
        <v>61</v>
      </c>
      <c r="H377" t="s">
        <v>14630</v>
      </c>
      <c r="I377" t="s">
        <v>700</v>
      </c>
      <c r="J377" s="28"/>
      <c r="K377" s="28"/>
      <c r="M377">
        <v>0</v>
      </c>
      <c r="N377">
        <v>1</v>
      </c>
      <c r="O377">
        <v>28.1</v>
      </c>
      <c r="P377" t="s">
        <v>14512</v>
      </c>
      <c r="Q377">
        <f t="shared" si="5"/>
        <v>212619</v>
      </c>
      <c r="R377">
        <f>IF(COUNTIF($A$2:A377,A377)=1,Q377,"")</f>
        <v>212619</v>
      </c>
    </row>
    <row r="378" spans="1:18">
      <c r="A378" t="s">
        <v>15293</v>
      </c>
      <c r="B378" t="s">
        <v>4072</v>
      </c>
      <c r="C378" t="s">
        <v>3098</v>
      </c>
      <c r="D378" t="s">
        <v>100</v>
      </c>
      <c r="E378" t="s">
        <v>14558</v>
      </c>
      <c r="F378" t="s">
        <v>15294</v>
      </c>
      <c r="G378" t="s">
        <v>14519</v>
      </c>
      <c r="H378" t="s">
        <v>14549</v>
      </c>
      <c r="I378" t="s">
        <v>3573</v>
      </c>
      <c r="J378" s="28">
        <v>45401</v>
      </c>
      <c r="K378" s="28">
        <v>45292</v>
      </c>
      <c r="L378">
        <v>65</v>
      </c>
      <c r="M378">
        <v>0</v>
      </c>
      <c r="N378">
        <v>1</v>
      </c>
      <c r="P378" t="s">
        <v>14512</v>
      </c>
      <c r="Q378">
        <f t="shared" si="5"/>
        <v>9516</v>
      </c>
      <c r="R378">
        <f>IF(COUNTIF($A$2:A378,A378)=1,Q378,"")</f>
        <v>9516</v>
      </c>
    </row>
    <row r="379" spans="1:18">
      <c r="A379" t="s">
        <v>15295</v>
      </c>
      <c r="B379" t="s">
        <v>7477</v>
      </c>
      <c r="C379" t="s">
        <v>3098</v>
      </c>
      <c r="D379" t="s">
        <v>60</v>
      </c>
      <c r="E379" t="s">
        <v>14590</v>
      </c>
      <c r="F379" t="s">
        <v>15296</v>
      </c>
      <c r="G379" t="s">
        <v>90</v>
      </c>
      <c r="H379" t="s">
        <v>14549</v>
      </c>
      <c r="I379" t="s">
        <v>8447</v>
      </c>
      <c r="J379" s="28">
        <v>45466</v>
      </c>
      <c r="K379" s="28"/>
      <c r="M379">
        <v>0</v>
      </c>
      <c r="N379">
        <v>1</v>
      </c>
      <c r="O379">
        <v>27.1</v>
      </c>
      <c r="P379" t="s">
        <v>14516</v>
      </c>
      <c r="Q379">
        <f t="shared" si="5"/>
        <v>12428</v>
      </c>
      <c r="R379">
        <f>IF(COUNTIF($A$2:A379,A379)=1,Q379,"")</f>
        <v>12428</v>
      </c>
    </row>
    <row r="380" spans="1:18">
      <c r="A380" t="s">
        <v>11779</v>
      </c>
      <c r="B380" t="s">
        <v>452</v>
      </c>
      <c r="C380" t="s">
        <v>3098</v>
      </c>
      <c r="D380" t="s">
        <v>100</v>
      </c>
      <c r="E380" t="s">
        <v>14543</v>
      </c>
      <c r="F380" t="s">
        <v>15297</v>
      </c>
      <c r="G380" t="s">
        <v>14588</v>
      </c>
      <c r="H380" t="s">
        <v>15298</v>
      </c>
      <c r="I380" t="s">
        <v>11272</v>
      </c>
      <c r="J380" s="28">
        <v>45120</v>
      </c>
      <c r="K380" s="28">
        <v>45092</v>
      </c>
      <c r="L380">
        <v>58</v>
      </c>
      <c r="M380">
        <v>1</v>
      </c>
      <c r="N380">
        <v>4</v>
      </c>
      <c r="O380">
        <v>14.9</v>
      </c>
      <c r="P380" t="s">
        <v>14516</v>
      </c>
      <c r="Q380">
        <f t="shared" si="5"/>
        <v>7781</v>
      </c>
      <c r="R380">
        <f>IF(COUNTIF($A$2:A380,A380)=1,Q380,"")</f>
        <v>7781</v>
      </c>
    </row>
    <row r="381" spans="1:18">
      <c r="A381" t="s">
        <v>15299</v>
      </c>
      <c r="B381" t="s">
        <v>8141</v>
      </c>
      <c r="C381" t="s">
        <v>15300</v>
      </c>
      <c r="D381" t="s">
        <v>60</v>
      </c>
      <c r="E381" t="s">
        <v>14509</v>
      </c>
      <c r="F381" t="s">
        <v>15301</v>
      </c>
      <c r="G381" t="s">
        <v>53</v>
      </c>
      <c r="H381" t="s">
        <v>14530</v>
      </c>
      <c r="I381" t="s">
        <v>1339</v>
      </c>
      <c r="J381" s="28">
        <v>45720</v>
      </c>
      <c r="K381" s="28"/>
      <c r="M381">
        <v>0</v>
      </c>
      <c r="N381">
        <v>1</v>
      </c>
      <c r="O381">
        <v>17.8</v>
      </c>
      <c r="P381" t="s">
        <v>14512</v>
      </c>
      <c r="Q381">
        <f t="shared" si="5"/>
        <v>11377</v>
      </c>
      <c r="R381">
        <f>IF(COUNTIF($A$2:A381,A381)=1,Q381,"")</f>
        <v>11377</v>
      </c>
    </row>
    <row r="382" spans="1:18">
      <c r="A382" t="s">
        <v>11059</v>
      </c>
      <c r="B382" t="s">
        <v>1930</v>
      </c>
      <c r="C382" t="s">
        <v>15302</v>
      </c>
      <c r="D382" t="s">
        <v>60</v>
      </c>
      <c r="E382" t="s">
        <v>14590</v>
      </c>
      <c r="F382" t="s">
        <v>15303</v>
      </c>
      <c r="G382" t="s">
        <v>90</v>
      </c>
      <c r="H382" t="s">
        <v>14670</v>
      </c>
      <c r="I382" t="s">
        <v>2305</v>
      </c>
      <c r="J382" s="28">
        <v>45132</v>
      </c>
      <c r="K382" s="28"/>
      <c r="M382">
        <v>0</v>
      </c>
      <c r="N382">
        <v>1</v>
      </c>
      <c r="O382">
        <v>12.2</v>
      </c>
      <c r="P382" t="s">
        <v>14550</v>
      </c>
      <c r="Q382">
        <f t="shared" si="5"/>
        <v>7765</v>
      </c>
      <c r="R382">
        <f>IF(COUNTIF($A$2:A382,A382)=1,Q382,"")</f>
        <v>7765</v>
      </c>
    </row>
    <row r="383" spans="1:18">
      <c r="A383" t="s">
        <v>9007</v>
      </c>
      <c r="B383" t="s">
        <v>3688</v>
      </c>
      <c r="C383" t="s">
        <v>3098</v>
      </c>
      <c r="D383" t="s">
        <v>60</v>
      </c>
      <c r="E383" t="s">
        <v>14522</v>
      </c>
      <c r="F383" t="s">
        <v>15304</v>
      </c>
      <c r="G383" t="s">
        <v>14519</v>
      </c>
      <c r="H383" t="s">
        <v>14545</v>
      </c>
      <c r="I383" t="s">
        <v>593</v>
      </c>
      <c r="J383" s="28">
        <v>45594</v>
      </c>
      <c r="K383" s="28"/>
      <c r="M383">
        <v>0</v>
      </c>
      <c r="N383">
        <v>1</v>
      </c>
      <c r="O383">
        <v>30.2</v>
      </c>
      <c r="P383" t="s">
        <v>14524</v>
      </c>
      <c r="Q383">
        <f t="shared" si="5"/>
        <v>9381</v>
      </c>
      <c r="R383">
        <f>IF(COUNTIF($A$2:A383,A383)=1,Q383,"")</f>
        <v>9381</v>
      </c>
    </row>
    <row r="384" spans="1:18">
      <c r="A384" t="s">
        <v>12899</v>
      </c>
      <c r="B384" t="s">
        <v>2646</v>
      </c>
      <c r="C384" t="s">
        <v>15034</v>
      </c>
      <c r="D384" t="s">
        <v>73</v>
      </c>
      <c r="E384" t="s">
        <v>14517</v>
      </c>
      <c r="F384" t="s">
        <v>15305</v>
      </c>
      <c r="G384" t="s">
        <v>61</v>
      </c>
      <c r="H384" t="s">
        <v>14580</v>
      </c>
      <c r="I384" t="s">
        <v>932</v>
      </c>
      <c r="J384" s="28">
        <v>45295</v>
      </c>
      <c r="K384" s="28"/>
      <c r="M384">
        <v>0</v>
      </c>
      <c r="N384">
        <v>1</v>
      </c>
      <c r="O384">
        <v>23.3</v>
      </c>
      <c r="P384" t="s">
        <v>14550</v>
      </c>
      <c r="Q384">
        <f t="shared" si="5"/>
        <v>47460</v>
      </c>
      <c r="R384">
        <f>IF(COUNTIF($A$2:A384,A384)=1,Q384,"")</f>
        <v>47460</v>
      </c>
    </row>
    <row r="385" spans="1:18">
      <c r="A385" t="s">
        <v>15306</v>
      </c>
      <c r="B385" t="s">
        <v>4069</v>
      </c>
      <c r="C385" t="s">
        <v>3098</v>
      </c>
      <c r="D385" t="s">
        <v>52</v>
      </c>
      <c r="E385" t="s">
        <v>14509</v>
      </c>
      <c r="F385" t="s">
        <v>15307</v>
      </c>
      <c r="G385" t="s">
        <v>74</v>
      </c>
      <c r="H385" t="s">
        <v>14635</v>
      </c>
      <c r="I385" t="s">
        <v>718</v>
      </c>
      <c r="J385" s="28">
        <v>45530</v>
      </c>
      <c r="K385" s="28"/>
      <c r="M385">
        <v>0</v>
      </c>
      <c r="N385">
        <v>1</v>
      </c>
      <c r="P385" t="s">
        <v>14550</v>
      </c>
      <c r="Q385">
        <f t="shared" si="5"/>
        <v>146153</v>
      </c>
      <c r="R385">
        <f>IF(COUNTIF($A$2:A385,A385)=1,Q385,"")</f>
        <v>146153</v>
      </c>
    </row>
    <row r="386" spans="1:18">
      <c r="A386" t="s">
        <v>5260</v>
      </c>
      <c r="B386" t="s">
        <v>8212</v>
      </c>
      <c r="C386" t="s">
        <v>15212</v>
      </c>
      <c r="D386" t="s">
        <v>119</v>
      </c>
      <c r="E386" t="s">
        <v>14517</v>
      </c>
      <c r="F386" t="s">
        <v>15308</v>
      </c>
      <c r="G386" t="s">
        <v>74</v>
      </c>
      <c r="H386" t="s">
        <v>14568</v>
      </c>
      <c r="I386" t="s">
        <v>2179</v>
      </c>
      <c r="J386" s="28">
        <v>44706</v>
      </c>
      <c r="K386" s="28"/>
      <c r="M386">
        <v>0</v>
      </c>
      <c r="N386">
        <v>1</v>
      </c>
      <c r="P386" t="s">
        <v>14507</v>
      </c>
      <c r="Q386">
        <f t="shared" ref="Q386:Q449" si="6">IFERROR(IF(RIGHT(UPPER(TRIM(F386)),1)="K",VALUE(SUBSTITUTE(SUBSTITUTE(LEFT(TRIM(F386),LEN(TRIM(F386))-1),"$",""),",",""))*1000,IF(RIGHT(UPPER(TRIM(F386)),1)="M",VALUE(SUBSTITUTE(SUBSTITUTE(LEFT(TRIM(F386),LEN(TRIM(F386))-1),"$",""),",",""))*1000000,VALUE(SUBSTITUTE(SUBSTITUTE(TRIM(F386),"$",""),",","")))),"")</f>
        <v>10231</v>
      </c>
      <c r="R386">
        <f>IF(COUNTIF($A$2:A386,A386)=1,Q386,"")</f>
        <v>10231</v>
      </c>
    </row>
    <row r="387" spans="1:18">
      <c r="A387" t="s">
        <v>15309</v>
      </c>
      <c r="B387" t="s">
        <v>2323</v>
      </c>
      <c r="C387" t="s">
        <v>14673</v>
      </c>
      <c r="D387" t="s">
        <v>73</v>
      </c>
      <c r="E387" t="s">
        <v>14590</v>
      </c>
      <c r="F387" t="s">
        <v>15310</v>
      </c>
      <c r="G387" t="s">
        <v>53</v>
      </c>
      <c r="H387" t="s">
        <v>14574</v>
      </c>
      <c r="I387" t="s">
        <v>2450</v>
      </c>
      <c r="J387" s="28">
        <v>45707</v>
      </c>
      <c r="K387" s="28"/>
      <c r="M387">
        <v>0</v>
      </c>
      <c r="N387">
        <v>1</v>
      </c>
      <c r="O387">
        <v>31.8</v>
      </c>
      <c r="P387" t="s">
        <v>14550</v>
      </c>
      <c r="Q387">
        <f t="shared" si="6"/>
        <v>22182</v>
      </c>
      <c r="R387">
        <f>IF(COUNTIF($A$2:A387,A387)=1,Q387,"")</f>
        <v>22182</v>
      </c>
    </row>
    <row r="388" spans="1:18">
      <c r="A388" t="s">
        <v>5501</v>
      </c>
      <c r="B388" t="s">
        <v>9231</v>
      </c>
      <c r="C388" t="s">
        <v>15311</v>
      </c>
      <c r="D388" t="s">
        <v>119</v>
      </c>
      <c r="E388" t="s">
        <v>14522</v>
      </c>
      <c r="F388" t="s">
        <v>15312</v>
      </c>
      <c r="G388" t="s">
        <v>80</v>
      </c>
      <c r="H388" t="s">
        <v>14565</v>
      </c>
      <c r="I388" t="s">
        <v>845</v>
      </c>
      <c r="J388" s="28">
        <v>45061</v>
      </c>
      <c r="K388" s="28"/>
      <c r="M388">
        <v>0</v>
      </c>
      <c r="N388">
        <v>1</v>
      </c>
      <c r="O388">
        <v>18.8</v>
      </c>
      <c r="P388" t="s">
        <v>14524</v>
      </c>
      <c r="Q388">
        <f t="shared" si="6"/>
        <v>11945</v>
      </c>
      <c r="R388">
        <f>IF(COUNTIF($A$2:A388,A388)=1,Q388,"")</f>
        <v>11945</v>
      </c>
    </row>
    <row r="389" spans="1:18">
      <c r="A389" t="s">
        <v>15313</v>
      </c>
      <c r="B389" t="s">
        <v>5271</v>
      </c>
      <c r="C389" t="s">
        <v>15314</v>
      </c>
      <c r="D389" t="s">
        <v>73</v>
      </c>
      <c r="E389" t="s">
        <v>14522</v>
      </c>
      <c r="F389" t="s">
        <v>15315</v>
      </c>
      <c r="G389" t="s">
        <v>53</v>
      </c>
      <c r="H389" t="s">
        <v>14682</v>
      </c>
      <c r="I389" t="s">
        <v>298</v>
      </c>
      <c r="J389" s="28">
        <v>45007</v>
      </c>
      <c r="K389" s="28"/>
      <c r="M389">
        <v>0</v>
      </c>
      <c r="N389">
        <v>1</v>
      </c>
      <c r="O389">
        <v>27.6</v>
      </c>
      <c r="P389" t="s">
        <v>14550</v>
      </c>
      <c r="Q389">
        <f t="shared" si="6"/>
        <v>38613</v>
      </c>
      <c r="R389">
        <f>IF(COUNTIF($A$2:A389,A389)=1,Q389,"")</f>
        <v>38613</v>
      </c>
    </row>
    <row r="390" spans="1:18">
      <c r="A390" t="s">
        <v>15316</v>
      </c>
      <c r="B390" t="s">
        <v>3320</v>
      </c>
      <c r="C390" t="s">
        <v>14647</v>
      </c>
      <c r="D390" t="s">
        <v>73</v>
      </c>
      <c r="E390" t="s">
        <v>14543</v>
      </c>
      <c r="F390" t="s">
        <v>15317</v>
      </c>
      <c r="G390" t="s">
        <v>74</v>
      </c>
      <c r="H390" t="s">
        <v>14682</v>
      </c>
      <c r="I390" t="s">
        <v>1262</v>
      </c>
      <c r="J390" s="28"/>
      <c r="K390" s="28">
        <v>45650</v>
      </c>
      <c r="L390">
        <v>40</v>
      </c>
      <c r="M390">
        <v>0</v>
      </c>
      <c r="N390">
        <v>1</v>
      </c>
      <c r="O390">
        <v>4.9000000000000004</v>
      </c>
      <c r="P390" t="s">
        <v>14524</v>
      </c>
      <c r="Q390">
        <f t="shared" si="6"/>
        <v>23070</v>
      </c>
      <c r="R390">
        <f>IF(COUNTIF($A$2:A390,A390)=1,Q390,"")</f>
        <v>23070</v>
      </c>
    </row>
    <row r="391" spans="1:18">
      <c r="A391" t="s">
        <v>4836</v>
      </c>
      <c r="B391" t="s">
        <v>9043</v>
      </c>
      <c r="C391" t="s">
        <v>3098</v>
      </c>
      <c r="D391" t="s">
        <v>73</v>
      </c>
      <c r="E391" t="s">
        <v>14517</v>
      </c>
      <c r="F391" t="s">
        <v>15318</v>
      </c>
      <c r="G391" t="s">
        <v>133</v>
      </c>
      <c r="H391" t="s">
        <v>14545</v>
      </c>
      <c r="I391" t="s">
        <v>2204</v>
      </c>
      <c r="J391" s="28"/>
      <c r="K391" s="28"/>
      <c r="M391">
        <v>0</v>
      </c>
      <c r="N391">
        <v>1</v>
      </c>
      <c r="O391">
        <v>7.6</v>
      </c>
      <c r="P391" t="s">
        <v>14512</v>
      </c>
      <c r="Q391">
        <f t="shared" si="6"/>
        <v>27251</v>
      </c>
      <c r="R391">
        <f>IF(COUNTIF($A$2:A391,A391)=1,Q391,"")</f>
        <v>27251</v>
      </c>
    </row>
    <row r="392" spans="1:18">
      <c r="A392" t="s">
        <v>5936</v>
      </c>
      <c r="B392" t="s">
        <v>7788</v>
      </c>
      <c r="C392" t="s">
        <v>3098</v>
      </c>
      <c r="D392" t="s">
        <v>52</v>
      </c>
      <c r="E392" t="s">
        <v>14522</v>
      </c>
      <c r="F392" t="s">
        <v>15319</v>
      </c>
      <c r="G392" t="s">
        <v>133</v>
      </c>
      <c r="H392" t="s">
        <v>14532</v>
      </c>
      <c r="I392" t="s">
        <v>7256</v>
      </c>
      <c r="J392" s="28">
        <v>45409</v>
      </c>
      <c r="K392" s="28"/>
      <c r="M392">
        <v>0</v>
      </c>
      <c r="N392">
        <v>1</v>
      </c>
      <c r="O392">
        <v>2.5</v>
      </c>
      <c r="P392" t="s">
        <v>14516</v>
      </c>
      <c r="Q392">
        <f t="shared" si="6"/>
        <v>173531</v>
      </c>
      <c r="R392">
        <f>IF(COUNTIF($A$2:A392,A392)=1,Q392,"")</f>
        <v>173531</v>
      </c>
    </row>
    <row r="393" spans="1:18">
      <c r="A393" t="s">
        <v>7870</v>
      </c>
      <c r="B393" t="s">
        <v>3978</v>
      </c>
      <c r="C393" t="s">
        <v>15320</v>
      </c>
      <c r="D393" t="s">
        <v>119</v>
      </c>
      <c r="E393" t="s">
        <v>14543</v>
      </c>
      <c r="F393" t="s">
        <v>15321</v>
      </c>
      <c r="G393" t="s">
        <v>80</v>
      </c>
      <c r="H393" t="s">
        <v>14506</v>
      </c>
      <c r="I393" t="s">
        <v>849</v>
      </c>
      <c r="J393" s="28">
        <v>45312</v>
      </c>
      <c r="K393" s="28">
        <v>45243</v>
      </c>
      <c r="L393">
        <v>64</v>
      </c>
      <c r="M393">
        <v>0</v>
      </c>
      <c r="N393">
        <v>1</v>
      </c>
      <c r="O393">
        <v>31.2</v>
      </c>
      <c r="P393" t="s">
        <v>14507</v>
      </c>
      <c r="Q393">
        <f t="shared" si="6"/>
        <v>5759</v>
      </c>
      <c r="R393">
        <f>IF(COUNTIF($A$2:A393,A393)=1,Q393,"")</f>
        <v>5759</v>
      </c>
    </row>
    <row r="394" spans="1:18">
      <c r="A394" t="s">
        <v>15322</v>
      </c>
      <c r="B394" t="s">
        <v>2480</v>
      </c>
      <c r="C394" t="s">
        <v>15323</v>
      </c>
      <c r="D394" t="s">
        <v>60</v>
      </c>
      <c r="E394" t="s">
        <v>14558</v>
      </c>
      <c r="F394" t="s">
        <v>15324</v>
      </c>
      <c r="G394" t="s">
        <v>14588</v>
      </c>
      <c r="H394" t="s">
        <v>14527</v>
      </c>
      <c r="I394" t="s">
        <v>2468</v>
      </c>
      <c r="J394" s="28">
        <v>45404</v>
      </c>
      <c r="K394" s="28">
        <v>45476</v>
      </c>
      <c r="L394">
        <v>148</v>
      </c>
      <c r="M394">
        <v>0</v>
      </c>
      <c r="N394">
        <v>1</v>
      </c>
      <c r="O394">
        <v>25</v>
      </c>
      <c r="P394" t="s">
        <v>14516</v>
      </c>
      <c r="Q394">
        <f t="shared" si="6"/>
        <v>16110</v>
      </c>
      <c r="R394">
        <f>IF(COUNTIF($A$2:A394,A394)=1,Q394,"")</f>
        <v>16110</v>
      </c>
    </row>
    <row r="395" spans="1:18">
      <c r="A395" t="s">
        <v>4285</v>
      </c>
      <c r="B395" t="s">
        <v>4325</v>
      </c>
      <c r="C395" t="s">
        <v>3098</v>
      </c>
      <c r="D395" t="s">
        <v>100</v>
      </c>
      <c r="E395" t="s">
        <v>14558</v>
      </c>
      <c r="F395" t="s">
        <v>15325</v>
      </c>
      <c r="G395" t="s">
        <v>53</v>
      </c>
      <c r="H395" t="s">
        <v>14568</v>
      </c>
      <c r="I395" t="s">
        <v>5891</v>
      </c>
      <c r="J395" s="28">
        <v>44750</v>
      </c>
      <c r="K395" s="28">
        <v>44723</v>
      </c>
      <c r="L395">
        <v>110</v>
      </c>
      <c r="M395">
        <v>0</v>
      </c>
      <c r="N395">
        <v>1</v>
      </c>
      <c r="O395">
        <v>2.8</v>
      </c>
      <c r="P395" t="s">
        <v>14524</v>
      </c>
      <c r="Q395">
        <f t="shared" si="6"/>
        <v>3427</v>
      </c>
      <c r="R395">
        <f>IF(COUNTIF($A$2:A395,A395)=1,Q395,"")</f>
        <v>3427</v>
      </c>
    </row>
    <row r="396" spans="1:18">
      <c r="A396" t="s">
        <v>15326</v>
      </c>
      <c r="B396" t="s">
        <v>560</v>
      </c>
      <c r="C396" t="s">
        <v>14663</v>
      </c>
      <c r="D396" t="s">
        <v>73</v>
      </c>
      <c r="E396" t="s">
        <v>14504</v>
      </c>
      <c r="F396" t="s">
        <v>15327</v>
      </c>
      <c r="G396" t="s">
        <v>53</v>
      </c>
      <c r="H396" t="s">
        <v>14925</v>
      </c>
      <c r="I396" t="s">
        <v>2915</v>
      </c>
      <c r="J396" s="28">
        <v>44714</v>
      </c>
      <c r="K396" s="28"/>
      <c r="M396">
        <v>0</v>
      </c>
      <c r="N396">
        <v>1</v>
      </c>
      <c r="O396">
        <v>27.9</v>
      </c>
      <c r="P396" t="s">
        <v>14512</v>
      </c>
      <c r="Q396">
        <f t="shared" si="6"/>
        <v>34305</v>
      </c>
      <c r="R396">
        <f>IF(COUNTIF($A$2:A396,A396)=1,Q396,"")</f>
        <v>34305</v>
      </c>
    </row>
    <row r="397" spans="1:18">
      <c r="A397" t="s">
        <v>15328</v>
      </c>
      <c r="B397" t="s">
        <v>1407</v>
      </c>
      <c r="C397" t="s">
        <v>15248</v>
      </c>
      <c r="D397" t="s">
        <v>52</v>
      </c>
      <c r="E397" t="s">
        <v>14522</v>
      </c>
      <c r="F397" t="s">
        <v>15329</v>
      </c>
      <c r="G397" t="s">
        <v>14588</v>
      </c>
      <c r="H397" t="s">
        <v>14616</v>
      </c>
      <c r="I397" t="s">
        <v>408</v>
      </c>
      <c r="J397" s="28">
        <v>44979</v>
      </c>
      <c r="K397" s="28"/>
      <c r="M397">
        <v>0</v>
      </c>
      <c r="N397">
        <v>1</v>
      </c>
      <c r="P397" t="s">
        <v>14524</v>
      </c>
      <c r="Q397">
        <f t="shared" si="6"/>
        <v>201516</v>
      </c>
      <c r="R397">
        <f>IF(COUNTIF($A$2:A397,A397)=1,Q397,"")</f>
        <v>201516</v>
      </c>
    </row>
    <row r="398" spans="1:18">
      <c r="A398" t="s">
        <v>15330</v>
      </c>
      <c r="B398" t="s">
        <v>1018</v>
      </c>
      <c r="C398" t="s">
        <v>15331</v>
      </c>
      <c r="D398" t="s">
        <v>52</v>
      </c>
      <c r="E398" t="s">
        <v>14509</v>
      </c>
      <c r="F398" t="s">
        <v>15332</v>
      </c>
      <c r="G398" t="s">
        <v>67</v>
      </c>
      <c r="H398" t="s">
        <v>15333</v>
      </c>
      <c r="I398" t="s">
        <v>2578</v>
      </c>
      <c r="J398" s="28">
        <v>45171</v>
      </c>
      <c r="K398" s="28"/>
      <c r="M398">
        <v>0</v>
      </c>
      <c r="N398">
        <v>1</v>
      </c>
      <c r="O398">
        <v>2.7</v>
      </c>
      <c r="P398" t="s">
        <v>14550</v>
      </c>
      <c r="Q398">
        <f t="shared" si="6"/>
        <v>185000</v>
      </c>
      <c r="R398">
        <f>IF(COUNTIF($A$2:A398,A398)=1,Q398,"")</f>
        <v>185000</v>
      </c>
    </row>
    <row r="399" spans="1:18">
      <c r="A399" t="s">
        <v>15334</v>
      </c>
      <c r="B399" t="s">
        <v>5753</v>
      </c>
      <c r="C399" t="s">
        <v>15335</v>
      </c>
      <c r="D399" t="s">
        <v>52</v>
      </c>
      <c r="E399" t="s">
        <v>14558</v>
      </c>
      <c r="F399" t="s">
        <v>15336</v>
      </c>
      <c r="G399" t="s">
        <v>67</v>
      </c>
      <c r="H399" t="s">
        <v>14682</v>
      </c>
      <c r="I399" t="s">
        <v>2883</v>
      </c>
      <c r="J399" s="28">
        <v>45603</v>
      </c>
      <c r="K399" s="28">
        <v>45577</v>
      </c>
      <c r="L399">
        <v>98</v>
      </c>
      <c r="M399">
        <v>0</v>
      </c>
      <c r="N399">
        <v>1</v>
      </c>
      <c r="O399">
        <v>16.5</v>
      </c>
      <c r="P399" t="s">
        <v>14516</v>
      </c>
      <c r="Q399">
        <f t="shared" si="6"/>
        <v>180309</v>
      </c>
      <c r="R399">
        <f>IF(COUNTIF($A$2:A399,A399)=1,Q399,"")</f>
        <v>180309</v>
      </c>
    </row>
    <row r="400" spans="1:18">
      <c r="A400" t="s">
        <v>15337</v>
      </c>
      <c r="B400" t="s">
        <v>3570</v>
      </c>
      <c r="C400" t="s">
        <v>15338</v>
      </c>
      <c r="D400" t="s">
        <v>100</v>
      </c>
      <c r="E400" t="s">
        <v>14522</v>
      </c>
      <c r="F400" t="s">
        <v>15339</v>
      </c>
      <c r="G400" t="s">
        <v>14519</v>
      </c>
      <c r="H400" t="s">
        <v>14553</v>
      </c>
      <c r="I400" t="s">
        <v>1194</v>
      </c>
      <c r="J400" s="28"/>
      <c r="K400" s="28"/>
      <c r="M400">
        <v>0</v>
      </c>
      <c r="N400">
        <v>1</v>
      </c>
      <c r="O400">
        <v>13.1</v>
      </c>
      <c r="P400" t="s">
        <v>14550</v>
      </c>
      <c r="Q400">
        <f t="shared" si="6"/>
        <v>5800</v>
      </c>
      <c r="R400">
        <f>IF(COUNTIF($A$2:A400,A400)=1,Q400,"")</f>
        <v>5800</v>
      </c>
    </row>
    <row r="401" spans="1:18">
      <c r="A401" t="s">
        <v>15340</v>
      </c>
      <c r="B401" t="s">
        <v>2928</v>
      </c>
      <c r="C401" t="s">
        <v>3098</v>
      </c>
      <c r="D401" t="s">
        <v>60</v>
      </c>
      <c r="E401" t="s">
        <v>14504</v>
      </c>
      <c r="F401" t="s">
        <v>15341</v>
      </c>
      <c r="G401" t="s">
        <v>67</v>
      </c>
      <c r="H401" t="s">
        <v>14580</v>
      </c>
      <c r="I401" t="s">
        <v>3995</v>
      </c>
      <c r="J401" s="28">
        <v>44631</v>
      </c>
      <c r="K401" s="28"/>
      <c r="M401">
        <v>0</v>
      </c>
      <c r="N401">
        <v>1</v>
      </c>
      <c r="O401">
        <v>31.8</v>
      </c>
      <c r="P401" t="s">
        <v>14516</v>
      </c>
      <c r="Q401">
        <f t="shared" si="6"/>
        <v>18000</v>
      </c>
      <c r="R401">
        <f>IF(COUNTIF($A$2:A401,A401)=1,Q401,"")</f>
        <v>18000</v>
      </c>
    </row>
    <row r="402" spans="1:18">
      <c r="A402" t="s">
        <v>15342</v>
      </c>
      <c r="B402" t="s">
        <v>1228</v>
      </c>
      <c r="C402" t="s">
        <v>15004</v>
      </c>
      <c r="D402" t="s">
        <v>60</v>
      </c>
      <c r="E402" t="s">
        <v>14509</v>
      </c>
      <c r="F402" t="s">
        <v>15343</v>
      </c>
      <c r="G402" t="s">
        <v>90</v>
      </c>
      <c r="H402" t="s">
        <v>14630</v>
      </c>
      <c r="I402" t="s">
        <v>1824</v>
      </c>
      <c r="J402" s="28">
        <v>44835</v>
      </c>
      <c r="K402" s="28"/>
      <c r="M402">
        <v>0</v>
      </c>
      <c r="N402">
        <v>1</v>
      </c>
      <c r="O402">
        <v>15.8</v>
      </c>
      <c r="P402" t="s">
        <v>14524</v>
      </c>
      <c r="Q402">
        <f t="shared" si="6"/>
        <v>14451</v>
      </c>
      <c r="R402">
        <f>IF(COUNTIF($A$2:A402,A402)=1,Q402,"")</f>
        <v>14451</v>
      </c>
    </row>
    <row r="403" spans="1:18">
      <c r="A403" t="s">
        <v>15344</v>
      </c>
      <c r="B403" t="s">
        <v>2155</v>
      </c>
      <c r="C403" t="s">
        <v>14790</v>
      </c>
      <c r="D403" t="s">
        <v>60</v>
      </c>
      <c r="E403" t="s">
        <v>14522</v>
      </c>
      <c r="F403" t="s">
        <v>15345</v>
      </c>
      <c r="G403" t="s">
        <v>133</v>
      </c>
      <c r="H403" t="s">
        <v>14506</v>
      </c>
      <c r="I403" t="s">
        <v>413</v>
      </c>
      <c r="J403" s="28"/>
      <c r="K403" s="28"/>
      <c r="M403">
        <v>0</v>
      </c>
      <c r="N403">
        <v>1</v>
      </c>
      <c r="O403">
        <v>31.4</v>
      </c>
      <c r="P403" t="s">
        <v>14512</v>
      </c>
      <c r="Q403">
        <f t="shared" si="6"/>
        <v>10277</v>
      </c>
      <c r="R403">
        <f>IF(COUNTIF($A$2:A403,A403)=1,Q403,"")</f>
        <v>10277</v>
      </c>
    </row>
    <row r="404" spans="1:18">
      <c r="A404" t="s">
        <v>15346</v>
      </c>
      <c r="B404" t="s">
        <v>4931</v>
      </c>
      <c r="C404" t="s">
        <v>3098</v>
      </c>
      <c r="D404" t="s">
        <v>73</v>
      </c>
      <c r="E404" t="s">
        <v>14543</v>
      </c>
      <c r="F404" t="s">
        <v>15347</v>
      </c>
      <c r="G404" t="s">
        <v>67</v>
      </c>
      <c r="H404" t="s">
        <v>14682</v>
      </c>
      <c r="I404" t="s">
        <v>548</v>
      </c>
      <c r="J404" s="28">
        <v>45536</v>
      </c>
      <c r="K404" s="28">
        <v>45438</v>
      </c>
      <c r="L404">
        <v>44</v>
      </c>
      <c r="M404">
        <v>1</v>
      </c>
      <c r="N404">
        <v>2</v>
      </c>
      <c r="P404" t="s">
        <v>14512</v>
      </c>
      <c r="Q404">
        <f t="shared" si="6"/>
        <v>25483</v>
      </c>
      <c r="R404">
        <f>IF(COUNTIF($A$2:A404,A404)=1,Q404,"")</f>
        <v>25483</v>
      </c>
    </row>
    <row r="405" spans="1:18">
      <c r="A405" t="s">
        <v>15348</v>
      </c>
      <c r="B405" t="s">
        <v>772</v>
      </c>
      <c r="C405" t="s">
        <v>15349</v>
      </c>
      <c r="D405" t="s">
        <v>73</v>
      </c>
      <c r="E405" t="s">
        <v>14590</v>
      </c>
      <c r="F405" t="s">
        <v>15350</v>
      </c>
      <c r="G405" t="s">
        <v>74</v>
      </c>
      <c r="H405" t="s">
        <v>14616</v>
      </c>
      <c r="I405" t="s">
        <v>14222</v>
      </c>
      <c r="J405" s="28">
        <v>45698</v>
      </c>
      <c r="K405" s="28"/>
      <c r="M405">
        <v>0</v>
      </c>
      <c r="N405">
        <v>1</v>
      </c>
      <c r="O405">
        <v>17.100000000000001</v>
      </c>
      <c r="P405" t="s">
        <v>14550</v>
      </c>
      <c r="Q405">
        <f t="shared" si="6"/>
        <v>39392</v>
      </c>
      <c r="R405">
        <f>IF(COUNTIF($A$2:A405,A405)=1,Q405,"")</f>
        <v>39392</v>
      </c>
    </row>
    <row r="406" spans="1:18">
      <c r="A406" t="s">
        <v>11296</v>
      </c>
      <c r="B406" t="s">
        <v>670</v>
      </c>
      <c r="C406" t="s">
        <v>15351</v>
      </c>
      <c r="D406" t="s">
        <v>60</v>
      </c>
      <c r="E406" t="s">
        <v>14522</v>
      </c>
      <c r="F406" t="s">
        <v>15352</v>
      </c>
      <c r="G406" t="s">
        <v>67</v>
      </c>
      <c r="H406" t="s">
        <v>14511</v>
      </c>
      <c r="I406" t="s">
        <v>1056</v>
      </c>
      <c r="J406" s="28">
        <v>45344</v>
      </c>
      <c r="K406" s="28"/>
      <c r="M406">
        <v>0</v>
      </c>
      <c r="N406">
        <v>1</v>
      </c>
      <c r="O406">
        <v>12.1</v>
      </c>
      <c r="P406" t="s">
        <v>14524</v>
      </c>
      <c r="Q406">
        <f t="shared" si="6"/>
        <v>20076</v>
      </c>
      <c r="R406">
        <f>IF(COUNTIF($A$2:A406,A406)=1,Q406,"")</f>
        <v>20076</v>
      </c>
    </row>
    <row r="407" spans="1:18">
      <c r="A407" t="s">
        <v>15353</v>
      </c>
      <c r="B407" t="s">
        <v>3007</v>
      </c>
      <c r="C407" t="s">
        <v>15354</v>
      </c>
      <c r="D407" t="s">
        <v>60</v>
      </c>
      <c r="E407" t="s">
        <v>14543</v>
      </c>
      <c r="F407" t="s">
        <v>15355</v>
      </c>
      <c r="G407" t="s">
        <v>67</v>
      </c>
      <c r="H407" t="s">
        <v>14682</v>
      </c>
      <c r="I407" t="s">
        <v>835</v>
      </c>
      <c r="J407" s="28">
        <v>45044</v>
      </c>
      <c r="K407" s="28">
        <v>45031</v>
      </c>
      <c r="L407">
        <v>68</v>
      </c>
      <c r="M407">
        <v>1</v>
      </c>
      <c r="N407">
        <v>2</v>
      </c>
      <c r="O407">
        <v>10.9</v>
      </c>
      <c r="P407" t="s">
        <v>14507</v>
      </c>
      <c r="Q407">
        <f t="shared" si="6"/>
        <v>23195</v>
      </c>
      <c r="R407">
        <f>IF(COUNTIF($A$2:A407,A407)=1,Q407,"")</f>
        <v>23195</v>
      </c>
    </row>
    <row r="408" spans="1:18">
      <c r="A408" t="s">
        <v>9411</v>
      </c>
      <c r="B408" t="s">
        <v>895</v>
      </c>
      <c r="C408" t="s">
        <v>15356</v>
      </c>
      <c r="D408" t="s">
        <v>100</v>
      </c>
      <c r="E408" t="s">
        <v>14543</v>
      </c>
      <c r="F408" t="s">
        <v>15357</v>
      </c>
      <c r="G408" t="s">
        <v>67</v>
      </c>
      <c r="H408" t="s">
        <v>15358</v>
      </c>
      <c r="I408" t="s">
        <v>787</v>
      </c>
      <c r="J408" s="28">
        <v>45295</v>
      </c>
      <c r="K408" s="28">
        <v>45247</v>
      </c>
      <c r="L408">
        <v>42</v>
      </c>
      <c r="M408">
        <v>1</v>
      </c>
      <c r="N408">
        <v>4</v>
      </c>
      <c r="O408">
        <v>3.1</v>
      </c>
      <c r="P408" t="s">
        <v>14507</v>
      </c>
      <c r="Q408">
        <f t="shared" si="6"/>
        <v>2499</v>
      </c>
      <c r="R408">
        <f>IF(COUNTIF($A$2:A408,A408)=1,Q408,"")</f>
        <v>2499</v>
      </c>
    </row>
    <row r="409" spans="1:18">
      <c r="A409" t="s">
        <v>6084</v>
      </c>
      <c r="B409" t="s">
        <v>3586</v>
      </c>
      <c r="C409" t="s">
        <v>14676</v>
      </c>
      <c r="D409" t="s">
        <v>100</v>
      </c>
      <c r="E409" t="s">
        <v>14522</v>
      </c>
      <c r="F409" t="s">
        <v>15359</v>
      </c>
      <c r="G409" t="s">
        <v>80</v>
      </c>
      <c r="H409" t="s">
        <v>15360</v>
      </c>
      <c r="I409" t="s">
        <v>1291</v>
      </c>
      <c r="J409" s="28">
        <v>45342</v>
      </c>
      <c r="K409" s="28"/>
      <c r="M409">
        <v>0</v>
      </c>
      <c r="N409">
        <v>1</v>
      </c>
      <c r="O409">
        <v>24.9</v>
      </c>
      <c r="P409" t="s">
        <v>14516</v>
      </c>
      <c r="Q409">
        <f t="shared" si="6"/>
        <v>3693</v>
      </c>
      <c r="R409">
        <f>IF(COUNTIF($A$2:A409,A409)=1,Q409,"")</f>
        <v>3693</v>
      </c>
    </row>
    <row r="410" spans="1:18">
      <c r="A410" t="s">
        <v>7013</v>
      </c>
      <c r="B410" t="s">
        <v>2408</v>
      </c>
      <c r="C410" t="s">
        <v>15361</v>
      </c>
      <c r="D410" t="s">
        <v>52</v>
      </c>
      <c r="E410" t="s">
        <v>14504</v>
      </c>
      <c r="F410" t="s">
        <v>15362</v>
      </c>
      <c r="G410" t="s">
        <v>61</v>
      </c>
      <c r="H410" t="s">
        <v>14616</v>
      </c>
      <c r="I410" t="s">
        <v>335</v>
      </c>
      <c r="J410" s="28">
        <v>45140</v>
      </c>
      <c r="K410" s="28"/>
      <c r="M410">
        <v>0</v>
      </c>
      <c r="N410">
        <v>1</v>
      </c>
      <c r="O410">
        <v>19.5</v>
      </c>
      <c r="P410" t="s">
        <v>14512</v>
      </c>
      <c r="Q410">
        <f t="shared" si="6"/>
        <v>173884</v>
      </c>
      <c r="R410">
        <f>IF(COUNTIF($A$2:A410,A410)=1,Q410,"")</f>
        <v>173884</v>
      </c>
    </row>
    <row r="411" spans="1:18">
      <c r="A411" t="s">
        <v>12864</v>
      </c>
      <c r="B411" t="s">
        <v>3441</v>
      </c>
      <c r="C411" t="s">
        <v>3098</v>
      </c>
      <c r="D411" t="s">
        <v>60</v>
      </c>
      <c r="E411" t="s">
        <v>14590</v>
      </c>
      <c r="F411" t="s">
        <v>15363</v>
      </c>
      <c r="G411" t="s">
        <v>90</v>
      </c>
      <c r="H411" t="s">
        <v>14549</v>
      </c>
      <c r="I411" t="s">
        <v>973</v>
      </c>
      <c r="J411" s="28">
        <v>44884</v>
      </c>
      <c r="K411" s="28"/>
      <c r="M411">
        <v>0</v>
      </c>
      <c r="N411">
        <v>1</v>
      </c>
      <c r="O411">
        <v>13.3</v>
      </c>
      <c r="P411" t="s">
        <v>14550</v>
      </c>
      <c r="Q411">
        <f t="shared" si="6"/>
        <v>4067</v>
      </c>
      <c r="R411">
        <f>IF(COUNTIF($A$2:A411,A411)=1,Q411,"")</f>
        <v>4067</v>
      </c>
    </row>
    <row r="412" spans="1:18">
      <c r="A412" t="s">
        <v>15364</v>
      </c>
      <c r="B412" t="s">
        <v>1345</v>
      </c>
      <c r="C412" t="s">
        <v>14869</v>
      </c>
      <c r="D412" t="s">
        <v>52</v>
      </c>
      <c r="E412" t="s">
        <v>14590</v>
      </c>
      <c r="F412" t="s">
        <v>15365</v>
      </c>
      <c r="G412" t="s">
        <v>67</v>
      </c>
      <c r="H412" t="s">
        <v>14619</v>
      </c>
      <c r="I412" t="s">
        <v>561</v>
      </c>
      <c r="J412" s="28">
        <v>44961</v>
      </c>
      <c r="K412" s="28"/>
      <c r="M412">
        <v>0</v>
      </c>
      <c r="N412">
        <v>1</v>
      </c>
      <c r="O412">
        <v>22.3</v>
      </c>
      <c r="P412" t="s">
        <v>14550</v>
      </c>
      <c r="Q412">
        <f t="shared" si="6"/>
        <v>73527</v>
      </c>
      <c r="R412">
        <f>IF(COUNTIF($A$2:A412,A412)=1,Q412,"")</f>
        <v>73527</v>
      </c>
    </row>
    <row r="413" spans="1:18">
      <c r="A413" t="s">
        <v>6510</v>
      </c>
      <c r="B413" t="s">
        <v>6439</v>
      </c>
      <c r="C413" t="s">
        <v>14716</v>
      </c>
      <c r="D413" t="s">
        <v>100</v>
      </c>
      <c r="E413" t="s">
        <v>14509</v>
      </c>
      <c r="F413" t="s">
        <v>14556</v>
      </c>
      <c r="G413" t="s">
        <v>133</v>
      </c>
      <c r="H413" t="s">
        <v>14568</v>
      </c>
      <c r="I413" t="s">
        <v>3995</v>
      </c>
      <c r="J413" s="28">
        <v>44619</v>
      </c>
      <c r="K413" s="28"/>
      <c r="M413">
        <v>0</v>
      </c>
      <c r="N413">
        <v>1</v>
      </c>
      <c r="O413">
        <v>22.2</v>
      </c>
      <c r="P413" t="s">
        <v>14512</v>
      </c>
      <c r="Q413">
        <f t="shared" si="6"/>
        <v>1000</v>
      </c>
      <c r="R413">
        <f>IF(COUNTIF($A$2:A413,A413)=1,Q413,"")</f>
        <v>1000</v>
      </c>
    </row>
    <row r="414" spans="1:18">
      <c r="A414" t="s">
        <v>9695</v>
      </c>
      <c r="B414" t="s">
        <v>2398</v>
      </c>
      <c r="C414" t="s">
        <v>15366</v>
      </c>
      <c r="D414" t="s">
        <v>119</v>
      </c>
      <c r="E414" t="s">
        <v>14517</v>
      </c>
      <c r="F414" t="s">
        <v>15367</v>
      </c>
      <c r="G414" t="s">
        <v>53</v>
      </c>
      <c r="H414" t="s">
        <v>14598</v>
      </c>
      <c r="I414" t="s">
        <v>77</v>
      </c>
      <c r="J414" s="28">
        <v>45611</v>
      </c>
      <c r="K414" s="28"/>
      <c r="M414">
        <v>0</v>
      </c>
      <c r="N414">
        <v>1</v>
      </c>
      <c r="O414">
        <v>25.7</v>
      </c>
      <c r="P414" t="s">
        <v>14524</v>
      </c>
      <c r="Q414">
        <f t="shared" si="6"/>
        <v>13354</v>
      </c>
      <c r="R414">
        <f>IF(COUNTIF($A$2:A414,A414)=1,Q414,"")</f>
        <v>13354</v>
      </c>
    </row>
    <row r="415" spans="1:18">
      <c r="A415" t="s">
        <v>11836</v>
      </c>
      <c r="B415" t="s">
        <v>3849</v>
      </c>
      <c r="C415" t="s">
        <v>15368</v>
      </c>
      <c r="D415" t="s">
        <v>100</v>
      </c>
      <c r="E415" t="s">
        <v>14522</v>
      </c>
      <c r="F415" t="s">
        <v>15369</v>
      </c>
      <c r="G415" t="s">
        <v>90</v>
      </c>
      <c r="H415" t="s">
        <v>14549</v>
      </c>
      <c r="I415" t="s">
        <v>144</v>
      </c>
      <c r="J415" s="28">
        <v>44785</v>
      </c>
      <c r="K415" s="28"/>
      <c r="M415">
        <v>0</v>
      </c>
      <c r="N415">
        <v>1</v>
      </c>
      <c r="O415">
        <v>14</v>
      </c>
      <c r="P415" t="s">
        <v>14524</v>
      </c>
      <c r="Q415">
        <f t="shared" si="6"/>
        <v>7135</v>
      </c>
      <c r="R415">
        <f>IF(COUNTIF($A$2:A415,A415)=1,Q415,"")</f>
        <v>7135</v>
      </c>
    </row>
    <row r="416" spans="1:18">
      <c r="A416" t="s">
        <v>15370</v>
      </c>
      <c r="B416" t="s">
        <v>693</v>
      </c>
      <c r="C416" t="s">
        <v>15371</v>
      </c>
      <c r="D416" t="s">
        <v>52</v>
      </c>
      <c r="E416" t="s">
        <v>14517</v>
      </c>
      <c r="F416" t="s">
        <v>15372</v>
      </c>
      <c r="G416" t="s">
        <v>61</v>
      </c>
      <c r="H416" t="s">
        <v>14540</v>
      </c>
      <c r="I416" t="s">
        <v>1152</v>
      </c>
      <c r="J416" s="28"/>
      <c r="K416" s="28"/>
      <c r="M416">
        <v>0</v>
      </c>
      <c r="N416">
        <v>1</v>
      </c>
      <c r="O416">
        <v>20.3</v>
      </c>
      <c r="P416" t="s">
        <v>14550</v>
      </c>
      <c r="Q416">
        <f t="shared" si="6"/>
        <v>164000</v>
      </c>
      <c r="R416">
        <f>IF(COUNTIF($A$2:A416,A416)=1,Q416,"")</f>
        <v>164000</v>
      </c>
    </row>
    <row r="417" spans="1:18">
      <c r="A417" t="s">
        <v>5629</v>
      </c>
      <c r="B417" t="s">
        <v>674</v>
      </c>
      <c r="C417" t="s">
        <v>14653</v>
      </c>
      <c r="D417" t="s">
        <v>119</v>
      </c>
      <c r="E417" t="s">
        <v>14558</v>
      </c>
      <c r="F417" t="s">
        <v>15373</v>
      </c>
      <c r="G417" t="s">
        <v>133</v>
      </c>
      <c r="H417" t="s">
        <v>15360</v>
      </c>
      <c r="I417" t="s">
        <v>2658</v>
      </c>
      <c r="J417" s="28">
        <v>45483</v>
      </c>
      <c r="K417" s="28">
        <v>45434</v>
      </c>
      <c r="L417">
        <v>76</v>
      </c>
      <c r="M417">
        <v>0</v>
      </c>
      <c r="N417">
        <v>1</v>
      </c>
      <c r="O417">
        <v>18</v>
      </c>
      <c r="P417" t="s">
        <v>14516</v>
      </c>
      <c r="Q417">
        <f t="shared" si="6"/>
        <v>6350</v>
      </c>
      <c r="R417">
        <f>IF(COUNTIF($A$2:A417,A417)=1,Q417,"")</f>
        <v>6350</v>
      </c>
    </row>
    <row r="418" spans="1:18">
      <c r="A418" t="s">
        <v>15374</v>
      </c>
      <c r="B418" t="s">
        <v>4578</v>
      </c>
      <c r="C418" t="s">
        <v>14960</v>
      </c>
      <c r="D418" t="s">
        <v>52</v>
      </c>
      <c r="E418" t="s">
        <v>14509</v>
      </c>
      <c r="F418" t="s">
        <v>15375</v>
      </c>
      <c r="G418" t="s">
        <v>53</v>
      </c>
      <c r="H418" t="s">
        <v>14630</v>
      </c>
      <c r="I418" t="s">
        <v>287</v>
      </c>
      <c r="J418" s="28"/>
      <c r="K418" s="28"/>
      <c r="M418">
        <v>0</v>
      </c>
      <c r="N418">
        <v>1</v>
      </c>
      <c r="P418" t="s">
        <v>14550</v>
      </c>
      <c r="Q418">
        <f t="shared" si="6"/>
        <v>196688</v>
      </c>
      <c r="R418">
        <f>IF(COUNTIF($A$2:A418,A418)=1,Q418,"")</f>
        <v>196688</v>
      </c>
    </row>
    <row r="419" spans="1:18">
      <c r="A419" t="s">
        <v>9761</v>
      </c>
      <c r="B419" t="s">
        <v>3049</v>
      </c>
      <c r="C419" t="s">
        <v>15331</v>
      </c>
      <c r="D419" t="s">
        <v>119</v>
      </c>
      <c r="E419" t="s">
        <v>14543</v>
      </c>
      <c r="F419" t="s">
        <v>15376</v>
      </c>
      <c r="G419" t="s">
        <v>133</v>
      </c>
      <c r="H419" t="s">
        <v>14560</v>
      </c>
      <c r="I419" t="s">
        <v>5805</v>
      </c>
      <c r="J419" s="28">
        <v>44692</v>
      </c>
      <c r="K419" s="28">
        <v>44678</v>
      </c>
      <c r="L419">
        <v>85</v>
      </c>
      <c r="M419">
        <v>0</v>
      </c>
      <c r="N419">
        <v>1</v>
      </c>
      <c r="O419">
        <v>18.2</v>
      </c>
      <c r="P419" t="s">
        <v>14512</v>
      </c>
      <c r="Q419">
        <f t="shared" si="6"/>
        <v>4972</v>
      </c>
      <c r="R419">
        <f>IF(COUNTIF($A$2:A419,A419)=1,Q419,"")</f>
        <v>4972</v>
      </c>
    </row>
    <row r="420" spans="1:18">
      <c r="A420" t="s">
        <v>15377</v>
      </c>
      <c r="B420" t="s">
        <v>2343</v>
      </c>
      <c r="C420" t="s">
        <v>15335</v>
      </c>
      <c r="D420" t="s">
        <v>60</v>
      </c>
      <c r="E420" t="s">
        <v>14522</v>
      </c>
      <c r="F420" t="s">
        <v>15378</v>
      </c>
      <c r="G420" t="s">
        <v>67</v>
      </c>
      <c r="H420" t="s">
        <v>14553</v>
      </c>
      <c r="I420" t="s">
        <v>822</v>
      </c>
      <c r="J420" s="28">
        <v>44786</v>
      </c>
      <c r="K420" s="28"/>
      <c r="M420">
        <v>0</v>
      </c>
      <c r="N420">
        <v>1</v>
      </c>
      <c r="O420">
        <v>8.4</v>
      </c>
      <c r="P420" t="s">
        <v>14516</v>
      </c>
      <c r="Q420">
        <f t="shared" si="6"/>
        <v>23123</v>
      </c>
      <c r="R420">
        <f>IF(COUNTIF($A$2:A420,A420)=1,Q420,"")</f>
        <v>23123</v>
      </c>
    </row>
    <row r="421" spans="1:18">
      <c r="A421" t="s">
        <v>7952</v>
      </c>
      <c r="B421" t="s">
        <v>7315</v>
      </c>
      <c r="C421" t="s">
        <v>15379</v>
      </c>
      <c r="D421" t="s">
        <v>100</v>
      </c>
      <c r="E421" t="s">
        <v>14543</v>
      </c>
      <c r="F421" t="s">
        <v>15380</v>
      </c>
      <c r="G421" t="s">
        <v>61</v>
      </c>
      <c r="H421" t="s">
        <v>14530</v>
      </c>
      <c r="I421" t="s">
        <v>62</v>
      </c>
      <c r="J421" s="28">
        <v>45203</v>
      </c>
      <c r="K421" s="28">
        <v>45240</v>
      </c>
      <c r="L421">
        <v>155</v>
      </c>
      <c r="M421">
        <v>0</v>
      </c>
      <c r="N421">
        <v>1</v>
      </c>
      <c r="O421">
        <v>14.5</v>
      </c>
      <c r="P421" t="s">
        <v>14512</v>
      </c>
      <c r="Q421">
        <f t="shared" si="6"/>
        <v>8462</v>
      </c>
      <c r="R421">
        <f>IF(COUNTIF($A$2:A421,A421)=1,Q421,"")</f>
        <v>8462</v>
      </c>
    </row>
    <row r="422" spans="1:18">
      <c r="A422" t="s">
        <v>12075</v>
      </c>
      <c r="B422" t="s">
        <v>5653</v>
      </c>
      <c r="C422" t="s">
        <v>14995</v>
      </c>
      <c r="D422" t="s">
        <v>52</v>
      </c>
      <c r="E422" t="s">
        <v>14543</v>
      </c>
      <c r="F422" t="s">
        <v>15381</v>
      </c>
      <c r="G422" t="s">
        <v>14588</v>
      </c>
      <c r="H422" t="s">
        <v>14560</v>
      </c>
      <c r="I422" t="s">
        <v>1360</v>
      </c>
      <c r="J422" s="28">
        <v>44942</v>
      </c>
      <c r="K422" s="28">
        <v>44958</v>
      </c>
      <c r="L422">
        <v>59</v>
      </c>
      <c r="M422">
        <v>1</v>
      </c>
      <c r="N422">
        <v>2</v>
      </c>
      <c r="O422">
        <v>1.5</v>
      </c>
      <c r="P422" t="s">
        <v>14550</v>
      </c>
      <c r="Q422">
        <f t="shared" si="6"/>
        <v>168439</v>
      </c>
      <c r="R422">
        <f>IF(COUNTIF($A$2:A422,A422)=1,Q422,"")</f>
        <v>168439</v>
      </c>
    </row>
    <row r="423" spans="1:18">
      <c r="A423" t="s">
        <v>15382</v>
      </c>
      <c r="B423" t="s">
        <v>4929</v>
      </c>
      <c r="C423" t="s">
        <v>14767</v>
      </c>
      <c r="D423" t="s">
        <v>119</v>
      </c>
      <c r="E423" t="s">
        <v>14509</v>
      </c>
      <c r="F423" t="s">
        <v>15383</v>
      </c>
      <c r="G423" t="s">
        <v>74</v>
      </c>
      <c r="H423" t="s">
        <v>15213</v>
      </c>
      <c r="I423" t="s">
        <v>1152</v>
      </c>
      <c r="J423" s="28">
        <v>45450</v>
      </c>
      <c r="K423" s="28"/>
      <c r="M423">
        <v>0</v>
      </c>
      <c r="N423">
        <v>1</v>
      </c>
      <c r="O423">
        <v>9.4</v>
      </c>
      <c r="P423" t="s">
        <v>14516</v>
      </c>
      <c r="Q423">
        <f t="shared" si="6"/>
        <v>5742</v>
      </c>
      <c r="R423">
        <f>IF(COUNTIF($A$2:A423,A423)=1,Q423,"")</f>
        <v>5742</v>
      </c>
    </row>
    <row r="424" spans="1:18">
      <c r="A424" t="s">
        <v>15384</v>
      </c>
      <c r="B424" t="s">
        <v>6736</v>
      </c>
      <c r="C424" t="s">
        <v>15263</v>
      </c>
      <c r="D424" t="s">
        <v>73</v>
      </c>
      <c r="E424" t="s">
        <v>14522</v>
      </c>
      <c r="F424" t="s">
        <v>15385</v>
      </c>
      <c r="G424" t="s">
        <v>53</v>
      </c>
      <c r="H424" t="s">
        <v>14630</v>
      </c>
      <c r="I424" t="s">
        <v>2772</v>
      </c>
      <c r="J424" s="28">
        <v>45380</v>
      </c>
      <c r="K424" s="28"/>
      <c r="M424">
        <v>0</v>
      </c>
      <c r="N424">
        <v>1</v>
      </c>
      <c r="O424">
        <v>17.100000000000001</v>
      </c>
      <c r="P424" t="s">
        <v>14524</v>
      </c>
      <c r="Q424">
        <f t="shared" si="6"/>
        <v>32628</v>
      </c>
      <c r="R424">
        <f>IF(COUNTIF($A$2:A424,A424)=1,Q424,"")</f>
        <v>32628</v>
      </c>
    </row>
    <row r="425" spans="1:18">
      <c r="A425" t="s">
        <v>3530</v>
      </c>
      <c r="B425" t="s">
        <v>7978</v>
      </c>
      <c r="C425" t="s">
        <v>3098</v>
      </c>
      <c r="D425" t="s">
        <v>52</v>
      </c>
      <c r="E425" t="s">
        <v>14558</v>
      </c>
      <c r="F425" t="s">
        <v>15386</v>
      </c>
      <c r="G425" t="s">
        <v>74</v>
      </c>
      <c r="H425" t="s">
        <v>14560</v>
      </c>
      <c r="I425" t="s">
        <v>1170</v>
      </c>
      <c r="J425" s="28">
        <v>45268</v>
      </c>
      <c r="K425" s="28">
        <v>45401</v>
      </c>
      <c r="L425">
        <v>178</v>
      </c>
      <c r="M425">
        <v>0</v>
      </c>
      <c r="N425">
        <v>1</v>
      </c>
      <c r="O425">
        <v>17.3</v>
      </c>
      <c r="P425" t="s">
        <v>14516</v>
      </c>
      <c r="Q425">
        <f t="shared" si="6"/>
        <v>175782</v>
      </c>
      <c r="R425">
        <f>IF(COUNTIF($A$2:A425,A425)=1,Q425,"")</f>
        <v>175782</v>
      </c>
    </row>
    <row r="426" spans="1:18">
      <c r="A426" t="s">
        <v>11783</v>
      </c>
      <c r="B426" t="s">
        <v>2018</v>
      </c>
      <c r="C426" t="s">
        <v>15387</v>
      </c>
      <c r="D426" t="s">
        <v>100</v>
      </c>
      <c r="E426" t="s">
        <v>14543</v>
      </c>
      <c r="F426" t="s">
        <v>15388</v>
      </c>
      <c r="G426" t="s">
        <v>74</v>
      </c>
      <c r="H426" t="s">
        <v>14540</v>
      </c>
      <c r="I426" t="s">
        <v>2725</v>
      </c>
      <c r="J426" s="28">
        <v>45463</v>
      </c>
      <c r="K426" s="28">
        <v>45508</v>
      </c>
      <c r="L426">
        <v>72</v>
      </c>
      <c r="M426">
        <v>1</v>
      </c>
      <c r="N426">
        <v>2</v>
      </c>
      <c r="P426" t="s">
        <v>14524</v>
      </c>
      <c r="Q426">
        <f t="shared" si="6"/>
        <v>3195</v>
      </c>
      <c r="R426">
        <f>IF(COUNTIF($A$2:A426,A426)=1,Q426,"")</f>
        <v>3195</v>
      </c>
    </row>
    <row r="427" spans="1:18">
      <c r="A427" t="s">
        <v>15389</v>
      </c>
      <c r="B427" t="s">
        <v>1193</v>
      </c>
      <c r="C427" t="s">
        <v>15390</v>
      </c>
      <c r="D427" t="s">
        <v>60</v>
      </c>
      <c r="E427" t="s">
        <v>14509</v>
      </c>
      <c r="F427" t="s">
        <v>15391</v>
      </c>
      <c r="G427" t="s">
        <v>90</v>
      </c>
      <c r="H427" t="s">
        <v>14511</v>
      </c>
      <c r="I427" t="s">
        <v>1842</v>
      </c>
      <c r="J427" s="28">
        <v>45059</v>
      </c>
      <c r="K427" s="28"/>
      <c r="M427">
        <v>0</v>
      </c>
      <c r="N427">
        <v>1</v>
      </c>
      <c r="P427" t="s">
        <v>14507</v>
      </c>
      <c r="Q427">
        <f t="shared" si="6"/>
        <v>9828</v>
      </c>
      <c r="R427">
        <f>IF(COUNTIF($A$2:A427,A427)=1,Q427,"")</f>
        <v>9828</v>
      </c>
    </row>
    <row r="428" spans="1:18">
      <c r="A428" t="s">
        <v>6755</v>
      </c>
      <c r="B428" t="s">
        <v>1235</v>
      </c>
      <c r="C428" t="s">
        <v>15392</v>
      </c>
      <c r="D428" t="s">
        <v>100</v>
      </c>
      <c r="E428" t="s">
        <v>14558</v>
      </c>
      <c r="F428" t="s">
        <v>15393</v>
      </c>
      <c r="G428" t="s">
        <v>14588</v>
      </c>
      <c r="H428" t="s">
        <v>14549</v>
      </c>
      <c r="I428" t="s">
        <v>327</v>
      </c>
      <c r="J428" s="28">
        <v>45276</v>
      </c>
      <c r="K428" s="28">
        <v>45308</v>
      </c>
      <c r="L428">
        <v>132</v>
      </c>
      <c r="M428">
        <v>0</v>
      </c>
      <c r="N428">
        <v>1</v>
      </c>
      <c r="O428">
        <v>26.2</v>
      </c>
      <c r="P428" t="s">
        <v>14516</v>
      </c>
      <c r="Q428">
        <f t="shared" si="6"/>
        <v>5850</v>
      </c>
      <c r="R428">
        <f>IF(COUNTIF($A$2:A428,A428)=1,Q428,"")</f>
        <v>5850</v>
      </c>
    </row>
    <row r="429" spans="1:18">
      <c r="A429" t="s">
        <v>15394</v>
      </c>
      <c r="B429" t="s">
        <v>545</v>
      </c>
      <c r="C429" t="s">
        <v>3098</v>
      </c>
      <c r="D429" t="s">
        <v>52</v>
      </c>
      <c r="E429" t="s">
        <v>14590</v>
      </c>
      <c r="F429" t="s">
        <v>15395</v>
      </c>
      <c r="G429" t="s">
        <v>74</v>
      </c>
      <c r="H429" t="s">
        <v>14639</v>
      </c>
      <c r="I429" t="s">
        <v>5439</v>
      </c>
      <c r="J429" s="28">
        <v>44728</v>
      </c>
      <c r="K429" s="28"/>
      <c r="M429">
        <v>0</v>
      </c>
      <c r="N429">
        <v>1</v>
      </c>
      <c r="O429">
        <v>28.9</v>
      </c>
      <c r="P429" t="s">
        <v>14512</v>
      </c>
      <c r="Q429">
        <f t="shared" si="6"/>
        <v>151329</v>
      </c>
      <c r="R429">
        <f>IF(COUNTIF($A$2:A429,A429)=1,Q429,"")</f>
        <v>151329</v>
      </c>
    </row>
    <row r="430" spans="1:18">
      <c r="A430" t="s">
        <v>15396</v>
      </c>
      <c r="B430" t="s">
        <v>956</v>
      </c>
      <c r="C430" t="s">
        <v>15397</v>
      </c>
      <c r="D430" t="s">
        <v>73</v>
      </c>
      <c r="E430" t="s">
        <v>14522</v>
      </c>
      <c r="F430" t="s">
        <v>15398</v>
      </c>
      <c r="G430" t="s">
        <v>133</v>
      </c>
      <c r="H430" t="s">
        <v>14527</v>
      </c>
      <c r="I430" t="s">
        <v>5866</v>
      </c>
      <c r="J430" s="28">
        <v>45776</v>
      </c>
      <c r="K430" s="28"/>
      <c r="M430">
        <v>0</v>
      </c>
      <c r="N430">
        <v>1</v>
      </c>
      <c r="O430">
        <v>32.4</v>
      </c>
      <c r="P430" t="s">
        <v>14524</v>
      </c>
      <c r="Q430">
        <f t="shared" si="6"/>
        <v>41127</v>
      </c>
      <c r="R430">
        <f>IF(COUNTIF($A$2:A430,A430)=1,Q430,"")</f>
        <v>41127</v>
      </c>
    </row>
    <row r="431" spans="1:18">
      <c r="A431" t="s">
        <v>12060</v>
      </c>
      <c r="B431" t="s">
        <v>1142</v>
      </c>
      <c r="C431" t="s">
        <v>15399</v>
      </c>
      <c r="D431" t="s">
        <v>52</v>
      </c>
      <c r="E431" t="s">
        <v>14558</v>
      </c>
      <c r="F431" t="s">
        <v>15400</v>
      </c>
      <c r="G431" t="s">
        <v>53</v>
      </c>
      <c r="H431" t="s">
        <v>14670</v>
      </c>
      <c r="I431" t="s">
        <v>3701</v>
      </c>
      <c r="J431" s="28">
        <v>45735</v>
      </c>
      <c r="K431" s="28">
        <v>45640</v>
      </c>
      <c r="L431">
        <v>60</v>
      </c>
      <c r="M431">
        <v>0</v>
      </c>
      <c r="N431">
        <v>1</v>
      </c>
      <c r="O431">
        <v>13.5</v>
      </c>
      <c r="P431" t="s">
        <v>14507</v>
      </c>
      <c r="Q431">
        <f t="shared" si="6"/>
        <v>124270</v>
      </c>
      <c r="R431">
        <f>IF(COUNTIF($A$2:A431,A431)=1,Q431,"")</f>
        <v>124270</v>
      </c>
    </row>
    <row r="432" spans="1:18">
      <c r="A432" t="s">
        <v>6390</v>
      </c>
      <c r="B432" t="s">
        <v>2211</v>
      </c>
      <c r="C432" t="s">
        <v>15006</v>
      </c>
      <c r="D432" t="s">
        <v>60</v>
      </c>
      <c r="E432" t="s">
        <v>14590</v>
      </c>
      <c r="F432" t="s">
        <v>15401</v>
      </c>
      <c r="G432" t="s">
        <v>74</v>
      </c>
      <c r="H432" t="s">
        <v>14639</v>
      </c>
      <c r="I432" t="s">
        <v>2738</v>
      </c>
      <c r="J432" s="28">
        <v>45705</v>
      </c>
      <c r="K432" s="28"/>
      <c r="M432">
        <v>0</v>
      </c>
      <c r="N432">
        <v>1</v>
      </c>
      <c r="O432">
        <v>32.799999999999997</v>
      </c>
      <c r="P432" t="s">
        <v>14507</v>
      </c>
      <c r="Q432">
        <f t="shared" si="6"/>
        <v>20535</v>
      </c>
      <c r="R432">
        <f>IF(COUNTIF($A$2:A432,A432)=1,Q432,"")</f>
        <v>20535</v>
      </c>
    </row>
    <row r="433" spans="1:18">
      <c r="A433" t="s">
        <v>15402</v>
      </c>
      <c r="B433" t="s">
        <v>2296</v>
      </c>
      <c r="C433" t="s">
        <v>3098</v>
      </c>
      <c r="D433" t="s">
        <v>60</v>
      </c>
      <c r="E433" t="s">
        <v>14504</v>
      </c>
      <c r="F433" t="s">
        <v>15403</v>
      </c>
      <c r="G433" t="s">
        <v>133</v>
      </c>
      <c r="H433" t="s">
        <v>14540</v>
      </c>
      <c r="I433" t="s">
        <v>387</v>
      </c>
      <c r="J433" s="28">
        <v>45341</v>
      </c>
      <c r="K433" s="28"/>
      <c r="M433">
        <v>0</v>
      </c>
      <c r="N433">
        <v>1</v>
      </c>
      <c r="O433">
        <v>6.2</v>
      </c>
      <c r="P433" t="s">
        <v>14507</v>
      </c>
      <c r="Q433">
        <f t="shared" si="6"/>
        <v>7803</v>
      </c>
      <c r="R433">
        <f>IF(COUNTIF($A$2:A433,A433)=1,Q433,"")</f>
        <v>7803</v>
      </c>
    </row>
    <row r="434" spans="1:18">
      <c r="A434" t="s">
        <v>15404</v>
      </c>
      <c r="B434" t="s">
        <v>9470</v>
      </c>
      <c r="C434" t="s">
        <v>3098</v>
      </c>
      <c r="D434" t="s">
        <v>52</v>
      </c>
      <c r="E434" t="s">
        <v>14509</v>
      </c>
      <c r="F434" t="s">
        <v>15405</v>
      </c>
      <c r="G434" t="s">
        <v>74</v>
      </c>
      <c r="H434" t="s">
        <v>14574</v>
      </c>
      <c r="I434" t="s">
        <v>233</v>
      </c>
      <c r="J434" s="28">
        <v>45718</v>
      </c>
      <c r="K434" s="28"/>
      <c r="M434">
        <v>0</v>
      </c>
      <c r="N434">
        <v>1</v>
      </c>
      <c r="O434">
        <v>27.8</v>
      </c>
      <c r="P434" t="s">
        <v>14516</v>
      </c>
      <c r="Q434">
        <f t="shared" si="6"/>
        <v>51149</v>
      </c>
      <c r="R434">
        <f>IF(COUNTIF($A$2:A434,A434)=1,Q434,"")</f>
        <v>51149</v>
      </c>
    </row>
    <row r="435" spans="1:18">
      <c r="A435" t="s">
        <v>9365</v>
      </c>
      <c r="B435" t="s">
        <v>381</v>
      </c>
      <c r="C435" t="s">
        <v>15057</v>
      </c>
      <c r="D435" t="s">
        <v>119</v>
      </c>
      <c r="E435" t="s">
        <v>14517</v>
      </c>
      <c r="F435" t="s">
        <v>15406</v>
      </c>
      <c r="G435" t="s">
        <v>74</v>
      </c>
      <c r="H435" t="s">
        <v>14909</v>
      </c>
      <c r="I435" t="s">
        <v>598</v>
      </c>
      <c r="J435" s="28">
        <v>45134</v>
      </c>
      <c r="K435" s="28"/>
      <c r="M435">
        <v>0</v>
      </c>
      <c r="N435">
        <v>1</v>
      </c>
      <c r="O435">
        <v>33.1</v>
      </c>
      <c r="P435" t="s">
        <v>14507</v>
      </c>
      <c r="Q435">
        <f t="shared" si="6"/>
        <v>11612</v>
      </c>
      <c r="R435">
        <f>IF(COUNTIF($A$2:A435,A435)=1,Q435,"")</f>
        <v>11612</v>
      </c>
    </row>
    <row r="436" spans="1:18">
      <c r="A436" t="s">
        <v>7125</v>
      </c>
      <c r="B436" t="s">
        <v>6074</v>
      </c>
      <c r="C436" t="s">
        <v>3098</v>
      </c>
      <c r="D436" t="s">
        <v>119</v>
      </c>
      <c r="E436" t="s">
        <v>14509</v>
      </c>
      <c r="F436" t="s">
        <v>14854</v>
      </c>
      <c r="G436" t="s">
        <v>80</v>
      </c>
      <c r="H436" t="s">
        <v>14982</v>
      </c>
      <c r="I436" t="s">
        <v>3515</v>
      </c>
      <c r="J436" s="28">
        <v>44947</v>
      </c>
      <c r="K436" s="28"/>
      <c r="M436">
        <v>0</v>
      </c>
      <c r="N436">
        <v>1</v>
      </c>
      <c r="O436">
        <v>8</v>
      </c>
      <c r="P436" t="s">
        <v>14524</v>
      </c>
      <c r="Q436">
        <f t="shared" si="6"/>
        <v>14000</v>
      </c>
      <c r="R436">
        <f>IF(COUNTIF($A$2:A436,A436)=1,Q436,"")</f>
        <v>14000</v>
      </c>
    </row>
    <row r="437" spans="1:18">
      <c r="A437" t="s">
        <v>9483</v>
      </c>
      <c r="B437" t="s">
        <v>5011</v>
      </c>
      <c r="C437" t="s">
        <v>15407</v>
      </c>
      <c r="D437" t="s">
        <v>52</v>
      </c>
      <c r="E437" t="s">
        <v>14543</v>
      </c>
      <c r="F437" t="s">
        <v>15408</v>
      </c>
      <c r="G437" t="s">
        <v>14519</v>
      </c>
      <c r="H437" t="s">
        <v>14565</v>
      </c>
      <c r="I437" t="s">
        <v>4600</v>
      </c>
      <c r="J437" s="28">
        <v>45658</v>
      </c>
      <c r="K437" s="28">
        <v>45771</v>
      </c>
      <c r="L437">
        <v>185</v>
      </c>
      <c r="M437">
        <v>0</v>
      </c>
      <c r="N437">
        <v>1</v>
      </c>
      <c r="O437">
        <v>22.2</v>
      </c>
      <c r="P437" t="s">
        <v>14507</v>
      </c>
      <c r="Q437">
        <f t="shared" si="6"/>
        <v>104577</v>
      </c>
      <c r="R437">
        <f>IF(COUNTIF($A$2:A437,A437)=1,Q437,"")</f>
        <v>104577</v>
      </c>
    </row>
    <row r="438" spans="1:18">
      <c r="A438" t="s">
        <v>3673</v>
      </c>
      <c r="B438" t="s">
        <v>3204</v>
      </c>
      <c r="C438" t="s">
        <v>3098</v>
      </c>
      <c r="D438" t="s">
        <v>52</v>
      </c>
      <c r="E438" t="s">
        <v>14590</v>
      </c>
      <c r="F438" t="s">
        <v>15276</v>
      </c>
      <c r="G438" t="s">
        <v>90</v>
      </c>
      <c r="H438" t="s">
        <v>14682</v>
      </c>
      <c r="I438" t="s">
        <v>1971</v>
      </c>
      <c r="J438" s="28">
        <v>45405</v>
      </c>
      <c r="K438" s="28"/>
      <c r="M438">
        <v>0</v>
      </c>
      <c r="N438">
        <v>1</v>
      </c>
      <c r="O438">
        <v>17.600000000000001</v>
      </c>
      <c r="P438" t="s">
        <v>14550</v>
      </c>
      <c r="Q438">
        <f t="shared" si="6"/>
        <v>130000</v>
      </c>
      <c r="R438">
        <f>IF(COUNTIF($A$2:A438,A438)=1,Q438,"")</f>
        <v>130000</v>
      </c>
    </row>
    <row r="439" spans="1:18">
      <c r="A439" t="s">
        <v>10419</v>
      </c>
      <c r="B439" t="s">
        <v>4803</v>
      </c>
      <c r="C439" t="s">
        <v>3098</v>
      </c>
      <c r="D439" t="s">
        <v>100</v>
      </c>
      <c r="E439" t="s">
        <v>14543</v>
      </c>
      <c r="F439" t="s">
        <v>15409</v>
      </c>
      <c r="G439" t="s">
        <v>74</v>
      </c>
      <c r="H439" t="s">
        <v>14511</v>
      </c>
      <c r="I439" t="s">
        <v>1388</v>
      </c>
      <c r="J439" s="28">
        <v>45314</v>
      </c>
      <c r="K439" s="28">
        <v>45302</v>
      </c>
      <c r="L439">
        <v>122</v>
      </c>
      <c r="M439">
        <v>0</v>
      </c>
      <c r="N439">
        <v>1</v>
      </c>
      <c r="O439">
        <v>34.9</v>
      </c>
      <c r="P439" t="s">
        <v>14516</v>
      </c>
      <c r="Q439">
        <f t="shared" si="6"/>
        <v>4930</v>
      </c>
      <c r="R439">
        <f>IF(COUNTIF($A$2:A439,A439)=1,Q439,"")</f>
        <v>4930</v>
      </c>
    </row>
    <row r="440" spans="1:18">
      <c r="A440" t="s">
        <v>3792</v>
      </c>
      <c r="B440" t="s">
        <v>2288</v>
      </c>
      <c r="C440" t="s">
        <v>15366</v>
      </c>
      <c r="D440" t="s">
        <v>73</v>
      </c>
      <c r="E440" t="s">
        <v>14558</v>
      </c>
      <c r="F440" t="s">
        <v>15410</v>
      </c>
      <c r="G440" t="s">
        <v>67</v>
      </c>
      <c r="H440" t="s">
        <v>14682</v>
      </c>
      <c r="I440" t="s">
        <v>1784</v>
      </c>
      <c r="J440" s="28">
        <v>44734</v>
      </c>
      <c r="K440" s="28">
        <v>44770</v>
      </c>
      <c r="L440">
        <v>123</v>
      </c>
      <c r="M440">
        <v>0</v>
      </c>
      <c r="N440">
        <v>1</v>
      </c>
      <c r="O440">
        <v>1.3</v>
      </c>
      <c r="P440" t="s">
        <v>14516</v>
      </c>
      <c r="Q440">
        <f t="shared" si="6"/>
        <v>29499</v>
      </c>
      <c r="R440">
        <f>IF(COUNTIF($A$2:A440,A440)=1,Q440,"")</f>
        <v>29499</v>
      </c>
    </row>
    <row r="441" spans="1:18">
      <c r="A441" t="s">
        <v>6776</v>
      </c>
      <c r="B441" t="s">
        <v>1421</v>
      </c>
      <c r="C441" t="s">
        <v>14933</v>
      </c>
      <c r="D441" t="s">
        <v>119</v>
      </c>
      <c r="E441" t="s">
        <v>14522</v>
      </c>
      <c r="F441" t="s">
        <v>15411</v>
      </c>
      <c r="G441" t="s">
        <v>80</v>
      </c>
      <c r="H441" t="s">
        <v>14560</v>
      </c>
      <c r="I441" t="s">
        <v>1468</v>
      </c>
      <c r="J441" s="28">
        <v>44814</v>
      </c>
      <c r="K441" s="28"/>
      <c r="M441">
        <v>0</v>
      </c>
      <c r="N441">
        <v>1</v>
      </c>
      <c r="O441">
        <v>1.2</v>
      </c>
      <c r="P441" t="s">
        <v>14550</v>
      </c>
      <c r="Q441">
        <f t="shared" si="6"/>
        <v>13681</v>
      </c>
      <c r="R441">
        <f>IF(COUNTIF($A$2:A441,A441)=1,Q441,"")</f>
        <v>13681</v>
      </c>
    </row>
    <row r="442" spans="1:18">
      <c r="A442" t="s">
        <v>8987</v>
      </c>
      <c r="B442" t="s">
        <v>608</v>
      </c>
      <c r="C442" t="s">
        <v>15412</v>
      </c>
      <c r="D442" t="s">
        <v>100</v>
      </c>
      <c r="E442" t="s">
        <v>14522</v>
      </c>
      <c r="F442" t="s">
        <v>15413</v>
      </c>
      <c r="G442" t="s">
        <v>90</v>
      </c>
      <c r="H442" t="s">
        <v>14635</v>
      </c>
      <c r="I442" t="s">
        <v>185</v>
      </c>
      <c r="J442" s="28">
        <v>45210</v>
      </c>
      <c r="K442" s="28"/>
      <c r="M442">
        <v>0</v>
      </c>
      <c r="N442">
        <v>1</v>
      </c>
      <c r="O442">
        <v>14.1</v>
      </c>
      <c r="P442" t="s">
        <v>14516</v>
      </c>
      <c r="Q442">
        <f t="shared" si="6"/>
        <v>6782</v>
      </c>
      <c r="R442">
        <f>IF(COUNTIF($A$2:A442,A442)=1,Q442,"")</f>
        <v>6782</v>
      </c>
    </row>
    <row r="443" spans="1:18">
      <c r="A443" t="s">
        <v>3469</v>
      </c>
      <c r="B443" t="s">
        <v>3299</v>
      </c>
      <c r="C443" t="s">
        <v>3098</v>
      </c>
      <c r="D443" t="s">
        <v>52</v>
      </c>
      <c r="E443" t="s">
        <v>14543</v>
      </c>
      <c r="F443" t="s">
        <v>15414</v>
      </c>
      <c r="G443" t="s">
        <v>74</v>
      </c>
      <c r="H443" t="s">
        <v>14549</v>
      </c>
      <c r="I443" t="s">
        <v>3903</v>
      </c>
      <c r="J443" s="28">
        <v>45070</v>
      </c>
      <c r="K443" s="28">
        <v>45109</v>
      </c>
      <c r="L443">
        <v>108</v>
      </c>
      <c r="M443">
        <v>0</v>
      </c>
      <c r="N443">
        <v>1</v>
      </c>
      <c r="O443">
        <v>26.4</v>
      </c>
      <c r="P443" t="s">
        <v>14524</v>
      </c>
      <c r="Q443">
        <f t="shared" si="6"/>
        <v>93375</v>
      </c>
      <c r="R443">
        <f>IF(COUNTIF($A$2:A443,A443)=1,Q443,"")</f>
        <v>93375</v>
      </c>
    </row>
    <row r="444" spans="1:18">
      <c r="A444" t="s">
        <v>7590</v>
      </c>
      <c r="B444" t="s">
        <v>6895</v>
      </c>
      <c r="C444" t="s">
        <v>3098</v>
      </c>
      <c r="D444" t="s">
        <v>73</v>
      </c>
      <c r="E444" t="s">
        <v>14509</v>
      </c>
      <c r="F444" t="s">
        <v>15415</v>
      </c>
      <c r="G444" t="s">
        <v>133</v>
      </c>
      <c r="H444" t="s">
        <v>14527</v>
      </c>
      <c r="I444" t="s">
        <v>597</v>
      </c>
      <c r="J444" s="28">
        <v>45182</v>
      </c>
      <c r="K444" s="28"/>
      <c r="M444">
        <v>0</v>
      </c>
      <c r="N444">
        <v>1</v>
      </c>
      <c r="O444">
        <v>26.9</v>
      </c>
      <c r="P444" t="s">
        <v>14524</v>
      </c>
      <c r="Q444">
        <f t="shared" si="6"/>
        <v>21644</v>
      </c>
      <c r="R444">
        <f>IF(COUNTIF($A$2:A444,A444)=1,Q444,"")</f>
        <v>21644</v>
      </c>
    </row>
    <row r="445" spans="1:18">
      <c r="A445" t="s">
        <v>15416</v>
      </c>
      <c r="B445" t="s">
        <v>1418</v>
      </c>
      <c r="C445" t="s">
        <v>3098</v>
      </c>
      <c r="D445" t="s">
        <v>100</v>
      </c>
      <c r="E445" t="s">
        <v>14504</v>
      </c>
      <c r="F445" t="s">
        <v>14593</v>
      </c>
      <c r="G445" t="s">
        <v>14519</v>
      </c>
      <c r="H445" t="s">
        <v>14560</v>
      </c>
      <c r="I445" t="s">
        <v>217</v>
      </c>
      <c r="J445" s="28">
        <v>45510</v>
      </c>
      <c r="K445" s="28"/>
      <c r="M445">
        <v>0</v>
      </c>
      <c r="N445">
        <v>1</v>
      </c>
      <c r="O445">
        <v>0.9</v>
      </c>
      <c r="P445" t="s">
        <v>14516</v>
      </c>
      <c r="Q445">
        <f t="shared" si="6"/>
        <v>8000</v>
      </c>
      <c r="R445">
        <f>IF(COUNTIF($A$2:A445,A445)=1,Q445,"")</f>
        <v>8000</v>
      </c>
    </row>
    <row r="446" spans="1:18">
      <c r="A446" t="s">
        <v>15417</v>
      </c>
      <c r="B446" t="s">
        <v>4397</v>
      </c>
      <c r="C446" t="s">
        <v>15418</v>
      </c>
      <c r="D446" t="s">
        <v>119</v>
      </c>
      <c r="E446" t="s">
        <v>14543</v>
      </c>
      <c r="F446" t="s">
        <v>14593</v>
      </c>
      <c r="G446" t="s">
        <v>133</v>
      </c>
      <c r="H446" t="s">
        <v>14630</v>
      </c>
      <c r="I446" t="s">
        <v>1694</v>
      </c>
      <c r="J446" s="28">
        <v>45398</v>
      </c>
      <c r="K446" s="28">
        <v>45553</v>
      </c>
      <c r="L446">
        <v>192</v>
      </c>
      <c r="M446">
        <v>1</v>
      </c>
      <c r="N446">
        <v>2</v>
      </c>
      <c r="O446">
        <v>27.9</v>
      </c>
      <c r="P446" t="s">
        <v>14512</v>
      </c>
      <c r="Q446">
        <f t="shared" si="6"/>
        <v>8000</v>
      </c>
      <c r="R446">
        <f>IF(COUNTIF($A$2:A446,A446)=1,Q446,"")</f>
        <v>8000</v>
      </c>
    </row>
    <row r="447" spans="1:18">
      <c r="A447" t="s">
        <v>8431</v>
      </c>
      <c r="B447" t="s">
        <v>950</v>
      </c>
      <c r="C447" t="s">
        <v>15418</v>
      </c>
      <c r="D447" t="s">
        <v>119</v>
      </c>
      <c r="E447" t="s">
        <v>14517</v>
      </c>
      <c r="F447" t="s">
        <v>15419</v>
      </c>
      <c r="G447" t="s">
        <v>67</v>
      </c>
      <c r="H447" t="s">
        <v>14553</v>
      </c>
      <c r="I447" t="s">
        <v>1800</v>
      </c>
      <c r="J447" s="28">
        <v>44955</v>
      </c>
      <c r="K447" s="28"/>
      <c r="M447">
        <v>0</v>
      </c>
      <c r="N447">
        <v>1</v>
      </c>
      <c r="O447">
        <v>26.5</v>
      </c>
      <c r="P447" t="s">
        <v>14507</v>
      </c>
      <c r="Q447">
        <f t="shared" si="6"/>
        <v>12514</v>
      </c>
      <c r="R447">
        <f>IF(COUNTIF($A$2:A447,A447)=1,Q447,"")</f>
        <v>12514</v>
      </c>
    </row>
    <row r="448" spans="1:18">
      <c r="A448" t="s">
        <v>15420</v>
      </c>
      <c r="B448" t="s">
        <v>4062</v>
      </c>
      <c r="C448" t="s">
        <v>14722</v>
      </c>
      <c r="D448" t="s">
        <v>73</v>
      </c>
      <c r="E448" t="s">
        <v>14590</v>
      </c>
      <c r="F448" t="s">
        <v>15421</v>
      </c>
      <c r="G448" t="s">
        <v>61</v>
      </c>
      <c r="H448" t="s">
        <v>14580</v>
      </c>
      <c r="I448" t="s">
        <v>1663</v>
      </c>
      <c r="J448" s="28">
        <v>45754</v>
      </c>
      <c r="K448" s="28"/>
      <c r="M448">
        <v>0</v>
      </c>
      <c r="N448">
        <v>1</v>
      </c>
      <c r="O448">
        <v>13.4</v>
      </c>
      <c r="P448" t="s">
        <v>14507</v>
      </c>
      <c r="Q448">
        <f t="shared" si="6"/>
        <v>35164</v>
      </c>
      <c r="R448">
        <f>IF(COUNTIF($A$2:A448,A448)=1,Q448,"")</f>
        <v>35164</v>
      </c>
    </row>
    <row r="449" spans="1:18">
      <c r="A449" t="s">
        <v>6474</v>
      </c>
      <c r="B449" t="s">
        <v>5238</v>
      </c>
      <c r="C449" t="s">
        <v>3098</v>
      </c>
      <c r="D449" t="s">
        <v>60</v>
      </c>
      <c r="E449" t="s">
        <v>14543</v>
      </c>
      <c r="F449" t="s">
        <v>15422</v>
      </c>
      <c r="G449" t="s">
        <v>14588</v>
      </c>
      <c r="H449" t="s">
        <v>14635</v>
      </c>
      <c r="I449" t="s">
        <v>2026</v>
      </c>
      <c r="J449" s="28">
        <v>45592</v>
      </c>
      <c r="K449" s="28">
        <v>45531</v>
      </c>
      <c r="L449">
        <v>91</v>
      </c>
      <c r="M449">
        <v>0</v>
      </c>
      <c r="N449">
        <v>1</v>
      </c>
      <c r="O449">
        <v>32.9</v>
      </c>
      <c r="P449" t="s">
        <v>14524</v>
      </c>
      <c r="Q449">
        <f t="shared" si="6"/>
        <v>14065</v>
      </c>
      <c r="R449">
        <f>IF(COUNTIF($A$2:A449,A449)=1,Q449,"")</f>
        <v>14065</v>
      </c>
    </row>
    <row r="450" spans="1:18">
      <c r="A450" t="s">
        <v>15423</v>
      </c>
      <c r="B450" t="s">
        <v>2542</v>
      </c>
      <c r="C450" t="s">
        <v>14653</v>
      </c>
      <c r="D450" t="s">
        <v>60</v>
      </c>
      <c r="E450" t="s">
        <v>14590</v>
      </c>
      <c r="F450" t="s">
        <v>15424</v>
      </c>
      <c r="G450" t="s">
        <v>53</v>
      </c>
      <c r="H450" t="s">
        <v>14746</v>
      </c>
      <c r="I450" t="s">
        <v>2058</v>
      </c>
      <c r="J450" s="28">
        <v>44914</v>
      </c>
      <c r="K450" s="28"/>
      <c r="M450">
        <v>0</v>
      </c>
      <c r="N450">
        <v>1</v>
      </c>
      <c r="O450">
        <v>13.6</v>
      </c>
      <c r="P450" t="s">
        <v>14516</v>
      </c>
      <c r="Q450">
        <f t="shared" ref="Q450:Q513" si="7">IFERROR(IF(RIGHT(UPPER(TRIM(F450)),1)="K",VALUE(SUBSTITUTE(SUBSTITUTE(LEFT(TRIM(F450),LEN(TRIM(F450))-1),"$",""),",",""))*1000,IF(RIGHT(UPPER(TRIM(F450)),1)="M",VALUE(SUBSTITUTE(SUBSTITUTE(LEFT(TRIM(F450),LEN(TRIM(F450))-1),"$",""),",",""))*1000000,VALUE(SUBSTITUTE(SUBSTITUTE(TRIM(F450),"$",""),",","")))),"")</f>
        <v>5870</v>
      </c>
      <c r="R450">
        <f>IF(COUNTIF($A$2:A450,A450)=1,Q450,"")</f>
        <v>5870</v>
      </c>
    </row>
    <row r="451" spans="1:18">
      <c r="A451" t="s">
        <v>9182</v>
      </c>
      <c r="B451" t="s">
        <v>7164</v>
      </c>
      <c r="C451" t="s">
        <v>15354</v>
      </c>
      <c r="D451" t="s">
        <v>119</v>
      </c>
      <c r="E451" t="s">
        <v>14517</v>
      </c>
      <c r="F451" t="s">
        <v>15425</v>
      </c>
      <c r="G451" t="s">
        <v>80</v>
      </c>
      <c r="H451" t="s">
        <v>14571</v>
      </c>
      <c r="I451" t="s">
        <v>622</v>
      </c>
      <c r="J451" s="28">
        <v>45216</v>
      </c>
      <c r="K451" s="28"/>
      <c r="M451">
        <v>0</v>
      </c>
      <c r="N451">
        <v>1</v>
      </c>
      <c r="O451">
        <v>16.899999999999999</v>
      </c>
      <c r="P451" t="s">
        <v>14516</v>
      </c>
      <c r="Q451">
        <f t="shared" si="7"/>
        <v>11706</v>
      </c>
      <c r="R451">
        <f>IF(COUNTIF($A$2:A451,A451)=1,Q451,"")</f>
        <v>11706</v>
      </c>
    </row>
    <row r="452" spans="1:18">
      <c r="A452" t="s">
        <v>15426</v>
      </c>
      <c r="B452" t="s">
        <v>6083</v>
      </c>
      <c r="C452" t="s">
        <v>15427</v>
      </c>
      <c r="D452" t="s">
        <v>119</v>
      </c>
      <c r="E452" t="s">
        <v>14590</v>
      </c>
      <c r="F452" t="s">
        <v>15428</v>
      </c>
      <c r="G452" t="s">
        <v>133</v>
      </c>
      <c r="H452" t="s">
        <v>14682</v>
      </c>
      <c r="I452" t="s">
        <v>3578</v>
      </c>
      <c r="J452" s="28">
        <v>45337</v>
      </c>
      <c r="K452" s="28"/>
      <c r="M452">
        <v>0</v>
      </c>
      <c r="N452">
        <v>1</v>
      </c>
      <c r="O452">
        <v>7.9</v>
      </c>
      <c r="P452" t="s">
        <v>14507</v>
      </c>
      <c r="Q452">
        <f t="shared" si="7"/>
        <v>3636</v>
      </c>
      <c r="R452">
        <f>IF(COUNTIF($A$2:A452,A452)=1,Q452,"")</f>
        <v>3636</v>
      </c>
    </row>
    <row r="453" spans="1:18">
      <c r="A453" t="s">
        <v>15429</v>
      </c>
      <c r="B453" t="s">
        <v>9535</v>
      </c>
      <c r="C453" t="s">
        <v>14884</v>
      </c>
      <c r="D453" t="s">
        <v>52</v>
      </c>
      <c r="E453" t="s">
        <v>14504</v>
      </c>
      <c r="F453" t="s">
        <v>15430</v>
      </c>
      <c r="G453" t="s">
        <v>14519</v>
      </c>
      <c r="H453" t="s">
        <v>14540</v>
      </c>
      <c r="I453" t="s">
        <v>14373</v>
      </c>
      <c r="J453" s="28">
        <v>45297</v>
      </c>
      <c r="K453" s="28"/>
      <c r="M453">
        <v>0</v>
      </c>
      <c r="N453">
        <v>1</v>
      </c>
      <c r="O453">
        <v>0.7</v>
      </c>
      <c r="P453" t="s">
        <v>14550</v>
      </c>
      <c r="Q453">
        <f t="shared" si="7"/>
        <v>168611</v>
      </c>
      <c r="R453">
        <f>IF(COUNTIF($A$2:A453,A453)=1,Q453,"")</f>
        <v>168611</v>
      </c>
    </row>
    <row r="454" spans="1:18">
      <c r="A454" t="s">
        <v>3475</v>
      </c>
      <c r="B454" t="s">
        <v>2158</v>
      </c>
      <c r="C454" t="s">
        <v>15431</v>
      </c>
      <c r="D454" t="s">
        <v>119</v>
      </c>
      <c r="E454" t="s">
        <v>14504</v>
      </c>
      <c r="F454" t="s">
        <v>15432</v>
      </c>
      <c r="G454" t="s">
        <v>53</v>
      </c>
      <c r="H454" t="s">
        <v>14540</v>
      </c>
      <c r="I454" t="s">
        <v>2357</v>
      </c>
      <c r="J454" s="28">
        <v>45516</v>
      </c>
      <c r="K454" s="28"/>
      <c r="M454">
        <v>0</v>
      </c>
      <c r="N454">
        <v>1</v>
      </c>
      <c r="O454">
        <v>13.1</v>
      </c>
      <c r="P454" t="s">
        <v>14550</v>
      </c>
      <c r="Q454">
        <f t="shared" si="7"/>
        <v>10592</v>
      </c>
      <c r="R454">
        <f>IF(COUNTIF($A$2:A454,A454)=1,Q454,"")</f>
        <v>10592</v>
      </c>
    </row>
    <row r="455" spans="1:18">
      <c r="A455" t="s">
        <v>15433</v>
      </c>
      <c r="B455" t="s">
        <v>2618</v>
      </c>
      <c r="C455" t="s">
        <v>3098</v>
      </c>
      <c r="D455" t="s">
        <v>119</v>
      </c>
      <c r="E455" t="s">
        <v>14558</v>
      </c>
      <c r="F455" t="s">
        <v>14787</v>
      </c>
      <c r="G455" t="s">
        <v>14519</v>
      </c>
      <c r="H455" t="s">
        <v>14580</v>
      </c>
      <c r="I455" t="s">
        <v>460</v>
      </c>
      <c r="J455" s="28">
        <v>44815</v>
      </c>
      <c r="K455" s="28">
        <v>44806</v>
      </c>
      <c r="L455">
        <v>107</v>
      </c>
      <c r="M455">
        <v>0</v>
      </c>
      <c r="N455">
        <v>1</v>
      </c>
      <c r="O455">
        <v>33.299999999999997</v>
      </c>
      <c r="P455" t="s">
        <v>14524</v>
      </c>
      <c r="Q455">
        <f t="shared" si="7"/>
        <v>10000</v>
      </c>
      <c r="R455">
        <f>IF(COUNTIF($A$2:A455,A455)=1,Q455,"")</f>
        <v>10000</v>
      </c>
    </row>
    <row r="456" spans="1:18">
      <c r="A456" t="s">
        <v>13989</v>
      </c>
      <c r="B456" t="s">
        <v>2919</v>
      </c>
      <c r="C456" t="s">
        <v>15248</v>
      </c>
      <c r="D456" t="s">
        <v>100</v>
      </c>
      <c r="E456" t="s">
        <v>14509</v>
      </c>
      <c r="F456" t="s">
        <v>15434</v>
      </c>
      <c r="G456" t="s">
        <v>14588</v>
      </c>
      <c r="H456" t="s">
        <v>15435</v>
      </c>
      <c r="I456" t="s">
        <v>7102</v>
      </c>
      <c r="J456" s="28">
        <v>45190</v>
      </c>
      <c r="K456" s="28"/>
      <c r="M456">
        <v>0</v>
      </c>
      <c r="N456">
        <v>1</v>
      </c>
      <c r="O456">
        <v>17.600000000000001</v>
      </c>
      <c r="P456" t="s">
        <v>14524</v>
      </c>
      <c r="Q456">
        <f t="shared" si="7"/>
        <v>2871</v>
      </c>
      <c r="R456">
        <f>IF(COUNTIF($A$2:A456,A456)=1,Q456,"")</f>
        <v>2871</v>
      </c>
    </row>
    <row r="457" spans="1:18">
      <c r="A457" t="s">
        <v>15436</v>
      </c>
      <c r="B457" t="s">
        <v>7279</v>
      </c>
      <c r="C457" t="s">
        <v>15437</v>
      </c>
      <c r="D457" t="s">
        <v>119</v>
      </c>
      <c r="E457" t="s">
        <v>14590</v>
      </c>
      <c r="F457" t="s">
        <v>15438</v>
      </c>
      <c r="G457" t="s">
        <v>61</v>
      </c>
      <c r="H457" t="s">
        <v>14630</v>
      </c>
      <c r="I457" t="s">
        <v>5269</v>
      </c>
      <c r="J457" s="28"/>
      <c r="K457" s="28"/>
      <c r="M457">
        <v>0</v>
      </c>
      <c r="N457">
        <v>1</v>
      </c>
      <c r="P457" t="s">
        <v>14524</v>
      </c>
      <c r="Q457">
        <f t="shared" si="7"/>
        <v>11657</v>
      </c>
      <c r="R457">
        <f>IF(COUNTIF($A$2:A457,A457)=1,Q457,"")</f>
        <v>11657</v>
      </c>
    </row>
    <row r="458" spans="1:18">
      <c r="A458" t="s">
        <v>8767</v>
      </c>
      <c r="B458" t="s">
        <v>2194</v>
      </c>
      <c r="C458" t="s">
        <v>15439</v>
      </c>
      <c r="D458" t="s">
        <v>73</v>
      </c>
      <c r="E458" t="s">
        <v>14590</v>
      </c>
      <c r="F458" t="s">
        <v>15440</v>
      </c>
      <c r="G458" t="s">
        <v>61</v>
      </c>
      <c r="H458" t="s">
        <v>14574</v>
      </c>
      <c r="I458" t="s">
        <v>9292</v>
      </c>
      <c r="J458" s="28">
        <v>44755</v>
      </c>
      <c r="K458" s="28"/>
      <c r="M458">
        <v>0</v>
      </c>
      <c r="N458">
        <v>1</v>
      </c>
      <c r="O458">
        <v>17.2</v>
      </c>
      <c r="P458" t="s">
        <v>14512</v>
      </c>
      <c r="Q458">
        <f t="shared" si="7"/>
        <v>45378</v>
      </c>
      <c r="R458">
        <f>IF(COUNTIF($A$2:A458,A458)=1,Q458,"")</f>
        <v>45378</v>
      </c>
    </row>
    <row r="459" spans="1:18">
      <c r="A459" t="s">
        <v>15441</v>
      </c>
      <c r="B459" t="s">
        <v>2012</v>
      </c>
      <c r="C459" t="s">
        <v>15442</v>
      </c>
      <c r="D459" t="s">
        <v>60</v>
      </c>
      <c r="E459" t="s">
        <v>14509</v>
      </c>
      <c r="F459" t="s">
        <v>15443</v>
      </c>
      <c r="G459" t="s">
        <v>80</v>
      </c>
      <c r="H459" t="s">
        <v>14553</v>
      </c>
      <c r="I459" t="s">
        <v>405</v>
      </c>
      <c r="J459" s="28">
        <v>45459</v>
      </c>
      <c r="K459" s="28"/>
      <c r="M459">
        <v>0</v>
      </c>
      <c r="N459">
        <v>1</v>
      </c>
      <c r="O459">
        <v>28.3</v>
      </c>
      <c r="P459" t="s">
        <v>14507</v>
      </c>
      <c r="Q459">
        <f t="shared" si="7"/>
        <v>3698</v>
      </c>
      <c r="R459">
        <f>IF(COUNTIF($A$2:A459,A459)=1,Q459,"")</f>
        <v>3698</v>
      </c>
    </row>
    <row r="460" spans="1:18">
      <c r="A460" t="s">
        <v>11100</v>
      </c>
      <c r="B460" t="s">
        <v>4314</v>
      </c>
      <c r="C460" t="s">
        <v>14694</v>
      </c>
      <c r="D460" t="s">
        <v>119</v>
      </c>
      <c r="E460" t="s">
        <v>14509</v>
      </c>
      <c r="F460" t="s">
        <v>15444</v>
      </c>
      <c r="G460" t="s">
        <v>67</v>
      </c>
      <c r="H460" t="s">
        <v>14682</v>
      </c>
      <c r="I460" t="s">
        <v>946</v>
      </c>
      <c r="J460" s="28">
        <v>45540</v>
      </c>
      <c r="K460" s="28"/>
      <c r="M460">
        <v>0</v>
      </c>
      <c r="N460">
        <v>1</v>
      </c>
      <c r="O460">
        <v>11.4</v>
      </c>
      <c r="P460" t="s">
        <v>14516</v>
      </c>
      <c r="Q460">
        <f t="shared" si="7"/>
        <v>12692</v>
      </c>
      <c r="R460">
        <f>IF(COUNTIF($A$2:A460,A460)=1,Q460,"")</f>
        <v>12692</v>
      </c>
    </row>
    <row r="461" spans="1:18">
      <c r="A461" t="s">
        <v>9779</v>
      </c>
      <c r="B461" t="s">
        <v>7271</v>
      </c>
      <c r="C461" t="s">
        <v>3098</v>
      </c>
      <c r="D461" t="s">
        <v>73</v>
      </c>
      <c r="E461" t="s">
        <v>14543</v>
      </c>
      <c r="F461" t="s">
        <v>14691</v>
      </c>
      <c r="G461" t="s">
        <v>14519</v>
      </c>
      <c r="H461" t="s">
        <v>14917</v>
      </c>
      <c r="I461" t="s">
        <v>1299</v>
      </c>
      <c r="J461" s="28">
        <v>45146</v>
      </c>
      <c r="K461" s="28">
        <v>45159</v>
      </c>
      <c r="L461">
        <v>135</v>
      </c>
      <c r="M461">
        <v>1</v>
      </c>
      <c r="N461">
        <v>4</v>
      </c>
      <c r="O461">
        <v>31.4</v>
      </c>
      <c r="P461" t="s">
        <v>14524</v>
      </c>
      <c r="Q461">
        <f t="shared" si="7"/>
        <v>16000</v>
      </c>
      <c r="R461">
        <f>IF(COUNTIF($A$2:A461,A461)=1,Q461,"")</f>
        <v>16000</v>
      </c>
    </row>
    <row r="462" spans="1:18">
      <c r="A462" t="s">
        <v>15445</v>
      </c>
      <c r="B462" t="s">
        <v>4017</v>
      </c>
      <c r="C462" t="s">
        <v>15021</v>
      </c>
      <c r="D462" t="s">
        <v>60</v>
      </c>
      <c r="E462" t="s">
        <v>14543</v>
      </c>
      <c r="F462" t="s">
        <v>15446</v>
      </c>
      <c r="G462" t="s">
        <v>133</v>
      </c>
      <c r="H462" t="s">
        <v>14506</v>
      </c>
      <c r="I462" t="s">
        <v>1096</v>
      </c>
      <c r="J462" s="28">
        <v>44853</v>
      </c>
      <c r="K462" s="28">
        <v>44812</v>
      </c>
      <c r="L462">
        <v>61</v>
      </c>
      <c r="M462">
        <v>0</v>
      </c>
      <c r="N462">
        <v>1</v>
      </c>
      <c r="O462">
        <v>15.9</v>
      </c>
      <c r="P462" t="s">
        <v>14507</v>
      </c>
      <c r="Q462">
        <f t="shared" si="7"/>
        <v>23813</v>
      </c>
      <c r="R462">
        <f>IF(COUNTIF($A$2:A462,A462)=1,Q462,"")</f>
        <v>23813</v>
      </c>
    </row>
    <row r="463" spans="1:18">
      <c r="A463" t="s">
        <v>4157</v>
      </c>
      <c r="B463" t="s">
        <v>2343</v>
      </c>
      <c r="C463" t="s">
        <v>3098</v>
      </c>
      <c r="D463" t="s">
        <v>52</v>
      </c>
      <c r="E463" t="s">
        <v>14543</v>
      </c>
      <c r="F463" t="s">
        <v>15447</v>
      </c>
      <c r="G463" t="s">
        <v>74</v>
      </c>
      <c r="H463" t="s">
        <v>15448</v>
      </c>
      <c r="I463" t="s">
        <v>2078</v>
      </c>
      <c r="J463" s="28">
        <v>45637</v>
      </c>
      <c r="K463" s="28">
        <v>45639</v>
      </c>
      <c r="L463">
        <v>109</v>
      </c>
      <c r="M463">
        <v>0</v>
      </c>
      <c r="N463">
        <v>1</v>
      </c>
      <c r="O463">
        <v>16.100000000000001</v>
      </c>
      <c r="P463" t="s">
        <v>14516</v>
      </c>
      <c r="Q463">
        <f t="shared" si="7"/>
        <v>113890</v>
      </c>
      <c r="R463">
        <f>IF(COUNTIF($A$2:A463,A463)=1,Q463,"")</f>
        <v>113890</v>
      </c>
    </row>
    <row r="464" spans="1:18">
      <c r="A464" t="s">
        <v>15449</v>
      </c>
      <c r="B464" t="s">
        <v>10476</v>
      </c>
      <c r="C464" t="s">
        <v>15450</v>
      </c>
      <c r="D464" t="s">
        <v>52</v>
      </c>
      <c r="E464" t="s">
        <v>14509</v>
      </c>
      <c r="F464" t="s">
        <v>14657</v>
      </c>
      <c r="G464" t="s">
        <v>133</v>
      </c>
      <c r="H464" t="s">
        <v>14982</v>
      </c>
      <c r="I464" t="s">
        <v>1775</v>
      </c>
      <c r="J464" s="28">
        <v>45059</v>
      </c>
      <c r="K464" s="28"/>
      <c r="M464">
        <v>0</v>
      </c>
      <c r="N464">
        <v>1</v>
      </c>
      <c r="O464">
        <v>13.3</v>
      </c>
      <c r="P464" t="s">
        <v>14516</v>
      </c>
      <c r="Q464">
        <f t="shared" si="7"/>
        <v>145000</v>
      </c>
      <c r="R464">
        <f>IF(COUNTIF($A$2:A464,A464)=1,Q464,"")</f>
        <v>145000</v>
      </c>
    </row>
    <row r="465" spans="1:18">
      <c r="A465" t="s">
        <v>11163</v>
      </c>
      <c r="B465" t="s">
        <v>3815</v>
      </c>
      <c r="C465" t="s">
        <v>15451</v>
      </c>
      <c r="D465" t="s">
        <v>60</v>
      </c>
      <c r="E465" t="s">
        <v>14590</v>
      </c>
      <c r="F465" t="s">
        <v>15452</v>
      </c>
      <c r="G465" t="s">
        <v>74</v>
      </c>
      <c r="H465" t="s">
        <v>14630</v>
      </c>
      <c r="I465" t="s">
        <v>9861</v>
      </c>
      <c r="J465" s="28">
        <v>45665</v>
      </c>
      <c r="K465" s="28"/>
      <c r="M465">
        <v>0</v>
      </c>
      <c r="N465">
        <v>1</v>
      </c>
      <c r="O465">
        <v>31.2</v>
      </c>
      <c r="P465" t="s">
        <v>14512</v>
      </c>
      <c r="Q465">
        <f t="shared" si="7"/>
        <v>4288</v>
      </c>
      <c r="R465">
        <f>IF(COUNTIF($A$2:A465,A465)=1,Q465,"")</f>
        <v>4288</v>
      </c>
    </row>
    <row r="466" spans="1:18">
      <c r="A466" t="s">
        <v>7703</v>
      </c>
      <c r="B466" t="s">
        <v>2696</v>
      </c>
      <c r="C466" t="s">
        <v>3098</v>
      </c>
      <c r="D466" t="s">
        <v>73</v>
      </c>
      <c r="E466" t="s">
        <v>14522</v>
      </c>
      <c r="F466" t="s">
        <v>15453</v>
      </c>
      <c r="G466" t="s">
        <v>14519</v>
      </c>
      <c r="H466" t="s">
        <v>14506</v>
      </c>
      <c r="I466" t="s">
        <v>1586</v>
      </c>
      <c r="J466" s="28">
        <v>45500</v>
      </c>
      <c r="K466" s="28"/>
      <c r="M466">
        <v>0</v>
      </c>
      <c r="N466">
        <v>1</v>
      </c>
      <c r="O466">
        <v>26.6</v>
      </c>
      <c r="P466" t="s">
        <v>14550</v>
      </c>
      <c r="Q466">
        <f t="shared" si="7"/>
        <v>12278</v>
      </c>
      <c r="R466">
        <f>IF(COUNTIF($A$2:A466,A466)=1,Q466,"")</f>
        <v>12278</v>
      </c>
    </row>
    <row r="467" spans="1:18">
      <c r="A467" t="s">
        <v>6432</v>
      </c>
      <c r="B467" t="s">
        <v>1508</v>
      </c>
      <c r="C467" t="s">
        <v>14575</v>
      </c>
      <c r="D467" t="s">
        <v>100</v>
      </c>
      <c r="E467" t="s">
        <v>14522</v>
      </c>
      <c r="F467" t="s">
        <v>15454</v>
      </c>
      <c r="G467" t="s">
        <v>90</v>
      </c>
      <c r="H467" t="s">
        <v>14540</v>
      </c>
      <c r="I467" t="s">
        <v>921</v>
      </c>
      <c r="J467" s="28">
        <v>45229</v>
      </c>
      <c r="K467" s="28"/>
      <c r="M467">
        <v>0</v>
      </c>
      <c r="N467">
        <v>1</v>
      </c>
      <c r="O467">
        <v>8</v>
      </c>
      <c r="P467" t="s">
        <v>14524</v>
      </c>
      <c r="Q467">
        <f t="shared" si="7"/>
        <v>1636</v>
      </c>
      <c r="R467">
        <f>IF(COUNTIF($A$2:A467,A467)=1,Q467,"")</f>
        <v>1636</v>
      </c>
    </row>
    <row r="468" spans="1:18">
      <c r="A468" t="s">
        <v>13008</v>
      </c>
      <c r="B468" t="s">
        <v>5577</v>
      </c>
      <c r="C468" t="s">
        <v>3098</v>
      </c>
      <c r="D468" t="s">
        <v>60</v>
      </c>
      <c r="E468" t="s">
        <v>14558</v>
      </c>
      <c r="F468" t="s">
        <v>15455</v>
      </c>
      <c r="G468" t="s">
        <v>133</v>
      </c>
      <c r="H468" t="s">
        <v>14798</v>
      </c>
      <c r="I468" t="s">
        <v>1971</v>
      </c>
      <c r="J468" s="28">
        <v>45393</v>
      </c>
      <c r="K468" s="28">
        <v>45386</v>
      </c>
      <c r="L468">
        <v>120</v>
      </c>
      <c r="M468">
        <v>0</v>
      </c>
      <c r="N468">
        <v>1</v>
      </c>
      <c r="O468">
        <v>11.3</v>
      </c>
      <c r="P468" t="s">
        <v>14550</v>
      </c>
      <c r="Q468">
        <f t="shared" si="7"/>
        <v>16949</v>
      </c>
      <c r="R468">
        <f>IF(COUNTIF($A$2:A468,A468)=1,Q468,"")</f>
        <v>16949</v>
      </c>
    </row>
    <row r="469" spans="1:18">
      <c r="A469" t="s">
        <v>15456</v>
      </c>
      <c r="B469" t="s">
        <v>2405</v>
      </c>
      <c r="C469" t="s">
        <v>15252</v>
      </c>
      <c r="D469" t="s">
        <v>100</v>
      </c>
      <c r="E469" t="s">
        <v>14517</v>
      </c>
      <c r="F469" t="s">
        <v>15457</v>
      </c>
      <c r="G469" t="s">
        <v>74</v>
      </c>
      <c r="H469" t="s">
        <v>14580</v>
      </c>
      <c r="I469" t="s">
        <v>652</v>
      </c>
      <c r="J469" s="28">
        <v>45252</v>
      </c>
      <c r="K469" s="28"/>
      <c r="M469">
        <v>0</v>
      </c>
      <c r="N469">
        <v>1</v>
      </c>
      <c r="O469">
        <v>4.0999999999999996</v>
      </c>
      <c r="P469" t="s">
        <v>14550</v>
      </c>
      <c r="Q469">
        <f t="shared" si="7"/>
        <v>5666</v>
      </c>
      <c r="R469">
        <f>IF(COUNTIF($A$2:A469,A469)=1,Q469,"")</f>
        <v>5666</v>
      </c>
    </row>
    <row r="470" spans="1:18">
      <c r="A470" t="s">
        <v>4633</v>
      </c>
      <c r="B470" t="s">
        <v>4199</v>
      </c>
      <c r="C470" t="s">
        <v>15458</v>
      </c>
      <c r="D470" t="s">
        <v>73</v>
      </c>
      <c r="E470" t="s">
        <v>14522</v>
      </c>
      <c r="F470" t="s">
        <v>15459</v>
      </c>
      <c r="G470" t="s">
        <v>133</v>
      </c>
      <c r="H470" t="s">
        <v>14754</v>
      </c>
      <c r="I470" t="s">
        <v>209</v>
      </c>
      <c r="J470" s="28">
        <v>45161</v>
      </c>
      <c r="K470" s="28"/>
      <c r="M470">
        <v>0</v>
      </c>
      <c r="N470">
        <v>1</v>
      </c>
      <c r="O470">
        <v>12.8</v>
      </c>
      <c r="P470" t="s">
        <v>14516</v>
      </c>
      <c r="Q470">
        <f t="shared" si="7"/>
        <v>47018</v>
      </c>
      <c r="R470">
        <f>IF(COUNTIF($A$2:A470,A470)=1,Q470,"")</f>
        <v>47018</v>
      </c>
    </row>
    <row r="471" spans="1:18">
      <c r="A471" t="s">
        <v>6988</v>
      </c>
      <c r="B471" t="s">
        <v>2896</v>
      </c>
      <c r="C471" t="s">
        <v>14731</v>
      </c>
      <c r="D471" t="s">
        <v>119</v>
      </c>
      <c r="E471" t="s">
        <v>14509</v>
      </c>
      <c r="F471" t="s">
        <v>15460</v>
      </c>
      <c r="G471" t="s">
        <v>80</v>
      </c>
      <c r="H471" t="s">
        <v>14560</v>
      </c>
      <c r="I471" t="s">
        <v>4304</v>
      </c>
      <c r="J471" s="28">
        <v>44862</v>
      </c>
      <c r="K471" s="28"/>
      <c r="M471">
        <v>0</v>
      </c>
      <c r="N471">
        <v>1</v>
      </c>
      <c r="O471">
        <v>1.2</v>
      </c>
      <c r="P471" t="s">
        <v>14507</v>
      </c>
      <c r="Q471">
        <f t="shared" si="7"/>
        <v>4425</v>
      </c>
      <c r="R471">
        <f>IF(COUNTIF($A$2:A471,A471)=1,Q471,"")</f>
        <v>4425</v>
      </c>
    </row>
    <row r="472" spans="1:18">
      <c r="A472" t="s">
        <v>15461</v>
      </c>
      <c r="B472" t="s">
        <v>3836</v>
      </c>
      <c r="C472" t="s">
        <v>15291</v>
      </c>
      <c r="D472" t="s">
        <v>73</v>
      </c>
      <c r="E472" t="s">
        <v>14558</v>
      </c>
      <c r="F472" t="s">
        <v>15462</v>
      </c>
      <c r="G472" t="s">
        <v>90</v>
      </c>
      <c r="H472" t="s">
        <v>14682</v>
      </c>
      <c r="I472" t="s">
        <v>68</v>
      </c>
      <c r="J472" s="28">
        <v>44954</v>
      </c>
      <c r="K472" s="28">
        <v>45087</v>
      </c>
      <c r="L472">
        <v>199</v>
      </c>
      <c r="M472">
        <v>0</v>
      </c>
      <c r="N472">
        <v>1</v>
      </c>
      <c r="O472">
        <v>2.7</v>
      </c>
      <c r="P472" t="s">
        <v>14516</v>
      </c>
      <c r="Q472">
        <f t="shared" si="7"/>
        <v>44916</v>
      </c>
      <c r="R472">
        <f>IF(COUNTIF($A$2:A472,A472)=1,Q472,"")</f>
        <v>44916</v>
      </c>
    </row>
    <row r="473" spans="1:18">
      <c r="A473" t="s">
        <v>14297</v>
      </c>
      <c r="B473" t="s">
        <v>916</v>
      </c>
      <c r="C473" t="s">
        <v>15392</v>
      </c>
      <c r="D473" t="s">
        <v>119</v>
      </c>
      <c r="E473" t="s">
        <v>14558</v>
      </c>
      <c r="F473" t="s">
        <v>15463</v>
      </c>
      <c r="G473" t="s">
        <v>74</v>
      </c>
      <c r="H473" t="s">
        <v>14540</v>
      </c>
      <c r="I473" t="s">
        <v>2605</v>
      </c>
      <c r="J473" s="28"/>
      <c r="K473" s="28">
        <v>45038</v>
      </c>
      <c r="L473">
        <v>102</v>
      </c>
      <c r="M473">
        <v>0</v>
      </c>
      <c r="N473">
        <v>1</v>
      </c>
      <c r="P473" t="s">
        <v>14507</v>
      </c>
      <c r="Q473">
        <f t="shared" si="7"/>
        <v>8903</v>
      </c>
      <c r="R473">
        <f>IF(COUNTIF($A$2:A473,A473)=1,Q473,"")</f>
        <v>8903</v>
      </c>
    </row>
    <row r="474" spans="1:18">
      <c r="A474" t="s">
        <v>7494</v>
      </c>
      <c r="B474" t="s">
        <v>899</v>
      </c>
      <c r="C474" t="s">
        <v>14656</v>
      </c>
      <c r="D474" t="s">
        <v>100</v>
      </c>
      <c r="E474" t="s">
        <v>14590</v>
      </c>
      <c r="F474" t="s">
        <v>15464</v>
      </c>
      <c r="G474" t="s">
        <v>90</v>
      </c>
      <c r="H474" t="s">
        <v>14545</v>
      </c>
      <c r="I474" t="s">
        <v>15465</v>
      </c>
      <c r="J474" s="28">
        <v>45333</v>
      </c>
      <c r="K474" s="28"/>
      <c r="M474">
        <v>0</v>
      </c>
      <c r="N474">
        <v>1</v>
      </c>
      <c r="O474">
        <v>18.5</v>
      </c>
      <c r="P474" t="s">
        <v>14524</v>
      </c>
      <c r="Q474">
        <f t="shared" si="7"/>
        <v>3699</v>
      </c>
      <c r="R474">
        <f>IF(COUNTIF($A$2:A474,A474)=1,Q474,"")</f>
        <v>3699</v>
      </c>
    </row>
    <row r="475" spans="1:18">
      <c r="A475" t="s">
        <v>12568</v>
      </c>
      <c r="B475" t="s">
        <v>4611</v>
      </c>
      <c r="C475" t="s">
        <v>15466</v>
      </c>
      <c r="D475" t="s">
        <v>119</v>
      </c>
      <c r="E475" t="s">
        <v>14509</v>
      </c>
      <c r="F475" t="s">
        <v>15467</v>
      </c>
      <c r="G475" t="s">
        <v>14519</v>
      </c>
      <c r="H475" t="s">
        <v>14746</v>
      </c>
      <c r="I475" t="s">
        <v>1038</v>
      </c>
      <c r="J475" s="28">
        <v>44923</v>
      </c>
      <c r="K475" s="28"/>
      <c r="M475">
        <v>0</v>
      </c>
      <c r="N475">
        <v>1</v>
      </c>
      <c r="O475">
        <v>9.6999999999999993</v>
      </c>
      <c r="P475" t="s">
        <v>14516</v>
      </c>
      <c r="Q475">
        <f t="shared" si="7"/>
        <v>6666</v>
      </c>
      <c r="R475">
        <f>IF(COUNTIF($A$2:A475,A475)=1,Q475,"")</f>
        <v>6666</v>
      </c>
    </row>
    <row r="476" spans="1:18">
      <c r="A476" t="s">
        <v>15468</v>
      </c>
      <c r="B476" t="s">
        <v>2140</v>
      </c>
      <c r="C476" t="s">
        <v>3098</v>
      </c>
      <c r="D476" t="s">
        <v>52</v>
      </c>
      <c r="E476" t="s">
        <v>14522</v>
      </c>
      <c r="F476" t="s">
        <v>15469</v>
      </c>
      <c r="G476" t="s">
        <v>14588</v>
      </c>
      <c r="H476" t="s">
        <v>14532</v>
      </c>
      <c r="I476" t="s">
        <v>1279</v>
      </c>
      <c r="J476" s="28">
        <v>45729</v>
      </c>
      <c r="K476" s="28"/>
      <c r="M476">
        <v>0</v>
      </c>
      <c r="N476">
        <v>1</v>
      </c>
      <c r="O476">
        <v>18.7</v>
      </c>
      <c r="P476" t="s">
        <v>14524</v>
      </c>
      <c r="Q476">
        <f t="shared" si="7"/>
        <v>71815</v>
      </c>
      <c r="R476">
        <f>IF(COUNTIF($A$2:A476,A476)=1,Q476,"")</f>
        <v>71815</v>
      </c>
    </row>
    <row r="477" spans="1:18">
      <c r="A477" t="s">
        <v>13885</v>
      </c>
      <c r="B477" t="s">
        <v>1026</v>
      </c>
      <c r="C477" t="s">
        <v>14586</v>
      </c>
      <c r="D477" t="s">
        <v>119</v>
      </c>
      <c r="E477" t="s">
        <v>14558</v>
      </c>
      <c r="F477" t="s">
        <v>15470</v>
      </c>
      <c r="G477" t="s">
        <v>90</v>
      </c>
      <c r="H477" t="s">
        <v>14530</v>
      </c>
      <c r="I477" t="s">
        <v>1272</v>
      </c>
      <c r="J477" s="28">
        <v>45823</v>
      </c>
      <c r="K477" s="28">
        <v>45671</v>
      </c>
      <c r="L477">
        <v>21</v>
      </c>
      <c r="M477">
        <v>0</v>
      </c>
      <c r="N477">
        <v>1</v>
      </c>
      <c r="P477" t="s">
        <v>14516</v>
      </c>
      <c r="Q477">
        <f t="shared" si="7"/>
        <v>6506</v>
      </c>
      <c r="R477">
        <f>IF(COUNTIF($A$2:A477,A477)=1,Q477,"")</f>
        <v>6506</v>
      </c>
    </row>
    <row r="478" spans="1:18">
      <c r="A478" t="s">
        <v>4229</v>
      </c>
      <c r="B478" t="s">
        <v>3949</v>
      </c>
      <c r="C478" t="s">
        <v>15471</v>
      </c>
      <c r="D478" t="s">
        <v>73</v>
      </c>
      <c r="E478" t="s">
        <v>14517</v>
      </c>
      <c r="F478" t="s">
        <v>15472</v>
      </c>
      <c r="G478" t="s">
        <v>90</v>
      </c>
      <c r="H478" t="s">
        <v>14766</v>
      </c>
      <c r="I478" t="s">
        <v>475</v>
      </c>
      <c r="J478" s="28">
        <v>44883</v>
      </c>
      <c r="K478" s="28"/>
      <c r="M478">
        <v>0</v>
      </c>
      <c r="N478">
        <v>1</v>
      </c>
      <c r="O478">
        <v>25.2</v>
      </c>
      <c r="P478" t="s">
        <v>14550</v>
      </c>
      <c r="Q478">
        <f t="shared" si="7"/>
        <v>11374</v>
      </c>
      <c r="R478">
        <f>IF(COUNTIF($A$2:A478,A478)=1,Q478,"")</f>
        <v>11374</v>
      </c>
    </row>
    <row r="479" spans="1:18">
      <c r="A479" t="s">
        <v>8788</v>
      </c>
      <c r="B479" t="s">
        <v>6847</v>
      </c>
      <c r="C479" t="s">
        <v>15473</v>
      </c>
      <c r="D479" t="s">
        <v>52</v>
      </c>
      <c r="E479" t="s">
        <v>14504</v>
      </c>
      <c r="F479" t="s">
        <v>15474</v>
      </c>
      <c r="G479" t="s">
        <v>53</v>
      </c>
      <c r="H479" t="s">
        <v>14568</v>
      </c>
      <c r="I479" t="s">
        <v>629</v>
      </c>
      <c r="J479" s="28">
        <v>44949</v>
      </c>
      <c r="K479" s="28"/>
      <c r="M479">
        <v>0</v>
      </c>
      <c r="N479">
        <v>1</v>
      </c>
      <c r="O479">
        <v>32</v>
      </c>
      <c r="P479" t="s">
        <v>14512</v>
      </c>
      <c r="Q479">
        <f t="shared" si="7"/>
        <v>105736</v>
      </c>
      <c r="R479">
        <f>IF(COUNTIF($A$2:A479,A479)=1,Q479,"")</f>
        <v>105736</v>
      </c>
    </row>
    <row r="480" spans="1:18">
      <c r="A480" t="s">
        <v>4642</v>
      </c>
      <c r="B480" t="s">
        <v>3344</v>
      </c>
      <c r="C480" t="s">
        <v>15475</v>
      </c>
      <c r="D480" t="s">
        <v>119</v>
      </c>
      <c r="E480" t="s">
        <v>14517</v>
      </c>
      <c r="F480" t="s">
        <v>15476</v>
      </c>
      <c r="G480" t="s">
        <v>90</v>
      </c>
      <c r="H480" t="s">
        <v>14639</v>
      </c>
      <c r="I480" t="s">
        <v>2559</v>
      </c>
      <c r="J480" s="28">
        <v>45597</v>
      </c>
      <c r="K480" s="28"/>
      <c r="M480">
        <v>0</v>
      </c>
      <c r="N480">
        <v>1</v>
      </c>
      <c r="O480">
        <v>10.5</v>
      </c>
      <c r="P480" t="s">
        <v>14512</v>
      </c>
      <c r="Q480">
        <f t="shared" si="7"/>
        <v>6032</v>
      </c>
      <c r="R480">
        <f>IF(COUNTIF($A$2:A480,A480)=1,Q480,"")</f>
        <v>6032</v>
      </c>
    </row>
    <row r="481" spans="1:18">
      <c r="A481" t="s">
        <v>8466</v>
      </c>
      <c r="B481" t="s">
        <v>545</v>
      </c>
      <c r="C481" t="s">
        <v>3098</v>
      </c>
      <c r="D481" t="s">
        <v>60</v>
      </c>
      <c r="E481" t="s">
        <v>14517</v>
      </c>
      <c r="F481" t="s">
        <v>15477</v>
      </c>
      <c r="G481" t="s">
        <v>14588</v>
      </c>
      <c r="H481" t="s">
        <v>14530</v>
      </c>
      <c r="I481" t="s">
        <v>278</v>
      </c>
      <c r="J481" s="28">
        <v>45704</v>
      </c>
      <c r="K481" s="28"/>
      <c r="M481">
        <v>0</v>
      </c>
      <c r="N481">
        <v>1</v>
      </c>
      <c r="O481">
        <v>27.6</v>
      </c>
      <c r="P481" t="s">
        <v>14512</v>
      </c>
      <c r="Q481">
        <f t="shared" si="7"/>
        <v>18443</v>
      </c>
      <c r="R481">
        <f>IF(COUNTIF($A$2:A481,A481)=1,Q481,"")</f>
        <v>18443</v>
      </c>
    </row>
    <row r="482" spans="1:18">
      <c r="A482" t="s">
        <v>4638</v>
      </c>
      <c r="B482" t="s">
        <v>1428</v>
      </c>
      <c r="C482" t="s">
        <v>3098</v>
      </c>
      <c r="D482" t="s">
        <v>52</v>
      </c>
      <c r="E482" t="s">
        <v>14543</v>
      </c>
      <c r="F482" t="s">
        <v>15478</v>
      </c>
      <c r="G482" t="s">
        <v>14519</v>
      </c>
      <c r="H482" t="s">
        <v>14537</v>
      </c>
      <c r="I482" t="s">
        <v>864</v>
      </c>
      <c r="J482" s="28">
        <v>45421</v>
      </c>
      <c r="K482" s="28">
        <v>45401</v>
      </c>
      <c r="L482">
        <v>98</v>
      </c>
      <c r="M482">
        <v>1</v>
      </c>
      <c r="N482">
        <v>1</v>
      </c>
      <c r="O482">
        <v>29.2</v>
      </c>
      <c r="P482" t="s">
        <v>14512</v>
      </c>
      <c r="Q482">
        <f t="shared" si="7"/>
        <v>128061</v>
      </c>
      <c r="R482">
        <f>IF(COUNTIF($A$2:A482,A482)=1,Q482,"")</f>
        <v>128061</v>
      </c>
    </row>
    <row r="483" spans="1:18">
      <c r="A483" t="s">
        <v>12068</v>
      </c>
      <c r="B483" t="s">
        <v>2268</v>
      </c>
      <c r="C483" t="s">
        <v>15471</v>
      </c>
      <c r="D483" t="s">
        <v>100</v>
      </c>
      <c r="E483" t="s">
        <v>14504</v>
      </c>
      <c r="F483" t="s">
        <v>14529</v>
      </c>
      <c r="G483" t="s">
        <v>90</v>
      </c>
      <c r="H483" t="s">
        <v>14540</v>
      </c>
      <c r="I483" t="s">
        <v>892</v>
      </c>
      <c r="J483" s="28">
        <v>44641</v>
      </c>
      <c r="K483" s="28"/>
      <c r="M483">
        <v>0</v>
      </c>
      <c r="N483">
        <v>1</v>
      </c>
      <c r="O483">
        <v>14.7</v>
      </c>
      <c r="P483" t="s">
        <v>14512</v>
      </c>
      <c r="Q483">
        <f t="shared" si="7"/>
        <v>7000</v>
      </c>
      <c r="R483">
        <f>IF(COUNTIF($A$2:A483,A483)=1,Q483,"")</f>
        <v>7000</v>
      </c>
    </row>
    <row r="484" spans="1:18">
      <c r="A484" t="s">
        <v>10037</v>
      </c>
      <c r="B484" t="s">
        <v>1282</v>
      </c>
      <c r="C484" t="s">
        <v>15479</v>
      </c>
      <c r="D484" t="s">
        <v>119</v>
      </c>
      <c r="E484" t="s">
        <v>14522</v>
      </c>
      <c r="F484" t="s">
        <v>14529</v>
      </c>
      <c r="G484" t="s">
        <v>90</v>
      </c>
      <c r="H484" t="s">
        <v>14565</v>
      </c>
      <c r="I484" t="s">
        <v>755</v>
      </c>
      <c r="J484" s="28">
        <v>45042</v>
      </c>
      <c r="K484" s="28"/>
      <c r="M484">
        <v>0</v>
      </c>
      <c r="N484">
        <v>1</v>
      </c>
      <c r="O484">
        <v>3</v>
      </c>
      <c r="P484" t="s">
        <v>14524</v>
      </c>
      <c r="Q484">
        <f t="shared" si="7"/>
        <v>7000</v>
      </c>
      <c r="R484">
        <f>IF(COUNTIF($A$2:A484,A484)=1,Q484,"")</f>
        <v>7000</v>
      </c>
    </row>
    <row r="485" spans="1:18">
      <c r="A485" t="s">
        <v>15480</v>
      </c>
      <c r="B485" t="s">
        <v>1060</v>
      </c>
      <c r="C485" t="s">
        <v>15481</v>
      </c>
      <c r="D485" t="s">
        <v>119</v>
      </c>
      <c r="E485" t="s">
        <v>14590</v>
      </c>
      <c r="F485" t="s">
        <v>15482</v>
      </c>
      <c r="G485" t="s">
        <v>67</v>
      </c>
      <c r="H485" t="s">
        <v>14506</v>
      </c>
      <c r="I485" t="s">
        <v>56</v>
      </c>
      <c r="J485" s="28">
        <v>44795</v>
      </c>
      <c r="K485" s="28"/>
      <c r="M485">
        <v>0</v>
      </c>
      <c r="N485">
        <v>1</v>
      </c>
      <c r="P485" t="s">
        <v>14550</v>
      </c>
      <c r="Q485">
        <f t="shared" si="7"/>
        <v>5503</v>
      </c>
      <c r="R485">
        <f>IF(COUNTIF($A$2:A485,A485)=1,Q485,"")</f>
        <v>5503</v>
      </c>
    </row>
    <row r="486" spans="1:18">
      <c r="A486" t="s">
        <v>3466</v>
      </c>
      <c r="B486" t="s">
        <v>9043</v>
      </c>
      <c r="C486" t="s">
        <v>15483</v>
      </c>
      <c r="D486" t="s">
        <v>73</v>
      </c>
      <c r="E486" t="s">
        <v>14590</v>
      </c>
      <c r="F486" t="s">
        <v>14691</v>
      </c>
      <c r="G486" t="s">
        <v>61</v>
      </c>
      <c r="H486" t="s">
        <v>14527</v>
      </c>
      <c r="I486" t="s">
        <v>114</v>
      </c>
      <c r="J486" s="28">
        <v>45367</v>
      </c>
      <c r="K486" s="28"/>
      <c r="M486">
        <v>0</v>
      </c>
      <c r="N486">
        <v>1</v>
      </c>
      <c r="O486">
        <v>27.8</v>
      </c>
      <c r="P486" t="s">
        <v>14516</v>
      </c>
      <c r="Q486">
        <f t="shared" si="7"/>
        <v>16000</v>
      </c>
      <c r="R486">
        <f>IF(COUNTIF($A$2:A486,A486)=1,Q486,"")</f>
        <v>16000</v>
      </c>
    </row>
    <row r="487" spans="1:18">
      <c r="A487" t="s">
        <v>15484</v>
      </c>
      <c r="B487" t="s">
        <v>4502</v>
      </c>
      <c r="C487" t="s">
        <v>15140</v>
      </c>
      <c r="D487" t="s">
        <v>119</v>
      </c>
      <c r="E487" t="s">
        <v>14543</v>
      </c>
      <c r="F487" t="s">
        <v>15485</v>
      </c>
      <c r="G487" t="s">
        <v>67</v>
      </c>
      <c r="H487" t="s">
        <v>14574</v>
      </c>
      <c r="I487" t="s">
        <v>2491</v>
      </c>
      <c r="J487" s="28">
        <v>44994</v>
      </c>
      <c r="K487" s="28">
        <v>44982</v>
      </c>
      <c r="L487">
        <v>80</v>
      </c>
      <c r="M487">
        <v>0</v>
      </c>
      <c r="N487">
        <v>1</v>
      </c>
      <c r="O487">
        <v>0.4</v>
      </c>
      <c r="P487" t="s">
        <v>14524</v>
      </c>
      <c r="Q487">
        <f t="shared" si="7"/>
        <v>7575</v>
      </c>
      <c r="R487">
        <f>IF(COUNTIF($A$2:A487,A487)=1,Q487,"")</f>
        <v>7575</v>
      </c>
    </row>
    <row r="488" spans="1:18">
      <c r="A488" t="s">
        <v>15486</v>
      </c>
      <c r="B488" t="s">
        <v>3740</v>
      </c>
      <c r="C488" t="s">
        <v>15487</v>
      </c>
      <c r="D488" t="s">
        <v>100</v>
      </c>
      <c r="E488" t="s">
        <v>14509</v>
      </c>
      <c r="F488" t="s">
        <v>15488</v>
      </c>
      <c r="G488" t="s">
        <v>14519</v>
      </c>
      <c r="H488" t="s">
        <v>14742</v>
      </c>
      <c r="I488" t="s">
        <v>680</v>
      </c>
      <c r="J488" s="28">
        <v>45340</v>
      </c>
      <c r="K488" s="28"/>
      <c r="M488">
        <v>0</v>
      </c>
      <c r="N488">
        <v>1</v>
      </c>
      <c r="O488">
        <v>25.8</v>
      </c>
      <c r="P488" t="s">
        <v>14524</v>
      </c>
      <c r="Q488">
        <f t="shared" si="7"/>
        <v>3729</v>
      </c>
      <c r="R488">
        <f>IF(COUNTIF($A$2:A488,A488)=1,Q488,"")</f>
        <v>3729</v>
      </c>
    </row>
    <row r="489" spans="1:18">
      <c r="A489" t="s">
        <v>15489</v>
      </c>
      <c r="B489" t="s">
        <v>1898</v>
      </c>
      <c r="C489" t="s">
        <v>3098</v>
      </c>
      <c r="D489" t="s">
        <v>73</v>
      </c>
      <c r="E489" t="s">
        <v>14504</v>
      </c>
      <c r="F489" t="s">
        <v>15490</v>
      </c>
      <c r="G489" t="s">
        <v>67</v>
      </c>
      <c r="H489" t="s">
        <v>14619</v>
      </c>
      <c r="I489" t="s">
        <v>1918</v>
      </c>
      <c r="J489" s="28">
        <v>44795</v>
      </c>
      <c r="K489" s="28"/>
      <c r="M489">
        <v>0</v>
      </c>
      <c r="N489">
        <v>1</v>
      </c>
      <c r="O489">
        <v>9.4</v>
      </c>
      <c r="P489" t="s">
        <v>14512</v>
      </c>
      <c r="Q489">
        <f t="shared" si="7"/>
        <v>37813</v>
      </c>
      <c r="R489">
        <f>IF(COUNTIF($A$2:A489,A489)=1,Q489,"")</f>
        <v>37813</v>
      </c>
    </row>
    <row r="490" spans="1:18">
      <c r="A490" t="s">
        <v>10015</v>
      </c>
      <c r="B490" t="s">
        <v>934</v>
      </c>
      <c r="C490" t="s">
        <v>3098</v>
      </c>
      <c r="D490" t="s">
        <v>60</v>
      </c>
      <c r="E490" t="s">
        <v>14517</v>
      </c>
      <c r="F490" t="s">
        <v>15491</v>
      </c>
      <c r="G490" t="s">
        <v>61</v>
      </c>
      <c r="H490" t="s">
        <v>14532</v>
      </c>
      <c r="I490" t="s">
        <v>353</v>
      </c>
      <c r="J490" s="28">
        <v>45343</v>
      </c>
      <c r="K490" s="28"/>
      <c r="M490">
        <v>0</v>
      </c>
      <c r="N490">
        <v>1</v>
      </c>
      <c r="O490">
        <v>6.9</v>
      </c>
      <c r="P490" t="s">
        <v>14512</v>
      </c>
      <c r="Q490">
        <f t="shared" si="7"/>
        <v>7160</v>
      </c>
      <c r="R490">
        <f>IF(COUNTIF($A$2:A490,A490)=1,Q490,"")</f>
        <v>7160</v>
      </c>
    </row>
    <row r="491" spans="1:18">
      <c r="A491" t="s">
        <v>13071</v>
      </c>
      <c r="B491" t="s">
        <v>2186</v>
      </c>
      <c r="C491" t="s">
        <v>14575</v>
      </c>
      <c r="D491" t="s">
        <v>73</v>
      </c>
      <c r="E491" t="s">
        <v>14522</v>
      </c>
      <c r="F491" t="s">
        <v>15492</v>
      </c>
      <c r="G491" t="s">
        <v>53</v>
      </c>
      <c r="H491" t="s">
        <v>14545</v>
      </c>
      <c r="I491" t="s">
        <v>742</v>
      </c>
      <c r="J491" s="28">
        <v>45093</v>
      </c>
      <c r="K491" s="28"/>
      <c r="M491">
        <v>0</v>
      </c>
      <c r="N491">
        <v>1</v>
      </c>
      <c r="O491">
        <v>26.5</v>
      </c>
      <c r="P491" t="s">
        <v>14550</v>
      </c>
      <c r="Q491">
        <f t="shared" si="7"/>
        <v>25847</v>
      </c>
      <c r="R491">
        <f>IF(COUNTIF($A$2:A491,A491)=1,Q491,"")</f>
        <v>25847</v>
      </c>
    </row>
    <row r="492" spans="1:18">
      <c r="A492" t="s">
        <v>6830</v>
      </c>
      <c r="B492" t="s">
        <v>2006</v>
      </c>
      <c r="C492" t="s">
        <v>14936</v>
      </c>
      <c r="D492" t="s">
        <v>119</v>
      </c>
      <c r="E492" t="s">
        <v>14590</v>
      </c>
      <c r="F492" t="s">
        <v>15493</v>
      </c>
      <c r="G492" t="s">
        <v>53</v>
      </c>
      <c r="H492" t="s">
        <v>14530</v>
      </c>
      <c r="I492" t="s">
        <v>393</v>
      </c>
      <c r="J492" s="28">
        <v>44758</v>
      </c>
      <c r="K492" s="28"/>
      <c r="M492">
        <v>0</v>
      </c>
      <c r="N492">
        <v>1</v>
      </c>
      <c r="O492">
        <v>1</v>
      </c>
      <c r="P492" t="s">
        <v>14507</v>
      </c>
      <c r="Q492">
        <f t="shared" si="7"/>
        <v>3906</v>
      </c>
      <c r="R492">
        <f>IF(COUNTIF($A$2:A492,A492)=1,Q492,"")</f>
        <v>3906</v>
      </c>
    </row>
    <row r="493" spans="1:18">
      <c r="A493" t="s">
        <v>9571</v>
      </c>
      <c r="B493" t="s">
        <v>2550</v>
      </c>
      <c r="C493" t="s">
        <v>15494</v>
      </c>
      <c r="D493" t="s">
        <v>100</v>
      </c>
      <c r="E493" t="s">
        <v>14543</v>
      </c>
      <c r="F493" t="s">
        <v>14741</v>
      </c>
      <c r="G493" t="s">
        <v>133</v>
      </c>
      <c r="H493" t="s">
        <v>15213</v>
      </c>
      <c r="I493" t="s">
        <v>2538</v>
      </c>
      <c r="J493" s="28">
        <v>44964</v>
      </c>
      <c r="K493" s="28">
        <v>44993</v>
      </c>
      <c r="L493">
        <v>120</v>
      </c>
      <c r="M493">
        <v>1</v>
      </c>
      <c r="N493">
        <v>1</v>
      </c>
      <c r="O493">
        <v>20.8</v>
      </c>
      <c r="P493" t="s">
        <v>14512</v>
      </c>
      <c r="Q493">
        <f t="shared" si="7"/>
        <v>2000</v>
      </c>
      <c r="R493">
        <f>IF(COUNTIF($A$2:A493,A493)=1,Q493,"")</f>
        <v>2000</v>
      </c>
    </row>
    <row r="494" spans="1:18">
      <c r="A494" t="s">
        <v>10461</v>
      </c>
      <c r="B494" t="s">
        <v>6134</v>
      </c>
      <c r="C494" t="s">
        <v>15483</v>
      </c>
      <c r="D494" t="s">
        <v>100</v>
      </c>
      <c r="E494" t="s">
        <v>14558</v>
      </c>
      <c r="F494" t="s">
        <v>15495</v>
      </c>
      <c r="G494" t="s">
        <v>14588</v>
      </c>
      <c r="H494" t="s">
        <v>14630</v>
      </c>
      <c r="I494" t="s">
        <v>2627</v>
      </c>
      <c r="J494" s="28">
        <v>45341</v>
      </c>
      <c r="K494" s="28">
        <v>45368</v>
      </c>
      <c r="L494">
        <v>99</v>
      </c>
      <c r="M494">
        <v>0</v>
      </c>
      <c r="N494">
        <v>1</v>
      </c>
      <c r="O494">
        <v>21.4</v>
      </c>
      <c r="P494" t="s">
        <v>14550</v>
      </c>
      <c r="Q494">
        <f t="shared" si="7"/>
        <v>8789</v>
      </c>
      <c r="R494">
        <f>IF(COUNTIF($A$2:A494,A494)=1,Q494,"")</f>
        <v>8789</v>
      </c>
    </row>
    <row r="495" spans="1:18">
      <c r="A495" t="s">
        <v>13301</v>
      </c>
      <c r="B495" t="s">
        <v>9193</v>
      </c>
      <c r="C495" t="s">
        <v>3098</v>
      </c>
      <c r="D495" t="s">
        <v>100</v>
      </c>
      <c r="E495" t="s">
        <v>14522</v>
      </c>
      <c r="F495" t="s">
        <v>15496</v>
      </c>
      <c r="G495" t="s">
        <v>14519</v>
      </c>
      <c r="H495" t="s">
        <v>14616</v>
      </c>
      <c r="I495" t="s">
        <v>1030</v>
      </c>
      <c r="J495" s="28">
        <v>45511</v>
      </c>
      <c r="K495" s="28"/>
      <c r="M495">
        <v>0</v>
      </c>
      <c r="N495">
        <v>1</v>
      </c>
      <c r="O495">
        <v>4.5999999999999996</v>
      </c>
      <c r="P495" t="s">
        <v>14516</v>
      </c>
      <c r="Q495">
        <f t="shared" si="7"/>
        <v>4831</v>
      </c>
      <c r="R495">
        <f>IF(COUNTIF($A$2:A495,A495)=1,Q495,"")</f>
        <v>4831</v>
      </c>
    </row>
    <row r="496" spans="1:18">
      <c r="A496" t="s">
        <v>15497</v>
      </c>
      <c r="B496" t="s">
        <v>3759</v>
      </c>
      <c r="C496" t="s">
        <v>14622</v>
      </c>
      <c r="D496" t="s">
        <v>73</v>
      </c>
      <c r="E496" t="s">
        <v>14543</v>
      </c>
      <c r="F496" t="s">
        <v>15498</v>
      </c>
      <c r="G496" t="s">
        <v>67</v>
      </c>
      <c r="H496" t="s">
        <v>14560</v>
      </c>
      <c r="I496" t="s">
        <v>2641</v>
      </c>
      <c r="J496" s="28">
        <v>45462</v>
      </c>
      <c r="K496" s="28">
        <v>45485</v>
      </c>
      <c r="L496">
        <v>38</v>
      </c>
      <c r="M496">
        <v>1</v>
      </c>
      <c r="N496">
        <v>3</v>
      </c>
      <c r="O496">
        <v>5.4</v>
      </c>
      <c r="P496" t="s">
        <v>14550</v>
      </c>
      <c r="Q496">
        <f t="shared" si="7"/>
        <v>18718</v>
      </c>
      <c r="R496">
        <f>IF(COUNTIF($A$2:A496,A496)=1,Q496,"")</f>
        <v>18718</v>
      </c>
    </row>
    <row r="497" spans="1:18">
      <c r="A497" t="s">
        <v>15499</v>
      </c>
      <c r="B497" t="s">
        <v>1418</v>
      </c>
      <c r="C497" t="s">
        <v>15267</v>
      </c>
      <c r="D497" t="s">
        <v>119</v>
      </c>
      <c r="E497" t="s">
        <v>14504</v>
      </c>
      <c r="F497" t="s">
        <v>15500</v>
      </c>
      <c r="G497" t="s">
        <v>14519</v>
      </c>
      <c r="H497" t="s">
        <v>14630</v>
      </c>
      <c r="I497" t="s">
        <v>731</v>
      </c>
      <c r="J497" s="28">
        <v>45452</v>
      </c>
      <c r="K497" s="28"/>
      <c r="M497">
        <v>0</v>
      </c>
      <c r="N497">
        <v>1</v>
      </c>
      <c r="P497" t="s">
        <v>14516</v>
      </c>
      <c r="Q497">
        <f t="shared" si="7"/>
        <v>2687</v>
      </c>
      <c r="R497">
        <f>IF(COUNTIF($A$2:A497,A497)=1,Q497,"")</f>
        <v>2687</v>
      </c>
    </row>
    <row r="498" spans="1:18">
      <c r="A498" t="s">
        <v>15501</v>
      </c>
      <c r="B498" t="s">
        <v>5918</v>
      </c>
      <c r="C498" t="s">
        <v>3098</v>
      </c>
      <c r="D498" t="s">
        <v>73</v>
      </c>
      <c r="E498" t="s">
        <v>14504</v>
      </c>
      <c r="F498" t="s">
        <v>15502</v>
      </c>
      <c r="G498" t="s">
        <v>14519</v>
      </c>
      <c r="H498" t="s">
        <v>14537</v>
      </c>
      <c r="I498" t="s">
        <v>3322</v>
      </c>
      <c r="J498" s="28">
        <v>45101</v>
      </c>
      <c r="K498" s="28"/>
      <c r="M498">
        <v>0</v>
      </c>
      <c r="N498">
        <v>1</v>
      </c>
      <c r="O498">
        <v>13.5</v>
      </c>
      <c r="P498" t="s">
        <v>14550</v>
      </c>
      <c r="Q498">
        <f t="shared" si="7"/>
        <v>11069</v>
      </c>
      <c r="R498">
        <f>IF(COUNTIF($A$2:A498,A498)=1,Q498,"")</f>
        <v>11069</v>
      </c>
    </row>
    <row r="499" spans="1:18">
      <c r="A499" t="s">
        <v>15503</v>
      </c>
      <c r="B499" t="s">
        <v>5893</v>
      </c>
      <c r="C499" t="s">
        <v>3098</v>
      </c>
      <c r="D499" t="s">
        <v>52</v>
      </c>
      <c r="E499" t="s">
        <v>14517</v>
      </c>
      <c r="F499" t="s">
        <v>15504</v>
      </c>
      <c r="G499" t="s">
        <v>61</v>
      </c>
      <c r="H499" t="s">
        <v>15505</v>
      </c>
      <c r="I499" t="s">
        <v>283</v>
      </c>
      <c r="J499" s="28">
        <v>45391</v>
      </c>
      <c r="K499" s="28"/>
      <c r="M499">
        <v>0</v>
      </c>
      <c r="N499">
        <v>1</v>
      </c>
      <c r="O499">
        <v>14</v>
      </c>
      <c r="P499" t="s">
        <v>14516</v>
      </c>
      <c r="Q499">
        <f t="shared" si="7"/>
        <v>153455</v>
      </c>
      <c r="R499">
        <f>IF(COUNTIF($A$2:A499,A499)=1,Q499,"")</f>
        <v>153455</v>
      </c>
    </row>
    <row r="500" spans="1:18">
      <c r="A500" t="s">
        <v>8422</v>
      </c>
      <c r="B500" t="s">
        <v>326</v>
      </c>
      <c r="C500" t="s">
        <v>14902</v>
      </c>
      <c r="D500" t="s">
        <v>100</v>
      </c>
      <c r="E500" t="s">
        <v>14509</v>
      </c>
      <c r="F500" t="s">
        <v>15506</v>
      </c>
      <c r="G500" t="s">
        <v>90</v>
      </c>
      <c r="H500" t="s">
        <v>14849</v>
      </c>
      <c r="I500" t="s">
        <v>1828</v>
      </c>
      <c r="J500" s="28">
        <v>44880</v>
      </c>
      <c r="K500" s="28"/>
      <c r="M500">
        <v>0</v>
      </c>
      <c r="N500">
        <v>1</v>
      </c>
      <c r="O500">
        <v>22.1</v>
      </c>
      <c r="P500" t="s">
        <v>14524</v>
      </c>
      <c r="Q500">
        <f t="shared" si="7"/>
        <v>6855</v>
      </c>
      <c r="R500">
        <f>IF(COUNTIF($A$2:A500,A500)=1,Q500,"")</f>
        <v>6855</v>
      </c>
    </row>
    <row r="501" spans="1:18">
      <c r="A501" t="s">
        <v>10670</v>
      </c>
      <c r="B501" t="s">
        <v>2748</v>
      </c>
      <c r="C501" t="s">
        <v>14986</v>
      </c>
      <c r="D501" t="s">
        <v>100</v>
      </c>
      <c r="E501" t="s">
        <v>14558</v>
      </c>
      <c r="F501" t="s">
        <v>14593</v>
      </c>
      <c r="G501" t="s">
        <v>53</v>
      </c>
      <c r="H501" t="s">
        <v>14549</v>
      </c>
      <c r="I501" t="s">
        <v>1001</v>
      </c>
      <c r="J501" s="28">
        <v>45787</v>
      </c>
      <c r="K501" s="28">
        <v>45811</v>
      </c>
      <c r="L501">
        <v>184</v>
      </c>
      <c r="M501">
        <v>0</v>
      </c>
      <c r="N501">
        <v>1</v>
      </c>
      <c r="O501">
        <v>8.9</v>
      </c>
      <c r="P501" t="s">
        <v>14516</v>
      </c>
      <c r="Q501">
        <f t="shared" si="7"/>
        <v>8000</v>
      </c>
      <c r="R501">
        <f>IF(COUNTIF($A$2:A501,A501)=1,Q501,"")</f>
        <v>8000</v>
      </c>
    </row>
    <row r="502" spans="1:18">
      <c r="A502" t="s">
        <v>15507</v>
      </c>
      <c r="B502" t="s">
        <v>6736</v>
      </c>
      <c r="C502" t="s">
        <v>15483</v>
      </c>
      <c r="D502" t="s">
        <v>52</v>
      </c>
      <c r="E502" t="s">
        <v>14522</v>
      </c>
      <c r="F502" t="s">
        <v>15508</v>
      </c>
      <c r="G502" t="s">
        <v>133</v>
      </c>
      <c r="H502" t="s">
        <v>14692</v>
      </c>
      <c r="I502" t="s">
        <v>8482</v>
      </c>
      <c r="J502" s="28">
        <v>45573</v>
      </c>
      <c r="K502" s="28"/>
      <c r="M502">
        <v>0</v>
      </c>
      <c r="N502">
        <v>1</v>
      </c>
      <c r="O502">
        <v>2.4</v>
      </c>
      <c r="P502" t="s">
        <v>14524</v>
      </c>
      <c r="Q502">
        <f t="shared" si="7"/>
        <v>111658</v>
      </c>
      <c r="R502">
        <f>IF(COUNTIF($A$2:A502,A502)=1,Q502,"")</f>
        <v>111658</v>
      </c>
    </row>
    <row r="503" spans="1:18">
      <c r="A503" t="s">
        <v>12523</v>
      </c>
      <c r="B503" t="s">
        <v>6581</v>
      </c>
      <c r="C503" t="s">
        <v>14740</v>
      </c>
      <c r="D503" t="s">
        <v>52</v>
      </c>
      <c r="E503" t="s">
        <v>14509</v>
      </c>
      <c r="F503" t="s">
        <v>15509</v>
      </c>
      <c r="G503" t="s">
        <v>61</v>
      </c>
      <c r="H503" t="s">
        <v>14560</v>
      </c>
      <c r="I503" t="s">
        <v>2891</v>
      </c>
      <c r="J503" s="28"/>
      <c r="K503" s="28"/>
      <c r="M503">
        <v>0</v>
      </c>
      <c r="N503">
        <v>1</v>
      </c>
      <c r="O503">
        <v>21.9</v>
      </c>
      <c r="P503" t="s">
        <v>14524</v>
      </c>
      <c r="Q503">
        <f t="shared" si="7"/>
        <v>89822</v>
      </c>
      <c r="R503">
        <f>IF(COUNTIF($A$2:A503,A503)=1,Q503,"")</f>
        <v>89822</v>
      </c>
    </row>
    <row r="504" spans="1:18">
      <c r="A504" t="s">
        <v>14359</v>
      </c>
      <c r="B504" t="s">
        <v>265</v>
      </c>
      <c r="C504" t="s">
        <v>15354</v>
      </c>
      <c r="D504" t="s">
        <v>52</v>
      </c>
      <c r="E504" t="s">
        <v>14509</v>
      </c>
      <c r="F504" t="s">
        <v>15510</v>
      </c>
      <c r="G504" t="s">
        <v>61</v>
      </c>
      <c r="H504" t="s">
        <v>14571</v>
      </c>
      <c r="I504" t="s">
        <v>1805</v>
      </c>
      <c r="J504" s="28"/>
      <c r="K504" s="28"/>
      <c r="M504">
        <v>0</v>
      </c>
      <c r="N504">
        <v>1</v>
      </c>
      <c r="O504">
        <v>7</v>
      </c>
      <c r="P504" t="s">
        <v>14524</v>
      </c>
      <c r="Q504">
        <f t="shared" si="7"/>
        <v>166189</v>
      </c>
      <c r="R504">
        <f>IF(COUNTIF($A$2:A504,A504)=1,Q504,"")</f>
        <v>166189</v>
      </c>
    </row>
    <row r="505" spans="1:18">
      <c r="A505" t="s">
        <v>15511</v>
      </c>
      <c r="B505" t="s">
        <v>170</v>
      </c>
      <c r="C505" t="s">
        <v>3098</v>
      </c>
      <c r="D505" t="s">
        <v>119</v>
      </c>
      <c r="E505" t="s">
        <v>14517</v>
      </c>
      <c r="F505" t="s">
        <v>15512</v>
      </c>
      <c r="G505" t="s">
        <v>133</v>
      </c>
      <c r="H505" t="s">
        <v>14682</v>
      </c>
      <c r="I505" t="s">
        <v>450</v>
      </c>
      <c r="J505" s="28">
        <v>44966</v>
      </c>
      <c r="K505" s="28"/>
      <c r="M505">
        <v>0</v>
      </c>
      <c r="N505">
        <v>1</v>
      </c>
      <c r="O505">
        <v>10.199999999999999</v>
      </c>
      <c r="P505" t="s">
        <v>14507</v>
      </c>
      <c r="Q505">
        <f t="shared" si="7"/>
        <v>5551</v>
      </c>
      <c r="R505">
        <f>IF(COUNTIF($A$2:A505,A505)=1,Q505,"")</f>
        <v>5551</v>
      </c>
    </row>
    <row r="506" spans="1:18">
      <c r="A506" t="s">
        <v>12034</v>
      </c>
      <c r="B506" t="s">
        <v>6556</v>
      </c>
      <c r="C506" t="s">
        <v>3098</v>
      </c>
      <c r="D506" t="s">
        <v>60</v>
      </c>
      <c r="E506" t="s">
        <v>14558</v>
      </c>
      <c r="F506" t="s">
        <v>15513</v>
      </c>
      <c r="G506" t="s">
        <v>80</v>
      </c>
      <c r="H506" t="s">
        <v>14560</v>
      </c>
      <c r="I506" t="s">
        <v>926</v>
      </c>
      <c r="J506" s="28">
        <v>45725</v>
      </c>
      <c r="K506" s="28">
        <v>45631</v>
      </c>
      <c r="L506">
        <v>54</v>
      </c>
      <c r="M506">
        <v>0</v>
      </c>
      <c r="N506">
        <v>1</v>
      </c>
      <c r="P506" t="s">
        <v>14507</v>
      </c>
      <c r="Q506">
        <f t="shared" si="7"/>
        <v>11790</v>
      </c>
      <c r="R506">
        <f>IF(COUNTIF($A$2:A506,A506)=1,Q506,"")</f>
        <v>11790</v>
      </c>
    </row>
    <row r="507" spans="1:18">
      <c r="A507" t="s">
        <v>15514</v>
      </c>
      <c r="B507" t="s">
        <v>1557</v>
      </c>
      <c r="C507" t="s">
        <v>15515</v>
      </c>
      <c r="D507" t="s">
        <v>100</v>
      </c>
      <c r="E507" t="s">
        <v>14517</v>
      </c>
      <c r="F507" t="s">
        <v>15516</v>
      </c>
      <c r="G507" t="s">
        <v>67</v>
      </c>
      <c r="H507" t="s">
        <v>14540</v>
      </c>
      <c r="I507" t="s">
        <v>1299</v>
      </c>
      <c r="J507" s="28">
        <v>45110</v>
      </c>
      <c r="K507" s="28"/>
      <c r="M507">
        <v>0</v>
      </c>
      <c r="N507">
        <v>1</v>
      </c>
      <c r="O507">
        <v>34.700000000000003</v>
      </c>
      <c r="P507" t="s">
        <v>14507</v>
      </c>
      <c r="Q507">
        <f t="shared" si="7"/>
        <v>9482</v>
      </c>
      <c r="R507">
        <f>IF(COUNTIF($A$2:A507,A507)=1,Q507,"")</f>
        <v>9482</v>
      </c>
    </row>
    <row r="508" spans="1:18">
      <c r="A508" t="s">
        <v>4152</v>
      </c>
      <c r="B508" t="s">
        <v>4097</v>
      </c>
      <c r="C508" t="s">
        <v>3098</v>
      </c>
      <c r="D508" t="s">
        <v>73</v>
      </c>
      <c r="E508" t="s">
        <v>14509</v>
      </c>
      <c r="F508" t="s">
        <v>15517</v>
      </c>
      <c r="G508" t="s">
        <v>14519</v>
      </c>
      <c r="H508" t="s">
        <v>14532</v>
      </c>
      <c r="I508" t="s">
        <v>1315</v>
      </c>
      <c r="J508" s="28">
        <v>44981</v>
      </c>
      <c r="K508" s="28"/>
      <c r="M508">
        <v>0</v>
      </c>
      <c r="N508">
        <v>1</v>
      </c>
      <c r="O508">
        <v>1.9</v>
      </c>
      <c r="P508" t="s">
        <v>14512</v>
      </c>
      <c r="Q508">
        <f t="shared" si="7"/>
        <v>15178</v>
      </c>
      <c r="R508">
        <f>IF(COUNTIF($A$2:A508,A508)=1,Q508,"")</f>
        <v>15178</v>
      </c>
    </row>
    <row r="509" spans="1:18">
      <c r="A509" t="s">
        <v>5601</v>
      </c>
      <c r="B509" t="s">
        <v>2142</v>
      </c>
      <c r="C509" t="s">
        <v>15518</v>
      </c>
      <c r="D509" t="s">
        <v>100</v>
      </c>
      <c r="E509" t="s">
        <v>14522</v>
      </c>
      <c r="F509" t="s">
        <v>15519</v>
      </c>
      <c r="G509" t="s">
        <v>14519</v>
      </c>
      <c r="H509" t="s">
        <v>14506</v>
      </c>
      <c r="I509" t="s">
        <v>205</v>
      </c>
      <c r="J509" s="28">
        <v>45457</v>
      </c>
      <c r="K509" s="28"/>
      <c r="M509">
        <v>0</v>
      </c>
      <c r="N509">
        <v>1</v>
      </c>
      <c r="P509" t="s">
        <v>14512</v>
      </c>
      <c r="Q509">
        <f t="shared" si="7"/>
        <v>1862</v>
      </c>
      <c r="R509">
        <f>IF(COUNTIF($A$2:A509,A509)=1,Q509,"")</f>
        <v>1862</v>
      </c>
    </row>
    <row r="510" spans="1:18">
      <c r="A510" t="s">
        <v>8266</v>
      </c>
      <c r="B510" t="s">
        <v>363</v>
      </c>
      <c r="C510" t="s">
        <v>3098</v>
      </c>
      <c r="D510" t="s">
        <v>100</v>
      </c>
      <c r="E510" t="s">
        <v>14522</v>
      </c>
      <c r="F510" t="s">
        <v>15520</v>
      </c>
      <c r="G510" t="s">
        <v>74</v>
      </c>
      <c r="H510" t="s">
        <v>14619</v>
      </c>
      <c r="I510" t="s">
        <v>2508</v>
      </c>
      <c r="J510" s="28">
        <v>45079</v>
      </c>
      <c r="K510" s="28"/>
      <c r="M510">
        <v>0</v>
      </c>
      <c r="N510">
        <v>1</v>
      </c>
      <c r="O510">
        <v>27</v>
      </c>
      <c r="P510" t="s">
        <v>14550</v>
      </c>
      <c r="Q510">
        <f t="shared" si="7"/>
        <v>3027</v>
      </c>
      <c r="R510">
        <f>IF(COUNTIF($A$2:A510,A510)=1,Q510,"")</f>
        <v>3027</v>
      </c>
    </row>
    <row r="511" spans="1:18">
      <c r="A511" t="s">
        <v>10062</v>
      </c>
      <c r="B511" t="s">
        <v>1500</v>
      </c>
      <c r="C511" t="s">
        <v>3098</v>
      </c>
      <c r="D511" t="s">
        <v>119</v>
      </c>
      <c r="E511" t="s">
        <v>14517</v>
      </c>
      <c r="F511" t="s">
        <v>15521</v>
      </c>
      <c r="G511" t="s">
        <v>90</v>
      </c>
      <c r="H511" t="s">
        <v>14568</v>
      </c>
      <c r="I511" t="s">
        <v>4901</v>
      </c>
      <c r="J511" s="28">
        <v>45191</v>
      </c>
      <c r="K511" s="28"/>
      <c r="M511">
        <v>0</v>
      </c>
      <c r="N511">
        <v>1</v>
      </c>
      <c r="O511">
        <v>34.200000000000003</v>
      </c>
      <c r="P511" t="s">
        <v>14550</v>
      </c>
      <c r="Q511">
        <f t="shared" si="7"/>
        <v>6033</v>
      </c>
      <c r="R511">
        <f>IF(COUNTIF($A$2:A511,A511)=1,Q511,"")</f>
        <v>6033</v>
      </c>
    </row>
    <row r="512" spans="1:18">
      <c r="A512" t="s">
        <v>11455</v>
      </c>
      <c r="B512" t="s">
        <v>1893</v>
      </c>
      <c r="C512" t="s">
        <v>15442</v>
      </c>
      <c r="D512" t="s">
        <v>100</v>
      </c>
      <c r="E512" t="s">
        <v>14590</v>
      </c>
      <c r="F512" t="s">
        <v>15522</v>
      </c>
      <c r="G512" t="s">
        <v>14519</v>
      </c>
      <c r="H512" t="s">
        <v>14838</v>
      </c>
      <c r="I512" t="s">
        <v>471</v>
      </c>
      <c r="J512" s="28"/>
      <c r="K512" s="28"/>
      <c r="M512">
        <v>0</v>
      </c>
      <c r="N512">
        <v>1</v>
      </c>
      <c r="O512">
        <v>5.3</v>
      </c>
      <c r="P512" t="s">
        <v>14524</v>
      </c>
      <c r="Q512">
        <f t="shared" si="7"/>
        <v>8235</v>
      </c>
      <c r="R512">
        <f>IF(COUNTIF($A$2:A512,A512)=1,Q512,"")</f>
        <v>8235</v>
      </c>
    </row>
    <row r="513" spans="1:18">
      <c r="A513" t="s">
        <v>15523</v>
      </c>
      <c r="B513" t="s">
        <v>4958</v>
      </c>
      <c r="C513" t="s">
        <v>3098</v>
      </c>
      <c r="D513" t="s">
        <v>60</v>
      </c>
      <c r="E513" t="s">
        <v>14543</v>
      </c>
      <c r="F513" t="s">
        <v>15524</v>
      </c>
      <c r="G513" t="s">
        <v>74</v>
      </c>
      <c r="H513" t="s">
        <v>14520</v>
      </c>
      <c r="I513" t="s">
        <v>1302</v>
      </c>
      <c r="J513" s="28">
        <v>45635</v>
      </c>
      <c r="K513" s="28">
        <v>45543</v>
      </c>
      <c r="L513">
        <v>51</v>
      </c>
      <c r="M513">
        <v>0</v>
      </c>
      <c r="N513">
        <v>1</v>
      </c>
      <c r="O513">
        <v>28.5</v>
      </c>
      <c r="P513" t="s">
        <v>14507</v>
      </c>
      <c r="Q513">
        <f t="shared" si="7"/>
        <v>22585</v>
      </c>
      <c r="R513">
        <f>IF(COUNTIF($A$2:A513,A513)=1,Q513,"")</f>
        <v>22585</v>
      </c>
    </row>
    <row r="514" spans="1:18">
      <c r="A514" t="s">
        <v>4353</v>
      </c>
      <c r="B514" t="s">
        <v>2827</v>
      </c>
      <c r="C514" t="s">
        <v>3098</v>
      </c>
      <c r="D514" t="s">
        <v>60</v>
      </c>
      <c r="E514" t="s">
        <v>14590</v>
      </c>
      <c r="F514" t="s">
        <v>15525</v>
      </c>
      <c r="G514" t="s">
        <v>133</v>
      </c>
      <c r="H514" t="s">
        <v>14568</v>
      </c>
      <c r="I514" t="s">
        <v>2991</v>
      </c>
      <c r="J514" s="28">
        <v>45236</v>
      </c>
      <c r="K514" s="28"/>
      <c r="M514">
        <v>0</v>
      </c>
      <c r="N514">
        <v>1</v>
      </c>
      <c r="O514">
        <v>3.3</v>
      </c>
      <c r="P514" t="s">
        <v>14550</v>
      </c>
      <c r="Q514">
        <f t="shared" ref="Q514:Q577" si="8">IFERROR(IF(RIGHT(UPPER(TRIM(F514)),1)="K",VALUE(SUBSTITUTE(SUBSTITUTE(LEFT(TRIM(F514),LEN(TRIM(F514))-1),"$",""),",",""))*1000,IF(RIGHT(UPPER(TRIM(F514)),1)="M",VALUE(SUBSTITUTE(SUBSTITUTE(LEFT(TRIM(F514),LEN(TRIM(F514))-1),"$",""),",",""))*1000000,VALUE(SUBSTITUTE(SUBSTITUTE(TRIM(F514),"$",""),",","")))),"")</f>
        <v>4893</v>
      </c>
      <c r="R514">
        <f>IF(COUNTIF($A$2:A514,A514)=1,Q514,"")</f>
        <v>4893</v>
      </c>
    </row>
    <row r="515" spans="1:18">
      <c r="A515" t="s">
        <v>11357</v>
      </c>
      <c r="B515" t="s">
        <v>728</v>
      </c>
      <c r="C515" t="s">
        <v>15526</v>
      </c>
      <c r="D515" t="s">
        <v>100</v>
      </c>
      <c r="E515" t="s">
        <v>14558</v>
      </c>
      <c r="F515" t="s">
        <v>15527</v>
      </c>
      <c r="G515" t="s">
        <v>61</v>
      </c>
      <c r="H515" t="s">
        <v>14630</v>
      </c>
      <c r="I515" t="s">
        <v>2395</v>
      </c>
      <c r="J515" s="28">
        <v>44814</v>
      </c>
      <c r="K515" s="28">
        <v>44934</v>
      </c>
      <c r="L515">
        <v>135</v>
      </c>
      <c r="M515">
        <v>0</v>
      </c>
      <c r="N515">
        <v>1</v>
      </c>
      <c r="O515">
        <v>1.3</v>
      </c>
      <c r="P515" t="s">
        <v>14507</v>
      </c>
      <c r="Q515">
        <f t="shared" si="8"/>
        <v>5000</v>
      </c>
      <c r="R515">
        <f>IF(COUNTIF($A$2:A515,A515)=1,Q515,"")</f>
        <v>5000</v>
      </c>
    </row>
    <row r="516" spans="1:18">
      <c r="A516" t="s">
        <v>15528</v>
      </c>
      <c r="B516" t="s">
        <v>3452</v>
      </c>
      <c r="C516" t="s">
        <v>15111</v>
      </c>
      <c r="D516" t="s">
        <v>119</v>
      </c>
      <c r="E516" t="s">
        <v>14517</v>
      </c>
      <c r="F516" t="s">
        <v>15529</v>
      </c>
      <c r="G516" t="s">
        <v>14588</v>
      </c>
      <c r="H516" t="s">
        <v>15530</v>
      </c>
      <c r="I516" t="s">
        <v>2043</v>
      </c>
      <c r="J516" s="28">
        <v>45072</v>
      </c>
      <c r="K516" s="28"/>
      <c r="M516">
        <v>0</v>
      </c>
      <c r="N516">
        <v>1</v>
      </c>
      <c r="O516">
        <v>13.6</v>
      </c>
      <c r="P516" t="s">
        <v>14512</v>
      </c>
      <c r="Q516">
        <f t="shared" si="8"/>
        <v>3654</v>
      </c>
      <c r="R516">
        <f>IF(COUNTIF($A$2:A516,A516)=1,Q516,"")</f>
        <v>3654</v>
      </c>
    </row>
    <row r="517" spans="1:18">
      <c r="A517" t="s">
        <v>15531</v>
      </c>
      <c r="B517" t="s">
        <v>3052</v>
      </c>
      <c r="C517" t="s">
        <v>15532</v>
      </c>
      <c r="D517" t="s">
        <v>119</v>
      </c>
      <c r="E517" t="s">
        <v>14504</v>
      </c>
      <c r="F517" t="s">
        <v>15533</v>
      </c>
      <c r="G517" t="s">
        <v>80</v>
      </c>
      <c r="H517" t="s">
        <v>15530</v>
      </c>
      <c r="I517" t="s">
        <v>3903</v>
      </c>
      <c r="J517" s="28">
        <v>45083</v>
      </c>
      <c r="K517" s="28"/>
      <c r="M517">
        <v>0</v>
      </c>
      <c r="N517">
        <v>1</v>
      </c>
      <c r="O517">
        <v>22</v>
      </c>
      <c r="P517" t="s">
        <v>14550</v>
      </c>
      <c r="Q517">
        <f t="shared" si="8"/>
        <v>12694</v>
      </c>
      <c r="R517">
        <f>IF(COUNTIF($A$2:A517,A517)=1,Q517,"")</f>
        <v>12694</v>
      </c>
    </row>
    <row r="518" spans="1:18">
      <c r="A518" t="s">
        <v>15534</v>
      </c>
      <c r="B518" t="s">
        <v>4863</v>
      </c>
      <c r="C518" t="s">
        <v>14790</v>
      </c>
      <c r="D518" t="s">
        <v>60</v>
      </c>
      <c r="E518" t="s">
        <v>14517</v>
      </c>
      <c r="F518" t="s">
        <v>15535</v>
      </c>
      <c r="G518" t="s">
        <v>53</v>
      </c>
      <c r="H518" t="s">
        <v>14619</v>
      </c>
      <c r="I518" t="s">
        <v>345</v>
      </c>
      <c r="J518" s="28">
        <v>45033</v>
      </c>
      <c r="K518" s="28"/>
      <c r="M518">
        <v>0</v>
      </c>
      <c r="N518">
        <v>1</v>
      </c>
      <c r="P518" t="s">
        <v>14516</v>
      </c>
      <c r="Q518">
        <f t="shared" si="8"/>
        <v>20243</v>
      </c>
      <c r="R518">
        <f>IF(COUNTIF($A$2:A518,A518)=1,Q518,"")</f>
        <v>20243</v>
      </c>
    </row>
    <row r="519" spans="1:18">
      <c r="A519" t="s">
        <v>15536</v>
      </c>
      <c r="B519" t="s">
        <v>3380</v>
      </c>
      <c r="C519" t="s">
        <v>3098</v>
      </c>
      <c r="D519" t="s">
        <v>60</v>
      </c>
      <c r="E519" t="s">
        <v>14517</v>
      </c>
      <c r="F519" t="s">
        <v>15537</v>
      </c>
      <c r="G519" t="s">
        <v>14519</v>
      </c>
      <c r="H519" t="s">
        <v>15174</v>
      </c>
      <c r="I519" t="s">
        <v>4177</v>
      </c>
      <c r="J519" s="28">
        <v>44795</v>
      </c>
      <c r="K519" s="28"/>
      <c r="M519">
        <v>0</v>
      </c>
      <c r="N519">
        <v>1</v>
      </c>
      <c r="P519" t="s">
        <v>14524</v>
      </c>
      <c r="Q519">
        <f t="shared" si="8"/>
        <v>24000</v>
      </c>
      <c r="R519">
        <f>IF(COUNTIF($A$2:A519,A519)=1,Q519,"")</f>
        <v>24000</v>
      </c>
    </row>
    <row r="520" spans="1:18">
      <c r="A520" t="s">
        <v>11205</v>
      </c>
      <c r="B520" t="s">
        <v>3773</v>
      </c>
      <c r="C520" t="s">
        <v>3098</v>
      </c>
      <c r="D520" t="s">
        <v>100</v>
      </c>
      <c r="E520" t="s">
        <v>14517</v>
      </c>
      <c r="F520" t="s">
        <v>14593</v>
      </c>
      <c r="G520" t="s">
        <v>14519</v>
      </c>
      <c r="H520" t="s">
        <v>14540</v>
      </c>
      <c r="I520" t="s">
        <v>1384</v>
      </c>
      <c r="J520" s="28">
        <v>45484</v>
      </c>
      <c r="K520" s="28"/>
      <c r="M520">
        <v>0</v>
      </c>
      <c r="N520">
        <v>1</v>
      </c>
      <c r="O520">
        <v>17.8</v>
      </c>
      <c r="P520" t="s">
        <v>14512</v>
      </c>
      <c r="Q520">
        <f t="shared" si="8"/>
        <v>8000</v>
      </c>
      <c r="R520">
        <f>IF(COUNTIF($A$2:A520,A520)=1,Q520,"")</f>
        <v>8000</v>
      </c>
    </row>
    <row r="521" spans="1:18">
      <c r="A521" t="s">
        <v>14027</v>
      </c>
      <c r="B521" t="s">
        <v>3908</v>
      </c>
      <c r="C521" t="s">
        <v>15412</v>
      </c>
      <c r="D521" t="s">
        <v>100</v>
      </c>
      <c r="E521" t="s">
        <v>14558</v>
      </c>
      <c r="F521" t="s">
        <v>15538</v>
      </c>
      <c r="G521" t="s">
        <v>14519</v>
      </c>
      <c r="H521" t="s">
        <v>14871</v>
      </c>
      <c r="I521" t="s">
        <v>721</v>
      </c>
      <c r="J521" s="28">
        <v>44780</v>
      </c>
      <c r="K521" s="28">
        <v>44809</v>
      </c>
      <c r="L521">
        <v>100</v>
      </c>
      <c r="M521">
        <v>0</v>
      </c>
      <c r="N521">
        <v>1</v>
      </c>
      <c r="O521">
        <v>20.100000000000001</v>
      </c>
      <c r="P521" t="s">
        <v>14524</v>
      </c>
      <c r="Q521">
        <f t="shared" si="8"/>
        <v>4933</v>
      </c>
      <c r="R521">
        <f>IF(COUNTIF($A$2:A521,A521)=1,Q521,"")</f>
        <v>4933</v>
      </c>
    </row>
    <row r="522" spans="1:18">
      <c r="A522" t="s">
        <v>15539</v>
      </c>
      <c r="B522" t="s">
        <v>5934</v>
      </c>
      <c r="C522" t="s">
        <v>14663</v>
      </c>
      <c r="D522" t="s">
        <v>100</v>
      </c>
      <c r="E522" t="s">
        <v>14558</v>
      </c>
      <c r="F522" t="s">
        <v>15540</v>
      </c>
      <c r="G522" t="s">
        <v>67</v>
      </c>
      <c r="H522" t="s">
        <v>14506</v>
      </c>
      <c r="I522" t="s">
        <v>324</v>
      </c>
      <c r="J522" s="28">
        <v>44689</v>
      </c>
      <c r="K522" s="28">
        <v>44711</v>
      </c>
      <c r="L522">
        <v>43</v>
      </c>
      <c r="M522">
        <v>0</v>
      </c>
      <c r="N522">
        <v>1</v>
      </c>
      <c r="O522">
        <v>9.4</v>
      </c>
      <c r="P522" t="s">
        <v>14550</v>
      </c>
      <c r="Q522">
        <f t="shared" si="8"/>
        <v>9539</v>
      </c>
      <c r="R522">
        <f>IF(COUNTIF($A$2:A522,A522)=1,Q522,"")</f>
        <v>9539</v>
      </c>
    </row>
    <row r="523" spans="1:18">
      <c r="A523" t="s">
        <v>14474</v>
      </c>
      <c r="B523" t="s">
        <v>3049</v>
      </c>
      <c r="C523" t="s">
        <v>15541</v>
      </c>
      <c r="D523" t="s">
        <v>73</v>
      </c>
      <c r="E523" t="s">
        <v>14590</v>
      </c>
      <c r="F523" t="s">
        <v>15542</v>
      </c>
      <c r="G523" t="s">
        <v>14588</v>
      </c>
      <c r="H523" t="s">
        <v>14540</v>
      </c>
      <c r="I523" t="s">
        <v>1962</v>
      </c>
      <c r="J523" s="28">
        <v>45423</v>
      </c>
      <c r="K523" s="28"/>
      <c r="M523">
        <v>0</v>
      </c>
      <c r="N523">
        <v>1</v>
      </c>
      <c r="O523">
        <v>16.8</v>
      </c>
      <c r="P523" t="s">
        <v>14507</v>
      </c>
      <c r="Q523">
        <f t="shared" si="8"/>
        <v>23963</v>
      </c>
      <c r="R523">
        <f>IF(COUNTIF($A$2:A523,A523)=1,Q523,"")</f>
        <v>23963</v>
      </c>
    </row>
    <row r="524" spans="1:18">
      <c r="A524" t="s">
        <v>12230</v>
      </c>
      <c r="B524" t="s">
        <v>1719</v>
      </c>
      <c r="C524" t="s">
        <v>3098</v>
      </c>
      <c r="D524" t="s">
        <v>100</v>
      </c>
      <c r="E524" t="s">
        <v>14522</v>
      </c>
      <c r="F524" t="s">
        <v>15543</v>
      </c>
      <c r="G524" t="s">
        <v>90</v>
      </c>
      <c r="H524" t="s">
        <v>14619</v>
      </c>
      <c r="I524" t="s">
        <v>1778</v>
      </c>
      <c r="J524" s="28">
        <v>45524</v>
      </c>
      <c r="K524" s="28"/>
      <c r="M524">
        <v>0</v>
      </c>
      <c r="N524">
        <v>1</v>
      </c>
      <c r="O524">
        <v>29.1</v>
      </c>
      <c r="P524" t="s">
        <v>14550</v>
      </c>
      <c r="Q524">
        <f t="shared" si="8"/>
        <v>7228</v>
      </c>
      <c r="R524">
        <f>IF(COUNTIF($A$2:A524,A524)=1,Q524,"")</f>
        <v>7228</v>
      </c>
    </row>
    <row r="525" spans="1:18">
      <c r="A525" t="s">
        <v>15544</v>
      </c>
      <c r="B525" t="s">
        <v>2580</v>
      </c>
      <c r="C525" t="s">
        <v>15458</v>
      </c>
      <c r="D525" t="s">
        <v>73</v>
      </c>
      <c r="E525" t="s">
        <v>14522</v>
      </c>
      <c r="F525" t="s">
        <v>15545</v>
      </c>
      <c r="G525" t="s">
        <v>14519</v>
      </c>
      <c r="H525" t="s">
        <v>14565</v>
      </c>
      <c r="I525" t="s">
        <v>792</v>
      </c>
      <c r="J525" s="28">
        <v>45375</v>
      </c>
      <c r="K525" s="28"/>
      <c r="M525">
        <v>0</v>
      </c>
      <c r="N525">
        <v>1</v>
      </c>
      <c r="O525">
        <v>8.5</v>
      </c>
      <c r="P525" t="s">
        <v>14516</v>
      </c>
      <c r="Q525">
        <f t="shared" si="8"/>
        <v>42079</v>
      </c>
      <c r="R525">
        <f>IF(COUNTIF($A$2:A525,A525)=1,Q525,"")</f>
        <v>42079</v>
      </c>
    </row>
    <row r="526" spans="1:18">
      <c r="A526" t="s">
        <v>15546</v>
      </c>
      <c r="B526" t="s">
        <v>1375</v>
      </c>
      <c r="C526" t="s">
        <v>15547</v>
      </c>
      <c r="D526" t="s">
        <v>100</v>
      </c>
      <c r="E526" t="s">
        <v>14590</v>
      </c>
      <c r="F526" t="s">
        <v>15548</v>
      </c>
      <c r="G526" t="s">
        <v>67</v>
      </c>
      <c r="H526" t="s">
        <v>14530</v>
      </c>
      <c r="I526" t="s">
        <v>201</v>
      </c>
      <c r="J526" s="28">
        <v>45571</v>
      </c>
      <c r="K526" s="28"/>
      <c r="M526">
        <v>0</v>
      </c>
      <c r="N526">
        <v>1</v>
      </c>
      <c r="O526">
        <v>12.8</v>
      </c>
      <c r="P526" t="s">
        <v>14512</v>
      </c>
      <c r="Q526">
        <f t="shared" si="8"/>
        <v>8906</v>
      </c>
      <c r="R526">
        <f>IF(COUNTIF($A$2:A526,A526)=1,Q526,"")</f>
        <v>8906</v>
      </c>
    </row>
    <row r="527" spans="1:18">
      <c r="A527" t="s">
        <v>9490</v>
      </c>
      <c r="B527" t="s">
        <v>969</v>
      </c>
      <c r="C527" t="s">
        <v>14967</v>
      </c>
      <c r="D527" t="s">
        <v>60</v>
      </c>
      <c r="E527" t="s">
        <v>14590</v>
      </c>
      <c r="F527" t="s">
        <v>15549</v>
      </c>
      <c r="G527" t="s">
        <v>67</v>
      </c>
      <c r="H527" t="s">
        <v>14703</v>
      </c>
      <c r="I527" t="s">
        <v>15550</v>
      </c>
      <c r="J527" s="28">
        <v>45028</v>
      </c>
      <c r="K527" s="28"/>
      <c r="M527">
        <v>0</v>
      </c>
      <c r="N527">
        <v>1</v>
      </c>
      <c r="O527">
        <v>14</v>
      </c>
      <c r="P527" t="s">
        <v>14516</v>
      </c>
      <c r="Q527">
        <f t="shared" si="8"/>
        <v>22663</v>
      </c>
      <c r="R527">
        <f>IF(COUNTIF($A$2:A527,A527)=1,Q527,"")</f>
        <v>22663</v>
      </c>
    </row>
    <row r="528" spans="1:18">
      <c r="A528" t="s">
        <v>15551</v>
      </c>
      <c r="B528" t="s">
        <v>6532</v>
      </c>
      <c r="C528" t="s">
        <v>15552</v>
      </c>
      <c r="D528" t="s">
        <v>52</v>
      </c>
      <c r="E528" t="s">
        <v>14522</v>
      </c>
      <c r="F528" t="s">
        <v>15553</v>
      </c>
      <c r="G528" t="s">
        <v>80</v>
      </c>
      <c r="H528" t="s">
        <v>14530</v>
      </c>
      <c r="I528" t="s">
        <v>904</v>
      </c>
      <c r="J528" s="28">
        <v>45688</v>
      </c>
      <c r="K528" s="28"/>
      <c r="M528">
        <v>0</v>
      </c>
      <c r="N528">
        <v>1</v>
      </c>
      <c r="O528">
        <v>13.9</v>
      </c>
      <c r="P528" t="s">
        <v>14512</v>
      </c>
      <c r="Q528">
        <f t="shared" si="8"/>
        <v>164862</v>
      </c>
      <c r="R528">
        <f>IF(COUNTIF($A$2:A528,A528)=1,Q528,"")</f>
        <v>164862</v>
      </c>
    </row>
    <row r="529" spans="1:18">
      <c r="A529" t="s">
        <v>3987</v>
      </c>
      <c r="B529" t="s">
        <v>1973</v>
      </c>
      <c r="C529" t="s">
        <v>15554</v>
      </c>
      <c r="D529" t="s">
        <v>100</v>
      </c>
      <c r="E529" t="s">
        <v>14522</v>
      </c>
      <c r="F529" t="s">
        <v>15555</v>
      </c>
      <c r="G529" t="s">
        <v>90</v>
      </c>
      <c r="H529" t="s">
        <v>14703</v>
      </c>
      <c r="I529" t="s">
        <v>4259</v>
      </c>
      <c r="J529" s="28">
        <v>44769</v>
      </c>
      <c r="K529" s="28"/>
      <c r="M529">
        <v>0</v>
      </c>
      <c r="N529">
        <v>1</v>
      </c>
      <c r="P529" t="s">
        <v>14516</v>
      </c>
      <c r="Q529">
        <f t="shared" si="8"/>
        <v>7783</v>
      </c>
      <c r="R529">
        <f>IF(COUNTIF($A$2:A529,A529)=1,Q529,"")</f>
        <v>7783</v>
      </c>
    </row>
    <row r="530" spans="1:18">
      <c r="A530" t="s">
        <v>15556</v>
      </c>
      <c r="B530" t="s">
        <v>5033</v>
      </c>
      <c r="C530" t="s">
        <v>14708</v>
      </c>
      <c r="D530" t="s">
        <v>119</v>
      </c>
      <c r="E530" t="s">
        <v>14590</v>
      </c>
      <c r="F530" t="s">
        <v>15557</v>
      </c>
      <c r="G530" t="s">
        <v>133</v>
      </c>
      <c r="H530" t="s">
        <v>14580</v>
      </c>
      <c r="I530" t="s">
        <v>4572</v>
      </c>
      <c r="J530" s="28"/>
      <c r="K530" s="28"/>
      <c r="M530">
        <v>0</v>
      </c>
      <c r="N530">
        <v>1</v>
      </c>
      <c r="O530">
        <v>23.5</v>
      </c>
      <c r="P530" t="s">
        <v>14512</v>
      </c>
      <c r="Q530">
        <f t="shared" si="8"/>
        <v>4072</v>
      </c>
      <c r="R530">
        <f>IF(COUNTIF($A$2:A530,A530)=1,Q530,"")</f>
        <v>4072</v>
      </c>
    </row>
    <row r="531" spans="1:18">
      <c r="A531" t="s">
        <v>15558</v>
      </c>
      <c r="B531" t="s">
        <v>506</v>
      </c>
      <c r="C531" t="s">
        <v>15559</v>
      </c>
      <c r="D531" t="s">
        <v>119</v>
      </c>
      <c r="E531" t="s">
        <v>14543</v>
      </c>
      <c r="F531" t="s">
        <v>15560</v>
      </c>
      <c r="G531" t="s">
        <v>80</v>
      </c>
      <c r="H531" t="s">
        <v>14560</v>
      </c>
      <c r="I531" t="s">
        <v>1974</v>
      </c>
      <c r="J531" s="28">
        <v>45461</v>
      </c>
      <c r="K531" s="28">
        <v>45478</v>
      </c>
      <c r="L531">
        <v>87</v>
      </c>
      <c r="M531">
        <v>0</v>
      </c>
      <c r="N531">
        <v>1</v>
      </c>
      <c r="O531">
        <v>18.5</v>
      </c>
      <c r="P531" t="s">
        <v>14512</v>
      </c>
      <c r="Q531">
        <f t="shared" si="8"/>
        <v>8137</v>
      </c>
      <c r="R531">
        <f>IF(COUNTIF($A$2:A531,A531)=1,Q531,"")</f>
        <v>8137</v>
      </c>
    </row>
    <row r="532" spans="1:18">
      <c r="A532" t="s">
        <v>15561</v>
      </c>
      <c r="B532" t="s">
        <v>11484</v>
      </c>
      <c r="C532" t="s">
        <v>3098</v>
      </c>
      <c r="D532" t="s">
        <v>52</v>
      </c>
      <c r="E532" t="s">
        <v>14558</v>
      </c>
      <c r="F532" t="s">
        <v>15562</v>
      </c>
      <c r="G532" t="s">
        <v>74</v>
      </c>
      <c r="H532" t="s">
        <v>14630</v>
      </c>
      <c r="I532" t="s">
        <v>4861</v>
      </c>
      <c r="J532" s="28">
        <v>45668</v>
      </c>
      <c r="K532" s="28">
        <v>45688</v>
      </c>
      <c r="L532">
        <v>40</v>
      </c>
      <c r="M532">
        <v>0</v>
      </c>
      <c r="N532">
        <v>1</v>
      </c>
      <c r="O532">
        <v>18.399999999999999</v>
      </c>
      <c r="P532" t="s">
        <v>14516</v>
      </c>
      <c r="Q532">
        <f t="shared" si="8"/>
        <v>139887</v>
      </c>
      <c r="R532">
        <f>IF(COUNTIF($A$2:A532,A532)=1,Q532,"")</f>
        <v>139887</v>
      </c>
    </row>
    <row r="533" spans="1:18">
      <c r="A533" t="s">
        <v>15563</v>
      </c>
      <c r="B533" t="s">
        <v>7632</v>
      </c>
      <c r="C533" t="s">
        <v>3098</v>
      </c>
      <c r="D533" t="s">
        <v>73</v>
      </c>
      <c r="E533" t="s">
        <v>14543</v>
      </c>
      <c r="F533" t="s">
        <v>15564</v>
      </c>
      <c r="G533" t="s">
        <v>90</v>
      </c>
      <c r="H533" t="s">
        <v>14532</v>
      </c>
      <c r="I533" t="s">
        <v>1924</v>
      </c>
      <c r="J533" s="28">
        <v>45518</v>
      </c>
      <c r="K533" s="28">
        <v>45635</v>
      </c>
      <c r="L533">
        <v>180</v>
      </c>
      <c r="M533">
        <v>0</v>
      </c>
      <c r="N533">
        <v>1</v>
      </c>
      <c r="O533">
        <v>2.2999999999999998</v>
      </c>
      <c r="P533" t="s">
        <v>14512</v>
      </c>
      <c r="Q533">
        <f t="shared" si="8"/>
        <v>32930</v>
      </c>
      <c r="R533">
        <f>IF(COUNTIF($A$2:A533,A533)=1,Q533,"")</f>
        <v>32930</v>
      </c>
    </row>
    <row r="534" spans="1:18">
      <c r="A534" t="s">
        <v>15565</v>
      </c>
      <c r="B534" t="s">
        <v>670</v>
      </c>
      <c r="C534" t="s">
        <v>15566</v>
      </c>
      <c r="D534" t="s">
        <v>100</v>
      </c>
      <c r="E534" t="s">
        <v>14543</v>
      </c>
      <c r="F534" t="s">
        <v>15567</v>
      </c>
      <c r="G534" t="s">
        <v>53</v>
      </c>
      <c r="H534" t="s">
        <v>14560</v>
      </c>
      <c r="I534" t="s">
        <v>2299</v>
      </c>
      <c r="J534" s="28">
        <v>45771</v>
      </c>
      <c r="K534" s="28">
        <v>45700</v>
      </c>
      <c r="L534">
        <v>46</v>
      </c>
      <c r="M534">
        <v>1</v>
      </c>
      <c r="N534">
        <v>2</v>
      </c>
      <c r="O534">
        <v>16.100000000000001</v>
      </c>
      <c r="P534" t="s">
        <v>14512</v>
      </c>
      <c r="Q534">
        <f t="shared" si="8"/>
        <v>2453</v>
      </c>
      <c r="R534">
        <f>IF(COUNTIF($A$2:A534,A534)=1,Q534,"")</f>
        <v>2453</v>
      </c>
    </row>
    <row r="535" spans="1:18">
      <c r="A535" t="s">
        <v>4437</v>
      </c>
      <c r="B535" t="s">
        <v>2075</v>
      </c>
      <c r="C535" t="s">
        <v>3098</v>
      </c>
      <c r="D535" t="s">
        <v>73</v>
      </c>
      <c r="E535" t="s">
        <v>14558</v>
      </c>
      <c r="F535" t="s">
        <v>15568</v>
      </c>
      <c r="G535" t="s">
        <v>74</v>
      </c>
      <c r="H535" t="s">
        <v>14580</v>
      </c>
      <c r="I535" t="s">
        <v>2413</v>
      </c>
      <c r="J535" s="28">
        <v>45194</v>
      </c>
      <c r="K535" s="28">
        <v>45228</v>
      </c>
      <c r="L535">
        <v>158</v>
      </c>
      <c r="M535">
        <v>0</v>
      </c>
      <c r="N535">
        <v>1</v>
      </c>
      <c r="P535" t="s">
        <v>14512</v>
      </c>
      <c r="Q535">
        <f t="shared" si="8"/>
        <v>40375</v>
      </c>
      <c r="R535">
        <f>IF(COUNTIF($A$2:A535,A535)=1,Q535,"")</f>
        <v>40375</v>
      </c>
    </row>
    <row r="536" spans="1:18">
      <c r="A536" t="s">
        <v>6416</v>
      </c>
      <c r="B536" t="s">
        <v>5621</v>
      </c>
      <c r="C536" t="s">
        <v>14790</v>
      </c>
      <c r="D536" t="s">
        <v>52</v>
      </c>
      <c r="E536" t="s">
        <v>14517</v>
      </c>
      <c r="F536" t="s">
        <v>15569</v>
      </c>
      <c r="G536" t="s">
        <v>14588</v>
      </c>
      <c r="H536" t="s">
        <v>14639</v>
      </c>
      <c r="I536" t="s">
        <v>360</v>
      </c>
      <c r="J536" s="28">
        <v>45274</v>
      </c>
      <c r="K536" s="28"/>
      <c r="M536">
        <v>0</v>
      </c>
      <c r="N536">
        <v>1</v>
      </c>
      <c r="O536">
        <v>31.8</v>
      </c>
      <c r="P536" t="s">
        <v>14550</v>
      </c>
      <c r="Q536">
        <f t="shared" si="8"/>
        <v>101300</v>
      </c>
      <c r="R536">
        <f>IF(COUNTIF($A$2:A536,A536)=1,Q536,"")</f>
        <v>101300</v>
      </c>
    </row>
    <row r="537" spans="1:18">
      <c r="A537" t="s">
        <v>15570</v>
      </c>
      <c r="B537" t="s">
        <v>359</v>
      </c>
      <c r="C537" t="s">
        <v>15070</v>
      </c>
      <c r="D537" t="s">
        <v>100</v>
      </c>
      <c r="E537" t="s">
        <v>14590</v>
      </c>
      <c r="F537" t="s">
        <v>15571</v>
      </c>
      <c r="G537" t="s">
        <v>61</v>
      </c>
      <c r="H537" t="s">
        <v>14553</v>
      </c>
      <c r="I537" t="s">
        <v>7010</v>
      </c>
      <c r="J537" s="28">
        <v>45241</v>
      </c>
      <c r="K537" s="28"/>
      <c r="M537">
        <v>0</v>
      </c>
      <c r="N537">
        <v>1</v>
      </c>
      <c r="O537">
        <v>14.4</v>
      </c>
      <c r="P537" t="s">
        <v>14524</v>
      </c>
      <c r="Q537">
        <f t="shared" si="8"/>
        <v>9218</v>
      </c>
      <c r="R537">
        <f>IF(COUNTIF($A$2:A537,A537)=1,Q537,"")</f>
        <v>9218</v>
      </c>
    </row>
    <row r="538" spans="1:18">
      <c r="A538" t="s">
        <v>8792</v>
      </c>
      <c r="B538" t="s">
        <v>1870</v>
      </c>
      <c r="C538" t="s">
        <v>14521</v>
      </c>
      <c r="D538" t="s">
        <v>52</v>
      </c>
      <c r="E538" t="s">
        <v>14509</v>
      </c>
      <c r="F538" t="s">
        <v>15572</v>
      </c>
      <c r="G538" t="s">
        <v>67</v>
      </c>
      <c r="H538" t="s">
        <v>14682</v>
      </c>
      <c r="I538" t="s">
        <v>2204</v>
      </c>
      <c r="J538" s="28">
        <v>45695</v>
      </c>
      <c r="K538" s="28"/>
      <c r="M538">
        <v>0</v>
      </c>
      <c r="N538">
        <v>1</v>
      </c>
      <c r="O538">
        <v>27.9</v>
      </c>
      <c r="P538" t="s">
        <v>14550</v>
      </c>
      <c r="Q538">
        <f t="shared" si="8"/>
        <v>126692</v>
      </c>
      <c r="R538">
        <f>IF(COUNTIF($A$2:A538,A538)=1,Q538,"")</f>
        <v>126692</v>
      </c>
    </row>
    <row r="539" spans="1:18">
      <c r="A539" t="s">
        <v>3662</v>
      </c>
      <c r="B539" t="s">
        <v>4926</v>
      </c>
      <c r="C539" t="s">
        <v>15573</v>
      </c>
      <c r="D539" t="s">
        <v>100</v>
      </c>
      <c r="E539" t="s">
        <v>14509</v>
      </c>
      <c r="F539" t="s">
        <v>15574</v>
      </c>
      <c r="G539" t="s">
        <v>90</v>
      </c>
      <c r="H539" t="s">
        <v>14580</v>
      </c>
      <c r="I539" t="s">
        <v>2062</v>
      </c>
      <c r="J539" s="28">
        <v>44808</v>
      </c>
      <c r="K539" s="28"/>
      <c r="M539">
        <v>0</v>
      </c>
      <c r="N539">
        <v>1</v>
      </c>
      <c r="O539">
        <v>16</v>
      </c>
      <c r="P539" t="s">
        <v>14507</v>
      </c>
      <c r="Q539">
        <f t="shared" si="8"/>
        <v>5228</v>
      </c>
      <c r="R539">
        <f>IF(COUNTIF($A$2:A539,A539)=1,Q539,"")</f>
        <v>5228</v>
      </c>
    </row>
    <row r="540" spans="1:18">
      <c r="A540" t="s">
        <v>3850</v>
      </c>
      <c r="B540" t="s">
        <v>2649</v>
      </c>
      <c r="C540" t="s">
        <v>14653</v>
      </c>
      <c r="D540" t="s">
        <v>119</v>
      </c>
      <c r="E540" t="s">
        <v>14543</v>
      </c>
      <c r="F540" t="s">
        <v>15575</v>
      </c>
      <c r="G540" t="s">
        <v>67</v>
      </c>
      <c r="H540" t="s">
        <v>14635</v>
      </c>
      <c r="I540" t="s">
        <v>262</v>
      </c>
      <c r="J540" s="28">
        <v>44908</v>
      </c>
      <c r="K540" s="28">
        <v>45002</v>
      </c>
      <c r="L540">
        <v>112</v>
      </c>
      <c r="M540">
        <v>0</v>
      </c>
      <c r="N540">
        <v>1</v>
      </c>
      <c r="O540">
        <v>8.6999999999999993</v>
      </c>
      <c r="P540" t="s">
        <v>14550</v>
      </c>
      <c r="Q540">
        <f t="shared" si="8"/>
        <v>4863</v>
      </c>
      <c r="R540">
        <f>IF(COUNTIF($A$2:A540,A540)=1,Q540,"")</f>
        <v>4863</v>
      </c>
    </row>
    <row r="541" spans="1:18">
      <c r="A541" t="s">
        <v>8401</v>
      </c>
      <c r="B541" t="s">
        <v>8011</v>
      </c>
      <c r="C541" t="s">
        <v>15576</v>
      </c>
      <c r="D541" t="s">
        <v>52</v>
      </c>
      <c r="E541" t="s">
        <v>14558</v>
      </c>
      <c r="F541" t="s">
        <v>15577</v>
      </c>
      <c r="G541" t="s">
        <v>14588</v>
      </c>
      <c r="H541" t="s">
        <v>14565</v>
      </c>
      <c r="I541" t="s">
        <v>125</v>
      </c>
      <c r="J541" s="28">
        <v>45047</v>
      </c>
      <c r="K541" s="28">
        <v>45065</v>
      </c>
      <c r="L541">
        <v>153</v>
      </c>
      <c r="M541">
        <v>0</v>
      </c>
      <c r="N541">
        <v>1</v>
      </c>
      <c r="P541" t="s">
        <v>14516</v>
      </c>
      <c r="Q541">
        <f t="shared" si="8"/>
        <v>182294</v>
      </c>
      <c r="R541">
        <f>IF(COUNTIF($A$2:A541,A541)=1,Q541,"")</f>
        <v>182294</v>
      </c>
    </row>
    <row r="542" spans="1:18">
      <c r="A542" t="s">
        <v>15578</v>
      </c>
      <c r="B542" t="s">
        <v>786</v>
      </c>
      <c r="C542" t="s">
        <v>14542</v>
      </c>
      <c r="D542" t="s">
        <v>60</v>
      </c>
      <c r="E542" t="s">
        <v>14522</v>
      </c>
      <c r="F542" t="s">
        <v>15579</v>
      </c>
      <c r="G542" t="s">
        <v>90</v>
      </c>
      <c r="H542" t="s">
        <v>14520</v>
      </c>
      <c r="I542" t="s">
        <v>676</v>
      </c>
      <c r="J542" s="28">
        <v>45531</v>
      </c>
      <c r="K542" s="28"/>
      <c r="M542">
        <v>0</v>
      </c>
      <c r="N542">
        <v>1</v>
      </c>
      <c r="O542">
        <v>8.9</v>
      </c>
      <c r="P542" t="s">
        <v>14512</v>
      </c>
      <c r="Q542">
        <f t="shared" si="8"/>
        <v>21000</v>
      </c>
      <c r="R542">
        <f>IF(COUNTIF($A$2:A542,A542)=1,Q542,"")</f>
        <v>21000</v>
      </c>
    </row>
    <row r="543" spans="1:18">
      <c r="A543" t="s">
        <v>5130</v>
      </c>
      <c r="B543" t="s">
        <v>1985</v>
      </c>
      <c r="C543" t="s">
        <v>15580</v>
      </c>
      <c r="D543" t="s">
        <v>119</v>
      </c>
      <c r="E543" t="s">
        <v>14543</v>
      </c>
      <c r="F543" t="s">
        <v>15581</v>
      </c>
      <c r="G543" t="s">
        <v>53</v>
      </c>
      <c r="H543" t="s">
        <v>15213</v>
      </c>
      <c r="I543" t="s">
        <v>2636</v>
      </c>
      <c r="J543" s="28"/>
      <c r="K543" s="28">
        <v>45345</v>
      </c>
      <c r="L543">
        <v>113</v>
      </c>
      <c r="M543">
        <v>0</v>
      </c>
      <c r="N543">
        <v>1</v>
      </c>
      <c r="P543" t="s">
        <v>14507</v>
      </c>
      <c r="Q543">
        <f t="shared" si="8"/>
        <v>6642</v>
      </c>
      <c r="R543">
        <f>IF(COUNTIF($A$2:A543,A543)=1,Q543,"")</f>
        <v>6642</v>
      </c>
    </row>
    <row r="544" spans="1:18">
      <c r="A544" t="s">
        <v>3433</v>
      </c>
      <c r="B544" t="s">
        <v>6612</v>
      </c>
      <c r="C544" t="s">
        <v>3098</v>
      </c>
      <c r="D544" t="s">
        <v>119</v>
      </c>
      <c r="E544" t="s">
        <v>14558</v>
      </c>
      <c r="F544" t="s">
        <v>15582</v>
      </c>
      <c r="G544" t="s">
        <v>53</v>
      </c>
      <c r="H544" t="s">
        <v>15100</v>
      </c>
      <c r="I544" t="s">
        <v>558</v>
      </c>
      <c r="J544" s="28">
        <v>45466</v>
      </c>
      <c r="K544" s="28">
        <v>45447</v>
      </c>
      <c r="L544">
        <v>29</v>
      </c>
      <c r="M544">
        <v>0</v>
      </c>
      <c r="N544">
        <v>1</v>
      </c>
      <c r="O544">
        <v>5.4</v>
      </c>
      <c r="P544" t="s">
        <v>14512</v>
      </c>
      <c r="Q544">
        <f t="shared" si="8"/>
        <v>2529</v>
      </c>
      <c r="R544">
        <f>IF(COUNTIF($A$2:A544,A544)=1,Q544,"")</f>
        <v>2529</v>
      </c>
    </row>
    <row r="545" spans="1:18">
      <c r="A545" t="s">
        <v>12423</v>
      </c>
      <c r="B545" t="s">
        <v>2424</v>
      </c>
      <c r="C545" t="s">
        <v>15231</v>
      </c>
      <c r="D545" t="s">
        <v>73</v>
      </c>
      <c r="E545" t="s">
        <v>14558</v>
      </c>
      <c r="F545" t="s">
        <v>15583</v>
      </c>
      <c r="G545" t="s">
        <v>133</v>
      </c>
      <c r="H545" t="s">
        <v>14532</v>
      </c>
      <c r="I545" t="s">
        <v>1284</v>
      </c>
      <c r="J545" s="28">
        <v>44847</v>
      </c>
      <c r="K545" s="28">
        <v>44959</v>
      </c>
      <c r="L545">
        <v>163</v>
      </c>
      <c r="M545">
        <v>0</v>
      </c>
      <c r="N545">
        <v>1</v>
      </c>
      <c r="O545">
        <v>1.1000000000000001</v>
      </c>
      <c r="P545" t="s">
        <v>14512</v>
      </c>
      <c r="Q545">
        <f t="shared" si="8"/>
        <v>47255</v>
      </c>
      <c r="R545">
        <f>IF(COUNTIF($A$2:A545,A545)=1,Q545,"")</f>
        <v>47255</v>
      </c>
    </row>
    <row r="546" spans="1:18">
      <c r="A546" t="s">
        <v>15584</v>
      </c>
      <c r="B546" t="s">
        <v>1573</v>
      </c>
      <c r="C546" t="s">
        <v>3098</v>
      </c>
      <c r="D546" t="s">
        <v>60</v>
      </c>
      <c r="E546" t="s">
        <v>14522</v>
      </c>
      <c r="F546" t="s">
        <v>15585</v>
      </c>
      <c r="G546" t="s">
        <v>14588</v>
      </c>
      <c r="H546" t="s">
        <v>14568</v>
      </c>
      <c r="I546" t="s">
        <v>15586</v>
      </c>
      <c r="J546" s="28">
        <v>44643</v>
      </c>
      <c r="K546" s="28"/>
      <c r="M546">
        <v>0</v>
      </c>
      <c r="N546">
        <v>1</v>
      </c>
      <c r="P546" t="s">
        <v>14516</v>
      </c>
      <c r="Q546">
        <f t="shared" si="8"/>
        <v>8786</v>
      </c>
      <c r="R546">
        <f>IF(COUNTIF($A$2:A546,A546)=1,Q546,"")</f>
        <v>8786</v>
      </c>
    </row>
    <row r="547" spans="1:18">
      <c r="A547" t="s">
        <v>15587</v>
      </c>
      <c r="B547" t="s">
        <v>596</v>
      </c>
      <c r="C547" t="s">
        <v>3098</v>
      </c>
      <c r="D547" t="s">
        <v>60</v>
      </c>
      <c r="E547" t="s">
        <v>14522</v>
      </c>
      <c r="F547" t="s">
        <v>15588</v>
      </c>
      <c r="G547" t="s">
        <v>61</v>
      </c>
      <c r="H547" t="s">
        <v>15103</v>
      </c>
      <c r="I547" t="s">
        <v>2270</v>
      </c>
      <c r="J547" s="28">
        <v>45355</v>
      </c>
      <c r="K547" s="28"/>
      <c r="M547">
        <v>0</v>
      </c>
      <c r="N547">
        <v>1</v>
      </c>
      <c r="O547">
        <v>20.3</v>
      </c>
      <c r="P547" t="s">
        <v>14524</v>
      </c>
      <c r="Q547">
        <f t="shared" si="8"/>
        <v>18469</v>
      </c>
      <c r="R547">
        <f>IF(COUNTIF($A$2:A547,A547)=1,Q547,"")</f>
        <v>18469</v>
      </c>
    </row>
    <row r="548" spans="1:18">
      <c r="A548" t="s">
        <v>7496</v>
      </c>
      <c r="B548" t="s">
        <v>1169</v>
      </c>
      <c r="C548" t="s">
        <v>15589</v>
      </c>
      <c r="D548" t="s">
        <v>100</v>
      </c>
      <c r="E548" t="s">
        <v>14517</v>
      </c>
      <c r="F548" t="s">
        <v>15590</v>
      </c>
      <c r="G548" t="s">
        <v>80</v>
      </c>
      <c r="H548" t="s">
        <v>14616</v>
      </c>
      <c r="I548" t="s">
        <v>1942</v>
      </c>
      <c r="J548" s="28">
        <v>45518</v>
      </c>
      <c r="K548" s="28"/>
      <c r="M548">
        <v>0</v>
      </c>
      <c r="N548">
        <v>1</v>
      </c>
      <c r="O548">
        <v>25.2</v>
      </c>
      <c r="P548" t="s">
        <v>14507</v>
      </c>
      <c r="Q548">
        <f t="shared" si="8"/>
        <v>6368</v>
      </c>
      <c r="R548">
        <f>IF(COUNTIF($A$2:A548,A548)=1,Q548,"")</f>
        <v>6368</v>
      </c>
    </row>
    <row r="549" spans="1:18">
      <c r="A549" t="s">
        <v>12738</v>
      </c>
      <c r="B549" t="s">
        <v>1985</v>
      </c>
      <c r="C549" t="s">
        <v>14933</v>
      </c>
      <c r="D549" t="s">
        <v>73</v>
      </c>
      <c r="E549" t="s">
        <v>14543</v>
      </c>
      <c r="F549" t="s">
        <v>15591</v>
      </c>
      <c r="G549" t="s">
        <v>90</v>
      </c>
      <c r="H549" t="s">
        <v>14696</v>
      </c>
      <c r="I549" t="s">
        <v>8984</v>
      </c>
      <c r="J549" s="28">
        <v>45723</v>
      </c>
      <c r="K549" s="28">
        <v>45774</v>
      </c>
      <c r="L549">
        <v>182</v>
      </c>
      <c r="M549">
        <v>1</v>
      </c>
      <c r="N549">
        <v>3</v>
      </c>
      <c r="O549">
        <v>32.200000000000003</v>
      </c>
      <c r="P549" t="s">
        <v>14507</v>
      </c>
      <c r="Q549">
        <f t="shared" si="8"/>
        <v>41758</v>
      </c>
      <c r="R549">
        <f>IF(COUNTIF($A$2:A549,A549)=1,Q549,"")</f>
        <v>41758</v>
      </c>
    </row>
    <row r="550" spans="1:18">
      <c r="A550" t="s">
        <v>4089</v>
      </c>
      <c r="B550" t="s">
        <v>1553</v>
      </c>
      <c r="C550" t="s">
        <v>15592</v>
      </c>
      <c r="D550" t="s">
        <v>73</v>
      </c>
      <c r="E550" t="s">
        <v>14558</v>
      </c>
      <c r="F550" t="s">
        <v>15593</v>
      </c>
      <c r="G550" t="s">
        <v>53</v>
      </c>
      <c r="H550" t="s">
        <v>14527</v>
      </c>
      <c r="I550" t="s">
        <v>2772</v>
      </c>
      <c r="J550" s="28">
        <v>45333</v>
      </c>
      <c r="K550" s="28">
        <v>45368</v>
      </c>
      <c r="L550">
        <v>131</v>
      </c>
      <c r="M550">
        <v>0</v>
      </c>
      <c r="N550">
        <v>1</v>
      </c>
      <c r="O550">
        <v>29.2</v>
      </c>
      <c r="P550" t="s">
        <v>14550</v>
      </c>
      <c r="Q550">
        <f t="shared" si="8"/>
        <v>39409</v>
      </c>
      <c r="R550">
        <f>IF(COUNTIF($A$2:A550,A550)=1,Q550,"")</f>
        <v>39409</v>
      </c>
    </row>
    <row r="551" spans="1:18">
      <c r="A551" t="s">
        <v>3184</v>
      </c>
      <c r="B551" t="s">
        <v>3667</v>
      </c>
      <c r="C551" t="s">
        <v>14949</v>
      </c>
      <c r="D551" t="s">
        <v>73</v>
      </c>
      <c r="E551" t="s">
        <v>14517</v>
      </c>
      <c r="F551" t="s">
        <v>15594</v>
      </c>
      <c r="G551" t="s">
        <v>14519</v>
      </c>
      <c r="H551" t="s">
        <v>14901</v>
      </c>
      <c r="I551" t="s">
        <v>2729</v>
      </c>
      <c r="J551" s="28">
        <v>45155</v>
      </c>
      <c r="K551" s="28"/>
      <c r="M551">
        <v>0</v>
      </c>
      <c r="N551">
        <v>1</v>
      </c>
      <c r="O551">
        <v>18.7</v>
      </c>
      <c r="P551" t="s">
        <v>14550</v>
      </c>
      <c r="Q551">
        <f t="shared" si="8"/>
        <v>10363</v>
      </c>
      <c r="R551">
        <f>IF(COUNTIF($A$2:A551,A551)=1,Q551,"")</f>
        <v>10363</v>
      </c>
    </row>
    <row r="552" spans="1:18">
      <c r="A552" t="s">
        <v>14431</v>
      </c>
      <c r="B552" t="s">
        <v>2326</v>
      </c>
      <c r="C552" t="s">
        <v>14902</v>
      </c>
      <c r="D552" t="s">
        <v>119</v>
      </c>
      <c r="E552" t="s">
        <v>14517</v>
      </c>
      <c r="F552" t="s">
        <v>15595</v>
      </c>
      <c r="G552" t="s">
        <v>133</v>
      </c>
      <c r="H552" t="s">
        <v>14565</v>
      </c>
      <c r="I552" t="s">
        <v>1036</v>
      </c>
      <c r="J552" s="28">
        <v>45342</v>
      </c>
      <c r="K552" s="28"/>
      <c r="M552">
        <v>0</v>
      </c>
      <c r="N552">
        <v>1</v>
      </c>
      <c r="O552">
        <v>6.3</v>
      </c>
      <c r="P552" t="s">
        <v>14516</v>
      </c>
      <c r="Q552">
        <f t="shared" si="8"/>
        <v>13915</v>
      </c>
      <c r="R552">
        <f>IF(COUNTIF($A$2:A552,A552)=1,Q552,"")</f>
        <v>13915</v>
      </c>
    </row>
    <row r="553" spans="1:18">
      <c r="A553" t="s">
        <v>15596</v>
      </c>
      <c r="B553" t="s">
        <v>4081</v>
      </c>
      <c r="C553" t="s">
        <v>14884</v>
      </c>
      <c r="D553" t="s">
        <v>60</v>
      </c>
      <c r="E553" t="s">
        <v>14504</v>
      </c>
      <c r="F553" t="s">
        <v>15597</v>
      </c>
      <c r="G553" t="s">
        <v>67</v>
      </c>
      <c r="H553" t="s">
        <v>14635</v>
      </c>
      <c r="I553" t="s">
        <v>15598</v>
      </c>
      <c r="J553" s="28">
        <v>45118</v>
      </c>
      <c r="K553" s="28"/>
      <c r="M553">
        <v>0</v>
      </c>
      <c r="N553">
        <v>1</v>
      </c>
      <c r="O553">
        <v>34</v>
      </c>
      <c r="P553" t="s">
        <v>14524</v>
      </c>
      <c r="Q553">
        <f t="shared" si="8"/>
        <v>3974</v>
      </c>
      <c r="R553">
        <f>IF(COUNTIF($A$2:A553,A553)=1,Q553,"")</f>
        <v>3974</v>
      </c>
    </row>
    <row r="554" spans="1:18">
      <c r="A554" t="s">
        <v>15599</v>
      </c>
      <c r="B554" t="s">
        <v>3285</v>
      </c>
      <c r="C554" t="s">
        <v>15600</v>
      </c>
      <c r="D554" t="s">
        <v>100</v>
      </c>
      <c r="E554" t="s">
        <v>14509</v>
      </c>
      <c r="F554" t="s">
        <v>15601</v>
      </c>
      <c r="G554" t="s">
        <v>61</v>
      </c>
      <c r="H554" t="s">
        <v>15602</v>
      </c>
      <c r="I554" t="s">
        <v>424</v>
      </c>
      <c r="J554" s="28">
        <v>44842</v>
      </c>
      <c r="K554" s="28"/>
      <c r="M554">
        <v>0</v>
      </c>
      <c r="N554">
        <v>1</v>
      </c>
      <c r="O554">
        <v>27.2</v>
      </c>
      <c r="P554" t="s">
        <v>14516</v>
      </c>
      <c r="Q554">
        <f t="shared" si="8"/>
        <v>8576</v>
      </c>
      <c r="R554">
        <f>IF(COUNTIF($A$2:A554,A554)=1,Q554,"")</f>
        <v>8576</v>
      </c>
    </row>
    <row r="555" spans="1:18">
      <c r="A555" t="s">
        <v>15603</v>
      </c>
      <c r="B555" t="s">
        <v>1390</v>
      </c>
      <c r="C555" t="s">
        <v>14586</v>
      </c>
      <c r="D555" t="s">
        <v>73</v>
      </c>
      <c r="E555" t="s">
        <v>14522</v>
      </c>
      <c r="F555" t="s">
        <v>15604</v>
      </c>
      <c r="G555" t="s">
        <v>74</v>
      </c>
      <c r="H555" t="s">
        <v>14560</v>
      </c>
      <c r="I555" t="s">
        <v>1267</v>
      </c>
      <c r="J555" s="28">
        <v>45635</v>
      </c>
      <c r="K555" s="28"/>
      <c r="M555">
        <v>0</v>
      </c>
      <c r="N555">
        <v>1</v>
      </c>
      <c r="O555">
        <v>32.200000000000003</v>
      </c>
      <c r="P555" t="s">
        <v>14512</v>
      </c>
      <c r="Q555">
        <f t="shared" si="8"/>
        <v>32129</v>
      </c>
      <c r="R555">
        <f>IF(COUNTIF($A$2:A555,A555)=1,Q555,"")</f>
        <v>32129</v>
      </c>
    </row>
    <row r="556" spans="1:18">
      <c r="A556" t="s">
        <v>3785</v>
      </c>
      <c r="B556" t="s">
        <v>3716</v>
      </c>
      <c r="C556" t="s">
        <v>14850</v>
      </c>
      <c r="D556" t="s">
        <v>60</v>
      </c>
      <c r="E556" t="s">
        <v>14543</v>
      </c>
      <c r="F556" t="s">
        <v>15605</v>
      </c>
      <c r="G556" t="s">
        <v>14519</v>
      </c>
      <c r="H556" t="s">
        <v>14553</v>
      </c>
      <c r="I556" t="s">
        <v>1654</v>
      </c>
      <c r="J556" s="28">
        <v>44892</v>
      </c>
      <c r="K556" s="28">
        <v>44853</v>
      </c>
      <c r="L556">
        <v>76</v>
      </c>
      <c r="M556">
        <v>1</v>
      </c>
      <c r="N556">
        <v>4</v>
      </c>
      <c r="O556">
        <v>26.2</v>
      </c>
      <c r="P556" t="s">
        <v>14512</v>
      </c>
      <c r="Q556">
        <f t="shared" si="8"/>
        <v>16521</v>
      </c>
      <c r="R556">
        <f>IF(COUNTIF($A$2:A556,A556)=1,Q556,"")</f>
        <v>16521</v>
      </c>
    </row>
    <row r="557" spans="1:18">
      <c r="A557" t="s">
        <v>15606</v>
      </c>
      <c r="B557" t="s">
        <v>3997</v>
      </c>
      <c r="C557" t="s">
        <v>15607</v>
      </c>
      <c r="D557" t="s">
        <v>60</v>
      </c>
      <c r="E557" t="s">
        <v>14543</v>
      </c>
      <c r="F557" t="s">
        <v>15608</v>
      </c>
      <c r="G557" t="s">
        <v>14588</v>
      </c>
      <c r="H557" t="s">
        <v>14619</v>
      </c>
      <c r="I557" t="s">
        <v>420</v>
      </c>
      <c r="J557" s="28">
        <v>45224</v>
      </c>
      <c r="K557" s="28">
        <v>45172</v>
      </c>
      <c r="L557">
        <v>82</v>
      </c>
      <c r="M557">
        <v>1</v>
      </c>
      <c r="N557">
        <v>1</v>
      </c>
      <c r="O557">
        <v>22.6</v>
      </c>
      <c r="P557" t="s">
        <v>14550</v>
      </c>
      <c r="Q557">
        <f t="shared" si="8"/>
        <v>19429</v>
      </c>
      <c r="R557">
        <f>IF(COUNTIF($A$2:A557,A557)=1,Q557,"")</f>
        <v>19429</v>
      </c>
    </row>
    <row r="558" spans="1:18">
      <c r="A558" t="s">
        <v>12712</v>
      </c>
      <c r="B558" t="s">
        <v>6544</v>
      </c>
      <c r="C558" t="s">
        <v>15609</v>
      </c>
      <c r="D558" t="s">
        <v>52</v>
      </c>
      <c r="E558" t="s">
        <v>14543</v>
      </c>
      <c r="F558" t="s">
        <v>15610</v>
      </c>
      <c r="G558" t="s">
        <v>61</v>
      </c>
      <c r="H558" t="s">
        <v>14506</v>
      </c>
      <c r="I558" t="s">
        <v>645</v>
      </c>
      <c r="J558" s="28">
        <v>45222</v>
      </c>
      <c r="K558" s="28">
        <v>45364</v>
      </c>
      <c r="L558">
        <v>168</v>
      </c>
      <c r="M558">
        <v>0</v>
      </c>
      <c r="N558">
        <v>1</v>
      </c>
      <c r="O558">
        <v>6</v>
      </c>
      <c r="P558" t="s">
        <v>14507</v>
      </c>
      <c r="Q558">
        <f t="shared" si="8"/>
        <v>94553</v>
      </c>
      <c r="R558">
        <f>IF(COUNTIF($A$2:A558,A558)=1,Q558,"")</f>
        <v>94553</v>
      </c>
    </row>
    <row r="559" spans="1:18">
      <c r="A559" t="s">
        <v>11686</v>
      </c>
      <c r="B559" t="s">
        <v>6887</v>
      </c>
      <c r="C559" t="s">
        <v>15009</v>
      </c>
      <c r="D559" t="s">
        <v>52</v>
      </c>
      <c r="E559" t="s">
        <v>14543</v>
      </c>
      <c r="F559" t="s">
        <v>15611</v>
      </c>
      <c r="G559" t="s">
        <v>61</v>
      </c>
      <c r="H559" t="s">
        <v>14553</v>
      </c>
      <c r="I559" t="s">
        <v>1321</v>
      </c>
      <c r="J559" s="28">
        <v>45238</v>
      </c>
      <c r="K559" s="28">
        <v>45268</v>
      </c>
      <c r="L559">
        <v>176</v>
      </c>
      <c r="M559">
        <v>0</v>
      </c>
      <c r="N559">
        <v>1</v>
      </c>
      <c r="O559">
        <v>33.4</v>
      </c>
      <c r="P559" t="s">
        <v>14516</v>
      </c>
      <c r="Q559">
        <f t="shared" si="8"/>
        <v>90000</v>
      </c>
      <c r="R559">
        <f>IF(COUNTIF($A$2:A559,A559)=1,Q559,"")</f>
        <v>90000</v>
      </c>
    </row>
    <row r="560" spans="1:18">
      <c r="A560" t="s">
        <v>5282</v>
      </c>
      <c r="B560" t="s">
        <v>2070</v>
      </c>
      <c r="C560" t="s">
        <v>15399</v>
      </c>
      <c r="D560" t="s">
        <v>60</v>
      </c>
      <c r="E560" t="s">
        <v>14558</v>
      </c>
      <c r="F560" t="s">
        <v>15612</v>
      </c>
      <c r="G560" t="s">
        <v>61</v>
      </c>
      <c r="H560" t="s">
        <v>14537</v>
      </c>
      <c r="I560" t="s">
        <v>255</v>
      </c>
      <c r="J560" s="28">
        <v>45735</v>
      </c>
      <c r="K560" s="28">
        <v>45721</v>
      </c>
      <c r="L560">
        <v>142</v>
      </c>
      <c r="M560">
        <v>0</v>
      </c>
      <c r="N560">
        <v>1</v>
      </c>
      <c r="O560">
        <v>18.399999999999999</v>
      </c>
      <c r="P560" t="s">
        <v>14524</v>
      </c>
      <c r="Q560">
        <f t="shared" si="8"/>
        <v>10329</v>
      </c>
      <c r="R560">
        <f>IF(COUNTIF($A$2:A560,A560)=1,Q560,"")</f>
        <v>10329</v>
      </c>
    </row>
    <row r="561" spans="1:18">
      <c r="A561" t="s">
        <v>13362</v>
      </c>
      <c r="B561" t="s">
        <v>4502</v>
      </c>
      <c r="C561" t="s">
        <v>3098</v>
      </c>
      <c r="D561" t="s">
        <v>73</v>
      </c>
      <c r="E561" t="s">
        <v>14517</v>
      </c>
      <c r="F561" t="s">
        <v>15613</v>
      </c>
      <c r="G561" t="s">
        <v>14519</v>
      </c>
      <c r="H561" t="s">
        <v>14545</v>
      </c>
      <c r="I561" t="s">
        <v>594</v>
      </c>
      <c r="J561" s="28">
        <v>45693</v>
      </c>
      <c r="K561" s="28"/>
      <c r="M561">
        <v>0</v>
      </c>
      <c r="N561">
        <v>1</v>
      </c>
      <c r="P561" t="s">
        <v>14550</v>
      </c>
      <c r="Q561">
        <f t="shared" si="8"/>
        <v>46360</v>
      </c>
      <c r="R561">
        <f>IF(COUNTIF($A$2:A561,A561)=1,Q561,"")</f>
        <v>46360</v>
      </c>
    </row>
    <row r="562" spans="1:18">
      <c r="A562" t="s">
        <v>10681</v>
      </c>
      <c r="B562" t="s">
        <v>710</v>
      </c>
      <c r="C562" t="s">
        <v>15248</v>
      </c>
      <c r="D562" t="s">
        <v>60</v>
      </c>
      <c r="E562" t="s">
        <v>14590</v>
      </c>
      <c r="F562" t="s">
        <v>15614</v>
      </c>
      <c r="G562" t="s">
        <v>53</v>
      </c>
      <c r="H562" t="s">
        <v>14532</v>
      </c>
      <c r="I562" t="s">
        <v>2427</v>
      </c>
      <c r="J562" s="28">
        <v>45210</v>
      </c>
      <c r="K562" s="28"/>
      <c r="M562">
        <v>0</v>
      </c>
      <c r="N562">
        <v>1</v>
      </c>
      <c r="O562">
        <v>4.5</v>
      </c>
      <c r="P562" t="s">
        <v>14512</v>
      </c>
      <c r="Q562">
        <f t="shared" si="8"/>
        <v>22045</v>
      </c>
      <c r="R562">
        <f>IF(COUNTIF($A$2:A562,A562)=1,Q562,"")</f>
        <v>22045</v>
      </c>
    </row>
    <row r="563" spans="1:18">
      <c r="A563" t="s">
        <v>15615</v>
      </c>
      <c r="B563" t="s">
        <v>702</v>
      </c>
      <c r="C563" t="s">
        <v>3098</v>
      </c>
      <c r="D563" t="s">
        <v>119</v>
      </c>
      <c r="E563" t="s">
        <v>14522</v>
      </c>
      <c r="F563" t="s">
        <v>15616</v>
      </c>
      <c r="G563" t="s">
        <v>90</v>
      </c>
      <c r="H563" t="s">
        <v>14506</v>
      </c>
      <c r="I563" t="s">
        <v>983</v>
      </c>
      <c r="J563" s="28">
        <v>44887</v>
      </c>
      <c r="K563" s="28"/>
      <c r="M563">
        <v>0</v>
      </c>
      <c r="N563">
        <v>1</v>
      </c>
      <c r="O563">
        <v>1.9</v>
      </c>
      <c r="P563" t="s">
        <v>14516</v>
      </c>
      <c r="Q563">
        <f t="shared" si="8"/>
        <v>5817</v>
      </c>
      <c r="R563">
        <f>IF(COUNTIF($A$2:A563,A563)=1,Q563,"")</f>
        <v>5817</v>
      </c>
    </row>
    <row r="564" spans="1:18">
      <c r="A564" t="s">
        <v>15617</v>
      </c>
      <c r="B564" t="s">
        <v>2249</v>
      </c>
      <c r="C564" t="s">
        <v>15618</v>
      </c>
      <c r="D564" t="s">
        <v>119</v>
      </c>
      <c r="E564" t="s">
        <v>14543</v>
      </c>
      <c r="F564" t="s">
        <v>15619</v>
      </c>
      <c r="G564" t="s">
        <v>61</v>
      </c>
      <c r="H564" t="s">
        <v>14549</v>
      </c>
      <c r="I564" t="s">
        <v>2150</v>
      </c>
      <c r="J564" s="28">
        <v>45292</v>
      </c>
      <c r="K564" s="28">
        <v>45325</v>
      </c>
      <c r="L564">
        <v>58</v>
      </c>
      <c r="M564">
        <v>1</v>
      </c>
      <c r="N564">
        <v>4</v>
      </c>
      <c r="O564">
        <v>4</v>
      </c>
      <c r="P564" t="s">
        <v>14507</v>
      </c>
      <c r="Q564">
        <f t="shared" si="8"/>
        <v>10738</v>
      </c>
      <c r="R564">
        <f>IF(COUNTIF($A$2:A564,A564)=1,Q564,"")</f>
        <v>10738</v>
      </c>
    </row>
    <row r="565" spans="1:18">
      <c r="A565" t="s">
        <v>10459</v>
      </c>
      <c r="B565" t="s">
        <v>4947</v>
      </c>
      <c r="C565" t="s">
        <v>15620</v>
      </c>
      <c r="D565" t="s">
        <v>60</v>
      </c>
      <c r="E565" t="s">
        <v>14522</v>
      </c>
      <c r="F565" t="s">
        <v>15621</v>
      </c>
      <c r="G565" t="s">
        <v>14519</v>
      </c>
      <c r="H565" t="s">
        <v>14619</v>
      </c>
      <c r="I565" t="s">
        <v>14225</v>
      </c>
      <c r="J565" s="28">
        <v>45249</v>
      </c>
      <c r="K565" s="28"/>
      <c r="M565">
        <v>0</v>
      </c>
      <c r="N565">
        <v>1</v>
      </c>
      <c r="O565">
        <v>23.7</v>
      </c>
      <c r="P565" t="s">
        <v>14507</v>
      </c>
      <c r="Q565">
        <f t="shared" si="8"/>
        <v>23000</v>
      </c>
      <c r="R565">
        <f>IF(COUNTIF($A$2:A565,A565)=1,Q565,"")</f>
        <v>23000</v>
      </c>
    </row>
    <row r="566" spans="1:18">
      <c r="A566" t="s">
        <v>10160</v>
      </c>
      <c r="B566" t="s">
        <v>2919</v>
      </c>
      <c r="C566" t="s">
        <v>3098</v>
      </c>
      <c r="D566" t="s">
        <v>119</v>
      </c>
      <c r="E566" t="s">
        <v>14517</v>
      </c>
      <c r="F566" t="s">
        <v>14787</v>
      </c>
      <c r="G566" t="s">
        <v>90</v>
      </c>
      <c r="H566" t="s">
        <v>14511</v>
      </c>
      <c r="I566" t="s">
        <v>622</v>
      </c>
      <c r="J566" s="28">
        <v>45155</v>
      </c>
      <c r="K566" s="28"/>
      <c r="M566">
        <v>0</v>
      </c>
      <c r="N566">
        <v>1</v>
      </c>
      <c r="O566">
        <v>9.9</v>
      </c>
      <c r="P566" t="s">
        <v>14524</v>
      </c>
      <c r="Q566">
        <f t="shared" si="8"/>
        <v>10000</v>
      </c>
      <c r="R566">
        <f>IF(COUNTIF($A$2:A566,A566)=1,Q566,"")</f>
        <v>10000</v>
      </c>
    </row>
    <row r="567" spans="1:18">
      <c r="A567" t="s">
        <v>15622</v>
      </c>
      <c r="B567" t="s">
        <v>2814</v>
      </c>
      <c r="C567" t="s">
        <v>3098</v>
      </c>
      <c r="D567" t="s">
        <v>52</v>
      </c>
      <c r="E567" t="s">
        <v>14522</v>
      </c>
      <c r="F567" t="s">
        <v>15623</v>
      </c>
      <c r="G567" t="s">
        <v>61</v>
      </c>
      <c r="H567" t="s">
        <v>14553</v>
      </c>
      <c r="I567" t="s">
        <v>737</v>
      </c>
      <c r="J567" s="28">
        <v>45382</v>
      </c>
      <c r="K567" s="28"/>
      <c r="M567">
        <v>0</v>
      </c>
      <c r="N567">
        <v>1</v>
      </c>
      <c r="O567">
        <v>21.2</v>
      </c>
      <c r="P567" t="s">
        <v>14512</v>
      </c>
      <c r="Q567">
        <f t="shared" si="8"/>
        <v>120022</v>
      </c>
      <c r="R567">
        <f>IF(COUNTIF($A$2:A567,A567)=1,Q567,"")</f>
        <v>120022</v>
      </c>
    </row>
    <row r="568" spans="1:18">
      <c r="A568" t="s">
        <v>13319</v>
      </c>
      <c r="B568" t="s">
        <v>4550</v>
      </c>
      <c r="C568" t="s">
        <v>14596</v>
      </c>
      <c r="D568" t="s">
        <v>60</v>
      </c>
      <c r="E568" t="s">
        <v>14543</v>
      </c>
      <c r="F568" t="s">
        <v>15624</v>
      </c>
      <c r="G568" t="s">
        <v>80</v>
      </c>
      <c r="H568" t="s">
        <v>15625</v>
      </c>
      <c r="I568" t="s">
        <v>15626</v>
      </c>
      <c r="J568" s="28">
        <v>45043</v>
      </c>
      <c r="K568" s="28">
        <v>45115</v>
      </c>
      <c r="L568">
        <v>189</v>
      </c>
      <c r="M568">
        <v>0</v>
      </c>
      <c r="N568">
        <v>1</v>
      </c>
      <c r="O568">
        <v>29.2</v>
      </c>
      <c r="P568" t="s">
        <v>14550</v>
      </c>
      <c r="Q568">
        <f t="shared" si="8"/>
        <v>17763</v>
      </c>
      <c r="R568">
        <f>IF(COUNTIF($A$2:A568,A568)=1,Q568,"")</f>
        <v>17763</v>
      </c>
    </row>
    <row r="569" spans="1:18">
      <c r="A569" t="s">
        <v>13327</v>
      </c>
      <c r="B569" t="s">
        <v>596</v>
      </c>
      <c r="C569" t="s">
        <v>15191</v>
      </c>
      <c r="D569" t="s">
        <v>73</v>
      </c>
      <c r="E569" t="s">
        <v>14590</v>
      </c>
      <c r="F569" t="s">
        <v>15627</v>
      </c>
      <c r="G569" t="s">
        <v>14519</v>
      </c>
      <c r="H569" t="s">
        <v>14574</v>
      </c>
      <c r="I569" t="s">
        <v>2027</v>
      </c>
      <c r="J569" s="28">
        <v>45678</v>
      </c>
      <c r="K569" s="28"/>
      <c r="M569">
        <v>0</v>
      </c>
      <c r="N569">
        <v>1</v>
      </c>
      <c r="O569">
        <v>16.2</v>
      </c>
      <c r="P569" t="s">
        <v>14524</v>
      </c>
      <c r="Q569">
        <f t="shared" si="8"/>
        <v>39293</v>
      </c>
      <c r="R569">
        <f>IF(COUNTIF($A$2:A569,A569)=1,Q569,"")</f>
        <v>39293</v>
      </c>
    </row>
    <row r="570" spans="1:18">
      <c r="A570" t="s">
        <v>15628</v>
      </c>
      <c r="B570" t="s">
        <v>9236</v>
      </c>
      <c r="C570" t="s">
        <v>15618</v>
      </c>
      <c r="D570" t="s">
        <v>73</v>
      </c>
      <c r="E570" t="s">
        <v>14504</v>
      </c>
      <c r="F570" t="s">
        <v>15629</v>
      </c>
      <c r="G570" t="s">
        <v>53</v>
      </c>
      <c r="H570" t="s">
        <v>14901</v>
      </c>
      <c r="I570" t="s">
        <v>1924</v>
      </c>
      <c r="J570" s="28">
        <v>45499</v>
      </c>
      <c r="K570" s="28"/>
      <c r="M570">
        <v>0</v>
      </c>
      <c r="N570">
        <v>1</v>
      </c>
      <c r="O570">
        <v>25.5</v>
      </c>
      <c r="P570" t="s">
        <v>14512</v>
      </c>
      <c r="Q570">
        <f t="shared" si="8"/>
        <v>32606</v>
      </c>
      <c r="R570">
        <f>IF(COUNTIF($A$2:A570,A570)=1,Q570,"")</f>
        <v>32606</v>
      </c>
    </row>
    <row r="571" spans="1:18">
      <c r="A571" t="s">
        <v>15630</v>
      </c>
      <c r="B571" t="s">
        <v>3704</v>
      </c>
      <c r="C571" t="s">
        <v>3098</v>
      </c>
      <c r="D571" t="s">
        <v>100</v>
      </c>
      <c r="E571" t="s">
        <v>14543</v>
      </c>
      <c r="F571" t="s">
        <v>15037</v>
      </c>
      <c r="G571" t="s">
        <v>90</v>
      </c>
      <c r="H571" t="s">
        <v>14553</v>
      </c>
      <c r="I571" t="s">
        <v>1068</v>
      </c>
      <c r="J571" s="28">
        <v>44813</v>
      </c>
      <c r="K571" s="28">
        <v>44852</v>
      </c>
      <c r="L571">
        <v>60</v>
      </c>
      <c r="M571">
        <v>1</v>
      </c>
      <c r="N571">
        <v>4</v>
      </c>
      <c r="P571" t="s">
        <v>14512</v>
      </c>
      <c r="Q571">
        <f t="shared" si="8"/>
        <v>1221</v>
      </c>
      <c r="R571">
        <f>IF(COUNTIF($A$2:A571,A571)=1,Q571,"")</f>
        <v>1221</v>
      </c>
    </row>
    <row r="572" spans="1:18">
      <c r="A572" t="s">
        <v>15631</v>
      </c>
      <c r="B572" t="s">
        <v>6369</v>
      </c>
      <c r="C572" t="s">
        <v>15632</v>
      </c>
      <c r="D572" t="s">
        <v>119</v>
      </c>
      <c r="E572" t="s">
        <v>14509</v>
      </c>
      <c r="F572" t="s">
        <v>15633</v>
      </c>
      <c r="G572" t="s">
        <v>133</v>
      </c>
      <c r="H572" t="s">
        <v>14598</v>
      </c>
      <c r="I572" t="s">
        <v>2170</v>
      </c>
      <c r="J572" s="28">
        <v>45300</v>
      </c>
      <c r="K572" s="28"/>
      <c r="M572">
        <v>0</v>
      </c>
      <c r="N572">
        <v>1</v>
      </c>
      <c r="O572">
        <v>15.6</v>
      </c>
      <c r="P572" t="s">
        <v>14524</v>
      </c>
      <c r="Q572">
        <f t="shared" si="8"/>
        <v>9845</v>
      </c>
      <c r="R572">
        <f>IF(COUNTIF($A$2:A572,A572)=1,Q572,"")</f>
        <v>9845</v>
      </c>
    </row>
    <row r="573" spans="1:18">
      <c r="A573" t="s">
        <v>8769</v>
      </c>
      <c r="B573" t="s">
        <v>2825</v>
      </c>
      <c r="C573" t="s">
        <v>15009</v>
      </c>
      <c r="D573" t="s">
        <v>73</v>
      </c>
      <c r="E573" t="s">
        <v>14543</v>
      </c>
      <c r="F573" t="s">
        <v>15634</v>
      </c>
      <c r="G573" t="s">
        <v>14588</v>
      </c>
      <c r="H573" t="s">
        <v>14639</v>
      </c>
      <c r="I573" t="s">
        <v>1566</v>
      </c>
      <c r="J573" s="28">
        <v>44792</v>
      </c>
      <c r="K573" s="28">
        <v>44838</v>
      </c>
      <c r="L573">
        <v>168</v>
      </c>
      <c r="M573">
        <v>1</v>
      </c>
      <c r="N573">
        <v>3</v>
      </c>
      <c r="P573" t="s">
        <v>14524</v>
      </c>
      <c r="Q573">
        <f t="shared" si="8"/>
        <v>44219</v>
      </c>
      <c r="R573">
        <f>IF(COUNTIF($A$2:A573,A573)=1,Q573,"")</f>
        <v>44219</v>
      </c>
    </row>
    <row r="574" spans="1:18">
      <c r="A574" t="s">
        <v>15635</v>
      </c>
      <c r="B574" t="s">
        <v>1313</v>
      </c>
      <c r="C574" t="s">
        <v>15636</v>
      </c>
      <c r="D574" t="s">
        <v>119</v>
      </c>
      <c r="E574" t="s">
        <v>14590</v>
      </c>
      <c r="F574" t="s">
        <v>15637</v>
      </c>
      <c r="G574" t="s">
        <v>133</v>
      </c>
      <c r="H574" t="s">
        <v>14616</v>
      </c>
      <c r="I574" t="s">
        <v>594</v>
      </c>
      <c r="J574" s="28">
        <v>45670</v>
      </c>
      <c r="K574" s="28"/>
      <c r="M574">
        <v>0</v>
      </c>
      <c r="N574">
        <v>1</v>
      </c>
      <c r="O574">
        <v>9.1</v>
      </c>
      <c r="P574" t="s">
        <v>14507</v>
      </c>
      <c r="Q574">
        <f t="shared" si="8"/>
        <v>10739</v>
      </c>
      <c r="R574">
        <f>IF(COUNTIF($A$2:A574,A574)=1,Q574,"")</f>
        <v>10739</v>
      </c>
    </row>
    <row r="575" spans="1:18">
      <c r="A575" t="s">
        <v>15638</v>
      </c>
      <c r="B575" t="s">
        <v>620</v>
      </c>
      <c r="C575" t="s">
        <v>15639</v>
      </c>
      <c r="D575" t="s">
        <v>119</v>
      </c>
      <c r="E575" t="s">
        <v>14509</v>
      </c>
      <c r="F575" t="s">
        <v>15640</v>
      </c>
      <c r="G575" t="s">
        <v>80</v>
      </c>
      <c r="H575" t="s">
        <v>14571</v>
      </c>
      <c r="I575" t="s">
        <v>1761</v>
      </c>
      <c r="J575" s="28">
        <v>45584</v>
      </c>
      <c r="K575" s="28"/>
      <c r="M575">
        <v>0</v>
      </c>
      <c r="N575">
        <v>1</v>
      </c>
      <c r="O575">
        <v>18.3</v>
      </c>
      <c r="P575" t="s">
        <v>14512</v>
      </c>
      <c r="Q575">
        <f t="shared" si="8"/>
        <v>13842</v>
      </c>
      <c r="R575">
        <f>IF(COUNTIF($A$2:A575,A575)=1,Q575,"")</f>
        <v>13842</v>
      </c>
    </row>
    <row r="576" spans="1:18">
      <c r="A576" t="s">
        <v>15641</v>
      </c>
      <c r="B576" t="s">
        <v>2359</v>
      </c>
      <c r="C576" t="s">
        <v>3098</v>
      </c>
      <c r="D576" t="s">
        <v>100</v>
      </c>
      <c r="E576" t="s">
        <v>14543</v>
      </c>
      <c r="F576" t="s">
        <v>15642</v>
      </c>
      <c r="G576" t="s">
        <v>74</v>
      </c>
      <c r="H576" t="s">
        <v>14901</v>
      </c>
      <c r="I576" t="s">
        <v>2016</v>
      </c>
      <c r="J576" s="28">
        <v>45441</v>
      </c>
      <c r="K576" s="28">
        <v>45389</v>
      </c>
      <c r="L576">
        <v>128</v>
      </c>
      <c r="M576">
        <v>1</v>
      </c>
      <c r="N576">
        <v>4</v>
      </c>
      <c r="O576">
        <v>25.5</v>
      </c>
      <c r="P576" t="s">
        <v>14512</v>
      </c>
      <c r="Q576">
        <f t="shared" si="8"/>
        <v>2845</v>
      </c>
      <c r="R576">
        <f>IF(COUNTIF($A$2:A576,A576)=1,Q576,"")</f>
        <v>2845</v>
      </c>
    </row>
    <row r="577" spans="1:18">
      <c r="A577" t="s">
        <v>15643</v>
      </c>
      <c r="B577" t="s">
        <v>2211</v>
      </c>
      <c r="C577" t="s">
        <v>14599</v>
      </c>
      <c r="D577" t="s">
        <v>119</v>
      </c>
      <c r="E577" t="s">
        <v>14522</v>
      </c>
      <c r="F577" t="s">
        <v>15644</v>
      </c>
      <c r="G577" t="s">
        <v>14519</v>
      </c>
      <c r="H577" t="s">
        <v>14553</v>
      </c>
      <c r="I577" t="s">
        <v>7400</v>
      </c>
      <c r="J577" s="28">
        <v>45693</v>
      </c>
      <c r="K577" s="28"/>
      <c r="M577">
        <v>0</v>
      </c>
      <c r="N577">
        <v>1</v>
      </c>
      <c r="O577">
        <v>34.9</v>
      </c>
      <c r="P577" t="s">
        <v>14507</v>
      </c>
      <c r="Q577">
        <f t="shared" si="8"/>
        <v>4691</v>
      </c>
      <c r="R577">
        <f>IF(COUNTIF($A$2:A577,A577)=1,Q577,"")</f>
        <v>4691</v>
      </c>
    </row>
    <row r="578" spans="1:18">
      <c r="A578" t="s">
        <v>10859</v>
      </c>
      <c r="B578" t="s">
        <v>6017</v>
      </c>
      <c r="C578" t="s">
        <v>14599</v>
      </c>
      <c r="D578" t="s">
        <v>100</v>
      </c>
      <c r="E578" t="s">
        <v>14543</v>
      </c>
      <c r="F578" t="s">
        <v>15645</v>
      </c>
      <c r="G578" t="s">
        <v>80</v>
      </c>
      <c r="H578" t="s">
        <v>14630</v>
      </c>
      <c r="I578" t="s">
        <v>2553</v>
      </c>
      <c r="J578" s="28">
        <v>45112</v>
      </c>
      <c r="K578" s="28">
        <v>45147</v>
      </c>
      <c r="L578">
        <v>50</v>
      </c>
      <c r="M578">
        <v>0</v>
      </c>
      <c r="N578">
        <v>1</v>
      </c>
      <c r="O578">
        <v>24.2</v>
      </c>
      <c r="P578" t="s">
        <v>14524</v>
      </c>
      <c r="Q578">
        <f t="shared" ref="Q578:Q641" si="9">IFERROR(IF(RIGHT(UPPER(TRIM(F578)),1)="K",VALUE(SUBSTITUTE(SUBSTITUTE(LEFT(TRIM(F578),LEN(TRIM(F578))-1),"$",""),",",""))*1000,IF(RIGHT(UPPER(TRIM(F578)),1)="M",VALUE(SUBSTITUTE(SUBSTITUTE(LEFT(TRIM(F578),LEN(TRIM(F578))-1),"$",""),",",""))*1000000,VALUE(SUBSTITUTE(SUBSTITUTE(TRIM(F578),"$",""),",","")))),"")</f>
        <v>5872</v>
      </c>
      <c r="R578">
        <f>IF(COUNTIF($A$2:A578,A578)=1,Q578,"")</f>
        <v>5872</v>
      </c>
    </row>
    <row r="579" spans="1:18">
      <c r="A579" t="s">
        <v>8176</v>
      </c>
      <c r="B579" t="s">
        <v>6713</v>
      </c>
      <c r="C579" t="s">
        <v>15552</v>
      </c>
      <c r="D579" t="s">
        <v>119</v>
      </c>
      <c r="E579" t="s">
        <v>14509</v>
      </c>
      <c r="F579" t="s">
        <v>15646</v>
      </c>
      <c r="G579" t="s">
        <v>67</v>
      </c>
      <c r="H579" t="s">
        <v>14549</v>
      </c>
      <c r="I579" t="s">
        <v>597</v>
      </c>
      <c r="J579" s="28">
        <v>45132</v>
      </c>
      <c r="K579" s="28"/>
      <c r="M579">
        <v>0</v>
      </c>
      <c r="N579">
        <v>1</v>
      </c>
      <c r="O579">
        <v>20.9</v>
      </c>
      <c r="P579" t="s">
        <v>14507</v>
      </c>
      <c r="Q579">
        <f t="shared" si="9"/>
        <v>7496</v>
      </c>
      <c r="R579">
        <f>IF(COUNTIF($A$2:A579,A579)=1,Q579,"")</f>
        <v>7496</v>
      </c>
    </row>
    <row r="580" spans="1:18">
      <c r="A580" t="s">
        <v>13532</v>
      </c>
      <c r="B580" t="s">
        <v>3239</v>
      </c>
      <c r="C580" t="s">
        <v>3098</v>
      </c>
      <c r="D580" t="s">
        <v>100</v>
      </c>
      <c r="E580" t="s">
        <v>14522</v>
      </c>
      <c r="F580" t="s">
        <v>15647</v>
      </c>
      <c r="G580" t="s">
        <v>67</v>
      </c>
      <c r="H580" t="s">
        <v>15333</v>
      </c>
      <c r="I580" t="s">
        <v>1129</v>
      </c>
      <c r="J580" s="28">
        <v>44605</v>
      </c>
      <c r="K580" s="28"/>
      <c r="M580">
        <v>0</v>
      </c>
      <c r="N580">
        <v>1</v>
      </c>
      <c r="P580" t="s">
        <v>14524</v>
      </c>
      <c r="Q580">
        <f t="shared" si="9"/>
        <v>1630</v>
      </c>
      <c r="R580">
        <f>IF(COUNTIF($A$2:A580,A580)=1,Q580,"")</f>
        <v>1630</v>
      </c>
    </row>
    <row r="581" spans="1:18">
      <c r="A581" t="s">
        <v>10303</v>
      </c>
      <c r="B581" t="s">
        <v>5027</v>
      </c>
      <c r="C581" t="s">
        <v>15566</v>
      </c>
      <c r="D581" t="s">
        <v>52</v>
      </c>
      <c r="E581" t="s">
        <v>14509</v>
      </c>
      <c r="F581" t="s">
        <v>15648</v>
      </c>
      <c r="G581" t="s">
        <v>90</v>
      </c>
      <c r="H581" t="s">
        <v>14560</v>
      </c>
      <c r="I581" t="s">
        <v>834</v>
      </c>
      <c r="J581" s="28">
        <v>44980</v>
      </c>
      <c r="K581" s="28"/>
      <c r="M581">
        <v>0</v>
      </c>
      <c r="N581">
        <v>1</v>
      </c>
      <c r="O581">
        <v>31</v>
      </c>
      <c r="P581" t="s">
        <v>14516</v>
      </c>
      <c r="Q581">
        <f t="shared" si="9"/>
        <v>53506</v>
      </c>
      <c r="R581">
        <f>IF(COUNTIF($A$2:A581,A581)=1,Q581,"")</f>
        <v>53506</v>
      </c>
    </row>
    <row r="582" spans="1:18">
      <c r="A582" t="s">
        <v>4801</v>
      </c>
      <c r="B582" t="s">
        <v>3021</v>
      </c>
      <c r="C582" t="s">
        <v>15483</v>
      </c>
      <c r="D582" t="s">
        <v>52</v>
      </c>
      <c r="E582" t="s">
        <v>14504</v>
      </c>
      <c r="F582" t="s">
        <v>15649</v>
      </c>
      <c r="G582" t="s">
        <v>74</v>
      </c>
      <c r="H582" t="s">
        <v>14616</v>
      </c>
      <c r="I582" t="s">
        <v>5343</v>
      </c>
      <c r="J582" s="28">
        <v>45298</v>
      </c>
      <c r="K582" s="28"/>
      <c r="M582">
        <v>0</v>
      </c>
      <c r="N582">
        <v>1</v>
      </c>
      <c r="O582">
        <v>23.2</v>
      </c>
      <c r="P582" t="s">
        <v>14512</v>
      </c>
      <c r="Q582">
        <f t="shared" si="9"/>
        <v>90740</v>
      </c>
      <c r="R582">
        <f>IF(COUNTIF($A$2:A582,A582)=1,Q582,"")</f>
        <v>90740</v>
      </c>
    </row>
    <row r="583" spans="1:18">
      <c r="A583" t="s">
        <v>15650</v>
      </c>
      <c r="B583" t="s">
        <v>2555</v>
      </c>
      <c r="C583" t="s">
        <v>3098</v>
      </c>
      <c r="D583" t="s">
        <v>119</v>
      </c>
      <c r="E583" t="s">
        <v>14522</v>
      </c>
      <c r="F583" t="s">
        <v>15651</v>
      </c>
      <c r="G583" t="s">
        <v>61</v>
      </c>
      <c r="H583" t="s">
        <v>15298</v>
      </c>
      <c r="I583" t="s">
        <v>8589</v>
      </c>
      <c r="J583" s="28">
        <v>45375</v>
      </c>
      <c r="K583" s="28"/>
      <c r="M583">
        <v>0</v>
      </c>
      <c r="N583">
        <v>1</v>
      </c>
      <c r="O583">
        <v>32.799999999999997</v>
      </c>
      <c r="P583" t="s">
        <v>14516</v>
      </c>
      <c r="Q583">
        <f t="shared" si="9"/>
        <v>3514</v>
      </c>
      <c r="R583">
        <f>IF(COUNTIF($A$2:A583,A583)=1,Q583,"")</f>
        <v>3514</v>
      </c>
    </row>
    <row r="584" spans="1:18">
      <c r="A584" t="s">
        <v>6046</v>
      </c>
      <c r="B584" t="s">
        <v>776</v>
      </c>
      <c r="C584" t="s">
        <v>14676</v>
      </c>
      <c r="D584" t="s">
        <v>60</v>
      </c>
      <c r="E584" t="s">
        <v>14543</v>
      </c>
      <c r="F584" t="s">
        <v>15652</v>
      </c>
      <c r="G584" t="s">
        <v>14519</v>
      </c>
      <c r="H584" t="s">
        <v>14619</v>
      </c>
      <c r="I584" t="s">
        <v>1772</v>
      </c>
      <c r="J584" s="28">
        <v>44713</v>
      </c>
      <c r="K584" s="28">
        <v>44708</v>
      </c>
      <c r="L584">
        <v>137</v>
      </c>
      <c r="M584">
        <v>1</v>
      </c>
      <c r="N584">
        <v>1</v>
      </c>
      <c r="O584">
        <v>28</v>
      </c>
      <c r="P584" t="s">
        <v>14550</v>
      </c>
      <c r="Q584">
        <f t="shared" si="9"/>
        <v>20685</v>
      </c>
      <c r="R584">
        <f>IF(COUNTIF($A$2:A584,A584)=1,Q584,"")</f>
        <v>20685</v>
      </c>
    </row>
    <row r="585" spans="1:18">
      <c r="A585" t="s">
        <v>15653</v>
      </c>
      <c r="B585" t="s">
        <v>7016</v>
      </c>
      <c r="C585" t="s">
        <v>15050</v>
      </c>
      <c r="D585" t="s">
        <v>52</v>
      </c>
      <c r="E585" t="s">
        <v>14504</v>
      </c>
      <c r="F585" t="s">
        <v>15654</v>
      </c>
      <c r="G585" t="s">
        <v>80</v>
      </c>
      <c r="H585" t="s">
        <v>15655</v>
      </c>
      <c r="I585" t="s">
        <v>306</v>
      </c>
      <c r="J585" s="28">
        <v>45279</v>
      </c>
      <c r="K585" s="28"/>
      <c r="M585">
        <v>0</v>
      </c>
      <c r="N585">
        <v>1</v>
      </c>
      <c r="O585">
        <v>15.5</v>
      </c>
      <c r="P585" t="s">
        <v>14550</v>
      </c>
      <c r="Q585">
        <f t="shared" si="9"/>
        <v>132557</v>
      </c>
      <c r="R585">
        <f>IF(COUNTIF($A$2:A585,A585)=1,Q585,"")</f>
        <v>132557</v>
      </c>
    </row>
    <row r="586" spans="1:18">
      <c r="A586" t="s">
        <v>9085</v>
      </c>
      <c r="B586" t="s">
        <v>2680</v>
      </c>
      <c r="C586" t="s">
        <v>14755</v>
      </c>
      <c r="D586" t="s">
        <v>73</v>
      </c>
      <c r="E586" t="s">
        <v>14590</v>
      </c>
      <c r="F586" t="s">
        <v>15656</v>
      </c>
      <c r="G586" t="s">
        <v>53</v>
      </c>
      <c r="H586" t="s">
        <v>14616</v>
      </c>
      <c r="I586" t="s">
        <v>2058</v>
      </c>
      <c r="J586" s="28">
        <v>44790</v>
      </c>
      <c r="K586" s="28"/>
      <c r="M586">
        <v>0</v>
      </c>
      <c r="N586">
        <v>1</v>
      </c>
      <c r="O586">
        <v>18.100000000000001</v>
      </c>
      <c r="P586" t="s">
        <v>14507</v>
      </c>
      <c r="Q586">
        <f t="shared" si="9"/>
        <v>44212</v>
      </c>
      <c r="R586">
        <f>IF(COUNTIF($A$2:A586,A586)=1,Q586,"")</f>
        <v>44212</v>
      </c>
    </row>
    <row r="587" spans="1:18">
      <c r="A587" t="s">
        <v>13606</v>
      </c>
      <c r="B587" t="s">
        <v>1041</v>
      </c>
      <c r="C587" t="s">
        <v>3098</v>
      </c>
      <c r="D587" t="s">
        <v>60</v>
      </c>
      <c r="E587" t="s">
        <v>14504</v>
      </c>
      <c r="F587" t="s">
        <v>15657</v>
      </c>
      <c r="G587" t="s">
        <v>61</v>
      </c>
      <c r="H587" t="s">
        <v>14527</v>
      </c>
      <c r="I587" t="s">
        <v>11969</v>
      </c>
      <c r="J587" s="28">
        <v>45433</v>
      </c>
      <c r="K587" s="28"/>
      <c r="M587">
        <v>0</v>
      </c>
      <c r="N587">
        <v>1</v>
      </c>
      <c r="O587">
        <v>15.9</v>
      </c>
      <c r="P587" t="s">
        <v>14550</v>
      </c>
      <c r="Q587">
        <f t="shared" si="9"/>
        <v>6002</v>
      </c>
      <c r="R587">
        <f>IF(COUNTIF($A$2:A587,A587)=1,Q587,"")</f>
        <v>6002</v>
      </c>
    </row>
    <row r="588" spans="1:18">
      <c r="A588" t="s">
        <v>15658</v>
      </c>
      <c r="B588" t="s">
        <v>1532</v>
      </c>
      <c r="C588" t="s">
        <v>14667</v>
      </c>
      <c r="D588" t="s">
        <v>73</v>
      </c>
      <c r="E588" t="s">
        <v>14590</v>
      </c>
      <c r="F588" t="s">
        <v>15659</v>
      </c>
      <c r="G588" t="s">
        <v>74</v>
      </c>
      <c r="H588" t="s">
        <v>14580</v>
      </c>
      <c r="I588" t="s">
        <v>2592</v>
      </c>
      <c r="J588" s="28">
        <v>44926</v>
      </c>
      <c r="K588" s="28"/>
      <c r="M588">
        <v>0</v>
      </c>
      <c r="N588">
        <v>1</v>
      </c>
      <c r="O588">
        <v>5.7</v>
      </c>
      <c r="P588" t="s">
        <v>14550</v>
      </c>
      <c r="Q588">
        <f t="shared" si="9"/>
        <v>9932</v>
      </c>
      <c r="R588">
        <f>IF(COUNTIF($A$2:A588,A588)=1,Q588,"")</f>
        <v>9932</v>
      </c>
    </row>
    <row r="589" spans="1:18">
      <c r="A589" t="s">
        <v>10817</v>
      </c>
      <c r="B589" t="s">
        <v>2343</v>
      </c>
      <c r="C589" t="s">
        <v>14535</v>
      </c>
      <c r="D589" t="s">
        <v>60</v>
      </c>
      <c r="E589" t="s">
        <v>14590</v>
      </c>
      <c r="F589" t="s">
        <v>15660</v>
      </c>
      <c r="G589" t="s">
        <v>67</v>
      </c>
      <c r="H589" t="s">
        <v>14540</v>
      </c>
      <c r="I589" t="s">
        <v>2600</v>
      </c>
      <c r="J589" s="28">
        <v>45225</v>
      </c>
      <c r="K589" s="28"/>
      <c r="M589">
        <v>0</v>
      </c>
      <c r="N589">
        <v>1</v>
      </c>
      <c r="O589">
        <v>8.6999999999999993</v>
      </c>
      <c r="P589" t="s">
        <v>14550</v>
      </c>
      <c r="Q589">
        <f t="shared" si="9"/>
        <v>12716</v>
      </c>
      <c r="R589">
        <f>IF(COUNTIF($A$2:A589,A589)=1,Q589,"")</f>
        <v>12716</v>
      </c>
    </row>
    <row r="590" spans="1:18">
      <c r="A590" t="s">
        <v>7946</v>
      </c>
      <c r="B590" t="s">
        <v>5404</v>
      </c>
      <c r="C590" t="s">
        <v>15661</v>
      </c>
      <c r="D590" t="s">
        <v>119</v>
      </c>
      <c r="E590" t="s">
        <v>14558</v>
      </c>
      <c r="F590" t="s">
        <v>15662</v>
      </c>
      <c r="G590" t="s">
        <v>90</v>
      </c>
      <c r="H590" t="s">
        <v>14630</v>
      </c>
      <c r="I590" t="s">
        <v>1891</v>
      </c>
      <c r="J590" s="28">
        <v>45353</v>
      </c>
      <c r="K590" s="28">
        <v>45429</v>
      </c>
      <c r="L590">
        <v>179</v>
      </c>
      <c r="M590">
        <v>0</v>
      </c>
      <c r="N590">
        <v>1</v>
      </c>
      <c r="O590">
        <v>29.1</v>
      </c>
      <c r="P590" t="s">
        <v>14516</v>
      </c>
      <c r="Q590">
        <f t="shared" si="9"/>
        <v>8824</v>
      </c>
      <c r="R590">
        <f>IF(COUNTIF($A$2:A590,A590)=1,Q590,"")</f>
        <v>8824</v>
      </c>
    </row>
    <row r="591" spans="1:18">
      <c r="A591" t="s">
        <v>15663</v>
      </c>
      <c r="B591" t="s">
        <v>1837</v>
      </c>
      <c r="C591" t="s">
        <v>3098</v>
      </c>
      <c r="D591" t="s">
        <v>60</v>
      </c>
      <c r="E591" t="s">
        <v>14504</v>
      </c>
      <c r="F591" t="s">
        <v>15664</v>
      </c>
      <c r="G591" t="s">
        <v>14519</v>
      </c>
      <c r="H591" t="s">
        <v>14553</v>
      </c>
      <c r="I591" t="s">
        <v>160</v>
      </c>
      <c r="J591" s="28">
        <v>45320</v>
      </c>
      <c r="K591" s="28"/>
      <c r="M591">
        <v>0</v>
      </c>
      <c r="N591">
        <v>1</v>
      </c>
      <c r="O591">
        <v>26.5</v>
      </c>
      <c r="P591" t="s">
        <v>14524</v>
      </c>
      <c r="Q591">
        <f t="shared" si="9"/>
        <v>9581</v>
      </c>
      <c r="R591">
        <f>IF(COUNTIF($A$2:A591,A591)=1,Q591,"")</f>
        <v>9581</v>
      </c>
    </row>
    <row r="592" spans="1:18">
      <c r="A592" t="s">
        <v>8641</v>
      </c>
      <c r="B592" t="s">
        <v>5796</v>
      </c>
      <c r="C592" t="s">
        <v>15665</v>
      </c>
      <c r="D592" t="s">
        <v>60</v>
      </c>
      <c r="E592" t="s">
        <v>14558</v>
      </c>
      <c r="F592" t="s">
        <v>15666</v>
      </c>
      <c r="G592" t="s">
        <v>53</v>
      </c>
      <c r="H592" t="s">
        <v>14571</v>
      </c>
      <c r="I592" t="s">
        <v>5557</v>
      </c>
      <c r="J592" s="28">
        <v>45483</v>
      </c>
      <c r="K592" s="28">
        <v>45620</v>
      </c>
      <c r="L592">
        <v>168</v>
      </c>
      <c r="M592">
        <v>0</v>
      </c>
      <c r="N592">
        <v>1</v>
      </c>
      <c r="O592">
        <v>7.3</v>
      </c>
      <c r="P592" t="s">
        <v>14524</v>
      </c>
      <c r="Q592">
        <f t="shared" si="9"/>
        <v>7313</v>
      </c>
      <c r="R592">
        <f>IF(COUNTIF($A$2:A592,A592)=1,Q592,"")</f>
        <v>7313</v>
      </c>
    </row>
    <row r="593" spans="1:18">
      <c r="A593" t="s">
        <v>3844</v>
      </c>
      <c r="B593" t="s">
        <v>4846</v>
      </c>
      <c r="C593" t="s">
        <v>15639</v>
      </c>
      <c r="D593" t="s">
        <v>60</v>
      </c>
      <c r="E593" t="s">
        <v>14522</v>
      </c>
      <c r="F593" t="s">
        <v>15667</v>
      </c>
      <c r="G593" t="s">
        <v>133</v>
      </c>
      <c r="H593" t="s">
        <v>14568</v>
      </c>
      <c r="I593" t="s">
        <v>1620</v>
      </c>
      <c r="J593" s="28">
        <v>45309</v>
      </c>
      <c r="K593" s="28"/>
      <c r="M593">
        <v>0</v>
      </c>
      <c r="N593">
        <v>1</v>
      </c>
      <c r="O593">
        <v>14.3</v>
      </c>
      <c r="P593" t="s">
        <v>14512</v>
      </c>
      <c r="Q593">
        <f t="shared" si="9"/>
        <v>11905</v>
      </c>
      <c r="R593">
        <f>IF(COUNTIF($A$2:A593,A593)=1,Q593,"")</f>
        <v>11905</v>
      </c>
    </row>
    <row r="594" spans="1:18">
      <c r="A594" t="s">
        <v>9115</v>
      </c>
      <c r="B594" t="s">
        <v>2447</v>
      </c>
      <c r="C594" t="s">
        <v>3098</v>
      </c>
      <c r="D594" t="s">
        <v>119</v>
      </c>
      <c r="E594" t="s">
        <v>14517</v>
      </c>
      <c r="F594" t="s">
        <v>15668</v>
      </c>
      <c r="G594" t="s">
        <v>74</v>
      </c>
      <c r="H594" t="s">
        <v>14616</v>
      </c>
      <c r="I594" t="s">
        <v>9056</v>
      </c>
      <c r="J594" s="28">
        <v>45085</v>
      </c>
      <c r="K594" s="28"/>
      <c r="M594">
        <v>0</v>
      </c>
      <c r="N594">
        <v>1</v>
      </c>
      <c r="O594">
        <v>32.299999999999997</v>
      </c>
      <c r="P594" t="s">
        <v>14516</v>
      </c>
      <c r="Q594">
        <f t="shared" si="9"/>
        <v>3626</v>
      </c>
      <c r="R594">
        <f>IF(COUNTIF($A$2:A594,A594)=1,Q594,"")</f>
        <v>3626</v>
      </c>
    </row>
    <row r="595" spans="1:18">
      <c r="A595" t="s">
        <v>5841</v>
      </c>
      <c r="B595" t="s">
        <v>5321</v>
      </c>
      <c r="C595" t="s">
        <v>15620</v>
      </c>
      <c r="D595" t="s">
        <v>119</v>
      </c>
      <c r="E595" t="s">
        <v>14517</v>
      </c>
      <c r="F595" t="s">
        <v>15669</v>
      </c>
      <c r="G595" t="s">
        <v>74</v>
      </c>
      <c r="H595" t="s">
        <v>14545</v>
      </c>
      <c r="I595" t="s">
        <v>2116</v>
      </c>
      <c r="J595" s="28">
        <v>45324</v>
      </c>
      <c r="K595" s="28"/>
      <c r="M595">
        <v>0</v>
      </c>
      <c r="N595">
        <v>1</v>
      </c>
      <c r="O595">
        <v>2.7</v>
      </c>
      <c r="P595" t="s">
        <v>14512</v>
      </c>
      <c r="Q595">
        <f t="shared" si="9"/>
        <v>7420</v>
      </c>
      <c r="R595">
        <f>IF(COUNTIF($A$2:A595,A595)=1,Q595,"")</f>
        <v>7420</v>
      </c>
    </row>
    <row r="596" spans="1:18">
      <c r="A596" t="s">
        <v>11169</v>
      </c>
      <c r="B596" t="s">
        <v>1286</v>
      </c>
      <c r="C596" t="s">
        <v>15670</v>
      </c>
      <c r="D596" t="s">
        <v>60</v>
      </c>
      <c r="E596" t="s">
        <v>14543</v>
      </c>
      <c r="F596" t="s">
        <v>15671</v>
      </c>
      <c r="G596" t="s">
        <v>80</v>
      </c>
      <c r="H596" t="s">
        <v>14619</v>
      </c>
      <c r="I596" t="s">
        <v>353</v>
      </c>
      <c r="J596" s="28">
        <v>45418</v>
      </c>
      <c r="K596" s="28">
        <v>45351</v>
      </c>
      <c r="L596">
        <v>79</v>
      </c>
      <c r="M596">
        <v>1</v>
      </c>
      <c r="N596">
        <v>3</v>
      </c>
      <c r="O596">
        <v>24.8</v>
      </c>
      <c r="P596" t="s">
        <v>14512</v>
      </c>
      <c r="Q596">
        <f t="shared" si="9"/>
        <v>16301</v>
      </c>
      <c r="R596">
        <f>IF(COUNTIF($A$2:A596,A596)=1,Q596,"")</f>
        <v>16301</v>
      </c>
    </row>
    <row r="597" spans="1:18">
      <c r="A597" t="s">
        <v>13411</v>
      </c>
      <c r="B597" t="s">
        <v>2398</v>
      </c>
      <c r="C597" t="s">
        <v>14694</v>
      </c>
      <c r="D597" t="s">
        <v>60</v>
      </c>
      <c r="E597" t="s">
        <v>14590</v>
      </c>
      <c r="F597" t="s">
        <v>15672</v>
      </c>
      <c r="G597" t="s">
        <v>90</v>
      </c>
      <c r="H597" t="s">
        <v>14630</v>
      </c>
      <c r="I597" t="s">
        <v>1351</v>
      </c>
      <c r="J597" s="28">
        <v>45437</v>
      </c>
      <c r="K597" s="28"/>
      <c r="M597">
        <v>0</v>
      </c>
      <c r="N597">
        <v>1</v>
      </c>
      <c r="O597">
        <v>21.5</v>
      </c>
      <c r="P597" t="s">
        <v>14507</v>
      </c>
      <c r="Q597">
        <f t="shared" si="9"/>
        <v>12429</v>
      </c>
      <c r="R597">
        <f>IF(COUNTIF($A$2:A597,A597)=1,Q597,"")</f>
        <v>12429</v>
      </c>
    </row>
    <row r="598" spans="1:18">
      <c r="A598" t="s">
        <v>6731</v>
      </c>
      <c r="B598" t="s">
        <v>2507</v>
      </c>
      <c r="C598" t="s">
        <v>3098</v>
      </c>
      <c r="D598" t="s">
        <v>73</v>
      </c>
      <c r="E598" t="s">
        <v>14558</v>
      </c>
      <c r="F598" t="s">
        <v>15673</v>
      </c>
      <c r="G598" t="s">
        <v>14588</v>
      </c>
      <c r="H598" t="s">
        <v>14938</v>
      </c>
      <c r="I598" t="s">
        <v>313</v>
      </c>
      <c r="J598" s="28">
        <v>44948</v>
      </c>
      <c r="K598" s="28">
        <v>44939</v>
      </c>
      <c r="L598">
        <v>62</v>
      </c>
      <c r="M598">
        <v>0</v>
      </c>
      <c r="N598">
        <v>1</v>
      </c>
      <c r="O598">
        <v>28.5</v>
      </c>
      <c r="P598" t="s">
        <v>14512</v>
      </c>
      <c r="Q598">
        <f t="shared" si="9"/>
        <v>11307</v>
      </c>
      <c r="R598">
        <f>IF(COUNTIF($A$2:A598,A598)=1,Q598,"")</f>
        <v>11307</v>
      </c>
    </row>
    <row r="599" spans="1:18">
      <c r="A599" t="s">
        <v>15674</v>
      </c>
      <c r="B599" t="s">
        <v>514</v>
      </c>
      <c r="C599" t="s">
        <v>14625</v>
      </c>
      <c r="D599" t="s">
        <v>100</v>
      </c>
      <c r="E599" t="s">
        <v>14590</v>
      </c>
      <c r="F599" t="s">
        <v>15675</v>
      </c>
      <c r="G599" t="s">
        <v>74</v>
      </c>
      <c r="H599" t="s">
        <v>14619</v>
      </c>
      <c r="I599" t="s">
        <v>1946</v>
      </c>
      <c r="J599" s="28">
        <v>45622</v>
      </c>
      <c r="K599" s="28"/>
      <c r="M599">
        <v>0</v>
      </c>
      <c r="N599">
        <v>1</v>
      </c>
      <c r="O599">
        <v>15</v>
      </c>
      <c r="P599" t="s">
        <v>14512</v>
      </c>
      <c r="Q599">
        <f t="shared" si="9"/>
        <v>9007</v>
      </c>
      <c r="R599">
        <f>IF(COUNTIF($A$2:A599,A599)=1,Q599,"")</f>
        <v>9007</v>
      </c>
    </row>
    <row r="600" spans="1:18">
      <c r="A600" t="s">
        <v>6574</v>
      </c>
      <c r="B600" t="s">
        <v>89</v>
      </c>
      <c r="C600" t="s">
        <v>3098</v>
      </c>
      <c r="D600" t="s">
        <v>119</v>
      </c>
      <c r="E600" t="s">
        <v>14543</v>
      </c>
      <c r="F600" t="s">
        <v>15676</v>
      </c>
      <c r="G600" t="s">
        <v>80</v>
      </c>
      <c r="H600" t="s">
        <v>14530</v>
      </c>
      <c r="I600" t="s">
        <v>676</v>
      </c>
      <c r="J600" s="28">
        <v>45608</v>
      </c>
      <c r="K600" s="28">
        <v>45502</v>
      </c>
      <c r="L600">
        <v>21</v>
      </c>
      <c r="M600">
        <v>0</v>
      </c>
      <c r="N600">
        <v>1</v>
      </c>
      <c r="O600">
        <v>23.3</v>
      </c>
      <c r="P600" t="s">
        <v>14507</v>
      </c>
      <c r="Q600">
        <f t="shared" si="9"/>
        <v>9132</v>
      </c>
      <c r="R600">
        <f>IF(COUNTIF($A$2:A600,A600)=1,Q600,"")</f>
        <v>9132</v>
      </c>
    </row>
    <row r="601" spans="1:18">
      <c r="A601" t="s">
        <v>15677</v>
      </c>
      <c r="B601" t="s">
        <v>8379</v>
      </c>
      <c r="C601" t="s">
        <v>14663</v>
      </c>
      <c r="D601" t="s">
        <v>52</v>
      </c>
      <c r="E601" t="s">
        <v>14509</v>
      </c>
      <c r="F601" t="s">
        <v>15678</v>
      </c>
      <c r="G601" t="s">
        <v>61</v>
      </c>
      <c r="H601" t="s">
        <v>14571</v>
      </c>
      <c r="I601" t="s">
        <v>1368</v>
      </c>
      <c r="J601" s="28">
        <v>45513</v>
      </c>
      <c r="K601" s="28"/>
      <c r="M601">
        <v>0</v>
      </c>
      <c r="N601">
        <v>1</v>
      </c>
      <c r="O601">
        <v>11.6</v>
      </c>
      <c r="P601" t="s">
        <v>14516</v>
      </c>
      <c r="Q601">
        <f t="shared" si="9"/>
        <v>131950</v>
      </c>
      <c r="R601">
        <f>IF(COUNTIF($A$2:A601,A601)=1,Q601,"")</f>
        <v>131950</v>
      </c>
    </row>
    <row r="602" spans="1:18">
      <c r="A602" t="s">
        <v>4991</v>
      </c>
      <c r="B602" t="s">
        <v>6348</v>
      </c>
      <c r="C602" t="s">
        <v>15349</v>
      </c>
      <c r="D602" t="s">
        <v>119</v>
      </c>
      <c r="E602" t="s">
        <v>14590</v>
      </c>
      <c r="F602" t="s">
        <v>15679</v>
      </c>
      <c r="G602" t="s">
        <v>90</v>
      </c>
      <c r="H602" t="s">
        <v>14511</v>
      </c>
      <c r="I602" t="s">
        <v>880</v>
      </c>
      <c r="J602" s="28"/>
      <c r="K602" s="28"/>
      <c r="M602">
        <v>0</v>
      </c>
      <c r="N602">
        <v>1</v>
      </c>
      <c r="O602">
        <v>25.4</v>
      </c>
      <c r="P602" t="s">
        <v>14516</v>
      </c>
      <c r="Q602">
        <f t="shared" si="9"/>
        <v>6146</v>
      </c>
      <c r="R602">
        <f>IF(COUNTIF($A$2:A602,A602)=1,Q602,"")</f>
        <v>6146</v>
      </c>
    </row>
    <row r="603" spans="1:18">
      <c r="A603" t="s">
        <v>15680</v>
      </c>
      <c r="B603" t="s">
        <v>293</v>
      </c>
      <c r="C603" t="s">
        <v>14829</v>
      </c>
      <c r="D603" t="s">
        <v>73</v>
      </c>
      <c r="E603" t="s">
        <v>14558</v>
      </c>
      <c r="F603" t="s">
        <v>15681</v>
      </c>
      <c r="G603" t="s">
        <v>14519</v>
      </c>
      <c r="H603" t="s">
        <v>14506</v>
      </c>
      <c r="I603" t="s">
        <v>1180</v>
      </c>
      <c r="J603" s="28">
        <v>45570</v>
      </c>
      <c r="K603" s="28">
        <v>45707</v>
      </c>
      <c r="L603">
        <v>169</v>
      </c>
      <c r="M603">
        <v>0</v>
      </c>
      <c r="N603">
        <v>1</v>
      </c>
      <c r="O603">
        <v>14.7</v>
      </c>
      <c r="P603" t="s">
        <v>14516</v>
      </c>
      <c r="Q603">
        <f t="shared" si="9"/>
        <v>46889</v>
      </c>
      <c r="R603">
        <f>IF(COUNTIF($A$2:A603,A603)=1,Q603,"")</f>
        <v>46889</v>
      </c>
    </row>
    <row r="604" spans="1:18">
      <c r="A604" t="s">
        <v>6099</v>
      </c>
      <c r="B604" t="s">
        <v>458</v>
      </c>
      <c r="C604" t="s">
        <v>14755</v>
      </c>
      <c r="D604" t="s">
        <v>52</v>
      </c>
      <c r="E604" t="s">
        <v>14522</v>
      </c>
      <c r="F604" t="s">
        <v>15682</v>
      </c>
      <c r="G604" t="s">
        <v>80</v>
      </c>
      <c r="H604" t="s">
        <v>14540</v>
      </c>
      <c r="I604" t="s">
        <v>2697</v>
      </c>
      <c r="J604" s="28">
        <v>45176</v>
      </c>
      <c r="K604" s="28"/>
      <c r="M604">
        <v>0</v>
      </c>
      <c r="N604">
        <v>1</v>
      </c>
      <c r="O604">
        <v>24.9</v>
      </c>
      <c r="P604" t="s">
        <v>14512</v>
      </c>
      <c r="Q604">
        <f t="shared" si="9"/>
        <v>173349</v>
      </c>
      <c r="R604">
        <f>IF(COUNTIF($A$2:A604,A604)=1,Q604,"")</f>
        <v>173349</v>
      </c>
    </row>
    <row r="605" spans="1:18">
      <c r="A605" t="s">
        <v>3751</v>
      </c>
      <c r="B605" t="s">
        <v>1323</v>
      </c>
      <c r="C605" t="s">
        <v>14850</v>
      </c>
      <c r="D605" t="s">
        <v>52</v>
      </c>
      <c r="E605" t="s">
        <v>14522</v>
      </c>
      <c r="F605" t="s">
        <v>15683</v>
      </c>
      <c r="G605" t="s">
        <v>14519</v>
      </c>
      <c r="H605" t="s">
        <v>14871</v>
      </c>
      <c r="I605" t="s">
        <v>1838</v>
      </c>
      <c r="J605" s="28">
        <v>45600</v>
      </c>
      <c r="K605" s="28"/>
      <c r="M605">
        <v>0</v>
      </c>
      <c r="N605">
        <v>1</v>
      </c>
      <c r="O605">
        <v>10.9</v>
      </c>
      <c r="P605" t="s">
        <v>14512</v>
      </c>
      <c r="Q605">
        <f t="shared" si="9"/>
        <v>197716</v>
      </c>
      <c r="R605">
        <f>IF(COUNTIF($A$2:A605,A605)=1,Q605,"")</f>
        <v>197716</v>
      </c>
    </row>
    <row r="606" spans="1:18">
      <c r="A606" t="s">
        <v>12534</v>
      </c>
      <c r="B606" t="s">
        <v>9307</v>
      </c>
      <c r="C606" t="s">
        <v>15684</v>
      </c>
      <c r="D606" t="s">
        <v>119</v>
      </c>
      <c r="E606" t="s">
        <v>14509</v>
      </c>
      <c r="F606" t="s">
        <v>15685</v>
      </c>
      <c r="G606" t="s">
        <v>14588</v>
      </c>
      <c r="H606" t="s">
        <v>15020</v>
      </c>
      <c r="I606" t="s">
        <v>14324</v>
      </c>
      <c r="J606" s="28">
        <v>44902</v>
      </c>
      <c r="K606" s="28"/>
      <c r="M606">
        <v>0</v>
      </c>
      <c r="N606">
        <v>1</v>
      </c>
      <c r="P606" t="s">
        <v>14516</v>
      </c>
      <c r="Q606">
        <f t="shared" si="9"/>
        <v>13729</v>
      </c>
      <c r="R606">
        <f>IF(COUNTIF($A$2:A606,A606)=1,Q606,"")</f>
        <v>13729</v>
      </c>
    </row>
    <row r="607" spans="1:18">
      <c r="A607" t="s">
        <v>13128</v>
      </c>
      <c r="B607" t="s">
        <v>1690</v>
      </c>
      <c r="C607" t="s">
        <v>15412</v>
      </c>
      <c r="D607" t="s">
        <v>73</v>
      </c>
      <c r="E607" t="s">
        <v>14509</v>
      </c>
      <c r="F607" t="s">
        <v>15686</v>
      </c>
      <c r="G607" t="s">
        <v>53</v>
      </c>
      <c r="H607" t="s">
        <v>14574</v>
      </c>
      <c r="I607" t="s">
        <v>2175</v>
      </c>
      <c r="J607" s="28">
        <v>44761</v>
      </c>
      <c r="K607" s="28"/>
      <c r="M607">
        <v>0</v>
      </c>
      <c r="N607">
        <v>1</v>
      </c>
      <c r="O607">
        <v>7.6</v>
      </c>
      <c r="P607" t="s">
        <v>14516</v>
      </c>
      <c r="Q607">
        <f t="shared" si="9"/>
        <v>11066</v>
      </c>
      <c r="R607">
        <f>IF(COUNTIF($A$2:A607,A607)=1,Q607,"")</f>
        <v>11066</v>
      </c>
    </row>
    <row r="608" spans="1:18">
      <c r="A608" t="s">
        <v>15687</v>
      </c>
      <c r="B608" t="s">
        <v>2672</v>
      </c>
      <c r="C608" t="s">
        <v>15688</v>
      </c>
      <c r="D608" t="s">
        <v>119</v>
      </c>
      <c r="E608" t="s">
        <v>14509</v>
      </c>
      <c r="F608" t="s">
        <v>15689</v>
      </c>
      <c r="G608" t="s">
        <v>14588</v>
      </c>
      <c r="H608" t="s">
        <v>14871</v>
      </c>
      <c r="I608" t="s">
        <v>6931</v>
      </c>
      <c r="J608" s="28">
        <v>45339</v>
      </c>
      <c r="K608" s="28"/>
      <c r="M608">
        <v>0</v>
      </c>
      <c r="N608">
        <v>1</v>
      </c>
      <c r="O608">
        <v>12.9</v>
      </c>
      <c r="P608" t="s">
        <v>14507</v>
      </c>
      <c r="Q608">
        <f t="shared" si="9"/>
        <v>13512</v>
      </c>
      <c r="R608">
        <f>IF(COUNTIF($A$2:A608,A608)=1,Q608,"")</f>
        <v>13512</v>
      </c>
    </row>
    <row r="609" spans="1:18">
      <c r="A609" t="s">
        <v>5362</v>
      </c>
      <c r="B609" t="s">
        <v>147</v>
      </c>
      <c r="C609" t="s">
        <v>3098</v>
      </c>
      <c r="D609" t="s">
        <v>52</v>
      </c>
      <c r="E609" t="s">
        <v>14509</v>
      </c>
      <c r="F609" t="s">
        <v>15690</v>
      </c>
      <c r="G609" t="s">
        <v>61</v>
      </c>
      <c r="H609" t="s">
        <v>14766</v>
      </c>
      <c r="I609" t="s">
        <v>1962</v>
      </c>
      <c r="J609" s="28">
        <v>45439</v>
      </c>
      <c r="K609" s="28"/>
      <c r="M609">
        <v>0</v>
      </c>
      <c r="N609">
        <v>1</v>
      </c>
      <c r="O609">
        <v>19.7</v>
      </c>
      <c r="P609" t="s">
        <v>14550</v>
      </c>
      <c r="Q609">
        <f t="shared" si="9"/>
        <v>102000</v>
      </c>
      <c r="R609">
        <f>IF(COUNTIF($A$2:A609,A609)=1,Q609,"")</f>
        <v>102000</v>
      </c>
    </row>
    <row r="610" spans="1:18">
      <c r="A610" t="s">
        <v>7300</v>
      </c>
      <c r="B610" t="s">
        <v>6936</v>
      </c>
      <c r="C610" t="s">
        <v>3098</v>
      </c>
      <c r="D610" t="s">
        <v>100</v>
      </c>
      <c r="E610" t="s">
        <v>14509</v>
      </c>
      <c r="F610" t="s">
        <v>15691</v>
      </c>
      <c r="G610" t="s">
        <v>61</v>
      </c>
      <c r="H610" t="s">
        <v>14511</v>
      </c>
      <c r="I610" t="s">
        <v>81</v>
      </c>
      <c r="J610" s="28">
        <v>45444</v>
      </c>
      <c r="K610" s="28"/>
      <c r="M610">
        <v>0</v>
      </c>
      <c r="N610">
        <v>1</v>
      </c>
      <c r="O610">
        <v>27.1</v>
      </c>
      <c r="P610" t="s">
        <v>14524</v>
      </c>
      <c r="Q610">
        <f t="shared" si="9"/>
        <v>2404</v>
      </c>
      <c r="R610">
        <f>IF(COUNTIF($A$2:A610,A610)=1,Q610,"")</f>
        <v>2404</v>
      </c>
    </row>
    <row r="611" spans="1:18">
      <c r="A611" t="s">
        <v>4300</v>
      </c>
      <c r="B611" t="s">
        <v>2075</v>
      </c>
      <c r="C611" t="s">
        <v>15331</v>
      </c>
      <c r="D611" t="s">
        <v>100</v>
      </c>
      <c r="E611" t="s">
        <v>14558</v>
      </c>
      <c r="F611" t="s">
        <v>15692</v>
      </c>
      <c r="G611" t="s">
        <v>90</v>
      </c>
      <c r="H611" t="s">
        <v>14630</v>
      </c>
      <c r="I611" t="s">
        <v>386</v>
      </c>
      <c r="J611" s="28"/>
      <c r="K611" s="28">
        <v>45357</v>
      </c>
      <c r="L611">
        <v>190</v>
      </c>
      <c r="M611">
        <v>0</v>
      </c>
      <c r="N611">
        <v>1</v>
      </c>
      <c r="O611">
        <v>4.7</v>
      </c>
      <c r="P611" t="s">
        <v>14507</v>
      </c>
      <c r="Q611">
        <f t="shared" si="9"/>
        <v>3885</v>
      </c>
      <c r="R611">
        <f>IF(COUNTIF($A$2:A611,A611)=1,Q611,"")</f>
        <v>3885</v>
      </c>
    </row>
    <row r="612" spans="1:18">
      <c r="A612" t="s">
        <v>7713</v>
      </c>
      <c r="B612" t="s">
        <v>1819</v>
      </c>
      <c r="C612" t="s">
        <v>15238</v>
      </c>
      <c r="D612" t="s">
        <v>60</v>
      </c>
      <c r="E612" t="s">
        <v>14543</v>
      </c>
      <c r="F612" t="s">
        <v>15693</v>
      </c>
      <c r="G612" t="s">
        <v>14588</v>
      </c>
      <c r="H612" t="s">
        <v>14754</v>
      </c>
      <c r="I612" t="s">
        <v>2254</v>
      </c>
      <c r="J612" s="28">
        <v>45342</v>
      </c>
      <c r="K612" s="28">
        <v>45396</v>
      </c>
      <c r="L612">
        <v>92</v>
      </c>
      <c r="M612">
        <v>0</v>
      </c>
      <c r="N612">
        <v>1</v>
      </c>
      <c r="O612">
        <v>10</v>
      </c>
      <c r="P612" t="s">
        <v>14516</v>
      </c>
      <c r="Q612">
        <f t="shared" si="9"/>
        <v>17537</v>
      </c>
      <c r="R612">
        <f>IF(COUNTIF($A$2:A612,A612)=1,Q612,"")</f>
        <v>17537</v>
      </c>
    </row>
    <row r="613" spans="1:18">
      <c r="A613" t="s">
        <v>10666</v>
      </c>
      <c r="B613" t="s">
        <v>166</v>
      </c>
      <c r="C613" t="s">
        <v>15694</v>
      </c>
      <c r="D613" t="s">
        <v>100</v>
      </c>
      <c r="E613" t="s">
        <v>14504</v>
      </c>
      <c r="F613" t="s">
        <v>15695</v>
      </c>
      <c r="G613" t="s">
        <v>67</v>
      </c>
      <c r="H613" t="s">
        <v>14511</v>
      </c>
      <c r="I613" t="s">
        <v>1226</v>
      </c>
      <c r="J613" s="28">
        <v>44698</v>
      </c>
      <c r="K613" s="28"/>
      <c r="M613">
        <v>0</v>
      </c>
      <c r="N613">
        <v>1</v>
      </c>
      <c r="O613">
        <v>20</v>
      </c>
      <c r="P613" t="s">
        <v>14507</v>
      </c>
      <c r="Q613">
        <f t="shared" si="9"/>
        <v>4238</v>
      </c>
      <c r="R613">
        <f>IF(COUNTIF($A$2:A613,A613)=1,Q613,"")</f>
        <v>4238</v>
      </c>
    </row>
    <row r="614" spans="1:18">
      <c r="A614" t="s">
        <v>9083</v>
      </c>
      <c r="B614" t="s">
        <v>6902</v>
      </c>
      <c r="C614" t="s">
        <v>14846</v>
      </c>
      <c r="D614" t="s">
        <v>60</v>
      </c>
      <c r="E614" t="s">
        <v>14558</v>
      </c>
      <c r="F614" t="s">
        <v>15696</v>
      </c>
      <c r="G614" t="s">
        <v>67</v>
      </c>
      <c r="H614" t="s">
        <v>14565</v>
      </c>
      <c r="I614" t="s">
        <v>3573</v>
      </c>
      <c r="J614" s="28">
        <v>45383</v>
      </c>
      <c r="K614" s="28">
        <v>45269</v>
      </c>
      <c r="L614">
        <v>42</v>
      </c>
      <c r="M614">
        <v>0</v>
      </c>
      <c r="N614">
        <v>1</v>
      </c>
      <c r="O614">
        <v>33.4</v>
      </c>
      <c r="P614" t="s">
        <v>14512</v>
      </c>
      <c r="Q614">
        <f t="shared" si="9"/>
        <v>9771</v>
      </c>
      <c r="R614">
        <f>IF(COUNTIF($A$2:A614,A614)=1,Q614,"")</f>
        <v>9771</v>
      </c>
    </row>
    <row r="615" spans="1:18">
      <c r="A615" t="s">
        <v>7226</v>
      </c>
      <c r="B615" t="s">
        <v>2138</v>
      </c>
      <c r="C615" t="s">
        <v>3098</v>
      </c>
      <c r="D615" t="s">
        <v>52</v>
      </c>
      <c r="E615" t="s">
        <v>14509</v>
      </c>
      <c r="F615" t="s">
        <v>15697</v>
      </c>
      <c r="G615" t="s">
        <v>53</v>
      </c>
      <c r="H615" t="s">
        <v>14532</v>
      </c>
      <c r="I615" t="s">
        <v>860</v>
      </c>
      <c r="J615" s="28">
        <v>45043</v>
      </c>
      <c r="K615" s="28"/>
      <c r="M615">
        <v>0</v>
      </c>
      <c r="N615">
        <v>1</v>
      </c>
      <c r="O615">
        <v>17.3</v>
      </c>
      <c r="P615" t="s">
        <v>14524</v>
      </c>
      <c r="Q615">
        <f t="shared" si="9"/>
        <v>197939</v>
      </c>
      <c r="R615">
        <f>IF(COUNTIF($A$2:A615,A615)=1,Q615,"")</f>
        <v>197939</v>
      </c>
    </row>
    <row r="616" spans="1:18">
      <c r="A616" t="s">
        <v>11839</v>
      </c>
      <c r="B616" t="s">
        <v>2783</v>
      </c>
      <c r="C616" t="s">
        <v>15573</v>
      </c>
      <c r="D616" t="s">
        <v>60</v>
      </c>
      <c r="E616" t="s">
        <v>14517</v>
      </c>
      <c r="F616" t="s">
        <v>15698</v>
      </c>
      <c r="G616" t="s">
        <v>53</v>
      </c>
      <c r="H616" t="s">
        <v>14537</v>
      </c>
      <c r="I616" t="s">
        <v>3053</v>
      </c>
      <c r="J616" s="28">
        <v>45336</v>
      </c>
      <c r="K616" s="28"/>
      <c r="M616">
        <v>0</v>
      </c>
      <c r="N616">
        <v>1</v>
      </c>
      <c r="O616">
        <v>1.8</v>
      </c>
      <c r="P616" t="s">
        <v>14550</v>
      </c>
      <c r="Q616">
        <f t="shared" si="9"/>
        <v>15034</v>
      </c>
      <c r="R616">
        <f>IF(COUNTIF($A$2:A616,A616)=1,Q616,"")</f>
        <v>15034</v>
      </c>
    </row>
    <row r="617" spans="1:18">
      <c r="A617" t="s">
        <v>15699</v>
      </c>
      <c r="B617" t="s">
        <v>2765</v>
      </c>
      <c r="C617" t="s">
        <v>14620</v>
      </c>
      <c r="D617" t="s">
        <v>52</v>
      </c>
      <c r="E617" t="s">
        <v>14543</v>
      </c>
      <c r="F617" t="s">
        <v>15700</v>
      </c>
      <c r="G617" t="s">
        <v>90</v>
      </c>
      <c r="H617" t="s">
        <v>14532</v>
      </c>
      <c r="I617" t="s">
        <v>3004</v>
      </c>
      <c r="J617" s="28">
        <v>44705</v>
      </c>
      <c r="K617" s="28">
        <v>44755</v>
      </c>
      <c r="L617">
        <v>120</v>
      </c>
      <c r="M617">
        <v>0</v>
      </c>
      <c r="N617">
        <v>1</v>
      </c>
      <c r="O617">
        <v>25.4</v>
      </c>
      <c r="P617" t="s">
        <v>14512</v>
      </c>
      <c r="Q617">
        <f t="shared" si="9"/>
        <v>134207</v>
      </c>
      <c r="R617">
        <f>IF(COUNTIF($A$2:A617,A617)=1,Q617,"")</f>
        <v>134207</v>
      </c>
    </row>
    <row r="618" spans="1:18">
      <c r="A618" t="s">
        <v>13005</v>
      </c>
      <c r="B618" t="s">
        <v>2350</v>
      </c>
      <c r="C618" t="s">
        <v>15458</v>
      </c>
      <c r="D618" t="s">
        <v>119</v>
      </c>
      <c r="E618" t="s">
        <v>14509</v>
      </c>
      <c r="F618" t="s">
        <v>15701</v>
      </c>
      <c r="G618" t="s">
        <v>133</v>
      </c>
      <c r="H618" t="s">
        <v>14630</v>
      </c>
      <c r="I618" t="s">
        <v>5269</v>
      </c>
      <c r="J618" s="28">
        <v>45045</v>
      </c>
      <c r="K618" s="28"/>
      <c r="M618">
        <v>0</v>
      </c>
      <c r="N618">
        <v>1</v>
      </c>
      <c r="O618">
        <v>31.1</v>
      </c>
      <c r="P618" t="s">
        <v>14507</v>
      </c>
      <c r="Q618">
        <f t="shared" si="9"/>
        <v>10689</v>
      </c>
      <c r="R618">
        <f>IF(COUNTIF($A$2:A618,A618)=1,Q618,"")</f>
        <v>10689</v>
      </c>
    </row>
    <row r="619" spans="1:18">
      <c r="A619" t="s">
        <v>13594</v>
      </c>
      <c r="B619" t="s">
        <v>1907</v>
      </c>
      <c r="C619" t="s">
        <v>15702</v>
      </c>
      <c r="D619" t="s">
        <v>100</v>
      </c>
      <c r="E619" t="s">
        <v>14590</v>
      </c>
      <c r="F619" t="s">
        <v>15703</v>
      </c>
      <c r="G619" t="s">
        <v>53</v>
      </c>
      <c r="H619" t="s">
        <v>15358</v>
      </c>
      <c r="I619" t="s">
        <v>1529</v>
      </c>
      <c r="J619" s="28">
        <v>45237</v>
      </c>
      <c r="K619" s="28"/>
      <c r="M619">
        <v>0</v>
      </c>
      <c r="N619">
        <v>1</v>
      </c>
      <c r="O619">
        <v>1</v>
      </c>
      <c r="P619" t="s">
        <v>14516</v>
      </c>
      <c r="Q619">
        <f t="shared" si="9"/>
        <v>3488</v>
      </c>
      <c r="R619">
        <f>IF(COUNTIF($A$2:A619,A619)=1,Q619,"")</f>
        <v>3488</v>
      </c>
    </row>
    <row r="620" spans="1:18">
      <c r="A620" t="s">
        <v>15704</v>
      </c>
      <c r="B620" t="s">
        <v>1121</v>
      </c>
      <c r="C620" t="s">
        <v>15705</v>
      </c>
      <c r="D620" t="s">
        <v>100</v>
      </c>
      <c r="E620" t="s">
        <v>14543</v>
      </c>
      <c r="F620" t="s">
        <v>15706</v>
      </c>
      <c r="G620" t="s">
        <v>14519</v>
      </c>
      <c r="H620" t="s">
        <v>14506</v>
      </c>
      <c r="I620" t="s">
        <v>15707</v>
      </c>
      <c r="J620" s="28">
        <v>45613</v>
      </c>
      <c r="K620" s="28">
        <v>45575</v>
      </c>
      <c r="L620">
        <v>73</v>
      </c>
      <c r="M620">
        <v>1</v>
      </c>
      <c r="N620">
        <v>1</v>
      </c>
      <c r="O620">
        <v>29.2</v>
      </c>
      <c r="P620" t="s">
        <v>14524</v>
      </c>
      <c r="Q620">
        <f t="shared" si="9"/>
        <v>2477</v>
      </c>
      <c r="R620">
        <f>IF(COUNTIF($A$2:A620,A620)=1,Q620,"")</f>
        <v>2477</v>
      </c>
    </row>
    <row r="621" spans="1:18">
      <c r="A621" t="s">
        <v>15708</v>
      </c>
      <c r="B621" t="s">
        <v>8902</v>
      </c>
      <c r="C621" t="s">
        <v>15709</v>
      </c>
      <c r="D621" t="s">
        <v>100</v>
      </c>
      <c r="E621" t="s">
        <v>14522</v>
      </c>
      <c r="F621" t="s">
        <v>15710</v>
      </c>
      <c r="G621" t="s">
        <v>14519</v>
      </c>
      <c r="H621" t="s">
        <v>14639</v>
      </c>
      <c r="I621" t="s">
        <v>1166</v>
      </c>
      <c r="J621" s="28">
        <v>45461</v>
      </c>
      <c r="K621" s="28"/>
      <c r="M621">
        <v>0</v>
      </c>
      <c r="N621">
        <v>1</v>
      </c>
      <c r="P621" t="s">
        <v>14516</v>
      </c>
      <c r="Q621">
        <f t="shared" si="9"/>
        <v>8422</v>
      </c>
      <c r="R621">
        <f>IF(COUNTIF($A$2:A621,A621)=1,Q621,"")</f>
        <v>8422</v>
      </c>
    </row>
    <row r="622" spans="1:18">
      <c r="A622" t="s">
        <v>15711</v>
      </c>
      <c r="B622" t="s">
        <v>2894</v>
      </c>
      <c r="C622" t="s">
        <v>15217</v>
      </c>
      <c r="D622" t="s">
        <v>119</v>
      </c>
      <c r="E622" t="s">
        <v>14504</v>
      </c>
      <c r="F622" t="s">
        <v>15712</v>
      </c>
      <c r="G622" t="s">
        <v>53</v>
      </c>
      <c r="H622" t="s">
        <v>14565</v>
      </c>
      <c r="I622" t="s">
        <v>1264</v>
      </c>
      <c r="J622" s="28">
        <v>44779</v>
      </c>
      <c r="K622" s="28"/>
      <c r="M622">
        <v>0</v>
      </c>
      <c r="N622">
        <v>1</v>
      </c>
      <c r="P622" t="s">
        <v>14524</v>
      </c>
      <c r="Q622">
        <f t="shared" si="9"/>
        <v>2751</v>
      </c>
      <c r="R622">
        <f>IF(COUNTIF($A$2:A622,A622)=1,Q622,"")</f>
        <v>2751</v>
      </c>
    </row>
    <row r="623" spans="1:18">
      <c r="A623" t="s">
        <v>11648</v>
      </c>
      <c r="B623" t="s">
        <v>9135</v>
      </c>
      <c r="C623" t="s">
        <v>15392</v>
      </c>
      <c r="D623" t="s">
        <v>60</v>
      </c>
      <c r="E623" t="s">
        <v>14509</v>
      </c>
      <c r="F623" t="s">
        <v>15713</v>
      </c>
      <c r="G623" t="s">
        <v>53</v>
      </c>
      <c r="H623" t="s">
        <v>15714</v>
      </c>
      <c r="I623" t="s">
        <v>1352</v>
      </c>
      <c r="J623" s="28">
        <v>45533</v>
      </c>
      <c r="K623" s="28"/>
      <c r="M623">
        <v>0</v>
      </c>
      <c r="N623">
        <v>1</v>
      </c>
      <c r="O623">
        <v>30.9</v>
      </c>
      <c r="P623" t="s">
        <v>14550</v>
      </c>
      <c r="Q623">
        <f t="shared" si="9"/>
        <v>10488</v>
      </c>
      <c r="R623">
        <f>IF(COUNTIF($A$2:A623,A623)=1,Q623,"")</f>
        <v>10488</v>
      </c>
    </row>
    <row r="624" spans="1:18">
      <c r="A624" t="s">
        <v>15715</v>
      </c>
      <c r="B624" t="s">
        <v>1652</v>
      </c>
      <c r="C624" t="s">
        <v>15716</v>
      </c>
      <c r="D624" t="s">
        <v>73</v>
      </c>
      <c r="E624" t="s">
        <v>14509</v>
      </c>
      <c r="F624" t="s">
        <v>15717</v>
      </c>
      <c r="G624" t="s">
        <v>80</v>
      </c>
      <c r="H624" t="s">
        <v>14553</v>
      </c>
      <c r="I624" t="s">
        <v>3573</v>
      </c>
      <c r="J624" s="28">
        <v>45278</v>
      </c>
      <c r="K624" s="28"/>
      <c r="M624">
        <v>0</v>
      </c>
      <c r="N624">
        <v>1</v>
      </c>
      <c r="O624">
        <v>19.3</v>
      </c>
      <c r="P624" t="s">
        <v>14524</v>
      </c>
      <c r="Q624">
        <f t="shared" si="9"/>
        <v>44672</v>
      </c>
      <c r="R624">
        <f>IF(COUNTIF($A$2:A624,A624)=1,Q624,"")</f>
        <v>44672</v>
      </c>
    </row>
    <row r="625" spans="1:18">
      <c r="A625" t="s">
        <v>15718</v>
      </c>
      <c r="B625" t="s">
        <v>3340</v>
      </c>
      <c r="C625" t="s">
        <v>3098</v>
      </c>
      <c r="D625" t="s">
        <v>60</v>
      </c>
      <c r="E625" t="s">
        <v>14558</v>
      </c>
      <c r="F625" t="s">
        <v>15719</v>
      </c>
      <c r="G625" t="s">
        <v>80</v>
      </c>
      <c r="H625" t="s">
        <v>14532</v>
      </c>
      <c r="I625" t="s">
        <v>2454</v>
      </c>
      <c r="J625" s="28">
        <v>45110</v>
      </c>
      <c r="K625" s="28">
        <v>45188</v>
      </c>
      <c r="L625">
        <v>145</v>
      </c>
      <c r="M625">
        <v>0</v>
      </c>
      <c r="N625">
        <v>1</v>
      </c>
      <c r="O625">
        <v>6.8</v>
      </c>
      <c r="P625" t="s">
        <v>14512</v>
      </c>
      <c r="Q625">
        <f t="shared" si="9"/>
        <v>12339</v>
      </c>
      <c r="R625">
        <f>IF(COUNTIF($A$2:A625,A625)=1,Q625,"")</f>
        <v>12339</v>
      </c>
    </row>
    <row r="626" spans="1:18">
      <c r="A626" t="s">
        <v>3414</v>
      </c>
      <c r="B626" t="s">
        <v>3003</v>
      </c>
      <c r="C626" t="s">
        <v>3098</v>
      </c>
      <c r="D626" t="s">
        <v>52</v>
      </c>
      <c r="E626" t="s">
        <v>14543</v>
      </c>
      <c r="F626" t="s">
        <v>15720</v>
      </c>
      <c r="G626" t="s">
        <v>74</v>
      </c>
      <c r="H626" t="s">
        <v>14580</v>
      </c>
      <c r="I626" t="s">
        <v>3270</v>
      </c>
      <c r="J626" s="28">
        <v>45205</v>
      </c>
      <c r="K626" s="28">
        <v>45201</v>
      </c>
      <c r="L626">
        <v>79</v>
      </c>
      <c r="M626">
        <v>0</v>
      </c>
      <c r="N626">
        <v>1</v>
      </c>
      <c r="P626" t="s">
        <v>14507</v>
      </c>
      <c r="Q626">
        <f t="shared" si="9"/>
        <v>134899</v>
      </c>
      <c r="R626">
        <f>IF(COUNTIF($A$2:A626,A626)=1,Q626,"")</f>
        <v>134899</v>
      </c>
    </row>
    <row r="627" spans="1:18">
      <c r="A627" t="s">
        <v>9383</v>
      </c>
      <c r="B627" t="s">
        <v>2561</v>
      </c>
      <c r="C627" t="s">
        <v>3098</v>
      </c>
      <c r="D627" t="s">
        <v>60</v>
      </c>
      <c r="E627" t="s">
        <v>14509</v>
      </c>
      <c r="F627" t="s">
        <v>15721</v>
      </c>
      <c r="G627" t="s">
        <v>74</v>
      </c>
      <c r="H627" t="s">
        <v>14549</v>
      </c>
      <c r="I627" t="s">
        <v>1765</v>
      </c>
      <c r="J627" s="28">
        <v>45695</v>
      </c>
      <c r="K627" s="28"/>
      <c r="M627">
        <v>0</v>
      </c>
      <c r="N627">
        <v>1</v>
      </c>
      <c r="O627">
        <v>2.8</v>
      </c>
      <c r="P627" t="s">
        <v>14507</v>
      </c>
      <c r="Q627">
        <f t="shared" si="9"/>
        <v>5710</v>
      </c>
      <c r="R627">
        <f>IF(COUNTIF($A$2:A627,A627)=1,Q627,"")</f>
        <v>5710</v>
      </c>
    </row>
    <row r="628" spans="1:18">
      <c r="A628" t="s">
        <v>4819</v>
      </c>
      <c r="B628" t="s">
        <v>1270</v>
      </c>
      <c r="C628" t="s">
        <v>14575</v>
      </c>
      <c r="D628" t="s">
        <v>119</v>
      </c>
      <c r="E628" t="s">
        <v>14558</v>
      </c>
      <c r="F628" t="s">
        <v>15722</v>
      </c>
      <c r="G628" t="s">
        <v>67</v>
      </c>
      <c r="H628" t="s">
        <v>14571</v>
      </c>
      <c r="I628" t="s">
        <v>1188</v>
      </c>
      <c r="J628" s="28">
        <v>44659</v>
      </c>
      <c r="K628" s="28">
        <v>44800</v>
      </c>
      <c r="L628">
        <v>175</v>
      </c>
      <c r="M628">
        <v>0</v>
      </c>
      <c r="N628">
        <v>1</v>
      </c>
      <c r="O628">
        <v>5.8</v>
      </c>
      <c r="P628" t="s">
        <v>14507</v>
      </c>
      <c r="Q628">
        <f t="shared" si="9"/>
        <v>12716</v>
      </c>
      <c r="R628">
        <f>IF(COUNTIF($A$2:A628,A628)=1,Q628,"")</f>
        <v>12716</v>
      </c>
    </row>
    <row r="629" spans="1:18">
      <c r="A629" t="s">
        <v>9895</v>
      </c>
      <c r="B629" t="s">
        <v>10218</v>
      </c>
      <c r="C629" t="s">
        <v>3098</v>
      </c>
      <c r="D629" t="s">
        <v>52</v>
      </c>
      <c r="E629" t="s">
        <v>14522</v>
      </c>
      <c r="F629" t="s">
        <v>15723</v>
      </c>
      <c r="G629" t="s">
        <v>61</v>
      </c>
      <c r="H629" t="s">
        <v>14580</v>
      </c>
      <c r="I629" t="s">
        <v>5705</v>
      </c>
      <c r="J629" s="28">
        <v>45413</v>
      </c>
      <c r="K629" s="28"/>
      <c r="M629">
        <v>0</v>
      </c>
      <c r="N629">
        <v>1</v>
      </c>
      <c r="O629">
        <v>3.1</v>
      </c>
      <c r="P629" t="s">
        <v>14507</v>
      </c>
      <c r="Q629">
        <f t="shared" si="9"/>
        <v>133102</v>
      </c>
      <c r="R629">
        <f>IF(COUNTIF($A$2:A629,A629)=1,Q629,"")</f>
        <v>133102</v>
      </c>
    </row>
    <row r="630" spans="1:18">
      <c r="A630" t="s">
        <v>13283</v>
      </c>
      <c r="B630" t="s">
        <v>9171</v>
      </c>
      <c r="C630" t="s">
        <v>15133</v>
      </c>
      <c r="D630" t="s">
        <v>52</v>
      </c>
      <c r="E630" t="s">
        <v>14558</v>
      </c>
      <c r="F630" t="s">
        <v>15724</v>
      </c>
      <c r="G630" t="s">
        <v>61</v>
      </c>
      <c r="H630" t="s">
        <v>14696</v>
      </c>
      <c r="I630" t="s">
        <v>2902</v>
      </c>
      <c r="J630" s="28">
        <v>44696</v>
      </c>
      <c r="K630" s="28">
        <v>44631</v>
      </c>
      <c r="L630">
        <v>55</v>
      </c>
      <c r="M630">
        <v>0</v>
      </c>
      <c r="N630">
        <v>1</v>
      </c>
      <c r="O630">
        <v>5.3</v>
      </c>
      <c r="P630" t="s">
        <v>14516</v>
      </c>
      <c r="Q630">
        <f t="shared" si="9"/>
        <v>191006</v>
      </c>
      <c r="R630">
        <f>IF(COUNTIF($A$2:A630,A630)=1,Q630,"")</f>
        <v>191006</v>
      </c>
    </row>
    <row r="631" spans="1:18">
      <c r="A631" t="s">
        <v>15725</v>
      </c>
      <c r="B631" t="s">
        <v>638</v>
      </c>
      <c r="C631" t="s">
        <v>15688</v>
      </c>
      <c r="D631" t="s">
        <v>52</v>
      </c>
      <c r="E631" t="s">
        <v>14504</v>
      </c>
      <c r="F631" t="s">
        <v>15726</v>
      </c>
      <c r="G631" t="s">
        <v>67</v>
      </c>
      <c r="H631" t="s">
        <v>14545</v>
      </c>
      <c r="I631" t="s">
        <v>11285</v>
      </c>
      <c r="J631" s="28">
        <v>45138</v>
      </c>
      <c r="K631" s="28"/>
      <c r="M631">
        <v>0</v>
      </c>
      <c r="N631">
        <v>1</v>
      </c>
      <c r="P631" t="s">
        <v>14516</v>
      </c>
      <c r="Q631">
        <f t="shared" si="9"/>
        <v>113617</v>
      </c>
      <c r="R631">
        <f>IF(COUNTIF($A$2:A631,A631)=1,Q631,"")</f>
        <v>113617</v>
      </c>
    </row>
    <row r="632" spans="1:18">
      <c r="A632" t="s">
        <v>15727</v>
      </c>
      <c r="B632" t="s">
        <v>3546</v>
      </c>
      <c r="C632" t="s">
        <v>3098</v>
      </c>
      <c r="D632" t="s">
        <v>73</v>
      </c>
      <c r="E632" t="s">
        <v>14590</v>
      </c>
      <c r="F632" t="s">
        <v>15728</v>
      </c>
      <c r="G632" t="s">
        <v>67</v>
      </c>
      <c r="H632" t="s">
        <v>14595</v>
      </c>
      <c r="I632" t="s">
        <v>4070</v>
      </c>
      <c r="J632" s="28">
        <v>44875</v>
      </c>
      <c r="K632" s="28"/>
      <c r="M632">
        <v>0</v>
      </c>
      <c r="N632">
        <v>1</v>
      </c>
      <c r="O632">
        <v>26.4</v>
      </c>
      <c r="P632" t="s">
        <v>14550</v>
      </c>
      <c r="Q632">
        <f t="shared" si="9"/>
        <v>12274</v>
      </c>
      <c r="R632">
        <f>IF(COUNTIF($A$2:A632,A632)=1,Q632,"")</f>
        <v>12274</v>
      </c>
    </row>
    <row r="633" spans="1:18">
      <c r="A633" t="s">
        <v>7655</v>
      </c>
      <c r="B633" t="s">
        <v>1334</v>
      </c>
      <c r="C633" t="s">
        <v>3098</v>
      </c>
      <c r="D633" t="s">
        <v>52</v>
      </c>
      <c r="E633" t="s">
        <v>14590</v>
      </c>
      <c r="F633" t="s">
        <v>15729</v>
      </c>
      <c r="G633" t="s">
        <v>14519</v>
      </c>
      <c r="H633" t="s">
        <v>14871</v>
      </c>
      <c r="I633" t="s">
        <v>1607</v>
      </c>
      <c r="J633" s="28">
        <v>45583</v>
      </c>
      <c r="K633" s="28"/>
      <c r="M633">
        <v>0</v>
      </c>
      <c r="N633">
        <v>1</v>
      </c>
      <c r="O633">
        <v>23.1</v>
      </c>
      <c r="P633" t="s">
        <v>14512</v>
      </c>
      <c r="Q633">
        <f t="shared" si="9"/>
        <v>77017</v>
      </c>
      <c r="R633">
        <f>IF(COUNTIF($A$2:A633,A633)=1,Q633,"")</f>
        <v>77017</v>
      </c>
    </row>
    <row r="634" spans="1:18">
      <c r="A634" t="s">
        <v>15730</v>
      </c>
      <c r="B634" t="s">
        <v>2053</v>
      </c>
      <c r="C634" t="s">
        <v>3098</v>
      </c>
      <c r="D634" t="s">
        <v>52</v>
      </c>
      <c r="E634" t="s">
        <v>14522</v>
      </c>
      <c r="F634" t="s">
        <v>15731</v>
      </c>
      <c r="G634" t="s">
        <v>74</v>
      </c>
      <c r="H634" t="s">
        <v>14571</v>
      </c>
      <c r="I634" t="s">
        <v>3490</v>
      </c>
      <c r="J634" s="28">
        <v>45641</v>
      </c>
      <c r="K634" s="28"/>
      <c r="M634">
        <v>0</v>
      </c>
      <c r="N634">
        <v>1</v>
      </c>
      <c r="O634">
        <v>4.5999999999999996</v>
      </c>
      <c r="P634" t="s">
        <v>14524</v>
      </c>
      <c r="Q634">
        <f t="shared" si="9"/>
        <v>189551</v>
      </c>
      <c r="R634">
        <f>IF(COUNTIF($A$2:A634,A634)=1,Q634,"")</f>
        <v>189551</v>
      </c>
    </row>
    <row r="635" spans="1:18">
      <c r="A635" t="s">
        <v>15732</v>
      </c>
      <c r="B635" t="s">
        <v>1559</v>
      </c>
      <c r="C635" t="s">
        <v>3098</v>
      </c>
      <c r="D635" t="s">
        <v>100</v>
      </c>
      <c r="E635" t="s">
        <v>14504</v>
      </c>
      <c r="F635" t="s">
        <v>15733</v>
      </c>
      <c r="G635" t="s">
        <v>14519</v>
      </c>
      <c r="H635" t="s">
        <v>14532</v>
      </c>
      <c r="I635" t="s">
        <v>1584</v>
      </c>
      <c r="J635" s="28">
        <v>45206</v>
      </c>
      <c r="K635" s="28"/>
      <c r="M635">
        <v>0</v>
      </c>
      <c r="N635">
        <v>1</v>
      </c>
      <c r="O635">
        <v>23.6</v>
      </c>
      <c r="P635" t="s">
        <v>14512</v>
      </c>
      <c r="Q635">
        <f t="shared" si="9"/>
        <v>7056</v>
      </c>
      <c r="R635">
        <f>IF(COUNTIF($A$2:A635,A635)=1,Q635,"")</f>
        <v>7056</v>
      </c>
    </row>
    <row r="636" spans="1:18">
      <c r="A636" t="s">
        <v>11620</v>
      </c>
      <c r="B636" t="s">
        <v>250</v>
      </c>
      <c r="C636" t="s">
        <v>15734</v>
      </c>
      <c r="D636" t="s">
        <v>52</v>
      </c>
      <c r="E636" t="s">
        <v>14558</v>
      </c>
      <c r="F636" t="s">
        <v>15735</v>
      </c>
      <c r="G636" t="s">
        <v>14588</v>
      </c>
      <c r="H636" t="s">
        <v>14527</v>
      </c>
      <c r="I636" t="s">
        <v>1964</v>
      </c>
      <c r="J636" s="28">
        <v>44790</v>
      </c>
      <c r="K636" s="28">
        <v>44702</v>
      </c>
      <c r="L636">
        <v>46</v>
      </c>
      <c r="M636">
        <v>0</v>
      </c>
      <c r="N636">
        <v>1</v>
      </c>
      <c r="O636">
        <v>4.4000000000000004</v>
      </c>
      <c r="P636" t="s">
        <v>14507</v>
      </c>
      <c r="Q636">
        <f t="shared" si="9"/>
        <v>56908</v>
      </c>
      <c r="R636">
        <f>IF(COUNTIF($A$2:A636,A636)=1,Q636,"")</f>
        <v>56908</v>
      </c>
    </row>
    <row r="637" spans="1:18">
      <c r="A637" t="s">
        <v>15736</v>
      </c>
      <c r="B637" t="s">
        <v>6497</v>
      </c>
      <c r="C637" t="s">
        <v>15737</v>
      </c>
      <c r="D637" t="s">
        <v>73</v>
      </c>
      <c r="E637" t="s">
        <v>14517</v>
      </c>
      <c r="F637" t="s">
        <v>15738</v>
      </c>
      <c r="G637" t="s">
        <v>133</v>
      </c>
      <c r="H637" t="s">
        <v>14553</v>
      </c>
      <c r="I637" t="s">
        <v>3367</v>
      </c>
      <c r="J637" s="28">
        <v>45330</v>
      </c>
      <c r="K637" s="28"/>
      <c r="M637">
        <v>0</v>
      </c>
      <c r="N637">
        <v>1</v>
      </c>
      <c r="O637">
        <v>28</v>
      </c>
      <c r="P637" t="s">
        <v>14550</v>
      </c>
      <c r="Q637">
        <f t="shared" si="9"/>
        <v>16271</v>
      </c>
      <c r="R637">
        <f>IF(COUNTIF($A$2:A637,A637)=1,Q637,"")</f>
        <v>16271</v>
      </c>
    </row>
    <row r="638" spans="1:18">
      <c r="A638" t="s">
        <v>3766</v>
      </c>
      <c r="B638" t="s">
        <v>7462</v>
      </c>
      <c r="C638" t="s">
        <v>15739</v>
      </c>
      <c r="D638" t="s">
        <v>119</v>
      </c>
      <c r="E638" t="s">
        <v>14590</v>
      </c>
      <c r="F638" t="s">
        <v>15740</v>
      </c>
      <c r="G638" t="s">
        <v>14588</v>
      </c>
      <c r="H638" t="s">
        <v>14568</v>
      </c>
      <c r="I638" t="s">
        <v>15741</v>
      </c>
      <c r="J638" s="28">
        <v>44867</v>
      </c>
      <c r="K638" s="28"/>
      <c r="M638">
        <v>0</v>
      </c>
      <c r="N638">
        <v>1</v>
      </c>
      <c r="O638">
        <v>11.4</v>
      </c>
      <c r="P638" t="s">
        <v>14516</v>
      </c>
      <c r="Q638">
        <f t="shared" si="9"/>
        <v>10315</v>
      </c>
      <c r="R638">
        <f>IF(COUNTIF($A$2:A638,A638)=1,Q638,"")</f>
        <v>10315</v>
      </c>
    </row>
    <row r="639" spans="1:18">
      <c r="A639" t="s">
        <v>12223</v>
      </c>
      <c r="B639" t="s">
        <v>3693</v>
      </c>
      <c r="C639" t="s">
        <v>15742</v>
      </c>
      <c r="D639" t="s">
        <v>52</v>
      </c>
      <c r="E639" t="s">
        <v>14509</v>
      </c>
      <c r="F639" t="s">
        <v>15743</v>
      </c>
      <c r="G639" t="s">
        <v>90</v>
      </c>
      <c r="H639" t="s">
        <v>14630</v>
      </c>
      <c r="I639" t="s">
        <v>2532</v>
      </c>
      <c r="J639" s="28">
        <v>44805</v>
      </c>
      <c r="K639" s="28"/>
      <c r="M639">
        <v>0</v>
      </c>
      <c r="N639">
        <v>1</v>
      </c>
      <c r="O639">
        <v>32.6</v>
      </c>
      <c r="P639" t="s">
        <v>14524</v>
      </c>
      <c r="Q639">
        <f t="shared" si="9"/>
        <v>161423</v>
      </c>
      <c r="R639">
        <f>IF(COUNTIF($A$2:A639,A639)=1,Q639,"")</f>
        <v>161423</v>
      </c>
    </row>
    <row r="640" spans="1:18">
      <c r="A640" t="s">
        <v>11878</v>
      </c>
      <c r="B640" t="s">
        <v>5030</v>
      </c>
      <c r="C640" t="s">
        <v>3098</v>
      </c>
      <c r="D640" t="s">
        <v>100</v>
      </c>
      <c r="E640" t="s">
        <v>14517</v>
      </c>
      <c r="F640" t="s">
        <v>15744</v>
      </c>
      <c r="G640" t="s">
        <v>74</v>
      </c>
      <c r="H640" t="s">
        <v>14580</v>
      </c>
      <c r="I640" t="s">
        <v>629</v>
      </c>
      <c r="J640" s="28">
        <v>44849</v>
      </c>
      <c r="K640" s="28"/>
      <c r="M640">
        <v>0</v>
      </c>
      <c r="N640">
        <v>1</v>
      </c>
      <c r="O640">
        <v>20.2</v>
      </c>
      <c r="P640" t="s">
        <v>14507</v>
      </c>
      <c r="Q640">
        <f t="shared" si="9"/>
        <v>9594</v>
      </c>
      <c r="R640">
        <f>IF(COUNTIF($A$2:A640,A640)=1,Q640,"")</f>
        <v>9594</v>
      </c>
    </row>
    <row r="641" spans="1:18">
      <c r="A641" t="s">
        <v>15745</v>
      </c>
      <c r="B641" t="s">
        <v>1848</v>
      </c>
      <c r="C641" t="s">
        <v>15217</v>
      </c>
      <c r="D641" t="s">
        <v>73</v>
      </c>
      <c r="E641" t="s">
        <v>14558</v>
      </c>
      <c r="F641" t="s">
        <v>15746</v>
      </c>
      <c r="G641" t="s">
        <v>14588</v>
      </c>
      <c r="H641" t="s">
        <v>14682</v>
      </c>
      <c r="I641" t="s">
        <v>189</v>
      </c>
      <c r="J641" s="28">
        <v>45078</v>
      </c>
      <c r="K641" s="28">
        <v>45103</v>
      </c>
      <c r="L641">
        <v>163</v>
      </c>
      <c r="M641">
        <v>0</v>
      </c>
      <c r="N641">
        <v>1</v>
      </c>
      <c r="O641">
        <v>23.6</v>
      </c>
      <c r="P641" t="s">
        <v>14524</v>
      </c>
      <c r="Q641">
        <f t="shared" si="9"/>
        <v>18861</v>
      </c>
      <c r="R641">
        <f>IF(COUNTIF($A$2:A641,A641)=1,Q641,"")</f>
        <v>18861</v>
      </c>
    </row>
    <row r="642" spans="1:18">
      <c r="A642" t="s">
        <v>3846</v>
      </c>
      <c r="B642" t="s">
        <v>7601</v>
      </c>
      <c r="C642" t="s">
        <v>15747</v>
      </c>
      <c r="D642" t="s">
        <v>100</v>
      </c>
      <c r="E642" t="s">
        <v>14504</v>
      </c>
      <c r="F642" t="s">
        <v>15748</v>
      </c>
      <c r="G642" t="s">
        <v>61</v>
      </c>
      <c r="H642" t="s">
        <v>14530</v>
      </c>
      <c r="I642" t="s">
        <v>1188</v>
      </c>
      <c r="J642" s="28">
        <v>44682</v>
      </c>
      <c r="K642" s="28"/>
      <c r="M642">
        <v>0</v>
      </c>
      <c r="N642">
        <v>1</v>
      </c>
      <c r="O642">
        <v>20</v>
      </c>
      <c r="P642" t="s">
        <v>14516</v>
      </c>
      <c r="Q642">
        <f t="shared" ref="Q642:Q705" si="10">IFERROR(IF(RIGHT(UPPER(TRIM(F642)),1)="K",VALUE(SUBSTITUTE(SUBSTITUTE(LEFT(TRIM(F642),LEN(TRIM(F642))-1),"$",""),",",""))*1000,IF(RIGHT(UPPER(TRIM(F642)),1)="M",VALUE(SUBSTITUTE(SUBSTITUTE(LEFT(TRIM(F642),LEN(TRIM(F642))-1),"$",""),",",""))*1000000,VALUE(SUBSTITUTE(SUBSTITUTE(TRIM(F642),"$",""),",","")))),"")</f>
        <v>5825</v>
      </c>
      <c r="R642">
        <f>IF(COUNTIF($A$2:A642,A642)=1,Q642,"")</f>
        <v>5825</v>
      </c>
    </row>
    <row r="643" spans="1:18">
      <c r="A643" t="s">
        <v>9804</v>
      </c>
      <c r="B643" t="s">
        <v>1253</v>
      </c>
      <c r="C643" t="s">
        <v>15749</v>
      </c>
      <c r="D643" t="s">
        <v>73</v>
      </c>
      <c r="E643" t="s">
        <v>14509</v>
      </c>
      <c r="F643" t="s">
        <v>15750</v>
      </c>
      <c r="G643" t="s">
        <v>61</v>
      </c>
      <c r="H643" t="s">
        <v>14532</v>
      </c>
      <c r="I643" t="s">
        <v>1056</v>
      </c>
      <c r="J643" s="28">
        <v>45419</v>
      </c>
      <c r="K643" s="28"/>
      <c r="M643">
        <v>0</v>
      </c>
      <c r="N643">
        <v>1</v>
      </c>
      <c r="O643">
        <v>23.4</v>
      </c>
      <c r="P643" t="s">
        <v>14524</v>
      </c>
      <c r="Q643">
        <f t="shared" si="10"/>
        <v>27240</v>
      </c>
      <c r="R643">
        <f>IF(COUNTIF($A$2:A643,A643)=1,Q643,"")</f>
        <v>27240</v>
      </c>
    </row>
    <row r="644" spans="1:18">
      <c r="A644" t="s">
        <v>15751</v>
      </c>
      <c r="B644" t="s">
        <v>2923</v>
      </c>
      <c r="C644" t="s">
        <v>14694</v>
      </c>
      <c r="D644" t="s">
        <v>119</v>
      </c>
      <c r="E644" t="s">
        <v>14517</v>
      </c>
      <c r="F644" t="s">
        <v>15752</v>
      </c>
      <c r="G644" t="s">
        <v>80</v>
      </c>
      <c r="H644" t="s">
        <v>14871</v>
      </c>
      <c r="I644" t="s">
        <v>1789</v>
      </c>
      <c r="J644" s="28">
        <v>45215</v>
      </c>
      <c r="K644" s="28"/>
      <c r="M644">
        <v>0</v>
      </c>
      <c r="N644">
        <v>1</v>
      </c>
      <c r="O644">
        <v>26.3</v>
      </c>
      <c r="P644" t="s">
        <v>14516</v>
      </c>
      <c r="Q644">
        <f t="shared" si="10"/>
        <v>8249</v>
      </c>
      <c r="R644">
        <f>IF(COUNTIF($A$2:A644,A644)=1,Q644,"")</f>
        <v>8249</v>
      </c>
    </row>
    <row r="645" spans="1:18">
      <c r="A645" t="s">
        <v>15753</v>
      </c>
      <c r="B645" t="s">
        <v>989</v>
      </c>
      <c r="C645" t="s">
        <v>14673</v>
      </c>
      <c r="D645" t="s">
        <v>73</v>
      </c>
      <c r="E645" t="s">
        <v>14590</v>
      </c>
      <c r="F645" t="s">
        <v>14897</v>
      </c>
      <c r="G645" t="s">
        <v>14519</v>
      </c>
      <c r="H645" t="s">
        <v>14549</v>
      </c>
      <c r="I645" t="s">
        <v>421</v>
      </c>
      <c r="J645" s="28">
        <v>45247</v>
      </c>
      <c r="K645" s="28"/>
      <c r="M645">
        <v>0</v>
      </c>
      <c r="N645">
        <v>1</v>
      </c>
      <c r="O645">
        <v>10.7</v>
      </c>
      <c r="P645" t="s">
        <v>14512</v>
      </c>
      <c r="Q645">
        <f t="shared" si="10"/>
        <v>29000</v>
      </c>
      <c r="R645">
        <f>IF(COUNTIF($A$2:A645,A645)=1,Q645,"")</f>
        <v>29000</v>
      </c>
    </row>
    <row r="646" spans="1:18">
      <c r="A646" t="s">
        <v>5897</v>
      </c>
      <c r="B646" t="s">
        <v>50</v>
      </c>
      <c r="C646" t="s">
        <v>15661</v>
      </c>
      <c r="D646" t="s">
        <v>100</v>
      </c>
      <c r="E646" t="s">
        <v>14543</v>
      </c>
      <c r="F646" t="s">
        <v>15754</v>
      </c>
      <c r="G646" t="s">
        <v>133</v>
      </c>
      <c r="H646" t="s">
        <v>14560</v>
      </c>
      <c r="I646" t="s">
        <v>432</v>
      </c>
      <c r="J646" s="28">
        <v>45573</v>
      </c>
      <c r="K646" s="28">
        <v>45508</v>
      </c>
      <c r="L646">
        <v>42</v>
      </c>
      <c r="M646">
        <v>0</v>
      </c>
      <c r="N646">
        <v>1</v>
      </c>
      <c r="O646">
        <v>17.8</v>
      </c>
      <c r="P646" t="s">
        <v>14507</v>
      </c>
      <c r="Q646">
        <f t="shared" si="10"/>
        <v>2319</v>
      </c>
      <c r="R646">
        <f>IF(COUNTIF($A$2:A646,A646)=1,Q646,"")</f>
        <v>2319</v>
      </c>
    </row>
    <row r="647" spans="1:18">
      <c r="A647" t="s">
        <v>15755</v>
      </c>
      <c r="B647" t="s">
        <v>670</v>
      </c>
      <c r="C647" t="s">
        <v>15111</v>
      </c>
      <c r="D647" t="s">
        <v>52</v>
      </c>
      <c r="E647" t="s">
        <v>14517</v>
      </c>
      <c r="F647" t="s">
        <v>15756</v>
      </c>
      <c r="G647" t="s">
        <v>80</v>
      </c>
      <c r="H647" t="s">
        <v>14532</v>
      </c>
      <c r="I647" t="s">
        <v>660</v>
      </c>
      <c r="J647" s="28">
        <v>44802</v>
      </c>
      <c r="K647" s="28"/>
      <c r="M647">
        <v>0</v>
      </c>
      <c r="N647">
        <v>1</v>
      </c>
      <c r="P647" t="s">
        <v>14516</v>
      </c>
      <c r="Q647">
        <f t="shared" si="10"/>
        <v>79231</v>
      </c>
      <c r="R647">
        <f>IF(COUNTIF($A$2:A647,A647)=1,Q647,"")</f>
        <v>79231</v>
      </c>
    </row>
    <row r="648" spans="1:18">
      <c r="A648" t="s">
        <v>14279</v>
      </c>
      <c r="B648" t="s">
        <v>6448</v>
      </c>
      <c r="C648" t="s">
        <v>3098</v>
      </c>
      <c r="D648" t="s">
        <v>52</v>
      </c>
      <c r="E648" t="s">
        <v>14590</v>
      </c>
      <c r="F648" t="s">
        <v>15757</v>
      </c>
      <c r="G648" t="s">
        <v>61</v>
      </c>
      <c r="H648" t="s">
        <v>15530</v>
      </c>
      <c r="I648" t="s">
        <v>2858</v>
      </c>
      <c r="J648" s="28">
        <v>44710</v>
      </c>
      <c r="K648" s="28"/>
      <c r="M648">
        <v>0</v>
      </c>
      <c r="N648">
        <v>1</v>
      </c>
      <c r="O648">
        <v>1.4</v>
      </c>
      <c r="P648" t="s">
        <v>14550</v>
      </c>
      <c r="Q648">
        <f t="shared" si="10"/>
        <v>215848</v>
      </c>
      <c r="R648">
        <f>IF(COUNTIF($A$2:A648,A648)=1,Q648,"")</f>
        <v>215848</v>
      </c>
    </row>
    <row r="649" spans="1:18">
      <c r="A649" t="s">
        <v>15758</v>
      </c>
      <c r="B649" t="s">
        <v>2101</v>
      </c>
      <c r="C649" t="s">
        <v>15759</v>
      </c>
      <c r="D649" t="s">
        <v>73</v>
      </c>
      <c r="E649" t="s">
        <v>14522</v>
      </c>
      <c r="F649" t="s">
        <v>15760</v>
      </c>
      <c r="G649" t="s">
        <v>74</v>
      </c>
      <c r="H649" t="s">
        <v>14568</v>
      </c>
      <c r="I649" t="s">
        <v>846</v>
      </c>
      <c r="J649" s="28">
        <v>45137</v>
      </c>
      <c r="K649" s="28"/>
      <c r="M649">
        <v>0</v>
      </c>
      <c r="N649">
        <v>1</v>
      </c>
      <c r="O649">
        <v>2.2000000000000002</v>
      </c>
      <c r="P649" t="s">
        <v>14516</v>
      </c>
      <c r="Q649">
        <f t="shared" si="10"/>
        <v>28000</v>
      </c>
      <c r="R649">
        <f>IF(COUNTIF($A$2:A649,A649)=1,Q649,"")</f>
        <v>28000</v>
      </c>
    </row>
    <row r="650" spans="1:18">
      <c r="A650" t="s">
        <v>12022</v>
      </c>
      <c r="B650" t="s">
        <v>2800</v>
      </c>
      <c r="C650" t="s">
        <v>15133</v>
      </c>
      <c r="D650" t="s">
        <v>73</v>
      </c>
      <c r="E650" t="s">
        <v>14590</v>
      </c>
      <c r="F650" t="s">
        <v>15761</v>
      </c>
      <c r="G650" t="s">
        <v>74</v>
      </c>
      <c r="H650" t="s">
        <v>14530</v>
      </c>
      <c r="I650" t="s">
        <v>1737</v>
      </c>
      <c r="J650" s="28">
        <v>45436</v>
      </c>
      <c r="K650" s="28"/>
      <c r="M650">
        <v>0</v>
      </c>
      <c r="N650">
        <v>1</v>
      </c>
      <c r="O650">
        <v>4.9000000000000004</v>
      </c>
      <c r="P650" t="s">
        <v>14512</v>
      </c>
      <c r="Q650">
        <f t="shared" si="10"/>
        <v>36371</v>
      </c>
      <c r="R650">
        <f>IF(COUNTIF($A$2:A650,A650)=1,Q650,"")</f>
        <v>36371</v>
      </c>
    </row>
    <row r="651" spans="1:18">
      <c r="A651" t="s">
        <v>6770</v>
      </c>
      <c r="B651" t="s">
        <v>989</v>
      </c>
      <c r="C651" t="s">
        <v>3098</v>
      </c>
      <c r="D651" t="s">
        <v>73</v>
      </c>
      <c r="E651" t="s">
        <v>14517</v>
      </c>
      <c r="F651" t="s">
        <v>15762</v>
      </c>
      <c r="G651" t="s">
        <v>53</v>
      </c>
      <c r="H651" t="s">
        <v>14530</v>
      </c>
      <c r="I651" t="s">
        <v>3915</v>
      </c>
      <c r="J651" s="28">
        <v>44764</v>
      </c>
      <c r="K651" s="28"/>
      <c r="M651">
        <v>0</v>
      </c>
      <c r="N651">
        <v>1</v>
      </c>
      <c r="O651">
        <v>7.3</v>
      </c>
      <c r="P651" t="s">
        <v>14516</v>
      </c>
      <c r="Q651">
        <f t="shared" si="10"/>
        <v>9865</v>
      </c>
      <c r="R651">
        <f>IF(COUNTIF($A$2:A651,A651)=1,Q651,"")</f>
        <v>9865</v>
      </c>
    </row>
    <row r="652" spans="1:18">
      <c r="A652" t="s">
        <v>4363</v>
      </c>
      <c r="B652" t="s">
        <v>1428</v>
      </c>
      <c r="C652" t="s">
        <v>15763</v>
      </c>
      <c r="D652" t="s">
        <v>73</v>
      </c>
      <c r="E652" t="s">
        <v>14590</v>
      </c>
      <c r="F652" t="s">
        <v>15764</v>
      </c>
      <c r="G652" t="s">
        <v>53</v>
      </c>
      <c r="H652" t="s">
        <v>14560</v>
      </c>
      <c r="I652" t="s">
        <v>4101</v>
      </c>
      <c r="J652" s="28">
        <v>45732</v>
      </c>
      <c r="K652" s="28"/>
      <c r="M652">
        <v>0</v>
      </c>
      <c r="N652">
        <v>1</v>
      </c>
      <c r="O652">
        <v>33.9</v>
      </c>
      <c r="P652" t="s">
        <v>14550</v>
      </c>
      <c r="Q652">
        <f t="shared" si="10"/>
        <v>17685</v>
      </c>
      <c r="R652">
        <f>IF(COUNTIF($A$2:A652,A652)=1,Q652,"")</f>
        <v>17685</v>
      </c>
    </row>
    <row r="653" spans="1:18">
      <c r="A653" t="s">
        <v>11611</v>
      </c>
      <c r="B653" t="s">
        <v>2094</v>
      </c>
      <c r="C653" t="s">
        <v>3098</v>
      </c>
      <c r="D653" t="s">
        <v>52</v>
      </c>
      <c r="E653" t="s">
        <v>14509</v>
      </c>
      <c r="F653" t="s">
        <v>15765</v>
      </c>
      <c r="G653" t="s">
        <v>14519</v>
      </c>
      <c r="H653" t="s">
        <v>14635</v>
      </c>
      <c r="I653" t="s">
        <v>606</v>
      </c>
      <c r="J653" s="28">
        <v>45367</v>
      </c>
      <c r="K653" s="28"/>
      <c r="M653">
        <v>0</v>
      </c>
      <c r="N653">
        <v>1</v>
      </c>
      <c r="O653">
        <v>14.7</v>
      </c>
      <c r="P653" t="s">
        <v>14516</v>
      </c>
      <c r="Q653">
        <f t="shared" si="10"/>
        <v>174460</v>
      </c>
      <c r="R653">
        <f>IF(COUNTIF($A$2:A653,A653)=1,Q653,"")</f>
        <v>174460</v>
      </c>
    </row>
    <row r="654" spans="1:18">
      <c r="A654" t="s">
        <v>15766</v>
      </c>
      <c r="B654" t="s">
        <v>3532</v>
      </c>
      <c r="C654" t="s">
        <v>15479</v>
      </c>
      <c r="D654" t="s">
        <v>52</v>
      </c>
      <c r="E654" t="s">
        <v>14522</v>
      </c>
      <c r="F654" t="s">
        <v>15767</v>
      </c>
      <c r="G654" t="s">
        <v>90</v>
      </c>
      <c r="H654" t="s">
        <v>14635</v>
      </c>
      <c r="I654" t="s">
        <v>1699</v>
      </c>
      <c r="J654" s="28">
        <v>45143</v>
      </c>
      <c r="K654" s="28"/>
      <c r="M654">
        <v>0</v>
      </c>
      <c r="N654">
        <v>1</v>
      </c>
      <c r="O654">
        <v>11.3</v>
      </c>
      <c r="P654" t="s">
        <v>14512</v>
      </c>
      <c r="Q654">
        <f t="shared" si="10"/>
        <v>125879</v>
      </c>
      <c r="R654">
        <f>IF(COUNTIF($A$2:A654,A654)=1,Q654,"")</f>
        <v>125879</v>
      </c>
    </row>
    <row r="655" spans="1:18">
      <c r="A655" t="s">
        <v>10781</v>
      </c>
      <c r="B655" t="s">
        <v>1323</v>
      </c>
      <c r="C655" t="s">
        <v>14850</v>
      </c>
      <c r="D655" t="s">
        <v>119</v>
      </c>
      <c r="E655" t="s">
        <v>14509</v>
      </c>
      <c r="F655" t="s">
        <v>14787</v>
      </c>
      <c r="G655" t="s">
        <v>61</v>
      </c>
      <c r="H655" t="s">
        <v>14527</v>
      </c>
      <c r="I655" t="s">
        <v>2523</v>
      </c>
      <c r="J655" s="28">
        <v>45070</v>
      </c>
      <c r="K655" s="28"/>
      <c r="M655">
        <v>0</v>
      </c>
      <c r="N655">
        <v>1</v>
      </c>
      <c r="O655">
        <v>21.5</v>
      </c>
      <c r="P655" t="s">
        <v>14512</v>
      </c>
      <c r="Q655">
        <f t="shared" si="10"/>
        <v>10000</v>
      </c>
      <c r="R655">
        <f>IF(COUNTIF($A$2:A655,A655)=1,Q655,"")</f>
        <v>10000</v>
      </c>
    </row>
    <row r="656" spans="1:18">
      <c r="A656" t="s">
        <v>13207</v>
      </c>
      <c r="B656" t="s">
        <v>2741</v>
      </c>
      <c r="C656" t="s">
        <v>15481</v>
      </c>
      <c r="D656" t="s">
        <v>52</v>
      </c>
      <c r="E656" t="s">
        <v>14517</v>
      </c>
      <c r="F656" t="s">
        <v>15768</v>
      </c>
      <c r="G656" t="s">
        <v>90</v>
      </c>
      <c r="H656" t="s">
        <v>14635</v>
      </c>
      <c r="I656" t="s">
        <v>467</v>
      </c>
      <c r="J656" s="28">
        <v>45458</v>
      </c>
      <c r="K656" s="28"/>
      <c r="M656">
        <v>0</v>
      </c>
      <c r="N656">
        <v>1</v>
      </c>
      <c r="O656">
        <v>25.5</v>
      </c>
      <c r="P656" t="s">
        <v>14516</v>
      </c>
      <c r="Q656">
        <f t="shared" si="10"/>
        <v>209943</v>
      </c>
      <c r="R656">
        <f>IF(COUNTIF($A$2:A656,A656)=1,Q656,"")</f>
        <v>209943</v>
      </c>
    </row>
    <row r="657" spans="1:18">
      <c r="A657" t="s">
        <v>15769</v>
      </c>
      <c r="B657" t="s">
        <v>2259</v>
      </c>
      <c r="C657" t="s">
        <v>15302</v>
      </c>
      <c r="D657" t="s">
        <v>60</v>
      </c>
      <c r="E657" t="s">
        <v>14522</v>
      </c>
      <c r="F657" t="s">
        <v>15770</v>
      </c>
      <c r="G657" t="s">
        <v>80</v>
      </c>
      <c r="H657" t="s">
        <v>14619</v>
      </c>
      <c r="I657" t="s">
        <v>15771</v>
      </c>
      <c r="J657" s="28">
        <v>45577</v>
      </c>
      <c r="K657" s="28"/>
      <c r="M657">
        <v>0</v>
      </c>
      <c r="N657">
        <v>1</v>
      </c>
      <c r="O657">
        <v>18.600000000000001</v>
      </c>
      <c r="P657" t="s">
        <v>14550</v>
      </c>
      <c r="Q657">
        <f t="shared" si="10"/>
        <v>13209</v>
      </c>
      <c r="R657">
        <f>IF(COUNTIF($A$2:A657,A657)=1,Q657,"")</f>
        <v>13209</v>
      </c>
    </row>
    <row r="658" spans="1:18">
      <c r="A658" t="s">
        <v>8813</v>
      </c>
      <c r="B658" t="s">
        <v>5089</v>
      </c>
      <c r="C658" t="s">
        <v>14637</v>
      </c>
      <c r="D658" t="s">
        <v>100</v>
      </c>
      <c r="E658" t="s">
        <v>14590</v>
      </c>
      <c r="F658" t="s">
        <v>15772</v>
      </c>
      <c r="G658" t="s">
        <v>61</v>
      </c>
      <c r="H658" t="s">
        <v>14511</v>
      </c>
      <c r="I658" t="s">
        <v>124</v>
      </c>
      <c r="J658" s="28">
        <v>44991</v>
      </c>
      <c r="K658" s="28"/>
      <c r="M658">
        <v>0</v>
      </c>
      <c r="N658">
        <v>1</v>
      </c>
      <c r="O658">
        <v>23.7</v>
      </c>
      <c r="P658" t="s">
        <v>14516</v>
      </c>
      <c r="Q658">
        <f t="shared" si="10"/>
        <v>2067</v>
      </c>
      <c r="R658">
        <f>IF(COUNTIF($A$2:A658,A658)=1,Q658,"")</f>
        <v>2067</v>
      </c>
    </row>
    <row r="659" spans="1:18">
      <c r="A659" t="s">
        <v>15773</v>
      </c>
      <c r="B659" t="s">
        <v>2181</v>
      </c>
      <c r="C659" t="s">
        <v>3098</v>
      </c>
      <c r="D659" t="s">
        <v>52</v>
      </c>
      <c r="E659" t="s">
        <v>14504</v>
      </c>
      <c r="F659" t="s">
        <v>15774</v>
      </c>
      <c r="G659" t="s">
        <v>133</v>
      </c>
      <c r="H659" t="s">
        <v>14639</v>
      </c>
      <c r="I659" t="s">
        <v>2170</v>
      </c>
      <c r="J659" s="28">
        <v>45256</v>
      </c>
      <c r="K659" s="28"/>
      <c r="M659">
        <v>0</v>
      </c>
      <c r="N659">
        <v>1</v>
      </c>
      <c r="O659">
        <v>16.399999999999999</v>
      </c>
      <c r="P659" t="s">
        <v>14512</v>
      </c>
      <c r="Q659">
        <f t="shared" si="10"/>
        <v>117679</v>
      </c>
      <c r="R659">
        <f>IF(COUNTIF($A$2:A659,A659)=1,Q659,"")</f>
        <v>117679</v>
      </c>
    </row>
    <row r="660" spans="1:18">
      <c r="A660" t="s">
        <v>8574</v>
      </c>
      <c r="B660" t="s">
        <v>2127</v>
      </c>
      <c r="C660" t="s">
        <v>3098</v>
      </c>
      <c r="D660" t="s">
        <v>100</v>
      </c>
      <c r="E660" t="s">
        <v>14504</v>
      </c>
      <c r="F660" t="s">
        <v>15775</v>
      </c>
      <c r="G660" t="s">
        <v>14519</v>
      </c>
      <c r="H660" t="s">
        <v>14532</v>
      </c>
      <c r="I660" t="s">
        <v>1379</v>
      </c>
      <c r="J660" s="28">
        <v>45038</v>
      </c>
      <c r="K660" s="28"/>
      <c r="M660">
        <v>0</v>
      </c>
      <c r="N660">
        <v>1</v>
      </c>
      <c r="O660">
        <v>24.7</v>
      </c>
      <c r="P660" t="s">
        <v>14550</v>
      </c>
      <c r="Q660">
        <f t="shared" si="10"/>
        <v>4148</v>
      </c>
      <c r="R660">
        <f>IF(COUNTIF($A$2:A660,A660)=1,Q660,"")</f>
        <v>4148</v>
      </c>
    </row>
    <row r="661" spans="1:18">
      <c r="A661" t="s">
        <v>15776</v>
      </c>
      <c r="B661" t="s">
        <v>5209</v>
      </c>
      <c r="C661" t="s">
        <v>3098</v>
      </c>
      <c r="D661" t="s">
        <v>73</v>
      </c>
      <c r="E661" t="s">
        <v>14504</v>
      </c>
      <c r="F661" t="s">
        <v>15777</v>
      </c>
      <c r="G661" t="s">
        <v>67</v>
      </c>
      <c r="H661" t="s">
        <v>15505</v>
      </c>
      <c r="I661" t="s">
        <v>1669</v>
      </c>
      <c r="J661" s="28">
        <v>44775</v>
      </c>
      <c r="K661" s="28"/>
      <c r="M661">
        <v>0</v>
      </c>
      <c r="N661">
        <v>1</v>
      </c>
      <c r="O661">
        <v>18.2</v>
      </c>
      <c r="P661" t="s">
        <v>14516</v>
      </c>
      <c r="Q661">
        <f t="shared" si="10"/>
        <v>31882</v>
      </c>
      <c r="R661">
        <f>IF(COUNTIF($A$2:A661,A661)=1,Q661,"")</f>
        <v>31882</v>
      </c>
    </row>
    <row r="662" spans="1:18">
      <c r="A662" t="s">
        <v>15778</v>
      </c>
      <c r="B662" t="s">
        <v>2527</v>
      </c>
      <c r="C662" t="s">
        <v>15779</v>
      </c>
      <c r="D662" t="s">
        <v>119</v>
      </c>
      <c r="E662" t="s">
        <v>14522</v>
      </c>
      <c r="F662" t="s">
        <v>15164</v>
      </c>
      <c r="G662" t="s">
        <v>14519</v>
      </c>
      <c r="H662" t="s">
        <v>14682</v>
      </c>
      <c r="I662" t="s">
        <v>1098</v>
      </c>
      <c r="J662" s="28">
        <v>45698</v>
      </c>
      <c r="K662" s="28"/>
      <c r="M662">
        <v>0</v>
      </c>
      <c r="N662">
        <v>1</v>
      </c>
      <c r="O662">
        <v>3.2</v>
      </c>
      <c r="P662" t="s">
        <v>14550</v>
      </c>
      <c r="Q662">
        <f t="shared" si="10"/>
        <v>9000</v>
      </c>
      <c r="R662">
        <f>IF(COUNTIF($A$2:A662,A662)=1,Q662,"")</f>
        <v>9000</v>
      </c>
    </row>
    <row r="663" spans="1:18">
      <c r="A663" t="s">
        <v>15780</v>
      </c>
      <c r="B663" t="s">
        <v>3934</v>
      </c>
      <c r="C663" t="s">
        <v>3098</v>
      </c>
      <c r="D663" t="s">
        <v>73</v>
      </c>
      <c r="E663" t="s">
        <v>14509</v>
      </c>
      <c r="F663" t="s">
        <v>15781</v>
      </c>
      <c r="G663" t="s">
        <v>74</v>
      </c>
      <c r="H663" t="s">
        <v>14540</v>
      </c>
      <c r="I663" t="s">
        <v>4984</v>
      </c>
      <c r="J663" s="28">
        <v>45329</v>
      </c>
      <c r="K663" s="28"/>
      <c r="M663">
        <v>0</v>
      </c>
      <c r="N663">
        <v>1</v>
      </c>
      <c r="O663">
        <v>26.3</v>
      </c>
      <c r="P663" t="s">
        <v>14516</v>
      </c>
      <c r="Q663">
        <f t="shared" si="10"/>
        <v>34000</v>
      </c>
      <c r="R663">
        <f>IF(COUNTIF($A$2:A663,A663)=1,Q663,"")</f>
        <v>34000</v>
      </c>
    </row>
    <row r="664" spans="1:18">
      <c r="A664" t="s">
        <v>15782</v>
      </c>
      <c r="B664" t="s">
        <v>8141</v>
      </c>
      <c r="C664" t="s">
        <v>14855</v>
      </c>
      <c r="D664" t="s">
        <v>52</v>
      </c>
      <c r="E664" t="s">
        <v>14558</v>
      </c>
      <c r="F664" t="s">
        <v>15783</v>
      </c>
      <c r="G664" t="s">
        <v>53</v>
      </c>
      <c r="H664" t="s">
        <v>14530</v>
      </c>
      <c r="I664" t="s">
        <v>639</v>
      </c>
      <c r="J664" s="28">
        <v>45250</v>
      </c>
      <c r="K664" s="28">
        <v>45347</v>
      </c>
      <c r="L664">
        <v>119</v>
      </c>
      <c r="M664">
        <v>0</v>
      </c>
      <c r="N664">
        <v>1</v>
      </c>
      <c r="O664">
        <v>15.3</v>
      </c>
      <c r="P664" t="s">
        <v>14516</v>
      </c>
      <c r="Q664">
        <f t="shared" si="10"/>
        <v>69969</v>
      </c>
      <c r="R664">
        <f>IF(COUNTIF($A$2:A664,A664)=1,Q664,"")</f>
        <v>69969</v>
      </c>
    </row>
    <row r="665" spans="1:18">
      <c r="A665" t="s">
        <v>8310</v>
      </c>
      <c r="B665" t="s">
        <v>506</v>
      </c>
      <c r="C665" t="s">
        <v>3098</v>
      </c>
      <c r="D665" t="s">
        <v>119</v>
      </c>
      <c r="E665" t="s">
        <v>14509</v>
      </c>
      <c r="F665" t="s">
        <v>14529</v>
      </c>
      <c r="G665" t="s">
        <v>14588</v>
      </c>
      <c r="H665" t="s">
        <v>14682</v>
      </c>
      <c r="I665" t="s">
        <v>15784</v>
      </c>
      <c r="J665" s="28">
        <v>45220</v>
      </c>
      <c r="K665" s="28"/>
      <c r="M665">
        <v>0</v>
      </c>
      <c r="N665">
        <v>1</v>
      </c>
      <c r="O665">
        <v>21.7</v>
      </c>
      <c r="P665" t="s">
        <v>14507</v>
      </c>
      <c r="Q665">
        <f t="shared" si="10"/>
        <v>7000</v>
      </c>
      <c r="R665">
        <f>IF(COUNTIF($A$2:A665,A665)=1,Q665,"")</f>
        <v>7000</v>
      </c>
    </row>
    <row r="666" spans="1:18">
      <c r="A666" t="s">
        <v>15785</v>
      </c>
      <c r="B666" t="s">
        <v>3413</v>
      </c>
      <c r="C666" t="s">
        <v>14557</v>
      </c>
      <c r="D666" t="s">
        <v>100</v>
      </c>
      <c r="E666" t="s">
        <v>14509</v>
      </c>
      <c r="F666" t="s">
        <v>15786</v>
      </c>
      <c r="G666" t="s">
        <v>74</v>
      </c>
      <c r="H666" t="s">
        <v>14580</v>
      </c>
      <c r="I666" t="s">
        <v>4658</v>
      </c>
      <c r="J666" s="28">
        <v>45179</v>
      </c>
      <c r="K666" s="28"/>
      <c r="M666">
        <v>0</v>
      </c>
      <c r="N666">
        <v>1</v>
      </c>
      <c r="O666">
        <v>18.5</v>
      </c>
      <c r="P666" t="s">
        <v>14512</v>
      </c>
      <c r="Q666">
        <f t="shared" si="10"/>
        <v>9015</v>
      </c>
      <c r="R666">
        <f>IF(COUNTIF($A$2:A666,A666)=1,Q666,"")</f>
        <v>9015</v>
      </c>
    </row>
    <row r="667" spans="1:18">
      <c r="A667" t="s">
        <v>15787</v>
      </c>
      <c r="B667" t="s">
        <v>596</v>
      </c>
      <c r="C667" t="s">
        <v>14818</v>
      </c>
      <c r="D667" t="s">
        <v>52</v>
      </c>
      <c r="E667" t="s">
        <v>14522</v>
      </c>
      <c r="F667" t="s">
        <v>15788</v>
      </c>
      <c r="G667" t="s">
        <v>53</v>
      </c>
      <c r="H667" t="s">
        <v>15789</v>
      </c>
      <c r="I667" t="s">
        <v>3073</v>
      </c>
      <c r="J667" s="28">
        <v>44776</v>
      </c>
      <c r="K667" s="28"/>
      <c r="M667">
        <v>0</v>
      </c>
      <c r="N667">
        <v>1</v>
      </c>
      <c r="P667" t="s">
        <v>14524</v>
      </c>
      <c r="Q667">
        <f t="shared" si="10"/>
        <v>83208</v>
      </c>
      <c r="R667">
        <f>IF(COUNTIF($A$2:A667,A667)=1,Q667,"")</f>
        <v>83208</v>
      </c>
    </row>
    <row r="668" spans="1:18">
      <c r="A668" t="s">
        <v>15790</v>
      </c>
      <c r="B668" t="s">
        <v>4047</v>
      </c>
      <c r="C668" t="s">
        <v>14960</v>
      </c>
      <c r="D668" t="s">
        <v>52</v>
      </c>
      <c r="E668" t="s">
        <v>14509</v>
      </c>
      <c r="F668" t="s">
        <v>15791</v>
      </c>
      <c r="G668" t="s">
        <v>14519</v>
      </c>
      <c r="H668" t="s">
        <v>14571</v>
      </c>
      <c r="I668" t="s">
        <v>4572</v>
      </c>
      <c r="J668" s="28">
        <v>44773</v>
      </c>
      <c r="K668" s="28"/>
      <c r="M668">
        <v>0</v>
      </c>
      <c r="N668">
        <v>1</v>
      </c>
      <c r="O668">
        <v>1.5</v>
      </c>
      <c r="P668" t="s">
        <v>14516</v>
      </c>
      <c r="Q668">
        <f t="shared" si="10"/>
        <v>119573</v>
      </c>
      <c r="R668">
        <f>IF(COUNTIF($A$2:A668,A668)=1,Q668,"")</f>
        <v>119573</v>
      </c>
    </row>
    <row r="669" spans="1:18">
      <c r="A669" t="s">
        <v>4351</v>
      </c>
      <c r="B669" t="s">
        <v>4701</v>
      </c>
      <c r="C669" t="s">
        <v>3098</v>
      </c>
      <c r="D669" t="s">
        <v>60</v>
      </c>
      <c r="E669" t="s">
        <v>14543</v>
      </c>
      <c r="F669" t="s">
        <v>15792</v>
      </c>
      <c r="G669" t="s">
        <v>14588</v>
      </c>
      <c r="H669" t="s">
        <v>15793</v>
      </c>
      <c r="I669" t="s">
        <v>2081</v>
      </c>
      <c r="J669" s="28">
        <v>45252</v>
      </c>
      <c r="K669" s="28">
        <v>45296</v>
      </c>
      <c r="L669">
        <v>115</v>
      </c>
      <c r="M669">
        <v>1</v>
      </c>
      <c r="N669">
        <v>4</v>
      </c>
      <c r="O669">
        <v>25</v>
      </c>
      <c r="P669" t="s">
        <v>14512</v>
      </c>
      <c r="Q669">
        <f t="shared" si="10"/>
        <v>6102</v>
      </c>
      <c r="R669">
        <f>IF(COUNTIF($A$2:A669,A669)=1,Q669,"")</f>
        <v>6102</v>
      </c>
    </row>
    <row r="670" spans="1:18">
      <c r="A670" t="s">
        <v>9665</v>
      </c>
      <c r="B670" t="s">
        <v>837</v>
      </c>
      <c r="C670" t="s">
        <v>3098</v>
      </c>
      <c r="D670" t="s">
        <v>100</v>
      </c>
      <c r="E670" t="s">
        <v>14543</v>
      </c>
      <c r="F670" t="s">
        <v>15794</v>
      </c>
      <c r="G670" t="s">
        <v>80</v>
      </c>
      <c r="H670" t="s">
        <v>14511</v>
      </c>
      <c r="I670" t="s">
        <v>1885</v>
      </c>
      <c r="J670" s="28">
        <v>45646</v>
      </c>
      <c r="K670" s="28">
        <v>45719</v>
      </c>
      <c r="L670">
        <v>95</v>
      </c>
      <c r="M670">
        <v>0</v>
      </c>
      <c r="N670">
        <v>1</v>
      </c>
      <c r="P670" t="s">
        <v>14507</v>
      </c>
      <c r="Q670">
        <f t="shared" si="10"/>
        <v>1297</v>
      </c>
      <c r="R670">
        <f>IF(COUNTIF($A$2:A670,A670)=1,Q670,"")</f>
        <v>1297</v>
      </c>
    </row>
    <row r="671" spans="1:18">
      <c r="A671" t="s">
        <v>15795</v>
      </c>
      <c r="B671" t="s">
        <v>1981</v>
      </c>
      <c r="C671" t="s">
        <v>15796</v>
      </c>
      <c r="D671" t="s">
        <v>100</v>
      </c>
      <c r="E671" t="s">
        <v>14504</v>
      </c>
      <c r="F671" t="s">
        <v>15797</v>
      </c>
      <c r="G671" t="s">
        <v>67</v>
      </c>
      <c r="H671" t="s">
        <v>14532</v>
      </c>
      <c r="I671" t="s">
        <v>229</v>
      </c>
      <c r="J671" s="28">
        <v>44798</v>
      </c>
      <c r="K671" s="28"/>
      <c r="M671">
        <v>0</v>
      </c>
      <c r="N671">
        <v>1</v>
      </c>
      <c r="O671">
        <v>28.5</v>
      </c>
      <c r="P671" t="s">
        <v>14550</v>
      </c>
      <c r="Q671">
        <f t="shared" si="10"/>
        <v>8568</v>
      </c>
      <c r="R671">
        <f>IF(COUNTIF($A$2:A671,A671)=1,Q671,"")</f>
        <v>8568</v>
      </c>
    </row>
    <row r="672" spans="1:18">
      <c r="A672" t="s">
        <v>8116</v>
      </c>
      <c r="B672" t="s">
        <v>2798</v>
      </c>
      <c r="C672" t="s">
        <v>15798</v>
      </c>
      <c r="D672" t="s">
        <v>100</v>
      </c>
      <c r="E672" t="s">
        <v>14509</v>
      </c>
      <c r="F672" t="s">
        <v>15799</v>
      </c>
      <c r="G672" t="s">
        <v>14519</v>
      </c>
      <c r="H672" t="s">
        <v>14630</v>
      </c>
      <c r="I672" t="s">
        <v>1456</v>
      </c>
      <c r="J672" s="28">
        <v>44920</v>
      </c>
      <c r="K672" s="28"/>
      <c r="M672">
        <v>0</v>
      </c>
      <c r="N672">
        <v>1</v>
      </c>
      <c r="O672">
        <v>33.200000000000003</v>
      </c>
      <c r="P672" t="s">
        <v>14507</v>
      </c>
      <c r="Q672">
        <f t="shared" si="10"/>
        <v>6219</v>
      </c>
      <c r="R672">
        <f>IF(COUNTIF($A$2:A672,A672)=1,Q672,"")</f>
        <v>6219</v>
      </c>
    </row>
    <row r="673" spans="1:18">
      <c r="A673" t="s">
        <v>15800</v>
      </c>
      <c r="B673" t="s">
        <v>207</v>
      </c>
      <c r="C673" t="s">
        <v>14853</v>
      </c>
      <c r="D673" t="s">
        <v>100</v>
      </c>
      <c r="E673" t="s">
        <v>14504</v>
      </c>
      <c r="F673" t="s">
        <v>15801</v>
      </c>
      <c r="G673" t="s">
        <v>67</v>
      </c>
      <c r="H673" t="s">
        <v>14565</v>
      </c>
      <c r="I673" t="s">
        <v>2744</v>
      </c>
      <c r="J673" s="28">
        <v>44819</v>
      </c>
      <c r="K673" s="28"/>
      <c r="M673">
        <v>0</v>
      </c>
      <c r="N673">
        <v>1</v>
      </c>
      <c r="O673">
        <v>4.7</v>
      </c>
      <c r="P673" t="s">
        <v>14524</v>
      </c>
      <c r="Q673">
        <f t="shared" si="10"/>
        <v>7604</v>
      </c>
      <c r="R673">
        <f>IF(COUNTIF($A$2:A673,A673)=1,Q673,"")</f>
        <v>7604</v>
      </c>
    </row>
    <row r="674" spans="1:18">
      <c r="A674" t="s">
        <v>8132</v>
      </c>
      <c r="B674" t="s">
        <v>7462</v>
      </c>
      <c r="C674" t="s">
        <v>15802</v>
      </c>
      <c r="D674" t="s">
        <v>119</v>
      </c>
      <c r="E674" t="s">
        <v>14558</v>
      </c>
      <c r="F674" t="s">
        <v>15803</v>
      </c>
      <c r="G674" t="s">
        <v>67</v>
      </c>
      <c r="H674" t="s">
        <v>14568</v>
      </c>
      <c r="I674" t="s">
        <v>2847</v>
      </c>
      <c r="J674" s="28">
        <v>44894</v>
      </c>
      <c r="K674" s="28">
        <v>44925</v>
      </c>
      <c r="L674">
        <v>47</v>
      </c>
      <c r="M674">
        <v>0</v>
      </c>
      <c r="N674">
        <v>1</v>
      </c>
      <c r="O674">
        <v>2.4</v>
      </c>
      <c r="P674" t="s">
        <v>14512</v>
      </c>
      <c r="Q674">
        <f t="shared" si="10"/>
        <v>10996</v>
      </c>
      <c r="R674">
        <f>IF(COUNTIF($A$2:A674,A674)=1,Q674,"")</f>
        <v>10996</v>
      </c>
    </row>
    <row r="675" spans="1:18">
      <c r="A675" t="s">
        <v>15804</v>
      </c>
      <c r="B675" t="s">
        <v>5689</v>
      </c>
      <c r="C675" t="s">
        <v>3098</v>
      </c>
      <c r="D675" t="s">
        <v>73</v>
      </c>
      <c r="E675" t="s">
        <v>14558</v>
      </c>
      <c r="F675" t="s">
        <v>15805</v>
      </c>
      <c r="G675" t="s">
        <v>74</v>
      </c>
      <c r="H675" t="s">
        <v>14553</v>
      </c>
      <c r="I675" t="s">
        <v>889</v>
      </c>
      <c r="J675" s="28">
        <v>45256</v>
      </c>
      <c r="K675" s="28">
        <v>45343</v>
      </c>
      <c r="L675">
        <v>130</v>
      </c>
      <c r="M675">
        <v>0</v>
      </c>
      <c r="N675">
        <v>1</v>
      </c>
      <c r="O675">
        <v>1.7</v>
      </c>
      <c r="P675" t="s">
        <v>14524</v>
      </c>
      <c r="Q675">
        <f t="shared" si="10"/>
        <v>28431</v>
      </c>
      <c r="R675">
        <f>IF(COUNTIF($A$2:A675,A675)=1,Q675,"")</f>
        <v>28431</v>
      </c>
    </row>
    <row r="676" spans="1:18">
      <c r="A676" t="s">
        <v>15806</v>
      </c>
      <c r="B676" t="s">
        <v>4296</v>
      </c>
      <c r="C676" t="s">
        <v>15807</v>
      </c>
      <c r="D676" t="s">
        <v>73</v>
      </c>
      <c r="E676" t="s">
        <v>14558</v>
      </c>
      <c r="F676" t="s">
        <v>15808</v>
      </c>
      <c r="G676" t="s">
        <v>53</v>
      </c>
      <c r="H676" t="s">
        <v>15360</v>
      </c>
      <c r="I676" t="s">
        <v>1639</v>
      </c>
      <c r="J676" s="28">
        <v>45371</v>
      </c>
      <c r="K676" s="28">
        <v>45394</v>
      </c>
      <c r="L676">
        <v>168</v>
      </c>
      <c r="M676">
        <v>0</v>
      </c>
      <c r="N676">
        <v>1</v>
      </c>
      <c r="O676">
        <v>25.2</v>
      </c>
      <c r="P676" t="s">
        <v>14512</v>
      </c>
      <c r="Q676">
        <f t="shared" si="10"/>
        <v>23315</v>
      </c>
      <c r="R676">
        <f>IF(COUNTIF($A$2:A676,A676)=1,Q676,"")</f>
        <v>23315</v>
      </c>
    </row>
    <row r="677" spans="1:18">
      <c r="A677" t="s">
        <v>11550</v>
      </c>
      <c r="B677" t="s">
        <v>10494</v>
      </c>
      <c r="C677" t="s">
        <v>3098</v>
      </c>
      <c r="D677" t="s">
        <v>52</v>
      </c>
      <c r="E677" t="s">
        <v>14504</v>
      </c>
      <c r="F677" t="s">
        <v>15809</v>
      </c>
      <c r="G677" t="s">
        <v>14588</v>
      </c>
      <c r="H677" t="s">
        <v>14560</v>
      </c>
      <c r="I677" t="s">
        <v>1654</v>
      </c>
      <c r="J677" s="28">
        <v>44891</v>
      </c>
      <c r="K677" s="28"/>
      <c r="M677">
        <v>0</v>
      </c>
      <c r="N677">
        <v>1</v>
      </c>
      <c r="O677">
        <v>20</v>
      </c>
      <c r="P677" t="s">
        <v>14507</v>
      </c>
      <c r="Q677">
        <f t="shared" si="10"/>
        <v>190097</v>
      </c>
      <c r="R677">
        <f>IF(COUNTIF($A$2:A677,A677)=1,Q677,"")</f>
        <v>190097</v>
      </c>
    </row>
    <row r="678" spans="1:18">
      <c r="A678" t="s">
        <v>9021</v>
      </c>
      <c r="B678" t="s">
        <v>3888</v>
      </c>
      <c r="C678" t="s">
        <v>3098</v>
      </c>
      <c r="D678" t="s">
        <v>73</v>
      </c>
      <c r="E678" t="s">
        <v>14517</v>
      </c>
      <c r="F678" t="s">
        <v>15810</v>
      </c>
      <c r="G678" t="s">
        <v>90</v>
      </c>
      <c r="H678" t="s">
        <v>14655</v>
      </c>
      <c r="I678" t="s">
        <v>582</v>
      </c>
      <c r="J678" s="28">
        <v>44853</v>
      </c>
      <c r="K678" s="28"/>
      <c r="M678">
        <v>0</v>
      </c>
      <c r="N678">
        <v>1</v>
      </c>
      <c r="O678">
        <v>31.1</v>
      </c>
      <c r="P678" t="s">
        <v>14516</v>
      </c>
      <c r="Q678">
        <f t="shared" si="10"/>
        <v>25150</v>
      </c>
      <c r="R678">
        <f>IF(COUNTIF($A$2:A678,A678)=1,Q678,"")</f>
        <v>25150</v>
      </c>
    </row>
    <row r="679" spans="1:18">
      <c r="A679" t="s">
        <v>15811</v>
      </c>
      <c r="B679" t="s">
        <v>3609</v>
      </c>
      <c r="C679" t="s">
        <v>15039</v>
      </c>
      <c r="D679" t="s">
        <v>100</v>
      </c>
      <c r="E679" t="s">
        <v>14543</v>
      </c>
      <c r="F679" t="s">
        <v>14510</v>
      </c>
      <c r="G679" t="s">
        <v>14519</v>
      </c>
      <c r="H679" t="s">
        <v>14635</v>
      </c>
      <c r="I679" t="s">
        <v>11952</v>
      </c>
      <c r="J679" s="28">
        <v>45127</v>
      </c>
      <c r="K679" s="28">
        <v>45155</v>
      </c>
      <c r="L679">
        <v>110</v>
      </c>
      <c r="M679">
        <v>1</v>
      </c>
      <c r="N679">
        <v>4</v>
      </c>
      <c r="O679">
        <v>0.4</v>
      </c>
      <c r="P679" t="s">
        <v>14550</v>
      </c>
      <c r="Q679">
        <f t="shared" si="10"/>
        <v>3000</v>
      </c>
      <c r="R679">
        <f>IF(COUNTIF($A$2:A679,A679)=1,Q679,"")</f>
        <v>3000</v>
      </c>
    </row>
    <row r="680" spans="1:18">
      <c r="A680" t="s">
        <v>15812</v>
      </c>
      <c r="B680" t="s">
        <v>4296</v>
      </c>
      <c r="C680" t="s">
        <v>15140</v>
      </c>
      <c r="D680" t="s">
        <v>119</v>
      </c>
      <c r="E680" t="s">
        <v>14590</v>
      </c>
      <c r="F680" t="s">
        <v>15813</v>
      </c>
      <c r="G680" t="s">
        <v>74</v>
      </c>
      <c r="H680" t="s">
        <v>14571</v>
      </c>
      <c r="I680" t="s">
        <v>711</v>
      </c>
      <c r="J680" s="28">
        <v>45356</v>
      </c>
      <c r="K680" s="28"/>
      <c r="M680">
        <v>0</v>
      </c>
      <c r="N680">
        <v>1</v>
      </c>
      <c r="P680" t="s">
        <v>14524</v>
      </c>
      <c r="Q680">
        <f t="shared" si="10"/>
        <v>9258</v>
      </c>
      <c r="R680">
        <f>IF(COUNTIF($A$2:A680,A680)=1,Q680,"")</f>
        <v>9258</v>
      </c>
    </row>
    <row r="681" spans="1:18">
      <c r="A681" t="s">
        <v>15814</v>
      </c>
      <c r="B681" t="s">
        <v>2957</v>
      </c>
      <c r="C681" t="s">
        <v>15815</v>
      </c>
      <c r="D681" t="s">
        <v>119</v>
      </c>
      <c r="E681" t="s">
        <v>14558</v>
      </c>
      <c r="F681" t="s">
        <v>15816</v>
      </c>
      <c r="G681" t="s">
        <v>14519</v>
      </c>
      <c r="H681" t="s">
        <v>14571</v>
      </c>
      <c r="I681" t="s">
        <v>2299</v>
      </c>
      <c r="J681" s="28">
        <v>45768</v>
      </c>
      <c r="K681" s="28">
        <v>45827</v>
      </c>
      <c r="L681">
        <v>173</v>
      </c>
      <c r="M681">
        <v>0</v>
      </c>
      <c r="N681">
        <v>1</v>
      </c>
      <c r="O681">
        <v>28.2</v>
      </c>
      <c r="P681" t="s">
        <v>14507</v>
      </c>
      <c r="Q681">
        <f t="shared" si="10"/>
        <v>5852</v>
      </c>
      <c r="R681">
        <f>IF(COUNTIF($A$2:A681,A681)=1,Q681,"")</f>
        <v>5852</v>
      </c>
    </row>
    <row r="682" spans="1:18">
      <c r="A682" t="s">
        <v>7548</v>
      </c>
      <c r="B682" t="s">
        <v>2080</v>
      </c>
      <c r="C682" t="s">
        <v>3098</v>
      </c>
      <c r="D682" t="s">
        <v>119</v>
      </c>
      <c r="E682" t="s">
        <v>14590</v>
      </c>
      <c r="F682" t="s">
        <v>15817</v>
      </c>
      <c r="G682" t="s">
        <v>133</v>
      </c>
      <c r="H682" t="s">
        <v>14560</v>
      </c>
      <c r="I682" t="s">
        <v>1861</v>
      </c>
      <c r="J682" s="28">
        <v>44705</v>
      </c>
      <c r="K682" s="28"/>
      <c r="M682">
        <v>0</v>
      </c>
      <c r="N682">
        <v>1</v>
      </c>
      <c r="O682">
        <v>28.2</v>
      </c>
      <c r="P682" t="s">
        <v>14516</v>
      </c>
      <c r="Q682">
        <f t="shared" si="10"/>
        <v>4017</v>
      </c>
      <c r="R682">
        <f>IF(COUNTIF($A$2:A682,A682)=1,Q682,"")</f>
        <v>4017</v>
      </c>
    </row>
    <row r="683" spans="1:18">
      <c r="A683" t="s">
        <v>15818</v>
      </c>
      <c r="B683" t="s">
        <v>4460</v>
      </c>
      <c r="C683" t="s">
        <v>3098</v>
      </c>
      <c r="D683" t="s">
        <v>60</v>
      </c>
      <c r="E683" t="s">
        <v>14522</v>
      </c>
      <c r="F683" t="s">
        <v>15579</v>
      </c>
      <c r="G683" t="s">
        <v>80</v>
      </c>
      <c r="H683" t="s">
        <v>14532</v>
      </c>
      <c r="I683" t="s">
        <v>463</v>
      </c>
      <c r="J683" s="28">
        <v>45557</v>
      </c>
      <c r="K683" s="28"/>
      <c r="M683">
        <v>0</v>
      </c>
      <c r="N683">
        <v>1</v>
      </c>
      <c r="O683">
        <v>23.6</v>
      </c>
      <c r="P683" t="s">
        <v>14507</v>
      </c>
      <c r="Q683">
        <f t="shared" si="10"/>
        <v>21000</v>
      </c>
      <c r="R683">
        <f>IF(COUNTIF($A$2:A683,A683)=1,Q683,"")</f>
        <v>21000</v>
      </c>
    </row>
    <row r="684" spans="1:18">
      <c r="A684" t="s">
        <v>9733</v>
      </c>
      <c r="B684" t="s">
        <v>1715</v>
      </c>
      <c r="C684" t="s">
        <v>15819</v>
      </c>
      <c r="D684" t="s">
        <v>119</v>
      </c>
      <c r="E684" t="s">
        <v>14543</v>
      </c>
      <c r="F684" t="s">
        <v>15820</v>
      </c>
      <c r="G684" t="s">
        <v>133</v>
      </c>
      <c r="H684" t="s">
        <v>14549</v>
      </c>
      <c r="I684" t="s">
        <v>15821</v>
      </c>
      <c r="J684" s="28">
        <v>45632</v>
      </c>
      <c r="K684" s="28">
        <v>45670</v>
      </c>
      <c r="L684">
        <v>90</v>
      </c>
      <c r="M684">
        <v>1</v>
      </c>
      <c r="N684">
        <v>2</v>
      </c>
      <c r="O684">
        <v>11.9</v>
      </c>
      <c r="P684" t="s">
        <v>14524</v>
      </c>
      <c r="Q684">
        <f t="shared" si="10"/>
        <v>13822</v>
      </c>
      <c r="R684">
        <f>IF(COUNTIF($A$2:A684,A684)=1,Q684,"")</f>
        <v>13822</v>
      </c>
    </row>
    <row r="685" spans="1:18">
      <c r="A685" t="s">
        <v>4175</v>
      </c>
      <c r="B685" t="s">
        <v>7114</v>
      </c>
      <c r="C685" t="s">
        <v>3098</v>
      </c>
      <c r="D685" t="s">
        <v>60</v>
      </c>
      <c r="E685" t="s">
        <v>14543</v>
      </c>
      <c r="F685" t="s">
        <v>15822</v>
      </c>
      <c r="G685" t="s">
        <v>133</v>
      </c>
      <c r="H685" t="s">
        <v>15020</v>
      </c>
      <c r="I685" t="s">
        <v>2508</v>
      </c>
      <c r="J685" s="28">
        <v>44959</v>
      </c>
      <c r="K685" s="28">
        <v>44988</v>
      </c>
      <c r="L685">
        <v>58</v>
      </c>
      <c r="M685">
        <v>1</v>
      </c>
      <c r="N685">
        <v>3</v>
      </c>
      <c r="O685">
        <v>31.8</v>
      </c>
      <c r="P685" t="s">
        <v>14524</v>
      </c>
      <c r="Q685">
        <f t="shared" si="10"/>
        <v>5803</v>
      </c>
      <c r="R685">
        <f>IF(COUNTIF($A$2:A685,A685)=1,Q685,"")</f>
        <v>5803</v>
      </c>
    </row>
    <row r="686" spans="1:18">
      <c r="A686" t="s">
        <v>4882</v>
      </c>
      <c r="B686" t="s">
        <v>4963</v>
      </c>
      <c r="C686" t="s">
        <v>15045</v>
      </c>
      <c r="D686" t="s">
        <v>60</v>
      </c>
      <c r="E686" t="s">
        <v>14522</v>
      </c>
      <c r="F686" t="s">
        <v>15823</v>
      </c>
      <c r="G686" t="s">
        <v>74</v>
      </c>
      <c r="H686" t="s">
        <v>14639</v>
      </c>
      <c r="I686" t="s">
        <v>3367</v>
      </c>
      <c r="J686" s="28">
        <v>45199</v>
      </c>
      <c r="K686" s="28"/>
      <c r="M686">
        <v>0</v>
      </c>
      <c r="N686">
        <v>1</v>
      </c>
      <c r="P686" t="s">
        <v>14550</v>
      </c>
      <c r="Q686">
        <f t="shared" si="10"/>
        <v>17143</v>
      </c>
      <c r="R686">
        <f>IF(COUNTIF($A$2:A686,A686)=1,Q686,"")</f>
        <v>17143</v>
      </c>
    </row>
    <row r="687" spans="1:18">
      <c r="A687" t="s">
        <v>15824</v>
      </c>
      <c r="B687" t="s">
        <v>5112</v>
      </c>
      <c r="C687" t="s">
        <v>3098</v>
      </c>
      <c r="D687" t="s">
        <v>73</v>
      </c>
      <c r="E687" t="s">
        <v>14543</v>
      </c>
      <c r="F687" t="s">
        <v>15825</v>
      </c>
      <c r="G687" t="s">
        <v>133</v>
      </c>
      <c r="H687" t="s">
        <v>14712</v>
      </c>
      <c r="I687" t="s">
        <v>4708</v>
      </c>
      <c r="J687" s="28">
        <v>45621</v>
      </c>
      <c r="K687" s="28">
        <v>45738</v>
      </c>
      <c r="L687">
        <v>182</v>
      </c>
      <c r="M687">
        <v>0</v>
      </c>
      <c r="N687">
        <v>1</v>
      </c>
      <c r="O687">
        <v>29.2</v>
      </c>
      <c r="P687" t="s">
        <v>14507</v>
      </c>
      <c r="Q687">
        <f t="shared" si="10"/>
        <v>29261</v>
      </c>
      <c r="R687">
        <f>IF(COUNTIF($A$2:A687,A687)=1,Q687,"")</f>
        <v>29261</v>
      </c>
    </row>
    <row r="688" spans="1:18">
      <c r="A688" t="s">
        <v>4878</v>
      </c>
      <c r="B688" t="s">
        <v>1876</v>
      </c>
      <c r="C688" t="s">
        <v>3098</v>
      </c>
      <c r="D688" t="s">
        <v>100</v>
      </c>
      <c r="E688" t="s">
        <v>14558</v>
      </c>
      <c r="F688" t="s">
        <v>15826</v>
      </c>
      <c r="G688" t="s">
        <v>74</v>
      </c>
      <c r="H688" t="s">
        <v>14537</v>
      </c>
      <c r="I688" t="s">
        <v>1611</v>
      </c>
      <c r="J688" s="28">
        <v>45638</v>
      </c>
      <c r="K688" s="28">
        <v>45814</v>
      </c>
      <c r="L688">
        <v>194</v>
      </c>
      <c r="M688">
        <v>0</v>
      </c>
      <c r="N688">
        <v>1</v>
      </c>
      <c r="O688">
        <v>19.8</v>
      </c>
      <c r="P688" t="s">
        <v>14516</v>
      </c>
      <c r="Q688">
        <f t="shared" si="10"/>
        <v>1879</v>
      </c>
      <c r="R688">
        <f>IF(COUNTIF($A$2:A688,A688)=1,Q688,"")</f>
        <v>1879</v>
      </c>
    </row>
    <row r="689" spans="1:18">
      <c r="A689" t="s">
        <v>7882</v>
      </c>
      <c r="B689" t="s">
        <v>3737</v>
      </c>
      <c r="C689" t="s">
        <v>15827</v>
      </c>
      <c r="D689" t="s">
        <v>60</v>
      </c>
      <c r="E689" t="s">
        <v>14543</v>
      </c>
      <c r="F689" t="s">
        <v>15828</v>
      </c>
      <c r="G689" t="s">
        <v>74</v>
      </c>
      <c r="H689" t="s">
        <v>14532</v>
      </c>
      <c r="I689" t="s">
        <v>336</v>
      </c>
      <c r="J689" s="28">
        <v>45187</v>
      </c>
      <c r="K689" s="28">
        <v>45339</v>
      </c>
      <c r="L689">
        <v>199</v>
      </c>
      <c r="M689">
        <v>1</v>
      </c>
      <c r="N689">
        <v>2</v>
      </c>
      <c r="O689">
        <v>6.8</v>
      </c>
      <c r="P689" t="s">
        <v>14512</v>
      </c>
      <c r="Q689">
        <f t="shared" si="10"/>
        <v>19436</v>
      </c>
      <c r="R689">
        <f>IF(COUNTIF($A$2:A689,A689)=1,Q689,"")</f>
        <v>19436</v>
      </c>
    </row>
    <row r="690" spans="1:18">
      <c r="A690" t="s">
        <v>10839</v>
      </c>
      <c r="B690" t="s">
        <v>1169</v>
      </c>
      <c r="C690" t="s">
        <v>14884</v>
      </c>
      <c r="D690" t="s">
        <v>73</v>
      </c>
      <c r="E690" t="s">
        <v>14590</v>
      </c>
      <c r="F690" t="s">
        <v>15829</v>
      </c>
      <c r="G690" t="s">
        <v>61</v>
      </c>
      <c r="H690" t="s">
        <v>15298</v>
      </c>
      <c r="I690" t="s">
        <v>1004</v>
      </c>
      <c r="J690" s="28">
        <v>45578</v>
      </c>
      <c r="K690" s="28"/>
      <c r="M690">
        <v>0</v>
      </c>
      <c r="N690">
        <v>1</v>
      </c>
      <c r="O690">
        <v>11.6</v>
      </c>
      <c r="P690" t="s">
        <v>14512</v>
      </c>
      <c r="Q690">
        <f t="shared" si="10"/>
        <v>46847</v>
      </c>
      <c r="R690">
        <f>IF(COUNTIF($A$2:A690,A690)=1,Q690,"")</f>
        <v>46847</v>
      </c>
    </row>
    <row r="691" spans="1:18">
      <c r="A691" t="s">
        <v>15830</v>
      </c>
      <c r="B691" t="s">
        <v>1466</v>
      </c>
      <c r="C691" t="s">
        <v>14888</v>
      </c>
      <c r="D691" t="s">
        <v>73</v>
      </c>
      <c r="E691" t="s">
        <v>14509</v>
      </c>
      <c r="F691" t="s">
        <v>15831</v>
      </c>
      <c r="G691" t="s">
        <v>14519</v>
      </c>
      <c r="H691" t="s">
        <v>15358</v>
      </c>
      <c r="I691" t="s">
        <v>2667</v>
      </c>
      <c r="J691" s="28">
        <v>45210</v>
      </c>
      <c r="K691" s="28"/>
      <c r="M691">
        <v>0</v>
      </c>
      <c r="N691">
        <v>1</v>
      </c>
      <c r="O691">
        <v>24.8</v>
      </c>
      <c r="P691" t="s">
        <v>14516</v>
      </c>
      <c r="Q691">
        <f t="shared" si="10"/>
        <v>26549</v>
      </c>
      <c r="R691">
        <f>IF(COUNTIF($A$2:A691,A691)=1,Q691,"")</f>
        <v>26549</v>
      </c>
    </row>
    <row r="692" spans="1:18">
      <c r="A692" t="s">
        <v>9728</v>
      </c>
      <c r="B692" t="s">
        <v>9708</v>
      </c>
      <c r="C692" t="s">
        <v>3098</v>
      </c>
      <c r="D692" t="s">
        <v>60</v>
      </c>
      <c r="E692" t="s">
        <v>14509</v>
      </c>
      <c r="F692" t="s">
        <v>15832</v>
      </c>
      <c r="G692" t="s">
        <v>90</v>
      </c>
      <c r="H692" t="s">
        <v>14549</v>
      </c>
      <c r="I692" t="s">
        <v>15833</v>
      </c>
      <c r="J692" s="28">
        <v>45109</v>
      </c>
      <c r="K692" s="28"/>
      <c r="M692">
        <v>0</v>
      </c>
      <c r="N692">
        <v>1</v>
      </c>
      <c r="O692">
        <v>3.6</v>
      </c>
      <c r="P692" t="s">
        <v>14512</v>
      </c>
      <c r="Q692">
        <f t="shared" si="10"/>
        <v>18222</v>
      </c>
      <c r="R692">
        <f>IF(COUNTIF($A$2:A692,A692)=1,Q692,"")</f>
        <v>18222</v>
      </c>
    </row>
    <row r="693" spans="1:18">
      <c r="A693" t="s">
        <v>5215</v>
      </c>
      <c r="B693" t="s">
        <v>352</v>
      </c>
      <c r="C693" t="s">
        <v>15361</v>
      </c>
      <c r="D693" t="s">
        <v>100</v>
      </c>
      <c r="E693" t="s">
        <v>14509</v>
      </c>
      <c r="F693" t="s">
        <v>15834</v>
      </c>
      <c r="G693" t="s">
        <v>133</v>
      </c>
      <c r="H693" t="s">
        <v>14630</v>
      </c>
      <c r="I693" t="s">
        <v>1134</v>
      </c>
      <c r="J693" s="28">
        <v>44897</v>
      </c>
      <c r="K693" s="28"/>
      <c r="M693">
        <v>0</v>
      </c>
      <c r="N693">
        <v>1</v>
      </c>
      <c r="O693">
        <v>12.4</v>
      </c>
      <c r="P693" t="s">
        <v>14507</v>
      </c>
      <c r="Q693">
        <f t="shared" si="10"/>
        <v>1328</v>
      </c>
      <c r="R693">
        <f>IF(COUNTIF($A$2:A693,A693)=1,Q693,"")</f>
        <v>1328</v>
      </c>
    </row>
    <row r="694" spans="1:18">
      <c r="A694" t="s">
        <v>15835</v>
      </c>
      <c r="B694" t="s">
        <v>469</v>
      </c>
      <c r="C694" t="s">
        <v>15688</v>
      </c>
      <c r="D694" t="s">
        <v>52</v>
      </c>
      <c r="E694" t="s">
        <v>14522</v>
      </c>
      <c r="F694" t="s">
        <v>15836</v>
      </c>
      <c r="G694" t="s">
        <v>53</v>
      </c>
      <c r="H694" t="s">
        <v>15360</v>
      </c>
      <c r="I694" t="s">
        <v>2714</v>
      </c>
      <c r="J694" s="28">
        <v>45649</v>
      </c>
      <c r="K694" s="28"/>
      <c r="M694">
        <v>0</v>
      </c>
      <c r="N694">
        <v>1</v>
      </c>
      <c r="O694">
        <v>28.7</v>
      </c>
      <c r="P694" t="s">
        <v>14512</v>
      </c>
      <c r="Q694">
        <f t="shared" si="10"/>
        <v>64243</v>
      </c>
      <c r="R694">
        <f>IF(COUNTIF($A$2:A694,A694)=1,Q694,"")</f>
        <v>64243</v>
      </c>
    </row>
    <row r="695" spans="1:18">
      <c r="A695" t="s">
        <v>7558</v>
      </c>
      <c r="B695" t="s">
        <v>5657</v>
      </c>
      <c r="C695" t="s">
        <v>15004</v>
      </c>
      <c r="D695" t="s">
        <v>119</v>
      </c>
      <c r="E695" t="s">
        <v>14517</v>
      </c>
      <c r="F695" t="s">
        <v>14830</v>
      </c>
      <c r="G695" t="s">
        <v>80</v>
      </c>
      <c r="H695" t="s">
        <v>14549</v>
      </c>
      <c r="I695" t="s">
        <v>3746</v>
      </c>
      <c r="J695" s="28">
        <v>45273</v>
      </c>
      <c r="K695" s="28"/>
      <c r="M695">
        <v>0</v>
      </c>
      <c r="N695">
        <v>1</v>
      </c>
      <c r="O695">
        <v>19</v>
      </c>
      <c r="P695" t="s">
        <v>14524</v>
      </c>
      <c r="Q695">
        <f t="shared" si="10"/>
        <v>6000</v>
      </c>
      <c r="R695">
        <f>IF(COUNTIF($A$2:A695,A695)=1,Q695,"")</f>
        <v>6000</v>
      </c>
    </row>
    <row r="696" spans="1:18">
      <c r="A696" t="s">
        <v>15837</v>
      </c>
      <c r="B696" t="s">
        <v>5435</v>
      </c>
      <c r="C696" t="s">
        <v>15133</v>
      </c>
      <c r="D696" t="s">
        <v>60</v>
      </c>
      <c r="E696" t="s">
        <v>14517</v>
      </c>
      <c r="F696" t="s">
        <v>14830</v>
      </c>
      <c r="G696" t="s">
        <v>14519</v>
      </c>
      <c r="H696" t="s">
        <v>14537</v>
      </c>
      <c r="I696" t="s">
        <v>475</v>
      </c>
      <c r="J696" s="28">
        <v>44883</v>
      </c>
      <c r="K696" s="28"/>
      <c r="M696">
        <v>0</v>
      </c>
      <c r="N696">
        <v>1</v>
      </c>
      <c r="O696">
        <v>8.9</v>
      </c>
      <c r="P696" t="s">
        <v>14516</v>
      </c>
      <c r="Q696">
        <f t="shared" si="10"/>
        <v>6000</v>
      </c>
      <c r="R696">
        <f>IF(COUNTIF($A$2:A696,A696)=1,Q696,"")</f>
        <v>6000</v>
      </c>
    </row>
    <row r="697" spans="1:18">
      <c r="A697" t="s">
        <v>8652</v>
      </c>
      <c r="B697" t="s">
        <v>4430</v>
      </c>
      <c r="C697" t="s">
        <v>14729</v>
      </c>
      <c r="D697" t="s">
        <v>100</v>
      </c>
      <c r="E697" t="s">
        <v>14558</v>
      </c>
      <c r="F697" t="s">
        <v>15838</v>
      </c>
      <c r="G697" t="s">
        <v>53</v>
      </c>
      <c r="H697" t="s">
        <v>14532</v>
      </c>
      <c r="I697" t="s">
        <v>429</v>
      </c>
      <c r="J697" s="28"/>
      <c r="K697" s="28">
        <v>45355</v>
      </c>
      <c r="L697">
        <v>135</v>
      </c>
      <c r="M697">
        <v>0</v>
      </c>
      <c r="N697">
        <v>1</v>
      </c>
      <c r="P697" t="s">
        <v>14550</v>
      </c>
      <c r="Q697">
        <f t="shared" si="10"/>
        <v>3418</v>
      </c>
      <c r="R697">
        <f>IF(COUNTIF($A$2:A697,A697)=1,Q697,"")</f>
        <v>3418</v>
      </c>
    </row>
    <row r="698" spans="1:18">
      <c r="A698" t="s">
        <v>12748</v>
      </c>
      <c r="B698" t="s">
        <v>1641</v>
      </c>
      <c r="C698" t="s">
        <v>14647</v>
      </c>
      <c r="D698" t="s">
        <v>60</v>
      </c>
      <c r="E698" t="s">
        <v>14509</v>
      </c>
      <c r="F698" t="s">
        <v>15839</v>
      </c>
      <c r="G698" t="s">
        <v>14519</v>
      </c>
      <c r="H698" t="s">
        <v>15840</v>
      </c>
      <c r="I698" t="s">
        <v>4956</v>
      </c>
      <c r="J698" s="28">
        <v>44703</v>
      </c>
      <c r="K698" s="28"/>
      <c r="M698">
        <v>0</v>
      </c>
      <c r="N698">
        <v>1</v>
      </c>
      <c r="O698">
        <v>0.1</v>
      </c>
      <c r="P698" t="s">
        <v>14512</v>
      </c>
      <c r="Q698">
        <f t="shared" si="10"/>
        <v>8112</v>
      </c>
      <c r="R698">
        <f>IF(COUNTIF($A$2:A698,A698)=1,Q698,"")</f>
        <v>8112</v>
      </c>
    </row>
    <row r="699" spans="1:18">
      <c r="A699" t="s">
        <v>15841</v>
      </c>
      <c r="B699" t="s">
        <v>724</v>
      </c>
      <c r="C699" t="s">
        <v>3098</v>
      </c>
      <c r="D699" t="s">
        <v>73</v>
      </c>
      <c r="E699" t="s">
        <v>14590</v>
      </c>
      <c r="F699" t="s">
        <v>15842</v>
      </c>
      <c r="G699" t="s">
        <v>90</v>
      </c>
      <c r="H699" t="s">
        <v>14560</v>
      </c>
      <c r="I699" t="s">
        <v>492</v>
      </c>
      <c r="J699" s="28">
        <v>45149</v>
      </c>
      <c r="K699" s="28"/>
      <c r="M699">
        <v>0</v>
      </c>
      <c r="N699">
        <v>1</v>
      </c>
      <c r="O699">
        <v>19.399999999999999</v>
      </c>
      <c r="P699" t="s">
        <v>14507</v>
      </c>
      <c r="Q699">
        <f t="shared" si="10"/>
        <v>42575</v>
      </c>
      <c r="R699">
        <f>IF(COUNTIF($A$2:A699,A699)=1,Q699,"")</f>
        <v>42575</v>
      </c>
    </row>
    <row r="700" spans="1:18">
      <c r="A700" t="s">
        <v>5108</v>
      </c>
      <c r="B700" t="s">
        <v>7788</v>
      </c>
      <c r="C700" t="s">
        <v>15054</v>
      </c>
      <c r="D700" t="s">
        <v>60</v>
      </c>
      <c r="E700" t="s">
        <v>14590</v>
      </c>
      <c r="F700" t="s">
        <v>15843</v>
      </c>
      <c r="G700" t="s">
        <v>80</v>
      </c>
      <c r="H700" t="s">
        <v>14540</v>
      </c>
      <c r="I700" t="s">
        <v>981</v>
      </c>
      <c r="J700" s="28">
        <v>45468</v>
      </c>
      <c r="K700" s="28"/>
      <c r="M700">
        <v>0</v>
      </c>
      <c r="N700">
        <v>1</v>
      </c>
      <c r="O700">
        <v>14</v>
      </c>
      <c r="P700" t="s">
        <v>14550</v>
      </c>
      <c r="Q700">
        <f t="shared" si="10"/>
        <v>15226</v>
      </c>
      <c r="R700">
        <f>IF(COUNTIF($A$2:A700,A700)=1,Q700,"")</f>
        <v>15226</v>
      </c>
    </row>
    <row r="701" spans="1:18">
      <c r="A701" t="s">
        <v>15844</v>
      </c>
      <c r="B701" t="s">
        <v>13470</v>
      </c>
      <c r="C701" t="s">
        <v>15194</v>
      </c>
      <c r="D701" t="s">
        <v>100</v>
      </c>
      <c r="E701" t="s">
        <v>14590</v>
      </c>
      <c r="F701" t="s">
        <v>15845</v>
      </c>
      <c r="G701" t="s">
        <v>133</v>
      </c>
      <c r="H701" t="s">
        <v>14545</v>
      </c>
      <c r="I701" t="s">
        <v>294</v>
      </c>
      <c r="J701" s="28">
        <v>45167</v>
      </c>
      <c r="K701" s="28"/>
      <c r="M701">
        <v>0</v>
      </c>
      <c r="N701">
        <v>1</v>
      </c>
      <c r="O701">
        <v>18.2</v>
      </c>
      <c r="P701" t="s">
        <v>14512</v>
      </c>
      <c r="Q701">
        <f t="shared" si="10"/>
        <v>6057</v>
      </c>
      <c r="R701">
        <f>IF(COUNTIF($A$2:A701,A701)=1,Q701,"")</f>
        <v>6057</v>
      </c>
    </row>
    <row r="702" spans="1:18">
      <c r="A702" t="s">
        <v>4092</v>
      </c>
      <c r="B702" t="s">
        <v>2638</v>
      </c>
      <c r="C702" t="s">
        <v>3098</v>
      </c>
      <c r="D702" t="s">
        <v>100</v>
      </c>
      <c r="E702" t="s">
        <v>14517</v>
      </c>
      <c r="F702" t="s">
        <v>15846</v>
      </c>
      <c r="G702" t="s">
        <v>74</v>
      </c>
      <c r="H702" t="s">
        <v>14530</v>
      </c>
      <c r="I702" t="s">
        <v>323</v>
      </c>
      <c r="J702" s="28">
        <v>44672</v>
      </c>
      <c r="K702" s="28"/>
      <c r="M702">
        <v>0</v>
      </c>
      <c r="N702">
        <v>1</v>
      </c>
      <c r="O702">
        <v>8.8000000000000007</v>
      </c>
      <c r="P702" t="s">
        <v>14516</v>
      </c>
      <c r="Q702">
        <f t="shared" si="10"/>
        <v>3778</v>
      </c>
      <c r="R702">
        <f>IF(COUNTIF($A$2:A702,A702)=1,Q702,"")</f>
        <v>3778</v>
      </c>
    </row>
    <row r="703" spans="1:18">
      <c r="A703" t="s">
        <v>15847</v>
      </c>
      <c r="B703" t="s">
        <v>4069</v>
      </c>
      <c r="C703" t="s">
        <v>15354</v>
      </c>
      <c r="D703" t="s">
        <v>52</v>
      </c>
      <c r="E703" t="s">
        <v>14558</v>
      </c>
      <c r="F703" t="s">
        <v>15848</v>
      </c>
      <c r="G703" t="s">
        <v>14588</v>
      </c>
      <c r="H703" t="s">
        <v>14545</v>
      </c>
      <c r="I703" t="s">
        <v>471</v>
      </c>
      <c r="J703" s="28">
        <v>44777</v>
      </c>
      <c r="K703" s="28">
        <v>44785</v>
      </c>
      <c r="L703">
        <v>73</v>
      </c>
      <c r="M703">
        <v>0</v>
      </c>
      <c r="N703">
        <v>1</v>
      </c>
      <c r="O703">
        <v>26.7</v>
      </c>
      <c r="P703" t="s">
        <v>14550</v>
      </c>
      <c r="Q703">
        <f t="shared" si="10"/>
        <v>152608</v>
      </c>
      <c r="R703">
        <f>IF(COUNTIF($A$2:A703,A703)=1,Q703,"")</f>
        <v>152608</v>
      </c>
    </row>
    <row r="704" spans="1:18">
      <c r="A704" t="s">
        <v>15849</v>
      </c>
      <c r="B704" t="s">
        <v>2288</v>
      </c>
      <c r="C704" t="s">
        <v>15259</v>
      </c>
      <c r="D704" t="s">
        <v>119</v>
      </c>
      <c r="E704" t="s">
        <v>14509</v>
      </c>
      <c r="F704" t="s">
        <v>15850</v>
      </c>
      <c r="G704" t="s">
        <v>14588</v>
      </c>
      <c r="H704" t="s">
        <v>14568</v>
      </c>
      <c r="I704" t="s">
        <v>610</v>
      </c>
      <c r="J704" s="28">
        <v>45526</v>
      </c>
      <c r="K704" s="28"/>
      <c r="M704">
        <v>0</v>
      </c>
      <c r="N704">
        <v>1</v>
      </c>
      <c r="O704">
        <v>9</v>
      </c>
      <c r="P704" t="s">
        <v>14550</v>
      </c>
      <c r="Q704">
        <f t="shared" si="10"/>
        <v>3262</v>
      </c>
      <c r="R704">
        <f>IF(COUNTIF($A$2:A704,A704)=1,Q704,"")</f>
        <v>3262</v>
      </c>
    </row>
    <row r="705" spans="1:18">
      <c r="A705" t="s">
        <v>4480</v>
      </c>
      <c r="B705" t="s">
        <v>4467</v>
      </c>
      <c r="C705" t="s">
        <v>14650</v>
      </c>
      <c r="D705" t="s">
        <v>60</v>
      </c>
      <c r="E705" t="s">
        <v>14543</v>
      </c>
      <c r="F705" t="s">
        <v>15851</v>
      </c>
      <c r="G705" t="s">
        <v>90</v>
      </c>
      <c r="H705" t="s">
        <v>14571</v>
      </c>
      <c r="I705" t="s">
        <v>707</v>
      </c>
      <c r="J705" s="28">
        <v>44706</v>
      </c>
      <c r="K705" s="28">
        <v>44615</v>
      </c>
      <c r="L705">
        <v>27</v>
      </c>
      <c r="M705">
        <v>1</v>
      </c>
      <c r="N705">
        <v>1</v>
      </c>
      <c r="O705">
        <v>2.9</v>
      </c>
      <c r="P705" t="s">
        <v>14524</v>
      </c>
      <c r="Q705">
        <f t="shared" si="10"/>
        <v>17463</v>
      </c>
      <c r="R705">
        <f>IF(COUNTIF($A$2:A705,A705)=1,Q705,"")</f>
        <v>17463</v>
      </c>
    </row>
    <row r="706" spans="1:18">
      <c r="A706" t="s">
        <v>5121</v>
      </c>
      <c r="B706" t="s">
        <v>4370</v>
      </c>
      <c r="C706" t="s">
        <v>15017</v>
      </c>
      <c r="D706" t="s">
        <v>73</v>
      </c>
      <c r="E706" t="s">
        <v>14509</v>
      </c>
      <c r="F706" t="s">
        <v>15852</v>
      </c>
      <c r="G706" t="s">
        <v>133</v>
      </c>
      <c r="H706" t="s">
        <v>14568</v>
      </c>
      <c r="I706" t="s">
        <v>707</v>
      </c>
      <c r="J706" s="28">
        <v>44737</v>
      </c>
      <c r="K706" s="28"/>
      <c r="M706">
        <v>0</v>
      </c>
      <c r="N706">
        <v>1</v>
      </c>
      <c r="O706">
        <v>3.4</v>
      </c>
      <c r="P706" t="s">
        <v>14507</v>
      </c>
      <c r="Q706">
        <f t="shared" ref="Q706:Q769" si="11">IFERROR(IF(RIGHT(UPPER(TRIM(F706)),1)="K",VALUE(SUBSTITUTE(SUBSTITUTE(LEFT(TRIM(F706),LEN(TRIM(F706))-1),"$",""),",",""))*1000,IF(RIGHT(UPPER(TRIM(F706)),1)="M",VALUE(SUBSTITUTE(SUBSTITUTE(LEFT(TRIM(F706),LEN(TRIM(F706))-1),"$",""),",",""))*1000000,VALUE(SUBSTITUTE(SUBSTITUTE(TRIM(F706),"$",""),",","")))),"")</f>
        <v>12941</v>
      </c>
      <c r="R706">
        <f>IF(COUNTIF($A$2:A706,A706)=1,Q706,"")</f>
        <v>12941</v>
      </c>
    </row>
    <row r="707" spans="1:18">
      <c r="A707" t="s">
        <v>6584</v>
      </c>
      <c r="B707" t="s">
        <v>2070</v>
      </c>
      <c r="C707" t="s">
        <v>15802</v>
      </c>
      <c r="D707" t="s">
        <v>60</v>
      </c>
      <c r="E707" t="s">
        <v>14517</v>
      </c>
      <c r="F707" t="s">
        <v>14700</v>
      </c>
      <c r="G707" t="s">
        <v>67</v>
      </c>
      <c r="H707" t="s">
        <v>14616</v>
      </c>
      <c r="I707" t="s">
        <v>4177</v>
      </c>
      <c r="J707" s="28">
        <v>44777</v>
      </c>
      <c r="K707" s="28"/>
      <c r="M707">
        <v>0</v>
      </c>
      <c r="N707">
        <v>1</v>
      </c>
      <c r="O707">
        <v>23.3</v>
      </c>
      <c r="P707" t="s">
        <v>14550</v>
      </c>
      <c r="Q707">
        <f t="shared" si="11"/>
        <v>11000</v>
      </c>
      <c r="R707">
        <f>IF(COUNTIF($A$2:A707,A707)=1,Q707,"")</f>
        <v>11000</v>
      </c>
    </row>
    <row r="708" spans="1:18">
      <c r="A708" t="s">
        <v>15853</v>
      </c>
      <c r="B708" t="s">
        <v>3620</v>
      </c>
      <c r="C708" t="s">
        <v>3098</v>
      </c>
      <c r="D708" t="s">
        <v>100</v>
      </c>
      <c r="E708" t="s">
        <v>14543</v>
      </c>
      <c r="F708" t="s">
        <v>15854</v>
      </c>
      <c r="G708" t="s">
        <v>53</v>
      </c>
      <c r="H708" t="s">
        <v>14506</v>
      </c>
      <c r="I708" t="s">
        <v>1498</v>
      </c>
      <c r="J708" s="28">
        <v>44839</v>
      </c>
      <c r="K708" s="28">
        <v>44739</v>
      </c>
      <c r="L708">
        <v>60</v>
      </c>
      <c r="M708">
        <v>0</v>
      </c>
      <c r="N708">
        <v>1</v>
      </c>
      <c r="O708">
        <v>31.9</v>
      </c>
      <c r="P708" t="s">
        <v>14507</v>
      </c>
      <c r="Q708">
        <f t="shared" si="11"/>
        <v>4256</v>
      </c>
      <c r="R708">
        <f>IF(COUNTIF($A$2:A708,A708)=1,Q708,"")</f>
        <v>4256</v>
      </c>
    </row>
    <row r="709" spans="1:18">
      <c r="A709" t="s">
        <v>13540</v>
      </c>
      <c r="B709" t="s">
        <v>3396</v>
      </c>
      <c r="C709" t="s">
        <v>15855</v>
      </c>
      <c r="D709" t="s">
        <v>119</v>
      </c>
      <c r="E709" t="s">
        <v>14504</v>
      </c>
      <c r="F709" t="s">
        <v>15856</v>
      </c>
      <c r="G709" t="s">
        <v>90</v>
      </c>
      <c r="H709" t="s">
        <v>14568</v>
      </c>
      <c r="I709" t="s">
        <v>14289</v>
      </c>
      <c r="J709" s="28">
        <v>45327</v>
      </c>
      <c r="K709" s="28"/>
      <c r="M709">
        <v>0</v>
      </c>
      <c r="N709">
        <v>1</v>
      </c>
      <c r="O709">
        <v>7.2</v>
      </c>
      <c r="P709" t="s">
        <v>14516</v>
      </c>
      <c r="Q709">
        <f t="shared" si="11"/>
        <v>10534</v>
      </c>
      <c r="R709">
        <f>IF(COUNTIF($A$2:A709,A709)=1,Q709,"")</f>
        <v>10534</v>
      </c>
    </row>
    <row r="710" spans="1:18">
      <c r="A710" t="s">
        <v>14255</v>
      </c>
      <c r="B710" t="s">
        <v>1846</v>
      </c>
      <c r="C710" t="s">
        <v>15857</v>
      </c>
      <c r="D710" t="s">
        <v>119</v>
      </c>
      <c r="E710" t="s">
        <v>14509</v>
      </c>
      <c r="F710" t="s">
        <v>15858</v>
      </c>
      <c r="G710" t="s">
        <v>74</v>
      </c>
      <c r="H710" t="s">
        <v>14537</v>
      </c>
      <c r="I710" t="s">
        <v>1607</v>
      </c>
      <c r="J710" s="28">
        <v>45571</v>
      </c>
      <c r="K710" s="28"/>
      <c r="M710">
        <v>0</v>
      </c>
      <c r="N710">
        <v>1</v>
      </c>
      <c r="O710">
        <v>21.2</v>
      </c>
      <c r="P710" t="s">
        <v>14516</v>
      </c>
      <c r="Q710">
        <f t="shared" si="11"/>
        <v>11452</v>
      </c>
      <c r="R710">
        <f>IF(COUNTIF($A$2:A710,A710)=1,Q710,"")</f>
        <v>11452</v>
      </c>
    </row>
    <row r="711" spans="1:18">
      <c r="A711" t="s">
        <v>15859</v>
      </c>
      <c r="B711" t="s">
        <v>1350</v>
      </c>
      <c r="C711" t="s">
        <v>15860</v>
      </c>
      <c r="D711" t="s">
        <v>52</v>
      </c>
      <c r="E711" t="s">
        <v>14543</v>
      </c>
      <c r="F711" t="s">
        <v>15861</v>
      </c>
      <c r="G711" t="s">
        <v>53</v>
      </c>
      <c r="H711" t="s">
        <v>14571</v>
      </c>
      <c r="I711" t="s">
        <v>1688</v>
      </c>
      <c r="J711" s="28">
        <v>45486</v>
      </c>
      <c r="K711" s="28">
        <v>45454</v>
      </c>
      <c r="L711">
        <v>109</v>
      </c>
      <c r="M711">
        <v>0</v>
      </c>
      <c r="N711">
        <v>1</v>
      </c>
      <c r="O711">
        <v>28.3</v>
      </c>
      <c r="P711" t="s">
        <v>14516</v>
      </c>
      <c r="Q711">
        <f t="shared" si="11"/>
        <v>81728</v>
      </c>
      <c r="R711">
        <f>IF(COUNTIF($A$2:A711,A711)=1,Q711,"")</f>
        <v>81728</v>
      </c>
    </row>
    <row r="712" spans="1:18">
      <c r="A712" t="s">
        <v>15862</v>
      </c>
      <c r="B712" t="s">
        <v>4097</v>
      </c>
      <c r="C712" t="s">
        <v>3098</v>
      </c>
      <c r="D712" t="s">
        <v>119</v>
      </c>
      <c r="E712" t="s">
        <v>14504</v>
      </c>
      <c r="F712" t="s">
        <v>15863</v>
      </c>
      <c r="G712" t="s">
        <v>133</v>
      </c>
      <c r="H712" t="s">
        <v>14506</v>
      </c>
      <c r="I712" t="s">
        <v>2051</v>
      </c>
      <c r="J712" s="28">
        <v>45129</v>
      </c>
      <c r="K712" s="28"/>
      <c r="M712">
        <v>0</v>
      </c>
      <c r="N712">
        <v>1</v>
      </c>
      <c r="O712">
        <v>22.7</v>
      </c>
      <c r="P712" t="s">
        <v>14507</v>
      </c>
      <c r="Q712">
        <f t="shared" si="11"/>
        <v>5701</v>
      </c>
      <c r="R712">
        <f>IF(COUNTIF($A$2:A712,A712)=1,Q712,"")</f>
        <v>5701</v>
      </c>
    </row>
    <row r="713" spans="1:18">
      <c r="A713" t="s">
        <v>9522</v>
      </c>
      <c r="B713" t="s">
        <v>529</v>
      </c>
      <c r="C713" t="s">
        <v>3098</v>
      </c>
      <c r="D713" t="s">
        <v>73</v>
      </c>
      <c r="E713" t="s">
        <v>14504</v>
      </c>
      <c r="F713" t="s">
        <v>15864</v>
      </c>
      <c r="G713" t="s">
        <v>80</v>
      </c>
      <c r="H713" t="s">
        <v>14682</v>
      </c>
      <c r="I713" t="s">
        <v>4162</v>
      </c>
      <c r="J713" s="28">
        <v>45551</v>
      </c>
      <c r="K713" s="28"/>
      <c r="M713">
        <v>0</v>
      </c>
      <c r="N713">
        <v>1</v>
      </c>
      <c r="O713">
        <v>30.7</v>
      </c>
      <c r="P713" t="s">
        <v>14524</v>
      </c>
      <c r="Q713">
        <f t="shared" si="11"/>
        <v>21689</v>
      </c>
      <c r="R713">
        <f>IF(COUNTIF($A$2:A713,A713)=1,Q713,"")</f>
        <v>21689</v>
      </c>
    </row>
    <row r="714" spans="1:18">
      <c r="A714" t="s">
        <v>8208</v>
      </c>
      <c r="B714" t="s">
        <v>2405</v>
      </c>
      <c r="C714" t="s">
        <v>15450</v>
      </c>
      <c r="D714" t="s">
        <v>60</v>
      </c>
      <c r="E714" t="s">
        <v>14517</v>
      </c>
      <c r="F714" t="s">
        <v>15865</v>
      </c>
      <c r="G714" t="s">
        <v>53</v>
      </c>
      <c r="H714" t="s">
        <v>14682</v>
      </c>
      <c r="I714" t="s">
        <v>1122</v>
      </c>
      <c r="J714" s="28">
        <v>45557</v>
      </c>
      <c r="K714" s="28"/>
      <c r="M714">
        <v>0</v>
      </c>
      <c r="N714">
        <v>1</v>
      </c>
      <c r="O714">
        <v>14.2</v>
      </c>
      <c r="P714" t="s">
        <v>14507</v>
      </c>
      <c r="Q714">
        <f t="shared" si="11"/>
        <v>15439</v>
      </c>
      <c r="R714">
        <f>IF(COUNTIF($A$2:A714,A714)=1,Q714,"")</f>
        <v>15439</v>
      </c>
    </row>
    <row r="715" spans="1:18">
      <c r="A715" t="s">
        <v>15866</v>
      </c>
      <c r="B715" t="s">
        <v>2283</v>
      </c>
      <c r="C715" t="s">
        <v>3098</v>
      </c>
      <c r="D715" t="s">
        <v>119</v>
      </c>
      <c r="E715" t="s">
        <v>14590</v>
      </c>
      <c r="F715" t="s">
        <v>15867</v>
      </c>
      <c r="G715" t="s">
        <v>53</v>
      </c>
      <c r="H715" t="s">
        <v>14549</v>
      </c>
      <c r="I715" t="s">
        <v>6587</v>
      </c>
      <c r="J715" s="28">
        <v>44624</v>
      </c>
      <c r="K715" s="28"/>
      <c r="M715">
        <v>0</v>
      </c>
      <c r="N715">
        <v>1</v>
      </c>
      <c r="O715">
        <v>24.7</v>
      </c>
      <c r="P715" t="s">
        <v>14512</v>
      </c>
      <c r="Q715">
        <f t="shared" si="11"/>
        <v>11061</v>
      </c>
      <c r="R715">
        <f>IF(COUNTIF($A$2:A715,A715)=1,Q715,"")</f>
        <v>11061</v>
      </c>
    </row>
    <row r="716" spans="1:18">
      <c r="A716" t="s">
        <v>13489</v>
      </c>
      <c r="B716" t="s">
        <v>1551</v>
      </c>
      <c r="C716" t="s">
        <v>15639</v>
      </c>
      <c r="D716" t="s">
        <v>73</v>
      </c>
      <c r="E716" t="s">
        <v>14543</v>
      </c>
      <c r="F716" t="s">
        <v>15760</v>
      </c>
      <c r="G716" t="s">
        <v>14519</v>
      </c>
      <c r="H716" t="s">
        <v>14545</v>
      </c>
      <c r="I716" t="s">
        <v>567</v>
      </c>
      <c r="J716" s="28">
        <v>45453</v>
      </c>
      <c r="K716" s="28">
        <v>45490</v>
      </c>
      <c r="L716">
        <v>120</v>
      </c>
      <c r="M716">
        <v>0</v>
      </c>
      <c r="N716">
        <v>1</v>
      </c>
      <c r="O716">
        <v>26.1</v>
      </c>
      <c r="P716" t="s">
        <v>14512</v>
      </c>
      <c r="Q716">
        <f t="shared" si="11"/>
        <v>28000</v>
      </c>
      <c r="R716">
        <f>IF(COUNTIF($A$2:A716,A716)=1,Q716,"")</f>
        <v>28000</v>
      </c>
    </row>
    <row r="717" spans="1:18">
      <c r="A717" t="s">
        <v>11801</v>
      </c>
      <c r="B717" t="s">
        <v>6308</v>
      </c>
      <c r="C717" t="s">
        <v>14667</v>
      </c>
      <c r="D717" t="s">
        <v>60</v>
      </c>
      <c r="E717" t="s">
        <v>14509</v>
      </c>
      <c r="F717" t="s">
        <v>15868</v>
      </c>
      <c r="G717" t="s">
        <v>67</v>
      </c>
      <c r="H717" t="s">
        <v>14616</v>
      </c>
      <c r="I717" t="s">
        <v>372</v>
      </c>
      <c r="J717" s="28"/>
      <c r="K717" s="28"/>
      <c r="M717">
        <v>0</v>
      </c>
      <c r="N717">
        <v>1</v>
      </c>
      <c r="O717">
        <v>22</v>
      </c>
      <c r="P717" t="s">
        <v>14524</v>
      </c>
      <c r="Q717">
        <f t="shared" si="11"/>
        <v>20290</v>
      </c>
      <c r="R717">
        <f>IF(COUNTIF($A$2:A717,A717)=1,Q717,"")</f>
        <v>20290</v>
      </c>
    </row>
    <row r="718" spans="1:18">
      <c r="A718" t="s">
        <v>15869</v>
      </c>
      <c r="B718" t="s">
        <v>1434</v>
      </c>
      <c r="C718" t="s">
        <v>3098</v>
      </c>
      <c r="D718" t="s">
        <v>52</v>
      </c>
      <c r="E718" t="s">
        <v>14517</v>
      </c>
      <c r="F718" t="s">
        <v>15870</v>
      </c>
      <c r="G718" t="s">
        <v>133</v>
      </c>
      <c r="H718" t="s">
        <v>14537</v>
      </c>
      <c r="I718" t="s">
        <v>1805</v>
      </c>
      <c r="J718" s="28">
        <v>45598</v>
      </c>
      <c r="K718" s="28"/>
      <c r="M718">
        <v>0</v>
      </c>
      <c r="N718">
        <v>1</v>
      </c>
      <c r="P718" t="s">
        <v>14507</v>
      </c>
      <c r="Q718">
        <f t="shared" si="11"/>
        <v>81967</v>
      </c>
      <c r="R718">
        <f>IF(COUNTIF($A$2:A718,A718)=1,Q718,"")</f>
        <v>81967</v>
      </c>
    </row>
    <row r="719" spans="1:18">
      <c r="A719" t="s">
        <v>6280</v>
      </c>
      <c r="B719" t="s">
        <v>1853</v>
      </c>
      <c r="C719" t="s">
        <v>14690</v>
      </c>
      <c r="D719" t="s">
        <v>52</v>
      </c>
      <c r="E719" t="s">
        <v>14590</v>
      </c>
      <c r="F719" t="s">
        <v>15871</v>
      </c>
      <c r="G719" t="s">
        <v>14519</v>
      </c>
      <c r="H719" t="s">
        <v>15602</v>
      </c>
      <c r="I719" t="s">
        <v>1971</v>
      </c>
      <c r="J719" s="28">
        <v>45327</v>
      </c>
      <c r="K719" s="28"/>
      <c r="M719">
        <v>0</v>
      </c>
      <c r="N719">
        <v>1</v>
      </c>
      <c r="O719">
        <v>6.5</v>
      </c>
      <c r="P719" t="s">
        <v>14550</v>
      </c>
      <c r="Q719">
        <f t="shared" si="11"/>
        <v>160338</v>
      </c>
      <c r="R719">
        <f>IF(COUNTIF($A$2:A719,A719)=1,Q719,"")</f>
        <v>160338</v>
      </c>
    </row>
    <row r="720" spans="1:18">
      <c r="A720" t="s">
        <v>15872</v>
      </c>
      <c r="B720" t="s">
        <v>7721</v>
      </c>
      <c r="C720" t="s">
        <v>15399</v>
      </c>
      <c r="D720" t="s">
        <v>119</v>
      </c>
      <c r="E720" t="s">
        <v>14517</v>
      </c>
      <c r="F720" t="s">
        <v>14854</v>
      </c>
      <c r="G720" t="s">
        <v>67</v>
      </c>
      <c r="H720" t="s">
        <v>14545</v>
      </c>
      <c r="I720" t="s">
        <v>2280</v>
      </c>
      <c r="J720" s="28">
        <v>44883</v>
      </c>
      <c r="K720" s="28"/>
      <c r="M720">
        <v>0</v>
      </c>
      <c r="N720">
        <v>1</v>
      </c>
      <c r="P720" t="s">
        <v>14512</v>
      </c>
      <c r="Q720">
        <f t="shared" si="11"/>
        <v>14000</v>
      </c>
      <c r="R720">
        <f>IF(COUNTIF($A$2:A720,A720)=1,Q720,"")</f>
        <v>14000</v>
      </c>
    </row>
    <row r="721" spans="1:18">
      <c r="A721" t="s">
        <v>15873</v>
      </c>
      <c r="B721" t="s">
        <v>5384</v>
      </c>
      <c r="C721" t="s">
        <v>14911</v>
      </c>
      <c r="D721" t="s">
        <v>52</v>
      </c>
      <c r="E721" t="s">
        <v>14522</v>
      </c>
      <c r="F721" t="s">
        <v>15874</v>
      </c>
      <c r="G721" t="s">
        <v>14588</v>
      </c>
      <c r="H721" t="s">
        <v>14540</v>
      </c>
      <c r="I721" t="s">
        <v>3322</v>
      </c>
      <c r="J721" s="28">
        <v>45106</v>
      </c>
      <c r="K721" s="28"/>
      <c r="M721">
        <v>0</v>
      </c>
      <c r="N721">
        <v>1</v>
      </c>
      <c r="O721">
        <v>15.6</v>
      </c>
      <c r="P721" t="s">
        <v>14524</v>
      </c>
      <c r="Q721">
        <f t="shared" si="11"/>
        <v>200750</v>
      </c>
      <c r="R721">
        <f>IF(COUNTIF($A$2:A721,A721)=1,Q721,"")</f>
        <v>200750</v>
      </c>
    </row>
    <row r="722" spans="1:18">
      <c r="A722" t="s">
        <v>5458</v>
      </c>
      <c r="B722" t="s">
        <v>1370</v>
      </c>
      <c r="C722" t="s">
        <v>15875</v>
      </c>
      <c r="D722" t="s">
        <v>100</v>
      </c>
      <c r="E722" t="s">
        <v>14504</v>
      </c>
      <c r="F722" t="s">
        <v>15876</v>
      </c>
      <c r="G722" t="s">
        <v>74</v>
      </c>
      <c r="H722" t="s">
        <v>14545</v>
      </c>
      <c r="I722" t="s">
        <v>1221</v>
      </c>
      <c r="J722" s="28">
        <v>45240</v>
      </c>
      <c r="K722" s="28"/>
      <c r="M722">
        <v>0</v>
      </c>
      <c r="N722">
        <v>1</v>
      </c>
      <c r="O722">
        <v>26.6</v>
      </c>
      <c r="P722" t="s">
        <v>14507</v>
      </c>
      <c r="Q722">
        <f t="shared" si="11"/>
        <v>1543</v>
      </c>
      <c r="R722">
        <f>IF(COUNTIF($A$2:A722,A722)=1,Q722,"")</f>
        <v>1543</v>
      </c>
    </row>
    <row r="723" spans="1:18">
      <c r="A723" t="s">
        <v>8337</v>
      </c>
      <c r="B723" t="s">
        <v>6775</v>
      </c>
      <c r="C723" t="s">
        <v>3098</v>
      </c>
      <c r="D723" t="s">
        <v>100</v>
      </c>
      <c r="E723" t="s">
        <v>14590</v>
      </c>
      <c r="F723" t="s">
        <v>15877</v>
      </c>
      <c r="G723" t="s">
        <v>14588</v>
      </c>
      <c r="H723" t="s">
        <v>14574</v>
      </c>
      <c r="I723" t="s">
        <v>1222</v>
      </c>
      <c r="J723" s="28">
        <v>45234</v>
      </c>
      <c r="K723" s="28"/>
      <c r="M723">
        <v>0</v>
      </c>
      <c r="N723">
        <v>1</v>
      </c>
      <c r="O723">
        <v>21.7</v>
      </c>
      <c r="P723" t="s">
        <v>14524</v>
      </c>
      <c r="Q723">
        <f t="shared" si="11"/>
        <v>6997</v>
      </c>
      <c r="R723">
        <f>IF(COUNTIF($A$2:A723,A723)=1,Q723,"")</f>
        <v>6997</v>
      </c>
    </row>
    <row r="724" spans="1:18">
      <c r="A724" t="s">
        <v>3363</v>
      </c>
      <c r="B724" t="s">
        <v>491</v>
      </c>
      <c r="C724" t="s">
        <v>15878</v>
      </c>
      <c r="D724" t="s">
        <v>60</v>
      </c>
      <c r="E724" t="s">
        <v>14543</v>
      </c>
      <c r="F724" t="s">
        <v>15879</v>
      </c>
      <c r="G724" t="s">
        <v>14588</v>
      </c>
      <c r="H724" t="s">
        <v>14530</v>
      </c>
      <c r="I724" t="s">
        <v>1748</v>
      </c>
      <c r="J724" s="28">
        <v>45210</v>
      </c>
      <c r="K724" s="28">
        <v>45238</v>
      </c>
      <c r="L724">
        <v>152</v>
      </c>
      <c r="M724">
        <v>1</v>
      </c>
      <c r="N724">
        <v>3</v>
      </c>
      <c r="O724">
        <v>33.200000000000003</v>
      </c>
      <c r="P724" t="s">
        <v>14550</v>
      </c>
      <c r="Q724">
        <f t="shared" si="11"/>
        <v>8612</v>
      </c>
      <c r="R724">
        <f>IF(COUNTIF($A$2:A724,A724)=1,Q724,"")</f>
        <v>8612</v>
      </c>
    </row>
    <row r="725" spans="1:18">
      <c r="A725" t="s">
        <v>3689</v>
      </c>
      <c r="B725" t="s">
        <v>1473</v>
      </c>
      <c r="C725" t="s">
        <v>15880</v>
      </c>
      <c r="D725" t="s">
        <v>73</v>
      </c>
      <c r="E725" t="s">
        <v>14517</v>
      </c>
      <c r="F725" t="s">
        <v>15881</v>
      </c>
      <c r="G725" t="s">
        <v>90</v>
      </c>
      <c r="H725" t="s">
        <v>14904</v>
      </c>
      <c r="I725" t="s">
        <v>606</v>
      </c>
      <c r="J725" s="28">
        <v>45425</v>
      </c>
      <c r="K725" s="28"/>
      <c r="M725">
        <v>0</v>
      </c>
      <c r="N725">
        <v>1</v>
      </c>
      <c r="O725">
        <v>21.7</v>
      </c>
      <c r="P725" t="s">
        <v>14512</v>
      </c>
      <c r="Q725">
        <f t="shared" si="11"/>
        <v>26331</v>
      </c>
      <c r="R725">
        <f>IF(COUNTIF($A$2:A725,A725)=1,Q725,"")</f>
        <v>26331</v>
      </c>
    </row>
    <row r="726" spans="1:18">
      <c r="A726" t="s">
        <v>15882</v>
      </c>
      <c r="B726" t="s">
        <v>1404</v>
      </c>
      <c r="C726" t="s">
        <v>15361</v>
      </c>
      <c r="D726" t="s">
        <v>100</v>
      </c>
      <c r="E726" t="s">
        <v>14558</v>
      </c>
      <c r="F726" t="s">
        <v>15883</v>
      </c>
      <c r="G726" t="s">
        <v>74</v>
      </c>
      <c r="H726" t="s">
        <v>14703</v>
      </c>
      <c r="I726" t="s">
        <v>4999</v>
      </c>
      <c r="J726" s="28">
        <v>45017</v>
      </c>
      <c r="K726" s="28">
        <v>44920</v>
      </c>
      <c r="L726">
        <v>20</v>
      </c>
      <c r="M726">
        <v>0</v>
      </c>
      <c r="N726">
        <v>1</v>
      </c>
      <c r="P726" t="s">
        <v>14524</v>
      </c>
      <c r="Q726">
        <f t="shared" si="11"/>
        <v>8846</v>
      </c>
      <c r="R726">
        <f>IF(COUNTIF($A$2:A726,A726)=1,Q726,"")</f>
        <v>8846</v>
      </c>
    </row>
    <row r="727" spans="1:18">
      <c r="A727" t="s">
        <v>15884</v>
      </c>
      <c r="B727" t="s">
        <v>7016</v>
      </c>
      <c r="C727" t="s">
        <v>3098</v>
      </c>
      <c r="D727" t="s">
        <v>100</v>
      </c>
      <c r="E727" t="s">
        <v>14543</v>
      </c>
      <c r="F727" t="s">
        <v>14593</v>
      </c>
      <c r="G727" t="s">
        <v>14519</v>
      </c>
      <c r="H727" t="s">
        <v>15298</v>
      </c>
      <c r="I727" t="s">
        <v>2294</v>
      </c>
      <c r="J727" s="28">
        <v>44966</v>
      </c>
      <c r="K727" s="28">
        <v>45022</v>
      </c>
      <c r="L727">
        <v>162</v>
      </c>
      <c r="M727">
        <v>0</v>
      </c>
      <c r="N727">
        <v>1</v>
      </c>
      <c r="P727" t="s">
        <v>14550</v>
      </c>
      <c r="Q727">
        <f t="shared" si="11"/>
        <v>8000</v>
      </c>
      <c r="R727">
        <f>IF(COUNTIF($A$2:A727,A727)=1,Q727,"")</f>
        <v>8000</v>
      </c>
    </row>
    <row r="728" spans="1:18">
      <c r="A728" t="s">
        <v>13525</v>
      </c>
      <c r="B728" t="s">
        <v>300</v>
      </c>
      <c r="C728" t="s">
        <v>3098</v>
      </c>
      <c r="D728" t="s">
        <v>119</v>
      </c>
      <c r="E728" t="s">
        <v>14558</v>
      </c>
      <c r="F728" t="s">
        <v>15885</v>
      </c>
      <c r="G728" t="s">
        <v>90</v>
      </c>
      <c r="H728" t="s">
        <v>14549</v>
      </c>
      <c r="I728" t="s">
        <v>2915</v>
      </c>
      <c r="J728" s="28">
        <v>44657</v>
      </c>
      <c r="K728" s="28">
        <v>44736</v>
      </c>
      <c r="L728">
        <v>108</v>
      </c>
      <c r="M728">
        <v>0</v>
      </c>
      <c r="N728">
        <v>1</v>
      </c>
      <c r="O728">
        <v>10.4</v>
      </c>
      <c r="P728" t="s">
        <v>14550</v>
      </c>
      <c r="Q728">
        <f t="shared" si="11"/>
        <v>9199</v>
      </c>
      <c r="R728">
        <f>IF(COUNTIF($A$2:A728,A728)=1,Q728,"")</f>
        <v>9199</v>
      </c>
    </row>
    <row r="729" spans="1:18">
      <c r="A729" t="s">
        <v>15886</v>
      </c>
      <c r="B729" t="s">
        <v>2445</v>
      </c>
      <c r="C729" t="s">
        <v>15165</v>
      </c>
      <c r="D729" t="s">
        <v>60</v>
      </c>
      <c r="E729" t="s">
        <v>14509</v>
      </c>
      <c r="F729" t="s">
        <v>15887</v>
      </c>
      <c r="G729" t="s">
        <v>53</v>
      </c>
      <c r="H729" t="s">
        <v>14553</v>
      </c>
      <c r="I729" t="s">
        <v>2270</v>
      </c>
      <c r="J729" s="28">
        <v>45385</v>
      </c>
      <c r="K729" s="28"/>
      <c r="M729">
        <v>0</v>
      </c>
      <c r="N729">
        <v>1</v>
      </c>
      <c r="P729" t="s">
        <v>14512</v>
      </c>
      <c r="Q729">
        <f t="shared" si="11"/>
        <v>16617</v>
      </c>
      <c r="R729">
        <f>IF(COUNTIF($A$2:A729,A729)=1,Q729,"")</f>
        <v>16617</v>
      </c>
    </row>
    <row r="730" spans="1:18">
      <c r="A730" t="s">
        <v>6908</v>
      </c>
      <c r="B730" t="s">
        <v>3831</v>
      </c>
      <c r="C730" t="s">
        <v>15267</v>
      </c>
      <c r="D730" t="s">
        <v>119</v>
      </c>
      <c r="E730" t="s">
        <v>14558</v>
      </c>
      <c r="F730" t="s">
        <v>15888</v>
      </c>
      <c r="G730" t="s">
        <v>90</v>
      </c>
      <c r="H730" t="s">
        <v>14553</v>
      </c>
      <c r="I730" t="s">
        <v>189</v>
      </c>
      <c r="J730" s="28">
        <v>45074</v>
      </c>
      <c r="K730" s="28">
        <v>45095</v>
      </c>
      <c r="L730">
        <v>155</v>
      </c>
      <c r="M730">
        <v>0</v>
      </c>
      <c r="N730">
        <v>1</v>
      </c>
      <c r="O730">
        <v>27.4</v>
      </c>
      <c r="P730" t="s">
        <v>14507</v>
      </c>
      <c r="Q730">
        <f t="shared" si="11"/>
        <v>12850</v>
      </c>
      <c r="R730">
        <f>IF(COUNTIF($A$2:A730,A730)=1,Q730,"")</f>
        <v>12850</v>
      </c>
    </row>
    <row r="731" spans="1:18">
      <c r="A731" t="s">
        <v>15889</v>
      </c>
      <c r="B731" t="s">
        <v>6324</v>
      </c>
      <c r="C731" t="s">
        <v>15065</v>
      </c>
      <c r="D731" t="s">
        <v>100</v>
      </c>
      <c r="E731" t="s">
        <v>14558</v>
      </c>
      <c r="F731" t="s">
        <v>15890</v>
      </c>
      <c r="G731" t="s">
        <v>67</v>
      </c>
      <c r="H731" t="s">
        <v>14553</v>
      </c>
      <c r="I731" t="s">
        <v>1036</v>
      </c>
      <c r="J731" s="28">
        <v>45377</v>
      </c>
      <c r="K731" s="28">
        <v>45280</v>
      </c>
      <c r="L731">
        <v>46</v>
      </c>
      <c r="M731">
        <v>0</v>
      </c>
      <c r="N731">
        <v>1</v>
      </c>
      <c r="O731">
        <v>23.6</v>
      </c>
      <c r="P731" t="s">
        <v>14550</v>
      </c>
      <c r="Q731">
        <f t="shared" si="11"/>
        <v>8298</v>
      </c>
      <c r="R731">
        <f>IF(COUNTIF($A$2:A731,A731)=1,Q731,"")</f>
        <v>8298</v>
      </c>
    </row>
    <row r="732" spans="1:18">
      <c r="A732" t="s">
        <v>15891</v>
      </c>
      <c r="B732" t="s">
        <v>5033</v>
      </c>
      <c r="C732" t="s">
        <v>14902</v>
      </c>
      <c r="D732" t="s">
        <v>100</v>
      </c>
      <c r="E732" t="s">
        <v>14558</v>
      </c>
      <c r="F732" t="s">
        <v>15892</v>
      </c>
      <c r="G732" t="s">
        <v>61</v>
      </c>
      <c r="H732" t="s">
        <v>14639</v>
      </c>
      <c r="I732" t="s">
        <v>4754</v>
      </c>
      <c r="J732" s="28"/>
      <c r="K732" s="28">
        <v>45520</v>
      </c>
      <c r="L732">
        <v>125</v>
      </c>
      <c r="M732">
        <v>0</v>
      </c>
      <c r="N732">
        <v>1</v>
      </c>
      <c r="O732">
        <v>20.8</v>
      </c>
      <c r="P732" t="s">
        <v>14512</v>
      </c>
      <c r="Q732">
        <f t="shared" si="11"/>
        <v>7180</v>
      </c>
      <c r="R732">
        <f>IF(COUNTIF($A$2:A732,A732)=1,Q732,"")</f>
        <v>7180</v>
      </c>
    </row>
    <row r="733" spans="1:18">
      <c r="A733" t="s">
        <v>15893</v>
      </c>
      <c r="B733" t="s">
        <v>956</v>
      </c>
      <c r="C733" t="s">
        <v>15894</v>
      </c>
      <c r="D733" t="s">
        <v>60</v>
      </c>
      <c r="E733" t="s">
        <v>14509</v>
      </c>
      <c r="F733" t="s">
        <v>15895</v>
      </c>
      <c r="G733" t="s">
        <v>80</v>
      </c>
      <c r="H733" t="s">
        <v>14537</v>
      </c>
      <c r="I733" t="s">
        <v>6035</v>
      </c>
      <c r="J733" s="28">
        <v>45590</v>
      </c>
      <c r="K733" s="28"/>
      <c r="M733">
        <v>0</v>
      </c>
      <c r="N733">
        <v>1</v>
      </c>
      <c r="O733">
        <v>32.700000000000003</v>
      </c>
      <c r="P733" t="s">
        <v>14507</v>
      </c>
      <c r="Q733">
        <f t="shared" si="11"/>
        <v>19430</v>
      </c>
      <c r="R733">
        <f>IF(COUNTIF($A$2:A733,A733)=1,Q733,"")</f>
        <v>19430</v>
      </c>
    </row>
    <row r="734" spans="1:18">
      <c r="A734" t="s">
        <v>10794</v>
      </c>
      <c r="B734" t="s">
        <v>3727</v>
      </c>
      <c r="C734" t="s">
        <v>15311</v>
      </c>
      <c r="D734" t="s">
        <v>100</v>
      </c>
      <c r="E734" t="s">
        <v>14590</v>
      </c>
      <c r="F734" t="s">
        <v>15896</v>
      </c>
      <c r="G734" t="s">
        <v>14588</v>
      </c>
      <c r="H734" t="s">
        <v>14506</v>
      </c>
      <c r="I734" t="s">
        <v>2413</v>
      </c>
      <c r="J734" s="28"/>
      <c r="K734" s="28"/>
      <c r="M734">
        <v>0</v>
      </c>
      <c r="N734">
        <v>1</v>
      </c>
      <c r="O734">
        <v>2.2000000000000002</v>
      </c>
      <c r="P734" t="s">
        <v>14550</v>
      </c>
      <c r="Q734">
        <f t="shared" si="11"/>
        <v>5253</v>
      </c>
      <c r="R734">
        <f>IF(COUNTIF($A$2:A734,A734)=1,Q734,"")</f>
        <v>5253</v>
      </c>
    </row>
    <row r="735" spans="1:18">
      <c r="A735" t="s">
        <v>15897</v>
      </c>
      <c r="B735" t="s">
        <v>4467</v>
      </c>
      <c r="C735" t="s">
        <v>3098</v>
      </c>
      <c r="D735" t="s">
        <v>52</v>
      </c>
      <c r="E735" t="s">
        <v>14509</v>
      </c>
      <c r="F735" t="s">
        <v>15898</v>
      </c>
      <c r="G735" t="s">
        <v>74</v>
      </c>
      <c r="H735" t="s">
        <v>14506</v>
      </c>
      <c r="I735" t="s">
        <v>581</v>
      </c>
      <c r="J735" s="28">
        <v>44937</v>
      </c>
      <c r="K735" s="28"/>
      <c r="M735">
        <v>0</v>
      </c>
      <c r="N735">
        <v>1</v>
      </c>
      <c r="O735">
        <v>14.8</v>
      </c>
      <c r="P735" t="s">
        <v>14507</v>
      </c>
      <c r="Q735">
        <f t="shared" si="11"/>
        <v>121311</v>
      </c>
      <c r="R735">
        <f>IF(COUNTIF($A$2:A735,A735)=1,Q735,"")</f>
        <v>121311</v>
      </c>
    </row>
    <row r="736" spans="1:18">
      <c r="A736" t="s">
        <v>5560</v>
      </c>
      <c r="B736" t="s">
        <v>1431</v>
      </c>
      <c r="C736" t="s">
        <v>15899</v>
      </c>
      <c r="D736" t="s">
        <v>100</v>
      </c>
      <c r="E736" t="s">
        <v>14558</v>
      </c>
      <c r="F736" t="s">
        <v>15900</v>
      </c>
      <c r="G736" t="s">
        <v>14519</v>
      </c>
      <c r="H736" t="s">
        <v>14571</v>
      </c>
      <c r="I736" t="s">
        <v>1355</v>
      </c>
      <c r="J736" s="28">
        <v>45385</v>
      </c>
      <c r="K736" s="28">
        <v>45524</v>
      </c>
      <c r="L736">
        <v>193</v>
      </c>
      <c r="M736">
        <v>0</v>
      </c>
      <c r="N736">
        <v>1</v>
      </c>
      <c r="O736">
        <v>16.899999999999999</v>
      </c>
      <c r="P736" t="s">
        <v>14507</v>
      </c>
      <c r="Q736">
        <f t="shared" si="11"/>
        <v>3729</v>
      </c>
      <c r="R736">
        <f>IF(COUNTIF($A$2:A736,A736)=1,Q736,"")</f>
        <v>3729</v>
      </c>
    </row>
    <row r="737" spans="1:18">
      <c r="A737" t="s">
        <v>15901</v>
      </c>
      <c r="B737" t="s">
        <v>4502</v>
      </c>
      <c r="C737" t="s">
        <v>15902</v>
      </c>
      <c r="D737" t="s">
        <v>73</v>
      </c>
      <c r="E737" t="s">
        <v>14522</v>
      </c>
      <c r="F737" t="s">
        <v>15903</v>
      </c>
      <c r="G737" t="s">
        <v>14519</v>
      </c>
      <c r="H737" t="s">
        <v>15213</v>
      </c>
      <c r="I737" t="s">
        <v>1976</v>
      </c>
      <c r="J737" s="28">
        <v>45217</v>
      </c>
      <c r="K737" s="28"/>
      <c r="M737">
        <v>0</v>
      </c>
      <c r="N737">
        <v>1</v>
      </c>
      <c r="O737">
        <v>12.4</v>
      </c>
      <c r="P737" t="s">
        <v>14507</v>
      </c>
      <c r="Q737">
        <f t="shared" si="11"/>
        <v>46479</v>
      </c>
      <c r="R737">
        <f>IF(COUNTIF($A$2:A737,A737)=1,Q737,"")</f>
        <v>46479</v>
      </c>
    </row>
    <row r="738" spans="1:18">
      <c r="A738" t="s">
        <v>7281</v>
      </c>
      <c r="B738" t="s">
        <v>1508</v>
      </c>
      <c r="C738" t="s">
        <v>15904</v>
      </c>
      <c r="D738" t="s">
        <v>100</v>
      </c>
      <c r="E738" t="s">
        <v>14509</v>
      </c>
      <c r="F738" t="s">
        <v>15905</v>
      </c>
      <c r="G738" t="s">
        <v>14588</v>
      </c>
      <c r="H738" t="s">
        <v>14560</v>
      </c>
      <c r="I738" t="s">
        <v>3031</v>
      </c>
      <c r="J738" s="28">
        <v>45673</v>
      </c>
      <c r="K738" s="28"/>
      <c r="M738">
        <v>0</v>
      </c>
      <c r="N738">
        <v>1</v>
      </c>
      <c r="O738">
        <v>1.9</v>
      </c>
      <c r="P738" t="s">
        <v>14524</v>
      </c>
      <c r="Q738">
        <f t="shared" si="11"/>
        <v>7074</v>
      </c>
      <c r="R738">
        <f>IF(COUNTIF($A$2:A738,A738)=1,Q738,"")</f>
        <v>7074</v>
      </c>
    </row>
    <row r="739" spans="1:18">
      <c r="A739" t="s">
        <v>15906</v>
      </c>
      <c r="B739" t="s">
        <v>2576</v>
      </c>
      <c r="C739" t="s">
        <v>3098</v>
      </c>
      <c r="D739" t="s">
        <v>100</v>
      </c>
      <c r="E739" t="s">
        <v>14517</v>
      </c>
      <c r="F739" t="s">
        <v>14529</v>
      </c>
      <c r="G739" t="s">
        <v>74</v>
      </c>
      <c r="H739" t="s">
        <v>14549</v>
      </c>
      <c r="I739" t="s">
        <v>2772</v>
      </c>
      <c r="J739" s="28">
        <v>45292</v>
      </c>
      <c r="K739" s="28"/>
      <c r="M739">
        <v>0</v>
      </c>
      <c r="N739">
        <v>1</v>
      </c>
      <c r="O739">
        <v>25.1</v>
      </c>
      <c r="P739" t="s">
        <v>14550</v>
      </c>
      <c r="Q739">
        <f t="shared" si="11"/>
        <v>7000</v>
      </c>
      <c r="R739">
        <f>IF(COUNTIF($A$2:A739,A739)=1,Q739,"")</f>
        <v>7000</v>
      </c>
    </row>
    <row r="740" spans="1:18">
      <c r="A740" t="s">
        <v>11082</v>
      </c>
      <c r="B740" t="s">
        <v>3250</v>
      </c>
      <c r="C740" t="s">
        <v>15494</v>
      </c>
      <c r="D740" t="s">
        <v>60</v>
      </c>
      <c r="E740" t="s">
        <v>14504</v>
      </c>
      <c r="F740" t="s">
        <v>15907</v>
      </c>
      <c r="G740" t="s">
        <v>53</v>
      </c>
      <c r="H740" t="s">
        <v>14630</v>
      </c>
      <c r="I740" t="s">
        <v>2298</v>
      </c>
      <c r="J740" s="28">
        <v>45802</v>
      </c>
      <c r="K740" s="28"/>
      <c r="M740">
        <v>0</v>
      </c>
      <c r="N740">
        <v>1</v>
      </c>
      <c r="P740" t="s">
        <v>14550</v>
      </c>
      <c r="Q740">
        <f t="shared" si="11"/>
        <v>23660</v>
      </c>
      <c r="R740">
        <f>IF(COUNTIF($A$2:A740,A740)=1,Q740,"")</f>
        <v>23660</v>
      </c>
    </row>
    <row r="741" spans="1:18">
      <c r="A741" t="s">
        <v>4739</v>
      </c>
      <c r="B741" t="s">
        <v>2567</v>
      </c>
      <c r="C741" t="s">
        <v>15908</v>
      </c>
      <c r="D741" t="s">
        <v>100</v>
      </c>
      <c r="E741" t="s">
        <v>14517</v>
      </c>
      <c r="F741" t="s">
        <v>15909</v>
      </c>
      <c r="G741" t="s">
        <v>53</v>
      </c>
      <c r="H741" t="s">
        <v>15358</v>
      </c>
      <c r="I741" t="s">
        <v>1352</v>
      </c>
      <c r="J741" s="28">
        <v>45456</v>
      </c>
      <c r="K741" s="28"/>
      <c r="M741">
        <v>0</v>
      </c>
      <c r="N741">
        <v>1</v>
      </c>
      <c r="O741">
        <v>25.7</v>
      </c>
      <c r="P741" t="s">
        <v>14516</v>
      </c>
      <c r="Q741">
        <f t="shared" si="11"/>
        <v>3594</v>
      </c>
      <c r="R741">
        <f>IF(COUNTIF($A$2:A741,A741)=1,Q741,"")</f>
        <v>3594</v>
      </c>
    </row>
    <row r="742" spans="1:18">
      <c r="A742" t="s">
        <v>3614</v>
      </c>
      <c r="B742" t="s">
        <v>2806</v>
      </c>
      <c r="C742" t="s">
        <v>15910</v>
      </c>
      <c r="D742" t="s">
        <v>100</v>
      </c>
      <c r="E742" t="s">
        <v>14504</v>
      </c>
      <c r="F742" t="s">
        <v>14830</v>
      </c>
      <c r="G742" t="s">
        <v>53</v>
      </c>
      <c r="H742" t="s">
        <v>14682</v>
      </c>
      <c r="I742" t="s">
        <v>4556</v>
      </c>
      <c r="J742" s="28">
        <v>44840</v>
      </c>
      <c r="K742" s="28"/>
      <c r="M742">
        <v>0</v>
      </c>
      <c r="N742">
        <v>1</v>
      </c>
      <c r="O742">
        <v>33.299999999999997</v>
      </c>
      <c r="P742" t="s">
        <v>14516</v>
      </c>
      <c r="Q742">
        <f t="shared" si="11"/>
        <v>6000</v>
      </c>
      <c r="R742">
        <f>IF(COUNTIF($A$2:A742,A742)=1,Q742,"")</f>
        <v>6000</v>
      </c>
    </row>
    <row r="743" spans="1:18">
      <c r="A743" t="s">
        <v>15911</v>
      </c>
      <c r="B743" t="s">
        <v>6332</v>
      </c>
      <c r="C743" t="s">
        <v>15912</v>
      </c>
      <c r="D743" t="s">
        <v>119</v>
      </c>
      <c r="E743" t="s">
        <v>14590</v>
      </c>
      <c r="F743" t="s">
        <v>15913</v>
      </c>
      <c r="G743" t="s">
        <v>133</v>
      </c>
      <c r="H743" t="s">
        <v>14565</v>
      </c>
      <c r="I743" t="s">
        <v>1096</v>
      </c>
      <c r="J743" s="28">
        <v>44869</v>
      </c>
      <c r="K743" s="28"/>
      <c r="M743">
        <v>0</v>
      </c>
      <c r="N743">
        <v>1</v>
      </c>
      <c r="O743">
        <v>16.8</v>
      </c>
      <c r="P743" t="s">
        <v>14524</v>
      </c>
      <c r="Q743">
        <f t="shared" si="11"/>
        <v>4627</v>
      </c>
      <c r="R743">
        <f>IF(COUNTIF($A$2:A743,A743)=1,Q743,"")</f>
        <v>4627</v>
      </c>
    </row>
    <row r="744" spans="1:18">
      <c r="A744" t="s">
        <v>15914</v>
      </c>
      <c r="B744" t="s">
        <v>2202</v>
      </c>
      <c r="C744" t="s">
        <v>14992</v>
      </c>
      <c r="D744" t="s">
        <v>60</v>
      </c>
      <c r="E744" t="s">
        <v>14590</v>
      </c>
      <c r="F744" t="s">
        <v>15915</v>
      </c>
      <c r="G744" t="s">
        <v>90</v>
      </c>
      <c r="H744" t="s">
        <v>14568</v>
      </c>
      <c r="I744" t="s">
        <v>2636</v>
      </c>
      <c r="J744" s="28">
        <v>45387</v>
      </c>
      <c r="K744" s="28"/>
      <c r="M744">
        <v>0</v>
      </c>
      <c r="N744">
        <v>1</v>
      </c>
      <c r="O744">
        <v>28.9</v>
      </c>
      <c r="P744" t="s">
        <v>14507</v>
      </c>
      <c r="Q744">
        <f t="shared" si="11"/>
        <v>14172</v>
      </c>
      <c r="R744">
        <f>IF(COUNTIF($A$2:A744,A744)=1,Q744,"")</f>
        <v>14172</v>
      </c>
    </row>
    <row r="745" spans="1:18">
      <c r="A745" t="s">
        <v>12400</v>
      </c>
      <c r="B745" t="s">
        <v>1294</v>
      </c>
      <c r="C745" t="s">
        <v>14725</v>
      </c>
      <c r="D745" t="s">
        <v>100</v>
      </c>
      <c r="E745" t="s">
        <v>14522</v>
      </c>
      <c r="F745" t="s">
        <v>15916</v>
      </c>
      <c r="G745" t="s">
        <v>133</v>
      </c>
      <c r="H745" t="s">
        <v>14619</v>
      </c>
      <c r="I745" t="s">
        <v>1212</v>
      </c>
      <c r="J745" s="28">
        <v>45346</v>
      </c>
      <c r="K745" s="28"/>
      <c r="M745">
        <v>0</v>
      </c>
      <c r="N745">
        <v>1</v>
      </c>
      <c r="O745">
        <v>14.1</v>
      </c>
      <c r="P745" t="s">
        <v>14524</v>
      </c>
      <c r="Q745">
        <f t="shared" si="11"/>
        <v>3294</v>
      </c>
      <c r="R745">
        <f>IF(COUNTIF($A$2:A745,A745)=1,Q745,"")</f>
        <v>3294</v>
      </c>
    </row>
    <row r="746" spans="1:18">
      <c r="A746" t="s">
        <v>10765</v>
      </c>
      <c r="B746" t="s">
        <v>7747</v>
      </c>
      <c r="C746" t="s">
        <v>15917</v>
      </c>
      <c r="D746" t="s">
        <v>119</v>
      </c>
      <c r="E746" t="s">
        <v>14543</v>
      </c>
      <c r="F746" t="s">
        <v>15918</v>
      </c>
      <c r="G746" t="s">
        <v>80</v>
      </c>
      <c r="H746" t="s">
        <v>14682</v>
      </c>
      <c r="I746" t="s">
        <v>1656</v>
      </c>
      <c r="J746" s="28">
        <v>45504</v>
      </c>
      <c r="K746" s="28">
        <v>45408</v>
      </c>
      <c r="L746">
        <v>51</v>
      </c>
      <c r="M746">
        <v>0</v>
      </c>
      <c r="N746">
        <v>1</v>
      </c>
      <c r="O746">
        <v>18.8</v>
      </c>
      <c r="P746" t="s">
        <v>14512</v>
      </c>
      <c r="Q746">
        <f t="shared" si="11"/>
        <v>7085</v>
      </c>
      <c r="R746">
        <f>IF(COUNTIF($A$2:A746,A746)=1,Q746,"")</f>
        <v>7085</v>
      </c>
    </row>
    <row r="747" spans="1:18">
      <c r="A747" t="s">
        <v>8562</v>
      </c>
      <c r="B747" t="s">
        <v>3643</v>
      </c>
      <c r="C747" t="s">
        <v>14846</v>
      </c>
      <c r="D747" t="s">
        <v>73</v>
      </c>
      <c r="E747" t="s">
        <v>14590</v>
      </c>
      <c r="F747" t="s">
        <v>15919</v>
      </c>
      <c r="G747" t="s">
        <v>14588</v>
      </c>
      <c r="H747" t="s">
        <v>14568</v>
      </c>
      <c r="I747" t="s">
        <v>129</v>
      </c>
      <c r="J747" s="28">
        <v>45071</v>
      </c>
      <c r="K747" s="28"/>
      <c r="M747">
        <v>0</v>
      </c>
      <c r="N747">
        <v>1</v>
      </c>
      <c r="O747">
        <v>13.5</v>
      </c>
      <c r="P747" t="s">
        <v>14516</v>
      </c>
      <c r="Q747">
        <f t="shared" si="11"/>
        <v>18447</v>
      </c>
      <c r="R747">
        <f>IF(COUNTIF($A$2:A747,A747)=1,Q747,"")</f>
        <v>18447</v>
      </c>
    </row>
    <row r="748" spans="1:18">
      <c r="A748" t="s">
        <v>15920</v>
      </c>
      <c r="B748" t="s">
        <v>9708</v>
      </c>
      <c r="C748" t="s">
        <v>15921</v>
      </c>
      <c r="D748" t="s">
        <v>60</v>
      </c>
      <c r="E748" t="s">
        <v>14558</v>
      </c>
      <c r="F748" t="s">
        <v>15922</v>
      </c>
      <c r="G748" t="s">
        <v>14519</v>
      </c>
      <c r="H748" t="s">
        <v>14537</v>
      </c>
      <c r="I748" t="s">
        <v>221</v>
      </c>
      <c r="J748" s="28">
        <v>45331</v>
      </c>
      <c r="K748" s="28">
        <v>45368</v>
      </c>
      <c r="L748">
        <v>135</v>
      </c>
      <c r="M748">
        <v>0</v>
      </c>
      <c r="N748">
        <v>1</v>
      </c>
      <c r="O748">
        <v>23.2</v>
      </c>
      <c r="P748" t="s">
        <v>14507</v>
      </c>
      <c r="Q748">
        <f t="shared" si="11"/>
        <v>15516</v>
      </c>
      <c r="R748">
        <f>IF(COUNTIF($A$2:A748,A748)=1,Q748,"")</f>
        <v>15516</v>
      </c>
    </row>
    <row r="749" spans="1:18">
      <c r="A749" t="s">
        <v>4670</v>
      </c>
      <c r="B749" t="s">
        <v>4283</v>
      </c>
      <c r="C749" t="s">
        <v>3098</v>
      </c>
      <c r="D749" t="s">
        <v>60</v>
      </c>
      <c r="E749" t="s">
        <v>14522</v>
      </c>
      <c r="F749" t="s">
        <v>15280</v>
      </c>
      <c r="G749" t="s">
        <v>80</v>
      </c>
      <c r="H749" t="s">
        <v>14549</v>
      </c>
      <c r="I749" t="s">
        <v>3884</v>
      </c>
      <c r="J749" s="28">
        <v>44968</v>
      </c>
      <c r="K749" s="28"/>
      <c r="M749">
        <v>0</v>
      </c>
      <c r="N749">
        <v>1</v>
      </c>
      <c r="O749">
        <v>9.1</v>
      </c>
      <c r="P749" t="s">
        <v>14516</v>
      </c>
      <c r="Q749">
        <f t="shared" si="11"/>
        <v>22000</v>
      </c>
      <c r="R749">
        <f>IF(COUNTIF($A$2:A749,A749)=1,Q749,"")</f>
        <v>22000</v>
      </c>
    </row>
    <row r="750" spans="1:18">
      <c r="A750" t="s">
        <v>4461</v>
      </c>
      <c r="B750" t="s">
        <v>3359</v>
      </c>
      <c r="C750" t="s">
        <v>15923</v>
      </c>
      <c r="D750" t="s">
        <v>119</v>
      </c>
      <c r="E750" t="s">
        <v>14517</v>
      </c>
      <c r="F750" t="s">
        <v>15924</v>
      </c>
      <c r="G750" t="s">
        <v>74</v>
      </c>
      <c r="H750" t="s">
        <v>14635</v>
      </c>
      <c r="I750" t="s">
        <v>2095</v>
      </c>
      <c r="J750" s="28">
        <v>45106</v>
      </c>
      <c r="K750" s="28"/>
      <c r="M750">
        <v>0</v>
      </c>
      <c r="N750">
        <v>1</v>
      </c>
      <c r="O750">
        <v>3.1</v>
      </c>
      <c r="P750" t="s">
        <v>14516</v>
      </c>
      <c r="Q750">
        <f t="shared" si="11"/>
        <v>11996</v>
      </c>
      <c r="R750">
        <f>IF(COUNTIF($A$2:A750,A750)=1,Q750,"")</f>
        <v>11996</v>
      </c>
    </row>
    <row r="751" spans="1:18">
      <c r="A751" t="s">
        <v>9542</v>
      </c>
      <c r="B751" t="s">
        <v>9052</v>
      </c>
      <c r="C751" t="s">
        <v>15925</v>
      </c>
      <c r="D751" t="s">
        <v>73</v>
      </c>
      <c r="E751" t="s">
        <v>14517</v>
      </c>
      <c r="F751" t="s">
        <v>15926</v>
      </c>
      <c r="G751" t="s">
        <v>61</v>
      </c>
      <c r="H751" t="s">
        <v>14630</v>
      </c>
      <c r="I751" t="s">
        <v>2082</v>
      </c>
      <c r="J751" s="28">
        <v>45375</v>
      </c>
      <c r="K751" s="28"/>
      <c r="M751">
        <v>0</v>
      </c>
      <c r="N751">
        <v>1</v>
      </c>
      <c r="O751">
        <v>22</v>
      </c>
      <c r="P751" t="s">
        <v>14550</v>
      </c>
      <c r="Q751">
        <f t="shared" si="11"/>
        <v>35353</v>
      </c>
      <c r="R751">
        <f>IF(COUNTIF($A$2:A751,A751)=1,Q751,"")</f>
        <v>35353</v>
      </c>
    </row>
    <row r="752" spans="1:18">
      <c r="A752" t="s">
        <v>12774</v>
      </c>
      <c r="B752" t="s">
        <v>2194</v>
      </c>
      <c r="C752" t="s">
        <v>3098</v>
      </c>
      <c r="D752" t="s">
        <v>100</v>
      </c>
      <c r="E752" t="s">
        <v>14504</v>
      </c>
      <c r="F752" t="s">
        <v>15927</v>
      </c>
      <c r="G752" t="s">
        <v>53</v>
      </c>
      <c r="H752" t="s">
        <v>14511</v>
      </c>
      <c r="I752" t="s">
        <v>3490</v>
      </c>
      <c r="J752" s="28">
        <v>45603</v>
      </c>
      <c r="K752" s="28"/>
      <c r="M752">
        <v>0</v>
      </c>
      <c r="N752">
        <v>1</v>
      </c>
      <c r="O752">
        <v>17.100000000000001</v>
      </c>
      <c r="P752" t="s">
        <v>14507</v>
      </c>
      <c r="Q752">
        <f t="shared" si="11"/>
        <v>8752</v>
      </c>
      <c r="R752">
        <f>IF(COUNTIF($A$2:A752,A752)=1,Q752,"")</f>
        <v>8752</v>
      </c>
    </row>
    <row r="753" spans="1:18">
      <c r="A753" t="s">
        <v>15928</v>
      </c>
      <c r="B753" t="s">
        <v>8342</v>
      </c>
      <c r="C753" t="s">
        <v>14705</v>
      </c>
      <c r="D753" t="s">
        <v>60</v>
      </c>
      <c r="E753" t="s">
        <v>14517</v>
      </c>
      <c r="F753" t="s">
        <v>15929</v>
      </c>
      <c r="G753" t="s">
        <v>74</v>
      </c>
      <c r="H753" t="s">
        <v>14549</v>
      </c>
      <c r="I753" t="s">
        <v>929</v>
      </c>
      <c r="J753" s="28">
        <v>44744</v>
      </c>
      <c r="K753" s="28"/>
      <c r="M753">
        <v>0</v>
      </c>
      <c r="N753">
        <v>1</v>
      </c>
      <c r="P753" t="s">
        <v>14507</v>
      </c>
      <c r="Q753">
        <f t="shared" si="11"/>
        <v>18628</v>
      </c>
      <c r="R753">
        <f>IF(COUNTIF($A$2:A753,A753)=1,Q753,"")</f>
        <v>18628</v>
      </c>
    </row>
    <row r="754" spans="1:18">
      <c r="A754" t="s">
        <v>6703</v>
      </c>
      <c r="B754" t="s">
        <v>2696</v>
      </c>
      <c r="C754" t="s">
        <v>14513</v>
      </c>
      <c r="D754" t="s">
        <v>52</v>
      </c>
      <c r="E754" t="s">
        <v>14504</v>
      </c>
      <c r="F754" t="s">
        <v>15930</v>
      </c>
      <c r="G754" t="s">
        <v>80</v>
      </c>
      <c r="H754" t="s">
        <v>14616</v>
      </c>
      <c r="I754" t="s">
        <v>4173</v>
      </c>
      <c r="J754" s="28">
        <v>45324</v>
      </c>
      <c r="K754" s="28"/>
      <c r="M754">
        <v>0</v>
      </c>
      <c r="N754">
        <v>1</v>
      </c>
      <c r="O754">
        <v>7.5</v>
      </c>
      <c r="P754" t="s">
        <v>14524</v>
      </c>
      <c r="Q754">
        <f t="shared" si="11"/>
        <v>151559</v>
      </c>
      <c r="R754">
        <f>IF(COUNTIF($A$2:A754,A754)=1,Q754,"")</f>
        <v>151559</v>
      </c>
    </row>
    <row r="755" spans="1:18">
      <c r="A755" t="s">
        <v>15931</v>
      </c>
      <c r="B755" t="s">
        <v>1978</v>
      </c>
      <c r="C755" t="s">
        <v>15932</v>
      </c>
      <c r="D755" t="s">
        <v>119</v>
      </c>
      <c r="E755" t="s">
        <v>14509</v>
      </c>
      <c r="F755" t="s">
        <v>15933</v>
      </c>
      <c r="G755" t="s">
        <v>61</v>
      </c>
      <c r="H755" t="s">
        <v>15934</v>
      </c>
      <c r="I755" t="s">
        <v>3696</v>
      </c>
      <c r="J755" s="28">
        <v>44917</v>
      </c>
      <c r="K755" s="28"/>
      <c r="M755">
        <v>0</v>
      </c>
      <c r="N755">
        <v>1</v>
      </c>
      <c r="O755">
        <v>20.6</v>
      </c>
      <c r="P755" t="s">
        <v>14524</v>
      </c>
      <c r="Q755">
        <f t="shared" si="11"/>
        <v>13165</v>
      </c>
      <c r="R755">
        <f>IF(COUNTIF($A$2:A755,A755)=1,Q755,"")</f>
        <v>13165</v>
      </c>
    </row>
    <row r="756" spans="1:18">
      <c r="A756" t="s">
        <v>12105</v>
      </c>
      <c r="B756" t="s">
        <v>5506</v>
      </c>
      <c r="C756" t="s">
        <v>3098</v>
      </c>
      <c r="D756" t="s">
        <v>73</v>
      </c>
      <c r="E756" t="s">
        <v>14558</v>
      </c>
      <c r="F756" t="s">
        <v>15935</v>
      </c>
      <c r="G756" t="s">
        <v>90</v>
      </c>
      <c r="H756" t="s">
        <v>14549</v>
      </c>
      <c r="I756" t="s">
        <v>4901</v>
      </c>
      <c r="J756" s="28">
        <v>45259</v>
      </c>
      <c r="K756" s="28">
        <v>45248</v>
      </c>
      <c r="L756">
        <v>109</v>
      </c>
      <c r="M756">
        <v>0</v>
      </c>
      <c r="N756">
        <v>1</v>
      </c>
      <c r="P756" t="s">
        <v>14524</v>
      </c>
      <c r="Q756">
        <f t="shared" si="11"/>
        <v>19158</v>
      </c>
      <c r="R756">
        <f>IF(COUNTIF($A$2:A756,A756)=1,Q756,"")</f>
        <v>19158</v>
      </c>
    </row>
    <row r="757" spans="1:18">
      <c r="A757" t="s">
        <v>15936</v>
      </c>
      <c r="B757" t="s">
        <v>2107</v>
      </c>
      <c r="C757" t="s">
        <v>3098</v>
      </c>
      <c r="D757" t="s">
        <v>52</v>
      </c>
      <c r="E757" t="s">
        <v>14509</v>
      </c>
      <c r="F757" t="s">
        <v>15937</v>
      </c>
      <c r="G757" t="s">
        <v>74</v>
      </c>
      <c r="H757" t="s">
        <v>14565</v>
      </c>
      <c r="I757" t="s">
        <v>7925</v>
      </c>
      <c r="J757" s="28">
        <v>45452</v>
      </c>
      <c r="K757" s="28"/>
      <c r="M757">
        <v>0</v>
      </c>
      <c r="N757">
        <v>1</v>
      </c>
      <c r="O757">
        <v>14.2</v>
      </c>
      <c r="P757" t="s">
        <v>14516</v>
      </c>
      <c r="Q757">
        <f t="shared" si="11"/>
        <v>124760</v>
      </c>
      <c r="R757">
        <f>IF(COUNTIF($A$2:A757,A757)=1,Q757,"")</f>
        <v>124760</v>
      </c>
    </row>
    <row r="758" spans="1:18">
      <c r="A758" t="s">
        <v>12584</v>
      </c>
      <c r="B758" t="s">
        <v>2664</v>
      </c>
      <c r="C758" t="s">
        <v>14697</v>
      </c>
      <c r="D758" t="s">
        <v>100</v>
      </c>
      <c r="E758" t="s">
        <v>14517</v>
      </c>
      <c r="F758" t="s">
        <v>15938</v>
      </c>
      <c r="G758" t="s">
        <v>61</v>
      </c>
      <c r="H758" t="s">
        <v>14696</v>
      </c>
      <c r="I758" t="s">
        <v>2260</v>
      </c>
      <c r="J758" s="28">
        <v>44600</v>
      </c>
      <c r="K758" s="28"/>
      <c r="M758">
        <v>0</v>
      </c>
      <c r="N758">
        <v>1</v>
      </c>
      <c r="O758">
        <v>2.9</v>
      </c>
      <c r="P758" t="s">
        <v>14550</v>
      </c>
      <c r="Q758">
        <f t="shared" si="11"/>
        <v>3881</v>
      </c>
      <c r="R758">
        <f>IF(COUNTIF($A$2:A758,A758)=1,Q758,"")</f>
        <v>3881</v>
      </c>
    </row>
    <row r="759" spans="1:18">
      <c r="A759" t="s">
        <v>4509</v>
      </c>
      <c r="B759" t="s">
        <v>4131</v>
      </c>
      <c r="C759" t="s">
        <v>15939</v>
      </c>
      <c r="D759" t="s">
        <v>73</v>
      </c>
      <c r="E759" t="s">
        <v>14522</v>
      </c>
      <c r="F759" t="s">
        <v>15940</v>
      </c>
      <c r="G759" t="s">
        <v>53</v>
      </c>
      <c r="H759" t="s">
        <v>14553</v>
      </c>
      <c r="I759" t="s">
        <v>1287</v>
      </c>
      <c r="J759" s="28">
        <v>44746</v>
      </c>
      <c r="K759" s="28"/>
      <c r="M759">
        <v>0</v>
      </c>
      <c r="N759">
        <v>1</v>
      </c>
      <c r="O759">
        <v>20.399999999999999</v>
      </c>
      <c r="P759" t="s">
        <v>14516</v>
      </c>
      <c r="Q759">
        <f t="shared" si="11"/>
        <v>33778</v>
      </c>
      <c r="R759">
        <f>IF(COUNTIF($A$2:A759,A759)=1,Q759,"")</f>
        <v>33778</v>
      </c>
    </row>
    <row r="760" spans="1:18">
      <c r="A760" t="s">
        <v>15941</v>
      </c>
      <c r="B760" t="s">
        <v>9236</v>
      </c>
      <c r="C760" t="s">
        <v>14599</v>
      </c>
      <c r="D760" t="s">
        <v>119</v>
      </c>
      <c r="E760" t="s">
        <v>14504</v>
      </c>
      <c r="F760" t="s">
        <v>15942</v>
      </c>
      <c r="G760" t="s">
        <v>53</v>
      </c>
      <c r="H760" t="s">
        <v>14565</v>
      </c>
      <c r="I760" t="s">
        <v>1894</v>
      </c>
      <c r="J760" s="28">
        <v>44946</v>
      </c>
      <c r="K760" s="28"/>
      <c r="M760">
        <v>0</v>
      </c>
      <c r="N760">
        <v>1</v>
      </c>
      <c r="O760">
        <v>18.5</v>
      </c>
      <c r="P760" t="s">
        <v>14524</v>
      </c>
      <c r="Q760">
        <f t="shared" si="11"/>
        <v>5657</v>
      </c>
      <c r="R760">
        <f>IF(COUNTIF($A$2:A760,A760)=1,Q760,"")</f>
        <v>5657</v>
      </c>
    </row>
    <row r="761" spans="1:18">
      <c r="A761" t="s">
        <v>9447</v>
      </c>
      <c r="B761" t="s">
        <v>9636</v>
      </c>
      <c r="C761" t="s">
        <v>15943</v>
      </c>
      <c r="D761" t="s">
        <v>100</v>
      </c>
      <c r="E761" t="s">
        <v>14522</v>
      </c>
      <c r="F761" t="s">
        <v>14741</v>
      </c>
      <c r="G761" t="s">
        <v>67</v>
      </c>
      <c r="H761" t="s">
        <v>14800</v>
      </c>
      <c r="I761" t="s">
        <v>2165</v>
      </c>
      <c r="J761" s="28">
        <v>45272</v>
      </c>
      <c r="K761" s="28"/>
      <c r="M761">
        <v>0</v>
      </c>
      <c r="N761">
        <v>1</v>
      </c>
      <c r="O761">
        <v>27.1</v>
      </c>
      <c r="P761" t="s">
        <v>14512</v>
      </c>
      <c r="Q761">
        <f t="shared" si="11"/>
        <v>2000</v>
      </c>
      <c r="R761">
        <f>IF(COUNTIF($A$2:A761,A761)=1,Q761,"")</f>
        <v>2000</v>
      </c>
    </row>
    <row r="762" spans="1:18">
      <c r="A762" t="s">
        <v>15944</v>
      </c>
      <c r="B762" t="s">
        <v>2032</v>
      </c>
      <c r="C762" t="s">
        <v>3098</v>
      </c>
      <c r="D762" t="s">
        <v>52</v>
      </c>
      <c r="E762" t="s">
        <v>14509</v>
      </c>
      <c r="F762" t="s">
        <v>15945</v>
      </c>
      <c r="G762" t="s">
        <v>61</v>
      </c>
      <c r="H762" t="s">
        <v>14540</v>
      </c>
      <c r="I762" t="s">
        <v>15946</v>
      </c>
      <c r="J762" s="28">
        <v>45221</v>
      </c>
      <c r="K762" s="28"/>
      <c r="M762">
        <v>0</v>
      </c>
      <c r="N762">
        <v>1</v>
      </c>
      <c r="P762" t="s">
        <v>14516</v>
      </c>
      <c r="Q762">
        <f t="shared" si="11"/>
        <v>68079</v>
      </c>
      <c r="R762">
        <f>IF(COUNTIF($A$2:A762,A762)=1,Q762,"")</f>
        <v>68079</v>
      </c>
    </row>
    <row r="763" spans="1:18">
      <c r="A763" t="s">
        <v>15947</v>
      </c>
      <c r="B763" t="s">
        <v>5660</v>
      </c>
      <c r="C763" t="s">
        <v>15705</v>
      </c>
      <c r="D763" t="s">
        <v>119</v>
      </c>
      <c r="E763" t="s">
        <v>14517</v>
      </c>
      <c r="F763" t="s">
        <v>15948</v>
      </c>
      <c r="G763" t="s">
        <v>90</v>
      </c>
      <c r="H763" t="s">
        <v>14616</v>
      </c>
      <c r="I763" t="s">
        <v>2651</v>
      </c>
      <c r="J763" s="28">
        <v>45195</v>
      </c>
      <c r="K763" s="28"/>
      <c r="M763">
        <v>0</v>
      </c>
      <c r="N763">
        <v>1</v>
      </c>
      <c r="P763" t="s">
        <v>14550</v>
      </c>
      <c r="Q763">
        <f t="shared" si="11"/>
        <v>12751</v>
      </c>
      <c r="R763">
        <f>IF(COUNTIF($A$2:A763,A763)=1,Q763,"")</f>
        <v>12751</v>
      </c>
    </row>
    <row r="764" spans="1:18">
      <c r="A764" t="s">
        <v>9966</v>
      </c>
      <c r="B764" t="s">
        <v>89</v>
      </c>
      <c r="C764" t="s">
        <v>15779</v>
      </c>
      <c r="D764" t="s">
        <v>100</v>
      </c>
      <c r="E764" t="s">
        <v>14509</v>
      </c>
      <c r="F764" t="s">
        <v>15949</v>
      </c>
      <c r="G764" t="s">
        <v>14519</v>
      </c>
      <c r="H764" t="s">
        <v>14766</v>
      </c>
      <c r="I764" t="s">
        <v>799</v>
      </c>
      <c r="J764" s="28">
        <v>44914</v>
      </c>
      <c r="K764" s="28"/>
      <c r="M764">
        <v>0</v>
      </c>
      <c r="N764">
        <v>1</v>
      </c>
      <c r="P764" t="s">
        <v>14507</v>
      </c>
      <c r="Q764">
        <f t="shared" si="11"/>
        <v>5346</v>
      </c>
      <c r="R764">
        <f>IF(COUNTIF($A$2:A764,A764)=1,Q764,"")</f>
        <v>5346</v>
      </c>
    </row>
    <row r="765" spans="1:18">
      <c r="A765" t="s">
        <v>15950</v>
      </c>
      <c r="B765" t="s">
        <v>736</v>
      </c>
      <c r="C765" t="s">
        <v>15368</v>
      </c>
      <c r="D765" t="s">
        <v>100</v>
      </c>
      <c r="E765" t="s">
        <v>14543</v>
      </c>
      <c r="F765" t="s">
        <v>15951</v>
      </c>
      <c r="G765" t="s">
        <v>14588</v>
      </c>
      <c r="H765" t="s">
        <v>14532</v>
      </c>
      <c r="I765" t="s">
        <v>861</v>
      </c>
      <c r="J765" s="28">
        <v>45174</v>
      </c>
      <c r="K765" s="28">
        <v>45147</v>
      </c>
      <c r="L765">
        <v>152</v>
      </c>
      <c r="M765">
        <v>0</v>
      </c>
      <c r="N765">
        <v>1</v>
      </c>
      <c r="O765">
        <v>28.6</v>
      </c>
      <c r="P765" t="s">
        <v>14507</v>
      </c>
      <c r="Q765">
        <f t="shared" si="11"/>
        <v>9558</v>
      </c>
      <c r="R765">
        <f>IF(COUNTIF($A$2:A765,A765)=1,Q765,"")</f>
        <v>9558</v>
      </c>
    </row>
    <row r="766" spans="1:18">
      <c r="A766" t="s">
        <v>15952</v>
      </c>
      <c r="B766" t="s">
        <v>7344</v>
      </c>
      <c r="C766" t="s">
        <v>14918</v>
      </c>
      <c r="D766" t="s">
        <v>73</v>
      </c>
      <c r="E766" t="s">
        <v>14558</v>
      </c>
      <c r="F766" t="s">
        <v>15953</v>
      </c>
      <c r="G766" t="s">
        <v>61</v>
      </c>
      <c r="H766" t="s">
        <v>14553</v>
      </c>
      <c r="I766" t="s">
        <v>3701</v>
      </c>
      <c r="J766" s="28"/>
      <c r="K766" s="28">
        <v>45666</v>
      </c>
      <c r="L766">
        <v>86</v>
      </c>
      <c r="M766">
        <v>0</v>
      </c>
      <c r="N766">
        <v>1</v>
      </c>
      <c r="O766">
        <v>13.7</v>
      </c>
      <c r="P766" t="s">
        <v>14507</v>
      </c>
      <c r="Q766">
        <f t="shared" si="11"/>
        <v>42335</v>
      </c>
      <c r="R766">
        <f>IF(COUNTIF($A$2:A766,A766)=1,Q766,"")</f>
        <v>42335</v>
      </c>
    </row>
    <row r="767" spans="1:18">
      <c r="A767" t="s">
        <v>15954</v>
      </c>
      <c r="B767" t="s">
        <v>6369</v>
      </c>
      <c r="C767" t="s">
        <v>14622</v>
      </c>
      <c r="D767" t="s">
        <v>73</v>
      </c>
      <c r="E767" t="s">
        <v>14509</v>
      </c>
      <c r="F767" t="s">
        <v>15955</v>
      </c>
      <c r="G767" t="s">
        <v>90</v>
      </c>
      <c r="H767" t="s">
        <v>14742</v>
      </c>
      <c r="I767" t="s">
        <v>2048</v>
      </c>
      <c r="J767" s="28">
        <v>44938</v>
      </c>
      <c r="K767" s="28"/>
      <c r="M767">
        <v>0</v>
      </c>
      <c r="N767">
        <v>1</v>
      </c>
      <c r="P767" t="s">
        <v>14524</v>
      </c>
      <c r="Q767">
        <f t="shared" si="11"/>
        <v>47162</v>
      </c>
      <c r="R767">
        <f>IF(COUNTIF($A$2:A767,A767)=1,Q767,"")</f>
        <v>47162</v>
      </c>
    </row>
    <row r="768" spans="1:18">
      <c r="A768" t="s">
        <v>7170</v>
      </c>
      <c r="B768" t="s">
        <v>1858</v>
      </c>
      <c r="C768" t="s">
        <v>15639</v>
      </c>
      <c r="D768" t="s">
        <v>60</v>
      </c>
      <c r="E768" t="s">
        <v>14558</v>
      </c>
      <c r="F768" t="s">
        <v>15956</v>
      </c>
      <c r="G768" t="s">
        <v>53</v>
      </c>
      <c r="H768" t="s">
        <v>14571</v>
      </c>
      <c r="I768" t="s">
        <v>428</v>
      </c>
      <c r="J768" s="28">
        <v>45289</v>
      </c>
      <c r="K768" s="28">
        <v>45271</v>
      </c>
      <c r="L768">
        <v>139</v>
      </c>
      <c r="M768">
        <v>0</v>
      </c>
      <c r="N768">
        <v>1</v>
      </c>
      <c r="O768">
        <v>1.7</v>
      </c>
      <c r="P768" t="s">
        <v>14516</v>
      </c>
      <c r="Q768">
        <f t="shared" si="11"/>
        <v>20824</v>
      </c>
      <c r="R768">
        <f>IF(COUNTIF($A$2:A768,A768)=1,Q768,"")</f>
        <v>20824</v>
      </c>
    </row>
    <row r="769" spans="1:18">
      <c r="A769" t="s">
        <v>10956</v>
      </c>
      <c r="B769" t="s">
        <v>1603</v>
      </c>
      <c r="C769" t="s">
        <v>3098</v>
      </c>
      <c r="D769" t="s">
        <v>100</v>
      </c>
      <c r="E769" t="s">
        <v>14522</v>
      </c>
      <c r="F769" t="s">
        <v>15957</v>
      </c>
      <c r="G769" t="s">
        <v>14588</v>
      </c>
      <c r="H769" t="s">
        <v>14506</v>
      </c>
      <c r="I769" t="s">
        <v>4383</v>
      </c>
      <c r="J769" s="28">
        <v>44796</v>
      </c>
      <c r="K769" s="28"/>
      <c r="M769">
        <v>0</v>
      </c>
      <c r="N769">
        <v>1</v>
      </c>
      <c r="O769">
        <v>13.5</v>
      </c>
      <c r="P769" t="s">
        <v>14507</v>
      </c>
      <c r="Q769">
        <f t="shared" si="11"/>
        <v>1910</v>
      </c>
      <c r="R769">
        <f>IF(COUNTIF($A$2:A769,A769)=1,Q769,"")</f>
        <v>1910</v>
      </c>
    </row>
    <row r="770" spans="1:18">
      <c r="A770" t="s">
        <v>8658</v>
      </c>
      <c r="B770" t="s">
        <v>98</v>
      </c>
      <c r="C770" t="s">
        <v>15958</v>
      </c>
      <c r="D770" t="s">
        <v>60</v>
      </c>
      <c r="E770" t="s">
        <v>14558</v>
      </c>
      <c r="F770" t="s">
        <v>15959</v>
      </c>
      <c r="G770" t="s">
        <v>133</v>
      </c>
      <c r="H770" t="s">
        <v>14742</v>
      </c>
      <c r="I770" t="s">
        <v>15960</v>
      </c>
      <c r="J770" s="28">
        <v>45734</v>
      </c>
      <c r="K770" s="28">
        <v>45765</v>
      </c>
      <c r="L770">
        <v>198</v>
      </c>
      <c r="M770">
        <v>0</v>
      </c>
      <c r="N770">
        <v>1</v>
      </c>
      <c r="O770">
        <v>27.9</v>
      </c>
      <c r="P770" t="s">
        <v>14512</v>
      </c>
      <c r="Q770">
        <f t="shared" ref="Q770:Q833" si="12">IFERROR(IF(RIGHT(UPPER(TRIM(F770)),1)="K",VALUE(SUBSTITUTE(SUBSTITUTE(LEFT(TRIM(F770),LEN(TRIM(F770))-1),"$",""),",",""))*1000,IF(RIGHT(UPPER(TRIM(F770)),1)="M",VALUE(SUBSTITUTE(SUBSTITUTE(LEFT(TRIM(F770),LEN(TRIM(F770))-1),"$",""),",",""))*1000000,VALUE(SUBSTITUTE(SUBSTITUTE(TRIM(F770),"$",""),",","")))),"")</f>
        <v>13000</v>
      </c>
      <c r="R770">
        <f>IF(COUNTIF($A$2:A770,A770)=1,Q770,"")</f>
        <v>13000</v>
      </c>
    </row>
    <row r="771" spans="1:18">
      <c r="A771" t="s">
        <v>4829</v>
      </c>
      <c r="B771" t="s">
        <v>289</v>
      </c>
      <c r="C771" t="s">
        <v>14738</v>
      </c>
      <c r="D771" t="s">
        <v>73</v>
      </c>
      <c r="E771" t="s">
        <v>14522</v>
      </c>
      <c r="F771" t="s">
        <v>15961</v>
      </c>
      <c r="G771" t="s">
        <v>53</v>
      </c>
      <c r="H771" t="s">
        <v>14553</v>
      </c>
      <c r="I771" t="s">
        <v>5866</v>
      </c>
      <c r="J771" s="28"/>
      <c r="K771" s="28"/>
      <c r="M771">
        <v>0</v>
      </c>
      <c r="N771">
        <v>1</v>
      </c>
      <c r="P771" t="s">
        <v>14550</v>
      </c>
      <c r="Q771">
        <f t="shared" si="12"/>
        <v>40000</v>
      </c>
      <c r="R771">
        <f>IF(COUNTIF($A$2:A771,A771)=1,Q771,"")</f>
        <v>40000</v>
      </c>
    </row>
    <row r="772" spans="1:18">
      <c r="A772" t="s">
        <v>15962</v>
      </c>
      <c r="B772" t="s">
        <v>1278</v>
      </c>
      <c r="C772" t="s">
        <v>15747</v>
      </c>
      <c r="D772" t="s">
        <v>73</v>
      </c>
      <c r="E772" t="s">
        <v>14522</v>
      </c>
      <c r="F772" t="s">
        <v>15963</v>
      </c>
      <c r="G772" t="s">
        <v>67</v>
      </c>
      <c r="H772" t="s">
        <v>14682</v>
      </c>
      <c r="I772" t="s">
        <v>2667</v>
      </c>
      <c r="J772" s="28">
        <v>45185</v>
      </c>
      <c r="K772" s="28"/>
      <c r="M772">
        <v>0</v>
      </c>
      <c r="N772">
        <v>1</v>
      </c>
      <c r="O772">
        <v>21.3</v>
      </c>
      <c r="P772" t="s">
        <v>14507</v>
      </c>
      <c r="Q772">
        <f t="shared" si="12"/>
        <v>29168</v>
      </c>
      <c r="R772">
        <f>IF(COUNTIF($A$2:A772,A772)=1,Q772,"")</f>
        <v>29168</v>
      </c>
    </row>
    <row r="773" spans="1:18">
      <c r="A773" t="s">
        <v>15964</v>
      </c>
      <c r="B773" t="s">
        <v>1424</v>
      </c>
      <c r="C773" t="s">
        <v>14941</v>
      </c>
      <c r="D773" t="s">
        <v>73</v>
      </c>
      <c r="E773" t="s">
        <v>14509</v>
      </c>
      <c r="F773" t="s">
        <v>15965</v>
      </c>
      <c r="G773" t="s">
        <v>61</v>
      </c>
      <c r="H773" t="s">
        <v>14619</v>
      </c>
      <c r="I773" t="s">
        <v>69</v>
      </c>
      <c r="J773" s="28">
        <v>44960</v>
      </c>
      <c r="K773" s="28"/>
      <c r="M773">
        <v>0</v>
      </c>
      <c r="N773">
        <v>1</v>
      </c>
      <c r="O773">
        <v>2.2000000000000002</v>
      </c>
      <c r="P773" t="s">
        <v>14550</v>
      </c>
      <c r="Q773">
        <f t="shared" si="12"/>
        <v>23065</v>
      </c>
      <c r="R773">
        <f>IF(COUNTIF($A$2:A773,A773)=1,Q773,"")</f>
        <v>23065</v>
      </c>
    </row>
    <row r="774" spans="1:18">
      <c r="A774" t="s">
        <v>4321</v>
      </c>
      <c r="B774" t="s">
        <v>9994</v>
      </c>
      <c r="C774" t="s">
        <v>3098</v>
      </c>
      <c r="D774" t="s">
        <v>119</v>
      </c>
      <c r="E774" t="s">
        <v>14517</v>
      </c>
      <c r="F774" t="s">
        <v>15966</v>
      </c>
      <c r="G774" t="s">
        <v>67</v>
      </c>
      <c r="H774" t="s">
        <v>14553</v>
      </c>
      <c r="I774" t="s">
        <v>1151</v>
      </c>
      <c r="J774" s="28">
        <v>45493</v>
      </c>
      <c r="K774" s="28"/>
      <c r="M774">
        <v>0</v>
      </c>
      <c r="N774">
        <v>1</v>
      </c>
      <c r="O774">
        <v>26.8</v>
      </c>
      <c r="P774" t="s">
        <v>14516</v>
      </c>
      <c r="Q774">
        <f t="shared" si="12"/>
        <v>5268</v>
      </c>
      <c r="R774">
        <f>IF(COUNTIF($A$2:A774,A774)=1,Q774,"")</f>
        <v>5268</v>
      </c>
    </row>
    <row r="775" spans="1:18">
      <c r="A775" t="s">
        <v>15967</v>
      </c>
      <c r="B775" t="s">
        <v>3784</v>
      </c>
      <c r="C775" t="s">
        <v>3098</v>
      </c>
      <c r="D775" t="s">
        <v>119</v>
      </c>
      <c r="E775" t="s">
        <v>14522</v>
      </c>
      <c r="F775" t="s">
        <v>15968</v>
      </c>
      <c r="G775" t="s">
        <v>53</v>
      </c>
      <c r="H775" t="s">
        <v>14616</v>
      </c>
      <c r="I775" t="s">
        <v>1826</v>
      </c>
      <c r="J775" s="28">
        <v>44826</v>
      </c>
      <c r="K775" s="28"/>
      <c r="M775">
        <v>0</v>
      </c>
      <c r="N775">
        <v>1</v>
      </c>
      <c r="O775">
        <v>8.9</v>
      </c>
      <c r="P775" t="s">
        <v>14512</v>
      </c>
      <c r="Q775">
        <f t="shared" si="12"/>
        <v>4029</v>
      </c>
      <c r="R775">
        <f>IF(COUNTIF($A$2:A775,A775)=1,Q775,"")</f>
        <v>4029</v>
      </c>
    </row>
    <row r="776" spans="1:18">
      <c r="A776" t="s">
        <v>10495</v>
      </c>
      <c r="B776" t="s">
        <v>2986</v>
      </c>
      <c r="C776" t="s">
        <v>14735</v>
      </c>
      <c r="D776" t="s">
        <v>60</v>
      </c>
      <c r="E776" t="s">
        <v>14590</v>
      </c>
      <c r="F776" t="s">
        <v>15969</v>
      </c>
      <c r="G776" t="s">
        <v>61</v>
      </c>
      <c r="H776" t="s">
        <v>14635</v>
      </c>
      <c r="I776" t="s">
        <v>1874</v>
      </c>
      <c r="J776" s="28">
        <v>44950</v>
      </c>
      <c r="K776" s="28"/>
      <c r="M776">
        <v>0</v>
      </c>
      <c r="N776">
        <v>1</v>
      </c>
      <c r="O776">
        <v>17.899999999999999</v>
      </c>
      <c r="P776" t="s">
        <v>14550</v>
      </c>
      <c r="Q776">
        <f t="shared" si="12"/>
        <v>6404</v>
      </c>
      <c r="R776">
        <f>IF(COUNTIF($A$2:A776,A776)=1,Q776,"")</f>
        <v>6404</v>
      </c>
    </row>
    <row r="777" spans="1:18">
      <c r="A777" t="s">
        <v>15970</v>
      </c>
      <c r="B777" t="s">
        <v>596</v>
      </c>
      <c r="C777" t="s">
        <v>3098</v>
      </c>
      <c r="D777" t="s">
        <v>119</v>
      </c>
      <c r="E777" t="s">
        <v>14522</v>
      </c>
      <c r="F777" t="s">
        <v>15108</v>
      </c>
      <c r="G777" t="s">
        <v>80</v>
      </c>
      <c r="H777" t="s">
        <v>14616</v>
      </c>
      <c r="I777" t="s">
        <v>4179</v>
      </c>
      <c r="J777" s="28">
        <v>45682</v>
      </c>
      <c r="K777" s="28"/>
      <c r="M777">
        <v>0</v>
      </c>
      <c r="N777">
        <v>1</v>
      </c>
      <c r="O777">
        <v>2.6</v>
      </c>
      <c r="P777" t="s">
        <v>14507</v>
      </c>
      <c r="Q777">
        <f t="shared" si="12"/>
        <v>12000</v>
      </c>
      <c r="R777">
        <f>IF(COUNTIF($A$2:A777,A777)=1,Q777,"")</f>
        <v>12000</v>
      </c>
    </row>
    <row r="778" spans="1:18">
      <c r="A778" t="s">
        <v>15971</v>
      </c>
      <c r="B778" t="s">
        <v>7104</v>
      </c>
      <c r="C778" t="s">
        <v>15379</v>
      </c>
      <c r="D778" t="s">
        <v>60</v>
      </c>
      <c r="E778" t="s">
        <v>14558</v>
      </c>
      <c r="F778" t="s">
        <v>15972</v>
      </c>
      <c r="G778" t="s">
        <v>67</v>
      </c>
      <c r="H778" t="s">
        <v>15793</v>
      </c>
      <c r="I778" t="s">
        <v>507</v>
      </c>
      <c r="J778" s="28">
        <v>44877</v>
      </c>
      <c r="K778" s="28">
        <v>45001</v>
      </c>
      <c r="L778">
        <v>151</v>
      </c>
      <c r="M778">
        <v>0</v>
      </c>
      <c r="N778">
        <v>1</v>
      </c>
      <c r="O778">
        <v>1.2</v>
      </c>
      <c r="P778" t="s">
        <v>14507</v>
      </c>
      <c r="Q778">
        <f t="shared" si="12"/>
        <v>21959</v>
      </c>
      <c r="R778">
        <f>IF(COUNTIF($A$2:A778,A778)=1,Q778,"")</f>
        <v>21959</v>
      </c>
    </row>
    <row r="779" spans="1:18">
      <c r="A779" t="s">
        <v>15973</v>
      </c>
      <c r="B779" t="s">
        <v>4620</v>
      </c>
      <c r="C779" t="s">
        <v>3098</v>
      </c>
      <c r="D779" t="s">
        <v>119</v>
      </c>
      <c r="E779" t="s">
        <v>14590</v>
      </c>
      <c r="F779" t="s">
        <v>15974</v>
      </c>
      <c r="G779" t="s">
        <v>133</v>
      </c>
      <c r="H779" t="s">
        <v>14532</v>
      </c>
      <c r="I779" t="s">
        <v>986</v>
      </c>
      <c r="J779" s="28">
        <v>45657</v>
      </c>
      <c r="K779" s="28"/>
      <c r="M779">
        <v>0</v>
      </c>
      <c r="N779">
        <v>1</v>
      </c>
      <c r="O779">
        <v>0.6</v>
      </c>
      <c r="P779" t="s">
        <v>14550</v>
      </c>
      <c r="Q779">
        <f t="shared" si="12"/>
        <v>14117</v>
      </c>
      <c r="R779">
        <f>IF(COUNTIF($A$2:A779,A779)=1,Q779,"")</f>
        <v>14117</v>
      </c>
    </row>
    <row r="780" spans="1:18">
      <c r="A780" t="s">
        <v>15975</v>
      </c>
      <c r="B780" t="s">
        <v>7606</v>
      </c>
      <c r="C780" t="s">
        <v>3098</v>
      </c>
      <c r="D780" t="s">
        <v>52</v>
      </c>
      <c r="E780" t="s">
        <v>14543</v>
      </c>
      <c r="F780" t="s">
        <v>15976</v>
      </c>
      <c r="G780" t="s">
        <v>80</v>
      </c>
      <c r="H780" t="s">
        <v>15333</v>
      </c>
      <c r="I780" t="s">
        <v>2294</v>
      </c>
      <c r="J780" s="28">
        <v>45026</v>
      </c>
      <c r="K780" s="28">
        <v>45039</v>
      </c>
      <c r="L780">
        <v>179</v>
      </c>
      <c r="M780">
        <v>1</v>
      </c>
      <c r="N780">
        <v>3</v>
      </c>
      <c r="O780">
        <v>29.5</v>
      </c>
      <c r="P780" t="s">
        <v>14550</v>
      </c>
      <c r="Q780">
        <f t="shared" si="12"/>
        <v>192162</v>
      </c>
      <c r="R780">
        <f>IF(COUNTIF($A$2:A780,A780)=1,Q780,"")</f>
        <v>192162</v>
      </c>
    </row>
    <row r="781" spans="1:18">
      <c r="A781" t="s">
        <v>14488</v>
      </c>
      <c r="B781" t="s">
        <v>1546</v>
      </c>
      <c r="C781" t="s">
        <v>15573</v>
      </c>
      <c r="D781" t="s">
        <v>60</v>
      </c>
      <c r="E781" t="s">
        <v>14558</v>
      </c>
      <c r="F781" t="s">
        <v>15977</v>
      </c>
      <c r="G781" t="s">
        <v>74</v>
      </c>
      <c r="H781" t="s">
        <v>14527</v>
      </c>
      <c r="I781" t="s">
        <v>390</v>
      </c>
      <c r="J781" s="28">
        <v>45045</v>
      </c>
      <c r="K781" s="28">
        <v>45014</v>
      </c>
      <c r="L781">
        <v>134</v>
      </c>
      <c r="M781">
        <v>0</v>
      </c>
      <c r="N781">
        <v>1</v>
      </c>
      <c r="O781">
        <v>34</v>
      </c>
      <c r="P781" t="s">
        <v>14550</v>
      </c>
      <c r="Q781">
        <f t="shared" si="12"/>
        <v>19158</v>
      </c>
      <c r="R781">
        <f>IF(COUNTIF($A$2:A781,A781)=1,Q781,"")</f>
        <v>19158</v>
      </c>
    </row>
    <row r="782" spans="1:18">
      <c r="A782" t="s">
        <v>15978</v>
      </c>
      <c r="B782" t="s">
        <v>338</v>
      </c>
      <c r="C782" t="s">
        <v>3098</v>
      </c>
      <c r="D782" t="s">
        <v>100</v>
      </c>
      <c r="E782" t="s">
        <v>14517</v>
      </c>
      <c r="F782" t="s">
        <v>15979</v>
      </c>
      <c r="G782" t="s">
        <v>14519</v>
      </c>
      <c r="H782" t="s">
        <v>14549</v>
      </c>
      <c r="I782" t="s">
        <v>1566</v>
      </c>
      <c r="J782" s="28">
        <v>44790</v>
      </c>
      <c r="K782" s="28"/>
      <c r="M782">
        <v>0</v>
      </c>
      <c r="N782">
        <v>1</v>
      </c>
      <c r="O782">
        <v>32.700000000000003</v>
      </c>
      <c r="P782" t="s">
        <v>14507</v>
      </c>
      <c r="Q782">
        <f t="shared" si="12"/>
        <v>6601</v>
      </c>
      <c r="R782">
        <f>IF(COUNTIF($A$2:A782,A782)=1,Q782,"")</f>
        <v>6601</v>
      </c>
    </row>
    <row r="783" spans="1:18">
      <c r="A783" t="s">
        <v>13446</v>
      </c>
      <c r="B783" t="s">
        <v>1898</v>
      </c>
      <c r="C783" t="s">
        <v>15371</v>
      </c>
      <c r="D783" t="s">
        <v>119</v>
      </c>
      <c r="E783" t="s">
        <v>14558</v>
      </c>
      <c r="F783" t="s">
        <v>15108</v>
      </c>
      <c r="G783" t="s">
        <v>80</v>
      </c>
      <c r="H783" t="s">
        <v>14511</v>
      </c>
      <c r="I783" t="s">
        <v>5114</v>
      </c>
      <c r="J783" s="28">
        <v>45133</v>
      </c>
      <c r="K783" s="28">
        <v>45158</v>
      </c>
      <c r="L783">
        <v>83</v>
      </c>
      <c r="M783">
        <v>0</v>
      </c>
      <c r="N783">
        <v>1</v>
      </c>
      <c r="P783" t="s">
        <v>14512</v>
      </c>
      <c r="Q783">
        <f t="shared" si="12"/>
        <v>12000</v>
      </c>
      <c r="R783">
        <f>IF(COUNTIF($A$2:A783,A783)=1,Q783,"")</f>
        <v>12000</v>
      </c>
    </row>
    <row r="784" spans="1:18">
      <c r="A784" t="s">
        <v>11182</v>
      </c>
      <c r="B784" t="s">
        <v>9231</v>
      </c>
      <c r="C784" t="s">
        <v>3098</v>
      </c>
      <c r="D784" t="s">
        <v>52</v>
      </c>
      <c r="E784" t="s">
        <v>14522</v>
      </c>
      <c r="F784" t="s">
        <v>15980</v>
      </c>
      <c r="G784" t="s">
        <v>80</v>
      </c>
      <c r="H784" t="s">
        <v>14527</v>
      </c>
      <c r="I784" t="s">
        <v>4383</v>
      </c>
      <c r="J784" s="28">
        <v>44690</v>
      </c>
      <c r="K784" s="28"/>
      <c r="M784">
        <v>0</v>
      </c>
      <c r="N784">
        <v>1</v>
      </c>
      <c r="O784">
        <v>8.6999999999999993</v>
      </c>
      <c r="P784" t="s">
        <v>14550</v>
      </c>
      <c r="Q784">
        <f t="shared" si="12"/>
        <v>169085</v>
      </c>
      <c r="R784">
        <f>IF(COUNTIF($A$2:A784,A784)=1,Q784,"")</f>
        <v>169085</v>
      </c>
    </row>
    <row r="785" spans="1:18">
      <c r="A785" t="s">
        <v>11269</v>
      </c>
      <c r="B785" t="s">
        <v>8030</v>
      </c>
      <c r="C785" t="s">
        <v>3098</v>
      </c>
      <c r="D785" t="s">
        <v>100</v>
      </c>
      <c r="E785" t="s">
        <v>14522</v>
      </c>
      <c r="F785" t="s">
        <v>15981</v>
      </c>
      <c r="G785" t="s">
        <v>61</v>
      </c>
      <c r="H785" t="s">
        <v>14803</v>
      </c>
      <c r="I785" t="s">
        <v>15982</v>
      </c>
      <c r="J785" s="28">
        <v>44794</v>
      </c>
      <c r="K785" s="28"/>
      <c r="M785">
        <v>0</v>
      </c>
      <c r="N785">
        <v>1</v>
      </c>
      <c r="O785">
        <v>22.2</v>
      </c>
      <c r="P785" t="s">
        <v>14550</v>
      </c>
      <c r="Q785">
        <f t="shared" si="12"/>
        <v>7418</v>
      </c>
      <c r="R785">
        <f>IF(COUNTIF($A$2:A785,A785)=1,Q785,"")</f>
        <v>7418</v>
      </c>
    </row>
    <row r="786" spans="1:18">
      <c r="A786" t="s">
        <v>4645</v>
      </c>
      <c r="B786" t="s">
        <v>1733</v>
      </c>
      <c r="C786" t="s">
        <v>15014</v>
      </c>
      <c r="D786" t="s">
        <v>52</v>
      </c>
      <c r="E786" t="s">
        <v>14509</v>
      </c>
      <c r="F786" t="s">
        <v>15983</v>
      </c>
      <c r="G786" t="s">
        <v>67</v>
      </c>
      <c r="H786" t="s">
        <v>14537</v>
      </c>
      <c r="I786" t="s">
        <v>213</v>
      </c>
      <c r="J786" s="28">
        <v>45069</v>
      </c>
      <c r="K786" s="28"/>
      <c r="M786">
        <v>0</v>
      </c>
      <c r="N786">
        <v>1</v>
      </c>
      <c r="O786">
        <v>28.1</v>
      </c>
      <c r="P786" t="s">
        <v>14550</v>
      </c>
      <c r="Q786">
        <f t="shared" si="12"/>
        <v>84680</v>
      </c>
      <c r="R786">
        <f>IF(COUNTIF($A$2:A786,A786)=1,Q786,"")</f>
        <v>84680</v>
      </c>
    </row>
    <row r="787" spans="1:18">
      <c r="A787" t="s">
        <v>7135</v>
      </c>
      <c r="B787" t="s">
        <v>5984</v>
      </c>
      <c r="C787" t="s">
        <v>3098</v>
      </c>
      <c r="D787" t="s">
        <v>52</v>
      </c>
      <c r="E787" t="s">
        <v>14558</v>
      </c>
      <c r="F787" t="s">
        <v>15984</v>
      </c>
      <c r="G787" t="s">
        <v>61</v>
      </c>
      <c r="H787" t="s">
        <v>14682</v>
      </c>
      <c r="I787" t="s">
        <v>954</v>
      </c>
      <c r="J787" s="28">
        <v>45485</v>
      </c>
      <c r="K787" s="28">
        <v>45430</v>
      </c>
      <c r="L787">
        <v>104</v>
      </c>
      <c r="M787">
        <v>0</v>
      </c>
      <c r="N787">
        <v>1</v>
      </c>
      <c r="O787">
        <v>6.2</v>
      </c>
      <c r="P787" t="s">
        <v>14524</v>
      </c>
      <c r="Q787">
        <f t="shared" si="12"/>
        <v>170141</v>
      </c>
      <c r="R787">
        <f>IF(COUNTIF($A$2:A787,A787)=1,Q787,"")</f>
        <v>170141</v>
      </c>
    </row>
    <row r="788" spans="1:18">
      <c r="A788" t="s">
        <v>4413</v>
      </c>
      <c r="B788" t="s">
        <v>219</v>
      </c>
      <c r="C788" t="s">
        <v>15592</v>
      </c>
      <c r="D788" t="s">
        <v>100</v>
      </c>
      <c r="E788" t="s">
        <v>14504</v>
      </c>
      <c r="F788" t="s">
        <v>15985</v>
      </c>
      <c r="G788" t="s">
        <v>90</v>
      </c>
      <c r="H788" t="s">
        <v>14553</v>
      </c>
      <c r="I788" t="s">
        <v>1880</v>
      </c>
      <c r="J788" s="28">
        <v>45192</v>
      </c>
      <c r="K788" s="28"/>
      <c r="M788">
        <v>0</v>
      </c>
      <c r="N788">
        <v>1</v>
      </c>
      <c r="O788">
        <v>18</v>
      </c>
      <c r="P788" t="s">
        <v>14550</v>
      </c>
      <c r="Q788">
        <f t="shared" si="12"/>
        <v>2125</v>
      </c>
      <c r="R788">
        <f>IF(COUNTIF($A$2:A788,A788)=1,Q788,"")</f>
        <v>2125</v>
      </c>
    </row>
    <row r="789" spans="1:18">
      <c r="A789" t="s">
        <v>6183</v>
      </c>
      <c r="B789" t="s">
        <v>2576</v>
      </c>
      <c r="C789" t="s">
        <v>14978</v>
      </c>
      <c r="D789" t="s">
        <v>100</v>
      </c>
      <c r="E789" t="s">
        <v>14522</v>
      </c>
      <c r="F789" t="s">
        <v>15986</v>
      </c>
      <c r="G789" t="s">
        <v>90</v>
      </c>
      <c r="H789" t="s">
        <v>15505</v>
      </c>
      <c r="I789" t="s">
        <v>1006</v>
      </c>
      <c r="J789" s="28">
        <v>44831</v>
      </c>
      <c r="K789" s="28"/>
      <c r="M789">
        <v>0</v>
      </c>
      <c r="N789">
        <v>1</v>
      </c>
      <c r="P789" t="s">
        <v>14550</v>
      </c>
      <c r="Q789">
        <f t="shared" si="12"/>
        <v>8162</v>
      </c>
      <c r="R789">
        <f>IF(COUNTIF($A$2:A789,A789)=1,Q789,"")</f>
        <v>8162</v>
      </c>
    </row>
    <row r="790" spans="1:18">
      <c r="A790" t="s">
        <v>6679</v>
      </c>
      <c r="B790" t="s">
        <v>207</v>
      </c>
      <c r="C790" t="s">
        <v>14562</v>
      </c>
      <c r="D790" t="s">
        <v>52</v>
      </c>
      <c r="E790" t="s">
        <v>14509</v>
      </c>
      <c r="F790" t="s">
        <v>15987</v>
      </c>
      <c r="G790" t="s">
        <v>14588</v>
      </c>
      <c r="H790" t="s">
        <v>14537</v>
      </c>
      <c r="I790" t="s">
        <v>5667</v>
      </c>
      <c r="J790" s="28">
        <v>45222</v>
      </c>
      <c r="K790" s="28"/>
      <c r="M790">
        <v>0</v>
      </c>
      <c r="N790">
        <v>1</v>
      </c>
      <c r="O790">
        <v>32.9</v>
      </c>
      <c r="P790" t="s">
        <v>14516</v>
      </c>
      <c r="Q790">
        <f t="shared" si="12"/>
        <v>139351</v>
      </c>
      <c r="R790">
        <f>IF(COUNTIF($A$2:A790,A790)=1,Q790,"")</f>
        <v>139351</v>
      </c>
    </row>
    <row r="791" spans="1:18">
      <c r="A791" t="s">
        <v>15988</v>
      </c>
      <c r="B791" t="s">
        <v>2272</v>
      </c>
      <c r="C791" t="s">
        <v>15694</v>
      </c>
      <c r="D791" t="s">
        <v>60</v>
      </c>
      <c r="E791" t="s">
        <v>14558</v>
      </c>
      <c r="F791" t="s">
        <v>15989</v>
      </c>
      <c r="G791" t="s">
        <v>74</v>
      </c>
      <c r="H791" t="s">
        <v>14540</v>
      </c>
      <c r="I791" t="s">
        <v>267</v>
      </c>
      <c r="J791" s="28">
        <v>45247</v>
      </c>
      <c r="K791" s="28">
        <v>45229</v>
      </c>
      <c r="L791">
        <v>26</v>
      </c>
      <c r="M791">
        <v>0</v>
      </c>
      <c r="N791">
        <v>1</v>
      </c>
      <c r="P791" t="s">
        <v>14512</v>
      </c>
      <c r="Q791">
        <f t="shared" si="12"/>
        <v>7504</v>
      </c>
      <c r="R791">
        <f>IF(COUNTIF($A$2:A791,A791)=1,Q791,"")</f>
        <v>7504</v>
      </c>
    </row>
    <row r="792" spans="1:18">
      <c r="A792" t="s">
        <v>12580</v>
      </c>
      <c r="B792" t="s">
        <v>2957</v>
      </c>
      <c r="C792" t="s">
        <v>15939</v>
      </c>
      <c r="D792" t="s">
        <v>119</v>
      </c>
      <c r="E792" t="s">
        <v>14543</v>
      </c>
      <c r="F792" t="s">
        <v>15990</v>
      </c>
      <c r="G792" t="s">
        <v>14588</v>
      </c>
      <c r="H792" t="s">
        <v>14511</v>
      </c>
      <c r="I792" t="s">
        <v>15991</v>
      </c>
      <c r="J792" s="28">
        <v>45122</v>
      </c>
      <c r="K792" s="28">
        <v>45159</v>
      </c>
      <c r="L792">
        <v>84</v>
      </c>
      <c r="M792">
        <v>0</v>
      </c>
      <c r="N792">
        <v>1</v>
      </c>
      <c r="O792">
        <v>33</v>
      </c>
      <c r="P792" t="s">
        <v>14512</v>
      </c>
      <c r="Q792">
        <f t="shared" si="12"/>
        <v>13609</v>
      </c>
      <c r="R792">
        <f>IF(COUNTIF($A$2:A792,A792)=1,Q792,"")</f>
        <v>13609</v>
      </c>
    </row>
    <row r="793" spans="1:18">
      <c r="A793" t="s">
        <v>15992</v>
      </c>
      <c r="B793" t="s">
        <v>2534</v>
      </c>
      <c r="C793" t="s">
        <v>14716</v>
      </c>
      <c r="D793" t="s">
        <v>52</v>
      </c>
      <c r="E793" t="s">
        <v>14590</v>
      </c>
      <c r="F793" t="s">
        <v>15993</v>
      </c>
      <c r="G793" t="s">
        <v>133</v>
      </c>
      <c r="H793" t="s">
        <v>14511</v>
      </c>
      <c r="I793" t="s">
        <v>2883</v>
      </c>
      <c r="J793" s="28">
        <v>45528</v>
      </c>
      <c r="K793" s="28"/>
      <c r="M793">
        <v>0</v>
      </c>
      <c r="N793">
        <v>1</v>
      </c>
      <c r="O793">
        <v>25.6</v>
      </c>
      <c r="P793" t="s">
        <v>14550</v>
      </c>
      <c r="Q793">
        <f t="shared" si="12"/>
        <v>127647</v>
      </c>
      <c r="R793">
        <f>IF(COUNTIF($A$2:A793,A793)=1,Q793,"")</f>
        <v>127647</v>
      </c>
    </row>
    <row r="794" spans="1:18">
      <c r="A794" t="s">
        <v>15994</v>
      </c>
      <c r="B794" t="s">
        <v>5530</v>
      </c>
      <c r="C794" t="s">
        <v>14642</v>
      </c>
      <c r="D794" t="s">
        <v>119</v>
      </c>
      <c r="E794" t="s">
        <v>14543</v>
      </c>
      <c r="F794" t="s">
        <v>15995</v>
      </c>
      <c r="G794" t="s">
        <v>14519</v>
      </c>
      <c r="H794" t="s">
        <v>15208</v>
      </c>
      <c r="I794" t="s">
        <v>1181</v>
      </c>
      <c r="J794" s="28">
        <v>45609</v>
      </c>
      <c r="K794" s="28">
        <v>45690</v>
      </c>
      <c r="L794">
        <v>106</v>
      </c>
      <c r="M794">
        <v>1</v>
      </c>
      <c r="N794">
        <v>3</v>
      </c>
      <c r="P794" t="s">
        <v>14524</v>
      </c>
      <c r="Q794">
        <f t="shared" si="12"/>
        <v>8242</v>
      </c>
      <c r="R794">
        <f>IF(COUNTIF($A$2:A794,A794)=1,Q794,"")</f>
        <v>8242</v>
      </c>
    </row>
    <row r="795" spans="1:18">
      <c r="A795" t="s">
        <v>6362</v>
      </c>
      <c r="B795" t="s">
        <v>2711</v>
      </c>
      <c r="C795" t="s">
        <v>15210</v>
      </c>
      <c r="D795" t="s">
        <v>100</v>
      </c>
      <c r="E795" t="s">
        <v>14517</v>
      </c>
      <c r="F795" t="s">
        <v>15996</v>
      </c>
      <c r="G795" t="s">
        <v>14519</v>
      </c>
      <c r="H795" t="s">
        <v>14565</v>
      </c>
      <c r="I795" t="s">
        <v>2150</v>
      </c>
      <c r="J795" s="28">
        <v>45356</v>
      </c>
      <c r="K795" s="28"/>
      <c r="M795">
        <v>0</v>
      </c>
      <c r="N795">
        <v>1</v>
      </c>
      <c r="O795">
        <v>15.3</v>
      </c>
      <c r="P795" t="s">
        <v>14512</v>
      </c>
      <c r="Q795">
        <f t="shared" si="12"/>
        <v>3523</v>
      </c>
      <c r="R795">
        <f>IF(COUNTIF($A$2:A795,A795)=1,Q795,"")</f>
        <v>3523</v>
      </c>
    </row>
    <row r="796" spans="1:18">
      <c r="A796" t="s">
        <v>12096</v>
      </c>
      <c r="B796" t="s">
        <v>2445</v>
      </c>
      <c r="C796" t="s">
        <v>15017</v>
      </c>
      <c r="D796" t="s">
        <v>119</v>
      </c>
      <c r="E796" t="s">
        <v>14543</v>
      </c>
      <c r="F796" t="s">
        <v>15997</v>
      </c>
      <c r="G796" t="s">
        <v>53</v>
      </c>
      <c r="H796" t="s">
        <v>14553</v>
      </c>
      <c r="I796" t="s">
        <v>629</v>
      </c>
      <c r="J796" s="28">
        <v>44918</v>
      </c>
      <c r="K796" s="28">
        <v>44890</v>
      </c>
      <c r="L796">
        <v>117</v>
      </c>
      <c r="M796">
        <v>0</v>
      </c>
      <c r="N796">
        <v>1</v>
      </c>
      <c r="O796">
        <v>34</v>
      </c>
      <c r="P796" t="s">
        <v>14550</v>
      </c>
      <c r="Q796">
        <f t="shared" si="12"/>
        <v>12059</v>
      </c>
      <c r="R796">
        <f>IF(COUNTIF($A$2:A796,A796)=1,Q796,"")</f>
        <v>12059</v>
      </c>
    </row>
    <row r="797" spans="1:18">
      <c r="A797" t="s">
        <v>15998</v>
      </c>
      <c r="B797" t="s">
        <v>4553</v>
      </c>
      <c r="C797" t="s">
        <v>15939</v>
      </c>
      <c r="D797" t="s">
        <v>100</v>
      </c>
      <c r="E797" t="s">
        <v>14509</v>
      </c>
      <c r="F797" t="s">
        <v>15999</v>
      </c>
      <c r="G797" t="s">
        <v>80</v>
      </c>
      <c r="H797" t="s">
        <v>14580</v>
      </c>
      <c r="I797" t="s">
        <v>480</v>
      </c>
      <c r="J797" s="28">
        <v>45645</v>
      </c>
      <c r="K797" s="28"/>
      <c r="M797">
        <v>0</v>
      </c>
      <c r="N797">
        <v>1</v>
      </c>
      <c r="O797">
        <v>12.9</v>
      </c>
      <c r="P797" t="s">
        <v>14550</v>
      </c>
      <c r="Q797">
        <f t="shared" si="12"/>
        <v>7695</v>
      </c>
      <c r="R797">
        <f>IF(COUNTIF($A$2:A797,A797)=1,Q797,"")</f>
        <v>7695</v>
      </c>
    </row>
    <row r="798" spans="1:18">
      <c r="A798" t="s">
        <v>4490</v>
      </c>
      <c r="B798" t="s">
        <v>1923</v>
      </c>
      <c r="C798" t="s">
        <v>15004</v>
      </c>
      <c r="D798" t="s">
        <v>100</v>
      </c>
      <c r="E798" t="s">
        <v>14504</v>
      </c>
      <c r="F798" t="s">
        <v>16000</v>
      </c>
      <c r="G798" t="s">
        <v>61</v>
      </c>
      <c r="H798" t="s">
        <v>14530</v>
      </c>
      <c r="I798" t="s">
        <v>2902</v>
      </c>
      <c r="J798" s="28">
        <v>44591</v>
      </c>
      <c r="K798" s="28"/>
      <c r="M798">
        <v>0</v>
      </c>
      <c r="N798">
        <v>1</v>
      </c>
      <c r="O798">
        <v>13.1</v>
      </c>
      <c r="P798" t="s">
        <v>14507</v>
      </c>
      <c r="Q798">
        <f t="shared" si="12"/>
        <v>8046</v>
      </c>
      <c r="R798">
        <f>IF(COUNTIF($A$2:A798,A798)=1,Q798,"")</f>
        <v>8046</v>
      </c>
    </row>
    <row r="799" spans="1:18">
      <c r="A799" t="s">
        <v>13728</v>
      </c>
      <c r="B799" t="s">
        <v>71</v>
      </c>
      <c r="C799" t="s">
        <v>3098</v>
      </c>
      <c r="D799" t="s">
        <v>60</v>
      </c>
      <c r="E799" t="s">
        <v>14504</v>
      </c>
      <c r="F799" t="s">
        <v>16001</v>
      </c>
      <c r="G799" t="s">
        <v>74</v>
      </c>
      <c r="H799" t="s">
        <v>14532</v>
      </c>
      <c r="I799" t="s">
        <v>8013</v>
      </c>
      <c r="J799" s="28">
        <v>45565</v>
      </c>
      <c r="K799" s="28"/>
      <c r="M799">
        <v>0</v>
      </c>
      <c r="N799">
        <v>1</v>
      </c>
      <c r="O799">
        <v>28.4</v>
      </c>
      <c r="P799" t="s">
        <v>14507</v>
      </c>
      <c r="Q799">
        <f t="shared" si="12"/>
        <v>6155</v>
      </c>
      <c r="R799">
        <f>IF(COUNTIF($A$2:A799,A799)=1,Q799,"")</f>
        <v>6155</v>
      </c>
    </row>
    <row r="800" spans="1:18">
      <c r="A800" t="s">
        <v>16002</v>
      </c>
      <c r="B800" t="s">
        <v>473</v>
      </c>
      <c r="C800" t="s">
        <v>15815</v>
      </c>
      <c r="D800" t="s">
        <v>52</v>
      </c>
      <c r="E800" t="s">
        <v>14522</v>
      </c>
      <c r="F800" t="s">
        <v>16003</v>
      </c>
      <c r="G800" t="s">
        <v>90</v>
      </c>
      <c r="H800" t="s">
        <v>14511</v>
      </c>
      <c r="I800" t="s">
        <v>835</v>
      </c>
      <c r="J800" s="28">
        <v>44986</v>
      </c>
      <c r="K800" s="28"/>
      <c r="M800">
        <v>0</v>
      </c>
      <c r="N800">
        <v>1</v>
      </c>
      <c r="O800">
        <v>21.4</v>
      </c>
      <c r="P800" t="s">
        <v>14512</v>
      </c>
      <c r="Q800">
        <f t="shared" si="12"/>
        <v>185278</v>
      </c>
      <c r="R800">
        <f>IF(COUNTIF($A$2:A800,A800)=1,Q800,"")</f>
        <v>185278</v>
      </c>
    </row>
    <row r="801" spans="1:18">
      <c r="A801" t="s">
        <v>8331</v>
      </c>
      <c r="B801" t="s">
        <v>2077</v>
      </c>
      <c r="C801" t="s">
        <v>14650</v>
      </c>
      <c r="D801" t="s">
        <v>100</v>
      </c>
      <c r="E801" t="s">
        <v>14558</v>
      </c>
      <c r="F801" t="s">
        <v>16004</v>
      </c>
      <c r="G801" t="s">
        <v>67</v>
      </c>
      <c r="H801" t="s">
        <v>14639</v>
      </c>
      <c r="I801" t="s">
        <v>16005</v>
      </c>
      <c r="J801" s="28">
        <v>45157</v>
      </c>
      <c r="K801" s="28">
        <v>45144</v>
      </c>
      <c r="L801">
        <v>111</v>
      </c>
      <c r="M801">
        <v>0</v>
      </c>
      <c r="N801">
        <v>1</v>
      </c>
      <c r="P801" t="s">
        <v>14507</v>
      </c>
      <c r="Q801">
        <f t="shared" si="12"/>
        <v>9409</v>
      </c>
      <c r="R801">
        <f>IF(COUNTIF($A$2:A801,A801)=1,Q801,"")</f>
        <v>9409</v>
      </c>
    </row>
    <row r="802" spans="1:18">
      <c r="A802" t="s">
        <v>9378</v>
      </c>
      <c r="B802" t="s">
        <v>3257</v>
      </c>
      <c r="C802" t="s">
        <v>3098</v>
      </c>
      <c r="D802" t="s">
        <v>119</v>
      </c>
      <c r="E802" t="s">
        <v>14558</v>
      </c>
      <c r="F802" t="s">
        <v>16006</v>
      </c>
      <c r="G802" t="s">
        <v>90</v>
      </c>
      <c r="H802" t="s">
        <v>14565</v>
      </c>
      <c r="I802" t="s">
        <v>1336</v>
      </c>
      <c r="J802" s="28">
        <v>45693</v>
      </c>
      <c r="K802" s="28">
        <v>45589</v>
      </c>
      <c r="L802">
        <v>30</v>
      </c>
      <c r="M802">
        <v>0</v>
      </c>
      <c r="N802">
        <v>1</v>
      </c>
      <c r="O802">
        <v>34.799999999999997</v>
      </c>
      <c r="P802" t="s">
        <v>14550</v>
      </c>
      <c r="Q802">
        <f t="shared" si="12"/>
        <v>12519</v>
      </c>
      <c r="R802">
        <f>IF(COUNTIF($A$2:A802,A802)=1,Q802,"")</f>
        <v>12519</v>
      </c>
    </row>
    <row r="803" spans="1:18">
      <c r="A803" t="s">
        <v>16007</v>
      </c>
      <c r="B803" t="s">
        <v>4553</v>
      </c>
      <c r="C803" t="s">
        <v>15427</v>
      </c>
      <c r="D803" t="s">
        <v>100</v>
      </c>
      <c r="E803" t="s">
        <v>14509</v>
      </c>
      <c r="F803" t="s">
        <v>16008</v>
      </c>
      <c r="G803" t="s">
        <v>14588</v>
      </c>
      <c r="H803" t="s">
        <v>14527</v>
      </c>
      <c r="I803" t="s">
        <v>1291</v>
      </c>
      <c r="J803" s="28">
        <v>45287</v>
      </c>
      <c r="K803" s="28"/>
      <c r="M803">
        <v>0</v>
      </c>
      <c r="N803">
        <v>1</v>
      </c>
      <c r="O803">
        <v>33.4</v>
      </c>
      <c r="P803" t="s">
        <v>14507</v>
      </c>
      <c r="Q803">
        <f t="shared" si="12"/>
        <v>6867</v>
      </c>
      <c r="R803">
        <f>IF(COUNTIF($A$2:A803,A803)=1,Q803,"")</f>
        <v>6867</v>
      </c>
    </row>
    <row r="804" spans="1:18">
      <c r="A804" t="s">
        <v>6651</v>
      </c>
      <c r="B804" t="s">
        <v>1114</v>
      </c>
      <c r="C804" t="s">
        <v>15427</v>
      </c>
      <c r="D804" t="s">
        <v>73</v>
      </c>
      <c r="E804" t="s">
        <v>14543</v>
      </c>
      <c r="F804" t="s">
        <v>16009</v>
      </c>
      <c r="G804" t="s">
        <v>14519</v>
      </c>
      <c r="H804" t="s">
        <v>15360</v>
      </c>
      <c r="I804" t="s">
        <v>3659</v>
      </c>
      <c r="J804" s="28">
        <v>45264</v>
      </c>
      <c r="K804" s="28">
        <v>45234</v>
      </c>
      <c r="L804">
        <v>46</v>
      </c>
      <c r="M804">
        <v>0</v>
      </c>
      <c r="N804">
        <v>1</v>
      </c>
      <c r="O804">
        <v>34.9</v>
      </c>
      <c r="P804" t="s">
        <v>14524</v>
      </c>
      <c r="Q804">
        <f t="shared" si="12"/>
        <v>32882</v>
      </c>
      <c r="R804">
        <f>IF(COUNTIF($A$2:A804,A804)=1,Q804,"")</f>
        <v>32882</v>
      </c>
    </row>
    <row r="805" spans="1:18">
      <c r="A805" t="s">
        <v>16010</v>
      </c>
      <c r="B805" t="s">
        <v>7951</v>
      </c>
      <c r="C805" t="s">
        <v>14748</v>
      </c>
      <c r="D805" t="s">
        <v>52</v>
      </c>
      <c r="E805" t="s">
        <v>14543</v>
      </c>
      <c r="F805" t="s">
        <v>16011</v>
      </c>
      <c r="G805" t="s">
        <v>133</v>
      </c>
      <c r="H805" t="s">
        <v>14852</v>
      </c>
      <c r="I805" t="s">
        <v>16012</v>
      </c>
      <c r="J805" s="28">
        <v>45729</v>
      </c>
      <c r="K805" s="28">
        <v>45748</v>
      </c>
      <c r="L805">
        <v>96</v>
      </c>
      <c r="M805">
        <v>0</v>
      </c>
      <c r="N805">
        <v>1</v>
      </c>
      <c r="P805" t="s">
        <v>14512</v>
      </c>
      <c r="Q805">
        <f t="shared" si="12"/>
        <v>64048</v>
      </c>
      <c r="R805">
        <f>IF(COUNTIF($A$2:A805,A805)=1,Q805,"")</f>
        <v>64048</v>
      </c>
    </row>
    <row r="806" spans="1:18">
      <c r="A806" t="s">
        <v>16013</v>
      </c>
      <c r="B806" t="s">
        <v>2296</v>
      </c>
      <c r="C806" t="s">
        <v>3098</v>
      </c>
      <c r="D806" t="s">
        <v>52</v>
      </c>
      <c r="E806" t="s">
        <v>14517</v>
      </c>
      <c r="F806" t="s">
        <v>16014</v>
      </c>
      <c r="G806" t="s">
        <v>133</v>
      </c>
      <c r="H806" t="s">
        <v>14639</v>
      </c>
      <c r="I806" t="s">
        <v>2667</v>
      </c>
      <c r="J806" s="28">
        <v>45275</v>
      </c>
      <c r="K806" s="28"/>
      <c r="M806">
        <v>0</v>
      </c>
      <c r="N806">
        <v>1</v>
      </c>
      <c r="O806">
        <v>18.7</v>
      </c>
      <c r="P806" t="s">
        <v>14524</v>
      </c>
      <c r="Q806">
        <f t="shared" si="12"/>
        <v>211383</v>
      </c>
      <c r="R806">
        <f>IF(COUNTIF($A$2:A806,A806)=1,Q806,"")</f>
        <v>211383</v>
      </c>
    </row>
    <row r="807" spans="1:18">
      <c r="A807" t="s">
        <v>14209</v>
      </c>
      <c r="B807" t="s">
        <v>612</v>
      </c>
      <c r="C807" t="s">
        <v>3098</v>
      </c>
      <c r="D807" t="s">
        <v>60</v>
      </c>
      <c r="E807" t="s">
        <v>14509</v>
      </c>
      <c r="F807" t="s">
        <v>16015</v>
      </c>
      <c r="G807" t="s">
        <v>80</v>
      </c>
      <c r="H807" t="s">
        <v>14532</v>
      </c>
      <c r="I807" t="s">
        <v>9509</v>
      </c>
      <c r="J807" s="28">
        <v>45266</v>
      </c>
      <c r="K807" s="28"/>
      <c r="M807">
        <v>0</v>
      </c>
      <c r="N807">
        <v>1</v>
      </c>
      <c r="P807" t="s">
        <v>14524</v>
      </c>
      <c r="Q807">
        <f t="shared" si="12"/>
        <v>17152</v>
      </c>
      <c r="R807">
        <f>IF(COUNTIF($A$2:A807,A807)=1,Q807,"")</f>
        <v>17152</v>
      </c>
    </row>
    <row r="808" spans="1:18">
      <c r="A808" t="s">
        <v>16016</v>
      </c>
      <c r="B808" t="s">
        <v>10047</v>
      </c>
      <c r="C808" t="s">
        <v>15000</v>
      </c>
      <c r="D808" t="s">
        <v>119</v>
      </c>
      <c r="E808" t="s">
        <v>14517</v>
      </c>
      <c r="F808" t="s">
        <v>16017</v>
      </c>
      <c r="G808" t="s">
        <v>80</v>
      </c>
      <c r="H808" t="s">
        <v>14545</v>
      </c>
      <c r="I808" t="s">
        <v>8589</v>
      </c>
      <c r="J808" s="28">
        <v>45473</v>
      </c>
      <c r="K808" s="28"/>
      <c r="M808">
        <v>0</v>
      </c>
      <c r="N808">
        <v>1</v>
      </c>
      <c r="O808">
        <v>1.7</v>
      </c>
      <c r="P808" t="s">
        <v>14512</v>
      </c>
      <c r="Q808">
        <f t="shared" si="12"/>
        <v>6407</v>
      </c>
      <c r="R808">
        <f>IF(COUNTIF($A$2:A808,A808)=1,Q808,"")</f>
        <v>6407</v>
      </c>
    </row>
    <row r="809" spans="1:18">
      <c r="A809" t="s">
        <v>4621</v>
      </c>
      <c r="B809" t="s">
        <v>3591</v>
      </c>
      <c r="C809" t="s">
        <v>15607</v>
      </c>
      <c r="D809" t="s">
        <v>52</v>
      </c>
      <c r="E809" t="s">
        <v>14509</v>
      </c>
      <c r="F809" t="s">
        <v>16018</v>
      </c>
      <c r="G809" t="s">
        <v>14519</v>
      </c>
      <c r="H809" t="s">
        <v>14565</v>
      </c>
      <c r="I809" t="s">
        <v>823</v>
      </c>
      <c r="J809" s="28">
        <v>44887</v>
      </c>
      <c r="K809" s="28"/>
      <c r="M809">
        <v>0</v>
      </c>
      <c r="N809">
        <v>1</v>
      </c>
      <c r="O809">
        <v>19.600000000000001</v>
      </c>
      <c r="P809" t="s">
        <v>14516</v>
      </c>
      <c r="Q809">
        <f t="shared" si="12"/>
        <v>167409</v>
      </c>
      <c r="R809">
        <f>IF(COUNTIF($A$2:A809,A809)=1,Q809,"")</f>
        <v>167409</v>
      </c>
    </row>
    <row r="810" spans="1:18">
      <c r="A810" t="s">
        <v>7900</v>
      </c>
      <c r="B810" t="s">
        <v>3172</v>
      </c>
      <c r="C810" t="s">
        <v>3098</v>
      </c>
      <c r="D810" t="s">
        <v>119</v>
      </c>
      <c r="E810" t="s">
        <v>14558</v>
      </c>
      <c r="F810" t="s">
        <v>16019</v>
      </c>
      <c r="G810" t="s">
        <v>67</v>
      </c>
      <c r="H810" t="s">
        <v>14532</v>
      </c>
      <c r="I810" t="s">
        <v>1547</v>
      </c>
      <c r="J810" s="28">
        <v>45159</v>
      </c>
      <c r="K810" s="28">
        <v>45134</v>
      </c>
      <c r="L810">
        <v>136</v>
      </c>
      <c r="M810">
        <v>0</v>
      </c>
      <c r="N810">
        <v>1</v>
      </c>
      <c r="O810">
        <v>22.5</v>
      </c>
      <c r="P810" t="s">
        <v>14516</v>
      </c>
      <c r="Q810">
        <f t="shared" si="12"/>
        <v>9678</v>
      </c>
      <c r="R810">
        <f>IF(COUNTIF($A$2:A810,A810)=1,Q810,"")</f>
        <v>9678</v>
      </c>
    </row>
    <row r="811" spans="1:18">
      <c r="A811" t="s">
        <v>4422</v>
      </c>
      <c r="B811" t="s">
        <v>7016</v>
      </c>
      <c r="C811" t="s">
        <v>16020</v>
      </c>
      <c r="D811" t="s">
        <v>52</v>
      </c>
      <c r="E811" t="s">
        <v>14517</v>
      </c>
      <c r="F811" t="s">
        <v>16021</v>
      </c>
      <c r="G811" t="s">
        <v>133</v>
      </c>
      <c r="H811" t="s">
        <v>14616</v>
      </c>
      <c r="I811" t="s">
        <v>446</v>
      </c>
      <c r="J811" s="28">
        <v>44807</v>
      </c>
      <c r="K811" s="28"/>
      <c r="M811">
        <v>0</v>
      </c>
      <c r="N811">
        <v>1</v>
      </c>
      <c r="O811">
        <v>18.8</v>
      </c>
      <c r="P811" t="s">
        <v>14550</v>
      </c>
      <c r="Q811">
        <f t="shared" si="12"/>
        <v>156393</v>
      </c>
      <c r="R811">
        <f>IF(COUNTIF($A$2:A811,A811)=1,Q811,"")</f>
        <v>156393</v>
      </c>
    </row>
    <row r="812" spans="1:18">
      <c r="A812" t="s">
        <v>12043</v>
      </c>
      <c r="B812" t="s">
        <v>5854</v>
      </c>
      <c r="C812" t="s">
        <v>3098</v>
      </c>
      <c r="D812" t="s">
        <v>100</v>
      </c>
      <c r="E812" t="s">
        <v>14590</v>
      </c>
      <c r="F812" t="s">
        <v>16022</v>
      </c>
      <c r="G812" t="s">
        <v>67</v>
      </c>
      <c r="H812" t="s">
        <v>14574</v>
      </c>
      <c r="I812" t="s">
        <v>2802</v>
      </c>
      <c r="J812" s="28">
        <v>45109</v>
      </c>
      <c r="K812" s="28"/>
      <c r="M812">
        <v>0</v>
      </c>
      <c r="N812">
        <v>1</v>
      </c>
      <c r="O812">
        <v>8.3000000000000007</v>
      </c>
      <c r="P812" t="s">
        <v>14507</v>
      </c>
      <c r="Q812">
        <f t="shared" si="12"/>
        <v>8820</v>
      </c>
      <c r="R812">
        <f>IF(COUNTIF($A$2:A812,A812)=1,Q812,"")</f>
        <v>8820</v>
      </c>
    </row>
    <row r="813" spans="1:18">
      <c r="A813" t="s">
        <v>16023</v>
      </c>
      <c r="B813" t="s">
        <v>3062</v>
      </c>
      <c r="C813" t="s">
        <v>16024</v>
      </c>
      <c r="D813" t="s">
        <v>73</v>
      </c>
      <c r="E813" t="s">
        <v>14543</v>
      </c>
      <c r="F813" t="s">
        <v>16025</v>
      </c>
      <c r="G813" t="s">
        <v>90</v>
      </c>
      <c r="H813" t="s">
        <v>14506</v>
      </c>
      <c r="I813" t="s">
        <v>1447</v>
      </c>
      <c r="J813" s="28">
        <v>45524</v>
      </c>
      <c r="K813" s="28">
        <v>45424</v>
      </c>
      <c r="L813">
        <v>22</v>
      </c>
      <c r="M813">
        <v>1</v>
      </c>
      <c r="N813">
        <v>1</v>
      </c>
      <c r="O813">
        <v>25.9</v>
      </c>
      <c r="P813" t="s">
        <v>14512</v>
      </c>
      <c r="Q813">
        <f t="shared" si="12"/>
        <v>18352</v>
      </c>
      <c r="R813">
        <f>IF(COUNTIF($A$2:A813,A813)=1,Q813,"")</f>
        <v>18352</v>
      </c>
    </row>
    <row r="814" spans="1:18">
      <c r="A814" t="s">
        <v>8414</v>
      </c>
      <c r="B814" t="s">
        <v>3790</v>
      </c>
      <c r="C814" t="s">
        <v>15958</v>
      </c>
      <c r="D814" t="s">
        <v>52</v>
      </c>
      <c r="E814" t="s">
        <v>14590</v>
      </c>
      <c r="F814" t="s">
        <v>16026</v>
      </c>
      <c r="G814" t="s">
        <v>61</v>
      </c>
      <c r="H814" t="s">
        <v>14574</v>
      </c>
      <c r="I814" t="s">
        <v>349</v>
      </c>
      <c r="J814" s="28">
        <v>45034</v>
      </c>
      <c r="K814" s="28"/>
      <c r="M814">
        <v>0</v>
      </c>
      <c r="N814">
        <v>1</v>
      </c>
      <c r="O814">
        <v>32.9</v>
      </c>
      <c r="P814" t="s">
        <v>14516</v>
      </c>
      <c r="Q814">
        <f t="shared" si="12"/>
        <v>161193</v>
      </c>
      <c r="R814">
        <f>IF(COUNTIF($A$2:A814,A814)=1,Q814,"")</f>
        <v>161193</v>
      </c>
    </row>
    <row r="815" spans="1:18">
      <c r="A815" t="s">
        <v>16027</v>
      </c>
      <c r="B815" t="s">
        <v>16028</v>
      </c>
      <c r="C815" t="s">
        <v>3098</v>
      </c>
      <c r="D815" t="s">
        <v>60</v>
      </c>
      <c r="E815" t="s">
        <v>14509</v>
      </c>
      <c r="F815" t="s">
        <v>16029</v>
      </c>
      <c r="G815" t="s">
        <v>90</v>
      </c>
      <c r="H815" t="s">
        <v>14545</v>
      </c>
      <c r="I815" t="s">
        <v>581</v>
      </c>
      <c r="J815" s="28">
        <v>44802</v>
      </c>
      <c r="K815" s="28"/>
      <c r="M815">
        <v>0</v>
      </c>
      <c r="N815">
        <v>1</v>
      </c>
      <c r="O815">
        <v>4.9000000000000004</v>
      </c>
      <c r="P815" t="s">
        <v>14550</v>
      </c>
      <c r="Q815">
        <f t="shared" si="12"/>
        <v>19151</v>
      </c>
      <c r="R815">
        <f>IF(COUNTIF($A$2:A815,A815)=1,Q815,"")</f>
        <v>19151</v>
      </c>
    </row>
    <row r="816" spans="1:18">
      <c r="A816" t="s">
        <v>16030</v>
      </c>
      <c r="B816" t="s">
        <v>1381</v>
      </c>
      <c r="C816" t="s">
        <v>3098</v>
      </c>
      <c r="D816" t="s">
        <v>100</v>
      </c>
      <c r="E816" t="s">
        <v>14543</v>
      </c>
      <c r="F816" t="s">
        <v>16031</v>
      </c>
      <c r="G816" t="s">
        <v>133</v>
      </c>
      <c r="H816" t="s">
        <v>14619</v>
      </c>
      <c r="I816" t="s">
        <v>5805</v>
      </c>
      <c r="J816" s="28">
        <v>44613</v>
      </c>
      <c r="K816" s="28">
        <v>44692</v>
      </c>
      <c r="L816">
        <v>99</v>
      </c>
      <c r="M816">
        <v>0</v>
      </c>
      <c r="N816">
        <v>1</v>
      </c>
      <c r="P816" t="s">
        <v>14507</v>
      </c>
      <c r="Q816">
        <f t="shared" si="12"/>
        <v>8697</v>
      </c>
      <c r="R816">
        <f>IF(COUNTIF($A$2:A816,A816)=1,Q816,"")</f>
        <v>8697</v>
      </c>
    </row>
    <row r="817" spans="1:18">
      <c r="A817" t="s">
        <v>4193</v>
      </c>
      <c r="B817" t="s">
        <v>600</v>
      </c>
      <c r="C817" t="s">
        <v>3098</v>
      </c>
      <c r="D817" t="s">
        <v>73</v>
      </c>
      <c r="E817" t="s">
        <v>14543</v>
      </c>
      <c r="F817" t="s">
        <v>16032</v>
      </c>
      <c r="G817" t="s">
        <v>133</v>
      </c>
      <c r="H817" t="s">
        <v>16033</v>
      </c>
      <c r="I817" t="s">
        <v>1408</v>
      </c>
      <c r="J817" s="28">
        <v>45127</v>
      </c>
      <c r="K817" s="28">
        <v>45115</v>
      </c>
      <c r="L817">
        <v>24</v>
      </c>
      <c r="M817">
        <v>0</v>
      </c>
      <c r="N817">
        <v>1</v>
      </c>
      <c r="O817">
        <v>17.600000000000001</v>
      </c>
      <c r="P817" t="s">
        <v>14512</v>
      </c>
      <c r="Q817">
        <f t="shared" si="12"/>
        <v>31217</v>
      </c>
      <c r="R817">
        <f>IF(COUNTIF($A$2:A817,A817)=1,Q817,"")</f>
        <v>31217</v>
      </c>
    </row>
    <row r="818" spans="1:18">
      <c r="A818" t="s">
        <v>4310</v>
      </c>
      <c r="B818" t="s">
        <v>2591</v>
      </c>
      <c r="C818" t="s">
        <v>3098</v>
      </c>
      <c r="D818" t="s">
        <v>52</v>
      </c>
      <c r="E818" t="s">
        <v>14504</v>
      </c>
      <c r="F818" t="s">
        <v>16034</v>
      </c>
      <c r="G818" t="s">
        <v>53</v>
      </c>
      <c r="H818" t="s">
        <v>14639</v>
      </c>
      <c r="I818" t="s">
        <v>1838</v>
      </c>
      <c r="J818" s="28">
        <v>45600</v>
      </c>
      <c r="K818" s="28"/>
      <c r="M818">
        <v>0</v>
      </c>
      <c r="N818">
        <v>1</v>
      </c>
      <c r="O818">
        <v>23</v>
      </c>
      <c r="P818" t="s">
        <v>14512</v>
      </c>
      <c r="Q818">
        <f t="shared" si="12"/>
        <v>178000</v>
      </c>
      <c r="R818">
        <f>IF(COUNTIF($A$2:A818,A818)=1,Q818,"")</f>
        <v>178000</v>
      </c>
    </row>
    <row r="819" spans="1:18">
      <c r="A819" t="s">
        <v>6866</v>
      </c>
      <c r="B819" t="s">
        <v>4973</v>
      </c>
      <c r="C819" t="s">
        <v>3098</v>
      </c>
      <c r="D819" t="s">
        <v>52</v>
      </c>
      <c r="E819" t="s">
        <v>14543</v>
      </c>
      <c r="F819" t="s">
        <v>16035</v>
      </c>
      <c r="G819" t="s">
        <v>53</v>
      </c>
      <c r="H819" t="s">
        <v>14537</v>
      </c>
      <c r="I819" t="s">
        <v>962</v>
      </c>
      <c r="J819" s="28">
        <v>45667</v>
      </c>
      <c r="K819" s="28">
        <v>45752</v>
      </c>
      <c r="L819">
        <v>166</v>
      </c>
      <c r="M819">
        <v>1</v>
      </c>
      <c r="N819">
        <v>4</v>
      </c>
      <c r="O819">
        <v>0.8</v>
      </c>
      <c r="P819" t="s">
        <v>14512</v>
      </c>
      <c r="Q819">
        <f t="shared" si="12"/>
        <v>205000</v>
      </c>
      <c r="R819">
        <f>IF(COUNTIF($A$2:A819,A819)=1,Q819,"")</f>
        <v>205000</v>
      </c>
    </row>
    <row r="820" spans="1:18">
      <c r="A820" t="s">
        <v>9166</v>
      </c>
      <c r="B820" t="s">
        <v>10131</v>
      </c>
      <c r="C820" t="s">
        <v>3098</v>
      </c>
      <c r="D820" t="s">
        <v>119</v>
      </c>
      <c r="E820" t="s">
        <v>14543</v>
      </c>
      <c r="F820" t="s">
        <v>16036</v>
      </c>
      <c r="G820" t="s">
        <v>133</v>
      </c>
      <c r="H820" t="s">
        <v>14530</v>
      </c>
      <c r="I820" t="s">
        <v>437</v>
      </c>
      <c r="J820" s="28">
        <v>45332</v>
      </c>
      <c r="K820" s="28">
        <v>45344</v>
      </c>
      <c r="L820">
        <v>51</v>
      </c>
      <c r="M820">
        <v>1</v>
      </c>
      <c r="N820">
        <v>3</v>
      </c>
      <c r="O820">
        <v>20.8</v>
      </c>
      <c r="P820" t="s">
        <v>14512</v>
      </c>
      <c r="Q820">
        <f t="shared" si="12"/>
        <v>10672</v>
      </c>
      <c r="R820">
        <f>IF(COUNTIF($A$2:A820,A820)=1,Q820,"")</f>
        <v>10672</v>
      </c>
    </row>
    <row r="821" spans="1:18">
      <c r="A821" t="s">
        <v>8183</v>
      </c>
      <c r="B821" t="s">
        <v>4283</v>
      </c>
      <c r="C821" t="s">
        <v>16037</v>
      </c>
      <c r="D821" t="s">
        <v>52</v>
      </c>
      <c r="E821" t="s">
        <v>14590</v>
      </c>
      <c r="F821" t="s">
        <v>16038</v>
      </c>
      <c r="G821" t="s">
        <v>90</v>
      </c>
      <c r="H821" t="s">
        <v>14574</v>
      </c>
      <c r="I821" t="s">
        <v>2240</v>
      </c>
      <c r="J821" s="28">
        <v>44719</v>
      </c>
      <c r="K821" s="28"/>
      <c r="M821">
        <v>0</v>
      </c>
      <c r="N821">
        <v>1</v>
      </c>
      <c r="P821" t="s">
        <v>14512</v>
      </c>
      <c r="Q821">
        <f t="shared" si="12"/>
        <v>211380</v>
      </c>
      <c r="R821">
        <f>IF(COUNTIF($A$2:A821,A821)=1,Q821,"")</f>
        <v>211380</v>
      </c>
    </row>
    <row r="822" spans="1:18">
      <c r="A822" t="s">
        <v>3428</v>
      </c>
      <c r="B822" t="s">
        <v>5006</v>
      </c>
      <c r="C822" t="s">
        <v>14944</v>
      </c>
      <c r="D822" t="s">
        <v>52</v>
      </c>
      <c r="E822" t="s">
        <v>14517</v>
      </c>
      <c r="F822" t="s">
        <v>16039</v>
      </c>
      <c r="G822" t="s">
        <v>67</v>
      </c>
      <c r="H822" t="s">
        <v>15934</v>
      </c>
      <c r="I822" t="s">
        <v>1183</v>
      </c>
      <c r="J822" s="28">
        <v>44884</v>
      </c>
      <c r="K822" s="28"/>
      <c r="M822">
        <v>0</v>
      </c>
      <c r="N822">
        <v>1</v>
      </c>
      <c r="O822">
        <v>14.1</v>
      </c>
      <c r="P822" t="s">
        <v>14507</v>
      </c>
      <c r="Q822">
        <f t="shared" si="12"/>
        <v>52665</v>
      </c>
      <c r="R822">
        <f>IF(COUNTIF($A$2:A822,A822)=1,Q822,"")</f>
        <v>52665</v>
      </c>
    </row>
    <row r="823" spans="1:18">
      <c r="A823" t="s">
        <v>13413</v>
      </c>
      <c r="B823" t="s">
        <v>4320</v>
      </c>
      <c r="C823" t="s">
        <v>14973</v>
      </c>
      <c r="D823" t="s">
        <v>100</v>
      </c>
      <c r="E823" t="s">
        <v>14558</v>
      </c>
      <c r="F823" t="s">
        <v>16040</v>
      </c>
      <c r="G823" t="s">
        <v>133</v>
      </c>
      <c r="H823" t="s">
        <v>14580</v>
      </c>
      <c r="I823" t="s">
        <v>464</v>
      </c>
      <c r="J823" s="28">
        <v>45566</v>
      </c>
      <c r="K823" s="28">
        <v>45621</v>
      </c>
      <c r="L823">
        <v>163</v>
      </c>
      <c r="M823">
        <v>0</v>
      </c>
      <c r="N823">
        <v>1</v>
      </c>
      <c r="O823">
        <v>9.3000000000000007</v>
      </c>
      <c r="P823" t="s">
        <v>14524</v>
      </c>
      <c r="Q823">
        <f t="shared" si="12"/>
        <v>6693</v>
      </c>
      <c r="R823">
        <f>IF(COUNTIF($A$2:A823,A823)=1,Q823,"")</f>
        <v>6693</v>
      </c>
    </row>
    <row r="824" spans="1:18">
      <c r="A824" t="s">
        <v>4976</v>
      </c>
      <c r="B824" t="s">
        <v>4907</v>
      </c>
      <c r="C824" t="s">
        <v>15925</v>
      </c>
      <c r="D824" t="s">
        <v>52</v>
      </c>
      <c r="E824" t="s">
        <v>14504</v>
      </c>
      <c r="F824" t="s">
        <v>16041</v>
      </c>
      <c r="G824" t="s">
        <v>133</v>
      </c>
      <c r="H824" t="s">
        <v>14580</v>
      </c>
      <c r="I824" t="s">
        <v>1268</v>
      </c>
      <c r="J824" s="28">
        <v>45750</v>
      </c>
      <c r="K824" s="28"/>
      <c r="M824">
        <v>0</v>
      </c>
      <c r="N824">
        <v>1</v>
      </c>
      <c r="O824">
        <v>26.7</v>
      </c>
      <c r="P824" t="s">
        <v>14512</v>
      </c>
      <c r="Q824">
        <f t="shared" si="12"/>
        <v>94235</v>
      </c>
      <c r="R824">
        <f>IF(COUNTIF($A$2:A824,A824)=1,Q824,"")</f>
        <v>94235</v>
      </c>
    </row>
    <row r="825" spans="1:18">
      <c r="A825" t="s">
        <v>12473</v>
      </c>
      <c r="B825" t="s">
        <v>875</v>
      </c>
      <c r="C825" t="s">
        <v>15466</v>
      </c>
      <c r="D825" t="s">
        <v>60</v>
      </c>
      <c r="E825" t="s">
        <v>14522</v>
      </c>
      <c r="F825" t="s">
        <v>16042</v>
      </c>
      <c r="G825" t="s">
        <v>14588</v>
      </c>
      <c r="H825" t="s">
        <v>14635</v>
      </c>
      <c r="I825" t="s">
        <v>14546</v>
      </c>
      <c r="J825" s="28">
        <v>45262</v>
      </c>
      <c r="K825" s="28"/>
      <c r="M825">
        <v>0</v>
      </c>
      <c r="N825">
        <v>1</v>
      </c>
      <c r="O825">
        <v>12.2</v>
      </c>
      <c r="P825" t="s">
        <v>14550</v>
      </c>
      <c r="Q825">
        <f t="shared" si="12"/>
        <v>23337</v>
      </c>
      <c r="R825">
        <f>IF(COUNTIF($A$2:A825,A825)=1,Q825,"")</f>
        <v>23337</v>
      </c>
    </row>
    <row r="826" spans="1:18">
      <c r="A826" t="s">
        <v>16043</v>
      </c>
      <c r="B826" t="s">
        <v>5238</v>
      </c>
      <c r="C826" t="s">
        <v>16044</v>
      </c>
      <c r="D826" t="s">
        <v>52</v>
      </c>
      <c r="E826" t="s">
        <v>14558</v>
      </c>
      <c r="F826" t="s">
        <v>16045</v>
      </c>
      <c r="G826" t="s">
        <v>90</v>
      </c>
      <c r="H826" t="s">
        <v>14537</v>
      </c>
      <c r="I826" t="s">
        <v>926</v>
      </c>
      <c r="J826" s="28">
        <v>45722</v>
      </c>
      <c r="K826" s="28">
        <v>45772</v>
      </c>
      <c r="L826">
        <v>195</v>
      </c>
      <c r="M826">
        <v>0</v>
      </c>
      <c r="N826">
        <v>1</v>
      </c>
      <c r="O826">
        <v>30.9</v>
      </c>
      <c r="P826" t="s">
        <v>14507</v>
      </c>
      <c r="Q826">
        <f t="shared" si="12"/>
        <v>101113</v>
      </c>
      <c r="R826">
        <f>IF(COUNTIF($A$2:A826,A826)=1,Q826,"")</f>
        <v>101113</v>
      </c>
    </row>
    <row r="827" spans="1:18">
      <c r="A827" t="s">
        <v>7402</v>
      </c>
      <c r="B827" t="s">
        <v>5729</v>
      </c>
      <c r="C827" t="s">
        <v>3098</v>
      </c>
      <c r="D827" t="s">
        <v>73</v>
      </c>
      <c r="E827" t="s">
        <v>14522</v>
      </c>
      <c r="F827" t="s">
        <v>16046</v>
      </c>
      <c r="G827" t="s">
        <v>133</v>
      </c>
      <c r="H827" t="s">
        <v>14568</v>
      </c>
      <c r="I827" t="s">
        <v>3270</v>
      </c>
      <c r="J827" s="28">
        <v>45287</v>
      </c>
      <c r="K827" s="28"/>
      <c r="M827">
        <v>0</v>
      </c>
      <c r="N827">
        <v>1</v>
      </c>
      <c r="O827">
        <v>10.7</v>
      </c>
      <c r="P827" t="s">
        <v>14524</v>
      </c>
      <c r="Q827">
        <f t="shared" si="12"/>
        <v>31315</v>
      </c>
      <c r="R827">
        <f>IF(COUNTIF($A$2:A827,A827)=1,Q827,"")</f>
        <v>31315</v>
      </c>
    </row>
    <row r="828" spans="1:18">
      <c r="A828" t="s">
        <v>16047</v>
      </c>
      <c r="B828" t="s">
        <v>2411</v>
      </c>
      <c r="C828" t="s">
        <v>14622</v>
      </c>
      <c r="D828" t="s">
        <v>60</v>
      </c>
      <c r="E828" t="s">
        <v>14558</v>
      </c>
      <c r="F828" t="s">
        <v>16048</v>
      </c>
      <c r="G828" t="s">
        <v>74</v>
      </c>
      <c r="H828" t="s">
        <v>14540</v>
      </c>
      <c r="I828" t="s">
        <v>433</v>
      </c>
      <c r="J828" s="28">
        <v>45566</v>
      </c>
      <c r="K828" s="28">
        <v>45669</v>
      </c>
      <c r="L828">
        <v>171</v>
      </c>
      <c r="M828">
        <v>0</v>
      </c>
      <c r="N828">
        <v>1</v>
      </c>
      <c r="O828">
        <v>8</v>
      </c>
      <c r="P828" t="s">
        <v>14507</v>
      </c>
      <c r="Q828">
        <f t="shared" si="12"/>
        <v>11029</v>
      </c>
      <c r="R828">
        <f>IF(COUNTIF($A$2:A828,A828)=1,Q828,"")</f>
        <v>11029</v>
      </c>
    </row>
    <row r="829" spans="1:18">
      <c r="A829" t="s">
        <v>6151</v>
      </c>
      <c r="B829" t="s">
        <v>1777</v>
      </c>
      <c r="C829" t="s">
        <v>14883</v>
      </c>
      <c r="D829" t="s">
        <v>100</v>
      </c>
      <c r="E829" t="s">
        <v>14504</v>
      </c>
      <c r="F829" t="s">
        <v>16049</v>
      </c>
      <c r="G829" t="s">
        <v>90</v>
      </c>
      <c r="H829" t="s">
        <v>16050</v>
      </c>
      <c r="I829" t="s">
        <v>1710</v>
      </c>
      <c r="J829" s="28">
        <v>45189</v>
      </c>
      <c r="K829" s="28"/>
      <c r="M829">
        <v>0</v>
      </c>
      <c r="N829">
        <v>1</v>
      </c>
      <c r="O829">
        <v>34.200000000000003</v>
      </c>
      <c r="P829" t="s">
        <v>14524</v>
      </c>
      <c r="Q829">
        <f t="shared" si="12"/>
        <v>1405</v>
      </c>
      <c r="R829">
        <f>IF(COUNTIF($A$2:A829,A829)=1,Q829,"")</f>
        <v>1405</v>
      </c>
    </row>
    <row r="830" spans="1:18">
      <c r="A830" t="s">
        <v>16051</v>
      </c>
      <c r="B830" t="s">
        <v>2792</v>
      </c>
      <c r="C830" t="s">
        <v>15407</v>
      </c>
      <c r="D830" t="s">
        <v>60</v>
      </c>
      <c r="E830" t="s">
        <v>14543</v>
      </c>
      <c r="F830" t="s">
        <v>16052</v>
      </c>
      <c r="G830" t="s">
        <v>53</v>
      </c>
      <c r="H830" t="s">
        <v>14565</v>
      </c>
      <c r="I830" t="s">
        <v>1402</v>
      </c>
      <c r="J830" s="28">
        <v>45512</v>
      </c>
      <c r="K830" s="28">
        <v>45509</v>
      </c>
      <c r="L830">
        <v>46</v>
      </c>
      <c r="M830">
        <v>0</v>
      </c>
      <c r="N830">
        <v>1</v>
      </c>
      <c r="O830">
        <v>10.4</v>
      </c>
      <c r="P830" t="s">
        <v>14512</v>
      </c>
      <c r="Q830">
        <f t="shared" si="12"/>
        <v>15099</v>
      </c>
      <c r="R830">
        <f>IF(COUNTIF($A$2:A830,A830)=1,Q830,"")</f>
        <v>15099</v>
      </c>
    </row>
    <row r="831" spans="1:18">
      <c r="A831" t="s">
        <v>16053</v>
      </c>
      <c r="B831" t="s">
        <v>4496</v>
      </c>
      <c r="C831" t="s">
        <v>16054</v>
      </c>
      <c r="D831" t="s">
        <v>73</v>
      </c>
      <c r="E831" t="s">
        <v>14543</v>
      </c>
      <c r="F831" t="s">
        <v>16055</v>
      </c>
      <c r="G831" t="s">
        <v>133</v>
      </c>
      <c r="H831" t="s">
        <v>14530</v>
      </c>
      <c r="I831" t="s">
        <v>1408</v>
      </c>
      <c r="J831" s="28">
        <v>45223</v>
      </c>
      <c r="K831" s="28">
        <v>45202</v>
      </c>
      <c r="L831">
        <v>111</v>
      </c>
      <c r="M831">
        <v>1</v>
      </c>
      <c r="N831">
        <v>2</v>
      </c>
      <c r="O831">
        <v>15</v>
      </c>
      <c r="P831" t="s">
        <v>14507</v>
      </c>
      <c r="Q831">
        <f t="shared" si="12"/>
        <v>45993</v>
      </c>
      <c r="R831">
        <f>IF(COUNTIF($A$2:A831,A831)=1,Q831,"")</f>
        <v>45993</v>
      </c>
    </row>
    <row r="832" spans="1:18">
      <c r="A832" t="s">
        <v>9957</v>
      </c>
      <c r="B832" t="s">
        <v>2979</v>
      </c>
      <c r="C832" t="s">
        <v>15827</v>
      </c>
      <c r="D832" t="s">
        <v>52</v>
      </c>
      <c r="E832" t="s">
        <v>14522</v>
      </c>
      <c r="F832" t="s">
        <v>16056</v>
      </c>
      <c r="G832" t="s">
        <v>133</v>
      </c>
      <c r="H832" t="s">
        <v>14527</v>
      </c>
      <c r="I832" t="s">
        <v>4095</v>
      </c>
      <c r="J832" s="28">
        <v>45331</v>
      </c>
      <c r="K832" s="28"/>
      <c r="M832">
        <v>0</v>
      </c>
      <c r="N832">
        <v>1</v>
      </c>
      <c r="O832">
        <v>25.4</v>
      </c>
      <c r="P832" t="s">
        <v>14507</v>
      </c>
      <c r="Q832">
        <f t="shared" si="12"/>
        <v>189577</v>
      </c>
      <c r="R832">
        <f>IF(COUNTIF($A$2:A832,A832)=1,Q832,"")</f>
        <v>189577</v>
      </c>
    </row>
    <row r="833" spans="1:18">
      <c r="A833" t="s">
        <v>10417</v>
      </c>
      <c r="B833" t="s">
        <v>6957</v>
      </c>
      <c r="C833" t="s">
        <v>16057</v>
      </c>
      <c r="D833" t="s">
        <v>73</v>
      </c>
      <c r="E833" t="s">
        <v>14509</v>
      </c>
      <c r="F833" t="s">
        <v>16058</v>
      </c>
      <c r="G833" t="s">
        <v>67</v>
      </c>
      <c r="H833" t="s">
        <v>14537</v>
      </c>
      <c r="I833" t="s">
        <v>2600</v>
      </c>
      <c r="J833" s="28">
        <v>45303</v>
      </c>
      <c r="K833" s="28"/>
      <c r="M833">
        <v>0</v>
      </c>
      <c r="N833">
        <v>1</v>
      </c>
      <c r="O833">
        <v>13.8</v>
      </c>
      <c r="P833" t="s">
        <v>14524</v>
      </c>
      <c r="Q833">
        <f t="shared" si="12"/>
        <v>44246</v>
      </c>
      <c r="R833">
        <f>IF(COUNTIF($A$2:A833,A833)=1,Q833,"")</f>
        <v>44246</v>
      </c>
    </row>
    <row r="834" spans="1:18">
      <c r="A834" t="s">
        <v>6190</v>
      </c>
      <c r="B834" t="s">
        <v>8372</v>
      </c>
      <c r="C834" t="s">
        <v>15639</v>
      </c>
      <c r="D834" t="s">
        <v>100</v>
      </c>
      <c r="E834" t="s">
        <v>14543</v>
      </c>
      <c r="F834" t="s">
        <v>16059</v>
      </c>
      <c r="G834" t="s">
        <v>133</v>
      </c>
      <c r="H834" t="s">
        <v>14549</v>
      </c>
      <c r="I834" t="s">
        <v>8589</v>
      </c>
      <c r="J834" s="28">
        <v>45423</v>
      </c>
      <c r="K834" s="28">
        <v>45352</v>
      </c>
      <c r="L834">
        <v>40</v>
      </c>
      <c r="M834">
        <v>0</v>
      </c>
      <c r="N834">
        <v>1</v>
      </c>
      <c r="O834">
        <v>33.799999999999997</v>
      </c>
      <c r="P834" t="s">
        <v>14512</v>
      </c>
      <c r="Q834">
        <f t="shared" ref="Q834:Q897" si="13">IFERROR(IF(RIGHT(UPPER(TRIM(F834)),1)="K",VALUE(SUBSTITUTE(SUBSTITUTE(LEFT(TRIM(F834),LEN(TRIM(F834))-1),"$",""),",",""))*1000,IF(RIGHT(UPPER(TRIM(F834)),1)="M",VALUE(SUBSTITUTE(SUBSTITUTE(LEFT(TRIM(F834),LEN(TRIM(F834))-1),"$",""),",",""))*1000000,VALUE(SUBSTITUTE(SUBSTITUTE(TRIM(F834),"$",""),",","")))),"")</f>
        <v>2034</v>
      </c>
      <c r="R834">
        <f>IF(COUNTIF($A$2:A834,A834)=1,Q834,"")</f>
        <v>2034</v>
      </c>
    </row>
    <row r="835" spans="1:18">
      <c r="A835" t="s">
        <v>6562</v>
      </c>
      <c r="B835" t="s">
        <v>1214</v>
      </c>
      <c r="C835" t="s">
        <v>3098</v>
      </c>
      <c r="D835" t="s">
        <v>73</v>
      </c>
      <c r="E835" t="s">
        <v>14517</v>
      </c>
      <c r="F835" t="s">
        <v>16060</v>
      </c>
      <c r="G835" t="s">
        <v>133</v>
      </c>
      <c r="H835" t="s">
        <v>14560</v>
      </c>
      <c r="I835" t="s">
        <v>332</v>
      </c>
      <c r="J835" s="28">
        <v>45767</v>
      </c>
      <c r="K835" s="28"/>
      <c r="M835">
        <v>0</v>
      </c>
      <c r="N835">
        <v>1</v>
      </c>
      <c r="O835">
        <v>31.5</v>
      </c>
      <c r="P835" t="s">
        <v>14550</v>
      </c>
      <c r="Q835">
        <f t="shared" si="13"/>
        <v>47128</v>
      </c>
      <c r="R835">
        <f>IF(COUNTIF($A$2:A835,A835)=1,Q835,"")</f>
        <v>47128</v>
      </c>
    </row>
    <row r="836" spans="1:18">
      <c r="A836" t="s">
        <v>9901</v>
      </c>
      <c r="B836" t="s">
        <v>137</v>
      </c>
      <c r="C836" t="s">
        <v>15267</v>
      </c>
      <c r="D836" t="s">
        <v>52</v>
      </c>
      <c r="E836" t="s">
        <v>14590</v>
      </c>
      <c r="F836" t="s">
        <v>16061</v>
      </c>
      <c r="G836" t="s">
        <v>53</v>
      </c>
      <c r="H836" t="s">
        <v>14545</v>
      </c>
      <c r="I836" t="s">
        <v>4548</v>
      </c>
      <c r="J836" s="28">
        <v>44904</v>
      </c>
      <c r="K836" s="28"/>
      <c r="M836">
        <v>0</v>
      </c>
      <c r="N836">
        <v>1</v>
      </c>
      <c r="O836">
        <v>26.9</v>
      </c>
      <c r="P836" t="s">
        <v>14507</v>
      </c>
      <c r="Q836">
        <f t="shared" si="13"/>
        <v>168196</v>
      </c>
      <c r="R836">
        <f>IF(COUNTIF($A$2:A836,A836)=1,Q836,"")</f>
        <v>168196</v>
      </c>
    </row>
    <row r="837" spans="1:18">
      <c r="A837" t="s">
        <v>13917</v>
      </c>
      <c r="B837" t="s">
        <v>11274</v>
      </c>
      <c r="C837" t="s">
        <v>14869</v>
      </c>
      <c r="D837" t="s">
        <v>73</v>
      </c>
      <c r="E837" t="s">
        <v>14522</v>
      </c>
      <c r="F837" t="s">
        <v>16062</v>
      </c>
      <c r="G837" t="s">
        <v>14519</v>
      </c>
      <c r="H837" t="s">
        <v>15530</v>
      </c>
      <c r="I837" t="s">
        <v>512</v>
      </c>
      <c r="J837" s="28">
        <v>45106</v>
      </c>
      <c r="K837" s="28"/>
      <c r="M837">
        <v>0</v>
      </c>
      <c r="N837">
        <v>1</v>
      </c>
      <c r="O837">
        <v>30.7</v>
      </c>
      <c r="P837" t="s">
        <v>14507</v>
      </c>
      <c r="Q837">
        <f t="shared" si="13"/>
        <v>44000</v>
      </c>
      <c r="R837">
        <f>IF(COUNTIF($A$2:A837,A837)=1,Q837,"")</f>
        <v>44000</v>
      </c>
    </row>
    <row r="838" spans="1:18">
      <c r="A838" t="s">
        <v>16063</v>
      </c>
      <c r="B838" t="s">
        <v>4362</v>
      </c>
      <c r="C838" t="s">
        <v>15009</v>
      </c>
      <c r="D838" t="s">
        <v>100</v>
      </c>
      <c r="E838" t="s">
        <v>14522</v>
      </c>
      <c r="F838" t="s">
        <v>14830</v>
      </c>
      <c r="G838" t="s">
        <v>61</v>
      </c>
      <c r="H838" t="s">
        <v>14568</v>
      </c>
      <c r="I838" t="s">
        <v>2162</v>
      </c>
      <c r="J838" s="28">
        <v>44601</v>
      </c>
      <c r="K838" s="28"/>
      <c r="M838">
        <v>0</v>
      </c>
      <c r="N838">
        <v>1</v>
      </c>
      <c r="O838">
        <v>7.8</v>
      </c>
      <c r="P838" t="s">
        <v>14524</v>
      </c>
      <c r="Q838">
        <f t="shared" si="13"/>
        <v>6000</v>
      </c>
      <c r="R838">
        <f>IF(COUNTIF($A$2:A838,A838)=1,Q838,"")</f>
        <v>6000</v>
      </c>
    </row>
    <row r="839" spans="1:18">
      <c r="A839" t="s">
        <v>16064</v>
      </c>
      <c r="B839" t="s">
        <v>4083</v>
      </c>
      <c r="C839" t="s">
        <v>14599</v>
      </c>
      <c r="D839" t="s">
        <v>73</v>
      </c>
      <c r="E839" t="s">
        <v>14509</v>
      </c>
      <c r="F839" t="s">
        <v>16065</v>
      </c>
      <c r="G839" t="s">
        <v>53</v>
      </c>
      <c r="H839" t="s">
        <v>14635</v>
      </c>
      <c r="I839" t="s">
        <v>1562</v>
      </c>
      <c r="J839" s="28">
        <v>45272</v>
      </c>
      <c r="K839" s="28"/>
      <c r="M839">
        <v>0</v>
      </c>
      <c r="N839">
        <v>1</v>
      </c>
      <c r="O839">
        <v>31.3</v>
      </c>
      <c r="P839" t="s">
        <v>14507</v>
      </c>
      <c r="Q839">
        <f t="shared" si="13"/>
        <v>45747</v>
      </c>
      <c r="R839">
        <f>IF(COUNTIF($A$2:A839,A839)=1,Q839,"")</f>
        <v>45747</v>
      </c>
    </row>
    <row r="840" spans="1:18">
      <c r="A840" t="s">
        <v>3423</v>
      </c>
      <c r="B840" t="s">
        <v>1485</v>
      </c>
      <c r="C840" t="s">
        <v>3098</v>
      </c>
      <c r="D840" t="s">
        <v>100</v>
      </c>
      <c r="E840" t="s">
        <v>14509</v>
      </c>
      <c r="F840" t="s">
        <v>16066</v>
      </c>
      <c r="G840" t="s">
        <v>74</v>
      </c>
      <c r="H840" t="s">
        <v>14670</v>
      </c>
      <c r="I840" t="s">
        <v>145</v>
      </c>
      <c r="J840" s="28">
        <v>44840</v>
      </c>
      <c r="K840" s="28"/>
      <c r="M840">
        <v>0</v>
      </c>
      <c r="N840">
        <v>1</v>
      </c>
      <c r="O840">
        <v>16.7</v>
      </c>
      <c r="P840" t="s">
        <v>14550</v>
      </c>
      <c r="Q840">
        <f t="shared" si="13"/>
        <v>5165</v>
      </c>
      <c r="R840">
        <f>IF(COUNTIF($A$2:A840,A840)=1,Q840,"")</f>
        <v>5165</v>
      </c>
    </row>
    <row r="841" spans="1:18">
      <c r="A841" t="s">
        <v>4099</v>
      </c>
      <c r="B841" t="s">
        <v>6446</v>
      </c>
      <c r="C841" t="s">
        <v>14776</v>
      </c>
      <c r="D841" t="s">
        <v>52</v>
      </c>
      <c r="E841" t="s">
        <v>14590</v>
      </c>
      <c r="F841" t="s">
        <v>16067</v>
      </c>
      <c r="G841" t="s">
        <v>61</v>
      </c>
      <c r="H841" t="s">
        <v>15237</v>
      </c>
      <c r="I841" t="s">
        <v>1459</v>
      </c>
      <c r="J841" s="28">
        <v>45215</v>
      </c>
      <c r="K841" s="28"/>
      <c r="M841">
        <v>0</v>
      </c>
      <c r="N841">
        <v>1</v>
      </c>
      <c r="O841">
        <v>31.3</v>
      </c>
      <c r="P841" t="s">
        <v>14524</v>
      </c>
      <c r="Q841">
        <f t="shared" si="13"/>
        <v>83230</v>
      </c>
      <c r="R841">
        <f>IF(COUNTIF($A$2:A841,A841)=1,Q841,"")</f>
        <v>83230</v>
      </c>
    </row>
    <row r="842" spans="1:18">
      <c r="A842" t="s">
        <v>9280</v>
      </c>
      <c r="B842" t="s">
        <v>4664</v>
      </c>
      <c r="C842" t="s">
        <v>3098</v>
      </c>
      <c r="D842" t="s">
        <v>60</v>
      </c>
      <c r="E842" t="s">
        <v>14517</v>
      </c>
      <c r="F842" t="s">
        <v>16068</v>
      </c>
      <c r="G842" t="s">
        <v>90</v>
      </c>
      <c r="H842" t="s">
        <v>15360</v>
      </c>
      <c r="I842" t="s">
        <v>3419</v>
      </c>
      <c r="J842" s="28">
        <v>45653</v>
      </c>
      <c r="K842" s="28"/>
      <c r="M842">
        <v>0</v>
      </c>
      <c r="N842">
        <v>1</v>
      </c>
      <c r="P842" t="s">
        <v>14507</v>
      </c>
      <c r="Q842">
        <f t="shared" si="13"/>
        <v>14583</v>
      </c>
      <c r="R842">
        <f>IF(COUNTIF($A$2:A842,A842)=1,Q842,"")</f>
        <v>14583</v>
      </c>
    </row>
    <row r="843" spans="1:18">
      <c r="A843" t="s">
        <v>13898</v>
      </c>
      <c r="B843" t="s">
        <v>3588</v>
      </c>
      <c r="C843" t="s">
        <v>3098</v>
      </c>
      <c r="D843" t="s">
        <v>100</v>
      </c>
      <c r="E843" t="s">
        <v>14517</v>
      </c>
      <c r="F843" t="s">
        <v>16069</v>
      </c>
      <c r="G843" t="s">
        <v>14588</v>
      </c>
      <c r="H843" t="s">
        <v>14545</v>
      </c>
      <c r="I843" t="s">
        <v>16070</v>
      </c>
      <c r="J843" s="28">
        <v>45655</v>
      </c>
      <c r="K843" s="28"/>
      <c r="M843">
        <v>0</v>
      </c>
      <c r="N843">
        <v>1</v>
      </c>
      <c r="O843">
        <v>0.2</v>
      </c>
      <c r="P843" t="s">
        <v>14507</v>
      </c>
      <c r="Q843">
        <f t="shared" si="13"/>
        <v>3926</v>
      </c>
      <c r="R843">
        <f>IF(COUNTIF($A$2:A843,A843)=1,Q843,"")</f>
        <v>3926</v>
      </c>
    </row>
    <row r="844" spans="1:18">
      <c r="A844" t="s">
        <v>16071</v>
      </c>
      <c r="B844" t="s">
        <v>8082</v>
      </c>
      <c r="C844" t="s">
        <v>3098</v>
      </c>
      <c r="D844" t="s">
        <v>119</v>
      </c>
      <c r="E844" t="s">
        <v>14590</v>
      </c>
      <c r="F844" t="s">
        <v>16072</v>
      </c>
      <c r="G844" t="s">
        <v>53</v>
      </c>
      <c r="H844" t="s">
        <v>14619</v>
      </c>
      <c r="I844" t="s">
        <v>225</v>
      </c>
      <c r="J844" s="28">
        <v>45575</v>
      </c>
      <c r="K844" s="28"/>
      <c r="M844">
        <v>0</v>
      </c>
      <c r="N844">
        <v>1</v>
      </c>
      <c r="O844">
        <v>31.9</v>
      </c>
      <c r="P844" t="s">
        <v>14507</v>
      </c>
      <c r="Q844">
        <f t="shared" si="13"/>
        <v>4536</v>
      </c>
      <c r="R844">
        <f>IF(COUNTIF($A$2:A844,A844)=1,Q844,"")</f>
        <v>4536</v>
      </c>
    </row>
    <row r="845" spans="1:18">
      <c r="A845" t="s">
        <v>11337</v>
      </c>
      <c r="B845" t="s">
        <v>3023</v>
      </c>
      <c r="C845" t="s">
        <v>16073</v>
      </c>
      <c r="D845" t="s">
        <v>60</v>
      </c>
      <c r="E845" t="s">
        <v>14522</v>
      </c>
      <c r="F845" t="s">
        <v>16074</v>
      </c>
      <c r="G845" t="s">
        <v>61</v>
      </c>
      <c r="H845" t="s">
        <v>14549</v>
      </c>
      <c r="I845" t="s">
        <v>1259</v>
      </c>
      <c r="J845" s="28">
        <v>44942</v>
      </c>
      <c r="K845" s="28"/>
      <c r="M845">
        <v>0</v>
      </c>
      <c r="N845">
        <v>1</v>
      </c>
      <c r="O845">
        <v>32.5</v>
      </c>
      <c r="P845" t="s">
        <v>14507</v>
      </c>
      <c r="Q845">
        <f t="shared" si="13"/>
        <v>5763</v>
      </c>
      <c r="R845">
        <f>IF(COUNTIF($A$2:A845,A845)=1,Q845,"")</f>
        <v>5763</v>
      </c>
    </row>
    <row r="846" spans="1:18">
      <c r="A846" t="s">
        <v>16075</v>
      </c>
      <c r="B846" t="s">
        <v>1696</v>
      </c>
      <c r="C846" t="s">
        <v>3098</v>
      </c>
      <c r="D846" t="s">
        <v>119</v>
      </c>
      <c r="E846" t="s">
        <v>14509</v>
      </c>
      <c r="F846" t="s">
        <v>16076</v>
      </c>
      <c r="G846" t="s">
        <v>80</v>
      </c>
      <c r="H846" t="s">
        <v>14506</v>
      </c>
      <c r="I846" t="s">
        <v>966</v>
      </c>
      <c r="J846" s="28">
        <v>45528</v>
      </c>
      <c r="K846" s="28"/>
      <c r="M846">
        <v>0</v>
      </c>
      <c r="N846">
        <v>1</v>
      </c>
      <c r="O846">
        <v>15.6</v>
      </c>
      <c r="P846" t="s">
        <v>14516</v>
      </c>
      <c r="Q846">
        <f t="shared" si="13"/>
        <v>9163</v>
      </c>
      <c r="R846">
        <f>IF(COUNTIF($A$2:A846,A846)=1,Q846,"")</f>
        <v>9163</v>
      </c>
    </row>
    <row r="847" spans="1:18">
      <c r="A847" t="s">
        <v>16077</v>
      </c>
      <c r="B847" t="s">
        <v>6471</v>
      </c>
      <c r="C847" t="s">
        <v>16078</v>
      </c>
      <c r="D847" t="s">
        <v>119</v>
      </c>
      <c r="E847" t="s">
        <v>14504</v>
      </c>
      <c r="F847" t="s">
        <v>16079</v>
      </c>
      <c r="G847" t="s">
        <v>74</v>
      </c>
      <c r="H847" t="s">
        <v>14540</v>
      </c>
      <c r="I847" t="s">
        <v>2374</v>
      </c>
      <c r="J847" s="28">
        <v>45553</v>
      </c>
      <c r="K847" s="28"/>
      <c r="M847">
        <v>0</v>
      </c>
      <c r="N847">
        <v>1</v>
      </c>
      <c r="O847">
        <v>1.8</v>
      </c>
      <c r="P847" t="s">
        <v>14524</v>
      </c>
      <c r="Q847">
        <f t="shared" si="13"/>
        <v>8855</v>
      </c>
      <c r="R847">
        <f>IF(COUNTIF($A$2:A847,A847)=1,Q847,"")</f>
        <v>8855</v>
      </c>
    </row>
    <row r="848" spans="1:18">
      <c r="A848" t="s">
        <v>16080</v>
      </c>
      <c r="B848" t="s">
        <v>3648</v>
      </c>
      <c r="C848" t="s">
        <v>16081</v>
      </c>
      <c r="D848" t="s">
        <v>52</v>
      </c>
      <c r="E848" t="s">
        <v>14504</v>
      </c>
      <c r="F848" t="s">
        <v>16082</v>
      </c>
      <c r="G848" t="s">
        <v>14588</v>
      </c>
      <c r="H848" t="s">
        <v>14565</v>
      </c>
      <c r="I848" t="s">
        <v>6035</v>
      </c>
      <c r="J848" s="28">
        <v>45475</v>
      </c>
      <c r="K848" s="28"/>
      <c r="M848">
        <v>0</v>
      </c>
      <c r="N848">
        <v>1</v>
      </c>
      <c r="O848">
        <v>16.899999999999999</v>
      </c>
      <c r="P848" t="s">
        <v>14550</v>
      </c>
      <c r="Q848">
        <f t="shared" si="13"/>
        <v>139826</v>
      </c>
      <c r="R848">
        <f>IF(COUNTIF($A$2:A848,A848)=1,Q848,"")</f>
        <v>139826</v>
      </c>
    </row>
    <row r="849" spans="1:18">
      <c r="A849" t="s">
        <v>10373</v>
      </c>
      <c r="B849" t="s">
        <v>3688</v>
      </c>
      <c r="C849" t="s">
        <v>3098</v>
      </c>
      <c r="D849" t="s">
        <v>119</v>
      </c>
      <c r="E849" t="s">
        <v>14543</v>
      </c>
      <c r="F849" t="s">
        <v>16083</v>
      </c>
      <c r="G849" t="s">
        <v>90</v>
      </c>
      <c r="H849" t="s">
        <v>14571</v>
      </c>
      <c r="I849" t="s">
        <v>319</v>
      </c>
      <c r="J849" s="28">
        <v>44735</v>
      </c>
      <c r="K849" s="28">
        <v>44724</v>
      </c>
      <c r="L849">
        <v>60</v>
      </c>
      <c r="M849">
        <v>0</v>
      </c>
      <c r="N849">
        <v>1</v>
      </c>
      <c r="O849">
        <v>7.3</v>
      </c>
      <c r="P849" t="s">
        <v>14507</v>
      </c>
      <c r="Q849">
        <f t="shared" si="13"/>
        <v>12404</v>
      </c>
      <c r="R849">
        <f>IF(COUNTIF($A$2:A849,A849)=1,Q849,"")</f>
        <v>12404</v>
      </c>
    </row>
    <row r="850" spans="1:18">
      <c r="A850" t="s">
        <v>4628</v>
      </c>
      <c r="B850" t="s">
        <v>11566</v>
      </c>
      <c r="C850" t="s">
        <v>15028</v>
      </c>
      <c r="D850" t="s">
        <v>73</v>
      </c>
      <c r="E850" t="s">
        <v>14558</v>
      </c>
      <c r="F850" t="s">
        <v>16084</v>
      </c>
      <c r="G850" t="s">
        <v>90</v>
      </c>
      <c r="H850" t="s">
        <v>14917</v>
      </c>
      <c r="I850" t="s">
        <v>7359</v>
      </c>
      <c r="J850" s="28">
        <v>45423</v>
      </c>
      <c r="K850" s="28">
        <v>45431</v>
      </c>
      <c r="L850">
        <v>170</v>
      </c>
      <c r="M850">
        <v>0</v>
      </c>
      <c r="N850">
        <v>1</v>
      </c>
      <c r="O850">
        <v>4</v>
      </c>
      <c r="P850" t="s">
        <v>14507</v>
      </c>
      <c r="Q850">
        <f t="shared" si="13"/>
        <v>27181</v>
      </c>
      <c r="R850">
        <f>IF(COUNTIF($A$2:A850,A850)=1,Q850,"")</f>
        <v>27181</v>
      </c>
    </row>
    <row r="851" spans="1:18">
      <c r="A851" t="s">
        <v>10434</v>
      </c>
      <c r="B851" t="s">
        <v>4245</v>
      </c>
      <c r="C851" t="s">
        <v>14893</v>
      </c>
      <c r="D851" t="s">
        <v>100</v>
      </c>
      <c r="E851" t="s">
        <v>14517</v>
      </c>
      <c r="F851" t="s">
        <v>15527</v>
      </c>
      <c r="G851" t="s">
        <v>14588</v>
      </c>
      <c r="H851" t="s">
        <v>14639</v>
      </c>
      <c r="I851" t="s">
        <v>492</v>
      </c>
      <c r="J851" s="28"/>
      <c r="K851" s="28"/>
      <c r="M851">
        <v>0</v>
      </c>
      <c r="N851">
        <v>1</v>
      </c>
      <c r="O851">
        <v>31.6</v>
      </c>
      <c r="P851" t="s">
        <v>14516</v>
      </c>
      <c r="Q851">
        <f t="shared" si="13"/>
        <v>5000</v>
      </c>
      <c r="R851">
        <f>IF(COUNTIF($A$2:A851,A851)=1,Q851,"")</f>
        <v>5000</v>
      </c>
    </row>
    <row r="852" spans="1:18">
      <c r="A852" t="s">
        <v>16085</v>
      </c>
      <c r="B852" t="s">
        <v>1588</v>
      </c>
      <c r="C852" t="s">
        <v>16086</v>
      </c>
      <c r="D852" t="s">
        <v>73</v>
      </c>
      <c r="E852" t="s">
        <v>14504</v>
      </c>
      <c r="F852" t="s">
        <v>16087</v>
      </c>
      <c r="G852" t="s">
        <v>61</v>
      </c>
      <c r="H852" t="s">
        <v>14571</v>
      </c>
      <c r="I852" t="s">
        <v>6435</v>
      </c>
      <c r="J852" s="28">
        <v>45492</v>
      </c>
      <c r="K852" s="28"/>
      <c r="M852">
        <v>0</v>
      </c>
      <c r="N852">
        <v>1</v>
      </c>
      <c r="O852">
        <v>28</v>
      </c>
      <c r="P852" t="s">
        <v>14516</v>
      </c>
      <c r="Q852">
        <f t="shared" si="13"/>
        <v>42844</v>
      </c>
      <c r="R852">
        <f>IF(COUNTIF($A$2:A852,A852)=1,Q852,"")</f>
        <v>42844</v>
      </c>
    </row>
    <row r="853" spans="1:18">
      <c r="A853" t="s">
        <v>11330</v>
      </c>
      <c r="B853" t="s">
        <v>804</v>
      </c>
      <c r="C853" t="s">
        <v>3098</v>
      </c>
      <c r="D853" t="s">
        <v>73</v>
      </c>
      <c r="E853" t="s">
        <v>14590</v>
      </c>
      <c r="F853" t="s">
        <v>16088</v>
      </c>
      <c r="G853" t="s">
        <v>14519</v>
      </c>
      <c r="H853" t="s">
        <v>14549</v>
      </c>
      <c r="I853" t="s">
        <v>2429</v>
      </c>
      <c r="J853" s="28">
        <v>44818</v>
      </c>
      <c r="K853" s="28"/>
      <c r="M853">
        <v>0</v>
      </c>
      <c r="N853">
        <v>1</v>
      </c>
      <c r="O853">
        <v>9.9</v>
      </c>
      <c r="P853" t="s">
        <v>14516</v>
      </c>
      <c r="Q853">
        <f t="shared" si="13"/>
        <v>37615</v>
      </c>
      <c r="R853">
        <f>IF(COUNTIF($A$2:A853,A853)=1,Q853,"")</f>
        <v>37615</v>
      </c>
    </row>
    <row r="854" spans="1:18">
      <c r="A854" t="s">
        <v>9299</v>
      </c>
      <c r="B854" t="s">
        <v>624</v>
      </c>
      <c r="C854" t="s">
        <v>15130</v>
      </c>
      <c r="D854" t="s">
        <v>119</v>
      </c>
      <c r="E854" t="s">
        <v>14509</v>
      </c>
      <c r="F854" t="s">
        <v>16089</v>
      </c>
      <c r="G854" t="s">
        <v>67</v>
      </c>
      <c r="H854" t="s">
        <v>14574</v>
      </c>
      <c r="I854" t="s">
        <v>2937</v>
      </c>
      <c r="J854" s="28">
        <v>44684</v>
      </c>
      <c r="K854" s="28"/>
      <c r="M854">
        <v>0</v>
      </c>
      <c r="N854">
        <v>1</v>
      </c>
      <c r="O854">
        <v>15.3</v>
      </c>
      <c r="P854" t="s">
        <v>14550</v>
      </c>
      <c r="Q854">
        <f t="shared" si="13"/>
        <v>11269</v>
      </c>
      <c r="R854">
        <f>IF(COUNTIF($A$2:A854,A854)=1,Q854,"")</f>
        <v>11269</v>
      </c>
    </row>
    <row r="855" spans="1:18">
      <c r="A855" t="s">
        <v>14240</v>
      </c>
      <c r="B855" t="s">
        <v>3017</v>
      </c>
      <c r="C855" t="s">
        <v>16090</v>
      </c>
      <c r="D855" t="s">
        <v>100</v>
      </c>
      <c r="E855" t="s">
        <v>14522</v>
      </c>
      <c r="F855" t="s">
        <v>14529</v>
      </c>
      <c r="G855" t="s">
        <v>14519</v>
      </c>
      <c r="H855" t="s">
        <v>14537</v>
      </c>
      <c r="I855" t="s">
        <v>2732</v>
      </c>
      <c r="J855" s="28">
        <v>44927</v>
      </c>
      <c r="K855" s="28"/>
      <c r="M855">
        <v>0</v>
      </c>
      <c r="N855">
        <v>1</v>
      </c>
      <c r="O855">
        <v>14.6</v>
      </c>
      <c r="P855" t="s">
        <v>14524</v>
      </c>
      <c r="Q855">
        <f t="shared" si="13"/>
        <v>7000</v>
      </c>
      <c r="R855">
        <f>IF(COUNTIF($A$2:A855,A855)=1,Q855,"")</f>
        <v>7000</v>
      </c>
    </row>
    <row r="856" spans="1:18">
      <c r="A856" t="s">
        <v>4766</v>
      </c>
      <c r="B856" t="s">
        <v>3944</v>
      </c>
      <c r="C856" t="s">
        <v>15121</v>
      </c>
      <c r="D856" t="s">
        <v>73</v>
      </c>
      <c r="E856" t="s">
        <v>14543</v>
      </c>
      <c r="F856" t="s">
        <v>16091</v>
      </c>
      <c r="G856" t="s">
        <v>14588</v>
      </c>
      <c r="H856" t="s">
        <v>15714</v>
      </c>
      <c r="I856" t="s">
        <v>2673</v>
      </c>
      <c r="J856" s="28">
        <v>45556</v>
      </c>
      <c r="K856" s="28">
        <v>45527</v>
      </c>
      <c r="L856">
        <v>21</v>
      </c>
      <c r="M856">
        <v>1</v>
      </c>
      <c r="N856">
        <v>3</v>
      </c>
      <c r="O856">
        <v>33.200000000000003</v>
      </c>
      <c r="P856" t="s">
        <v>14516</v>
      </c>
      <c r="Q856">
        <f t="shared" si="13"/>
        <v>36429</v>
      </c>
      <c r="R856">
        <f>IF(COUNTIF($A$2:A856,A856)=1,Q856,"")</f>
        <v>36429</v>
      </c>
    </row>
    <row r="857" spans="1:18">
      <c r="A857" t="s">
        <v>16092</v>
      </c>
      <c r="B857" t="s">
        <v>3949</v>
      </c>
      <c r="C857" t="s">
        <v>15910</v>
      </c>
      <c r="D857" t="s">
        <v>100</v>
      </c>
      <c r="E857" t="s">
        <v>14522</v>
      </c>
      <c r="F857" t="s">
        <v>16093</v>
      </c>
      <c r="G857" t="s">
        <v>133</v>
      </c>
      <c r="H857" t="s">
        <v>14635</v>
      </c>
      <c r="I857" t="s">
        <v>1694</v>
      </c>
      <c r="J857" s="28">
        <v>45516</v>
      </c>
      <c r="K857" s="28"/>
      <c r="M857">
        <v>0</v>
      </c>
      <c r="N857">
        <v>1</v>
      </c>
      <c r="P857" t="s">
        <v>14507</v>
      </c>
      <c r="Q857">
        <f t="shared" si="13"/>
        <v>1259</v>
      </c>
      <c r="R857">
        <f>IF(COUNTIF($A$2:A857,A857)=1,Q857,"")</f>
        <v>1259</v>
      </c>
    </row>
    <row r="858" spans="1:18">
      <c r="A858" t="s">
        <v>16094</v>
      </c>
      <c r="B858" t="s">
        <v>2649</v>
      </c>
      <c r="C858" t="s">
        <v>16095</v>
      </c>
      <c r="D858" t="s">
        <v>119</v>
      </c>
      <c r="E858" t="s">
        <v>14509</v>
      </c>
      <c r="F858" t="s">
        <v>16096</v>
      </c>
      <c r="G858" t="s">
        <v>14519</v>
      </c>
      <c r="H858" t="s">
        <v>14619</v>
      </c>
      <c r="I858" t="s">
        <v>872</v>
      </c>
      <c r="J858" s="28"/>
      <c r="K858" s="28"/>
      <c r="M858">
        <v>0</v>
      </c>
      <c r="N858">
        <v>1</v>
      </c>
      <c r="P858" t="s">
        <v>14507</v>
      </c>
      <c r="Q858">
        <f t="shared" si="13"/>
        <v>7210</v>
      </c>
      <c r="R858">
        <f>IF(COUNTIF($A$2:A858,A858)=1,Q858,"")</f>
        <v>7210</v>
      </c>
    </row>
    <row r="859" spans="1:18">
      <c r="A859" t="s">
        <v>12387</v>
      </c>
      <c r="B859" t="s">
        <v>2330</v>
      </c>
      <c r="C859" t="s">
        <v>15140</v>
      </c>
      <c r="D859" t="s">
        <v>60</v>
      </c>
      <c r="E859" t="s">
        <v>14509</v>
      </c>
      <c r="F859" t="s">
        <v>16097</v>
      </c>
      <c r="G859" t="s">
        <v>61</v>
      </c>
      <c r="H859" t="s">
        <v>14616</v>
      </c>
      <c r="I859" t="s">
        <v>652</v>
      </c>
      <c r="J859" s="28">
        <v>45291</v>
      </c>
      <c r="K859" s="28"/>
      <c r="M859">
        <v>0</v>
      </c>
      <c r="N859">
        <v>1</v>
      </c>
      <c r="O859">
        <v>20.8</v>
      </c>
      <c r="P859" t="s">
        <v>14507</v>
      </c>
      <c r="Q859">
        <f t="shared" si="13"/>
        <v>15294</v>
      </c>
      <c r="R859">
        <f>IF(COUNTIF($A$2:A859,A859)=1,Q859,"")</f>
        <v>15294</v>
      </c>
    </row>
    <row r="860" spans="1:18">
      <c r="A860" t="s">
        <v>16098</v>
      </c>
      <c r="B860" t="s">
        <v>13054</v>
      </c>
      <c r="C860" t="s">
        <v>3098</v>
      </c>
      <c r="D860" t="s">
        <v>73</v>
      </c>
      <c r="E860" t="s">
        <v>14517</v>
      </c>
      <c r="F860" t="s">
        <v>16099</v>
      </c>
      <c r="G860" t="s">
        <v>67</v>
      </c>
      <c r="H860" t="s">
        <v>14696</v>
      </c>
      <c r="I860" t="s">
        <v>212</v>
      </c>
      <c r="J860" s="28">
        <v>44984</v>
      </c>
      <c r="K860" s="28"/>
      <c r="M860">
        <v>0</v>
      </c>
      <c r="N860">
        <v>1</v>
      </c>
      <c r="O860">
        <v>15.1</v>
      </c>
      <c r="P860" t="s">
        <v>14516</v>
      </c>
      <c r="Q860">
        <f t="shared" si="13"/>
        <v>32445</v>
      </c>
      <c r="R860">
        <f>IF(COUNTIF($A$2:A860,A860)=1,Q860,"")</f>
        <v>32445</v>
      </c>
    </row>
    <row r="861" spans="1:18">
      <c r="A861" t="s">
        <v>11532</v>
      </c>
      <c r="B861" t="s">
        <v>3836</v>
      </c>
      <c r="C861" t="s">
        <v>16100</v>
      </c>
      <c r="D861" t="s">
        <v>119</v>
      </c>
      <c r="E861" t="s">
        <v>14590</v>
      </c>
      <c r="F861" t="s">
        <v>16101</v>
      </c>
      <c r="G861" t="s">
        <v>80</v>
      </c>
      <c r="H861" t="s">
        <v>14530</v>
      </c>
      <c r="I861" t="s">
        <v>2982</v>
      </c>
      <c r="J861" s="28">
        <v>44738</v>
      </c>
      <c r="K861" s="28"/>
      <c r="M861">
        <v>0</v>
      </c>
      <c r="N861">
        <v>1</v>
      </c>
      <c r="O861">
        <v>28.7</v>
      </c>
      <c r="P861" t="s">
        <v>14524</v>
      </c>
      <c r="Q861">
        <f t="shared" si="13"/>
        <v>4728</v>
      </c>
      <c r="R861">
        <f>IF(COUNTIF($A$2:A861,A861)=1,Q861,"")</f>
        <v>4728</v>
      </c>
    </row>
    <row r="862" spans="1:18">
      <c r="A862" t="s">
        <v>5678</v>
      </c>
      <c r="B862" t="s">
        <v>1811</v>
      </c>
      <c r="C862" t="s">
        <v>3098</v>
      </c>
      <c r="D862" t="s">
        <v>52</v>
      </c>
      <c r="E862" t="s">
        <v>14504</v>
      </c>
      <c r="F862" t="s">
        <v>16102</v>
      </c>
      <c r="G862" t="s">
        <v>74</v>
      </c>
      <c r="H862" t="s">
        <v>14574</v>
      </c>
      <c r="I862" t="s">
        <v>987</v>
      </c>
      <c r="J862" s="28">
        <v>45671</v>
      </c>
      <c r="K862" s="28"/>
      <c r="M862">
        <v>0</v>
      </c>
      <c r="N862">
        <v>1</v>
      </c>
      <c r="P862" t="s">
        <v>14516</v>
      </c>
      <c r="Q862">
        <f t="shared" si="13"/>
        <v>101723</v>
      </c>
      <c r="R862">
        <f>IF(COUNTIF($A$2:A862,A862)=1,Q862,"")</f>
        <v>101723</v>
      </c>
    </row>
    <row r="863" spans="1:18">
      <c r="A863" t="s">
        <v>16103</v>
      </c>
      <c r="B863" t="s">
        <v>616</v>
      </c>
      <c r="C863" t="s">
        <v>14596</v>
      </c>
      <c r="D863" t="s">
        <v>52</v>
      </c>
      <c r="E863" t="s">
        <v>14509</v>
      </c>
      <c r="F863" t="s">
        <v>16104</v>
      </c>
      <c r="G863" t="s">
        <v>14588</v>
      </c>
      <c r="H863" t="s">
        <v>14532</v>
      </c>
      <c r="I863" t="s">
        <v>846</v>
      </c>
      <c r="J863" s="28">
        <v>45008</v>
      </c>
      <c r="K863" s="28"/>
      <c r="M863">
        <v>0</v>
      </c>
      <c r="N863">
        <v>1</v>
      </c>
      <c r="O863">
        <v>11.5</v>
      </c>
      <c r="P863" t="s">
        <v>14516</v>
      </c>
      <c r="Q863">
        <f t="shared" si="13"/>
        <v>157228</v>
      </c>
      <c r="R863">
        <f>IF(COUNTIF($A$2:A863,A863)=1,Q863,"")</f>
        <v>157228</v>
      </c>
    </row>
    <row r="864" spans="1:18">
      <c r="A864" t="s">
        <v>16105</v>
      </c>
      <c r="B864" t="s">
        <v>1926</v>
      </c>
      <c r="C864" t="s">
        <v>15747</v>
      </c>
      <c r="D864" t="s">
        <v>73</v>
      </c>
      <c r="E864" t="s">
        <v>14543</v>
      </c>
      <c r="F864" t="s">
        <v>16106</v>
      </c>
      <c r="G864" t="s">
        <v>14588</v>
      </c>
      <c r="H864" t="s">
        <v>14553</v>
      </c>
      <c r="I864" t="s">
        <v>3297</v>
      </c>
      <c r="J864" s="28">
        <v>45125</v>
      </c>
      <c r="K864" s="28">
        <v>45268</v>
      </c>
      <c r="L864">
        <v>194</v>
      </c>
      <c r="M864">
        <v>0</v>
      </c>
      <c r="N864">
        <v>1</v>
      </c>
      <c r="O864">
        <v>1.6</v>
      </c>
      <c r="P864" t="s">
        <v>14524</v>
      </c>
      <c r="Q864">
        <f t="shared" si="13"/>
        <v>12222</v>
      </c>
      <c r="R864">
        <f>IF(COUNTIF($A$2:A864,A864)=1,Q864,"")</f>
        <v>12222</v>
      </c>
    </row>
    <row r="865" spans="1:18">
      <c r="A865" t="s">
        <v>4727</v>
      </c>
      <c r="B865" t="s">
        <v>2919</v>
      </c>
      <c r="C865" t="s">
        <v>14905</v>
      </c>
      <c r="D865" t="s">
        <v>119</v>
      </c>
      <c r="E865" t="s">
        <v>14590</v>
      </c>
      <c r="F865" t="s">
        <v>16107</v>
      </c>
      <c r="G865" t="s">
        <v>74</v>
      </c>
      <c r="H865" t="s">
        <v>14527</v>
      </c>
      <c r="I865" t="s">
        <v>5809</v>
      </c>
      <c r="J865" s="28">
        <v>45058</v>
      </c>
      <c r="K865" s="28"/>
      <c r="M865">
        <v>0</v>
      </c>
      <c r="N865">
        <v>1</v>
      </c>
      <c r="O865">
        <v>15.1</v>
      </c>
      <c r="P865" t="s">
        <v>14550</v>
      </c>
      <c r="Q865">
        <f t="shared" si="13"/>
        <v>9503</v>
      </c>
      <c r="R865">
        <f>IF(COUNTIF($A$2:A865,A865)=1,Q865,"")</f>
        <v>9503</v>
      </c>
    </row>
    <row r="866" spans="1:18">
      <c r="A866" t="s">
        <v>16108</v>
      </c>
      <c r="B866" t="s">
        <v>1328</v>
      </c>
      <c r="C866" t="s">
        <v>16109</v>
      </c>
      <c r="D866" t="s">
        <v>119</v>
      </c>
      <c r="E866" t="s">
        <v>14509</v>
      </c>
      <c r="F866" t="s">
        <v>15108</v>
      </c>
      <c r="G866" t="s">
        <v>80</v>
      </c>
      <c r="H866" t="s">
        <v>14757</v>
      </c>
      <c r="I866" t="s">
        <v>856</v>
      </c>
      <c r="J866" s="28">
        <v>45603</v>
      </c>
      <c r="K866" s="28"/>
      <c r="M866">
        <v>0</v>
      </c>
      <c r="N866">
        <v>1</v>
      </c>
      <c r="O866">
        <v>34.9</v>
      </c>
      <c r="P866" t="s">
        <v>14512</v>
      </c>
      <c r="Q866">
        <f t="shared" si="13"/>
        <v>12000</v>
      </c>
      <c r="R866">
        <f>IF(COUNTIF($A$2:A866,A866)=1,Q866,"")</f>
        <v>12000</v>
      </c>
    </row>
    <row r="867" spans="1:18">
      <c r="A867" t="s">
        <v>8569</v>
      </c>
      <c r="B867" t="s">
        <v>573</v>
      </c>
      <c r="C867" t="s">
        <v>15254</v>
      </c>
      <c r="D867" t="s">
        <v>60</v>
      </c>
      <c r="E867" t="s">
        <v>14558</v>
      </c>
      <c r="F867" t="s">
        <v>15198</v>
      </c>
      <c r="G867" t="s">
        <v>14519</v>
      </c>
      <c r="H867" t="s">
        <v>14511</v>
      </c>
      <c r="I867" t="s">
        <v>2182</v>
      </c>
      <c r="J867" s="28">
        <v>45487</v>
      </c>
      <c r="K867" s="28">
        <v>45420</v>
      </c>
      <c r="L867">
        <v>110</v>
      </c>
      <c r="M867">
        <v>0</v>
      </c>
      <c r="N867">
        <v>1</v>
      </c>
      <c r="O867">
        <v>25.6</v>
      </c>
      <c r="P867" t="s">
        <v>14507</v>
      </c>
      <c r="Q867">
        <f t="shared" si="13"/>
        <v>17000</v>
      </c>
      <c r="R867">
        <f>IF(COUNTIF($A$2:A867,A867)=1,Q867,"")</f>
        <v>17000</v>
      </c>
    </row>
    <row r="868" spans="1:18">
      <c r="A868" t="s">
        <v>16110</v>
      </c>
      <c r="B868" t="s">
        <v>6060</v>
      </c>
      <c r="C868" t="s">
        <v>16111</v>
      </c>
      <c r="D868" t="s">
        <v>73</v>
      </c>
      <c r="E868" t="s">
        <v>14517</v>
      </c>
      <c r="F868" t="s">
        <v>16112</v>
      </c>
      <c r="G868" t="s">
        <v>74</v>
      </c>
      <c r="H868" t="s">
        <v>14616</v>
      </c>
      <c r="I868" t="s">
        <v>16113</v>
      </c>
      <c r="J868" s="28">
        <v>45144</v>
      </c>
      <c r="K868" s="28"/>
      <c r="M868">
        <v>0</v>
      </c>
      <c r="N868">
        <v>1</v>
      </c>
      <c r="O868">
        <v>6.6</v>
      </c>
      <c r="P868" t="s">
        <v>14550</v>
      </c>
      <c r="Q868">
        <f t="shared" si="13"/>
        <v>47440</v>
      </c>
      <c r="R868">
        <f>IF(COUNTIF($A$2:A868,A868)=1,Q868,"")</f>
        <v>47440</v>
      </c>
    </row>
    <row r="869" spans="1:18">
      <c r="A869" t="s">
        <v>16114</v>
      </c>
      <c r="B869" t="s">
        <v>525</v>
      </c>
      <c r="C869" t="s">
        <v>15366</v>
      </c>
      <c r="D869" t="s">
        <v>100</v>
      </c>
      <c r="E869" t="s">
        <v>14590</v>
      </c>
      <c r="F869" t="s">
        <v>16115</v>
      </c>
      <c r="G869" t="s">
        <v>14519</v>
      </c>
      <c r="H869" t="s">
        <v>14616</v>
      </c>
      <c r="I869" t="s">
        <v>5793</v>
      </c>
      <c r="J869" s="28">
        <v>45198</v>
      </c>
      <c r="K869" s="28"/>
      <c r="M869">
        <v>0</v>
      </c>
      <c r="N869">
        <v>1</v>
      </c>
      <c r="O869">
        <v>30.9</v>
      </c>
      <c r="P869" t="s">
        <v>14507</v>
      </c>
      <c r="Q869">
        <f t="shared" si="13"/>
        <v>1751</v>
      </c>
      <c r="R869">
        <f>IF(COUNTIF($A$2:A869,A869)=1,Q869,"")</f>
        <v>1751</v>
      </c>
    </row>
    <row r="870" spans="1:18">
      <c r="A870" t="s">
        <v>11175</v>
      </c>
      <c r="B870" t="s">
        <v>246</v>
      </c>
      <c r="C870" t="s">
        <v>3098</v>
      </c>
      <c r="D870" t="s">
        <v>52</v>
      </c>
      <c r="E870" t="s">
        <v>14517</v>
      </c>
      <c r="F870" t="s">
        <v>16116</v>
      </c>
      <c r="G870" t="s">
        <v>53</v>
      </c>
      <c r="H870" t="s">
        <v>14530</v>
      </c>
      <c r="I870" t="s">
        <v>9851</v>
      </c>
      <c r="J870" s="28">
        <v>45531</v>
      </c>
      <c r="K870" s="28"/>
      <c r="M870">
        <v>0</v>
      </c>
      <c r="N870">
        <v>1</v>
      </c>
      <c r="P870" t="s">
        <v>14516</v>
      </c>
      <c r="Q870">
        <f t="shared" si="13"/>
        <v>52107</v>
      </c>
      <c r="R870">
        <f>IF(COUNTIF($A$2:A870,A870)=1,Q870,"")</f>
        <v>52107</v>
      </c>
    </row>
    <row r="871" spans="1:18">
      <c r="A871" t="s">
        <v>13026</v>
      </c>
      <c r="B871" t="s">
        <v>6810</v>
      </c>
      <c r="C871" t="s">
        <v>3098</v>
      </c>
      <c r="D871" t="s">
        <v>73</v>
      </c>
      <c r="E871" t="s">
        <v>14590</v>
      </c>
      <c r="F871" t="s">
        <v>16117</v>
      </c>
      <c r="G871" t="s">
        <v>61</v>
      </c>
      <c r="H871" t="s">
        <v>14530</v>
      </c>
      <c r="I871" t="s">
        <v>2203</v>
      </c>
      <c r="J871" s="28">
        <v>45660</v>
      </c>
      <c r="K871" s="28"/>
      <c r="M871">
        <v>0</v>
      </c>
      <c r="N871">
        <v>1</v>
      </c>
      <c r="O871">
        <v>9</v>
      </c>
      <c r="P871" t="s">
        <v>14507</v>
      </c>
      <c r="Q871">
        <f t="shared" si="13"/>
        <v>33777</v>
      </c>
      <c r="R871">
        <f>IF(COUNTIF($A$2:A871,A871)=1,Q871,"")</f>
        <v>33777</v>
      </c>
    </row>
    <row r="872" spans="1:18">
      <c r="A872" t="s">
        <v>6019</v>
      </c>
      <c r="B872" t="s">
        <v>8370</v>
      </c>
      <c r="C872" t="s">
        <v>16111</v>
      </c>
      <c r="D872" t="s">
        <v>52</v>
      </c>
      <c r="E872" t="s">
        <v>14522</v>
      </c>
      <c r="F872" t="s">
        <v>16118</v>
      </c>
      <c r="G872" t="s">
        <v>14588</v>
      </c>
      <c r="H872" t="s">
        <v>14635</v>
      </c>
      <c r="I872" t="s">
        <v>82</v>
      </c>
      <c r="J872" s="28">
        <v>45437</v>
      </c>
      <c r="K872" s="28"/>
      <c r="M872">
        <v>0</v>
      </c>
      <c r="N872">
        <v>1</v>
      </c>
      <c r="O872">
        <v>28</v>
      </c>
      <c r="P872" t="s">
        <v>14512</v>
      </c>
      <c r="Q872">
        <f t="shared" si="13"/>
        <v>116256</v>
      </c>
      <c r="R872">
        <f>IF(COUNTIF($A$2:A872,A872)=1,Q872,"")</f>
        <v>116256</v>
      </c>
    </row>
    <row r="873" spans="1:18">
      <c r="A873" t="s">
        <v>16119</v>
      </c>
      <c r="B873" t="s">
        <v>3233</v>
      </c>
      <c r="C873" t="s">
        <v>15904</v>
      </c>
      <c r="D873" t="s">
        <v>73</v>
      </c>
      <c r="E873" t="s">
        <v>14558</v>
      </c>
      <c r="F873" t="s">
        <v>15781</v>
      </c>
      <c r="G873" t="s">
        <v>61</v>
      </c>
      <c r="H873" t="s">
        <v>14549</v>
      </c>
      <c r="I873" t="s">
        <v>1699</v>
      </c>
      <c r="J873" s="28">
        <v>45143</v>
      </c>
      <c r="K873" s="28">
        <v>45195</v>
      </c>
      <c r="L873">
        <v>178</v>
      </c>
      <c r="M873">
        <v>0</v>
      </c>
      <c r="N873">
        <v>1</v>
      </c>
      <c r="O873">
        <v>29.9</v>
      </c>
      <c r="P873" t="s">
        <v>14507</v>
      </c>
      <c r="Q873">
        <f t="shared" si="13"/>
        <v>34000</v>
      </c>
      <c r="R873">
        <f>IF(COUNTIF($A$2:A873,A873)=1,Q873,"")</f>
        <v>34000</v>
      </c>
    </row>
    <row r="874" spans="1:18">
      <c r="A874" t="s">
        <v>16120</v>
      </c>
      <c r="B874" t="s">
        <v>2545</v>
      </c>
      <c r="C874" t="s">
        <v>3098</v>
      </c>
      <c r="D874" t="s">
        <v>119</v>
      </c>
      <c r="E874" t="s">
        <v>14509</v>
      </c>
      <c r="F874" t="s">
        <v>14787</v>
      </c>
      <c r="G874" t="s">
        <v>53</v>
      </c>
      <c r="H874" t="s">
        <v>14692</v>
      </c>
      <c r="I874" t="s">
        <v>3884</v>
      </c>
      <c r="J874" s="28">
        <v>44857</v>
      </c>
      <c r="K874" s="28"/>
      <c r="M874">
        <v>0</v>
      </c>
      <c r="N874">
        <v>1</v>
      </c>
      <c r="O874">
        <v>32.200000000000003</v>
      </c>
      <c r="P874" t="s">
        <v>14516</v>
      </c>
      <c r="Q874">
        <f t="shared" si="13"/>
        <v>10000</v>
      </c>
      <c r="R874">
        <f>IF(COUNTIF($A$2:A874,A874)=1,Q874,"")</f>
        <v>10000</v>
      </c>
    </row>
    <row r="875" spans="1:18">
      <c r="A875" t="s">
        <v>5954</v>
      </c>
      <c r="B875" t="s">
        <v>3454</v>
      </c>
      <c r="C875" t="s">
        <v>15320</v>
      </c>
      <c r="D875" t="s">
        <v>60</v>
      </c>
      <c r="E875" t="s">
        <v>14543</v>
      </c>
      <c r="F875" t="s">
        <v>16121</v>
      </c>
      <c r="G875" t="s">
        <v>61</v>
      </c>
      <c r="H875" t="s">
        <v>14616</v>
      </c>
      <c r="I875" t="s">
        <v>110</v>
      </c>
      <c r="J875" s="28">
        <v>45054</v>
      </c>
      <c r="K875" s="28">
        <v>44999</v>
      </c>
      <c r="L875">
        <v>67</v>
      </c>
      <c r="M875">
        <v>0</v>
      </c>
      <c r="N875">
        <v>1</v>
      </c>
      <c r="O875">
        <v>1.2</v>
      </c>
      <c r="P875" t="s">
        <v>14507</v>
      </c>
      <c r="Q875">
        <f t="shared" si="13"/>
        <v>5319</v>
      </c>
      <c r="R875">
        <f>IF(COUNTIF($A$2:A875,A875)=1,Q875,"")</f>
        <v>5319</v>
      </c>
    </row>
    <row r="876" spans="1:18">
      <c r="A876" t="s">
        <v>8526</v>
      </c>
      <c r="B876" t="s">
        <v>2235</v>
      </c>
      <c r="C876" t="s">
        <v>15314</v>
      </c>
      <c r="D876" t="s">
        <v>100</v>
      </c>
      <c r="E876" t="s">
        <v>14543</v>
      </c>
      <c r="F876" t="s">
        <v>16122</v>
      </c>
      <c r="G876" t="s">
        <v>133</v>
      </c>
      <c r="H876" t="s">
        <v>14532</v>
      </c>
      <c r="I876" t="s">
        <v>1880</v>
      </c>
      <c r="J876" s="28">
        <v>45315</v>
      </c>
      <c r="K876" s="28">
        <v>45283</v>
      </c>
      <c r="L876">
        <v>127</v>
      </c>
      <c r="M876">
        <v>0</v>
      </c>
      <c r="N876">
        <v>1</v>
      </c>
      <c r="O876">
        <v>8.9</v>
      </c>
      <c r="P876" t="s">
        <v>14524</v>
      </c>
      <c r="Q876">
        <f t="shared" si="13"/>
        <v>3308</v>
      </c>
      <c r="R876">
        <f>IF(COUNTIF($A$2:A876,A876)=1,Q876,"")</f>
        <v>3308</v>
      </c>
    </row>
    <row r="877" spans="1:18">
      <c r="A877" t="s">
        <v>16123</v>
      </c>
      <c r="B877" t="s">
        <v>2493</v>
      </c>
      <c r="C877" t="s">
        <v>16124</v>
      </c>
      <c r="D877" t="s">
        <v>73</v>
      </c>
      <c r="E877" t="s">
        <v>14590</v>
      </c>
      <c r="F877" t="s">
        <v>14700</v>
      </c>
      <c r="G877" t="s">
        <v>14519</v>
      </c>
      <c r="H877" t="s">
        <v>14619</v>
      </c>
      <c r="I877" t="s">
        <v>1338</v>
      </c>
      <c r="J877" s="28">
        <v>45732</v>
      </c>
      <c r="K877" s="28"/>
      <c r="M877">
        <v>0</v>
      </c>
      <c r="N877">
        <v>1</v>
      </c>
      <c r="O877">
        <v>11.2</v>
      </c>
      <c r="P877" t="s">
        <v>14512</v>
      </c>
      <c r="Q877">
        <f t="shared" si="13"/>
        <v>11000</v>
      </c>
      <c r="R877">
        <f>IF(COUNTIF($A$2:A877,A877)=1,Q877,"")</f>
        <v>11000</v>
      </c>
    </row>
    <row r="878" spans="1:18">
      <c r="A878" t="s">
        <v>11569</v>
      </c>
      <c r="B878" t="s">
        <v>4062</v>
      </c>
      <c r="C878" t="s">
        <v>14770</v>
      </c>
      <c r="D878" t="s">
        <v>73</v>
      </c>
      <c r="E878" t="s">
        <v>14517</v>
      </c>
      <c r="F878" t="s">
        <v>16125</v>
      </c>
      <c r="G878" t="s">
        <v>80</v>
      </c>
      <c r="H878" t="s">
        <v>14692</v>
      </c>
      <c r="I878" t="s">
        <v>1405</v>
      </c>
      <c r="J878" s="28">
        <v>44734</v>
      </c>
      <c r="K878" s="28"/>
      <c r="M878">
        <v>0</v>
      </c>
      <c r="N878">
        <v>1</v>
      </c>
      <c r="O878">
        <v>25.6</v>
      </c>
      <c r="P878" t="s">
        <v>14507</v>
      </c>
      <c r="Q878">
        <f t="shared" si="13"/>
        <v>35159</v>
      </c>
      <c r="R878">
        <f>IF(COUNTIF($A$2:A878,A878)=1,Q878,"")</f>
        <v>35159</v>
      </c>
    </row>
    <row r="879" spans="1:18">
      <c r="A879" t="s">
        <v>16126</v>
      </c>
      <c r="B879" t="s">
        <v>3858</v>
      </c>
      <c r="C879" t="s">
        <v>14647</v>
      </c>
      <c r="D879" t="s">
        <v>60</v>
      </c>
      <c r="E879" t="s">
        <v>14509</v>
      </c>
      <c r="F879" t="s">
        <v>16127</v>
      </c>
      <c r="G879" t="s">
        <v>14519</v>
      </c>
      <c r="H879" t="s">
        <v>14511</v>
      </c>
      <c r="I879" t="s">
        <v>3338</v>
      </c>
      <c r="J879" s="28">
        <v>44740</v>
      </c>
      <c r="K879" s="28"/>
      <c r="M879">
        <v>0</v>
      </c>
      <c r="N879">
        <v>1</v>
      </c>
      <c r="O879">
        <v>7.7</v>
      </c>
      <c r="P879" t="s">
        <v>14516</v>
      </c>
      <c r="Q879">
        <f t="shared" si="13"/>
        <v>8523</v>
      </c>
      <c r="R879">
        <f>IF(COUNTIF($A$2:A879,A879)=1,Q879,"")</f>
        <v>8523</v>
      </c>
    </row>
    <row r="880" spans="1:18">
      <c r="A880" t="s">
        <v>7272</v>
      </c>
      <c r="B880" t="s">
        <v>6892</v>
      </c>
      <c r="C880" t="s">
        <v>15749</v>
      </c>
      <c r="D880" t="s">
        <v>52</v>
      </c>
      <c r="E880" t="s">
        <v>14558</v>
      </c>
      <c r="F880" t="s">
        <v>16128</v>
      </c>
      <c r="G880" t="s">
        <v>67</v>
      </c>
      <c r="H880" t="s">
        <v>14616</v>
      </c>
      <c r="I880" t="s">
        <v>1006</v>
      </c>
      <c r="J880" s="28">
        <v>44904</v>
      </c>
      <c r="K880" s="28">
        <v>44846</v>
      </c>
      <c r="L880">
        <v>37</v>
      </c>
      <c r="M880">
        <v>0</v>
      </c>
      <c r="N880">
        <v>1</v>
      </c>
      <c r="O880">
        <v>28.6</v>
      </c>
      <c r="P880" t="s">
        <v>14516</v>
      </c>
      <c r="Q880">
        <f t="shared" si="13"/>
        <v>126211</v>
      </c>
      <c r="R880">
        <f>IF(COUNTIF($A$2:A880,A880)=1,Q880,"")</f>
        <v>126211</v>
      </c>
    </row>
    <row r="881" spans="1:18">
      <c r="A881" t="s">
        <v>9582</v>
      </c>
      <c r="B881" t="s">
        <v>1923</v>
      </c>
      <c r="C881" t="s">
        <v>14572</v>
      </c>
      <c r="D881" t="s">
        <v>119</v>
      </c>
      <c r="E881" t="s">
        <v>14522</v>
      </c>
      <c r="F881" t="s">
        <v>16129</v>
      </c>
      <c r="G881" t="s">
        <v>61</v>
      </c>
      <c r="H881" t="s">
        <v>14909</v>
      </c>
      <c r="I881" t="s">
        <v>14021</v>
      </c>
      <c r="J881" s="28">
        <v>45125</v>
      </c>
      <c r="K881" s="28"/>
      <c r="M881">
        <v>0</v>
      </c>
      <c r="N881">
        <v>1</v>
      </c>
      <c r="O881">
        <v>19.899999999999999</v>
      </c>
      <c r="P881" t="s">
        <v>14512</v>
      </c>
      <c r="Q881">
        <f t="shared" si="13"/>
        <v>10864</v>
      </c>
      <c r="R881">
        <f>IF(COUNTIF($A$2:A881,A881)=1,Q881,"")</f>
        <v>10864</v>
      </c>
    </row>
    <row r="882" spans="1:18">
      <c r="A882" t="s">
        <v>9303</v>
      </c>
      <c r="B882" t="s">
        <v>6283</v>
      </c>
      <c r="C882" t="s">
        <v>3098</v>
      </c>
      <c r="D882" t="s">
        <v>73</v>
      </c>
      <c r="E882" t="s">
        <v>14590</v>
      </c>
      <c r="F882" t="s">
        <v>16130</v>
      </c>
      <c r="G882" t="s">
        <v>90</v>
      </c>
      <c r="H882" t="s">
        <v>14616</v>
      </c>
      <c r="I882" t="s">
        <v>1324</v>
      </c>
      <c r="J882" s="28">
        <v>45495</v>
      </c>
      <c r="K882" s="28"/>
      <c r="M882">
        <v>0</v>
      </c>
      <c r="N882">
        <v>1</v>
      </c>
      <c r="O882">
        <v>17</v>
      </c>
      <c r="P882" t="s">
        <v>14512</v>
      </c>
      <c r="Q882">
        <f t="shared" si="13"/>
        <v>41824</v>
      </c>
      <c r="R882">
        <f>IF(COUNTIF($A$2:A882,A882)=1,Q882,"")</f>
        <v>41824</v>
      </c>
    </row>
    <row r="883" spans="1:18">
      <c r="A883" t="s">
        <v>16131</v>
      </c>
      <c r="B883" t="s">
        <v>1424</v>
      </c>
      <c r="C883" t="s">
        <v>15130</v>
      </c>
      <c r="D883" t="s">
        <v>73</v>
      </c>
      <c r="E883" t="s">
        <v>14517</v>
      </c>
      <c r="F883" t="s">
        <v>16132</v>
      </c>
      <c r="G883" t="s">
        <v>14519</v>
      </c>
      <c r="H883" t="s">
        <v>14549</v>
      </c>
      <c r="I883" t="s">
        <v>1361</v>
      </c>
      <c r="J883" s="28">
        <v>44947</v>
      </c>
      <c r="K883" s="28"/>
      <c r="M883">
        <v>0</v>
      </c>
      <c r="N883">
        <v>1</v>
      </c>
      <c r="O883">
        <v>7</v>
      </c>
      <c r="P883" t="s">
        <v>14512</v>
      </c>
      <c r="Q883">
        <f t="shared" si="13"/>
        <v>32269</v>
      </c>
      <c r="R883">
        <f>IF(COUNTIF($A$2:A883,A883)=1,Q883,"")</f>
        <v>32269</v>
      </c>
    </row>
    <row r="884" spans="1:18">
      <c r="A884" t="s">
        <v>6451</v>
      </c>
      <c r="B884" t="s">
        <v>3616</v>
      </c>
      <c r="C884" t="s">
        <v>15763</v>
      </c>
      <c r="D884" t="s">
        <v>60</v>
      </c>
      <c r="E884" t="s">
        <v>14504</v>
      </c>
      <c r="F884" t="s">
        <v>16133</v>
      </c>
      <c r="G884" t="s">
        <v>80</v>
      </c>
      <c r="H884" t="s">
        <v>14630</v>
      </c>
      <c r="I884" t="s">
        <v>3053</v>
      </c>
      <c r="J884" s="28">
        <v>45344</v>
      </c>
      <c r="K884" s="28"/>
      <c r="M884">
        <v>0</v>
      </c>
      <c r="N884">
        <v>1</v>
      </c>
      <c r="O884">
        <v>16.100000000000001</v>
      </c>
      <c r="P884" t="s">
        <v>14507</v>
      </c>
      <c r="Q884">
        <f t="shared" si="13"/>
        <v>15182</v>
      </c>
      <c r="R884">
        <f>IF(COUNTIF($A$2:A884,A884)=1,Q884,"")</f>
        <v>15182</v>
      </c>
    </row>
    <row r="885" spans="1:18">
      <c r="A885" t="s">
        <v>16134</v>
      </c>
      <c r="B885" t="s">
        <v>4786</v>
      </c>
      <c r="C885" t="s">
        <v>15320</v>
      </c>
      <c r="D885" t="s">
        <v>60</v>
      </c>
      <c r="E885" t="s">
        <v>14509</v>
      </c>
      <c r="F885" t="s">
        <v>16135</v>
      </c>
      <c r="G885" t="s">
        <v>53</v>
      </c>
      <c r="H885" t="s">
        <v>14560</v>
      </c>
      <c r="I885" t="s">
        <v>2027</v>
      </c>
      <c r="J885" s="28">
        <v>45626</v>
      </c>
      <c r="K885" s="28"/>
      <c r="M885">
        <v>0</v>
      </c>
      <c r="N885">
        <v>1</v>
      </c>
      <c r="O885">
        <v>10.9</v>
      </c>
      <c r="P885" t="s">
        <v>14507</v>
      </c>
      <c r="Q885">
        <f t="shared" si="13"/>
        <v>17616</v>
      </c>
      <c r="R885">
        <f>IF(COUNTIF($A$2:A885,A885)=1,Q885,"")</f>
        <v>17616</v>
      </c>
    </row>
    <row r="886" spans="1:18">
      <c r="A886" t="s">
        <v>16136</v>
      </c>
      <c r="B886" t="s">
        <v>4261</v>
      </c>
      <c r="C886" t="s">
        <v>15802</v>
      </c>
      <c r="D886" t="s">
        <v>119</v>
      </c>
      <c r="E886" t="s">
        <v>14558</v>
      </c>
      <c r="F886" t="s">
        <v>16137</v>
      </c>
      <c r="G886" t="s">
        <v>80</v>
      </c>
      <c r="H886" t="s">
        <v>14560</v>
      </c>
      <c r="I886" t="s">
        <v>1195</v>
      </c>
      <c r="J886" s="28">
        <v>45504</v>
      </c>
      <c r="K886" s="28">
        <v>45422</v>
      </c>
      <c r="L886">
        <v>24</v>
      </c>
      <c r="M886">
        <v>0</v>
      </c>
      <c r="N886">
        <v>1</v>
      </c>
      <c r="O886">
        <v>18.5</v>
      </c>
      <c r="P886" t="s">
        <v>14516</v>
      </c>
      <c r="Q886">
        <f t="shared" si="13"/>
        <v>8466</v>
      </c>
      <c r="R886">
        <f>IF(COUNTIF($A$2:A886,A886)=1,Q886,"")</f>
        <v>8466</v>
      </c>
    </row>
    <row r="887" spans="1:18">
      <c r="A887" t="s">
        <v>16138</v>
      </c>
      <c r="B887" t="s">
        <v>1378</v>
      </c>
      <c r="C887" t="s">
        <v>16139</v>
      </c>
      <c r="D887" t="s">
        <v>73</v>
      </c>
      <c r="E887" t="s">
        <v>14522</v>
      </c>
      <c r="F887" t="s">
        <v>15760</v>
      </c>
      <c r="G887" t="s">
        <v>90</v>
      </c>
      <c r="H887" t="s">
        <v>14532</v>
      </c>
      <c r="I887" t="s">
        <v>2335</v>
      </c>
      <c r="J887" s="28">
        <v>44979</v>
      </c>
      <c r="K887" s="28"/>
      <c r="M887">
        <v>0</v>
      </c>
      <c r="N887">
        <v>1</v>
      </c>
      <c r="O887">
        <v>30.9</v>
      </c>
      <c r="P887" t="s">
        <v>14512</v>
      </c>
      <c r="Q887">
        <f t="shared" si="13"/>
        <v>28000</v>
      </c>
      <c r="R887">
        <f>IF(COUNTIF($A$2:A887,A887)=1,Q887,"")</f>
        <v>28000</v>
      </c>
    </row>
    <row r="888" spans="1:18">
      <c r="A888" t="s">
        <v>16140</v>
      </c>
      <c r="B888" t="s">
        <v>4318</v>
      </c>
      <c r="C888" t="s">
        <v>15819</v>
      </c>
      <c r="D888" t="s">
        <v>52</v>
      </c>
      <c r="E888" t="s">
        <v>14509</v>
      </c>
      <c r="F888" t="s">
        <v>16141</v>
      </c>
      <c r="G888" t="s">
        <v>53</v>
      </c>
      <c r="H888" t="s">
        <v>14560</v>
      </c>
      <c r="I888" t="s">
        <v>1859</v>
      </c>
      <c r="J888" s="28">
        <v>45548</v>
      </c>
      <c r="K888" s="28"/>
      <c r="M888">
        <v>0</v>
      </c>
      <c r="N888">
        <v>1</v>
      </c>
      <c r="O888">
        <v>33.5</v>
      </c>
      <c r="P888" t="s">
        <v>14550</v>
      </c>
      <c r="Q888">
        <f t="shared" si="13"/>
        <v>117920</v>
      </c>
      <c r="R888">
        <f>IF(COUNTIF($A$2:A888,A888)=1,Q888,"")</f>
        <v>117920</v>
      </c>
    </row>
    <row r="889" spans="1:18">
      <c r="A889" t="s">
        <v>16142</v>
      </c>
      <c r="B889" t="s">
        <v>5196</v>
      </c>
      <c r="C889" t="s">
        <v>14941</v>
      </c>
      <c r="D889" t="s">
        <v>60</v>
      </c>
      <c r="E889" t="s">
        <v>14522</v>
      </c>
      <c r="F889" t="s">
        <v>16143</v>
      </c>
      <c r="G889" t="s">
        <v>14588</v>
      </c>
      <c r="H889" t="s">
        <v>14682</v>
      </c>
      <c r="I889" t="s">
        <v>770</v>
      </c>
      <c r="J889" s="28">
        <v>45802</v>
      </c>
      <c r="K889" s="28"/>
      <c r="M889">
        <v>0</v>
      </c>
      <c r="N889">
        <v>1</v>
      </c>
      <c r="O889">
        <v>9.5</v>
      </c>
      <c r="P889" t="s">
        <v>14512</v>
      </c>
      <c r="Q889">
        <f t="shared" si="13"/>
        <v>23096</v>
      </c>
      <c r="R889">
        <f>IF(COUNTIF($A$2:A889,A889)=1,Q889,"")</f>
        <v>23096</v>
      </c>
    </row>
    <row r="890" spans="1:18">
      <c r="A890" t="s">
        <v>16144</v>
      </c>
      <c r="B890" t="s">
        <v>3643</v>
      </c>
      <c r="C890" t="s">
        <v>15547</v>
      </c>
      <c r="D890" t="s">
        <v>60</v>
      </c>
      <c r="E890" t="s">
        <v>14522</v>
      </c>
      <c r="F890" t="s">
        <v>16145</v>
      </c>
      <c r="G890" t="s">
        <v>14588</v>
      </c>
      <c r="H890" t="s">
        <v>14571</v>
      </c>
      <c r="I890" t="s">
        <v>10167</v>
      </c>
      <c r="J890" s="28">
        <v>45190</v>
      </c>
      <c r="K890" s="28"/>
      <c r="M890">
        <v>0</v>
      </c>
      <c r="N890">
        <v>1</v>
      </c>
      <c r="O890">
        <v>8</v>
      </c>
      <c r="P890" t="s">
        <v>14550</v>
      </c>
      <c r="Q890">
        <f t="shared" si="13"/>
        <v>17211</v>
      </c>
      <c r="R890">
        <f>IF(COUNTIF($A$2:A890,A890)=1,Q890,"")</f>
        <v>17211</v>
      </c>
    </row>
    <row r="891" spans="1:18">
      <c r="A891" t="s">
        <v>16146</v>
      </c>
      <c r="B891" t="s">
        <v>776</v>
      </c>
      <c r="C891" t="s">
        <v>14992</v>
      </c>
      <c r="D891" t="s">
        <v>60</v>
      </c>
      <c r="E891" t="s">
        <v>14543</v>
      </c>
      <c r="F891" t="s">
        <v>16147</v>
      </c>
      <c r="G891" t="s">
        <v>133</v>
      </c>
      <c r="H891" t="s">
        <v>14849</v>
      </c>
      <c r="I891" t="s">
        <v>16148</v>
      </c>
      <c r="J891" s="28">
        <v>44905</v>
      </c>
      <c r="K891" s="28">
        <v>44984</v>
      </c>
      <c r="L891">
        <v>146</v>
      </c>
      <c r="M891">
        <v>0</v>
      </c>
      <c r="N891">
        <v>1</v>
      </c>
      <c r="O891">
        <v>27.5</v>
      </c>
      <c r="P891" t="s">
        <v>14524</v>
      </c>
      <c r="Q891">
        <f t="shared" si="13"/>
        <v>16766</v>
      </c>
      <c r="R891">
        <f>IF(COUNTIF($A$2:A891,A891)=1,Q891,"")</f>
        <v>16766</v>
      </c>
    </row>
    <row r="892" spans="1:18">
      <c r="A892" t="s">
        <v>16149</v>
      </c>
      <c r="B892" t="s">
        <v>3910</v>
      </c>
      <c r="C892" t="s">
        <v>3098</v>
      </c>
      <c r="D892" t="s">
        <v>73</v>
      </c>
      <c r="E892" t="s">
        <v>14590</v>
      </c>
      <c r="F892" t="s">
        <v>14700</v>
      </c>
      <c r="G892" t="s">
        <v>80</v>
      </c>
      <c r="H892" t="s">
        <v>14630</v>
      </c>
      <c r="I892" t="s">
        <v>408</v>
      </c>
      <c r="J892" s="28">
        <v>45007</v>
      </c>
      <c r="K892" s="28"/>
      <c r="M892">
        <v>0</v>
      </c>
      <c r="N892">
        <v>1</v>
      </c>
      <c r="O892">
        <v>12.7</v>
      </c>
      <c r="P892" t="s">
        <v>14516</v>
      </c>
      <c r="Q892">
        <f t="shared" si="13"/>
        <v>11000</v>
      </c>
      <c r="R892">
        <f>IF(COUNTIF($A$2:A892,A892)=1,Q892,"")</f>
        <v>11000</v>
      </c>
    </row>
    <row r="893" spans="1:18">
      <c r="A893" t="s">
        <v>16150</v>
      </c>
      <c r="B893" t="s">
        <v>596</v>
      </c>
      <c r="C893" t="s">
        <v>3098</v>
      </c>
      <c r="D893" t="s">
        <v>73</v>
      </c>
      <c r="E893" t="s">
        <v>14504</v>
      </c>
      <c r="F893" t="s">
        <v>16151</v>
      </c>
      <c r="G893" t="s">
        <v>133</v>
      </c>
      <c r="H893" t="s">
        <v>14639</v>
      </c>
      <c r="I893" t="s">
        <v>4879</v>
      </c>
      <c r="J893" s="28">
        <v>44822</v>
      </c>
      <c r="K893" s="28"/>
      <c r="M893">
        <v>0</v>
      </c>
      <c r="N893">
        <v>1</v>
      </c>
      <c r="P893" t="s">
        <v>14507</v>
      </c>
      <c r="Q893">
        <f t="shared" si="13"/>
        <v>16650</v>
      </c>
      <c r="R893">
        <f>IF(COUNTIF($A$2:A893,A893)=1,Q893,"")</f>
        <v>16650</v>
      </c>
    </row>
    <row r="894" spans="1:18">
      <c r="A894" t="s">
        <v>16152</v>
      </c>
      <c r="B894" t="s">
        <v>3804</v>
      </c>
      <c r="C894" t="s">
        <v>15267</v>
      </c>
      <c r="D894" t="s">
        <v>100</v>
      </c>
      <c r="E894" t="s">
        <v>14504</v>
      </c>
      <c r="F894" t="s">
        <v>16153</v>
      </c>
      <c r="G894" t="s">
        <v>14519</v>
      </c>
      <c r="H894" t="s">
        <v>14568</v>
      </c>
      <c r="I894" t="s">
        <v>1743</v>
      </c>
      <c r="J894" s="28">
        <v>44631</v>
      </c>
      <c r="K894" s="28"/>
      <c r="M894">
        <v>0</v>
      </c>
      <c r="N894">
        <v>1</v>
      </c>
      <c r="O894">
        <v>22.4</v>
      </c>
      <c r="P894" t="s">
        <v>14516</v>
      </c>
      <c r="Q894">
        <f t="shared" si="13"/>
        <v>1266</v>
      </c>
      <c r="R894">
        <f>IF(COUNTIF($A$2:A894,A894)=1,Q894,"")</f>
        <v>1266</v>
      </c>
    </row>
    <row r="895" spans="1:18">
      <c r="A895" t="s">
        <v>13123</v>
      </c>
      <c r="B895" t="s">
        <v>1190</v>
      </c>
      <c r="C895" t="s">
        <v>15034</v>
      </c>
      <c r="D895" t="s">
        <v>73</v>
      </c>
      <c r="E895" t="s">
        <v>14558</v>
      </c>
      <c r="F895" t="s">
        <v>16154</v>
      </c>
      <c r="G895" t="s">
        <v>133</v>
      </c>
      <c r="H895" t="s">
        <v>14537</v>
      </c>
      <c r="I895" t="s">
        <v>1074</v>
      </c>
      <c r="J895" s="28">
        <v>45717</v>
      </c>
      <c r="K895" s="28">
        <v>45707</v>
      </c>
      <c r="L895">
        <v>100</v>
      </c>
      <c r="M895">
        <v>0</v>
      </c>
      <c r="N895">
        <v>1</v>
      </c>
      <c r="O895">
        <v>10</v>
      </c>
      <c r="P895" t="s">
        <v>14524</v>
      </c>
      <c r="Q895">
        <f t="shared" si="13"/>
        <v>44531</v>
      </c>
      <c r="R895">
        <f>IF(COUNTIF($A$2:A895,A895)=1,Q895,"")</f>
        <v>44531</v>
      </c>
    </row>
    <row r="896" spans="1:18">
      <c r="A896" t="s">
        <v>4168</v>
      </c>
      <c r="B896" t="s">
        <v>4220</v>
      </c>
      <c r="C896" t="s">
        <v>16155</v>
      </c>
      <c r="D896" t="s">
        <v>100</v>
      </c>
      <c r="E896" t="s">
        <v>14558</v>
      </c>
      <c r="F896" t="s">
        <v>16156</v>
      </c>
      <c r="G896" t="s">
        <v>14588</v>
      </c>
      <c r="H896" t="s">
        <v>14871</v>
      </c>
      <c r="I896" t="s">
        <v>4179</v>
      </c>
      <c r="J896" s="28">
        <v>45573</v>
      </c>
      <c r="K896" s="28">
        <v>45583</v>
      </c>
      <c r="L896">
        <v>33</v>
      </c>
      <c r="M896">
        <v>0</v>
      </c>
      <c r="N896">
        <v>1</v>
      </c>
      <c r="O896">
        <v>1.6</v>
      </c>
      <c r="P896" t="s">
        <v>14524</v>
      </c>
      <c r="Q896">
        <f t="shared" si="13"/>
        <v>2381</v>
      </c>
      <c r="R896">
        <f>IF(COUNTIF($A$2:A896,A896)=1,Q896,"")</f>
        <v>2381</v>
      </c>
    </row>
    <row r="897" spans="1:18">
      <c r="A897" t="s">
        <v>16157</v>
      </c>
      <c r="B897" t="s">
        <v>5981</v>
      </c>
      <c r="C897" t="s">
        <v>14708</v>
      </c>
      <c r="D897" t="s">
        <v>73</v>
      </c>
      <c r="E897" t="s">
        <v>14522</v>
      </c>
      <c r="F897" t="s">
        <v>16158</v>
      </c>
      <c r="G897" t="s">
        <v>67</v>
      </c>
      <c r="H897" t="s">
        <v>14511</v>
      </c>
      <c r="I897" t="s">
        <v>3878</v>
      </c>
      <c r="J897" s="28">
        <v>44656</v>
      </c>
      <c r="K897" s="28"/>
      <c r="M897">
        <v>0</v>
      </c>
      <c r="N897">
        <v>1</v>
      </c>
      <c r="O897">
        <v>24.4</v>
      </c>
      <c r="P897" t="s">
        <v>14507</v>
      </c>
      <c r="Q897">
        <f t="shared" si="13"/>
        <v>10560</v>
      </c>
      <c r="R897">
        <f>IF(COUNTIF($A$2:A897,A897)=1,Q897,"")</f>
        <v>10560</v>
      </c>
    </row>
    <row r="898" spans="1:18">
      <c r="A898" t="s">
        <v>16159</v>
      </c>
      <c r="B898" t="s">
        <v>7640</v>
      </c>
      <c r="C898" t="s">
        <v>3098</v>
      </c>
      <c r="D898" t="s">
        <v>119</v>
      </c>
      <c r="E898" t="s">
        <v>14590</v>
      </c>
      <c r="F898" t="s">
        <v>16160</v>
      </c>
      <c r="G898" t="s">
        <v>90</v>
      </c>
      <c r="H898" t="s">
        <v>14545</v>
      </c>
      <c r="I898" t="s">
        <v>900</v>
      </c>
      <c r="J898" s="28">
        <v>44893</v>
      </c>
      <c r="K898" s="28"/>
      <c r="M898">
        <v>0</v>
      </c>
      <c r="N898">
        <v>1</v>
      </c>
      <c r="O898">
        <v>5.8</v>
      </c>
      <c r="P898" t="s">
        <v>14516</v>
      </c>
      <c r="Q898">
        <f t="shared" ref="Q898:Q961" si="14">IFERROR(IF(RIGHT(UPPER(TRIM(F898)),1)="K",VALUE(SUBSTITUTE(SUBSTITUTE(LEFT(TRIM(F898),LEN(TRIM(F898))-1),"$",""),",",""))*1000,IF(RIGHT(UPPER(TRIM(F898)),1)="M",VALUE(SUBSTITUTE(SUBSTITUTE(LEFT(TRIM(F898),LEN(TRIM(F898))-1),"$",""),",",""))*1000000,VALUE(SUBSTITUTE(SUBSTITUTE(TRIM(F898),"$",""),",","")))),"")</f>
        <v>3585</v>
      </c>
      <c r="R898">
        <f>IF(COUNTIF($A$2:A898,A898)=1,Q898,"")</f>
        <v>3585</v>
      </c>
    </row>
    <row r="899" spans="1:18">
      <c r="A899" t="s">
        <v>10182</v>
      </c>
      <c r="B899" t="s">
        <v>1858</v>
      </c>
      <c r="C899" t="s">
        <v>15070</v>
      </c>
      <c r="D899" t="s">
        <v>100</v>
      </c>
      <c r="E899" t="s">
        <v>14543</v>
      </c>
      <c r="F899" t="s">
        <v>16161</v>
      </c>
      <c r="G899" t="s">
        <v>67</v>
      </c>
      <c r="H899" t="s">
        <v>14619</v>
      </c>
      <c r="I899" t="s">
        <v>1027</v>
      </c>
      <c r="J899" s="28">
        <v>45641</v>
      </c>
      <c r="K899" s="28">
        <v>45694</v>
      </c>
      <c r="L899">
        <v>173</v>
      </c>
      <c r="M899">
        <v>1</v>
      </c>
      <c r="N899">
        <v>3</v>
      </c>
      <c r="O899">
        <v>3.4</v>
      </c>
      <c r="P899" t="s">
        <v>14512</v>
      </c>
      <c r="Q899">
        <f t="shared" si="14"/>
        <v>7875</v>
      </c>
      <c r="R899">
        <f>IF(COUNTIF($A$2:A899,A899)=1,Q899,"")</f>
        <v>7875</v>
      </c>
    </row>
    <row r="900" spans="1:18">
      <c r="A900" t="s">
        <v>16162</v>
      </c>
      <c r="B900" t="s">
        <v>2731</v>
      </c>
      <c r="C900" t="s">
        <v>15473</v>
      </c>
      <c r="D900" t="s">
        <v>100</v>
      </c>
      <c r="E900" t="s">
        <v>14590</v>
      </c>
      <c r="F900" t="s">
        <v>16163</v>
      </c>
      <c r="G900" t="s">
        <v>80</v>
      </c>
      <c r="H900" t="s">
        <v>14527</v>
      </c>
      <c r="I900" t="s">
        <v>1574</v>
      </c>
      <c r="J900" s="28">
        <v>45341</v>
      </c>
      <c r="K900" s="28"/>
      <c r="M900">
        <v>0</v>
      </c>
      <c r="N900">
        <v>1</v>
      </c>
      <c r="O900">
        <v>0.4</v>
      </c>
      <c r="P900" t="s">
        <v>14507</v>
      </c>
      <c r="Q900">
        <f t="shared" si="14"/>
        <v>2953</v>
      </c>
      <c r="R900">
        <f>IF(COUNTIF($A$2:A900,A900)=1,Q900,"")</f>
        <v>2953</v>
      </c>
    </row>
    <row r="901" spans="1:18">
      <c r="A901" t="s">
        <v>6868</v>
      </c>
      <c r="B901" t="s">
        <v>2511</v>
      </c>
      <c r="C901" t="s">
        <v>15607</v>
      </c>
      <c r="D901" t="s">
        <v>52</v>
      </c>
      <c r="E901" t="s">
        <v>14517</v>
      </c>
      <c r="F901" t="s">
        <v>16164</v>
      </c>
      <c r="G901" t="s">
        <v>61</v>
      </c>
      <c r="H901" t="s">
        <v>15144</v>
      </c>
      <c r="I901" t="s">
        <v>1229</v>
      </c>
      <c r="J901" s="28">
        <v>45182</v>
      </c>
      <c r="K901" s="28"/>
      <c r="M901">
        <v>0</v>
      </c>
      <c r="N901">
        <v>1</v>
      </c>
      <c r="P901" t="s">
        <v>14516</v>
      </c>
      <c r="Q901">
        <f t="shared" si="14"/>
        <v>132302</v>
      </c>
      <c r="R901">
        <f>IF(COUNTIF($A$2:A901,A901)=1,Q901,"")</f>
        <v>132302</v>
      </c>
    </row>
    <row r="902" spans="1:18">
      <c r="A902" t="s">
        <v>16165</v>
      </c>
      <c r="B902" t="s">
        <v>5963</v>
      </c>
      <c r="C902" t="s">
        <v>15607</v>
      </c>
      <c r="D902" t="s">
        <v>100</v>
      </c>
      <c r="E902" t="s">
        <v>14543</v>
      </c>
      <c r="F902" t="s">
        <v>16166</v>
      </c>
      <c r="G902" t="s">
        <v>14588</v>
      </c>
      <c r="H902" t="s">
        <v>14545</v>
      </c>
      <c r="I902" t="s">
        <v>1479</v>
      </c>
      <c r="J902" s="28">
        <v>45391</v>
      </c>
      <c r="K902" s="28">
        <v>45516</v>
      </c>
      <c r="L902">
        <v>150</v>
      </c>
      <c r="M902">
        <v>1</v>
      </c>
      <c r="N902">
        <v>3</v>
      </c>
      <c r="P902" t="s">
        <v>14516</v>
      </c>
      <c r="Q902">
        <f t="shared" si="14"/>
        <v>3490</v>
      </c>
      <c r="R902">
        <f>IF(COUNTIF($A$2:A902,A902)=1,Q902,"")</f>
        <v>3490</v>
      </c>
    </row>
    <row r="903" spans="1:18">
      <c r="A903" t="s">
        <v>16167</v>
      </c>
      <c r="B903" t="s">
        <v>2211</v>
      </c>
      <c r="C903" t="s">
        <v>14891</v>
      </c>
      <c r="D903" t="s">
        <v>60</v>
      </c>
      <c r="E903" t="s">
        <v>14558</v>
      </c>
      <c r="F903" t="s">
        <v>16168</v>
      </c>
      <c r="G903" t="s">
        <v>53</v>
      </c>
      <c r="H903" t="s">
        <v>14565</v>
      </c>
      <c r="I903" t="s">
        <v>2427</v>
      </c>
      <c r="J903" s="28">
        <v>45083</v>
      </c>
      <c r="K903" s="28">
        <v>45081</v>
      </c>
      <c r="L903">
        <v>36</v>
      </c>
      <c r="M903">
        <v>0</v>
      </c>
      <c r="N903">
        <v>1</v>
      </c>
      <c r="O903">
        <v>28.9</v>
      </c>
      <c r="P903" t="s">
        <v>14516</v>
      </c>
      <c r="Q903">
        <f t="shared" si="14"/>
        <v>6261</v>
      </c>
      <c r="R903">
        <f>IF(COUNTIF($A$2:A903,A903)=1,Q903,"")</f>
        <v>6261</v>
      </c>
    </row>
    <row r="904" spans="1:18">
      <c r="A904" t="s">
        <v>12808</v>
      </c>
      <c r="B904" t="s">
        <v>276</v>
      </c>
      <c r="C904" t="s">
        <v>15473</v>
      </c>
      <c r="D904" t="s">
        <v>60</v>
      </c>
      <c r="E904" t="s">
        <v>14504</v>
      </c>
      <c r="F904" t="s">
        <v>16169</v>
      </c>
      <c r="G904" t="s">
        <v>61</v>
      </c>
      <c r="H904" t="s">
        <v>14520</v>
      </c>
      <c r="I904" t="s">
        <v>16170</v>
      </c>
      <c r="J904" s="28">
        <v>45384</v>
      </c>
      <c r="K904" s="28"/>
      <c r="M904">
        <v>0</v>
      </c>
      <c r="N904">
        <v>1</v>
      </c>
      <c r="O904">
        <v>9.6</v>
      </c>
      <c r="P904" t="s">
        <v>14516</v>
      </c>
      <c r="Q904">
        <f t="shared" si="14"/>
        <v>4910</v>
      </c>
      <c r="R904">
        <f>IF(COUNTIF($A$2:A904,A904)=1,Q904,"")</f>
        <v>4910</v>
      </c>
    </row>
    <row r="905" spans="1:18">
      <c r="A905" t="s">
        <v>16171</v>
      </c>
      <c r="B905" t="s">
        <v>3477</v>
      </c>
      <c r="C905" t="s">
        <v>16086</v>
      </c>
      <c r="D905" t="s">
        <v>52</v>
      </c>
      <c r="E905" t="s">
        <v>14509</v>
      </c>
      <c r="F905" t="s">
        <v>16172</v>
      </c>
      <c r="G905" t="s">
        <v>14519</v>
      </c>
      <c r="H905" t="s">
        <v>14553</v>
      </c>
      <c r="I905" t="s">
        <v>694</v>
      </c>
      <c r="J905" s="28">
        <v>45041</v>
      </c>
      <c r="K905" s="28"/>
      <c r="M905">
        <v>0</v>
      </c>
      <c r="N905">
        <v>1</v>
      </c>
      <c r="O905">
        <v>15.7</v>
      </c>
      <c r="P905" t="s">
        <v>14507</v>
      </c>
      <c r="Q905">
        <f t="shared" si="14"/>
        <v>153967</v>
      </c>
      <c r="R905">
        <f>IF(COUNTIF($A$2:A905,A905)=1,Q905,"")</f>
        <v>153967</v>
      </c>
    </row>
    <row r="906" spans="1:18">
      <c r="A906" t="s">
        <v>12017</v>
      </c>
      <c r="B906" t="s">
        <v>2741</v>
      </c>
      <c r="C906" t="s">
        <v>15272</v>
      </c>
      <c r="D906" t="s">
        <v>73</v>
      </c>
      <c r="E906" t="s">
        <v>14509</v>
      </c>
      <c r="F906" t="s">
        <v>16173</v>
      </c>
      <c r="G906" t="s">
        <v>14588</v>
      </c>
      <c r="H906" t="s">
        <v>14635</v>
      </c>
      <c r="I906" t="s">
        <v>1426</v>
      </c>
      <c r="J906" s="28">
        <v>45242</v>
      </c>
      <c r="K906" s="28"/>
      <c r="M906">
        <v>0</v>
      </c>
      <c r="N906">
        <v>1</v>
      </c>
      <c r="O906">
        <v>24.3</v>
      </c>
      <c r="P906" t="s">
        <v>14550</v>
      </c>
      <c r="Q906">
        <f t="shared" si="14"/>
        <v>41124</v>
      </c>
      <c r="R906">
        <f>IF(COUNTIF($A$2:A906,A906)=1,Q906,"")</f>
        <v>41124</v>
      </c>
    </row>
    <row r="907" spans="1:18">
      <c r="A907" t="s">
        <v>12879</v>
      </c>
      <c r="B907" t="s">
        <v>4881</v>
      </c>
      <c r="C907" t="s">
        <v>16057</v>
      </c>
      <c r="D907" t="s">
        <v>52</v>
      </c>
      <c r="E907" t="s">
        <v>14509</v>
      </c>
      <c r="F907" t="s">
        <v>16174</v>
      </c>
      <c r="G907" t="s">
        <v>80</v>
      </c>
      <c r="H907" t="s">
        <v>14635</v>
      </c>
      <c r="I907" t="s">
        <v>2374</v>
      </c>
      <c r="J907" s="28">
        <v>45621</v>
      </c>
      <c r="K907" s="28"/>
      <c r="M907">
        <v>0</v>
      </c>
      <c r="N907">
        <v>1</v>
      </c>
      <c r="O907">
        <v>16.3</v>
      </c>
      <c r="P907" t="s">
        <v>14512</v>
      </c>
      <c r="Q907">
        <f t="shared" si="14"/>
        <v>118924</v>
      </c>
      <c r="R907">
        <f>IF(COUNTIF($A$2:A907,A907)=1,Q907,"")</f>
        <v>118924</v>
      </c>
    </row>
    <row r="908" spans="1:18">
      <c r="A908" t="s">
        <v>16175</v>
      </c>
      <c r="B908" t="s">
        <v>223</v>
      </c>
      <c r="C908" t="s">
        <v>16176</v>
      </c>
      <c r="D908" t="s">
        <v>52</v>
      </c>
      <c r="E908" t="s">
        <v>14558</v>
      </c>
      <c r="F908" t="s">
        <v>16177</v>
      </c>
      <c r="G908" t="s">
        <v>133</v>
      </c>
      <c r="H908" t="s">
        <v>14506</v>
      </c>
      <c r="I908" t="s">
        <v>1597</v>
      </c>
      <c r="J908" s="28">
        <v>44893</v>
      </c>
      <c r="K908" s="28">
        <v>44950</v>
      </c>
      <c r="L908">
        <v>110</v>
      </c>
      <c r="M908">
        <v>0</v>
      </c>
      <c r="N908">
        <v>1</v>
      </c>
      <c r="O908">
        <v>22.3</v>
      </c>
      <c r="P908" t="s">
        <v>14550</v>
      </c>
      <c r="Q908">
        <f t="shared" si="14"/>
        <v>102196</v>
      </c>
      <c r="R908">
        <f>IF(COUNTIF($A$2:A908,A908)=1,Q908,"")</f>
        <v>102196</v>
      </c>
    </row>
    <row r="909" spans="1:18">
      <c r="A909" t="s">
        <v>16178</v>
      </c>
      <c r="B909" t="s">
        <v>1660</v>
      </c>
      <c r="C909" t="s">
        <v>3098</v>
      </c>
      <c r="D909" t="s">
        <v>73</v>
      </c>
      <c r="E909" t="s">
        <v>14522</v>
      </c>
      <c r="F909" t="s">
        <v>16179</v>
      </c>
      <c r="G909" t="s">
        <v>14588</v>
      </c>
      <c r="H909" t="s">
        <v>14568</v>
      </c>
      <c r="I909" t="s">
        <v>852</v>
      </c>
      <c r="J909" s="28">
        <v>45086</v>
      </c>
      <c r="K909" s="28"/>
      <c r="M909">
        <v>0</v>
      </c>
      <c r="N909">
        <v>1</v>
      </c>
      <c r="O909">
        <v>21.9</v>
      </c>
      <c r="P909" t="s">
        <v>14550</v>
      </c>
      <c r="Q909">
        <f t="shared" si="14"/>
        <v>17854</v>
      </c>
      <c r="R909">
        <f>IF(COUNTIF($A$2:A909,A909)=1,Q909,"")</f>
        <v>17854</v>
      </c>
    </row>
    <row r="910" spans="1:18">
      <c r="A910" t="s">
        <v>16180</v>
      </c>
      <c r="B910" t="s">
        <v>16028</v>
      </c>
      <c r="C910" t="s">
        <v>14680</v>
      </c>
      <c r="D910" t="s">
        <v>119</v>
      </c>
      <c r="E910" t="s">
        <v>14504</v>
      </c>
      <c r="F910" t="s">
        <v>16181</v>
      </c>
      <c r="G910" t="s">
        <v>53</v>
      </c>
      <c r="H910" t="s">
        <v>14527</v>
      </c>
      <c r="I910" t="s">
        <v>1268</v>
      </c>
      <c r="J910" s="28">
        <v>45786</v>
      </c>
      <c r="K910" s="28"/>
      <c r="M910">
        <v>0</v>
      </c>
      <c r="N910">
        <v>1</v>
      </c>
      <c r="O910">
        <v>19.5</v>
      </c>
      <c r="P910" t="s">
        <v>14507</v>
      </c>
      <c r="Q910">
        <f t="shared" si="14"/>
        <v>5832</v>
      </c>
      <c r="R910">
        <f>IF(COUNTIF($A$2:A910,A910)=1,Q910,"")</f>
        <v>5832</v>
      </c>
    </row>
    <row r="911" spans="1:18">
      <c r="A911" t="s">
        <v>8831</v>
      </c>
      <c r="B911" t="s">
        <v>3882</v>
      </c>
      <c r="C911" t="s">
        <v>16081</v>
      </c>
      <c r="D911" t="s">
        <v>60</v>
      </c>
      <c r="E911" t="s">
        <v>14517</v>
      </c>
      <c r="F911" t="s">
        <v>16182</v>
      </c>
      <c r="G911" t="s">
        <v>14588</v>
      </c>
      <c r="H911" t="s">
        <v>14571</v>
      </c>
      <c r="I911" t="s">
        <v>390</v>
      </c>
      <c r="J911" s="28">
        <v>44952</v>
      </c>
      <c r="K911" s="28"/>
      <c r="M911">
        <v>0</v>
      </c>
      <c r="N911">
        <v>1</v>
      </c>
      <c r="O911">
        <v>30</v>
      </c>
      <c r="P911" t="s">
        <v>14524</v>
      </c>
      <c r="Q911">
        <f t="shared" si="14"/>
        <v>13256</v>
      </c>
      <c r="R911">
        <f>IF(COUNTIF($A$2:A911,A911)=1,Q911,"")</f>
        <v>13256</v>
      </c>
    </row>
    <row r="912" spans="1:18">
      <c r="A912" t="s">
        <v>6216</v>
      </c>
      <c r="B912" t="s">
        <v>2012</v>
      </c>
      <c r="C912" t="s">
        <v>16183</v>
      </c>
      <c r="D912" t="s">
        <v>119</v>
      </c>
      <c r="E912" t="s">
        <v>14590</v>
      </c>
      <c r="F912" t="s">
        <v>15892</v>
      </c>
      <c r="G912" t="s">
        <v>133</v>
      </c>
      <c r="H912" t="s">
        <v>14549</v>
      </c>
      <c r="I912" t="s">
        <v>2468</v>
      </c>
      <c r="J912" s="28">
        <v>45430</v>
      </c>
      <c r="K912" s="28"/>
      <c r="M912">
        <v>0</v>
      </c>
      <c r="N912">
        <v>1</v>
      </c>
      <c r="O912">
        <v>30.6</v>
      </c>
      <c r="P912" t="s">
        <v>14550</v>
      </c>
      <c r="Q912">
        <f t="shared" si="14"/>
        <v>7180</v>
      </c>
      <c r="R912">
        <f>IF(COUNTIF($A$2:A912,A912)=1,Q912,"")</f>
        <v>7180</v>
      </c>
    </row>
    <row r="913" spans="1:18">
      <c r="A913" t="s">
        <v>4067</v>
      </c>
      <c r="B913" t="s">
        <v>693</v>
      </c>
      <c r="C913" t="s">
        <v>3098</v>
      </c>
      <c r="D913" t="s">
        <v>73</v>
      </c>
      <c r="E913" t="s">
        <v>14590</v>
      </c>
      <c r="F913" t="s">
        <v>16184</v>
      </c>
      <c r="G913" t="s">
        <v>14519</v>
      </c>
      <c r="H913" t="s">
        <v>14549</v>
      </c>
      <c r="I913" t="s">
        <v>456</v>
      </c>
      <c r="J913" s="28">
        <v>44895</v>
      </c>
      <c r="K913" s="28"/>
      <c r="M913">
        <v>0</v>
      </c>
      <c r="N913">
        <v>1</v>
      </c>
      <c r="O913">
        <v>30.5</v>
      </c>
      <c r="P913" t="s">
        <v>14516</v>
      </c>
      <c r="Q913">
        <f t="shared" si="14"/>
        <v>38023</v>
      </c>
      <c r="R913">
        <f>IF(COUNTIF($A$2:A913,A913)=1,Q913,"")</f>
        <v>38023</v>
      </c>
    </row>
    <row r="914" spans="1:18">
      <c r="A914" t="s">
        <v>16185</v>
      </c>
      <c r="B914" t="s">
        <v>2286</v>
      </c>
      <c r="C914" t="s">
        <v>3098</v>
      </c>
      <c r="D914" t="s">
        <v>52</v>
      </c>
      <c r="E914" t="s">
        <v>14522</v>
      </c>
      <c r="F914" t="s">
        <v>16186</v>
      </c>
      <c r="G914" t="s">
        <v>61</v>
      </c>
      <c r="H914" t="s">
        <v>14568</v>
      </c>
      <c r="I914" t="s">
        <v>1272</v>
      </c>
      <c r="J914" s="28">
        <v>45825</v>
      </c>
      <c r="K914" s="28"/>
      <c r="M914">
        <v>0</v>
      </c>
      <c r="N914">
        <v>1</v>
      </c>
      <c r="O914">
        <v>13.2</v>
      </c>
      <c r="P914" t="s">
        <v>14550</v>
      </c>
      <c r="Q914">
        <f t="shared" si="14"/>
        <v>168724</v>
      </c>
      <c r="R914">
        <f>IF(COUNTIF($A$2:A914,A914)=1,Q914,"")</f>
        <v>168724</v>
      </c>
    </row>
    <row r="915" spans="1:18">
      <c r="A915" t="s">
        <v>4584</v>
      </c>
      <c r="B915" t="s">
        <v>2804</v>
      </c>
      <c r="C915" t="s">
        <v>16187</v>
      </c>
      <c r="D915" t="s">
        <v>52</v>
      </c>
      <c r="E915" t="s">
        <v>14543</v>
      </c>
      <c r="F915" t="s">
        <v>16188</v>
      </c>
      <c r="G915" t="s">
        <v>90</v>
      </c>
      <c r="H915" t="s">
        <v>14580</v>
      </c>
      <c r="I915" t="s">
        <v>16189</v>
      </c>
      <c r="J915" s="28">
        <v>45715</v>
      </c>
      <c r="K915" s="28">
        <v>45690</v>
      </c>
      <c r="L915">
        <v>102</v>
      </c>
      <c r="M915">
        <v>1</v>
      </c>
      <c r="N915">
        <v>4</v>
      </c>
      <c r="O915">
        <v>13.1</v>
      </c>
      <c r="P915" t="s">
        <v>14524</v>
      </c>
      <c r="Q915">
        <f t="shared" si="14"/>
        <v>214437</v>
      </c>
      <c r="R915">
        <f>IF(COUNTIF($A$2:A915,A915)=1,Q915,"")</f>
        <v>214437</v>
      </c>
    </row>
    <row r="916" spans="1:18">
      <c r="A916" t="s">
        <v>16190</v>
      </c>
      <c r="B916" t="s">
        <v>1290</v>
      </c>
      <c r="C916" t="s">
        <v>3098</v>
      </c>
      <c r="D916" t="s">
        <v>100</v>
      </c>
      <c r="E916" t="s">
        <v>14590</v>
      </c>
      <c r="F916" t="s">
        <v>16191</v>
      </c>
      <c r="G916" t="s">
        <v>67</v>
      </c>
      <c r="H916" t="s">
        <v>14537</v>
      </c>
      <c r="I916" t="s">
        <v>69</v>
      </c>
      <c r="J916" s="28">
        <v>44952</v>
      </c>
      <c r="K916" s="28"/>
      <c r="M916">
        <v>0</v>
      </c>
      <c r="N916">
        <v>1</v>
      </c>
      <c r="O916">
        <v>16.3</v>
      </c>
      <c r="P916" t="s">
        <v>14512</v>
      </c>
      <c r="Q916">
        <f t="shared" si="14"/>
        <v>8906</v>
      </c>
      <c r="R916">
        <f>IF(COUNTIF($A$2:A916,A916)=1,Q916,"")</f>
        <v>8906</v>
      </c>
    </row>
    <row r="917" spans="1:18">
      <c r="A917" t="s">
        <v>8697</v>
      </c>
      <c r="B917" t="s">
        <v>1819</v>
      </c>
      <c r="C917" t="s">
        <v>3098</v>
      </c>
      <c r="D917" t="s">
        <v>60</v>
      </c>
      <c r="E917" t="s">
        <v>14517</v>
      </c>
      <c r="F917" t="s">
        <v>16192</v>
      </c>
      <c r="G917" t="s">
        <v>133</v>
      </c>
      <c r="H917" t="s">
        <v>14619</v>
      </c>
      <c r="I917" t="s">
        <v>2037</v>
      </c>
      <c r="J917" s="28">
        <v>45654</v>
      </c>
      <c r="K917" s="28"/>
      <c r="M917">
        <v>0</v>
      </c>
      <c r="N917">
        <v>1</v>
      </c>
      <c r="O917">
        <v>10.8</v>
      </c>
      <c r="P917" t="s">
        <v>14507</v>
      </c>
      <c r="Q917">
        <f t="shared" si="14"/>
        <v>14515</v>
      </c>
      <c r="R917">
        <f>IF(COUNTIF($A$2:A917,A917)=1,Q917,"")</f>
        <v>14515</v>
      </c>
    </row>
    <row r="918" spans="1:18">
      <c r="A918" t="s">
        <v>7754</v>
      </c>
      <c r="B918" t="s">
        <v>5284</v>
      </c>
      <c r="C918" t="s">
        <v>15899</v>
      </c>
      <c r="D918" t="s">
        <v>119</v>
      </c>
      <c r="E918" t="s">
        <v>14509</v>
      </c>
      <c r="F918" t="s">
        <v>16193</v>
      </c>
      <c r="G918" t="s">
        <v>74</v>
      </c>
      <c r="H918" t="s">
        <v>14635</v>
      </c>
      <c r="I918" t="s">
        <v>780</v>
      </c>
      <c r="J918" s="28">
        <v>45502</v>
      </c>
      <c r="K918" s="28"/>
      <c r="M918">
        <v>0</v>
      </c>
      <c r="N918">
        <v>1</v>
      </c>
      <c r="O918">
        <v>30.8</v>
      </c>
      <c r="P918" t="s">
        <v>14516</v>
      </c>
      <c r="Q918">
        <f t="shared" si="14"/>
        <v>5308</v>
      </c>
      <c r="R918">
        <f>IF(COUNTIF($A$2:A918,A918)=1,Q918,"")</f>
        <v>5308</v>
      </c>
    </row>
    <row r="919" spans="1:18">
      <c r="A919" t="s">
        <v>16194</v>
      </c>
      <c r="B919" t="s">
        <v>5449</v>
      </c>
      <c r="C919" t="s">
        <v>14708</v>
      </c>
      <c r="D919" t="s">
        <v>100</v>
      </c>
      <c r="E919" t="s">
        <v>14522</v>
      </c>
      <c r="F919" t="s">
        <v>16195</v>
      </c>
      <c r="G919" t="s">
        <v>80</v>
      </c>
      <c r="H919" t="s">
        <v>14742</v>
      </c>
      <c r="I919" t="s">
        <v>16196</v>
      </c>
      <c r="J919" s="28">
        <v>45124</v>
      </c>
      <c r="K919" s="28"/>
      <c r="M919">
        <v>0</v>
      </c>
      <c r="N919">
        <v>1</v>
      </c>
      <c r="O919">
        <v>31.5</v>
      </c>
      <c r="P919" t="s">
        <v>14512</v>
      </c>
      <c r="Q919">
        <f t="shared" si="14"/>
        <v>4877</v>
      </c>
      <c r="R919">
        <f>IF(COUNTIF($A$2:A919,A919)=1,Q919,"")</f>
        <v>4877</v>
      </c>
    </row>
    <row r="920" spans="1:18">
      <c r="A920" t="s">
        <v>11253</v>
      </c>
      <c r="B920" t="s">
        <v>2421</v>
      </c>
      <c r="C920" t="s">
        <v>15094</v>
      </c>
      <c r="D920" t="s">
        <v>100</v>
      </c>
      <c r="E920" t="s">
        <v>14558</v>
      </c>
      <c r="F920" t="s">
        <v>16197</v>
      </c>
      <c r="G920" t="s">
        <v>80</v>
      </c>
      <c r="H920" t="s">
        <v>14511</v>
      </c>
      <c r="I920" t="s">
        <v>1167</v>
      </c>
      <c r="J920" s="28">
        <v>45558</v>
      </c>
      <c r="K920" s="28">
        <v>45596</v>
      </c>
      <c r="L920">
        <v>183</v>
      </c>
      <c r="M920">
        <v>0</v>
      </c>
      <c r="N920">
        <v>1</v>
      </c>
      <c r="O920">
        <v>4.7</v>
      </c>
      <c r="P920" t="s">
        <v>14524</v>
      </c>
      <c r="Q920">
        <f t="shared" si="14"/>
        <v>7829</v>
      </c>
      <c r="R920">
        <f>IF(COUNTIF($A$2:A920,A920)=1,Q920,"")</f>
        <v>7829</v>
      </c>
    </row>
    <row r="921" spans="1:18">
      <c r="A921" t="s">
        <v>16198</v>
      </c>
      <c r="B921" t="s">
        <v>207</v>
      </c>
      <c r="C921" t="s">
        <v>16199</v>
      </c>
      <c r="D921" t="s">
        <v>60</v>
      </c>
      <c r="E921" t="s">
        <v>14509</v>
      </c>
      <c r="F921" t="s">
        <v>16200</v>
      </c>
      <c r="G921" t="s">
        <v>90</v>
      </c>
      <c r="H921" t="s">
        <v>14766</v>
      </c>
      <c r="I921" t="s">
        <v>2888</v>
      </c>
      <c r="J921" s="28">
        <v>45681</v>
      </c>
      <c r="K921" s="28"/>
      <c r="M921">
        <v>0</v>
      </c>
      <c r="N921">
        <v>1</v>
      </c>
      <c r="O921">
        <v>22.3</v>
      </c>
      <c r="P921" t="s">
        <v>14512</v>
      </c>
      <c r="Q921">
        <f t="shared" si="14"/>
        <v>16216</v>
      </c>
      <c r="R921">
        <f>IF(COUNTIF($A$2:A921,A921)=1,Q921,"")</f>
        <v>16216</v>
      </c>
    </row>
    <row r="922" spans="1:18">
      <c r="A922" t="s">
        <v>5913</v>
      </c>
      <c r="B922" t="s">
        <v>4419</v>
      </c>
      <c r="C922" t="s">
        <v>16201</v>
      </c>
      <c r="D922" t="s">
        <v>100</v>
      </c>
      <c r="E922" t="s">
        <v>14522</v>
      </c>
      <c r="F922" t="s">
        <v>16202</v>
      </c>
      <c r="G922" t="s">
        <v>133</v>
      </c>
      <c r="H922" t="s">
        <v>14580</v>
      </c>
      <c r="I922" t="s">
        <v>6259</v>
      </c>
      <c r="J922" s="28">
        <v>45169</v>
      </c>
      <c r="K922" s="28"/>
      <c r="M922">
        <v>0</v>
      </c>
      <c r="N922">
        <v>1</v>
      </c>
      <c r="O922">
        <v>2.4</v>
      </c>
      <c r="P922" t="s">
        <v>14550</v>
      </c>
      <c r="Q922">
        <f t="shared" si="14"/>
        <v>8274</v>
      </c>
      <c r="R922">
        <f>IF(COUNTIF($A$2:A922,A922)=1,Q922,"")</f>
        <v>8274</v>
      </c>
    </row>
    <row r="923" spans="1:18">
      <c r="A923" t="s">
        <v>5919</v>
      </c>
      <c r="B923" t="s">
        <v>1632</v>
      </c>
      <c r="C923" t="s">
        <v>14918</v>
      </c>
      <c r="D923" t="s">
        <v>60</v>
      </c>
      <c r="E923" t="s">
        <v>14543</v>
      </c>
      <c r="F923" t="s">
        <v>16203</v>
      </c>
      <c r="G923" t="s">
        <v>133</v>
      </c>
      <c r="H923" t="s">
        <v>14506</v>
      </c>
      <c r="I923" t="s">
        <v>1547</v>
      </c>
      <c r="J923" s="28">
        <v>45168</v>
      </c>
      <c r="K923" s="28">
        <v>45169</v>
      </c>
      <c r="L923">
        <v>171</v>
      </c>
      <c r="M923">
        <v>1</v>
      </c>
      <c r="N923">
        <v>3</v>
      </c>
      <c r="O923">
        <v>11</v>
      </c>
      <c r="P923" t="s">
        <v>14550</v>
      </c>
      <c r="Q923">
        <f t="shared" si="14"/>
        <v>21865</v>
      </c>
      <c r="R923">
        <f>IF(COUNTIF($A$2:A923,A923)=1,Q923,"")</f>
        <v>21865</v>
      </c>
    </row>
    <row r="924" spans="1:18">
      <c r="A924" t="s">
        <v>7115</v>
      </c>
      <c r="B924" t="s">
        <v>2800</v>
      </c>
      <c r="C924" t="s">
        <v>15466</v>
      </c>
      <c r="D924" t="s">
        <v>119</v>
      </c>
      <c r="E924" t="s">
        <v>14509</v>
      </c>
      <c r="F924" t="s">
        <v>16204</v>
      </c>
      <c r="G924" t="s">
        <v>80</v>
      </c>
      <c r="H924" t="s">
        <v>15840</v>
      </c>
      <c r="I924" t="s">
        <v>4005</v>
      </c>
      <c r="J924" s="28">
        <v>45161</v>
      </c>
      <c r="K924" s="28"/>
      <c r="M924">
        <v>0</v>
      </c>
      <c r="N924">
        <v>1</v>
      </c>
      <c r="O924">
        <v>0.2</v>
      </c>
      <c r="P924" t="s">
        <v>14512</v>
      </c>
      <c r="Q924">
        <f t="shared" si="14"/>
        <v>9662</v>
      </c>
      <c r="R924">
        <f>IF(COUNTIF($A$2:A924,A924)=1,Q924,"")</f>
        <v>9662</v>
      </c>
    </row>
    <row r="925" spans="1:18">
      <c r="A925" t="s">
        <v>16205</v>
      </c>
      <c r="B925" t="s">
        <v>6523</v>
      </c>
      <c r="C925" t="s">
        <v>3098</v>
      </c>
      <c r="D925" t="s">
        <v>100</v>
      </c>
      <c r="E925" t="s">
        <v>14558</v>
      </c>
      <c r="F925" t="s">
        <v>16206</v>
      </c>
      <c r="G925" t="s">
        <v>14588</v>
      </c>
      <c r="H925" t="s">
        <v>14574</v>
      </c>
      <c r="I925" t="s">
        <v>2709</v>
      </c>
      <c r="J925" s="28">
        <v>45519</v>
      </c>
      <c r="K925" s="28">
        <v>45457</v>
      </c>
      <c r="L925">
        <v>111</v>
      </c>
      <c r="M925">
        <v>0</v>
      </c>
      <c r="N925">
        <v>1</v>
      </c>
      <c r="O925">
        <v>10.8</v>
      </c>
      <c r="P925" t="s">
        <v>14516</v>
      </c>
      <c r="Q925">
        <f t="shared" si="14"/>
        <v>4774</v>
      </c>
      <c r="R925">
        <f>IF(COUNTIF($A$2:A925,A925)=1,Q925,"")</f>
        <v>4774</v>
      </c>
    </row>
    <row r="926" spans="1:18">
      <c r="A926" t="s">
        <v>16207</v>
      </c>
      <c r="B926" t="s">
        <v>6285</v>
      </c>
      <c r="C926" t="s">
        <v>16078</v>
      </c>
      <c r="D926" t="s">
        <v>73</v>
      </c>
      <c r="E926" t="s">
        <v>14517</v>
      </c>
      <c r="F926" t="s">
        <v>16208</v>
      </c>
      <c r="G926" t="s">
        <v>67</v>
      </c>
      <c r="H926" t="s">
        <v>14537</v>
      </c>
      <c r="I926" t="s">
        <v>10720</v>
      </c>
      <c r="J926" s="28">
        <v>45380</v>
      </c>
      <c r="K926" s="28"/>
      <c r="M926">
        <v>0</v>
      </c>
      <c r="N926">
        <v>1</v>
      </c>
      <c r="O926">
        <v>30.7</v>
      </c>
      <c r="P926" t="s">
        <v>14507</v>
      </c>
      <c r="Q926">
        <f t="shared" si="14"/>
        <v>21534</v>
      </c>
      <c r="R926">
        <f>IF(COUNTIF($A$2:A926,A926)=1,Q926,"")</f>
        <v>21534</v>
      </c>
    </row>
    <row r="927" spans="1:18">
      <c r="A927" t="s">
        <v>16209</v>
      </c>
      <c r="B927" t="s">
        <v>3273</v>
      </c>
      <c r="C927" t="s">
        <v>15272</v>
      </c>
      <c r="D927" t="s">
        <v>60</v>
      </c>
      <c r="E927" t="s">
        <v>14504</v>
      </c>
      <c r="F927" t="s">
        <v>16210</v>
      </c>
      <c r="G927" t="s">
        <v>61</v>
      </c>
      <c r="H927" t="s">
        <v>14619</v>
      </c>
      <c r="I927" t="s">
        <v>931</v>
      </c>
      <c r="J927" s="28">
        <v>45228</v>
      </c>
      <c r="K927" s="28"/>
      <c r="M927">
        <v>0</v>
      </c>
      <c r="N927">
        <v>1</v>
      </c>
      <c r="O927">
        <v>28.8</v>
      </c>
      <c r="P927" t="s">
        <v>14507</v>
      </c>
      <c r="Q927">
        <f t="shared" si="14"/>
        <v>13201</v>
      </c>
      <c r="R927">
        <f>IF(COUNTIF($A$2:A927,A927)=1,Q927,"")</f>
        <v>13201</v>
      </c>
    </row>
    <row r="928" spans="1:18">
      <c r="A928" t="s">
        <v>16211</v>
      </c>
      <c r="B928" t="s">
        <v>15206</v>
      </c>
      <c r="C928" t="s">
        <v>15958</v>
      </c>
      <c r="D928" t="s">
        <v>119</v>
      </c>
      <c r="E928" t="s">
        <v>14558</v>
      </c>
      <c r="F928" t="s">
        <v>16212</v>
      </c>
      <c r="G928" t="s">
        <v>14519</v>
      </c>
      <c r="H928" t="s">
        <v>14580</v>
      </c>
      <c r="I928" t="s">
        <v>16213</v>
      </c>
      <c r="J928" s="28">
        <v>44977</v>
      </c>
      <c r="K928" s="28">
        <v>45039</v>
      </c>
      <c r="L928">
        <v>161</v>
      </c>
      <c r="M928">
        <v>0</v>
      </c>
      <c r="N928">
        <v>1</v>
      </c>
      <c r="O928">
        <v>29</v>
      </c>
      <c r="P928" t="s">
        <v>14524</v>
      </c>
      <c r="Q928">
        <f t="shared" si="14"/>
        <v>6363</v>
      </c>
      <c r="R928">
        <f>IF(COUNTIF($A$2:A928,A928)=1,Q928,"")</f>
        <v>6363</v>
      </c>
    </row>
    <row r="929" spans="1:18">
      <c r="A929" t="s">
        <v>16214</v>
      </c>
      <c r="B929" t="s">
        <v>5963</v>
      </c>
      <c r="C929" t="s">
        <v>15259</v>
      </c>
      <c r="D929" t="s">
        <v>52</v>
      </c>
      <c r="E929" t="s">
        <v>14543</v>
      </c>
      <c r="F929" t="s">
        <v>16215</v>
      </c>
      <c r="G929" t="s">
        <v>90</v>
      </c>
      <c r="H929" t="s">
        <v>14568</v>
      </c>
      <c r="I929" t="s">
        <v>3270</v>
      </c>
      <c r="J929" s="28">
        <v>45246</v>
      </c>
      <c r="K929" s="28">
        <v>45183</v>
      </c>
      <c r="L929">
        <v>61</v>
      </c>
      <c r="M929">
        <v>1</v>
      </c>
      <c r="N929">
        <v>4</v>
      </c>
      <c r="O929">
        <v>17.399999999999999</v>
      </c>
      <c r="P929" t="s">
        <v>14550</v>
      </c>
      <c r="Q929">
        <f t="shared" si="14"/>
        <v>142518</v>
      </c>
      <c r="R929">
        <f>IF(COUNTIF($A$2:A929,A929)=1,Q929,"")</f>
        <v>142518</v>
      </c>
    </row>
    <row r="930" spans="1:18">
      <c r="A930" t="s">
        <v>16216</v>
      </c>
      <c r="B930" t="s">
        <v>1596</v>
      </c>
      <c r="C930" t="s">
        <v>14911</v>
      </c>
      <c r="D930" t="s">
        <v>100</v>
      </c>
      <c r="E930" t="s">
        <v>14543</v>
      </c>
      <c r="F930" t="s">
        <v>16217</v>
      </c>
      <c r="G930" t="s">
        <v>14588</v>
      </c>
      <c r="H930" t="s">
        <v>14616</v>
      </c>
      <c r="I930" t="s">
        <v>687</v>
      </c>
      <c r="J930" s="28">
        <v>45135</v>
      </c>
      <c r="K930" s="28">
        <v>45191</v>
      </c>
      <c r="L930">
        <v>92</v>
      </c>
      <c r="M930">
        <v>1</v>
      </c>
      <c r="N930">
        <v>3</v>
      </c>
      <c r="O930">
        <v>16.399999999999999</v>
      </c>
      <c r="P930" t="s">
        <v>14524</v>
      </c>
      <c r="Q930">
        <f t="shared" si="14"/>
        <v>7581</v>
      </c>
      <c r="R930">
        <f>IF(COUNTIF($A$2:A930,A930)=1,Q930,"")</f>
        <v>7581</v>
      </c>
    </row>
    <row r="931" spans="1:18">
      <c r="A931" t="s">
        <v>3551</v>
      </c>
      <c r="B931" t="s">
        <v>2873</v>
      </c>
      <c r="C931" t="s">
        <v>15070</v>
      </c>
      <c r="D931" t="s">
        <v>60</v>
      </c>
      <c r="E931" t="s">
        <v>14558</v>
      </c>
      <c r="F931" t="s">
        <v>16218</v>
      </c>
      <c r="G931" t="s">
        <v>74</v>
      </c>
      <c r="H931" t="s">
        <v>14530</v>
      </c>
      <c r="I931" t="s">
        <v>4650</v>
      </c>
      <c r="J931" s="28"/>
      <c r="K931" s="28">
        <v>45236</v>
      </c>
      <c r="L931">
        <v>35</v>
      </c>
      <c r="M931">
        <v>0</v>
      </c>
      <c r="N931">
        <v>1</v>
      </c>
      <c r="O931">
        <v>17.899999999999999</v>
      </c>
      <c r="P931" t="s">
        <v>14512</v>
      </c>
      <c r="Q931">
        <f t="shared" si="14"/>
        <v>6269</v>
      </c>
      <c r="R931">
        <f>IF(COUNTIF($A$2:A931,A931)=1,Q931,"")</f>
        <v>6269</v>
      </c>
    </row>
    <row r="932" spans="1:18">
      <c r="A932" t="s">
        <v>5372</v>
      </c>
      <c r="B932" t="s">
        <v>1636</v>
      </c>
      <c r="C932" t="s">
        <v>15098</v>
      </c>
      <c r="D932" t="s">
        <v>100</v>
      </c>
      <c r="E932" t="s">
        <v>14517</v>
      </c>
      <c r="F932" t="s">
        <v>16219</v>
      </c>
      <c r="G932" t="s">
        <v>14519</v>
      </c>
      <c r="H932" t="s">
        <v>14537</v>
      </c>
      <c r="I932" t="s">
        <v>1809</v>
      </c>
      <c r="J932" s="28">
        <v>45408</v>
      </c>
      <c r="K932" s="28"/>
      <c r="M932">
        <v>0</v>
      </c>
      <c r="N932">
        <v>1</v>
      </c>
      <c r="P932" t="s">
        <v>14550</v>
      </c>
      <c r="Q932">
        <f t="shared" si="14"/>
        <v>8776</v>
      </c>
      <c r="R932">
        <f>IF(COUNTIF($A$2:A932,A932)=1,Q932,"")</f>
        <v>8776</v>
      </c>
    </row>
    <row r="933" spans="1:18">
      <c r="A933" t="s">
        <v>16220</v>
      </c>
      <c r="B933" t="s">
        <v>3346</v>
      </c>
      <c r="C933" t="s">
        <v>14566</v>
      </c>
      <c r="D933" t="s">
        <v>119</v>
      </c>
      <c r="E933" t="s">
        <v>14517</v>
      </c>
      <c r="F933" t="s">
        <v>16221</v>
      </c>
      <c r="G933" t="s">
        <v>53</v>
      </c>
      <c r="H933" t="s">
        <v>14532</v>
      </c>
      <c r="I933" t="s">
        <v>16222</v>
      </c>
      <c r="J933" s="28">
        <v>44774</v>
      </c>
      <c r="K933" s="28"/>
      <c r="M933">
        <v>0</v>
      </c>
      <c r="N933">
        <v>1</v>
      </c>
      <c r="O933">
        <v>22.8</v>
      </c>
      <c r="P933" t="s">
        <v>14516</v>
      </c>
      <c r="Q933">
        <f t="shared" si="14"/>
        <v>8455</v>
      </c>
      <c r="R933">
        <f>IF(COUNTIF($A$2:A933,A933)=1,Q933,"")</f>
        <v>8455</v>
      </c>
    </row>
    <row r="934" spans="1:18">
      <c r="A934" t="s">
        <v>4998</v>
      </c>
      <c r="B934" t="s">
        <v>6849</v>
      </c>
      <c r="C934" t="s">
        <v>14744</v>
      </c>
      <c r="D934" t="s">
        <v>100</v>
      </c>
      <c r="E934" t="s">
        <v>14504</v>
      </c>
      <c r="F934" t="s">
        <v>16223</v>
      </c>
      <c r="G934" t="s">
        <v>53</v>
      </c>
      <c r="H934" t="s">
        <v>14630</v>
      </c>
      <c r="I934" t="s">
        <v>1148</v>
      </c>
      <c r="J934" s="28">
        <v>45049</v>
      </c>
      <c r="K934" s="28"/>
      <c r="M934">
        <v>0</v>
      </c>
      <c r="N934">
        <v>1</v>
      </c>
      <c r="O934">
        <v>14.5</v>
      </c>
      <c r="P934" t="s">
        <v>14516</v>
      </c>
      <c r="Q934">
        <f t="shared" si="14"/>
        <v>6947</v>
      </c>
      <c r="R934">
        <f>IF(COUNTIF($A$2:A934,A934)=1,Q934,"")</f>
        <v>6947</v>
      </c>
    </row>
    <row r="935" spans="1:18">
      <c r="A935" t="s">
        <v>4085</v>
      </c>
      <c r="B935" t="s">
        <v>2493</v>
      </c>
      <c r="C935" t="s">
        <v>15747</v>
      </c>
      <c r="D935" t="s">
        <v>119</v>
      </c>
      <c r="E935" t="s">
        <v>14590</v>
      </c>
      <c r="F935" t="s">
        <v>14830</v>
      </c>
      <c r="G935" t="s">
        <v>74</v>
      </c>
      <c r="H935" t="s">
        <v>14616</v>
      </c>
      <c r="I935" t="s">
        <v>711</v>
      </c>
      <c r="J935" s="28">
        <v>45304</v>
      </c>
      <c r="K935" s="28"/>
      <c r="M935">
        <v>0</v>
      </c>
      <c r="N935">
        <v>1</v>
      </c>
      <c r="O935">
        <v>31.5</v>
      </c>
      <c r="P935" t="s">
        <v>14507</v>
      </c>
      <c r="Q935">
        <f t="shared" si="14"/>
        <v>6000</v>
      </c>
      <c r="R935">
        <f>IF(COUNTIF($A$2:A935,A935)=1,Q935,"")</f>
        <v>6000</v>
      </c>
    </row>
    <row r="936" spans="1:18">
      <c r="A936" t="s">
        <v>6914</v>
      </c>
      <c r="B936" t="s">
        <v>1926</v>
      </c>
      <c r="C936" t="s">
        <v>15431</v>
      </c>
      <c r="D936" t="s">
        <v>100</v>
      </c>
      <c r="E936" t="s">
        <v>14517</v>
      </c>
      <c r="F936" t="s">
        <v>16224</v>
      </c>
      <c r="G936" t="s">
        <v>80</v>
      </c>
      <c r="H936" t="s">
        <v>14565</v>
      </c>
      <c r="I936" t="s">
        <v>1554</v>
      </c>
      <c r="J936" s="28">
        <v>45155</v>
      </c>
      <c r="K936" s="28"/>
      <c r="M936">
        <v>0</v>
      </c>
      <c r="N936">
        <v>1</v>
      </c>
      <c r="O936">
        <v>4.7</v>
      </c>
      <c r="P936" t="s">
        <v>14524</v>
      </c>
      <c r="Q936">
        <f t="shared" si="14"/>
        <v>3174</v>
      </c>
      <c r="R936">
        <f>IF(COUNTIF($A$2:A936,A936)=1,Q936,"")</f>
        <v>3174</v>
      </c>
    </row>
    <row r="937" spans="1:18">
      <c r="A937" t="s">
        <v>8747</v>
      </c>
      <c r="B937" t="s">
        <v>3324</v>
      </c>
      <c r="C937" t="s">
        <v>16225</v>
      </c>
      <c r="D937" t="s">
        <v>100</v>
      </c>
      <c r="E937" t="s">
        <v>14522</v>
      </c>
      <c r="F937" t="s">
        <v>16226</v>
      </c>
      <c r="G937" t="s">
        <v>14588</v>
      </c>
      <c r="H937" t="s">
        <v>14616</v>
      </c>
      <c r="I937" t="s">
        <v>3650</v>
      </c>
      <c r="J937" s="28">
        <v>44905</v>
      </c>
      <c r="K937" s="28"/>
      <c r="M937">
        <v>0</v>
      </c>
      <c r="N937">
        <v>1</v>
      </c>
      <c r="O937">
        <v>14.8</v>
      </c>
      <c r="P937" t="s">
        <v>14507</v>
      </c>
      <c r="Q937">
        <f t="shared" si="14"/>
        <v>4363</v>
      </c>
      <c r="R937">
        <f>IF(COUNTIF($A$2:A937,A937)=1,Q937,"")</f>
        <v>4363</v>
      </c>
    </row>
    <row r="938" spans="1:18">
      <c r="A938" t="s">
        <v>8501</v>
      </c>
      <c r="B938" t="s">
        <v>3686</v>
      </c>
      <c r="C938" t="s">
        <v>15636</v>
      </c>
      <c r="D938" t="s">
        <v>52</v>
      </c>
      <c r="E938" t="s">
        <v>14522</v>
      </c>
      <c r="F938" t="s">
        <v>16227</v>
      </c>
      <c r="G938" t="s">
        <v>14588</v>
      </c>
      <c r="H938" t="s">
        <v>14568</v>
      </c>
      <c r="I938" t="s">
        <v>1607</v>
      </c>
      <c r="J938" s="28">
        <v>45499</v>
      </c>
      <c r="K938" s="28"/>
      <c r="M938">
        <v>0</v>
      </c>
      <c r="N938">
        <v>1</v>
      </c>
      <c r="O938">
        <v>8.9</v>
      </c>
      <c r="P938" t="s">
        <v>14550</v>
      </c>
      <c r="Q938">
        <f t="shared" si="14"/>
        <v>209000</v>
      </c>
      <c r="R938">
        <f>IF(COUNTIF($A$2:A938,A938)=1,Q938,"")</f>
        <v>209000</v>
      </c>
    </row>
    <row r="939" spans="1:18">
      <c r="A939" t="s">
        <v>16228</v>
      </c>
      <c r="B939" t="s">
        <v>4786</v>
      </c>
      <c r="C939" t="s">
        <v>3098</v>
      </c>
      <c r="D939" t="s">
        <v>73</v>
      </c>
      <c r="E939" t="s">
        <v>14504</v>
      </c>
      <c r="F939" t="s">
        <v>16229</v>
      </c>
      <c r="G939" t="s">
        <v>80</v>
      </c>
      <c r="H939" t="s">
        <v>14571</v>
      </c>
      <c r="I939" t="s">
        <v>5264</v>
      </c>
      <c r="J939" s="28">
        <v>45341</v>
      </c>
      <c r="K939" s="28"/>
      <c r="M939">
        <v>0</v>
      </c>
      <c r="N939">
        <v>1</v>
      </c>
      <c r="O939">
        <v>27.1</v>
      </c>
      <c r="P939" t="s">
        <v>14516</v>
      </c>
      <c r="Q939">
        <f t="shared" si="14"/>
        <v>16041</v>
      </c>
      <c r="R939">
        <f>IF(COUNTIF($A$2:A939,A939)=1,Q939,"")</f>
        <v>16041</v>
      </c>
    </row>
    <row r="940" spans="1:18">
      <c r="A940" t="s">
        <v>7531</v>
      </c>
      <c r="B940" t="s">
        <v>170</v>
      </c>
      <c r="C940" t="s">
        <v>15371</v>
      </c>
      <c r="D940" t="s">
        <v>52</v>
      </c>
      <c r="E940" t="s">
        <v>14509</v>
      </c>
      <c r="F940" t="s">
        <v>16230</v>
      </c>
      <c r="G940" t="s">
        <v>14588</v>
      </c>
      <c r="H940" t="s">
        <v>14580</v>
      </c>
      <c r="I940" t="s">
        <v>446</v>
      </c>
      <c r="J940" s="28">
        <v>44900</v>
      </c>
      <c r="K940" s="28"/>
      <c r="M940">
        <v>0</v>
      </c>
      <c r="N940">
        <v>1</v>
      </c>
      <c r="O940">
        <v>10.5</v>
      </c>
      <c r="P940" t="s">
        <v>14507</v>
      </c>
      <c r="Q940">
        <f t="shared" si="14"/>
        <v>147412</v>
      </c>
      <c r="R940">
        <f>IF(COUNTIF($A$2:A940,A940)=1,Q940,"")</f>
        <v>147412</v>
      </c>
    </row>
    <row r="941" spans="1:18">
      <c r="A941" t="s">
        <v>5616</v>
      </c>
      <c r="B941" t="s">
        <v>5984</v>
      </c>
      <c r="C941" t="s">
        <v>15580</v>
      </c>
      <c r="D941" t="s">
        <v>60</v>
      </c>
      <c r="E941" t="s">
        <v>14522</v>
      </c>
      <c r="F941" t="s">
        <v>16231</v>
      </c>
      <c r="G941" t="s">
        <v>74</v>
      </c>
      <c r="H941" t="s">
        <v>14560</v>
      </c>
      <c r="I941" t="s">
        <v>429</v>
      </c>
      <c r="J941" s="28"/>
      <c r="K941" s="28"/>
      <c r="M941">
        <v>0</v>
      </c>
      <c r="N941">
        <v>1</v>
      </c>
      <c r="O941">
        <v>2.5</v>
      </c>
      <c r="P941" t="s">
        <v>14550</v>
      </c>
      <c r="Q941">
        <f t="shared" si="14"/>
        <v>6545</v>
      </c>
      <c r="R941">
        <f>IF(COUNTIF($A$2:A941,A941)=1,Q941,"")</f>
        <v>6545</v>
      </c>
    </row>
    <row r="942" spans="1:18">
      <c r="A942" t="s">
        <v>13468</v>
      </c>
      <c r="B942" t="s">
        <v>801</v>
      </c>
      <c r="C942" t="s">
        <v>15368</v>
      </c>
      <c r="D942" t="s">
        <v>52</v>
      </c>
      <c r="E942" t="s">
        <v>14522</v>
      </c>
      <c r="F942" t="s">
        <v>16232</v>
      </c>
      <c r="G942" t="s">
        <v>14519</v>
      </c>
      <c r="H942" t="s">
        <v>14639</v>
      </c>
      <c r="I942" t="s">
        <v>842</v>
      </c>
      <c r="J942" s="28">
        <v>45587</v>
      </c>
      <c r="K942" s="28"/>
      <c r="M942">
        <v>0</v>
      </c>
      <c r="N942">
        <v>1</v>
      </c>
      <c r="O942">
        <v>24</v>
      </c>
      <c r="P942" t="s">
        <v>14550</v>
      </c>
      <c r="Q942">
        <f t="shared" si="14"/>
        <v>148652</v>
      </c>
      <c r="R942">
        <f>IF(COUNTIF($A$2:A942,A942)=1,Q942,"")</f>
        <v>148652</v>
      </c>
    </row>
    <row r="943" spans="1:18">
      <c r="A943" t="s">
        <v>16233</v>
      </c>
      <c r="B943" t="s">
        <v>9494</v>
      </c>
      <c r="C943" t="s">
        <v>15576</v>
      </c>
      <c r="D943" t="s">
        <v>119</v>
      </c>
      <c r="E943" t="s">
        <v>14509</v>
      </c>
      <c r="F943" t="s">
        <v>16234</v>
      </c>
      <c r="G943" t="s">
        <v>61</v>
      </c>
      <c r="H943" t="s">
        <v>14549</v>
      </c>
      <c r="I943" t="s">
        <v>1498</v>
      </c>
      <c r="J943" s="28">
        <v>44713</v>
      </c>
      <c r="K943" s="28"/>
      <c r="M943">
        <v>0</v>
      </c>
      <c r="N943">
        <v>1</v>
      </c>
      <c r="P943" t="s">
        <v>14507</v>
      </c>
      <c r="Q943">
        <f t="shared" si="14"/>
        <v>11969</v>
      </c>
      <c r="R943">
        <f>IF(COUNTIF($A$2:A943,A943)=1,Q943,"")</f>
        <v>11969</v>
      </c>
    </row>
    <row r="944" spans="1:18">
      <c r="A944" t="s">
        <v>16235</v>
      </c>
      <c r="B944" t="s">
        <v>3480</v>
      </c>
      <c r="C944" t="s">
        <v>14557</v>
      </c>
      <c r="D944" t="s">
        <v>100</v>
      </c>
      <c r="E944" t="s">
        <v>14504</v>
      </c>
      <c r="F944" t="s">
        <v>16236</v>
      </c>
      <c r="G944" t="s">
        <v>67</v>
      </c>
      <c r="H944" t="s">
        <v>14595</v>
      </c>
      <c r="I944" t="s">
        <v>6910</v>
      </c>
      <c r="J944" s="28">
        <v>45597</v>
      </c>
      <c r="K944" s="28"/>
      <c r="M944">
        <v>0</v>
      </c>
      <c r="N944">
        <v>1</v>
      </c>
      <c r="O944">
        <v>9.4</v>
      </c>
      <c r="P944" t="s">
        <v>14507</v>
      </c>
      <c r="Q944">
        <f t="shared" si="14"/>
        <v>6134</v>
      </c>
      <c r="R944">
        <f>IF(COUNTIF($A$2:A944,A944)=1,Q944,"")</f>
        <v>6134</v>
      </c>
    </row>
    <row r="945" spans="1:18">
      <c r="A945" t="s">
        <v>16237</v>
      </c>
      <c r="B945" t="s">
        <v>5129</v>
      </c>
      <c r="C945" t="s">
        <v>14611</v>
      </c>
      <c r="D945" t="s">
        <v>60</v>
      </c>
      <c r="E945" t="s">
        <v>14543</v>
      </c>
      <c r="F945" t="s">
        <v>16238</v>
      </c>
      <c r="G945" t="s">
        <v>53</v>
      </c>
      <c r="H945" t="s">
        <v>14565</v>
      </c>
      <c r="I945" t="s">
        <v>625</v>
      </c>
      <c r="J945" s="28">
        <v>45695</v>
      </c>
      <c r="K945" s="28">
        <v>45718</v>
      </c>
      <c r="L945">
        <v>128</v>
      </c>
      <c r="M945">
        <v>0</v>
      </c>
      <c r="N945">
        <v>1</v>
      </c>
      <c r="O945">
        <v>13.7</v>
      </c>
      <c r="P945" t="s">
        <v>14516</v>
      </c>
      <c r="Q945">
        <f t="shared" si="14"/>
        <v>10504</v>
      </c>
      <c r="R945">
        <f>IF(COUNTIF($A$2:A945,A945)=1,Q945,"")</f>
        <v>10504</v>
      </c>
    </row>
    <row r="946" spans="1:18">
      <c r="A946" t="s">
        <v>8921</v>
      </c>
      <c r="B946" t="s">
        <v>6806</v>
      </c>
      <c r="C946" t="s">
        <v>14962</v>
      </c>
      <c r="D946" t="s">
        <v>52</v>
      </c>
      <c r="E946" t="s">
        <v>14543</v>
      </c>
      <c r="F946" t="s">
        <v>16239</v>
      </c>
      <c r="G946" t="s">
        <v>74</v>
      </c>
      <c r="H946" t="s">
        <v>14630</v>
      </c>
      <c r="I946" t="s">
        <v>849</v>
      </c>
      <c r="J946" s="28">
        <v>45301</v>
      </c>
      <c r="K946" s="28">
        <v>45260</v>
      </c>
      <c r="L946">
        <v>81</v>
      </c>
      <c r="M946">
        <v>0</v>
      </c>
      <c r="N946">
        <v>1</v>
      </c>
      <c r="P946" t="s">
        <v>14507</v>
      </c>
      <c r="Q946">
        <f t="shared" si="14"/>
        <v>213000</v>
      </c>
      <c r="R946">
        <f>IF(COUNTIF($A$2:A946,A946)=1,Q946,"")</f>
        <v>213000</v>
      </c>
    </row>
    <row r="947" spans="1:18">
      <c r="A947" t="s">
        <v>16240</v>
      </c>
      <c r="B947" t="s">
        <v>4192</v>
      </c>
      <c r="C947" t="s">
        <v>15939</v>
      </c>
      <c r="D947" t="s">
        <v>100</v>
      </c>
      <c r="E947" t="s">
        <v>14543</v>
      </c>
      <c r="F947" t="s">
        <v>16241</v>
      </c>
      <c r="G947" t="s">
        <v>67</v>
      </c>
      <c r="H947" t="s">
        <v>14530</v>
      </c>
      <c r="I947" t="s">
        <v>164</v>
      </c>
      <c r="J947" s="28">
        <v>44979</v>
      </c>
      <c r="K947" s="28">
        <v>45060</v>
      </c>
      <c r="L947">
        <v>115</v>
      </c>
      <c r="M947">
        <v>0</v>
      </c>
      <c r="N947">
        <v>1</v>
      </c>
      <c r="O947">
        <v>14.1</v>
      </c>
      <c r="P947" t="s">
        <v>14516</v>
      </c>
      <c r="Q947">
        <f t="shared" si="14"/>
        <v>2306</v>
      </c>
      <c r="R947">
        <f>IF(COUNTIF($A$2:A947,A947)=1,Q947,"")</f>
        <v>2306</v>
      </c>
    </row>
    <row r="948" spans="1:18">
      <c r="A948" t="s">
        <v>16242</v>
      </c>
      <c r="B948" t="s">
        <v>7640</v>
      </c>
      <c r="C948" t="s">
        <v>3098</v>
      </c>
      <c r="D948" t="s">
        <v>52</v>
      </c>
      <c r="E948" t="s">
        <v>14509</v>
      </c>
      <c r="F948" t="s">
        <v>16243</v>
      </c>
      <c r="G948" t="s">
        <v>74</v>
      </c>
      <c r="H948" t="s">
        <v>14553</v>
      </c>
      <c r="I948" t="s">
        <v>1115</v>
      </c>
      <c r="J948" s="28">
        <v>45666</v>
      </c>
      <c r="K948" s="28"/>
      <c r="M948">
        <v>0</v>
      </c>
      <c r="N948">
        <v>1</v>
      </c>
      <c r="O948">
        <v>14.9</v>
      </c>
      <c r="P948" t="s">
        <v>14524</v>
      </c>
      <c r="Q948">
        <f t="shared" si="14"/>
        <v>153415</v>
      </c>
      <c r="R948">
        <f>IF(COUNTIF($A$2:A948,A948)=1,Q948,"")</f>
        <v>153415</v>
      </c>
    </row>
    <row r="949" spans="1:18">
      <c r="A949" t="s">
        <v>9563</v>
      </c>
      <c r="B949" t="s">
        <v>257</v>
      </c>
      <c r="C949" t="s">
        <v>16139</v>
      </c>
      <c r="D949" t="s">
        <v>119</v>
      </c>
      <c r="E949" t="s">
        <v>14504</v>
      </c>
      <c r="F949" t="s">
        <v>16244</v>
      </c>
      <c r="G949" t="s">
        <v>90</v>
      </c>
      <c r="H949" t="s">
        <v>14511</v>
      </c>
      <c r="I949" t="s">
        <v>593</v>
      </c>
      <c r="J949" s="28">
        <v>45471</v>
      </c>
      <c r="K949" s="28"/>
      <c r="M949">
        <v>0</v>
      </c>
      <c r="N949">
        <v>1</v>
      </c>
      <c r="O949">
        <v>9.9</v>
      </c>
      <c r="P949" t="s">
        <v>14524</v>
      </c>
      <c r="Q949">
        <f t="shared" si="14"/>
        <v>5405</v>
      </c>
      <c r="R949">
        <f>IF(COUNTIF($A$2:A949,A949)=1,Q949,"")</f>
        <v>5405</v>
      </c>
    </row>
    <row r="950" spans="1:18">
      <c r="A950" t="s">
        <v>3243</v>
      </c>
      <c r="B950" t="s">
        <v>651</v>
      </c>
      <c r="C950" t="s">
        <v>15431</v>
      </c>
      <c r="D950" t="s">
        <v>100</v>
      </c>
      <c r="E950" t="s">
        <v>14543</v>
      </c>
      <c r="F950" t="s">
        <v>16245</v>
      </c>
      <c r="G950" t="s">
        <v>67</v>
      </c>
      <c r="H950" t="s">
        <v>14553</v>
      </c>
      <c r="I950" t="s">
        <v>1287</v>
      </c>
      <c r="J950" s="28">
        <v>44699</v>
      </c>
      <c r="K950" s="28">
        <v>44715</v>
      </c>
      <c r="L950">
        <v>119</v>
      </c>
      <c r="M950">
        <v>1</v>
      </c>
      <c r="N950">
        <v>2</v>
      </c>
      <c r="P950" t="s">
        <v>14516</v>
      </c>
      <c r="Q950">
        <f t="shared" si="14"/>
        <v>8230</v>
      </c>
      <c r="R950">
        <f>IF(COUNTIF($A$2:A950,A950)=1,Q950,"")</f>
        <v>8230</v>
      </c>
    </row>
    <row r="951" spans="1:18">
      <c r="A951" t="s">
        <v>16246</v>
      </c>
      <c r="B951" t="s">
        <v>2025</v>
      </c>
      <c r="C951" t="s">
        <v>15399</v>
      </c>
      <c r="D951" t="s">
        <v>52</v>
      </c>
      <c r="E951" t="s">
        <v>14509</v>
      </c>
      <c r="F951" t="s">
        <v>16247</v>
      </c>
      <c r="G951" t="s">
        <v>61</v>
      </c>
      <c r="H951" t="s">
        <v>14619</v>
      </c>
      <c r="I951" t="s">
        <v>3964</v>
      </c>
      <c r="J951" s="28">
        <v>45719</v>
      </c>
      <c r="K951" s="28"/>
      <c r="M951">
        <v>0</v>
      </c>
      <c r="N951">
        <v>1</v>
      </c>
      <c r="O951">
        <v>29.3</v>
      </c>
      <c r="P951" t="s">
        <v>14512</v>
      </c>
      <c r="Q951">
        <f t="shared" si="14"/>
        <v>99977</v>
      </c>
      <c r="R951">
        <f>IF(COUNTIF($A$2:A951,A951)=1,Q951,"")</f>
        <v>99977</v>
      </c>
    </row>
    <row r="952" spans="1:18">
      <c r="A952" t="s">
        <v>16248</v>
      </c>
      <c r="B952" t="s">
        <v>1055</v>
      </c>
      <c r="C952" t="s">
        <v>16249</v>
      </c>
      <c r="D952" t="s">
        <v>73</v>
      </c>
      <c r="E952" t="s">
        <v>14543</v>
      </c>
      <c r="F952" t="s">
        <v>16250</v>
      </c>
      <c r="G952" t="s">
        <v>133</v>
      </c>
      <c r="H952" t="s">
        <v>14537</v>
      </c>
      <c r="I952" t="s">
        <v>7838</v>
      </c>
      <c r="J952" s="28">
        <v>45389</v>
      </c>
      <c r="K952" s="28">
        <v>45420</v>
      </c>
      <c r="L952">
        <v>78</v>
      </c>
      <c r="M952">
        <v>0</v>
      </c>
      <c r="N952">
        <v>1</v>
      </c>
      <c r="P952" t="s">
        <v>14512</v>
      </c>
      <c r="Q952">
        <f t="shared" si="14"/>
        <v>17549</v>
      </c>
      <c r="R952">
        <f>IF(COUNTIF($A$2:A952,A952)=1,Q952,"")</f>
        <v>17549</v>
      </c>
    </row>
    <row r="953" spans="1:18">
      <c r="A953" t="s">
        <v>9624</v>
      </c>
      <c r="B953" t="s">
        <v>3457</v>
      </c>
      <c r="C953" t="s">
        <v>15899</v>
      </c>
      <c r="D953" t="s">
        <v>60</v>
      </c>
      <c r="E953" t="s">
        <v>14517</v>
      </c>
      <c r="F953" t="s">
        <v>16251</v>
      </c>
      <c r="G953" t="s">
        <v>74</v>
      </c>
      <c r="H953" t="s">
        <v>14560</v>
      </c>
      <c r="I953" t="s">
        <v>4425</v>
      </c>
      <c r="J953" s="28">
        <v>45565</v>
      </c>
      <c r="K953" s="28"/>
      <c r="M953">
        <v>0</v>
      </c>
      <c r="N953">
        <v>1</v>
      </c>
      <c r="O953">
        <v>32.1</v>
      </c>
      <c r="P953" t="s">
        <v>14524</v>
      </c>
      <c r="Q953">
        <f t="shared" si="14"/>
        <v>23318</v>
      </c>
      <c r="R953">
        <f>IF(COUNTIF($A$2:A953,A953)=1,Q953,"")</f>
        <v>23318</v>
      </c>
    </row>
    <row r="954" spans="1:18">
      <c r="A954" t="s">
        <v>11880</v>
      </c>
      <c r="B954" t="s">
        <v>6487</v>
      </c>
      <c r="C954" t="s">
        <v>3098</v>
      </c>
      <c r="D954" t="s">
        <v>60</v>
      </c>
      <c r="E954" t="s">
        <v>14543</v>
      </c>
      <c r="F954" t="s">
        <v>16252</v>
      </c>
      <c r="G954" t="s">
        <v>14519</v>
      </c>
      <c r="H954" t="s">
        <v>14849</v>
      </c>
      <c r="I954" t="s">
        <v>2289</v>
      </c>
      <c r="J954" s="28">
        <v>45105</v>
      </c>
      <c r="K954" s="28">
        <v>45176</v>
      </c>
      <c r="L954">
        <v>186</v>
      </c>
      <c r="M954">
        <v>0</v>
      </c>
      <c r="N954">
        <v>1</v>
      </c>
      <c r="O954">
        <v>21.6</v>
      </c>
      <c r="P954" t="s">
        <v>14512</v>
      </c>
      <c r="Q954">
        <f t="shared" si="14"/>
        <v>16606</v>
      </c>
      <c r="R954">
        <f>IF(COUNTIF($A$2:A954,A954)=1,Q954,"")</f>
        <v>16606</v>
      </c>
    </row>
    <row r="955" spans="1:18">
      <c r="A955" t="s">
        <v>16253</v>
      </c>
      <c r="B955" t="s">
        <v>5723</v>
      </c>
      <c r="C955" t="s">
        <v>15212</v>
      </c>
      <c r="D955" t="s">
        <v>60</v>
      </c>
      <c r="E955" t="s">
        <v>14509</v>
      </c>
      <c r="F955" t="s">
        <v>16254</v>
      </c>
      <c r="G955" t="s">
        <v>61</v>
      </c>
      <c r="H955" t="s">
        <v>14639</v>
      </c>
      <c r="I955" t="s">
        <v>2365</v>
      </c>
      <c r="J955" s="28">
        <v>44830</v>
      </c>
      <c r="K955" s="28"/>
      <c r="M955">
        <v>0</v>
      </c>
      <c r="N955">
        <v>1</v>
      </c>
      <c r="O955">
        <v>34.799999999999997</v>
      </c>
      <c r="P955" t="s">
        <v>14507</v>
      </c>
      <c r="Q955">
        <f t="shared" si="14"/>
        <v>18229</v>
      </c>
      <c r="R955">
        <f>IF(COUNTIF($A$2:A955,A955)=1,Q955,"")</f>
        <v>18229</v>
      </c>
    </row>
    <row r="956" spans="1:18">
      <c r="A956" t="s">
        <v>16255</v>
      </c>
      <c r="B956" t="s">
        <v>6605</v>
      </c>
      <c r="C956" t="s">
        <v>3098</v>
      </c>
      <c r="D956" t="s">
        <v>100</v>
      </c>
      <c r="E956" t="s">
        <v>14504</v>
      </c>
      <c r="F956" t="s">
        <v>16256</v>
      </c>
      <c r="G956" t="s">
        <v>90</v>
      </c>
      <c r="H956" t="s">
        <v>14580</v>
      </c>
      <c r="I956" t="s">
        <v>2772</v>
      </c>
      <c r="J956" s="28">
        <v>45401</v>
      </c>
      <c r="K956" s="28"/>
      <c r="M956">
        <v>0</v>
      </c>
      <c r="N956">
        <v>1</v>
      </c>
      <c r="O956">
        <v>1.7</v>
      </c>
      <c r="P956" t="s">
        <v>14507</v>
      </c>
      <c r="Q956">
        <f t="shared" si="14"/>
        <v>4682</v>
      </c>
      <c r="R956">
        <f>IF(COUNTIF($A$2:A956,A956)=1,Q956,"")</f>
        <v>4682</v>
      </c>
    </row>
    <row r="957" spans="1:18">
      <c r="A957" t="s">
        <v>12082</v>
      </c>
      <c r="B957" t="s">
        <v>423</v>
      </c>
      <c r="C957" t="s">
        <v>14744</v>
      </c>
      <c r="D957" t="s">
        <v>60</v>
      </c>
      <c r="E957" t="s">
        <v>14517</v>
      </c>
      <c r="F957" t="s">
        <v>15579</v>
      </c>
      <c r="G957" t="s">
        <v>67</v>
      </c>
      <c r="H957" t="s">
        <v>14565</v>
      </c>
      <c r="I957" t="s">
        <v>1173</v>
      </c>
      <c r="J957" s="28">
        <v>45296</v>
      </c>
      <c r="K957" s="28"/>
      <c r="M957">
        <v>0</v>
      </c>
      <c r="N957">
        <v>1</v>
      </c>
      <c r="O957">
        <v>17.5</v>
      </c>
      <c r="P957" t="s">
        <v>14550</v>
      </c>
      <c r="Q957">
        <f t="shared" si="14"/>
        <v>21000</v>
      </c>
      <c r="R957">
        <f>IF(COUNTIF($A$2:A957,A957)=1,Q957,"")</f>
        <v>21000</v>
      </c>
    </row>
    <row r="958" spans="1:18">
      <c r="A958" t="s">
        <v>16257</v>
      </c>
      <c r="B958" t="s">
        <v>3365</v>
      </c>
      <c r="C958" t="s">
        <v>3098</v>
      </c>
      <c r="D958" t="s">
        <v>73</v>
      </c>
      <c r="E958" t="s">
        <v>14558</v>
      </c>
      <c r="F958" t="s">
        <v>16258</v>
      </c>
      <c r="G958" t="s">
        <v>67</v>
      </c>
      <c r="H958" t="s">
        <v>14616</v>
      </c>
      <c r="I958" t="s">
        <v>1016</v>
      </c>
      <c r="J958" s="28">
        <v>45526</v>
      </c>
      <c r="K958" s="28">
        <v>45533</v>
      </c>
      <c r="L958">
        <v>124</v>
      </c>
      <c r="M958">
        <v>0</v>
      </c>
      <c r="N958">
        <v>1</v>
      </c>
      <c r="O958">
        <v>30</v>
      </c>
      <c r="P958" t="s">
        <v>14512</v>
      </c>
      <c r="Q958">
        <f t="shared" si="14"/>
        <v>19901</v>
      </c>
      <c r="R958">
        <f>IF(COUNTIF($A$2:A958,A958)=1,Q958,"")</f>
        <v>19901</v>
      </c>
    </row>
    <row r="959" spans="1:18">
      <c r="A959" t="s">
        <v>5292</v>
      </c>
      <c r="B959" t="s">
        <v>3740</v>
      </c>
      <c r="C959" t="s">
        <v>3098</v>
      </c>
      <c r="D959" t="s">
        <v>119</v>
      </c>
      <c r="E959" t="s">
        <v>14517</v>
      </c>
      <c r="F959" t="s">
        <v>16259</v>
      </c>
      <c r="G959" t="s">
        <v>61</v>
      </c>
      <c r="H959" t="s">
        <v>14560</v>
      </c>
      <c r="I959" t="s">
        <v>167</v>
      </c>
      <c r="J959" s="28">
        <v>44769</v>
      </c>
      <c r="K959" s="28"/>
      <c r="M959">
        <v>0</v>
      </c>
      <c r="N959">
        <v>1</v>
      </c>
      <c r="O959">
        <v>30</v>
      </c>
      <c r="P959" t="s">
        <v>14507</v>
      </c>
      <c r="Q959">
        <f t="shared" si="14"/>
        <v>13072</v>
      </c>
      <c r="R959">
        <f>IF(COUNTIF($A$2:A959,A959)=1,Q959,"")</f>
        <v>13072</v>
      </c>
    </row>
    <row r="960" spans="1:18">
      <c r="A960" t="s">
        <v>16260</v>
      </c>
      <c r="B960" t="s">
        <v>5367</v>
      </c>
      <c r="C960" t="s">
        <v>15182</v>
      </c>
      <c r="D960" t="s">
        <v>119</v>
      </c>
      <c r="E960" t="s">
        <v>14509</v>
      </c>
      <c r="F960" t="s">
        <v>16261</v>
      </c>
      <c r="G960" t="s">
        <v>74</v>
      </c>
      <c r="H960" t="s">
        <v>14687</v>
      </c>
      <c r="I960" t="s">
        <v>335</v>
      </c>
      <c r="J960" s="28">
        <v>45174</v>
      </c>
      <c r="K960" s="28"/>
      <c r="M960">
        <v>0</v>
      </c>
      <c r="N960">
        <v>1</v>
      </c>
      <c r="O960">
        <v>11.9</v>
      </c>
      <c r="P960" t="s">
        <v>14550</v>
      </c>
      <c r="Q960">
        <f t="shared" si="14"/>
        <v>13423</v>
      </c>
      <c r="R960">
        <f>IF(COUNTIF($A$2:A960,A960)=1,Q960,"")</f>
        <v>13423</v>
      </c>
    </row>
    <row r="961" spans="1:18">
      <c r="A961" t="s">
        <v>7910</v>
      </c>
      <c r="B961" t="s">
        <v>4891</v>
      </c>
      <c r="C961" t="s">
        <v>15121</v>
      </c>
      <c r="D961" t="s">
        <v>52</v>
      </c>
      <c r="E961" t="s">
        <v>14504</v>
      </c>
      <c r="F961" t="s">
        <v>16262</v>
      </c>
      <c r="G961" t="s">
        <v>74</v>
      </c>
      <c r="H961" t="s">
        <v>14506</v>
      </c>
      <c r="I961" t="s">
        <v>522</v>
      </c>
      <c r="J961" s="28">
        <v>45371</v>
      </c>
      <c r="K961" s="28"/>
      <c r="M961">
        <v>0</v>
      </c>
      <c r="N961">
        <v>1</v>
      </c>
      <c r="P961" t="s">
        <v>14512</v>
      </c>
      <c r="Q961">
        <f t="shared" si="14"/>
        <v>209158</v>
      </c>
      <c r="R961">
        <f>IF(COUNTIF($A$2:A961,A961)=1,Q961,"")</f>
        <v>209158</v>
      </c>
    </row>
    <row r="962" spans="1:18">
      <c r="A962" t="s">
        <v>16263</v>
      </c>
      <c r="B962" t="s">
        <v>4582</v>
      </c>
      <c r="C962" t="s">
        <v>15943</v>
      </c>
      <c r="D962" t="s">
        <v>119</v>
      </c>
      <c r="E962" t="s">
        <v>14522</v>
      </c>
      <c r="F962" t="s">
        <v>16264</v>
      </c>
      <c r="G962" t="s">
        <v>14588</v>
      </c>
      <c r="H962" t="s">
        <v>14616</v>
      </c>
      <c r="I962" t="s">
        <v>1073</v>
      </c>
      <c r="J962" s="28">
        <v>45698</v>
      </c>
      <c r="K962" s="28"/>
      <c r="M962">
        <v>0</v>
      </c>
      <c r="N962">
        <v>1</v>
      </c>
      <c r="P962" t="s">
        <v>14512</v>
      </c>
      <c r="Q962">
        <f t="shared" ref="Q962:Q1025" si="15">IFERROR(IF(RIGHT(UPPER(TRIM(F962)),1)="K",VALUE(SUBSTITUTE(SUBSTITUTE(LEFT(TRIM(F962),LEN(TRIM(F962))-1),"$",""),",",""))*1000,IF(RIGHT(UPPER(TRIM(F962)),1)="M",VALUE(SUBSTITUTE(SUBSTITUTE(LEFT(TRIM(F962),LEN(TRIM(F962))-1),"$",""),",",""))*1000000,VALUE(SUBSTITUTE(SUBSTITUTE(TRIM(F962),"$",""),",","")))),"")</f>
        <v>8818</v>
      </c>
      <c r="R962">
        <f>IF(COUNTIF($A$2:A962,A962)=1,Q962,"")</f>
        <v>8818</v>
      </c>
    </row>
    <row r="963" spans="1:18">
      <c r="A963" t="s">
        <v>12091</v>
      </c>
      <c r="B963" t="s">
        <v>2408</v>
      </c>
      <c r="C963" t="s">
        <v>3098</v>
      </c>
      <c r="D963" t="s">
        <v>100</v>
      </c>
      <c r="E963" t="s">
        <v>14558</v>
      </c>
      <c r="F963" t="s">
        <v>16265</v>
      </c>
      <c r="G963" t="s">
        <v>90</v>
      </c>
      <c r="H963" t="s">
        <v>14639</v>
      </c>
      <c r="I963" t="s">
        <v>1180</v>
      </c>
      <c r="J963" s="28">
        <v>45594</v>
      </c>
      <c r="K963" s="28">
        <v>45609</v>
      </c>
      <c r="L963">
        <v>71</v>
      </c>
      <c r="M963">
        <v>0</v>
      </c>
      <c r="N963">
        <v>1</v>
      </c>
      <c r="O963">
        <v>22.6</v>
      </c>
      <c r="P963" t="s">
        <v>14512</v>
      </c>
      <c r="Q963">
        <f t="shared" si="15"/>
        <v>4800</v>
      </c>
      <c r="R963">
        <f>IF(COUNTIF($A$2:A963,A963)=1,Q963,"")</f>
        <v>4800</v>
      </c>
    </row>
    <row r="964" spans="1:18">
      <c r="A964" t="s">
        <v>5240</v>
      </c>
      <c r="B964" t="s">
        <v>3373</v>
      </c>
      <c r="C964" t="s">
        <v>14740</v>
      </c>
      <c r="D964" t="s">
        <v>52</v>
      </c>
      <c r="E964" t="s">
        <v>14509</v>
      </c>
      <c r="F964" t="s">
        <v>16266</v>
      </c>
      <c r="G964" t="s">
        <v>80</v>
      </c>
      <c r="H964" t="s">
        <v>14506</v>
      </c>
      <c r="I964" t="s">
        <v>8885</v>
      </c>
      <c r="J964" s="28">
        <v>45413</v>
      </c>
      <c r="K964" s="28"/>
      <c r="M964">
        <v>0</v>
      </c>
      <c r="N964">
        <v>1</v>
      </c>
      <c r="O964">
        <v>29.4</v>
      </c>
      <c r="P964" t="s">
        <v>14516</v>
      </c>
      <c r="Q964">
        <f t="shared" si="15"/>
        <v>116146</v>
      </c>
      <c r="R964">
        <f>IF(COUNTIF($A$2:A964,A964)=1,Q964,"")</f>
        <v>116146</v>
      </c>
    </row>
    <row r="965" spans="1:18">
      <c r="A965" t="s">
        <v>4532</v>
      </c>
      <c r="B965" t="s">
        <v>3362</v>
      </c>
      <c r="C965" t="s">
        <v>14642</v>
      </c>
      <c r="D965" t="s">
        <v>119</v>
      </c>
      <c r="E965" t="s">
        <v>14543</v>
      </c>
      <c r="F965" t="s">
        <v>16267</v>
      </c>
      <c r="G965" t="s">
        <v>53</v>
      </c>
      <c r="H965" t="s">
        <v>14527</v>
      </c>
      <c r="I965" t="s">
        <v>488</v>
      </c>
      <c r="J965" s="28">
        <v>44675</v>
      </c>
      <c r="K965" s="28">
        <v>44701</v>
      </c>
      <c r="L965">
        <v>128</v>
      </c>
      <c r="M965">
        <v>0</v>
      </c>
      <c r="N965">
        <v>1</v>
      </c>
      <c r="O965">
        <v>22.9</v>
      </c>
      <c r="P965" t="s">
        <v>14524</v>
      </c>
      <c r="Q965">
        <f t="shared" si="15"/>
        <v>9484</v>
      </c>
      <c r="R965">
        <f>IF(COUNTIF($A$2:A965,A965)=1,Q965,"")</f>
        <v>9484</v>
      </c>
    </row>
    <row r="966" spans="1:18">
      <c r="A966" t="s">
        <v>11007</v>
      </c>
      <c r="B966" t="s">
        <v>991</v>
      </c>
      <c r="C966" t="s">
        <v>15217</v>
      </c>
      <c r="D966" t="s">
        <v>60</v>
      </c>
      <c r="E966" t="s">
        <v>14509</v>
      </c>
      <c r="F966" t="s">
        <v>16268</v>
      </c>
      <c r="G966" t="s">
        <v>67</v>
      </c>
      <c r="H966" t="s">
        <v>14549</v>
      </c>
      <c r="I966" t="s">
        <v>193</v>
      </c>
      <c r="J966" s="28">
        <v>44964</v>
      </c>
      <c r="K966" s="28"/>
      <c r="M966">
        <v>0</v>
      </c>
      <c r="N966">
        <v>1</v>
      </c>
      <c r="O966">
        <v>14.7</v>
      </c>
      <c r="P966" t="s">
        <v>14524</v>
      </c>
      <c r="Q966">
        <f t="shared" si="15"/>
        <v>23339</v>
      </c>
      <c r="R966">
        <f>IF(COUNTIF($A$2:A966,A966)=1,Q966,"")</f>
        <v>23339</v>
      </c>
    </row>
    <row r="967" spans="1:18">
      <c r="A967" t="s">
        <v>16269</v>
      </c>
      <c r="B967" t="s">
        <v>6283</v>
      </c>
      <c r="C967" t="s">
        <v>16124</v>
      </c>
      <c r="D967" t="s">
        <v>52</v>
      </c>
      <c r="E967" t="s">
        <v>14509</v>
      </c>
      <c r="F967" t="s">
        <v>16270</v>
      </c>
      <c r="G967" t="s">
        <v>133</v>
      </c>
      <c r="H967" t="s">
        <v>14639</v>
      </c>
      <c r="I967" t="s">
        <v>3044</v>
      </c>
      <c r="J967" s="28"/>
      <c r="K967" s="28"/>
      <c r="M967">
        <v>0</v>
      </c>
      <c r="N967">
        <v>1</v>
      </c>
      <c r="O967">
        <v>2.5</v>
      </c>
      <c r="P967" t="s">
        <v>14524</v>
      </c>
      <c r="Q967">
        <f t="shared" si="15"/>
        <v>150211</v>
      </c>
      <c r="R967">
        <f>IF(COUNTIF($A$2:A967,A967)=1,Q967,"")</f>
        <v>150211</v>
      </c>
    </row>
    <row r="968" spans="1:18">
      <c r="A968" t="s">
        <v>7096</v>
      </c>
      <c r="B968" t="s">
        <v>3066</v>
      </c>
      <c r="C968" t="s">
        <v>15054</v>
      </c>
      <c r="D968" t="s">
        <v>60</v>
      </c>
      <c r="E968" t="s">
        <v>14558</v>
      </c>
      <c r="F968" t="s">
        <v>16271</v>
      </c>
      <c r="G968" t="s">
        <v>133</v>
      </c>
      <c r="H968" t="s">
        <v>14619</v>
      </c>
      <c r="I968" t="s">
        <v>3241</v>
      </c>
      <c r="J968" s="28">
        <v>45311</v>
      </c>
      <c r="K968" s="28">
        <v>45273</v>
      </c>
      <c r="L968">
        <v>79</v>
      </c>
      <c r="M968">
        <v>0</v>
      </c>
      <c r="N968">
        <v>1</v>
      </c>
      <c r="O968">
        <v>28.7</v>
      </c>
      <c r="P968" t="s">
        <v>14507</v>
      </c>
      <c r="Q968">
        <f t="shared" si="15"/>
        <v>18461</v>
      </c>
      <c r="R968">
        <f>IF(COUNTIF($A$2:A968,A968)=1,Q968,"")</f>
        <v>18461</v>
      </c>
    </row>
    <row r="969" spans="1:18">
      <c r="A969" t="s">
        <v>16272</v>
      </c>
      <c r="B969" t="s">
        <v>5938</v>
      </c>
      <c r="C969" t="s">
        <v>3098</v>
      </c>
      <c r="D969" t="s">
        <v>60</v>
      </c>
      <c r="E969" t="s">
        <v>14509</v>
      </c>
      <c r="F969" t="s">
        <v>16273</v>
      </c>
      <c r="G969" t="s">
        <v>74</v>
      </c>
      <c r="H969" t="s">
        <v>16033</v>
      </c>
      <c r="I969" t="s">
        <v>349</v>
      </c>
      <c r="J969" s="28">
        <v>45028</v>
      </c>
      <c r="K969" s="28"/>
      <c r="M969">
        <v>0</v>
      </c>
      <c r="N969">
        <v>1</v>
      </c>
      <c r="O969">
        <v>4.4000000000000004</v>
      </c>
      <c r="P969" t="s">
        <v>14512</v>
      </c>
      <c r="Q969">
        <f t="shared" si="15"/>
        <v>6526</v>
      </c>
      <c r="R969">
        <f>IF(COUNTIF($A$2:A969,A969)=1,Q969,"")</f>
        <v>6526</v>
      </c>
    </row>
    <row r="970" spans="1:18">
      <c r="A970" t="s">
        <v>16274</v>
      </c>
      <c r="B970" t="s">
        <v>3691</v>
      </c>
      <c r="C970" t="s">
        <v>16275</v>
      </c>
      <c r="D970" t="s">
        <v>100</v>
      </c>
      <c r="E970" t="s">
        <v>14517</v>
      </c>
      <c r="F970" t="s">
        <v>16276</v>
      </c>
      <c r="G970" t="s">
        <v>80</v>
      </c>
      <c r="H970" t="s">
        <v>14532</v>
      </c>
      <c r="I970" t="s">
        <v>9955</v>
      </c>
      <c r="J970" s="28">
        <v>44753</v>
      </c>
      <c r="K970" s="28"/>
      <c r="M970">
        <v>0</v>
      </c>
      <c r="N970">
        <v>1</v>
      </c>
      <c r="O970">
        <v>28.9</v>
      </c>
      <c r="P970" t="s">
        <v>14550</v>
      </c>
      <c r="Q970">
        <f t="shared" si="15"/>
        <v>6054</v>
      </c>
      <c r="R970">
        <f>IF(COUNTIF($A$2:A970,A970)=1,Q970,"")</f>
        <v>6054</v>
      </c>
    </row>
    <row r="971" spans="1:18">
      <c r="A971" t="s">
        <v>16277</v>
      </c>
      <c r="B971" t="s">
        <v>569</v>
      </c>
      <c r="C971" t="s">
        <v>14755</v>
      </c>
      <c r="D971" t="s">
        <v>73</v>
      </c>
      <c r="E971" t="s">
        <v>14543</v>
      </c>
      <c r="F971" t="s">
        <v>16278</v>
      </c>
      <c r="G971" t="s">
        <v>90</v>
      </c>
      <c r="H971" t="s">
        <v>14530</v>
      </c>
      <c r="I971" t="s">
        <v>16279</v>
      </c>
      <c r="J971" s="28">
        <v>45696</v>
      </c>
      <c r="K971" s="28">
        <v>45582</v>
      </c>
      <c r="L971">
        <v>62</v>
      </c>
      <c r="M971">
        <v>0</v>
      </c>
      <c r="N971">
        <v>1</v>
      </c>
      <c r="O971">
        <v>18.3</v>
      </c>
      <c r="P971" t="s">
        <v>14507</v>
      </c>
      <c r="Q971">
        <f t="shared" si="15"/>
        <v>24545</v>
      </c>
      <c r="R971">
        <f>IF(COUNTIF($A$2:A971,A971)=1,Q971,"")</f>
        <v>24545</v>
      </c>
    </row>
    <row r="972" spans="1:18">
      <c r="A972" t="s">
        <v>16280</v>
      </c>
      <c r="B972" t="s">
        <v>1190</v>
      </c>
      <c r="C972" t="s">
        <v>3098</v>
      </c>
      <c r="D972" t="s">
        <v>60</v>
      </c>
      <c r="E972" t="s">
        <v>14504</v>
      </c>
      <c r="F972" t="s">
        <v>16281</v>
      </c>
      <c r="G972" t="s">
        <v>14519</v>
      </c>
      <c r="H972" t="s">
        <v>14682</v>
      </c>
      <c r="I972" t="s">
        <v>1064</v>
      </c>
      <c r="J972" s="28">
        <v>45025</v>
      </c>
      <c r="K972" s="28"/>
      <c r="M972">
        <v>0</v>
      </c>
      <c r="N972">
        <v>1</v>
      </c>
      <c r="O972">
        <v>5.6</v>
      </c>
      <c r="P972" t="s">
        <v>14550</v>
      </c>
      <c r="Q972">
        <f t="shared" si="15"/>
        <v>4035</v>
      </c>
      <c r="R972">
        <f>IF(COUNTIF($A$2:A972,A972)=1,Q972,"")</f>
        <v>4035</v>
      </c>
    </row>
    <row r="973" spans="1:18">
      <c r="A973" t="s">
        <v>7771</v>
      </c>
      <c r="B973" t="s">
        <v>1599</v>
      </c>
      <c r="C973" t="s">
        <v>3098</v>
      </c>
      <c r="D973" t="s">
        <v>100</v>
      </c>
      <c r="E973" t="s">
        <v>14590</v>
      </c>
      <c r="F973" t="s">
        <v>15164</v>
      </c>
      <c r="G973" t="s">
        <v>74</v>
      </c>
      <c r="H973" t="s">
        <v>14530</v>
      </c>
      <c r="I973" t="s">
        <v>711</v>
      </c>
      <c r="J973" s="28">
        <v>45431</v>
      </c>
      <c r="K973" s="28"/>
      <c r="M973">
        <v>0</v>
      </c>
      <c r="N973">
        <v>1</v>
      </c>
      <c r="O973">
        <v>7.8</v>
      </c>
      <c r="P973" t="s">
        <v>14516</v>
      </c>
      <c r="Q973">
        <f t="shared" si="15"/>
        <v>9000</v>
      </c>
      <c r="R973">
        <f>IF(COUNTIF($A$2:A973,A973)=1,Q973,"")</f>
        <v>9000</v>
      </c>
    </row>
    <row r="974" spans="1:18">
      <c r="A974" t="s">
        <v>16282</v>
      </c>
      <c r="B974" t="s">
        <v>7153</v>
      </c>
      <c r="C974" t="s">
        <v>15186</v>
      </c>
      <c r="D974" t="s">
        <v>52</v>
      </c>
      <c r="E974" t="s">
        <v>14509</v>
      </c>
      <c r="F974" t="s">
        <v>16283</v>
      </c>
      <c r="G974" t="s">
        <v>14519</v>
      </c>
      <c r="H974" t="s">
        <v>14619</v>
      </c>
      <c r="I974" t="s">
        <v>1125</v>
      </c>
      <c r="J974" s="28">
        <v>44868</v>
      </c>
      <c r="K974" s="28"/>
      <c r="M974">
        <v>0</v>
      </c>
      <c r="N974">
        <v>1</v>
      </c>
      <c r="O974">
        <v>18.600000000000001</v>
      </c>
      <c r="P974" t="s">
        <v>14516</v>
      </c>
      <c r="Q974">
        <f t="shared" si="15"/>
        <v>176224</v>
      </c>
      <c r="R974">
        <f>IF(COUNTIF($A$2:A974,A974)=1,Q974,"")</f>
        <v>176224</v>
      </c>
    </row>
    <row r="975" spans="1:18">
      <c r="A975" t="s">
        <v>13792</v>
      </c>
      <c r="B975" t="s">
        <v>8030</v>
      </c>
      <c r="C975" t="s">
        <v>14705</v>
      </c>
      <c r="D975" t="s">
        <v>60</v>
      </c>
      <c r="E975" t="s">
        <v>14504</v>
      </c>
      <c r="F975" t="s">
        <v>16284</v>
      </c>
      <c r="G975" t="s">
        <v>90</v>
      </c>
      <c r="H975" t="s">
        <v>14798</v>
      </c>
      <c r="I975" t="s">
        <v>7273</v>
      </c>
      <c r="J975" s="28">
        <v>45567</v>
      </c>
      <c r="K975" s="28"/>
      <c r="M975">
        <v>0</v>
      </c>
      <c r="N975">
        <v>1</v>
      </c>
      <c r="O975">
        <v>20.8</v>
      </c>
      <c r="P975" t="s">
        <v>14516</v>
      </c>
      <c r="Q975">
        <f t="shared" si="15"/>
        <v>3864</v>
      </c>
      <c r="R975">
        <f>IF(COUNTIF($A$2:A975,A975)=1,Q975,"")</f>
        <v>3864</v>
      </c>
    </row>
    <row r="976" spans="1:18">
      <c r="A976" t="s">
        <v>5478</v>
      </c>
      <c r="B976" t="s">
        <v>11064</v>
      </c>
      <c r="C976" t="s">
        <v>15145</v>
      </c>
      <c r="D976" t="s">
        <v>119</v>
      </c>
      <c r="E976" t="s">
        <v>14522</v>
      </c>
      <c r="F976" t="s">
        <v>16285</v>
      </c>
      <c r="G976" t="s">
        <v>14519</v>
      </c>
      <c r="H976" t="s">
        <v>14630</v>
      </c>
      <c r="I976" t="s">
        <v>1728</v>
      </c>
      <c r="J976" s="28">
        <v>45518</v>
      </c>
      <c r="K976" s="28"/>
      <c r="M976">
        <v>0</v>
      </c>
      <c r="N976">
        <v>1</v>
      </c>
      <c r="O976">
        <v>26.1</v>
      </c>
      <c r="P976" t="s">
        <v>14512</v>
      </c>
      <c r="Q976">
        <f t="shared" si="15"/>
        <v>8120</v>
      </c>
      <c r="R976">
        <f>IF(COUNTIF($A$2:A976,A976)=1,Q976,"")</f>
        <v>8120</v>
      </c>
    </row>
    <row r="977" spans="1:18">
      <c r="A977" t="s">
        <v>6693</v>
      </c>
      <c r="B977" t="s">
        <v>4460</v>
      </c>
      <c r="C977" t="s">
        <v>14936</v>
      </c>
      <c r="D977" t="s">
        <v>52</v>
      </c>
      <c r="E977" t="s">
        <v>14558</v>
      </c>
      <c r="F977" t="s">
        <v>16286</v>
      </c>
      <c r="G977" t="s">
        <v>133</v>
      </c>
      <c r="H977" t="s">
        <v>14560</v>
      </c>
      <c r="I977" t="s">
        <v>1170</v>
      </c>
      <c r="J977" s="28">
        <v>45392</v>
      </c>
      <c r="K977" s="28">
        <v>45255</v>
      </c>
      <c r="L977">
        <v>32</v>
      </c>
      <c r="M977">
        <v>0</v>
      </c>
      <c r="N977">
        <v>1</v>
      </c>
      <c r="O977">
        <v>24.8</v>
      </c>
      <c r="P977" t="s">
        <v>14524</v>
      </c>
      <c r="Q977">
        <f t="shared" si="15"/>
        <v>71435</v>
      </c>
      <c r="R977">
        <f>IF(COUNTIF($A$2:A977,A977)=1,Q977,"")</f>
        <v>71435</v>
      </c>
    </row>
    <row r="978" spans="1:18">
      <c r="A978" t="s">
        <v>11781</v>
      </c>
      <c r="B978" t="s">
        <v>9171</v>
      </c>
      <c r="C978" t="s">
        <v>3098</v>
      </c>
      <c r="D978" t="s">
        <v>119</v>
      </c>
      <c r="E978" t="s">
        <v>14509</v>
      </c>
      <c r="F978" t="s">
        <v>16287</v>
      </c>
      <c r="G978" t="s">
        <v>53</v>
      </c>
      <c r="H978" t="s">
        <v>14530</v>
      </c>
      <c r="I978" t="s">
        <v>2284</v>
      </c>
      <c r="J978" s="28">
        <v>45462</v>
      </c>
      <c r="K978" s="28"/>
      <c r="M978">
        <v>0</v>
      </c>
      <c r="N978">
        <v>1</v>
      </c>
      <c r="O978">
        <v>2.1</v>
      </c>
      <c r="P978" t="s">
        <v>14550</v>
      </c>
      <c r="Q978">
        <f t="shared" si="15"/>
        <v>5842</v>
      </c>
      <c r="R978">
        <f>IF(COUNTIF($A$2:A978,A978)=1,Q978,"")</f>
        <v>5842</v>
      </c>
    </row>
    <row r="979" spans="1:18">
      <c r="A979" t="s">
        <v>6644</v>
      </c>
      <c r="B979" t="s">
        <v>3765</v>
      </c>
      <c r="C979" t="s">
        <v>14796</v>
      </c>
      <c r="D979" t="s">
        <v>73</v>
      </c>
      <c r="E979" t="s">
        <v>14558</v>
      </c>
      <c r="F979" t="s">
        <v>16288</v>
      </c>
      <c r="G979" t="s">
        <v>53</v>
      </c>
      <c r="H979" t="s">
        <v>14580</v>
      </c>
      <c r="I979" t="s">
        <v>601</v>
      </c>
      <c r="J979" s="28">
        <v>45583</v>
      </c>
      <c r="K979" s="28">
        <v>45735</v>
      </c>
      <c r="L979">
        <v>180</v>
      </c>
      <c r="M979">
        <v>0</v>
      </c>
      <c r="N979">
        <v>1</v>
      </c>
      <c r="O979">
        <v>10.5</v>
      </c>
      <c r="P979" t="s">
        <v>14512</v>
      </c>
      <c r="Q979">
        <f t="shared" si="15"/>
        <v>21889</v>
      </c>
      <c r="R979">
        <f>IF(COUNTIF($A$2:A979,A979)=1,Q979,"")</f>
        <v>21889</v>
      </c>
    </row>
    <row r="980" spans="1:18">
      <c r="A980" t="s">
        <v>16289</v>
      </c>
      <c r="B980" t="s">
        <v>3534</v>
      </c>
      <c r="C980" t="s">
        <v>14969</v>
      </c>
      <c r="D980" t="s">
        <v>60</v>
      </c>
      <c r="E980" t="s">
        <v>14590</v>
      </c>
      <c r="F980" t="s">
        <v>16290</v>
      </c>
      <c r="G980" t="s">
        <v>133</v>
      </c>
      <c r="H980" t="s">
        <v>14527</v>
      </c>
      <c r="I980" t="s">
        <v>2929</v>
      </c>
      <c r="J980" s="28">
        <v>45315</v>
      </c>
      <c r="K980" s="28"/>
      <c r="M980">
        <v>0</v>
      </c>
      <c r="N980">
        <v>1</v>
      </c>
      <c r="O980">
        <v>30.6</v>
      </c>
      <c r="P980" t="s">
        <v>14512</v>
      </c>
      <c r="Q980">
        <f t="shared" si="15"/>
        <v>12822</v>
      </c>
      <c r="R980">
        <f>IF(COUNTIF($A$2:A980,A980)=1,Q980,"")</f>
        <v>12822</v>
      </c>
    </row>
    <row r="981" spans="1:18">
      <c r="A981" t="s">
        <v>16291</v>
      </c>
      <c r="B981" t="s">
        <v>4574</v>
      </c>
      <c r="C981" t="s">
        <v>15354</v>
      </c>
      <c r="D981" t="s">
        <v>60</v>
      </c>
      <c r="E981" t="s">
        <v>14517</v>
      </c>
      <c r="F981" t="s">
        <v>16292</v>
      </c>
      <c r="G981" t="s">
        <v>53</v>
      </c>
      <c r="H981" t="s">
        <v>14511</v>
      </c>
      <c r="I981" t="s">
        <v>5740</v>
      </c>
      <c r="J981" s="28">
        <v>45008</v>
      </c>
      <c r="K981" s="28"/>
      <c r="M981">
        <v>0</v>
      </c>
      <c r="N981">
        <v>1</v>
      </c>
      <c r="O981">
        <v>13.6</v>
      </c>
      <c r="P981" t="s">
        <v>14516</v>
      </c>
      <c r="Q981">
        <f t="shared" si="15"/>
        <v>13065</v>
      </c>
      <c r="R981">
        <f>IF(COUNTIF($A$2:A981,A981)=1,Q981,"")</f>
        <v>13065</v>
      </c>
    </row>
    <row r="982" spans="1:18">
      <c r="A982" t="s">
        <v>5043</v>
      </c>
      <c r="B982" t="s">
        <v>969</v>
      </c>
      <c r="C982" t="s">
        <v>15912</v>
      </c>
      <c r="D982" t="s">
        <v>52</v>
      </c>
      <c r="E982" t="s">
        <v>14509</v>
      </c>
      <c r="F982" t="s">
        <v>16293</v>
      </c>
      <c r="G982" t="s">
        <v>90</v>
      </c>
      <c r="H982" t="s">
        <v>15298</v>
      </c>
      <c r="I982" t="s">
        <v>2150</v>
      </c>
      <c r="J982" s="28">
        <v>45425</v>
      </c>
      <c r="K982" s="28"/>
      <c r="M982">
        <v>0</v>
      </c>
      <c r="N982">
        <v>1</v>
      </c>
      <c r="O982">
        <v>26.3</v>
      </c>
      <c r="P982" t="s">
        <v>14550</v>
      </c>
      <c r="Q982">
        <f t="shared" si="15"/>
        <v>157444</v>
      </c>
      <c r="R982">
        <f>IF(COUNTIF($A$2:A982,A982)=1,Q982,"")</f>
        <v>157444</v>
      </c>
    </row>
    <row r="983" spans="1:18">
      <c r="A983" t="s">
        <v>11373</v>
      </c>
      <c r="B983" t="s">
        <v>1588</v>
      </c>
      <c r="C983" t="s">
        <v>3098</v>
      </c>
      <c r="D983" t="s">
        <v>100</v>
      </c>
      <c r="E983" t="s">
        <v>14543</v>
      </c>
      <c r="F983" t="s">
        <v>16294</v>
      </c>
      <c r="G983" t="s">
        <v>90</v>
      </c>
      <c r="H983" t="s">
        <v>14511</v>
      </c>
      <c r="I983" t="s">
        <v>834</v>
      </c>
      <c r="J983" s="28">
        <v>44971</v>
      </c>
      <c r="K983" s="28">
        <v>45119</v>
      </c>
      <c r="L983">
        <v>198</v>
      </c>
      <c r="M983">
        <v>1</v>
      </c>
      <c r="N983">
        <v>4</v>
      </c>
      <c r="O983">
        <v>6.5</v>
      </c>
      <c r="P983" t="s">
        <v>14524</v>
      </c>
      <c r="Q983">
        <f t="shared" si="15"/>
        <v>9038</v>
      </c>
      <c r="R983">
        <f>IF(COUNTIF($A$2:A983,A983)=1,Q983,"")</f>
        <v>9038</v>
      </c>
    </row>
    <row r="984" spans="1:18">
      <c r="A984" t="s">
        <v>5614</v>
      </c>
      <c r="B984" t="s">
        <v>4947</v>
      </c>
      <c r="C984" t="s">
        <v>15857</v>
      </c>
      <c r="D984" t="s">
        <v>52</v>
      </c>
      <c r="E984" t="s">
        <v>14522</v>
      </c>
      <c r="F984" t="s">
        <v>16295</v>
      </c>
      <c r="G984" t="s">
        <v>133</v>
      </c>
      <c r="H984" t="s">
        <v>14630</v>
      </c>
      <c r="I984" t="s">
        <v>2459</v>
      </c>
      <c r="J984" s="28">
        <v>45683</v>
      </c>
      <c r="K984" s="28"/>
      <c r="M984">
        <v>0</v>
      </c>
      <c r="N984">
        <v>1</v>
      </c>
      <c r="O984">
        <v>0.1</v>
      </c>
      <c r="P984" t="s">
        <v>14524</v>
      </c>
      <c r="Q984">
        <f t="shared" si="15"/>
        <v>197153</v>
      </c>
      <c r="R984">
        <f>IF(COUNTIF($A$2:A984,A984)=1,Q984,"")</f>
        <v>197153</v>
      </c>
    </row>
    <row r="985" spans="1:18">
      <c r="A985" t="s">
        <v>10228</v>
      </c>
      <c r="B985" t="s">
        <v>5014</v>
      </c>
      <c r="C985" t="s">
        <v>14513</v>
      </c>
      <c r="D985" t="s">
        <v>60</v>
      </c>
      <c r="E985" t="s">
        <v>14590</v>
      </c>
      <c r="F985" t="s">
        <v>15537</v>
      </c>
      <c r="G985" t="s">
        <v>14519</v>
      </c>
      <c r="H985" t="s">
        <v>14532</v>
      </c>
      <c r="I985" t="s">
        <v>10822</v>
      </c>
      <c r="J985" s="28">
        <v>45347</v>
      </c>
      <c r="K985" s="28"/>
      <c r="M985">
        <v>0</v>
      </c>
      <c r="N985">
        <v>1</v>
      </c>
      <c r="P985" t="s">
        <v>14516</v>
      </c>
      <c r="Q985">
        <f t="shared" si="15"/>
        <v>24000</v>
      </c>
      <c r="R985">
        <f>IF(COUNTIF($A$2:A985,A985)=1,Q985,"")</f>
        <v>24000</v>
      </c>
    </row>
    <row r="986" spans="1:18">
      <c r="A986" t="s">
        <v>10329</v>
      </c>
      <c r="B986" t="s">
        <v>4031</v>
      </c>
      <c r="C986" t="s">
        <v>15532</v>
      </c>
      <c r="D986" t="s">
        <v>73</v>
      </c>
      <c r="E986" t="s">
        <v>14590</v>
      </c>
      <c r="F986" t="s">
        <v>16296</v>
      </c>
      <c r="G986" t="s">
        <v>61</v>
      </c>
      <c r="H986" t="s">
        <v>14549</v>
      </c>
      <c r="I986" t="s">
        <v>575</v>
      </c>
      <c r="J986" s="28">
        <v>45272</v>
      </c>
      <c r="K986" s="28"/>
      <c r="M986">
        <v>0</v>
      </c>
      <c r="N986">
        <v>1</v>
      </c>
      <c r="O986">
        <v>13.5</v>
      </c>
      <c r="P986" t="s">
        <v>14550</v>
      </c>
      <c r="Q986">
        <f t="shared" si="15"/>
        <v>24419</v>
      </c>
      <c r="R986">
        <f>IF(COUNTIF($A$2:A986,A986)=1,Q986,"")</f>
        <v>24419</v>
      </c>
    </row>
    <row r="987" spans="1:18">
      <c r="A987" t="s">
        <v>8457</v>
      </c>
      <c r="B987" t="s">
        <v>2042</v>
      </c>
      <c r="C987" t="s">
        <v>16297</v>
      </c>
      <c r="D987" t="s">
        <v>60</v>
      </c>
      <c r="E987" t="s">
        <v>14590</v>
      </c>
      <c r="F987" t="s">
        <v>16298</v>
      </c>
      <c r="G987" t="s">
        <v>61</v>
      </c>
      <c r="H987" t="s">
        <v>14682</v>
      </c>
      <c r="I987" t="s">
        <v>2991</v>
      </c>
      <c r="J987" s="28">
        <v>45223</v>
      </c>
      <c r="K987" s="28"/>
      <c r="M987">
        <v>0</v>
      </c>
      <c r="N987">
        <v>1</v>
      </c>
      <c r="O987">
        <v>2.7</v>
      </c>
      <c r="P987" t="s">
        <v>14507</v>
      </c>
      <c r="Q987">
        <f t="shared" si="15"/>
        <v>11659</v>
      </c>
      <c r="R987">
        <f>IF(COUNTIF($A$2:A987,A987)=1,Q987,"")</f>
        <v>11659</v>
      </c>
    </row>
    <row r="988" spans="1:18">
      <c r="A988" t="s">
        <v>16299</v>
      </c>
      <c r="B988" t="s">
        <v>5934</v>
      </c>
      <c r="C988" t="s">
        <v>15921</v>
      </c>
      <c r="D988" t="s">
        <v>119</v>
      </c>
      <c r="E988" t="s">
        <v>14590</v>
      </c>
      <c r="F988" t="s">
        <v>16300</v>
      </c>
      <c r="G988" t="s">
        <v>74</v>
      </c>
      <c r="H988" t="s">
        <v>14754</v>
      </c>
      <c r="I988" t="s">
        <v>6414</v>
      </c>
      <c r="J988" s="28"/>
      <c r="K988" s="28"/>
      <c r="M988">
        <v>0</v>
      </c>
      <c r="N988">
        <v>1</v>
      </c>
      <c r="O988">
        <v>28.9</v>
      </c>
      <c r="P988" t="s">
        <v>14550</v>
      </c>
      <c r="Q988">
        <f t="shared" si="15"/>
        <v>10812</v>
      </c>
      <c r="R988">
        <f>IF(COUNTIF($A$2:A988,A988)=1,Q988,"")</f>
        <v>10812</v>
      </c>
    </row>
    <row r="989" spans="1:18">
      <c r="A989" t="s">
        <v>14145</v>
      </c>
      <c r="B989" t="s">
        <v>2950</v>
      </c>
      <c r="C989" t="s">
        <v>15140</v>
      </c>
      <c r="D989" t="s">
        <v>119</v>
      </c>
      <c r="E989" t="s">
        <v>14543</v>
      </c>
      <c r="F989" t="s">
        <v>16301</v>
      </c>
      <c r="G989" t="s">
        <v>53</v>
      </c>
      <c r="H989" t="s">
        <v>14580</v>
      </c>
      <c r="I989" t="s">
        <v>1318</v>
      </c>
      <c r="J989" s="28">
        <v>44672</v>
      </c>
      <c r="K989" s="28">
        <v>44712</v>
      </c>
      <c r="L989">
        <v>80</v>
      </c>
      <c r="M989">
        <v>0</v>
      </c>
      <c r="N989">
        <v>1</v>
      </c>
      <c r="O989">
        <v>15.1</v>
      </c>
      <c r="P989" t="s">
        <v>14507</v>
      </c>
      <c r="Q989">
        <f t="shared" si="15"/>
        <v>5145</v>
      </c>
      <c r="R989">
        <f>IF(COUNTIF($A$2:A989,A989)=1,Q989,"")</f>
        <v>5145</v>
      </c>
    </row>
    <row r="990" spans="1:18">
      <c r="A990" t="s">
        <v>16302</v>
      </c>
      <c r="B990" t="s">
        <v>4138</v>
      </c>
      <c r="C990" t="s">
        <v>14722</v>
      </c>
      <c r="D990" t="s">
        <v>100</v>
      </c>
      <c r="E990" t="s">
        <v>14522</v>
      </c>
      <c r="F990" t="s">
        <v>16303</v>
      </c>
      <c r="G990" t="s">
        <v>80</v>
      </c>
      <c r="H990" t="s">
        <v>14682</v>
      </c>
      <c r="I990" t="s">
        <v>16304</v>
      </c>
      <c r="J990" s="28">
        <v>45441</v>
      </c>
      <c r="K990" s="28"/>
      <c r="M990">
        <v>0</v>
      </c>
      <c r="N990">
        <v>1</v>
      </c>
      <c r="O990">
        <v>29.3</v>
      </c>
      <c r="P990" t="s">
        <v>14516</v>
      </c>
      <c r="Q990">
        <f t="shared" si="15"/>
        <v>2479</v>
      </c>
      <c r="R990">
        <f>IF(COUNTIF($A$2:A990,A990)=1,Q990,"")</f>
        <v>2479</v>
      </c>
    </row>
    <row r="991" spans="1:18">
      <c r="A991" t="s">
        <v>9207</v>
      </c>
      <c r="B991" t="s">
        <v>4565</v>
      </c>
      <c r="C991" t="s">
        <v>16109</v>
      </c>
      <c r="D991" t="s">
        <v>119</v>
      </c>
      <c r="E991" t="s">
        <v>14543</v>
      </c>
      <c r="F991" t="s">
        <v>16305</v>
      </c>
      <c r="G991" t="s">
        <v>80</v>
      </c>
      <c r="H991" t="s">
        <v>14511</v>
      </c>
      <c r="I991" t="s">
        <v>4956</v>
      </c>
      <c r="J991" s="28">
        <v>44769</v>
      </c>
      <c r="K991" s="28">
        <v>44669</v>
      </c>
      <c r="L991">
        <v>71</v>
      </c>
      <c r="M991">
        <v>0</v>
      </c>
      <c r="N991">
        <v>1</v>
      </c>
      <c r="P991" t="s">
        <v>14512</v>
      </c>
      <c r="Q991">
        <f t="shared" si="15"/>
        <v>10046</v>
      </c>
      <c r="R991">
        <f>IF(COUNTIF($A$2:A991,A991)=1,Q991,"")</f>
        <v>10046</v>
      </c>
    </row>
    <row r="992" spans="1:18">
      <c r="A992" t="s">
        <v>14185</v>
      </c>
      <c r="B992" t="s">
        <v>1003</v>
      </c>
      <c r="C992" t="s">
        <v>3098</v>
      </c>
      <c r="D992" t="s">
        <v>100</v>
      </c>
      <c r="E992" t="s">
        <v>14558</v>
      </c>
      <c r="F992" t="s">
        <v>16306</v>
      </c>
      <c r="G992" t="s">
        <v>74</v>
      </c>
      <c r="H992" t="s">
        <v>14619</v>
      </c>
      <c r="I992" t="s">
        <v>1647</v>
      </c>
      <c r="J992" s="28">
        <v>45577</v>
      </c>
      <c r="K992" s="28">
        <v>45655</v>
      </c>
      <c r="L992">
        <v>130</v>
      </c>
      <c r="M992">
        <v>0</v>
      </c>
      <c r="N992">
        <v>1</v>
      </c>
      <c r="O992">
        <v>12.2</v>
      </c>
      <c r="P992" t="s">
        <v>14512</v>
      </c>
      <c r="Q992">
        <f t="shared" si="15"/>
        <v>8539</v>
      </c>
      <c r="R992">
        <f>IF(COUNTIF($A$2:A992,A992)=1,Q992,"")</f>
        <v>8539</v>
      </c>
    </row>
    <row r="993" spans="1:18">
      <c r="A993" t="s">
        <v>6762</v>
      </c>
      <c r="B993" t="s">
        <v>3716</v>
      </c>
      <c r="C993" t="s">
        <v>3098</v>
      </c>
      <c r="D993" t="s">
        <v>73</v>
      </c>
      <c r="E993" t="s">
        <v>14522</v>
      </c>
      <c r="F993" t="s">
        <v>16307</v>
      </c>
      <c r="G993" t="s">
        <v>133</v>
      </c>
      <c r="H993" t="s">
        <v>14639</v>
      </c>
      <c r="I993" t="s">
        <v>5805</v>
      </c>
      <c r="J993" s="28">
        <v>44765</v>
      </c>
      <c r="K993" s="28"/>
      <c r="M993">
        <v>0</v>
      </c>
      <c r="N993">
        <v>1</v>
      </c>
      <c r="O993">
        <v>0.8</v>
      </c>
      <c r="P993" t="s">
        <v>14507</v>
      </c>
      <c r="Q993">
        <f t="shared" si="15"/>
        <v>35981</v>
      </c>
      <c r="R993">
        <f>IF(COUNTIF($A$2:A993,A993)=1,Q993,"")</f>
        <v>35981</v>
      </c>
    </row>
    <row r="994" spans="1:18">
      <c r="A994" t="s">
        <v>16308</v>
      </c>
      <c r="B994" t="s">
        <v>4582</v>
      </c>
      <c r="C994" t="s">
        <v>14941</v>
      </c>
      <c r="D994" t="s">
        <v>119</v>
      </c>
      <c r="E994" t="s">
        <v>14509</v>
      </c>
      <c r="F994" t="s">
        <v>16309</v>
      </c>
      <c r="G994" t="s">
        <v>67</v>
      </c>
      <c r="H994" t="s">
        <v>14580</v>
      </c>
      <c r="I994" t="s">
        <v>3813</v>
      </c>
      <c r="J994" s="28">
        <v>45004</v>
      </c>
      <c r="K994" s="28"/>
      <c r="M994">
        <v>0</v>
      </c>
      <c r="N994">
        <v>1</v>
      </c>
      <c r="O994">
        <v>20.100000000000001</v>
      </c>
      <c r="P994" t="s">
        <v>14524</v>
      </c>
      <c r="Q994">
        <f t="shared" si="15"/>
        <v>11714</v>
      </c>
      <c r="R994">
        <f>IF(COUNTIF($A$2:A994,A994)=1,Q994,"")</f>
        <v>11714</v>
      </c>
    </row>
    <row r="995" spans="1:18">
      <c r="A995" t="s">
        <v>16310</v>
      </c>
      <c r="B995" t="s">
        <v>3418</v>
      </c>
      <c r="C995" t="s">
        <v>14653</v>
      </c>
      <c r="D995" t="s">
        <v>73</v>
      </c>
      <c r="E995" t="s">
        <v>14522</v>
      </c>
      <c r="F995" t="s">
        <v>16311</v>
      </c>
      <c r="G995" t="s">
        <v>90</v>
      </c>
      <c r="H995" t="s">
        <v>15358</v>
      </c>
      <c r="I995" t="s">
        <v>2508</v>
      </c>
      <c r="J995" s="28">
        <v>45085</v>
      </c>
      <c r="K995" s="28"/>
      <c r="M995">
        <v>0</v>
      </c>
      <c r="N995">
        <v>1</v>
      </c>
      <c r="O995">
        <v>27.5</v>
      </c>
      <c r="P995" t="s">
        <v>14507</v>
      </c>
      <c r="Q995">
        <f t="shared" si="15"/>
        <v>29093</v>
      </c>
      <c r="R995">
        <f>IF(COUNTIF($A$2:A995,A995)=1,Q995,"")</f>
        <v>29093</v>
      </c>
    </row>
    <row r="996" spans="1:18">
      <c r="A996" t="s">
        <v>6595</v>
      </c>
      <c r="B996" t="s">
        <v>855</v>
      </c>
      <c r="C996" t="s">
        <v>15279</v>
      </c>
      <c r="D996" t="s">
        <v>119</v>
      </c>
      <c r="E996" t="s">
        <v>14509</v>
      </c>
      <c r="F996" t="s">
        <v>16312</v>
      </c>
      <c r="G996" t="s">
        <v>67</v>
      </c>
      <c r="H996" t="s">
        <v>14511</v>
      </c>
      <c r="I996" t="s">
        <v>4879</v>
      </c>
      <c r="J996" s="28">
        <v>44792</v>
      </c>
      <c r="K996" s="28"/>
      <c r="M996">
        <v>0</v>
      </c>
      <c r="N996">
        <v>1</v>
      </c>
      <c r="O996">
        <v>34.5</v>
      </c>
      <c r="P996" t="s">
        <v>14524</v>
      </c>
      <c r="Q996">
        <f t="shared" si="15"/>
        <v>12612</v>
      </c>
      <c r="R996">
        <f>IF(COUNTIF($A$2:A996,A996)=1,Q996,"")</f>
        <v>12612</v>
      </c>
    </row>
    <row r="997" spans="1:18">
      <c r="A997" t="s">
        <v>7062</v>
      </c>
      <c r="B997" t="s">
        <v>3062</v>
      </c>
      <c r="C997" t="s">
        <v>15437</v>
      </c>
      <c r="D997" t="s">
        <v>52</v>
      </c>
      <c r="E997" t="s">
        <v>14590</v>
      </c>
      <c r="F997" t="s">
        <v>16313</v>
      </c>
      <c r="G997" t="s">
        <v>53</v>
      </c>
      <c r="H997" t="s">
        <v>14511</v>
      </c>
      <c r="I997" t="s">
        <v>5114</v>
      </c>
      <c r="J997" s="28">
        <v>45151</v>
      </c>
      <c r="K997" s="28"/>
      <c r="M997">
        <v>0</v>
      </c>
      <c r="N997">
        <v>1</v>
      </c>
      <c r="O997">
        <v>17.7</v>
      </c>
      <c r="P997" t="s">
        <v>14512</v>
      </c>
      <c r="Q997">
        <f t="shared" si="15"/>
        <v>148859</v>
      </c>
      <c r="R997">
        <f>IF(COUNTIF($A$2:A997,A997)=1,Q997,"")</f>
        <v>148859</v>
      </c>
    </row>
    <row r="998" spans="1:18">
      <c r="A998" t="s">
        <v>16314</v>
      </c>
      <c r="B998" t="s">
        <v>3477</v>
      </c>
      <c r="C998" t="s">
        <v>16315</v>
      </c>
      <c r="D998" t="s">
        <v>52</v>
      </c>
      <c r="E998" t="s">
        <v>14590</v>
      </c>
      <c r="F998" t="s">
        <v>16316</v>
      </c>
      <c r="G998" t="s">
        <v>133</v>
      </c>
      <c r="H998" t="s">
        <v>14565</v>
      </c>
      <c r="I998" t="s">
        <v>2113</v>
      </c>
      <c r="J998" s="28">
        <v>45657</v>
      </c>
      <c r="K998" s="28"/>
      <c r="M998">
        <v>0</v>
      </c>
      <c r="N998">
        <v>1</v>
      </c>
      <c r="O998">
        <v>22.4</v>
      </c>
      <c r="P998" t="s">
        <v>14512</v>
      </c>
      <c r="Q998">
        <f t="shared" si="15"/>
        <v>51218</v>
      </c>
      <c r="R998">
        <f>IF(COUNTIF($A$2:A998,A998)=1,Q998,"")</f>
        <v>51218</v>
      </c>
    </row>
    <row r="999" spans="1:18">
      <c r="A999" t="s">
        <v>3968</v>
      </c>
      <c r="B999" t="s">
        <v>976</v>
      </c>
      <c r="C999" t="s">
        <v>15111</v>
      </c>
      <c r="D999" t="s">
        <v>100</v>
      </c>
      <c r="E999" t="s">
        <v>14509</v>
      </c>
      <c r="F999" t="s">
        <v>16317</v>
      </c>
      <c r="G999" t="s">
        <v>80</v>
      </c>
      <c r="H999" t="s">
        <v>14616</v>
      </c>
      <c r="I999" t="s">
        <v>2976</v>
      </c>
      <c r="J999" s="28">
        <v>45708</v>
      </c>
      <c r="K999" s="28"/>
      <c r="M999">
        <v>0</v>
      </c>
      <c r="N999">
        <v>1</v>
      </c>
      <c r="P999" t="s">
        <v>14516</v>
      </c>
      <c r="Q999">
        <f t="shared" si="15"/>
        <v>8381</v>
      </c>
      <c r="R999">
        <f>IF(COUNTIF($A$2:A999,A999)=1,Q999,"")</f>
        <v>8381</v>
      </c>
    </row>
    <row r="1000" spans="1:18">
      <c r="A1000" t="s">
        <v>6751</v>
      </c>
      <c r="B1000" t="s">
        <v>5905</v>
      </c>
      <c r="C1000" t="s">
        <v>15932</v>
      </c>
      <c r="D1000" t="s">
        <v>100</v>
      </c>
      <c r="E1000" t="s">
        <v>14504</v>
      </c>
      <c r="F1000" t="s">
        <v>16318</v>
      </c>
      <c r="G1000" t="s">
        <v>14519</v>
      </c>
      <c r="H1000" t="s">
        <v>14580</v>
      </c>
      <c r="I1000" t="s">
        <v>2443</v>
      </c>
      <c r="J1000" s="28">
        <v>44920</v>
      </c>
      <c r="K1000" s="28"/>
      <c r="M1000">
        <v>0</v>
      </c>
      <c r="N1000">
        <v>1</v>
      </c>
      <c r="P1000" t="s">
        <v>14507</v>
      </c>
      <c r="Q1000">
        <f t="shared" si="15"/>
        <v>7011</v>
      </c>
      <c r="R1000">
        <f>IF(COUNTIF($A$2:A1000,A1000)=1,Q1000,"")</f>
        <v>7011</v>
      </c>
    </row>
    <row r="1001" spans="1:18">
      <c r="A1001" t="s">
        <v>16319</v>
      </c>
      <c r="B1001" t="s">
        <v>1348</v>
      </c>
      <c r="C1001" t="s">
        <v>15133</v>
      </c>
      <c r="D1001" t="s">
        <v>60</v>
      </c>
      <c r="E1001" t="s">
        <v>14504</v>
      </c>
      <c r="F1001" t="s">
        <v>16320</v>
      </c>
      <c r="G1001" t="s">
        <v>14588</v>
      </c>
      <c r="H1001" t="s">
        <v>14619</v>
      </c>
      <c r="I1001" t="s">
        <v>2714</v>
      </c>
      <c r="J1001" s="28">
        <v>45653</v>
      </c>
      <c r="K1001" s="28"/>
      <c r="M1001">
        <v>0</v>
      </c>
      <c r="N1001">
        <v>1</v>
      </c>
      <c r="O1001">
        <v>33.1</v>
      </c>
      <c r="P1001" t="s">
        <v>14524</v>
      </c>
      <c r="Q1001">
        <f t="shared" si="15"/>
        <v>9593</v>
      </c>
      <c r="R1001">
        <f>IF(COUNTIF($A$2:A1001,A1001)=1,Q1001,"")</f>
        <v>9593</v>
      </c>
    </row>
    <row r="1002" spans="1:18">
      <c r="A1002" t="s">
        <v>4048</v>
      </c>
      <c r="B1002" t="s">
        <v>5632</v>
      </c>
      <c r="C1002" t="s">
        <v>14967</v>
      </c>
      <c r="D1002" t="s">
        <v>52</v>
      </c>
      <c r="E1002" t="s">
        <v>14517</v>
      </c>
      <c r="F1002" t="s">
        <v>16321</v>
      </c>
      <c r="G1002" t="s">
        <v>80</v>
      </c>
      <c r="H1002" t="s">
        <v>14670</v>
      </c>
      <c r="I1002" t="s">
        <v>1924</v>
      </c>
      <c r="J1002" s="28">
        <v>45633</v>
      </c>
      <c r="K1002" s="28"/>
      <c r="M1002">
        <v>0</v>
      </c>
      <c r="N1002">
        <v>1</v>
      </c>
      <c r="O1002">
        <v>29.4</v>
      </c>
      <c r="P1002" t="s">
        <v>14550</v>
      </c>
      <c r="Q1002">
        <f t="shared" si="15"/>
        <v>134815</v>
      </c>
      <c r="R1002">
        <f>IF(COUNTIF($A$2:A1002,A1002)=1,Q1002,"")</f>
        <v>134815</v>
      </c>
    </row>
    <row r="1003" spans="1:18">
      <c r="A1003" t="s">
        <v>7902</v>
      </c>
      <c r="B1003" t="s">
        <v>5738</v>
      </c>
      <c r="C1003" t="s">
        <v>15923</v>
      </c>
      <c r="D1003" t="s">
        <v>52</v>
      </c>
      <c r="E1003" t="s">
        <v>14590</v>
      </c>
      <c r="F1003" t="s">
        <v>16322</v>
      </c>
      <c r="G1003" t="s">
        <v>53</v>
      </c>
      <c r="H1003" t="s">
        <v>14592</v>
      </c>
      <c r="I1003" t="s">
        <v>523</v>
      </c>
      <c r="J1003" s="28">
        <v>45510</v>
      </c>
      <c r="K1003" s="28"/>
      <c r="M1003">
        <v>0</v>
      </c>
      <c r="N1003">
        <v>1</v>
      </c>
      <c r="O1003">
        <v>13.1</v>
      </c>
      <c r="P1003" t="s">
        <v>14507</v>
      </c>
      <c r="Q1003">
        <f t="shared" si="15"/>
        <v>150093</v>
      </c>
      <c r="R1003">
        <f>IF(COUNTIF($A$2:A1003,A1003)=1,Q1003,"")</f>
        <v>150093</v>
      </c>
    </row>
    <row r="1004" spans="1:18">
      <c r="A1004" t="s">
        <v>11593</v>
      </c>
      <c r="B1004" t="s">
        <v>4686</v>
      </c>
      <c r="C1004" t="s">
        <v>3098</v>
      </c>
      <c r="D1004" t="s">
        <v>73</v>
      </c>
      <c r="E1004" t="s">
        <v>14504</v>
      </c>
      <c r="F1004" t="s">
        <v>16323</v>
      </c>
      <c r="G1004" t="s">
        <v>67</v>
      </c>
      <c r="H1004" t="s">
        <v>14571</v>
      </c>
      <c r="I1004" t="s">
        <v>2463</v>
      </c>
      <c r="J1004" s="28">
        <v>45363</v>
      </c>
      <c r="K1004" s="28"/>
      <c r="M1004">
        <v>0</v>
      </c>
      <c r="N1004">
        <v>1</v>
      </c>
      <c r="O1004">
        <v>11.8</v>
      </c>
      <c r="P1004" t="s">
        <v>14550</v>
      </c>
      <c r="Q1004">
        <f t="shared" si="15"/>
        <v>15339</v>
      </c>
      <c r="R1004">
        <f>IF(COUNTIF($A$2:A1004,A1004)=1,Q1004,"")</f>
        <v>15339</v>
      </c>
    </row>
    <row r="1005" spans="1:18">
      <c r="A1005" t="s">
        <v>16324</v>
      </c>
      <c r="B1005" t="s">
        <v>4870</v>
      </c>
      <c r="C1005" t="s">
        <v>14738</v>
      </c>
      <c r="D1005" t="s">
        <v>73</v>
      </c>
      <c r="E1005" t="s">
        <v>14517</v>
      </c>
      <c r="F1005" t="s">
        <v>16325</v>
      </c>
      <c r="G1005" t="s">
        <v>61</v>
      </c>
      <c r="H1005" t="s">
        <v>14530</v>
      </c>
      <c r="I1005" t="s">
        <v>1793</v>
      </c>
      <c r="J1005" s="28">
        <v>45478</v>
      </c>
      <c r="K1005" s="28"/>
      <c r="M1005">
        <v>0</v>
      </c>
      <c r="N1005">
        <v>1</v>
      </c>
      <c r="O1005">
        <v>21</v>
      </c>
      <c r="P1005" t="s">
        <v>14507</v>
      </c>
      <c r="Q1005">
        <f t="shared" si="15"/>
        <v>11203</v>
      </c>
      <c r="R1005">
        <f>IF(COUNTIF($A$2:A1005,A1005)=1,Q1005,"")</f>
        <v>11203</v>
      </c>
    </row>
    <row r="1006" spans="1:18">
      <c r="A1006" t="s">
        <v>9270</v>
      </c>
      <c r="B1006" t="s">
        <v>1907</v>
      </c>
      <c r="C1006" t="s">
        <v>16326</v>
      </c>
      <c r="D1006" t="s">
        <v>100</v>
      </c>
      <c r="E1006" t="s">
        <v>14517</v>
      </c>
      <c r="F1006" t="s">
        <v>16327</v>
      </c>
      <c r="G1006" t="s">
        <v>14519</v>
      </c>
      <c r="H1006" t="s">
        <v>14540</v>
      </c>
      <c r="I1006" t="s">
        <v>668</v>
      </c>
      <c r="J1006" s="28"/>
      <c r="K1006" s="28"/>
      <c r="M1006">
        <v>0</v>
      </c>
      <c r="N1006">
        <v>1</v>
      </c>
      <c r="O1006">
        <v>26.6</v>
      </c>
      <c r="P1006" t="s">
        <v>14516</v>
      </c>
      <c r="Q1006">
        <f t="shared" si="15"/>
        <v>6844</v>
      </c>
      <c r="R1006">
        <f>IF(COUNTIF($A$2:A1006,A1006)=1,Q1006,"")</f>
        <v>6844</v>
      </c>
    </row>
    <row r="1007" spans="1:18">
      <c r="A1007" t="s">
        <v>16328</v>
      </c>
      <c r="B1007" t="s">
        <v>3691</v>
      </c>
      <c r="C1007" t="s">
        <v>14628</v>
      </c>
      <c r="D1007" t="s">
        <v>60</v>
      </c>
      <c r="E1007" t="s">
        <v>14522</v>
      </c>
      <c r="F1007" t="s">
        <v>16329</v>
      </c>
      <c r="G1007" t="s">
        <v>74</v>
      </c>
      <c r="H1007" t="s">
        <v>14616</v>
      </c>
      <c r="I1007" t="s">
        <v>872</v>
      </c>
      <c r="J1007" s="28">
        <v>45416</v>
      </c>
      <c r="K1007" s="28"/>
      <c r="M1007">
        <v>0</v>
      </c>
      <c r="N1007">
        <v>1</v>
      </c>
      <c r="O1007">
        <v>8.8000000000000007</v>
      </c>
      <c r="P1007" t="s">
        <v>14516</v>
      </c>
      <c r="Q1007">
        <f t="shared" si="15"/>
        <v>5519</v>
      </c>
      <c r="R1007">
        <f>IF(COUNTIF($A$2:A1007,A1007)=1,Q1007,"")</f>
        <v>5519</v>
      </c>
    </row>
    <row r="1008" spans="1:18">
      <c r="A1008" t="s">
        <v>16330</v>
      </c>
      <c r="B1008" t="s">
        <v>4397</v>
      </c>
      <c r="C1008" t="s">
        <v>15054</v>
      </c>
      <c r="D1008" t="s">
        <v>60</v>
      </c>
      <c r="E1008" t="s">
        <v>14517</v>
      </c>
      <c r="F1008" t="s">
        <v>16331</v>
      </c>
      <c r="G1008" t="s">
        <v>80</v>
      </c>
      <c r="H1008" t="s">
        <v>15789</v>
      </c>
      <c r="I1008" t="s">
        <v>2348</v>
      </c>
      <c r="J1008" s="28">
        <v>44881</v>
      </c>
      <c r="K1008" s="28"/>
      <c r="M1008">
        <v>0</v>
      </c>
      <c r="N1008">
        <v>1</v>
      </c>
      <c r="O1008">
        <v>22.4</v>
      </c>
      <c r="P1008" t="s">
        <v>14512</v>
      </c>
      <c r="Q1008">
        <f t="shared" si="15"/>
        <v>17998</v>
      </c>
      <c r="R1008">
        <f>IF(COUNTIF($A$2:A1008,A1008)=1,Q1008,"")</f>
        <v>17998</v>
      </c>
    </row>
    <row r="1009" spans="1:18">
      <c r="A1009" t="s">
        <v>16332</v>
      </c>
      <c r="B1009" t="s">
        <v>1304</v>
      </c>
      <c r="C1009" t="s">
        <v>3098</v>
      </c>
      <c r="D1009" t="s">
        <v>60</v>
      </c>
      <c r="E1009" t="s">
        <v>14504</v>
      </c>
      <c r="F1009" t="s">
        <v>15621</v>
      </c>
      <c r="G1009" t="s">
        <v>14588</v>
      </c>
      <c r="H1009" t="s">
        <v>14506</v>
      </c>
      <c r="I1009" t="s">
        <v>1049</v>
      </c>
      <c r="J1009" s="28">
        <v>45471</v>
      </c>
      <c r="K1009" s="28"/>
      <c r="M1009">
        <v>0</v>
      </c>
      <c r="N1009">
        <v>1</v>
      </c>
      <c r="O1009">
        <v>17.7</v>
      </c>
      <c r="P1009" t="s">
        <v>14524</v>
      </c>
      <c r="Q1009">
        <f t="shared" si="15"/>
        <v>23000</v>
      </c>
      <c r="R1009">
        <f>IF(COUNTIF($A$2:A1009,A1009)=1,Q1009,"")</f>
        <v>23000</v>
      </c>
    </row>
    <row r="1010" spans="1:18">
      <c r="A1010" t="s">
        <v>8678</v>
      </c>
      <c r="B1010" t="s">
        <v>11158</v>
      </c>
      <c r="C1010" t="s">
        <v>14980</v>
      </c>
      <c r="D1010" t="s">
        <v>60</v>
      </c>
      <c r="E1010" t="s">
        <v>14543</v>
      </c>
      <c r="F1010" t="s">
        <v>16333</v>
      </c>
      <c r="G1010" t="s">
        <v>14519</v>
      </c>
      <c r="H1010" t="s">
        <v>14682</v>
      </c>
      <c r="I1010" t="s">
        <v>746</v>
      </c>
      <c r="J1010" s="28">
        <v>44925</v>
      </c>
      <c r="K1010" s="28">
        <v>44948</v>
      </c>
      <c r="L1010">
        <v>160</v>
      </c>
      <c r="M1010">
        <v>0</v>
      </c>
      <c r="N1010">
        <v>1</v>
      </c>
      <c r="O1010">
        <v>19.399999999999999</v>
      </c>
      <c r="P1010" t="s">
        <v>14524</v>
      </c>
      <c r="Q1010">
        <f t="shared" si="15"/>
        <v>22794</v>
      </c>
      <c r="R1010">
        <f>IF(COUNTIF($A$2:A1010,A1010)=1,Q1010,"")</f>
        <v>22794</v>
      </c>
    </row>
    <row r="1011" spans="1:18">
      <c r="A1011" t="s">
        <v>16334</v>
      </c>
      <c r="B1011" t="s">
        <v>5257</v>
      </c>
      <c r="C1011" t="s">
        <v>14850</v>
      </c>
      <c r="D1011" t="s">
        <v>60</v>
      </c>
      <c r="E1011" t="s">
        <v>14504</v>
      </c>
      <c r="F1011" t="s">
        <v>16335</v>
      </c>
      <c r="G1011" t="s">
        <v>14588</v>
      </c>
      <c r="H1011" t="s">
        <v>14537</v>
      </c>
      <c r="I1011" t="s">
        <v>2062</v>
      </c>
      <c r="J1011" s="28">
        <v>44871</v>
      </c>
      <c r="K1011" s="28"/>
      <c r="M1011">
        <v>0</v>
      </c>
      <c r="N1011">
        <v>1</v>
      </c>
      <c r="O1011">
        <v>3.5</v>
      </c>
      <c r="P1011" t="s">
        <v>14507</v>
      </c>
      <c r="Q1011">
        <f t="shared" si="15"/>
        <v>16340</v>
      </c>
      <c r="R1011">
        <f>IF(COUNTIF($A$2:A1011,A1011)=1,Q1011,"")</f>
        <v>16340</v>
      </c>
    </row>
    <row r="1012" spans="1:18">
      <c r="A1012" t="s">
        <v>16336</v>
      </c>
      <c r="B1012" t="s">
        <v>3970</v>
      </c>
      <c r="C1012" t="s">
        <v>15632</v>
      </c>
      <c r="D1012" t="s">
        <v>119</v>
      </c>
      <c r="E1012" t="s">
        <v>14543</v>
      </c>
      <c r="F1012" t="s">
        <v>14830</v>
      </c>
      <c r="G1012" t="s">
        <v>80</v>
      </c>
      <c r="H1012" t="s">
        <v>14580</v>
      </c>
      <c r="I1012" t="s">
        <v>963</v>
      </c>
      <c r="J1012" s="28"/>
      <c r="K1012" s="28">
        <v>45697</v>
      </c>
      <c r="L1012">
        <v>51</v>
      </c>
      <c r="M1012">
        <v>0</v>
      </c>
      <c r="N1012">
        <v>1</v>
      </c>
      <c r="O1012">
        <v>21.8</v>
      </c>
      <c r="P1012" t="s">
        <v>14524</v>
      </c>
      <c r="Q1012">
        <f t="shared" si="15"/>
        <v>6000</v>
      </c>
      <c r="R1012">
        <f>IF(COUNTIF($A$2:A1012,A1012)=1,Q1012,"")</f>
        <v>6000</v>
      </c>
    </row>
    <row r="1013" spans="1:18">
      <c r="A1013" t="s">
        <v>7088</v>
      </c>
      <c r="B1013" t="s">
        <v>1961</v>
      </c>
      <c r="C1013" t="s">
        <v>15186</v>
      </c>
      <c r="D1013" t="s">
        <v>100</v>
      </c>
      <c r="E1013" t="s">
        <v>14517</v>
      </c>
      <c r="F1013" t="s">
        <v>16337</v>
      </c>
      <c r="G1013" t="s">
        <v>133</v>
      </c>
      <c r="H1013" t="s">
        <v>14655</v>
      </c>
      <c r="I1013" t="s">
        <v>2051</v>
      </c>
      <c r="J1013" s="28">
        <v>45078</v>
      </c>
      <c r="K1013" s="28"/>
      <c r="M1013">
        <v>0</v>
      </c>
      <c r="N1013">
        <v>1</v>
      </c>
      <c r="O1013">
        <v>10.9</v>
      </c>
      <c r="P1013" t="s">
        <v>14550</v>
      </c>
      <c r="Q1013">
        <f t="shared" si="15"/>
        <v>7703</v>
      </c>
      <c r="R1013">
        <f>IF(COUNTIF($A$2:A1013,A1013)=1,Q1013,"")</f>
        <v>7703</v>
      </c>
    </row>
    <row r="1014" spans="1:18">
      <c r="A1014" t="s">
        <v>3262</v>
      </c>
      <c r="B1014" t="s">
        <v>4050</v>
      </c>
      <c r="C1014" t="s">
        <v>15450</v>
      </c>
      <c r="D1014" t="s">
        <v>119</v>
      </c>
      <c r="E1014" t="s">
        <v>14509</v>
      </c>
      <c r="F1014" t="s">
        <v>16338</v>
      </c>
      <c r="G1014" t="s">
        <v>90</v>
      </c>
      <c r="H1014" t="s">
        <v>14511</v>
      </c>
      <c r="I1014" t="s">
        <v>3053</v>
      </c>
      <c r="J1014" s="28">
        <v>45270</v>
      </c>
      <c r="K1014" s="28"/>
      <c r="M1014">
        <v>0</v>
      </c>
      <c r="N1014">
        <v>1</v>
      </c>
      <c r="O1014">
        <v>20.6</v>
      </c>
      <c r="P1014" t="s">
        <v>14507</v>
      </c>
      <c r="Q1014">
        <f t="shared" si="15"/>
        <v>4246</v>
      </c>
      <c r="R1014">
        <f>IF(COUNTIF($A$2:A1014,A1014)=1,Q1014,"")</f>
        <v>4246</v>
      </c>
    </row>
    <row r="1015" spans="1:18">
      <c r="A1015" t="s">
        <v>9880</v>
      </c>
      <c r="B1015" t="s">
        <v>3513</v>
      </c>
      <c r="C1015" t="s">
        <v>15921</v>
      </c>
      <c r="D1015" t="s">
        <v>60</v>
      </c>
      <c r="E1015" t="s">
        <v>14509</v>
      </c>
      <c r="F1015" t="s">
        <v>16339</v>
      </c>
      <c r="G1015" t="s">
        <v>53</v>
      </c>
      <c r="H1015" t="s">
        <v>14571</v>
      </c>
      <c r="I1015" t="s">
        <v>3509</v>
      </c>
      <c r="J1015" s="28">
        <v>45271</v>
      </c>
      <c r="K1015" s="28"/>
      <c r="M1015">
        <v>0</v>
      </c>
      <c r="N1015">
        <v>1</v>
      </c>
      <c r="O1015">
        <v>16.2</v>
      </c>
      <c r="P1015" t="s">
        <v>14512</v>
      </c>
      <c r="Q1015">
        <f t="shared" si="15"/>
        <v>12685</v>
      </c>
      <c r="R1015">
        <f>IF(COUNTIF($A$2:A1015,A1015)=1,Q1015,"")</f>
        <v>12685</v>
      </c>
    </row>
    <row r="1016" spans="1:18">
      <c r="A1016" t="s">
        <v>16340</v>
      </c>
      <c r="B1016" t="s">
        <v>1937</v>
      </c>
      <c r="C1016" t="s">
        <v>16341</v>
      </c>
      <c r="D1016" t="s">
        <v>100</v>
      </c>
      <c r="E1016" t="s">
        <v>14558</v>
      </c>
      <c r="F1016" t="s">
        <v>16342</v>
      </c>
      <c r="G1016" t="s">
        <v>61</v>
      </c>
      <c r="H1016" t="s">
        <v>14532</v>
      </c>
      <c r="I1016" t="s">
        <v>2840</v>
      </c>
      <c r="J1016" s="28">
        <v>44815</v>
      </c>
      <c r="K1016" s="28">
        <v>44836</v>
      </c>
      <c r="L1016">
        <v>162</v>
      </c>
      <c r="M1016">
        <v>0</v>
      </c>
      <c r="N1016">
        <v>1</v>
      </c>
      <c r="O1016">
        <v>11.3</v>
      </c>
      <c r="P1016" t="s">
        <v>14524</v>
      </c>
      <c r="Q1016">
        <f t="shared" si="15"/>
        <v>7887</v>
      </c>
      <c r="R1016">
        <f>IF(COUNTIF($A$2:A1016,A1016)=1,Q1016,"")</f>
        <v>7887</v>
      </c>
    </row>
    <row r="1017" spans="1:18">
      <c r="A1017" t="s">
        <v>11537</v>
      </c>
      <c r="B1017" t="s">
        <v>2214</v>
      </c>
      <c r="C1017" t="s">
        <v>15017</v>
      </c>
      <c r="D1017" t="s">
        <v>100</v>
      </c>
      <c r="E1017" t="s">
        <v>14590</v>
      </c>
      <c r="F1017" t="s">
        <v>16343</v>
      </c>
      <c r="G1017" t="s">
        <v>90</v>
      </c>
      <c r="H1017" t="s">
        <v>14665</v>
      </c>
      <c r="I1017" t="s">
        <v>1006</v>
      </c>
      <c r="J1017" s="28">
        <v>44925</v>
      </c>
      <c r="K1017" s="28"/>
      <c r="M1017">
        <v>0</v>
      </c>
      <c r="N1017">
        <v>1</v>
      </c>
      <c r="O1017">
        <v>16.3</v>
      </c>
      <c r="P1017" t="s">
        <v>14516</v>
      </c>
      <c r="Q1017">
        <f t="shared" si="15"/>
        <v>2888</v>
      </c>
      <c r="R1017">
        <f>IF(COUNTIF($A$2:A1017,A1017)=1,Q1017,"")</f>
        <v>2888</v>
      </c>
    </row>
    <row r="1018" spans="1:18">
      <c r="A1018" t="s">
        <v>16344</v>
      </c>
      <c r="B1018" t="s">
        <v>2352</v>
      </c>
      <c r="C1018" t="s">
        <v>16109</v>
      </c>
      <c r="D1018" t="s">
        <v>119</v>
      </c>
      <c r="E1018" t="s">
        <v>14504</v>
      </c>
      <c r="F1018" t="s">
        <v>16345</v>
      </c>
      <c r="G1018" t="s">
        <v>14519</v>
      </c>
      <c r="H1018" t="s">
        <v>14635</v>
      </c>
      <c r="I1018" t="s">
        <v>6642</v>
      </c>
      <c r="J1018" s="28">
        <v>44670</v>
      </c>
      <c r="K1018" s="28"/>
      <c r="M1018">
        <v>0</v>
      </c>
      <c r="N1018">
        <v>1</v>
      </c>
      <c r="O1018">
        <v>24.4</v>
      </c>
      <c r="P1018" t="s">
        <v>14524</v>
      </c>
      <c r="Q1018">
        <f t="shared" si="15"/>
        <v>7325</v>
      </c>
      <c r="R1018">
        <f>IF(COUNTIF($A$2:A1018,A1018)=1,Q1018,"")</f>
        <v>7325</v>
      </c>
    </row>
    <row r="1019" spans="1:18">
      <c r="A1019" t="s">
        <v>16346</v>
      </c>
      <c r="B1019" t="s">
        <v>2974</v>
      </c>
      <c r="C1019" t="s">
        <v>16347</v>
      </c>
      <c r="D1019" t="s">
        <v>60</v>
      </c>
      <c r="E1019" t="s">
        <v>14509</v>
      </c>
      <c r="F1019" t="s">
        <v>16348</v>
      </c>
      <c r="G1019" t="s">
        <v>67</v>
      </c>
      <c r="H1019" t="s">
        <v>14568</v>
      </c>
      <c r="I1019" t="s">
        <v>1379</v>
      </c>
      <c r="J1019" s="28">
        <v>44956</v>
      </c>
      <c r="K1019" s="28"/>
      <c r="M1019">
        <v>0</v>
      </c>
      <c r="N1019">
        <v>1</v>
      </c>
      <c r="O1019">
        <v>10.9</v>
      </c>
      <c r="P1019" t="s">
        <v>14512</v>
      </c>
      <c r="Q1019">
        <f t="shared" si="15"/>
        <v>20903</v>
      </c>
      <c r="R1019">
        <f>IF(COUNTIF($A$2:A1019,A1019)=1,Q1019,"")</f>
        <v>20903</v>
      </c>
    </row>
    <row r="1020" spans="1:18">
      <c r="A1020" t="s">
        <v>5454</v>
      </c>
      <c r="B1020" t="s">
        <v>6698</v>
      </c>
      <c r="C1020" t="s">
        <v>14542</v>
      </c>
      <c r="D1020" t="s">
        <v>60</v>
      </c>
      <c r="E1020" t="s">
        <v>14522</v>
      </c>
      <c r="F1020" t="s">
        <v>16349</v>
      </c>
      <c r="G1020" t="s">
        <v>74</v>
      </c>
      <c r="H1020" t="s">
        <v>14580</v>
      </c>
      <c r="I1020" t="s">
        <v>1976</v>
      </c>
      <c r="J1020" s="28">
        <v>45287</v>
      </c>
      <c r="K1020" s="28"/>
      <c r="M1020">
        <v>0</v>
      </c>
      <c r="N1020">
        <v>1</v>
      </c>
      <c r="O1020">
        <v>22.9</v>
      </c>
      <c r="P1020" t="s">
        <v>14516</v>
      </c>
      <c r="Q1020">
        <f t="shared" si="15"/>
        <v>11433</v>
      </c>
      <c r="R1020">
        <f>IF(COUNTIF($A$2:A1020,A1020)=1,Q1020,"")</f>
        <v>11433</v>
      </c>
    </row>
    <row r="1021" spans="1:18">
      <c r="A1021" t="s">
        <v>3444</v>
      </c>
      <c r="B1021" t="s">
        <v>4489</v>
      </c>
      <c r="C1021" t="s">
        <v>14697</v>
      </c>
      <c r="D1021" t="s">
        <v>52</v>
      </c>
      <c r="E1021" t="s">
        <v>14543</v>
      </c>
      <c r="F1021" t="s">
        <v>16350</v>
      </c>
      <c r="G1021" t="s">
        <v>61</v>
      </c>
      <c r="H1021" t="s">
        <v>14549</v>
      </c>
      <c r="I1021" t="s">
        <v>335</v>
      </c>
      <c r="J1021" s="28">
        <v>45183</v>
      </c>
      <c r="K1021" s="28">
        <v>45102</v>
      </c>
      <c r="L1021">
        <v>54</v>
      </c>
      <c r="M1021">
        <v>1</v>
      </c>
      <c r="N1021">
        <v>1</v>
      </c>
      <c r="O1021">
        <v>28.5</v>
      </c>
      <c r="P1021" t="s">
        <v>14516</v>
      </c>
      <c r="Q1021">
        <f t="shared" si="15"/>
        <v>91237</v>
      </c>
      <c r="R1021">
        <f>IF(COUNTIF($A$2:A1021,A1021)=1,Q1021,"")</f>
        <v>91237</v>
      </c>
    </row>
    <row r="1022" spans="1:18">
      <c r="A1022" t="s">
        <v>16351</v>
      </c>
      <c r="B1022" t="s">
        <v>6936</v>
      </c>
      <c r="C1022" t="s">
        <v>16352</v>
      </c>
      <c r="D1022" t="s">
        <v>100</v>
      </c>
      <c r="E1022" t="s">
        <v>14522</v>
      </c>
      <c r="F1022" t="s">
        <v>16353</v>
      </c>
      <c r="G1022" t="s">
        <v>90</v>
      </c>
      <c r="H1022" t="s">
        <v>14580</v>
      </c>
      <c r="I1022" t="s">
        <v>135</v>
      </c>
      <c r="J1022" s="28">
        <v>45505</v>
      </c>
      <c r="K1022" s="28"/>
      <c r="M1022">
        <v>0</v>
      </c>
      <c r="N1022">
        <v>1</v>
      </c>
      <c r="O1022">
        <v>5.8</v>
      </c>
      <c r="P1022" t="s">
        <v>14524</v>
      </c>
      <c r="Q1022">
        <f t="shared" si="15"/>
        <v>9414</v>
      </c>
      <c r="R1022">
        <f>IF(COUNTIF($A$2:A1022,A1022)=1,Q1022,"")</f>
        <v>9414</v>
      </c>
    </row>
    <row r="1023" spans="1:18">
      <c r="A1023" t="s">
        <v>16354</v>
      </c>
      <c r="B1023" t="s">
        <v>2630</v>
      </c>
      <c r="C1023" t="s">
        <v>14566</v>
      </c>
      <c r="D1023" t="s">
        <v>100</v>
      </c>
      <c r="E1023" t="s">
        <v>14522</v>
      </c>
      <c r="F1023" t="s">
        <v>16355</v>
      </c>
      <c r="G1023" t="s">
        <v>67</v>
      </c>
      <c r="H1023" t="s">
        <v>14530</v>
      </c>
      <c r="I1023" t="s">
        <v>1368</v>
      </c>
      <c r="J1023" s="28">
        <v>45600</v>
      </c>
      <c r="K1023" s="28"/>
      <c r="M1023">
        <v>0</v>
      </c>
      <c r="N1023">
        <v>1</v>
      </c>
      <c r="O1023">
        <v>15.5</v>
      </c>
      <c r="P1023" t="s">
        <v>14507</v>
      </c>
      <c r="Q1023">
        <f t="shared" si="15"/>
        <v>3085</v>
      </c>
      <c r="R1023">
        <f>IF(COUNTIF($A$2:A1023,A1023)=1,Q1023,"")</f>
        <v>3085</v>
      </c>
    </row>
    <row r="1024" spans="1:18">
      <c r="A1024" t="s">
        <v>10871</v>
      </c>
      <c r="B1024" t="s">
        <v>4062</v>
      </c>
      <c r="C1024" t="s">
        <v>15165</v>
      </c>
      <c r="D1024" t="s">
        <v>73</v>
      </c>
      <c r="E1024" t="s">
        <v>14522</v>
      </c>
      <c r="F1024" t="s">
        <v>16356</v>
      </c>
      <c r="G1024" t="s">
        <v>61</v>
      </c>
      <c r="H1024" t="s">
        <v>16050</v>
      </c>
      <c r="I1024" t="s">
        <v>16357</v>
      </c>
      <c r="J1024" s="28">
        <v>44692</v>
      </c>
      <c r="K1024" s="28"/>
      <c r="M1024">
        <v>0</v>
      </c>
      <c r="N1024">
        <v>1</v>
      </c>
      <c r="O1024">
        <v>0.3</v>
      </c>
      <c r="P1024" t="s">
        <v>14507</v>
      </c>
      <c r="Q1024">
        <f t="shared" si="15"/>
        <v>47727</v>
      </c>
      <c r="R1024">
        <f>IF(COUNTIF($A$2:A1024,A1024)=1,Q1024,"")</f>
        <v>47727</v>
      </c>
    </row>
    <row r="1025" spans="1:18">
      <c r="A1025" t="s">
        <v>7019</v>
      </c>
      <c r="B1025" t="s">
        <v>923</v>
      </c>
      <c r="C1025" t="s">
        <v>14562</v>
      </c>
      <c r="D1025" t="s">
        <v>60</v>
      </c>
      <c r="E1025" t="s">
        <v>14509</v>
      </c>
      <c r="F1025" t="s">
        <v>16358</v>
      </c>
      <c r="G1025" t="s">
        <v>133</v>
      </c>
      <c r="H1025" t="s">
        <v>14540</v>
      </c>
      <c r="I1025" t="s">
        <v>16359</v>
      </c>
      <c r="J1025" s="28">
        <v>45546</v>
      </c>
      <c r="K1025" s="28"/>
      <c r="M1025">
        <v>0</v>
      </c>
      <c r="N1025">
        <v>1</v>
      </c>
      <c r="O1025">
        <v>20.9</v>
      </c>
      <c r="P1025" t="s">
        <v>14524</v>
      </c>
      <c r="Q1025">
        <f t="shared" si="15"/>
        <v>16978</v>
      </c>
      <c r="R1025">
        <f>IF(COUNTIF($A$2:A1025,A1025)=1,Q1025,"")</f>
        <v>16978</v>
      </c>
    </row>
    <row r="1026" spans="1:18">
      <c r="A1026" t="s">
        <v>16360</v>
      </c>
      <c r="B1026" t="s">
        <v>2202</v>
      </c>
      <c r="C1026" t="s">
        <v>3098</v>
      </c>
      <c r="D1026" t="s">
        <v>73</v>
      </c>
      <c r="E1026" t="s">
        <v>14522</v>
      </c>
      <c r="F1026" t="s">
        <v>16361</v>
      </c>
      <c r="G1026" t="s">
        <v>61</v>
      </c>
      <c r="H1026" t="s">
        <v>14630</v>
      </c>
      <c r="I1026" t="s">
        <v>781</v>
      </c>
      <c r="J1026" s="28">
        <v>45640</v>
      </c>
      <c r="K1026" s="28"/>
      <c r="M1026">
        <v>0</v>
      </c>
      <c r="N1026">
        <v>1</v>
      </c>
      <c r="O1026">
        <v>30.7</v>
      </c>
      <c r="P1026" t="s">
        <v>14512</v>
      </c>
      <c r="Q1026">
        <f t="shared" ref="Q1026:Q1089" si="16">IFERROR(IF(RIGHT(UPPER(TRIM(F1026)),1)="K",VALUE(SUBSTITUTE(SUBSTITUTE(LEFT(TRIM(F1026),LEN(TRIM(F1026))-1),"$",""),",",""))*1000,IF(RIGHT(UPPER(TRIM(F1026)),1)="M",VALUE(SUBSTITUTE(SUBSTITUTE(LEFT(TRIM(F1026),LEN(TRIM(F1026))-1),"$",""),",",""))*1000000,VALUE(SUBSTITUTE(SUBSTITUTE(TRIM(F1026),"$",""),",","")))),"")</f>
        <v>36280</v>
      </c>
      <c r="R1026">
        <f>IF(COUNTIF($A$2:A1026,A1026)=1,Q1026,"")</f>
        <v>36280</v>
      </c>
    </row>
    <row r="1027" spans="1:18">
      <c r="A1027" t="s">
        <v>16362</v>
      </c>
      <c r="B1027" t="s">
        <v>6605</v>
      </c>
      <c r="C1027" t="s">
        <v>3098</v>
      </c>
      <c r="D1027" t="s">
        <v>52</v>
      </c>
      <c r="E1027" t="s">
        <v>14543</v>
      </c>
      <c r="F1027" t="s">
        <v>16363</v>
      </c>
      <c r="G1027" t="s">
        <v>133</v>
      </c>
      <c r="H1027" t="s">
        <v>14746</v>
      </c>
      <c r="I1027" t="s">
        <v>2815</v>
      </c>
      <c r="J1027" s="28">
        <v>44752</v>
      </c>
      <c r="K1027" s="28">
        <v>44785</v>
      </c>
      <c r="L1027">
        <v>88</v>
      </c>
      <c r="M1027">
        <v>0</v>
      </c>
      <c r="N1027">
        <v>1</v>
      </c>
      <c r="O1027">
        <v>3.1</v>
      </c>
      <c r="P1027" t="s">
        <v>14512</v>
      </c>
      <c r="Q1027">
        <f t="shared" si="16"/>
        <v>152901</v>
      </c>
      <c r="R1027">
        <f>IF(COUNTIF($A$2:A1027,A1027)=1,Q1027,"")</f>
        <v>152901</v>
      </c>
    </row>
    <row r="1028" spans="1:18">
      <c r="A1028" t="s">
        <v>10931</v>
      </c>
      <c r="B1028" t="s">
        <v>7254</v>
      </c>
      <c r="C1028" t="s">
        <v>3098</v>
      </c>
      <c r="D1028" t="s">
        <v>52</v>
      </c>
      <c r="E1028" t="s">
        <v>14590</v>
      </c>
      <c r="F1028" t="s">
        <v>16364</v>
      </c>
      <c r="G1028" t="s">
        <v>90</v>
      </c>
      <c r="H1028" t="s">
        <v>14565</v>
      </c>
      <c r="I1028" t="s">
        <v>2951</v>
      </c>
      <c r="J1028" s="28">
        <v>45521</v>
      </c>
      <c r="K1028" s="28"/>
      <c r="M1028">
        <v>0</v>
      </c>
      <c r="N1028">
        <v>1</v>
      </c>
      <c r="O1028">
        <v>0.1</v>
      </c>
      <c r="P1028" t="s">
        <v>14550</v>
      </c>
      <c r="Q1028">
        <f t="shared" si="16"/>
        <v>54573</v>
      </c>
      <c r="R1028">
        <f>IF(COUNTIF($A$2:A1028,A1028)=1,Q1028,"")</f>
        <v>54573</v>
      </c>
    </row>
    <row r="1029" spans="1:18">
      <c r="A1029" t="s">
        <v>4723</v>
      </c>
      <c r="B1029" t="s">
        <v>663</v>
      </c>
      <c r="C1029" t="s">
        <v>14960</v>
      </c>
      <c r="D1029" t="s">
        <v>60</v>
      </c>
      <c r="E1029" t="s">
        <v>14509</v>
      </c>
      <c r="F1029" t="s">
        <v>16365</v>
      </c>
      <c r="G1029" t="s">
        <v>133</v>
      </c>
      <c r="H1029" t="s">
        <v>14549</v>
      </c>
      <c r="I1029" t="s">
        <v>2095</v>
      </c>
      <c r="J1029" s="28">
        <v>45168</v>
      </c>
      <c r="K1029" s="28"/>
      <c r="M1029">
        <v>0</v>
      </c>
      <c r="N1029">
        <v>1</v>
      </c>
      <c r="O1029">
        <v>26.8</v>
      </c>
      <c r="P1029" t="s">
        <v>14524</v>
      </c>
      <c r="Q1029">
        <f t="shared" si="16"/>
        <v>8623</v>
      </c>
      <c r="R1029">
        <f>IF(COUNTIF($A$2:A1029,A1029)=1,Q1029,"")</f>
        <v>8623</v>
      </c>
    </row>
    <row r="1030" spans="1:18">
      <c r="A1030" t="s">
        <v>13708</v>
      </c>
      <c r="B1030" t="s">
        <v>5554</v>
      </c>
      <c r="C1030" t="s">
        <v>15878</v>
      </c>
      <c r="D1030" t="s">
        <v>60</v>
      </c>
      <c r="E1030" t="s">
        <v>14517</v>
      </c>
      <c r="F1030" t="s">
        <v>14723</v>
      </c>
      <c r="G1030" t="s">
        <v>53</v>
      </c>
      <c r="H1030" t="s">
        <v>16366</v>
      </c>
      <c r="I1030" t="s">
        <v>16367</v>
      </c>
      <c r="J1030" s="28">
        <v>45634</v>
      </c>
      <c r="K1030" s="28"/>
      <c r="M1030">
        <v>0</v>
      </c>
      <c r="N1030">
        <v>1</v>
      </c>
      <c r="O1030">
        <v>22.9</v>
      </c>
      <c r="P1030" t="s">
        <v>14507</v>
      </c>
      <c r="Q1030">
        <f t="shared" si="16"/>
        <v>15000</v>
      </c>
      <c r="R1030">
        <f>IF(COUNTIF($A$2:A1030,A1030)=1,Q1030,"")</f>
        <v>15000</v>
      </c>
    </row>
    <row r="1031" spans="1:18">
      <c r="A1031" t="s">
        <v>16368</v>
      </c>
      <c r="B1031" t="s">
        <v>10698</v>
      </c>
      <c r="C1031" t="s">
        <v>16369</v>
      </c>
      <c r="D1031" t="s">
        <v>52</v>
      </c>
      <c r="E1031" t="s">
        <v>14543</v>
      </c>
      <c r="F1031" t="s">
        <v>16370</v>
      </c>
      <c r="G1031" t="s">
        <v>80</v>
      </c>
      <c r="H1031" t="s">
        <v>14616</v>
      </c>
      <c r="I1031" t="s">
        <v>393</v>
      </c>
      <c r="J1031" s="28">
        <v>44731</v>
      </c>
      <c r="K1031" s="28">
        <v>44844</v>
      </c>
      <c r="L1031">
        <v>184</v>
      </c>
      <c r="M1031">
        <v>0</v>
      </c>
      <c r="N1031">
        <v>1</v>
      </c>
      <c r="O1031">
        <v>28.8</v>
      </c>
      <c r="P1031" t="s">
        <v>14512</v>
      </c>
      <c r="Q1031">
        <f t="shared" si="16"/>
        <v>104969</v>
      </c>
      <c r="R1031">
        <f>IF(COUNTIF($A$2:A1031,A1031)=1,Q1031,"")</f>
        <v>104969</v>
      </c>
    </row>
    <row r="1032" spans="1:18">
      <c r="A1032" t="s">
        <v>8968</v>
      </c>
      <c r="B1032" t="s">
        <v>11597</v>
      </c>
      <c r="C1032" t="s">
        <v>3098</v>
      </c>
      <c r="D1032" t="s">
        <v>100</v>
      </c>
      <c r="E1032" t="s">
        <v>14517</v>
      </c>
      <c r="F1032" t="s">
        <v>16371</v>
      </c>
      <c r="G1032" t="s">
        <v>74</v>
      </c>
      <c r="H1032" t="s">
        <v>15237</v>
      </c>
      <c r="I1032" t="s">
        <v>831</v>
      </c>
      <c r="J1032" s="28">
        <v>44931</v>
      </c>
      <c r="K1032" s="28"/>
      <c r="M1032">
        <v>0</v>
      </c>
      <c r="N1032">
        <v>1</v>
      </c>
      <c r="O1032">
        <v>33.700000000000003</v>
      </c>
      <c r="P1032" t="s">
        <v>14550</v>
      </c>
      <c r="Q1032">
        <f t="shared" si="16"/>
        <v>9271</v>
      </c>
      <c r="R1032">
        <f>IF(COUNTIF($A$2:A1032,A1032)=1,Q1032,"")</f>
        <v>9271</v>
      </c>
    </row>
    <row r="1033" spans="1:18">
      <c r="A1033" t="s">
        <v>12050</v>
      </c>
      <c r="B1033" t="s">
        <v>3532</v>
      </c>
      <c r="C1033" t="s">
        <v>16024</v>
      </c>
      <c r="D1033" t="s">
        <v>52</v>
      </c>
      <c r="E1033" t="s">
        <v>14509</v>
      </c>
      <c r="F1033" t="s">
        <v>16372</v>
      </c>
      <c r="G1033" t="s">
        <v>53</v>
      </c>
      <c r="H1033" t="s">
        <v>14703</v>
      </c>
      <c r="I1033" t="s">
        <v>2585</v>
      </c>
      <c r="J1033" s="28">
        <v>45191</v>
      </c>
      <c r="K1033" s="28"/>
      <c r="M1033">
        <v>0</v>
      </c>
      <c r="N1033">
        <v>1</v>
      </c>
      <c r="O1033">
        <v>24.2</v>
      </c>
      <c r="P1033" t="s">
        <v>14516</v>
      </c>
      <c r="Q1033">
        <f t="shared" si="16"/>
        <v>152478</v>
      </c>
      <c r="R1033">
        <f>IF(COUNTIF($A$2:A1033,A1033)=1,Q1033,"")</f>
        <v>152478</v>
      </c>
    </row>
    <row r="1034" spans="1:18">
      <c r="A1034" t="s">
        <v>5441</v>
      </c>
      <c r="B1034" t="s">
        <v>883</v>
      </c>
      <c r="C1034" t="s">
        <v>16373</v>
      </c>
      <c r="D1034" t="s">
        <v>73</v>
      </c>
      <c r="E1034" t="s">
        <v>14517</v>
      </c>
      <c r="F1034" t="s">
        <v>16374</v>
      </c>
      <c r="G1034" t="s">
        <v>53</v>
      </c>
      <c r="H1034" t="s">
        <v>14630</v>
      </c>
      <c r="I1034" t="s">
        <v>16375</v>
      </c>
      <c r="J1034" s="28">
        <v>45461</v>
      </c>
      <c r="K1034" s="28"/>
      <c r="M1034">
        <v>0</v>
      </c>
      <c r="N1034">
        <v>1</v>
      </c>
      <c r="O1034">
        <v>13.7</v>
      </c>
      <c r="P1034" t="s">
        <v>14512</v>
      </c>
      <c r="Q1034">
        <f t="shared" si="16"/>
        <v>46795</v>
      </c>
      <c r="R1034">
        <f>IF(COUNTIF($A$2:A1034,A1034)=1,Q1034,"")</f>
        <v>46795</v>
      </c>
    </row>
    <row r="1035" spans="1:18">
      <c r="A1035" t="s">
        <v>6485</v>
      </c>
      <c r="B1035" t="s">
        <v>6144</v>
      </c>
      <c r="C1035" t="s">
        <v>14744</v>
      </c>
      <c r="D1035" t="s">
        <v>60</v>
      </c>
      <c r="E1035" t="s">
        <v>14522</v>
      </c>
      <c r="F1035" t="s">
        <v>16376</v>
      </c>
      <c r="G1035" t="s">
        <v>80</v>
      </c>
      <c r="H1035" t="s">
        <v>14540</v>
      </c>
      <c r="I1035" t="s">
        <v>2587</v>
      </c>
      <c r="J1035" s="28">
        <v>45457</v>
      </c>
      <c r="K1035" s="28"/>
      <c r="M1035">
        <v>0</v>
      </c>
      <c r="N1035">
        <v>1</v>
      </c>
      <c r="O1035">
        <v>18.5</v>
      </c>
      <c r="P1035" t="s">
        <v>14550</v>
      </c>
      <c r="Q1035">
        <f t="shared" si="16"/>
        <v>9530</v>
      </c>
      <c r="R1035">
        <f>IF(COUNTIF($A$2:A1035,A1035)=1,Q1035,"")</f>
        <v>9530</v>
      </c>
    </row>
    <row r="1036" spans="1:18">
      <c r="A1036" t="s">
        <v>11997</v>
      </c>
      <c r="B1036" t="s">
        <v>1870</v>
      </c>
      <c r="C1036" t="s">
        <v>14589</v>
      </c>
      <c r="D1036" t="s">
        <v>73</v>
      </c>
      <c r="E1036" t="s">
        <v>14543</v>
      </c>
      <c r="F1036" t="s">
        <v>16377</v>
      </c>
      <c r="G1036" t="s">
        <v>53</v>
      </c>
      <c r="H1036" t="s">
        <v>14639</v>
      </c>
      <c r="I1036" t="s">
        <v>4544</v>
      </c>
      <c r="J1036" s="28">
        <v>45625</v>
      </c>
      <c r="K1036" s="28">
        <v>45638</v>
      </c>
      <c r="L1036">
        <v>75</v>
      </c>
      <c r="M1036">
        <v>0</v>
      </c>
      <c r="N1036">
        <v>1</v>
      </c>
      <c r="O1036">
        <v>19.899999999999999</v>
      </c>
      <c r="P1036" t="s">
        <v>14507</v>
      </c>
      <c r="Q1036">
        <f t="shared" si="16"/>
        <v>24405</v>
      </c>
      <c r="R1036">
        <f>IF(COUNTIF($A$2:A1036,A1036)=1,Q1036,"")</f>
        <v>24405</v>
      </c>
    </row>
    <row r="1037" spans="1:18">
      <c r="A1037" t="s">
        <v>6872</v>
      </c>
      <c r="B1037" t="s">
        <v>2894</v>
      </c>
      <c r="C1037" t="s">
        <v>14862</v>
      </c>
      <c r="D1037" t="s">
        <v>100</v>
      </c>
      <c r="E1037" t="s">
        <v>14509</v>
      </c>
      <c r="F1037" t="s">
        <v>16378</v>
      </c>
      <c r="G1037" t="s">
        <v>80</v>
      </c>
      <c r="H1037" t="s">
        <v>14616</v>
      </c>
      <c r="I1037" t="s">
        <v>229</v>
      </c>
      <c r="J1037" s="28">
        <v>44813</v>
      </c>
      <c r="K1037" s="28"/>
      <c r="M1037">
        <v>0</v>
      </c>
      <c r="N1037">
        <v>1</v>
      </c>
      <c r="O1037">
        <v>9.8000000000000007</v>
      </c>
      <c r="P1037" t="s">
        <v>14550</v>
      </c>
      <c r="Q1037">
        <f t="shared" si="16"/>
        <v>5552</v>
      </c>
      <c r="R1037">
        <f>IF(COUNTIF($A$2:A1037,A1037)=1,Q1037,"")</f>
        <v>5552</v>
      </c>
    </row>
    <row r="1038" spans="1:18">
      <c r="A1038" t="s">
        <v>12326</v>
      </c>
      <c r="B1038" t="s">
        <v>1822</v>
      </c>
      <c r="C1038" t="s">
        <v>3098</v>
      </c>
      <c r="D1038" t="s">
        <v>60</v>
      </c>
      <c r="E1038" t="s">
        <v>14590</v>
      </c>
      <c r="F1038" t="s">
        <v>16379</v>
      </c>
      <c r="G1038" t="s">
        <v>90</v>
      </c>
      <c r="H1038" t="s">
        <v>14639</v>
      </c>
      <c r="I1038" t="s">
        <v>835</v>
      </c>
      <c r="J1038" s="28">
        <v>45131</v>
      </c>
      <c r="K1038" s="28"/>
      <c r="M1038">
        <v>0</v>
      </c>
      <c r="N1038">
        <v>1</v>
      </c>
      <c r="O1038">
        <v>5</v>
      </c>
      <c r="P1038" t="s">
        <v>14512</v>
      </c>
      <c r="Q1038">
        <f t="shared" si="16"/>
        <v>7226</v>
      </c>
      <c r="R1038">
        <f>IF(COUNTIF($A$2:A1038,A1038)=1,Q1038,"")</f>
        <v>7226</v>
      </c>
    </row>
    <row r="1039" spans="1:18">
      <c r="A1039" t="s">
        <v>6807</v>
      </c>
      <c r="B1039" t="s">
        <v>11597</v>
      </c>
      <c r="C1039" t="s">
        <v>16380</v>
      </c>
      <c r="D1039" t="s">
        <v>100</v>
      </c>
      <c r="E1039" t="s">
        <v>14543</v>
      </c>
      <c r="F1039" t="s">
        <v>15164</v>
      </c>
      <c r="G1039" t="s">
        <v>14519</v>
      </c>
      <c r="H1039" t="s">
        <v>14616</v>
      </c>
      <c r="I1039" t="s">
        <v>2150</v>
      </c>
      <c r="J1039" s="28">
        <v>45402</v>
      </c>
      <c r="K1039" s="28">
        <v>45295</v>
      </c>
      <c r="L1039">
        <v>28</v>
      </c>
      <c r="M1039">
        <v>1</v>
      </c>
      <c r="N1039">
        <v>2</v>
      </c>
      <c r="P1039" t="s">
        <v>14524</v>
      </c>
      <c r="Q1039">
        <f t="shared" si="16"/>
        <v>9000</v>
      </c>
      <c r="R1039">
        <f>IF(COUNTIF($A$2:A1039,A1039)=1,Q1039,"")</f>
        <v>9000</v>
      </c>
    </row>
    <row r="1040" spans="1:18">
      <c r="A1040" t="s">
        <v>12918</v>
      </c>
      <c r="B1040" t="s">
        <v>5209</v>
      </c>
      <c r="C1040" t="s">
        <v>16225</v>
      </c>
      <c r="D1040" t="s">
        <v>52</v>
      </c>
      <c r="E1040" t="s">
        <v>14522</v>
      </c>
      <c r="F1040" t="s">
        <v>16381</v>
      </c>
      <c r="G1040" t="s">
        <v>80</v>
      </c>
      <c r="H1040" t="s">
        <v>14565</v>
      </c>
      <c r="I1040" t="s">
        <v>2585</v>
      </c>
      <c r="J1040" s="28">
        <v>45178</v>
      </c>
      <c r="K1040" s="28"/>
      <c r="M1040">
        <v>0</v>
      </c>
      <c r="N1040">
        <v>1</v>
      </c>
      <c r="O1040">
        <v>34.799999999999997</v>
      </c>
      <c r="P1040" t="s">
        <v>14550</v>
      </c>
      <c r="Q1040">
        <f t="shared" si="16"/>
        <v>124411</v>
      </c>
      <c r="R1040">
        <f>IF(COUNTIF($A$2:A1040,A1040)=1,Q1040,"")</f>
        <v>124411</v>
      </c>
    </row>
    <row r="1041" spans="1:18">
      <c r="A1041" t="s">
        <v>12513</v>
      </c>
      <c r="B1041" t="s">
        <v>239</v>
      </c>
      <c r="C1041" t="s">
        <v>14998</v>
      </c>
      <c r="D1041" t="s">
        <v>73</v>
      </c>
      <c r="E1041" t="s">
        <v>14558</v>
      </c>
      <c r="F1041" t="s">
        <v>16382</v>
      </c>
      <c r="G1041" t="s">
        <v>67</v>
      </c>
      <c r="H1041" t="s">
        <v>14537</v>
      </c>
      <c r="I1041" t="s">
        <v>1027</v>
      </c>
      <c r="J1041" s="28">
        <v>45644</v>
      </c>
      <c r="K1041" s="28">
        <v>45665</v>
      </c>
      <c r="L1041">
        <v>144</v>
      </c>
      <c r="M1041">
        <v>0</v>
      </c>
      <c r="N1041">
        <v>1</v>
      </c>
      <c r="O1041">
        <v>33.6</v>
      </c>
      <c r="P1041" t="s">
        <v>14512</v>
      </c>
      <c r="Q1041">
        <f t="shared" si="16"/>
        <v>42000</v>
      </c>
      <c r="R1041">
        <f>IF(COUNTIF($A$2:A1041,A1041)=1,Q1041,"")</f>
        <v>42000</v>
      </c>
    </row>
    <row r="1042" spans="1:18">
      <c r="A1042" t="s">
        <v>16383</v>
      </c>
      <c r="B1042" t="s">
        <v>2259</v>
      </c>
      <c r="C1042" t="s">
        <v>15045</v>
      </c>
      <c r="D1042" t="s">
        <v>100</v>
      </c>
      <c r="E1042" t="s">
        <v>14517</v>
      </c>
      <c r="F1042" t="s">
        <v>16384</v>
      </c>
      <c r="G1042" t="s">
        <v>80</v>
      </c>
      <c r="H1042" t="s">
        <v>15208</v>
      </c>
      <c r="I1042" t="s">
        <v>742</v>
      </c>
      <c r="J1042" s="28">
        <v>45167</v>
      </c>
      <c r="K1042" s="28"/>
      <c r="M1042">
        <v>0</v>
      </c>
      <c r="N1042">
        <v>1</v>
      </c>
      <c r="P1042" t="s">
        <v>14516</v>
      </c>
      <c r="Q1042">
        <f t="shared" si="16"/>
        <v>5478</v>
      </c>
      <c r="R1042">
        <f>IF(COUNTIF($A$2:A1042,A1042)=1,Q1042,"")</f>
        <v>5478</v>
      </c>
    </row>
    <row r="1043" spans="1:18">
      <c r="A1043" t="s">
        <v>16385</v>
      </c>
      <c r="B1043" t="s">
        <v>9470</v>
      </c>
      <c r="C1043" t="s">
        <v>15739</v>
      </c>
      <c r="D1043" t="s">
        <v>60</v>
      </c>
      <c r="E1043" t="s">
        <v>14543</v>
      </c>
      <c r="F1043" t="s">
        <v>14787</v>
      </c>
      <c r="G1043" t="s">
        <v>53</v>
      </c>
      <c r="H1043" t="s">
        <v>14532</v>
      </c>
      <c r="I1043" t="s">
        <v>4548</v>
      </c>
      <c r="J1043" s="28">
        <v>45006</v>
      </c>
      <c r="K1043" s="28">
        <v>44921</v>
      </c>
      <c r="L1043">
        <v>87</v>
      </c>
      <c r="M1043">
        <v>1</v>
      </c>
      <c r="N1043">
        <v>4</v>
      </c>
      <c r="O1043">
        <v>16.7</v>
      </c>
      <c r="P1043" t="s">
        <v>14507</v>
      </c>
      <c r="Q1043">
        <f t="shared" si="16"/>
        <v>10000</v>
      </c>
      <c r="R1043">
        <f>IF(COUNTIF($A$2:A1043,A1043)=1,Q1043,"")</f>
        <v>10000</v>
      </c>
    </row>
    <row r="1044" spans="1:18">
      <c r="A1044" t="s">
        <v>16386</v>
      </c>
      <c r="B1044" t="s">
        <v>3527</v>
      </c>
      <c r="C1044" t="s">
        <v>3098</v>
      </c>
      <c r="D1044" t="s">
        <v>100</v>
      </c>
      <c r="E1044" t="s">
        <v>14590</v>
      </c>
      <c r="F1044" t="s">
        <v>16387</v>
      </c>
      <c r="G1044" t="s">
        <v>67</v>
      </c>
      <c r="H1044" t="s">
        <v>14560</v>
      </c>
      <c r="I1044" t="s">
        <v>683</v>
      </c>
      <c r="J1044" s="28">
        <v>44901</v>
      </c>
      <c r="K1044" s="28"/>
      <c r="M1044">
        <v>0</v>
      </c>
      <c r="N1044">
        <v>1</v>
      </c>
      <c r="O1044">
        <v>34.799999999999997</v>
      </c>
      <c r="P1044" t="s">
        <v>14512</v>
      </c>
      <c r="Q1044">
        <f t="shared" si="16"/>
        <v>2038</v>
      </c>
      <c r="R1044">
        <f>IF(COUNTIF($A$2:A1044,A1044)=1,Q1044,"")</f>
        <v>2038</v>
      </c>
    </row>
    <row r="1045" spans="1:18">
      <c r="A1045" t="s">
        <v>5162</v>
      </c>
      <c r="B1045" t="s">
        <v>1641</v>
      </c>
      <c r="C1045" t="s">
        <v>15114</v>
      </c>
      <c r="D1045" t="s">
        <v>60</v>
      </c>
      <c r="E1045" t="s">
        <v>14509</v>
      </c>
      <c r="F1045" t="s">
        <v>16388</v>
      </c>
      <c r="G1045" t="s">
        <v>14588</v>
      </c>
      <c r="H1045" t="s">
        <v>14540</v>
      </c>
      <c r="I1045" t="s">
        <v>3601</v>
      </c>
      <c r="J1045" s="28">
        <v>45321</v>
      </c>
      <c r="K1045" s="28"/>
      <c r="M1045">
        <v>0</v>
      </c>
      <c r="N1045">
        <v>1</v>
      </c>
      <c r="O1045">
        <v>20.6</v>
      </c>
      <c r="P1045" t="s">
        <v>14550</v>
      </c>
      <c r="Q1045">
        <f t="shared" si="16"/>
        <v>13027</v>
      </c>
      <c r="R1045">
        <f>IF(COUNTIF($A$2:A1045,A1045)=1,Q1045,"")</f>
        <v>13027</v>
      </c>
    </row>
    <row r="1046" spans="1:18">
      <c r="A1046" t="s">
        <v>5569</v>
      </c>
      <c r="B1046" t="s">
        <v>4240</v>
      </c>
      <c r="C1046" t="s">
        <v>15592</v>
      </c>
      <c r="D1046" t="s">
        <v>100</v>
      </c>
      <c r="E1046" t="s">
        <v>14558</v>
      </c>
      <c r="F1046" t="s">
        <v>16389</v>
      </c>
      <c r="G1046" t="s">
        <v>53</v>
      </c>
      <c r="H1046" t="s">
        <v>14560</v>
      </c>
      <c r="I1046" t="s">
        <v>95</v>
      </c>
      <c r="J1046" s="28">
        <v>44769</v>
      </c>
      <c r="K1046" s="28">
        <v>44713</v>
      </c>
      <c r="L1046">
        <v>40</v>
      </c>
      <c r="M1046">
        <v>0</v>
      </c>
      <c r="N1046">
        <v>1</v>
      </c>
      <c r="O1046">
        <v>29.8</v>
      </c>
      <c r="P1046" t="s">
        <v>14550</v>
      </c>
      <c r="Q1046">
        <f t="shared" si="16"/>
        <v>2461</v>
      </c>
      <c r="R1046">
        <f>IF(COUNTIF($A$2:A1046,A1046)=1,Q1046,"")</f>
        <v>2461</v>
      </c>
    </row>
    <row r="1047" spans="1:18">
      <c r="A1047" t="s">
        <v>16390</v>
      </c>
      <c r="B1047" t="s">
        <v>5761</v>
      </c>
      <c r="C1047" t="s">
        <v>14637</v>
      </c>
      <c r="D1047" t="s">
        <v>119</v>
      </c>
      <c r="E1047" t="s">
        <v>14504</v>
      </c>
      <c r="F1047" t="s">
        <v>14597</v>
      </c>
      <c r="G1047" t="s">
        <v>14588</v>
      </c>
      <c r="H1047" t="s">
        <v>14560</v>
      </c>
      <c r="I1047" t="s">
        <v>1611</v>
      </c>
      <c r="J1047" s="28">
        <v>45741</v>
      </c>
      <c r="K1047" s="28"/>
      <c r="M1047">
        <v>0</v>
      </c>
      <c r="N1047">
        <v>1</v>
      </c>
      <c r="O1047">
        <v>2.7</v>
      </c>
      <c r="P1047" t="s">
        <v>14507</v>
      </c>
      <c r="Q1047">
        <f t="shared" si="16"/>
        <v>11849</v>
      </c>
      <c r="R1047">
        <f>IF(COUNTIF($A$2:A1047,A1047)=1,Q1047,"")</f>
        <v>11849</v>
      </c>
    </row>
    <row r="1048" spans="1:18">
      <c r="A1048" t="s">
        <v>16391</v>
      </c>
      <c r="B1048" t="s">
        <v>4215</v>
      </c>
      <c r="C1048" t="s">
        <v>15217</v>
      </c>
      <c r="D1048" t="s">
        <v>60</v>
      </c>
      <c r="E1048" t="s">
        <v>14590</v>
      </c>
      <c r="F1048" t="s">
        <v>16392</v>
      </c>
      <c r="G1048" t="s">
        <v>67</v>
      </c>
      <c r="H1048" t="s">
        <v>14635</v>
      </c>
      <c r="I1048" t="s">
        <v>815</v>
      </c>
      <c r="J1048" s="28">
        <v>45208</v>
      </c>
      <c r="K1048" s="28"/>
      <c r="M1048">
        <v>0</v>
      </c>
      <c r="N1048">
        <v>1</v>
      </c>
      <c r="O1048">
        <v>21.7</v>
      </c>
      <c r="P1048" t="s">
        <v>14516</v>
      </c>
      <c r="Q1048">
        <f t="shared" si="16"/>
        <v>23038</v>
      </c>
      <c r="R1048">
        <f>IF(COUNTIF($A$2:A1048,A1048)=1,Q1048,"")</f>
        <v>23038</v>
      </c>
    </row>
    <row r="1049" spans="1:18">
      <c r="A1049" t="s">
        <v>16393</v>
      </c>
      <c r="B1049" t="s">
        <v>1923</v>
      </c>
      <c r="C1049" t="s">
        <v>3098</v>
      </c>
      <c r="D1049" t="s">
        <v>73</v>
      </c>
      <c r="E1049" t="s">
        <v>14509</v>
      </c>
      <c r="F1049" t="s">
        <v>16394</v>
      </c>
      <c r="G1049" t="s">
        <v>74</v>
      </c>
      <c r="H1049" t="s">
        <v>14574</v>
      </c>
      <c r="I1049" t="s">
        <v>1279</v>
      </c>
      <c r="J1049" s="28">
        <v>45709</v>
      </c>
      <c r="K1049" s="28"/>
      <c r="M1049">
        <v>0</v>
      </c>
      <c r="N1049">
        <v>1</v>
      </c>
      <c r="O1049">
        <v>22.1</v>
      </c>
      <c r="P1049" t="s">
        <v>14550</v>
      </c>
      <c r="Q1049">
        <f t="shared" si="16"/>
        <v>36000</v>
      </c>
      <c r="R1049">
        <f>IF(COUNTIF($A$2:A1049,A1049)=1,Q1049,"")</f>
        <v>36000</v>
      </c>
    </row>
    <row r="1050" spans="1:18">
      <c r="A1050" t="s">
        <v>5663</v>
      </c>
      <c r="B1050" t="s">
        <v>3686</v>
      </c>
      <c r="C1050" t="s">
        <v>3098</v>
      </c>
      <c r="D1050" t="s">
        <v>100</v>
      </c>
      <c r="E1050" t="s">
        <v>14543</v>
      </c>
      <c r="F1050" t="s">
        <v>16395</v>
      </c>
      <c r="G1050" t="s">
        <v>67</v>
      </c>
      <c r="H1050" t="s">
        <v>14580</v>
      </c>
      <c r="I1050" t="s">
        <v>1506</v>
      </c>
      <c r="J1050" s="28">
        <v>44777</v>
      </c>
      <c r="K1050" s="28">
        <v>44850</v>
      </c>
      <c r="L1050">
        <v>170</v>
      </c>
      <c r="M1050">
        <v>1</v>
      </c>
      <c r="N1050">
        <v>3</v>
      </c>
      <c r="O1050">
        <v>30.3</v>
      </c>
      <c r="P1050" t="s">
        <v>14516</v>
      </c>
      <c r="Q1050">
        <f t="shared" si="16"/>
        <v>4519</v>
      </c>
      <c r="R1050">
        <f>IF(COUNTIF($A$2:A1050,A1050)=1,Q1050,"")</f>
        <v>4519</v>
      </c>
    </row>
    <row r="1051" spans="1:18">
      <c r="A1051" t="s">
        <v>10888</v>
      </c>
      <c r="B1051" t="s">
        <v>5757</v>
      </c>
      <c r="C1051" t="s">
        <v>16109</v>
      </c>
      <c r="D1051" t="s">
        <v>100</v>
      </c>
      <c r="E1051" t="s">
        <v>14504</v>
      </c>
      <c r="F1051" t="s">
        <v>16396</v>
      </c>
      <c r="G1051" t="s">
        <v>80</v>
      </c>
      <c r="H1051" t="s">
        <v>14639</v>
      </c>
      <c r="I1051" t="s">
        <v>3031</v>
      </c>
      <c r="J1051" s="28">
        <v>45611</v>
      </c>
      <c r="K1051" s="28"/>
      <c r="M1051">
        <v>0</v>
      </c>
      <c r="N1051">
        <v>1</v>
      </c>
      <c r="O1051">
        <v>23.6</v>
      </c>
      <c r="P1051" t="s">
        <v>14516</v>
      </c>
      <c r="Q1051">
        <f t="shared" si="16"/>
        <v>8762</v>
      </c>
      <c r="R1051">
        <f>IF(COUNTIF($A$2:A1051,A1051)=1,Q1051,"")</f>
        <v>8762</v>
      </c>
    </row>
    <row r="1052" spans="1:18">
      <c r="A1052" t="s">
        <v>16397</v>
      </c>
      <c r="B1052" t="s">
        <v>2070</v>
      </c>
      <c r="C1052" t="s">
        <v>3098</v>
      </c>
      <c r="D1052" t="s">
        <v>73</v>
      </c>
      <c r="E1052" t="s">
        <v>14504</v>
      </c>
      <c r="F1052" t="s">
        <v>16398</v>
      </c>
      <c r="G1052" t="s">
        <v>14588</v>
      </c>
      <c r="H1052" t="s">
        <v>14532</v>
      </c>
      <c r="I1052" t="s">
        <v>480</v>
      </c>
      <c r="J1052" s="28">
        <v>45596</v>
      </c>
      <c r="K1052" s="28"/>
      <c r="M1052">
        <v>0</v>
      </c>
      <c r="N1052">
        <v>1</v>
      </c>
      <c r="O1052">
        <v>22.8</v>
      </c>
      <c r="P1052" t="s">
        <v>14512</v>
      </c>
      <c r="Q1052">
        <f t="shared" si="16"/>
        <v>14373</v>
      </c>
      <c r="R1052">
        <f>IF(COUNTIF($A$2:A1052,A1052)=1,Q1052,"")</f>
        <v>14373</v>
      </c>
    </row>
    <row r="1053" spans="1:18">
      <c r="A1053" t="s">
        <v>11061</v>
      </c>
      <c r="B1053" t="s">
        <v>2387</v>
      </c>
      <c r="C1053" t="s">
        <v>3098</v>
      </c>
      <c r="D1053" t="s">
        <v>119</v>
      </c>
      <c r="E1053" t="s">
        <v>14522</v>
      </c>
      <c r="F1053" t="s">
        <v>16399</v>
      </c>
      <c r="G1053" t="s">
        <v>14519</v>
      </c>
      <c r="H1053" t="s">
        <v>14560</v>
      </c>
      <c r="I1053" t="s">
        <v>4304</v>
      </c>
      <c r="J1053" s="28">
        <v>44928</v>
      </c>
      <c r="K1053" s="28"/>
      <c r="M1053">
        <v>0</v>
      </c>
      <c r="N1053">
        <v>1</v>
      </c>
      <c r="P1053" t="s">
        <v>14507</v>
      </c>
      <c r="Q1053">
        <f t="shared" si="16"/>
        <v>7056</v>
      </c>
      <c r="R1053">
        <f>IF(COUNTIF($A$2:A1053,A1053)=1,Q1053,"")</f>
        <v>7056</v>
      </c>
    </row>
    <row r="1054" spans="1:18">
      <c r="A1054" t="s">
        <v>13757</v>
      </c>
      <c r="B1054" t="s">
        <v>3815</v>
      </c>
      <c r="C1054" t="s">
        <v>16400</v>
      </c>
      <c r="D1054" t="s">
        <v>119</v>
      </c>
      <c r="E1054" t="s">
        <v>14504</v>
      </c>
      <c r="F1054" t="s">
        <v>16401</v>
      </c>
      <c r="G1054" t="s">
        <v>133</v>
      </c>
      <c r="H1054" t="s">
        <v>14639</v>
      </c>
      <c r="I1054" t="s">
        <v>1216</v>
      </c>
      <c r="J1054" s="28">
        <v>45055</v>
      </c>
      <c r="K1054" s="28"/>
      <c r="M1054">
        <v>0</v>
      </c>
      <c r="N1054">
        <v>1</v>
      </c>
      <c r="O1054">
        <v>23.1</v>
      </c>
      <c r="P1054" t="s">
        <v>14507</v>
      </c>
      <c r="Q1054">
        <f t="shared" si="16"/>
        <v>12809</v>
      </c>
      <c r="R1054">
        <f>IF(COUNTIF($A$2:A1054,A1054)=1,Q1054,"")</f>
        <v>12809</v>
      </c>
    </row>
    <row r="1055" spans="1:18">
      <c r="A1055" t="s">
        <v>16402</v>
      </c>
      <c r="B1055" t="s">
        <v>3477</v>
      </c>
      <c r="C1055" t="s">
        <v>15397</v>
      </c>
      <c r="D1055" t="s">
        <v>119</v>
      </c>
      <c r="E1055" t="s">
        <v>14504</v>
      </c>
      <c r="F1055" t="s">
        <v>16403</v>
      </c>
      <c r="G1055" t="s">
        <v>14519</v>
      </c>
      <c r="H1055" t="s">
        <v>14560</v>
      </c>
      <c r="I1055" t="s">
        <v>4911</v>
      </c>
      <c r="J1055" s="28">
        <v>44804</v>
      </c>
      <c r="K1055" s="28"/>
      <c r="M1055">
        <v>0</v>
      </c>
      <c r="N1055">
        <v>1</v>
      </c>
      <c r="O1055">
        <v>8.1</v>
      </c>
      <c r="P1055" t="s">
        <v>14512</v>
      </c>
      <c r="Q1055">
        <f t="shared" si="16"/>
        <v>7913</v>
      </c>
      <c r="R1055">
        <f>IF(COUNTIF($A$2:A1055,A1055)=1,Q1055,"")</f>
        <v>7913</v>
      </c>
    </row>
    <row r="1056" spans="1:18">
      <c r="A1056" t="s">
        <v>16404</v>
      </c>
      <c r="B1056" t="s">
        <v>2919</v>
      </c>
      <c r="C1056" t="s">
        <v>3098</v>
      </c>
      <c r="D1056" t="s">
        <v>100</v>
      </c>
      <c r="E1056" t="s">
        <v>14590</v>
      </c>
      <c r="F1056" t="s">
        <v>16405</v>
      </c>
      <c r="G1056" t="s">
        <v>61</v>
      </c>
      <c r="H1056" t="s">
        <v>14532</v>
      </c>
      <c r="I1056" t="s">
        <v>606</v>
      </c>
      <c r="J1056" s="28">
        <v>45421</v>
      </c>
      <c r="K1056" s="28"/>
      <c r="M1056">
        <v>0</v>
      </c>
      <c r="N1056">
        <v>1</v>
      </c>
      <c r="O1056">
        <v>25.5</v>
      </c>
      <c r="P1056" t="s">
        <v>14524</v>
      </c>
      <c r="Q1056">
        <f t="shared" si="16"/>
        <v>7207</v>
      </c>
      <c r="R1056">
        <f>IF(COUNTIF($A$2:A1056,A1056)=1,Q1056,"")</f>
        <v>7207</v>
      </c>
    </row>
    <row r="1057" spans="1:18">
      <c r="A1057" t="s">
        <v>16406</v>
      </c>
      <c r="B1057" t="s">
        <v>7601</v>
      </c>
      <c r="C1057" t="s">
        <v>14862</v>
      </c>
      <c r="D1057" t="s">
        <v>100</v>
      </c>
      <c r="E1057" t="s">
        <v>14543</v>
      </c>
      <c r="F1057" t="s">
        <v>16407</v>
      </c>
      <c r="G1057" t="s">
        <v>14519</v>
      </c>
      <c r="H1057" t="s">
        <v>14511</v>
      </c>
      <c r="I1057" t="s">
        <v>2673</v>
      </c>
      <c r="J1057" s="28">
        <v>45627</v>
      </c>
      <c r="K1057" s="28">
        <v>45544</v>
      </c>
      <c r="L1057">
        <v>38</v>
      </c>
      <c r="M1057">
        <v>1</v>
      </c>
      <c r="N1057">
        <v>4</v>
      </c>
      <c r="O1057">
        <v>3.1</v>
      </c>
      <c r="P1057" t="s">
        <v>14512</v>
      </c>
      <c r="Q1057">
        <f t="shared" si="16"/>
        <v>8266</v>
      </c>
      <c r="R1057">
        <f>IF(COUNTIF($A$2:A1057,A1057)=1,Q1057,"")</f>
        <v>8266</v>
      </c>
    </row>
    <row r="1058" spans="1:18">
      <c r="A1058" t="s">
        <v>6406</v>
      </c>
      <c r="B1058" t="s">
        <v>9872</v>
      </c>
      <c r="C1058" t="s">
        <v>15902</v>
      </c>
      <c r="D1058" t="s">
        <v>73</v>
      </c>
      <c r="E1058" t="s">
        <v>14517</v>
      </c>
      <c r="F1058" t="s">
        <v>14756</v>
      </c>
      <c r="G1058" t="s">
        <v>74</v>
      </c>
      <c r="H1058" t="s">
        <v>14511</v>
      </c>
      <c r="I1058" t="s">
        <v>1080</v>
      </c>
      <c r="J1058" s="28">
        <v>45196</v>
      </c>
      <c r="K1058" s="28"/>
      <c r="M1058">
        <v>0</v>
      </c>
      <c r="N1058">
        <v>1</v>
      </c>
      <c r="O1058">
        <v>2.2000000000000002</v>
      </c>
      <c r="P1058" t="s">
        <v>14516</v>
      </c>
      <c r="Q1058">
        <f t="shared" si="16"/>
        <v>19000</v>
      </c>
      <c r="R1058">
        <f>IF(COUNTIF($A$2:A1058,A1058)=1,Q1058,"")</f>
        <v>19000</v>
      </c>
    </row>
    <row r="1059" spans="1:18">
      <c r="A1059" t="s">
        <v>16408</v>
      </c>
      <c r="B1059" t="s">
        <v>4053</v>
      </c>
      <c r="C1059" t="s">
        <v>16409</v>
      </c>
      <c r="D1059" t="s">
        <v>100</v>
      </c>
      <c r="E1059" t="s">
        <v>14504</v>
      </c>
      <c r="F1059" t="s">
        <v>16410</v>
      </c>
      <c r="G1059" t="s">
        <v>53</v>
      </c>
      <c r="H1059" t="s">
        <v>14619</v>
      </c>
      <c r="I1059" t="s">
        <v>1084</v>
      </c>
      <c r="J1059" s="28">
        <v>44753</v>
      </c>
      <c r="K1059" s="28"/>
      <c r="M1059">
        <v>0</v>
      </c>
      <c r="N1059">
        <v>1</v>
      </c>
      <c r="O1059">
        <v>17.899999999999999</v>
      </c>
      <c r="P1059" t="s">
        <v>14524</v>
      </c>
      <c r="Q1059">
        <f t="shared" si="16"/>
        <v>4213</v>
      </c>
      <c r="R1059">
        <f>IF(COUNTIF($A$2:A1059,A1059)=1,Q1059,"")</f>
        <v>4213</v>
      </c>
    </row>
    <row r="1060" spans="1:18">
      <c r="A1060" t="s">
        <v>10093</v>
      </c>
      <c r="B1060" t="s">
        <v>2972</v>
      </c>
      <c r="C1060" t="s">
        <v>15709</v>
      </c>
      <c r="D1060" t="s">
        <v>100</v>
      </c>
      <c r="E1060" t="s">
        <v>14517</v>
      </c>
      <c r="F1060" t="s">
        <v>16411</v>
      </c>
      <c r="G1060" t="s">
        <v>61</v>
      </c>
      <c r="H1060" t="s">
        <v>14532</v>
      </c>
      <c r="I1060" t="s">
        <v>2518</v>
      </c>
      <c r="J1060" s="28">
        <v>45121</v>
      </c>
      <c r="K1060" s="28"/>
      <c r="M1060">
        <v>0</v>
      </c>
      <c r="N1060">
        <v>1</v>
      </c>
      <c r="O1060">
        <v>22</v>
      </c>
      <c r="P1060" t="s">
        <v>14550</v>
      </c>
      <c r="Q1060">
        <f t="shared" si="16"/>
        <v>6277</v>
      </c>
      <c r="R1060">
        <f>IF(COUNTIF($A$2:A1060,A1060)=1,Q1060,"")</f>
        <v>6277</v>
      </c>
    </row>
    <row r="1061" spans="1:18">
      <c r="A1061" t="s">
        <v>5100</v>
      </c>
      <c r="B1061" t="s">
        <v>3021</v>
      </c>
      <c r="C1061" t="s">
        <v>16412</v>
      </c>
      <c r="D1061" t="s">
        <v>119</v>
      </c>
      <c r="E1061" t="s">
        <v>14543</v>
      </c>
      <c r="F1061" t="s">
        <v>16413</v>
      </c>
      <c r="G1061" t="s">
        <v>61</v>
      </c>
      <c r="H1061" t="s">
        <v>14574</v>
      </c>
      <c r="I1061" t="s">
        <v>5341</v>
      </c>
      <c r="J1061" s="28">
        <v>44802</v>
      </c>
      <c r="K1061" s="28">
        <v>44755</v>
      </c>
      <c r="L1061">
        <v>118</v>
      </c>
      <c r="M1061">
        <v>0</v>
      </c>
      <c r="N1061">
        <v>1</v>
      </c>
      <c r="P1061" t="s">
        <v>14512</v>
      </c>
      <c r="Q1061">
        <f t="shared" si="16"/>
        <v>8090</v>
      </c>
      <c r="R1061">
        <f>IF(COUNTIF($A$2:A1061,A1061)=1,Q1061,"")</f>
        <v>8090</v>
      </c>
    </row>
    <row r="1062" spans="1:18">
      <c r="A1062" t="s">
        <v>10364</v>
      </c>
      <c r="B1062" t="s">
        <v>6902</v>
      </c>
      <c r="C1062" t="s">
        <v>3098</v>
      </c>
      <c r="D1062" t="s">
        <v>100</v>
      </c>
      <c r="E1062" t="s">
        <v>14517</v>
      </c>
      <c r="F1062" t="s">
        <v>16414</v>
      </c>
      <c r="G1062" t="s">
        <v>90</v>
      </c>
      <c r="H1062" t="s">
        <v>14553</v>
      </c>
      <c r="I1062" t="s">
        <v>2105</v>
      </c>
      <c r="J1062" s="28">
        <v>45157</v>
      </c>
      <c r="K1062" s="28"/>
      <c r="M1062">
        <v>0</v>
      </c>
      <c r="N1062">
        <v>1</v>
      </c>
      <c r="O1062">
        <v>28.5</v>
      </c>
      <c r="P1062" t="s">
        <v>14516</v>
      </c>
      <c r="Q1062">
        <f t="shared" si="16"/>
        <v>9437</v>
      </c>
      <c r="R1062">
        <f>IF(COUNTIF($A$2:A1062,A1062)=1,Q1062,"")</f>
        <v>9437</v>
      </c>
    </row>
    <row r="1063" spans="1:18">
      <c r="A1063" t="s">
        <v>6275</v>
      </c>
      <c r="B1063" t="s">
        <v>5893</v>
      </c>
      <c r="C1063" t="s">
        <v>15912</v>
      </c>
      <c r="D1063" t="s">
        <v>52</v>
      </c>
      <c r="E1063" t="s">
        <v>14517</v>
      </c>
      <c r="F1063" t="s">
        <v>16415</v>
      </c>
      <c r="G1063" t="s">
        <v>14519</v>
      </c>
      <c r="H1063" t="s">
        <v>14568</v>
      </c>
      <c r="I1063" t="s">
        <v>1209</v>
      </c>
      <c r="J1063" s="28">
        <v>44875</v>
      </c>
      <c r="K1063" s="28"/>
      <c r="M1063">
        <v>0</v>
      </c>
      <c r="N1063">
        <v>1</v>
      </c>
      <c r="O1063">
        <v>2.2000000000000002</v>
      </c>
      <c r="P1063" t="s">
        <v>14516</v>
      </c>
      <c r="Q1063">
        <f t="shared" si="16"/>
        <v>136419</v>
      </c>
      <c r="R1063">
        <f>IF(COUNTIF($A$2:A1063,A1063)=1,Q1063,"")</f>
        <v>136419</v>
      </c>
    </row>
    <row r="1064" spans="1:18">
      <c r="A1064" t="s">
        <v>11429</v>
      </c>
      <c r="B1064" t="s">
        <v>2852</v>
      </c>
      <c r="C1064" t="s">
        <v>15000</v>
      </c>
      <c r="D1064" t="s">
        <v>52</v>
      </c>
      <c r="E1064" t="s">
        <v>14509</v>
      </c>
      <c r="F1064" t="s">
        <v>16416</v>
      </c>
      <c r="G1064" t="s">
        <v>90</v>
      </c>
      <c r="H1064" t="s">
        <v>14565</v>
      </c>
      <c r="I1064" t="s">
        <v>1170</v>
      </c>
      <c r="J1064" s="28">
        <v>45349</v>
      </c>
      <c r="K1064" s="28"/>
      <c r="M1064">
        <v>0</v>
      </c>
      <c r="N1064">
        <v>1</v>
      </c>
      <c r="O1064">
        <v>27.4</v>
      </c>
      <c r="P1064" t="s">
        <v>14512</v>
      </c>
      <c r="Q1064">
        <f t="shared" si="16"/>
        <v>141470</v>
      </c>
      <c r="R1064">
        <f>IF(COUNTIF($A$2:A1064,A1064)=1,Q1064,"")</f>
        <v>141470</v>
      </c>
    </row>
    <row r="1065" spans="1:18">
      <c r="A1065" t="s">
        <v>6136</v>
      </c>
      <c r="B1065" t="s">
        <v>825</v>
      </c>
      <c r="C1065" t="s">
        <v>14880</v>
      </c>
      <c r="D1065" t="s">
        <v>73</v>
      </c>
      <c r="E1065" t="s">
        <v>14522</v>
      </c>
      <c r="F1065" t="s">
        <v>16417</v>
      </c>
      <c r="G1065" t="s">
        <v>90</v>
      </c>
      <c r="H1065" t="s">
        <v>14682</v>
      </c>
      <c r="I1065" t="s">
        <v>16418</v>
      </c>
      <c r="J1065" s="28">
        <v>45497</v>
      </c>
      <c r="K1065" s="28"/>
      <c r="M1065">
        <v>0</v>
      </c>
      <c r="N1065">
        <v>1</v>
      </c>
      <c r="O1065">
        <v>10.5</v>
      </c>
      <c r="P1065" t="s">
        <v>14507</v>
      </c>
      <c r="Q1065">
        <f t="shared" si="16"/>
        <v>37486</v>
      </c>
      <c r="R1065">
        <f>IF(COUNTIF($A$2:A1065,A1065)=1,Q1065,"")</f>
        <v>37486</v>
      </c>
    </row>
    <row r="1066" spans="1:18">
      <c r="A1066" t="s">
        <v>16419</v>
      </c>
      <c r="B1066" t="s">
        <v>2550</v>
      </c>
      <c r="C1066" t="s">
        <v>14902</v>
      </c>
      <c r="D1066" t="s">
        <v>52</v>
      </c>
      <c r="E1066" t="s">
        <v>14509</v>
      </c>
      <c r="F1066" t="s">
        <v>16420</v>
      </c>
      <c r="G1066" t="s">
        <v>61</v>
      </c>
      <c r="H1066" t="s">
        <v>15144</v>
      </c>
      <c r="I1066" t="s">
        <v>657</v>
      </c>
      <c r="J1066" s="28">
        <v>44888</v>
      </c>
      <c r="K1066" s="28"/>
      <c r="M1066">
        <v>0</v>
      </c>
      <c r="N1066">
        <v>1</v>
      </c>
      <c r="O1066">
        <v>4.3</v>
      </c>
      <c r="P1066" t="s">
        <v>14524</v>
      </c>
      <c r="Q1066">
        <f t="shared" si="16"/>
        <v>198674</v>
      </c>
      <c r="R1066">
        <f>IF(COUNTIF($A$2:A1066,A1066)=1,Q1066,"")</f>
        <v>198674</v>
      </c>
    </row>
    <row r="1067" spans="1:18">
      <c r="A1067" t="s">
        <v>16421</v>
      </c>
      <c r="B1067" t="s">
        <v>6321</v>
      </c>
      <c r="C1067" t="s">
        <v>15705</v>
      </c>
      <c r="D1067" t="s">
        <v>60</v>
      </c>
      <c r="E1067" t="s">
        <v>14509</v>
      </c>
      <c r="F1067" t="s">
        <v>16422</v>
      </c>
      <c r="G1067" t="s">
        <v>74</v>
      </c>
      <c r="H1067" t="s">
        <v>14540</v>
      </c>
      <c r="I1067" t="s">
        <v>1514</v>
      </c>
      <c r="J1067" s="28">
        <v>45351</v>
      </c>
      <c r="K1067" s="28"/>
      <c r="M1067">
        <v>0</v>
      </c>
      <c r="N1067">
        <v>1</v>
      </c>
      <c r="O1067">
        <v>3.8</v>
      </c>
      <c r="P1067" t="s">
        <v>14516</v>
      </c>
      <c r="Q1067">
        <f t="shared" si="16"/>
        <v>14675</v>
      </c>
      <c r="R1067">
        <f>IF(COUNTIF($A$2:A1067,A1067)=1,Q1067,"")</f>
        <v>14675</v>
      </c>
    </row>
    <row r="1068" spans="1:18">
      <c r="A1068" t="s">
        <v>16423</v>
      </c>
      <c r="B1068" t="s">
        <v>5963</v>
      </c>
      <c r="C1068" t="s">
        <v>3098</v>
      </c>
      <c r="D1068" t="s">
        <v>52</v>
      </c>
      <c r="E1068" t="s">
        <v>14590</v>
      </c>
      <c r="F1068" t="s">
        <v>16424</v>
      </c>
      <c r="G1068" t="s">
        <v>74</v>
      </c>
      <c r="H1068" t="s">
        <v>14630</v>
      </c>
      <c r="I1068" t="s">
        <v>2725</v>
      </c>
      <c r="J1068" s="28">
        <v>45613</v>
      </c>
      <c r="K1068" s="28"/>
      <c r="M1068">
        <v>0</v>
      </c>
      <c r="N1068">
        <v>1</v>
      </c>
      <c r="O1068">
        <v>26.7</v>
      </c>
      <c r="P1068" t="s">
        <v>14516</v>
      </c>
      <c r="Q1068">
        <f t="shared" si="16"/>
        <v>111323</v>
      </c>
      <c r="R1068">
        <f>IF(COUNTIF($A$2:A1068,A1068)=1,Q1068,"")</f>
        <v>111323</v>
      </c>
    </row>
    <row r="1069" spans="1:18">
      <c r="A1069" t="s">
        <v>10249</v>
      </c>
      <c r="B1069" t="s">
        <v>1791</v>
      </c>
      <c r="C1069" t="s">
        <v>15439</v>
      </c>
      <c r="D1069" t="s">
        <v>119</v>
      </c>
      <c r="E1069" t="s">
        <v>14558</v>
      </c>
      <c r="F1069" t="s">
        <v>16425</v>
      </c>
      <c r="G1069" t="s">
        <v>53</v>
      </c>
      <c r="H1069" t="s">
        <v>14568</v>
      </c>
      <c r="I1069" t="s">
        <v>2659</v>
      </c>
      <c r="J1069" s="28">
        <v>45487</v>
      </c>
      <c r="K1069" s="28">
        <v>45482</v>
      </c>
      <c r="L1069">
        <v>39</v>
      </c>
      <c r="M1069">
        <v>0</v>
      </c>
      <c r="N1069">
        <v>1</v>
      </c>
      <c r="O1069">
        <v>12.1</v>
      </c>
      <c r="P1069" t="s">
        <v>14550</v>
      </c>
      <c r="Q1069">
        <f t="shared" si="16"/>
        <v>13439</v>
      </c>
      <c r="R1069">
        <f>IF(COUNTIF($A$2:A1069,A1069)=1,Q1069,"")</f>
        <v>13439</v>
      </c>
    </row>
    <row r="1070" spans="1:18">
      <c r="A1070" t="s">
        <v>16426</v>
      </c>
      <c r="B1070" t="s">
        <v>2550</v>
      </c>
      <c r="C1070" t="s">
        <v>15155</v>
      </c>
      <c r="D1070" t="s">
        <v>73</v>
      </c>
      <c r="E1070" t="s">
        <v>14522</v>
      </c>
      <c r="F1070" t="s">
        <v>15280</v>
      </c>
      <c r="G1070" t="s">
        <v>61</v>
      </c>
      <c r="H1070" t="s">
        <v>14549</v>
      </c>
      <c r="I1070" t="s">
        <v>539</v>
      </c>
      <c r="J1070" s="28">
        <v>44658</v>
      </c>
      <c r="K1070" s="28"/>
      <c r="M1070">
        <v>0</v>
      </c>
      <c r="N1070">
        <v>1</v>
      </c>
      <c r="P1070" t="s">
        <v>14550</v>
      </c>
      <c r="Q1070">
        <f t="shared" si="16"/>
        <v>22000</v>
      </c>
      <c r="R1070">
        <f>IF(COUNTIF($A$2:A1070,A1070)=1,Q1070,"")</f>
        <v>22000</v>
      </c>
    </row>
    <row r="1071" spans="1:18">
      <c r="A1071" t="s">
        <v>16427</v>
      </c>
      <c r="B1071" t="s">
        <v>5714</v>
      </c>
      <c r="C1071" t="s">
        <v>15057</v>
      </c>
      <c r="D1071" t="s">
        <v>100</v>
      </c>
      <c r="E1071" t="s">
        <v>14590</v>
      </c>
      <c r="F1071" t="s">
        <v>16428</v>
      </c>
      <c r="G1071" t="s">
        <v>14519</v>
      </c>
      <c r="H1071" t="s">
        <v>14506</v>
      </c>
      <c r="I1071" t="s">
        <v>1663</v>
      </c>
      <c r="J1071" s="28">
        <v>45815</v>
      </c>
      <c r="K1071" s="28"/>
      <c r="M1071">
        <v>0</v>
      </c>
      <c r="N1071">
        <v>1</v>
      </c>
      <c r="O1071">
        <v>19.5</v>
      </c>
      <c r="P1071" t="s">
        <v>14512</v>
      </c>
      <c r="Q1071">
        <f t="shared" si="16"/>
        <v>7509</v>
      </c>
      <c r="R1071">
        <f>IF(COUNTIF($A$2:A1071,A1071)=1,Q1071,"")</f>
        <v>7509</v>
      </c>
    </row>
    <row r="1072" spans="1:18">
      <c r="A1072" t="s">
        <v>7094</v>
      </c>
      <c r="B1072" t="s">
        <v>2854</v>
      </c>
      <c r="C1072" t="s">
        <v>3098</v>
      </c>
      <c r="D1072" t="s">
        <v>73</v>
      </c>
      <c r="E1072" t="s">
        <v>14504</v>
      </c>
      <c r="F1072" t="s">
        <v>16429</v>
      </c>
      <c r="G1072" t="s">
        <v>14588</v>
      </c>
      <c r="H1072" t="s">
        <v>14537</v>
      </c>
      <c r="I1072" t="s">
        <v>1012</v>
      </c>
      <c r="J1072" s="28">
        <v>45401</v>
      </c>
      <c r="K1072" s="28"/>
      <c r="M1072">
        <v>0</v>
      </c>
      <c r="N1072">
        <v>1</v>
      </c>
      <c r="O1072">
        <v>4</v>
      </c>
      <c r="P1072" t="s">
        <v>14507</v>
      </c>
      <c r="Q1072">
        <f t="shared" si="16"/>
        <v>44281</v>
      </c>
      <c r="R1072">
        <f>IF(COUNTIF($A$2:A1072,A1072)=1,Q1072,"")</f>
        <v>44281</v>
      </c>
    </row>
    <row r="1073" spans="1:18">
      <c r="A1073" t="s">
        <v>16430</v>
      </c>
      <c r="B1073" t="s">
        <v>455</v>
      </c>
      <c r="C1073" t="s">
        <v>3098</v>
      </c>
      <c r="D1073" t="s">
        <v>60</v>
      </c>
      <c r="E1073" t="s">
        <v>14558</v>
      </c>
      <c r="F1073" t="s">
        <v>16431</v>
      </c>
      <c r="G1073" t="s">
        <v>67</v>
      </c>
      <c r="H1073" t="s">
        <v>14571</v>
      </c>
      <c r="I1073" t="s">
        <v>2714</v>
      </c>
      <c r="J1073" s="28">
        <v>45628</v>
      </c>
      <c r="K1073" s="28">
        <v>45725</v>
      </c>
      <c r="L1073">
        <v>183</v>
      </c>
      <c r="M1073">
        <v>0</v>
      </c>
      <c r="N1073">
        <v>1</v>
      </c>
      <c r="O1073">
        <v>5.5</v>
      </c>
      <c r="P1073" t="s">
        <v>14516</v>
      </c>
      <c r="Q1073">
        <f t="shared" si="16"/>
        <v>8720</v>
      </c>
      <c r="R1073">
        <f>IF(COUNTIF($A$2:A1073,A1073)=1,Q1073,"")</f>
        <v>8720</v>
      </c>
    </row>
    <row r="1074" spans="1:18">
      <c r="A1074" t="s">
        <v>7580</v>
      </c>
      <c r="B1074" t="s">
        <v>3713</v>
      </c>
      <c r="C1074" t="s">
        <v>3098</v>
      </c>
      <c r="D1074" t="s">
        <v>100</v>
      </c>
      <c r="E1074" t="s">
        <v>14543</v>
      </c>
      <c r="F1074" t="s">
        <v>16432</v>
      </c>
      <c r="G1074" t="s">
        <v>67</v>
      </c>
      <c r="H1074" t="s">
        <v>14682</v>
      </c>
      <c r="I1074" t="s">
        <v>954</v>
      </c>
      <c r="J1074" s="28">
        <v>45478</v>
      </c>
      <c r="K1074" s="28">
        <v>45402</v>
      </c>
      <c r="L1074">
        <v>76</v>
      </c>
      <c r="M1074">
        <v>1</v>
      </c>
      <c r="N1074">
        <v>2</v>
      </c>
      <c r="P1074" t="s">
        <v>14524</v>
      </c>
      <c r="Q1074">
        <f t="shared" si="16"/>
        <v>5339</v>
      </c>
      <c r="R1074">
        <f>IF(COUNTIF($A$2:A1074,A1074)=1,Q1074,"")</f>
        <v>5339</v>
      </c>
    </row>
    <row r="1075" spans="1:18">
      <c r="A1075" t="s">
        <v>16433</v>
      </c>
      <c r="B1075" t="s">
        <v>2094</v>
      </c>
      <c r="C1075" t="s">
        <v>3098</v>
      </c>
      <c r="D1075" t="s">
        <v>52</v>
      </c>
      <c r="E1075" t="s">
        <v>14522</v>
      </c>
      <c r="F1075" t="s">
        <v>15690</v>
      </c>
      <c r="G1075" t="s">
        <v>67</v>
      </c>
      <c r="H1075" t="s">
        <v>14506</v>
      </c>
      <c r="I1075" t="s">
        <v>2915</v>
      </c>
      <c r="J1075" s="28">
        <v>44789</v>
      </c>
      <c r="K1075" s="28"/>
      <c r="M1075">
        <v>0</v>
      </c>
      <c r="N1075">
        <v>1</v>
      </c>
      <c r="O1075">
        <v>10.6</v>
      </c>
      <c r="P1075" t="s">
        <v>14516</v>
      </c>
      <c r="Q1075">
        <f t="shared" si="16"/>
        <v>102000</v>
      </c>
      <c r="R1075">
        <f>IF(COUNTIF($A$2:A1075,A1075)=1,Q1075,"")</f>
        <v>102000</v>
      </c>
    </row>
    <row r="1076" spans="1:18">
      <c r="A1076" t="s">
        <v>16434</v>
      </c>
      <c r="B1076" t="s">
        <v>265</v>
      </c>
      <c r="C1076" t="s">
        <v>15259</v>
      </c>
      <c r="D1076" t="s">
        <v>73</v>
      </c>
      <c r="E1076" t="s">
        <v>14504</v>
      </c>
      <c r="F1076" t="s">
        <v>16435</v>
      </c>
      <c r="G1076" t="s">
        <v>53</v>
      </c>
      <c r="H1076" t="s">
        <v>14549</v>
      </c>
      <c r="I1076" t="s">
        <v>1449</v>
      </c>
      <c r="J1076" s="28">
        <v>45085</v>
      </c>
      <c r="K1076" s="28"/>
      <c r="M1076">
        <v>0</v>
      </c>
      <c r="N1076">
        <v>1</v>
      </c>
      <c r="O1076">
        <v>16.5</v>
      </c>
      <c r="P1076" t="s">
        <v>14524</v>
      </c>
      <c r="Q1076">
        <f t="shared" si="16"/>
        <v>23879</v>
      </c>
      <c r="R1076">
        <f>IF(COUNTIF($A$2:A1076,A1076)=1,Q1076,"")</f>
        <v>23879</v>
      </c>
    </row>
    <row r="1077" spans="1:18">
      <c r="A1077" t="s">
        <v>7539</v>
      </c>
      <c r="B1077" t="s">
        <v>5087</v>
      </c>
      <c r="C1077" t="s">
        <v>15090</v>
      </c>
      <c r="D1077" t="s">
        <v>60</v>
      </c>
      <c r="E1077" t="s">
        <v>14590</v>
      </c>
      <c r="F1077" t="s">
        <v>16436</v>
      </c>
      <c r="G1077" t="s">
        <v>67</v>
      </c>
      <c r="H1077" t="s">
        <v>15020</v>
      </c>
      <c r="I1077" t="s">
        <v>2403</v>
      </c>
      <c r="J1077" s="28">
        <v>45663</v>
      </c>
      <c r="K1077" s="28"/>
      <c r="M1077">
        <v>0</v>
      </c>
      <c r="N1077">
        <v>1</v>
      </c>
      <c r="O1077">
        <v>17.600000000000001</v>
      </c>
      <c r="P1077" t="s">
        <v>14516</v>
      </c>
      <c r="Q1077">
        <f t="shared" si="16"/>
        <v>15026</v>
      </c>
      <c r="R1077">
        <f>IF(COUNTIF($A$2:A1077,A1077)=1,Q1077,"")</f>
        <v>15026</v>
      </c>
    </row>
    <row r="1078" spans="1:18">
      <c r="A1078" t="s">
        <v>7304</v>
      </c>
      <c r="B1078" t="s">
        <v>1455</v>
      </c>
      <c r="C1078" t="s">
        <v>16054</v>
      </c>
      <c r="D1078" t="s">
        <v>119</v>
      </c>
      <c r="E1078" t="s">
        <v>14590</v>
      </c>
      <c r="F1078" t="s">
        <v>16437</v>
      </c>
      <c r="G1078" t="s">
        <v>14519</v>
      </c>
      <c r="H1078" t="s">
        <v>14506</v>
      </c>
      <c r="I1078" t="s">
        <v>4337</v>
      </c>
      <c r="J1078" s="28"/>
      <c r="K1078" s="28"/>
      <c r="M1078">
        <v>0</v>
      </c>
      <c r="N1078">
        <v>1</v>
      </c>
      <c r="O1078">
        <v>17.5</v>
      </c>
      <c r="P1078" t="s">
        <v>14507</v>
      </c>
      <c r="Q1078">
        <f t="shared" si="16"/>
        <v>12811</v>
      </c>
      <c r="R1078">
        <f>IF(COUNTIF($A$2:A1078,A1078)=1,Q1078,"")</f>
        <v>12811</v>
      </c>
    </row>
    <row r="1079" spans="1:18">
      <c r="A1079" t="s">
        <v>5165</v>
      </c>
      <c r="B1079" t="s">
        <v>1032</v>
      </c>
      <c r="C1079" t="s">
        <v>3098</v>
      </c>
      <c r="D1079" t="s">
        <v>100</v>
      </c>
      <c r="E1079" t="s">
        <v>14504</v>
      </c>
      <c r="F1079" t="s">
        <v>16438</v>
      </c>
      <c r="G1079" t="s">
        <v>133</v>
      </c>
      <c r="H1079" t="s">
        <v>14580</v>
      </c>
      <c r="I1079" t="s">
        <v>530</v>
      </c>
      <c r="J1079" s="28">
        <v>45020</v>
      </c>
      <c r="K1079" s="28"/>
      <c r="M1079">
        <v>0</v>
      </c>
      <c r="N1079">
        <v>1</v>
      </c>
      <c r="O1079">
        <v>25.5</v>
      </c>
      <c r="P1079" t="s">
        <v>14524</v>
      </c>
      <c r="Q1079">
        <f t="shared" si="16"/>
        <v>6245</v>
      </c>
      <c r="R1079">
        <f>IF(COUNTIF($A$2:A1079,A1079)=1,Q1079,"")</f>
        <v>6245</v>
      </c>
    </row>
    <row r="1080" spans="1:18">
      <c r="A1080" t="s">
        <v>9866</v>
      </c>
      <c r="B1080" t="s">
        <v>1150</v>
      </c>
      <c r="C1080" t="s">
        <v>14596</v>
      </c>
      <c r="D1080" t="s">
        <v>60</v>
      </c>
      <c r="E1080" t="s">
        <v>14590</v>
      </c>
      <c r="F1080" t="s">
        <v>16439</v>
      </c>
      <c r="G1080" t="s">
        <v>90</v>
      </c>
      <c r="H1080" t="s">
        <v>14565</v>
      </c>
      <c r="I1080" t="s">
        <v>2627</v>
      </c>
      <c r="J1080" s="28">
        <v>45369</v>
      </c>
      <c r="K1080" s="28"/>
      <c r="M1080">
        <v>0</v>
      </c>
      <c r="N1080">
        <v>1</v>
      </c>
      <c r="O1080">
        <v>23.5</v>
      </c>
      <c r="P1080" t="s">
        <v>14524</v>
      </c>
      <c r="Q1080">
        <f t="shared" si="16"/>
        <v>9509</v>
      </c>
      <c r="R1080">
        <f>IF(COUNTIF($A$2:A1080,A1080)=1,Q1080,"")</f>
        <v>9509</v>
      </c>
    </row>
    <row r="1081" spans="1:18">
      <c r="A1081" t="s">
        <v>3839</v>
      </c>
      <c r="B1081" t="s">
        <v>7477</v>
      </c>
      <c r="C1081" t="s">
        <v>3098</v>
      </c>
      <c r="D1081" t="s">
        <v>73</v>
      </c>
      <c r="E1081" t="s">
        <v>14504</v>
      </c>
      <c r="F1081" t="s">
        <v>16440</v>
      </c>
      <c r="G1081" t="s">
        <v>14519</v>
      </c>
      <c r="H1081" t="s">
        <v>14511</v>
      </c>
      <c r="I1081" t="s">
        <v>177</v>
      </c>
      <c r="J1081" s="28">
        <v>45647</v>
      </c>
      <c r="K1081" s="28"/>
      <c r="M1081">
        <v>0</v>
      </c>
      <c r="N1081">
        <v>1</v>
      </c>
      <c r="O1081">
        <v>17.3</v>
      </c>
      <c r="P1081" t="s">
        <v>14550</v>
      </c>
      <c r="Q1081">
        <f t="shared" si="16"/>
        <v>35350</v>
      </c>
      <c r="R1081">
        <f>IF(COUNTIF($A$2:A1081,A1081)=1,Q1081,"")</f>
        <v>35350</v>
      </c>
    </row>
    <row r="1082" spans="1:18">
      <c r="A1082" t="s">
        <v>8385</v>
      </c>
      <c r="B1082" t="s">
        <v>2852</v>
      </c>
      <c r="C1082" t="s">
        <v>3098</v>
      </c>
      <c r="D1082" t="s">
        <v>73</v>
      </c>
      <c r="E1082" t="s">
        <v>14543</v>
      </c>
      <c r="F1082" t="s">
        <v>16441</v>
      </c>
      <c r="G1082" t="s">
        <v>61</v>
      </c>
      <c r="H1082" t="s">
        <v>14527</v>
      </c>
      <c r="I1082" t="s">
        <v>1109</v>
      </c>
      <c r="J1082" s="28">
        <v>45342</v>
      </c>
      <c r="K1082" s="28">
        <v>45389</v>
      </c>
      <c r="L1082">
        <v>68</v>
      </c>
      <c r="M1082">
        <v>0</v>
      </c>
      <c r="N1082">
        <v>1</v>
      </c>
      <c r="O1082">
        <v>14.3</v>
      </c>
      <c r="P1082" t="s">
        <v>14512</v>
      </c>
      <c r="Q1082">
        <f t="shared" si="16"/>
        <v>10876</v>
      </c>
      <c r="R1082">
        <f>IF(COUNTIF($A$2:A1082,A1082)=1,Q1082,"")</f>
        <v>10876</v>
      </c>
    </row>
    <row r="1083" spans="1:18">
      <c r="A1083" t="s">
        <v>9320</v>
      </c>
      <c r="B1083" t="s">
        <v>1884</v>
      </c>
      <c r="C1083" t="s">
        <v>16315</v>
      </c>
      <c r="D1083" t="s">
        <v>119</v>
      </c>
      <c r="E1083" t="s">
        <v>14509</v>
      </c>
      <c r="F1083" t="s">
        <v>16442</v>
      </c>
      <c r="G1083" t="s">
        <v>14588</v>
      </c>
      <c r="H1083" t="s">
        <v>14506</v>
      </c>
      <c r="I1083" t="s">
        <v>3964</v>
      </c>
      <c r="J1083" s="28">
        <v>45788</v>
      </c>
      <c r="K1083" s="28"/>
      <c r="M1083">
        <v>0</v>
      </c>
      <c r="N1083">
        <v>1</v>
      </c>
      <c r="O1083">
        <v>19.5</v>
      </c>
      <c r="P1083" t="s">
        <v>14550</v>
      </c>
      <c r="Q1083">
        <f t="shared" si="16"/>
        <v>13642</v>
      </c>
      <c r="R1083">
        <f>IF(COUNTIF($A$2:A1083,A1083)=1,Q1083,"")</f>
        <v>13642</v>
      </c>
    </row>
    <row r="1084" spans="1:18">
      <c r="A1084" t="s">
        <v>9073</v>
      </c>
      <c r="B1084" t="s">
        <v>8126</v>
      </c>
      <c r="C1084" t="s">
        <v>15487</v>
      </c>
      <c r="D1084" t="s">
        <v>73</v>
      </c>
      <c r="E1084" t="s">
        <v>14509</v>
      </c>
      <c r="F1084" t="s">
        <v>16394</v>
      </c>
      <c r="G1084" t="s">
        <v>14519</v>
      </c>
      <c r="H1084" t="s">
        <v>14917</v>
      </c>
      <c r="I1084" t="s">
        <v>564</v>
      </c>
      <c r="J1084" s="28">
        <v>45584</v>
      </c>
      <c r="K1084" s="28"/>
      <c r="M1084">
        <v>0</v>
      </c>
      <c r="N1084">
        <v>1</v>
      </c>
      <c r="O1084">
        <v>7.6</v>
      </c>
      <c r="P1084" t="s">
        <v>14550</v>
      </c>
      <c r="Q1084">
        <f t="shared" si="16"/>
        <v>36000</v>
      </c>
      <c r="R1084">
        <f>IF(COUNTIF($A$2:A1084,A1084)=1,Q1084,"")</f>
        <v>36000</v>
      </c>
    </row>
    <row r="1085" spans="1:18">
      <c r="A1085" t="s">
        <v>16443</v>
      </c>
      <c r="B1085" t="s">
        <v>6290</v>
      </c>
      <c r="C1085" t="s">
        <v>14876</v>
      </c>
      <c r="D1085" t="s">
        <v>60</v>
      </c>
      <c r="E1085" t="s">
        <v>14558</v>
      </c>
      <c r="F1085" t="s">
        <v>16444</v>
      </c>
      <c r="G1085" t="s">
        <v>74</v>
      </c>
      <c r="H1085" t="s">
        <v>14506</v>
      </c>
      <c r="I1085" t="s">
        <v>1016</v>
      </c>
      <c r="J1085" s="28">
        <v>45547</v>
      </c>
      <c r="K1085" s="28">
        <v>45518</v>
      </c>
      <c r="L1085">
        <v>109</v>
      </c>
      <c r="M1085">
        <v>0</v>
      </c>
      <c r="N1085">
        <v>1</v>
      </c>
      <c r="O1085">
        <v>19.7</v>
      </c>
      <c r="P1085" t="s">
        <v>14507</v>
      </c>
      <c r="Q1085">
        <f t="shared" si="16"/>
        <v>4537</v>
      </c>
      <c r="R1085">
        <f>IF(COUNTIF($A$2:A1085,A1085)=1,Q1085,"")</f>
        <v>4537</v>
      </c>
    </row>
    <row r="1086" spans="1:18">
      <c r="A1086" t="s">
        <v>4932</v>
      </c>
      <c r="B1086" t="s">
        <v>1020</v>
      </c>
      <c r="C1086" t="s">
        <v>14888</v>
      </c>
      <c r="D1086" t="s">
        <v>52</v>
      </c>
      <c r="E1086" t="s">
        <v>14558</v>
      </c>
      <c r="F1086" t="s">
        <v>16445</v>
      </c>
      <c r="G1086" t="s">
        <v>14519</v>
      </c>
      <c r="H1086" t="s">
        <v>14568</v>
      </c>
      <c r="I1086" t="s">
        <v>2367</v>
      </c>
      <c r="J1086" s="28">
        <v>45314</v>
      </c>
      <c r="K1086" s="28">
        <v>45311</v>
      </c>
      <c r="L1086">
        <v>148</v>
      </c>
      <c r="M1086">
        <v>0</v>
      </c>
      <c r="N1086">
        <v>1</v>
      </c>
      <c r="P1086" t="s">
        <v>14507</v>
      </c>
      <c r="Q1086">
        <f t="shared" si="16"/>
        <v>54569</v>
      </c>
      <c r="R1086">
        <f>IF(COUNTIF($A$2:A1086,A1086)=1,Q1086,"")</f>
        <v>54569</v>
      </c>
    </row>
    <row r="1087" spans="1:18">
      <c r="A1087" t="s">
        <v>3514</v>
      </c>
      <c r="B1087" t="s">
        <v>318</v>
      </c>
      <c r="C1087" t="s">
        <v>14738</v>
      </c>
      <c r="D1087" t="s">
        <v>73</v>
      </c>
      <c r="E1087" t="s">
        <v>14522</v>
      </c>
      <c r="F1087" t="s">
        <v>16446</v>
      </c>
      <c r="G1087" t="s">
        <v>14588</v>
      </c>
      <c r="H1087" t="s">
        <v>14540</v>
      </c>
      <c r="I1087" t="s">
        <v>2226</v>
      </c>
      <c r="J1087" s="28"/>
      <c r="K1087" s="28"/>
      <c r="M1087">
        <v>0</v>
      </c>
      <c r="N1087">
        <v>1</v>
      </c>
      <c r="O1087">
        <v>10</v>
      </c>
      <c r="P1087" t="s">
        <v>14507</v>
      </c>
      <c r="Q1087">
        <f t="shared" si="16"/>
        <v>29814</v>
      </c>
      <c r="R1087">
        <f>IF(COUNTIF($A$2:A1087,A1087)=1,Q1087,"")</f>
        <v>29814</v>
      </c>
    </row>
    <row r="1088" spans="1:18">
      <c r="A1088" t="s">
        <v>14129</v>
      </c>
      <c r="B1088" t="s">
        <v>419</v>
      </c>
      <c r="C1088" t="s">
        <v>16297</v>
      </c>
      <c r="D1088" t="s">
        <v>119</v>
      </c>
      <c r="E1088" t="s">
        <v>14522</v>
      </c>
      <c r="F1088" t="s">
        <v>16447</v>
      </c>
      <c r="G1088" t="s">
        <v>14588</v>
      </c>
      <c r="H1088" t="s">
        <v>14560</v>
      </c>
      <c r="I1088" t="s">
        <v>320</v>
      </c>
      <c r="J1088" s="28">
        <v>44850</v>
      </c>
      <c r="K1088" s="28"/>
      <c r="M1088">
        <v>0</v>
      </c>
      <c r="N1088">
        <v>1</v>
      </c>
      <c r="O1088">
        <v>3.1</v>
      </c>
      <c r="P1088" t="s">
        <v>14516</v>
      </c>
      <c r="Q1088">
        <f t="shared" si="16"/>
        <v>6519</v>
      </c>
      <c r="R1088">
        <f>IF(COUNTIF($A$2:A1088,A1088)=1,Q1088,"")</f>
        <v>6519</v>
      </c>
    </row>
    <row r="1089" spans="1:18">
      <c r="A1089" t="s">
        <v>12812</v>
      </c>
      <c r="B1089" t="s">
        <v>4753</v>
      </c>
      <c r="C1089" t="s">
        <v>16448</v>
      </c>
      <c r="D1089" t="s">
        <v>100</v>
      </c>
      <c r="E1089" t="s">
        <v>14517</v>
      </c>
      <c r="F1089" t="s">
        <v>16449</v>
      </c>
      <c r="G1089" t="s">
        <v>133</v>
      </c>
      <c r="H1089" t="s">
        <v>14746</v>
      </c>
      <c r="I1089" t="s">
        <v>1039</v>
      </c>
      <c r="J1089" s="28">
        <v>44962</v>
      </c>
      <c r="K1089" s="28"/>
      <c r="M1089">
        <v>0</v>
      </c>
      <c r="N1089">
        <v>1</v>
      </c>
      <c r="O1089">
        <v>20</v>
      </c>
      <c r="P1089" t="s">
        <v>14550</v>
      </c>
      <c r="Q1089">
        <f t="shared" si="16"/>
        <v>2293</v>
      </c>
      <c r="R1089">
        <f>IF(COUNTIF($A$2:A1089,A1089)=1,Q1089,"")</f>
        <v>2293</v>
      </c>
    </row>
    <row r="1090" spans="1:18">
      <c r="A1090" t="s">
        <v>16450</v>
      </c>
      <c r="B1090" t="s">
        <v>720</v>
      </c>
      <c r="C1090" t="s">
        <v>16451</v>
      </c>
      <c r="D1090" t="s">
        <v>73</v>
      </c>
      <c r="E1090" t="s">
        <v>14522</v>
      </c>
      <c r="F1090" t="s">
        <v>16452</v>
      </c>
      <c r="G1090" t="s">
        <v>61</v>
      </c>
      <c r="H1090" t="s">
        <v>14545</v>
      </c>
      <c r="I1090" t="s">
        <v>2381</v>
      </c>
      <c r="J1090" s="28">
        <v>45181</v>
      </c>
      <c r="K1090" s="28"/>
      <c r="M1090">
        <v>0</v>
      </c>
      <c r="N1090">
        <v>1</v>
      </c>
      <c r="O1090">
        <v>10.3</v>
      </c>
      <c r="P1090" t="s">
        <v>14507</v>
      </c>
      <c r="Q1090">
        <f t="shared" ref="Q1090:Q1153" si="17">IFERROR(IF(RIGHT(UPPER(TRIM(F1090)),1)="K",VALUE(SUBSTITUTE(SUBSTITUTE(LEFT(TRIM(F1090),LEN(TRIM(F1090))-1),"$",""),",",""))*1000,IF(RIGHT(UPPER(TRIM(F1090)),1)="M",VALUE(SUBSTITUTE(SUBSTITUTE(LEFT(TRIM(F1090),LEN(TRIM(F1090))-1),"$",""),",",""))*1000000,VALUE(SUBSTITUTE(SUBSTITUTE(TRIM(F1090),"$",""),",","")))),"")</f>
        <v>39879</v>
      </c>
      <c r="R1090">
        <f>IF(COUNTIF($A$2:A1090,A1090)=1,Q1090,"")</f>
        <v>39879</v>
      </c>
    </row>
    <row r="1091" spans="1:18">
      <c r="A1091" t="s">
        <v>7966</v>
      </c>
      <c r="B1091" t="s">
        <v>2129</v>
      </c>
      <c r="C1091" t="s">
        <v>14562</v>
      </c>
      <c r="D1091" t="s">
        <v>119</v>
      </c>
      <c r="E1091" t="s">
        <v>14517</v>
      </c>
      <c r="F1091" t="s">
        <v>14830</v>
      </c>
      <c r="G1091" t="s">
        <v>53</v>
      </c>
      <c r="H1091" t="s">
        <v>14530</v>
      </c>
      <c r="I1091" t="s">
        <v>508</v>
      </c>
      <c r="J1091" s="28">
        <v>45109</v>
      </c>
      <c r="K1091" s="28"/>
      <c r="M1091">
        <v>0</v>
      </c>
      <c r="N1091">
        <v>1</v>
      </c>
      <c r="O1091">
        <v>24.9</v>
      </c>
      <c r="P1091" t="s">
        <v>14524</v>
      </c>
      <c r="Q1091">
        <f t="shared" si="17"/>
        <v>6000</v>
      </c>
      <c r="R1091">
        <f>IF(COUNTIF($A$2:A1091,A1091)=1,Q1091,"")</f>
        <v>6000</v>
      </c>
    </row>
    <row r="1092" spans="1:18">
      <c r="A1092" t="s">
        <v>12137</v>
      </c>
      <c r="B1092" t="s">
        <v>779</v>
      </c>
      <c r="C1092" t="s">
        <v>16453</v>
      </c>
      <c r="D1092" t="s">
        <v>100</v>
      </c>
      <c r="E1092" t="s">
        <v>14590</v>
      </c>
      <c r="F1092" t="s">
        <v>16454</v>
      </c>
      <c r="G1092" t="s">
        <v>53</v>
      </c>
      <c r="H1092" t="s">
        <v>14909</v>
      </c>
      <c r="I1092" t="s">
        <v>2457</v>
      </c>
      <c r="J1092" s="28">
        <v>45511</v>
      </c>
      <c r="K1092" s="28"/>
      <c r="M1092">
        <v>0</v>
      </c>
      <c r="N1092">
        <v>1</v>
      </c>
      <c r="O1092">
        <v>0.4</v>
      </c>
      <c r="P1092" t="s">
        <v>14524</v>
      </c>
      <c r="Q1092">
        <f t="shared" si="17"/>
        <v>5365</v>
      </c>
      <c r="R1092">
        <f>IF(COUNTIF($A$2:A1092,A1092)=1,Q1092,"")</f>
        <v>5365</v>
      </c>
    </row>
    <row r="1093" spans="1:18">
      <c r="A1093" t="s">
        <v>5928</v>
      </c>
      <c r="B1093" t="s">
        <v>2138</v>
      </c>
      <c r="C1093" t="s">
        <v>14834</v>
      </c>
      <c r="D1093" t="s">
        <v>119</v>
      </c>
      <c r="E1093" t="s">
        <v>14590</v>
      </c>
      <c r="F1093" t="s">
        <v>16455</v>
      </c>
      <c r="G1093" t="s">
        <v>14519</v>
      </c>
      <c r="H1093" t="s">
        <v>14639</v>
      </c>
      <c r="I1093" t="s">
        <v>4162</v>
      </c>
      <c r="J1093" s="28">
        <v>45535</v>
      </c>
      <c r="K1093" s="28"/>
      <c r="M1093">
        <v>0</v>
      </c>
      <c r="N1093">
        <v>1</v>
      </c>
      <c r="O1093">
        <v>31.3</v>
      </c>
      <c r="P1093" t="s">
        <v>14516</v>
      </c>
      <c r="Q1093">
        <f t="shared" si="17"/>
        <v>14035</v>
      </c>
      <c r="R1093">
        <f>IF(COUNTIF($A$2:A1093,A1093)=1,Q1093,"")</f>
        <v>14035</v>
      </c>
    </row>
    <row r="1094" spans="1:18">
      <c r="A1094" t="s">
        <v>9421</v>
      </c>
      <c r="B1094" t="s">
        <v>1348</v>
      </c>
      <c r="C1094" t="s">
        <v>3098</v>
      </c>
      <c r="D1094" t="s">
        <v>73</v>
      </c>
      <c r="E1094" t="s">
        <v>14509</v>
      </c>
      <c r="F1094" t="s">
        <v>16456</v>
      </c>
      <c r="G1094" t="s">
        <v>61</v>
      </c>
      <c r="H1094" t="s">
        <v>14549</v>
      </c>
      <c r="I1094" t="s">
        <v>4981</v>
      </c>
      <c r="J1094" s="28">
        <v>45526</v>
      </c>
      <c r="K1094" s="28"/>
      <c r="M1094">
        <v>0</v>
      </c>
      <c r="N1094">
        <v>1</v>
      </c>
      <c r="O1094">
        <v>5.4</v>
      </c>
      <c r="P1094" t="s">
        <v>14516</v>
      </c>
      <c r="Q1094">
        <f t="shared" si="17"/>
        <v>24386</v>
      </c>
      <c r="R1094">
        <f>IF(COUNTIF($A$2:A1094,A1094)=1,Q1094,"")</f>
        <v>24386</v>
      </c>
    </row>
    <row r="1095" spans="1:18">
      <c r="A1095" t="s">
        <v>3493</v>
      </c>
      <c r="B1095" t="s">
        <v>3974</v>
      </c>
      <c r="C1095" t="s">
        <v>3098</v>
      </c>
      <c r="D1095" t="s">
        <v>119</v>
      </c>
      <c r="E1095" t="s">
        <v>14522</v>
      </c>
      <c r="F1095" t="s">
        <v>16457</v>
      </c>
      <c r="G1095" t="s">
        <v>90</v>
      </c>
      <c r="H1095" t="s">
        <v>14553</v>
      </c>
      <c r="I1095" t="s">
        <v>3241</v>
      </c>
      <c r="J1095" s="28">
        <v>45351</v>
      </c>
      <c r="K1095" s="28"/>
      <c r="M1095">
        <v>0</v>
      </c>
      <c r="N1095">
        <v>1</v>
      </c>
      <c r="O1095">
        <v>19.7</v>
      </c>
      <c r="P1095" t="s">
        <v>14512</v>
      </c>
      <c r="Q1095">
        <f t="shared" si="17"/>
        <v>8259</v>
      </c>
      <c r="R1095">
        <f>IF(COUNTIF($A$2:A1095,A1095)=1,Q1095,"")</f>
        <v>8259</v>
      </c>
    </row>
    <row r="1096" spans="1:18">
      <c r="A1096" t="s">
        <v>9999</v>
      </c>
      <c r="B1096" t="s">
        <v>5438</v>
      </c>
      <c r="C1096" t="s">
        <v>3098</v>
      </c>
      <c r="D1096" t="s">
        <v>52</v>
      </c>
      <c r="E1096" t="s">
        <v>14543</v>
      </c>
      <c r="F1096" t="s">
        <v>16458</v>
      </c>
      <c r="G1096" t="s">
        <v>67</v>
      </c>
      <c r="H1096" t="s">
        <v>14742</v>
      </c>
      <c r="I1096" t="s">
        <v>809</v>
      </c>
      <c r="J1096" s="28">
        <v>45166</v>
      </c>
      <c r="K1096" s="28">
        <v>45214</v>
      </c>
      <c r="L1096">
        <v>84</v>
      </c>
      <c r="M1096">
        <v>0</v>
      </c>
      <c r="N1096">
        <v>1</v>
      </c>
      <c r="O1096">
        <v>31.4</v>
      </c>
      <c r="P1096" t="s">
        <v>14524</v>
      </c>
      <c r="Q1096">
        <f t="shared" si="17"/>
        <v>76978</v>
      </c>
      <c r="R1096">
        <f>IF(COUNTIF($A$2:A1096,A1096)=1,Q1096,"")</f>
        <v>76978</v>
      </c>
    </row>
    <row r="1097" spans="1:18">
      <c r="A1097" t="s">
        <v>16459</v>
      </c>
      <c r="B1097" t="s">
        <v>1844</v>
      </c>
      <c r="C1097" t="s">
        <v>16460</v>
      </c>
      <c r="D1097" t="s">
        <v>52</v>
      </c>
      <c r="E1097" t="s">
        <v>14522</v>
      </c>
      <c r="F1097" t="s">
        <v>16461</v>
      </c>
      <c r="G1097" t="s">
        <v>61</v>
      </c>
      <c r="H1097" t="s">
        <v>14560</v>
      </c>
      <c r="I1097" t="s">
        <v>1728</v>
      </c>
      <c r="J1097" s="28">
        <v>45519</v>
      </c>
      <c r="K1097" s="28"/>
      <c r="M1097">
        <v>0</v>
      </c>
      <c r="N1097">
        <v>1</v>
      </c>
      <c r="O1097">
        <v>23.1</v>
      </c>
      <c r="P1097" t="s">
        <v>14516</v>
      </c>
      <c r="Q1097">
        <f t="shared" si="17"/>
        <v>172075</v>
      </c>
      <c r="R1097">
        <f>IF(COUNTIF($A$2:A1097,A1097)=1,Q1097,"")</f>
        <v>172075</v>
      </c>
    </row>
    <row r="1098" spans="1:18">
      <c r="A1098" t="s">
        <v>12695</v>
      </c>
      <c r="B1098" t="s">
        <v>5468</v>
      </c>
      <c r="C1098" t="s">
        <v>16451</v>
      </c>
      <c r="D1098" t="s">
        <v>60</v>
      </c>
      <c r="E1098" t="s">
        <v>14509</v>
      </c>
      <c r="F1098" t="s">
        <v>16462</v>
      </c>
      <c r="G1098" t="s">
        <v>74</v>
      </c>
      <c r="H1098" t="s">
        <v>14803</v>
      </c>
      <c r="I1098" t="s">
        <v>1601</v>
      </c>
      <c r="J1098" s="28">
        <v>45077</v>
      </c>
      <c r="K1098" s="28"/>
      <c r="M1098">
        <v>0</v>
      </c>
      <c r="N1098">
        <v>1</v>
      </c>
      <c r="O1098">
        <v>13.7</v>
      </c>
      <c r="P1098" t="s">
        <v>14512</v>
      </c>
      <c r="Q1098">
        <f t="shared" si="17"/>
        <v>20135</v>
      </c>
      <c r="R1098">
        <f>IF(COUNTIF($A$2:A1098,A1098)=1,Q1098,"")</f>
        <v>20135</v>
      </c>
    </row>
    <row r="1099" spans="1:18">
      <c r="A1099" t="s">
        <v>10165</v>
      </c>
      <c r="B1099" t="s">
        <v>9872</v>
      </c>
      <c r="C1099" t="s">
        <v>14902</v>
      </c>
      <c r="D1099" t="s">
        <v>119</v>
      </c>
      <c r="E1099" t="s">
        <v>14517</v>
      </c>
      <c r="F1099" t="s">
        <v>16463</v>
      </c>
      <c r="G1099" t="s">
        <v>14519</v>
      </c>
      <c r="H1099" t="s">
        <v>14540</v>
      </c>
      <c r="I1099" t="s">
        <v>1199</v>
      </c>
      <c r="J1099" s="28">
        <v>45161</v>
      </c>
      <c r="K1099" s="28"/>
      <c r="M1099">
        <v>0</v>
      </c>
      <c r="N1099">
        <v>1</v>
      </c>
      <c r="O1099">
        <v>6.7</v>
      </c>
      <c r="P1099" t="s">
        <v>14524</v>
      </c>
      <c r="Q1099">
        <f t="shared" si="17"/>
        <v>2441</v>
      </c>
      <c r="R1099">
        <f>IF(COUNTIF($A$2:A1099,A1099)=1,Q1099,"")</f>
        <v>2441</v>
      </c>
    </row>
    <row r="1100" spans="1:18">
      <c r="A1100" t="s">
        <v>12913</v>
      </c>
      <c r="B1100" t="s">
        <v>3488</v>
      </c>
      <c r="C1100" t="s">
        <v>3098</v>
      </c>
      <c r="D1100" t="s">
        <v>119</v>
      </c>
      <c r="E1100" t="s">
        <v>14543</v>
      </c>
      <c r="F1100" t="s">
        <v>16464</v>
      </c>
      <c r="G1100" t="s">
        <v>67</v>
      </c>
      <c r="H1100" t="s">
        <v>14532</v>
      </c>
      <c r="I1100" t="s">
        <v>1792</v>
      </c>
      <c r="J1100" s="28">
        <v>45461</v>
      </c>
      <c r="K1100" s="28">
        <v>45388</v>
      </c>
      <c r="L1100">
        <v>89</v>
      </c>
      <c r="M1100">
        <v>0</v>
      </c>
      <c r="N1100">
        <v>1</v>
      </c>
      <c r="O1100">
        <v>30.5</v>
      </c>
      <c r="P1100" t="s">
        <v>14516</v>
      </c>
      <c r="Q1100">
        <f t="shared" si="17"/>
        <v>6536</v>
      </c>
      <c r="R1100">
        <f>IF(COUNTIF($A$2:A1100,A1100)=1,Q1100,"")</f>
        <v>6536</v>
      </c>
    </row>
    <row r="1101" spans="1:18">
      <c r="A1101" t="s">
        <v>9767</v>
      </c>
      <c r="B1101" t="s">
        <v>3299</v>
      </c>
      <c r="C1101" t="s">
        <v>3098</v>
      </c>
      <c r="D1101" t="s">
        <v>119</v>
      </c>
      <c r="E1101" t="s">
        <v>14558</v>
      </c>
      <c r="F1101" t="s">
        <v>16465</v>
      </c>
      <c r="G1101" t="s">
        <v>14588</v>
      </c>
      <c r="H1101" t="s">
        <v>14904</v>
      </c>
      <c r="I1101" t="s">
        <v>5359</v>
      </c>
      <c r="J1101" s="28">
        <v>45181</v>
      </c>
      <c r="K1101" s="28">
        <v>45254</v>
      </c>
      <c r="L1101">
        <v>132</v>
      </c>
      <c r="M1101">
        <v>0</v>
      </c>
      <c r="N1101">
        <v>1</v>
      </c>
      <c r="P1101" t="s">
        <v>14507</v>
      </c>
      <c r="Q1101">
        <f t="shared" si="17"/>
        <v>10167</v>
      </c>
      <c r="R1101">
        <f>IF(COUNTIF($A$2:A1101,A1101)=1,Q1101,"")</f>
        <v>10167</v>
      </c>
    </row>
    <row r="1102" spans="1:18">
      <c r="A1102" t="s">
        <v>9196</v>
      </c>
      <c r="B1102" t="s">
        <v>1375</v>
      </c>
      <c r="C1102" t="s">
        <v>15661</v>
      </c>
      <c r="D1102" t="s">
        <v>73</v>
      </c>
      <c r="E1102" t="s">
        <v>14504</v>
      </c>
      <c r="F1102" t="s">
        <v>16466</v>
      </c>
      <c r="G1102" t="s">
        <v>53</v>
      </c>
      <c r="H1102" t="s">
        <v>14568</v>
      </c>
      <c r="I1102" t="s">
        <v>259</v>
      </c>
      <c r="J1102" s="28">
        <v>44950</v>
      </c>
      <c r="K1102" s="28"/>
      <c r="M1102">
        <v>0</v>
      </c>
      <c r="N1102">
        <v>1</v>
      </c>
      <c r="O1102">
        <v>30.7</v>
      </c>
      <c r="P1102" t="s">
        <v>14516</v>
      </c>
      <c r="Q1102">
        <f t="shared" si="17"/>
        <v>25218</v>
      </c>
      <c r="R1102">
        <f>IF(COUNTIF($A$2:A1102,A1102)=1,Q1102,"")</f>
        <v>25218</v>
      </c>
    </row>
    <row r="1103" spans="1:18">
      <c r="A1103" t="s">
        <v>16467</v>
      </c>
      <c r="B1103" t="s">
        <v>1328</v>
      </c>
      <c r="C1103" t="s">
        <v>15894</v>
      </c>
      <c r="D1103" t="s">
        <v>60</v>
      </c>
      <c r="E1103" t="s">
        <v>14522</v>
      </c>
      <c r="F1103" t="s">
        <v>16468</v>
      </c>
      <c r="G1103" t="s">
        <v>14588</v>
      </c>
      <c r="H1103" t="s">
        <v>14537</v>
      </c>
      <c r="I1103" t="s">
        <v>872</v>
      </c>
      <c r="J1103" s="28">
        <v>45482</v>
      </c>
      <c r="K1103" s="28"/>
      <c r="M1103">
        <v>0</v>
      </c>
      <c r="N1103">
        <v>1</v>
      </c>
      <c r="O1103">
        <v>20.399999999999999</v>
      </c>
      <c r="P1103" t="s">
        <v>14550</v>
      </c>
      <c r="Q1103">
        <f t="shared" si="17"/>
        <v>14564</v>
      </c>
      <c r="R1103">
        <f>IF(COUNTIF($A$2:A1103,A1103)=1,Q1103,"")</f>
        <v>14564</v>
      </c>
    </row>
    <row r="1104" spans="1:18">
      <c r="A1104" t="s">
        <v>7073</v>
      </c>
      <c r="B1104" t="s">
        <v>276</v>
      </c>
      <c r="C1104" t="s">
        <v>15466</v>
      </c>
      <c r="D1104" t="s">
        <v>73</v>
      </c>
      <c r="E1104" t="s">
        <v>14509</v>
      </c>
      <c r="F1104" t="s">
        <v>16469</v>
      </c>
      <c r="G1104" t="s">
        <v>61</v>
      </c>
      <c r="H1104" t="s">
        <v>14545</v>
      </c>
      <c r="I1104" t="s">
        <v>1122</v>
      </c>
      <c r="J1104" s="28">
        <v>45556</v>
      </c>
      <c r="K1104" s="28"/>
      <c r="M1104">
        <v>0</v>
      </c>
      <c r="N1104">
        <v>1</v>
      </c>
      <c r="O1104">
        <v>0.2</v>
      </c>
      <c r="P1104" t="s">
        <v>14516</v>
      </c>
      <c r="Q1104">
        <f t="shared" si="17"/>
        <v>25301</v>
      </c>
      <c r="R1104">
        <f>IF(COUNTIF($A$2:A1104,A1104)=1,Q1104,"")</f>
        <v>25301</v>
      </c>
    </row>
    <row r="1105" spans="1:18">
      <c r="A1105" t="s">
        <v>11660</v>
      </c>
      <c r="B1105" t="s">
        <v>6111</v>
      </c>
      <c r="C1105" t="s">
        <v>16470</v>
      </c>
      <c r="D1105" t="s">
        <v>60</v>
      </c>
      <c r="E1105" t="s">
        <v>14590</v>
      </c>
      <c r="F1105" t="s">
        <v>16471</v>
      </c>
      <c r="G1105" t="s">
        <v>90</v>
      </c>
      <c r="H1105" t="s">
        <v>14549</v>
      </c>
      <c r="I1105" t="s">
        <v>519</v>
      </c>
      <c r="J1105" s="28"/>
      <c r="K1105" s="28"/>
      <c r="M1105">
        <v>0</v>
      </c>
      <c r="N1105">
        <v>1</v>
      </c>
      <c r="P1105" t="s">
        <v>14550</v>
      </c>
      <c r="Q1105">
        <f t="shared" si="17"/>
        <v>21436</v>
      </c>
      <c r="R1105">
        <f>IF(COUNTIF($A$2:A1105,A1105)=1,Q1105,"")</f>
        <v>21436</v>
      </c>
    </row>
    <row r="1106" spans="1:18">
      <c r="A1106" t="s">
        <v>4255</v>
      </c>
      <c r="B1106" t="s">
        <v>8708</v>
      </c>
      <c r="C1106" t="s">
        <v>15119</v>
      </c>
      <c r="D1106" t="s">
        <v>100</v>
      </c>
      <c r="E1106" t="s">
        <v>14504</v>
      </c>
      <c r="F1106" t="s">
        <v>16472</v>
      </c>
      <c r="G1106" t="s">
        <v>67</v>
      </c>
      <c r="H1106" t="s">
        <v>15655</v>
      </c>
      <c r="I1106" t="s">
        <v>4162</v>
      </c>
      <c r="J1106" s="28">
        <v>45394</v>
      </c>
      <c r="K1106" s="28"/>
      <c r="M1106">
        <v>0</v>
      </c>
      <c r="N1106">
        <v>1</v>
      </c>
      <c r="O1106">
        <v>14.8</v>
      </c>
      <c r="P1106" t="s">
        <v>14512</v>
      </c>
      <c r="Q1106">
        <f t="shared" si="17"/>
        <v>4584</v>
      </c>
      <c r="R1106">
        <f>IF(COUNTIF($A$2:A1106,A1106)=1,Q1106,"")</f>
        <v>4584</v>
      </c>
    </row>
    <row r="1107" spans="1:18">
      <c r="A1107" t="s">
        <v>10273</v>
      </c>
      <c r="B1107" t="s">
        <v>4395</v>
      </c>
      <c r="C1107" t="s">
        <v>3098</v>
      </c>
      <c r="D1107" t="s">
        <v>60</v>
      </c>
      <c r="E1107" t="s">
        <v>14504</v>
      </c>
      <c r="F1107" t="s">
        <v>16473</v>
      </c>
      <c r="G1107" t="s">
        <v>61</v>
      </c>
      <c r="H1107" t="s">
        <v>15360</v>
      </c>
      <c r="I1107" t="s">
        <v>4850</v>
      </c>
      <c r="J1107" s="28">
        <v>45362</v>
      </c>
      <c r="K1107" s="28"/>
      <c r="M1107">
        <v>0</v>
      </c>
      <c r="N1107">
        <v>1</v>
      </c>
      <c r="P1107" t="s">
        <v>14524</v>
      </c>
      <c r="Q1107">
        <f t="shared" si="17"/>
        <v>9231</v>
      </c>
      <c r="R1107">
        <f>IF(COUNTIF($A$2:A1107,A1107)=1,Q1107,"")</f>
        <v>9231</v>
      </c>
    </row>
    <row r="1108" spans="1:18">
      <c r="A1108" t="s">
        <v>8745</v>
      </c>
      <c r="B1108" t="s">
        <v>989</v>
      </c>
      <c r="C1108" t="s">
        <v>14860</v>
      </c>
      <c r="D1108" t="s">
        <v>100</v>
      </c>
      <c r="E1108" t="s">
        <v>14517</v>
      </c>
      <c r="F1108" t="s">
        <v>16474</v>
      </c>
      <c r="G1108" t="s">
        <v>74</v>
      </c>
      <c r="H1108" t="s">
        <v>14742</v>
      </c>
      <c r="I1108" t="s">
        <v>1607</v>
      </c>
      <c r="J1108" s="28">
        <v>45534</v>
      </c>
      <c r="K1108" s="28"/>
      <c r="M1108">
        <v>0</v>
      </c>
      <c r="N1108">
        <v>1</v>
      </c>
      <c r="P1108" t="s">
        <v>14512</v>
      </c>
      <c r="Q1108">
        <f t="shared" si="17"/>
        <v>8307</v>
      </c>
      <c r="R1108">
        <f>IF(COUNTIF($A$2:A1108,A1108)=1,Q1108,"")</f>
        <v>8307</v>
      </c>
    </row>
    <row r="1109" spans="1:18">
      <c r="A1109" t="s">
        <v>7722</v>
      </c>
      <c r="B1109" t="s">
        <v>2144</v>
      </c>
      <c r="C1109" t="s">
        <v>15368</v>
      </c>
      <c r="D1109" t="s">
        <v>119</v>
      </c>
      <c r="E1109" t="s">
        <v>14509</v>
      </c>
      <c r="F1109" t="s">
        <v>16475</v>
      </c>
      <c r="G1109" t="s">
        <v>90</v>
      </c>
      <c r="H1109" t="s">
        <v>14565</v>
      </c>
      <c r="I1109" t="s">
        <v>16476</v>
      </c>
      <c r="J1109" s="28">
        <v>45040</v>
      </c>
      <c r="K1109" s="28"/>
      <c r="M1109">
        <v>0</v>
      </c>
      <c r="N1109">
        <v>1</v>
      </c>
      <c r="O1109">
        <v>27.7</v>
      </c>
      <c r="P1109" t="s">
        <v>14512</v>
      </c>
      <c r="Q1109">
        <f t="shared" si="17"/>
        <v>12825</v>
      </c>
      <c r="R1109">
        <f>IF(COUNTIF($A$2:A1109,A1109)=1,Q1109,"")</f>
        <v>12825</v>
      </c>
    </row>
    <row r="1110" spans="1:18">
      <c r="A1110" t="s">
        <v>16477</v>
      </c>
      <c r="B1110" t="s">
        <v>3723</v>
      </c>
      <c r="C1110" t="s">
        <v>15705</v>
      </c>
      <c r="D1110" t="s">
        <v>52</v>
      </c>
      <c r="E1110" t="s">
        <v>14517</v>
      </c>
      <c r="F1110" t="s">
        <v>16478</v>
      </c>
      <c r="G1110" t="s">
        <v>61</v>
      </c>
      <c r="H1110" t="s">
        <v>14568</v>
      </c>
      <c r="I1110" t="s">
        <v>4956</v>
      </c>
      <c r="J1110" s="28">
        <v>44747</v>
      </c>
      <c r="K1110" s="28"/>
      <c r="M1110">
        <v>0</v>
      </c>
      <c r="N1110">
        <v>1</v>
      </c>
      <c r="O1110">
        <v>19.8</v>
      </c>
      <c r="P1110" t="s">
        <v>14516</v>
      </c>
      <c r="Q1110">
        <f t="shared" si="17"/>
        <v>114306</v>
      </c>
      <c r="R1110">
        <f>IF(COUNTIF($A$2:A1110,A1110)=1,Q1110,"")</f>
        <v>114306</v>
      </c>
    </row>
    <row r="1111" spans="1:18">
      <c r="A1111" t="s">
        <v>12701</v>
      </c>
      <c r="B1111" t="s">
        <v>6985</v>
      </c>
      <c r="C1111" t="s">
        <v>3098</v>
      </c>
      <c r="D1111" t="s">
        <v>52</v>
      </c>
      <c r="E1111" t="s">
        <v>14517</v>
      </c>
      <c r="F1111" t="s">
        <v>16479</v>
      </c>
      <c r="G1111" t="s">
        <v>14588</v>
      </c>
      <c r="H1111" t="s">
        <v>14532</v>
      </c>
      <c r="I1111" t="s">
        <v>518</v>
      </c>
      <c r="J1111" s="28">
        <v>44969</v>
      </c>
      <c r="K1111" s="28"/>
      <c r="M1111">
        <v>0</v>
      </c>
      <c r="N1111">
        <v>1</v>
      </c>
      <c r="O1111">
        <v>6.9</v>
      </c>
      <c r="P1111" t="s">
        <v>14507</v>
      </c>
      <c r="Q1111">
        <f t="shared" si="17"/>
        <v>67103</v>
      </c>
      <c r="R1111">
        <f>IF(COUNTIF($A$2:A1111,A1111)=1,Q1111,"")</f>
        <v>67103</v>
      </c>
    </row>
    <row r="1112" spans="1:18">
      <c r="A1112" t="s">
        <v>13239</v>
      </c>
      <c r="B1112" t="s">
        <v>4406</v>
      </c>
      <c r="C1112" t="s">
        <v>3098</v>
      </c>
      <c r="D1112" t="s">
        <v>100</v>
      </c>
      <c r="E1112" t="s">
        <v>14590</v>
      </c>
      <c r="F1112" t="s">
        <v>16480</v>
      </c>
      <c r="G1112" t="s">
        <v>80</v>
      </c>
      <c r="H1112" t="s">
        <v>14527</v>
      </c>
      <c r="I1112" t="s">
        <v>2548</v>
      </c>
      <c r="J1112" s="28">
        <v>45375</v>
      </c>
      <c r="K1112" s="28"/>
      <c r="M1112">
        <v>0</v>
      </c>
      <c r="N1112">
        <v>1</v>
      </c>
      <c r="O1112">
        <v>27.9</v>
      </c>
      <c r="P1112" t="s">
        <v>14507</v>
      </c>
      <c r="Q1112">
        <f t="shared" si="17"/>
        <v>8302</v>
      </c>
      <c r="R1112">
        <f>IF(COUNTIF($A$2:A1112,A1112)=1,Q1112,"")</f>
        <v>8302</v>
      </c>
    </row>
    <row r="1113" spans="1:18">
      <c r="A1113" t="s">
        <v>16481</v>
      </c>
      <c r="B1113" t="s">
        <v>2890</v>
      </c>
      <c r="C1113" t="s">
        <v>3098</v>
      </c>
      <c r="D1113" t="s">
        <v>52</v>
      </c>
      <c r="E1113" t="s">
        <v>14558</v>
      </c>
      <c r="F1113" t="s">
        <v>16482</v>
      </c>
      <c r="G1113" t="s">
        <v>14519</v>
      </c>
      <c r="H1113" t="s">
        <v>14527</v>
      </c>
      <c r="I1113" t="s">
        <v>1979</v>
      </c>
      <c r="J1113" s="28">
        <v>44986</v>
      </c>
      <c r="K1113" s="28">
        <v>45017</v>
      </c>
      <c r="L1113">
        <v>104</v>
      </c>
      <c r="M1113">
        <v>0</v>
      </c>
      <c r="N1113">
        <v>1</v>
      </c>
      <c r="O1113">
        <v>32.9</v>
      </c>
      <c r="P1113" t="s">
        <v>14550</v>
      </c>
      <c r="Q1113">
        <f t="shared" si="17"/>
        <v>58603</v>
      </c>
      <c r="R1113">
        <f>IF(COUNTIF($A$2:A1113,A1113)=1,Q1113,"")</f>
        <v>58603</v>
      </c>
    </row>
    <row r="1114" spans="1:18">
      <c r="A1114" t="s">
        <v>13579</v>
      </c>
      <c r="B1114" t="s">
        <v>3324</v>
      </c>
      <c r="C1114" t="s">
        <v>3098</v>
      </c>
      <c r="D1114" t="s">
        <v>73</v>
      </c>
      <c r="E1114" t="s">
        <v>14558</v>
      </c>
      <c r="F1114" t="s">
        <v>16483</v>
      </c>
      <c r="G1114" t="s">
        <v>61</v>
      </c>
      <c r="H1114" t="s">
        <v>14788</v>
      </c>
      <c r="I1114" t="s">
        <v>4204</v>
      </c>
      <c r="J1114" s="28">
        <v>45247</v>
      </c>
      <c r="K1114" s="28">
        <v>45264</v>
      </c>
      <c r="L1114">
        <v>95</v>
      </c>
      <c r="M1114">
        <v>0</v>
      </c>
      <c r="N1114">
        <v>1</v>
      </c>
      <c r="O1114">
        <v>17.100000000000001</v>
      </c>
      <c r="P1114" t="s">
        <v>14524</v>
      </c>
      <c r="Q1114">
        <f t="shared" si="17"/>
        <v>32358</v>
      </c>
      <c r="R1114">
        <f>IF(COUNTIF($A$2:A1114,A1114)=1,Q1114,"")</f>
        <v>32358</v>
      </c>
    </row>
    <row r="1115" spans="1:18">
      <c r="A1115" t="s">
        <v>16484</v>
      </c>
      <c r="B1115" t="s">
        <v>5554</v>
      </c>
      <c r="C1115" t="s">
        <v>3098</v>
      </c>
      <c r="D1115" t="s">
        <v>52</v>
      </c>
      <c r="E1115" t="s">
        <v>14522</v>
      </c>
      <c r="F1115" t="s">
        <v>16485</v>
      </c>
      <c r="G1115" t="s">
        <v>133</v>
      </c>
      <c r="H1115" t="s">
        <v>15530</v>
      </c>
      <c r="I1115" t="s">
        <v>1644</v>
      </c>
      <c r="J1115" s="28">
        <v>45041</v>
      </c>
      <c r="K1115" s="28"/>
      <c r="M1115">
        <v>0</v>
      </c>
      <c r="N1115">
        <v>1</v>
      </c>
      <c r="O1115">
        <v>14.4</v>
      </c>
      <c r="P1115" t="s">
        <v>14507</v>
      </c>
      <c r="Q1115">
        <f t="shared" si="17"/>
        <v>171723</v>
      </c>
      <c r="R1115">
        <f>IF(COUNTIF($A$2:A1115,A1115)=1,Q1115,"")</f>
        <v>171723</v>
      </c>
    </row>
    <row r="1116" spans="1:18">
      <c r="A1116" t="s">
        <v>16486</v>
      </c>
      <c r="B1116" t="s">
        <v>6784</v>
      </c>
      <c r="C1116" t="s">
        <v>3098</v>
      </c>
      <c r="D1116" t="s">
        <v>52</v>
      </c>
      <c r="E1116" t="s">
        <v>14504</v>
      </c>
      <c r="F1116" t="s">
        <v>16487</v>
      </c>
      <c r="G1116" t="s">
        <v>133</v>
      </c>
      <c r="H1116" t="s">
        <v>14616</v>
      </c>
      <c r="I1116" t="s">
        <v>16488</v>
      </c>
      <c r="J1116" s="28">
        <v>44722</v>
      </c>
      <c r="K1116" s="28"/>
      <c r="M1116">
        <v>0</v>
      </c>
      <c r="N1116">
        <v>1</v>
      </c>
      <c r="P1116" t="s">
        <v>14512</v>
      </c>
      <c r="Q1116">
        <f t="shared" si="17"/>
        <v>194917</v>
      </c>
      <c r="R1116">
        <f>IF(COUNTIF($A$2:A1116,A1116)=1,Q1116,"")</f>
        <v>194917</v>
      </c>
    </row>
    <row r="1117" spans="1:18">
      <c r="A1117" t="s">
        <v>16489</v>
      </c>
      <c r="B1117" t="s">
        <v>1421</v>
      </c>
      <c r="C1117" t="s">
        <v>3098</v>
      </c>
      <c r="D1117" t="s">
        <v>73</v>
      </c>
      <c r="E1117" t="s">
        <v>14543</v>
      </c>
      <c r="F1117" t="s">
        <v>14685</v>
      </c>
      <c r="G1117" t="s">
        <v>14588</v>
      </c>
      <c r="H1117" t="s">
        <v>14639</v>
      </c>
      <c r="I1117" t="s">
        <v>16418</v>
      </c>
      <c r="J1117" s="28"/>
      <c r="K1117" s="28">
        <v>45361</v>
      </c>
      <c r="L1117">
        <v>32</v>
      </c>
      <c r="M1117">
        <v>1</v>
      </c>
      <c r="N1117">
        <v>4</v>
      </c>
      <c r="O1117">
        <v>1.1000000000000001</v>
      </c>
      <c r="P1117" t="s">
        <v>14512</v>
      </c>
      <c r="Q1117">
        <f t="shared" si="17"/>
        <v>35000</v>
      </c>
      <c r="R1117">
        <f>IF(COUNTIF($A$2:A1117,A1117)=1,Q1117,"")</f>
        <v>35000</v>
      </c>
    </row>
    <row r="1118" spans="1:18">
      <c r="A1118" t="s">
        <v>11986</v>
      </c>
      <c r="B1118" t="s">
        <v>7820</v>
      </c>
      <c r="C1118" t="s">
        <v>3098</v>
      </c>
      <c r="D1118" t="s">
        <v>119</v>
      </c>
      <c r="E1118" t="s">
        <v>14590</v>
      </c>
      <c r="F1118" t="s">
        <v>16490</v>
      </c>
      <c r="G1118" t="s">
        <v>90</v>
      </c>
      <c r="H1118" t="s">
        <v>14687</v>
      </c>
      <c r="I1118" t="s">
        <v>6414</v>
      </c>
      <c r="J1118" s="28">
        <v>45071</v>
      </c>
      <c r="K1118" s="28"/>
      <c r="M1118">
        <v>0</v>
      </c>
      <c r="N1118">
        <v>1</v>
      </c>
      <c r="O1118">
        <v>13.5</v>
      </c>
      <c r="P1118" t="s">
        <v>14516</v>
      </c>
      <c r="Q1118">
        <f t="shared" si="17"/>
        <v>3327</v>
      </c>
      <c r="R1118">
        <f>IF(COUNTIF($A$2:A1118,A1118)=1,Q1118,"")</f>
        <v>3327</v>
      </c>
    </row>
    <row r="1119" spans="1:18">
      <c r="A1119" t="s">
        <v>16491</v>
      </c>
      <c r="B1119" t="s">
        <v>3386</v>
      </c>
      <c r="C1119" t="s">
        <v>3098</v>
      </c>
      <c r="D1119" t="s">
        <v>60</v>
      </c>
      <c r="E1119" t="s">
        <v>14558</v>
      </c>
      <c r="F1119" t="s">
        <v>16492</v>
      </c>
      <c r="G1119" t="s">
        <v>53</v>
      </c>
      <c r="H1119" t="s">
        <v>16050</v>
      </c>
      <c r="I1119" t="s">
        <v>904</v>
      </c>
      <c r="J1119" s="28">
        <v>45704</v>
      </c>
      <c r="K1119" s="28">
        <v>45630</v>
      </c>
      <c r="L1119">
        <v>95</v>
      </c>
      <c r="M1119">
        <v>0</v>
      </c>
      <c r="N1119">
        <v>1</v>
      </c>
      <c r="O1119">
        <v>11.1</v>
      </c>
      <c r="P1119" t="s">
        <v>14524</v>
      </c>
      <c r="Q1119">
        <f t="shared" si="17"/>
        <v>5349</v>
      </c>
      <c r="R1119">
        <f>IF(COUNTIF($A$2:A1119,A1119)=1,Q1119,"")</f>
        <v>5349</v>
      </c>
    </row>
    <row r="1120" spans="1:18">
      <c r="A1120" t="s">
        <v>7470</v>
      </c>
      <c r="B1120" t="s">
        <v>5317</v>
      </c>
      <c r="C1120" t="s">
        <v>14832</v>
      </c>
      <c r="D1120" t="s">
        <v>60</v>
      </c>
      <c r="E1120" t="s">
        <v>14522</v>
      </c>
      <c r="F1120" t="s">
        <v>16493</v>
      </c>
      <c r="G1120" t="s">
        <v>14588</v>
      </c>
      <c r="H1120" t="s">
        <v>15793</v>
      </c>
      <c r="I1120" t="s">
        <v>2838</v>
      </c>
      <c r="J1120" s="28">
        <v>45317</v>
      </c>
      <c r="K1120" s="28"/>
      <c r="M1120">
        <v>0</v>
      </c>
      <c r="N1120">
        <v>1</v>
      </c>
      <c r="O1120">
        <v>5.5</v>
      </c>
      <c r="P1120" t="s">
        <v>14507</v>
      </c>
      <c r="Q1120">
        <f t="shared" si="17"/>
        <v>12027</v>
      </c>
      <c r="R1120">
        <f>IF(COUNTIF($A$2:A1120,A1120)=1,Q1120,"")</f>
        <v>12027</v>
      </c>
    </row>
    <row r="1121" spans="1:18">
      <c r="A1121" t="s">
        <v>8168</v>
      </c>
      <c r="B1121" t="s">
        <v>6332</v>
      </c>
      <c r="C1121" t="s">
        <v>15554</v>
      </c>
      <c r="D1121" t="s">
        <v>73</v>
      </c>
      <c r="E1121" t="s">
        <v>14522</v>
      </c>
      <c r="F1121" t="s">
        <v>16494</v>
      </c>
      <c r="G1121" t="s">
        <v>133</v>
      </c>
      <c r="H1121" t="s">
        <v>14635</v>
      </c>
      <c r="I1121" t="s">
        <v>345</v>
      </c>
      <c r="J1121" s="28">
        <v>45053</v>
      </c>
      <c r="K1121" s="28"/>
      <c r="M1121">
        <v>0</v>
      </c>
      <c r="N1121">
        <v>1</v>
      </c>
      <c r="O1121">
        <v>3.4</v>
      </c>
      <c r="P1121" t="s">
        <v>14524</v>
      </c>
      <c r="Q1121">
        <f t="shared" si="17"/>
        <v>40561</v>
      </c>
      <c r="R1121">
        <f>IF(COUNTIF($A$2:A1121,A1121)=1,Q1121,"")</f>
        <v>40561</v>
      </c>
    </row>
    <row r="1122" spans="1:18">
      <c r="A1122" t="s">
        <v>16495</v>
      </c>
      <c r="B1122" t="s">
        <v>4456</v>
      </c>
      <c r="C1122" t="s">
        <v>15566</v>
      </c>
      <c r="D1122" t="s">
        <v>73</v>
      </c>
      <c r="E1122" t="s">
        <v>14558</v>
      </c>
      <c r="F1122" t="s">
        <v>16496</v>
      </c>
      <c r="G1122" t="s">
        <v>61</v>
      </c>
      <c r="H1122" t="s">
        <v>14506</v>
      </c>
      <c r="I1122" t="s">
        <v>1492</v>
      </c>
      <c r="J1122" s="28">
        <v>44752</v>
      </c>
      <c r="K1122" s="28">
        <v>44703</v>
      </c>
      <c r="L1122">
        <v>52</v>
      </c>
      <c r="M1122">
        <v>0</v>
      </c>
      <c r="N1122">
        <v>1</v>
      </c>
      <c r="O1122">
        <v>25</v>
      </c>
      <c r="P1122" t="s">
        <v>14516</v>
      </c>
      <c r="Q1122">
        <f t="shared" si="17"/>
        <v>23701</v>
      </c>
      <c r="R1122">
        <f>IF(COUNTIF($A$2:A1122,A1122)=1,Q1122,"")</f>
        <v>23701</v>
      </c>
    </row>
    <row r="1123" spans="1:18">
      <c r="A1123" t="s">
        <v>16497</v>
      </c>
      <c r="B1123" t="s">
        <v>2184</v>
      </c>
      <c r="C1123" t="s">
        <v>15155</v>
      </c>
      <c r="D1123" t="s">
        <v>52</v>
      </c>
      <c r="E1123" t="s">
        <v>14590</v>
      </c>
      <c r="F1123" t="s">
        <v>16498</v>
      </c>
      <c r="G1123" t="s">
        <v>67</v>
      </c>
      <c r="H1123" t="s">
        <v>14616</v>
      </c>
      <c r="I1123" t="s">
        <v>4563</v>
      </c>
      <c r="J1123" s="28">
        <v>45752</v>
      </c>
      <c r="K1123" s="28"/>
      <c r="M1123">
        <v>0</v>
      </c>
      <c r="N1123">
        <v>1</v>
      </c>
      <c r="O1123">
        <v>19.399999999999999</v>
      </c>
      <c r="P1123" t="s">
        <v>14507</v>
      </c>
      <c r="Q1123">
        <f t="shared" si="17"/>
        <v>147922</v>
      </c>
      <c r="R1123">
        <f>IF(COUNTIF($A$2:A1123,A1123)=1,Q1123,"")</f>
        <v>147922</v>
      </c>
    </row>
    <row r="1124" spans="1:18">
      <c r="A1124" t="s">
        <v>10370</v>
      </c>
      <c r="B1124" t="s">
        <v>1476</v>
      </c>
      <c r="C1124" t="s">
        <v>14846</v>
      </c>
      <c r="D1124" t="s">
        <v>100</v>
      </c>
      <c r="E1124" t="s">
        <v>14517</v>
      </c>
      <c r="F1124" t="s">
        <v>16499</v>
      </c>
      <c r="G1124" t="s">
        <v>90</v>
      </c>
      <c r="H1124" t="s">
        <v>14580</v>
      </c>
      <c r="I1124" t="s">
        <v>680</v>
      </c>
      <c r="J1124" s="28">
        <v>45321</v>
      </c>
      <c r="K1124" s="28"/>
      <c r="M1124">
        <v>0</v>
      </c>
      <c r="N1124">
        <v>1</v>
      </c>
      <c r="O1124">
        <v>2.6</v>
      </c>
      <c r="P1124" t="s">
        <v>14516</v>
      </c>
      <c r="Q1124">
        <f t="shared" si="17"/>
        <v>9549</v>
      </c>
      <c r="R1124">
        <f>IF(COUNTIF($A$2:A1124,A1124)=1,Q1124,"")</f>
        <v>9549</v>
      </c>
    </row>
    <row r="1125" spans="1:18">
      <c r="A1125" t="s">
        <v>16500</v>
      </c>
      <c r="B1125" t="s">
        <v>4983</v>
      </c>
      <c r="C1125" t="s">
        <v>16501</v>
      </c>
      <c r="D1125" t="s">
        <v>52</v>
      </c>
      <c r="E1125" t="s">
        <v>14517</v>
      </c>
      <c r="F1125" t="s">
        <v>16502</v>
      </c>
      <c r="G1125" t="s">
        <v>80</v>
      </c>
      <c r="H1125" t="s">
        <v>14560</v>
      </c>
      <c r="I1125" t="s">
        <v>791</v>
      </c>
      <c r="J1125" s="28">
        <v>45348</v>
      </c>
      <c r="K1125" s="28"/>
      <c r="M1125">
        <v>0</v>
      </c>
      <c r="N1125">
        <v>1</v>
      </c>
      <c r="O1125">
        <v>0.2</v>
      </c>
      <c r="P1125" t="s">
        <v>14524</v>
      </c>
      <c r="Q1125">
        <f t="shared" si="17"/>
        <v>157982</v>
      </c>
      <c r="R1125">
        <f>IF(COUNTIF($A$2:A1125,A1125)=1,Q1125,"")</f>
        <v>157982</v>
      </c>
    </row>
    <row r="1126" spans="1:18">
      <c r="A1126" t="s">
        <v>7118</v>
      </c>
      <c r="B1126" t="s">
        <v>2262</v>
      </c>
      <c r="C1126" t="s">
        <v>14855</v>
      </c>
      <c r="D1126" t="s">
        <v>100</v>
      </c>
      <c r="E1126" t="s">
        <v>14509</v>
      </c>
      <c r="F1126" t="s">
        <v>16503</v>
      </c>
      <c r="G1126" t="s">
        <v>74</v>
      </c>
      <c r="H1126" t="s">
        <v>14635</v>
      </c>
      <c r="I1126" t="s">
        <v>561</v>
      </c>
      <c r="J1126" s="28">
        <v>44857</v>
      </c>
      <c r="K1126" s="28"/>
      <c r="M1126">
        <v>0</v>
      </c>
      <c r="N1126">
        <v>1</v>
      </c>
      <c r="O1126">
        <v>18.3</v>
      </c>
      <c r="P1126" t="s">
        <v>14524</v>
      </c>
      <c r="Q1126">
        <f t="shared" si="17"/>
        <v>4996</v>
      </c>
      <c r="R1126">
        <f>IF(COUNTIF($A$2:A1126,A1126)=1,Q1126,"")</f>
        <v>4996</v>
      </c>
    </row>
    <row r="1127" spans="1:18">
      <c r="A1127" t="s">
        <v>9839</v>
      </c>
      <c r="B1127" t="s">
        <v>2018</v>
      </c>
      <c r="C1127" t="s">
        <v>15779</v>
      </c>
      <c r="D1127" t="s">
        <v>119</v>
      </c>
      <c r="E1127" t="s">
        <v>14504</v>
      </c>
      <c r="F1127" t="s">
        <v>16504</v>
      </c>
      <c r="G1127" t="s">
        <v>61</v>
      </c>
      <c r="H1127" t="s">
        <v>15505</v>
      </c>
      <c r="I1127" t="s">
        <v>2391</v>
      </c>
      <c r="J1127" s="28">
        <v>44788</v>
      </c>
      <c r="K1127" s="28"/>
      <c r="M1127">
        <v>0</v>
      </c>
      <c r="N1127">
        <v>1</v>
      </c>
      <c r="O1127">
        <v>4.5</v>
      </c>
      <c r="P1127" t="s">
        <v>14516</v>
      </c>
      <c r="Q1127">
        <f t="shared" si="17"/>
        <v>10388</v>
      </c>
      <c r="R1127">
        <f>IF(COUNTIF($A$2:A1127,A1127)=1,Q1127,"")</f>
        <v>10388</v>
      </c>
    </row>
    <row r="1128" spans="1:18">
      <c r="A1128" t="s">
        <v>16505</v>
      </c>
      <c r="B1128" t="s">
        <v>1876</v>
      </c>
      <c r="C1128" t="s">
        <v>3098</v>
      </c>
      <c r="D1128" t="s">
        <v>52</v>
      </c>
      <c r="E1128" t="s">
        <v>14517</v>
      </c>
      <c r="F1128" t="s">
        <v>16506</v>
      </c>
      <c r="G1128" t="s">
        <v>74</v>
      </c>
      <c r="H1128" t="s">
        <v>14580</v>
      </c>
      <c r="I1128" t="s">
        <v>2277</v>
      </c>
      <c r="J1128" s="28">
        <v>44840</v>
      </c>
      <c r="K1128" s="28"/>
      <c r="M1128">
        <v>0</v>
      </c>
      <c r="N1128">
        <v>1</v>
      </c>
      <c r="O1128">
        <v>10.199999999999999</v>
      </c>
      <c r="P1128" t="s">
        <v>14550</v>
      </c>
      <c r="Q1128">
        <f t="shared" si="17"/>
        <v>188484</v>
      </c>
      <c r="R1128">
        <f>IF(COUNTIF($A$2:A1128,A1128)=1,Q1128,"")</f>
        <v>188484</v>
      </c>
    </row>
    <row r="1129" spans="1:18">
      <c r="A1129" t="s">
        <v>4761</v>
      </c>
      <c r="B1129" t="s">
        <v>844</v>
      </c>
      <c r="C1129" t="s">
        <v>15910</v>
      </c>
      <c r="D1129" t="s">
        <v>100</v>
      </c>
      <c r="E1129" t="s">
        <v>14504</v>
      </c>
      <c r="F1129" t="s">
        <v>16507</v>
      </c>
      <c r="G1129" t="s">
        <v>133</v>
      </c>
      <c r="H1129" t="s">
        <v>14565</v>
      </c>
      <c r="I1129" t="s">
        <v>2976</v>
      </c>
      <c r="J1129" s="28">
        <v>45755</v>
      </c>
      <c r="K1129" s="28"/>
      <c r="M1129">
        <v>0</v>
      </c>
      <c r="N1129">
        <v>1</v>
      </c>
      <c r="O1129">
        <v>32.9</v>
      </c>
      <c r="P1129" t="s">
        <v>14507</v>
      </c>
      <c r="Q1129">
        <f t="shared" si="17"/>
        <v>3398</v>
      </c>
      <c r="R1129">
        <f>IF(COUNTIF($A$2:A1129,A1129)=1,Q1129,"")</f>
        <v>3398</v>
      </c>
    </row>
    <row r="1130" spans="1:18">
      <c r="A1130" t="s">
        <v>16508</v>
      </c>
      <c r="B1130" t="s">
        <v>995</v>
      </c>
      <c r="C1130" t="s">
        <v>15036</v>
      </c>
      <c r="D1130" t="s">
        <v>52</v>
      </c>
      <c r="E1130" t="s">
        <v>14558</v>
      </c>
      <c r="F1130" t="s">
        <v>16509</v>
      </c>
      <c r="G1130" t="s">
        <v>74</v>
      </c>
      <c r="H1130" t="s">
        <v>14703</v>
      </c>
      <c r="I1130" t="s">
        <v>8910</v>
      </c>
      <c r="J1130" s="28">
        <v>45639</v>
      </c>
      <c r="K1130" s="28">
        <v>45655</v>
      </c>
      <c r="L1130">
        <v>79</v>
      </c>
      <c r="M1130">
        <v>0</v>
      </c>
      <c r="N1130">
        <v>1</v>
      </c>
      <c r="O1130">
        <v>3.4</v>
      </c>
      <c r="P1130" t="s">
        <v>14507</v>
      </c>
      <c r="Q1130">
        <f t="shared" si="17"/>
        <v>96153</v>
      </c>
      <c r="R1130">
        <f>IF(COUNTIF($A$2:A1130,A1130)=1,Q1130,"")</f>
        <v>96153</v>
      </c>
    </row>
    <row r="1131" spans="1:18">
      <c r="A1131" t="s">
        <v>7105</v>
      </c>
      <c r="B1131" t="s">
        <v>1139</v>
      </c>
      <c r="C1131" t="s">
        <v>3098</v>
      </c>
      <c r="D1131" t="s">
        <v>52</v>
      </c>
      <c r="E1131" t="s">
        <v>14504</v>
      </c>
      <c r="F1131" t="s">
        <v>16510</v>
      </c>
      <c r="G1131" t="s">
        <v>133</v>
      </c>
      <c r="H1131" t="s">
        <v>14635</v>
      </c>
      <c r="I1131" t="s">
        <v>722</v>
      </c>
      <c r="J1131" s="28">
        <v>44864</v>
      </c>
      <c r="K1131" s="28"/>
      <c r="M1131">
        <v>0</v>
      </c>
      <c r="N1131">
        <v>1</v>
      </c>
      <c r="O1131">
        <v>26</v>
      </c>
      <c r="P1131" t="s">
        <v>14524</v>
      </c>
      <c r="Q1131">
        <f t="shared" si="17"/>
        <v>204000</v>
      </c>
      <c r="R1131">
        <f>IF(COUNTIF($A$2:A1131,A1131)=1,Q1131,"")</f>
        <v>204000</v>
      </c>
    </row>
    <row r="1132" spans="1:18">
      <c r="A1132" t="s">
        <v>16511</v>
      </c>
      <c r="B1132" t="s">
        <v>2194</v>
      </c>
      <c r="C1132" t="s">
        <v>14947</v>
      </c>
      <c r="D1132" t="s">
        <v>60</v>
      </c>
      <c r="E1132" t="s">
        <v>14543</v>
      </c>
      <c r="F1132" t="s">
        <v>16512</v>
      </c>
      <c r="G1132" t="s">
        <v>80</v>
      </c>
      <c r="H1132" t="s">
        <v>14545</v>
      </c>
      <c r="I1132" t="s">
        <v>2929</v>
      </c>
      <c r="J1132" s="28">
        <v>45262</v>
      </c>
      <c r="K1132" s="28">
        <v>45373</v>
      </c>
      <c r="L1132">
        <v>154</v>
      </c>
      <c r="M1132">
        <v>1</v>
      </c>
      <c r="N1132">
        <v>1</v>
      </c>
      <c r="O1132">
        <v>9.6</v>
      </c>
      <c r="P1132" t="s">
        <v>14507</v>
      </c>
      <c r="Q1132">
        <f t="shared" si="17"/>
        <v>12839</v>
      </c>
      <c r="R1132">
        <f>IF(COUNTIF($A$2:A1132,A1132)=1,Q1132,"")</f>
        <v>12839</v>
      </c>
    </row>
    <row r="1133" spans="1:18">
      <c r="A1133" t="s">
        <v>11350</v>
      </c>
      <c r="B1133" t="s">
        <v>6160</v>
      </c>
      <c r="C1133" t="s">
        <v>15300</v>
      </c>
      <c r="D1133" t="s">
        <v>52</v>
      </c>
      <c r="E1133" t="s">
        <v>14543</v>
      </c>
      <c r="F1133" t="s">
        <v>16513</v>
      </c>
      <c r="G1133" t="s">
        <v>53</v>
      </c>
      <c r="H1133" t="s">
        <v>14530</v>
      </c>
      <c r="I1133" t="s">
        <v>1098</v>
      </c>
      <c r="J1133" s="28"/>
      <c r="K1133" s="28">
        <v>45712</v>
      </c>
      <c r="L1133">
        <v>190</v>
      </c>
      <c r="M1133">
        <v>0</v>
      </c>
      <c r="N1133">
        <v>1</v>
      </c>
      <c r="O1133">
        <v>27</v>
      </c>
      <c r="P1133" t="s">
        <v>14524</v>
      </c>
      <c r="Q1133">
        <f t="shared" si="17"/>
        <v>89766</v>
      </c>
      <c r="R1133">
        <f>IF(COUNTIF($A$2:A1133,A1133)=1,Q1133,"")</f>
        <v>89766</v>
      </c>
    </row>
    <row r="1134" spans="1:18">
      <c r="A1134" t="s">
        <v>16514</v>
      </c>
      <c r="B1134" t="s">
        <v>624</v>
      </c>
      <c r="C1134" t="s">
        <v>3098</v>
      </c>
      <c r="D1134" t="s">
        <v>119</v>
      </c>
      <c r="E1134" t="s">
        <v>14543</v>
      </c>
      <c r="F1134" t="s">
        <v>16515</v>
      </c>
      <c r="G1134" t="s">
        <v>61</v>
      </c>
      <c r="H1134" t="s">
        <v>14925</v>
      </c>
      <c r="I1134" t="s">
        <v>920</v>
      </c>
      <c r="J1134" s="28">
        <v>45044</v>
      </c>
      <c r="K1134" s="28">
        <v>45179</v>
      </c>
      <c r="L1134">
        <v>179</v>
      </c>
      <c r="M1134">
        <v>0</v>
      </c>
      <c r="N1134">
        <v>1</v>
      </c>
      <c r="O1134">
        <v>20</v>
      </c>
      <c r="P1134" t="s">
        <v>14550</v>
      </c>
      <c r="Q1134">
        <f t="shared" si="17"/>
        <v>8085</v>
      </c>
      <c r="R1134">
        <f>IF(COUNTIF($A$2:A1134,A1134)=1,Q1134,"")</f>
        <v>8085</v>
      </c>
    </row>
    <row r="1135" spans="1:18">
      <c r="A1135" t="s">
        <v>6654</v>
      </c>
      <c r="B1135" t="s">
        <v>2158</v>
      </c>
      <c r="C1135" t="s">
        <v>14628</v>
      </c>
      <c r="D1135" t="s">
        <v>100</v>
      </c>
      <c r="E1135" t="s">
        <v>14522</v>
      </c>
      <c r="F1135" t="s">
        <v>16516</v>
      </c>
      <c r="G1135" t="s">
        <v>61</v>
      </c>
      <c r="H1135" t="s">
        <v>14549</v>
      </c>
      <c r="I1135" t="s">
        <v>625</v>
      </c>
      <c r="J1135" s="28">
        <v>45644</v>
      </c>
      <c r="K1135" s="28"/>
      <c r="M1135">
        <v>0</v>
      </c>
      <c r="N1135">
        <v>1</v>
      </c>
      <c r="O1135">
        <v>17.7</v>
      </c>
      <c r="P1135" t="s">
        <v>14550</v>
      </c>
      <c r="Q1135">
        <f t="shared" si="17"/>
        <v>1766</v>
      </c>
      <c r="R1135">
        <f>IF(COUNTIF($A$2:A1135,A1135)=1,Q1135,"")</f>
        <v>1766</v>
      </c>
    </row>
    <row r="1136" spans="1:18">
      <c r="A1136" t="s">
        <v>12368</v>
      </c>
      <c r="B1136" t="s">
        <v>2634</v>
      </c>
      <c r="C1136" t="s">
        <v>15210</v>
      </c>
      <c r="D1136" t="s">
        <v>52</v>
      </c>
      <c r="E1136" t="s">
        <v>14517</v>
      </c>
      <c r="F1136" t="s">
        <v>16517</v>
      </c>
      <c r="G1136" t="s">
        <v>67</v>
      </c>
      <c r="H1136" t="s">
        <v>15793</v>
      </c>
      <c r="I1136" t="s">
        <v>1351</v>
      </c>
      <c r="J1136" s="28">
        <v>45522</v>
      </c>
      <c r="K1136" s="28"/>
      <c r="M1136">
        <v>0</v>
      </c>
      <c r="N1136">
        <v>1</v>
      </c>
      <c r="O1136">
        <v>21.4</v>
      </c>
      <c r="P1136" t="s">
        <v>14524</v>
      </c>
      <c r="Q1136">
        <f t="shared" si="17"/>
        <v>77820</v>
      </c>
      <c r="R1136">
        <f>IF(COUNTIF($A$2:A1136,A1136)=1,Q1136,"")</f>
        <v>77820</v>
      </c>
    </row>
    <row r="1137" spans="1:18">
      <c r="A1137" t="s">
        <v>16518</v>
      </c>
      <c r="B1137" t="s">
        <v>2589</v>
      </c>
      <c r="C1137" t="s">
        <v>16341</v>
      </c>
      <c r="D1137" t="s">
        <v>100</v>
      </c>
      <c r="E1137" t="s">
        <v>14543</v>
      </c>
      <c r="F1137" t="s">
        <v>16519</v>
      </c>
      <c r="G1137" t="s">
        <v>90</v>
      </c>
      <c r="H1137" t="s">
        <v>14560</v>
      </c>
      <c r="I1137" t="s">
        <v>425</v>
      </c>
      <c r="J1137" s="28">
        <v>44903</v>
      </c>
      <c r="K1137" s="28">
        <v>44887</v>
      </c>
      <c r="L1137">
        <v>40</v>
      </c>
      <c r="M1137">
        <v>1</v>
      </c>
      <c r="N1137">
        <v>4</v>
      </c>
      <c r="O1137">
        <v>17</v>
      </c>
      <c r="P1137" t="s">
        <v>14512</v>
      </c>
      <c r="Q1137">
        <f t="shared" si="17"/>
        <v>8577</v>
      </c>
      <c r="R1137">
        <f>IF(COUNTIF($A$2:A1137,A1137)=1,Q1137,"")</f>
        <v>8577</v>
      </c>
    </row>
    <row r="1138" spans="1:18">
      <c r="A1138" t="s">
        <v>16520</v>
      </c>
      <c r="B1138" t="s">
        <v>3888</v>
      </c>
      <c r="C1138" t="s">
        <v>14760</v>
      </c>
      <c r="D1138" t="s">
        <v>119</v>
      </c>
      <c r="E1138" t="s">
        <v>14590</v>
      </c>
      <c r="F1138" t="s">
        <v>16521</v>
      </c>
      <c r="G1138" t="s">
        <v>90</v>
      </c>
      <c r="H1138" t="s">
        <v>14506</v>
      </c>
      <c r="I1138" t="s">
        <v>2192</v>
      </c>
      <c r="J1138" s="28">
        <v>45091</v>
      </c>
      <c r="K1138" s="28"/>
      <c r="M1138">
        <v>0</v>
      </c>
      <c r="N1138">
        <v>1</v>
      </c>
      <c r="O1138">
        <v>7.1</v>
      </c>
      <c r="P1138" t="s">
        <v>14507</v>
      </c>
      <c r="Q1138">
        <f t="shared" si="17"/>
        <v>5751</v>
      </c>
      <c r="R1138">
        <f>IF(COUNTIF($A$2:A1138,A1138)=1,Q1138,"")</f>
        <v>5751</v>
      </c>
    </row>
    <row r="1139" spans="1:18">
      <c r="A1139" t="s">
        <v>7905</v>
      </c>
      <c r="B1139" t="s">
        <v>5592</v>
      </c>
      <c r="C1139" t="s">
        <v>14625</v>
      </c>
      <c r="D1139" t="s">
        <v>52</v>
      </c>
      <c r="E1139" t="s">
        <v>14543</v>
      </c>
      <c r="F1139" t="s">
        <v>16522</v>
      </c>
      <c r="G1139" t="s">
        <v>80</v>
      </c>
      <c r="H1139" t="s">
        <v>15020</v>
      </c>
      <c r="I1139" t="s">
        <v>2051</v>
      </c>
      <c r="J1139" s="28">
        <v>45159</v>
      </c>
      <c r="K1139" s="28">
        <v>45186</v>
      </c>
      <c r="L1139">
        <v>136</v>
      </c>
      <c r="M1139">
        <v>1</v>
      </c>
      <c r="N1139">
        <v>3</v>
      </c>
      <c r="P1139" t="s">
        <v>14550</v>
      </c>
      <c r="Q1139">
        <f t="shared" si="17"/>
        <v>198592</v>
      </c>
      <c r="R1139">
        <f>IF(COUNTIF($A$2:A1139,A1139)=1,Q1139,"")</f>
        <v>198592</v>
      </c>
    </row>
    <row r="1140" spans="1:18">
      <c r="A1140" t="s">
        <v>13419</v>
      </c>
      <c r="B1140" t="s">
        <v>2029</v>
      </c>
      <c r="C1140" t="s">
        <v>15759</v>
      </c>
      <c r="D1140" t="s">
        <v>73</v>
      </c>
      <c r="E1140" t="s">
        <v>14558</v>
      </c>
      <c r="F1140" t="s">
        <v>16523</v>
      </c>
      <c r="G1140" t="s">
        <v>80</v>
      </c>
      <c r="H1140" t="s">
        <v>14553</v>
      </c>
      <c r="I1140" t="s">
        <v>331</v>
      </c>
      <c r="J1140" s="28">
        <v>45738</v>
      </c>
      <c r="K1140" s="28">
        <v>45663</v>
      </c>
      <c r="L1140">
        <v>95</v>
      </c>
      <c r="M1140">
        <v>0</v>
      </c>
      <c r="N1140">
        <v>1</v>
      </c>
      <c r="O1140">
        <v>23.5</v>
      </c>
      <c r="P1140" t="s">
        <v>14507</v>
      </c>
      <c r="Q1140">
        <f t="shared" si="17"/>
        <v>28583</v>
      </c>
      <c r="R1140">
        <f>IF(COUNTIF($A$2:A1140,A1140)=1,Q1140,"")</f>
        <v>28583</v>
      </c>
    </row>
    <row r="1141" spans="1:18">
      <c r="A1141" t="s">
        <v>3392</v>
      </c>
      <c r="B1141" t="s">
        <v>1730</v>
      </c>
      <c r="C1141" t="s">
        <v>3098</v>
      </c>
      <c r="D1141" t="s">
        <v>60</v>
      </c>
      <c r="E1141" t="s">
        <v>14543</v>
      </c>
      <c r="F1141" t="s">
        <v>16524</v>
      </c>
      <c r="G1141" t="s">
        <v>67</v>
      </c>
      <c r="H1141" t="s">
        <v>14571</v>
      </c>
      <c r="I1141" t="s">
        <v>1686</v>
      </c>
      <c r="J1141" s="28">
        <v>44907</v>
      </c>
      <c r="K1141" s="28">
        <v>45048</v>
      </c>
      <c r="L1141">
        <v>182</v>
      </c>
      <c r="M1141">
        <v>1</v>
      </c>
      <c r="N1141">
        <v>2</v>
      </c>
      <c r="P1141" t="s">
        <v>14524</v>
      </c>
      <c r="Q1141">
        <f t="shared" si="17"/>
        <v>5335</v>
      </c>
      <c r="R1141">
        <f>IF(COUNTIF($A$2:A1141,A1141)=1,Q1141,"")</f>
        <v>5335</v>
      </c>
    </row>
    <row r="1142" spans="1:18">
      <c r="A1142" t="s">
        <v>16525</v>
      </c>
      <c r="B1142" t="s">
        <v>8048</v>
      </c>
      <c r="C1142" t="s">
        <v>15665</v>
      </c>
      <c r="D1142" t="s">
        <v>119</v>
      </c>
      <c r="E1142" t="s">
        <v>14558</v>
      </c>
      <c r="F1142" t="s">
        <v>16526</v>
      </c>
      <c r="G1142" t="s">
        <v>133</v>
      </c>
      <c r="H1142" t="s">
        <v>14537</v>
      </c>
      <c r="I1142" t="s">
        <v>2505</v>
      </c>
      <c r="J1142" s="28">
        <v>44821</v>
      </c>
      <c r="K1142" s="28">
        <v>44837</v>
      </c>
      <c r="L1142">
        <v>63</v>
      </c>
      <c r="M1142">
        <v>0</v>
      </c>
      <c r="N1142">
        <v>1</v>
      </c>
      <c r="O1142">
        <v>31.7</v>
      </c>
      <c r="P1142" t="s">
        <v>14507</v>
      </c>
      <c r="Q1142">
        <f t="shared" si="17"/>
        <v>4446</v>
      </c>
      <c r="R1142">
        <f>IF(COUNTIF($A$2:A1142,A1142)=1,Q1142,"")</f>
        <v>4446</v>
      </c>
    </row>
    <row r="1143" spans="1:18">
      <c r="A1143" t="s">
        <v>4847</v>
      </c>
      <c r="B1143" t="s">
        <v>1660</v>
      </c>
      <c r="C1143" t="s">
        <v>3098</v>
      </c>
      <c r="D1143" t="s">
        <v>100</v>
      </c>
      <c r="E1143" t="s">
        <v>14558</v>
      </c>
      <c r="F1143" t="s">
        <v>16527</v>
      </c>
      <c r="G1143" t="s">
        <v>133</v>
      </c>
      <c r="H1143" t="s">
        <v>14532</v>
      </c>
      <c r="I1143" t="s">
        <v>6623</v>
      </c>
      <c r="J1143" s="28">
        <v>44744</v>
      </c>
      <c r="K1143" s="28">
        <v>44738</v>
      </c>
      <c r="L1143">
        <v>152</v>
      </c>
      <c r="M1143">
        <v>0</v>
      </c>
      <c r="N1143">
        <v>1</v>
      </c>
      <c r="O1143">
        <v>7.2</v>
      </c>
      <c r="P1143" t="s">
        <v>14524</v>
      </c>
      <c r="Q1143">
        <f t="shared" si="17"/>
        <v>9465</v>
      </c>
      <c r="R1143">
        <f>IF(COUNTIF($A$2:A1143,A1143)=1,Q1143,"")</f>
        <v>9465</v>
      </c>
    </row>
    <row r="1144" spans="1:18">
      <c r="A1144" t="s">
        <v>13466</v>
      </c>
      <c r="B1144" t="s">
        <v>2178</v>
      </c>
      <c r="C1144" t="s">
        <v>16024</v>
      </c>
      <c r="D1144" t="s">
        <v>60</v>
      </c>
      <c r="E1144" t="s">
        <v>14590</v>
      </c>
      <c r="F1144" t="s">
        <v>16528</v>
      </c>
      <c r="G1144" t="s">
        <v>74</v>
      </c>
      <c r="H1144" t="s">
        <v>14904</v>
      </c>
      <c r="I1144" t="s">
        <v>570</v>
      </c>
      <c r="J1144" s="28">
        <v>44643</v>
      </c>
      <c r="K1144" s="28"/>
      <c r="M1144">
        <v>0</v>
      </c>
      <c r="N1144">
        <v>1</v>
      </c>
      <c r="O1144">
        <v>13</v>
      </c>
      <c r="P1144" t="s">
        <v>14550</v>
      </c>
      <c r="Q1144">
        <f t="shared" si="17"/>
        <v>16192</v>
      </c>
      <c r="R1144">
        <f>IF(COUNTIF($A$2:A1144,A1144)=1,Q1144,"")</f>
        <v>16192</v>
      </c>
    </row>
    <row r="1145" spans="1:18">
      <c r="A1145" t="s">
        <v>16529</v>
      </c>
      <c r="B1145" t="s">
        <v>2006</v>
      </c>
      <c r="C1145" t="s">
        <v>3098</v>
      </c>
      <c r="D1145" t="s">
        <v>60</v>
      </c>
      <c r="E1145" t="s">
        <v>14509</v>
      </c>
      <c r="F1145" t="s">
        <v>16530</v>
      </c>
      <c r="G1145" t="s">
        <v>53</v>
      </c>
      <c r="H1145" t="s">
        <v>15103</v>
      </c>
      <c r="I1145" t="s">
        <v>1586</v>
      </c>
      <c r="J1145" s="28">
        <v>45598</v>
      </c>
      <c r="K1145" s="28"/>
      <c r="M1145">
        <v>0</v>
      </c>
      <c r="N1145">
        <v>1</v>
      </c>
      <c r="O1145">
        <v>28.1</v>
      </c>
      <c r="P1145" t="s">
        <v>14512</v>
      </c>
      <c r="Q1145">
        <f t="shared" si="17"/>
        <v>16614</v>
      </c>
      <c r="R1145">
        <f>IF(COUNTIF($A$2:A1145,A1145)=1,Q1145,"")</f>
        <v>16614</v>
      </c>
    </row>
    <row r="1146" spans="1:18">
      <c r="A1146" t="s">
        <v>16531</v>
      </c>
      <c r="B1146" t="s">
        <v>1494</v>
      </c>
      <c r="C1146" t="s">
        <v>15042</v>
      </c>
      <c r="D1146" t="s">
        <v>52</v>
      </c>
      <c r="E1146" t="s">
        <v>14504</v>
      </c>
      <c r="F1146" t="s">
        <v>16532</v>
      </c>
      <c r="G1146" t="s">
        <v>74</v>
      </c>
      <c r="H1146" t="s">
        <v>14511</v>
      </c>
      <c r="I1146" t="s">
        <v>379</v>
      </c>
      <c r="J1146" s="28"/>
      <c r="K1146" s="28"/>
      <c r="M1146">
        <v>0</v>
      </c>
      <c r="N1146">
        <v>1</v>
      </c>
      <c r="O1146">
        <v>32</v>
      </c>
      <c r="P1146" t="s">
        <v>14550</v>
      </c>
      <c r="Q1146">
        <f t="shared" si="17"/>
        <v>191862</v>
      </c>
      <c r="R1146">
        <f>IF(COUNTIF($A$2:A1146,A1146)=1,Q1146,"")</f>
        <v>191862</v>
      </c>
    </row>
    <row r="1147" spans="1:18">
      <c r="A1147" t="s">
        <v>10546</v>
      </c>
      <c r="B1147" t="s">
        <v>8342</v>
      </c>
      <c r="C1147" t="s">
        <v>15855</v>
      </c>
      <c r="D1147" t="s">
        <v>52</v>
      </c>
      <c r="E1147" t="s">
        <v>14509</v>
      </c>
      <c r="F1147" t="s">
        <v>16533</v>
      </c>
      <c r="G1147" t="s">
        <v>67</v>
      </c>
      <c r="H1147" t="s">
        <v>14560</v>
      </c>
      <c r="I1147" t="s">
        <v>1361</v>
      </c>
      <c r="J1147" s="28">
        <v>45075</v>
      </c>
      <c r="K1147" s="28"/>
      <c r="M1147">
        <v>0</v>
      </c>
      <c r="N1147">
        <v>1</v>
      </c>
      <c r="O1147">
        <v>2</v>
      </c>
      <c r="P1147" t="s">
        <v>14507</v>
      </c>
      <c r="Q1147">
        <f t="shared" si="17"/>
        <v>142861</v>
      </c>
      <c r="R1147">
        <f>IF(COUNTIF($A$2:A1147,A1147)=1,Q1147,"")</f>
        <v>142861</v>
      </c>
    </row>
    <row r="1148" spans="1:18">
      <c r="A1148" t="s">
        <v>5612</v>
      </c>
      <c r="B1148" t="s">
        <v>7667</v>
      </c>
      <c r="C1148" t="s">
        <v>14880</v>
      </c>
      <c r="D1148" t="s">
        <v>60</v>
      </c>
      <c r="E1148" t="s">
        <v>14543</v>
      </c>
      <c r="F1148" t="s">
        <v>16534</v>
      </c>
      <c r="G1148" t="s">
        <v>61</v>
      </c>
      <c r="H1148" t="s">
        <v>14537</v>
      </c>
      <c r="I1148" t="s">
        <v>16535</v>
      </c>
      <c r="J1148" s="28">
        <v>45419</v>
      </c>
      <c r="K1148" s="28">
        <v>45402</v>
      </c>
      <c r="L1148">
        <v>80</v>
      </c>
      <c r="M1148">
        <v>1</v>
      </c>
      <c r="N1148">
        <v>1</v>
      </c>
      <c r="P1148" t="s">
        <v>14516</v>
      </c>
      <c r="Q1148">
        <f t="shared" si="17"/>
        <v>12294</v>
      </c>
      <c r="R1148">
        <f>IF(COUNTIF($A$2:A1148,A1148)=1,Q1148,"")</f>
        <v>12294</v>
      </c>
    </row>
    <row r="1149" spans="1:18">
      <c r="A1149" t="s">
        <v>9398</v>
      </c>
      <c r="B1149" t="s">
        <v>1948</v>
      </c>
      <c r="C1149" t="s">
        <v>14893</v>
      </c>
      <c r="D1149" t="s">
        <v>119</v>
      </c>
      <c r="E1149" t="s">
        <v>14590</v>
      </c>
      <c r="F1149" t="s">
        <v>16536</v>
      </c>
      <c r="G1149" t="s">
        <v>53</v>
      </c>
      <c r="H1149" t="s">
        <v>14630</v>
      </c>
      <c r="I1149" t="s">
        <v>981</v>
      </c>
      <c r="J1149" s="28">
        <v>45610</v>
      </c>
      <c r="K1149" s="28"/>
      <c r="M1149">
        <v>0</v>
      </c>
      <c r="N1149">
        <v>1</v>
      </c>
      <c r="P1149" t="s">
        <v>14524</v>
      </c>
      <c r="Q1149">
        <f t="shared" si="17"/>
        <v>10763</v>
      </c>
      <c r="R1149">
        <f>IF(COUNTIF($A$2:A1149,A1149)=1,Q1149,"")</f>
        <v>10763</v>
      </c>
    </row>
    <row r="1150" spans="1:18">
      <c r="A1150" t="s">
        <v>7395</v>
      </c>
      <c r="B1150" t="s">
        <v>6448</v>
      </c>
      <c r="C1150" t="s">
        <v>15815</v>
      </c>
      <c r="D1150" t="s">
        <v>100</v>
      </c>
      <c r="E1150" t="s">
        <v>14590</v>
      </c>
      <c r="F1150" t="s">
        <v>16537</v>
      </c>
      <c r="G1150" t="s">
        <v>14519</v>
      </c>
      <c r="H1150" t="s">
        <v>14795</v>
      </c>
      <c r="I1150" t="s">
        <v>5734</v>
      </c>
      <c r="J1150" s="28">
        <v>45656</v>
      </c>
      <c r="K1150" s="28"/>
      <c r="M1150">
        <v>0</v>
      </c>
      <c r="N1150">
        <v>1</v>
      </c>
      <c r="P1150" t="s">
        <v>14550</v>
      </c>
      <c r="Q1150">
        <f t="shared" si="17"/>
        <v>1270</v>
      </c>
      <c r="R1150">
        <f>IF(COUNTIF($A$2:A1150,A1150)=1,Q1150,"")</f>
        <v>1270</v>
      </c>
    </row>
    <row r="1151" spans="1:18">
      <c r="A1151" t="s">
        <v>16538</v>
      </c>
      <c r="B1151" t="s">
        <v>3233</v>
      </c>
      <c r="C1151" t="s">
        <v>3098</v>
      </c>
      <c r="D1151" t="s">
        <v>100</v>
      </c>
      <c r="E1151" t="s">
        <v>14522</v>
      </c>
      <c r="F1151" t="s">
        <v>16539</v>
      </c>
      <c r="G1151" t="s">
        <v>61</v>
      </c>
      <c r="H1151" t="s">
        <v>14537</v>
      </c>
      <c r="I1151" t="s">
        <v>2086</v>
      </c>
      <c r="J1151" s="28">
        <v>45454</v>
      </c>
      <c r="K1151" s="28"/>
      <c r="M1151">
        <v>0</v>
      </c>
      <c r="N1151">
        <v>1</v>
      </c>
      <c r="O1151">
        <v>15.1</v>
      </c>
      <c r="P1151" t="s">
        <v>14507</v>
      </c>
      <c r="Q1151">
        <f t="shared" si="17"/>
        <v>2733</v>
      </c>
      <c r="R1151">
        <f>IF(COUNTIF($A$2:A1151,A1151)=1,Q1151,"")</f>
        <v>2733</v>
      </c>
    </row>
    <row r="1152" spans="1:18">
      <c r="A1152" t="s">
        <v>3366</v>
      </c>
      <c r="B1152" t="s">
        <v>7114</v>
      </c>
      <c r="C1152" t="s">
        <v>15168</v>
      </c>
      <c r="D1152" t="s">
        <v>100</v>
      </c>
      <c r="E1152" t="s">
        <v>14543</v>
      </c>
      <c r="F1152" t="s">
        <v>16540</v>
      </c>
      <c r="G1152" t="s">
        <v>61</v>
      </c>
      <c r="H1152" t="s">
        <v>14565</v>
      </c>
      <c r="I1152" t="s">
        <v>349</v>
      </c>
      <c r="J1152" s="28">
        <v>45137</v>
      </c>
      <c r="K1152" s="28">
        <v>45060</v>
      </c>
      <c r="L1152">
        <v>50</v>
      </c>
      <c r="M1152">
        <v>1</v>
      </c>
      <c r="N1152">
        <v>4</v>
      </c>
      <c r="O1152">
        <v>34.5</v>
      </c>
      <c r="P1152" t="s">
        <v>14550</v>
      </c>
      <c r="Q1152">
        <f t="shared" si="17"/>
        <v>4430</v>
      </c>
      <c r="R1152">
        <f>IF(COUNTIF($A$2:A1152,A1152)=1,Q1152,"")</f>
        <v>4430</v>
      </c>
    </row>
    <row r="1153" spans="1:18">
      <c r="A1153" t="s">
        <v>16541</v>
      </c>
      <c r="B1153" t="s">
        <v>4116</v>
      </c>
      <c r="C1153" t="s">
        <v>3098</v>
      </c>
      <c r="D1153" t="s">
        <v>60</v>
      </c>
      <c r="E1153" t="s">
        <v>14517</v>
      </c>
      <c r="F1153" t="s">
        <v>16542</v>
      </c>
      <c r="G1153" t="s">
        <v>53</v>
      </c>
      <c r="H1153" t="s">
        <v>14800</v>
      </c>
      <c r="I1153" t="s">
        <v>447</v>
      </c>
      <c r="J1153" s="28">
        <v>44885</v>
      </c>
      <c r="K1153" s="28"/>
      <c r="M1153">
        <v>0</v>
      </c>
      <c r="N1153">
        <v>1</v>
      </c>
      <c r="O1153">
        <v>28</v>
      </c>
      <c r="P1153" t="s">
        <v>14516</v>
      </c>
      <c r="Q1153">
        <f t="shared" si="17"/>
        <v>15194</v>
      </c>
      <c r="R1153">
        <f>IF(COUNTIF($A$2:A1153,A1153)=1,Q1153,"")</f>
        <v>15194</v>
      </c>
    </row>
    <row r="1154" spans="1:18">
      <c r="A1154" t="s">
        <v>16543</v>
      </c>
      <c r="B1154" t="s">
        <v>2070</v>
      </c>
      <c r="C1154" t="s">
        <v>16544</v>
      </c>
      <c r="D1154" t="s">
        <v>119</v>
      </c>
      <c r="E1154" t="s">
        <v>14558</v>
      </c>
      <c r="F1154" t="s">
        <v>16545</v>
      </c>
      <c r="G1154" t="s">
        <v>14588</v>
      </c>
      <c r="H1154" t="s">
        <v>14630</v>
      </c>
      <c r="I1154" t="s">
        <v>1452</v>
      </c>
      <c r="J1154" s="28">
        <v>44970</v>
      </c>
      <c r="K1154" s="28">
        <v>45123</v>
      </c>
      <c r="L1154">
        <v>182</v>
      </c>
      <c r="M1154">
        <v>0</v>
      </c>
      <c r="N1154">
        <v>1</v>
      </c>
      <c r="P1154" t="s">
        <v>14507</v>
      </c>
      <c r="Q1154">
        <f t="shared" ref="Q1154:Q1217" si="18">IFERROR(IF(RIGHT(UPPER(TRIM(F1154)),1)="K",VALUE(SUBSTITUTE(SUBSTITUTE(LEFT(TRIM(F1154),LEN(TRIM(F1154))-1),"$",""),",",""))*1000,IF(RIGHT(UPPER(TRIM(F1154)),1)="M",VALUE(SUBSTITUTE(SUBSTITUTE(LEFT(TRIM(F1154),LEN(TRIM(F1154))-1),"$",""),",",""))*1000000,VALUE(SUBSTITUTE(SUBSTITUTE(TRIM(F1154),"$",""),",","")))),"")</f>
        <v>2803</v>
      </c>
      <c r="R1154">
        <f>IF(COUNTIF($A$2:A1154,A1154)=1,Q1154,"")</f>
        <v>2803</v>
      </c>
    </row>
    <row r="1155" spans="1:18">
      <c r="A1155" t="s">
        <v>6075</v>
      </c>
      <c r="B1155" t="s">
        <v>1211</v>
      </c>
      <c r="C1155" t="s">
        <v>15702</v>
      </c>
      <c r="D1155" t="s">
        <v>100</v>
      </c>
      <c r="E1155" t="s">
        <v>14509</v>
      </c>
      <c r="F1155" t="s">
        <v>14830</v>
      </c>
      <c r="G1155" t="s">
        <v>90</v>
      </c>
      <c r="H1155" t="s">
        <v>14549</v>
      </c>
      <c r="I1155" t="s">
        <v>2165</v>
      </c>
      <c r="J1155" s="28"/>
      <c r="K1155" s="28"/>
      <c r="M1155">
        <v>0</v>
      </c>
      <c r="N1155">
        <v>1</v>
      </c>
      <c r="P1155" t="s">
        <v>14524</v>
      </c>
      <c r="Q1155">
        <f t="shared" si="18"/>
        <v>6000</v>
      </c>
      <c r="R1155">
        <f>IF(COUNTIF($A$2:A1155,A1155)=1,Q1155,"")</f>
        <v>6000</v>
      </c>
    </row>
    <row r="1156" spans="1:18">
      <c r="A1156" t="s">
        <v>8524</v>
      </c>
      <c r="B1156" t="s">
        <v>5271</v>
      </c>
      <c r="C1156" t="s">
        <v>3098</v>
      </c>
      <c r="D1156" t="s">
        <v>52</v>
      </c>
      <c r="E1156" t="s">
        <v>14543</v>
      </c>
      <c r="F1156" t="s">
        <v>16546</v>
      </c>
      <c r="G1156" t="s">
        <v>14588</v>
      </c>
      <c r="H1156" t="s">
        <v>14549</v>
      </c>
      <c r="I1156" t="s">
        <v>2867</v>
      </c>
      <c r="J1156" s="28">
        <v>45208</v>
      </c>
      <c r="K1156" s="28">
        <v>45235</v>
      </c>
      <c r="L1156">
        <v>152</v>
      </c>
      <c r="M1156">
        <v>1</v>
      </c>
      <c r="N1156">
        <v>1</v>
      </c>
      <c r="O1156">
        <v>0.5</v>
      </c>
      <c r="P1156" t="s">
        <v>14516</v>
      </c>
      <c r="Q1156">
        <f t="shared" si="18"/>
        <v>179616</v>
      </c>
      <c r="R1156">
        <f>IF(COUNTIF($A$2:A1156,A1156)=1,Q1156,"")</f>
        <v>179616</v>
      </c>
    </row>
    <row r="1157" spans="1:18">
      <c r="A1157" t="s">
        <v>3679</v>
      </c>
      <c r="B1157" t="s">
        <v>2316</v>
      </c>
      <c r="C1157" t="s">
        <v>14860</v>
      </c>
      <c r="D1157" t="s">
        <v>52</v>
      </c>
      <c r="E1157" t="s">
        <v>14504</v>
      </c>
      <c r="F1157" t="s">
        <v>16547</v>
      </c>
      <c r="G1157" t="s">
        <v>74</v>
      </c>
      <c r="H1157" t="s">
        <v>14537</v>
      </c>
      <c r="I1157" t="s">
        <v>1242</v>
      </c>
      <c r="J1157" s="28">
        <v>45483</v>
      </c>
      <c r="K1157" s="28"/>
      <c r="M1157">
        <v>0</v>
      </c>
      <c r="N1157">
        <v>1</v>
      </c>
      <c r="O1157">
        <v>31.3</v>
      </c>
      <c r="P1157" t="s">
        <v>14516</v>
      </c>
      <c r="Q1157">
        <f t="shared" si="18"/>
        <v>106969</v>
      </c>
      <c r="R1157">
        <f>IF(COUNTIF($A$2:A1157,A1157)=1,Q1157,"")</f>
        <v>106969</v>
      </c>
    </row>
    <row r="1158" spans="1:18">
      <c r="A1158" t="s">
        <v>5168</v>
      </c>
      <c r="B1158" t="s">
        <v>1290</v>
      </c>
      <c r="C1158" t="s">
        <v>3098</v>
      </c>
      <c r="D1158" t="s">
        <v>119</v>
      </c>
      <c r="E1158" t="s">
        <v>14509</v>
      </c>
      <c r="F1158" t="s">
        <v>16548</v>
      </c>
      <c r="G1158" t="s">
        <v>67</v>
      </c>
      <c r="H1158" t="s">
        <v>14532</v>
      </c>
      <c r="I1158" t="s">
        <v>16549</v>
      </c>
      <c r="J1158" s="28">
        <v>44782</v>
      </c>
      <c r="K1158" s="28"/>
      <c r="M1158">
        <v>0</v>
      </c>
      <c r="N1158">
        <v>1</v>
      </c>
      <c r="O1158">
        <v>3.7</v>
      </c>
      <c r="P1158" t="s">
        <v>14507</v>
      </c>
      <c r="Q1158">
        <f t="shared" si="18"/>
        <v>3470</v>
      </c>
      <c r="R1158">
        <f>IF(COUNTIF($A$2:A1158,A1158)=1,Q1158,"")</f>
        <v>3470</v>
      </c>
    </row>
    <row r="1159" spans="1:18">
      <c r="A1159" t="s">
        <v>11155</v>
      </c>
      <c r="B1159" t="s">
        <v>3806</v>
      </c>
      <c r="C1159" t="s">
        <v>3098</v>
      </c>
      <c r="D1159" t="s">
        <v>100</v>
      </c>
      <c r="E1159" t="s">
        <v>14522</v>
      </c>
      <c r="F1159" t="s">
        <v>16550</v>
      </c>
      <c r="G1159" t="s">
        <v>61</v>
      </c>
      <c r="H1159" t="s">
        <v>14795</v>
      </c>
      <c r="I1159" t="s">
        <v>2570</v>
      </c>
      <c r="J1159" s="28">
        <v>45181</v>
      </c>
      <c r="K1159" s="28"/>
      <c r="M1159">
        <v>0</v>
      </c>
      <c r="N1159">
        <v>1</v>
      </c>
      <c r="P1159" t="s">
        <v>14516</v>
      </c>
      <c r="Q1159">
        <f t="shared" si="18"/>
        <v>2114</v>
      </c>
      <c r="R1159">
        <f>IF(COUNTIF($A$2:A1159,A1159)=1,Q1159,"")</f>
        <v>2114</v>
      </c>
    </row>
    <row r="1160" spans="1:18">
      <c r="A1160" t="s">
        <v>13631</v>
      </c>
      <c r="B1160" t="s">
        <v>2186</v>
      </c>
      <c r="C1160" t="s">
        <v>15300</v>
      </c>
      <c r="D1160" t="s">
        <v>119</v>
      </c>
      <c r="E1160" t="s">
        <v>14543</v>
      </c>
      <c r="F1160" t="s">
        <v>15701</v>
      </c>
      <c r="G1160" t="s">
        <v>74</v>
      </c>
      <c r="H1160" t="s">
        <v>14532</v>
      </c>
      <c r="I1160" t="s">
        <v>459</v>
      </c>
      <c r="J1160" s="28">
        <v>44698</v>
      </c>
      <c r="K1160" s="28">
        <v>44694</v>
      </c>
      <c r="L1160">
        <v>51</v>
      </c>
      <c r="M1160">
        <v>0</v>
      </c>
      <c r="N1160">
        <v>1</v>
      </c>
      <c r="P1160" t="s">
        <v>14516</v>
      </c>
      <c r="Q1160">
        <f t="shared" si="18"/>
        <v>10689</v>
      </c>
      <c r="R1160">
        <f>IF(COUNTIF($A$2:A1160,A1160)=1,Q1160,"")</f>
        <v>10689</v>
      </c>
    </row>
    <row r="1161" spans="1:18">
      <c r="A1161" t="s">
        <v>9932</v>
      </c>
      <c r="B1161" t="s">
        <v>841</v>
      </c>
      <c r="C1161" t="s">
        <v>14613</v>
      </c>
      <c r="D1161" t="s">
        <v>52</v>
      </c>
      <c r="E1161" t="s">
        <v>14558</v>
      </c>
      <c r="F1161" t="s">
        <v>16551</v>
      </c>
      <c r="G1161" t="s">
        <v>133</v>
      </c>
      <c r="H1161" t="s">
        <v>14619</v>
      </c>
      <c r="I1161" t="s">
        <v>1482</v>
      </c>
      <c r="J1161" s="28">
        <v>45675</v>
      </c>
      <c r="K1161" s="28">
        <v>45637</v>
      </c>
      <c r="L1161">
        <v>41</v>
      </c>
      <c r="M1161">
        <v>0</v>
      </c>
      <c r="N1161">
        <v>1</v>
      </c>
      <c r="O1161">
        <v>33</v>
      </c>
      <c r="P1161" t="s">
        <v>14524</v>
      </c>
      <c r="Q1161">
        <f t="shared" si="18"/>
        <v>149965</v>
      </c>
      <c r="R1161">
        <f>IF(COUNTIF($A$2:A1161,A1161)=1,Q1161,"")</f>
        <v>149965</v>
      </c>
    </row>
    <row r="1162" spans="1:18">
      <c r="A1162" t="s">
        <v>10747</v>
      </c>
      <c r="B1162" t="s">
        <v>895</v>
      </c>
      <c r="C1162" t="s">
        <v>14818</v>
      </c>
      <c r="D1162" t="s">
        <v>119</v>
      </c>
      <c r="E1162" t="s">
        <v>14504</v>
      </c>
      <c r="F1162" t="s">
        <v>16552</v>
      </c>
      <c r="G1162" t="s">
        <v>133</v>
      </c>
      <c r="H1162" t="s">
        <v>14560</v>
      </c>
      <c r="I1162" t="s">
        <v>1315</v>
      </c>
      <c r="J1162" s="28">
        <v>44981</v>
      </c>
      <c r="K1162" s="28"/>
      <c r="M1162">
        <v>0</v>
      </c>
      <c r="N1162">
        <v>1</v>
      </c>
      <c r="O1162">
        <v>3.2</v>
      </c>
      <c r="P1162" t="s">
        <v>14550</v>
      </c>
      <c r="Q1162">
        <f t="shared" si="18"/>
        <v>11774</v>
      </c>
      <c r="R1162">
        <f>IF(COUNTIF($A$2:A1162,A1162)=1,Q1162,"")</f>
        <v>11774</v>
      </c>
    </row>
    <row r="1163" spans="1:18">
      <c r="A1163" t="s">
        <v>16553</v>
      </c>
      <c r="B1163" t="s">
        <v>8282</v>
      </c>
      <c r="C1163" t="s">
        <v>14513</v>
      </c>
      <c r="D1163" t="s">
        <v>100</v>
      </c>
      <c r="E1163" t="s">
        <v>14504</v>
      </c>
      <c r="F1163" t="s">
        <v>16554</v>
      </c>
      <c r="G1163" t="s">
        <v>133</v>
      </c>
      <c r="H1163" t="s">
        <v>14619</v>
      </c>
      <c r="I1163" t="s">
        <v>1974</v>
      </c>
      <c r="J1163" s="28">
        <v>45554</v>
      </c>
      <c r="K1163" s="28"/>
      <c r="M1163">
        <v>0</v>
      </c>
      <c r="N1163">
        <v>1</v>
      </c>
      <c r="O1163">
        <v>26.2</v>
      </c>
      <c r="P1163" t="s">
        <v>14524</v>
      </c>
      <c r="Q1163">
        <f t="shared" si="18"/>
        <v>3170</v>
      </c>
      <c r="R1163">
        <f>IF(COUNTIF($A$2:A1163,A1163)=1,Q1163,"")</f>
        <v>3170</v>
      </c>
    </row>
    <row r="1164" spans="1:18">
      <c r="A1164" t="s">
        <v>10500</v>
      </c>
      <c r="B1164" t="s">
        <v>1378</v>
      </c>
      <c r="C1164" t="s">
        <v>15547</v>
      </c>
      <c r="D1164" t="s">
        <v>73</v>
      </c>
      <c r="E1164" t="s">
        <v>14509</v>
      </c>
      <c r="F1164" t="s">
        <v>16555</v>
      </c>
      <c r="G1164" t="s">
        <v>14519</v>
      </c>
      <c r="H1164" t="s">
        <v>14571</v>
      </c>
      <c r="I1164" t="s">
        <v>907</v>
      </c>
      <c r="J1164" s="28">
        <v>45061</v>
      </c>
      <c r="K1164" s="28"/>
      <c r="M1164">
        <v>0</v>
      </c>
      <c r="N1164">
        <v>1</v>
      </c>
      <c r="P1164" t="s">
        <v>14516</v>
      </c>
      <c r="Q1164">
        <f t="shared" si="18"/>
        <v>26986</v>
      </c>
      <c r="R1164">
        <f>IF(COUNTIF($A$2:A1164,A1164)=1,Q1164,"")</f>
        <v>26986</v>
      </c>
    </row>
    <row r="1165" spans="1:18">
      <c r="A1165" t="s">
        <v>12517</v>
      </c>
      <c r="B1165" t="s">
        <v>2811</v>
      </c>
      <c r="C1165" t="s">
        <v>16556</v>
      </c>
      <c r="D1165" t="s">
        <v>60</v>
      </c>
      <c r="E1165" t="s">
        <v>14504</v>
      </c>
      <c r="F1165" t="s">
        <v>16557</v>
      </c>
      <c r="G1165" t="s">
        <v>133</v>
      </c>
      <c r="H1165" t="s">
        <v>14506</v>
      </c>
      <c r="I1165" t="s">
        <v>463</v>
      </c>
      <c r="J1165" s="28">
        <v>45416</v>
      </c>
      <c r="K1165" s="28"/>
      <c r="M1165">
        <v>0</v>
      </c>
      <c r="N1165">
        <v>1</v>
      </c>
      <c r="O1165">
        <v>21</v>
      </c>
      <c r="P1165" t="s">
        <v>14507</v>
      </c>
      <c r="Q1165">
        <f t="shared" si="18"/>
        <v>18972</v>
      </c>
      <c r="R1165">
        <f>IF(COUNTIF($A$2:A1165,A1165)=1,Q1165,"")</f>
        <v>18972</v>
      </c>
    </row>
    <row r="1166" spans="1:18">
      <c r="A1166" t="s">
        <v>11153</v>
      </c>
      <c r="B1166" t="s">
        <v>4800</v>
      </c>
      <c r="C1166" t="s">
        <v>14566</v>
      </c>
      <c r="D1166" t="s">
        <v>60</v>
      </c>
      <c r="E1166" t="s">
        <v>14590</v>
      </c>
      <c r="F1166" t="s">
        <v>16558</v>
      </c>
      <c r="G1166" t="s">
        <v>14519</v>
      </c>
      <c r="H1166" t="s">
        <v>14571</v>
      </c>
      <c r="I1166" t="s">
        <v>5805</v>
      </c>
      <c r="J1166" s="28">
        <v>44722</v>
      </c>
      <c r="K1166" s="28"/>
      <c r="M1166">
        <v>0</v>
      </c>
      <c r="N1166">
        <v>1</v>
      </c>
      <c r="O1166">
        <v>4.0999999999999996</v>
      </c>
      <c r="P1166" t="s">
        <v>14512</v>
      </c>
      <c r="Q1166">
        <f t="shared" si="18"/>
        <v>14431</v>
      </c>
      <c r="R1166">
        <f>IF(COUNTIF($A$2:A1166,A1166)=1,Q1166,"")</f>
        <v>14431</v>
      </c>
    </row>
    <row r="1167" spans="1:18">
      <c r="A1167" t="s">
        <v>4272</v>
      </c>
      <c r="B1167" t="s">
        <v>3997</v>
      </c>
      <c r="C1167" t="s">
        <v>3098</v>
      </c>
      <c r="D1167" t="s">
        <v>60</v>
      </c>
      <c r="E1167" t="s">
        <v>14504</v>
      </c>
      <c r="F1167" t="s">
        <v>16559</v>
      </c>
      <c r="G1167" t="s">
        <v>74</v>
      </c>
      <c r="H1167" t="s">
        <v>16033</v>
      </c>
      <c r="I1167" t="s">
        <v>1616</v>
      </c>
      <c r="J1167" s="28">
        <v>45319</v>
      </c>
      <c r="K1167" s="28"/>
      <c r="M1167">
        <v>0</v>
      </c>
      <c r="N1167">
        <v>1</v>
      </c>
      <c r="O1167">
        <v>32.1</v>
      </c>
      <c r="P1167" t="s">
        <v>14516</v>
      </c>
      <c r="Q1167">
        <f t="shared" si="18"/>
        <v>21056</v>
      </c>
      <c r="R1167">
        <f>IF(COUNTIF($A$2:A1167,A1167)=1,Q1167,"")</f>
        <v>21056</v>
      </c>
    </row>
    <row r="1168" spans="1:18">
      <c r="A1168" t="s">
        <v>16560</v>
      </c>
      <c r="B1168" t="s">
        <v>8602</v>
      </c>
      <c r="C1168" t="s">
        <v>3098</v>
      </c>
      <c r="D1168" t="s">
        <v>100</v>
      </c>
      <c r="E1168" t="s">
        <v>14590</v>
      </c>
      <c r="F1168" t="s">
        <v>16561</v>
      </c>
      <c r="G1168" t="s">
        <v>61</v>
      </c>
      <c r="H1168" t="s">
        <v>14639</v>
      </c>
      <c r="I1168" t="s">
        <v>1748</v>
      </c>
      <c r="J1168" s="28">
        <v>45259</v>
      </c>
      <c r="K1168" s="28"/>
      <c r="M1168">
        <v>0</v>
      </c>
      <c r="N1168">
        <v>1</v>
      </c>
      <c r="O1168">
        <v>30.7</v>
      </c>
      <c r="P1168" t="s">
        <v>14516</v>
      </c>
      <c r="Q1168">
        <f t="shared" si="18"/>
        <v>6389</v>
      </c>
      <c r="R1168">
        <f>IF(COUNTIF($A$2:A1168,A1168)=1,Q1168,"")</f>
        <v>6389</v>
      </c>
    </row>
    <row r="1169" spans="1:18">
      <c r="A1169" t="s">
        <v>5634</v>
      </c>
      <c r="B1169" t="s">
        <v>10698</v>
      </c>
      <c r="C1169" t="s">
        <v>3098</v>
      </c>
      <c r="D1169" t="s">
        <v>119</v>
      </c>
      <c r="E1169" t="s">
        <v>14590</v>
      </c>
      <c r="F1169" t="s">
        <v>16562</v>
      </c>
      <c r="G1169" t="s">
        <v>133</v>
      </c>
      <c r="H1169" t="s">
        <v>14682</v>
      </c>
      <c r="I1169" t="s">
        <v>8520</v>
      </c>
      <c r="J1169" s="28">
        <v>45650</v>
      </c>
      <c r="K1169" s="28"/>
      <c r="M1169">
        <v>0</v>
      </c>
      <c r="N1169">
        <v>1</v>
      </c>
      <c r="O1169">
        <v>29</v>
      </c>
      <c r="P1169" t="s">
        <v>14507</v>
      </c>
      <c r="Q1169">
        <f t="shared" si="18"/>
        <v>7084</v>
      </c>
      <c r="R1169">
        <f>IF(COUNTIF($A$2:A1169,A1169)=1,Q1169,"")</f>
        <v>7084</v>
      </c>
    </row>
    <row r="1170" spans="1:18">
      <c r="A1170" t="s">
        <v>16563</v>
      </c>
      <c r="B1170" t="s">
        <v>965</v>
      </c>
      <c r="C1170" t="s">
        <v>14604</v>
      </c>
      <c r="D1170" t="s">
        <v>52</v>
      </c>
      <c r="E1170" t="s">
        <v>14558</v>
      </c>
      <c r="F1170" t="s">
        <v>16564</v>
      </c>
      <c r="G1170" t="s">
        <v>80</v>
      </c>
      <c r="H1170" t="s">
        <v>14560</v>
      </c>
      <c r="I1170" t="s">
        <v>475</v>
      </c>
      <c r="J1170" s="28">
        <v>44880</v>
      </c>
      <c r="K1170" s="28">
        <v>44995</v>
      </c>
      <c r="L1170">
        <v>166</v>
      </c>
      <c r="M1170">
        <v>0</v>
      </c>
      <c r="N1170">
        <v>1</v>
      </c>
      <c r="O1170">
        <v>11.4</v>
      </c>
      <c r="P1170" t="s">
        <v>14550</v>
      </c>
      <c r="Q1170">
        <f t="shared" si="18"/>
        <v>136699</v>
      </c>
      <c r="R1170">
        <f>IF(COUNTIF($A$2:A1170,A1170)=1,Q1170,"")</f>
        <v>136699</v>
      </c>
    </row>
    <row r="1171" spans="1:18">
      <c r="A1171" t="s">
        <v>9130</v>
      </c>
      <c r="B1171" t="s">
        <v>7606</v>
      </c>
      <c r="C1171" t="s">
        <v>15418</v>
      </c>
      <c r="D1171" t="s">
        <v>73</v>
      </c>
      <c r="E1171" t="s">
        <v>14543</v>
      </c>
      <c r="F1171" t="s">
        <v>16565</v>
      </c>
      <c r="G1171" t="s">
        <v>74</v>
      </c>
      <c r="H1171" t="s">
        <v>14687</v>
      </c>
      <c r="I1171" t="s">
        <v>1385</v>
      </c>
      <c r="J1171" s="28"/>
      <c r="K1171" s="28">
        <v>45583</v>
      </c>
      <c r="L1171">
        <v>182</v>
      </c>
      <c r="M1171">
        <v>1</v>
      </c>
      <c r="N1171">
        <v>4</v>
      </c>
      <c r="O1171">
        <v>15.2</v>
      </c>
      <c r="P1171" t="s">
        <v>14550</v>
      </c>
      <c r="Q1171">
        <f t="shared" si="18"/>
        <v>45124</v>
      </c>
      <c r="R1171">
        <f>IF(COUNTIF($A$2:A1171,A1171)=1,Q1171,"")</f>
        <v>45124</v>
      </c>
    </row>
    <row r="1172" spans="1:18">
      <c r="A1172" t="s">
        <v>16566</v>
      </c>
      <c r="B1172" t="s">
        <v>5607</v>
      </c>
      <c r="C1172" t="s">
        <v>14586</v>
      </c>
      <c r="D1172" t="s">
        <v>73</v>
      </c>
      <c r="E1172" t="s">
        <v>14543</v>
      </c>
      <c r="F1172" t="s">
        <v>16567</v>
      </c>
      <c r="G1172" t="s">
        <v>80</v>
      </c>
      <c r="H1172" t="s">
        <v>14549</v>
      </c>
      <c r="I1172" t="s">
        <v>973</v>
      </c>
      <c r="J1172" s="28">
        <v>44913</v>
      </c>
      <c r="K1172" s="28">
        <v>44911</v>
      </c>
      <c r="L1172">
        <v>139</v>
      </c>
      <c r="M1172">
        <v>0</v>
      </c>
      <c r="N1172">
        <v>1</v>
      </c>
      <c r="O1172">
        <v>9</v>
      </c>
      <c r="P1172" t="s">
        <v>14507</v>
      </c>
      <c r="Q1172">
        <f t="shared" si="18"/>
        <v>26202</v>
      </c>
      <c r="R1172">
        <f>IF(COUNTIF($A$2:A1172,A1172)=1,Q1172,"")</f>
        <v>26202</v>
      </c>
    </row>
    <row r="1173" spans="1:18">
      <c r="A1173" t="s">
        <v>12254</v>
      </c>
      <c r="B1173" t="s">
        <v>4887</v>
      </c>
      <c r="C1173" t="s">
        <v>14930</v>
      </c>
      <c r="D1173" t="s">
        <v>60</v>
      </c>
      <c r="E1173" t="s">
        <v>14517</v>
      </c>
      <c r="F1173" t="s">
        <v>16568</v>
      </c>
      <c r="G1173" t="s">
        <v>53</v>
      </c>
      <c r="H1173" t="s">
        <v>14560</v>
      </c>
      <c r="I1173" t="s">
        <v>1335</v>
      </c>
      <c r="J1173" s="28">
        <v>45586</v>
      </c>
      <c r="K1173" s="28"/>
      <c r="M1173">
        <v>0</v>
      </c>
      <c r="N1173">
        <v>1</v>
      </c>
      <c r="O1173">
        <v>3.5</v>
      </c>
      <c r="P1173" t="s">
        <v>14516</v>
      </c>
      <c r="Q1173">
        <f t="shared" si="18"/>
        <v>19977</v>
      </c>
      <c r="R1173">
        <f>IF(COUNTIF($A$2:A1173,A1173)=1,Q1173,"")</f>
        <v>19977</v>
      </c>
    </row>
    <row r="1174" spans="1:18">
      <c r="A1174" t="s">
        <v>16569</v>
      </c>
      <c r="B1174" t="s">
        <v>411</v>
      </c>
      <c r="C1174" t="s">
        <v>14980</v>
      </c>
      <c r="D1174" t="s">
        <v>60</v>
      </c>
      <c r="E1174" t="s">
        <v>14509</v>
      </c>
      <c r="F1174" t="s">
        <v>16570</v>
      </c>
      <c r="G1174" t="s">
        <v>53</v>
      </c>
      <c r="H1174" t="s">
        <v>14925</v>
      </c>
      <c r="I1174" t="s">
        <v>7400</v>
      </c>
      <c r="J1174" s="28">
        <v>45727</v>
      </c>
      <c r="K1174" s="28"/>
      <c r="M1174">
        <v>0</v>
      </c>
      <c r="N1174">
        <v>1</v>
      </c>
      <c r="O1174">
        <v>20.3</v>
      </c>
      <c r="P1174" t="s">
        <v>14512</v>
      </c>
      <c r="Q1174">
        <f t="shared" si="18"/>
        <v>4892</v>
      </c>
      <c r="R1174">
        <f>IF(COUNTIF($A$2:A1174,A1174)=1,Q1174,"")</f>
        <v>4892</v>
      </c>
    </row>
    <row r="1175" spans="1:18">
      <c r="A1175" t="s">
        <v>10100</v>
      </c>
      <c r="B1175" t="s">
        <v>6332</v>
      </c>
      <c r="C1175" t="s">
        <v>14844</v>
      </c>
      <c r="D1175" t="s">
        <v>60</v>
      </c>
      <c r="E1175" t="s">
        <v>14543</v>
      </c>
      <c r="F1175" t="s">
        <v>15198</v>
      </c>
      <c r="G1175" t="s">
        <v>90</v>
      </c>
      <c r="H1175" t="s">
        <v>15625</v>
      </c>
      <c r="I1175" t="s">
        <v>1166</v>
      </c>
      <c r="J1175" s="28">
        <v>45509</v>
      </c>
      <c r="K1175" s="28">
        <v>45388</v>
      </c>
      <c r="L1175">
        <v>50</v>
      </c>
      <c r="M1175">
        <v>0</v>
      </c>
      <c r="N1175">
        <v>1</v>
      </c>
      <c r="O1175">
        <v>6.1</v>
      </c>
      <c r="P1175" t="s">
        <v>14524</v>
      </c>
      <c r="Q1175">
        <f t="shared" si="18"/>
        <v>17000</v>
      </c>
      <c r="R1175">
        <f>IF(COUNTIF($A$2:A1175,A1175)=1,Q1175,"")</f>
        <v>17000</v>
      </c>
    </row>
    <row r="1176" spans="1:18">
      <c r="A1176" t="s">
        <v>9953</v>
      </c>
      <c r="B1176" t="s">
        <v>5938</v>
      </c>
      <c r="C1176" t="s">
        <v>15279</v>
      </c>
      <c r="D1176" t="s">
        <v>60</v>
      </c>
      <c r="E1176" t="s">
        <v>14590</v>
      </c>
      <c r="F1176" t="s">
        <v>16571</v>
      </c>
      <c r="G1176" t="s">
        <v>14519</v>
      </c>
      <c r="H1176" t="s">
        <v>14527</v>
      </c>
      <c r="I1176" t="s">
        <v>792</v>
      </c>
      <c r="J1176" s="28"/>
      <c r="K1176" s="28"/>
      <c r="M1176">
        <v>0</v>
      </c>
      <c r="N1176">
        <v>1</v>
      </c>
      <c r="O1176">
        <v>6.6</v>
      </c>
      <c r="P1176" t="s">
        <v>14507</v>
      </c>
      <c r="Q1176">
        <f t="shared" si="18"/>
        <v>5556</v>
      </c>
      <c r="R1176">
        <f>IF(COUNTIF($A$2:A1176,A1176)=1,Q1176,"")</f>
        <v>5556</v>
      </c>
    </row>
    <row r="1177" spans="1:18">
      <c r="A1177" t="s">
        <v>9471</v>
      </c>
      <c r="B1177" t="s">
        <v>1981</v>
      </c>
      <c r="C1177" t="s">
        <v>14829</v>
      </c>
      <c r="D1177" t="s">
        <v>119</v>
      </c>
      <c r="E1177" t="s">
        <v>14504</v>
      </c>
      <c r="F1177" t="s">
        <v>16572</v>
      </c>
      <c r="G1177" t="s">
        <v>133</v>
      </c>
      <c r="H1177" t="s">
        <v>14565</v>
      </c>
      <c r="I1177" t="s">
        <v>8892</v>
      </c>
      <c r="J1177" s="28">
        <v>45086</v>
      </c>
      <c r="K1177" s="28"/>
      <c r="M1177">
        <v>0</v>
      </c>
      <c r="N1177">
        <v>1</v>
      </c>
      <c r="O1177">
        <v>30.2</v>
      </c>
      <c r="P1177" t="s">
        <v>14550</v>
      </c>
      <c r="Q1177">
        <f t="shared" si="18"/>
        <v>9091</v>
      </c>
      <c r="R1177">
        <f>IF(COUNTIF($A$2:A1177,A1177)=1,Q1177,"")</f>
        <v>9091</v>
      </c>
    </row>
    <row r="1178" spans="1:18">
      <c r="A1178" t="s">
        <v>13314</v>
      </c>
      <c r="B1178" t="s">
        <v>1981</v>
      </c>
      <c r="C1178" t="s">
        <v>15267</v>
      </c>
      <c r="D1178" t="s">
        <v>73</v>
      </c>
      <c r="E1178" t="s">
        <v>14509</v>
      </c>
      <c r="F1178" t="s">
        <v>16573</v>
      </c>
      <c r="G1178" t="s">
        <v>14519</v>
      </c>
      <c r="H1178" t="s">
        <v>14530</v>
      </c>
      <c r="I1178" t="s">
        <v>1826</v>
      </c>
      <c r="J1178" s="28">
        <v>44731</v>
      </c>
      <c r="K1178" s="28"/>
      <c r="M1178">
        <v>0</v>
      </c>
      <c r="N1178">
        <v>1</v>
      </c>
      <c r="O1178">
        <v>16.600000000000001</v>
      </c>
      <c r="P1178" t="s">
        <v>14550</v>
      </c>
      <c r="Q1178">
        <f t="shared" si="18"/>
        <v>37828</v>
      </c>
      <c r="R1178">
        <f>IF(COUNTIF($A$2:A1178,A1178)=1,Q1178,"")</f>
        <v>37828</v>
      </c>
    </row>
    <row r="1179" spans="1:18">
      <c r="A1179" t="s">
        <v>13312</v>
      </c>
      <c r="B1179" t="s">
        <v>3567</v>
      </c>
      <c r="C1179" t="s">
        <v>15275</v>
      </c>
      <c r="D1179" t="s">
        <v>119</v>
      </c>
      <c r="E1179" t="s">
        <v>14590</v>
      </c>
      <c r="F1179" t="s">
        <v>16574</v>
      </c>
      <c r="G1179" t="s">
        <v>80</v>
      </c>
      <c r="H1179" t="s">
        <v>14616</v>
      </c>
      <c r="I1179" t="s">
        <v>2294</v>
      </c>
      <c r="J1179" s="28">
        <v>45037</v>
      </c>
      <c r="K1179" s="28"/>
      <c r="M1179">
        <v>0</v>
      </c>
      <c r="N1179">
        <v>1</v>
      </c>
      <c r="O1179">
        <v>27.1</v>
      </c>
      <c r="P1179" t="s">
        <v>14516</v>
      </c>
      <c r="Q1179">
        <f t="shared" si="18"/>
        <v>5735</v>
      </c>
      <c r="R1179">
        <f>IF(COUNTIF($A$2:A1179,A1179)=1,Q1179,"")</f>
        <v>5735</v>
      </c>
    </row>
    <row r="1180" spans="1:18">
      <c r="A1180" t="s">
        <v>7987</v>
      </c>
      <c r="B1180" t="s">
        <v>1559</v>
      </c>
      <c r="C1180" t="s">
        <v>14660</v>
      </c>
      <c r="D1180" t="s">
        <v>119</v>
      </c>
      <c r="E1180" t="s">
        <v>14543</v>
      </c>
      <c r="F1180" t="s">
        <v>16575</v>
      </c>
      <c r="G1180" t="s">
        <v>14519</v>
      </c>
      <c r="H1180" t="s">
        <v>14553</v>
      </c>
      <c r="I1180" t="s">
        <v>1339</v>
      </c>
      <c r="J1180" s="28">
        <v>45807</v>
      </c>
      <c r="K1180" s="28">
        <v>45703</v>
      </c>
      <c r="L1180">
        <v>63</v>
      </c>
      <c r="M1180">
        <v>0</v>
      </c>
      <c r="N1180">
        <v>1</v>
      </c>
      <c r="O1180">
        <v>33.9</v>
      </c>
      <c r="P1180" t="s">
        <v>14507</v>
      </c>
      <c r="Q1180">
        <f t="shared" si="18"/>
        <v>9233</v>
      </c>
      <c r="R1180">
        <f>IF(COUNTIF($A$2:A1180,A1180)=1,Q1180,"")</f>
        <v>9233</v>
      </c>
    </row>
    <row r="1181" spans="1:18">
      <c r="A1181" t="s">
        <v>10497</v>
      </c>
      <c r="B1181" t="s">
        <v>801</v>
      </c>
      <c r="C1181" t="s">
        <v>3098</v>
      </c>
      <c r="D1181" t="s">
        <v>119</v>
      </c>
      <c r="E1181" t="s">
        <v>14558</v>
      </c>
      <c r="F1181" t="s">
        <v>16576</v>
      </c>
      <c r="G1181" t="s">
        <v>67</v>
      </c>
      <c r="H1181" t="s">
        <v>14549</v>
      </c>
      <c r="I1181" t="s">
        <v>2904</v>
      </c>
      <c r="J1181" s="28">
        <v>45012</v>
      </c>
      <c r="K1181" s="28">
        <v>44992</v>
      </c>
      <c r="L1181">
        <v>92</v>
      </c>
      <c r="M1181">
        <v>0</v>
      </c>
      <c r="N1181">
        <v>1</v>
      </c>
      <c r="O1181">
        <v>3.5</v>
      </c>
      <c r="P1181" t="s">
        <v>14550</v>
      </c>
      <c r="Q1181">
        <f t="shared" si="18"/>
        <v>9561</v>
      </c>
      <c r="R1181">
        <f>IF(COUNTIF($A$2:A1181,A1181)=1,Q1181,"")</f>
        <v>9561</v>
      </c>
    </row>
    <row r="1182" spans="1:18">
      <c r="A1182" t="s">
        <v>16577</v>
      </c>
      <c r="B1182" t="s">
        <v>1055</v>
      </c>
      <c r="C1182" t="s">
        <v>16578</v>
      </c>
      <c r="D1182" t="s">
        <v>52</v>
      </c>
      <c r="E1182" t="s">
        <v>14517</v>
      </c>
      <c r="F1182" t="s">
        <v>16579</v>
      </c>
      <c r="G1182" t="s">
        <v>67</v>
      </c>
      <c r="H1182" t="s">
        <v>14639</v>
      </c>
      <c r="I1182" t="s">
        <v>2600</v>
      </c>
      <c r="J1182" s="28">
        <v>45266</v>
      </c>
      <c r="K1182" s="28"/>
      <c r="M1182">
        <v>0</v>
      </c>
      <c r="N1182">
        <v>1</v>
      </c>
      <c r="O1182">
        <v>32.4</v>
      </c>
      <c r="P1182" t="s">
        <v>14524</v>
      </c>
      <c r="Q1182">
        <f t="shared" si="18"/>
        <v>89891</v>
      </c>
      <c r="R1182">
        <f>IF(COUNTIF($A$2:A1182,A1182)=1,Q1182,"")</f>
        <v>89891</v>
      </c>
    </row>
    <row r="1183" spans="1:18">
      <c r="A1183" t="s">
        <v>16580</v>
      </c>
      <c r="B1183" t="s">
        <v>3734</v>
      </c>
      <c r="C1183" t="s">
        <v>15063</v>
      </c>
      <c r="D1183" t="s">
        <v>73</v>
      </c>
      <c r="E1183" t="s">
        <v>14543</v>
      </c>
      <c r="F1183" t="s">
        <v>16581</v>
      </c>
      <c r="G1183" t="s">
        <v>61</v>
      </c>
      <c r="H1183" t="s">
        <v>14678</v>
      </c>
      <c r="I1183" t="s">
        <v>2577</v>
      </c>
      <c r="J1183" s="28"/>
      <c r="K1183" s="28">
        <v>45040</v>
      </c>
      <c r="L1183">
        <v>49</v>
      </c>
      <c r="M1183">
        <v>0</v>
      </c>
      <c r="N1183">
        <v>1</v>
      </c>
      <c r="O1183">
        <v>17.899999999999999</v>
      </c>
      <c r="P1183" t="s">
        <v>14524</v>
      </c>
      <c r="Q1183">
        <f t="shared" si="18"/>
        <v>23809</v>
      </c>
      <c r="R1183">
        <f>IF(COUNTIF($A$2:A1183,A1183)=1,Q1183,"")</f>
        <v>23809</v>
      </c>
    </row>
    <row r="1184" spans="1:18">
      <c r="A1184" t="s">
        <v>16582</v>
      </c>
      <c r="B1184" t="s">
        <v>6769</v>
      </c>
      <c r="C1184" t="s">
        <v>3098</v>
      </c>
      <c r="D1184" t="s">
        <v>100</v>
      </c>
      <c r="E1184" t="s">
        <v>14543</v>
      </c>
      <c r="F1184" t="s">
        <v>16583</v>
      </c>
      <c r="G1184" t="s">
        <v>67</v>
      </c>
      <c r="H1184" t="s">
        <v>14560</v>
      </c>
      <c r="I1184" t="s">
        <v>368</v>
      </c>
      <c r="J1184" s="28">
        <v>45627</v>
      </c>
      <c r="K1184" s="28">
        <v>45506</v>
      </c>
      <c r="L1184">
        <v>21</v>
      </c>
      <c r="M1184">
        <v>1</v>
      </c>
      <c r="N1184">
        <v>1</v>
      </c>
      <c r="O1184">
        <v>24.7</v>
      </c>
      <c r="P1184" t="s">
        <v>14512</v>
      </c>
      <c r="Q1184">
        <f t="shared" si="18"/>
        <v>4219</v>
      </c>
      <c r="R1184">
        <f>IF(COUNTIF($A$2:A1184,A1184)=1,Q1184,"")</f>
        <v>4219</v>
      </c>
    </row>
    <row r="1185" spans="1:18">
      <c r="A1185" t="s">
        <v>16584</v>
      </c>
      <c r="B1185" t="s">
        <v>1393</v>
      </c>
      <c r="C1185" t="s">
        <v>14690</v>
      </c>
      <c r="D1185" t="s">
        <v>119</v>
      </c>
      <c r="E1185" t="s">
        <v>14543</v>
      </c>
      <c r="F1185" t="s">
        <v>16585</v>
      </c>
      <c r="G1185" t="s">
        <v>80</v>
      </c>
      <c r="H1185" t="s">
        <v>14630</v>
      </c>
      <c r="I1185" t="s">
        <v>16586</v>
      </c>
      <c r="J1185" s="28">
        <v>45188</v>
      </c>
      <c r="K1185" s="28">
        <v>45315</v>
      </c>
      <c r="L1185">
        <v>161</v>
      </c>
      <c r="M1185">
        <v>0</v>
      </c>
      <c r="N1185">
        <v>1</v>
      </c>
      <c r="O1185">
        <v>5.5</v>
      </c>
      <c r="P1185" t="s">
        <v>14507</v>
      </c>
      <c r="Q1185">
        <f t="shared" si="18"/>
        <v>9188</v>
      </c>
      <c r="R1185">
        <f>IF(COUNTIF($A$2:A1185,A1185)=1,Q1185,"")</f>
        <v>9188</v>
      </c>
    </row>
    <row r="1186" spans="1:18">
      <c r="A1186" t="s">
        <v>16587</v>
      </c>
      <c r="B1186" t="s">
        <v>395</v>
      </c>
      <c r="C1186" t="s">
        <v>15014</v>
      </c>
      <c r="D1186" t="s">
        <v>119</v>
      </c>
      <c r="E1186" t="s">
        <v>14517</v>
      </c>
      <c r="F1186" t="s">
        <v>16588</v>
      </c>
      <c r="G1186" t="s">
        <v>14588</v>
      </c>
      <c r="H1186" t="s">
        <v>14619</v>
      </c>
      <c r="I1186" t="s">
        <v>1122</v>
      </c>
      <c r="J1186" s="28">
        <v>45482</v>
      </c>
      <c r="K1186" s="28"/>
      <c r="M1186">
        <v>0</v>
      </c>
      <c r="N1186">
        <v>1</v>
      </c>
      <c r="O1186">
        <v>34.200000000000003</v>
      </c>
      <c r="P1186" t="s">
        <v>14524</v>
      </c>
      <c r="Q1186">
        <f t="shared" si="18"/>
        <v>3036</v>
      </c>
      <c r="R1186">
        <f>IF(COUNTIF($A$2:A1186,A1186)=1,Q1186,"")</f>
        <v>3036</v>
      </c>
    </row>
    <row r="1187" spans="1:18">
      <c r="A1187" t="s">
        <v>6578</v>
      </c>
      <c r="B1187" t="s">
        <v>560</v>
      </c>
      <c r="C1187" t="s">
        <v>15908</v>
      </c>
      <c r="D1187" t="s">
        <v>100</v>
      </c>
      <c r="E1187" t="s">
        <v>14517</v>
      </c>
      <c r="F1187" t="s">
        <v>16589</v>
      </c>
      <c r="G1187" t="s">
        <v>14588</v>
      </c>
      <c r="H1187" t="s">
        <v>14520</v>
      </c>
      <c r="I1187" t="s">
        <v>1616</v>
      </c>
      <c r="J1187" s="28">
        <v>45277</v>
      </c>
      <c r="K1187" s="28"/>
      <c r="M1187">
        <v>0</v>
      </c>
      <c r="N1187">
        <v>1</v>
      </c>
      <c r="O1187">
        <v>32.299999999999997</v>
      </c>
      <c r="P1187" t="s">
        <v>14550</v>
      </c>
      <c r="Q1187">
        <f t="shared" si="18"/>
        <v>4047</v>
      </c>
      <c r="R1187">
        <f>IF(COUNTIF($A$2:A1187,A1187)=1,Q1187,"")</f>
        <v>4047</v>
      </c>
    </row>
    <row r="1188" spans="1:18">
      <c r="A1188" t="s">
        <v>16590</v>
      </c>
      <c r="B1188" t="s">
        <v>2178</v>
      </c>
      <c r="C1188" t="s">
        <v>3098</v>
      </c>
      <c r="D1188" t="s">
        <v>119</v>
      </c>
      <c r="E1188" t="s">
        <v>14517</v>
      </c>
      <c r="F1188" t="s">
        <v>16591</v>
      </c>
      <c r="G1188" t="s">
        <v>90</v>
      </c>
      <c r="H1188" t="s">
        <v>14568</v>
      </c>
      <c r="I1188" t="s">
        <v>1426</v>
      </c>
      <c r="J1188" s="28">
        <v>45264</v>
      </c>
      <c r="K1188" s="28"/>
      <c r="M1188">
        <v>0</v>
      </c>
      <c r="N1188">
        <v>1</v>
      </c>
      <c r="O1188">
        <v>21.2</v>
      </c>
      <c r="P1188" t="s">
        <v>14550</v>
      </c>
      <c r="Q1188">
        <f t="shared" si="18"/>
        <v>11960</v>
      </c>
      <c r="R1188">
        <f>IF(COUNTIF($A$2:A1188,A1188)=1,Q1188,"")</f>
        <v>11960</v>
      </c>
    </row>
    <row r="1189" spans="1:18">
      <c r="A1189" t="s">
        <v>9984</v>
      </c>
      <c r="B1189" t="s">
        <v>2060</v>
      </c>
      <c r="C1189" t="s">
        <v>14625</v>
      </c>
      <c r="D1189" t="s">
        <v>119</v>
      </c>
      <c r="E1189" t="s">
        <v>14590</v>
      </c>
      <c r="F1189" t="s">
        <v>16592</v>
      </c>
      <c r="G1189" t="s">
        <v>14519</v>
      </c>
      <c r="H1189" t="s">
        <v>14766</v>
      </c>
      <c r="I1189" t="s">
        <v>421</v>
      </c>
      <c r="J1189" s="28">
        <v>45202</v>
      </c>
      <c r="K1189" s="28"/>
      <c r="M1189">
        <v>0</v>
      </c>
      <c r="N1189">
        <v>1</v>
      </c>
      <c r="O1189">
        <v>13.5</v>
      </c>
      <c r="P1189" t="s">
        <v>14550</v>
      </c>
      <c r="Q1189">
        <f t="shared" si="18"/>
        <v>4430</v>
      </c>
      <c r="R1189">
        <f>IF(COUNTIF($A$2:A1189,A1189)=1,Q1189,"")</f>
        <v>4430</v>
      </c>
    </row>
    <row r="1190" spans="1:18">
      <c r="A1190" t="s">
        <v>14071</v>
      </c>
      <c r="B1190" t="s">
        <v>2067</v>
      </c>
      <c r="C1190" t="s">
        <v>3098</v>
      </c>
      <c r="D1190" t="s">
        <v>119</v>
      </c>
      <c r="E1190" t="s">
        <v>14522</v>
      </c>
      <c r="F1190" t="s">
        <v>16593</v>
      </c>
      <c r="G1190" t="s">
        <v>133</v>
      </c>
      <c r="H1190" t="s">
        <v>14635</v>
      </c>
      <c r="I1190" t="s">
        <v>1024</v>
      </c>
      <c r="J1190" s="28">
        <v>44942</v>
      </c>
      <c r="K1190" s="28"/>
      <c r="M1190">
        <v>0</v>
      </c>
      <c r="N1190">
        <v>1</v>
      </c>
      <c r="P1190" t="s">
        <v>14524</v>
      </c>
      <c r="Q1190">
        <f t="shared" si="18"/>
        <v>11920</v>
      </c>
      <c r="R1190">
        <f>IF(COUNTIF($A$2:A1190,A1190)=1,Q1190,"")</f>
        <v>11920</v>
      </c>
    </row>
    <row r="1191" spans="1:18">
      <c r="A1191" t="s">
        <v>4203</v>
      </c>
      <c r="B1191" t="s">
        <v>1494</v>
      </c>
      <c r="C1191" t="s">
        <v>14818</v>
      </c>
      <c r="D1191" t="s">
        <v>52</v>
      </c>
      <c r="E1191" t="s">
        <v>14522</v>
      </c>
      <c r="F1191" t="s">
        <v>16594</v>
      </c>
      <c r="G1191" t="s">
        <v>14519</v>
      </c>
      <c r="H1191" t="s">
        <v>14549</v>
      </c>
      <c r="I1191" t="s">
        <v>839</v>
      </c>
      <c r="J1191" s="28">
        <v>45369</v>
      </c>
      <c r="K1191" s="28"/>
      <c r="M1191">
        <v>0</v>
      </c>
      <c r="N1191">
        <v>1</v>
      </c>
      <c r="P1191" t="s">
        <v>14507</v>
      </c>
      <c r="Q1191">
        <f t="shared" si="18"/>
        <v>190847</v>
      </c>
      <c r="R1191">
        <f>IF(COUNTIF($A$2:A1191,A1191)=1,Q1191,"")</f>
        <v>190847</v>
      </c>
    </row>
    <row r="1192" spans="1:18">
      <c r="A1192" t="s">
        <v>5946</v>
      </c>
      <c r="B1192" t="s">
        <v>1400</v>
      </c>
      <c r="C1192" t="s">
        <v>14880</v>
      </c>
      <c r="D1192" t="s">
        <v>52</v>
      </c>
      <c r="E1192" t="s">
        <v>14543</v>
      </c>
      <c r="F1192" t="s">
        <v>16595</v>
      </c>
      <c r="G1192" t="s">
        <v>74</v>
      </c>
      <c r="H1192" t="s">
        <v>14849</v>
      </c>
      <c r="I1192" t="s">
        <v>660</v>
      </c>
      <c r="J1192" s="28">
        <v>44717</v>
      </c>
      <c r="K1192" s="28">
        <v>44737</v>
      </c>
      <c r="L1192">
        <v>51</v>
      </c>
      <c r="M1192">
        <v>1</v>
      </c>
      <c r="N1192">
        <v>4</v>
      </c>
      <c r="O1192">
        <v>34.299999999999997</v>
      </c>
      <c r="P1192" t="s">
        <v>14550</v>
      </c>
      <c r="Q1192">
        <f t="shared" si="18"/>
        <v>165596</v>
      </c>
      <c r="R1192">
        <f>IF(COUNTIF($A$2:A1192,A1192)=1,Q1192,"")</f>
        <v>165596</v>
      </c>
    </row>
    <row r="1193" spans="1:18">
      <c r="A1193" t="s">
        <v>12908</v>
      </c>
      <c r="B1193" t="s">
        <v>769</v>
      </c>
      <c r="C1193" t="s">
        <v>16578</v>
      </c>
      <c r="D1193" t="s">
        <v>100</v>
      </c>
      <c r="E1193" t="s">
        <v>14522</v>
      </c>
      <c r="F1193" t="s">
        <v>16596</v>
      </c>
      <c r="G1193" t="s">
        <v>133</v>
      </c>
      <c r="H1193" t="s">
        <v>14630</v>
      </c>
      <c r="I1193" t="s">
        <v>3746</v>
      </c>
      <c r="J1193" s="28">
        <v>45181</v>
      </c>
      <c r="K1193" s="28"/>
      <c r="M1193">
        <v>0</v>
      </c>
      <c r="N1193">
        <v>1</v>
      </c>
      <c r="O1193">
        <v>13.4</v>
      </c>
      <c r="P1193" t="s">
        <v>14524</v>
      </c>
      <c r="Q1193">
        <f t="shared" si="18"/>
        <v>2458</v>
      </c>
      <c r="R1193">
        <f>IF(COUNTIF($A$2:A1193,A1193)=1,Q1193,"")</f>
        <v>2458</v>
      </c>
    </row>
    <row r="1194" spans="1:18">
      <c r="A1194" t="s">
        <v>16597</v>
      </c>
      <c r="B1194" t="s">
        <v>1421</v>
      </c>
      <c r="C1194" t="s">
        <v>15371</v>
      </c>
      <c r="D1194" t="s">
        <v>52</v>
      </c>
      <c r="E1194" t="s">
        <v>14590</v>
      </c>
      <c r="F1194" t="s">
        <v>16598</v>
      </c>
      <c r="G1194" t="s">
        <v>61</v>
      </c>
      <c r="H1194" t="s">
        <v>14553</v>
      </c>
      <c r="I1194" t="s">
        <v>274</v>
      </c>
      <c r="J1194" s="28">
        <v>45546</v>
      </c>
      <c r="K1194" s="28"/>
      <c r="M1194">
        <v>0</v>
      </c>
      <c r="N1194">
        <v>1</v>
      </c>
      <c r="O1194">
        <v>4.3</v>
      </c>
      <c r="P1194" t="s">
        <v>14524</v>
      </c>
      <c r="Q1194">
        <f t="shared" si="18"/>
        <v>113760</v>
      </c>
      <c r="R1194">
        <f>IF(COUNTIF($A$2:A1194,A1194)=1,Q1194,"")</f>
        <v>113760</v>
      </c>
    </row>
    <row r="1195" spans="1:18">
      <c r="A1195" t="s">
        <v>16599</v>
      </c>
      <c r="B1195" t="s">
        <v>6332</v>
      </c>
      <c r="C1195" t="s">
        <v>15114</v>
      </c>
      <c r="D1195" t="s">
        <v>100</v>
      </c>
      <c r="E1195" t="s">
        <v>14517</v>
      </c>
      <c r="F1195" t="s">
        <v>16600</v>
      </c>
      <c r="G1195" t="s">
        <v>14519</v>
      </c>
      <c r="H1195" t="s">
        <v>14574</v>
      </c>
      <c r="I1195" t="s">
        <v>2937</v>
      </c>
      <c r="J1195" s="28">
        <v>44710</v>
      </c>
      <c r="K1195" s="28"/>
      <c r="M1195">
        <v>0</v>
      </c>
      <c r="N1195">
        <v>1</v>
      </c>
      <c r="O1195">
        <v>6.3</v>
      </c>
      <c r="P1195" t="s">
        <v>14516</v>
      </c>
      <c r="Q1195">
        <f t="shared" si="18"/>
        <v>1246</v>
      </c>
      <c r="R1195">
        <f>IF(COUNTIF($A$2:A1195,A1195)=1,Q1195,"")</f>
        <v>1246</v>
      </c>
    </row>
    <row r="1196" spans="1:18">
      <c r="A1196" t="s">
        <v>6855</v>
      </c>
      <c r="B1196" t="s">
        <v>6243</v>
      </c>
      <c r="C1196" t="s">
        <v>15576</v>
      </c>
      <c r="D1196" t="s">
        <v>119</v>
      </c>
      <c r="E1196" t="s">
        <v>14558</v>
      </c>
      <c r="F1196" t="s">
        <v>16601</v>
      </c>
      <c r="G1196" t="s">
        <v>14519</v>
      </c>
      <c r="H1196" t="s">
        <v>14549</v>
      </c>
      <c r="I1196" t="s">
        <v>68</v>
      </c>
      <c r="J1196" s="28">
        <v>44962</v>
      </c>
      <c r="K1196" s="28">
        <v>44938</v>
      </c>
      <c r="L1196">
        <v>50</v>
      </c>
      <c r="M1196">
        <v>0</v>
      </c>
      <c r="N1196">
        <v>1</v>
      </c>
      <c r="P1196" t="s">
        <v>14512</v>
      </c>
      <c r="Q1196">
        <f t="shared" si="18"/>
        <v>11981</v>
      </c>
      <c r="R1196">
        <f>IF(COUNTIF($A$2:A1196,A1196)=1,Q1196,"")</f>
        <v>11981</v>
      </c>
    </row>
    <row r="1197" spans="1:18">
      <c r="A1197" t="s">
        <v>3173</v>
      </c>
      <c r="B1197" t="s">
        <v>5014</v>
      </c>
      <c r="C1197" t="s">
        <v>3098</v>
      </c>
      <c r="D1197" t="s">
        <v>119</v>
      </c>
      <c r="E1197" t="s">
        <v>14558</v>
      </c>
      <c r="F1197" t="s">
        <v>16602</v>
      </c>
      <c r="G1197" t="s">
        <v>61</v>
      </c>
      <c r="H1197" t="s">
        <v>14527</v>
      </c>
      <c r="I1197" t="s">
        <v>3309</v>
      </c>
      <c r="J1197" s="28">
        <v>45539</v>
      </c>
      <c r="K1197" s="28">
        <v>45704</v>
      </c>
      <c r="L1197">
        <v>193</v>
      </c>
      <c r="M1197">
        <v>0</v>
      </c>
      <c r="N1197">
        <v>1</v>
      </c>
      <c r="O1197">
        <v>20.2</v>
      </c>
      <c r="P1197" t="s">
        <v>14550</v>
      </c>
      <c r="Q1197">
        <f t="shared" si="18"/>
        <v>13339</v>
      </c>
      <c r="R1197">
        <f>IF(COUNTIF($A$2:A1197,A1197)=1,Q1197,"")</f>
        <v>13339</v>
      </c>
    </row>
    <row r="1198" spans="1:18">
      <c r="A1198" t="s">
        <v>3629</v>
      </c>
      <c r="B1198" t="s">
        <v>1736</v>
      </c>
      <c r="C1198" t="s">
        <v>3098</v>
      </c>
      <c r="D1198" t="s">
        <v>52</v>
      </c>
      <c r="E1198" t="s">
        <v>14504</v>
      </c>
      <c r="F1198" t="s">
        <v>16603</v>
      </c>
      <c r="G1198" t="s">
        <v>74</v>
      </c>
      <c r="H1198" t="s">
        <v>14553</v>
      </c>
      <c r="I1198" t="s">
        <v>392</v>
      </c>
      <c r="J1198" s="28">
        <v>44678</v>
      </c>
      <c r="K1198" s="28"/>
      <c r="M1198">
        <v>0</v>
      </c>
      <c r="N1198">
        <v>1</v>
      </c>
      <c r="O1198">
        <v>14.2</v>
      </c>
      <c r="P1198" t="s">
        <v>14524</v>
      </c>
      <c r="Q1198">
        <f t="shared" si="18"/>
        <v>63221</v>
      </c>
      <c r="R1198">
        <f>IF(COUNTIF($A$2:A1198,A1198)=1,Q1198,"")</f>
        <v>63221</v>
      </c>
    </row>
    <row r="1199" spans="1:18">
      <c r="A1199" t="s">
        <v>5780</v>
      </c>
      <c r="B1199" t="s">
        <v>1528</v>
      </c>
      <c r="C1199" t="s">
        <v>14642</v>
      </c>
      <c r="D1199" t="s">
        <v>60</v>
      </c>
      <c r="E1199" t="s">
        <v>14517</v>
      </c>
      <c r="F1199" t="s">
        <v>16604</v>
      </c>
      <c r="G1199" t="s">
        <v>61</v>
      </c>
      <c r="H1199" t="s">
        <v>14849</v>
      </c>
      <c r="I1199" t="s">
        <v>4104</v>
      </c>
      <c r="J1199" s="28">
        <v>44763</v>
      </c>
      <c r="K1199" s="28"/>
      <c r="M1199">
        <v>0</v>
      </c>
      <c r="N1199">
        <v>1</v>
      </c>
      <c r="O1199">
        <v>25.7</v>
      </c>
      <c r="P1199" t="s">
        <v>14512</v>
      </c>
      <c r="Q1199">
        <f t="shared" si="18"/>
        <v>20938</v>
      </c>
      <c r="R1199">
        <f>IF(COUNTIF($A$2:A1199,A1199)=1,Q1199,"")</f>
        <v>20938</v>
      </c>
    </row>
    <row r="1200" spans="1:18">
      <c r="A1200" t="s">
        <v>8512</v>
      </c>
      <c r="B1200" t="s">
        <v>6408</v>
      </c>
      <c r="C1200" t="s">
        <v>15070</v>
      </c>
      <c r="D1200" t="s">
        <v>60</v>
      </c>
      <c r="E1200" t="s">
        <v>14522</v>
      </c>
      <c r="F1200" t="s">
        <v>16605</v>
      </c>
      <c r="G1200" t="s">
        <v>67</v>
      </c>
      <c r="H1200" t="s">
        <v>14616</v>
      </c>
      <c r="I1200" t="s">
        <v>823</v>
      </c>
      <c r="J1200" s="28">
        <v>44880</v>
      </c>
      <c r="K1200" s="28"/>
      <c r="M1200">
        <v>0</v>
      </c>
      <c r="N1200">
        <v>1</v>
      </c>
      <c r="O1200">
        <v>28.2</v>
      </c>
      <c r="P1200" t="s">
        <v>14512</v>
      </c>
      <c r="Q1200">
        <f t="shared" si="18"/>
        <v>12486</v>
      </c>
      <c r="R1200">
        <f>IF(COUNTIF($A$2:A1200,A1200)=1,Q1200,"")</f>
        <v>12486</v>
      </c>
    </row>
    <row r="1201" spans="1:18">
      <c r="A1201" t="s">
        <v>16606</v>
      </c>
      <c r="B1201" t="s">
        <v>4786</v>
      </c>
      <c r="C1201" t="s">
        <v>3098</v>
      </c>
      <c r="D1201" t="s">
        <v>73</v>
      </c>
      <c r="E1201" t="s">
        <v>14543</v>
      </c>
      <c r="F1201" t="s">
        <v>16607</v>
      </c>
      <c r="G1201" t="s">
        <v>53</v>
      </c>
      <c r="H1201" t="s">
        <v>14619</v>
      </c>
      <c r="I1201" t="s">
        <v>660</v>
      </c>
      <c r="J1201" s="28">
        <v>44771</v>
      </c>
      <c r="K1201" s="28">
        <v>44846</v>
      </c>
      <c r="L1201">
        <v>160</v>
      </c>
      <c r="M1201">
        <v>0</v>
      </c>
      <c r="N1201">
        <v>1</v>
      </c>
      <c r="O1201">
        <v>32</v>
      </c>
      <c r="P1201" t="s">
        <v>14516</v>
      </c>
      <c r="Q1201">
        <f t="shared" si="18"/>
        <v>33363</v>
      </c>
      <c r="R1201">
        <f>IF(COUNTIF($A$2:A1201,A1201)=1,Q1201,"")</f>
        <v>33363</v>
      </c>
    </row>
    <row r="1202" spans="1:18">
      <c r="A1202" t="s">
        <v>16608</v>
      </c>
      <c r="B1202" t="s">
        <v>3737</v>
      </c>
      <c r="C1202" t="s">
        <v>16412</v>
      </c>
      <c r="D1202" t="s">
        <v>73</v>
      </c>
      <c r="E1202" t="s">
        <v>14543</v>
      </c>
      <c r="F1202" t="s">
        <v>16609</v>
      </c>
      <c r="G1202" t="s">
        <v>14588</v>
      </c>
      <c r="H1202" t="s">
        <v>14568</v>
      </c>
      <c r="I1202" t="s">
        <v>846</v>
      </c>
      <c r="J1202" s="28">
        <v>45016</v>
      </c>
      <c r="K1202" s="28">
        <v>45004</v>
      </c>
      <c r="L1202">
        <v>33</v>
      </c>
      <c r="M1202">
        <v>0</v>
      </c>
      <c r="N1202">
        <v>1</v>
      </c>
      <c r="O1202">
        <v>15.3</v>
      </c>
      <c r="P1202" t="s">
        <v>14512</v>
      </c>
      <c r="Q1202">
        <f t="shared" si="18"/>
        <v>34022</v>
      </c>
      <c r="R1202">
        <f>IF(COUNTIF($A$2:A1202,A1202)=1,Q1202,"")</f>
        <v>34022</v>
      </c>
    </row>
    <row r="1203" spans="1:18">
      <c r="A1203" t="s">
        <v>14397</v>
      </c>
      <c r="B1203" t="s">
        <v>6283</v>
      </c>
      <c r="C1203" t="s">
        <v>3098</v>
      </c>
      <c r="D1203" t="s">
        <v>73</v>
      </c>
      <c r="E1203" t="s">
        <v>14558</v>
      </c>
      <c r="F1203" t="s">
        <v>16610</v>
      </c>
      <c r="G1203" t="s">
        <v>80</v>
      </c>
      <c r="H1203" t="s">
        <v>14580</v>
      </c>
      <c r="I1203" t="s">
        <v>1728</v>
      </c>
      <c r="J1203" s="28">
        <v>45585</v>
      </c>
      <c r="K1203" s="28">
        <v>45439</v>
      </c>
      <c r="L1203">
        <v>29</v>
      </c>
      <c r="M1203">
        <v>0</v>
      </c>
      <c r="N1203">
        <v>1</v>
      </c>
      <c r="O1203">
        <v>13.4</v>
      </c>
      <c r="P1203" t="s">
        <v>14507</v>
      </c>
      <c r="Q1203">
        <f t="shared" si="18"/>
        <v>9650</v>
      </c>
      <c r="R1203">
        <f>IF(COUNTIF($A$2:A1203,A1203)=1,Q1203,"")</f>
        <v>9650</v>
      </c>
    </row>
    <row r="1204" spans="1:18">
      <c r="A1204" t="s">
        <v>3287</v>
      </c>
      <c r="B1204" t="s">
        <v>1539</v>
      </c>
      <c r="C1204" t="s">
        <v>15739</v>
      </c>
      <c r="D1204" t="s">
        <v>52</v>
      </c>
      <c r="E1204" t="s">
        <v>14522</v>
      </c>
      <c r="F1204" t="s">
        <v>16611</v>
      </c>
      <c r="G1204" t="s">
        <v>80</v>
      </c>
      <c r="H1204" t="s">
        <v>14545</v>
      </c>
      <c r="I1204" t="s">
        <v>672</v>
      </c>
      <c r="J1204" s="28">
        <v>45105</v>
      </c>
      <c r="K1204" s="28"/>
      <c r="M1204">
        <v>0</v>
      </c>
      <c r="N1204">
        <v>1</v>
      </c>
      <c r="P1204" t="s">
        <v>14507</v>
      </c>
      <c r="Q1204">
        <f t="shared" si="18"/>
        <v>57691</v>
      </c>
      <c r="R1204">
        <f>IF(COUNTIF($A$2:A1204,A1204)=1,Q1204,"")</f>
        <v>57691</v>
      </c>
    </row>
    <row r="1205" spans="1:18">
      <c r="A1205" t="s">
        <v>4216</v>
      </c>
      <c r="B1205" t="s">
        <v>634</v>
      </c>
      <c r="C1205" t="s">
        <v>16612</v>
      </c>
      <c r="D1205" t="s">
        <v>100</v>
      </c>
      <c r="E1205" t="s">
        <v>14504</v>
      </c>
      <c r="F1205" t="s">
        <v>16613</v>
      </c>
      <c r="G1205" t="s">
        <v>80</v>
      </c>
      <c r="H1205" t="s">
        <v>14616</v>
      </c>
      <c r="I1205" t="s">
        <v>1899</v>
      </c>
      <c r="J1205" s="28">
        <v>44902</v>
      </c>
      <c r="K1205" s="28"/>
      <c r="M1205">
        <v>0</v>
      </c>
      <c r="N1205">
        <v>1</v>
      </c>
      <c r="O1205">
        <v>11.5</v>
      </c>
      <c r="P1205" t="s">
        <v>14524</v>
      </c>
      <c r="Q1205">
        <f t="shared" si="18"/>
        <v>8718</v>
      </c>
      <c r="R1205">
        <f>IF(COUNTIF($A$2:A1205,A1205)=1,Q1205,"")</f>
        <v>8718</v>
      </c>
    </row>
    <row r="1206" spans="1:18">
      <c r="A1206" t="s">
        <v>10905</v>
      </c>
      <c r="B1206" t="s">
        <v>1083</v>
      </c>
      <c r="C1206" t="s">
        <v>3098</v>
      </c>
      <c r="D1206" t="s">
        <v>119</v>
      </c>
      <c r="E1206" t="s">
        <v>14522</v>
      </c>
      <c r="F1206" t="s">
        <v>16614</v>
      </c>
      <c r="G1206" t="s">
        <v>74</v>
      </c>
      <c r="H1206" t="s">
        <v>14511</v>
      </c>
      <c r="I1206" t="s">
        <v>2013</v>
      </c>
      <c r="J1206" s="28"/>
      <c r="K1206" s="28"/>
      <c r="M1206">
        <v>0</v>
      </c>
      <c r="N1206">
        <v>1</v>
      </c>
      <c r="O1206">
        <v>24.3</v>
      </c>
      <c r="P1206" t="s">
        <v>14507</v>
      </c>
      <c r="Q1206">
        <f t="shared" si="18"/>
        <v>4366</v>
      </c>
      <c r="R1206">
        <f>IF(COUNTIF($A$2:A1206,A1206)=1,Q1206,"")</f>
        <v>4366</v>
      </c>
    </row>
    <row r="1207" spans="1:18">
      <c r="A1207" t="s">
        <v>16615</v>
      </c>
      <c r="B1207" t="s">
        <v>419</v>
      </c>
      <c r="C1207" t="s">
        <v>14731</v>
      </c>
      <c r="D1207" t="s">
        <v>73</v>
      </c>
      <c r="E1207" t="s">
        <v>14522</v>
      </c>
      <c r="F1207" t="s">
        <v>16616</v>
      </c>
      <c r="G1207" t="s">
        <v>133</v>
      </c>
      <c r="H1207" t="s">
        <v>14506</v>
      </c>
      <c r="I1207" t="s">
        <v>1667</v>
      </c>
      <c r="J1207" s="28"/>
      <c r="K1207" s="28"/>
      <c r="M1207">
        <v>0</v>
      </c>
      <c r="N1207">
        <v>1</v>
      </c>
      <c r="O1207">
        <v>12.7</v>
      </c>
      <c r="P1207" t="s">
        <v>14524</v>
      </c>
      <c r="Q1207">
        <f t="shared" si="18"/>
        <v>35423</v>
      </c>
      <c r="R1207">
        <f>IF(COUNTIF($A$2:A1207,A1207)=1,Q1207,"")</f>
        <v>35423</v>
      </c>
    </row>
    <row r="1208" spans="1:18">
      <c r="A1208" t="s">
        <v>4312</v>
      </c>
      <c r="B1208" t="s">
        <v>3704</v>
      </c>
      <c r="C1208" t="s">
        <v>15716</v>
      </c>
      <c r="D1208" t="s">
        <v>52</v>
      </c>
      <c r="E1208" t="s">
        <v>14517</v>
      </c>
      <c r="F1208" t="s">
        <v>16617</v>
      </c>
      <c r="G1208" t="s">
        <v>80</v>
      </c>
      <c r="H1208" t="s">
        <v>14574</v>
      </c>
      <c r="I1208" t="s">
        <v>16618</v>
      </c>
      <c r="J1208" s="28">
        <v>44622</v>
      </c>
      <c r="K1208" s="28"/>
      <c r="M1208">
        <v>0</v>
      </c>
      <c r="N1208">
        <v>1</v>
      </c>
      <c r="P1208" t="s">
        <v>14507</v>
      </c>
      <c r="Q1208">
        <f t="shared" si="18"/>
        <v>210585</v>
      </c>
      <c r="R1208">
        <f>IF(COUNTIF($A$2:A1208,A1208)=1,Q1208,"")</f>
        <v>210585</v>
      </c>
    </row>
    <row r="1209" spans="1:18">
      <c r="A1209" t="s">
        <v>9312</v>
      </c>
      <c r="B1209" t="s">
        <v>2598</v>
      </c>
      <c r="C1209" t="s">
        <v>14722</v>
      </c>
      <c r="D1209" t="s">
        <v>60</v>
      </c>
      <c r="E1209" t="s">
        <v>14504</v>
      </c>
      <c r="F1209" t="s">
        <v>16619</v>
      </c>
      <c r="G1209" t="s">
        <v>53</v>
      </c>
      <c r="H1209" t="s">
        <v>14532</v>
      </c>
      <c r="I1209" t="s">
        <v>5740</v>
      </c>
      <c r="J1209" s="28">
        <v>45020</v>
      </c>
      <c r="K1209" s="28"/>
      <c r="M1209">
        <v>0</v>
      </c>
      <c r="N1209">
        <v>1</v>
      </c>
      <c r="O1209">
        <v>20.399999999999999</v>
      </c>
      <c r="P1209" t="s">
        <v>14550</v>
      </c>
      <c r="Q1209">
        <f t="shared" si="18"/>
        <v>19606</v>
      </c>
      <c r="R1209">
        <f>IF(COUNTIF($A$2:A1209,A1209)=1,Q1209,"")</f>
        <v>19606</v>
      </c>
    </row>
    <row r="1210" spans="1:18">
      <c r="A1210" t="s">
        <v>4475</v>
      </c>
      <c r="B1210" t="s">
        <v>3046</v>
      </c>
      <c r="C1210" t="s">
        <v>3098</v>
      </c>
      <c r="D1210" t="s">
        <v>73</v>
      </c>
      <c r="E1210" t="s">
        <v>14504</v>
      </c>
      <c r="F1210" t="s">
        <v>16620</v>
      </c>
      <c r="G1210" t="s">
        <v>90</v>
      </c>
      <c r="H1210" t="s">
        <v>14532</v>
      </c>
      <c r="I1210" t="s">
        <v>4425</v>
      </c>
      <c r="J1210" s="28">
        <v>45534</v>
      </c>
      <c r="K1210" s="28"/>
      <c r="M1210">
        <v>0</v>
      </c>
      <c r="N1210">
        <v>1</v>
      </c>
      <c r="O1210">
        <v>10.6</v>
      </c>
      <c r="P1210" t="s">
        <v>14512</v>
      </c>
      <c r="Q1210">
        <f t="shared" si="18"/>
        <v>17229</v>
      </c>
      <c r="R1210">
        <f>IF(COUNTIF($A$2:A1210,A1210)=1,Q1210,"")</f>
        <v>17229</v>
      </c>
    </row>
    <row r="1211" spans="1:18">
      <c r="A1211" t="s">
        <v>16621</v>
      </c>
      <c r="B1211" t="s">
        <v>3035</v>
      </c>
      <c r="C1211" t="s">
        <v>14891</v>
      </c>
      <c r="D1211" t="s">
        <v>60</v>
      </c>
      <c r="E1211" t="s">
        <v>14517</v>
      </c>
      <c r="F1211" t="s">
        <v>16622</v>
      </c>
      <c r="G1211" t="s">
        <v>61</v>
      </c>
      <c r="H1211" t="s">
        <v>14670</v>
      </c>
      <c r="I1211" t="s">
        <v>16623</v>
      </c>
      <c r="J1211" s="28">
        <v>45104</v>
      </c>
      <c r="K1211" s="28"/>
      <c r="M1211">
        <v>0</v>
      </c>
      <c r="N1211">
        <v>1</v>
      </c>
      <c r="O1211">
        <v>15.1</v>
      </c>
      <c r="P1211" t="s">
        <v>14512</v>
      </c>
      <c r="Q1211">
        <f t="shared" si="18"/>
        <v>21829</v>
      </c>
      <c r="R1211">
        <f>IF(COUNTIF($A$2:A1211,A1211)=1,Q1211,"")</f>
        <v>21829</v>
      </c>
    </row>
    <row r="1212" spans="1:18">
      <c r="A1212" t="s">
        <v>16624</v>
      </c>
      <c r="B1212" t="s">
        <v>3304</v>
      </c>
      <c r="C1212" t="s">
        <v>15749</v>
      </c>
      <c r="D1212" t="s">
        <v>52</v>
      </c>
      <c r="E1212" t="s">
        <v>14543</v>
      </c>
      <c r="F1212" t="s">
        <v>16625</v>
      </c>
      <c r="G1212" t="s">
        <v>133</v>
      </c>
      <c r="H1212" t="s">
        <v>14574</v>
      </c>
      <c r="I1212" t="s">
        <v>2665</v>
      </c>
      <c r="J1212" s="28">
        <v>44668</v>
      </c>
      <c r="K1212" s="28">
        <v>44743</v>
      </c>
      <c r="L1212">
        <v>117</v>
      </c>
      <c r="M1212">
        <v>0</v>
      </c>
      <c r="N1212">
        <v>1</v>
      </c>
      <c r="O1212">
        <v>27.6</v>
      </c>
      <c r="P1212" t="s">
        <v>14550</v>
      </c>
      <c r="Q1212">
        <f t="shared" si="18"/>
        <v>175000</v>
      </c>
      <c r="R1212">
        <f>IF(COUNTIF($A$2:A1212,A1212)=1,Q1212,"")</f>
        <v>175000</v>
      </c>
    </row>
    <row r="1213" spans="1:18">
      <c r="A1213" t="s">
        <v>16626</v>
      </c>
      <c r="B1213" t="s">
        <v>620</v>
      </c>
      <c r="C1213" t="s">
        <v>3098</v>
      </c>
      <c r="D1213" t="s">
        <v>119</v>
      </c>
      <c r="E1213" t="s">
        <v>14543</v>
      </c>
      <c r="F1213" t="s">
        <v>16627</v>
      </c>
      <c r="G1213" t="s">
        <v>53</v>
      </c>
      <c r="H1213" t="s">
        <v>14696</v>
      </c>
      <c r="I1213" t="s">
        <v>390</v>
      </c>
      <c r="J1213" s="28">
        <v>44951</v>
      </c>
      <c r="K1213" s="28">
        <v>45034</v>
      </c>
      <c r="L1213">
        <v>154</v>
      </c>
      <c r="M1213">
        <v>0</v>
      </c>
      <c r="N1213">
        <v>1</v>
      </c>
      <c r="O1213">
        <v>8.4</v>
      </c>
      <c r="P1213" t="s">
        <v>14512</v>
      </c>
      <c r="Q1213">
        <f t="shared" si="18"/>
        <v>12125</v>
      </c>
      <c r="R1213">
        <f>IF(COUNTIF($A$2:A1213,A1213)=1,Q1213,"")</f>
        <v>12125</v>
      </c>
    </row>
    <row r="1214" spans="1:18">
      <c r="A1214" t="s">
        <v>5242</v>
      </c>
      <c r="B1214" t="s">
        <v>9043</v>
      </c>
      <c r="C1214" t="s">
        <v>16326</v>
      </c>
      <c r="D1214" t="s">
        <v>73</v>
      </c>
      <c r="E1214" t="s">
        <v>14509</v>
      </c>
      <c r="F1214" t="s">
        <v>16628</v>
      </c>
      <c r="G1214" t="s">
        <v>133</v>
      </c>
      <c r="H1214" t="s">
        <v>14678</v>
      </c>
      <c r="I1214" t="s">
        <v>653</v>
      </c>
      <c r="J1214" s="28">
        <v>45323</v>
      </c>
      <c r="K1214" s="28"/>
      <c r="M1214">
        <v>0</v>
      </c>
      <c r="N1214">
        <v>1</v>
      </c>
      <c r="O1214">
        <v>15</v>
      </c>
      <c r="P1214" t="s">
        <v>14512</v>
      </c>
      <c r="Q1214">
        <f t="shared" si="18"/>
        <v>19014</v>
      </c>
      <c r="R1214">
        <f>IF(COUNTIF($A$2:A1214,A1214)=1,Q1214,"")</f>
        <v>19014</v>
      </c>
    </row>
    <row r="1215" spans="1:18">
      <c r="A1215" t="s">
        <v>14269</v>
      </c>
      <c r="B1215" t="s">
        <v>2936</v>
      </c>
      <c r="C1215" t="s">
        <v>15392</v>
      </c>
      <c r="D1215" t="s">
        <v>73</v>
      </c>
      <c r="E1215" t="s">
        <v>14509</v>
      </c>
      <c r="F1215" t="s">
        <v>16629</v>
      </c>
      <c r="G1215" t="s">
        <v>14519</v>
      </c>
      <c r="H1215" t="s">
        <v>14537</v>
      </c>
      <c r="I1215" t="s">
        <v>1675</v>
      </c>
      <c r="J1215" s="28">
        <v>45732</v>
      </c>
      <c r="K1215" s="28"/>
      <c r="M1215">
        <v>0</v>
      </c>
      <c r="N1215">
        <v>1</v>
      </c>
      <c r="O1215">
        <v>2</v>
      </c>
      <c r="P1215" t="s">
        <v>14512</v>
      </c>
      <c r="Q1215">
        <f t="shared" si="18"/>
        <v>10711</v>
      </c>
      <c r="R1215">
        <f>IF(COUNTIF($A$2:A1215,A1215)=1,Q1215,"")</f>
        <v>10711</v>
      </c>
    </row>
    <row r="1216" spans="1:18">
      <c r="A1216" t="s">
        <v>9886</v>
      </c>
      <c r="B1216" t="s">
        <v>4251</v>
      </c>
      <c r="C1216" t="s">
        <v>3098</v>
      </c>
      <c r="D1216" t="s">
        <v>60</v>
      </c>
      <c r="E1216" t="s">
        <v>14509</v>
      </c>
      <c r="F1216" t="s">
        <v>14854</v>
      </c>
      <c r="G1216" t="s">
        <v>67</v>
      </c>
      <c r="H1216" t="s">
        <v>14527</v>
      </c>
      <c r="I1216" t="s">
        <v>2401</v>
      </c>
      <c r="J1216" s="28">
        <v>45646</v>
      </c>
      <c r="K1216" s="28"/>
      <c r="M1216">
        <v>0</v>
      </c>
      <c r="N1216">
        <v>1</v>
      </c>
      <c r="O1216">
        <v>18.3</v>
      </c>
      <c r="P1216" t="s">
        <v>14550</v>
      </c>
      <c r="Q1216">
        <f t="shared" si="18"/>
        <v>14000</v>
      </c>
      <c r="R1216">
        <f>IF(COUNTIF($A$2:A1216,A1216)=1,Q1216,"")</f>
        <v>14000</v>
      </c>
    </row>
    <row r="1217" spans="1:18">
      <c r="A1217" t="s">
        <v>16630</v>
      </c>
      <c r="B1217" t="s">
        <v>6243</v>
      </c>
      <c r="C1217" t="s">
        <v>3098</v>
      </c>
      <c r="D1217" t="s">
        <v>119</v>
      </c>
      <c r="E1217" t="s">
        <v>14543</v>
      </c>
      <c r="F1217" t="s">
        <v>16631</v>
      </c>
      <c r="G1217" t="s">
        <v>74</v>
      </c>
      <c r="H1217" t="s">
        <v>14506</v>
      </c>
      <c r="I1217" t="s">
        <v>1023</v>
      </c>
      <c r="J1217" s="28">
        <v>44862</v>
      </c>
      <c r="K1217" s="28">
        <v>44724</v>
      </c>
      <c r="L1217">
        <v>23</v>
      </c>
      <c r="M1217">
        <v>1</v>
      </c>
      <c r="N1217">
        <v>4</v>
      </c>
      <c r="O1217">
        <v>29.9</v>
      </c>
      <c r="P1217" t="s">
        <v>14512</v>
      </c>
      <c r="Q1217">
        <f t="shared" si="18"/>
        <v>12952</v>
      </c>
      <c r="R1217">
        <f>IF(COUNTIF($A$2:A1217,A1217)=1,Q1217,"")</f>
        <v>12952</v>
      </c>
    </row>
    <row r="1218" spans="1:18">
      <c r="A1218" t="s">
        <v>10815</v>
      </c>
      <c r="B1218" t="s">
        <v>2591</v>
      </c>
      <c r="C1218" t="s">
        <v>15739</v>
      </c>
      <c r="D1218" t="s">
        <v>52</v>
      </c>
      <c r="E1218" t="s">
        <v>14543</v>
      </c>
      <c r="F1218" t="s">
        <v>16632</v>
      </c>
      <c r="G1218" t="s">
        <v>90</v>
      </c>
      <c r="H1218" t="s">
        <v>14574</v>
      </c>
      <c r="I1218" t="s">
        <v>16633</v>
      </c>
      <c r="J1218" s="28">
        <v>45627</v>
      </c>
      <c r="K1218" s="28">
        <v>45765</v>
      </c>
      <c r="L1218">
        <v>172</v>
      </c>
      <c r="M1218">
        <v>1</v>
      </c>
      <c r="N1218">
        <v>3</v>
      </c>
      <c r="O1218">
        <v>3.5</v>
      </c>
      <c r="P1218" t="s">
        <v>14516</v>
      </c>
      <c r="Q1218">
        <f t="shared" ref="Q1218:Q1281" si="19">IFERROR(IF(RIGHT(UPPER(TRIM(F1218)),1)="K",VALUE(SUBSTITUTE(SUBSTITUTE(LEFT(TRIM(F1218),LEN(TRIM(F1218))-1),"$",""),",",""))*1000,IF(RIGHT(UPPER(TRIM(F1218)),1)="M",VALUE(SUBSTITUTE(SUBSTITUTE(LEFT(TRIM(F1218),LEN(TRIM(F1218))-1),"$",""),",",""))*1000000,VALUE(SUBSTITUTE(SUBSTITUTE(TRIM(F1218),"$",""),",","")))),"")</f>
        <v>204055</v>
      </c>
      <c r="R1218">
        <f>IF(COUNTIF($A$2:A1218,A1218)=1,Q1218,"")</f>
        <v>204055</v>
      </c>
    </row>
    <row r="1219" spans="1:18">
      <c r="A1219" t="s">
        <v>16634</v>
      </c>
      <c r="B1219" t="s">
        <v>3686</v>
      </c>
      <c r="C1219" t="s">
        <v>14572</v>
      </c>
      <c r="D1219" t="s">
        <v>100</v>
      </c>
      <c r="E1219" t="s">
        <v>14509</v>
      </c>
      <c r="F1219" t="s">
        <v>16635</v>
      </c>
      <c r="G1219" t="s">
        <v>14588</v>
      </c>
      <c r="H1219" t="s">
        <v>14532</v>
      </c>
      <c r="I1219" t="s">
        <v>151</v>
      </c>
      <c r="J1219" s="28">
        <v>45420</v>
      </c>
      <c r="K1219" s="28"/>
      <c r="M1219">
        <v>0</v>
      </c>
      <c r="N1219">
        <v>1</v>
      </c>
      <c r="P1219" t="s">
        <v>14550</v>
      </c>
      <c r="Q1219">
        <f t="shared" si="19"/>
        <v>8634</v>
      </c>
      <c r="R1219">
        <f>IF(COUNTIF($A$2:A1219,A1219)=1,Q1219,"")</f>
        <v>8634</v>
      </c>
    </row>
    <row r="1220" spans="1:18">
      <c r="A1220" t="s">
        <v>5063</v>
      </c>
      <c r="B1220" t="s">
        <v>5542</v>
      </c>
      <c r="C1220" t="s">
        <v>16636</v>
      </c>
      <c r="D1220" t="s">
        <v>119</v>
      </c>
      <c r="E1220" t="s">
        <v>14558</v>
      </c>
      <c r="F1220" t="s">
        <v>16637</v>
      </c>
      <c r="G1220" t="s">
        <v>61</v>
      </c>
      <c r="H1220" t="s">
        <v>14682</v>
      </c>
      <c r="I1220" t="s">
        <v>795</v>
      </c>
      <c r="J1220" s="28">
        <v>44909</v>
      </c>
      <c r="K1220" s="28">
        <v>44988</v>
      </c>
      <c r="L1220">
        <v>149</v>
      </c>
      <c r="M1220">
        <v>0</v>
      </c>
      <c r="N1220">
        <v>1</v>
      </c>
      <c r="O1220">
        <v>24.1</v>
      </c>
      <c r="P1220" t="s">
        <v>14516</v>
      </c>
      <c r="Q1220">
        <f t="shared" si="19"/>
        <v>7043</v>
      </c>
      <c r="R1220">
        <f>IF(COUNTIF($A$2:A1220,A1220)=1,Q1220,"")</f>
        <v>7043</v>
      </c>
    </row>
    <row r="1221" spans="1:18">
      <c r="A1221" t="s">
        <v>9039</v>
      </c>
      <c r="B1221" t="s">
        <v>5367</v>
      </c>
      <c r="C1221" t="s">
        <v>14650</v>
      </c>
      <c r="D1221" t="s">
        <v>60</v>
      </c>
      <c r="E1221" t="s">
        <v>14558</v>
      </c>
      <c r="F1221" t="s">
        <v>16638</v>
      </c>
      <c r="G1221" t="s">
        <v>14519</v>
      </c>
      <c r="H1221" t="s">
        <v>14712</v>
      </c>
      <c r="I1221" t="s">
        <v>1239</v>
      </c>
      <c r="J1221" s="28">
        <v>45652</v>
      </c>
      <c r="K1221" s="28">
        <v>45647</v>
      </c>
      <c r="L1221">
        <v>64</v>
      </c>
      <c r="M1221">
        <v>0</v>
      </c>
      <c r="N1221">
        <v>1</v>
      </c>
      <c r="O1221">
        <v>32.299999999999997</v>
      </c>
      <c r="P1221" t="s">
        <v>14512</v>
      </c>
      <c r="Q1221">
        <f t="shared" si="19"/>
        <v>18386</v>
      </c>
      <c r="R1221">
        <f>IF(COUNTIF($A$2:A1221,A1221)=1,Q1221,"")</f>
        <v>18386</v>
      </c>
    </row>
    <row r="1222" spans="1:18">
      <c r="A1222" t="s">
        <v>12826</v>
      </c>
      <c r="B1222" t="s">
        <v>2811</v>
      </c>
      <c r="C1222" t="s">
        <v>14790</v>
      </c>
      <c r="D1222" t="s">
        <v>119</v>
      </c>
      <c r="E1222" t="s">
        <v>14543</v>
      </c>
      <c r="F1222" t="s">
        <v>16639</v>
      </c>
      <c r="G1222" t="s">
        <v>14588</v>
      </c>
      <c r="H1222" t="s">
        <v>14537</v>
      </c>
      <c r="I1222" t="s">
        <v>360</v>
      </c>
      <c r="J1222" s="28">
        <v>45398</v>
      </c>
      <c r="K1222" s="28">
        <v>45290</v>
      </c>
      <c r="L1222">
        <v>45</v>
      </c>
      <c r="M1222">
        <v>1</v>
      </c>
      <c r="N1222">
        <v>4</v>
      </c>
      <c r="P1222" t="s">
        <v>14524</v>
      </c>
      <c r="Q1222">
        <f t="shared" si="19"/>
        <v>11838</v>
      </c>
      <c r="R1222">
        <f>IF(COUNTIF($A$2:A1222,A1222)=1,Q1222,"")</f>
        <v>11838</v>
      </c>
    </row>
    <row r="1223" spans="1:18">
      <c r="A1223" t="s">
        <v>16640</v>
      </c>
      <c r="B1223" t="s">
        <v>3570</v>
      </c>
      <c r="C1223" t="s">
        <v>14748</v>
      </c>
      <c r="D1223" t="s">
        <v>52</v>
      </c>
      <c r="E1223" t="s">
        <v>14522</v>
      </c>
      <c r="F1223" t="s">
        <v>16641</v>
      </c>
      <c r="G1223" t="s">
        <v>90</v>
      </c>
      <c r="H1223" t="s">
        <v>14580</v>
      </c>
      <c r="I1223" t="s">
        <v>913</v>
      </c>
      <c r="J1223" s="28">
        <v>45220</v>
      </c>
      <c r="K1223" s="28"/>
      <c r="M1223">
        <v>0</v>
      </c>
      <c r="N1223">
        <v>1</v>
      </c>
      <c r="O1223">
        <v>5.6</v>
      </c>
      <c r="P1223" t="s">
        <v>14550</v>
      </c>
      <c r="Q1223">
        <f t="shared" si="19"/>
        <v>89370</v>
      </c>
      <c r="R1223">
        <f>IF(COUNTIF($A$2:A1223,A1223)=1,Q1223,"")</f>
        <v>89370</v>
      </c>
    </row>
    <row r="1224" spans="1:18">
      <c r="A1224" t="s">
        <v>16642</v>
      </c>
      <c r="B1224" t="s">
        <v>2499</v>
      </c>
      <c r="C1224" t="s">
        <v>3098</v>
      </c>
      <c r="D1224" t="s">
        <v>73</v>
      </c>
      <c r="E1224" t="s">
        <v>14517</v>
      </c>
      <c r="F1224" t="s">
        <v>16643</v>
      </c>
      <c r="G1224" t="s">
        <v>133</v>
      </c>
      <c r="H1224" t="s">
        <v>14639</v>
      </c>
      <c r="I1224" t="s">
        <v>503</v>
      </c>
      <c r="J1224" s="28">
        <v>45427</v>
      </c>
      <c r="K1224" s="28"/>
      <c r="M1224">
        <v>0</v>
      </c>
      <c r="N1224">
        <v>1</v>
      </c>
      <c r="O1224">
        <v>15.7</v>
      </c>
      <c r="P1224" t="s">
        <v>14550</v>
      </c>
      <c r="Q1224">
        <f t="shared" si="19"/>
        <v>19318</v>
      </c>
      <c r="R1224">
        <f>IF(COUNTIF($A$2:A1224,A1224)=1,Q1224,"")</f>
        <v>19318</v>
      </c>
    </row>
    <row r="1225" spans="1:18">
      <c r="A1225" t="s">
        <v>8461</v>
      </c>
      <c r="B1225" t="s">
        <v>2445</v>
      </c>
      <c r="C1225" t="s">
        <v>3098</v>
      </c>
      <c r="D1225" t="s">
        <v>60</v>
      </c>
      <c r="E1225" t="s">
        <v>14504</v>
      </c>
      <c r="F1225" t="s">
        <v>16644</v>
      </c>
      <c r="G1225" t="s">
        <v>74</v>
      </c>
      <c r="H1225" t="s">
        <v>14616</v>
      </c>
      <c r="I1225" t="s">
        <v>3033</v>
      </c>
      <c r="J1225" s="28">
        <v>45300</v>
      </c>
      <c r="K1225" s="28"/>
      <c r="M1225">
        <v>0</v>
      </c>
      <c r="N1225">
        <v>1</v>
      </c>
      <c r="O1225">
        <v>6.1</v>
      </c>
      <c r="P1225" t="s">
        <v>14516</v>
      </c>
      <c r="Q1225">
        <f t="shared" si="19"/>
        <v>6654</v>
      </c>
      <c r="R1225">
        <f>IF(COUNTIF($A$2:A1225,A1225)=1,Q1225,"")</f>
        <v>6654</v>
      </c>
    </row>
    <row r="1226" spans="1:18">
      <c r="A1226" t="s">
        <v>4921</v>
      </c>
      <c r="B1226" t="s">
        <v>1559</v>
      </c>
      <c r="C1226" t="s">
        <v>14760</v>
      </c>
      <c r="D1226" t="s">
        <v>119</v>
      </c>
      <c r="E1226" t="s">
        <v>14509</v>
      </c>
      <c r="F1226" t="s">
        <v>16645</v>
      </c>
      <c r="G1226" t="s">
        <v>133</v>
      </c>
      <c r="H1226" t="s">
        <v>14925</v>
      </c>
      <c r="I1226" t="s">
        <v>787</v>
      </c>
      <c r="J1226" s="28">
        <v>45278</v>
      </c>
      <c r="K1226" s="28"/>
      <c r="M1226">
        <v>0</v>
      </c>
      <c r="N1226">
        <v>1</v>
      </c>
      <c r="O1226">
        <v>15.3</v>
      </c>
      <c r="P1226" t="s">
        <v>14550</v>
      </c>
      <c r="Q1226">
        <f t="shared" si="19"/>
        <v>14269</v>
      </c>
      <c r="R1226">
        <f>IF(COUNTIF($A$2:A1226,A1226)=1,Q1226,"")</f>
        <v>14269</v>
      </c>
    </row>
    <row r="1227" spans="1:18">
      <c r="A1227" t="s">
        <v>10292</v>
      </c>
      <c r="B1227" t="s">
        <v>2008</v>
      </c>
      <c r="C1227" t="s">
        <v>15912</v>
      </c>
      <c r="D1227" t="s">
        <v>60</v>
      </c>
      <c r="E1227" t="s">
        <v>14590</v>
      </c>
      <c r="F1227" t="s">
        <v>16646</v>
      </c>
      <c r="G1227" t="s">
        <v>53</v>
      </c>
      <c r="H1227" t="s">
        <v>14682</v>
      </c>
      <c r="I1227" t="s">
        <v>13900</v>
      </c>
      <c r="J1227" s="28">
        <v>45002</v>
      </c>
      <c r="K1227" s="28"/>
      <c r="M1227">
        <v>0</v>
      </c>
      <c r="N1227">
        <v>1</v>
      </c>
      <c r="O1227">
        <v>25.9</v>
      </c>
      <c r="P1227" t="s">
        <v>14524</v>
      </c>
      <c r="Q1227">
        <f t="shared" si="19"/>
        <v>10906</v>
      </c>
      <c r="R1227">
        <f>IF(COUNTIF($A$2:A1227,A1227)=1,Q1227,"")</f>
        <v>10906</v>
      </c>
    </row>
    <row r="1228" spans="1:18">
      <c r="A1228" t="s">
        <v>4440</v>
      </c>
      <c r="B1228" t="s">
        <v>4947</v>
      </c>
      <c r="C1228" t="s">
        <v>3098</v>
      </c>
      <c r="D1228" t="s">
        <v>119</v>
      </c>
      <c r="E1228" t="s">
        <v>14522</v>
      </c>
      <c r="F1228" t="s">
        <v>16647</v>
      </c>
      <c r="G1228" t="s">
        <v>133</v>
      </c>
      <c r="H1228" t="s">
        <v>14545</v>
      </c>
      <c r="I1228" t="s">
        <v>16648</v>
      </c>
      <c r="J1228" s="28">
        <v>45659</v>
      </c>
      <c r="K1228" s="28"/>
      <c r="M1228">
        <v>0</v>
      </c>
      <c r="N1228">
        <v>1</v>
      </c>
      <c r="O1228">
        <v>20.3</v>
      </c>
      <c r="P1228" t="s">
        <v>14507</v>
      </c>
      <c r="Q1228">
        <f t="shared" si="19"/>
        <v>10222</v>
      </c>
      <c r="R1228">
        <f>IF(COUNTIF($A$2:A1228,A1228)=1,Q1228,"")</f>
        <v>10222</v>
      </c>
    </row>
    <row r="1229" spans="1:18">
      <c r="A1229" t="s">
        <v>16649</v>
      </c>
      <c r="B1229" t="s">
        <v>923</v>
      </c>
      <c r="C1229" t="s">
        <v>3098</v>
      </c>
      <c r="D1229" t="s">
        <v>100</v>
      </c>
      <c r="E1229" t="s">
        <v>14517</v>
      </c>
      <c r="F1229" t="s">
        <v>16650</v>
      </c>
      <c r="G1229" t="s">
        <v>67</v>
      </c>
      <c r="H1229" t="s">
        <v>14565</v>
      </c>
      <c r="I1229" t="s">
        <v>1694</v>
      </c>
      <c r="J1229" s="28">
        <v>45487</v>
      </c>
      <c r="K1229" s="28"/>
      <c r="M1229">
        <v>0</v>
      </c>
      <c r="N1229">
        <v>1</v>
      </c>
      <c r="P1229" t="s">
        <v>14550</v>
      </c>
      <c r="Q1229">
        <f t="shared" si="19"/>
        <v>6548</v>
      </c>
      <c r="R1229">
        <f>IF(COUNTIF($A$2:A1229,A1229)=1,Q1229,"")</f>
        <v>6548</v>
      </c>
    </row>
    <row r="1230" spans="1:18">
      <c r="A1230" t="s">
        <v>10230</v>
      </c>
      <c r="B1230" t="s">
        <v>1048</v>
      </c>
      <c r="C1230" t="s">
        <v>16448</v>
      </c>
      <c r="D1230" t="s">
        <v>52</v>
      </c>
      <c r="E1230" t="s">
        <v>14543</v>
      </c>
      <c r="F1230" t="s">
        <v>16651</v>
      </c>
      <c r="G1230" t="s">
        <v>61</v>
      </c>
      <c r="H1230" t="s">
        <v>14540</v>
      </c>
      <c r="I1230" t="s">
        <v>1226</v>
      </c>
      <c r="J1230" s="28">
        <v>44788</v>
      </c>
      <c r="K1230" s="28">
        <v>44763</v>
      </c>
      <c r="L1230">
        <v>122</v>
      </c>
      <c r="M1230">
        <v>1</v>
      </c>
      <c r="N1230">
        <v>4</v>
      </c>
      <c r="O1230">
        <v>25.5</v>
      </c>
      <c r="P1230" t="s">
        <v>14524</v>
      </c>
      <c r="Q1230">
        <f t="shared" si="19"/>
        <v>57186</v>
      </c>
      <c r="R1230">
        <f>IF(COUNTIF($A$2:A1230,A1230)=1,Q1230,"")</f>
        <v>57186</v>
      </c>
    </row>
    <row r="1231" spans="1:18">
      <c r="A1231" t="s">
        <v>16652</v>
      </c>
      <c r="B1231" t="s">
        <v>9171</v>
      </c>
      <c r="C1231" t="s">
        <v>14973</v>
      </c>
      <c r="D1231" t="s">
        <v>73</v>
      </c>
      <c r="E1231" t="s">
        <v>14543</v>
      </c>
      <c r="F1231" t="s">
        <v>16653</v>
      </c>
      <c r="G1231" t="s">
        <v>90</v>
      </c>
      <c r="H1231" t="s">
        <v>14616</v>
      </c>
      <c r="I1231" t="s">
        <v>2027</v>
      </c>
      <c r="J1231" s="28">
        <v>45528</v>
      </c>
      <c r="K1231" s="28">
        <v>45569</v>
      </c>
      <c r="L1231">
        <v>70</v>
      </c>
      <c r="M1231">
        <v>1</v>
      </c>
      <c r="N1231">
        <v>4</v>
      </c>
      <c r="O1231">
        <v>34.700000000000003</v>
      </c>
      <c r="P1231" t="s">
        <v>14550</v>
      </c>
      <c r="Q1231">
        <f t="shared" si="19"/>
        <v>35962</v>
      </c>
      <c r="R1231">
        <f>IF(COUNTIF($A$2:A1231,A1231)=1,Q1231,"")</f>
        <v>35962</v>
      </c>
    </row>
    <row r="1232" spans="1:18">
      <c r="A1232" t="s">
        <v>16654</v>
      </c>
      <c r="B1232" t="s">
        <v>2235</v>
      </c>
      <c r="C1232" t="s">
        <v>14575</v>
      </c>
      <c r="D1232" t="s">
        <v>119</v>
      </c>
      <c r="E1232" t="s">
        <v>14517</v>
      </c>
      <c r="F1232" t="s">
        <v>16655</v>
      </c>
      <c r="G1232" t="s">
        <v>14588</v>
      </c>
      <c r="H1232" t="s">
        <v>14560</v>
      </c>
      <c r="I1232" t="s">
        <v>439</v>
      </c>
      <c r="J1232" s="28"/>
      <c r="K1232" s="28"/>
      <c r="M1232">
        <v>0</v>
      </c>
      <c r="N1232">
        <v>1</v>
      </c>
      <c r="P1232" t="s">
        <v>14512</v>
      </c>
      <c r="Q1232">
        <f t="shared" si="19"/>
        <v>12165</v>
      </c>
      <c r="R1232">
        <f>IF(COUNTIF($A$2:A1232,A1232)=1,Q1232,"")</f>
        <v>12165</v>
      </c>
    </row>
    <row r="1233" spans="1:18">
      <c r="A1233" t="s">
        <v>16656</v>
      </c>
      <c r="B1233" t="s">
        <v>783</v>
      </c>
      <c r="C1233" t="s">
        <v>15212</v>
      </c>
      <c r="D1233" t="s">
        <v>119</v>
      </c>
      <c r="E1233" t="s">
        <v>14558</v>
      </c>
      <c r="F1233" t="s">
        <v>16657</v>
      </c>
      <c r="G1233" t="s">
        <v>133</v>
      </c>
      <c r="H1233" t="s">
        <v>14530</v>
      </c>
      <c r="I1233" t="s">
        <v>6634</v>
      </c>
      <c r="J1233" s="28">
        <v>45515</v>
      </c>
      <c r="K1233" s="28">
        <v>45510</v>
      </c>
      <c r="L1233">
        <v>101</v>
      </c>
      <c r="M1233">
        <v>0</v>
      </c>
      <c r="N1233">
        <v>1</v>
      </c>
      <c r="O1233">
        <v>34.1</v>
      </c>
      <c r="P1233" t="s">
        <v>14507</v>
      </c>
      <c r="Q1233">
        <f t="shared" si="19"/>
        <v>6461</v>
      </c>
      <c r="R1233">
        <f>IF(COUNTIF($A$2:A1233,A1233)=1,Q1233,"")</f>
        <v>6461</v>
      </c>
    </row>
    <row r="1234" spans="1:18">
      <c r="A1234" t="s">
        <v>16658</v>
      </c>
      <c r="B1234" t="s">
        <v>5761</v>
      </c>
      <c r="C1234" t="s">
        <v>3098</v>
      </c>
      <c r="D1234" t="s">
        <v>100</v>
      </c>
      <c r="E1234" t="s">
        <v>14590</v>
      </c>
      <c r="F1234" t="s">
        <v>14531</v>
      </c>
      <c r="G1234" t="s">
        <v>61</v>
      </c>
      <c r="H1234" t="s">
        <v>14553</v>
      </c>
      <c r="I1234" t="s">
        <v>987</v>
      </c>
      <c r="J1234" s="28">
        <v>45740</v>
      </c>
      <c r="K1234" s="28"/>
      <c r="M1234">
        <v>0</v>
      </c>
      <c r="N1234">
        <v>1</v>
      </c>
      <c r="O1234">
        <v>11.1</v>
      </c>
      <c r="P1234" t="s">
        <v>14524</v>
      </c>
      <c r="Q1234">
        <f t="shared" si="19"/>
        <v>4000</v>
      </c>
      <c r="R1234">
        <f>IF(COUNTIF($A$2:A1234,A1234)=1,Q1234,"")</f>
        <v>4000</v>
      </c>
    </row>
    <row r="1235" spans="1:18">
      <c r="A1235" t="s">
        <v>4558</v>
      </c>
      <c r="B1235" t="s">
        <v>8784</v>
      </c>
      <c r="C1235" t="s">
        <v>16659</v>
      </c>
      <c r="D1235" t="s">
        <v>73</v>
      </c>
      <c r="E1235" t="s">
        <v>14558</v>
      </c>
      <c r="F1235" t="s">
        <v>16660</v>
      </c>
      <c r="G1235" t="s">
        <v>14588</v>
      </c>
      <c r="H1235" t="s">
        <v>14598</v>
      </c>
      <c r="I1235" t="s">
        <v>447</v>
      </c>
      <c r="J1235" s="28"/>
      <c r="K1235" s="28">
        <v>44952</v>
      </c>
      <c r="L1235">
        <v>188</v>
      </c>
      <c r="M1235">
        <v>0</v>
      </c>
      <c r="N1235">
        <v>1</v>
      </c>
      <c r="O1235">
        <v>8.6</v>
      </c>
      <c r="P1235" t="s">
        <v>14516</v>
      </c>
      <c r="Q1235">
        <f t="shared" si="19"/>
        <v>24935</v>
      </c>
      <c r="R1235">
        <f>IF(COUNTIF($A$2:A1235,A1235)=1,Q1235,"")</f>
        <v>24935</v>
      </c>
    </row>
    <row r="1236" spans="1:18">
      <c r="A1236" t="s">
        <v>10044</v>
      </c>
      <c r="B1236" t="s">
        <v>6446</v>
      </c>
      <c r="C1236" t="s">
        <v>14608</v>
      </c>
      <c r="D1236" t="s">
        <v>52</v>
      </c>
      <c r="E1236" t="s">
        <v>14504</v>
      </c>
      <c r="F1236" t="s">
        <v>16661</v>
      </c>
      <c r="G1236" t="s">
        <v>133</v>
      </c>
      <c r="H1236" t="s">
        <v>14530</v>
      </c>
      <c r="I1236" t="s">
        <v>295</v>
      </c>
      <c r="J1236" s="28">
        <v>45319</v>
      </c>
      <c r="K1236" s="28"/>
      <c r="M1236">
        <v>0</v>
      </c>
      <c r="N1236">
        <v>1</v>
      </c>
      <c r="O1236">
        <v>32</v>
      </c>
      <c r="P1236" t="s">
        <v>14524</v>
      </c>
      <c r="Q1236">
        <f t="shared" si="19"/>
        <v>105969</v>
      </c>
      <c r="R1236">
        <f>IF(COUNTIF($A$2:A1236,A1236)=1,Q1236,"")</f>
        <v>105969</v>
      </c>
    </row>
    <row r="1237" spans="1:18">
      <c r="A1237" t="s">
        <v>13112</v>
      </c>
      <c r="B1237" t="s">
        <v>4616</v>
      </c>
      <c r="C1237" t="s">
        <v>14656</v>
      </c>
      <c r="D1237" t="s">
        <v>119</v>
      </c>
      <c r="E1237" t="s">
        <v>14590</v>
      </c>
      <c r="F1237" t="s">
        <v>15538</v>
      </c>
      <c r="G1237" t="s">
        <v>74</v>
      </c>
      <c r="H1237" t="s">
        <v>14580</v>
      </c>
      <c r="I1237" t="s">
        <v>4423</v>
      </c>
      <c r="J1237" s="28">
        <v>45647</v>
      </c>
      <c r="K1237" s="28"/>
      <c r="M1237">
        <v>0</v>
      </c>
      <c r="N1237">
        <v>1</v>
      </c>
      <c r="O1237">
        <v>0.4</v>
      </c>
      <c r="P1237" t="s">
        <v>14524</v>
      </c>
      <c r="Q1237">
        <f t="shared" si="19"/>
        <v>4933</v>
      </c>
      <c r="R1237">
        <f>IF(COUNTIF($A$2:A1237,A1237)=1,Q1237,"")</f>
        <v>4933</v>
      </c>
    </row>
    <row r="1238" spans="1:18">
      <c r="A1238" t="s">
        <v>16662</v>
      </c>
      <c r="B1238" t="s">
        <v>4136</v>
      </c>
      <c r="C1238" t="s">
        <v>14930</v>
      </c>
      <c r="D1238" t="s">
        <v>119</v>
      </c>
      <c r="E1238" t="s">
        <v>14509</v>
      </c>
      <c r="F1238" t="s">
        <v>16663</v>
      </c>
      <c r="G1238" t="s">
        <v>133</v>
      </c>
      <c r="H1238" t="s">
        <v>14511</v>
      </c>
      <c r="I1238" t="s">
        <v>2815</v>
      </c>
      <c r="J1238" s="28">
        <v>44743</v>
      </c>
      <c r="K1238" s="28"/>
      <c r="M1238">
        <v>0</v>
      </c>
      <c r="N1238">
        <v>1</v>
      </c>
      <c r="O1238">
        <v>4.4000000000000004</v>
      </c>
      <c r="P1238" t="s">
        <v>14516</v>
      </c>
      <c r="Q1238">
        <f t="shared" si="19"/>
        <v>6951</v>
      </c>
      <c r="R1238">
        <f>IF(COUNTIF($A$2:A1238,A1238)=1,Q1238,"")</f>
        <v>6951</v>
      </c>
    </row>
    <row r="1239" spans="1:18">
      <c r="A1239" t="s">
        <v>4959</v>
      </c>
      <c r="B1239" t="s">
        <v>1606</v>
      </c>
      <c r="C1239" t="s">
        <v>15737</v>
      </c>
      <c r="D1239" t="s">
        <v>73</v>
      </c>
      <c r="E1239" t="s">
        <v>14522</v>
      </c>
      <c r="F1239" t="s">
        <v>16664</v>
      </c>
      <c r="G1239" t="s">
        <v>67</v>
      </c>
      <c r="H1239" t="s">
        <v>14639</v>
      </c>
      <c r="I1239" t="s">
        <v>4057</v>
      </c>
      <c r="J1239" s="28">
        <v>44893</v>
      </c>
      <c r="K1239" s="28"/>
      <c r="M1239">
        <v>0</v>
      </c>
      <c r="N1239">
        <v>1</v>
      </c>
      <c r="O1239">
        <v>8</v>
      </c>
      <c r="P1239" t="s">
        <v>14507</v>
      </c>
      <c r="Q1239">
        <f t="shared" si="19"/>
        <v>23487</v>
      </c>
      <c r="R1239">
        <f>IF(COUNTIF($A$2:A1239,A1239)=1,Q1239,"")</f>
        <v>23487</v>
      </c>
    </row>
    <row r="1240" spans="1:18">
      <c r="A1240" t="s">
        <v>3929</v>
      </c>
      <c r="B1240" t="s">
        <v>1415</v>
      </c>
      <c r="C1240" t="s">
        <v>14954</v>
      </c>
      <c r="D1240" t="s">
        <v>73</v>
      </c>
      <c r="E1240" t="s">
        <v>14558</v>
      </c>
      <c r="F1240" t="s">
        <v>16665</v>
      </c>
      <c r="G1240" t="s">
        <v>53</v>
      </c>
      <c r="H1240" t="s">
        <v>14540</v>
      </c>
      <c r="I1240" t="s">
        <v>274</v>
      </c>
      <c r="J1240" s="28">
        <v>45539</v>
      </c>
      <c r="K1240" s="28">
        <v>45705</v>
      </c>
      <c r="L1240">
        <v>186</v>
      </c>
      <c r="M1240">
        <v>0</v>
      </c>
      <c r="N1240">
        <v>1</v>
      </c>
      <c r="O1240">
        <v>7.6</v>
      </c>
      <c r="P1240" t="s">
        <v>14550</v>
      </c>
      <c r="Q1240">
        <f t="shared" si="19"/>
        <v>36164</v>
      </c>
      <c r="R1240">
        <f>IF(COUNTIF($A$2:A1240,A1240)=1,Q1240,"")</f>
        <v>36164</v>
      </c>
    </row>
    <row r="1241" spans="1:18">
      <c r="A1241" t="s">
        <v>16666</v>
      </c>
      <c r="B1241" t="s">
        <v>4961</v>
      </c>
      <c r="C1241" t="s">
        <v>3098</v>
      </c>
      <c r="D1241" t="s">
        <v>52</v>
      </c>
      <c r="E1241" t="s">
        <v>14558</v>
      </c>
      <c r="F1241" t="s">
        <v>16667</v>
      </c>
      <c r="G1241" t="s">
        <v>14588</v>
      </c>
      <c r="H1241" t="s">
        <v>14545</v>
      </c>
      <c r="I1241" t="s">
        <v>2014</v>
      </c>
      <c r="J1241" s="28">
        <v>45575</v>
      </c>
      <c r="K1241" s="28">
        <v>45590</v>
      </c>
      <c r="L1241">
        <v>61</v>
      </c>
      <c r="M1241">
        <v>0</v>
      </c>
      <c r="N1241">
        <v>1</v>
      </c>
      <c r="P1241" t="s">
        <v>14507</v>
      </c>
      <c r="Q1241">
        <f t="shared" si="19"/>
        <v>83157</v>
      </c>
      <c r="R1241">
        <f>IF(COUNTIF($A$2:A1241,A1241)=1,Q1241,"")</f>
        <v>83157</v>
      </c>
    </row>
    <row r="1242" spans="1:18">
      <c r="A1242" t="s">
        <v>8334</v>
      </c>
      <c r="B1242" t="s">
        <v>4140</v>
      </c>
      <c r="C1242" t="s">
        <v>3098</v>
      </c>
      <c r="D1242" t="s">
        <v>60</v>
      </c>
      <c r="E1242" t="s">
        <v>14517</v>
      </c>
      <c r="F1242" t="s">
        <v>14756</v>
      </c>
      <c r="G1242" t="s">
        <v>133</v>
      </c>
      <c r="H1242" t="s">
        <v>14580</v>
      </c>
      <c r="I1242" t="s">
        <v>5269</v>
      </c>
      <c r="J1242" s="28">
        <v>45138</v>
      </c>
      <c r="K1242" s="28"/>
      <c r="M1242">
        <v>0</v>
      </c>
      <c r="N1242">
        <v>1</v>
      </c>
      <c r="O1242">
        <v>2</v>
      </c>
      <c r="P1242" t="s">
        <v>14507</v>
      </c>
      <c r="Q1242">
        <f t="shared" si="19"/>
        <v>19000</v>
      </c>
      <c r="R1242">
        <f>IF(COUNTIF($A$2:A1242,A1242)=1,Q1242,"")</f>
        <v>19000</v>
      </c>
    </row>
    <row r="1243" spans="1:18">
      <c r="A1243" t="s">
        <v>14371</v>
      </c>
      <c r="B1243" t="s">
        <v>5078</v>
      </c>
      <c r="C1243" t="s">
        <v>16668</v>
      </c>
      <c r="D1243" t="s">
        <v>100</v>
      </c>
      <c r="E1243" t="s">
        <v>14504</v>
      </c>
      <c r="F1243" t="s">
        <v>16669</v>
      </c>
      <c r="G1243" t="s">
        <v>90</v>
      </c>
      <c r="H1243" t="s">
        <v>14619</v>
      </c>
      <c r="I1243" t="s">
        <v>16670</v>
      </c>
      <c r="J1243" s="28">
        <v>45150</v>
      </c>
      <c r="K1243" s="28"/>
      <c r="M1243">
        <v>0</v>
      </c>
      <c r="N1243">
        <v>1</v>
      </c>
      <c r="O1243">
        <v>11.7</v>
      </c>
      <c r="P1243" t="s">
        <v>14550</v>
      </c>
      <c r="Q1243">
        <f t="shared" si="19"/>
        <v>7195</v>
      </c>
      <c r="R1243">
        <f>IF(COUNTIF($A$2:A1243,A1243)=1,Q1243,"")</f>
        <v>7195</v>
      </c>
    </row>
    <row r="1244" spans="1:18">
      <c r="A1244" t="s">
        <v>16671</v>
      </c>
      <c r="B1244" t="s">
        <v>3311</v>
      </c>
      <c r="C1244" t="s">
        <v>15366</v>
      </c>
      <c r="D1244" t="s">
        <v>119</v>
      </c>
      <c r="E1244" t="s">
        <v>14517</v>
      </c>
      <c r="F1244" t="s">
        <v>16672</v>
      </c>
      <c r="G1244" t="s">
        <v>14588</v>
      </c>
      <c r="H1244" t="s">
        <v>14527</v>
      </c>
      <c r="I1244" t="s">
        <v>504</v>
      </c>
      <c r="J1244" s="28">
        <v>45606</v>
      </c>
      <c r="K1244" s="28"/>
      <c r="M1244">
        <v>0</v>
      </c>
      <c r="N1244">
        <v>1</v>
      </c>
      <c r="O1244">
        <v>5.7</v>
      </c>
      <c r="P1244" t="s">
        <v>14550</v>
      </c>
      <c r="Q1244">
        <f t="shared" si="19"/>
        <v>9651</v>
      </c>
      <c r="R1244">
        <f>IF(COUNTIF($A$2:A1244,A1244)=1,Q1244,"")</f>
        <v>9651</v>
      </c>
    </row>
    <row r="1245" spans="1:18">
      <c r="A1245" t="s">
        <v>16673</v>
      </c>
      <c r="B1245" t="s">
        <v>3637</v>
      </c>
      <c r="C1245" t="s">
        <v>16451</v>
      </c>
      <c r="D1245" t="s">
        <v>119</v>
      </c>
      <c r="E1245" t="s">
        <v>14509</v>
      </c>
      <c r="F1245" t="s">
        <v>16674</v>
      </c>
      <c r="G1245" t="s">
        <v>67</v>
      </c>
      <c r="H1245" t="s">
        <v>14537</v>
      </c>
      <c r="I1245" t="s">
        <v>2257</v>
      </c>
      <c r="J1245" s="28">
        <v>45151</v>
      </c>
      <c r="K1245" s="28"/>
      <c r="M1245">
        <v>0</v>
      </c>
      <c r="N1245">
        <v>1</v>
      </c>
      <c r="O1245">
        <v>31.2</v>
      </c>
      <c r="P1245" t="s">
        <v>14512</v>
      </c>
      <c r="Q1245">
        <f t="shared" si="19"/>
        <v>14181</v>
      </c>
      <c r="R1245">
        <f>IF(COUNTIF($A$2:A1245,A1245)=1,Q1245,"")</f>
        <v>14181</v>
      </c>
    </row>
    <row r="1246" spans="1:18">
      <c r="A1246" t="s">
        <v>8393</v>
      </c>
      <c r="B1246" t="s">
        <v>3506</v>
      </c>
      <c r="C1246" t="s">
        <v>16675</v>
      </c>
      <c r="D1246" t="s">
        <v>100</v>
      </c>
      <c r="E1246" t="s">
        <v>14509</v>
      </c>
      <c r="F1246" t="s">
        <v>16676</v>
      </c>
      <c r="G1246" t="s">
        <v>61</v>
      </c>
      <c r="H1246" t="s">
        <v>14635</v>
      </c>
      <c r="I1246" t="s">
        <v>201</v>
      </c>
      <c r="J1246" s="28">
        <v>45702</v>
      </c>
      <c r="K1246" s="28"/>
      <c r="M1246">
        <v>0</v>
      </c>
      <c r="N1246">
        <v>1</v>
      </c>
      <c r="O1246">
        <v>34.799999999999997</v>
      </c>
      <c r="P1246" t="s">
        <v>14512</v>
      </c>
      <c r="Q1246">
        <f t="shared" si="19"/>
        <v>9000</v>
      </c>
      <c r="R1246">
        <f>IF(COUNTIF($A$2:A1246,A1246)=1,Q1246,"")</f>
        <v>9000</v>
      </c>
    </row>
    <row r="1247" spans="1:18">
      <c r="A1247" t="s">
        <v>6490</v>
      </c>
      <c r="B1247" t="s">
        <v>257</v>
      </c>
      <c r="C1247" t="s">
        <v>14620</v>
      </c>
      <c r="D1247" t="s">
        <v>100</v>
      </c>
      <c r="E1247" t="s">
        <v>14558</v>
      </c>
      <c r="F1247" t="s">
        <v>16677</v>
      </c>
      <c r="G1247" t="s">
        <v>14519</v>
      </c>
      <c r="H1247" t="s">
        <v>14553</v>
      </c>
      <c r="I1247" t="s">
        <v>1547</v>
      </c>
      <c r="J1247" s="28">
        <v>45097</v>
      </c>
      <c r="K1247" s="28">
        <v>45034</v>
      </c>
      <c r="L1247">
        <v>36</v>
      </c>
      <c r="M1247">
        <v>0</v>
      </c>
      <c r="N1247">
        <v>1</v>
      </c>
      <c r="O1247">
        <v>21.6</v>
      </c>
      <c r="P1247" t="s">
        <v>14516</v>
      </c>
      <c r="Q1247">
        <f t="shared" si="19"/>
        <v>6585</v>
      </c>
      <c r="R1247">
        <f>IF(COUNTIF($A$2:A1247,A1247)=1,Q1247,"")</f>
        <v>6585</v>
      </c>
    </row>
    <row r="1248" spans="1:18">
      <c r="A1248" t="s">
        <v>13334</v>
      </c>
      <c r="B1248" t="s">
        <v>1606</v>
      </c>
      <c r="C1248" t="s">
        <v>14764</v>
      </c>
      <c r="D1248" t="s">
        <v>73</v>
      </c>
      <c r="E1248" t="s">
        <v>14517</v>
      </c>
      <c r="F1248" t="s">
        <v>16678</v>
      </c>
      <c r="G1248" t="s">
        <v>80</v>
      </c>
      <c r="H1248" t="s">
        <v>14639</v>
      </c>
      <c r="I1248" t="s">
        <v>6718</v>
      </c>
      <c r="J1248" s="28">
        <v>45298</v>
      </c>
      <c r="K1248" s="28"/>
      <c r="M1248">
        <v>0</v>
      </c>
      <c r="N1248">
        <v>1</v>
      </c>
      <c r="O1248">
        <v>28.8</v>
      </c>
      <c r="P1248" t="s">
        <v>14516</v>
      </c>
      <c r="Q1248">
        <f t="shared" si="19"/>
        <v>35055</v>
      </c>
      <c r="R1248">
        <f>IF(COUNTIF($A$2:A1248,A1248)=1,Q1248,"")</f>
        <v>35055</v>
      </c>
    </row>
    <row r="1249" spans="1:18">
      <c r="A1249" t="s">
        <v>16679</v>
      </c>
      <c r="B1249" t="s">
        <v>1539</v>
      </c>
      <c r="C1249" t="s">
        <v>14697</v>
      </c>
      <c r="D1249" t="s">
        <v>52</v>
      </c>
      <c r="E1249" t="s">
        <v>14590</v>
      </c>
      <c r="F1249" t="s">
        <v>16680</v>
      </c>
      <c r="G1249" t="s">
        <v>90</v>
      </c>
      <c r="H1249" t="s">
        <v>14616</v>
      </c>
      <c r="I1249" t="s">
        <v>1882</v>
      </c>
      <c r="J1249" s="28">
        <v>45440</v>
      </c>
      <c r="K1249" s="28"/>
      <c r="M1249">
        <v>0</v>
      </c>
      <c r="N1249">
        <v>1</v>
      </c>
      <c r="O1249">
        <v>7.6</v>
      </c>
      <c r="P1249" t="s">
        <v>14512</v>
      </c>
      <c r="Q1249">
        <f t="shared" si="19"/>
        <v>80000</v>
      </c>
      <c r="R1249">
        <f>IF(COUNTIF($A$2:A1249,A1249)=1,Q1249,"")</f>
        <v>80000</v>
      </c>
    </row>
    <row r="1250" spans="1:18">
      <c r="A1250" t="s">
        <v>16681</v>
      </c>
      <c r="B1250" t="s">
        <v>3572</v>
      </c>
      <c r="C1250" t="s">
        <v>3098</v>
      </c>
      <c r="D1250" t="s">
        <v>119</v>
      </c>
      <c r="E1250" t="s">
        <v>14504</v>
      </c>
      <c r="F1250" t="s">
        <v>16682</v>
      </c>
      <c r="G1250" t="s">
        <v>90</v>
      </c>
      <c r="H1250" t="s">
        <v>14568</v>
      </c>
      <c r="I1250" t="s">
        <v>164</v>
      </c>
      <c r="J1250" s="28">
        <v>45116</v>
      </c>
      <c r="K1250" s="28"/>
      <c r="M1250">
        <v>0</v>
      </c>
      <c r="N1250">
        <v>1</v>
      </c>
      <c r="P1250" t="s">
        <v>14507</v>
      </c>
      <c r="Q1250">
        <f t="shared" si="19"/>
        <v>4547</v>
      </c>
      <c r="R1250">
        <f>IF(COUNTIF($A$2:A1250,A1250)=1,Q1250,"")</f>
        <v>4547</v>
      </c>
    </row>
    <row r="1251" spans="1:18">
      <c r="A1251" t="s">
        <v>16683</v>
      </c>
      <c r="B1251" t="s">
        <v>5238</v>
      </c>
      <c r="C1251" t="s">
        <v>15028</v>
      </c>
      <c r="D1251" t="s">
        <v>60</v>
      </c>
      <c r="E1251" t="s">
        <v>14509</v>
      </c>
      <c r="F1251" t="s">
        <v>16684</v>
      </c>
      <c r="G1251" t="s">
        <v>80</v>
      </c>
      <c r="H1251" t="s">
        <v>14506</v>
      </c>
      <c r="I1251" t="s">
        <v>653</v>
      </c>
      <c r="J1251" s="28">
        <v>45367</v>
      </c>
      <c r="K1251" s="28"/>
      <c r="M1251">
        <v>0</v>
      </c>
      <c r="N1251">
        <v>1</v>
      </c>
      <c r="P1251" t="s">
        <v>14507</v>
      </c>
      <c r="Q1251">
        <f t="shared" si="19"/>
        <v>21167</v>
      </c>
      <c r="R1251">
        <f>IF(COUNTIF($A$2:A1251,A1251)=1,Q1251,"")</f>
        <v>21167</v>
      </c>
    </row>
    <row r="1252" spans="1:18">
      <c r="A1252" t="s">
        <v>6128</v>
      </c>
      <c r="B1252" t="s">
        <v>584</v>
      </c>
      <c r="C1252" t="s">
        <v>15323</v>
      </c>
      <c r="D1252" t="s">
        <v>60</v>
      </c>
      <c r="E1252" t="s">
        <v>14558</v>
      </c>
      <c r="F1252" t="s">
        <v>16685</v>
      </c>
      <c r="G1252" t="s">
        <v>74</v>
      </c>
      <c r="H1252" t="s">
        <v>14511</v>
      </c>
      <c r="I1252" t="s">
        <v>2937</v>
      </c>
      <c r="J1252" s="28">
        <v>44625</v>
      </c>
      <c r="K1252" s="28">
        <v>44708</v>
      </c>
      <c r="L1252">
        <v>134</v>
      </c>
      <c r="M1252">
        <v>0</v>
      </c>
      <c r="N1252">
        <v>1</v>
      </c>
      <c r="P1252" t="s">
        <v>14512</v>
      </c>
      <c r="Q1252">
        <f t="shared" si="19"/>
        <v>23303</v>
      </c>
      <c r="R1252">
        <f>IF(COUNTIF($A$2:A1252,A1252)=1,Q1252,"")</f>
        <v>23303</v>
      </c>
    </row>
    <row r="1253" spans="1:18">
      <c r="A1253" t="s">
        <v>16686</v>
      </c>
      <c r="B1253" t="s">
        <v>814</v>
      </c>
      <c r="C1253" t="s">
        <v>3098</v>
      </c>
      <c r="D1253" t="s">
        <v>60</v>
      </c>
      <c r="E1253" t="s">
        <v>14522</v>
      </c>
      <c r="F1253" t="s">
        <v>16687</v>
      </c>
      <c r="G1253" t="s">
        <v>14519</v>
      </c>
      <c r="H1253" t="s">
        <v>14549</v>
      </c>
      <c r="I1253" t="s">
        <v>1620</v>
      </c>
      <c r="J1253" s="28">
        <v>45299</v>
      </c>
      <c r="K1253" s="28"/>
      <c r="M1253">
        <v>0</v>
      </c>
      <c r="N1253">
        <v>1</v>
      </c>
      <c r="O1253">
        <v>3.1</v>
      </c>
      <c r="P1253" t="s">
        <v>14524</v>
      </c>
      <c r="Q1253">
        <f t="shared" si="19"/>
        <v>5408</v>
      </c>
      <c r="R1253">
        <f>IF(COUNTIF($A$2:A1253,A1253)=1,Q1253,"")</f>
        <v>5408</v>
      </c>
    </row>
    <row r="1254" spans="1:18">
      <c r="A1254" t="s">
        <v>16688</v>
      </c>
      <c r="B1254" t="s">
        <v>883</v>
      </c>
      <c r="C1254" t="s">
        <v>3098</v>
      </c>
      <c r="D1254" t="s">
        <v>100</v>
      </c>
      <c r="E1254" t="s">
        <v>14522</v>
      </c>
      <c r="F1254" t="s">
        <v>16689</v>
      </c>
      <c r="G1254" t="s">
        <v>61</v>
      </c>
      <c r="H1254" t="s">
        <v>14571</v>
      </c>
      <c r="I1254" t="s">
        <v>557</v>
      </c>
      <c r="J1254" s="28">
        <v>45403</v>
      </c>
      <c r="K1254" s="28"/>
      <c r="M1254">
        <v>0</v>
      </c>
      <c r="N1254">
        <v>1</v>
      </c>
      <c r="P1254" t="s">
        <v>14524</v>
      </c>
      <c r="Q1254">
        <f t="shared" si="19"/>
        <v>7316</v>
      </c>
      <c r="R1254">
        <f>IF(COUNTIF($A$2:A1254,A1254)=1,Q1254,"")</f>
        <v>7316</v>
      </c>
    </row>
    <row r="1255" spans="1:18">
      <c r="A1255" t="s">
        <v>3387</v>
      </c>
      <c r="B1255" t="s">
        <v>1719</v>
      </c>
      <c r="C1255" t="s">
        <v>14708</v>
      </c>
      <c r="D1255" t="s">
        <v>73</v>
      </c>
      <c r="E1255" t="s">
        <v>14522</v>
      </c>
      <c r="F1255" t="s">
        <v>16690</v>
      </c>
      <c r="G1255" t="s">
        <v>61</v>
      </c>
      <c r="H1255" t="s">
        <v>14616</v>
      </c>
      <c r="I1255" t="s">
        <v>1219</v>
      </c>
      <c r="J1255" s="28">
        <v>45536</v>
      </c>
      <c r="K1255" s="28"/>
      <c r="M1255">
        <v>0</v>
      </c>
      <c r="N1255">
        <v>1</v>
      </c>
      <c r="O1255">
        <v>16</v>
      </c>
      <c r="P1255" t="s">
        <v>14516</v>
      </c>
      <c r="Q1255">
        <f t="shared" si="19"/>
        <v>42015</v>
      </c>
      <c r="R1255">
        <f>IF(COUNTIF($A$2:A1255,A1255)=1,Q1255,"")</f>
        <v>42015</v>
      </c>
    </row>
    <row r="1256" spans="1:18">
      <c r="A1256" t="s">
        <v>3894</v>
      </c>
      <c r="B1256" t="s">
        <v>3981</v>
      </c>
      <c r="C1256" t="s">
        <v>15439</v>
      </c>
      <c r="D1256" t="s">
        <v>100</v>
      </c>
      <c r="E1256" t="s">
        <v>14543</v>
      </c>
      <c r="F1256" t="s">
        <v>16691</v>
      </c>
      <c r="G1256" t="s">
        <v>61</v>
      </c>
      <c r="H1256" t="s">
        <v>16366</v>
      </c>
      <c r="I1256" t="s">
        <v>2538</v>
      </c>
      <c r="J1256" s="28">
        <v>44964</v>
      </c>
      <c r="K1256" s="28">
        <v>45002</v>
      </c>
      <c r="L1256">
        <v>129</v>
      </c>
      <c r="M1256">
        <v>0</v>
      </c>
      <c r="N1256">
        <v>1</v>
      </c>
      <c r="O1256">
        <v>6.5</v>
      </c>
      <c r="P1256" t="s">
        <v>14516</v>
      </c>
      <c r="Q1256">
        <f t="shared" si="19"/>
        <v>3227</v>
      </c>
      <c r="R1256">
        <f>IF(COUNTIF($A$2:A1256,A1256)=1,Q1256,"")</f>
        <v>3227</v>
      </c>
    </row>
    <row r="1257" spans="1:18">
      <c r="A1257" t="s">
        <v>6733</v>
      </c>
      <c r="B1257" t="s">
        <v>3373</v>
      </c>
      <c r="C1257" t="s">
        <v>3098</v>
      </c>
      <c r="D1257" t="s">
        <v>52</v>
      </c>
      <c r="E1257" t="s">
        <v>14590</v>
      </c>
      <c r="F1257" t="s">
        <v>16692</v>
      </c>
      <c r="G1257" t="s">
        <v>14519</v>
      </c>
      <c r="H1257" t="s">
        <v>14530</v>
      </c>
      <c r="I1257" t="s">
        <v>2319</v>
      </c>
      <c r="J1257" s="28">
        <v>45308</v>
      </c>
      <c r="K1257" s="28"/>
      <c r="M1257">
        <v>0</v>
      </c>
      <c r="N1257">
        <v>1</v>
      </c>
      <c r="O1257">
        <v>2.5</v>
      </c>
      <c r="P1257" t="s">
        <v>14512</v>
      </c>
      <c r="Q1257">
        <f t="shared" si="19"/>
        <v>76000</v>
      </c>
      <c r="R1257">
        <f>IF(COUNTIF($A$2:A1257,A1257)=1,Q1257,"")</f>
        <v>76000</v>
      </c>
    </row>
    <row r="1258" spans="1:18">
      <c r="A1258" t="s">
        <v>16693</v>
      </c>
      <c r="B1258" t="s">
        <v>4248</v>
      </c>
      <c r="C1258" t="s">
        <v>3098</v>
      </c>
      <c r="D1258" t="s">
        <v>119</v>
      </c>
      <c r="E1258" t="s">
        <v>14517</v>
      </c>
      <c r="F1258" t="s">
        <v>16694</v>
      </c>
      <c r="G1258" t="s">
        <v>80</v>
      </c>
      <c r="H1258" t="s">
        <v>14568</v>
      </c>
      <c r="I1258" t="s">
        <v>1134</v>
      </c>
      <c r="J1258" s="28">
        <v>44936</v>
      </c>
      <c r="K1258" s="28"/>
      <c r="M1258">
        <v>0</v>
      </c>
      <c r="N1258">
        <v>1</v>
      </c>
      <c r="O1258">
        <v>16.100000000000001</v>
      </c>
      <c r="P1258" t="s">
        <v>14524</v>
      </c>
      <c r="Q1258">
        <f t="shared" si="19"/>
        <v>7168</v>
      </c>
      <c r="R1258">
        <f>IF(COUNTIF($A$2:A1258,A1258)=1,Q1258,"")</f>
        <v>7168</v>
      </c>
    </row>
    <row r="1259" spans="1:18">
      <c r="A1259" t="s">
        <v>16695</v>
      </c>
      <c r="B1259" t="s">
        <v>1791</v>
      </c>
      <c r="C1259" t="s">
        <v>14676</v>
      </c>
      <c r="D1259" t="s">
        <v>119</v>
      </c>
      <c r="E1259" t="s">
        <v>14509</v>
      </c>
      <c r="F1259" t="s">
        <v>14593</v>
      </c>
      <c r="G1259" t="s">
        <v>74</v>
      </c>
      <c r="H1259" t="s">
        <v>14560</v>
      </c>
      <c r="I1259" t="s">
        <v>697</v>
      </c>
      <c r="J1259" s="28">
        <v>45580</v>
      </c>
      <c r="K1259" s="28"/>
      <c r="M1259">
        <v>0</v>
      </c>
      <c r="N1259">
        <v>1</v>
      </c>
      <c r="O1259">
        <v>1.7</v>
      </c>
      <c r="P1259" t="s">
        <v>14524</v>
      </c>
      <c r="Q1259">
        <f t="shared" si="19"/>
        <v>8000</v>
      </c>
      <c r="R1259">
        <f>IF(COUNTIF($A$2:A1259,A1259)=1,Q1259,"")</f>
        <v>8000</v>
      </c>
    </row>
    <row r="1260" spans="1:18">
      <c r="A1260" t="s">
        <v>16696</v>
      </c>
      <c r="B1260" t="s">
        <v>2536</v>
      </c>
      <c r="C1260" t="s">
        <v>3098</v>
      </c>
      <c r="D1260" t="s">
        <v>60</v>
      </c>
      <c r="E1260" t="s">
        <v>14543</v>
      </c>
      <c r="F1260" t="s">
        <v>16697</v>
      </c>
      <c r="G1260" t="s">
        <v>14588</v>
      </c>
      <c r="H1260" t="s">
        <v>14917</v>
      </c>
      <c r="I1260" t="s">
        <v>2403</v>
      </c>
      <c r="J1260" s="28">
        <v>45700</v>
      </c>
      <c r="K1260" s="28">
        <v>45729</v>
      </c>
      <c r="L1260">
        <v>164</v>
      </c>
      <c r="M1260">
        <v>0</v>
      </c>
      <c r="N1260">
        <v>1</v>
      </c>
      <c r="O1260">
        <v>31.7</v>
      </c>
      <c r="P1260" t="s">
        <v>14507</v>
      </c>
      <c r="Q1260">
        <f t="shared" si="19"/>
        <v>14638</v>
      </c>
      <c r="R1260">
        <f>IF(COUNTIF($A$2:A1260,A1260)=1,Q1260,"")</f>
        <v>14638</v>
      </c>
    </row>
    <row r="1261" spans="1:18">
      <c r="A1261" t="s">
        <v>16698</v>
      </c>
      <c r="B1261" t="s">
        <v>6874</v>
      </c>
      <c r="C1261" t="s">
        <v>15702</v>
      </c>
      <c r="D1261" t="s">
        <v>119</v>
      </c>
      <c r="E1261" t="s">
        <v>14509</v>
      </c>
      <c r="F1261" t="s">
        <v>16699</v>
      </c>
      <c r="G1261" t="s">
        <v>74</v>
      </c>
      <c r="H1261" t="s">
        <v>14511</v>
      </c>
      <c r="I1261" t="s">
        <v>2746</v>
      </c>
      <c r="J1261" s="28">
        <v>45065</v>
      </c>
      <c r="K1261" s="28"/>
      <c r="M1261">
        <v>0</v>
      </c>
      <c r="N1261">
        <v>1</v>
      </c>
      <c r="O1261">
        <v>15.4</v>
      </c>
      <c r="P1261" t="s">
        <v>14507</v>
      </c>
      <c r="Q1261">
        <f t="shared" si="19"/>
        <v>2546</v>
      </c>
      <c r="R1261">
        <f>IF(COUNTIF($A$2:A1261,A1261)=1,Q1261,"")</f>
        <v>2546</v>
      </c>
    </row>
    <row r="1262" spans="1:18">
      <c r="A1262" t="s">
        <v>5253</v>
      </c>
      <c r="B1262" t="s">
        <v>7344</v>
      </c>
      <c r="C1262" t="s">
        <v>16700</v>
      </c>
      <c r="D1262" t="s">
        <v>100</v>
      </c>
      <c r="E1262" t="s">
        <v>14517</v>
      </c>
      <c r="F1262" t="s">
        <v>16115</v>
      </c>
      <c r="G1262" t="s">
        <v>53</v>
      </c>
      <c r="H1262" t="s">
        <v>14532</v>
      </c>
      <c r="I1262" t="s">
        <v>1908</v>
      </c>
      <c r="J1262" s="28">
        <v>44870</v>
      </c>
      <c r="K1262" s="28"/>
      <c r="M1262">
        <v>0</v>
      </c>
      <c r="N1262">
        <v>1</v>
      </c>
      <c r="P1262" t="s">
        <v>14550</v>
      </c>
      <c r="Q1262">
        <f t="shared" si="19"/>
        <v>1751</v>
      </c>
      <c r="R1262">
        <f>IF(COUNTIF($A$2:A1262,A1262)=1,Q1262,"")</f>
        <v>1751</v>
      </c>
    </row>
    <row r="1263" spans="1:18">
      <c r="A1263" t="s">
        <v>7249</v>
      </c>
      <c r="B1263" t="s">
        <v>13261</v>
      </c>
      <c r="C1263" t="s">
        <v>15451</v>
      </c>
      <c r="D1263" t="s">
        <v>119</v>
      </c>
      <c r="E1263" t="s">
        <v>14522</v>
      </c>
      <c r="F1263" t="s">
        <v>16701</v>
      </c>
      <c r="G1263" t="s">
        <v>67</v>
      </c>
      <c r="H1263" t="s">
        <v>14545</v>
      </c>
      <c r="I1263" t="s">
        <v>4039</v>
      </c>
      <c r="J1263" s="28">
        <v>44733</v>
      </c>
      <c r="K1263" s="28"/>
      <c r="M1263">
        <v>0</v>
      </c>
      <c r="N1263">
        <v>1</v>
      </c>
      <c r="O1263">
        <v>27.4</v>
      </c>
      <c r="P1263" t="s">
        <v>14516</v>
      </c>
      <c r="Q1263">
        <f t="shared" si="19"/>
        <v>9214</v>
      </c>
      <c r="R1263">
        <f>IF(COUNTIF($A$2:A1263,A1263)=1,Q1263,"")</f>
        <v>9214</v>
      </c>
    </row>
    <row r="1264" spans="1:18">
      <c r="A1264" t="s">
        <v>6853</v>
      </c>
      <c r="B1264" t="s">
        <v>6090</v>
      </c>
      <c r="C1264" t="s">
        <v>14720</v>
      </c>
      <c r="D1264" t="s">
        <v>60</v>
      </c>
      <c r="E1264" t="s">
        <v>14517</v>
      </c>
      <c r="F1264" t="s">
        <v>16702</v>
      </c>
      <c r="G1264" t="s">
        <v>53</v>
      </c>
      <c r="H1264" t="s">
        <v>14635</v>
      </c>
      <c r="I1264" t="s">
        <v>12048</v>
      </c>
      <c r="J1264" s="28">
        <v>44855</v>
      </c>
      <c r="K1264" s="28"/>
      <c r="M1264">
        <v>0</v>
      </c>
      <c r="N1264">
        <v>1</v>
      </c>
      <c r="P1264" t="s">
        <v>14550</v>
      </c>
      <c r="Q1264">
        <f t="shared" si="19"/>
        <v>14058</v>
      </c>
      <c r="R1264">
        <f>IF(COUNTIF($A$2:A1264,A1264)=1,Q1264,"")</f>
        <v>14058</v>
      </c>
    </row>
    <row r="1265" spans="1:18">
      <c r="A1265" t="s">
        <v>16703</v>
      </c>
      <c r="B1265" t="s">
        <v>6332</v>
      </c>
      <c r="C1265" t="s">
        <v>15335</v>
      </c>
      <c r="D1265" t="s">
        <v>52</v>
      </c>
      <c r="E1265" t="s">
        <v>14522</v>
      </c>
      <c r="F1265" t="s">
        <v>16704</v>
      </c>
      <c r="G1265" t="s">
        <v>133</v>
      </c>
      <c r="H1265" t="s">
        <v>14549</v>
      </c>
      <c r="I1265" t="s">
        <v>1036</v>
      </c>
      <c r="J1265" s="28">
        <v>45406</v>
      </c>
      <c r="K1265" s="28"/>
      <c r="M1265">
        <v>0</v>
      </c>
      <c r="N1265">
        <v>1</v>
      </c>
      <c r="O1265">
        <v>5.4</v>
      </c>
      <c r="P1265" t="s">
        <v>14524</v>
      </c>
      <c r="Q1265">
        <f t="shared" si="19"/>
        <v>64504</v>
      </c>
      <c r="R1265">
        <f>IF(COUNTIF($A$2:A1265,A1265)=1,Q1265,"")</f>
        <v>64504</v>
      </c>
    </row>
    <row r="1266" spans="1:18">
      <c r="A1266" t="s">
        <v>4201</v>
      </c>
      <c r="B1266" t="s">
        <v>596</v>
      </c>
      <c r="C1266" t="s">
        <v>16412</v>
      </c>
      <c r="D1266" t="s">
        <v>73</v>
      </c>
      <c r="E1266" t="s">
        <v>14509</v>
      </c>
      <c r="F1266" t="s">
        <v>16705</v>
      </c>
      <c r="G1266" t="s">
        <v>14588</v>
      </c>
      <c r="H1266" t="s">
        <v>14795</v>
      </c>
      <c r="I1266" t="s">
        <v>1271</v>
      </c>
      <c r="J1266" s="28">
        <v>45614</v>
      </c>
      <c r="K1266" s="28"/>
      <c r="M1266">
        <v>0</v>
      </c>
      <c r="N1266">
        <v>1</v>
      </c>
      <c r="O1266">
        <v>28.9</v>
      </c>
      <c r="P1266" t="s">
        <v>14524</v>
      </c>
      <c r="Q1266">
        <f t="shared" si="19"/>
        <v>42005</v>
      </c>
      <c r="R1266">
        <f>IF(COUNTIF($A$2:A1266,A1266)=1,Q1266,"")</f>
        <v>42005</v>
      </c>
    </row>
    <row r="1267" spans="1:18">
      <c r="A1267" t="s">
        <v>4772</v>
      </c>
      <c r="B1267" t="s">
        <v>666</v>
      </c>
      <c r="C1267" t="s">
        <v>14796</v>
      </c>
      <c r="D1267" t="s">
        <v>119</v>
      </c>
      <c r="E1267" t="s">
        <v>14558</v>
      </c>
      <c r="F1267" t="s">
        <v>16706</v>
      </c>
      <c r="G1267" t="s">
        <v>74</v>
      </c>
      <c r="H1267" t="s">
        <v>14635</v>
      </c>
      <c r="I1267" t="s">
        <v>2054</v>
      </c>
      <c r="J1267" s="28">
        <v>45266</v>
      </c>
      <c r="K1267" s="28">
        <v>45158</v>
      </c>
      <c r="L1267">
        <v>27</v>
      </c>
      <c r="M1267">
        <v>0</v>
      </c>
      <c r="N1267">
        <v>1</v>
      </c>
      <c r="O1267">
        <v>12</v>
      </c>
      <c r="P1267" t="s">
        <v>14507</v>
      </c>
      <c r="Q1267">
        <f t="shared" si="19"/>
        <v>4358</v>
      </c>
      <c r="R1267">
        <f>IF(COUNTIF($A$2:A1267,A1267)=1,Q1267,"")</f>
        <v>4358</v>
      </c>
    </row>
    <row r="1268" spans="1:18">
      <c r="A1268" t="s">
        <v>16707</v>
      </c>
      <c r="B1268" t="s">
        <v>6246</v>
      </c>
      <c r="C1268" t="s">
        <v>15168</v>
      </c>
      <c r="D1268" t="s">
        <v>52</v>
      </c>
      <c r="E1268" t="s">
        <v>14504</v>
      </c>
      <c r="F1268" t="s">
        <v>16708</v>
      </c>
      <c r="G1268" t="s">
        <v>14519</v>
      </c>
      <c r="H1268" t="s">
        <v>14568</v>
      </c>
      <c r="I1268" t="s">
        <v>4364</v>
      </c>
      <c r="J1268" s="28">
        <v>45576</v>
      </c>
      <c r="K1268" s="28"/>
      <c r="M1268">
        <v>0</v>
      </c>
      <c r="N1268">
        <v>1</v>
      </c>
      <c r="O1268">
        <v>6.9</v>
      </c>
      <c r="P1268" t="s">
        <v>14516</v>
      </c>
      <c r="Q1268">
        <f t="shared" si="19"/>
        <v>77675</v>
      </c>
      <c r="R1268">
        <f>IF(COUNTIF($A$2:A1268,A1268)=1,Q1268,"")</f>
        <v>77675</v>
      </c>
    </row>
    <row r="1269" spans="1:18">
      <c r="A1269" t="s">
        <v>14135</v>
      </c>
      <c r="B1269" t="s">
        <v>50</v>
      </c>
      <c r="C1269" t="s">
        <v>14660</v>
      </c>
      <c r="D1269" t="s">
        <v>60</v>
      </c>
      <c r="E1269" t="s">
        <v>14509</v>
      </c>
      <c r="F1269" t="s">
        <v>15108</v>
      </c>
      <c r="G1269" t="s">
        <v>74</v>
      </c>
      <c r="H1269" t="s">
        <v>14511</v>
      </c>
      <c r="I1269" t="s">
        <v>5081</v>
      </c>
      <c r="J1269" s="28">
        <v>45560</v>
      </c>
      <c r="K1269" s="28"/>
      <c r="M1269">
        <v>0</v>
      </c>
      <c r="N1269">
        <v>1</v>
      </c>
      <c r="O1269">
        <v>20.6</v>
      </c>
      <c r="P1269" t="s">
        <v>14512</v>
      </c>
      <c r="Q1269">
        <f t="shared" si="19"/>
        <v>12000</v>
      </c>
      <c r="R1269">
        <f>IF(COUNTIF($A$2:A1269,A1269)=1,Q1269,"")</f>
        <v>12000</v>
      </c>
    </row>
    <row r="1270" spans="1:18">
      <c r="A1270" t="s">
        <v>16709</v>
      </c>
      <c r="B1270" t="s">
        <v>9841</v>
      </c>
      <c r="C1270" t="s">
        <v>16710</v>
      </c>
      <c r="D1270" t="s">
        <v>60</v>
      </c>
      <c r="E1270" t="s">
        <v>14504</v>
      </c>
      <c r="F1270" t="s">
        <v>15164</v>
      </c>
      <c r="G1270" t="s">
        <v>67</v>
      </c>
      <c r="H1270" t="s">
        <v>14639</v>
      </c>
      <c r="I1270" t="s">
        <v>2105</v>
      </c>
      <c r="J1270" s="28">
        <v>45045</v>
      </c>
      <c r="K1270" s="28"/>
      <c r="M1270">
        <v>0</v>
      </c>
      <c r="N1270">
        <v>1</v>
      </c>
      <c r="O1270">
        <v>15.5</v>
      </c>
      <c r="P1270" t="s">
        <v>14524</v>
      </c>
      <c r="Q1270">
        <f t="shared" si="19"/>
        <v>9000</v>
      </c>
      <c r="R1270">
        <f>IF(COUNTIF($A$2:A1270,A1270)=1,Q1270,"")</f>
        <v>9000</v>
      </c>
    </row>
    <row r="1271" spans="1:18">
      <c r="A1271" t="s">
        <v>13556</v>
      </c>
      <c r="B1271" t="s">
        <v>670</v>
      </c>
      <c r="C1271" t="s">
        <v>16711</v>
      </c>
      <c r="D1271" t="s">
        <v>52</v>
      </c>
      <c r="E1271" t="s">
        <v>14543</v>
      </c>
      <c r="F1271" t="s">
        <v>16712</v>
      </c>
      <c r="G1271" t="s">
        <v>90</v>
      </c>
      <c r="H1271" t="s">
        <v>14571</v>
      </c>
      <c r="I1271" t="s">
        <v>1391</v>
      </c>
      <c r="J1271" s="28">
        <v>45386</v>
      </c>
      <c r="K1271" s="28">
        <v>45366</v>
      </c>
      <c r="L1271">
        <v>66</v>
      </c>
      <c r="M1271">
        <v>1</v>
      </c>
      <c r="N1271">
        <v>1</v>
      </c>
      <c r="O1271">
        <v>4.0999999999999996</v>
      </c>
      <c r="P1271" t="s">
        <v>14550</v>
      </c>
      <c r="Q1271">
        <f t="shared" si="19"/>
        <v>172554</v>
      </c>
      <c r="R1271">
        <f>IF(COUNTIF($A$2:A1271,A1271)=1,Q1271,"")</f>
        <v>172554</v>
      </c>
    </row>
    <row r="1272" spans="1:18">
      <c r="A1272" t="s">
        <v>13680</v>
      </c>
      <c r="B1272" t="s">
        <v>4190</v>
      </c>
      <c r="C1272" t="s">
        <v>3098</v>
      </c>
      <c r="D1272" t="s">
        <v>52</v>
      </c>
      <c r="E1272" t="s">
        <v>14558</v>
      </c>
      <c r="F1272" t="s">
        <v>16713</v>
      </c>
      <c r="G1272" t="s">
        <v>67</v>
      </c>
      <c r="H1272" t="s">
        <v>14532</v>
      </c>
      <c r="I1272" t="s">
        <v>1324</v>
      </c>
      <c r="J1272" s="28">
        <v>45383</v>
      </c>
      <c r="K1272" s="28">
        <v>45339</v>
      </c>
      <c r="L1272">
        <v>23</v>
      </c>
      <c r="M1272">
        <v>0</v>
      </c>
      <c r="N1272">
        <v>1</v>
      </c>
      <c r="O1272">
        <v>17.600000000000001</v>
      </c>
      <c r="P1272" t="s">
        <v>14516</v>
      </c>
      <c r="Q1272">
        <f t="shared" si="19"/>
        <v>183405</v>
      </c>
      <c r="R1272">
        <f>IF(COUNTIF($A$2:A1272,A1272)=1,Q1272,"")</f>
        <v>183405</v>
      </c>
    </row>
    <row r="1273" spans="1:18">
      <c r="A1273" t="s">
        <v>16714</v>
      </c>
      <c r="B1273" t="s">
        <v>5653</v>
      </c>
      <c r="C1273" t="s">
        <v>3098</v>
      </c>
      <c r="D1273" t="s">
        <v>52</v>
      </c>
      <c r="E1273" t="s">
        <v>14590</v>
      </c>
      <c r="F1273" t="s">
        <v>16715</v>
      </c>
      <c r="G1273" t="s">
        <v>53</v>
      </c>
      <c r="H1273" t="s">
        <v>14565</v>
      </c>
      <c r="I1273" t="s">
        <v>208</v>
      </c>
      <c r="J1273" s="28">
        <v>45118</v>
      </c>
      <c r="K1273" s="28"/>
      <c r="M1273">
        <v>0</v>
      </c>
      <c r="N1273">
        <v>1</v>
      </c>
      <c r="O1273">
        <v>31</v>
      </c>
      <c r="P1273" t="s">
        <v>14524</v>
      </c>
      <c r="Q1273">
        <f t="shared" si="19"/>
        <v>143581</v>
      </c>
      <c r="R1273">
        <f>IF(COUNTIF($A$2:A1273,A1273)=1,Q1273,"")</f>
        <v>143581</v>
      </c>
    </row>
    <row r="1274" spans="1:18">
      <c r="A1274" t="s">
        <v>8170</v>
      </c>
      <c r="B1274" t="s">
        <v>825</v>
      </c>
      <c r="C1274" t="s">
        <v>15245</v>
      </c>
      <c r="D1274" t="s">
        <v>52</v>
      </c>
      <c r="E1274" t="s">
        <v>14517</v>
      </c>
      <c r="F1274" t="s">
        <v>16716</v>
      </c>
      <c r="G1274" t="s">
        <v>74</v>
      </c>
      <c r="H1274" t="s">
        <v>14580</v>
      </c>
      <c r="I1274" t="s">
        <v>1251</v>
      </c>
      <c r="J1274" s="28">
        <v>45780</v>
      </c>
      <c r="K1274" s="28"/>
      <c r="M1274">
        <v>0</v>
      </c>
      <c r="N1274">
        <v>1</v>
      </c>
      <c r="P1274" t="s">
        <v>14550</v>
      </c>
      <c r="Q1274">
        <f t="shared" si="19"/>
        <v>55442</v>
      </c>
      <c r="R1274">
        <f>IF(COUNTIF($A$2:A1274,A1274)=1,Q1274,"")</f>
        <v>55442</v>
      </c>
    </row>
    <row r="1275" spans="1:18">
      <c r="A1275" t="s">
        <v>5106</v>
      </c>
      <c r="B1275" t="s">
        <v>689</v>
      </c>
      <c r="C1275" t="s">
        <v>15399</v>
      </c>
      <c r="D1275" t="s">
        <v>52</v>
      </c>
      <c r="E1275" t="s">
        <v>14509</v>
      </c>
      <c r="F1275" t="s">
        <v>16717</v>
      </c>
      <c r="G1275" t="s">
        <v>90</v>
      </c>
      <c r="H1275" t="s">
        <v>14553</v>
      </c>
      <c r="I1275" t="s">
        <v>970</v>
      </c>
      <c r="J1275" s="28">
        <v>45616</v>
      </c>
      <c r="K1275" s="28"/>
      <c r="M1275">
        <v>0</v>
      </c>
      <c r="N1275">
        <v>1</v>
      </c>
      <c r="O1275">
        <v>17.7</v>
      </c>
      <c r="P1275" t="s">
        <v>14550</v>
      </c>
      <c r="Q1275">
        <f t="shared" si="19"/>
        <v>195277</v>
      </c>
      <c r="R1275">
        <f>IF(COUNTIF($A$2:A1275,A1275)=1,Q1275,"")</f>
        <v>195277</v>
      </c>
    </row>
    <row r="1276" spans="1:18">
      <c r="A1276" t="s">
        <v>12714</v>
      </c>
      <c r="B1276" t="s">
        <v>4620</v>
      </c>
      <c r="C1276" t="s">
        <v>15639</v>
      </c>
      <c r="D1276" t="s">
        <v>60</v>
      </c>
      <c r="E1276" t="s">
        <v>14590</v>
      </c>
      <c r="F1276" t="s">
        <v>16718</v>
      </c>
      <c r="G1276" t="s">
        <v>90</v>
      </c>
      <c r="H1276" t="s">
        <v>14571</v>
      </c>
      <c r="I1276" t="s">
        <v>4389</v>
      </c>
      <c r="J1276" s="28">
        <v>44841</v>
      </c>
      <c r="K1276" s="28"/>
      <c r="M1276">
        <v>0</v>
      </c>
      <c r="N1276">
        <v>1</v>
      </c>
      <c r="O1276">
        <v>2.2000000000000002</v>
      </c>
      <c r="P1276" t="s">
        <v>14516</v>
      </c>
      <c r="Q1276">
        <f t="shared" si="19"/>
        <v>23427</v>
      </c>
      <c r="R1276">
        <f>IF(COUNTIF($A$2:A1276,A1276)=1,Q1276,"")</f>
        <v>23427</v>
      </c>
    </row>
    <row r="1277" spans="1:18">
      <c r="A1277" t="s">
        <v>16719</v>
      </c>
      <c r="B1277" t="s">
        <v>2721</v>
      </c>
      <c r="C1277" t="s">
        <v>3098</v>
      </c>
      <c r="D1277" t="s">
        <v>52</v>
      </c>
      <c r="E1277" t="s">
        <v>14543</v>
      </c>
      <c r="F1277" t="s">
        <v>16720</v>
      </c>
      <c r="G1277" t="s">
        <v>133</v>
      </c>
      <c r="H1277" t="s">
        <v>14506</v>
      </c>
      <c r="I1277" t="s">
        <v>998</v>
      </c>
      <c r="J1277" s="28">
        <v>45744</v>
      </c>
      <c r="K1277" s="28">
        <v>45737</v>
      </c>
      <c r="L1277">
        <v>132</v>
      </c>
      <c r="M1277">
        <v>0</v>
      </c>
      <c r="N1277">
        <v>1</v>
      </c>
      <c r="O1277">
        <v>20.6</v>
      </c>
      <c r="P1277" t="s">
        <v>14507</v>
      </c>
      <c r="Q1277">
        <f t="shared" si="19"/>
        <v>165028</v>
      </c>
      <c r="R1277">
        <f>IF(COUNTIF($A$2:A1277,A1277)=1,Q1277,"")</f>
        <v>165028</v>
      </c>
    </row>
    <row r="1278" spans="1:18">
      <c r="A1278" t="s">
        <v>3478</v>
      </c>
      <c r="B1278" t="s">
        <v>5782</v>
      </c>
      <c r="C1278" t="s">
        <v>15618</v>
      </c>
      <c r="D1278" t="s">
        <v>60</v>
      </c>
      <c r="E1278" t="s">
        <v>14558</v>
      </c>
      <c r="F1278" t="s">
        <v>16721</v>
      </c>
      <c r="G1278" t="s">
        <v>14588</v>
      </c>
      <c r="H1278" t="s">
        <v>14630</v>
      </c>
      <c r="I1278" t="s">
        <v>6259</v>
      </c>
      <c r="J1278" s="28">
        <v>45132</v>
      </c>
      <c r="K1278" s="28">
        <v>45122</v>
      </c>
      <c r="L1278">
        <v>104</v>
      </c>
      <c r="M1278">
        <v>0</v>
      </c>
      <c r="N1278">
        <v>1</v>
      </c>
      <c r="O1278">
        <v>15.9</v>
      </c>
      <c r="P1278" t="s">
        <v>14516</v>
      </c>
      <c r="Q1278">
        <f t="shared" si="19"/>
        <v>23682</v>
      </c>
      <c r="R1278">
        <f>IF(COUNTIF($A$2:A1278,A1278)=1,Q1278,"")</f>
        <v>23682</v>
      </c>
    </row>
    <row r="1279" spans="1:18">
      <c r="A1279" t="s">
        <v>10879</v>
      </c>
      <c r="B1279" t="s">
        <v>3285</v>
      </c>
      <c r="C1279" t="s">
        <v>15226</v>
      </c>
      <c r="D1279" t="s">
        <v>52</v>
      </c>
      <c r="E1279" t="s">
        <v>14543</v>
      </c>
      <c r="F1279" t="s">
        <v>16722</v>
      </c>
      <c r="G1279" t="s">
        <v>61</v>
      </c>
      <c r="H1279" t="s">
        <v>14635</v>
      </c>
      <c r="I1279" t="s">
        <v>1275</v>
      </c>
      <c r="J1279" s="28">
        <v>44975</v>
      </c>
      <c r="K1279" s="28">
        <v>45032</v>
      </c>
      <c r="L1279">
        <v>124</v>
      </c>
      <c r="M1279">
        <v>0</v>
      </c>
      <c r="N1279">
        <v>1</v>
      </c>
      <c r="O1279">
        <v>23.7</v>
      </c>
      <c r="P1279" t="s">
        <v>14516</v>
      </c>
      <c r="Q1279">
        <f t="shared" si="19"/>
        <v>73736</v>
      </c>
      <c r="R1279">
        <f>IF(COUNTIF($A$2:A1279,A1279)=1,Q1279,"")</f>
        <v>73736</v>
      </c>
    </row>
    <row r="1280" spans="1:18">
      <c r="A1280" t="s">
        <v>16723</v>
      </c>
      <c r="B1280" t="s">
        <v>1578</v>
      </c>
      <c r="C1280" t="s">
        <v>14697</v>
      </c>
      <c r="D1280" t="s">
        <v>100</v>
      </c>
      <c r="E1280" t="s">
        <v>14509</v>
      </c>
      <c r="F1280" t="s">
        <v>16724</v>
      </c>
      <c r="G1280" t="s">
        <v>14588</v>
      </c>
      <c r="H1280" t="s">
        <v>14560</v>
      </c>
      <c r="I1280" t="s">
        <v>2641</v>
      </c>
      <c r="J1280" s="28">
        <v>45513</v>
      </c>
      <c r="K1280" s="28"/>
      <c r="M1280">
        <v>0</v>
      </c>
      <c r="N1280">
        <v>1</v>
      </c>
      <c r="P1280" t="s">
        <v>14550</v>
      </c>
      <c r="Q1280">
        <f t="shared" si="19"/>
        <v>5990</v>
      </c>
      <c r="R1280">
        <f>IF(COUNTIF($A$2:A1280,A1280)=1,Q1280,"")</f>
        <v>5990</v>
      </c>
    </row>
    <row r="1281" spans="1:18">
      <c r="A1281" t="s">
        <v>16725</v>
      </c>
      <c r="B1281" t="s">
        <v>6839</v>
      </c>
      <c r="C1281" t="s">
        <v>14586</v>
      </c>
      <c r="D1281" t="s">
        <v>73</v>
      </c>
      <c r="E1281" t="s">
        <v>14504</v>
      </c>
      <c r="F1281" t="s">
        <v>16726</v>
      </c>
      <c r="G1281" t="s">
        <v>67</v>
      </c>
      <c r="H1281" t="s">
        <v>14619</v>
      </c>
      <c r="I1281" t="s">
        <v>7256</v>
      </c>
      <c r="J1281" s="28">
        <v>45474</v>
      </c>
      <c r="K1281" s="28"/>
      <c r="M1281">
        <v>0</v>
      </c>
      <c r="N1281">
        <v>1</v>
      </c>
      <c r="O1281">
        <v>24.5</v>
      </c>
      <c r="P1281" t="s">
        <v>14512</v>
      </c>
      <c r="Q1281">
        <f t="shared" si="19"/>
        <v>10164</v>
      </c>
      <c r="R1281">
        <f>IF(COUNTIF($A$2:A1281,A1281)=1,Q1281,"")</f>
        <v>10164</v>
      </c>
    </row>
    <row r="1282" spans="1:18">
      <c r="A1282" t="s">
        <v>16727</v>
      </c>
      <c r="B1282" t="s">
        <v>4333</v>
      </c>
      <c r="C1282" t="s">
        <v>16728</v>
      </c>
      <c r="D1282" t="s">
        <v>100</v>
      </c>
      <c r="E1282" t="s">
        <v>14522</v>
      </c>
      <c r="F1282" t="s">
        <v>16729</v>
      </c>
      <c r="G1282" t="s">
        <v>61</v>
      </c>
      <c r="H1282" t="s">
        <v>14545</v>
      </c>
      <c r="I1282" t="s">
        <v>2165</v>
      </c>
      <c r="J1282" s="28">
        <v>45322</v>
      </c>
      <c r="K1282" s="28"/>
      <c r="M1282">
        <v>0</v>
      </c>
      <c r="N1282">
        <v>1</v>
      </c>
      <c r="O1282">
        <v>2.6</v>
      </c>
      <c r="P1282" t="s">
        <v>14550</v>
      </c>
      <c r="Q1282">
        <f t="shared" ref="Q1282:Q1345" si="20">IFERROR(IF(RIGHT(UPPER(TRIM(F1282)),1)="K",VALUE(SUBSTITUTE(SUBSTITUTE(LEFT(TRIM(F1282),LEN(TRIM(F1282))-1),"$",""),",",""))*1000,IF(RIGHT(UPPER(TRIM(F1282)),1)="M",VALUE(SUBSTITUTE(SUBSTITUTE(LEFT(TRIM(F1282),LEN(TRIM(F1282))-1),"$",""),",",""))*1000000,VALUE(SUBSTITUTE(SUBSTITUTE(TRIM(F1282),"$",""),",","")))),"")</f>
        <v>6463</v>
      </c>
      <c r="R1282">
        <f>IF(COUNTIF($A$2:A1282,A1282)=1,Q1282,"")</f>
        <v>6463</v>
      </c>
    </row>
    <row r="1283" spans="1:18">
      <c r="A1283" t="s">
        <v>13150</v>
      </c>
      <c r="B1283" t="s">
        <v>3806</v>
      </c>
      <c r="C1283" t="s">
        <v>14846</v>
      </c>
      <c r="D1283" t="s">
        <v>100</v>
      </c>
      <c r="E1283" t="s">
        <v>14504</v>
      </c>
      <c r="F1283" t="s">
        <v>16730</v>
      </c>
      <c r="G1283" t="s">
        <v>14588</v>
      </c>
      <c r="H1283" t="s">
        <v>14537</v>
      </c>
      <c r="I1283" t="s">
        <v>1188</v>
      </c>
      <c r="J1283" s="28">
        <v>44640</v>
      </c>
      <c r="K1283" s="28"/>
      <c r="M1283">
        <v>0</v>
      </c>
      <c r="N1283">
        <v>1</v>
      </c>
      <c r="O1283">
        <v>9.9</v>
      </c>
      <c r="P1283" t="s">
        <v>14524</v>
      </c>
      <c r="Q1283">
        <f t="shared" si="20"/>
        <v>5612</v>
      </c>
      <c r="R1283">
        <f>IF(COUNTIF($A$2:A1283,A1283)=1,Q1283,"")</f>
        <v>5612</v>
      </c>
    </row>
    <row r="1284" spans="1:18">
      <c r="A1284" t="s">
        <v>16731</v>
      </c>
      <c r="B1284" t="s">
        <v>814</v>
      </c>
      <c r="C1284" t="s">
        <v>14694</v>
      </c>
      <c r="D1284" t="s">
        <v>60</v>
      </c>
      <c r="E1284" t="s">
        <v>14517</v>
      </c>
      <c r="F1284" t="s">
        <v>16732</v>
      </c>
      <c r="G1284" t="s">
        <v>61</v>
      </c>
      <c r="H1284" t="s">
        <v>14682</v>
      </c>
      <c r="I1284" t="s">
        <v>1933</v>
      </c>
      <c r="J1284" s="28">
        <v>45168</v>
      </c>
      <c r="K1284" s="28"/>
      <c r="M1284">
        <v>0</v>
      </c>
      <c r="N1284">
        <v>1</v>
      </c>
      <c r="O1284">
        <v>29.4</v>
      </c>
      <c r="P1284" t="s">
        <v>14516</v>
      </c>
      <c r="Q1284">
        <f t="shared" si="20"/>
        <v>7872</v>
      </c>
      <c r="R1284">
        <f>IF(COUNTIF($A$2:A1284,A1284)=1,Q1284,"")</f>
        <v>7872</v>
      </c>
    </row>
    <row r="1285" spans="1:18">
      <c r="A1285" t="s">
        <v>5731</v>
      </c>
      <c r="B1285" t="s">
        <v>1190</v>
      </c>
      <c r="C1285" t="s">
        <v>15742</v>
      </c>
      <c r="D1285" t="s">
        <v>60</v>
      </c>
      <c r="E1285" t="s">
        <v>14543</v>
      </c>
      <c r="F1285" t="s">
        <v>16733</v>
      </c>
      <c r="G1285" t="s">
        <v>53</v>
      </c>
      <c r="H1285" t="s">
        <v>14630</v>
      </c>
      <c r="I1285" t="s">
        <v>2840</v>
      </c>
      <c r="J1285" s="28">
        <v>44765</v>
      </c>
      <c r="K1285" s="28">
        <v>44705</v>
      </c>
      <c r="L1285">
        <v>31</v>
      </c>
      <c r="M1285">
        <v>0</v>
      </c>
      <c r="N1285">
        <v>1</v>
      </c>
      <c r="O1285">
        <v>34.4</v>
      </c>
      <c r="P1285" t="s">
        <v>14516</v>
      </c>
      <c r="Q1285">
        <f t="shared" si="20"/>
        <v>19941</v>
      </c>
      <c r="R1285">
        <f>IF(COUNTIF($A$2:A1285,A1285)=1,Q1285,"")</f>
        <v>19941</v>
      </c>
    </row>
    <row r="1286" spans="1:18">
      <c r="A1286" t="s">
        <v>13436</v>
      </c>
      <c r="B1286" t="s">
        <v>1257</v>
      </c>
      <c r="C1286" t="s">
        <v>3098</v>
      </c>
      <c r="D1286" t="s">
        <v>73</v>
      </c>
      <c r="E1286" t="s">
        <v>14517</v>
      </c>
      <c r="F1286" t="s">
        <v>16734</v>
      </c>
      <c r="G1286" t="s">
        <v>67</v>
      </c>
      <c r="H1286" t="s">
        <v>14670</v>
      </c>
      <c r="I1286" t="s">
        <v>3419</v>
      </c>
      <c r="J1286" s="28">
        <v>45771</v>
      </c>
      <c r="K1286" s="28"/>
      <c r="M1286">
        <v>0</v>
      </c>
      <c r="N1286">
        <v>1</v>
      </c>
      <c r="O1286">
        <v>3.2</v>
      </c>
      <c r="P1286" t="s">
        <v>14512</v>
      </c>
      <c r="Q1286">
        <f t="shared" si="20"/>
        <v>42172</v>
      </c>
      <c r="R1286">
        <f>IF(COUNTIF($A$2:A1286,A1286)=1,Q1286,"")</f>
        <v>42172</v>
      </c>
    </row>
    <row r="1287" spans="1:18">
      <c r="A1287" t="s">
        <v>16735</v>
      </c>
      <c r="B1287" t="s">
        <v>1464</v>
      </c>
      <c r="C1287" t="s">
        <v>14708</v>
      </c>
      <c r="D1287" t="s">
        <v>60</v>
      </c>
      <c r="E1287" t="s">
        <v>14543</v>
      </c>
      <c r="F1287" t="s">
        <v>16736</v>
      </c>
      <c r="G1287" t="s">
        <v>133</v>
      </c>
      <c r="H1287" t="s">
        <v>14687</v>
      </c>
      <c r="I1287" t="s">
        <v>1498</v>
      </c>
      <c r="J1287" s="28">
        <v>44728</v>
      </c>
      <c r="K1287" s="28">
        <v>44834</v>
      </c>
      <c r="L1287">
        <v>155</v>
      </c>
      <c r="M1287">
        <v>1</v>
      </c>
      <c r="N1287">
        <v>1</v>
      </c>
      <c r="O1287">
        <v>10.8</v>
      </c>
      <c r="P1287" t="s">
        <v>14507</v>
      </c>
      <c r="Q1287">
        <f t="shared" si="20"/>
        <v>6275</v>
      </c>
      <c r="R1287">
        <f>IF(COUNTIF($A$2:A1287,A1287)=1,Q1287,"")</f>
        <v>6275</v>
      </c>
    </row>
    <row r="1288" spans="1:18">
      <c r="A1288" t="s">
        <v>16737</v>
      </c>
      <c r="B1288" t="s">
        <v>3390</v>
      </c>
      <c r="C1288" t="s">
        <v>14915</v>
      </c>
      <c r="D1288" t="s">
        <v>100</v>
      </c>
      <c r="E1288" t="s">
        <v>14558</v>
      </c>
      <c r="F1288" t="s">
        <v>16738</v>
      </c>
      <c r="G1288" t="s">
        <v>14588</v>
      </c>
      <c r="H1288" t="s">
        <v>14616</v>
      </c>
      <c r="I1288" t="s">
        <v>6109</v>
      </c>
      <c r="J1288" s="28">
        <v>44714</v>
      </c>
      <c r="K1288" s="28">
        <v>44747</v>
      </c>
      <c r="L1288">
        <v>136</v>
      </c>
      <c r="M1288">
        <v>0</v>
      </c>
      <c r="N1288">
        <v>1</v>
      </c>
      <c r="O1288">
        <v>5.9</v>
      </c>
      <c r="P1288" t="s">
        <v>14524</v>
      </c>
      <c r="Q1288">
        <f t="shared" si="20"/>
        <v>8399</v>
      </c>
      <c r="R1288">
        <f>IF(COUNTIF($A$2:A1288,A1288)=1,Q1288,"")</f>
        <v>8399</v>
      </c>
    </row>
    <row r="1289" spans="1:18">
      <c r="A1289" t="s">
        <v>4534</v>
      </c>
      <c r="B1289" t="s">
        <v>3888</v>
      </c>
      <c r="C1289" t="s">
        <v>3098</v>
      </c>
      <c r="D1289" t="s">
        <v>73</v>
      </c>
      <c r="E1289" t="s">
        <v>14517</v>
      </c>
      <c r="F1289" t="s">
        <v>16739</v>
      </c>
      <c r="G1289" t="s">
        <v>80</v>
      </c>
      <c r="H1289" t="s">
        <v>14639</v>
      </c>
      <c r="I1289" t="s">
        <v>110</v>
      </c>
      <c r="J1289" s="28">
        <v>45048</v>
      </c>
      <c r="K1289" s="28"/>
      <c r="M1289">
        <v>0</v>
      </c>
      <c r="N1289">
        <v>1</v>
      </c>
      <c r="O1289">
        <v>5.9</v>
      </c>
      <c r="P1289" t="s">
        <v>14512</v>
      </c>
      <c r="Q1289">
        <f t="shared" si="20"/>
        <v>38697</v>
      </c>
      <c r="R1289">
        <f>IF(COUNTIF($A$2:A1289,A1289)=1,Q1289,"")</f>
        <v>38697</v>
      </c>
    </row>
    <row r="1290" spans="1:18">
      <c r="A1290" t="s">
        <v>10320</v>
      </c>
      <c r="B1290" t="s">
        <v>9307</v>
      </c>
      <c r="C1290" t="s">
        <v>15140</v>
      </c>
      <c r="D1290" t="s">
        <v>73</v>
      </c>
      <c r="E1290" t="s">
        <v>14517</v>
      </c>
      <c r="F1290" t="s">
        <v>16740</v>
      </c>
      <c r="G1290" t="s">
        <v>14588</v>
      </c>
      <c r="H1290" t="s">
        <v>14630</v>
      </c>
      <c r="I1290" t="s">
        <v>2766</v>
      </c>
      <c r="J1290" s="28">
        <v>45204</v>
      </c>
      <c r="K1290" s="28"/>
      <c r="M1290">
        <v>0</v>
      </c>
      <c r="N1290">
        <v>1</v>
      </c>
      <c r="O1290">
        <v>1.3</v>
      </c>
      <c r="P1290" t="s">
        <v>14512</v>
      </c>
      <c r="Q1290">
        <f t="shared" si="20"/>
        <v>24506</v>
      </c>
      <c r="R1290">
        <f>IF(COUNTIF($A$2:A1290,A1290)=1,Q1290,"")</f>
        <v>24506</v>
      </c>
    </row>
    <row r="1291" spans="1:18">
      <c r="A1291" t="s">
        <v>7692</v>
      </c>
      <c r="B1291" t="s">
        <v>4592</v>
      </c>
      <c r="C1291" t="s">
        <v>3098</v>
      </c>
      <c r="D1291" t="s">
        <v>52</v>
      </c>
      <c r="E1291" t="s">
        <v>14517</v>
      </c>
      <c r="F1291" t="s">
        <v>16741</v>
      </c>
      <c r="G1291" t="s">
        <v>14588</v>
      </c>
      <c r="H1291" t="s">
        <v>14639</v>
      </c>
      <c r="I1291" t="s">
        <v>16742</v>
      </c>
      <c r="J1291" s="28"/>
      <c r="K1291" s="28"/>
      <c r="M1291">
        <v>0</v>
      </c>
      <c r="N1291">
        <v>1</v>
      </c>
      <c r="O1291">
        <v>33.4</v>
      </c>
      <c r="P1291" t="s">
        <v>14524</v>
      </c>
      <c r="Q1291">
        <f t="shared" si="20"/>
        <v>86419</v>
      </c>
      <c r="R1291">
        <f>IF(COUNTIF($A$2:A1291,A1291)=1,Q1291,"")</f>
        <v>86419</v>
      </c>
    </row>
    <row r="1292" spans="1:18">
      <c r="A1292" t="s">
        <v>7199</v>
      </c>
      <c r="B1292" t="s">
        <v>2303</v>
      </c>
      <c r="C1292" t="s">
        <v>16347</v>
      </c>
      <c r="D1292" t="s">
        <v>52</v>
      </c>
      <c r="E1292" t="s">
        <v>14522</v>
      </c>
      <c r="F1292" t="s">
        <v>16743</v>
      </c>
      <c r="G1292" t="s">
        <v>67</v>
      </c>
      <c r="H1292" t="s">
        <v>14568</v>
      </c>
      <c r="I1292" t="s">
        <v>2744</v>
      </c>
      <c r="J1292" s="28">
        <v>44754</v>
      </c>
      <c r="K1292" s="28"/>
      <c r="M1292">
        <v>0</v>
      </c>
      <c r="N1292">
        <v>1</v>
      </c>
      <c r="P1292" t="s">
        <v>14524</v>
      </c>
      <c r="Q1292">
        <f t="shared" si="20"/>
        <v>184102</v>
      </c>
      <c r="R1292">
        <f>IF(COUNTIF($A$2:A1292,A1292)=1,Q1292,"")</f>
        <v>184102</v>
      </c>
    </row>
    <row r="1293" spans="1:18">
      <c r="A1293" t="s">
        <v>16744</v>
      </c>
      <c r="B1293" t="s">
        <v>5003</v>
      </c>
      <c r="C1293" t="s">
        <v>15518</v>
      </c>
      <c r="D1293" t="s">
        <v>73</v>
      </c>
      <c r="E1293" t="s">
        <v>14522</v>
      </c>
      <c r="F1293" t="s">
        <v>16745</v>
      </c>
      <c r="G1293" t="s">
        <v>80</v>
      </c>
      <c r="H1293" t="s">
        <v>14568</v>
      </c>
      <c r="I1293" t="s">
        <v>966</v>
      </c>
      <c r="J1293" s="28"/>
      <c r="K1293" s="28"/>
      <c r="M1293">
        <v>0</v>
      </c>
      <c r="N1293">
        <v>1</v>
      </c>
      <c r="O1293">
        <v>27.8</v>
      </c>
      <c r="P1293" t="s">
        <v>14507</v>
      </c>
      <c r="Q1293">
        <f t="shared" si="20"/>
        <v>25531</v>
      </c>
      <c r="R1293">
        <f>IF(COUNTIF($A$2:A1293,A1293)=1,Q1293,"")</f>
        <v>25531</v>
      </c>
    </row>
    <row r="1294" spans="1:18">
      <c r="A1294" t="s">
        <v>16746</v>
      </c>
      <c r="B1294" t="s">
        <v>158</v>
      </c>
      <c r="C1294" t="s">
        <v>3098</v>
      </c>
      <c r="D1294" t="s">
        <v>73</v>
      </c>
      <c r="E1294" t="s">
        <v>14504</v>
      </c>
      <c r="F1294" t="s">
        <v>14700</v>
      </c>
      <c r="G1294" t="s">
        <v>61</v>
      </c>
      <c r="H1294" t="s">
        <v>15655</v>
      </c>
      <c r="I1294" t="s">
        <v>3925</v>
      </c>
      <c r="J1294" s="28">
        <v>44626</v>
      </c>
      <c r="K1294" s="28"/>
      <c r="M1294">
        <v>0</v>
      </c>
      <c r="N1294">
        <v>1</v>
      </c>
      <c r="O1294">
        <v>23.9</v>
      </c>
      <c r="P1294" t="s">
        <v>14507</v>
      </c>
      <c r="Q1294">
        <f t="shared" si="20"/>
        <v>11000</v>
      </c>
      <c r="R1294">
        <f>IF(COUNTIF($A$2:A1294,A1294)=1,Q1294,"")</f>
        <v>11000</v>
      </c>
    </row>
    <row r="1295" spans="1:18">
      <c r="A1295" t="s">
        <v>16747</v>
      </c>
      <c r="B1295" t="s">
        <v>1108</v>
      </c>
      <c r="C1295" t="s">
        <v>14690</v>
      </c>
      <c r="D1295" t="s">
        <v>100</v>
      </c>
      <c r="E1295" t="s">
        <v>14590</v>
      </c>
      <c r="F1295" t="s">
        <v>16748</v>
      </c>
      <c r="G1295" t="s">
        <v>61</v>
      </c>
      <c r="H1295" t="s">
        <v>14639</v>
      </c>
      <c r="I1295" t="s">
        <v>62</v>
      </c>
      <c r="J1295" s="28">
        <v>45194</v>
      </c>
      <c r="K1295" s="28"/>
      <c r="M1295">
        <v>0</v>
      </c>
      <c r="N1295">
        <v>1</v>
      </c>
      <c r="O1295">
        <v>12.6</v>
      </c>
      <c r="P1295" t="s">
        <v>14507</v>
      </c>
      <c r="Q1295">
        <f t="shared" si="20"/>
        <v>7655</v>
      </c>
      <c r="R1295">
        <f>IF(COUNTIF($A$2:A1295,A1295)=1,Q1295,"")</f>
        <v>7655</v>
      </c>
    </row>
    <row r="1296" spans="1:18">
      <c r="A1296" t="s">
        <v>13182</v>
      </c>
      <c r="B1296" t="s">
        <v>4952</v>
      </c>
      <c r="C1296" t="s">
        <v>14949</v>
      </c>
      <c r="D1296" t="s">
        <v>73</v>
      </c>
      <c r="E1296" t="s">
        <v>14517</v>
      </c>
      <c r="F1296" t="s">
        <v>16749</v>
      </c>
      <c r="G1296" t="s">
        <v>14588</v>
      </c>
      <c r="H1296" t="s">
        <v>15934</v>
      </c>
      <c r="I1296" t="s">
        <v>2523</v>
      </c>
      <c r="J1296" s="28">
        <v>45103</v>
      </c>
      <c r="K1296" s="28"/>
      <c r="M1296">
        <v>0</v>
      </c>
      <c r="N1296">
        <v>1</v>
      </c>
      <c r="O1296">
        <v>18.3</v>
      </c>
      <c r="P1296" t="s">
        <v>14524</v>
      </c>
      <c r="Q1296">
        <f t="shared" si="20"/>
        <v>16097</v>
      </c>
      <c r="R1296">
        <f>IF(COUNTIF($A$2:A1296,A1296)=1,Q1296,"")</f>
        <v>16097</v>
      </c>
    </row>
    <row r="1297" spans="1:18">
      <c r="A1297" t="s">
        <v>13720</v>
      </c>
      <c r="B1297" t="s">
        <v>431</v>
      </c>
      <c r="C1297" t="s">
        <v>3098</v>
      </c>
      <c r="D1297" t="s">
        <v>119</v>
      </c>
      <c r="E1297" t="s">
        <v>14543</v>
      </c>
      <c r="F1297" t="s">
        <v>16750</v>
      </c>
      <c r="G1297" t="s">
        <v>80</v>
      </c>
      <c r="H1297" t="s">
        <v>14506</v>
      </c>
      <c r="I1297" t="s">
        <v>1967</v>
      </c>
      <c r="J1297" s="28">
        <v>45028</v>
      </c>
      <c r="K1297" s="28">
        <v>44917</v>
      </c>
      <c r="L1297">
        <v>25</v>
      </c>
      <c r="M1297">
        <v>1</v>
      </c>
      <c r="N1297">
        <v>1</v>
      </c>
      <c r="O1297">
        <v>31</v>
      </c>
      <c r="P1297" t="s">
        <v>14550</v>
      </c>
      <c r="Q1297">
        <f t="shared" si="20"/>
        <v>7078</v>
      </c>
      <c r="R1297">
        <f>IF(COUNTIF($A$2:A1297,A1297)=1,Q1297,"")</f>
        <v>7078</v>
      </c>
    </row>
    <row r="1298" spans="1:18">
      <c r="A1298" t="s">
        <v>6358</v>
      </c>
      <c r="B1298" t="s">
        <v>1898</v>
      </c>
      <c r="C1298" t="s">
        <v>15939</v>
      </c>
      <c r="D1298" t="s">
        <v>73</v>
      </c>
      <c r="E1298" t="s">
        <v>14543</v>
      </c>
      <c r="F1298" t="s">
        <v>16751</v>
      </c>
      <c r="G1298" t="s">
        <v>74</v>
      </c>
      <c r="H1298" t="s">
        <v>14574</v>
      </c>
      <c r="I1298" t="s">
        <v>1181</v>
      </c>
      <c r="J1298" s="28">
        <v>45635</v>
      </c>
      <c r="K1298" s="28">
        <v>45669</v>
      </c>
      <c r="L1298">
        <v>85</v>
      </c>
      <c r="M1298">
        <v>0</v>
      </c>
      <c r="N1298">
        <v>1</v>
      </c>
      <c r="O1298">
        <v>33.1</v>
      </c>
      <c r="P1298" t="s">
        <v>14512</v>
      </c>
      <c r="Q1298">
        <f t="shared" si="20"/>
        <v>39728</v>
      </c>
      <c r="R1298">
        <f>IF(COUNTIF($A$2:A1298,A1298)=1,Q1298,"")</f>
        <v>39728</v>
      </c>
    </row>
    <row r="1299" spans="1:18">
      <c r="A1299" t="s">
        <v>9773</v>
      </c>
      <c r="B1299" t="s">
        <v>3910</v>
      </c>
      <c r="C1299" t="s">
        <v>16752</v>
      </c>
      <c r="D1299" t="s">
        <v>52</v>
      </c>
      <c r="E1299" t="s">
        <v>14590</v>
      </c>
      <c r="F1299" t="s">
        <v>16753</v>
      </c>
      <c r="G1299" t="s">
        <v>14519</v>
      </c>
      <c r="H1299" t="s">
        <v>14619</v>
      </c>
      <c r="I1299" t="s">
        <v>636</v>
      </c>
      <c r="J1299" s="28">
        <v>44989</v>
      </c>
      <c r="K1299" s="28"/>
      <c r="M1299">
        <v>0</v>
      </c>
      <c r="N1299">
        <v>1</v>
      </c>
      <c r="O1299">
        <v>31.7</v>
      </c>
      <c r="P1299" t="s">
        <v>14524</v>
      </c>
      <c r="Q1299">
        <f t="shared" si="20"/>
        <v>169393</v>
      </c>
      <c r="R1299">
        <f>IF(COUNTIF($A$2:A1299,A1299)=1,Q1299,"")</f>
        <v>169393</v>
      </c>
    </row>
    <row r="1300" spans="1:18">
      <c r="A1300" t="s">
        <v>13329</v>
      </c>
      <c r="B1300" t="s">
        <v>9400</v>
      </c>
      <c r="C1300" t="s">
        <v>3098</v>
      </c>
      <c r="D1300" t="s">
        <v>60</v>
      </c>
      <c r="E1300" t="s">
        <v>14522</v>
      </c>
      <c r="F1300" t="s">
        <v>16754</v>
      </c>
      <c r="G1300" t="s">
        <v>80</v>
      </c>
      <c r="H1300" t="s">
        <v>14670</v>
      </c>
      <c r="I1300" t="s">
        <v>1928</v>
      </c>
      <c r="J1300" s="28">
        <v>44703</v>
      </c>
      <c r="K1300" s="28"/>
      <c r="M1300">
        <v>0</v>
      </c>
      <c r="N1300">
        <v>1</v>
      </c>
      <c r="O1300">
        <v>6.9</v>
      </c>
      <c r="P1300" t="s">
        <v>14516</v>
      </c>
      <c r="Q1300">
        <f t="shared" si="20"/>
        <v>23593</v>
      </c>
      <c r="R1300">
        <f>IF(COUNTIF($A$2:A1300,A1300)=1,Q1300,"")</f>
        <v>23593</v>
      </c>
    </row>
    <row r="1301" spans="1:18">
      <c r="A1301" t="s">
        <v>10991</v>
      </c>
      <c r="B1301" t="s">
        <v>6074</v>
      </c>
      <c r="C1301" t="s">
        <v>3098</v>
      </c>
      <c r="D1301" t="s">
        <v>52</v>
      </c>
      <c r="E1301" t="s">
        <v>14590</v>
      </c>
      <c r="F1301" t="s">
        <v>16755</v>
      </c>
      <c r="G1301" t="s">
        <v>67</v>
      </c>
      <c r="H1301" t="s">
        <v>14549</v>
      </c>
      <c r="I1301" t="s">
        <v>68</v>
      </c>
      <c r="J1301" s="28">
        <v>45036</v>
      </c>
      <c r="K1301" s="28"/>
      <c r="M1301">
        <v>0</v>
      </c>
      <c r="N1301">
        <v>1</v>
      </c>
      <c r="O1301">
        <v>24.8</v>
      </c>
      <c r="P1301" t="s">
        <v>14512</v>
      </c>
      <c r="Q1301">
        <f t="shared" si="20"/>
        <v>91860</v>
      </c>
      <c r="R1301">
        <f>IF(COUNTIF($A$2:A1301,A1301)=1,Q1301,"")</f>
        <v>91860</v>
      </c>
    </row>
    <row r="1302" spans="1:18">
      <c r="A1302" t="s">
        <v>16756</v>
      </c>
      <c r="B1302" t="s">
        <v>4789</v>
      </c>
      <c r="C1302" t="s">
        <v>15335</v>
      </c>
      <c r="D1302" t="s">
        <v>52</v>
      </c>
      <c r="E1302" t="s">
        <v>14517</v>
      </c>
      <c r="F1302" t="s">
        <v>16757</v>
      </c>
      <c r="G1302" t="s">
        <v>80</v>
      </c>
      <c r="H1302" t="s">
        <v>14742</v>
      </c>
      <c r="I1302" t="s">
        <v>1644</v>
      </c>
      <c r="J1302" s="28">
        <v>44983</v>
      </c>
      <c r="K1302" s="28"/>
      <c r="M1302">
        <v>0</v>
      </c>
      <c r="N1302">
        <v>1</v>
      </c>
      <c r="O1302">
        <v>2.8</v>
      </c>
      <c r="P1302" t="s">
        <v>14512</v>
      </c>
      <c r="Q1302">
        <f t="shared" si="20"/>
        <v>108985</v>
      </c>
      <c r="R1302">
        <f>IF(COUNTIF($A$2:A1302,A1302)=1,Q1302,"")</f>
        <v>108985</v>
      </c>
    </row>
    <row r="1303" spans="1:18">
      <c r="A1303" t="s">
        <v>11431</v>
      </c>
      <c r="B1303" t="s">
        <v>4843</v>
      </c>
      <c r="C1303" t="s">
        <v>16451</v>
      </c>
      <c r="D1303" t="s">
        <v>100</v>
      </c>
      <c r="E1303" t="s">
        <v>14558</v>
      </c>
      <c r="F1303" t="s">
        <v>16758</v>
      </c>
      <c r="G1303" t="s">
        <v>61</v>
      </c>
      <c r="H1303" t="s">
        <v>14540</v>
      </c>
      <c r="I1303" t="s">
        <v>2665</v>
      </c>
      <c r="J1303" s="28">
        <v>44755</v>
      </c>
      <c r="K1303" s="28">
        <v>44735</v>
      </c>
      <c r="L1303">
        <v>109</v>
      </c>
      <c r="M1303">
        <v>0</v>
      </c>
      <c r="N1303">
        <v>1</v>
      </c>
      <c r="O1303">
        <v>27</v>
      </c>
      <c r="P1303" t="s">
        <v>14516</v>
      </c>
      <c r="Q1303">
        <f t="shared" si="20"/>
        <v>2008</v>
      </c>
      <c r="R1303">
        <f>IF(COUNTIF($A$2:A1303,A1303)=1,Q1303,"")</f>
        <v>2008</v>
      </c>
    </row>
    <row r="1304" spans="1:18">
      <c r="A1304" t="s">
        <v>6715</v>
      </c>
      <c r="B1304" t="s">
        <v>8342</v>
      </c>
      <c r="C1304" t="s">
        <v>15734</v>
      </c>
      <c r="D1304" t="s">
        <v>73</v>
      </c>
      <c r="E1304" t="s">
        <v>14543</v>
      </c>
      <c r="F1304" t="s">
        <v>16759</v>
      </c>
      <c r="G1304" t="s">
        <v>74</v>
      </c>
      <c r="H1304" t="s">
        <v>14527</v>
      </c>
      <c r="I1304" t="s">
        <v>518</v>
      </c>
      <c r="J1304" s="28">
        <v>45002</v>
      </c>
      <c r="K1304" s="28">
        <v>44944</v>
      </c>
      <c r="L1304">
        <v>47</v>
      </c>
      <c r="M1304">
        <v>1</v>
      </c>
      <c r="N1304">
        <v>1</v>
      </c>
      <c r="O1304">
        <v>27.4</v>
      </c>
      <c r="P1304" t="s">
        <v>14516</v>
      </c>
      <c r="Q1304">
        <f t="shared" si="20"/>
        <v>40372</v>
      </c>
      <c r="R1304">
        <f>IF(COUNTIF($A$2:A1304,A1304)=1,Q1304,"")</f>
        <v>40372</v>
      </c>
    </row>
    <row r="1305" spans="1:18">
      <c r="A1305" t="s">
        <v>10109</v>
      </c>
      <c r="B1305" t="s">
        <v>1481</v>
      </c>
      <c r="C1305" t="s">
        <v>14562</v>
      </c>
      <c r="D1305" t="s">
        <v>119</v>
      </c>
      <c r="E1305" t="s">
        <v>14590</v>
      </c>
      <c r="F1305" t="s">
        <v>16760</v>
      </c>
      <c r="G1305" t="s">
        <v>14588</v>
      </c>
      <c r="H1305" t="s">
        <v>14665</v>
      </c>
      <c r="I1305" t="s">
        <v>2553</v>
      </c>
      <c r="J1305" s="28">
        <v>45131</v>
      </c>
      <c r="K1305" s="28"/>
      <c r="M1305">
        <v>0</v>
      </c>
      <c r="N1305">
        <v>1</v>
      </c>
      <c r="O1305">
        <v>35</v>
      </c>
      <c r="P1305" t="s">
        <v>14550</v>
      </c>
      <c r="Q1305">
        <f t="shared" si="20"/>
        <v>13460</v>
      </c>
      <c r="R1305">
        <f>IF(COUNTIF($A$2:A1305,A1305)=1,Q1305,"")</f>
        <v>13460</v>
      </c>
    </row>
    <row r="1306" spans="1:18">
      <c r="A1306" t="s">
        <v>6738</v>
      </c>
      <c r="B1306" t="s">
        <v>8596</v>
      </c>
      <c r="C1306" t="s">
        <v>14850</v>
      </c>
      <c r="D1306" t="s">
        <v>52</v>
      </c>
      <c r="E1306" t="s">
        <v>14509</v>
      </c>
      <c r="F1306" t="s">
        <v>16761</v>
      </c>
      <c r="G1306" t="s">
        <v>80</v>
      </c>
      <c r="H1306" t="s">
        <v>14553</v>
      </c>
      <c r="I1306" t="s">
        <v>5315</v>
      </c>
      <c r="J1306" s="28">
        <v>44678</v>
      </c>
      <c r="K1306" s="28"/>
      <c r="M1306">
        <v>0</v>
      </c>
      <c r="N1306">
        <v>1</v>
      </c>
      <c r="O1306">
        <v>3.7</v>
      </c>
      <c r="P1306" t="s">
        <v>14507</v>
      </c>
      <c r="Q1306">
        <f t="shared" si="20"/>
        <v>72235</v>
      </c>
      <c r="R1306">
        <f>IF(COUNTIF($A$2:A1306,A1306)=1,Q1306,"")</f>
        <v>72235</v>
      </c>
    </row>
    <row r="1307" spans="1:18">
      <c r="A1307" t="s">
        <v>16762</v>
      </c>
      <c r="B1307" t="s">
        <v>2265</v>
      </c>
      <c r="C1307" t="s">
        <v>14628</v>
      </c>
      <c r="D1307" t="s">
        <v>100</v>
      </c>
      <c r="E1307" t="s">
        <v>14590</v>
      </c>
      <c r="F1307" t="s">
        <v>14593</v>
      </c>
      <c r="G1307" t="s">
        <v>14588</v>
      </c>
      <c r="H1307" t="s">
        <v>14571</v>
      </c>
      <c r="I1307" t="s">
        <v>582</v>
      </c>
      <c r="J1307" s="28"/>
      <c r="K1307" s="28"/>
      <c r="M1307">
        <v>0</v>
      </c>
      <c r="N1307">
        <v>1</v>
      </c>
      <c r="O1307">
        <v>12.2</v>
      </c>
      <c r="P1307" t="s">
        <v>14524</v>
      </c>
      <c r="Q1307">
        <f t="shared" si="20"/>
        <v>8000</v>
      </c>
      <c r="R1307">
        <f>IF(COUNTIF($A$2:A1307,A1307)=1,Q1307,"")</f>
        <v>8000</v>
      </c>
    </row>
    <row r="1308" spans="1:18">
      <c r="A1308" t="s">
        <v>6780</v>
      </c>
      <c r="B1308" t="s">
        <v>5159</v>
      </c>
      <c r="C1308" t="s">
        <v>14770</v>
      </c>
      <c r="D1308" t="s">
        <v>73</v>
      </c>
      <c r="E1308" t="s">
        <v>14517</v>
      </c>
      <c r="F1308" t="s">
        <v>16763</v>
      </c>
      <c r="G1308" t="s">
        <v>74</v>
      </c>
      <c r="H1308" t="s">
        <v>14849</v>
      </c>
      <c r="I1308" t="s">
        <v>597</v>
      </c>
      <c r="J1308" s="28">
        <v>45171</v>
      </c>
      <c r="K1308" s="28"/>
      <c r="M1308">
        <v>0</v>
      </c>
      <c r="N1308">
        <v>1</v>
      </c>
      <c r="O1308">
        <v>3.7</v>
      </c>
      <c r="P1308" t="s">
        <v>14516</v>
      </c>
      <c r="Q1308">
        <f t="shared" si="20"/>
        <v>40775</v>
      </c>
      <c r="R1308">
        <f>IF(COUNTIF($A$2:A1308,A1308)=1,Q1308,"")</f>
        <v>40775</v>
      </c>
    </row>
    <row r="1309" spans="1:18">
      <c r="A1309" t="s">
        <v>8681</v>
      </c>
      <c r="B1309" t="s">
        <v>150</v>
      </c>
      <c r="C1309" t="s">
        <v>3098</v>
      </c>
      <c r="D1309" t="s">
        <v>100</v>
      </c>
      <c r="E1309" t="s">
        <v>14504</v>
      </c>
      <c r="F1309" t="s">
        <v>16764</v>
      </c>
      <c r="G1309" t="s">
        <v>67</v>
      </c>
      <c r="H1309" t="s">
        <v>14639</v>
      </c>
      <c r="I1309" t="s">
        <v>2133</v>
      </c>
      <c r="J1309" s="28">
        <v>45639</v>
      </c>
      <c r="K1309" s="28"/>
      <c r="M1309">
        <v>0</v>
      </c>
      <c r="N1309">
        <v>1</v>
      </c>
      <c r="O1309">
        <v>31.9</v>
      </c>
      <c r="P1309" t="s">
        <v>14516</v>
      </c>
      <c r="Q1309">
        <f t="shared" si="20"/>
        <v>1494</v>
      </c>
      <c r="R1309">
        <f>IF(COUNTIF($A$2:A1309,A1309)=1,Q1309,"")</f>
        <v>1494</v>
      </c>
    </row>
    <row r="1310" spans="1:18">
      <c r="A1310" t="s">
        <v>16765</v>
      </c>
      <c r="B1310" t="s">
        <v>6037</v>
      </c>
      <c r="C1310" t="s">
        <v>14986</v>
      </c>
      <c r="D1310" t="s">
        <v>52</v>
      </c>
      <c r="E1310" t="s">
        <v>14590</v>
      </c>
      <c r="F1310" t="s">
        <v>16766</v>
      </c>
      <c r="G1310" t="s">
        <v>14519</v>
      </c>
      <c r="H1310" t="s">
        <v>14571</v>
      </c>
      <c r="I1310" t="s">
        <v>401</v>
      </c>
      <c r="J1310" s="28">
        <v>44896</v>
      </c>
      <c r="K1310" s="28"/>
      <c r="M1310">
        <v>0</v>
      </c>
      <c r="N1310">
        <v>1</v>
      </c>
      <c r="O1310">
        <v>13</v>
      </c>
      <c r="P1310" t="s">
        <v>14516</v>
      </c>
      <c r="Q1310">
        <f t="shared" si="20"/>
        <v>177646</v>
      </c>
      <c r="R1310">
        <f>IF(COUNTIF($A$2:A1310,A1310)=1,Q1310,"")</f>
        <v>177646</v>
      </c>
    </row>
    <row r="1311" spans="1:18">
      <c r="A1311" t="s">
        <v>7260</v>
      </c>
      <c r="B1311" t="s">
        <v>902</v>
      </c>
      <c r="C1311" t="s">
        <v>15908</v>
      </c>
      <c r="D1311" t="s">
        <v>119</v>
      </c>
      <c r="E1311" t="s">
        <v>14590</v>
      </c>
      <c r="F1311" t="s">
        <v>16767</v>
      </c>
      <c r="G1311" t="s">
        <v>74</v>
      </c>
      <c r="H1311" t="s">
        <v>14530</v>
      </c>
      <c r="I1311" t="s">
        <v>2697</v>
      </c>
      <c r="J1311" s="28">
        <v>45128</v>
      </c>
      <c r="K1311" s="28"/>
      <c r="M1311">
        <v>0</v>
      </c>
      <c r="N1311">
        <v>1</v>
      </c>
      <c r="O1311">
        <v>30.2</v>
      </c>
      <c r="P1311" t="s">
        <v>14524</v>
      </c>
      <c r="Q1311">
        <f t="shared" si="20"/>
        <v>13773</v>
      </c>
      <c r="R1311">
        <f>IF(COUNTIF($A$2:A1311,A1311)=1,Q1311,"")</f>
        <v>13773</v>
      </c>
    </row>
    <row r="1312" spans="1:18">
      <c r="A1312" t="s">
        <v>7452</v>
      </c>
      <c r="B1312" t="s">
        <v>588</v>
      </c>
      <c r="C1312" t="s">
        <v>15917</v>
      </c>
      <c r="D1312" t="s">
        <v>52</v>
      </c>
      <c r="E1312" t="s">
        <v>14504</v>
      </c>
      <c r="F1312" t="s">
        <v>16768</v>
      </c>
      <c r="G1312" t="s">
        <v>67</v>
      </c>
      <c r="H1312" t="s">
        <v>14788</v>
      </c>
      <c r="I1312" t="s">
        <v>1560</v>
      </c>
      <c r="J1312" s="28">
        <v>45169</v>
      </c>
      <c r="K1312" s="28"/>
      <c r="M1312">
        <v>0</v>
      </c>
      <c r="N1312">
        <v>1</v>
      </c>
      <c r="O1312">
        <v>22.8</v>
      </c>
      <c r="P1312" t="s">
        <v>14516</v>
      </c>
      <c r="Q1312">
        <f t="shared" si="20"/>
        <v>99776</v>
      </c>
      <c r="R1312">
        <f>IF(COUNTIF($A$2:A1312,A1312)=1,Q1312,"")</f>
        <v>99776</v>
      </c>
    </row>
    <row r="1313" spans="1:18">
      <c r="A1313" t="s">
        <v>4334</v>
      </c>
      <c r="B1313" t="s">
        <v>1804</v>
      </c>
      <c r="C1313" t="s">
        <v>3098</v>
      </c>
      <c r="D1313" t="s">
        <v>60</v>
      </c>
      <c r="E1313" t="s">
        <v>14517</v>
      </c>
      <c r="F1313" t="s">
        <v>16769</v>
      </c>
      <c r="G1313" t="s">
        <v>74</v>
      </c>
      <c r="H1313" t="s">
        <v>14549</v>
      </c>
      <c r="I1313" t="s">
        <v>629</v>
      </c>
      <c r="J1313" s="28">
        <v>44856</v>
      </c>
      <c r="K1313" s="28"/>
      <c r="M1313">
        <v>0</v>
      </c>
      <c r="N1313">
        <v>1</v>
      </c>
      <c r="O1313">
        <v>8.3000000000000007</v>
      </c>
      <c r="P1313" t="s">
        <v>14512</v>
      </c>
      <c r="Q1313">
        <f t="shared" si="20"/>
        <v>13204</v>
      </c>
      <c r="R1313">
        <f>IF(COUNTIF($A$2:A1313,A1313)=1,Q1313,"")</f>
        <v>13204</v>
      </c>
    </row>
    <row r="1314" spans="1:18">
      <c r="A1314" t="s">
        <v>4609</v>
      </c>
      <c r="B1314" t="s">
        <v>2268</v>
      </c>
      <c r="C1314" t="s">
        <v>3098</v>
      </c>
      <c r="D1314" t="s">
        <v>100</v>
      </c>
      <c r="E1314" t="s">
        <v>14517</v>
      </c>
      <c r="F1314" t="s">
        <v>16770</v>
      </c>
      <c r="G1314" t="s">
        <v>67</v>
      </c>
      <c r="H1314" t="s">
        <v>14537</v>
      </c>
      <c r="I1314" t="s">
        <v>2150</v>
      </c>
      <c r="J1314" s="28">
        <v>45312</v>
      </c>
      <c r="K1314" s="28"/>
      <c r="M1314">
        <v>0</v>
      </c>
      <c r="N1314">
        <v>1</v>
      </c>
      <c r="O1314">
        <v>26.2</v>
      </c>
      <c r="P1314" t="s">
        <v>14507</v>
      </c>
      <c r="Q1314">
        <f t="shared" si="20"/>
        <v>8420</v>
      </c>
      <c r="R1314">
        <f>IF(COUNTIF($A$2:A1314,A1314)=1,Q1314,"")</f>
        <v>8420</v>
      </c>
    </row>
    <row r="1315" spans="1:18">
      <c r="A1315" t="s">
        <v>9419</v>
      </c>
      <c r="B1315" t="s">
        <v>980</v>
      </c>
      <c r="C1315" t="s">
        <v>15254</v>
      </c>
      <c r="D1315" t="s">
        <v>100</v>
      </c>
      <c r="E1315" t="s">
        <v>14509</v>
      </c>
      <c r="F1315" t="s">
        <v>16771</v>
      </c>
      <c r="G1315" t="s">
        <v>133</v>
      </c>
      <c r="H1315" t="s">
        <v>14506</v>
      </c>
      <c r="I1315" t="s">
        <v>16772</v>
      </c>
      <c r="J1315" s="28">
        <v>45363</v>
      </c>
      <c r="K1315" s="28"/>
      <c r="M1315">
        <v>0</v>
      </c>
      <c r="N1315">
        <v>1</v>
      </c>
      <c r="O1315">
        <v>27.8</v>
      </c>
      <c r="P1315" t="s">
        <v>14512</v>
      </c>
      <c r="Q1315">
        <f t="shared" si="20"/>
        <v>3821</v>
      </c>
      <c r="R1315">
        <f>IF(COUNTIF($A$2:A1315,A1315)=1,Q1315,"")</f>
        <v>3821</v>
      </c>
    </row>
    <row r="1316" spans="1:18">
      <c r="A1316" t="s">
        <v>5711</v>
      </c>
      <c r="B1316" t="s">
        <v>162</v>
      </c>
      <c r="C1316" t="s">
        <v>3098</v>
      </c>
      <c r="D1316" t="s">
        <v>119</v>
      </c>
      <c r="E1316" t="s">
        <v>14509</v>
      </c>
      <c r="F1316" t="s">
        <v>16773</v>
      </c>
      <c r="G1316" t="s">
        <v>61</v>
      </c>
      <c r="H1316" t="s">
        <v>14553</v>
      </c>
      <c r="I1316" t="s">
        <v>323</v>
      </c>
      <c r="J1316" s="28">
        <v>44748</v>
      </c>
      <c r="K1316" s="28"/>
      <c r="M1316">
        <v>0</v>
      </c>
      <c r="N1316">
        <v>1</v>
      </c>
      <c r="O1316">
        <v>9.4</v>
      </c>
      <c r="P1316" t="s">
        <v>14550</v>
      </c>
      <c r="Q1316">
        <f t="shared" si="20"/>
        <v>2565</v>
      </c>
      <c r="R1316">
        <f>IF(COUNTIF($A$2:A1316,A1316)=1,Q1316,"")</f>
        <v>2565</v>
      </c>
    </row>
    <row r="1317" spans="1:18">
      <c r="A1317" t="s">
        <v>16774</v>
      </c>
      <c r="B1317" t="s">
        <v>3279</v>
      </c>
      <c r="C1317" t="s">
        <v>16057</v>
      </c>
      <c r="D1317" t="s">
        <v>60</v>
      </c>
      <c r="E1317" t="s">
        <v>14543</v>
      </c>
      <c r="F1317" t="s">
        <v>16775</v>
      </c>
      <c r="G1317" t="s">
        <v>67</v>
      </c>
      <c r="H1317" t="s">
        <v>14619</v>
      </c>
      <c r="I1317" t="s">
        <v>1486</v>
      </c>
      <c r="J1317" s="28">
        <v>44740</v>
      </c>
      <c r="K1317" s="28">
        <v>44808</v>
      </c>
      <c r="L1317">
        <v>150</v>
      </c>
      <c r="M1317">
        <v>0</v>
      </c>
      <c r="N1317">
        <v>1</v>
      </c>
      <c r="O1317">
        <v>1.3</v>
      </c>
      <c r="P1317" t="s">
        <v>14516</v>
      </c>
      <c r="Q1317">
        <f t="shared" si="20"/>
        <v>21756</v>
      </c>
      <c r="R1317">
        <f>IF(COUNTIF($A$2:A1317,A1317)=1,Q1317,"")</f>
        <v>21756</v>
      </c>
    </row>
    <row r="1318" spans="1:18">
      <c r="A1318" t="s">
        <v>11725</v>
      </c>
      <c r="B1318" t="s">
        <v>2806</v>
      </c>
      <c r="C1318" t="s">
        <v>3098</v>
      </c>
      <c r="D1318" t="s">
        <v>60</v>
      </c>
      <c r="E1318" t="s">
        <v>14509</v>
      </c>
      <c r="F1318" t="s">
        <v>16776</v>
      </c>
      <c r="G1318" t="s">
        <v>90</v>
      </c>
      <c r="H1318" t="s">
        <v>14742</v>
      </c>
      <c r="I1318" t="s">
        <v>1554</v>
      </c>
      <c r="J1318" s="28">
        <v>45136</v>
      </c>
      <c r="K1318" s="28"/>
      <c r="M1318">
        <v>0</v>
      </c>
      <c r="N1318">
        <v>1</v>
      </c>
      <c r="O1318">
        <v>26.7</v>
      </c>
      <c r="P1318" t="s">
        <v>14550</v>
      </c>
      <c r="Q1318">
        <f t="shared" si="20"/>
        <v>8951</v>
      </c>
      <c r="R1318">
        <f>IF(COUNTIF($A$2:A1318,A1318)=1,Q1318,"")</f>
        <v>8951</v>
      </c>
    </row>
    <row r="1319" spans="1:18">
      <c r="A1319" t="s">
        <v>12837</v>
      </c>
      <c r="B1319" t="s">
        <v>1162</v>
      </c>
      <c r="C1319" t="s">
        <v>3098</v>
      </c>
      <c r="D1319" t="s">
        <v>60</v>
      </c>
      <c r="E1319" t="s">
        <v>14517</v>
      </c>
      <c r="F1319" t="s">
        <v>16777</v>
      </c>
      <c r="G1319" t="s">
        <v>14519</v>
      </c>
      <c r="H1319" t="s">
        <v>14565</v>
      </c>
      <c r="I1319" t="s">
        <v>2902</v>
      </c>
      <c r="J1319" s="28"/>
      <c r="K1319" s="28"/>
      <c r="M1319">
        <v>0</v>
      </c>
      <c r="N1319">
        <v>1</v>
      </c>
      <c r="O1319">
        <v>31.4</v>
      </c>
      <c r="P1319" t="s">
        <v>14550</v>
      </c>
      <c r="Q1319">
        <f t="shared" si="20"/>
        <v>9833</v>
      </c>
      <c r="R1319">
        <f>IF(COUNTIF($A$2:A1319,A1319)=1,Q1319,"")</f>
        <v>9833</v>
      </c>
    </row>
    <row r="1320" spans="1:18">
      <c r="A1320" t="s">
        <v>6064</v>
      </c>
      <c r="B1320" t="s">
        <v>3750</v>
      </c>
      <c r="C1320" t="s">
        <v>3098</v>
      </c>
      <c r="D1320" t="s">
        <v>119</v>
      </c>
      <c r="E1320" t="s">
        <v>14522</v>
      </c>
      <c r="F1320" t="s">
        <v>16778</v>
      </c>
      <c r="G1320" t="s">
        <v>74</v>
      </c>
      <c r="H1320" t="s">
        <v>14580</v>
      </c>
      <c r="I1320" t="s">
        <v>4754</v>
      </c>
      <c r="J1320" s="28">
        <v>45469</v>
      </c>
      <c r="K1320" s="28"/>
      <c r="M1320">
        <v>0</v>
      </c>
      <c r="N1320">
        <v>1</v>
      </c>
      <c r="O1320">
        <v>16.600000000000001</v>
      </c>
      <c r="P1320" t="s">
        <v>14516</v>
      </c>
      <c r="Q1320">
        <f t="shared" si="20"/>
        <v>9060</v>
      </c>
      <c r="R1320">
        <f>IF(COUNTIF($A$2:A1320,A1320)=1,Q1320,"")</f>
        <v>9060</v>
      </c>
    </row>
    <row r="1321" spans="1:18">
      <c r="A1321" t="s">
        <v>16779</v>
      </c>
      <c r="B1321" t="s">
        <v>7577</v>
      </c>
      <c r="C1321" t="s">
        <v>14978</v>
      </c>
      <c r="D1321" t="s">
        <v>100</v>
      </c>
      <c r="E1321" t="s">
        <v>14509</v>
      </c>
      <c r="F1321" t="s">
        <v>16780</v>
      </c>
      <c r="G1321" t="s">
        <v>61</v>
      </c>
      <c r="H1321" t="s">
        <v>14574</v>
      </c>
      <c r="I1321" t="s">
        <v>1675</v>
      </c>
      <c r="J1321" s="28">
        <v>45652</v>
      </c>
      <c r="K1321" s="28"/>
      <c r="M1321">
        <v>0</v>
      </c>
      <c r="N1321">
        <v>1</v>
      </c>
      <c r="P1321" t="s">
        <v>14512</v>
      </c>
      <c r="Q1321">
        <f t="shared" si="20"/>
        <v>5693</v>
      </c>
      <c r="R1321">
        <f>IF(COUNTIF($A$2:A1321,A1321)=1,Q1321,"")</f>
        <v>5693</v>
      </c>
    </row>
    <row r="1322" spans="1:18">
      <c r="A1322" t="s">
        <v>16781</v>
      </c>
      <c r="B1322" t="s">
        <v>663</v>
      </c>
      <c r="C1322" t="s">
        <v>3098</v>
      </c>
      <c r="D1322" t="s">
        <v>119</v>
      </c>
      <c r="E1322" t="s">
        <v>14543</v>
      </c>
      <c r="F1322" t="s">
        <v>14593</v>
      </c>
      <c r="G1322" t="s">
        <v>14519</v>
      </c>
      <c r="H1322" t="s">
        <v>14687</v>
      </c>
      <c r="I1322" t="s">
        <v>2976</v>
      </c>
      <c r="J1322" s="28">
        <v>45626</v>
      </c>
      <c r="K1322" s="28">
        <v>45733</v>
      </c>
      <c r="L1322">
        <v>125</v>
      </c>
      <c r="M1322">
        <v>0</v>
      </c>
      <c r="N1322">
        <v>1</v>
      </c>
      <c r="O1322">
        <v>24</v>
      </c>
      <c r="P1322" t="s">
        <v>14524</v>
      </c>
      <c r="Q1322">
        <f t="shared" si="20"/>
        <v>8000</v>
      </c>
      <c r="R1322">
        <f>IF(COUNTIF($A$2:A1322,A1322)=1,Q1322,"")</f>
        <v>8000</v>
      </c>
    </row>
    <row r="1323" spans="1:18">
      <c r="A1323" t="s">
        <v>16782</v>
      </c>
      <c r="B1323" t="s">
        <v>5849</v>
      </c>
      <c r="C1323" t="s">
        <v>15017</v>
      </c>
      <c r="D1323" t="s">
        <v>119</v>
      </c>
      <c r="E1323" t="s">
        <v>14509</v>
      </c>
      <c r="F1323" t="s">
        <v>16783</v>
      </c>
      <c r="G1323" t="s">
        <v>67</v>
      </c>
      <c r="H1323" t="s">
        <v>14511</v>
      </c>
      <c r="I1323" t="s">
        <v>1419</v>
      </c>
      <c r="J1323" s="28">
        <v>45192</v>
      </c>
      <c r="K1323" s="28"/>
      <c r="M1323">
        <v>0</v>
      </c>
      <c r="N1323">
        <v>1</v>
      </c>
      <c r="O1323">
        <v>33</v>
      </c>
      <c r="P1323" t="s">
        <v>14512</v>
      </c>
      <c r="Q1323">
        <f t="shared" si="20"/>
        <v>9621</v>
      </c>
      <c r="R1323">
        <f>IF(COUNTIF($A$2:A1323,A1323)=1,Q1323,"")</f>
        <v>9621</v>
      </c>
    </row>
    <row r="1324" spans="1:18">
      <c r="A1324" t="s">
        <v>7330</v>
      </c>
      <c r="B1324" t="s">
        <v>7956</v>
      </c>
      <c r="C1324" t="s">
        <v>3098</v>
      </c>
      <c r="D1324" t="s">
        <v>119</v>
      </c>
      <c r="E1324" t="s">
        <v>14504</v>
      </c>
      <c r="F1324" t="s">
        <v>16784</v>
      </c>
      <c r="G1324" t="s">
        <v>14588</v>
      </c>
      <c r="H1324" t="s">
        <v>14635</v>
      </c>
      <c r="I1324" t="s">
        <v>305</v>
      </c>
      <c r="J1324" s="28">
        <v>45376</v>
      </c>
      <c r="K1324" s="28"/>
      <c r="M1324">
        <v>0</v>
      </c>
      <c r="N1324">
        <v>1</v>
      </c>
      <c r="O1324">
        <v>5.2</v>
      </c>
      <c r="P1324" t="s">
        <v>14516</v>
      </c>
      <c r="Q1324">
        <f t="shared" si="20"/>
        <v>5341</v>
      </c>
      <c r="R1324">
        <f>IF(COUNTIF($A$2:A1324,A1324)=1,Q1324,"")</f>
        <v>5341</v>
      </c>
    </row>
    <row r="1325" spans="1:18">
      <c r="A1325" t="s">
        <v>16785</v>
      </c>
      <c r="B1325" t="s">
        <v>713</v>
      </c>
      <c r="C1325" t="s">
        <v>16786</v>
      </c>
      <c r="D1325" t="s">
        <v>60</v>
      </c>
      <c r="E1325" t="s">
        <v>14509</v>
      </c>
      <c r="F1325" t="s">
        <v>16787</v>
      </c>
      <c r="G1325" t="s">
        <v>67</v>
      </c>
      <c r="H1325" t="s">
        <v>14616</v>
      </c>
      <c r="I1325" t="s">
        <v>68</v>
      </c>
      <c r="J1325" s="28">
        <v>45002</v>
      </c>
      <c r="K1325" s="28"/>
      <c r="M1325">
        <v>0</v>
      </c>
      <c r="N1325">
        <v>1</v>
      </c>
      <c r="O1325">
        <v>1</v>
      </c>
      <c r="P1325" t="s">
        <v>14524</v>
      </c>
      <c r="Q1325">
        <f t="shared" si="20"/>
        <v>8316</v>
      </c>
      <c r="R1325">
        <f>IF(COUNTIF($A$2:A1325,A1325)=1,Q1325,"")</f>
        <v>8316</v>
      </c>
    </row>
    <row r="1326" spans="1:18">
      <c r="A1326" t="s">
        <v>3205</v>
      </c>
      <c r="B1326" t="s">
        <v>3796</v>
      </c>
      <c r="C1326" t="s">
        <v>16788</v>
      </c>
      <c r="D1326" t="s">
        <v>100</v>
      </c>
      <c r="E1326" t="s">
        <v>14543</v>
      </c>
      <c r="F1326" t="s">
        <v>14741</v>
      </c>
      <c r="G1326" t="s">
        <v>14588</v>
      </c>
      <c r="H1326" t="s">
        <v>14639</v>
      </c>
      <c r="I1326" t="s">
        <v>1148</v>
      </c>
      <c r="J1326" s="28">
        <v>45008</v>
      </c>
      <c r="K1326" s="28">
        <v>45046</v>
      </c>
      <c r="L1326">
        <v>160</v>
      </c>
      <c r="M1326">
        <v>0</v>
      </c>
      <c r="N1326">
        <v>1</v>
      </c>
      <c r="O1326">
        <v>17.600000000000001</v>
      </c>
      <c r="P1326" t="s">
        <v>14550</v>
      </c>
      <c r="Q1326">
        <f t="shared" si="20"/>
        <v>2000</v>
      </c>
      <c r="R1326">
        <f>IF(COUNTIF($A$2:A1326,A1326)=1,Q1326,"")</f>
        <v>2000</v>
      </c>
    </row>
    <row r="1327" spans="1:18">
      <c r="A1327" t="s">
        <v>16789</v>
      </c>
      <c r="B1327" t="s">
        <v>3572</v>
      </c>
      <c r="C1327" t="s">
        <v>14873</v>
      </c>
      <c r="D1327" t="s">
        <v>119</v>
      </c>
      <c r="E1327" t="s">
        <v>14543</v>
      </c>
      <c r="F1327" t="s">
        <v>16790</v>
      </c>
      <c r="G1327" t="s">
        <v>14519</v>
      </c>
      <c r="H1327" t="s">
        <v>14530</v>
      </c>
      <c r="I1327" t="s">
        <v>16791</v>
      </c>
      <c r="J1327" s="28">
        <v>45459</v>
      </c>
      <c r="K1327" s="28">
        <v>45582</v>
      </c>
      <c r="L1327">
        <v>186</v>
      </c>
      <c r="M1327">
        <v>0</v>
      </c>
      <c r="N1327">
        <v>1</v>
      </c>
      <c r="O1327">
        <v>22.4</v>
      </c>
      <c r="P1327" t="s">
        <v>14550</v>
      </c>
      <c r="Q1327">
        <f t="shared" si="20"/>
        <v>2704</v>
      </c>
      <c r="R1327">
        <f>IF(COUNTIF($A$2:A1327,A1327)=1,Q1327,"")</f>
        <v>2704</v>
      </c>
    </row>
    <row r="1328" spans="1:18">
      <c r="A1328" t="s">
        <v>6210</v>
      </c>
      <c r="B1328" t="s">
        <v>4587</v>
      </c>
      <c r="C1328" t="s">
        <v>3098</v>
      </c>
      <c r="D1328" t="s">
        <v>119</v>
      </c>
      <c r="E1328" t="s">
        <v>14522</v>
      </c>
      <c r="F1328" t="s">
        <v>16792</v>
      </c>
      <c r="G1328" t="s">
        <v>74</v>
      </c>
      <c r="H1328" t="s">
        <v>14553</v>
      </c>
      <c r="I1328" t="s">
        <v>87</v>
      </c>
      <c r="J1328" s="28">
        <v>45490</v>
      </c>
      <c r="K1328" s="28"/>
      <c r="M1328">
        <v>0</v>
      </c>
      <c r="N1328">
        <v>1</v>
      </c>
      <c r="O1328">
        <v>29.2</v>
      </c>
      <c r="P1328" t="s">
        <v>14550</v>
      </c>
      <c r="Q1328">
        <f t="shared" si="20"/>
        <v>7255</v>
      </c>
      <c r="R1328">
        <f>IF(COUNTIF($A$2:A1328,A1328)=1,Q1328,"")</f>
        <v>7255</v>
      </c>
    </row>
    <row r="1329" spans="1:18">
      <c r="A1329" t="s">
        <v>7846</v>
      </c>
      <c r="B1329" t="s">
        <v>435</v>
      </c>
      <c r="C1329" t="s">
        <v>16373</v>
      </c>
      <c r="D1329" t="s">
        <v>52</v>
      </c>
      <c r="E1329" t="s">
        <v>14509</v>
      </c>
      <c r="F1329" t="s">
        <v>16793</v>
      </c>
      <c r="G1329" t="s">
        <v>14519</v>
      </c>
      <c r="H1329" t="s">
        <v>14568</v>
      </c>
      <c r="I1329" t="s">
        <v>2864</v>
      </c>
      <c r="J1329" s="28">
        <v>45248</v>
      </c>
      <c r="K1329" s="28"/>
      <c r="M1329">
        <v>0</v>
      </c>
      <c r="N1329">
        <v>1</v>
      </c>
      <c r="O1329">
        <v>34.1</v>
      </c>
      <c r="P1329" t="s">
        <v>14512</v>
      </c>
      <c r="Q1329">
        <f t="shared" si="20"/>
        <v>210042</v>
      </c>
      <c r="R1329">
        <f>IF(COUNTIF($A$2:A1329,A1329)=1,Q1329,"")</f>
        <v>210042</v>
      </c>
    </row>
    <row r="1330" spans="1:18">
      <c r="A1330" t="s">
        <v>14061</v>
      </c>
      <c r="B1330" t="s">
        <v>728</v>
      </c>
      <c r="C1330" t="s">
        <v>15119</v>
      </c>
      <c r="D1330" t="s">
        <v>60</v>
      </c>
      <c r="E1330" t="s">
        <v>14558</v>
      </c>
      <c r="F1330" t="s">
        <v>16794</v>
      </c>
      <c r="G1330" t="s">
        <v>90</v>
      </c>
      <c r="H1330" t="s">
        <v>14532</v>
      </c>
      <c r="I1330" t="s">
        <v>4901</v>
      </c>
      <c r="J1330" s="28">
        <v>45155</v>
      </c>
      <c r="K1330" s="28">
        <v>45258</v>
      </c>
      <c r="L1330">
        <v>119</v>
      </c>
      <c r="M1330">
        <v>0</v>
      </c>
      <c r="N1330">
        <v>1</v>
      </c>
      <c r="P1330" t="s">
        <v>14550</v>
      </c>
      <c r="Q1330">
        <f t="shared" si="20"/>
        <v>6263</v>
      </c>
      <c r="R1330">
        <f>IF(COUNTIF($A$2:A1330,A1330)=1,Q1330,"")</f>
        <v>6263</v>
      </c>
    </row>
    <row r="1331" spans="1:18">
      <c r="A1331" t="s">
        <v>13693</v>
      </c>
      <c r="B1331" t="s">
        <v>956</v>
      </c>
      <c r="C1331" t="s">
        <v>14653</v>
      </c>
      <c r="D1331" t="s">
        <v>60</v>
      </c>
      <c r="E1331" t="s">
        <v>14509</v>
      </c>
      <c r="F1331" t="s">
        <v>16795</v>
      </c>
      <c r="G1331" t="s">
        <v>67</v>
      </c>
      <c r="H1331" t="s">
        <v>14619</v>
      </c>
      <c r="I1331" t="s">
        <v>911</v>
      </c>
      <c r="J1331" s="28">
        <v>45515</v>
      </c>
      <c r="K1331" s="28"/>
      <c r="M1331">
        <v>0</v>
      </c>
      <c r="N1331">
        <v>1</v>
      </c>
      <c r="O1331">
        <v>0.1</v>
      </c>
      <c r="P1331" t="s">
        <v>14524</v>
      </c>
      <c r="Q1331">
        <f t="shared" si="20"/>
        <v>18304</v>
      </c>
      <c r="R1331">
        <f>IF(COUNTIF($A$2:A1331,A1331)=1,Q1331,"")</f>
        <v>18304</v>
      </c>
    </row>
    <row r="1332" spans="1:18">
      <c r="A1332" t="s">
        <v>3975</v>
      </c>
      <c r="B1332" t="s">
        <v>891</v>
      </c>
      <c r="C1332" t="s">
        <v>15747</v>
      </c>
      <c r="D1332" t="s">
        <v>52</v>
      </c>
      <c r="E1332" t="s">
        <v>14517</v>
      </c>
      <c r="F1332" t="s">
        <v>16796</v>
      </c>
      <c r="G1332" t="s">
        <v>90</v>
      </c>
      <c r="H1332" t="s">
        <v>14571</v>
      </c>
      <c r="I1332" t="s">
        <v>1091</v>
      </c>
      <c r="J1332" s="28"/>
      <c r="K1332" s="28"/>
      <c r="M1332">
        <v>0</v>
      </c>
      <c r="N1332">
        <v>1</v>
      </c>
      <c r="O1332">
        <v>14.5</v>
      </c>
      <c r="P1332" t="s">
        <v>14516</v>
      </c>
      <c r="Q1332">
        <f t="shared" si="20"/>
        <v>170833</v>
      </c>
      <c r="R1332">
        <f>IF(COUNTIF($A$2:A1332,A1332)=1,Q1332,"")</f>
        <v>170833</v>
      </c>
    </row>
    <row r="1333" spans="1:18">
      <c r="A1333" t="s">
        <v>16797</v>
      </c>
      <c r="B1333" t="s">
        <v>1020</v>
      </c>
      <c r="C1333" t="s">
        <v>15338</v>
      </c>
      <c r="D1333" t="s">
        <v>119</v>
      </c>
      <c r="E1333" t="s">
        <v>14543</v>
      </c>
      <c r="F1333" t="s">
        <v>16798</v>
      </c>
      <c r="G1333" t="s">
        <v>14588</v>
      </c>
      <c r="H1333" t="s">
        <v>14532</v>
      </c>
      <c r="I1333" t="s">
        <v>1874</v>
      </c>
      <c r="J1333" s="28">
        <v>44958</v>
      </c>
      <c r="K1333" s="28">
        <v>44993</v>
      </c>
      <c r="L1333">
        <v>170</v>
      </c>
      <c r="M1333">
        <v>1</v>
      </c>
      <c r="N1333">
        <v>3</v>
      </c>
      <c r="P1333" t="s">
        <v>14507</v>
      </c>
      <c r="Q1333">
        <f t="shared" si="20"/>
        <v>9870</v>
      </c>
      <c r="R1333">
        <f>IF(COUNTIF($A$2:A1333,A1333)=1,Q1333,"")</f>
        <v>9870</v>
      </c>
    </row>
    <row r="1334" spans="1:18">
      <c r="A1334" t="s">
        <v>3431</v>
      </c>
      <c r="B1334" t="s">
        <v>4240</v>
      </c>
      <c r="C1334" t="s">
        <v>14964</v>
      </c>
      <c r="D1334" t="s">
        <v>52</v>
      </c>
      <c r="E1334" t="s">
        <v>14509</v>
      </c>
      <c r="F1334" t="s">
        <v>16799</v>
      </c>
      <c r="G1334" t="s">
        <v>53</v>
      </c>
      <c r="H1334" t="s">
        <v>14712</v>
      </c>
      <c r="I1334" t="s">
        <v>826</v>
      </c>
      <c r="J1334" s="28">
        <v>45678</v>
      </c>
      <c r="K1334" s="28"/>
      <c r="M1334">
        <v>0</v>
      </c>
      <c r="N1334">
        <v>1</v>
      </c>
      <c r="O1334">
        <v>30.5</v>
      </c>
      <c r="P1334" t="s">
        <v>14550</v>
      </c>
      <c r="Q1334">
        <f t="shared" si="20"/>
        <v>160499</v>
      </c>
      <c r="R1334">
        <f>IF(COUNTIF($A$2:A1334,A1334)=1,Q1334,"")</f>
        <v>160499</v>
      </c>
    </row>
    <row r="1335" spans="1:18">
      <c r="A1335" t="s">
        <v>3912</v>
      </c>
      <c r="B1335" t="s">
        <v>1898</v>
      </c>
      <c r="C1335" t="s">
        <v>14647</v>
      </c>
      <c r="D1335" t="s">
        <v>100</v>
      </c>
      <c r="E1335" t="s">
        <v>14517</v>
      </c>
      <c r="F1335" t="s">
        <v>16800</v>
      </c>
      <c r="G1335" t="s">
        <v>74</v>
      </c>
      <c r="H1335" t="s">
        <v>14639</v>
      </c>
      <c r="I1335" t="s">
        <v>401</v>
      </c>
      <c r="J1335" s="28">
        <v>44832</v>
      </c>
      <c r="K1335" s="28"/>
      <c r="M1335">
        <v>0</v>
      </c>
      <c r="N1335">
        <v>1</v>
      </c>
      <c r="P1335" t="s">
        <v>14512</v>
      </c>
      <c r="Q1335">
        <f t="shared" si="20"/>
        <v>4627</v>
      </c>
      <c r="R1335">
        <f>IF(COUNTIF($A$2:A1335,A1335)=1,Q1335,"")</f>
        <v>4627</v>
      </c>
    </row>
    <row r="1336" spans="1:18">
      <c r="A1336" t="s">
        <v>5788</v>
      </c>
      <c r="B1336" t="s">
        <v>4502</v>
      </c>
      <c r="C1336" t="s">
        <v>15407</v>
      </c>
      <c r="D1336" t="s">
        <v>52</v>
      </c>
      <c r="E1336" t="s">
        <v>14522</v>
      </c>
      <c r="F1336" t="s">
        <v>16801</v>
      </c>
      <c r="G1336" t="s">
        <v>14519</v>
      </c>
      <c r="H1336" t="s">
        <v>14553</v>
      </c>
      <c r="I1336" t="s">
        <v>2823</v>
      </c>
      <c r="J1336" s="28">
        <v>45453</v>
      </c>
      <c r="K1336" s="28"/>
      <c r="M1336">
        <v>0</v>
      </c>
      <c r="N1336">
        <v>1</v>
      </c>
      <c r="O1336">
        <v>29.6</v>
      </c>
      <c r="P1336" t="s">
        <v>14516</v>
      </c>
      <c r="Q1336">
        <f t="shared" si="20"/>
        <v>193623</v>
      </c>
      <c r="R1336">
        <f>IF(COUNTIF($A$2:A1336,A1336)=1,Q1336,"")</f>
        <v>193623</v>
      </c>
    </row>
    <row r="1337" spans="1:18">
      <c r="A1337" t="s">
        <v>16802</v>
      </c>
      <c r="B1337" t="s">
        <v>1771</v>
      </c>
      <c r="C1337" t="s">
        <v>15592</v>
      </c>
      <c r="D1337" t="s">
        <v>73</v>
      </c>
      <c r="E1337" t="s">
        <v>14509</v>
      </c>
      <c r="F1337" t="s">
        <v>16803</v>
      </c>
      <c r="G1337" t="s">
        <v>61</v>
      </c>
      <c r="H1337" t="s">
        <v>14532</v>
      </c>
      <c r="I1337" t="s">
        <v>653</v>
      </c>
      <c r="J1337" s="28">
        <v>45323</v>
      </c>
      <c r="K1337" s="28"/>
      <c r="M1337">
        <v>0</v>
      </c>
      <c r="N1337">
        <v>1</v>
      </c>
      <c r="P1337" t="s">
        <v>14524</v>
      </c>
      <c r="Q1337">
        <f t="shared" si="20"/>
        <v>33000</v>
      </c>
      <c r="R1337">
        <f>IF(COUNTIF($A$2:A1337,A1337)=1,Q1337,"")</f>
        <v>33000</v>
      </c>
    </row>
    <row r="1338" spans="1:18">
      <c r="A1338" t="s">
        <v>10562</v>
      </c>
      <c r="B1338" t="s">
        <v>5367</v>
      </c>
      <c r="C1338" t="s">
        <v>15819</v>
      </c>
      <c r="D1338" t="s">
        <v>60</v>
      </c>
      <c r="E1338" t="s">
        <v>14509</v>
      </c>
      <c r="F1338" t="s">
        <v>16804</v>
      </c>
      <c r="G1338" t="s">
        <v>133</v>
      </c>
      <c r="H1338" t="s">
        <v>15448</v>
      </c>
      <c r="I1338" t="s">
        <v>1219</v>
      </c>
      <c r="J1338" s="28">
        <v>45569</v>
      </c>
      <c r="K1338" s="28"/>
      <c r="M1338">
        <v>0</v>
      </c>
      <c r="N1338">
        <v>1</v>
      </c>
      <c r="O1338">
        <v>11.7</v>
      </c>
      <c r="P1338" t="s">
        <v>14550</v>
      </c>
      <c r="Q1338">
        <f t="shared" si="20"/>
        <v>23615</v>
      </c>
      <c r="R1338">
        <f>IF(COUNTIF($A$2:A1338,A1338)=1,Q1338,"")</f>
        <v>23615</v>
      </c>
    </row>
    <row r="1339" spans="1:18">
      <c r="A1339" t="s">
        <v>7110</v>
      </c>
      <c r="B1339" t="s">
        <v>2164</v>
      </c>
      <c r="C1339" t="s">
        <v>15045</v>
      </c>
      <c r="D1339" t="s">
        <v>60</v>
      </c>
      <c r="E1339" t="s">
        <v>14517</v>
      </c>
      <c r="F1339" t="s">
        <v>16805</v>
      </c>
      <c r="G1339" t="s">
        <v>90</v>
      </c>
      <c r="H1339" t="s">
        <v>14511</v>
      </c>
      <c r="I1339" t="s">
        <v>228</v>
      </c>
      <c r="J1339" s="28">
        <v>44697</v>
      </c>
      <c r="K1339" s="28"/>
      <c r="M1339">
        <v>0</v>
      </c>
      <c r="N1339">
        <v>1</v>
      </c>
      <c r="O1339">
        <v>32.9</v>
      </c>
      <c r="P1339" t="s">
        <v>14507</v>
      </c>
      <c r="Q1339">
        <f t="shared" si="20"/>
        <v>15853</v>
      </c>
      <c r="R1339">
        <f>IF(COUNTIF($A$2:A1339,A1339)=1,Q1339,"")</f>
        <v>15853</v>
      </c>
    </row>
    <row r="1340" spans="1:18">
      <c r="A1340" t="s">
        <v>16806</v>
      </c>
      <c r="B1340" t="s">
        <v>1066</v>
      </c>
      <c r="C1340" t="s">
        <v>15226</v>
      </c>
      <c r="D1340" t="s">
        <v>52</v>
      </c>
      <c r="E1340" t="s">
        <v>14522</v>
      </c>
      <c r="F1340" t="s">
        <v>16807</v>
      </c>
      <c r="G1340" t="s">
        <v>14519</v>
      </c>
      <c r="H1340" t="s">
        <v>15020</v>
      </c>
      <c r="I1340" t="s">
        <v>7634</v>
      </c>
      <c r="J1340" s="28">
        <v>44759</v>
      </c>
      <c r="K1340" s="28"/>
      <c r="M1340">
        <v>0</v>
      </c>
      <c r="N1340">
        <v>1</v>
      </c>
      <c r="O1340">
        <v>29.8</v>
      </c>
      <c r="P1340" t="s">
        <v>14524</v>
      </c>
      <c r="Q1340">
        <f t="shared" si="20"/>
        <v>127878</v>
      </c>
      <c r="R1340">
        <f>IF(COUNTIF($A$2:A1340,A1340)=1,Q1340,"")</f>
        <v>127878</v>
      </c>
    </row>
    <row r="1341" spans="1:18">
      <c r="A1341" t="s">
        <v>16808</v>
      </c>
      <c r="B1341" t="s">
        <v>4083</v>
      </c>
      <c r="C1341" t="s">
        <v>15379</v>
      </c>
      <c r="D1341" t="s">
        <v>119</v>
      </c>
      <c r="E1341" t="s">
        <v>14522</v>
      </c>
      <c r="F1341" t="s">
        <v>16809</v>
      </c>
      <c r="G1341" t="s">
        <v>14588</v>
      </c>
      <c r="H1341" t="s">
        <v>14532</v>
      </c>
      <c r="I1341" t="s">
        <v>1024</v>
      </c>
      <c r="J1341" s="28">
        <v>44825</v>
      </c>
      <c r="K1341" s="28"/>
      <c r="M1341">
        <v>0</v>
      </c>
      <c r="N1341">
        <v>1</v>
      </c>
      <c r="O1341">
        <v>17</v>
      </c>
      <c r="P1341" t="s">
        <v>14550</v>
      </c>
      <c r="Q1341">
        <f t="shared" si="20"/>
        <v>13979</v>
      </c>
      <c r="R1341">
        <f>IF(COUNTIF($A$2:A1341,A1341)=1,Q1341,"")</f>
        <v>13979</v>
      </c>
    </row>
    <row r="1342" spans="1:18">
      <c r="A1342" t="s">
        <v>13833</v>
      </c>
      <c r="B1342" t="s">
        <v>989</v>
      </c>
      <c r="C1342" t="s">
        <v>14773</v>
      </c>
      <c r="D1342" t="s">
        <v>73</v>
      </c>
      <c r="E1342" t="s">
        <v>14543</v>
      </c>
      <c r="F1342" t="s">
        <v>16810</v>
      </c>
      <c r="G1342" t="s">
        <v>90</v>
      </c>
      <c r="H1342" t="s">
        <v>14580</v>
      </c>
      <c r="I1342" t="s">
        <v>2429</v>
      </c>
      <c r="J1342" s="28">
        <v>44823</v>
      </c>
      <c r="K1342" s="28">
        <v>44893</v>
      </c>
      <c r="L1342">
        <v>169</v>
      </c>
      <c r="M1342">
        <v>0</v>
      </c>
      <c r="N1342">
        <v>1</v>
      </c>
      <c r="P1342" t="s">
        <v>14507</v>
      </c>
      <c r="Q1342">
        <f t="shared" si="20"/>
        <v>32231</v>
      </c>
      <c r="R1342">
        <f>IF(COUNTIF($A$2:A1342,A1342)=1,Q1342,"")</f>
        <v>32231</v>
      </c>
    </row>
    <row r="1343" spans="1:18">
      <c r="A1343" t="s">
        <v>16811</v>
      </c>
      <c r="B1343" t="s">
        <v>2373</v>
      </c>
      <c r="C1343" t="s">
        <v>16812</v>
      </c>
      <c r="D1343" t="s">
        <v>60</v>
      </c>
      <c r="E1343" t="s">
        <v>14543</v>
      </c>
      <c r="F1343" t="s">
        <v>16813</v>
      </c>
      <c r="G1343" t="s">
        <v>133</v>
      </c>
      <c r="H1343" t="s">
        <v>14540</v>
      </c>
      <c r="I1343" t="s">
        <v>2085</v>
      </c>
      <c r="J1343" s="28">
        <v>45495</v>
      </c>
      <c r="K1343" s="28">
        <v>45384</v>
      </c>
      <c r="L1343">
        <v>50</v>
      </c>
      <c r="M1343">
        <v>1</v>
      </c>
      <c r="N1343">
        <v>4</v>
      </c>
      <c r="O1343">
        <v>13.5</v>
      </c>
      <c r="P1343" t="s">
        <v>14550</v>
      </c>
      <c r="Q1343">
        <f t="shared" si="20"/>
        <v>20745</v>
      </c>
      <c r="R1343">
        <f>IF(COUNTIF($A$2:A1343,A1343)=1,Q1343,"")</f>
        <v>20745</v>
      </c>
    </row>
    <row r="1344" spans="1:18">
      <c r="A1344" t="s">
        <v>6767</v>
      </c>
      <c r="B1344" t="s">
        <v>4430</v>
      </c>
      <c r="C1344" t="s">
        <v>14690</v>
      </c>
      <c r="D1344" t="s">
        <v>119</v>
      </c>
      <c r="E1344" t="s">
        <v>14504</v>
      </c>
      <c r="F1344" t="s">
        <v>16814</v>
      </c>
      <c r="G1344" t="s">
        <v>80</v>
      </c>
      <c r="H1344" t="s">
        <v>14537</v>
      </c>
      <c r="I1344" t="s">
        <v>2983</v>
      </c>
      <c r="J1344" s="28">
        <v>44876</v>
      </c>
      <c r="K1344" s="28"/>
      <c r="M1344">
        <v>0</v>
      </c>
      <c r="N1344">
        <v>1</v>
      </c>
      <c r="P1344" t="s">
        <v>14507</v>
      </c>
      <c r="Q1344">
        <f t="shared" si="20"/>
        <v>14243</v>
      </c>
      <c r="R1344">
        <f>IF(COUNTIF($A$2:A1344,A1344)=1,Q1344,"")</f>
        <v>14243</v>
      </c>
    </row>
    <row r="1345" spans="1:18">
      <c r="A1345" t="s">
        <v>13023</v>
      </c>
      <c r="B1345" t="s">
        <v>195</v>
      </c>
      <c r="C1345" t="s">
        <v>16556</v>
      </c>
      <c r="D1345" t="s">
        <v>52</v>
      </c>
      <c r="E1345" t="s">
        <v>14543</v>
      </c>
      <c r="F1345" t="s">
        <v>16815</v>
      </c>
      <c r="G1345" t="s">
        <v>133</v>
      </c>
      <c r="H1345" t="s">
        <v>14506</v>
      </c>
      <c r="I1345" t="s">
        <v>864</v>
      </c>
      <c r="J1345" s="28">
        <v>45356</v>
      </c>
      <c r="K1345" s="28">
        <v>45428</v>
      </c>
      <c r="L1345">
        <v>125</v>
      </c>
      <c r="M1345">
        <v>1</v>
      </c>
      <c r="N1345">
        <v>3</v>
      </c>
      <c r="O1345">
        <v>8.8000000000000007</v>
      </c>
      <c r="P1345" t="s">
        <v>14507</v>
      </c>
      <c r="Q1345">
        <f t="shared" si="20"/>
        <v>98426</v>
      </c>
      <c r="R1345">
        <f>IF(COUNTIF($A$2:A1345,A1345)=1,Q1345,"")</f>
        <v>98426</v>
      </c>
    </row>
    <row r="1346" spans="1:18">
      <c r="A1346" t="s">
        <v>12430</v>
      </c>
      <c r="B1346" t="s">
        <v>4143</v>
      </c>
      <c r="C1346" t="s">
        <v>15235</v>
      </c>
      <c r="D1346" t="s">
        <v>52</v>
      </c>
      <c r="E1346" t="s">
        <v>14558</v>
      </c>
      <c r="F1346" t="s">
        <v>16816</v>
      </c>
      <c r="G1346" t="s">
        <v>53</v>
      </c>
      <c r="H1346" t="s">
        <v>14527</v>
      </c>
      <c r="I1346" t="s">
        <v>2749</v>
      </c>
      <c r="J1346" s="28">
        <v>45209</v>
      </c>
      <c r="K1346" s="28">
        <v>45078</v>
      </c>
      <c r="L1346">
        <v>27</v>
      </c>
      <c r="M1346">
        <v>0</v>
      </c>
      <c r="N1346">
        <v>1</v>
      </c>
      <c r="O1346">
        <v>8</v>
      </c>
      <c r="P1346" t="s">
        <v>14524</v>
      </c>
      <c r="Q1346">
        <f t="shared" ref="Q1346:Q1409" si="21">IFERROR(IF(RIGHT(UPPER(TRIM(F1346)),1)="K",VALUE(SUBSTITUTE(SUBSTITUTE(LEFT(TRIM(F1346),LEN(TRIM(F1346))-1),"$",""),",",""))*1000,IF(RIGHT(UPPER(TRIM(F1346)),1)="M",VALUE(SUBSTITUTE(SUBSTITUTE(LEFT(TRIM(F1346),LEN(TRIM(F1346))-1),"$",""),",",""))*1000000,VALUE(SUBSTITUTE(SUBSTITUTE(TRIM(F1346),"$",""),",","")))),"")</f>
        <v>123404</v>
      </c>
      <c r="R1346">
        <f>IF(COUNTIF($A$2:A1346,A1346)=1,Q1346,"")</f>
        <v>123404</v>
      </c>
    </row>
    <row r="1347" spans="1:18">
      <c r="A1347" t="s">
        <v>9456</v>
      </c>
      <c r="B1347" t="s">
        <v>2092</v>
      </c>
      <c r="C1347" t="s">
        <v>16817</v>
      </c>
      <c r="D1347" t="s">
        <v>60</v>
      </c>
      <c r="E1347" t="s">
        <v>14504</v>
      </c>
      <c r="F1347" t="s">
        <v>16818</v>
      </c>
      <c r="G1347" t="s">
        <v>61</v>
      </c>
      <c r="H1347" t="s">
        <v>14682</v>
      </c>
      <c r="I1347" t="s">
        <v>1805</v>
      </c>
      <c r="J1347" s="28">
        <v>45685</v>
      </c>
      <c r="K1347" s="28"/>
      <c r="M1347">
        <v>0</v>
      </c>
      <c r="N1347">
        <v>1</v>
      </c>
      <c r="O1347">
        <v>21.8</v>
      </c>
      <c r="P1347" t="s">
        <v>14507</v>
      </c>
      <c r="Q1347">
        <f t="shared" si="21"/>
        <v>10908</v>
      </c>
      <c r="R1347">
        <f>IF(COUNTIF($A$2:A1347,A1347)=1,Q1347,"")</f>
        <v>10908</v>
      </c>
    </row>
    <row r="1348" spans="1:18">
      <c r="A1348" t="s">
        <v>13401</v>
      </c>
      <c r="B1348" t="s">
        <v>491</v>
      </c>
      <c r="C1348" t="s">
        <v>16819</v>
      </c>
      <c r="D1348" t="s">
        <v>60</v>
      </c>
      <c r="E1348" t="s">
        <v>14558</v>
      </c>
      <c r="F1348" t="s">
        <v>16820</v>
      </c>
      <c r="G1348" t="s">
        <v>14519</v>
      </c>
      <c r="H1348" t="s">
        <v>14540</v>
      </c>
      <c r="I1348" t="s">
        <v>1873</v>
      </c>
      <c r="J1348" s="28">
        <v>44888</v>
      </c>
      <c r="K1348" s="28">
        <v>44873</v>
      </c>
      <c r="L1348">
        <v>123</v>
      </c>
      <c r="M1348">
        <v>0</v>
      </c>
      <c r="N1348">
        <v>1</v>
      </c>
      <c r="O1348">
        <v>6.3</v>
      </c>
      <c r="P1348" t="s">
        <v>14550</v>
      </c>
      <c r="Q1348">
        <f t="shared" si="21"/>
        <v>19167</v>
      </c>
      <c r="R1348">
        <f>IF(COUNTIF($A$2:A1348,A1348)=1,Q1348,"")</f>
        <v>19167</v>
      </c>
    </row>
    <row r="1349" spans="1:18">
      <c r="A1349" t="s">
        <v>16821</v>
      </c>
      <c r="B1349" t="s">
        <v>5624</v>
      </c>
      <c r="C1349" t="s">
        <v>15338</v>
      </c>
      <c r="D1349" t="s">
        <v>73</v>
      </c>
      <c r="E1349" t="s">
        <v>14543</v>
      </c>
      <c r="F1349" t="s">
        <v>16822</v>
      </c>
      <c r="G1349" t="s">
        <v>14588</v>
      </c>
      <c r="H1349" t="s">
        <v>14619</v>
      </c>
      <c r="I1349" t="s">
        <v>2043</v>
      </c>
      <c r="J1349" s="28">
        <v>45015</v>
      </c>
      <c r="K1349" s="28">
        <v>45144</v>
      </c>
      <c r="L1349">
        <v>177</v>
      </c>
      <c r="M1349">
        <v>0</v>
      </c>
      <c r="N1349">
        <v>1</v>
      </c>
      <c r="O1349">
        <v>10.6</v>
      </c>
      <c r="P1349" t="s">
        <v>14507</v>
      </c>
      <c r="Q1349">
        <f t="shared" si="21"/>
        <v>15068</v>
      </c>
      <c r="R1349">
        <f>IF(COUNTIF($A$2:A1349,A1349)=1,Q1349,"")</f>
        <v>15068</v>
      </c>
    </row>
    <row r="1350" spans="1:18">
      <c r="A1350" t="s">
        <v>16823</v>
      </c>
      <c r="B1350" t="s">
        <v>2833</v>
      </c>
      <c r="C1350" t="s">
        <v>14888</v>
      </c>
      <c r="D1350" t="s">
        <v>100</v>
      </c>
      <c r="E1350" t="s">
        <v>14543</v>
      </c>
      <c r="F1350" t="s">
        <v>15164</v>
      </c>
      <c r="G1350" t="s">
        <v>53</v>
      </c>
      <c r="H1350" t="s">
        <v>14619</v>
      </c>
      <c r="I1350" t="s">
        <v>1118</v>
      </c>
      <c r="J1350" s="28">
        <v>45175</v>
      </c>
      <c r="K1350" s="28">
        <v>45134</v>
      </c>
      <c r="L1350">
        <v>47</v>
      </c>
      <c r="M1350">
        <v>0</v>
      </c>
      <c r="N1350">
        <v>1</v>
      </c>
      <c r="P1350" t="s">
        <v>14524</v>
      </c>
      <c r="Q1350">
        <f t="shared" si="21"/>
        <v>9000</v>
      </c>
      <c r="R1350">
        <f>IF(COUNTIF($A$2:A1350,A1350)=1,Q1350,"")</f>
        <v>9000</v>
      </c>
    </row>
    <row r="1351" spans="1:18">
      <c r="A1351" t="s">
        <v>16824</v>
      </c>
      <c r="B1351" t="s">
        <v>6874</v>
      </c>
      <c r="C1351" t="s">
        <v>16315</v>
      </c>
      <c r="D1351" t="s">
        <v>60</v>
      </c>
      <c r="E1351" t="s">
        <v>14590</v>
      </c>
      <c r="F1351" t="s">
        <v>14736</v>
      </c>
      <c r="G1351" t="s">
        <v>133</v>
      </c>
      <c r="H1351" t="s">
        <v>15789</v>
      </c>
      <c r="I1351" t="s">
        <v>167</v>
      </c>
      <c r="J1351" s="28">
        <v>44629</v>
      </c>
      <c r="K1351" s="28"/>
      <c r="M1351">
        <v>0</v>
      </c>
      <c r="N1351">
        <v>1</v>
      </c>
      <c r="O1351">
        <v>30</v>
      </c>
      <c r="P1351" t="s">
        <v>14516</v>
      </c>
      <c r="Q1351">
        <f t="shared" si="21"/>
        <v>20000</v>
      </c>
      <c r="R1351">
        <f>IF(COUNTIF($A$2:A1351,A1351)=1,Q1351,"")</f>
        <v>20000</v>
      </c>
    </row>
    <row r="1352" spans="1:18">
      <c r="A1352" t="s">
        <v>16825</v>
      </c>
      <c r="B1352" t="s">
        <v>4531</v>
      </c>
      <c r="C1352" t="s">
        <v>15739</v>
      </c>
      <c r="D1352" t="s">
        <v>119</v>
      </c>
      <c r="E1352" t="s">
        <v>14504</v>
      </c>
      <c r="F1352" t="s">
        <v>16826</v>
      </c>
      <c r="G1352" t="s">
        <v>80</v>
      </c>
      <c r="H1352" t="s">
        <v>14630</v>
      </c>
      <c r="I1352" t="s">
        <v>2165</v>
      </c>
      <c r="J1352" s="28">
        <v>45293</v>
      </c>
      <c r="K1352" s="28"/>
      <c r="M1352">
        <v>0</v>
      </c>
      <c r="N1352">
        <v>1</v>
      </c>
      <c r="O1352">
        <v>4.3</v>
      </c>
      <c r="P1352" t="s">
        <v>14507</v>
      </c>
      <c r="Q1352">
        <f t="shared" si="21"/>
        <v>3996</v>
      </c>
      <c r="R1352">
        <f>IF(COUNTIF($A$2:A1352,A1352)=1,Q1352,"")</f>
        <v>3996</v>
      </c>
    </row>
    <row r="1353" spans="1:18">
      <c r="A1353" t="s">
        <v>16827</v>
      </c>
      <c r="B1353" t="s">
        <v>7077</v>
      </c>
      <c r="C1353" t="s">
        <v>3098</v>
      </c>
      <c r="D1353" t="s">
        <v>119</v>
      </c>
      <c r="E1353" t="s">
        <v>14509</v>
      </c>
      <c r="F1353" t="s">
        <v>16828</v>
      </c>
      <c r="G1353" t="s">
        <v>74</v>
      </c>
      <c r="H1353" t="s">
        <v>14630</v>
      </c>
      <c r="I1353" t="s">
        <v>6256</v>
      </c>
      <c r="J1353" s="28">
        <v>45065</v>
      </c>
      <c r="K1353" s="28"/>
      <c r="M1353">
        <v>0</v>
      </c>
      <c r="N1353">
        <v>1</v>
      </c>
      <c r="O1353">
        <v>29.5</v>
      </c>
      <c r="P1353" t="s">
        <v>14550</v>
      </c>
      <c r="Q1353">
        <f t="shared" si="21"/>
        <v>12052</v>
      </c>
      <c r="R1353">
        <f>IF(COUNTIF($A$2:A1353,A1353)=1,Q1353,"")</f>
        <v>12052</v>
      </c>
    </row>
    <row r="1354" spans="1:18">
      <c r="A1354" t="s">
        <v>16829</v>
      </c>
      <c r="B1354" t="s">
        <v>10259</v>
      </c>
      <c r="C1354" t="s">
        <v>3098</v>
      </c>
      <c r="D1354" t="s">
        <v>119</v>
      </c>
      <c r="E1354" t="s">
        <v>14522</v>
      </c>
      <c r="F1354" t="s">
        <v>16830</v>
      </c>
      <c r="G1354" t="s">
        <v>74</v>
      </c>
      <c r="H1354" t="s">
        <v>14630</v>
      </c>
      <c r="I1354" t="s">
        <v>16831</v>
      </c>
      <c r="J1354" s="28">
        <v>45028</v>
      </c>
      <c r="K1354" s="28"/>
      <c r="M1354">
        <v>0</v>
      </c>
      <c r="N1354">
        <v>1</v>
      </c>
      <c r="P1354" t="s">
        <v>14507</v>
      </c>
      <c r="Q1354">
        <f t="shared" si="21"/>
        <v>13010</v>
      </c>
      <c r="R1354">
        <f>IF(COUNTIF($A$2:A1354,A1354)=1,Q1354,"")</f>
        <v>13010</v>
      </c>
    </row>
    <row r="1355" spans="1:18">
      <c r="A1355" t="s">
        <v>16832</v>
      </c>
      <c r="B1355" t="s">
        <v>1415</v>
      </c>
      <c r="C1355" t="s">
        <v>3098</v>
      </c>
      <c r="D1355" t="s">
        <v>119</v>
      </c>
      <c r="E1355" t="s">
        <v>14558</v>
      </c>
      <c r="F1355" t="s">
        <v>16833</v>
      </c>
      <c r="G1355" t="s">
        <v>90</v>
      </c>
      <c r="H1355" t="s">
        <v>14545</v>
      </c>
      <c r="I1355" t="s">
        <v>2284</v>
      </c>
      <c r="J1355" s="28">
        <v>45545</v>
      </c>
      <c r="K1355" s="28">
        <v>45474</v>
      </c>
      <c r="L1355">
        <v>36</v>
      </c>
      <c r="M1355">
        <v>0</v>
      </c>
      <c r="N1355">
        <v>1</v>
      </c>
      <c r="O1355">
        <v>4.5</v>
      </c>
      <c r="P1355" t="s">
        <v>14550</v>
      </c>
      <c r="Q1355">
        <f t="shared" si="21"/>
        <v>6833</v>
      </c>
      <c r="R1355">
        <f>IF(COUNTIF($A$2:A1355,A1355)=1,Q1355,"")</f>
        <v>6833</v>
      </c>
    </row>
    <row r="1356" spans="1:18">
      <c r="A1356" t="s">
        <v>12134</v>
      </c>
      <c r="B1356" t="s">
        <v>5761</v>
      </c>
      <c r="C1356" t="s">
        <v>15759</v>
      </c>
      <c r="D1356" t="s">
        <v>119</v>
      </c>
      <c r="E1356" t="s">
        <v>14504</v>
      </c>
      <c r="F1356" t="s">
        <v>16834</v>
      </c>
      <c r="G1356" t="s">
        <v>74</v>
      </c>
      <c r="H1356" t="s">
        <v>14901</v>
      </c>
      <c r="I1356" t="s">
        <v>1765</v>
      </c>
      <c r="J1356" s="28">
        <v>45757</v>
      </c>
      <c r="K1356" s="28"/>
      <c r="M1356">
        <v>0</v>
      </c>
      <c r="N1356">
        <v>1</v>
      </c>
      <c r="O1356">
        <v>4</v>
      </c>
      <c r="P1356" t="s">
        <v>14512</v>
      </c>
      <c r="Q1356">
        <f t="shared" si="21"/>
        <v>9811</v>
      </c>
      <c r="R1356">
        <f>IF(COUNTIF($A$2:A1356,A1356)=1,Q1356,"")</f>
        <v>9811</v>
      </c>
    </row>
    <row r="1357" spans="1:18">
      <c r="A1357" t="s">
        <v>10551</v>
      </c>
      <c r="B1357" t="s">
        <v>10532</v>
      </c>
      <c r="C1357" t="s">
        <v>14660</v>
      </c>
      <c r="D1357" t="s">
        <v>52</v>
      </c>
      <c r="E1357" t="s">
        <v>14543</v>
      </c>
      <c r="F1357" t="s">
        <v>16835</v>
      </c>
      <c r="G1357" t="s">
        <v>61</v>
      </c>
      <c r="H1357" t="s">
        <v>14545</v>
      </c>
      <c r="I1357" t="s">
        <v>4665</v>
      </c>
      <c r="J1357" s="28"/>
      <c r="K1357" s="28">
        <v>45850</v>
      </c>
      <c r="L1357">
        <v>197</v>
      </c>
      <c r="M1357">
        <v>0</v>
      </c>
      <c r="N1357">
        <v>1</v>
      </c>
      <c r="O1357">
        <v>3</v>
      </c>
      <c r="P1357" t="s">
        <v>14516</v>
      </c>
      <c r="Q1357">
        <f t="shared" si="21"/>
        <v>160283</v>
      </c>
      <c r="R1357">
        <f>IF(COUNTIF($A$2:A1357,A1357)=1,Q1357,"")</f>
        <v>160283</v>
      </c>
    </row>
    <row r="1358" spans="1:18">
      <c r="A1358" t="s">
        <v>10972</v>
      </c>
      <c r="B1358" t="s">
        <v>276</v>
      </c>
      <c r="C1358" t="s">
        <v>14964</v>
      </c>
      <c r="D1358" t="s">
        <v>73</v>
      </c>
      <c r="E1358" t="s">
        <v>14543</v>
      </c>
      <c r="F1358" t="s">
        <v>16836</v>
      </c>
      <c r="G1358" t="s">
        <v>133</v>
      </c>
      <c r="H1358" t="s">
        <v>14549</v>
      </c>
      <c r="I1358" t="s">
        <v>3730</v>
      </c>
      <c r="J1358" s="28">
        <v>45363</v>
      </c>
      <c r="K1358" s="28">
        <v>45266</v>
      </c>
      <c r="L1358">
        <v>55</v>
      </c>
      <c r="M1358">
        <v>0</v>
      </c>
      <c r="N1358">
        <v>1</v>
      </c>
      <c r="O1358">
        <v>1.8</v>
      </c>
      <c r="P1358" t="s">
        <v>14516</v>
      </c>
      <c r="Q1358">
        <f t="shared" si="21"/>
        <v>10308</v>
      </c>
      <c r="R1358">
        <f>IF(COUNTIF($A$2:A1358,A1358)=1,Q1358,"")</f>
        <v>10308</v>
      </c>
    </row>
    <row r="1359" spans="1:18">
      <c r="A1359" t="s">
        <v>6230</v>
      </c>
      <c r="B1359" t="s">
        <v>1421</v>
      </c>
      <c r="C1359" t="s">
        <v>3098</v>
      </c>
      <c r="D1359" t="s">
        <v>73</v>
      </c>
      <c r="E1359" t="s">
        <v>14517</v>
      </c>
      <c r="F1359" t="s">
        <v>16837</v>
      </c>
      <c r="G1359" t="s">
        <v>80</v>
      </c>
      <c r="H1359" t="s">
        <v>14560</v>
      </c>
      <c r="I1359" t="s">
        <v>792</v>
      </c>
      <c r="J1359" s="28">
        <v>45454</v>
      </c>
      <c r="K1359" s="28"/>
      <c r="M1359">
        <v>0</v>
      </c>
      <c r="N1359">
        <v>1</v>
      </c>
      <c r="O1359">
        <v>11.5</v>
      </c>
      <c r="P1359" t="s">
        <v>14550</v>
      </c>
      <c r="Q1359">
        <f t="shared" si="21"/>
        <v>39218</v>
      </c>
      <c r="R1359">
        <f>IF(COUNTIF($A$2:A1359,A1359)=1,Q1359,"")</f>
        <v>39218</v>
      </c>
    </row>
    <row r="1360" spans="1:18">
      <c r="A1360" t="s">
        <v>16838</v>
      </c>
      <c r="B1360" t="s">
        <v>3654</v>
      </c>
      <c r="C1360" t="s">
        <v>15437</v>
      </c>
      <c r="D1360" t="s">
        <v>73</v>
      </c>
      <c r="E1360" t="s">
        <v>14558</v>
      </c>
      <c r="F1360" t="s">
        <v>16839</v>
      </c>
      <c r="G1360" t="s">
        <v>133</v>
      </c>
      <c r="H1360" t="s">
        <v>14580</v>
      </c>
      <c r="I1360" t="s">
        <v>2002</v>
      </c>
      <c r="J1360" s="28">
        <v>45382</v>
      </c>
      <c r="K1360" s="28">
        <v>45291</v>
      </c>
      <c r="L1360">
        <v>73</v>
      </c>
      <c r="M1360">
        <v>0</v>
      </c>
      <c r="N1360">
        <v>1</v>
      </c>
      <c r="O1360">
        <v>3.8</v>
      </c>
      <c r="P1360" t="s">
        <v>14550</v>
      </c>
      <c r="Q1360">
        <f t="shared" si="21"/>
        <v>19360</v>
      </c>
      <c r="R1360">
        <f>IF(COUNTIF($A$2:A1360,A1360)=1,Q1360,"")</f>
        <v>19360</v>
      </c>
    </row>
    <row r="1361" spans="1:18">
      <c r="A1361" t="s">
        <v>16840</v>
      </c>
      <c r="B1361" t="s">
        <v>2474</v>
      </c>
      <c r="C1361" t="s">
        <v>16841</v>
      </c>
      <c r="D1361" t="s">
        <v>52</v>
      </c>
      <c r="E1361" t="s">
        <v>14504</v>
      </c>
      <c r="F1361" t="s">
        <v>16842</v>
      </c>
      <c r="G1361" t="s">
        <v>80</v>
      </c>
      <c r="H1361" t="s">
        <v>14549</v>
      </c>
      <c r="I1361" t="s">
        <v>2289</v>
      </c>
      <c r="J1361" s="28">
        <v>45045</v>
      </c>
      <c r="K1361" s="28"/>
      <c r="M1361">
        <v>0</v>
      </c>
      <c r="N1361">
        <v>1</v>
      </c>
      <c r="O1361">
        <v>5</v>
      </c>
      <c r="P1361" t="s">
        <v>14507</v>
      </c>
      <c r="Q1361">
        <f t="shared" si="21"/>
        <v>206859</v>
      </c>
      <c r="R1361">
        <f>IF(COUNTIF($A$2:A1361,A1361)=1,Q1361,"")</f>
        <v>206859</v>
      </c>
    </row>
    <row r="1362" spans="1:18">
      <c r="A1362" t="s">
        <v>16843</v>
      </c>
      <c r="B1362" t="s">
        <v>2936</v>
      </c>
      <c r="C1362" t="s">
        <v>16201</v>
      </c>
      <c r="D1362" t="s">
        <v>119</v>
      </c>
      <c r="E1362" t="s">
        <v>14543</v>
      </c>
      <c r="F1362" t="s">
        <v>16844</v>
      </c>
      <c r="G1362" t="s">
        <v>14588</v>
      </c>
      <c r="H1362" t="s">
        <v>14540</v>
      </c>
      <c r="I1362" t="s">
        <v>1946</v>
      </c>
      <c r="J1362" s="28">
        <v>45541</v>
      </c>
      <c r="K1362" s="28">
        <v>45642</v>
      </c>
      <c r="L1362">
        <v>174</v>
      </c>
      <c r="M1362">
        <v>0</v>
      </c>
      <c r="N1362">
        <v>1</v>
      </c>
      <c r="P1362" t="s">
        <v>14524</v>
      </c>
      <c r="Q1362">
        <f t="shared" si="21"/>
        <v>8956</v>
      </c>
      <c r="R1362">
        <f>IF(COUNTIF($A$2:A1362,A1362)=1,Q1362,"")</f>
        <v>8956</v>
      </c>
    </row>
    <row r="1363" spans="1:18">
      <c r="A1363" t="s">
        <v>11896</v>
      </c>
      <c r="B1363" t="s">
        <v>3314</v>
      </c>
      <c r="C1363" t="s">
        <v>3098</v>
      </c>
      <c r="D1363" t="s">
        <v>60</v>
      </c>
      <c r="E1363" t="s">
        <v>14522</v>
      </c>
      <c r="F1363" t="s">
        <v>16845</v>
      </c>
      <c r="G1363" t="s">
        <v>14519</v>
      </c>
      <c r="H1363" t="s">
        <v>14682</v>
      </c>
      <c r="I1363" t="s">
        <v>963</v>
      </c>
      <c r="J1363" s="28">
        <v>45805</v>
      </c>
      <c r="K1363" s="28"/>
      <c r="M1363">
        <v>0</v>
      </c>
      <c r="N1363">
        <v>1</v>
      </c>
      <c r="O1363">
        <v>6.3</v>
      </c>
      <c r="P1363" t="s">
        <v>14516</v>
      </c>
      <c r="Q1363">
        <f t="shared" si="21"/>
        <v>22781</v>
      </c>
      <c r="R1363">
        <f>IF(COUNTIF($A$2:A1363,A1363)=1,Q1363,"")</f>
        <v>22781</v>
      </c>
    </row>
    <row r="1364" spans="1:18">
      <c r="A1364" t="s">
        <v>4485</v>
      </c>
      <c r="B1364" t="s">
        <v>11274</v>
      </c>
      <c r="C1364" t="s">
        <v>16412</v>
      </c>
      <c r="D1364" t="s">
        <v>100</v>
      </c>
      <c r="E1364" t="s">
        <v>14509</v>
      </c>
      <c r="F1364" t="s">
        <v>16846</v>
      </c>
      <c r="G1364" t="s">
        <v>14588</v>
      </c>
      <c r="H1364" t="s">
        <v>14571</v>
      </c>
      <c r="I1364" t="s">
        <v>1280</v>
      </c>
      <c r="J1364" s="28">
        <v>45809</v>
      </c>
      <c r="K1364" s="28"/>
      <c r="M1364">
        <v>0</v>
      </c>
      <c r="N1364">
        <v>1</v>
      </c>
      <c r="O1364">
        <v>0.6</v>
      </c>
      <c r="P1364" t="s">
        <v>14516</v>
      </c>
      <c r="Q1364">
        <f t="shared" si="21"/>
        <v>3656</v>
      </c>
      <c r="R1364">
        <f>IF(COUNTIF($A$2:A1364,A1364)=1,Q1364,"")</f>
        <v>3656</v>
      </c>
    </row>
    <row r="1365" spans="1:18">
      <c r="A1365" t="s">
        <v>16847</v>
      </c>
      <c r="B1365" t="s">
        <v>7477</v>
      </c>
      <c r="C1365" t="s">
        <v>3098</v>
      </c>
      <c r="D1365" t="s">
        <v>119</v>
      </c>
      <c r="E1365" t="s">
        <v>14504</v>
      </c>
      <c r="F1365" t="s">
        <v>16848</v>
      </c>
      <c r="G1365" t="s">
        <v>80</v>
      </c>
      <c r="H1365" t="s">
        <v>14532</v>
      </c>
      <c r="I1365" t="s">
        <v>1115</v>
      </c>
      <c r="J1365" s="28">
        <v>45700</v>
      </c>
      <c r="K1365" s="28"/>
      <c r="M1365">
        <v>0</v>
      </c>
      <c r="N1365">
        <v>1</v>
      </c>
      <c r="O1365">
        <v>20.3</v>
      </c>
      <c r="P1365" t="s">
        <v>14516</v>
      </c>
      <c r="Q1365">
        <f t="shared" si="21"/>
        <v>7767</v>
      </c>
      <c r="R1365">
        <f>IF(COUNTIF($A$2:A1365,A1365)=1,Q1365,"")</f>
        <v>7767</v>
      </c>
    </row>
    <row r="1366" spans="1:18">
      <c r="A1366" t="s">
        <v>6115</v>
      </c>
      <c r="B1366" t="s">
        <v>2224</v>
      </c>
      <c r="C1366" t="s">
        <v>15366</v>
      </c>
      <c r="D1366" t="s">
        <v>73</v>
      </c>
      <c r="E1366" t="s">
        <v>14517</v>
      </c>
      <c r="F1366" t="s">
        <v>15089</v>
      </c>
      <c r="G1366" t="s">
        <v>74</v>
      </c>
      <c r="H1366" t="s">
        <v>14553</v>
      </c>
      <c r="I1366" t="s">
        <v>339</v>
      </c>
      <c r="J1366" s="28">
        <v>45069</v>
      </c>
      <c r="K1366" s="28"/>
      <c r="M1366">
        <v>0</v>
      </c>
      <c r="N1366">
        <v>1</v>
      </c>
      <c r="O1366">
        <v>8.8000000000000007</v>
      </c>
      <c r="P1366" t="s">
        <v>14524</v>
      </c>
      <c r="Q1366">
        <f t="shared" si="21"/>
        <v>32000</v>
      </c>
      <c r="R1366">
        <f>IF(COUNTIF($A$2:A1366,A1366)=1,Q1366,"")</f>
        <v>32000</v>
      </c>
    </row>
    <row r="1367" spans="1:18">
      <c r="A1367" t="s">
        <v>16849</v>
      </c>
      <c r="B1367" t="s">
        <v>1298</v>
      </c>
      <c r="C1367" t="s">
        <v>15070</v>
      </c>
      <c r="D1367" t="s">
        <v>52</v>
      </c>
      <c r="E1367" t="s">
        <v>14543</v>
      </c>
      <c r="F1367" t="s">
        <v>16850</v>
      </c>
      <c r="G1367" t="s">
        <v>133</v>
      </c>
      <c r="H1367" t="s">
        <v>14639</v>
      </c>
      <c r="I1367" t="s">
        <v>3031</v>
      </c>
      <c r="J1367" s="28">
        <v>45726</v>
      </c>
      <c r="K1367" s="28">
        <v>45572</v>
      </c>
      <c r="L1367">
        <v>20</v>
      </c>
      <c r="M1367">
        <v>1</v>
      </c>
      <c r="N1367">
        <v>2</v>
      </c>
      <c r="O1367">
        <v>2</v>
      </c>
      <c r="P1367" t="s">
        <v>14512</v>
      </c>
      <c r="Q1367">
        <f t="shared" si="21"/>
        <v>61559</v>
      </c>
      <c r="R1367">
        <f>IF(COUNTIF($A$2:A1367,A1367)=1,Q1367,"")</f>
        <v>61559</v>
      </c>
    </row>
    <row r="1368" spans="1:18">
      <c r="A1368" t="s">
        <v>16851</v>
      </c>
      <c r="B1368" t="s">
        <v>1404</v>
      </c>
      <c r="C1368" t="s">
        <v>15063</v>
      </c>
      <c r="D1368" t="s">
        <v>100</v>
      </c>
      <c r="E1368" t="s">
        <v>14543</v>
      </c>
      <c r="F1368" t="s">
        <v>16852</v>
      </c>
      <c r="G1368" t="s">
        <v>133</v>
      </c>
      <c r="H1368" t="s">
        <v>14565</v>
      </c>
      <c r="I1368" t="s">
        <v>1030</v>
      </c>
      <c r="J1368" s="28">
        <v>45503</v>
      </c>
      <c r="K1368" s="28">
        <v>45392</v>
      </c>
      <c r="L1368">
        <v>27</v>
      </c>
      <c r="M1368">
        <v>0</v>
      </c>
      <c r="N1368">
        <v>1</v>
      </c>
      <c r="O1368">
        <v>20.100000000000001</v>
      </c>
      <c r="P1368" t="s">
        <v>14507</v>
      </c>
      <c r="Q1368">
        <f t="shared" si="21"/>
        <v>4687</v>
      </c>
      <c r="R1368">
        <f>IF(COUNTIF($A$2:A1368,A1368)=1,Q1368,"")</f>
        <v>4687</v>
      </c>
    </row>
    <row r="1369" spans="1:18">
      <c r="A1369" t="s">
        <v>8009</v>
      </c>
      <c r="B1369" t="s">
        <v>2132</v>
      </c>
      <c r="C1369" t="s">
        <v>16853</v>
      </c>
      <c r="D1369" t="s">
        <v>100</v>
      </c>
      <c r="E1369" t="s">
        <v>14509</v>
      </c>
      <c r="F1369" t="s">
        <v>16854</v>
      </c>
      <c r="G1369" t="s">
        <v>67</v>
      </c>
      <c r="H1369" t="s">
        <v>14560</v>
      </c>
      <c r="I1369" t="s">
        <v>16855</v>
      </c>
      <c r="J1369" s="28">
        <v>44749</v>
      </c>
      <c r="K1369" s="28"/>
      <c r="M1369">
        <v>0</v>
      </c>
      <c r="N1369">
        <v>1</v>
      </c>
      <c r="P1369" t="s">
        <v>14524</v>
      </c>
      <c r="Q1369">
        <f t="shared" si="21"/>
        <v>1832</v>
      </c>
      <c r="R1369">
        <f>IF(COUNTIF($A$2:A1369,A1369)=1,Q1369,"")</f>
        <v>1832</v>
      </c>
    </row>
    <row r="1370" spans="1:18">
      <c r="A1370" t="s">
        <v>14337</v>
      </c>
      <c r="B1370" t="s">
        <v>1999</v>
      </c>
      <c r="C1370" t="s">
        <v>3098</v>
      </c>
      <c r="D1370" t="s">
        <v>52</v>
      </c>
      <c r="E1370" t="s">
        <v>14517</v>
      </c>
      <c r="F1370" t="s">
        <v>16856</v>
      </c>
      <c r="G1370" t="s">
        <v>74</v>
      </c>
      <c r="H1370" t="s">
        <v>14619</v>
      </c>
      <c r="I1370" t="s">
        <v>7256</v>
      </c>
      <c r="J1370" s="28">
        <v>45492</v>
      </c>
      <c r="K1370" s="28"/>
      <c r="M1370">
        <v>0</v>
      </c>
      <c r="N1370">
        <v>1</v>
      </c>
      <c r="O1370">
        <v>8.1999999999999993</v>
      </c>
      <c r="P1370" t="s">
        <v>14507</v>
      </c>
      <c r="Q1370">
        <f t="shared" si="21"/>
        <v>52066</v>
      </c>
      <c r="R1370">
        <f>IF(COUNTIF($A$2:A1370,A1370)=1,Q1370,"")</f>
        <v>52066</v>
      </c>
    </row>
    <row r="1371" spans="1:18">
      <c r="A1371" t="s">
        <v>10644</v>
      </c>
      <c r="B1371" t="s">
        <v>2445</v>
      </c>
      <c r="C1371" t="s">
        <v>15210</v>
      </c>
      <c r="D1371" t="s">
        <v>52</v>
      </c>
      <c r="E1371" t="s">
        <v>14558</v>
      </c>
      <c r="F1371" t="s">
        <v>16857</v>
      </c>
      <c r="G1371" t="s">
        <v>14519</v>
      </c>
      <c r="H1371" t="s">
        <v>16050</v>
      </c>
      <c r="I1371" t="s">
        <v>16858</v>
      </c>
      <c r="J1371" s="28">
        <v>44791</v>
      </c>
      <c r="K1371" s="28">
        <v>44740</v>
      </c>
      <c r="L1371">
        <v>80</v>
      </c>
      <c r="M1371">
        <v>0</v>
      </c>
      <c r="N1371">
        <v>1</v>
      </c>
      <c r="O1371">
        <v>17.2</v>
      </c>
      <c r="P1371" t="s">
        <v>14512</v>
      </c>
      <c r="Q1371">
        <f t="shared" si="21"/>
        <v>180842</v>
      </c>
      <c r="R1371">
        <f>IF(COUNTIF($A$2:A1371,A1371)=1,Q1371,"")</f>
        <v>180842</v>
      </c>
    </row>
    <row r="1372" spans="1:18">
      <c r="A1372" t="s">
        <v>9943</v>
      </c>
      <c r="B1372" t="s">
        <v>8103</v>
      </c>
      <c r="C1372" t="s">
        <v>3098</v>
      </c>
      <c r="D1372" t="s">
        <v>60</v>
      </c>
      <c r="E1372" t="s">
        <v>14517</v>
      </c>
      <c r="F1372" t="s">
        <v>16859</v>
      </c>
      <c r="G1372" t="s">
        <v>80</v>
      </c>
      <c r="H1372" t="s">
        <v>14506</v>
      </c>
      <c r="I1372" t="s">
        <v>1042</v>
      </c>
      <c r="J1372" s="28">
        <v>45239</v>
      </c>
      <c r="K1372" s="28"/>
      <c r="M1372">
        <v>0</v>
      </c>
      <c r="N1372">
        <v>1</v>
      </c>
      <c r="O1372">
        <v>25.4</v>
      </c>
      <c r="P1372" t="s">
        <v>14507</v>
      </c>
      <c r="Q1372">
        <f t="shared" si="21"/>
        <v>13206</v>
      </c>
      <c r="R1372">
        <f>IF(COUNTIF($A$2:A1372,A1372)=1,Q1372,"")</f>
        <v>13206</v>
      </c>
    </row>
    <row r="1373" spans="1:18">
      <c r="A1373" t="s">
        <v>8855</v>
      </c>
      <c r="B1373" t="s">
        <v>1868</v>
      </c>
      <c r="C1373" t="s">
        <v>14716</v>
      </c>
      <c r="D1373" t="s">
        <v>119</v>
      </c>
      <c r="E1373" t="s">
        <v>14504</v>
      </c>
      <c r="F1373" t="s">
        <v>16860</v>
      </c>
      <c r="G1373" t="s">
        <v>74</v>
      </c>
      <c r="H1373" t="s">
        <v>14616</v>
      </c>
      <c r="I1373" t="s">
        <v>2374</v>
      </c>
      <c r="J1373" s="28">
        <v>45555</v>
      </c>
      <c r="K1373" s="28"/>
      <c r="M1373">
        <v>0</v>
      </c>
      <c r="N1373">
        <v>1</v>
      </c>
      <c r="O1373">
        <v>16.100000000000001</v>
      </c>
      <c r="P1373" t="s">
        <v>14507</v>
      </c>
      <c r="Q1373">
        <f t="shared" si="21"/>
        <v>9510</v>
      </c>
      <c r="R1373">
        <f>IF(COUNTIF($A$2:A1373,A1373)=1,Q1373,"")</f>
        <v>9510</v>
      </c>
    </row>
    <row r="1374" spans="1:18">
      <c r="A1374" t="s">
        <v>8695</v>
      </c>
      <c r="B1374" t="s">
        <v>1214</v>
      </c>
      <c r="C1374" t="s">
        <v>16315</v>
      </c>
      <c r="D1374" t="s">
        <v>100</v>
      </c>
      <c r="E1374" t="s">
        <v>14543</v>
      </c>
      <c r="F1374" t="s">
        <v>16861</v>
      </c>
      <c r="G1374" t="s">
        <v>80</v>
      </c>
      <c r="H1374" t="s">
        <v>14553</v>
      </c>
      <c r="I1374" t="s">
        <v>5269</v>
      </c>
      <c r="J1374" s="28">
        <v>45157</v>
      </c>
      <c r="K1374" s="28">
        <v>45129</v>
      </c>
      <c r="L1374">
        <v>122</v>
      </c>
      <c r="M1374">
        <v>1</v>
      </c>
      <c r="N1374">
        <v>2</v>
      </c>
      <c r="O1374">
        <v>27</v>
      </c>
      <c r="P1374" t="s">
        <v>14512</v>
      </c>
      <c r="Q1374">
        <f t="shared" si="21"/>
        <v>7435</v>
      </c>
      <c r="R1374">
        <f>IF(COUNTIF($A$2:A1374,A1374)=1,Q1374,"")</f>
        <v>7435</v>
      </c>
    </row>
    <row r="1375" spans="1:18">
      <c r="A1375" t="s">
        <v>6377</v>
      </c>
      <c r="B1375" t="s">
        <v>5319</v>
      </c>
      <c r="C1375" t="s">
        <v>14927</v>
      </c>
      <c r="D1375" t="s">
        <v>100</v>
      </c>
      <c r="E1375" t="s">
        <v>14590</v>
      </c>
      <c r="F1375" t="s">
        <v>16862</v>
      </c>
      <c r="G1375" t="s">
        <v>14588</v>
      </c>
      <c r="H1375" t="s">
        <v>15358</v>
      </c>
      <c r="I1375" t="s">
        <v>77</v>
      </c>
      <c r="J1375" s="28">
        <v>45564</v>
      </c>
      <c r="K1375" s="28"/>
      <c r="M1375">
        <v>0</v>
      </c>
      <c r="N1375">
        <v>1</v>
      </c>
      <c r="O1375">
        <v>26.9</v>
      </c>
      <c r="P1375" t="s">
        <v>14512</v>
      </c>
      <c r="Q1375">
        <f t="shared" si="21"/>
        <v>8329</v>
      </c>
      <c r="R1375">
        <f>IF(COUNTIF($A$2:A1375,A1375)=1,Q1375,"")</f>
        <v>8329</v>
      </c>
    </row>
    <row r="1376" spans="1:18">
      <c r="A1376" t="s">
        <v>16863</v>
      </c>
      <c r="B1376" t="s">
        <v>1665</v>
      </c>
      <c r="C1376" t="s">
        <v>14770</v>
      </c>
      <c r="D1376" t="s">
        <v>119</v>
      </c>
      <c r="E1376" t="s">
        <v>14543</v>
      </c>
      <c r="F1376" t="s">
        <v>16864</v>
      </c>
      <c r="G1376" t="s">
        <v>67</v>
      </c>
      <c r="H1376" t="s">
        <v>14571</v>
      </c>
      <c r="I1376" t="s">
        <v>1335</v>
      </c>
      <c r="J1376" s="28">
        <v>45703</v>
      </c>
      <c r="K1376" s="28">
        <v>45595</v>
      </c>
      <c r="L1376">
        <v>69</v>
      </c>
      <c r="M1376">
        <v>0</v>
      </c>
      <c r="N1376">
        <v>1</v>
      </c>
      <c r="O1376">
        <v>12.2</v>
      </c>
      <c r="P1376" t="s">
        <v>14512</v>
      </c>
      <c r="Q1376">
        <f t="shared" si="21"/>
        <v>12645</v>
      </c>
      <c r="R1376">
        <f>IF(COUNTIF($A$2:A1376,A1376)=1,Q1376,"")</f>
        <v>12645</v>
      </c>
    </row>
    <row r="1377" spans="1:18">
      <c r="A1377" t="s">
        <v>16865</v>
      </c>
      <c r="B1377" t="s">
        <v>8370</v>
      </c>
      <c r="C1377" t="s">
        <v>16866</v>
      </c>
      <c r="D1377" t="s">
        <v>73</v>
      </c>
      <c r="E1377" t="s">
        <v>14543</v>
      </c>
      <c r="F1377" t="s">
        <v>16867</v>
      </c>
      <c r="G1377" t="s">
        <v>14588</v>
      </c>
      <c r="H1377" t="s">
        <v>14549</v>
      </c>
      <c r="I1377" t="s">
        <v>707</v>
      </c>
      <c r="J1377" s="28">
        <v>44712</v>
      </c>
      <c r="K1377" s="28">
        <v>44628</v>
      </c>
      <c r="L1377">
        <v>40</v>
      </c>
      <c r="M1377">
        <v>1</v>
      </c>
      <c r="N1377">
        <v>3</v>
      </c>
      <c r="O1377">
        <v>17.600000000000001</v>
      </c>
      <c r="P1377" t="s">
        <v>14524</v>
      </c>
      <c r="Q1377">
        <f t="shared" si="21"/>
        <v>30154</v>
      </c>
      <c r="R1377">
        <f>IF(COUNTIF($A$2:A1377,A1377)=1,Q1377,"")</f>
        <v>30154</v>
      </c>
    </row>
    <row r="1378" spans="1:18">
      <c r="A1378" t="s">
        <v>16868</v>
      </c>
      <c r="B1378" t="s">
        <v>6698</v>
      </c>
      <c r="C1378" t="s">
        <v>15807</v>
      </c>
      <c r="D1378" t="s">
        <v>119</v>
      </c>
      <c r="E1378" t="s">
        <v>14558</v>
      </c>
      <c r="F1378" t="s">
        <v>14531</v>
      </c>
      <c r="G1378" t="s">
        <v>90</v>
      </c>
      <c r="H1378" t="s">
        <v>14630</v>
      </c>
      <c r="I1378" t="s">
        <v>1267</v>
      </c>
      <c r="J1378" s="28">
        <v>45658</v>
      </c>
      <c r="K1378" s="28">
        <v>45807</v>
      </c>
      <c r="L1378">
        <v>188</v>
      </c>
      <c r="M1378">
        <v>0</v>
      </c>
      <c r="N1378">
        <v>1</v>
      </c>
      <c r="O1378">
        <v>30.5</v>
      </c>
      <c r="P1378" t="s">
        <v>14507</v>
      </c>
      <c r="Q1378">
        <f t="shared" si="21"/>
        <v>4000</v>
      </c>
      <c r="R1378">
        <f>IF(COUNTIF($A$2:A1378,A1378)=1,Q1378,"")</f>
        <v>4000</v>
      </c>
    </row>
    <row r="1379" spans="1:18">
      <c r="A1379" t="s">
        <v>16869</v>
      </c>
      <c r="B1379" t="s">
        <v>1051</v>
      </c>
      <c r="C1379" t="s">
        <v>14551</v>
      </c>
      <c r="D1379" t="s">
        <v>73</v>
      </c>
      <c r="E1379" t="s">
        <v>14558</v>
      </c>
      <c r="F1379" t="s">
        <v>16870</v>
      </c>
      <c r="G1379" t="s">
        <v>14519</v>
      </c>
      <c r="H1379" t="s">
        <v>14532</v>
      </c>
      <c r="I1379" t="s">
        <v>254</v>
      </c>
      <c r="J1379" s="28">
        <v>45638</v>
      </c>
      <c r="K1379" s="28">
        <v>45672</v>
      </c>
      <c r="L1379">
        <v>185</v>
      </c>
      <c r="M1379">
        <v>0</v>
      </c>
      <c r="N1379">
        <v>1</v>
      </c>
      <c r="O1379">
        <v>15.2</v>
      </c>
      <c r="P1379" t="s">
        <v>14524</v>
      </c>
      <c r="Q1379">
        <f t="shared" si="21"/>
        <v>38969</v>
      </c>
      <c r="R1379">
        <f>IF(COUNTIF($A$2:A1379,A1379)=1,Q1379,"")</f>
        <v>38969</v>
      </c>
    </row>
    <row r="1380" spans="1:18">
      <c r="A1380" t="s">
        <v>11034</v>
      </c>
      <c r="B1380" t="s">
        <v>6357</v>
      </c>
      <c r="C1380" t="s">
        <v>14862</v>
      </c>
      <c r="D1380" t="s">
        <v>52</v>
      </c>
      <c r="E1380" t="s">
        <v>14558</v>
      </c>
      <c r="F1380" t="s">
        <v>16871</v>
      </c>
      <c r="G1380" t="s">
        <v>133</v>
      </c>
      <c r="H1380" t="s">
        <v>14571</v>
      </c>
      <c r="I1380" t="s">
        <v>536</v>
      </c>
      <c r="J1380" s="28">
        <v>45255</v>
      </c>
      <c r="K1380" s="28">
        <v>45276</v>
      </c>
      <c r="L1380">
        <v>117</v>
      </c>
      <c r="M1380">
        <v>0</v>
      </c>
      <c r="N1380">
        <v>1</v>
      </c>
      <c r="O1380">
        <v>18.8</v>
      </c>
      <c r="P1380" t="s">
        <v>14516</v>
      </c>
      <c r="Q1380">
        <f t="shared" si="21"/>
        <v>212137</v>
      </c>
      <c r="R1380">
        <f>IF(COUNTIF($A$2:A1380,A1380)=1,Q1380,"")</f>
        <v>212137</v>
      </c>
    </row>
    <row r="1381" spans="1:18">
      <c r="A1381" t="s">
        <v>12772</v>
      </c>
      <c r="B1381" t="s">
        <v>3588</v>
      </c>
      <c r="C1381" t="s">
        <v>3098</v>
      </c>
      <c r="D1381" t="s">
        <v>60</v>
      </c>
      <c r="E1381" t="s">
        <v>14522</v>
      </c>
      <c r="F1381" t="s">
        <v>16872</v>
      </c>
      <c r="G1381" t="s">
        <v>74</v>
      </c>
      <c r="H1381" t="s">
        <v>15213</v>
      </c>
      <c r="I1381" t="s">
        <v>188</v>
      </c>
      <c r="J1381" s="28">
        <v>45028</v>
      </c>
      <c r="K1381" s="28"/>
      <c r="M1381">
        <v>0</v>
      </c>
      <c r="N1381">
        <v>1</v>
      </c>
      <c r="O1381">
        <v>1.1000000000000001</v>
      </c>
      <c r="P1381" t="s">
        <v>14550</v>
      </c>
      <c r="Q1381">
        <f t="shared" si="21"/>
        <v>23472</v>
      </c>
      <c r="R1381">
        <f>IF(COUNTIF($A$2:A1381,A1381)=1,Q1381,"")</f>
        <v>23472</v>
      </c>
    </row>
    <row r="1382" spans="1:18">
      <c r="A1382" t="s">
        <v>16873</v>
      </c>
      <c r="B1382" t="s">
        <v>6111</v>
      </c>
      <c r="C1382" t="s">
        <v>3098</v>
      </c>
      <c r="D1382" t="s">
        <v>100</v>
      </c>
      <c r="E1382" t="s">
        <v>14504</v>
      </c>
      <c r="F1382" t="s">
        <v>14529</v>
      </c>
      <c r="G1382" t="s">
        <v>67</v>
      </c>
      <c r="H1382" t="s">
        <v>14574</v>
      </c>
      <c r="I1382" t="s">
        <v>886</v>
      </c>
      <c r="J1382" s="28">
        <v>45411</v>
      </c>
      <c r="K1382" s="28"/>
      <c r="M1382">
        <v>0</v>
      </c>
      <c r="N1382">
        <v>1</v>
      </c>
      <c r="O1382">
        <v>2</v>
      </c>
      <c r="P1382" t="s">
        <v>14550</v>
      </c>
      <c r="Q1382">
        <f t="shared" si="21"/>
        <v>7000</v>
      </c>
      <c r="R1382">
        <f>IF(COUNTIF($A$2:A1382,A1382)=1,Q1382,"")</f>
        <v>7000</v>
      </c>
    </row>
    <row r="1383" spans="1:18">
      <c r="A1383" t="s">
        <v>8180</v>
      </c>
      <c r="B1383" t="s">
        <v>207</v>
      </c>
      <c r="C1383" t="s">
        <v>15248</v>
      </c>
      <c r="D1383" t="s">
        <v>100</v>
      </c>
      <c r="E1383" t="s">
        <v>14522</v>
      </c>
      <c r="F1383" t="s">
        <v>16874</v>
      </c>
      <c r="G1383" t="s">
        <v>61</v>
      </c>
      <c r="H1383" t="s">
        <v>14560</v>
      </c>
      <c r="I1383" t="s">
        <v>1482</v>
      </c>
      <c r="J1383" s="28">
        <v>45643</v>
      </c>
      <c r="K1383" s="28"/>
      <c r="M1383">
        <v>0</v>
      </c>
      <c r="N1383">
        <v>1</v>
      </c>
      <c r="O1383">
        <v>34.6</v>
      </c>
      <c r="P1383" t="s">
        <v>14524</v>
      </c>
      <c r="Q1383">
        <f t="shared" si="21"/>
        <v>7698</v>
      </c>
      <c r="R1383">
        <f>IF(COUNTIF($A$2:A1383,A1383)=1,Q1383,"")</f>
        <v>7698</v>
      </c>
    </row>
    <row r="1384" spans="1:18">
      <c r="A1384" t="s">
        <v>5965</v>
      </c>
      <c r="B1384" t="s">
        <v>4467</v>
      </c>
      <c r="C1384" t="s">
        <v>3098</v>
      </c>
      <c r="D1384" t="s">
        <v>60</v>
      </c>
      <c r="E1384" t="s">
        <v>14517</v>
      </c>
      <c r="F1384" t="s">
        <v>16875</v>
      </c>
      <c r="G1384" t="s">
        <v>74</v>
      </c>
      <c r="H1384" t="s">
        <v>14687</v>
      </c>
      <c r="I1384" t="s">
        <v>3001</v>
      </c>
      <c r="J1384" s="28">
        <v>45108</v>
      </c>
      <c r="K1384" s="28"/>
      <c r="M1384">
        <v>0</v>
      </c>
      <c r="N1384">
        <v>1</v>
      </c>
      <c r="O1384">
        <v>33</v>
      </c>
      <c r="P1384" t="s">
        <v>14512</v>
      </c>
      <c r="Q1384">
        <f t="shared" si="21"/>
        <v>4144</v>
      </c>
      <c r="R1384">
        <f>IF(COUNTIF($A$2:A1384,A1384)=1,Q1384,"")</f>
        <v>4144</v>
      </c>
    </row>
    <row r="1385" spans="1:18">
      <c r="A1385" t="s">
        <v>9498</v>
      </c>
      <c r="B1385" t="s">
        <v>3812</v>
      </c>
      <c r="C1385" t="s">
        <v>3098</v>
      </c>
      <c r="D1385" t="s">
        <v>73</v>
      </c>
      <c r="E1385" t="s">
        <v>14522</v>
      </c>
      <c r="F1385" t="s">
        <v>16876</v>
      </c>
      <c r="G1385" t="s">
        <v>61</v>
      </c>
      <c r="H1385" t="s">
        <v>14571</v>
      </c>
      <c r="I1385" t="s">
        <v>1239</v>
      </c>
      <c r="J1385" s="28">
        <v>45661</v>
      </c>
      <c r="K1385" s="28"/>
      <c r="M1385">
        <v>0</v>
      </c>
      <c r="N1385">
        <v>1</v>
      </c>
      <c r="O1385">
        <v>5.0999999999999996</v>
      </c>
      <c r="P1385" t="s">
        <v>14516</v>
      </c>
      <c r="Q1385">
        <f t="shared" si="21"/>
        <v>27000</v>
      </c>
      <c r="R1385">
        <f>IF(COUNTIF($A$2:A1385,A1385)=1,Q1385,"")</f>
        <v>27000</v>
      </c>
    </row>
    <row r="1386" spans="1:18">
      <c r="A1386" t="s">
        <v>9963</v>
      </c>
      <c r="B1386" t="s">
        <v>9346</v>
      </c>
      <c r="C1386" t="s">
        <v>16109</v>
      </c>
      <c r="D1386" t="s">
        <v>100</v>
      </c>
      <c r="E1386" t="s">
        <v>14543</v>
      </c>
      <c r="F1386" t="s">
        <v>14741</v>
      </c>
      <c r="G1386" t="s">
        <v>14519</v>
      </c>
      <c r="H1386" t="s">
        <v>14540</v>
      </c>
      <c r="I1386" t="s">
        <v>849</v>
      </c>
      <c r="J1386" s="28">
        <v>45229</v>
      </c>
      <c r="K1386" s="28">
        <v>45259</v>
      </c>
      <c r="L1386">
        <v>80</v>
      </c>
      <c r="M1386">
        <v>0</v>
      </c>
      <c r="N1386">
        <v>1</v>
      </c>
      <c r="P1386" t="s">
        <v>14512</v>
      </c>
      <c r="Q1386">
        <f t="shared" si="21"/>
        <v>2000</v>
      </c>
      <c r="R1386">
        <f>IF(COUNTIF($A$2:A1386,A1386)=1,Q1386,"")</f>
        <v>2000</v>
      </c>
    </row>
    <row r="1387" spans="1:18">
      <c r="A1387" t="s">
        <v>6454</v>
      </c>
      <c r="B1387" t="s">
        <v>1026</v>
      </c>
      <c r="C1387" t="s">
        <v>3098</v>
      </c>
      <c r="D1387" t="s">
        <v>100</v>
      </c>
      <c r="E1387" t="s">
        <v>14509</v>
      </c>
      <c r="F1387" t="s">
        <v>16877</v>
      </c>
      <c r="G1387" t="s">
        <v>90</v>
      </c>
      <c r="H1387" t="s">
        <v>14670</v>
      </c>
      <c r="I1387" t="s">
        <v>4650</v>
      </c>
      <c r="J1387" s="28">
        <v>45255</v>
      </c>
      <c r="K1387" s="28"/>
      <c r="M1387">
        <v>0</v>
      </c>
      <c r="N1387">
        <v>1</v>
      </c>
      <c r="O1387">
        <v>15.3</v>
      </c>
      <c r="P1387" t="s">
        <v>14512</v>
      </c>
      <c r="Q1387">
        <f t="shared" si="21"/>
        <v>4127</v>
      </c>
      <c r="R1387">
        <f>IF(COUNTIF($A$2:A1387,A1387)=1,Q1387,"")</f>
        <v>4127</v>
      </c>
    </row>
    <row r="1388" spans="1:18">
      <c r="A1388" t="s">
        <v>5762</v>
      </c>
      <c r="B1388" t="s">
        <v>3658</v>
      </c>
      <c r="C1388" t="s">
        <v>3098</v>
      </c>
      <c r="D1388" t="s">
        <v>73</v>
      </c>
      <c r="E1388" t="s">
        <v>14504</v>
      </c>
      <c r="F1388" t="s">
        <v>15961</v>
      </c>
      <c r="G1388" t="s">
        <v>14588</v>
      </c>
      <c r="H1388" t="s">
        <v>14506</v>
      </c>
      <c r="I1388" t="s">
        <v>1748</v>
      </c>
      <c r="J1388" s="28">
        <v>45165</v>
      </c>
      <c r="K1388" s="28"/>
      <c r="M1388">
        <v>0</v>
      </c>
      <c r="N1388">
        <v>1</v>
      </c>
      <c r="O1388">
        <v>34.6</v>
      </c>
      <c r="P1388" t="s">
        <v>14512</v>
      </c>
      <c r="Q1388">
        <f t="shared" si="21"/>
        <v>40000</v>
      </c>
      <c r="R1388">
        <f>IF(COUNTIF($A$2:A1388,A1388)=1,Q1388,"")</f>
        <v>40000</v>
      </c>
    </row>
    <row r="1389" spans="1:18">
      <c r="A1389" t="s">
        <v>16878</v>
      </c>
      <c r="B1389" t="s">
        <v>1983</v>
      </c>
      <c r="C1389" t="s">
        <v>3098</v>
      </c>
      <c r="D1389" t="s">
        <v>119</v>
      </c>
      <c r="E1389" t="s">
        <v>14509</v>
      </c>
      <c r="F1389" t="s">
        <v>16879</v>
      </c>
      <c r="G1389" t="s">
        <v>61</v>
      </c>
      <c r="H1389" t="s">
        <v>14635</v>
      </c>
      <c r="I1389" t="s">
        <v>16880</v>
      </c>
      <c r="J1389" s="28">
        <v>44760</v>
      </c>
      <c r="K1389" s="28"/>
      <c r="M1389">
        <v>0</v>
      </c>
      <c r="N1389">
        <v>1</v>
      </c>
      <c r="O1389">
        <v>10.4</v>
      </c>
      <c r="P1389" t="s">
        <v>14507</v>
      </c>
      <c r="Q1389">
        <f t="shared" si="21"/>
        <v>7936</v>
      </c>
      <c r="R1389">
        <f>IF(COUNTIF($A$2:A1389,A1389)=1,Q1389,"")</f>
        <v>7936</v>
      </c>
    </row>
    <row r="1390" spans="1:18">
      <c r="A1390" t="s">
        <v>16881</v>
      </c>
      <c r="B1390" t="s">
        <v>4499</v>
      </c>
      <c r="C1390" t="s">
        <v>14733</v>
      </c>
      <c r="D1390" t="s">
        <v>52</v>
      </c>
      <c r="E1390" t="s">
        <v>14543</v>
      </c>
      <c r="F1390" t="s">
        <v>16882</v>
      </c>
      <c r="G1390" t="s">
        <v>14519</v>
      </c>
      <c r="H1390" t="s">
        <v>14580</v>
      </c>
      <c r="I1390" t="s">
        <v>1111</v>
      </c>
      <c r="J1390" s="28">
        <v>45686</v>
      </c>
      <c r="K1390" s="28">
        <v>45603</v>
      </c>
      <c r="L1390">
        <v>49</v>
      </c>
      <c r="M1390">
        <v>1</v>
      </c>
      <c r="N1390">
        <v>2</v>
      </c>
      <c r="O1390">
        <v>4.2</v>
      </c>
      <c r="P1390" t="s">
        <v>14512</v>
      </c>
      <c r="Q1390">
        <f t="shared" si="21"/>
        <v>117886</v>
      </c>
      <c r="R1390">
        <f>IF(COUNTIF($A$2:A1390,A1390)=1,Q1390,"")</f>
        <v>117886</v>
      </c>
    </row>
    <row r="1391" spans="1:18">
      <c r="A1391" t="s">
        <v>3927</v>
      </c>
      <c r="B1391" t="s">
        <v>612</v>
      </c>
      <c r="C1391" t="s">
        <v>15742</v>
      </c>
      <c r="D1391" t="s">
        <v>52</v>
      </c>
      <c r="E1391" t="s">
        <v>14509</v>
      </c>
      <c r="F1391" t="s">
        <v>16883</v>
      </c>
      <c r="G1391" t="s">
        <v>90</v>
      </c>
      <c r="H1391" t="s">
        <v>14580</v>
      </c>
      <c r="I1391" t="s">
        <v>983</v>
      </c>
      <c r="J1391" s="28">
        <v>44868</v>
      </c>
      <c r="K1391" s="28"/>
      <c r="M1391">
        <v>0</v>
      </c>
      <c r="N1391">
        <v>1</v>
      </c>
      <c r="O1391">
        <v>28.2</v>
      </c>
      <c r="P1391" t="s">
        <v>14507</v>
      </c>
      <c r="Q1391">
        <f t="shared" si="21"/>
        <v>112999</v>
      </c>
      <c r="R1391">
        <f>IF(COUNTIF($A$2:A1391,A1391)=1,Q1391,"")</f>
        <v>112999</v>
      </c>
    </row>
    <row r="1392" spans="1:18">
      <c r="A1392" t="s">
        <v>16884</v>
      </c>
      <c r="B1392" t="s">
        <v>3908</v>
      </c>
      <c r="C1392" t="s">
        <v>3098</v>
      </c>
      <c r="D1392" t="s">
        <v>52</v>
      </c>
      <c r="E1392" t="s">
        <v>14517</v>
      </c>
      <c r="F1392" t="s">
        <v>16885</v>
      </c>
      <c r="G1392" t="s">
        <v>67</v>
      </c>
      <c r="H1392" t="s">
        <v>14549</v>
      </c>
      <c r="I1392" t="s">
        <v>1699</v>
      </c>
      <c r="J1392" s="28">
        <v>45052</v>
      </c>
      <c r="K1392" s="28"/>
      <c r="M1392">
        <v>0</v>
      </c>
      <c r="N1392">
        <v>1</v>
      </c>
      <c r="O1392">
        <v>29</v>
      </c>
      <c r="P1392" t="s">
        <v>14507</v>
      </c>
      <c r="Q1392">
        <f t="shared" si="21"/>
        <v>143452</v>
      </c>
      <c r="R1392">
        <f>IF(COUNTIF($A$2:A1392,A1392)=1,Q1392,"")</f>
        <v>143452</v>
      </c>
    </row>
    <row r="1393" spans="1:18">
      <c r="A1393" t="s">
        <v>7525</v>
      </c>
      <c r="B1393" t="s">
        <v>2763</v>
      </c>
      <c r="C1393" t="s">
        <v>3098</v>
      </c>
      <c r="D1393" t="s">
        <v>60</v>
      </c>
      <c r="E1393" t="s">
        <v>14558</v>
      </c>
      <c r="F1393" t="s">
        <v>16886</v>
      </c>
      <c r="G1393" t="s">
        <v>80</v>
      </c>
      <c r="H1393" t="s">
        <v>14560</v>
      </c>
      <c r="I1393" t="s">
        <v>10960</v>
      </c>
      <c r="J1393" s="28">
        <v>45565</v>
      </c>
      <c r="K1393" s="28">
        <v>45616</v>
      </c>
      <c r="L1393">
        <v>148</v>
      </c>
      <c r="M1393">
        <v>0</v>
      </c>
      <c r="N1393">
        <v>1</v>
      </c>
      <c r="O1393">
        <v>34.799999999999997</v>
      </c>
      <c r="P1393" t="s">
        <v>14550</v>
      </c>
      <c r="Q1393">
        <f t="shared" si="21"/>
        <v>23584</v>
      </c>
      <c r="R1393">
        <f>IF(COUNTIF($A$2:A1393,A1393)=1,Q1393,"")</f>
        <v>23584</v>
      </c>
    </row>
    <row r="1394" spans="1:18">
      <c r="A1394" t="s">
        <v>8683</v>
      </c>
      <c r="B1394" t="s">
        <v>7640</v>
      </c>
      <c r="C1394" t="s">
        <v>15368</v>
      </c>
      <c r="D1394" t="s">
        <v>52</v>
      </c>
      <c r="E1394" t="s">
        <v>14522</v>
      </c>
      <c r="F1394" t="s">
        <v>16887</v>
      </c>
      <c r="G1394" t="s">
        <v>133</v>
      </c>
      <c r="H1394" t="s">
        <v>14520</v>
      </c>
      <c r="I1394" t="s">
        <v>1276</v>
      </c>
      <c r="J1394" s="28">
        <v>45107</v>
      </c>
      <c r="K1394" s="28"/>
      <c r="M1394">
        <v>0</v>
      </c>
      <c r="N1394">
        <v>1</v>
      </c>
      <c r="O1394">
        <v>5.6</v>
      </c>
      <c r="P1394" t="s">
        <v>14507</v>
      </c>
      <c r="Q1394">
        <f t="shared" si="21"/>
        <v>52837</v>
      </c>
      <c r="R1394">
        <f>IF(COUNTIF($A$2:A1394,A1394)=1,Q1394,"")</f>
        <v>52837</v>
      </c>
    </row>
    <row r="1395" spans="1:18">
      <c r="A1395" t="s">
        <v>16888</v>
      </c>
      <c r="B1395" t="s">
        <v>2502</v>
      </c>
      <c r="C1395" t="s">
        <v>3098</v>
      </c>
      <c r="D1395" t="s">
        <v>60</v>
      </c>
      <c r="E1395" t="s">
        <v>14543</v>
      </c>
      <c r="F1395" t="s">
        <v>16889</v>
      </c>
      <c r="G1395" t="s">
        <v>61</v>
      </c>
      <c r="H1395" t="s">
        <v>14670</v>
      </c>
      <c r="I1395" t="s">
        <v>808</v>
      </c>
      <c r="J1395" s="28">
        <v>45110</v>
      </c>
      <c r="K1395" s="28">
        <v>45246</v>
      </c>
      <c r="L1395">
        <v>183</v>
      </c>
      <c r="M1395">
        <v>1</v>
      </c>
      <c r="N1395">
        <v>4</v>
      </c>
      <c r="O1395">
        <v>33.799999999999997</v>
      </c>
      <c r="P1395" t="s">
        <v>14516</v>
      </c>
      <c r="Q1395">
        <f t="shared" si="21"/>
        <v>13078</v>
      </c>
      <c r="R1395">
        <f>IF(COUNTIF($A$2:A1395,A1395)=1,Q1395,"")</f>
        <v>13078</v>
      </c>
    </row>
    <row r="1396" spans="1:18">
      <c r="A1396" t="s">
        <v>16890</v>
      </c>
      <c r="B1396" t="s">
        <v>7918</v>
      </c>
      <c r="C1396" t="s">
        <v>3098</v>
      </c>
      <c r="D1396" t="s">
        <v>119</v>
      </c>
      <c r="E1396" t="s">
        <v>14517</v>
      </c>
      <c r="F1396" t="s">
        <v>16891</v>
      </c>
      <c r="G1396" t="s">
        <v>80</v>
      </c>
      <c r="H1396" t="s">
        <v>15103</v>
      </c>
      <c r="I1396" t="s">
        <v>8592</v>
      </c>
      <c r="J1396" s="28">
        <v>44763</v>
      </c>
      <c r="K1396" s="28"/>
      <c r="M1396">
        <v>0</v>
      </c>
      <c r="N1396">
        <v>1</v>
      </c>
      <c r="P1396" t="s">
        <v>14507</v>
      </c>
      <c r="Q1396">
        <f t="shared" si="21"/>
        <v>10430</v>
      </c>
      <c r="R1396">
        <f>IF(COUNTIF($A$2:A1396,A1396)=1,Q1396,"")</f>
        <v>10430</v>
      </c>
    </row>
    <row r="1397" spans="1:18">
      <c r="A1397" t="s">
        <v>4465</v>
      </c>
      <c r="B1397" t="s">
        <v>4143</v>
      </c>
      <c r="C1397" t="s">
        <v>3098</v>
      </c>
      <c r="D1397" t="s">
        <v>60</v>
      </c>
      <c r="E1397" t="s">
        <v>14590</v>
      </c>
      <c r="F1397" t="s">
        <v>16892</v>
      </c>
      <c r="G1397" t="s">
        <v>74</v>
      </c>
      <c r="H1397" t="s">
        <v>14537</v>
      </c>
      <c r="I1397" t="s">
        <v>2847</v>
      </c>
      <c r="J1397" s="28"/>
      <c r="K1397" s="28"/>
      <c r="M1397">
        <v>0</v>
      </c>
      <c r="N1397">
        <v>1</v>
      </c>
      <c r="O1397">
        <v>2.5</v>
      </c>
      <c r="P1397" t="s">
        <v>14516</v>
      </c>
      <c r="Q1397">
        <f t="shared" si="21"/>
        <v>4642</v>
      </c>
      <c r="R1397">
        <f>IF(COUNTIF($A$2:A1397,A1397)=1,Q1397,"")</f>
        <v>4642</v>
      </c>
    </row>
    <row r="1398" spans="1:18">
      <c r="A1398" t="s">
        <v>16893</v>
      </c>
      <c r="B1398" t="s">
        <v>5461</v>
      </c>
      <c r="C1398" t="s">
        <v>16341</v>
      </c>
      <c r="D1398" t="s">
        <v>73</v>
      </c>
      <c r="E1398" t="s">
        <v>14590</v>
      </c>
      <c r="F1398" t="s">
        <v>16894</v>
      </c>
      <c r="G1398" t="s">
        <v>14519</v>
      </c>
      <c r="H1398" t="s">
        <v>14619</v>
      </c>
      <c r="I1398" t="s">
        <v>679</v>
      </c>
      <c r="J1398" s="28">
        <v>45145</v>
      </c>
      <c r="K1398" s="28"/>
      <c r="M1398">
        <v>0</v>
      </c>
      <c r="N1398">
        <v>1</v>
      </c>
      <c r="P1398" t="s">
        <v>14512</v>
      </c>
      <c r="Q1398">
        <f t="shared" si="21"/>
        <v>12253</v>
      </c>
      <c r="R1398">
        <f>IF(COUNTIF($A$2:A1398,A1398)=1,Q1398,"")</f>
        <v>12253</v>
      </c>
    </row>
    <row r="1399" spans="1:18">
      <c r="A1399" t="s">
        <v>12861</v>
      </c>
      <c r="B1399" t="s">
        <v>655</v>
      </c>
      <c r="C1399" t="s">
        <v>14888</v>
      </c>
      <c r="D1399" t="s">
        <v>60</v>
      </c>
      <c r="E1399" t="s">
        <v>14504</v>
      </c>
      <c r="F1399" t="s">
        <v>16895</v>
      </c>
      <c r="G1399" t="s">
        <v>133</v>
      </c>
      <c r="H1399" t="s">
        <v>14565</v>
      </c>
      <c r="I1399" t="s">
        <v>335</v>
      </c>
      <c r="J1399" s="28">
        <v>45162</v>
      </c>
      <c r="K1399" s="28"/>
      <c r="M1399">
        <v>0</v>
      </c>
      <c r="N1399">
        <v>1</v>
      </c>
      <c r="O1399">
        <v>20.399999999999999</v>
      </c>
      <c r="P1399" t="s">
        <v>14507</v>
      </c>
      <c r="Q1399">
        <f t="shared" si="21"/>
        <v>9850</v>
      </c>
      <c r="R1399">
        <f>IF(COUNTIF($A$2:A1399,A1399)=1,Q1399,"")</f>
        <v>9850</v>
      </c>
    </row>
    <row r="1400" spans="1:18">
      <c r="A1400" t="s">
        <v>5715</v>
      </c>
      <c r="B1400" t="s">
        <v>4701</v>
      </c>
      <c r="C1400" t="s">
        <v>3098</v>
      </c>
      <c r="D1400" t="s">
        <v>60</v>
      </c>
      <c r="E1400" t="s">
        <v>14517</v>
      </c>
      <c r="F1400" t="s">
        <v>16896</v>
      </c>
      <c r="G1400" t="s">
        <v>90</v>
      </c>
      <c r="H1400" t="s">
        <v>14530</v>
      </c>
      <c r="I1400" t="s">
        <v>290</v>
      </c>
      <c r="J1400" s="28">
        <v>45647</v>
      </c>
      <c r="K1400" s="28"/>
      <c r="M1400">
        <v>0</v>
      </c>
      <c r="N1400">
        <v>1</v>
      </c>
      <c r="O1400">
        <v>22.7</v>
      </c>
      <c r="P1400" t="s">
        <v>14550</v>
      </c>
      <c r="Q1400">
        <f t="shared" si="21"/>
        <v>10708</v>
      </c>
      <c r="R1400">
        <f>IF(COUNTIF($A$2:A1400,A1400)=1,Q1400,"")</f>
        <v>10708</v>
      </c>
    </row>
    <row r="1401" spans="1:18">
      <c r="A1401" t="s">
        <v>16897</v>
      </c>
      <c r="B1401" t="s">
        <v>2129</v>
      </c>
      <c r="C1401" t="s">
        <v>16898</v>
      </c>
      <c r="D1401" t="s">
        <v>119</v>
      </c>
      <c r="E1401" t="s">
        <v>14517</v>
      </c>
      <c r="F1401" t="s">
        <v>14510</v>
      </c>
      <c r="G1401" t="s">
        <v>80</v>
      </c>
      <c r="H1401" t="s">
        <v>14574</v>
      </c>
      <c r="I1401" t="s">
        <v>129</v>
      </c>
      <c r="J1401" s="28">
        <v>45152</v>
      </c>
      <c r="K1401" s="28"/>
      <c r="M1401">
        <v>0</v>
      </c>
      <c r="N1401">
        <v>1</v>
      </c>
      <c r="O1401">
        <v>9.5</v>
      </c>
      <c r="P1401" t="s">
        <v>14550</v>
      </c>
      <c r="Q1401">
        <f t="shared" si="21"/>
        <v>3000</v>
      </c>
      <c r="R1401">
        <f>IF(COUNTIF($A$2:A1401,A1401)=1,Q1401,"")</f>
        <v>3000</v>
      </c>
    </row>
    <row r="1402" spans="1:18">
      <c r="A1402" t="s">
        <v>16899</v>
      </c>
      <c r="B1402" t="s">
        <v>7057</v>
      </c>
      <c r="C1402" t="s">
        <v>14927</v>
      </c>
      <c r="D1402" t="s">
        <v>119</v>
      </c>
      <c r="E1402" t="s">
        <v>14509</v>
      </c>
      <c r="F1402" t="s">
        <v>16499</v>
      </c>
      <c r="G1402" t="s">
        <v>90</v>
      </c>
      <c r="H1402" t="s">
        <v>14904</v>
      </c>
      <c r="I1402" t="s">
        <v>2401</v>
      </c>
      <c r="J1402" s="28">
        <v>45684</v>
      </c>
      <c r="K1402" s="28"/>
      <c r="M1402">
        <v>0</v>
      </c>
      <c r="N1402">
        <v>1</v>
      </c>
      <c r="O1402">
        <v>24.1</v>
      </c>
      <c r="P1402" t="s">
        <v>14524</v>
      </c>
      <c r="Q1402">
        <f t="shared" si="21"/>
        <v>9549</v>
      </c>
      <c r="R1402">
        <f>IF(COUNTIF($A$2:A1402,A1402)=1,Q1402,"")</f>
        <v>9549</v>
      </c>
    </row>
    <row r="1403" spans="1:18">
      <c r="A1403" t="s">
        <v>6836</v>
      </c>
      <c r="B1403" t="s">
        <v>3594</v>
      </c>
      <c r="C1403" t="s">
        <v>14613</v>
      </c>
      <c r="D1403" t="s">
        <v>60</v>
      </c>
      <c r="E1403" t="s">
        <v>14558</v>
      </c>
      <c r="F1403" t="s">
        <v>16900</v>
      </c>
      <c r="G1403" t="s">
        <v>14519</v>
      </c>
      <c r="H1403" t="s">
        <v>14545</v>
      </c>
      <c r="I1403" t="s">
        <v>159</v>
      </c>
      <c r="J1403" s="28">
        <v>45343</v>
      </c>
      <c r="K1403" s="28">
        <v>45209</v>
      </c>
      <c r="L1403">
        <v>31</v>
      </c>
      <c r="M1403">
        <v>0</v>
      </c>
      <c r="N1403">
        <v>1</v>
      </c>
      <c r="O1403">
        <v>20.2</v>
      </c>
      <c r="P1403" t="s">
        <v>14550</v>
      </c>
      <c r="Q1403">
        <f t="shared" si="21"/>
        <v>14535</v>
      </c>
      <c r="R1403">
        <f>IF(COUNTIF($A$2:A1403,A1403)=1,Q1403,"")</f>
        <v>14535</v>
      </c>
    </row>
    <row r="1404" spans="1:18">
      <c r="A1404" t="s">
        <v>6699</v>
      </c>
      <c r="B1404" t="s">
        <v>4926</v>
      </c>
      <c r="C1404" t="s">
        <v>15483</v>
      </c>
      <c r="D1404" t="s">
        <v>60</v>
      </c>
      <c r="E1404" t="s">
        <v>14543</v>
      </c>
      <c r="F1404" t="s">
        <v>16901</v>
      </c>
      <c r="G1404" t="s">
        <v>14519</v>
      </c>
      <c r="H1404" t="s">
        <v>14852</v>
      </c>
      <c r="I1404" t="s">
        <v>4039</v>
      </c>
      <c r="J1404" s="28">
        <v>44782</v>
      </c>
      <c r="K1404" s="28">
        <v>44701</v>
      </c>
      <c r="L1404">
        <v>25</v>
      </c>
      <c r="M1404">
        <v>1</v>
      </c>
      <c r="N1404">
        <v>4</v>
      </c>
      <c r="O1404">
        <v>10</v>
      </c>
      <c r="P1404" t="s">
        <v>14507</v>
      </c>
      <c r="Q1404">
        <f t="shared" si="21"/>
        <v>14971</v>
      </c>
      <c r="R1404">
        <f>IF(COUNTIF($A$2:A1404,A1404)=1,Q1404,"")</f>
        <v>14971</v>
      </c>
    </row>
    <row r="1405" spans="1:18">
      <c r="A1405" t="s">
        <v>13347</v>
      </c>
      <c r="B1405" t="s">
        <v>596</v>
      </c>
      <c r="C1405" t="s">
        <v>16817</v>
      </c>
      <c r="D1405" t="s">
        <v>73</v>
      </c>
      <c r="E1405" t="s">
        <v>14504</v>
      </c>
      <c r="F1405" t="s">
        <v>16902</v>
      </c>
      <c r="G1405" t="s">
        <v>90</v>
      </c>
      <c r="H1405" t="s">
        <v>14616</v>
      </c>
      <c r="I1405" t="s">
        <v>876</v>
      </c>
      <c r="J1405" s="28">
        <v>45348</v>
      </c>
      <c r="K1405" s="28"/>
      <c r="M1405">
        <v>0</v>
      </c>
      <c r="N1405">
        <v>1</v>
      </c>
      <c r="O1405">
        <v>19.2</v>
      </c>
      <c r="P1405" t="s">
        <v>14524</v>
      </c>
      <c r="Q1405">
        <f t="shared" si="21"/>
        <v>43133</v>
      </c>
      <c r="R1405">
        <f>IF(COUNTIF($A$2:A1405,A1405)=1,Q1405,"")</f>
        <v>43133</v>
      </c>
    </row>
    <row r="1406" spans="1:18">
      <c r="A1406" t="s">
        <v>14198</v>
      </c>
      <c r="B1406" t="s">
        <v>1186</v>
      </c>
      <c r="C1406" t="s">
        <v>3098</v>
      </c>
      <c r="D1406" t="s">
        <v>60</v>
      </c>
      <c r="E1406" t="s">
        <v>14517</v>
      </c>
      <c r="F1406" t="s">
        <v>16903</v>
      </c>
      <c r="G1406" t="s">
        <v>53</v>
      </c>
      <c r="H1406" t="s">
        <v>14619</v>
      </c>
      <c r="I1406" t="s">
        <v>3601</v>
      </c>
      <c r="J1406" s="28">
        <v>45162</v>
      </c>
      <c r="K1406" s="28"/>
      <c r="M1406">
        <v>0</v>
      </c>
      <c r="N1406">
        <v>1</v>
      </c>
      <c r="P1406" t="s">
        <v>14516</v>
      </c>
      <c r="Q1406">
        <f t="shared" si="21"/>
        <v>19608</v>
      </c>
      <c r="R1406">
        <f>IF(COUNTIF($A$2:A1406,A1406)=1,Q1406,"")</f>
        <v>19608</v>
      </c>
    </row>
    <row r="1407" spans="1:18">
      <c r="A1407" t="s">
        <v>12421</v>
      </c>
      <c r="B1407" t="s">
        <v>1786</v>
      </c>
      <c r="C1407" t="s">
        <v>14944</v>
      </c>
      <c r="D1407" t="s">
        <v>52</v>
      </c>
      <c r="E1407" t="s">
        <v>14543</v>
      </c>
      <c r="F1407" t="s">
        <v>16904</v>
      </c>
      <c r="G1407" t="s">
        <v>80</v>
      </c>
      <c r="H1407" t="s">
        <v>14527</v>
      </c>
      <c r="I1407" t="s">
        <v>1111</v>
      </c>
      <c r="J1407" s="28">
        <v>45705</v>
      </c>
      <c r="K1407" s="28">
        <v>45647</v>
      </c>
      <c r="L1407">
        <v>93</v>
      </c>
      <c r="M1407">
        <v>0</v>
      </c>
      <c r="N1407">
        <v>1</v>
      </c>
      <c r="O1407">
        <v>8.5</v>
      </c>
      <c r="P1407" t="s">
        <v>14550</v>
      </c>
      <c r="Q1407">
        <f t="shared" si="21"/>
        <v>198786</v>
      </c>
      <c r="R1407">
        <f>IF(COUNTIF($A$2:A1407,A1407)=1,Q1407,"")</f>
        <v>198786</v>
      </c>
    </row>
    <row r="1408" spans="1:18">
      <c r="A1408" t="s">
        <v>6149</v>
      </c>
      <c r="B1408" t="s">
        <v>4789</v>
      </c>
      <c r="C1408" t="s">
        <v>15418</v>
      </c>
      <c r="D1408" t="s">
        <v>73</v>
      </c>
      <c r="E1408" t="s">
        <v>14504</v>
      </c>
      <c r="F1408" t="s">
        <v>14756</v>
      </c>
      <c r="G1408" t="s">
        <v>80</v>
      </c>
      <c r="H1408" t="s">
        <v>14527</v>
      </c>
      <c r="I1408" t="s">
        <v>15771</v>
      </c>
      <c r="J1408" s="28">
        <v>45510</v>
      </c>
      <c r="K1408" s="28"/>
      <c r="M1408">
        <v>0</v>
      </c>
      <c r="N1408">
        <v>1</v>
      </c>
      <c r="O1408">
        <v>23.6</v>
      </c>
      <c r="P1408" t="s">
        <v>14512</v>
      </c>
      <c r="Q1408">
        <f t="shared" si="21"/>
        <v>19000</v>
      </c>
      <c r="R1408">
        <f>IF(COUNTIF($A$2:A1408,A1408)=1,Q1408,"")</f>
        <v>19000</v>
      </c>
    </row>
    <row r="1409" spans="1:18">
      <c r="A1409" t="s">
        <v>9672</v>
      </c>
      <c r="B1409" t="s">
        <v>2527</v>
      </c>
      <c r="C1409" t="s">
        <v>16044</v>
      </c>
      <c r="D1409" t="s">
        <v>73</v>
      </c>
      <c r="E1409" t="s">
        <v>14590</v>
      </c>
      <c r="F1409" t="s">
        <v>16905</v>
      </c>
      <c r="G1409" t="s">
        <v>61</v>
      </c>
      <c r="H1409" t="s">
        <v>14553</v>
      </c>
      <c r="I1409" t="s">
        <v>139</v>
      </c>
      <c r="J1409" s="28">
        <v>45510</v>
      </c>
      <c r="K1409" s="28"/>
      <c r="M1409">
        <v>0</v>
      </c>
      <c r="N1409">
        <v>1</v>
      </c>
      <c r="O1409">
        <v>29.7</v>
      </c>
      <c r="P1409" t="s">
        <v>14507</v>
      </c>
      <c r="Q1409">
        <f t="shared" si="21"/>
        <v>47717</v>
      </c>
      <c r="R1409">
        <f>IF(COUNTIF($A$2:A1409,A1409)=1,Q1409,"")</f>
        <v>47717</v>
      </c>
    </row>
    <row r="1410" spans="1:18">
      <c r="A1410" t="s">
        <v>3724</v>
      </c>
      <c r="B1410" t="s">
        <v>7507</v>
      </c>
      <c r="C1410" t="s">
        <v>14722</v>
      </c>
      <c r="D1410" t="s">
        <v>60</v>
      </c>
      <c r="E1410" t="s">
        <v>14509</v>
      </c>
      <c r="F1410" t="s">
        <v>16906</v>
      </c>
      <c r="G1410" t="s">
        <v>61</v>
      </c>
      <c r="H1410" t="s">
        <v>14619</v>
      </c>
      <c r="I1410" t="s">
        <v>16907</v>
      </c>
      <c r="J1410" s="28">
        <v>45577</v>
      </c>
      <c r="K1410" s="28"/>
      <c r="M1410">
        <v>0</v>
      </c>
      <c r="N1410">
        <v>1</v>
      </c>
      <c r="O1410">
        <v>5.9</v>
      </c>
      <c r="P1410" t="s">
        <v>14512</v>
      </c>
      <c r="Q1410">
        <f t="shared" ref="Q1410:Q1473" si="22">IFERROR(IF(RIGHT(UPPER(TRIM(F1410)),1)="K",VALUE(SUBSTITUTE(SUBSTITUTE(LEFT(TRIM(F1410),LEN(TRIM(F1410))-1),"$",""),",",""))*1000,IF(RIGHT(UPPER(TRIM(F1410)),1)="M",VALUE(SUBSTITUTE(SUBSTITUTE(LEFT(TRIM(F1410),LEN(TRIM(F1410))-1),"$",""),",",""))*1000000,VALUE(SUBSTITUTE(SUBSTITUTE(TRIM(F1410),"$",""),",","")))),"")</f>
        <v>19149</v>
      </c>
      <c r="R1410">
        <f>IF(COUNTIF($A$2:A1410,A1410)=1,Q1410,"")</f>
        <v>19149</v>
      </c>
    </row>
    <row r="1411" spans="1:18">
      <c r="A1411" t="s">
        <v>10509</v>
      </c>
      <c r="B1411" t="s">
        <v>3586</v>
      </c>
      <c r="C1411" t="s">
        <v>14829</v>
      </c>
      <c r="D1411" t="s">
        <v>73</v>
      </c>
      <c r="E1411" t="s">
        <v>14522</v>
      </c>
      <c r="F1411" t="s">
        <v>16908</v>
      </c>
      <c r="G1411" t="s">
        <v>133</v>
      </c>
      <c r="H1411" t="s">
        <v>14619</v>
      </c>
      <c r="I1411" t="s">
        <v>2170</v>
      </c>
      <c r="J1411" s="28">
        <v>45196</v>
      </c>
      <c r="K1411" s="28"/>
      <c r="M1411">
        <v>0</v>
      </c>
      <c r="N1411">
        <v>1</v>
      </c>
      <c r="O1411">
        <v>22.2</v>
      </c>
      <c r="P1411" t="s">
        <v>14524</v>
      </c>
      <c r="Q1411">
        <f t="shared" si="22"/>
        <v>26677</v>
      </c>
      <c r="R1411">
        <f>IF(COUNTIF($A$2:A1411,A1411)=1,Q1411,"")</f>
        <v>26677</v>
      </c>
    </row>
    <row r="1412" spans="1:18">
      <c r="A1412" t="s">
        <v>14263</v>
      </c>
      <c r="B1412" t="s">
        <v>3620</v>
      </c>
      <c r="C1412" t="s">
        <v>3098</v>
      </c>
      <c r="D1412" t="s">
        <v>52</v>
      </c>
      <c r="E1412" t="s">
        <v>14522</v>
      </c>
      <c r="F1412" t="s">
        <v>16909</v>
      </c>
      <c r="G1412" t="s">
        <v>61</v>
      </c>
      <c r="H1412" t="s">
        <v>14560</v>
      </c>
      <c r="I1412" t="s">
        <v>8324</v>
      </c>
      <c r="J1412" s="28">
        <v>44686</v>
      </c>
      <c r="K1412" s="28"/>
      <c r="M1412">
        <v>0</v>
      </c>
      <c r="N1412">
        <v>1</v>
      </c>
      <c r="O1412">
        <v>18.3</v>
      </c>
      <c r="P1412" t="s">
        <v>14550</v>
      </c>
      <c r="Q1412">
        <f t="shared" si="22"/>
        <v>119803</v>
      </c>
      <c r="R1412">
        <f>IF(COUNTIF($A$2:A1412,A1412)=1,Q1412,"")</f>
        <v>119803</v>
      </c>
    </row>
    <row r="1413" spans="1:18">
      <c r="A1413" t="s">
        <v>9291</v>
      </c>
      <c r="B1413" t="s">
        <v>427</v>
      </c>
      <c r="C1413" t="s">
        <v>14786</v>
      </c>
      <c r="D1413" t="s">
        <v>60</v>
      </c>
      <c r="E1413" t="s">
        <v>14522</v>
      </c>
      <c r="F1413" t="s">
        <v>16910</v>
      </c>
      <c r="G1413" t="s">
        <v>133</v>
      </c>
      <c r="H1413" t="s">
        <v>14511</v>
      </c>
      <c r="I1413" t="s">
        <v>3748</v>
      </c>
      <c r="J1413" s="28">
        <v>45006</v>
      </c>
      <c r="K1413" s="28"/>
      <c r="M1413">
        <v>0</v>
      </c>
      <c r="N1413">
        <v>1</v>
      </c>
      <c r="O1413">
        <v>21.6</v>
      </c>
      <c r="P1413" t="s">
        <v>14524</v>
      </c>
      <c r="Q1413">
        <f t="shared" si="22"/>
        <v>8621</v>
      </c>
      <c r="R1413">
        <f>IF(COUNTIF($A$2:A1413,A1413)=1,Q1413,"")</f>
        <v>8621</v>
      </c>
    </row>
    <row r="1414" spans="1:18">
      <c r="A1414" t="s">
        <v>16911</v>
      </c>
      <c r="B1414" t="s">
        <v>10124</v>
      </c>
      <c r="C1414" t="s">
        <v>3098</v>
      </c>
      <c r="D1414" t="s">
        <v>119</v>
      </c>
      <c r="E1414" t="s">
        <v>14509</v>
      </c>
      <c r="F1414" t="s">
        <v>16912</v>
      </c>
      <c r="G1414" t="s">
        <v>14519</v>
      </c>
      <c r="H1414" t="s">
        <v>14540</v>
      </c>
      <c r="I1414" t="s">
        <v>4330</v>
      </c>
      <c r="J1414" s="28">
        <v>45268</v>
      </c>
      <c r="K1414" s="28"/>
      <c r="M1414">
        <v>0</v>
      </c>
      <c r="N1414">
        <v>1</v>
      </c>
      <c r="O1414">
        <v>21.1</v>
      </c>
      <c r="P1414" t="s">
        <v>14516</v>
      </c>
      <c r="Q1414">
        <f t="shared" si="22"/>
        <v>8946</v>
      </c>
      <c r="R1414">
        <f>IF(COUNTIF($A$2:A1414,A1414)=1,Q1414,"")</f>
        <v>8946</v>
      </c>
    </row>
    <row r="1415" spans="1:18">
      <c r="A1415" t="s">
        <v>10610</v>
      </c>
      <c r="B1415" t="s">
        <v>1868</v>
      </c>
      <c r="C1415" t="s">
        <v>14933</v>
      </c>
      <c r="D1415" t="s">
        <v>119</v>
      </c>
      <c r="E1415" t="s">
        <v>14590</v>
      </c>
      <c r="F1415" t="s">
        <v>16913</v>
      </c>
      <c r="G1415" t="s">
        <v>53</v>
      </c>
      <c r="H1415" t="s">
        <v>14545</v>
      </c>
      <c r="I1415" t="s">
        <v>1611</v>
      </c>
      <c r="J1415" s="28">
        <v>45764</v>
      </c>
      <c r="K1415" s="28"/>
      <c r="M1415">
        <v>0</v>
      </c>
      <c r="N1415">
        <v>1</v>
      </c>
      <c r="O1415">
        <v>13.7</v>
      </c>
      <c r="P1415" t="s">
        <v>14516</v>
      </c>
      <c r="Q1415">
        <f t="shared" si="22"/>
        <v>8799</v>
      </c>
      <c r="R1415">
        <f>IF(COUNTIF($A$2:A1415,A1415)=1,Q1415,"")</f>
        <v>8799</v>
      </c>
    </row>
    <row r="1416" spans="1:18">
      <c r="A1416" t="s">
        <v>16914</v>
      </c>
      <c r="B1416" t="s">
        <v>3369</v>
      </c>
      <c r="C1416" t="s">
        <v>14862</v>
      </c>
      <c r="D1416" t="s">
        <v>52</v>
      </c>
      <c r="E1416" t="s">
        <v>14558</v>
      </c>
      <c r="F1416" t="s">
        <v>16915</v>
      </c>
      <c r="G1416" t="s">
        <v>61</v>
      </c>
      <c r="H1416" t="s">
        <v>14537</v>
      </c>
      <c r="I1416" t="s">
        <v>1728</v>
      </c>
      <c r="J1416" s="28">
        <v>45442</v>
      </c>
      <c r="K1416" s="28">
        <v>45544</v>
      </c>
      <c r="L1416">
        <v>134</v>
      </c>
      <c r="M1416">
        <v>0</v>
      </c>
      <c r="N1416">
        <v>1</v>
      </c>
      <c r="O1416">
        <v>29.3</v>
      </c>
      <c r="P1416" t="s">
        <v>14507</v>
      </c>
      <c r="Q1416">
        <f t="shared" si="22"/>
        <v>154593</v>
      </c>
      <c r="R1416">
        <f>IF(COUNTIF($A$2:A1416,A1416)=1,Q1416,"")</f>
        <v>154593</v>
      </c>
    </row>
    <row r="1417" spans="1:18">
      <c r="A1417" t="s">
        <v>10134</v>
      </c>
      <c r="B1417" t="s">
        <v>4887</v>
      </c>
      <c r="C1417" t="s">
        <v>16916</v>
      </c>
      <c r="D1417" t="s">
        <v>73</v>
      </c>
      <c r="E1417" t="s">
        <v>14558</v>
      </c>
      <c r="F1417" t="s">
        <v>16917</v>
      </c>
      <c r="G1417" t="s">
        <v>80</v>
      </c>
      <c r="H1417" t="s">
        <v>14574</v>
      </c>
      <c r="I1417" t="s">
        <v>251</v>
      </c>
      <c r="J1417" s="28">
        <v>44999</v>
      </c>
      <c r="K1417" s="28">
        <v>44945</v>
      </c>
      <c r="L1417">
        <v>97</v>
      </c>
      <c r="M1417">
        <v>0</v>
      </c>
      <c r="N1417">
        <v>1</v>
      </c>
      <c r="O1417">
        <v>32.4</v>
      </c>
      <c r="P1417" t="s">
        <v>14516</v>
      </c>
      <c r="Q1417">
        <f t="shared" si="22"/>
        <v>44416</v>
      </c>
      <c r="R1417">
        <f>IF(COUNTIF($A$2:A1417,A1417)=1,Q1417,"")</f>
        <v>44416</v>
      </c>
    </row>
    <row r="1418" spans="1:18">
      <c r="A1418" t="s">
        <v>16918</v>
      </c>
      <c r="B1418" t="s">
        <v>7114</v>
      </c>
      <c r="C1418" t="s">
        <v>14930</v>
      </c>
      <c r="D1418" t="s">
        <v>52</v>
      </c>
      <c r="E1418" t="s">
        <v>14509</v>
      </c>
      <c r="F1418" t="s">
        <v>16919</v>
      </c>
      <c r="G1418" t="s">
        <v>67</v>
      </c>
      <c r="H1418" t="s">
        <v>14545</v>
      </c>
      <c r="I1418" t="s">
        <v>926</v>
      </c>
      <c r="J1418" s="28">
        <v>45645</v>
      </c>
      <c r="K1418" s="28"/>
      <c r="M1418">
        <v>0</v>
      </c>
      <c r="N1418">
        <v>1</v>
      </c>
      <c r="O1418">
        <v>18.2</v>
      </c>
      <c r="P1418" t="s">
        <v>14507</v>
      </c>
      <c r="Q1418">
        <f t="shared" si="22"/>
        <v>135096</v>
      </c>
      <c r="R1418">
        <f>IF(COUNTIF($A$2:A1418,A1418)=1,Q1418,"")</f>
        <v>135096</v>
      </c>
    </row>
    <row r="1419" spans="1:18">
      <c r="A1419" t="s">
        <v>11011</v>
      </c>
      <c r="B1419" t="s">
        <v>2259</v>
      </c>
      <c r="C1419" t="s">
        <v>14697</v>
      </c>
      <c r="D1419" t="s">
        <v>73</v>
      </c>
      <c r="E1419" t="s">
        <v>14543</v>
      </c>
      <c r="F1419" t="s">
        <v>16920</v>
      </c>
      <c r="G1419" t="s">
        <v>133</v>
      </c>
      <c r="H1419" t="s">
        <v>14616</v>
      </c>
      <c r="I1419" t="s">
        <v>2010</v>
      </c>
      <c r="J1419" s="28">
        <v>45380</v>
      </c>
      <c r="K1419" s="28">
        <v>45420</v>
      </c>
      <c r="L1419">
        <v>101</v>
      </c>
      <c r="M1419">
        <v>0</v>
      </c>
      <c r="N1419">
        <v>1</v>
      </c>
      <c r="P1419" t="s">
        <v>14516</v>
      </c>
      <c r="Q1419">
        <f t="shared" si="22"/>
        <v>36213</v>
      </c>
      <c r="R1419">
        <f>IF(COUNTIF($A$2:A1419,A1419)=1,Q1419,"")</f>
        <v>36213</v>
      </c>
    </row>
    <row r="1420" spans="1:18">
      <c r="A1420" t="s">
        <v>16921</v>
      </c>
      <c r="B1420" t="s">
        <v>1517</v>
      </c>
      <c r="C1420" t="s">
        <v>16057</v>
      </c>
      <c r="D1420" t="s">
        <v>52</v>
      </c>
      <c r="E1420" t="s">
        <v>14517</v>
      </c>
      <c r="F1420" t="s">
        <v>16922</v>
      </c>
      <c r="G1420" t="s">
        <v>133</v>
      </c>
      <c r="H1420" t="s">
        <v>14527</v>
      </c>
      <c r="I1420" t="s">
        <v>16923</v>
      </c>
      <c r="J1420" s="28">
        <v>45617</v>
      </c>
      <c r="K1420" s="28"/>
      <c r="M1420">
        <v>0</v>
      </c>
      <c r="N1420">
        <v>1</v>
      </c>
      <c r="O1420">
        <v>22.2</v>
      </c>
      <c r="P1420" t="s">
        <v>14524</v>
      </c>
      <c r="Q1420">
        <f t="shared" si="22"/>
        <v>165740</v>
      </c>
      <c r="R1420">
        <f>IF(COUNTIF($A$2:A1420,A1420)=1,Q1420,"")</f>
        <v>165740</v>
      </c>
    </row>
    <row r="1421" spans="1:18">
      <c r="A1421" t="s">
        <v>10598</v>
      </c>
      <c r="B1421" t="s">
        <v>11599</v>
      </c>
      <c r="C1421" t="s">
        <v>15338</v>
      </c>
      <c r="D1421" t="s">
        <v>100</v>
      </c>
      <c r="E1421" t="s">
        <v>14543</v>
      </c>
      <c r="F1421" t="s">
        <v>16924</v>
      </c>
      <c r="G1421" t="s">
        <v>14519</v>
      </c>
      <c r="H1421" t="s">
        <v>14619</v>
      </c>
      <c r="I1421" t="s">
        <v>2600</v>
      </c>
      <c r="J1421" s="28">
        <v>45246</v>
      </c>
      <c r="K1421" s="28">
        <v>45208</v>
      </c>
      <c r="L1421">
        <v>73</v>
      </c>
      <c r="M1421">
        <v>1</v>
      </c>
      <c r="N1421">
        <v>3</v>
      </c>
      <c r="P1421" t="s">
        <v>14550</v>
      </c>
      <c r="Q1421">
        <f t="shared" si="22"/>
        <v>6910</v>
      </c>
      <c r="R1421">
        <f>IF(COUNTIF($A$2:A1421,A1421)=1,Q1421,"")</f>
        <v>6910</v>
      </c>
    </row>
    <row r="1422" spans="1:18">
      <c r="A1422" t="s">
        <v>16925</v>
      </c>
      <c r="B1422" t="s">
        <v>1375</v>
      </c>
      <c r="C1422" t="s">
        <v>16057</v>
      </c>
      <c r="D1422" t="s">
        <v>119</v>
      </c>
      <c r="E1422" t="s">
        <v>14517</v>
      </c>
      <c r="F1422" t="s">
        <v>14830</v>
      </c>
      <c r="G1422" t="s">
        <v>90</v>
      </c>
      <c r="H1422" t="s">
        <v>14616</v>
      </c>
      <c r="I1422" t="s">
        <v>1824</v>
      </c>
      <c r="J1422" s="28">
        <v>44815</v>
      </c>
      <c r="K1422" s="28"/>
      <c r="M1422">
        <v>0</v>
      </c>
      <c r="N1422">
        <v>1</v>
      </c>
      <c r="P1422" t="s">
        <v>14516</v>
      </c>
      <c r="Q1422">
        <f t="shared" si="22"/>
        <v>6000</v>
      </c>
      <c r="R1422">
        <f>IF(COUNTIF($A$2:A1422,A1422)=1,Q1422,"")</f>
        <v>6000</v>
      </c>
    </row>
    <row r="1423" spans="1:18">
      <c r="A1423" t="s">
        <v>16926</v>
      </c>
      <c r="B1423" t="s">
        <v>4482</v>
      </c>
      <c r="C1423" t="s">
        <v>3098</v>
      </c>
      <c r="D1423" t="s">
        <v>100</v>
      </c>
      <c r="E1423" t="s">
        <v>14590</v>
      </c>
      <c r="F1423" t="s">
        <v>16927</v>
      </c>
      <c r="G1423" t="s">
        <v>133</v>
      </c>
      <c r="H1423" t="s">
        <v>14682</v>
      </c>
      <c r="I1423" t="s">
        <v>868</v>
      </c>
      <c r="J1423" s="28">
        <v>44952</v>
      </c>
      <c r="K1423" s="28"/>
      <c r="M1423">
        <v>0</v>
      </c>
      <c r="N1423">
        <v>1</v>
      </c>
      <c r="O1423">
        <v>16.5</v>
      </c>
      <c r="P1423" t="s">
        <v>14507</v>
      </c>
      <c r="Q1423">
        <f t="shared" si="22"/>
        <v>8104</v>
      </c>
      <c r="R1423">
        <f>IF(COUNTIF($A$2:A1423,A1423)=1,Q1423,"")</f>
        <v>8104</v>
      </c>
    </row>
    <row r="1424" spans="1:18">
      <c r="A1424" t="s">
        <v>6038</v>
      </c>
      <c r="B1424" t="s">
        <v>1231</v>
      </c>
      <c r="C1424" t="s">
        <v>3098</v>
      </c>
      <c r="D1424" t="s">
        <v>73</v>
      </c>
      <c r="E1424" t="s">
        <v>14517</v>
      </c>
      <c r="F1424" t="s">
        <v>16928</v>
      </c>
      <c r="G1424" t="s">
        <v>74</v>
      </c>
      <c r="H1424" t="s">
        <v>14630</v>
      </c>
      <c r="I1424" t="s">
        <v>2162</v>
      </c>
      <c r="J1424" s="28">
        <v>44739</v>
      </c>
      <c r="K1424" s="28"/>
      <c r="M1424">
        <v>0</v>
      </c>
      <c r="N1424">
        <v>1</v>
      </c>
      <c r="O1424">
        <v>12.7</v>
      </c>
      <c r="P1424" t="s">
        <v>14550</v>
      </c>
      <c r="Q1424">
        <f t="shared" si="22"/>
        <v>19827</v>
      </c>
      <c r="R1424">
        <f>IF(COUNTIF($A$2:A1424,A1424)=1,Q1424,"")</f>
        <v>19827</v>
      </c>
    </row>
    <row r="1425" spans="1:18">
      <c r="A1425" t="s">
        <v>4860</v>
      </c>
      <c r="B1425" t="s">
        <v>3014</v>
      </c>
      <c r="C1425" t="s">
        <v>15904</v>
      </c>
      <c r="D1425" t="s">
        <v>119</v>
      </c>
      <c r="E1425" t="s">
        <v>14509</v>
      </c>
      <c r="F1425" t="s">
        <v>14529</v>
      </c>
      <c r="G1425" t="s">
        <v>53</v>
      </c>
      <c r="H1425" t="s">
        <v>14530</v>
      </c>
      <c r="I1425" t="s">
        <v>1160</v>
      </c>
      <c r="J1425" s="28">
        <v>45753</v>
      </c>
      <c r="K1425" s="28"/>
      <c r="M1425">
        <v>0</v>
      </c>
      <c r="N1425">
        <v>1</v>
      </c>
      <c r="O1425">
        <v>19.5</v>
      </c>
      <c r="P1425" t="s">
        <v>14516</v>
      </c>
      <c r="Q1425">
        <f t="shared" si="22"/>
        <v>7000</v>
      </c>
      <c r="R1425">
        <f>IF(COUNTIF($A$2:A1425,A1425)=1,Q1425,"")</f>
        <v>7000</v>
      </c>
    </row>
    <row r="1426" spans="1:18">
      <c r="A1426" t="s">
        <v>4590</v>
      </c>
      <c r="B1426" t="s">
        <v>1681</v>
      </c>
      <c r="C1426" t="s">
        <v>3098</v>
      </c>
      <c r="D1426" t="s">
        <v>60</v>
      </c>
      <c r="E1426" t="s">
        <v>14509</v>
      </c>
      <c r="F1426" t="s">
        <v>16929</v>
      </c>
      <c r="G1426" t="s">
        <v>80</v>
      </c>
      <c r="H1426" t="s">
        <v>14574</v>
      </c>
      <c r="I1426" t="s">
        <v>16930</v>
      </c>
      <c r="J1426" s="28">
        <v>45150</v>
      </c>
      <c r="K1426" s="28"/>
      <c r="M1426">
        <v>0</v>
      </c>
      <c r="N1426">
        <v>1</v>
      </c>
      <c r="O1426">
        <v>33.9</v>
      </c>
      <c r="P1426" t="s">
        <v>14507</v>
      </c>
      <c r="Q1426">
        <f t="shared" si="22"/>
        <v>22112</v>
      </c>
      <c r="R1426">
        <f>IF(COUNTIF($A$2:A1426,A1426)=1,Q1426,"")</f>
        <v>22112</v>
      </c>
    </row>
    <row r="1427" spans="1:18">
      <c r="A1427" t="s">
        <v>16931</v>
      </c>
      <c r="B1427" t="s">
        <v>223</v>
      </c>
      <c r="C1427" t="s">
        <v>15763</v>
      </c>
      <c r="D1427" t="s">
        <v>119</v>
      </c>
      <c r="E1427" t="s">
        <v>14558</v>
      </c>
      <c r="F1427" t="s">
        <v>16932</v>
      </c>
      <c r="G1427" t="s">
        <v>61</v>
      </c>
      <c r="H1427" t="s">
        <v>16366</v>
      </c>
      <c r="I1427" t="s">
        <v>697</v>
      </c>
      <c r="J1427" s="28">
        <v>45503</v>
      </c>
      <c r="K1427" s="28">
        <v>45582</v>
      </c>
      <c r="L1427">
        <v>176</v>
      </c>
      <c r="M1427">
        <v>0</v>
      </c>
      <c r="N1427">
        <v>1</v>
      </c>
      <c r="O1427">
        <v>22.2</v>
      </c>
      <c r="P1427" t="s">
        <v>14550</v>
      </c>
      <c r="Q1427">
        <f t="shared" si="22"/>
        <v>10553</v>
      </c>
      <c r="R1427">
        <f>IF(COUNTIF($A$2:A1427,A1427)=1,Q1427,"")</f>
        <v>10553</v>
      </c>
    </row>
    <row r="1428" spans="1:18">
      <c r="A1428" t="s">
        <v>7365</v>
      </c>
      <c r="B1428" t="s">
        <v>976</v>
      </c>
      <c r="C1428" t="s">
        <v>15547</v>
      </c>
      <c r="D1428" t="s">
        <v>119</v>
      </c>
      <c r="E1428" t="s">
        <v>14543</v>
      </c>
      <c r="F1428" t="s">
        <v>16933</v>
      </c>
      <c r="G1428" t="s">
        <v>90</v>
      </c>
      <c r="H1428" t="s">
        <v>15714</v>
      </c>
      <c r="I1428" t="s">
        <v>1329</v>
      </c>
      <c r="J1428" s="28">
        <v>45084</v>
      </c>
      <c r="K1428" s="28">
        <v>45082</v>
      </c>
      <c r="L1428">
        <v>29</v>
      </c>
      <c r="M1428">
        <v>0</v>
      </c>
      <c r="N1428">
        <v>1</v>
      </c>
      <c r="O1428">
        <v>29.8</v>
      </c>
      <c r="P1428" t="s">
        <v>14512</v>
      </c>
      <c r="Q1428">
        <f t="shared" si="22"/>
        <v>2618</v>
      </c>
      <c r="R1428">
        <f>IF(COUNTIF($A$2:A1428,A1428)=1,Q1428,"")</f>
        <v>2618</v>
      </c>
    </row>
    <row r="1429" spans="1:18">
      <c r="A1429" t="s">
        <v>16934</v>
      </c>
      <c r="B1429" t="s">
        <v>895</v>
      </c>
      <c r="C1429" t="s">
        <v>3098</v>
      </c>
      <c r="D1429" t="s">
        <v>52</v>
      </c>
      <c r="E1429" t="s">
        <v>14504</v>
      </c>
      <c r="F1429" t="s">
        <v>16935</v>
      </c>
      <c r="G1429" t="s">
        <v>67</v>
      </c>
      <c r="H1429" t="s">
        <v>16936</v>
      </c>
      <c r="I1429" t="s">
        <v>313</v>
      </c>
      <c r="J1429" s="28">
        <v>44928</v>
      </c>
      <c r="K1429" s="28"/>
      <c r="M1429">
        <v>0</v>
      </c>
      <c r="N1429">
        <v>1</v>
      </c>
      <c r="O1429">
        <v>19.399999999999999</v>
      </c>
      <c r="P1429" t="s">
        <v>14524</v>
      </c>
      <c r="Q1429">
        <f t="shared" si="22"/>
        <v>139995</v>
      </c>
      <c r="R1429">
        <f>IF(COUNTIF($A$2:A1429,A1429)=1,Q1429,"")</f>
        <v>139995</v>
      </c>
    </row>
    <row r="1430" spans="1:18">
      <c r="A1430" t="s">
        <v>16937</v>
      </c>
      <c r="B1430" t="s">
        <v>4296</v>
      </c>
      <c r="C1430" t="s">
        <v>16057</v>
      </c>
      <c r="D1430" t="s">
        <v>52</v>
      </c>
      <c r="E1430" t="s">
        <v>14558</v>
      </c>
      <c r="F1430" t="s">
        <v>16938</v>
      </c>
      <c r="G1430" t="s">
        <v>133</v>
      </c>
      <c r="H1430" t="s">
        <v>14565</v>
      </c>
      <c r="I1430" t="s">
        <v>652</v>
      </c>
      <c r="J1430" s="28">
        <v>45198</v>
      </c>
      <c r="K1430" s="28">
        <v>45184</v>
      </c>
      <c r="L1430">
        <v>34</v>
      </c>
      <c r="M1430">
        <v>0</v>
      </c>
      <c r="N1430">
        <v>1</v>
      </c>
      <c r="P1430" t="s">
        <v>14550</v>
      </c>
      <c r="Q1430">
        <f t="shared" si="22"/>
        <v>88296</v>
      </c>
      <c r="R1430">
        <f>IF(COUNTIF($A$2:A1430,A1430)=1,Q1430,"")</f>
        <v>88296</v>
      </c>
    </row>
    <row r="1431" spans="1:18">
      <c r="A1431" t="s">
        <v>10087</v>
      </c>
      <c r="B1431" t="s">
        <v>5011</v>
      </c>
      <c r="C1431" t="s">
        <v>3098</v>
      </c>
      <c r="D1431" t="s">
        <v>73</v>
      </c>
      <c r="E1431" t="s">
        <v>14590</v>
      </c>
      <c r="F1431" t="s">
        <v>16939</v>
      </c>
      <c r="G1431" t="s">
        <v>53</v>
      </c>
      <c r="H1431" t="s">
        <v>15144</v>
      </c>
      <c r="I1431" t="s">
        <v>481</v>
      </c>
      <c r="J1431" s="28">
        <v>45636</v>
      </c>
      <c r="K1431" s="28"/>
      <c r="M1431">
        <v>0</v>
      </c>
      <c r="N1431">
        <v>1</v>
      </c>
      <c r="O1431">
        <v>26.6</v>
      </c>
      <c r="P1431" t="s">
        <v>14516</v>
      </c>
      <c r="Q1431">
        <f t="shared" si="22"/>
        <v>31379</v>
      </c>
      <c r="R1431">
        <f>IF(COUNTIF($A$2:A1431,A1431)=1,Q1431,"")</f>
        <v>31379</v>
      </c>
    </row>
    <row r="1432" spans="1:18">
      <c r="A1432" t="s">
        <v>16940</v>
      </c>
      <c r="B1432" t="s">
        <v>7956</v>
      </c>
      <c r="C1432" t="s">
        <v>15351</v>
      </c>
      <c r="D1432" t="s">
        <v>60</v>
      </c>
      <c r="E1432" t="s">
        <v>14522</v>
      </c>
      <c r="F1432" t="s">
        <v>16941</v>
      </c>
      <c r="G1432" t="s">
        <v>14588</v>
      </c>
      <c r="H1432" t="s">
        <v>14580</v>
      </c>
      <c r="I1432" t="s">
        <v>1862</v>
      </c>
      <c r="J1432" s="28">
        <v>44843</v>
      </c>
      <c r="K1432" s="28"/>
      <c r="M1432">
        <v>0</v>
      </c>
      <c r="N1432">
        <v>1</v>
      </c>
      <c r="O1432">
        <v>16</v>
      </c>
      <c r="P1432" t="s">
        <v>14507</v>
      </c>
      <c r="Q1432">
        <f t="shared" si="22"/>
        <v>21952</v>
      </c>
      <c r="R1432">
        <f>IF(COUNTIF($A$2:A1432,A1432)=1,Q1432,"")</f>
        <v>21952</v>
      </c>
    </row>
    <row r="1433" spans="1:18">
      <c r="A1433" t="s">
        <v>4124</v>
      </c>
      <c r="B1433" t="s">
        <v>1588</v>
      </c>
      <c r="C1433" t="s">
        <v>15684</v>
      </c>
      <c r="D1433" t="s">
        <v>100</v>
      </c>
      <c r="E1433" t="s">
        <v>14504</v>
      </c>
      <c r="F1433" t="s">
        <v>16942</v>
      </c>
      <c r="G1433" t="s">
        <v>80</v>
      </c>
      <c r="H1433" t="s">
        <v>14795</v>
      </c>
      <c r="I1433" t="s">
        <v>1789</v>
      </c>
      <c r="J1433" s="28">
        <v>45094</v>
      </c>
      <c r="K1433" s="28"/>
      <c r="M1433">
        <v>0</v>
      </c>
      <c r="N1433">
        <v>1</v>
      </c>
      <c r="O1433">
        <v>33.200000000000003</v>
      </c>
      <c r="P1433" t="s">
        <v>14516</v>
      </c>
      <c r="Q1433">
        <f t="shared" si="22"/>
        <v>8727</v>
      </c>
      <c r="R1433">
        <f>IF(COUNTIF($A$2:A1433,A1433)=1,Q1433,"")</f>
        <v>8727</v>
      </c>
    </row>
    <row r="1434" spans="1:18">
      <c r="A1434" t="s">
        <v>4512</v>
      </c>
      <c r="B1434" t="s">
        <v>5143</v>
      </c>
      <c r="C1434" t="s">
        <v>15618</v>
      </c>
      <c r="D1434" t="s">
        <v>73</v>
      </c>
      <c r="E1434" t="s">
        <v>14509</v>
      </c>
      <c r="F1434" t="s">
        <v>16943</v>
      </c>
      <c r="G1434" t="s">
        <v>14519</v>
      </c>
      <c r="H1434" t="s">
        <v>14532</v>
      </c>
      <c r="I1434" t="s">
        <v>8890</v>
      </c>
      <c r="J1434" s="28">
        <v>45590</v>
      </c>
      <c r="K1434" s="28"/>
      <c r="M1434">
        <v>0</v>
      </c>
      <c r="N1434">
        <v>1</v>
      </c>
      <c r="O1434">
        <v>25.9</v>
      </c>
      <c r="P1434" t="s">
        <v>14512</v>
      </c>
      <c r="Q1434">
        <f t="shared" si="22"/>
        <v>36775</v>
      </c>
      <c r="R1434">
        <f>IF(COUNTIF($A$2:A1434,A1434)=1,Q1434,"")</f>
        <v>36775</v>
      </c>
    </row>
    <row r="1435" spans="1:18">
      <c r="A1435" t="s">
        <v>16944</v>
      </c>
      <c r="B1435" t="s">
        <v>6332</v>
      </c>
      <c r="C1435" t="s">
        <v>3098</v>
      </c>
      <c r="D1435" t="s">
        <v>73</v>
      </c>
      <c r="E1435" t="s">
        <v>14504</v>
      </c>
      <c r="F1435" t="s">
        <v>16945</v>
      </c>
      <c r="G1435" t="s">
        <v>90</v>
      </c>
      <c r="H1435" t="s">
        <v>14511</v>
      </c>
      <c r="I1435" t="s">
        <v>1296</v>
      </c>
      <c r="J1435" s="28">
        <v>45030</v>
      </c>
      <c r="K1435" s="28"/>
      <c r="M1435">
        <v>0</v>
      </c>
      <c r="N1435">
        <v>1</v>
      </c>
      <c r="O1435">
        <v>32.5</v>
      </c>
      <c r="P1435" t="s">
        <v>14550</v>
      </c>
      <c r="Q1435">
        <f t="shared" si="22"/>
        <v>29646</v>
      </c>
      <c r="R1435">
        <f>IF(COUNTIF($A$2:A1435,A1435)=1,Q1435,"")</f>
        <v>29646</v>
      </c>
    </row>
    <row r="1436" spans="1:18">
      <c r="A1436" t="s">
        <v>12361</v>
      </c>
      <c r="B1436" t="s">
        <v>1981</v>
      </c>
      <c r="C1436" t="s">
        <v>3098</v>
      </c>
      <c r="D1436" t="s">
        <v>73</v>
      </c>
      <c r="E1436" t="s">
        <v>14509</v>
      </c>
      <c r="F1436" t="s">
        <v>16946</v>
      </c>
      <c r="G1436" t="s">
        <v>80</v>
      </c>
      <c r="H1436" t="s">
        <v>14553</v>
      </c>
      <c r="I1436" t="s">
        <v>1052</v>
      </c>
      <c r="J1436" s="28">
        <v>44734</v>
      </c>
      <c r="K1436" s="28"/>
      <c r="M1436">
        <v>0</v>
      </c>
      <c r="N1436">
        <v>1</v>
      </c>
      <c r="O1436">
        <v>6</v>
      </c>
      <c r="P1436" t="s">
        <v>14512</v>
      </c>
      <c r="Q1436">
        <f t="shared" si="22"/>
        <v>43293</v>
      </c>
      <c r="R1436">
        <f>IF(COUNTIF($A$2:A1436,A1436)=1,Q1436,"")</f>
        <v>43293</v>
      </c>
    </row>
    <row r="1437" spans="1:18">
      <c r="A1437" t="s">
        <v>11548</v>
      </c>
      <c r="B1437" t="s">
        <v>3858</v>
      </c>
      <c r="C1437" t="s">
        <v>15747</v>
      </c>
      <c r="D1437" t="s">
        <v>119</v>
      </c>
      <c r="E1437" t="s">
        <v>14509</v>
      </c>
      <c r="F1437" t="s">
        <v>16947</v>
      </c>
      <c r="G1437" t="s">
        <v>80</v>
      </c>
      <c r="H1437" t="s">
        <v>14537</v>
      </c>
      <c r="I1437" t="s">
        <v>2065</v>
      </c>
      <c r="J1437" s="28"/>
      <c r="K1437" s="28"/>
      <c r="M1437">
        <v>0</v>
      </c>
      <c r="N1437">
        <v>1</v>
      </c>
      <c r="O1437">
        <v>14.5</v>
      </c>
      <c r="P1437" t="s">
        <v>14512</v>
      </c>
      <c r="Q1437">
        <f t="shared" si="22"/>
        <v>13260</v>
      </c>
      <c r="R1437">
        <f>IF(COUNTIF($A$2:A1437,A1437)=1,Q1437,"")</f>
        <v>13260</v>
      </c>
    </row>
    <row r="1438" spans="1:18">
      <c r="A1438" t="s">
        <v>16948</v>
      </c>
      <c r="B1438" t="s">
        <v>356</v>
      </c>
      <c r="C1438" t="s">
        <v>15267</v>
      </c>
      <c r="D1438" t="s">
        <v>52</v>
      </c>
      <c r="E1438" t="s">
        <v>14517</v>
      </c>
      <c r="F1438" t="s">
        <v>16949</v>
      </c>
      <c r="G1438" t="s">
        <v>53</v>
      </c>
      <c r="H1438" t="s">
        <v>14616</v>
      </c>
      <c r="I1438" t="s">
        <v>14079</v>
      </c>
      <c r="J1438" s="28">
        <v>45186</v>
      </c>
      <c r="K1438" s="28"/>
      <c r="M1438">
        <v>0</v>
      </c>
      <c r="N1438">
        <v>1</v>
      </c>
      <c r="O1438">
        <v>20.399999999999999</v>
      </c>
      <c r="P1438" t="s">
        <v>14550</v>
      </c>
      <c r="Q1438">
        <f t="shared" si="22"/>
        <v>82813</v>
      </c>
      <c r="R1438">
        <f>IF(COUNTIF($A$2:A1438,A1438)=1,Q1438,"")</f>
        <v>82813</v>
      </c>
    </row>
    <row r="1439" spans="1:18">
      <c r="A1439" t="s">
        <v>16950</v>
      </c>
      <c r="B1439" t="s">
        <v>3454</v>
      </c>
      <c r="C1439" t="s">
        <v>3098</v>
      </c>
      <c r="D1439" t="s">
        <v>100</v>
      </c>
      <c r="E1439" t="s">
        <v>14504</v>
      </c>
      <c r="F1439" t="s">
        <v>16951</v>
      </c>
      <c r="G1439" t="s">
        <v>133</v>
      </c>
      <c r="H1439" t="s">
        <v>14616</v>
      </c>
      <c r="I1439" t="s">
        <v>11853</v>
      </c>
      <c r="J1439" s="28">
        <v>45740</v>
      </c>
      <c r="K1439" s="28"/>
      <c r="M1439">
        <v>0</v>
      </c>
      <c r="N1439">
        <v>1</v>
      </c>
      <c r="O1439">
        <v>6.4</v>
      </c>
      <c r="P1439" t="s">
        <v>14516</v>
      </c>
      <c r="Q1439">
        <f t="shared" si="22"/>
        <v>7074</v>
      </c>
      <c r="R1439">
        <f>IF(COUNTIF($A$2:A1439,A1439)=1,Q1439,"")</f>
        <v>7074</v>
      </c>
    </row>
    <row r="1440" spans="1:18">
      <c r="A1440" t="s">
        <v>16952</v>
      </c>
      <c r="B1440" t="s">
        <v>761</v>
      </c>
      <c r="C1440" t="s">
        <v>15039</v>
      </c>
      <c r="D1440" t="s">
        <v>100</v>
      </c>
      <c r="E1440" t="s">
        <v>14509</v>
      </c>
      <c r="F1440" t="s">
        <v>15233</v>
      </c>
      <c r="G1440" t="s">
        <v>133</v>
      </c>
      <c r="H1440" t="s">
        <v>14537</v>
      </c>
      <c r="I1440" t="s">
        <v>5734</v>
      </c>
      <c r="J1440" s="28">
        <v>45575</v>
      </c>
      <c r="K1440" s="28"/>
      <c r="M1440">
        <v>0</v>
      </c>
      <c r="N1440">
        <v>1</v>
      </c>
      <c r="O1440">
        <v>3.4</v>
      </c>
      <c r="P1440" t="s">
        <v>14516</v>
      </c>
      <c r="Q1440">
        <f t="shared" si="22"/>
        <v>7240</v>
      </c>
      <c r="R1440">
        <f>IF(COUNTIF($A$2:A1440,A1440)=1,Q1440,"")</f>
        <v>7240</v>
      </c>
    </row>
    <row r="1441" spans="1:18">
      <c r="A1441" t="s">
        <v>13145</v>
      </c>
      <c r="B1441" t="s">
        <v>2513</v>
      </c>
      <c r="C1441" t="s">
        <v>16898</v>
      </c>
      <c r="D1441" t="s">
        <v>60</v>
      </c>
      <c r="E1441" t="s">
        <v>14504</v>
      </c>
      <c r="F1441" t="s">
        <v>16953</v>
      </c>
      <c r="G1441" t="s">
        <v>74</v>
      </c>
      <c r="H1441" t="s">
        <v>14553</v>
      </c>
      <c r="I1441" t="s">
        <v>1129</v>
      </c>
      <c r="J1441" s="28">
        <v>44611</v>
      </c>
      <c r="K1441" s="28"/>
      <c r="M1441">
        <v>0</v>
      </c>
      <c r="N1441">
        <v>1</v>
      </c>
      <c r="O1441">
        <v>12.9</v>
      </c>
      <c r="P1441" t="s">
        <v>14524</v>
      </c>
      <c r="Q1441">
        <f t="shared" si="22"/>
        <v>18824</v>
      </c>
      <c r="R1441">
        <f>IF(COUNTIF($A$2:A1441,A1441)=1,Q1441,"")</f>
        <v>18824</v>
      </c>
    </row>
    <row r="1442" spans="1:18">
      <c r="A1442" t="s">
        <v>5921</v>
      </c>
      <c r="B1442" t="s">
        <v>1418</v>
      </c>
      <c r="C1442" t="s">
        <v>14962</v>
      </c>
      <c r="D1442" t="s">
        <v>100</v>
      </c>
      <c r="E1442" t="s">
        <v>14558</v>
      </c>
      <c r="F1442" t="s">
        <v>16954</v>
      </c>
      <c r="G1442" t="s">
        <v>61</v>
      </c>
      <c r="H1442" t="s">
        <v>14574</v>
      </c>
      <c r="I1442" t="s">
        <v>1283</v>
      </c>
      <c r="J1442" s="28">
        <v>44837</v>
      </c>
      <c r="K1442" s="28">
        <v>44893</v>
      </c>
      <c r="L1442">
        <v>185</v>
      </c>
      <c r="M1442">
        <v>0</v>
      </c>
      <c r="N1442">
        <v>1</v>
      </c>
      <c r="O1442">
        <v>17.8</v>
      </c>
      <c r="P1442" t="s">
        <v>14524</v>
      </c>
      <c r="Q1442">
        <f t="shared" si="22"/>
        <v>2399</v>
      </c>
      <c r="R1442">
        <f>IF(COUNTIF($A$2:A1442,A1442)=1,Q1442,"")</f>
        <v>2399</v>
      </c>
    </row>
    <row r="1443" spans="1:18">
      <c r="A1443" t="s">
        <v>3676</v>
      </c>
      <c r="B1443" t="s">
        <v>821</v>
      </c>
      <c r="C1443" t="s">
        <v>15036</v>
      </c>
      <c r="D1443" t="s">
        <v>119</v>
      </c>
      <c r="E1443" t="s">
        <v>14522</v>
      </c>
      <c r="F1443" t="s">
        <v>15072</v>
      </c>
      <c r="G1443" t="s">
        <v>80</v>
      </c>
      <c r="H1443" t="s">
        <v>14530</v>
      </c>
      <c r="I1443" t="s">
        <v>1076</v>
      </c>
      <c r="J1443" s="28">
        <v>45218</v>
      </c>
      <c r="K1443" s="28"/>
      <c r="M1443">
        <v>0</v>
      </c>
      <c r="N1443">
        <v>1</v>
      </c>
      <c r="O1443">
        <v>5.5</v>
      </c>
      <c r="P1443" t="s">
        <v>14512</v>
      </c>
      <c r="Q1443">
        <f t="shared" si="22"/>
        <v>12509</v>
      </c>
      <c r="R1443">
        <f>IF(COUNTIF($A$2:A1443,A1443)=1,Q1443,"")</f>
        <v>12509</v>
      </c>
    </row>
    <row r="1444" spans="1:18">
      <c r="A1444" t="s">
        <v>16955</v>
      </c>
      <c r="B1444" t="s">
        <v>2804</v>
      </c>
      <c r="C1444" t="s">
        <v>14650</v>
      </c>
      <c r="D1444" t="s">
        <v>100</v>
      </c>
      <c r="E1444" t="s">
        <v>14522</v>
      </c>
      <c r="F1444" t="s">
        <v>16956</v>
      </c>
      <c r="G1444" t="s">
        <v>53</v>
      </c>
      <c r="H1444" t="s">
        <v>14540</v>
      </c>
      <c r="I1444" t="s">
        <v>129</v>
      </c>
      <c r="J1444" s="28">
        <v>45070</v>
      </c>
      <c r="K1444" s="28"/>
      <c r="M1444">
        <v>0</v>
      </c>
      <c r="N1444">
        <v>1</v>
      </c>
      <c r="O1444">
        <v>4.2</v>
      </c>
      <c r="P1444" t="s">
        <v>14516</v>
      </c>
      <c r="Q1444">
        <f t="shared" si="22"/>
        <v>5219</v>
      </c>
      <c r="R1444">
        <f>IF(COUNTIF($A$2:A1444,A1444)=1,Q1444,"")</f>
        <v>5219</v>
      </c>
    </row>
    <row r="1445" spans="1:18">
      <c r="A1445" t="s">
        <v>3489</v>
      </c>
      <c r="B1445" t="s">
        <v>1415</v>
      </c>
      <c r="C1445" t="s">
        <v>3098</v>
      </c>
      <c r="D1445" t="s">
        <v>100</v>
      </c>
      <c r="E1445" t="s">
        <v>14504</v>
      </c>
      <c r="F1445" t="s">
        <v>16957</v>
      </c>
      <c r="G1445" t="s">
        <v>61</v>
      </c>
      <c r="H1445" t="s">
        <v>14530</v>
      </c>
      <c r="I1445" t="s">
        <v>2221</v>
      </c>
      <c r="J1445" s="28">
        <v>45060</v>
      </c>
      <c r="K1445" s="28"/>
      <c r="M1445">
        <v>0</v>
      </c>
      <c r="N1445">
        <v>1</v>
      </c>
      <c r="O1445">
        <v>15.5</v>
      </c>
      <c r="P1445" t="s">
        <v>14516</v>
      </c>
      <c r="Q1445">
        <f t="shared" si="22"/>
        <v>2574</v>
      </c>
      <c r="R1445">
        <f>IF(COUNTIF($A$2:A1445,A1445)=1,Q1445,"")</f>
        <v>2574</v>
      </c>
    </row>
    <row r="1446" spans="1:18">
      <c r="A1446" t="s">
        <v>5307</v>
      </c>
      <c r="B1446" t="s">
        <v>7271</v>
      </c>
      <c r="C1446" t="s">
        <v>3098</v>
      </c>
      <c r="D1446" t="s">
        <v>119</v>
      </c>
      <c r="E1446" t="s">
        <v>14522</v>
      </c>
      <c r="F1446" t="s">
        <v>16958</v>
      </c>
      <c r="G1446" t="s">
        <v>90</v>
      </c>
      <c r="H1446" t="s">
        <v>14537</v>
      </c>
      <c r="I1446" t="s">
        <v>5734</v>
      </c>
      <c r="J1446" s="28">
        <v>45649</v>
      </c>
      <c r="K1446" s="28"/>
      <c r="M1446">
        <v>0</v>
      </c>
      <c r="N1446">
        <v>1</v>
      </c>
      <c r="O1446">
        <v>25.7</v>
      </c>
      <c r="P1446" t="s">
        <v>14512</v>
      </c>
      <c r="Q1446">
        <f t="shared" si="22"/>
        <v>14191</v>
      </c>
      <c r="R1446">
        <f>IF(COUNTIF($A$2:A1446,A1446)=1,Q1446,"")</f>
        <v>14191</v>
      </c>
    </row>
    <row r="1447" spans="1:18">
      <c r="A1447" t="s">
        <v>16959</v>
      </c>
      <c r="B1447" t="s">
        <v>2125</v>
      </c>
      <c r="C1447" t="s">
        <v>14589</v>
      </c>
      <c r="D1447" t="s">
        <v>60</v>
      </c>
      <c r="E1447" t="s">
        <v>14543</v>
      </c>
      <c r="F1447" t="s">
        <v>16960</v>
      </c>
      <c r="G1447" t="s">
        <v>61</v>
      </c>
      <c r="H1447" t="s">
        <v>14619</v>
      </c>
      <c r="I1447" t="s">
        <v>1068</v>
      </c>
      <c r="J1447" s="28">
        <v>44957</v>
      </c>
      <c r="K1447" s="28">
        <v>44818</v>
      </c>
      <c r="L1447">
        <v>26</v>
      </c>
      <c r="M1447">
        <v>1</v>
      </c>
      <c r="N1447">
        <v>1</v>
      </c>
      <c r="O1447">
        <v>28.9</v>
      </c>
      <c r="P1447" t="s">
        <v>14516</v>
      </c>
      <c r="Q1447">
        <f t="shared" si="22"/>
        <v>18673</v>
      </c>
      <c r="R1447">
        <f>IF(COUNTIF($A$2:A1447,A1447)=1,Q1447,"")</f>
        <v>18673</v>
      </c>
    </row>
    <row r="1448" spans="1:18">
      <c r="A1448" t="s">
        <v>12964</v>
      </c>
      <c r="B1448" t="s">
        <v>4866</v>
      </c>
      <c r="C1448" t="s">
        <v>15716</v>
      </c>
      <c r="D1448" t="s">
        <v>100</v>
      </c>
      <c r="E1448" t="s">
        <v>14543</v>
      </c>
      <c r="F1448" t="s">
        <v>16961</v>
      </c>
      <c r="G1448" t="s">
        <v>133</v>
      </c>
      <c r="H1448" t="s">
        <v>15237</v>
      </c>
      <c r="I1448" t="s">
        <v>11285</v>
      </c>
      <c r="J1448" s="28">
        <v>45076</v>
      </c>
      <c r="K1448" s="28">
        <v>45074</v>
      </c>
      <c r="L1448">
        <v>87</v>
      </c>
      <c r="M1448">
        <v>1</v>
      </c>
      <c r="N1448">
        <v>1</v>
      </c>
      <c r="P1448" t="s">
        <v>14512</v>
      </c>
      <c r="Q1448">
        <f t="shared" si="22"/>
        <v>1336</v>
      </c>
      <c r="R1448">
        <f>IF(COUNTIF($A$2:A1448,A1448)=1,Q1448,"")</f>
        <v>1336</v>
      </c>
    </row>
    <row r="1449" spans="1:18">
      <c r="A1449" t="s">
        <v>16962</v>
      </c>
      <c r="B1449" t="s">
        <v>8618</v>
      </c>
      <c r="C1449" t="s">
        <v>15471</v>
      </c>
      <c r="D1449" t="s">
        <v>52</v>
      </c>
      <c r="E1449" t="s">
        <v>14543</v>
      </c>
      <c r="F1449" t="s">
        <v>16963</v>
      </c>
      <c r="G1449" t="s">
        <v>53</v>
      </c>
      <c r="H1449" t="s">
        <v>14630</v>
      </c>
      <c r="I1449" t="s">
        <v>305</v>
      </c>
      <c r="J1449" s="28">
        <v>45335</v>
      </c>
      <c r="K1449" s="28">
        <v>45321</v>
      </c>
      <c r="L1449">
        <v>111</v>
      </c>
      <c r="M1449">
        <v>0</v>
      </c>
      <c r="N1449">
        <v>1</v>
      </c>
      <c r="O1449">
        <v>9.4</v>
      </c>
      <c r="P1449" t="s">
        <v>14524</v>
      </c>
      <c r="Q1449">
        <f t="shared" si="22"/>
        <v>54535</v>
      </c>
      <c r="R1449">
        <f>IF(COUNTIF($A$2:A1449,A1449)=1,Q1449,"")</f>
        <v>54535</v>
      </c>
    </row>
    <row r="1450" spans="1:18">
      <c r="A1450" t="s">
        <v>16964</v>
      </c>
      <c r="B1450" t="s">
        <v>2953</v>
      </c>
      <c r="C1450" t="s">
        <v>15267</v>
      </c>
      <c r="D1450" t="s">
        <v>60</v>
      </c>
      <c r="E1450" t="s">
        <v>14522</v>
      </c>
      <c r="F1450" t="s">
        <v>15432</v>
      </c>
      <c r="G1450" t="s">
        <v>133</v>
      </c>
      <c r="H1450" t="s">
        <v>14565</v>
      </c>
      <c r="I1450" t="s">
        <v>700</v>
      </c>
      <c r="J1450" s="28">
        <v>44809</v>
      </c>
      <c r="K1450" s="28"/>
      <c r="M1450">
        <v>0</v>
      </c>
      <c r="N1450">
        <v>1</v>
      </c>
      <c r="O1450">
        <v>33.799999999999997</v>
      </c>
      <c r="P1450" t="s">
        <v>14516</v>
      </c>
      <c r="Q1450">
        <f t="shared" si="22"/>
        <v>10592</v>
      </c>
      <c r="R1450">
        <f>IF(COUNTIF($A$2:A1450,A1450)=1,Q1450,"")</f>
        <v>10592</v>
      </c>
    </row>
    <row r="1451" spans="1:18">
      <c r="A1451" t="s">
        <v>4182</v>
      </c>
      <c r="B1451" t="s">
        <v>2936</v>
      </c>
      <c r="C1451" t="s">
        <v>14644</v>
      </c>
      <c r="D1451" t="s">
        <v>119</v>
      </c>
      <c r="E1451" t="s">
        <v>14543</v>
      </c>
      <c r="F1451" t="s">
        <v>14529</v>
      </c>
      <c r="G1451" t="s">
        <v>133</v>
      </c>
      <c r="H1451" t="s">
        <v>14532</v>
      </c>
      <c r="I1451" t="s">
        <v>3004</v>
      </c>
      <c r="J1451" s="28">
        <v>44757</v>
      </c>
      <c r="K1451" s="28">
        <v>44657</v>
      </c>
      <c r="L1451">
        <v>22</v>
      </c>
      <c r="M1451">
        <v>0</v>
      </c>
      <c r="N1451">
        <v>1</v>
      </c>
      <c r="O1451">
        <v>33.4</v>
      </c>
      <c r="P1451" t="s">
        <v>14507</v>
      </c>
      <c r="Q1451">
        <f t="shared" si="22"/>
        <v>7000</v>
      </c>
      <c r="R1451">
        <f>IF(COUNTIF($A$2:A1451,A1451)=1,Q1451,"")</f>
        <v>7000</v>
      </c>
    </row>
    <row r="1452" spans="1:18">
      <c r="A1452" t="s">
        <v>16965</v>
      </c>
      <c r="B1452" t="s">
        <v>137</v>
      </c>
      <c r="C1452" t="s">
        <v>14557</v>
      </c>
      <c r="D1452" t="s">
        <v>100</v>
      </c>
      <c r="E1452" t="s">
        <v>14509</v>
      </c>
      <c r="F1452" t="s">
        <v>16966</v>
      </c>
      <c r="G1452" t="s">
        <v>14519</v>
      </c>
      <c r="H1452" t="s">
        <v>14757</v>
      </c>
      <c r="I1452" t="s">
        <v>5740</v>
      </c>
      <c r="J1452" s="28">
        <v>45039</v>
      </c>
      <c r="K1452" s="28"/>
      <c r="M1452">
        <v>0</v>
      </c>
      <c r="N1452">
        <v>1</v>
      </c>
      <c r="O1452">
        <v>11.2</v>
      </c>
      <c r="P1452" t="s">
        <v>14524</v>
      </c>
      <c r="Q1452">
        <f t="shared" si="22"/>
        <v>3904</v>
      </c>
      <c r="R1452">
        <f>IF(COUNTIF($A$2:A1452,A1452)=1,Q1452,"")</f>
        <v>3904</v>
      </c>
    </row>
    <row r="1453" spans="1:18">
      <c r="A1453" t="s">
        <v>16967</v>
      </c>
      <c r="B1453" t="s">
        <v>6471</v>
      </c>
      <c r="C1453" t="s">
        <v>16024</v>
      </c>
      <c r="D1453" t="s">
        <v>100</v>
      </c>
      <c r="E1453" t="s">
        <v>14543</v>
      </c>
      <c r="F1453" t="s">
        <v>16968</v>
      </c>
      <c r="G1453" t="s">
        <v>74</v>
      </c>
      <c r="H1453" t="s">
        <v>14560</v>
      </c>
      <c r="I1453" t="s">
        <v>1459</v>
      </c>
      <c r="J1453" s="28">
        <v>45060</v>
      </c>
      <c r="K1453" s="28">
        <v>45211</v>
      </c>
      <c r="L1453">
        <v>169</v>
      </c>
      <c r="M1453">
        <v>0</v>
      </c>
      <c r="N1453">
        <v>1</v>
      </c>
      <c r="O1453">
        <v>21.5</v>
      </c>
      <c r="P1453" t="s">
        <v>14550</v>
      </c>
      <c r="Q1453">
        <f t="shared" si="22"/>
        <v>4623</v>
      </c>
      <c r="R1453">
        <f>IF(COUNTIF($A$2:A1453,A1453)=1,Q1453,"")</f>
        <v>4623</v>
      </c>
    </row>
    <row r="1454" spans="1:18">
      <c r="A1454" t="s">
        <v>16969</v>
      </c>
      <c r="B1454" t="s">
        <v>2104</v>
      </c>
      <c r="C1454" t="s">
        <v>16275</v>
      </c>
      <c r="D1454" t="s">
        <v>52</v>
      </c>
      <c r="E1454" t="s">
        <v>14543</v>
      </c>
      <c r="F1454" t="s">
        <v>16970</v>
      </c>
      <c r="G1454" t="s">
        <v>80</v>
      </c>
      <c r="H1454" t="s">
        <v>14527</v>
      </c>
      <c r="I1454" t="s">
        <v>254</v>
      </c>
      <c r="J1454" s="28">
        <v>45652</v>
      </c>
      <c r="K1454" s="28">
        <v>45686</v>
      </c>
      <c r="L1454">
        <v>199</v>
      </c>
      <c r="M1454">
        <v>0</v>
      </c>
      <c r="N1454">
        <v>1</v>
      </c>
      <c r="O1454">
        <v>22.5</v>
      </c>
      <c r="P1454" t="s">
        <v>14507</v>
      </c>
      <c r="Q1454">
        <f t="shared" si="22"/>
        <v>206171</v>
      </c>
      <c r="R1454">
        <f>IF(COUNTIF($A$2:A1454,A1454)=1,Q1454,"")</f>
        <v>206171</v>
      </c>
    </row>
    <row r="1455" spans="1:18">
      <c r="A1455" t="s">
        <v>11674</v>
      </c>
      <c r="B1455" t="s">
        <v>1179</v>
      </c>
      <c r="C1455" t="s">
        <v>15600</v>
      </c>
      <c r="D1455" t="s">
        <v>60</v>
      </c>
      <c r="E1455" t="s">
        <v>14543</v>
      </c>
      <c r="F1455" t="s">
        <v>16971</v>
      </c>
      <c r="G1455" t="s">
        <v>133</v>
      </c>
      <c r="H1455" t="s">
        <v>14527</v>
      </c>
      <c r="I1455" t="s">
        <v>1080</v>
      </c>
      <c r="J1455" s="28">
        <v>45225</v>
      </c>
      <c r="K1455" s="28">
        <v>45258</v>
      </c>
      <c r="L1455">
        <v>86</v>
      </c>
      <c r="M1455">
        <v>0</v>
      </c>
      <c r="N1455">
        <v>1</v>
      </c>
      <c r="O1455">
        <v>16.8</v>
      </c>
      <c r="P1455" t="s">
        <v>14550</v>
      </c>
      <c r="Q1455">
        <f t="shared" si="22"/>
        <v>18036</v>
      </c>
      <c r="R1455">
        <f>IF(COUNTIF($A$2:A1455,A1455)=1,Q1455,"")</f>
        <v>18036</v>
      </c>
    </row>
    <row r="1456" spans="1:18">
      <c r="A1456" t="s">
        <v>16972</v>
      </c>
      <c r="B1456" t="s">
        <v>5485</v>
      </c>
      <c r="C1456" t="s">
        <v>15607</v>
      </c>
      <c r="D1456" t="s">
        <v>52</v>
      </c>
      <c r="E1456" t="s">
        <v>14509</v>
      </c>
      <c r="F1456" t="s">
        <v>16973</v>
      </c>
      <c r="G1456" t="s">
        <v>67</v>
      </c>
      <c r="H1456" t="s">
        <v>14549</v>
      </c>
      <c r="I1456" t="s">
        <v>795</v>
      </c>
      <c r="J1456" s="28">
        <v>44923</v>
      </c>
      <c r="K1456" s="28"/>
      <c r="M1456">
        <v>0</v>
      </c>
      <c r="N1456">
        <v>1</v>
      </c>
      <c r="O1456">
        <v>25.8</v>
      </c>
      <c r="P1456" t="s">
        <v>14512</v>
      </c>
      <c r="Q1456">
        <f t="shared" si="22"/>
        <v>165405</v>
      </c>
      <c r="R1456">
        <f>IF(COUNTIF($A$2:A1456,A1456)=1,Q1456,"")</f>
        <v>165405</v>
      </c>
    </row>
    <row r="1457" spans="1:18">
      <c r="A1457" t="s">
        <v>3461</v>
      </c>
      <c r="B1457" t="s">
        <v>6975</v>
      </c>
      <c r="C1457" t="s">
        <v>14911</v>
      </c>
      <c r="D1457" t="s">
        <v>119</v>
      </c>
      <c r="E1457" t="s">
        <v>14509</v>
      </c>
      <c r="F1457" t="s">
        <v>16974</v>
      </c>
      <c r="G1457" t="s">
        <v>80</v>
      </c>
      <c r="H1457" t="s">
        <v>16033</v>
      </c>
      <c r="I1457" t="s">
        <v>397</v>
      </c>
      <c r="J1457" s="28">
        <v>45008</v>
      </c>
      <c r="K1457" s="28"/>
      <c r="M1457">
        <v>0</v>
      </c>
      <c r="N1457">
        <v>1</v>
      </c>
      <c r="P1457" t="s">
        <v>14512</v>
      </c>
      <c r="Q1457">
        <f t="shared" si="22"/>
        <v>5417</v>
      </c>
      <c r="R1457">
        <f>IF(COUNTIF($A$2:A1457,A1457)=1,Q1457,"")</f>
        <v>5417</v>
      </c>
    </row>
    <row r="1458" spans="1:18">
      <c r="A1458" t="s">
        <v>14348</v>
      </c>
      <c r="B1458" t="s">
        <v>6879</v>
      </c>
      <c r="C1458" t="s">
        <v>15552</v>
      </c>
      <c r="D1458" t="s">
        <v>52</v>
      </c>
      <c r="E1458" t="s">
        <v>14509</v>
      </c>
      <c r="F1458" t="s">
        <v>16975</v>
      </c>
      <c r="G1458" t="s">
        <v>90</v>
      </c>
      <c r="H1458" t="s">
        <v>14549</v>
      </c>
      <c r="I1458" t="s">
        <v>478</v>
      </c>
      <c r="J1458" s="28">
        <v>45530</v>
      </c>
      <c r="K1458" s="28"/>
      <c r="M1458">
        <v>0</v>
      </c>
      <c r="N1458">
        <v>1</v>
      </c>
      <c r="O1458">
        <v>2.9</v>
      </c>
      <c r="P1458" t="s">
        <v>14507</v>
      </c>
      <c r="Q1458">
        <f t="shared" si="22"/>
        <v>62094</v>
      </c>
      <c r="R1458">
        <f>IF(COUNTIF($A$2:A1458,A1458)=1,Q1458,"")</f>
        <v>62094</v>
      </c>
    </row>
    <row r="1459" spans="1:18">
      <c r="A1459" t="s">
        <v>16976</v>
      </c>
      <c r="B1459" t="s">
        <v>1348</v>
      </c>
      <c r="C1459" t="s">
        <v>15050</v>
      </c>
      <c r="D1459" t="s">
        <v>73</v>
      </c>
      <c r="E1459" t="s">
        <v>14522</v>
      </c>
      <c r="F1459" t="s">
        <v>16977</v>
      </c>
      <c r="G1459" t="s">
        <v>74</v>
      </c>
      <c r="H1459" t="s">
        <v>14549</v>
      </c>
      <c r="I1459" t="s">
        <v>1838</v>
      </c>
      <c r="J1459" s="28">
        <v>45448</v>
      </c>
      <c r="K1459" s="28"/>
      <c r="M1459">
        <v>0</v>
      </c>
      <c r="N1459">
        <v>1</v>
      </c>
      <c r="O1459">
        <v>0.1</v>
      </c>
      <c r="P1459" t="s">
        <v>14512</v>
      </c>
      <c r="Q1459">
        <f t="shared" si="22"/>
        <v>39393</v>
      </c>
      <c r="R1459">
        <f>IF(COUNTIF($A$2:A1459,A1459)=1,Q1459,"")</f>
        <v>39393</v>
      </c>
    </row>
    <row r="1460" spans="1:18">
      <c r="A1460" t="s">
        <v>13057</v>
      </c>
      <c r="B1460" t="s">
        <v>8902</v>
      </c>
      <c r="C1460" t="s">
        <v>3098</v>
      </c>
      <c r="D1460" t="s">
        <v>119</v>
      </c>
      <c r="E1460" t="s">
        <v>14522</v>
      </c>
      <c r="F1460" t="s">
        <v>16978</v>
      </c>
      <c r="G1460" t="s">
        <v>14519</v>
      </c>
      <c r="H1460" t="s">
        <v>15298</v>
      </c>
      <c r="I1460" t="s">
        <v>827</v>
      </c>
      <c r="J1460" s="28">
        <v>45711</v>
      </c>
      <c r="K1460" s="28"/>
      <c r="M1460">
        <v>0</v>
      </c>
      <c r="N1460">
        <v>1</v>
      </c>
      <c r="O1460">
        <v>20.399999999999999</v>
      </c>
      <c r="P1460" t="s">
        <v>14516</v>
      </c>
      <c r="Q1460">
        <f t="shared" si="22"/>
        <v>7409</v>
      </c>
      <c r="R1460">
        <f>IF(COUNTIF($A$2:A1460,A1460)=1,Q1460,"")</f>
        <v>7409</v>
      </c>
    </row>
    <row r="1461" spans="1:18">
      <c r="A1461" t="s">
        <v>16979</v>
      </c>
      <c r="B1461" t="s">
        <v>1497</v>
      </c>
      <c r="C1461" t="s">
        <v>15272</v>
      </c>
      <c r="D1461" t="s">
        <v>119</v>
      </c>
      <c r="E1461" t="s">
        <v>14509</v>
      </c>
      <c r="F1461" t="s">
        <v>16980</v>
      </c>
      <c r="G1461" t="s">
        <v>61</v>
      </c>
      <c r="H1461" t="s">
        <v>14766</v>
      </c>
      <c r="I1461" t="s">
        <v>4177</v>
      </c>
      <c r="J1461" s="28">
        <v>44643</v>
      </c>
      <c r="K1461" s="28"/>
      <c r="M1461">
        <v>0</v>
      </c>
      <c r="N1461">
        <v>1</v>
      </c>
      <c r="O1461">
        <v>1.9</v>
      </c>
      <c r="P1461" t="s">
        <v>14512</v>
      </c>
      <c r="Q1461">
        <f t="shared" si="22"/>
        <v>10183</v>
      </c>
      <c r="R1461">
        <f>IF(COUNTIF($A$2:A1461,A1461)=1,Q1461,"")</f>
        <v>10183</v>
      </c>
    </row>
    <row r="1462" spans="1:18">
      <c r="A1462" t="s">
        <v>5959</v>
      </c>
      <c r="B1462" t="s">
        <v>811</v>
      </c>
      <c r="C1462" t="s">
        <v>3098</v>
      </c>
      <c r="D1462" t="s">
        <v>60</v>
      </c>
      <c r="E1462" t="s">
        <v>14543</v>
      </c>
      <c r="F1462" t="s">
        <v>16981</v>
      </c>
      <c r="G1462" t="s">
        <v>80</v>
      </c>
      <c r="H1462" t="s">
        <v>14574</v>
      </c>
      <c r="I1462" t="s">
        <v>725</v>
      </c>
      <c r="J1462" s="28">
        <v>45327</v>
      </c>
      <c r="K1462" s="28">
        <v>45203</v>
      </c>
      <c r="L1462">
        <v>37</v>
      </c>
      <c r="M1462">
        <v>0</v>
      </c>
      <c r="N1462">
        <v>1</v>
      </c>
      <c r="O1462">
        <v>9.1</v>
      </c>
      <c r="P1462" t="s">
        <v>14524</v>
      </c>
      <c r="Q1462">
        <f t="shared" si="22"/>
        <v>9957</v>
      </c>
      <c r="R1462">
        <f>IF(COUNTIF($A$2:A1462,A1462)=1,Q1462,"")</f>
        <v>9957</v>
      </c>
    </row>
    <row r="1463" spans="1:18">
      <c r="A1463" t="s">
        <v>9860</v>
      </c>
      <c r="B1463" t="s">
        <v>1434</v>
      </c>
      <c r="C1463" t="s">
        <v>3098</v>
      </c>
      <c r="D1463" t="s">
        <v>60</v>
      </c>
      <c r="E1463" t="s">
        <v>14504</v>
      </c>
      <c r="F1463" t="s">
        <v>16982</v>
      </c>
      <c r="G1463" t="s">
        <v>80</v>
      </c>
      <c r="H1463" t="s">
        <v>14506</v>
      </c>
      <c r="I1463" t="s">
        <v>2266</v>
      </c>
      <c r="J1463" s="28">
        <v>45689</v>
      </c>
      <c r="K1463" s="28"/>
      <c r="M1463">
        <v>0</v>
      </c>
      <c r="N1463">
        <v>1</v>
      </c>
      <c r="O1463">
        <v>18.8</v>
      </c>
      <c r="P1463" t="s">
        <v>14524</v>
      </c>
      <c r="Q1463">
        <f t="shared" si="22"/>
        <v>5835</v>
      </c>
      <c r="R1463">
        <f>IF(COUNTIF($A$2:A1463,A1463)=1,Q1463,"")</f>
        <v>5835</v>
      </c>
    </row>
    <row r="1464" spans="1:18">
      <c r="A1464" t="s">
        <v>16983</v>
      </c>
      <c r="B1464" t="s">
        <v>1162</v>
      </c>
      <c r="C1464" t="s">
        <v>15412</v>
      </c>
      <c r="D1464" t="s">
        <v>119</v>
      </c>
      <c r="E1464" t="s">
        <v>14509</v>
      </c>
      <c r="F1464" t="s">
        <v>16984</v>
      </c>
      <c r="G1464" t="s">
        <v>67</v>
      </c>
      <c r="H1464" t="s">
        <v>14635</v>
      </c>
      <c r="I1464" t="s">
        <v>144</v>
      </c>
      <c r="J1464" s="28">
        <v>44634</v>
      </c>
      <c r="K1464" s="28"/>
      <c r="M1464">
        <v>0</v>
      </c>
      <c r="N1464">
        <v>1</v>
      </c>
      <c r="O1464">
        <v>28.9</v>
      </c>
      <c r="P1464" t="s">
        <v>14524</v>
      </c>
      <c r="Q1464">
        <f t="shared" si="22"/>
        <v>14028</v>
      </c>
      <c r="R1464">
        <f>IF(COUNTIF($A$2:A1464,A1464)=1,Q1464,"")</f>
        <v>14028</v>
      </c>
    </row>
    <row r="1465" spans="1:18">
      <c r="A1465" t="s">
        <v>16985</v>
      </c>
      <c r="B1465" t="s">
        <v>4664</v>
      </c>
      <c r="C1465" t="s">
        <v>16412</v>
      </c>
      <c r="D1465" t="s">
        <v>52</v>
      </c>
      <c r="E1465" t="s">
        <v>14504</v>
      </c>
      <c r="F1465" t="s">
        <v>16986</v>
      </c>
      <c r="G1465" t="s">
        <v>90</v>
      </c>
      <c r="H1465" t="s">
        <v>14598</v>
      </c>
      <c r="I1465" t="s">
        <v>209</v>
      </c>
      <c r="J1465" s="28">
        <v>45134</v>
      </c>
      <c r="K1465" s="28"/>
      <c r="M1465">
        <v>0</v>
      </c>
      <c r="N1465">
        <v>1</v>
      </c>
      <c r="O1465">
        <v>2.1</v>
      </c>
      <c r="P1465" t="s">
        <v>14516</v>
      </c>
      <c r="Q1465">
        <f t="shared" si="22"/>
        <v>186305</v>
      </c>
      <c r="R1465">
        <f>IF(COUNTIF($A$2:A1465,A1465)=1,Q1465,"")</f>
        <v>186305</v>
      </c>
    </row>
    <row r="1466" spans="1:18">
      <c r="A1466" t="s">
        <v>5276</v>
      </c>
      <c r="B1466" t="s">
        <v>3734</v>
      </c>
      <c r="C1466" t="s">
        <v>3098</v>
      </c>
      <c r="D1466" t="s">
        <v>119</v>
      </c>
      <c r="E1466" t="s">
        <v>14558</v>
      </c>
      <c r="F1466" t="s">
        <v>14830</v>
      </c>
      <c r="G1466" t="s">
        <v>53</v>
      </c>
      <c r="H1466" t="s">
        <v>14616</v>
      </c>
      <c r="I1466" t="s">
        <v>1726</v>
      </c>
      <c r="J1466" s="28">
        <v>45622</v>
      </c>
      <c r="K1466" s="28">
        <v>45725</v>
      </c>
      <c r="L1466">
        <v>152</v>
      </c>
      <c r="M1466">
        <v>0</v>
      </c>
      <c r="N1466">
        <v>1</v>
      </c>
      <c r="P1466" t="s">
        <v>14524</v>
      </c>
      <c r="Q1466">
        <f t="shared" si="22"/>
        <v>6000</v>
      </c>
      <c r="R1466">
        <f>IF(COUNTIF($A$2:A1466,A1466)=1,Q1466,"")</f>
        <v>6000</v>
      </c>
    </row>
    <row r="1467" spans="1:18">
      <c r="A1467" t="s">
        <v>16987</v>
      </c>
      <c r="B1467" t="s">
        <v>1851</v>
      </c>
      <c r="C1467" t="s">
        <v>15592</v>
      </c>
      <c r="D1467" t="s">
        <v>100</v>
      </c>
      <c r="E1467" t="s">
        <v>14543</v>
      </c>
      <c r="F1467" t="s">
        <v>16988</v>
      </c>
      <c r="G1467" t="s">
        <v>67</v>
      </c>
      <c r="H1467" t="s">
        <v>14639</v>
      </c>
      <c r="I1467" t="s">
        <v>2716</v>
      </c>
      <c r="J1467" s="28">
        <v>45630</v>
      </c>
      <c r="K1467" s="28">
        <v>45714</v>
      </c>
      <c r="L1467">
        <v>123</v>
      </c>
      <c r="M1467">
        <v>1</v>
      </c>
      <c r="N1467">
        <v>1</v>
      </c>
      <c r="O1467">
        <v>20.2</v>
      </c>
      <c r="P1467" t="s">
        <v>14507</v>
      </c>
      <c r="Q1467">
        <f t="shared" si="22"/>
        <v>2479</v>
      </c>
      <c r="R1467">
        <f>IF(COUNTIF($A$2:A1467,A1467)=1,Q1467,"")</f>
        <v>2479</v>
      </c>
    </row>
    <row r="1468" spans="1:18">
      <c r="A1468" t="s">
        <v>16989</v>
      </c>
      <c r="B1468" t="s">
        <v>9535</v>
      </c>
      <c r="C1468" t="s">
        <v>3098</v>
      </c>
      <c r="D1468" t="s">
        <v>119</v>
      </c>
      <c r="E1468" t="s">
        <v>14517</v>
      </c>
      <c r="F1468" t="s">
        <v>14686</v>
      </c>
      <c r="G1468" t="s">
        <v>80</v>
      </c>
      <c r="H1468" t="s">
        <v>14568</v>
      </c>
      <c r="I1468" t="s">
        <v>393</v>
      </c>
      <c r="J1468" s="28">
        <v>44748</v>
      </c>
      <c r="K1468" s="28"/>
      <c r="M1468">
        <v>0</v>
      </c>
      <c r="N1468">
        <v>1</v>
      </c>
      <c r="O1468">
        <v>24.7</v>
      </c>
      <c r="P1468" t="s">
        <v>14512</v>
      </c>
      <c r="Q1468">
        <f t="shared" si="22"/>
        <v>5768</v>
      </c>
      <c r="R1468">
        <f>IF(COUNTIF($A$2:A1468,A1468)=1,Q1468,"")</f>
        <v>5768</v>
      </c>
    </row>
    <row r="1469" spans="1:18">
      <c r="A1469" t="s">
        <v>16990</v>
      </c>
      <c r="B1469" t="s">
        <v>2561</v>
      </c>
      <c r="C1469" t="s">
        <v>15802</v>
      </c>
      <c r="D1469" t="s">
        <v>119</v>
      </c>
      <c r="E1469" t="s">
        <v>14504</v>
      </c>
      <c r="F1469" t="s">
        <v>16991</v>
      </c>
      <c r="G1469" t="s">
        <v>14519</v>
      </c>
      <c r="H1469" t="s">
        <v>14754</v>
      </c>
      <c r="I1469" t="s">
        <v>2305</v>
      </c>
      <c r="J1469" s="28">
        <v>45136</v>
      </c>
      <c r="K1469" s="28"/>
      <c r="M1469">
        <v>0</v>
      </c>
      <c r="N1469">
        <v>1</v>
      </c>
      <c r="O1469">
        <v>13.4</v>
      </c>
      <c r="P1469" t="s">
        <v>14507</v>
      </c>
      <c r="Q1469">
        <f t="shared" si="22"/>
        <v>11766</v>
      </c>
      <c r="R1469">
        <f>IF(COUNTIF($A$2:A1469,A1469)=1,Q1469,"")</f>
        <v>11766</v>
      </c>
    </row>
    <row r="1470" spans="1:18">
      <c r="A1470" t="s">
        <v>3458</v>
      </c>
      <c r="B1470" t="s">
        <v>2765</v>
      </c>
      <c r="C1470" t="s">
        <v>15716</v>
      </c>
      <c r="D1470" t="s">
        <v>52</v>
      </c>
      <c r="E1470" t="s">
        <v>14543</v>
      </c>
      <c r="F1470" t="s">
        <v>16992</v>
      </c>
      <c r="G1470" t="s">
        <v>90</v>
      </c>
      <c r="H1470" t="s">
        <v>14630</v>
      </c>
      <c r="I1470" t="s">
        <v>416</v>
      </c>
      <c r="J1470" s="28">
        <v>45774</v>
      </c>
      <c r="K1470" s="28">
        <v>45675</v>
      </c>
      <c r="L1470">
        <v>75</v>
      </c>
      <c r="M1470">
        <v>0</v>
      </c>
      <c r="N1470">
        <v>1</v>
      </c>
      <c r="O1470">
        <v>23.4</v>
      </c>
      <c r="P1470" t="s">
        <v>14550</v>
      </c>
      <c r="Q1470">
        <f t="shared" si="22"/>
        <v>183794</v>
      </c>
      <c r="R1470">
        <f>IF(COUNTIF($A$2:A1470,A1470)=1,Q1470,"")</f>
        <v>183794</v>
      </c>
    </row>
    <row r="1471" spans="1:18">
      <c r="A1471" t="s">
        <v>16993</v>
      </c>
      <c r="B1471" t="s">
        <v>1704</v>
      </c>
      <c r="C1471" t="s">
        <v>14647</v>
      </c>
      <c r="D1471" t="s">
        <v>100</v>
      </c>
      <c r="E1471" t="s">
        <v>14590</v>
      </c>
      <c r="F1471" t="s">
        <v>16994</v>
      </c>
      <c r="G1471" t="s">
        <v>14588</v>
      </c>
      <c r="H1471" t="s">
        <v>14540</v>
      </c>
      <c r="I1471" t="s">
        <v>2269</v>
      </c>
      <c r="J1471" s="28">
        <v>45256</v>
      </c>
      <c r="K1471" s="28"/>
      <c r="M1471">
        <v>0</v>
      </c>
      <c r="N1471">
        <v>1</v>
      </c>
      <c r="O1471">
        <v>26.9</v>
      </c>
      <c r="P1471" t="s">
        <v>14524</v>
      </c>
      <c r="Q1471">
        <f t="shared" si="22"/>
        <v>3751</v>
      </c>
      <c r="R1471">
        <f>IF(COUNTIF($A$2:A1471,A1471)=1,Q1471,"")</f>
        <v>3751</v>
      </c>
    </row>
    <row r="1472" spans="1:18">
      <c r="A1472" t="s">
        <v>12211</v>
      </c>
      <c r="B1472" t="s">
        <v>4419</v>
      </c>
      <c r="C1472" t="s">
        <v>3098</v>
      </c>
      <c r="D1472" t="s">
        <v>60</v>
      </c>
      <c r="E1472" t="s">
        <v>14522</v>
      </c>
      <c r="F1472" t="s">
        <v>16995</v>
      </c>
      <c r="G1472" t="s">
        <v>61</v>
      </c>
      <c r="H1472" t="s">
        <v>14530</v>
      </c>
      <c r="I1472" t="s">
        <v>1030</v>
      </c>
      <c r="J1472" s="28">
        <v>45435</v>
      </c>
      <c r="K1472" s="28"/>
      <c r="M1472">
        <v>0</v>
      </c>
      <c r="N1472">
        <v>1</v>
      </c>
      <c r="O1472">
        <v>6.3</v>
      </c>
      <c r="P1472" t="s">
        <v>14550</v>
      </c>
      <c r="Q1472">
        <f t="shared" si="22"/>
        <v>18977</v>
      </c>
      <c r="R1472">
        <f>IF(COUNTIF($A$2:A1472,A1472)=1,Q1472,"")</f>
        <v>18977</v>
      </c>
    </row>
    <row r="1473" spans="1:18">
      <c r="A1473" t="s">
        <v>14212</v>
      </c>
      <c r="B1473" t="s">
        <v>2866</v>
      </c>
      <c r="C1473" t="s">
        <v>15670</v>
      </c>
      <c r="D1473" t="s">
        <v>60</v>
      </c>
      <c r="E1473" t="s">
        <v>14558</v>
      </c>
      <c r="F1473" t="s">
        <v>16996</v>
      </c>
      <c r="G1473" t="s">
        <v>61</v>
      </c>
      <c r="H1473" t="s">
        <v>14511</v>
      </c>
      <c r="I1473" t="s">
        <v>2310</v>
      </c>
      <c r="J1473" s="28">
        <v>44777</v>
      </c>
      <c r="K1473" s="28">
        <v>44851</v>
      </c>
      <c r="L1473">
        <v>129</v>
      </c>
      <c r="M1473">
        <v>0</v>
      </c>
      <c r="N1473">
        <v>1</v>
      </c>
      <c r="O1473">
        <v>17.2</v>
      </c>
      <c r="P1473" t="s">
        <v>14516</v>
      </c>
      <c r="Q1473">
        <f t="shared" si="22"/>
        <v>10073</v>
      </c>
      <c r="R1473">
        <f>IF(COUNTIF($A$2:A1473,A1473)=1,Q1473,"")</f>
        <v>10073</v>
      </c>
    </row>
    <row r="1474" spans="1:18">
      <c r="A1474" t="s">
        <v>13223</v>
      </c>
      <c r="B1474" t="s">
        <v>8282</v>
      </c>
      <c r="C1474" t="s">
        <v>15399</v>
      </c>
      <c r="D1474" t="s">
        <v>119</v>
      </c>
      <c r="E1474" t="s">
        <v>14558</v>
      </c>
      <c r="F1474" t="s">
        <v>16997</v>
      </c>
      <c r="G1474" t="s">
        <v>74</v>
      </c>
      <c r="H1474" t="s">
        <v>14616</v>
      </c>
      <c r="I1474" t="s">
        <v>2160</v>
      </c>
      <c r="J1474" s="28">
        <v>44998</v>
      </c>
      <c r="K1474" s="28">
        <v>45001</v>
      </c>
      <c r="L1474">
        <v>112</v>
      </c>
      <c r="M1474">
        <v>0</v>
      </c>
      <c r="N1474">
        <v>1</v>
      </c>
      <c r="O1474">
        <v>19.3</v>
      </c>
      <c r="P1474" t="s">
        <v>14507</v>
      </c>
      <c r="Q1474">
        <f t="shared" ref="Q1474:Q1537" si="23">IFERROR(IF(RIGHT(UPPER(TRIM(F1474)),1)="K",VALUE(SUBSTITUTE(SUBSTITUTE(LEFT(TRIM(F1474),LEN(TRIM(F1474))-1),"$",""),",",""))*1000,IF(RIGHT(UPPER(TRIM(F1474)),1)="M",VALUE(SUBSTITUTE(SUBSTITUTE(LEFT(TRIM(F1474),LEN(TRIM(F1474))-1),"$",""),",",""))*1000000,VALUE(SUBSTITUTE(SUBSTITUTE(TRIM(F1474),"$",""),",","")))),"")</f>
        <v>10868</v>
      </c>
      <c r="R1474">
        <f>IF(COUNTIF($A$2:A1474,A1474)=1,Q1474,"")</f>
        <v>10868</v>
      </c>
    </row>
    <row r="1475" spans="1:18">
      <c r="A1475" t="s">
        <v>16998</v>
      </c>
      <c r="B1475" t="s">
        <v>6784</v>
      </c>
      <c r="C1475" t="s">
        <v>14647</v>
      </c>
      <c r="D1475" t="s">
        <v>100</v>
      </c>
      <c r="E1475" t="s">
        <v>14504</v>
      </c>
      <c r="F1475" t="s">
        <v>15164</v>
      </c>
      <c r="G1475" t="s">
        <v>133</v>
      </c>
      <c r="H1475" t="s">
        <v>14938</v>
      </c>
      <c r="I1475" t="s">
        <v>7969</v>
      </c>
      <c r="J1475" s="28">
        <v>45102</v>
      </c>
      <c r="K1475" s="28"/>
      <c r="M1475">
        <v>0</v>
      </c>
      <c r="N1475">
        <v>1</v>
      </c>
      <c r="O1475">
        <v>31.7</v>
      </c>
      <c r="P1475" t="s">
        <v>14516</v>
      </c>
      <c r="Q1475">
        <f t="shared" si="23"/>
        <v>9000</v>
      </c>
      <c r="R1475">
        <f>IF(COUNTIF($A$2:A1475,A1475)=1,Q1475,"")</f>
        <v>9000</v>
      </c>
    </row>
    <row r="1476" spans="1:18">
      <c r="A1476" t="s">
        <v>9719</v>
      </c>
      <c r="B1476" t="s">
        <v>4400</v>
      </c>
      <c r="C1476" t="s">
        <v>15473</v>
      </c>
      <c r="D1476" t="s">
        <v>60</v>
      </c>
      <c r="E1476" t="s">
        <v>14517</v>
      </c>
      <c r="F1476" t="s">
        <v>16999</v>
      </c>
      <c r="G1476" t="s">
        <v>133</v>
      </c>
      <c r="H1476" t="s">
        <v>16936</v>
      </c>
      <c r="I1476" t="s">
        <v>11131</v>
      </c>
      <c r="J1476" s="28">
        <v>45451</v>
      </c>
      <c r="K1476" s="28"/>
      <c r="M1476">
        <v>0</v>
      </c>
      <c r="N1476">
        <v>1</v>
      </c>
      <c r="O1476">
        <v>24.8</v>
      </c>
      <c r="P1476" t="s">
        <v>14512</v>
      </c>
      <c r="Q1476">
        <f t="shared" si="23"/>
        <v>19790</v>
      </c>
      <c r="R1476">
        <f>IF(COUNTIF($A$2:A1476,A1476)=1,Q1476,"")</f>
        <v>19790</v>
      </c>
    </row>
    <row r="1477" spans="1:18">
      <c r="A1477" t="s">
        <v>10471</v>
      </c>
      <c r="B1477" t="s">
        <v>2928</v>
      </c>
      <c r="C1477" t="s">
        <v>15600</v>
      </c>
      <c r="D1477" t="s">
        <v>119</v>
      </c>
      <c r="E1477" t="s">
        <v>14558</v>
      </c>
      <c r="F1477" t="s">
        <v>17000</v>
      </c>
      <c r="G1477" t="s">
        <v>67</v>
      </c>
      <c r="H1477" t="s">
        <v>14795</v>
      </c>
      <c r="I1477" t="s">
        <v>309</v>
      </c>
      <c r="J1477" s="28">
        <v>45305</v>
      </c>
      <c r="K1477" s="28">
        <v>45183</v>
      </c>
      <c r="L1477">
        <v>25</v>
      </c>
      <c r="M1477">
        <v>0</v>
      </c>
      <c r="N1477">
        <v>1</v>
      </c>
      <c r="P1477" t="s">
        <v>14512</v>
      </c>
      <c r="Q1477">
        <f t="shared" si="23"/>
        <v>10865</v>
      </c>
      <c r="R1477">
        <f>IF(COUNTIF($A$2:A1477,A1477)=1,Q1477,"")</f>
        <v>10865</v>
      </c>
    </row>
    <row r="1478" spans="1:18">
      <c r="A1478" t="s">
        <v>4206</v>
      </c>
      <c r="B1478" t="s">
        <v>4961</v>
      </c>
      <c r="C1478" t="s">
        <v>15252</v>
      </c>
      <c r="D1478" t="s">
        <v>52</v>
      </c>
      <c r="E1478" t="s">
        <v>14543</v>
      </c>
      <c r="F1478" t="s">
        <v>17001</v>
      </c>
      <c r="G1478" t="s">
        <v>67</v>
      </c>
      <c r="H1478" t="s">
        <v>14511</v>
      </c>
      <c r="I1478" t="s">
        <v>1357</v>
      </c>
      <c r="J1478" s="28">
        <v>45222</v>
      </c>
      <c r="K1478" s="28">
        <v>45224</v>
      </c>
      <c r="L1478">
        <v>147</v>
      </c>
      <c r="M1478">
        <v>0</v>
      </c>
      <c r="N1478">
        <v>1</v>
      </c>
      <c r="O1478">
        <v>3.8</v>
      </c>
      <c r="P1478" t="s">
        <v>14507</v>
      </c>
      <c r="Q1478">
        <f t="shared" si="23"/>
        <v>106306</v>
      </c>
      <c r="R1478">
        <f>IF(COUNTIF($A$2:A1478,A1478)=1,Q1478,"")</f>
        <v>106306</v>
      </c>
    </row>
    <row r="1479" spans="1:18">
      <c r="A1479" t="s">
        <v>17002</v>
      </c>
      <c r="B1479" t="s">
        <v>3849</v>
      </c>
      <c r="C1479" t="s">
        <v>15356</v>
      </c>
      <c r="D1479" t="s">
        <v>100</v>
      </c>
      <c r="E1479" t="s">
        <v>14509</v>
      </c>
      <c r="F1479" t="s">
        <v>17003</v>
      </c>
      <c r="G1479" t="s">
        <v>133</v>
      </c>
      <c r="H1479" t="s">
        <v>14530</v>
      </c>
      <c r="I1479" t="s">
        <v>5433</v>
      </c>
      <c r="J1479" s="28">
        <v>45319</v>
      </c>
      <c r="K1479" s="28"/>
      <c r="M1479">
        <v>0</v>
      </c>
      <c r="N1479">
        <v>1</v>
      </c>
      <c r="O1479">
        <v>15</v>
      </c>
      <c r="P1479" t="s">
        <v>14524</v>
      </c>
      <c r="Q1479">
        <f t="shared" si="23"/>
        <v>8139</v>
      </c>
      <c r="R1479">
        <f>IF(COUNTIF($A$2:A1479,A1479)=1,Q1479,"")</f>
        <v>8139</v>
      </c>
    </row>
    <row r="1480" spans="1:18">
      <c r="A1480" t="s">
        <v>10068</v>
      </c>
      <c r="B1480" t="s">
        <v>1870</v>
      </c>
      <c r="C1480" t="s">
        <v>14663</v>
      </c>
      <c r="D1480" t="s">
        <v>52</v>
      </c>
      <c r="E1480" t="s">
        <v>14509</v>
      </c>
      <c r="F1480" t="s">
        <v>17004</v>
      </c>
      <c r="G1480" t="s">
        <v>74</v>
      </c>
      <c r="H1480" t="s">
        <v>14549</v>
      </c>
      <c r="I1480" t="s">
        <v>1502</v>
      </c>
      <c r="J1480" s="28">
        <v>45067</v>
      </c>
      <c r="K1480" s="28"/>
      <c r="M1480">
        <v>0</v>
      </c>
      <c r="N1480">
        <v>1</v>
      </c>
      <c r="P1480" t="s">
        <v>14524</v>
      </c>
      <c r="Q1480">
        <f t="shared" si="23"/>
        <v>215569</v>
      </c>
      <c r="R1480">
        <f>IF(COUNTIF($A$2:A1480,A1480)=1,Q1480,"")</f>
        <v>215569</v>
      </c>
    </row>
    <row r="1481" spans="1:18">
      <c r="A1481" t="s">
        <v>17005</v>
      </c>
      <c r="B1481" t="s">
        <v>553</v>
      </c>
      <c r="C1481" t="s">
        <v>15875</v>
      </c>
      <c r="D1481" t="s">
        <v>73</v>
      </c>
      <c r="E1481" t="s">
        <v>14590</v>
      </c>
      <c r="F1481" t="s">
        <v>17006</v>
      </c>
      <c r="G1481" t="s">
        <v>61</v>
      </c>
      <c r="H1481" t="s">
        <v>15505</v>
      </c>
      <c r="I1481" t="s">
        <v>1562</v>
      </c>
      <c r="J1481" s="28">
        <v>45180</v>
      </c>
      <c r="K1481" s="28"/>
      <c r="M1481">
        <v>0</v>
      </c>
      <c r="N1481">
        <v>1</v>
      </c>
      <c r="O1481">
        <v>9.3000000000000007</v>
      </c>
      <c r="P1481" t="s">
        <v>14524</v>
      </c>
      <c r="Q1481">
        <f t="shared" si="23"/>
        <v>29118</v>
      </c>
      <c r="R1481">
        <f>IF(COUNTIF($A$2:A1481,A1481)=1,Q1481,"")</f>
        <v>29118</v>
      </c>
    </row>
    <row r="1482" spans="1:18">
      <c r="A1482" t="s">
        <v>6346</v>
      </c>
      <c r="B1482" t="s">
        <v>1742</v>
      </c>
      <c r="C1482" t="s">
        <v>3098</v>
      </c>
      <c r="D1482" t="s">
        <v>119</v>
      </c>
      <c r="E1482" t="s">
        <v>14504</v>
      </c>
      <c r="F1482" t="s">
        <v>17007</v>
      </c>
      <c r="G1482" t="s">
        <v>14519</v>
      </c>
      <c r="H1482" t="s">
        <v>14568</v>
      </c>
      <c r="I1482" t="s">
        <v>2670</v>
      </c>
      <c r="J1482" s="28">
        <v>45442</v>
      </c>
      <c r="K1482" s="28"/>
      <c r="M1482">
        <v>0</v>
      </c>
      <c r="N1482">
        <v>1</v>
      </c>
      <c r="O1482">
        <v>20.8</v>
      </c>
      <c r="P1482" t="s">
        <v>14550</v>
      </c>
      <c r="Q1482">
        <f t="shared" si="23"/>
        <v>2754</v>
      </c>
      <c r="R1482">
        <f>IF(COUNTIF($A$2:A1482,A1482)=1,Q1482,"")</f>
        <v>2754</v>
      </c>
    </row>
    <row r="1483" spans="1:18">
      <c r="A1483" t="s">
        <v>6778</v>
      </c>
      <c r="B1483" t="s">
        <v>2765</v>
      </c>
      <c r="C1483" t="s">
        <v>15057</v>
      </c>
      <c r="D1483" t="s">
        <v>60</v>
      </c>
      <c r="E1483" t="s">
        <v>14543</v>
      </c>
      <c r="F1483" t="s">
        <v>17008</v>
      </c>
      <c r="G1483" t="s">
        <v>61</v>
      </c>
      <c r="H1483" t="s">
        <v>14527</v>
      </c>
      <c r="I1483" t="s">
        <v>1001</v>
      </c>
      <c r="J1483" s="28">
        <v>45784</v>
      </c>
      <c r="K1483" s="28">
        <v>45769</v>
      </c>
      <c r="L1483">
        <v>142</v>
      </c>
      <c r="M1483">
        <v>0</v>
      </c>
      <c r="N1483">
        <v>1</v>
      </c>
      <c r="O1483">
        <v>9.1</v>
      </c>
      <c r="P1483" t="s">
        <v>14516</v>
      </c>
      <c r="Q1483">
        <f t="shared" si="23"/>
        <v>8687</v>
      </c>
      <c r="R1483">
        <f>IF(COUNTIF($A$2:A1483,A1483)=1,Q1483,"")</f>
        <v>8687</v>
      </c>
    </row>
    <row r="1484" spans="1:18">
      <c r="A1484" t="s">
        <v>6399</v>
      </c>
      <c r="B1484" t="s">
        <v>5993</v>
      </c>
      <c r="C1484" t="s">
        <v>3098</v>
      </c>
      <c r="D1484" t="s">
        <v>52</v>
      </c>
      <c r="E1484" t="s">
        <v>14517</v>
      </c>
      <c r="F1484" t="s">
        <v>17009</v>
      </c>
      <c r="G1484" t="s">
        <v>53</v>
      </c>
      <c r="H1484" t="s">
        <v>14506</v>
      </c>
      <c r="I1484" t="s">
        <v>1272</v>
      </c>
      <c r="J1484" s="28">
        <v>45756</v>
      </c>
      <c r="K1484" s="28"/>
      <c r="M1484">
        <v>0</v>
      </c>
      <c r="N1484">
        <v>1</v>
      </c>
      <c r="O1484">
        <v>22.6</v>
      </c>
      <c r="P1484" t="s">
        <v>14512</v>
      </c>
      <c r="Q1484">
        <f t="shared" si="23"/>
        <v>156779</v>
      </c>
      <c r="R1484">
        <f>IF(COUNTIF($A$2:A1484,A1484)=1,Q1484,"")</f>
        <v>156779</v>
      </c>
    </row>
    <row r="1485" spans="1:18">
      <c r="A1485" t="s">
        <v>17010</v>
      </c>
      <c r="B1485" t="s">
        <v>859</v>
      </c>
      <c r="C1485" t="s">
        <v>3098</v>
      </c>
      <c r="D1485" t="s">
        <v>119</v>
      </c>
      <c r="E1485" t="s">
        <v>14522</v>
      </c>
      <c r="F1485" t="s">
        <v>17011</v>
      </c>
      <c r="G1485" t="s">
        <v>90</v>
      </c>
      <c r="H1485" t="s">
        <v>14506</v>
      </c>
      <c r="I1485" t="s">
        <v>1408</v>
      </c>
      <c r="J1485" s="28">
        <v>45255</v>
      </c>
      <c r="K1485" s="28"/>
      <c r="M1485">
        <v>0</v>
      </c>
      <c r="N1485">
        <v>1</v>
      </c>
      <c r="O1485">
        <v>17.899999999999999</v>
      </c>
      <c r="P1485" t="s">
        <v>14516</v>
      </c>
      <c r="Q1485">
        <f t="shared" si="23"/>
        <v>2566</v>
      </c>
      <c r="R1485">
        <f>IF(COUNTIF($A$2:A1485,A1485)=1,Q1485,"")</f>
        <v>2566</v>
      </c>
    </row>
    <row r="1486" spans="1:18">
      <c r="A1486" t="s">
        <v>17012</v>
      </c>
      <c r="B1486" t="s">
        <v>952</v>
      </c>
      <c r="C1486" t="s">
        <v>15065</v>
      </c>
      <c r="D1486" t="s">
        <v>52</v>
      </c>
      <c r="E1486" t="s">
        <v>14590</v>
      </c>
      <c r="F1486" t="s">
        <v>17013</v>
      </c>
      <c r="G1486" t="s">
        <v>133</v>
      </c>
      <c r="H1486" t="s">
        <v>14712</v>
      </c>
      <c r="I1486" t="s">
        <v>2667</v>
      </c>
      <c r="J1486" s="28">
        <v>45179</v>
      </c>
      <c r="K1486" s="28"/>
      <c r="M1486">
        <v>0</v>
      </c>
      <c r="N1486">
        <v>1</v>
      </c>
      <c r="O1486">
        <v>13.9</v>
      </c>
      <c r="P1486" t="s">
        <v>14550</v>
      </c>
      <c r="Q1486">
        <f t="shared" si="23"/>
        <v>121590</v>
      </c>
      <c r="R1486">
        <f>IF(COUNTIF($A$2:A1486,A1486)=1,Q1486,"")</f>
        <v>121590</v>
      </c>
    </row>
    <row r="1487" spans="1:18">
      <c r="A1487" t="s">
        <v>11576</v>
      </c>
      <c r="B1487" t="s">
        <v>8278</v>
      </c>
      <c r="C1487" t="s">
        <v>17014</v>
      </c>
      <c r="D1487" t="s">
        <v>100</v>
      </c>
      <c r="E1487" t="s">
        <v>14517</v>
      </c>
      <c r="F1487" t="s">
        <v>17015</v>
      </c>
      <c r="G1487" t="s">
        <v>14588</v>
      </c>
      <c r="H1487" t="s">
        <v>14545</v>
      </c>
      <c r="I1487" t="s">
        <v>1604</v>
      </c>
      <c r="J1487" s="28">
        <v>44974</v>
      </c>
      <c r="K1487" s="28"/>
      <c r="M1487">
        <v>0</v>
      </c>
      <c r="N1487">
        <v>1</v>
      </c>
      <c r="O1487">
        <v>11.6</v>
      </c>
      <c r="P1487" t="s">
        <v>14507</v>
      </c>
      <c r="Q1487">
        <f t="shared" si="23"/>
        <v>8212</v>
      </c>
      <c r="R1487">
        <f>IF(COUNTIF($A$2:A1487,A1487)=1,Q1487,"")</f>
        <v>8212</v>
      </c>
    </row>
    <row r="1488" spans="1:18">
      <c r="A1488" t="s">
        <v>10663</v>
      </c>
      <c r="B1488" t="s">
        <v>1578</v>
      </c>
      <c r="C1488" t="s">
        <v>3098</v>
      </c>
      <c r="D1488" t="s">
        <v>73</v>
      </c>
      <c r="E1488" t="s">
        <v>14522</v>
      </c>
      <c r="F1488" t="s">
        <v>17016</v>
      </c>
      <c r="G1488" t="s">
        <v>133</v>
      </c>
      <c r="H1488" t="s">
        <v>14917</v>
      </c>
      <c r="I1488" t="s">
        <v>1004</v>
      </c>
      <c r="J1488" s="28">
        <v>45612</v>
      </c>
      <c r="K1488" s="28"/>
      <c r="M1488">
        <v>0</v>
      </c>
      <c r="N1488">
        <v>1</v>
      </c>
      <c r="O1488">
        <v>30.5</v>
      </c>
      <c r="P1488" t="s">
        <v>14550</v>
      </c>
      <c r="Q1488">
        <f t="shared" si="23"/>
        <v>44106</v>
      </c>
      <c r="R1488">
        <f>IF(COUNTIF($A$2:A1488,A1488)=1,Q1488,"")</f>
        <v>44106</v>
      </c>
    </row>
    <row r="1489" spans="1:18">
      <c r="A1489" t="s">
        <v>13762</v>
      </c>
      <c r="B1489" t="s">
        <v>9586</v>
      </c>
      <c r="C1489" t="s">
        <v>16578</v>
      </c>
      <c r="D1489" t="s">
        <v>60</v>
      </c>
      <c r="E1489" t="s">
        <v>14543</v>
      </c>
      <c r="F1489" t="s">
        <v>17017</v>
      </c>
      <c r="G1489" t="s">
        <v>133</v>
      </c>
      <c r="H1489" t="s">
        <v>14571</v>
      </c>
      <c r="I1489" t="s">
        <v>2226</v>
      </c>
      <c r="J1489" s="28">
        <v>44723</v>
      </c>
      <c r="K1489" s="28">
        <v>44742</v>
      </c>
      <c r="L1489">
        <v>85</v>
      </c>
      <c r="M1489">
        <v>0</v>
      </c>
      <c r="N1489">
        <v>1</v>
      </c>
      <c r="O1489">
        <v>6.1</v>
      </c>
      <c r="P1489" t="s">
        <v>14524</v>
      </c>
      <c r="Q1489">
        <f t="shared" si="23"/>
        <v>14601</v>
      </c>
      <c r="R1489">
        <f>IF(COUNTIF($A$2:A1489,A1489)=1,Q1489,"")</f>
        <v>14601</v>
      </c>
    </row>
    <row r="1490" spans="1:18">
      <c r="A1490" t="s">
        <v>17018</v>
      </c>
      <c r="B1490" t="s">
        <v>4664</v>
      </c>
      <c r="C1490" t="s">
        <v>15450</v>
      </c>
      <c r="D1490" t="s">
        <v>60</v>
      </c>
      <c r="E1490" t="s">
        <v>14509</v>
      </c>
      <c r="F1490" t="s">
        <v>17019</v>
      </c>
      <c r="G1490" t="s">
        <v>14519</v>
      </c>
      <c r="H1490" t="s">
        <v>14682</v>
      </c>
      <c r="I1490" t="s">
        <v>1140</v>
      </c>
      <c r="J1490" s="28">
        <v>45457</v>
      </c>
      <c r="K1490" s="28"/>
      <c r="M1490">
        <v>0</v>
      </c>
      <c r="N1490">
        <v>1</v>
      </c>
      <c r="P1490" t="s">
        <v>14516</v>
      </c>
      <c r="Q1490">
        <f t="shared" si="23"/>
        <v>6799</v>
      </c>
      <c r="R1490">
        <f>IF(COUNTIF($A$2:A1490,A1490)=1,Q1490,"")</f>
        <v>6799</v>
      </c>
    </row>
    <row r="1491" spans="1:18">
      <c r="A1491" t="s">
        <v>17020</v>
      </c>
      <c r="B1491" t="s">
        <v>3529</v>
      </c>
      <c r="C1491" t="s">
        <v>14744</v>
      </c>
      <c r="D1491" t="s">
        <v>100</v>
      </c>
      <c r="E1491" t="s">
        <v>14543</v>
      </c>
      <c r="F1491" t="s">
        <v>17021</v>
      </c>
      <c r="G1491" t="s">
        <v>53</v>
      </c>
      <c r="H1491" t="s">
        <v>14630</v>
      </c>
      <c r="I1491" t="s">
        <v>87</v>
      </c>
      <c r="J1491" s="28">
        <v>45535</v>
      </c>
      <c r="K1491" s="28">
        <v>45604</v>
      </c>
      <c r="L1491">
        <v>192</v>
      </c>
      <c r="M1491">
        <v>0</v>
      </c>
      <c r="N1491">
        <v>1</v>
      </c>
      <c r="O1491">
        <v>21.6</v>
      </c>
      <c r="P1491" t="s">
        <v>14516</v>
      </c>
      <c r="Q1491">
        <f t="shared" si="23"/>
        <v>8483</v>
      </c>
      <c r="R1491">
        <f>IF(COUNTIF($A$2:A1491,A1491)=1,Q1491,"")</f>
        <v>8483</v>
      </c>
    </row>
    <row r="1492" spans="1:18">
      <c r="A1492" t="s">
        <v>7796</v>
      </c>
      <c r="B1492" t="s">
        <v>297</v>
      </c>
      <c r="C1492" t="s">
        <v>15320</v>
      </c>
      <c r="D1492" t="s">
        <v>73</v>
      </c>
      <c r="E1492" t="s">
        <v>14558</v>
      </c>
      <c r="F1492" t="s">
        <v>17022</v>
      </c>
      <c r="G1492" t="s">
        <v>67</v>
      </c>
      <c r="H1492" t="s">
        <v>14537</v>
      </c>
      <c r="I1492" t="s">
        <v>664</v>
      </c>
      <c r="J1492" s="28">
        <v>45089</v>
      </c>
      <c r="K1492" s="28">
        <v>44963</v>
      </c>
      <c r="L1492">
        <v>30</v>
      </c>
      <c r="M1492">
        <v>0</v>
      </c>
      <c r="N1492">
        <v>1</v>
      </c>
      <c r="O1492">
        <v>34.5</v>
      </c>
      <c r="P1492" t="s">
        <v>14524</v>
      </c>
      <c r="Q1492">
        <f t="shared" si="23"/>
        <v>14437</v>
      </c>
      <c r="R1492">
        <f>IF(COUNTIF($A$2:A1492,A1492)=1,Q1492,"")</f>
        <v>14437</v>
      </c>
    </row>
    <row r="1493" spans="1:18">
      <c r="A1493" t="s">
        <v>17023</v>
      </c>
      <c r="B1493" t="s">
        <v>919</v>
      </c>
      <c r="C1493" t="s">
        <v>16412</v>
      </c>
      <c r="D1493" t="s">
        <v>60</v>
      </c>
      <c r="E1493" t="s">
        <v>14522</v>
      </c>
      <c r="F1493" t="s">
        <v>15537</v>
      </c>
      <c r="G1493" t="s">
        <v>90</v>
      </c>
      <c r="H1493" t="s">
        <v>14616</v>
      </c>
      <c r="I1493" t="s">
        <v>3044</v>
      </c>
      <c r="J1493" s="28">
        <v>45237</v>
      </c>
      <c r="K1493" s="28"/>
      <c r="M1493">
        <v>0</v>
      </c>
      <c r="N1493">
        <v>1</v>
      </c>
      <c r="O1493">
        <v>0.9</v>
      </c>
      <c r="P1493" t="s">
        <v>14512</v>
      </c>
      <c r="Q1493">
        <f t="shared" si="23"/>
        <v>24000</v>
      </c>
      <c r="R1493">
        <f>IF(COUNTIF($A$2:A1493,A1493)=1,Q1493,"")</f>
        <v>24000</v>
      </c>
    </row>
    <row r="1494" spans="1:18">
      <c r="A1494" t="s">
        <v>9138</v>
      </c>
      <c r="B1494" t="s">
        <v>2880</v>
      </c>
      <c r="C1494" t="s">
        <v>17024</v>
      </c>
      <c r="D1494" t="s">
        <v>52</v>
      </c>
      <c r="E1494" t="s">
        <v>14522</v>
      </c>
      <c r="F1494" t="s">
        <v>17025</v>
      </c>
      <c r="G1494" t="s">
        <v>90</v>
      </c>
      <c r="H1494" t="s">
        <v>14540</v>
      </c>
      <c r="I1494" t="s">
        <v>1105</v>
      </c>
      <c r="J1494" s="28">
        <v>44758</v>
      </c>
      <c r="K1494" s="28"/>
      <c r="M1494">
        <v>0</v>
      </c>
      <c r="N1494">
        <v>1</v>
      </c>
      <c r="O1494">
        <v>33.200000000000003</v>
      </c>
      <c r="P1494" t="s">
        <v>14516</v>
      </c>
      <c r="Q1494">
        <f t="shared" si="23"/>
        <v>106105</v>
      </c>
      <c r="R1494">
        <f>IF(COUNTIF($A$2:A1494,A1494)=1,Q1494,"")</f>
        <v>106105</v>
      </c>
    </row>
    <row r="1495" spans="1:18">
      <c r="A1495" t="s">
        <v>3360</v>
      </c>
      <c r="B1495" t="s">
        <v>2181</v>
      </c>
      <c r="C1495" t="s">
        <v>3098</v>
      </c>
      <c r="D1495" t="s">
        <v>100</v>
      </c>
      <c r="E1495" t="s">
        <v>14509</v>
      </c>
      <c r="F1495" t="s">
        <v>17026</v>
      </c>
      <c r="G1495" t="s">
        <v>80</v>
      </c>
      <c r="H1495" t="s">
        <v>14571</v>
      </c>
      <c r="I1495" t="s">
        <v>6256</v>
      </c>
      <c r="J1495" s="28">
        <v>45005</v>
      </c>
      <c r="K1495" s="28"/>
      <c r="M1495">
        <v>0</v>
      </c>
      <c r="N1495">
        <v>1</v>
      </c>
      <c r="O1495">
        <v>13.7</v>
      </c>
      <c r="P1495" t="s">
        <v>14512</v>
      </c>
      <c r="Q1495">
        <f t="shared" si="23"/>
        <v>8144</v>
      </c>
      <c r="R1495">
        <f>IF(COUNTIF($A$2:A1495,A1495)=1,Q1495,"")</f>
        <v>8144</v>
      </c>
    </row>
    <row r="1496" spans="1:18">
      <c r="A1496" t="s">
        <v>10743</v>
      </c>
      <c r="B1496" t="s">
        <v>6532</v>
      </c>
      <c r="C1496" t="s">
        <v>16044</v>
      </c>
      <c r="D1496" t="s">
        <v>73</v>
      </c>
      <c r="E1496" t="s">
        <v>14522</v>
      </c>
      <c r="F1496" t="s">
        <v>17027</v>
      </c>
      <c r="G1496" t="s">
        <v>80</v>
      </c>
      <c r="H1496" t="s">
        <v>14530</v>
      </c>
      <c r="I1496" t="s">
        <v>16831</v>
      </c>
      <c r="J1496" s="28">
        <v>44960</v>
      </c>
      <c r="K1496" s="28"/>
      <c r="M1496">
        <v>0</v>
      </c>
      <c r="N1496">
        <v>1</v>
      </c>
      <c r="O1496">
        <v>33.200000000000003</v>
      </c>
      <c r="P1496" t="s">
        <v>14550</v>
      </c>
      <c r="Q1496">
        <f t="shared" si="23"/>
        <v>40909</v>
      </c>
      <c r="R1496">
        <f>IF(COUNTIF($A$2:A1496,A1496)=1,Q1496,"")</f>
        <v>40909</v>
      </c>
    </row>
    <row r="1497" spans="1:18">
      <c r="A1497" t="s">
        <v>4209</v>
      </c>
      <c r="B1497" t="s">
        <v>4069</v>
      </c>
      <c r="C1497" t="s">
        <v>16544</v>
      </c>
      <c r="D1497" t="s">
        <v>60</v>
      </c>
      <c r="E1497" t="s">
        <v>14504</v>
      </c>
      <c r="F1497" t="s">
        <v>17028</v>
      </c>
      <c r="G1497" t="s">
        <v>61</v>
      </c>
      <c r="H1497" t="s">
        <v>14553</v>
      </c>
      <c r="I1497" t="s">
        <v>17029</v>
      </c>
      <c r="J1497" s="28">
        <v>45053</v>
      </c>
      <c r="K1497" s="28"/>
      <c r="M1497">
        <v>0</v>
      </c>
      <c r="N1497">
        <v>1</v>
      </c>
      <c r="O1497">
        <v>18.7</v>
      </c>
      <c r="P1497" t="s">
        <v>14512</v>
      </c>
      <c r="Q1497">
        <f t="shared" si="23"/>
        <v>5543</v>
      </c>
      <c r="R1497">
        <f>IF(COUNTIF($A$2:A1497,A1497)=1,Q1497,"")</f>
        <v>5543</v>
      </c>
    </row>
    <row r="1498" spans="1:18">
      <c r="A1498" t="s">
        <v>6087</v>
      </c>
      <c r="B1498" t="s">
        <v>3648</v>
      </c>
      <c r="C1498" t="s">
        <v>14818</v>
      </c>
      <c r="D1498" t="s">
        <v>73</v>
      </c>
      <c r="E1498" t="s">
        <v>14522</v>
      </c>
      <c r="F1498" t="s">
        <v>17030</v>
      </c>
      <c r="G1498" t="s">
        <v>61</v>
      </c>
      <c r="H1498" t="s">
        <v>14619</v>
      </c>
      <c r="I1498" t="s">
        <v>1335</v>
      </c>
      <c r="J1498" s="28">
        <v>45599</v>
      </c>
      <c r="K1498" s="28"/>
      <c r="M1498">
        <v>0</v>
      </c>
      <c r="N1498">
        <v>1</v>
      </c>
      <c r="O1498">
        <v>15.2</v>
      </c>
      <c r="P1498" t="s">
        <v>14507</v>
      </c>
      <c r="Q1498">
        <f t="shared" si="23"/>
        <v>33257</v>
      </c>
      <c r="R1498">
        <f>IF(COUNTIF($A$2:A1498,A1498)=1,Q1498,"")</f>
        <v>33257</v>
      </c>
    </row>
    <row r="1499" spans="1:18">
      <c r="A1499" t="s">
        <v>12193</v>
      </c>
      <c r="B1499" t="s">
        <v>4069</v>
      </c>
      <c r="C1499" t="s">
        <v>3098</v>
      </c>
      <c r="D1499" t="s">
        <v>60</v>
      </c>
      <c r="E1499" t="s">
        <v>14558</v>
      </c>
      <c r="F1499" t="s">
        <v>17031</v>
      </c>
      <c r="G1499" t="s">
        <v>80</v>
      </c>
      <c r="H1499" t="s">
        <v>14560</v>
      </c>
      <c r="I1499" t="s">
        <v>697</v>
      </c>
      <c r="J1499" s="28">
        <v>45565</v>
      </c>
      <c r="K1499" s="28">
        <v>45432</v>
      </c>
      <c r="L1499">
        <v>26</v>
      </c>
      <c r="M1499">
        <v>0</v>
      </c>
      <c r="N1499">
        <v>1</v>
      </c>
      <c r="O1499">
        <v>13.2</v>
      </c>
      <c r="P1499" t="s">
        <v>14550</v>
      </c>
      <c r="Q1499">
        <f t="shared" si="23"/>
        <v>21132</v>
      </c>
      <c r="R1499">
        <f>IF(COUNTIF($A$2:A1499,A1499)=1,Q1499,"")</f>
        <v>21132</v>
      </c>
    </row>
    <row r="1500" spans="1:18">
      <c r="A1500" t="s">
        <v>3617</v>
      </c>
      <c r="B1500" t="s">
        <v>1665</v>
      </c>
      <c r="C1500" t="s">
        <v>15894</v>
      </c>
      <c r="D1500" t="s">
        <v>60</v>
      </c>
      <c r="E1500" t="s">
        <v>14543</v>
      </c>
      <c r="F1500" t="s">
        <v>17032</v>
      </c>
      <c r="G1500" t="s">
        <v>67</v>
      </c>
      <c r="H1500" t="s">
        <v>14630</v>
      </c>
      <c r="I1500" t="s">
        <v>492</v>
      </c>
      <c r="J1500" s="28">
        <v>45099</v>
      </c>
      <c r="K1500" s="28">
        <v>45171</v>
      </c>
      <c r="L1500">
        <v>174</v>
      </c>
      <c r="M1500">
        <v>0</v>
      </c>
      <c r="N1500">
        <v>1</v>
      </c>
      <c r="O1500">
        <v>19</v>
      </c>
      <c r="P1500" t="s">
        <v>14512</v>
      </c>
      <c r="Q1500">
        <f t="shared" si="23"/>
        <v>16702</v>
      </c>
      <c r="R1500">
        <f>IF(COUNTIF($A$2:A1500,A1500)=1,Q1500,"")</f>
        <v>16702</v>
      </c>
    </row>
    <row r="1501" spans="1:18">
      <c r="A1501" t="s">
        <v>17033</v>
      </c>
      <c r="B1501" t="s">
        <v>265</v>
      </c>
      <c r="C1501" t="s">
        <v>16341</v>
      </c>
      <c r="D1501" t="s">
        <v>100</v>
      </c>
      <c r="E1501" t="s">
        <v>14517</v>
      </c>
      <c r="F1501" t="s">
        <v>17034</v>
      </c>
      <c r="G1501" t="s">
        <v>80</v>
      </c>
      <c r="H1501" t="s">
        <v>14532</v>
      </c>
      <c r="I1501" t="s">
        <v>1276</v>
      </c>
      <c r="J1501" s="28">
        <v>45122</v>
      </c>
      <c r="K1501" s="28"/>
      <c r="M1501">
        <v>0</v>
      </c>
      <c r="N1501">
        <v>1</v>
      </c>
      <c r="P1501" t="s">
        <v>14507</v>
      </c>
      <c r="Q1501">
        <f t="shared" si="23"/>
        <v>6135</v>
      </c>
      <c r="R1501">
        <f>IF(COUNTIF($A$2:A1501,A1501)=1,Q1501,"")</f>
        <v>6135</v>
      </c>
    </row>
    <row r="1502" spans="1:18">
      <c r="A1502" t="s">
        <v>4077</v>
      </c>
      <c r="B1502" t="s">
        <v>12150</v>
      </c>
      <c r="C1502" t="s">
        <v>15248</v>
      </c>
      <c r="D1502" t="s">
        <v>119</v>
      </c>
      <c r="E1502" t="s">
        <v>14558</v>
      </c>
      <c r="F1502" t="s">
        <v>17035</v>
      </c>
      <c r="G1502" t="s">
        <v>67</v>
      </c>
      <c r="H1502" t="s">
        <v>14571</v>
      </c>
      <c r="I1502" t="s">
        <v>1656</v>
      </c>
      <c r="J1502" s="28">
        <v>45381</v>
      </c>
      <c r="K1502" s="28">
        <v>45384</v>
      </c>
      <c r="L1502">
        <v>27</v>
      </c>
      <c r="M1502">
        <v>0</v>
      </c>
      <c r="N1502">
        <v>1</v>
      </c>
      <c r="O1502">
        <v>0.2</v>
      </c>
      <c r="P1502" t="s">
        <v>14507</v>
      </c>
      <c r="Q1502">
        <f t="shared" si="23"/>
        <v>8554</v>
      </c>
      <c r="R1502">
        <f>IF(COUNTIF($A$2:A1502,A1502)=1,Q1502,"")</f>
        <v>8554</v>
      </c>
    </row>
    <row r="1503" spans="1:18">
      <c r="A1503" t="s">
        <v>17036</v>
      </c>
      <c r="B1503" t="s">
        <v>487</v>
      </c>
      <c r="C1503" t="s">
        <v>3098</v>
      </c>
      <c r="D1503" t="s">
        <v>100</v>
      </c>
      <c r="E1503" t="s">
        <v>14517</v>
      </c>
      <c r="F1503" t="s">
        <v>17037</v>
      </c>
      <c r="G1503" t="s">
        <v>53</v>
      </c>
      <c r="H1503" t="s">
        <v>14635</v>
      </c>
      <c r="I1503" t="s">
        <v>2570</v>
      </c>
      <c r="J1503" s="28">
        <v>45195</v>
      </c>
      <c r="K1503" s="28"/>
      <c r="M1503">
        <v>0</v>
      </c>
      <c r="N1503">
        <v>1</v>
      </c>
      <c r="O1503">
        <v>6.5</v>
      </c>
      <c r="P1503" t="s">
        <v>14507</v>
      </c>
      <c r="Q1503">
        <f t="shared" si="23"/>
        <v>4696</v>
      </c>
      <c r="R1503">
        <f>IF(COUNTIF($A$2:A1503,A1503)=1,Q1503,"")</f>
        <v>4696</v>
      </c>
    </row>
    <row r="1504" spans="1:18">
      <c r="A1504" t="s">
        <v>17038</v>
      </c>
      <c r="B1504" t="s">
        <v>2060</v>
      </c>
      <c r="C1504" t="s">
        <v>14555</v>
      </c>
      <c r="D1504" t="s">
        <v>60</v>
      </c>
      <c r="E1504" t="s">
        <v>14504</v>
      </c>
      <c r="F1504" t="s">
        <v>17039</v>
      </c>
      <c r="G1504" t="s">
        <v>90</v>
      </c>
      <c r="H1504" t="s">
        <v>14553</v>
      </c>
      <c r="I1504" t="s">
        <v>2102</v>
      </c>
      <c r="J1504" s="28">
        <v>44956</v>
      </c>
      <c r="K1504" s="28"/>
      <c r="M1504">
        <v>0</v>
      </c>
      <c r="N1504">
        <v>1</v>
      </c>
      <c r="O1504">
        <v>1.7</v>
      </c>
      <c r="P1504" t="s">
        <v>14524</v>
      </c>
      <c r="Q1504">
        <f t="shared" si="23"/>
        <v>15764</v>
      </c>
      <c r="R1504">
        <f>IF(COUNTIF($A$2:A1504,A1504)=1,Q1504,"")</f>
        <v>15764</v>
      </c>
    </row>
    <row r="1505" spans="1:18">
      <c r="A1505" t="s">
        <v>3880</v>
      </c>
      <c r="B1505" t="s">
        <v>2251</v>
      </c>
      <c r="C1505" t="s">
        <v>16024</v>
      </c>
      <c r="D1505" t="s">
        <v>52</v>
      </c>
      <c r="E1505" t="s">
        <v>14558</v>
      </c>
      <c r="F1505" t="s">
        <v>17040</v>
      </c>
      <c r="G1505" t="s">
        <v>90</v>
      </c>
      <c r="H1505" t="s">
        <v>14639</v>
      </c>
      <c r="I1505" t="s">
        <v>9090</v>
      </c>
      <c r="J1505" s="28"/>
      <c r="K1505" s="28">
        <v>45346</v>
      </c>
      <c r="L1505">
        <v>165</v>
      </c>
      <c r="M1505">
        <v>0</v>
      </c>
      <c r="N1505">
        <v>1</v>
      </c>
      <c r="O1505">
        <v>34.700000000000003</v>
      </c>
      <c r="P1505" t="s">
        <v>14550</v>
      </c>
      <c r="Q1505">
        <f t="shared" si="23"/>
        <v>139062</v>
      </c>
      <c r="R1505">
        <f>IF(COUNTIF($A$2:A1505,A1505)=1,Q1505,"")</f>
        <v>139062</v>
      </c>
    </row>
    <row r="1506" spans="1:18">
      <c r="A1506" t="s">
        <v>9555</v>
      </c>
      <c r="B1506" t="s">
        <v>7138</v>
      </c>
      <c r="C1506" t="s">
        <v>3098</v>
      </c>
      <c r="D1506" t="s">
        <v>52</v>
      </c>
      <c r="E1506" t="s">
        <v>14558</v>
      </c>
      <c r="F1506" t="s">
        <v>17041</v>
      </c>
      <c r="G1506" t="s">
        <v>53</v>
      </c>
      <c r="H1506" t="s">
        <v>14742</v>
      </c>
      <c r="I1506" t="s">
        <v>17042</v>
      </c>
      <c r="J1506" s="28">
        <v>45458</v>
      </c>
      <c r="K1506" s="28">
        <v>45420</v>
      </c>
      <c r="L1506">
        <v>70</v>
      </c>
      <c r="M1506">
        <v>0</v>
      </c>
      <c r="N1506">
        <v>1</v>
      </c>
      <c r="O1506">
        <v>22.9</v>
      </c>
      <c r="P1506" t="s">
        <v>14524</v>
      </c>
      <c r="Q1506">
        <f t="shared" si="23"/>
        <v>97000</v>
      </c>
      <c r="R1506">
        <f>IF(COUNTIF($A$2:A1506,A1506)=1,Q1506,"")</f>
        <v>97000</v>
      </c>
    </row>
    <row r="1507" spans="1:18">
      <c r="A1507" t="s">
        <v>17043</v>
      </c>
      <c r="B1507" t="s">
        <v>4430</v>
      </c>
      <c r="C1507" t="s">
        <v>14850</v>
      </c>
      <c r="D1507" t="s">
        <v>119</v>
      </c>
      <c r="E1507" t="s">
        <v>14517</v>
      </c>
      <c r="F1507" t="s">
        <v>17044</v>
      </c>
      <c r="G1507" t="s">
        <v>67</v>
      </c>
      <c r="H1507" t="s">
        <v>14574</v>
      </c>
      <c r="I1507" t="s">
        <v>392</v>
      </c>
      <c r="J1507" s="28">
        <v>44724</v>
      </c>
      <c r="K1507" s="28"/>
      <c r="M1507">
        <v>0</v>
      </c>
      <c r="N1507">
        <v>1</v>
      </c>
      <c r="O1507">
        <v>26.1</v>
      </c>
      <c r="P1507" t="s">
        <v>14550</v>
      </c>
      <c r="Q1507">
        <f t="shared" si="23"/>
        <v>6706</v>
      </c>
      <c r="R1507">
        <f>IF(COUNTIF($A$2:A1507,A1507)=1,Q1507,"")</f>
        <v>6706</v>
      </c>
    </row>
    <row r="1508" spans="1:18">
      <c r="A1508" t="s">
        <v>11091</v>
      </c>
      <c r="B1508" t="s">
        <v>1334</v>
      </c>
      <c r="C1508" t="s">
        <v>16139</v>
      </c>
      <c r="D1508" t="s">
        <v>60</v>
      </c>
      <c r="E1508" t="s">
        <v>14517</v>
      </c>
      <c r="F1508" t="s">
        <v>17045</v>
      </c>
      <c r="G1508" t="s">
        <v>133</v>
      </c>
      <c r="H1508" t="s">
        <v>14527</v>
      </c>
      <c r="I1508" t="s">
        <v>2464</v>
      </c>
      <c r="J1508" s="28">
        <v>45277</v>
      </c>
      <c r="K1508" s="28"/>
      <c r="M1508">
        <v>0</v>
      </c>
      <c r="N1508">
        <v>1</v>
      </c>
      <c r="O1508">
        <v>20</v>
      </c>
      <c r="P1508" t="s">
        <v>14507</v>
      </c>
      <c r="Q1508">
        <f t="shared" si="23"/>
        <v>10183</v>
      </c>
      <c r="R1508">
        <f>IF(COUNTIF($A$2:A1508,A1508)=1,Q1508,"")</f>
        <v>10183</v>
      </c>
    </row>
    <row r="1509" spans="1:18">
      <c r="A1509" t="s">
        <v>10684</v>
      </c>
      <c r="B1509" t="s">
        <v>6784</v>
      </c>
      <c r="C1509" t="s">
        <v>16819</v>
      </c>
      <c r="D1509" t="s">
        <v>119</v>
      </c>
      <c r="E1509" t="s">
        <v>14543</v>
      </c>
      <c r="F1509" t="s">
        <v>15164</v>
      </c>
      <c r="G1509" t="s">
        <v>133</v>
      </c>
      <c r="H1509" t="s">
        <v>14635</v>
      </c>
      <c r="I1509" t="s">
        <v>3813</v>
      </c>
      <c r="J1509" s="28">
        <v>45044</v>
      </c>
      <c r="K1509" s="28">
        <v>45137</v>
      </c>
      <c r="L1509">
        <v>168</v>
      </c>
      <c r="M1509">
        <v>1</v>
      </c>
      <c r="N1509">
        <v>4</v>
      </c>
      <c r="O1509">
        <v>28.5</v>
      </c>
      <c r="P1509" t="s">
        <v>14550</v>
      </c>
      <c r="Q1509">
        <f t="shared" si="23"/>
        <v>9000</v>
      </c>
      <c r="R1509">
        <f>IF(COUNTIF($A$2:A1509,A1509)=1,Q1509,"")</f>
        <v>9000</v>
      </c>
    </row>
    <row r="1510" spans="1:18">
      <c r="A1510" t="s">
        <v>17046</v>
      </c>
      <c r="B1510" t="s">
        <v>1231</v>
      </c>
      <c r="C1510" t="s">
        <v>14995</v>
      </c>
      <c r="D1510" t="s">
        <v>73</v>
      </c>
      <c r="E1510" t="s">
        <v>14517</v>
      </c>
      <c r="F1510" t="s">
        <v>17047</v>
      </c>
      <c r="G1510" t="s">
        <v>14588</v>
      </c>
      <c r="H1510" t="s">
        <v>14616</v>
      </c>
      <c r="I1510" t="s">
        <v>4945</v>
      </c>
      <c r="J1510" s="28">
        <v>44819</v>
      </c>
      <c r="K1510" s="28"/>
      <c r="M1510">
        <v>0</v>
      </c>
      <c r="N1510">
        <v>1</v>
      </c>
      <c r="P1510" t="s">
        <v>14550</v>
      </c>
      <c r="Q1510">
        <f t="shared" si="23"/>
        <v>19628</v>
      </c>
      <c r="R1510">
        <f>IF(COUNTIF($A$2:A1510,A1510)=1,Q1510,"")</f>
        <v>19628</v>
      </c>
    </row>
    <row r="1511" spans="1:18">
      <c r="A1511" t="s">
        <v>13323</v>
      </c>
      <c r="B1511" t="s">
        <v>9636</v>
      </c>
      <c r="C1511" t="s">
        <v>14673</v>
      </c>
      <c r="D1511" t="s">
        <v>52</v>
      </c>
      <c r="E1511" t="s">
        <v>14543</v>
      </c>
      <c r="F1511" t="s">
        <v>17048</v>
      </c>
      <c r="G1511" t="s">
        <v>14588</v>
      </c>
      <c r="H1511" t="s">
        <v>14545</v>
      </c>
      <c r="I1511" t="s">
        <v>3073</v>
      </c>
      <c r="J1511" s="28">
        <v>44784</v>
      </c>
      <c r="K1511" s="28">
        <v>44695</v>
      </c>
      <c r="L1511">
        <v>41</v>
      </c>
      <c r="M1511">
        <v>1</v>
      </c>
      <c r="N1511">
        <v>3</v>
      </c>
      <c r="O1511">
        <v>33.9</v>
      </c>
      <c r="P1511" t="s">
        <v>14507</v>
      </c>
      <c r="Q1511">
        <f t="shared" si="23"/>
        <v>80210</v>
      </c>
      <c r="R1511">
        <f>IF(COUNTIF($A$2:A1511,A1511)=1,Q1511,"")</f>
        <v>80210</v>
      </c>
    </row>
    <row r="1512" spans="1:18">
      <c r="A1512" t="s">
        <v>17049</v>
      </c>
      <c r="B1512" t="s">
        <v>1154</v>
      </c>
      <c r="C1512" t="s">
        <v>14755</v>
      </c>
      <c r="D1512" t="s">
        <v>100</v>
      </c>
      <c r="E1512" t="s">
        <v>14509</v>
      </c>
      <c r="F1512" t="s">
        <v>17050</v>
      </c>
      <c r="G1512" t="s">
        <v>14588</v>
      </c>
      <c r="H1512" t="s">
        <v>14506</v>
      </c>
      <c r="I1512" t="s">
        <v>228</v>
      </c>
      <c r="J1512" s="28">
        <v>44652</v>
      </c>
      <c r="K1512" s="28"/>
      <c r="M1512">
        <v>0</v>
      </c>
      <c r="N1512">
        <v>1</v>
      </c>
      <c r="P1512" t="s">
        <v>14512</v>
      </c>
      <c r="Q1512">
        <f t="shared" si="23"/>
        <v>7272</v>
      </c>
      <c r="R1512">
        <f>IF(COUNTIF($A$2:A1512,A1512)=1,Q1512,"")</f>
        <v>7272</v>
      </c>
    </row>
    <row r="1513" spans="1:18">
      <c r="A1513" t="s">
        <v>7490</v>
      </c>
      <c r="B1513" t="s">
        <v>3953</v>
      </c>
      <c r="C1513" t="s">
        <v>3098</v>
      </c>
      <c r="D1513" t="s">
        <v>119</v>
      </c>
      <c r="E1513" t="s">
        <v>14517</v>
      </c>
      <c r="F1513" t="s">
        <v>17051</v>
      </c>
      <c r="G1513" t="s">
        <v>80</v>
      </c>
      <c r="H1513" t="s">
        <v>14678</v>
      </c>
      <c r="I1513" t="s">
        <v>1530</v>
      </c>
      <c r="J1513" s="28">
        <v>45169</v>
      </c>
      <c r="K1513" s="28"/>
      <c r="M1513">
        <v>0</v>
      </c>
      <c r="N1513">
        <v>1</v>
      </c>
      <c r="O1513">
        <v>27</v>
      </c>
      <c r="P1513" t="s">
        <v>14507</v>
      </c>
      <c r="Q1513">
        <f t="shared" si="23"/>
        <v>8576</v>
      </c>
      <c r="R1513">
        <f>IF(COUNTIF($A$2:A1513,A1513)=1,Q1513,"")</f>
        <v>8576</v>
      </c>
    </row>
    <row r="1514" spans="1:18">
      <c r="A1514" t="s">
        <v>3852</v>
      </c>
      <c r="B1514" t="s">
        <v>517</v>
      </c>
      <c r="C1514" t="s">
        <v>15798</v>
      </c>
      <c r="D1514" t="s">
        <v>100</v>
      </c>
      <c r="E1514" t="s">
        <v>14558</v>
      </c>
      <c r="F1514" t="s">
        <v>17052</v>
      </c>
      <c r="G1514" t="s">
        <v>133</v>
      </c>
      <c r="H1514" t="s">
        <v>14560</v>
      </c>
      <c r="I1514" t="s">
        <v>872</v>
      </c>
      <c r="J1514" s="28">
        <v>45475</v>
      </c>
      <c r="K1514" s="28">
        <v>45438</v>
      </c>
      <c r="L1514">
        <v>88</v>
      </c>
      <c r="M1514">
        <v>0</v>
      </c>
      <c r="N1514">
        <v>1</v>
      </c>
      <c r="O1514">
        <v>3.5</v>
      </c>
      <c r="P1514" t="s">
        <v>14550</v>
      </c>
      <c r="Q1514">
        <f t="shared" si="23"/>
        <v>2427</v>
      </c>
      <c r="R1514">
        <f>IF(COUNTIF($A$2:A1514,A1514)=1,Q1514,"")</f>
        <v>2427</v>
      </c>
    </row>
    <row r="1515" spans="1:18">
      <c r="A1515" t="s">
        <v>7718</v>
      </c>
      <c r="B1515" t="s">
        <v>764</v>
      </c>
      <c r="C1515" t="s">
        <v>14884</v>
      </c>
      <c r="D1515" t="s">
        <v>100</v>
      </c>
      <c r="E1515" t="s">
        <v>14558</v>
      </c>
      <c r="F1515" t="s">
        <v>17053</v>
      </c>
      <c r="G1515" t="s">
        <v>80</v>
      </c>
      <c r="H1515" t="s">
        <v>14527</v>
      </c>
      <c r="I1515" t="s">
        <v>62</v>
      </c>
      <c r="J1515" s="28">
        <v>45128</v>
      </c>
      <c r="K1515" s="28">
        <v>45183</v>
      </c>
      <c r="L1515">
        <v>98</v>
      </c>
      <c r="M1515">
        <v>0</v>
      </c>
      <c r="N1515">
        <v>1</v>
      </c>
      <c r="O1515">
        <v>18</v>
      </c>
      <c r="P1515" t="s">
        <v>14524</v>
      </c>
      <c r="Q1515">
        <f t="shared" si="23"/>
        <v>2106</v>
      </c>
      <c r="R1515">
        <f>IF(COUNTIF($A$2:A1515,A1515)=1,Q1515,"")</f>
        <v>2106</v>
      </c>
    </row>
    <row r="1516" spans="1:18">
      <c r="A1516" t="s">
        <v>17054</v>
      </c>
      <c r="B1516" t="s">
        <v>2520</v>
      </c>
      <c r="C1516" t="s">
        <v>15133</v>
      </c>
      <c r="D1516" t="s">
        <v>73</v>
      </c>
      <c r="E1516" t="s">
        <v>14558</v>
      </c>
      <c r="F1516" t="s">
        <v>17055</v>
      </c>
      <c r="G1516" t="s">
        <v>74</v>
      </c>
      <c r="H1516" t="s">
        <v>14630</v>
      </c>
      <c r="I1516" t="s">
        <v>2314</v>
      </c>
      <c r="J1516" s="28">
        <v>45351</v>
      </c>
      <c r="K1516" s="28">
        <v>45212</v>
      </c>
      <c r="L1516">
        <v>39</v>
      </c>
      <c r="M1516">
        <v>0</v>
      </c>
      <c r="N1516">
        <v>1</v>
      </c>
      <c r="O1516">
        <v>2.2000000000000002</v>
      </c>
      <c r="P1516" t="s">
        <v>14524</v>
      </c>
      <c r="Q1516">
        <f t="shared" si="23"/>
        <v>29424</v>
      </c>
      <c r="R1516">
        <f>IF(COUNTIF($A$2:A1516,A1516)=1,Q1516,"")</f>
        <v>29424</v>
      </c>
    </row>
    <row r="1517" spans="1:18">
      <c r="A1517" t="s">
        <v>13452</v>
      </c>
      <c r="B1517" t="s">
        <v>423</v>
      </c>
      <c r="C1517" t="s">
        <v>17056</v>
      </c>
      <c r="D1517" t="s">
        <v>60</v>
      </c>
      <c r="E1517" t="s">
        <v>14543</v>
      </c>
      <c r="F1517" t="s">
        <v>17057</v>
      </c>
      <c r="G1517" t="s">
        <v>61</v>
      </c>
      <c r="H1517" t="s">
        <v>14574</v>
      </c>
      <c r="I1517" t="s">
        <v>1789</v>
      </c>
      <c r="J1517" s="28">
        <v>45245</v>
      </c>
      <c r="K1517" s="28">
        <v>45134</v>
      </c>
      <c r="L1517">
        <v>69</v>
      </c>
      <c r="M1517">
        <v>0</v>
      </c>
      <c r="N1517">
        <v>1</v>
      </c>
      <c r="O1517">
        <v>10.8</v>
      </c>
      <c r="P1517" t="s">
        <v>14512</v>
      </c>
      <c r="Q1517">
        <f t="shared" si="23"/>
        <v>7410</v>
      </c>
      <c r="R1517">
        <f>IF(COUNTIF($A$2:A1517,A1517)=1,Q1517,"")</f>
        <v>7410</v>
      </c>
    </row>
    <row r="1518" spans="1:18">
      <c r="A1518" t="s">
        <v>5872</v>
      </c>
      <c r="B1518" t="s">
        <v>1546</v>
      </c>
      <c r="C1518" t="s">
        <v>15855</v>
      </c>
      <c r="D1518" t="s">
        <v>100</v>
      </c>
      <c r="E1518" t="s">
        <v>14543</v>
      </c>
      <c r="F1518" t="s">
        <v>17058</v>
      </c>
      <c r="G1518" t="s">
        <v>133</v>
      </c>
      <c r="H1518" t="s">
        <v>14852</v>
      </c>
      <c r="I1518" t="s">
        <v>846</v>
      </c>
      <c r="J1518" s="28">
        <v>45132</v>
      </c>
      <c r="K1518" s="28">
        <v>44994</v>
      </c>
      <c r="L1518">
        <v>23</v>
      </c>
      <c r="M1518">
        <v>1</v>
      </c>
      <c r="N1518">
        <v>3</v>
      </c>
      <c r="O1518">
        <v>0.3</v>
      </c>
      <c r="P1518" t="s">
        <v>14512</v>
      </c>
      <c r="Q1518">
        <f t="shared" si="23"/>
        <v>5504</v>
      </c>
      <c r="R1518">
        <f>IF(COUNTIF($A$2:A1518,A1518)=1,Q1518,"")</f>
        <v>5504</v>
      </c>
    </row>
    <row r="1519" spans="1:18">
      <c r="A1519" t="s">
        <v>7682</v>
      </c>
      <c r="B1519" t="s">
        <v>2706</v>
      </c>
      <c r="C1519" t="s">
        <v>15494</v>
      </c>
      <c r="D1519" t="s">
        <v>119</v>
      </c>
      <c r="E1519" t="s">
        <v>14509</v>
      </c>
      <c r="F1519" t="s">
        <v>17059</v>
      </c>
      <c r="G1519" t="s">
        <v>74</v>
      </c>
      <c r="H1519" t="s">
        <v>14565</v>
      </c>
      <c r="I1519" t="s">
        <v>1505</v>
      </c>
      <c r="J1519" s="28">
        <v>44749</v>
      </c>
      <c r="K1519" s="28"/>
      <c r="M1519">
        <v>0</v>
      </c>
      <c r="N1519">
        <v>1</v>
      </c>
      <c r="O1519">
        <v>32.4</v>
      </c>
      <c r="P1519" t="s">
        <v>14507</v>
      </c>
      <c r="Q1519">
        <f t="shared" si="23"/>
        <v>10802</v>
      </c>
      <c r="R1519">
        <f>IF(COUNTIF($A$2:A1519,A1519)=1,Q1519,"")</f>
        <v>10802</v>
      </c>
    </row>
    <row r="1520" spans="1:18">
      <c r="A1520" t="s">
        <v>17060</v>
      </c>
      <c r="B1520" t="s">
        <v>4136</v>
      </c>
      <c r="C1520" t="s">
        <v>3098</v>
      </c>
      <c r="D1520" t="s">
        <v>60</v>
      </c>
      <c r="E1520" t="s">
        <v>14543</v>
      </c>
      <c r="F1520" t="s">
        <v>17061</v>
      </c>
      <c r="G1520" t="s">
        <v>67</v>
      </c>
      <c r="H1520" t="s">
        <v>14574</v>
      </c>
      <c r="I1520" t="s">
        <v>437</v>
      </c>
      <c r="J1520" s="28">
        <v>45350</v>
      </c>
      <c r="K1520" s="28">
        <v>45378</v>
      </c>
      <c r="L1520">
        <v>85</v>
      </c>
      <c r="M1520">
        <v>1</v>
      </c>
      <c r="N1520">
        <v>3</v>
      </c>
      <c r="P1520" t="s">
        <v>14507</v>
      </c>
      <c r="Q1520">
        <f t="shared" si="23"/>
        <v>18250</v>
      </c>
      <c r="R1520">
        <f>IF(COUNTIF($A$2:A1520,A1520)=1,Q1520,"")</f>
        <v>18250</v>
      </c>
    </row>
    <row r="1521" spans="1:18">
      <c r="A1521" t="s">
        <v>5991</v>
      </c>
      <c r="B1521" t="s">
        <v>2080</v>
      </c>
      <c r="C1521" t="s">
        <v>3098</v>
      </c>
      <c r="D1521" t="s">
        <v>119</v>
      </c>
      <c r="E1521" t="s">
        <v>14558</v>
      </c>
      <c r="F1521" t="s">
        <v>14787</v>
      </c>
      <c r="G1521" t="s">
        <v>90</v>
      </c>
      <c r="H1521" t="s">
        <v>14909</v>
      </c>
      <c r="I1521" t="s">
        <v>579</v>
      </c>
      <c r="J1521" s="28">
        <v>45011</v>
      </c>
      <c r="K1521" s="28">
        <v>44997</v>
      </c>
      <c r="L1521">
        <v>118</v>
      </c>
      <c r="M1521">
        <v>0</v>
      </c>
      <c r="N1521">
        <v>1</v>
      </c>
      <c r="P1521" t="s">
        <v>14507</v>
      </c>
      <c r="Q1521">
        <f t="shared" si="23"/>
        <v>10000</v>
      </c>
      <c r="R1521">
        <f>IF(COUNTIF($A$2:A1521,A1521)=1,Q1521,"")</f>
        <v>10000</v>
      </c>
    </row>
    <row r="1522" spans="1:18">
      <c r="A1522" t="s">
        <v>17062</v>
      </c>
      <c r="B1522" t="s">
        <v>728</v>
      </c>
      <c r="C1522" t="s">
        <v>3098</v>
      </c>
      <c r="D1522" t="s">
        <v>52</v>
      </c>
      <c r="E1522" t="s">
        <v>14543</v>
      </c>
      <c r="F1522" t="s">
        <v>17063</v>
      </c>
      <c r="G1522" t="s">
        <v>14588</v>
      </c>
      <c r="H1522" t="s">
        <v>14635</v>
      </c>
      <c r="I1522" t="s">
        <v>5705</v>
      </c>
      <c r="J1522" s="28">
        <v>45369</v>
      </c>
      <c r="K1522" s="28">
        <v>45394</v>
      </c>
      <c r="L1522">
        <v>55</v>
      </c>
      <c r="M1522">
        <v>1</v>
      </c>
      <c r="N1522">
        <v>1</v>
      </c>
      <c r="P1522" t="s">
        <v>14507</v>
      </c>
      <c r="Q1522">
        <f t="shared" si="23"/>
        <v>71047</v>
      </c>
      <c r="R1522">
        <f>IF(COUNTIF($A$2:A1522,A1522)=1,Q1522,"")</f>
        <v>71047</v>
      </c>
    </row>
    <row r="1523" spans="1:18">
      <c r="A1523" t="s">
        <v>5398</v>
      </c>
      <c r="B1523" t="s">
        <v>3017</v>
      </c>
      <c r="C1523" t="s">
        <v>3098</v>
      </c>
      <c r="D1523" t="s">
        <v>73</v>
      </c>
      <c r="E1523" t="s">
        <v>14517</v>
      </c>
      <c r="F1523" t="s">
        <v>17064</v>
      </c>
      <c r="G1523" t="s">
        <v>53</v>
      </c>
      <c r="H1523" t="s">
        <v>14506</v>
      </c>
      <c r="I1523" t="s">
        <v>3338</v>
      </c>
      <c r="J1523" s="28">
        <v>44790</v>
      </c>
      <c r="K1523" s="28"/>
      <c r="M1523">
        <v>0</v>
      </c>
      <c r="N1523">
        <v>1</v>
      </c>
      <c r="O1523">
        <v>4.7</v>
      </c>
      <c r="P1523" t="s">
        <v>14512</v>
      </c>
      <c r="Q1523">
        <f t="shared" si="23"/>
        <v>46638</v>
      </c>
      <c r="R1523">
        <f>IF(COUNTIF($A$2:A1523,A1523)=1,Q1523,"")</f>
        <v>46638</v>
      </c>
    </row>
    <row r="1524" spans="1:18">
      <c r="A1524" t="s">
        <v>17065</v>
      </c>
      <c r="B1524" t="s">
        <v>2178</v>
      </c>
      <c r="C1524" t="s">
        <v>3098</v>
      </c>
      <c r="D1524" t="s">
        <v>52</v>
      </c>
      <c r="E1524" t="s">
        <v>14509</v>
      </c>
      <c r="F1524" t="s">
        <v>17066</v>
      </c>
      <c r="G1524" t="s">
        <v>74</v>
      </c>
      <c r="H1524" t="s">
        <v>14527</v>
      </c>
      <c r="I1524" t="s">
        <v>301</v>
      </c>
      <c r="J1524" s="28">
        <v>45727</v>
      </c>
      <c r="K1524" s="28"/>
      <c r="M1524">
        <v>0</v>
      </c>
      <c r="N1524">
        <v>1</v>
      </c>
      <c r="O1524">
        <v>20.7</v>
      </c>
      <c r="P1524" t="s">
        <v>14512</v>
      </c>
      <c r="Q1524">
        <f t="shared" si="23"/>
        <v>205338</v>
      </c>
      <c r="R1524">
        <f>IF(COUNTIF($A$2:A1524,A1524)=1,Q1524,"")</f>
        <v>205338</v>
      </c>
    </row>
    <row r="1525" spans="1:18">
      <c r="A1525" t="s">
        <v>17067</v>
      </c>
      <c r="B1525" t="s">
        <v>4314</v>
      </c>
      <c r="C1525" t="s">
        <v>17068</v>
      </c>
      <c r="D1525" t="s">
        <v>119</v>
      </c>
      <c r="E1525" t="s">
        <v>14543</v>
      </c>
      <c r="F1525" t="s">
        <v>17069</v>
      </c>
      <c r="G1525" t="s">
        <v>74</v>
      </c>
      <c r="H1525" t="s">
        <v>14506</v>
      </c>
      <c r="I1525" t="s">
        <v>5269</v>
      </c>
      <c r="J1525" s="28">
        <v>45032</v>
      </c>
      <c r="K1525" s="28">
        <v>45054</v>
      </c>
      <c r="L1525">
        <v>47</v>
      </c>
      <c r="M1525">
        <v>0</v>
      </c>
      <c r="N1525">
        <v>1</v>
      </c>
      <c r="O1525">
        <v>9.9</v>
      </c>
      <c r="P1525" t="s">
        <v>14507</v>
      </c>
      <c r="Q1525">
        <f t="shared" si="23"/>
        <v>9177</v>
      </c>
      <c r="R1525">
        <f>IF(COUNTIF($A$2:A1525,A1525)=1,Q1525,"")</f>
        <v>9177</v>
      </c>
    </row>
    <row r="1526" spans="1:18">
      <c r="A1526" t="s">
        <v>12931</v>
      </c>
      <c r="B1526" t="s">
        <v>5503</v>
      </c>
      <c r="C1526" t="s">
        <v>3098</v>
      </c>
      <c r="D1526" t="s">
        <v>100</v>
      </c>
      <c r="E1526" t="s">
        <v>14517</v>
      </c>
      <c r="F1526" t="s">
        <v>17070</v>
      </c>
      <c r="G1526" t="s">
        <v>90</v>
      </c>
      <c r="H1526" t="s">
        <v>14568</v>
      </c>
      <c r="I1526" t="s">
        <v>5139</v>
      </c>
      <c r="J1526" s="28">
        <v>45013</v>
      </c>
      <c r="K1526" s="28"/>
      <c r="M1526">
        <v>0</v>
      </c>
      <c r="N1526">
        <v>1</v>
      </c>
      <c r="O1526">
        <v>8.1999999999999993</v>
      </c>
      <c r="P1526" t="s">
        <v>14550</v>
      </c>
      <c r="Q1526">
        <f t="shared" si="23"/>
        <v>2280</v>
      </c>
      <c r="R1526">
        <f>IF(COUNTIF($A$2:A1526,A1526)=1,Q1526,"")</f>
        <v>2280</v>
      </c>
    </row>
    <row r="1527" spans="1:18">
      <c r="A1527" t="s">
        <v>7043</v>
      </c>
      <c r="B1527" t="s">
        <v>6581</v>
      </c>
      <c r="C1527" t="s">
        <v>14773</v>
      </c>
      <c r="D1527" t="s">
        <v>73</v>
      </c>
      <c r="E1527" t="s">
        <v>14590</v>
      </c>
      <c r="F1527" t="s">
        <v>17071</v>
      </c>
      <c r="G1527" t="s">
        <v>74</v>
      </c>
      <c r="H1527" t="s">
        <v>14630</v>
      </c>
      <c r="I1527" t="s">
        <v>2909</v>
      </c>
      <c r="J1527" s="28">
        <v>45647</v>
      </c>
      <c r="K1527" s="28"/>
      <c r="M1527">
        <v>0</v>
      </c>
      <c r="N1527">
        <v>1</v>
      </c>
      <c r="P1527" t="s">
        <v>14550</v>
      </c>
      <c r="Q1527">
        <f t="shared" si="23"/>
        <v>21404</v>
      </c>
      <c r="R1527">
        <f>IF(COUNTIF($A$2:A1527,A1527)=1,Q1527,"")</f>
        <v>21404</v>
      </c>
    </row>
    <row r="1528" spans="1:18">
      <c r="A1528" t="s">
        <v>11195</v>
      </c>
      <c r="B1528" t="s">
        <v>1381</v>
      </c>
      <c r="C1528" t="s">
        <v>17072</v>
      </c>
      <c r="D1528" t="s">
        <v>100</v>
      </c>
      <c r="E1528" t="s">
        <v>14517</v>
      </c>
      <c r="F1528" t="s">
        <v>17073</v>
      </c>
      <c r="G1528" t="s">
        <v>14519</v>
      </c>
      <c r="H1528" t="s">
        <v>14682</v>
      </c>
      <c r="I1528" t="s">
        <v>1296</v>
      </c>
      <c r="J1528" s="28">
        <v>45074</v>
      </c>
      <c r="K1528" s="28"/>
      <c r="M1528">
        <v>0</v>
      </c>
      <c r="N1528">
        <v>1</v>
      </c>
      <c r="P1528" t="s">
        <v>14512</v>
      </c>
      <c r="Q1528">
        <f t="shared" si="23"/>
        <v>5356</v>
      </c>
      <c r="R1528">
        <f>IF(COUNTIF($A$2:A1528,A1528)=1,Q1528,"")</f>
        <v>5356</v>
      </c>
    </row>
    <row r="1529" spans="1:18">
      <c r="A1529" t="s">
        <v>17074</v>
      </c>
      <c r="B1529" t="s">
        <v>1070</v>
      </c>
      <c r="C1529" t="s">
        <v>17014</v>
      </c>
      <c r="D1529" t="s">
        <v>52</v>
      </c>
      <c r="E1529" t="s">
        <v>14522</v>
      </c>
      <c r="F1529" t="s">
        <v>17075</v>
      </c>
      <c r="G1529" t="s">
        <v>14588</v>
      </c>
      <c r="H1529" t="s">
        <v>14682</v>
      </c>
      <c r="I1529" t="s">
        <v>519</v>
      </c>
      <c r="J1529" s="28">
        <v>45117</v>
      </c>
      <c r="K1529" s="28"/>
      <c r="M1529">
        <v>0</v>
      </c>
      <c r="N1529">
        <v>1</v>
      </c>
      <c r="O1529">
        <v>17.399999999999999</v>
      </c>
      <c r="P1529" t="s">
        <v>14507</v>
      </c>
      <c r="Q1529">
        <f t="shared" si="23"/>
        <v>122924</v>
      </c>
      <c r="R1529">
        <f>IF(COUNTIF($A$2:A1529,A1529)=1,Q1529,"")</f>
        <v>122924</v>
      </c>
    </row>
    <row r="1530" spans="1:18">
      <c r="A1530" t="s">
        <v>17076</v>
      </c>
      <c r="B1530" t="s">
        <v>2809</v>
      </c>
      <c r="C1530" t="s">
        <v>14806</v>
      </c>
      <c r="D1530" t="s">
        <v>100</v>
      </c>
      <c r="E1530" t="s">
        <v>14517</v>
      </c>
      <c r="F1530" t="s">
        <v>17077</v>
      </c>
      <c r="G1530" t="s">
        <v>14519</v>
      </c>
      <c r="H1530" t="s">
        <v>15602</v>
      </c>
      <c r="I1530" t="s">
        <v>935</v>
      </c>
      <c r="J1530" s="28">
        <v>45026</v>
      </c>
      <c r="K1530" s="28"/>
      <c r="M1530">
        <v>0</v>
      </c>
      <c r="N1530">
        <v>1</v>
      </c>
      <c r="O1530">
        <v>5.9</v>
      </c>
      <c r="P1530" t="s">
        <v>14512</v>
      </c>
      <c r="Q1530">
        <f t="shared" si="23"/>
        <v>7359</v>
      </c>
      <c r="R1530">
        <f>IF(COUNTIF($A$2:A1530,A1530)=1,Q1530,"")</f>
        <v>7359</v>
      </c>
    </row>
    <row r="1531" spans="1:18">
      <c r="A1531" t="s">
        <v>17078</v>
      </c>
      <c r="B1531" t="s">
        <v>2598</v>
      </c>
      <c r="C1531" t="s">
        <v>16752</v>
      </c>
      <c r="D1531" t="s">
        <v>100</v>
      </c>
      <c r="E1531" t="s">
        <v>14522</v>
      </c>
      <c r="F1531" t="s">
        <v>17079</v>
      </c>
      <c r="G1531" t="s">
        <v>14588</v>
      </c>
      <c r="H1531" t="s">
        <v>14619</v>
      </c>
      <c r="I1531" t="s">
        <v>4563</v>
      </c>
      <c r="J1531" s="28">
        <v>45693</v>
      </c>
      <c r="K1531" s="28"/>
      <c r="M1531">
        <v>0</v>
      </c>
      <c r="N1531">
        <v>1</v>
      </c>
      <c r="O1531">
        <v>25.1</v>
      </c>
      <c r="P1531" t="s">
        <v>14516</v>
      </c>
      <c r="Q1531">
        <f t="shared" si="23"/>
        <v>1839</v>
      </c>
      <c r="R1531">
        <f>IF(COUNTIF($A$2:A1531,A1531)=1,Q1531,"")</f>
        <v>1839</v>
      </c>
    </row>
    <row r="1532" spans="1:18">
      <c r="A1532" t="s">
        <v>8055</v>
      </c>
      <c r="B1532" t="s">
        <v>4569</v>
      </c>
      <c r="C1532" t="s">
        <v>15554</v>
      </c>
      <c r="D1532" t="s">
        <v>119</v>
      </c>
      <c r="E1532" t="s">
        <v>14558</v>
      </c>
      <c r="F1532" t="s">
        <v>14787</v>
      </c>
      <c r="G1532" t="s">
        <v>133</v>
      </c>
      <c r="H1532" t="s">
        <v>14574</v>
      </c>
      <c r="I1532" t="s">
        <v>672</v>
      </c>
      <c r="J1532" s="28">
        <v>45236</v>
      </c>
      <c r="K1532" s="28">
        <v>45211</v>
      </c>
      <c r="L1532">
        <v>153</v>
      </c>
      <c r="M1532">
        <v>0</v>
      </c>
      <c r="N1532">
        <v>1</v>
      </c>
      <c r="O1532">
        <v>3.7</v>
      </c>
      <c r="P1532" t="s">
        <v>14524</v>
      </c>
      <c r="Q1532">
        <f t="shared" si="23"/>
        <v>10000</v>
      </c>
      <c r="R1532">
        <f>IF(COUNTIF($A$2:A1532,A1532)=1,Q1532,"")</f>
        <v>10000</v>
      </c>
    </row>
    <row r="1533" spans="1:18">
      <c r="A1533" t="s">
        <v>17080</v>
      </c>
      <c r="B1533" t="s">
        <v>1179</v>
      </c>
      <c r="C1533" t="s">
        <v>15291</v>
      </c>
      <c r="D1533" t="s">
        <v>52</v>
      </c>
      <c r="E1533" t="s">
        <v>14504</v>
      </c>
      <c r="F1533" t="s">
        <v>17081</v>
      </c>
      <c r="G1533" t="s">
        <v>61</v>
      </c>
      <c r="H1533" t="s">
        <v>14616</v>
      </c>
      <c r="I1533" t="s">
        <v>5597</v>
      </c>
      <c r="J1533" s="28">
        <v>44653</v>
      </c>
      <c r="K1533" s="28"/>
      <c r="M1533">
        <v>0</v>
      </c>
      <c r="N1533">
        <v>1</v>
      </c>
      <c r="P1533" t="s">
        <v>14507</v>
      </c>
      <c r="Q1533">
        <f t="shared" si="23"/>
        <v>170000</v>
      </c>
      <c r="R1533">
        <f>IF(COUNTIF($A$2:A1533,A1533)=1,Q1533,"")</f>
        <v>170000</v>
      </c>
    </row>
    <row r="1534" spans="1:18">
      <c r="A1534" t="s">
        <v>17082</v>
      </c>
      <c r="B1534" t="s">
        <v>2974</v>
      </c>
      <c r="C1534" t="s">
        <v>14663</v>
      </c>
      <c r="D1534" t="s">
        <v>100</v>
      </c>
      <c r="E1534" t="s">
        <v>14558</v>
      </c>
      <c r="F1534" t="s">
        <v>17083</v>
      </c>
      <c r="G1534" t="s">
        <v>67</v>
      </c>
      <c r="H1534" t="s">
        <v>14568</v>
      </c>
      <c r="I1534" t="s">
        <v>657</v>
      </c>
      <c r="J1534" s="28">
        <v>45036</v>
      </c>
      <c r="K1534" s="28">
        <v>45054</v>
      </c>
      <c r="L1534">
        <v>183</v>
      </c>
      <c r="M1534">
        <v>0</v>
      </c>
      <c r="N1534">
        <v>1</v>
      </c>
      <c r="O1534">
        <v>6.4</v>
      </c>
      <c r="P1534" t="s">
        <v>14512</v>
      </c>
      <c r="Q1534">
        <f t="shared" si="23"/>
        <v>5154</v>
      </c>
      <c r="R1534">
        <f>IF(COUNTIF($A$2:A1534,A1534)=1,Q1534,"")</f>
        <v>5154</v>
      </c>
    </row>
    <row r="1535" spans="1:18">
      <c r="A1535" t="s">
        <v>13782</v>
      </c>
      <c r="B1535" t="s">
        <v>179</v>
      </c>
      <c r="C1535" t="s">
        <v>3098</v>
      </c>
      <c r="D1535" t="s">
        <v>52</v>
      </c>
      <c r="E1535" t="s">
        <v>14522</v>
      </c>
      <c r="F1535" t="s">
        <v>17084</v>
      </c>
      <c r="G1535" t="s">
        <v>90</v>
      </c>
      <c r="H1535" t="s">
        <v>14616</v>
      </c>
      <c r="I1535" t="s">
        <v>1371</v>
      </c>
      <c r="J1535" s="28">
        <v>45769</v>
      </c>
      <c r="K1535" s="28"/>
      <c r="M1535">
        <v>0</v>
      </c>
      <c r="N1535">
        <v>1</v>
      </c>
      <c r="O1535">
        <v>5.4</v>
      </c>
      <c r="P1535" t="s">
        <v>14507</v>
      </c>
      <c r="Q1535">
        <f t="shared" si="23"/>
        <v>107677</v>
      </c>
      <c r="R1535">
        <f>IF(COUNTIF($A$2:A1535,A1535)=1,Q1535,"")</f>
        <v>107677</v>
      </c>
    </row>
    <row r="1536" spans="1:18">
      <c r="A1536" t="s">
        <v>4060</v>
      </c>
      <c r="B1536" t="s">
        <v>5710</v>
      </c>
      <c r="C1536" t="s">
        <v>3098</v>
      </c>
      <c r="D1536" t="s">
        <v>73</v>
      </c>
      <c r="E1536" t="s">
        <v>14517</v>
      </c>
      <c r="F1536" t="s">
        <v>17085</v>
      </c>
      <c r="G1536" t="s">
        <v>90</v>
      </c>
      <c r="H1536" t="s">
        <v>14925</v>
      </c>
      <c r="I1536" t="s">
        <v>1625</v>
      </c>
      <c r="J1536" s="28">
        <v>45293</v>
      </c>
      <c r="K1536" s="28"/>
      <c r="M1536">
        <v>0</v>
      </c>
      <c r="N1536">
        <v>1</v>
      </c>
      <c r="O1536">
        <v>11.9</v>
      </c>
      <c r="P1536" t="s">
        <v>14507</v>
      </c>
      <c r="Q1536">
        <f t="shared" si="23"/>
        <v>44333</v>
      </c>
      <c r="R1536">
        <f>IF(COUNTIF($A$2:A1536,A1536)=1,Q1536,"")</f>
        <v>44333</v>
      </c>
    </row>
    <row r="1537" spans="1:18">
      <c r="A1537" t="s">
        <v>17086</v>
      </c>
      <c r="B1537" t="s">
        <v>2688</v>
      </c>
      <c r="C1537" t="s">
        <v>15618</v>
      </c>
      <c r="D1537" t="s">
        <v>100</v>
      </c>
      <c r="E1537" t="s">
        <v>14504</v>
      </c>
      <c r="F1537" t="s">
        <v>17087</v>
      </c>
      <c r="G1537" t="s">
        <v>14519</v>
      </c>
      <c r="H1537" t="s">
        <v>14530</v>
      </c>
      <c r="I1537" t="s">
        <v>2051</v>
      </c>
      <c r="J1537" s="28">
        <v>45211</v>
      </c>
      <c r="K1537" s="28"/>
      <c r="M1537">
        <v>0</v>
      </c>
      <c r="N1537">
        <v>1</v>
      </c>
      <c r="O1537">
        <v>25.2</v>
      </c>
      <c r="P1537" t="s">
        <v>14524</v>
      </c>
      <c r="Q1537">
        <f t="shared" si="23"/>
        <v>9527</v>
      </c>
      <c r="R1537">
        <f>IF(COUNTIF($A$2:A1537,A1537)=1,Q1537,"")</f>
        <v>9527</v>
      </c>
    </row>
    <row r="1538" spans="1:18">
      <c r="A1538" t="s">
        <v>9185</v>
      </c>
      <c r="B1538" t="s">
        <v>1719</v>
      </c>
      <c r="C1538" t="s">
        <v>15098</v>
      </c>
      <c r="D1538" t="s">
        <v>119</v>
      </c>
      <c r="E1538" t="s">
        <v>14543</v>
      </c>
      <c r="F1538" t="s">
        <v>17088</v>
      </c>
      <c r="G1538" t="s">
        <v>80</v>
      </c>
      <c r="H1538" t="s">
        <v>14619</v>
      </c>
      <c r="I1538" t="s">
        <v>115</v>
      </c>
      <c r="J1538" s="28">
        <v>45333</v>
      </c>
      <c r="K1538" s="28">
        <v>45301</v>
      </c>
      <c r="L1538">
        <v>52</v>
      </c>
      <c r="M1538">
        <v>1</v>
      </c>
      <c r="N1538">
        <v>3</v>
      </c>
      <c r="O1538">
        <v>20.3</v>
      </c>
      <c r="P1538" t="s">
        <v>14524</v>
      </c>
      <c r="Q1538">
        <f t="shared" ref="Q1538:Q1601" si="24">IFERROR(IF(RIGHT(UPPER(TRIM(F1538)),1)="K",VALUE(SUBSTITUTE(SUBSTITUTE(LEFT(TRIM(F1538),LEN(TRIM(F1538))-1),"$",""),",",""))*1000,IF(RIGHT(UPPER(TRIM(F1538)),1)="M",VALUE(SUBSTITUTE(SUBSTITUTE(LEFT(TRIM(F1538),LEN(TRIM(F1538))-1),"$",""),",",""))*1000000,VALUE(SUBSTITUTE(SUBSTITUTE(TRIM(F1538),"$",""),",","")))),"")</f>
        <v>13383</v>
      </c>
      <c r="R1538">
        <f>IF(COUNTIF($A$2:A1538,A1538)=1,Q1538,"")</f>
        <v>13383</v>
      </c>
    </row>
    <row r="1539" spans="1:18">
      <c r="A1539" t="s">
        <v>10828</v>
      </c>
      <c r="B1539" t="s">
        <v>2184</v>
      </c>
      <c r="C1539" t="s">
        <v>15636</v>
      </c>
      <c r="D1539" t="s">
        <v>73</v>
      </c>
      <c r="E1539" t="s">
        <v>14517</v>
      </c>
      <c r="F1539" t="s">
        <v>17089</v>
      </c>
      <c r="G1539" t="s">
        <v>74</v>
      </c>
      <c r="H1539" t="s">
        <v>14849</v>
      </c>
      <c r="I1539" t="s">
        <v>1288</v>
      </c>
      <c r="J1539" s="28">
        <v>44758</v>
      </c>
      <c r="K1539" s="28"/>
      <c r="M1539">
        <v>0</v>
      </c>
      <c r="N1539">
        <v>1</v>
      </c>
      <c r="O1539">
        <v>3.4</v>
      </c>
      <c r="P1539" t="s">
        <v>14516</v>
      </c>
      <c r="Q1539">
        <f t="shared" si="24"/>
        <v>45990</v>
      </c>
      <c r="R1539">
        <f>IF(COUNTIF($A$2:A1539,A1539)=1,Q1539,"")</f>
        <v>45990</v>
      </c>
    </row>
    <row r="1540" spans="1:18">
      <c r="A1540" t="s">
        <v>17090</v>
      </c>
      <c r="B1540" t="s">
        <v>1323</v>
      </c>
      <c r="C1540" t="s">
        <v>14733</v>
      </c>
      <c r="D1540" t="s">
        <v>119</v>
      </c>
      <c r="E1540" t="s">
        <v>14509</v>
      </c>
      <c r="F1540" t="s">
        <v>17091</v>
      </c>
      <c r="G1540" t="s">
        <v>90</v>
      </c>
      <c r="H1540" t="s">
        <v>14553</v>
      </c>
      <c r="I1540" t="s">
        <v>14079</v>
      </c>
      <c r="J1540" s="28">
        <v>45110</v>
      </c>
      <c r="K1540" s="28"/>
      <c r="M1540">
        <v>0</v>
      </c>
      <c r="N1540">
        <v>1</v>
      </c>
      <c r="P1540" t="s">
        <v>14512</v>
      </c>
      <c r="Q1540">
        <f t="shared" si="24"/>
        <v>3367</v>
      </c>
      <c r="R1540">
        <f>IF(COUNTIF($A$2:A1540,A1540)=1,Q1540,"")</f>
        <v>3367</v>
      </c>
    </row>
    <row r="1541" spans="1:18">
      <c r="A1541" t="s">
        <v>11844</v>
      </c>
      <c r="B1541" t="s">
        <v>1304</v>
      </c>
      <c r="C1541" t="s">
        <v>3098</v>
      </c>
      <c r="D1541" t="s">
        <v>100</v>
      </c>
      <c r="E1541" t="s">
        <v>14558</v>
      </c>
      <c r="F1541" t="s">
        <v>15164</v>
      </c>
      <c r="G1541" t="s">
        <v>14519</v>
      </c>
      <c r="H1541" t="s">
        <v>14511</v>
      </c>
      <c r="I1541" t="s">
        <v>614</v>
      </c>
      <c r="J1541" s="28">
        <v>45359</v>
      </c>
      <c r="K1541" s="28">
        <v>45337</v>
      </c>
      <c r="L1541">
        <v>95</v>
      </c>
      <c r="M1541">
        <v>0</v>
      </c>
      <c r="N1541">
        <v>1</v>
      </c>
      <c r="O1541">
        <v>5.8</v>
      </c>
      <c r="P1541" t="s">
        <v>14516</v>
      </c>
      <c r="Q1541">
        <f t="shared" si="24"/>
        <v>9000</v>
      </c>
      <c r="R1541">
        <f>IF(COUNTIF($A$2:A1541,A1541)=1,Q1541,"")</f>
        <v>9000</v>
      </c>
    </row>
    <row r="1542" spans="1:18">
      <c r="A1542" t="s">
        <v>11761</v>
      </c>
      <c r="B1542" t="s">
        <v>2039</v>
      </c>
      <c r="C1542" t="s">
        <v>3098</v>
      </c>
      <c r="D1542" t="s">
        <v>119</v>
      </c>
      <c r="E1542" t="s">
        <v>14504</v>
      </c>
      <c r="F1542" t="s">
        <v>17092</v>
      </c>
      <c r="G1542" t="s">
        <v>14588</v>
      </c>
      <c r="H1542" t="s">
        <v>14506</v>
      </c>
      <c r="I1542" t="s">
        <v>9584</v>
      </c>
      <c r="J1542" s="28"/>
      <c r="K1542" s="28"/>
      <c r="M1542">
        <v>0</v>
      </c>
      <c r="N1542">
        <v>1</v>
      </c>
      <c r="O1542">
        <v>12.3</v>
      </c>
      <c r="P1542" t="s">
        <v>14512</v>
      </c>
      <c r="Q1542">
        <f t="shared" si="24"/>
        <v>3088</v>
      </c>
      <c r="R1542">
        <f>IF(COUNTIF($A$2:A1542,A1542)=1,Q1542,"")</f>
        <v>3088</v>
      </c>
    </row>
    <row r="1543" spans="1:18">
      <c r="A1543" t="s">
        <v>9222</v>
      </c>
      <c r="B1543" t="s">
        <v>427</v>
      </c>
      <c r="C1543" t="s">
        <v>3098</v>
      </c>
      <c r="D1543" t="s">
        <v>73</v>
      </c>
      <c r="E1543" t="s">
        <v>14590</v>
      </c>
      <c r="F1543" t="s">
        <v>17093</v>
      </c>
      <c r="G1543" t="s">
        <v>14519</v>
      </c>
      <c r="H1543" t="s">
        <v>14568</v>
      </c>
      <c r="I1543" t="s">
        <v>5597</v>
      </c>
      <c r="J1543" s="28">
        <v>44685</v>
      </c>
      <c r="K1543" s="28"/>
      <c r="M1543">
        <v>0</v>
      </c>
      <c r="N1543">
        <v>1</v>
      </c>
      <c r="O1543">
        <v>19.3</v>
      </c>
      <c r="P1543" t="s">
        <v>14524</v>
      </c>
      <c r="Q1543">
        <f t="shared" si="24"/>
        <v>24865</v>
      </c>
      <c r="R1543">
        <f>IF(COUNTIF($A$2:A1543,A1543)=1,Q1543,"")</f>
        <v>24865</v>
      </c>
    </row>
    <row r="1544" spans="1:18">
      <c r="A1544" t="s">
        <v>17094</v>
      </c>
      <c r="B1544" t="s">
        <v>2067</v>
      </c>
      <c r="C1544" t="s">
        <v>16095</v>
      </c>
      <c r="D1544" t="s">
        <v>73</v>
      </c>
      <c r="E1544" t="s">
        <v>14509</v>
      </c>
      <c r="F1544" t="s">
        <v>15198</v>
      </c>
      <c r="G1544" t="s">
        <v>74</v>
      </c>
      <c r="H1544" t="s">
        <v>14574</v>
      </c>
      <c r="I1544" t="s">
        <v>209</v>
      </c>
      <c r="J1544" s="28">
        <v>45204</v>
      </c>
      <c r="K1544" s="28"/>
      <c r="M1544">
        <v>0</v>
      </c>
      <c r="N1544">
        <v>1</v>
      </c>
      <c r="O1544">
        <v>4.2</v>
      </c>
      <c r="P1544" t="s">
        <v>14516</v>
      </c>
      <c r="Q1544">
        <f t="shared" si="24"/>
        <v>17000</v>
      </c>
      <c r="R1544">
        <f>IF(COUNTIF($A$2:A1544,A1544)=1,Q1544,"")</f>
        <v>17000</v>
      </c>
    </row>
    <row r="1545" spans="1:18">
      <c r="A1545" t="s">
        <v>17095</v>
      </c>
      <c r="B1545" t="s">
        <v>2462</v>
      </c>
      <c r="C1545" t="s">
        <v>17096</v>
      </c>
      <c r="D1545" t="s">
        <v>52</v>
      </c>
      <c r="E1545" t="s">
        <v>14509</v>
      </c>
      <c r="F1545" t="s">
        <v>17097</v>
      </c>
      <c r="G1545" t="s">
        <v>74</v>
      </c>
      <c r="H1545" t="s">
        <v>15333</v>
      </c>
      <c r="I1545" t="s">
        <v>155</v>
      </c>
      <c r="J1545" s="28">
        <v>45545</v>
      </c>
      <c r="K1545" s="28"/>
      <c r="M1545">
        <v>0</v>
      </c>
      <c r="N1545">
        <v>1</v>
      </c>
      <c r="O1545">
        <v>2.9</v>
      </c>
      <c r="P1545" t="s">
        <v>14512</v>
      </c>
      <c r="Q1545">
        <f t="shared" si="24"/>
        <v>159000</v>
      </c>
      <c r="R1545">
        <f>IF(COUNTIF($A$2:A1545,A1545)=1,Q1545,"")</f>
        <v>159000</v>
      </c>
    </row>
    <row r="1546" spans="1:18">
      <c r="A1546" t="s">
        <v>17098</v>
      </c>
      <c r="B1546" t="s">
        <v>2483</v>
      </c>
      <c r="C1546" t="s">
        <v>3098</v>
      </c>
      <c r="D1546" t="s">
        <v>73</v>
      </c>
      <c r="E1546" t="s">
        <v>14504</v>
      </c>
      <c r="F1546" t="s">
        <v>17099</v>
      </c>
      <c r="G1546" t="s">
        <v>74</v>
      </c>
      <c r="H1546" t="s">
        <v>15530</v>
      </c>
      <c r="I1546" t="s">
        <v>6375</v>
      </c>
      <c r="J1546" s="28">
        <v>44641</v>
      </c>
      <c r="K1546" s="28"/>
      <c r="M1546">
        <v>0</v>
      </c>
      <c r="N1546">
        <v>1</v>
      </c>
      <c r="O1546">
        <v>15.8</v>
      </c>
      <c r="P1546" t="s">
        <v>14507</v>
      </c>
      <c r="Q1546">
        <f t="shared" si="24"/>
        <v>17494</v>
      </c>
      <c r="R1546">
        <f>IF(COUNTIF($A$2:A1546,A1546)=1,Q1546,"")</f>
        <v>17494</v>
      </c>
    </row>
    <row r="1547" spans="1:18">
      <c r="A1547" t="s">
        <v>4494</v>
      </c>
      <c r="B1547" t="s">
        <v>4079</v>
      </c>
      <c r="C1547" t="s">
        <v>14755</v>
      </c>
      <c r="D1547" t="s">
        <v>100</v>
      </c>
      <c r="E1547" t="s">
        <v>14522</v>
      </c>
      <c r="F1547" t="s">
        <v>17100</v>
      </c>
      <c r="G1547" t="s">
        <v>61</v>
      </c>
      <c r="H1547" t="s">
        <v>14630</v>
      </c>
      <c r="I1547" t="s">
        <v>2547</v>
      </c>
      <c r="J1547" s="28">
        <v>45277</v>
      </c>
      <c r="K1547" s="28"/>
      <c r="M1547">
        <v>0</v>
      </c>
      <c r="N1547">
        <v>1</v>
      </c>
      <c r="O1547">
        <v>23.6</v>
      </c>
      <c r="P1547" t="s">
        <v>14524</v>
      </c>
      <c r="Q1547">
        <f t="shared" si="24"/>
        <v>7522</v>
      </c>
      <c r="R1547">
        <f>IF(COUNTIF($A$2:A1547,A1547)=1,Q1547,"")</f>
        <v>7522</v>
      </c>
    </row>
    <row r="1548" spans="1:18">
      <c r="A1548" t="s">
        <v>17101</v>
      </c>
      <c r="B1548" t="s">
        <v>1811</v>
      </c>
      <c r="C1548" t="s">
        <v>14860</v>
      </c>
      <c r="D1548" t="s">
        <v>52</v>
      </c>
      <c r="E1548" t="s">
        <v>14517</v>
      </c>
      <c r="F1548" t="s">
        <v>17102</v>
      </c>
      <c r="G1548" t="s">
        <v>61</v>
      </c>
      <c r="H1548" t="s">
        <v>14527</v>
      </c>
      <c r="I1548" t="s">
        <v>929</v>
      </c>
      <c r="J1548" s="28">
        <v>44770</v>
      </c>
      <c r="K1548" s="28"/>
      <c r="M1548">
        <v>0</v>
      </c>
      <c r="N1548">
        <v>1</v>
      </c>
      <c r="O1548">
        <v>4.5999999999999996</v>
      </c>
      <c r="P1548" t="s">
        <v>14512</v>
      </c>
      <c r="Q1548">
        <f t="shared" si="24"/>
        <v>116111</v>
      </c>
      <c r="R1548">
        <f>IF(COUNTIF($A$2:A1548,A1548)=1,Q1548,"")</f>
        <v>116111</v>
      </c>
    </row>
    <row r="1549" spans="1:18">
      <c r="A1549" t="s">
        <v>17103</v>
      </c>
      <c r="B1549" t="s">
        <v>706</v>
      </c>
      <c r="C1549" t="s">
        <v>14555</v>
      </c>
      <c r="D1549" t="s">
        <v>60</v>
      </c>
      <c r="E1549" t="s">
        <v>14509</v>
      </c>
      <c r="F1549" t="s">
        <v>17104</v>
      </c>
      <c r="G1549" t="s">
        <v>14519</v>
      </c>
      <c r="H1549" t="s">
        <v>14619</v>
      </c>
      <c r="I1549" t="s">
        <v>1314</v>
      </c>
      <c r="J1549" s="28">
        <v>45001</v>
      </c>
      <c r="K1549" s="28"/>
      <c r="M1549">
        <v>0</v>
      </c>
      <c r="N1549">
        <v>1</v>
      </c>
      <c r="O1549">
        <v>31.4</v>
      </c>
      <c r="P1549" t="s">
        <v>14524</v>
      </c>
      <c r="Q1549">
        <f t="shared" si="24"/>
        <v>6861</v>
      </c>
      <c r="R1549">
        <f>IF(COUNTIF($A$2:A1549,A1549)=1,Q1549,"")</f>
        <v>6861</v>
      </c>
    </row>
    <row r="1550" spans="1:18">
      <c r="A1550" t="s">
        <v>17105</v>
      </c>
      <c r="B1550" t="s">
        <v>972</v>
      </c>
      <c r="C1550" t="s">
        <v>16081</v>
      </c>
      <c r="D1550" t="s">
        <v>73</v>
      </c>
      <c r="E1550" t="s">
        <v>14590</v>
      </c>
      <c r="F1550" t="s">
        <v>17106</v>
      </c>
      <c r="G1550" t="s">
        <v>133</v>
      </c>
      <c r="H1550" t="s">
        <v>14549</v>
      </c>
      <c r="I1550" t="s">
        <v>1343</v>
      </c>
      <c r="J1550" s="28">
        <v>45705</v>
      </c>
      <c r="K1550" s="28"/>
      <c r="M1550">
        <v>0</v>
      </c>
      <c r="N1550">
        <v>1</v>
      </c>
      <c r="O1550">
        <v>29.2</v>
      </c>
      <c r="P1550" t="s">
        <v>14516</v>
      </c>
      <c r="Q1550">
        <f t="shared" si="24"/>
        <v>29232</v>
      </c>
      <c r="R1550">
        <f>IF(COUNTIF($A$2:A1550,A1550)=1,Q1550,"")</f>
        <v>29232</v>
      </c>
    </row>
    <row r="1551" spans="1:18">
      <c r="A1551" t="s">
        <v>17107</v>
      </c>
      <c r="B1551" t="s">
        <v>1578</v>
      </c>
      <c r="C1551" t="s">
        <v>14673</v>
      </c>
      <c r="D1551" t="s">
        <v>100</v>
      </c>
      <c r="E1551" t="s">
        <v>14509</v>
      </c>
      <c r="F1551" t="s">
        <v>17108</v>
      </c>
      <c r="G1551" t="s">
        <v>80</v>
      </c>
      <c r="H1551" t="s">
        <v>14568</v>
      </c>
      <c r="I1551" t="s">
        <v>3598</v>
      </c>
      <c r="J1551" s="28">
        <v>44752</v>
      </c>
      <c r="K1551" s="28"/>
      <c r="M1551">
        <v>0</v>
      </c>
      <c r="N1551">
        <v>1</v>
      </c>
      <c r="O1551">
        <v>0.5</v>
      </c>
      <c r="P1551" t="s">
        <v>14524</v>
      </c>
      <c r="Q1551">
        <f t="shared" si="24"/>
        <v>1615</v>
      </c>
      <c r="R1551">
        <f>IF(COUNTIF($A$2:A1551,A1551)=1,Q1551,"")</f>
        <v>1615</v>
      </c>
    </row>
    <row r="1552" spans="1:18">
      <c r="A1552" t="s">
        <v>6749</v>
      </c>
      <c r="B1552" t="s">
        <v>2472</v>
      </c>
      <c r="C1552" t="s">
        <v>3098</v>
      </c>
      <c r="D1552" t="s">
        <v>60</v>
      </c>
      <c r="E1552" t="s">
        <v>14590</v>
      </c>
      <c r="F1552" t="s">
        <v>17109</v>
      </c>
      <c r="G1552" t="s">
        <v>80</v>
      </c>
      <c r="H1552" t="s">
        <v>14530</v>
      </c>
      <c r="I1552" t="s">
        <v>868</v>
      </c>
      <c r="J1552" s="28">
        <v>44987</v>
      </c>
      <c r="K1552" s="28"/>
      <c r="M1552">
        <v>0</v>
      </c>
      <c r="N1552">
        <v>1</v>
      </c>
      <c r="O1552">
        <v>28.8</v>
      </c>
      <c r="P1552" t="s">
        <v>14512</v>
      </c>
      <c r="Q1552">
        <f t="shared" si="24"/>
        <v>17517</v>
      </c>
      <c r="R1552">
        <f>IF(COUNTIF($A$2:A1552,A1552)=1,Q1552,"")</f>
        <v>17517</v>
      </c>
    </row>
    <row r="1553" spans="1:18">
      <c r="A1553" t="s">
        <v>11847</v>
      </c>
      <c r="B1553" t="s">
        <v>2837</v>
      </c>
      <c r="C1553" t="s">
        <v>3098</v>
      </c>
      <c r="D1553" t="s">
        <v>119</v>
      </c>
      <c r="E1553" t="s">
        <v>14558</v>
      </c>
      <c r="F1553" t="s">
        <v>15453</v>
      </c>
      <c r="G1553" t="s">
        <v>14588</v>
      </c>
      <c r="H1553" t="s">
        <v>14527</v>
      </c>
      <c r="I1553" t="s">
        <v>6024</v>
      </c>
      <c r="J1553" s="28">
        <v>45630</v>
      </c>
      <c r="K1553" s="28">
        <v>45666</v>
      </c>
      <c r="L1553">
        <v>83</v>
      </c>
      <c r="M1553">
        <v>0</v>
      </c>
      <c r="N1553">
        <v>1</v>
      </c>
      <c r="O1553">
        <v>32.9</v>
      </c>
      <c r="P1553" t="s">
        <v>14507</v>
      </c>
      <c r="Q1553">
        <f t="shared" si="24"/>
        <v>12278</v>
      </c>
      <c r="R1553">
        <f>IF(COUNTIF($A$2:A1553,A1553)=1,Q1553,"")</f>
        <v>12278</v>
      </c>
    </row>
    <row r="1554" spans="1:18">
      <c r="A1554" t="s">
        <v>10865</v>
      </c>
      <c r="B1554" t="s">
        <v>638</v>
      </c>
      <c r="C1554" t="s">
        <v>3098</v>
      </c>
      <c r="D1554" t="s">
        <v>73</v>
      </c>
      <c r="E1554" t="s">
        <v>14543</v>
      </c>
      <c r="F1554" t="s">
        <v>17110</v>
      </c>
      <c r="G1554" t="s">
        <v>14588</v>
      </c>
      <c r="H1554" t="s">
        <v>14630</v>
      </c>
      <c r="I1554" t="s">
        <v>625</v>
      </c>
      <c r="J1554" s="28">
        <v>45711</v>
      </c>
      <c r="K1554" s="28">
        <v>45780</v>
      </c>
      <c r="L1554">
        <v>190</v>
      </c>
      <c r="M1554">
        <v>0</v>
      </c>
      <c r="N1554">
        <v>1</v>
      </c>
      <c r="O1554">
        <v>20.6</v>
      </c>
      <c r="P1554" t="s">
        <v>14550</v>
      </c>
      <c r="Q1554">
        <f t="shared" si="24"/>
        <v>13624</v>
      </c>
      <c r="R1554">
        <f>IF(COUNTIF($A$2:A1554,A1554)=1,Q1554,"")</f>
        <v>13624</v>
      </c>
    </row>
    <row r="1555" spans="1:18">
      <c r="A1555" t="s">
        <v>17111</v>
      </c>
      <c r="B1555" t="s">
        <v>2447</v>
      </c>
      <c r="C1555" t="s">
        <v>16081</v>
      </c>
      <c r="D1555" t="s">
        <v>52</v>
      </c>
      <c r="E1555" t="s">
        <v>14517</v>
      </c>
      <c r="F1555" t="s">
        <v>17112</v>
      </c>
      <c r="G1555" t="s">
        <v>53</v>
      </c>
      <c r="H1555" t="s">
        <v>14530</v>
      </c>
      <c r="I1555" t="s">
        <v>2305</v>
      </c>
      <c r="J1555" s="28">
        <v>45159</v>
      </c>
      <c r="K1555" s="28"/>
      <c r="M1555">
        <v>0</v>
      </c>
      <c r="N1555">
        <v>1</v>
      </c>
      <c r="O1555">
        <v>12.6</v>
      </c>
      <c r="P1555" t="s">
        <v>14512</v>
      </c>
      <c r="Q1555">
        <f t="shared" si="24"/>
        <v>178655</v>
      </c>
      <c r="R1555">
        <f>IF(COUNTIF($A$2:A1555,A1555)=1,Q1555,"")</f>
        <v>178655</v>
      </c>
    </row>
    <row r="1556" spans="1:18">
      <c r="A1556" t="s">
        <v>7503</v>
      </c>
      <c r="B1556" t="s">
        <v>2456</v>
      </c>
      <c r="C1556" t="s">
        <v>15009</v>
      </c>
      <c r="D1556" t="s">
        <v>119</v>
      </c>
      <c r="E1556" t="s">
        <v>14590</v>
      </c>
      <c r="F1556" t="s">
        <v>17113</v>
      </c>
      <c r="G1556" t="s">
        <v>90</v>
      </c>
      <c r="H1556" t="s">
        <v>14635</v>
      </c>
      <c r="I1556" t="s">
        <v>2547</v>
      </c>
      <c r="J1556" s="28">
        <v>45390</v>
      </c>
      <c r="K1556" s="28"/>
      <c r="M1556">
        <v>0</v>
      </c>
      <c r="N1556">
        <v>1</v>
      </c>
      <c r="O1556">
        <v>6.6</v>
      </c>
      <c r="P1556" t="s">
        <v>14516</v>
      </c>
      <c r="Q1556">
        <f t="shared" si="24"/>
        <v>3002</v>
      </c>
      <c r="R1556">
        <f>IF(COUNTIF($A$2:A1556,A1556)=1,Q1556,"")</f>
        <v>3002</v>
      </c>
    </row>
    <row r="1557" spans="1:18">
      <c r="A1557" t="s">
        <v>4636</v>
      </c>
      <c r="B1557" t="s">
        <v>2831</v>
      </c>
      <c r="C1557" t="s">
        <v>14891</v>
      </c>
      <c r="D1557" t="s">
        <v>100</v>
      </c>
      <c r="E1557" t="s">
        <v>14543</v>
      </c>
      <c r="F1557" t="s">
        <v>17114</v>
      </c>
      <c r="G1557" t="s">
        <v>74</v>
      </c>
      <c r="H1557" t="s">
        <v>14616</v>
      </c>
      <c r="I1557" t="s">
        <v>593</v>
      </c>
      <c r="J1557" s="28">
        <v>45516</v>
      </c>
      <c r="K1557" s="28">
        <v>45529</v>
      </c>
      <c r="L1557">
        <v>103</v>
      </c>
      <c r="M1557">
        <v>0</v>
      </c>
      <c r="N1557">
        <v>1</v>
      </c>
      <c r="O1557">
        <v>7.9</v>
      </c>
      <c r="P1557" t="s">
        <v>14524</v>
      </c>
      <c r="Q1557">
        <f t="shared" si="24"/>
        <v>1235</v>
      </c>
      <c r="R1557">
        <f>IF(COUNTIF($A$2:A1557,A1557)=1,Q1557,"")</f>
        <v>1235</v>
      </c>
    </row>
    <row r="1558" spans="1:18">
      <c r="A1558" t="s">
        <v>6793</v>
      </c>
      <c r="B1558" t="s">
        <v>3782</v>
      </c>
      <c r="C1558" t="s">
        <v>16341</v>
      </c>
      <c r="D1558" t="s">
        <v>119</v>
      </c>
      <c r="E1558" t="s">
        <v>14522</v>
      </c>
      <c r="F1558" t="s">
        <v>17115</v>
      </c>
      <c r="G1558" t="s">
        <v>90</v>
      </c>
      <c r="H1558" t="s">
        <v>14545</v>
      </c>
      <c r="I1558" t="s">
        <v>2714</v>
      </c>
      <c r="J1558" s="28">
        <v>45688</v>
      </c>
      <c r="K1558" s="28"/>
      <c r="M1558">
        <v>0</v>
      </c>
      <c r="N1558">
        <v>1</v>
      </c>
      <c r="O1558">
        <v>31.9</v>
      </c>
      <c r="P1558" t="s">
        <v>14512</v>
      </c>
      <c r="Q1558">
        <f t="shared" si="24"/>
        <v>3188</v>
      </c>
      <c r="R1558">
        <f>IF(COUNTIF($A$2:A1558,A1558)=1,Q1558,"")</f>
        <v>3188</v>
      </c>
    </row>
    <row r="1559" spans="1:18">
      <c r="A1559" t="s">
        <v>10772</v>
      </c>
      <c r="B1559" t="s">
        <v>4963</v>
      </c>
      <c r="C1559" t="s">
        <v>15899</v>
      </c>
      <c r="D1559" t="s">
        <v>60</v>
      </c>
      <c r="E1559" t="s">
        <v>14543</v>
      </c>
      <c r="F1559" t="s">
        <v>17116</v>
      </c>
      <c r="G1559" t="s">
        <v>14588</v>
      </c>
      <c r="H1559" t="s">
        <v>14580</v>
      </c>
      <c r="I1559" t="s">
        <v>95</v>
      </c>
      <c r="J1559" s="28">
        <v>44798</v>
      </c>
      <c r="K1559" s="28">
        <v>44863</v>
      </c>
      <c r="L1559">
        <v>190</v>
      </c>
      <c r="M1559">
        <v>0</v>
      </c>
      <c r="N1559">
        <v>1</v>
      </c>
      <c r="O1559">
        <v>11.9</v>
      </c>
      <c r="P1559" t="s">
        <v>14516</v>
      </c>
      <c r="Q1559">
        <f t="shared" si="24"/>
        <v>19415</v>
      </c>
      <c r="R1559">
        <f>IF(COUNTIF($A$2:A1559,A1559)=1,Q1559,"")</f>
        <v>19415</v>
      </c>
    </row>
    <row r="1560" spans="1:18">
      <c r="A1560" t="s">
        <v>17117</v>
      </c>
      <c r="B1560" t="s">
        <v>2064</v>
      </c>
      <c r="C1560" t="s">
        <v>14637</v>
      </c>
      <c r="D1560" t="s">
        <v>52</v>
      </c>
      <c r="E1560" t="s">
        <v>14522</v>
      </c>
      <c r="F1560" t="s">
        <v>17118</v>
      </c>
      <c r="G1560" t="s">
        <v>67</v>
      </c>
      <c r="H1560" t="s">
        <v>14527</v>
      </c>
      <c r="I1560" t="s">
        <v>1352</v>
      </c>
      <c r="J1560" s="28">
        <v>45458</v>
      </c>
      <c r="K1560" s="28"/>
      <c r="M1560">
        <v>0</v>
      </c>
      <c r="N1560">
        <v>1</v>
      </c>
      <c r="O1560">
        <v>34.4</v>
      </c>
      <c r="P1560" t="s">
        <v>14507</v>
      </c>
      <c r="Q1560">
        <f t="shared" si="24"/>
        <v>58322</v>
      </c>
      <c r="R1560">
        <f>IF(COUNTIF($A$2:A1560,A1560)=1,Q1560,"")</f>
        <v>58322</v>
      </c>
    </row>
    <row r="1561" spans="1:18">
      <c r="A1561" t="s">
        <v>7417</v>
      </c>
      <c r="B1561" t="s">
        <v>5085</v>
      </c>
      <c r="C1561" t="s">
        <v>3098</v>
      </c>
      <c r="D1561" t="s">
        <v>73</v>
      </c>
      <c r="E1561" t="s">
        <v>14509</v>
      </c>
      <c r="F1561" t="s">
        <v>17119</v>
      </c>
      <c r="G1561" t="s">
        <v>80</v>
      </c>
      <c r="H1561" t="s">
        <v>14580</v>
      </c>
      <c r="I1561" t="s">
        <v>4204</v>
      </c>
      <c r="J1561" s="28">
        <v>45223</v>
      </c>
      <c r="K1561" s="28"/>
      <c r="M1561">
        <v>0</v>
      </c>
      <c r="N1561">
        <v>1</v>
      </c>
      <c r="O1561">
        <v>4.2</v>
      </c>
      <c r="P1561" t="s">
        <v>14507</v>
      </c>
      <c r="Q1561">
        <f t="shared" si="24"/>
        <v>32912</v>
      </c>
      <c r="R1561">
        <f>IF(COUNTIF($A$2:A1561,A1561)=1,Q1561,"")</f>
        <v>32912</v>
      </c>
    </row>
    <row r="1562" spans="1:18">
      <c r="A1562" t="s">
        <v>17120</v>
      </c>
      <c r="B1562" t="s">
        <v>7077</v>
      </c>
      <c r="C1562" t="s">
        <v>15054</v>
      </c>
      <c r="D1562" t="s">
        <v>100</v>
      </c>
      <c r="E1562" t="s">
        <v>14543</v>
      </c>
      <c r="F1562" t="s">
        <v>17121</v>
      </c>
      <c r="G1562" t="s">
        <v>133</v>
      </c>
      <c r="H1562" t="s">
        <v>14565</v>
      </c>
      <c r="I1562" t="s">
        <v>1394</v>
      </c>
      <c r="J1562" s="28"/>
      <c r="K1562" s="28">
        <v>45623</v>
      </c>
      <c r="L1562">
        <v>79</v>
      </c>
      <c r="M1562">
        <v>1</v>
      </c>
      <c r="N1562">
        <v>2</v>
      </c>
      <c r="O1562">
        <v>3.6</v>
      </c>
      <c r="P1562" t="s">
        <v>14550</v>
      </c>
      <c r="Q1562">
        <f t="shared" si="24"/>
        <v>2811</v>
      </c>
      <c r="R1562">
        <f>IF(COUNTIF($A$2:A1562,A1562)=1,Q1562,"")</f>
        <v>2811</v>
      </c>
    </row>
    <row r="1563" spans="1:18">
      <c r="A1563" t="s">
        <v>8215</v>
      </c>
      <c r="B1563" t="s">
        <v>3534</v>
      </c>
      <c r="C1563" t="s">
        <v>15065</v>
      </c>
      <c r="D1563" t="s">
        <v>73</v>
      </c>
      <c r="E1563" t="s">
        <v>14543</v>
      </c>
      <c r="F1563" t="s">
        <v>17122</v>
      </c>
      <c r="G1563" t="s">
        <v>61</v>
      </c>
      <c r="H1563" t="s">
        <v>14639</v>
      </c>
      <c r="I1563" t="s">
        <v>1634</v>
      </c>
      <c r="J1563" s="28">
        <v>44866</v>
      </c>
      <c r="K1563" s="28">
        <v>44844</v>
      </c>
      <c r="L1563">
        <v>75</v>
      </c>
      <c r="M1563">
        <v>1</v>
      </c>
      <c r="N1563">
        <v>4</v>
      </c>
      <c r="O1563">
        <v>25.6</v>
      </c>
      <c r="P1563" t="s">
        <v>14512</v>
      </c>
      <c r="Q1563">
        <f t="shared" si="24"/>
        <v>10537</v>
      </c>
      <c r="R1563">
        <f>IF(COUNTIF($A$2:A1563,A1563)=1,Q1563,"")</f>
        <v>10537</v>
      </c>
    </row>
    <row r="1564" spans="1:18">
      <c r="A1564" t="s">
        <v>3728</v>
      </c>
      <c r="B1564" t="s">
        <v>4789</v>
      </c>
      <c r="C1564" t="s">
        <v>14862</v>
      </c>
      <c r="D1564" t="s">
        <v>100</v>
      </c>
      <c r="E1564" t="s">
        <v>14504</v>
      </c>
      <c r="F1564" t="s">
        <v>17123</v>
      </c>
      <c r="G1564" t="s">
        <v>67</v>
      </c>
      <c r="H1564" t="s">
        <v>14619</v>
      </c>
      <c r="I1564" t="s">
        <v>848</v>
      </c>
      <c r="J1564" s="28">
        <v>45202</v>
      </c>
      <c r="K1564" s="28"/>
      <c r="M1564">
        <v>0</v>
      </c>
      <c r="N1564">
        <v>1</v>
      </c>
      <c r="O1564">
        <v>30.3</v>
      </c>
      <c r="P1564" t="s">
        <v>14512</v>
      </c>
      <c r="Q1564">
        <f t="shared" si="24"/>
        <v>4948</v>
      </c>
      <c r="R1564">
        <f>IF(COUNTIF($A$2:A1564,A1564)=1,Q1564,"")</f>
        <v>4948</v>
      </c>
    </row>
    <row r="1565" spans="1:18">
      <c r="A1565" t="s">
        <v>17124</v>
      </c>
      <c r="B1565" t="s">
        <v>4489</v>
      </c>
      <c r="C1565" t="s">
        <v>15580</v>
      </c>
      <c r="D1565" t="s">
        <v>119</v>
      </c>
      <c r="E1565" t="s">
        <v>14543</v>
      </c>
      <c r="F1565" t="s">
        <v>17125</v>
      </c>
      <c r="G1565" t="s">
        <v>14588</v>
      </c>
      <c r="H1565" t="s">
        <v>14553</v>
      </c>
      <c r="I1565" t="s">
        <v>4162</v>
      </c>
      <c r="J1565" s="28">
        <v>45557</v>
      </c>
      <c r="K1565" s="28">
        <v>45462</v>
      </c>
      <c r="L1565">
        <v>85</v>
      </c>
      <c r="M1565">
        <v>1</v>
      </c>
      <c r="N1565">
        <v>1</v>
      </c>
      <c r="O1565">
        <v>6.1</v>
      </c>
      <c r="P1565" t="s">
        <v>14524</v>
      </c>
      <c r="Q1565">
        <f t="shared" si="24"/>
        <v>13477</v>
      </c>
      <c r="R1565">
        <f>IF(COUNTIF($A$2:A1565,A1565)=1,Q1565,"")</f>
        <v>13477</v>
      </c>
    </row>
    <row r="1566" spans="1:18">
      <c r="A1566" t="s">
        <v>11281</v>
      </c>
      <c r="B1566" t="s">
        <v>4569</v>
      </c>
      <c r="C1566" t="s">
        <v>3098</v>
      </c>
      <c r="D1566" t="s">
        <v>60</v>
      </c>
      <c r="E1566" t="s">
        <v>14558</v>
      </c>
      <c r="F1566" t="s">
        <v>17126</v>
      </c>
      <c r="G1566" t="s">
        <v>67</v>
      </c>
      <c r="H1566" t="s">
        <v>14553</v>
      </c>
      <c r="I1566" t="s">
        <v>860</v>
      </c>
      <c r="J1566" s="28">
        <v>45091</v>
      </c>
      <c r="K1566" s="28">
        <v>45019</v>
      </c>
      <c r="L1566">
        <v>97</v>
      </c>
      <c r="M1566">
        <v>0</v>
      </c>
      <c r="N1566">
        <v>1</v>
      </c>
      <c r="O1566">
        <v>11.3</v>
      </c>
      <c r="P1566" t="s">
        <v>14512</v>
      </c>
      <c r="Q1566">
        <f t="shared" si="24"/>
        <v>11131</v>
      </c>
      <c r="R1566">
        <f>IF(COUNTIF($A$2:A1566,A1566)=1,Q1566,"")</f>
        <v>11131</v>
      </c>
    </row>
    <row r="1567" spans="1:18">
      <c r="A1567" t="s">
        <v>9808</v>
      </c>
      <c r="B1567" t="s">
        <v>6523</v>
      </c>
      <c r="C1567" t="s">
        <v>14911</v>
      </c>
      <c r="D1567" t="s">
        <v>100</v>
      </c>
      <c r="E1567" t="s">
        <v>14543</v>
      </c>
      <c r="F1567" t="s">
        <v>17127</v>
      </c>
      <c r="G1567" t="s">
        <v>74</v>
      </c>
      <c r="H1567" t="s">
        <v>14506</v>
      </c>
      <c r="I1567" t="s">
        <v>1191</v>
      </c>
      <c r="J1567" s="28">
        <v>44851</v>
      </c>
      <c r="K1567" s="28">
        <v>44902</v>
      </c>
      <c r="L1567">
        <v>135</v>
      </c>
      <c r="M1567">
        <v>0</v>
      </c>
      <c r="N1567">
        <v>1</v>
      </c>
      <c r="O1567">
        <v>16.899999999999999</v>
      </c>
      <c r="P1567" t="s">
        <v>14516</v>
      </c>
      <c r="Q1567">
        <f t="shared" si="24"/>
        <v>4807</v>
      </c>
      <c r="R1567">
        <f>IF(COUNTIF($A$2:A1567,A1567)=1,Q1567,"")</f>
        <v>4807</v>
      </c>
    </row>
    <row r="1568" spans="1:18">
      <c r="A1568" t="s">
        <v>6121</v>
      </c>
      <c r="B1568" t="s">
        <v>875</v>
      </c>
      <c r="C1568" t="s">
        <v>14980</v>
      </c>
      <c r="D1568" t="s">
        <v>119</v>
      </c>
      <c r="E1568" t="s">
        <v>14543</v>
      </c>
      <c r="F1568" t="s">
        <v>17128</v>
      </c>
      <c r="G1568" t="s">
        <v>14519</v>
      </c>
      <c r="H1568" t="s">
        <v>14639</v>
      </c>
      <c r="I1568" t="s">
        <v>586</v>
      </c>
      <c r="J1568" s="28">
        <v>45183</v>
      </c>
      <c r="K1568" s="28">
        <v>45224</v>
      </c>
      <c r="L1568">
        <v>172</v>
      </c>
      <c r="M1568">
        <v>1</v>
      </c>
      <c r="N1568">
        <v>1</v>
      </c>
      <c r="O1568">
        <v>23.2</v>
      </c>
      <c r="P1568" t="s">
        <v>14550</v>
      </c>
      <c r="Q1568">
        <f t="shared" si="24"/>
        <v>12055</v>
      </c>
      <c r="R1568">
        <f>IF(COUNTIF($A$2:A1568,A1568)=1,Q1568,"")</f>
        <v>12055</v>
      </c>
    </row>
    <row r="1569" spans="1:18">
      <c r="A1569" t="s">
        <v>13280</v>
      </c>
      <c r="B1569" t="s">
        <v>2265</v>
      </c>
      <c r="C1569" t="s">
        <v>15275</v>
      </c>
      <c r="D1569" t="s">
        <v>100</v>
      </c>
      <c r="E1569" t="s">
        <v>14522</v>
      </c>
      <c r="F1569" t="s">
        <v>17129</v>
      </c>
      <c r="G1569" t="s">
        <v>14588</v>
      </c>
      <c r="H1569" t="s">
        <v>14571</v>
      </c>
      <c r="I1569" t="s">
        <v>581</v>
      </c>
      <c r="J1569" s="28">
        <v>44934</v>
      </c>
      <c r="K1569" s="28"/>
      <c r="M1569">
        <v>0</v>
      </c>
      <c r="N1569">
        <v>1</v>
      </c>
      <c r="O1569">
        <v>22.1</v>
      </c>
      <c r="P1569" t="s">
        <v>14516</v>
      </c>
      <c r="Q1569">
        <f t="shared" si="24"/>
        <v>6616</v>
      </c>
      <c r="R1569">
        <f>IF(COUNTIF($A$2:A1569,A1569)=1,Q1569,"")</f>
        <v>6616</v>
      </c>
    </row>
    <row r="1570" spans="1:18">
      <c r="A1570" t="s">
        <v>4278</v>
      </c>
      <c r="B1570" t="s">
        <v>1549</v>
      </c>
      <c r="C1570" t="s">
        <v>16752</v>
      </c>
      <c r="D1570" t="s">
        <v>52</v>
      </c>
      <c r="E1570" t="s">
        <v>14517</v>
      </c>
      <c r="F1570" t="s">
        <v>17130</v>
      </c>
      <c r="G1570" t="s">
        <v>67</v>
      </c>
      <c r="H1570" t="s">
        <v>14527</v>
      </c>
      <c r="I1570" t="s">
        <v>1006</v>
      </c>
      <c r="J1570" s="28">
        <v>44824</v>
      </c>
      <c r="K1570" s="28"/>
      <c r="M1570">
        <v>0</v>
      </c>
      <c r="N1570">
        <v>1</v>
      </c>
      <c r="O1570">
        <v>29.3</v>
      </c>
      <c r="P1570" t="s">
        <v>14550</v>
      </c>
      <c r="Q1570">
        <f t="shared" si="24"/>
        <v>124113</v>
      </c>
      <c r="R1570">
        <f>IF(COUNTIF($A$2:A1570,A1570)=1,Q1570,"")</f>
        <v>124113</v>
      </c>
    </row>
    <row r="1571" spans="1:18">
      <c r="A1571" t="s">
        <v>9374</v>
      </c>
      <c r="B1571" t="s">
        <v>2149</v>
      </c>
      <c r="C1571" t="s">
        <v>14656</v>
      </c>
      <c r="D1571" t="s">
        <v>100</v>
      </c>
      <c r="E1571" t="s">
        <v>14590</v>
      </c>
      <c r="F1571" t="s">
        <v>15527</v>
      </c>
      <c r="G1571" t="s">
        <v>14519</v>
      </c>
      <c r="H1571" t="s">
        <v>14565</v>
      </c>
      <c r="I1571" t="s">
        <v>1402</v>
      </c>
      <c r="J1571" s="28">
        <v>45492</v>
      </c>
      <c r="K1571" s="28"/>
      <c r="M1571">
        <v>0</v>
      </c>
      <c r="N1571">
        <v>1</v>
      </c>
      <c r="O1571">
        <v>3.1</v>
      </c>
      <c r="P1571" t="s">
        <v>14550</v>
      </c>
      <c r="Q1571">
        <f t="shared" si="24"/>
        <v>5000</v>
      </c>
      <c r="R1571">
        <f>IF(COUNTIF($A$2:A1571,A1571)=1,Q1571,"")</f>
        <v>5000</v>
      </c>
    </row>
    <row r="1572" spans="1:18">
      <c r="A1572" t="s">
        <v>17131</v>
      </c>
      <c r="B1572" t="s">
        <v>1755</v>
      </c>
      <c r="C1572" t="s">
        <v>3098</v>
      </c>
      <c r="D1572" t="s">
        <v>119</v>
      </c>
      <c r="E1572" t="s">
        <v>14504</v>
      </c>
      <c r="F1572" t="s">
        <v>17132</v>
      </c>
      <c r="G1572" t="s">
        <v>80</v>
      </c>
      <c r="H1572" t="s">
        <v>14532</v>
      </c>
      <c r="I1572" t="s">
        <v>1280</v>
      </c>
      <c r="J1572" s="28">
        <v>45700</v>
      </c>
      <c r="K1572" s="28"/>
      <c r="M1572">
        <v>0</v>
      </c>
      <c r="N1572">
        <v>1</v>
      </c>
      <c r="O1572">
        <v>21.7</v>
      </c>
      <c r="P1572" t="s">
        <v>14507</v>
      </c>
      <c r="Q1572">
        <f t="shared" si="24"/>
        <v>4633</v>
      </c>
      <c r="R1572">
        <f>IF(COUNTIF($A$2:A1572,A1572)=1,Q1572,"")</f>
        <v>4633</v>
      </c>
    </row>
    <row r="1573" spans="1:18">
      <c r="A1573" t="s">
        <v>17133</v>
      </c>
      <c r="B1573" t="s">
        <v>2957</v>
      </c>
      <c r="C1573" t="s">
        <v>16409</v>
      </c>
      <c r="D1573" t="s">
        <v>60</v>
      </c>
      <c r="E1573" t="s">
        <v>14543</v>
      </c>
      <c r="F1573" t="s">
        <v>17134</v>
      </c>
      <c r="G1573" t="s">
        <v>61</v>
      </c>
      <c r="H1573" t="s">
        <v>14527</v>
      </c>
      <c r="I1573" t="s">
        <v>1004</v>
      </c>
      <c r="J1573" s="28">
        <v>45662</v>
      </c>
      <c r="K1573" s="28">
        <v>45716</v>
      </c>
      <c r="L1573">
        <v>200</v>
      </c>
      <c r="M1573">
        <v>0</v>
      </c>
      <c r="N1573">
        <v>1</v>
      </c>
      <c r="O1573">
        <v>20.100000000000001</v>
      </c>
      <c r="P1573" t="s">
        <v>14507</v>
      </c>
      <c r="Q1573">
        <f t="shared" si="24"/>
        <v>11950</v>
      </c>
      <c r="R1573">
        <f>IF(COUNTIF($A$2:A1573,A1573)=1,Q1573,"")</f>
        <v>11950</v>
      </c>
    </row>
    <row r="1574" spans="1:18">
      <c r="A1574" t="s">
        <v>17135</v>
      </c>
      <c r="B1574" t="s">
        <v>2771</v>
      </c>
      <c r="C1574" t="s">
        <v>15857</v>
      </c>
      <c r="D1574" t="s">
        <v>119</v>
      </c>
      <c r="E1574" t="s">
        <v>14590</v>
      </c>
      <c r="F1574" t="s">
        <v>17136</v>
      </c>
      <c r="G1574" t="s">
        <v>74</v>
      </c>
      <c r="H1574" t="s">
        <v>14511</v>
      </c>
      <c r="I1574" t="s">
        <v>2395</v>
      </c>
      <c r="J1574" s="28">
        <v>44868</v>
      </c>
      <c r="K1574" s="28"/>
      <c r="M1574">
        <v>0</v>
      </c>
      <c r="N1574">
        <v>1</v>
      </c>
      <c r="O1574">
        <v>12</v>
      </c>
      <c r="P1574" t="s">
        <v>14550</v>
      </c>
      <c r="Q1574">
        <f t="shared" si="24"/>
        <v>13981</v>
      </c>
      <c r="R1574">
        <f>IF(COUNTIF($A$2:A1574,A1574)=1,Q1574,"")</f>
        <v>13981</v>
      </c>
    </row>
    <row r="1575" spans="1:18">
      <c r="A1575" t="s">
        <v>7636</v>
      </c>
      <c r="B1575" t="s">
        <v>4914</v>
      </c>
      <c r="C1575" t="s">
        <v>14814</v>
      </c>
      <c r="D1575" t="s">
        <v>100</v>
      </c>
      <c r="E1575" t="s">
        <v>14509</v>
      </c>
      <c r="F1575" t="s">
        <v>17137</v>
      </c>
      <c r="G1575" t="s">
        <v>14588</v>
      </c>
      <c r="H1575" t="s">
        <v>14527</v>
      </c>
      <c r="I1575" t="s">
        <v>3797</v>
      </c>
      <c r="J1575" s="28">
        <v>45131</v>
      </c>
      <c r="K1575" s="28"/>
      <c r="M1575">
        <v>0</v>
      </c>
      <c r="N1575">
        <v>1</v>
      </c>
      <c r="O1575">
        <v>25.6</v>
      </c>
      <c r="P1575" t="s">
        <v>14507</v>
      </c>
      <c r="Q1575">
        <f t="shared" si="24"/>
        <v>5720</v>
      </c>
      <c r="R1575">
        <f>IF(COUNTIF($A$2:A1575,A1575)=1,Q1575,"")</f>
        <v>5720</v>
      </c>
    </row>
    <row r="1576" spans="1:18">
      <c r="A1576" t="s">
        <v>8145</v>
      </c>
      <c r="B1576" t="s">
        <v>2576</v>
      </c>
      <c r="C1576" t="s">
        <v>14729</v>
      </c>
      <c r="D1576" t="s">
        <v>73</v>
      </c>
      <c r="E1576" t="s">
        <v>14543</v>
      </c>
      <c r="F1576" t="s">
        <v>17138</v>
      </c>
      <c r="G1576" t="s">
        <v>133</v>
      </c>
      <c r="H1576" t="s">
        <v>14530</v>
      </c>
      <c r="I1576" t="s">
        <v>3797</v>
      </c>
      <c r="J1576" s="28">
        <v>45180</v>
      </c>
      <c r="K1576" s="28">
        <v>45129</v>
      </c>
      <c r="L1576">
        <v>28</v>
      </c>
      <c r="M1576">
        <v>0</v>
      </c>
      <c r="N1576">
        <v>1</v>
      </c>
      <c r="O1576">
        <v>16.2</v>
      </c>
      <c r="P1576" t="s">
        <v>14550</v>
      </c>
      <c r="Q1576">
        <f t="shared" si="24"/>
        <v>15701</v>
      </c>
      <c r="R1576">
        <f>IF(COUNTIF($A$2:A1576,A1576)=1,Q1576,"")</f>
        <v>15701</v>
      </c>
    </row>
    <row r="1577" spans="1:18">
      <c r="A1577" t="s">
        <v>6610</v>
      </c>
      <c r="B1577" t="s">
        <v>4947</v>
      </c>
      <c r="C1577" t="s">
        <v>15379</v>
      </c>
      <c r="D1577" t="s">
        <v>119</v>
      </c>
      <c r="E1577" t="s">
        <v>14590</v>
      </c>
      <c r="F1577" t="s">
        <v>17139</v>
      </c>
      <c r="G1577" t="s">
        <v>133</v>
      </c>
      <c r="H1577" t="s">
        <v>14639</v>
      </c>
      <c r="I1577" t="s">
        <v>1806</v>
      </c>
      <c r="J1577" s="28">
        <v>45575</v>
      </c>
      <c r="K1577" s="28"/>
      <c r="M1577">
        <v>0</v>
      </c>
      <c r="N1577">
        <v>1</v>
      </c>
      <c r="O1577">
        <v>8.8000000000000007</v>
      </c>
      <c r="P1577" t="s">
        <v>14512</v>
      </c>
      <c r="Q1577">
        <f t="shared" si="24"/>
        <v>10039</v>
      </c>
      <c r="R1577">
        <f>IF(COUNTIF($A$2:A1577,A1577)=1,Q1577,"")</f>
        <v>10039</v>
      </c>
    </row>
    <row r="1578" spans="1:18">
      <c r="A1578" t="s">
        <v>13462</v>
      </c>
      <c r="B1578" t="s">
        <v>8743</v>
      </c>
      <c r="C1578" t="s">
        <v>3098</v>
      </c>
      <c r="D1578" t="s">
        <v>119</v>
      </c>
      <c r="E1578" t="s">
        <v>14504</v>
      </c>
      <c r="F1578" t="s">
        <v>17140</v>
      </c>
      <c r="G1578" t="s">
        <v>14519</v>
      </c>
      <c r="H1578" t="s">
        <v>15144</v>
      </c>
      <c r="I1578" t="s">
        <v>2179</v>
      </c>
      <c r="J1578" s="28">
        <v>44667</v>
      </c>
      <c r="K1578" s="28"/>
      <c r="M1578">
        <v>0</v>
      </c>
      <c r="N1578">
        <v>1</v>
      </c>
      <c r="P1578" t="s">
        <v>14512</v>
      </c>
      <c r="Q1578">
        <f t="shared" si="24"/>
        <v>9393</v>
      </c>
      <c r="R1578">
        <f>IF(COUNTIF($A$2:A1578,A1578)=1,Q1578,"")</f>
        <v>9393</v>
      </c>
    </row>
    <row r="1579" spans="1:18">
      <c r="A1579" t="s">
        <v>10382</v>
      </c>
      <c r="B1579" t="s">
        <v>9494</v>
      </c>
      <c r="C1579" t="s">
        <v>15140</v>
      </c>
      <c r="D1579" t="s">
        <v>52</v>
      </c>
      <c r="E1579" t="s">
        <v>14558</v>
      </c>
      <c r="F1579" t="s">
        <v>17141</v>
      </c>
      <c r="G1579" t="s">
        <v>74</v>
      </c>
      <c r="H1579" t="s">
        <v>15448</v>
      </c>
      <c r="I1579" t="s">
        <v>1899</v>
      </c>
      <c r="J1579" s="28">
        <v>44831</v>
      </c>
      <c r="K1579" s="28">
        <v>44968</v>
      </c>
      <c r="L1579">
        <v>164</v>
      </c>
      <c r="M1579">
        <v>0</v>
      </c>
      <c r="N1579">
        <v>1</v>
      </c>
      <c r="P1579" t="s">
        <v>14524</v>
      </c>
      <c r="Q1579">
        <f t="shared" si="24"/>
        <v>167640</v>
      </c>
      <c r="R1579">
        <f>IF(COUNTIF($A$2:A1579,A1579)=1,Q1579,"")</f>
        <v>167640</v>
      </c>
    </row>
    <row r="1580" spans="1:18">
      <c r="A1580" t="s">
        <v>17142</v>
      </c>
      <c r="B1580" t="s">
        <v>2974</v>
      </c>
      <c r="C1580" t="s">
        <v>16544</v>
      </c>
      <c r="D1580" t="s">
        <v>60</v>
      </c>
      <c r="E1580" t="s">
        <v>14517</v>
      </c>
      <c r="F1580" t="s">
        <v>17143</v>
      </c>
      <c r="G1580" t="s">
        <v>90</v>
      </c>
      <c r="H1580" t="s">
        <v>15237</v>
      </c>
      <c r="I1580" t="s">
        <v>1758</v>
      </c>
      <c r="J1580" s="28">
        <v>44882</v>
      </c>
      <c r="K1580" s="28"/>
      <c r="M1580">
        <v>0</v>
      </c>
      <c r="N1580">
        <v>1</v>
      </c>
      <c r="O1580">
        <v>20</v>
      </c>
      <c r="P1580" t="s">
        <v>14512</v>
      </c>
      <c r="Q1580">
        <f t="shared" si="24"/>
        <v>9799</v>
      </c>
      <c r="R1580">
        <f>IF(COUNTIF($A$2:A1580,A1580)=1,Q1580,"")</f>
        <v>9799</v>
      </c>
    </row>
    <row r="1581" spans="1:18">
      <c r="A1581" t="s">
        <v>7853</v>
      </c>
      <c r="B1581" t="s">
        <v>573</v>
      </c>
      <c r="C1581" t="s">
        <v>14716</v>
      </c>
      <c r="D1581" t="s">
        <v>60</v>
      </c>
      <c r="E1581" t="s">
        <v>14517</v>
      </c>
      <c r="F1581" t="s">
        <v>17144</v>
      </c>
      <c r="G1581" t="s">
        <v>14519</v>
      </c>
      <c r="H1581" t="s">
        <v>14574</v>
      </c>
      <c r="I1581" t="s">
        <v>1976</v>
      </c>
      <c r="J1581" s="28">
        <v>45215</v>
      </c>
      <c r="K1581" s="28"/>
      <c r="M1581">
        <v>0</v>
      </c>
      <c r="N1581">
        <v>1</v>
      </c>
      <c r="O1581">
        <v>28.8</v>
      </c>
      <c r="P1581" t="s">
        <v>14507</v>
      </c>
      <c r="Q1581">
        <f t="shared" si="24"/>
        <v>9384</v>
      </c>
      <c r="R1581">
        <f>IF(COUNTIF($A$2:A1581,A1581)=1,Q1581,"")</f>
        <v>9384</v>
      </c>
    </row>
    <row r="1582" spans="1:18">
      <c r="A1582" t="s">
        <v>17145</v>
      </c>
      <c r="B1582" t="s">
        <v>483</v>
      </c>
      <c r="C1582" t="s">
        <v>14941</v>
      </c>
      <c r="D1582" t="s">
        <v>52</v>
      </c>
      <c r="E1582" t="s">
        <v>14517</v>
      </c>
      <c r="F1582" t="s">
        <v>17146</v>
      </c>
      <c r="G1582" t="s">
        <v>80</v>
      </c>
      <c r="H1582" t="s">
        <v>14532</v>
      </c>
      <c r="I1582" t="s">
        <v>1039</v>
      </c>
      <c r="J1582" s="28">
        <v>44889</v>
      </c>
      <c r="K1582" s="28"/>
      <c r="M1582">
        <v>0</v>
      </c>
      <c r="N1582">
        <v>1</v>
      </c>
      <c r="O1582">
        <v>1.7</v>
      </c>
      <c r="P1582" t="s">
        <v>14507</v>
      </c>
      <c r="Q1582">
        <f t="shared" si="24"/>
        <v>97491</v>
      </c>
      <c r="R1582">
        <f>IF(COUNTIF($A$2:A1582,A1582)=1,Q1582,"")</f>
        <v>97491</v>
      </c>
    </row>
    <row r="1583" spans="1:18">
      <c r="A1583" t="s">
        <v>3353</v>
      </c>
      <c r="B1583" t="s">
        <v>2513</v>
      </c>
      <c r="C1583" t="s">
        <v>17147</v>
      </c>
      <c r="D1583" t="s">
        <v>73</v>
      </c>
      <c r="E1583" t="s">
        <v>14522</v>
      </c>
      <c r="F1583" t="s">
        <v>17148</v>
      </c>
      <c r="G1583" t="s">
        <v>53</v>
      </c>
      <c r="H1583" t="s">
        <v>14540</v>
      </c>
      <c r="I1583" t="s">
        <v>2757</v>
      </c>
      <c r="J1583" s="28">
        <v>45617</v>
      </c>
      <c r="K1583" s="28"/>
      <c r="M1583">
        <v>0</v>
      </c>
      <c r="N1583">
        <v>1</v>
      </c>
      <c r="O1583">
        <v>25.1</v>
      </c>
      <c r="P1583" t="s">
        <v>14524</v>
      </c>
      <c r="Q1583">
        <f t="shared" si="24"/>
        <v>38000</v>
      </c>
      <c r="R1583">
        <f>IF(COUNTIF($A$2:A1583,A1583)=1,Q1583,"")</f>
        <v>38000</v>
      </c>
    </row>
    <row r="1584" spans="1:18">
      <c r="A1584" t="s">
        <v>7342</v>
      </c>
      <c r="B1584" t="s">
        <v>3740</v>
      </c>
      <c r="C1584" t="s">
        <v>17149</v>
      </c>
      <c r="D1584" t="s">
        <v>119</v>
      </c>
      <c r="E1584" t="s">
        <v>14517</v>
      </c>
      <c r="F1584" t="s">
        <v>17150</v>
      </c>
      <c r="G1584" t="s">
        <v>90</v>
      </c>
      <c r="H1584" t="s">
        <v>14635</v>
      </c>
      <c r="I1584" t="s">
        <v>2709</v>
      </c>
      <c r="J1584" s="28">
        <v>45409</v>
      </c>
      <c r="K1584" s="28"/>
      <c r="M1584">
        <v>0</v>
      </c>
      <c r="N1584">
        <v>1</v>
      </c>
      <c r="P1584" t="s">
        <v>14550</v>
      </c>
      <c r="Q1584">
        <f t="shared" si="24"/>
        <v>10446</v>
      </c>
      <c r="R1584">
        <f>IF(COUNTIF($A$2:A1584,A1584)=1,Q1584,"")</f>
        <v>10446</v>
      </c>
    </row>
    <row r="1585" spans="1:18">
      <c r="A1585" t="s">
        <v>17151</v>
      </c>
      <c r="B1585" t="s">
        <v>11207</v>
      </c>
      <c r="C1585" t="s">
        <v>16095</v>
      </c>
      <c r="D1585" t="s">
        <v>100</v>
      </c>
      <c r="E1585" t="s">
        <v>14509</v>
      </c>
      <c r="F1585" t="s">
        <v>17152</v>
      </c>
      <c r="G1585" t="s">
        <v>80</v>
      </c>
      <c r="H1585" t="s">
        <v>14565</v>
      </c>
      <c r="I1585" t="s">
        <v>130</v>
      </c>
      <c r="J1585" s="28">
        <v>45192</v>
      </c>
      <c r="K1585" s="28"/>
      <c r="M1585">
        <v>0</v>
      </c>
      <c r="N1585">
        <v>1</v>
      </c>
      <c r="O1585">
        <v>27</v>
      </c>
      <c r="P1585" t="s">
        <v>14516</v>
      </c>
      <c r="Q1585">
        <f t="shared" si="24"/>
        <v>8653</v>
      </c>
      <c r="R1585">
        <f>IF(COUNTIF($A$2:A1585,A1585)=1,Q1585,"")</f>
        <v>8653</v>
      </c>
    </row>
    <row r="1586" spans="1:18">
      <c r="A1586" t="s">
        <v>11421</v>
      </c>
      <c r="B1586" t="s">
        <v>1172</v>
      </c>
      <c r="C1586" t="s">
        <v>17024</v>
      </c>
      <c r="D1586" t="s">
        <v>73</v>
      </c>
      <c r="E1586" t="s">
        <v>14543</v>
      </c>
      <c r="F1586" t="s">
        <v>17153</v>
      </c>
      <c r="G1586" t="s">
        <v>74</v>
      </c>
      <c r="H1586" t="s">
        <v>14938</v>
      </c>
      <c r="I1586" t="s">
        <v>2277</v>
      </c>
      <c r="J1586" s="28">
        <v>44808</v>
      </c>
      <c r="K1586" s="28">
        <v>44839</v>
      </c>
      <c r="L1586">
        <v>135</v>
      </c>
      <c r="M1586">
        <v>0</v>
      </c>
      <c r="N1586">
        <v>1</v>
      </c>
      <c r="O1586">
        <v>18.3</v>
      </c>
      <c r="P1586" t="s">
        <v>14512</v>
      </c>
      <c r="Q1586">
        <f t="shared" si="24"/>
        <v>32859</v>
      </c>
      <c r="R1586">
        <f>IF(COUNTIF($A$2:A1586,A1586)=1,Q1586,"")</f>
        <v>32859</v>
      </c>
    </row>
    <row r="1587" spans="1:18">
      <c r="A1587" t="s">
        <v>11398</v>
      </c>
      <c r="B1587" t="s">
        <v>2928</v>
      </c>
      <c r="C1587" t="s">
        <v>15366</v>
      </c>
      <c r="D1587" t="s">
        <v>73</v>
      </c>
      <c r="E1587" t="s">
        <v>14590</v>
      </c>
      <c r="F1587" t="s">
        <v>17154</v>
      </c>
      <c r="G1587" t="s">
        <v>133</v>
      </c>
      <c r="H1587" t="s">
        <v>14527</v>
      </c>
      <c r="I1587" t="s">
        <v>5264</v>
      </c>
      <c r="J1587" s="28">
        <v>45285</v>
      </c>
      <c r="K1587" s="28"/>
      <c r="M1587">
        <v>0</v>
      </c>
      <c r="N1587">
        <v>1</v>
      </c>
      <c r="P1587" t="s">
        <v>14507</v>
      </c>
      <c r="Q1587">
        <f t="shared" si="24"/>
        <v>33525</v>
      </c>
      <c r="R1587">
        <f>IF(COUNTIF($A$2:A1587,A1587)=1,Q1587,"")</f>
        <v>33525</v>
      </c>
    </row>
    <row r="1588" spans="1:18">
      <c r="A1588" t="s">
        <v>17155</v>
      </c>
      <c r="B1588" t="s">
        <v>702</v>
      </c>
      <c r="C1588" t="s">
        <v>14697</v>
      </c>
      <c r="D1588" t="s">
        <v>60</v>
      </c>
      <c r="E1588" t="s">
        <v>14558</v>
      </c>
      <c r="F1588" t="s">
        <v>17156</v>
      </c>
      <c r="G1588" t="s">
        <v>53</v>
      </c>
      <c r="H1588" t="s">
        <v>14527</v>
      </c>
      <c r="I1588" t="s">
        <v>2475</v>
      </c>
      <c r="J1588" s="28">
        <v>44883</v>
      </c>
      <c r="K1588" s="28">
        <v>44819</v>
      </c>
      <c r="L1588">
        <v>74</v>
      </c>
      <c r="M1588">
        <v>0</v>
      </c>
      <c r="N1588">
        <v>1</v>
      </c>
      <c r="O1588">
        <v>32.200000000000003</v>
      </c>
      <c r="P1588" t="s">
        <v>14507</v>
      </c>
      <c r="Q1588">
        <f t="shared" si="24"/>
        <v>4101</v>
      </c>
      <c r="R1588">
        <f>IF(COUNTIF($A$2:A1588,A1588)=1,Q1588,"")</f>
        <v>4101</v>
      </c>
    </row>
    <row r="1589" spans="1:18">
      <c r="A1589" t="s">
        <v>9105</v>
      </c>
      <c r="B1589" t="s">
        <v>1169</v>
      </c>
      <c r="C1589" t="s">
        <v>3098</v>
      </c>
      <c r="D1589" t="s">
        <v>60</v>
      </c>
      <c r="E1589" t="s">
        <v>14504</v>
      </c>
      <c r="F1589" t="s">
        <v>14593</v>
      </c>
      <c r="G1589" t="s">
        <v>90</v>
      </c>
      <c r="H1589" t="s">
        <v>14540</v>
      </c>
      <c r="I1589" t="s">
        <v>125</v>
      </c>
      <c r="J1589" s="28">
        <v>45067</v>
      </c>
      <c r="K1589" s="28"/>
      <c r="M1589">
        <v>0</v>
      </c>
      <c r="N1589">
        <v>1</v>
      </c>
      <c r="O1589">
        <v>11.6</v>
      </c>
      <c r="P1589" t="s">
        <v>14524</v>
      </c>
      <c r="Q1589">
        <f t="shared" si="24"/>
        <v>8000</v>
      </c>
      <c r="R1589">
        <f>IF(COUNTIF($A$2:A1589,A1589)=1,Q1589,"")</f>
        <v>8000</v>
      </c>
    </row>
    <row r="1590" spans="1:18">
      <c r="A1590" t="s">
        <v>6253</v>
      </c>
      <c r="B1590" t="s">
        <v>2990</v>
      </c>
      <c r="C1590" t="s">
        <v>3098</v>
      </c>
      <c r="D1590" t="s">
        <v>52</v>
      </c>
      <c r="E1590" t="s">
        <v>14504</v>
      </c>
      <c r="F1590" t="s">
        <v>17157</v>
      </c>
      <c r="G1590" t="s">
        <v>133</v>
      </c>
      <c r="H1590" t="s">
        <v>14540</v>
      </c>
      <c r="I1590" t="s">
        <v>2162</v>
      </c>
      <c r="J1590" s="28">
        <v>44611</v>
      </c>
      <c r="K1590" s="28"/>
      <c r="M1590">
        <v>0</v>
      </c>
      <c r="N1590">
        <v>1</v>
      </c>
      <c r="O1590">
        <v>28.8</v>
      </c>
      <c r="P1590" t="s">
        <v>14512</v>
      </c>
      <c r="Q1590">
        <f t="shared" si="24"/>
        <v>123026</v>
      </c>
      <c r="R1590">
        <f>IF(COUNTIF($A$2:A1590,A1590)=1,Q1590,"")</f>
        <v>123026</v>
      </c>
    </row>
    <row r="1591" spans="1:18">
      <c r="A1591" t="s">
        <v>5534</v>
      </c>
      <c r="B1591" t="s">
        <v>5461</v>
      </c>
      <c r="C1591" t="s">
        <v>14586</v>
      </c>
      <c r="D1591" t="s">
        <v>100</v>
      </c>
      <c r="E1591" t="s">
        <v>14543</v>
      </c>
      <c r="F1591" t="s">
        <v>14529</v>
      </c>
      <c r="G1591" t="s">
        <v>14519</v>
      </c>
      <c r="H1591" t="s">
        <v>14506</v>
      </c>
      <c r="I1591" t="s">
        <v>2095</v>
      </c>
      <c r="J1591" s="28">
        <v>45226</v>
      </c>
      <c r="K1591" s="28">
        <v>45115</v>
      </c>
      <c r="L1591">
        <v>39</v>
      </c>
      <c r="M1591">
        <v>1</v>
      </c>
      <c r="N1591">
        <v>2</v>
      </c>
      <c r="O1591">
        <v>6.2</v>
      </c>
      <c r="P1591" t="s">
        <v>14512</v>
      </c>
      <c r="Q1591">
        <f t="shared" si="24"/>
        <v>7000</v>
      </c>
      <c r="R1591">
        <f>IF(COUNTIF($A$2:A1591,A1591)=1,Q1591,"")</f>
        <v>7000</v>
      </c>
    </row>
    <row r="1592" spans="1:18">
      <c r="A1592" t="s">
        <v>4654</v>
      </c>
      <c r="B1592" t="s">
        <v>4473</v>
      </c>
      <c r="C1592" t="s">
        <v>15827</v>
      </c>
      <c r="D1592" t="s">
        <v>60</v>
      </c>
      <c r="E1592" t="s">
        <v>14543</v>
      </c>
      <c r="F1592" t="s">
        <v>17158</v>
      </c>
      <c r="G1592" t="s">
        <v>80</v>
      </c>
      <c r="H1592" t="s">
        <v>14565</v>
      </c>
      <c r="I1592" t="s">
        <v>7359</v>
      </c>
      <c r="J1592" s="28">
        <v>45367</v>
      </c>
      <c r="K1592" s="28">
        <v>45310</v>
      </c>
      <c r="L1592">
        <v>49</v>
      </c>
      <c r="M1592">
        <v>1</v>
      </c>
      <c r="N1592">
        <v>2</v>
      </c>
      <c r="O1592">
        <v>16.2</v>
      </c>
      <c r="P1592" t="s">
        <v>14516</v>
      </c>
      <c r="Q1592">
        <f t="shared" si="24"/>
        <v>20278</v>
      </c>
      <c r="R1592">
        <f>IF(COUNTIF($A$2:A1592,A1592)=1,Q1592,"")</f>
        <v>20278</v>
      </c>
    </row>
    <row r="1593" spans="1:18">
      <c r="A1593" t="s">
        <v>17159</v>
      </c>
      <c r="B1593" t="s">
        <v>352</v>
      </c>
      <c r="C1593" t="s">
        <v>3098</v>
      </c>
      <c r="D1593" t="s">
        <v>73</v>
      </c>
      <c r="E1593" t="s">
        <v>14590</v>
      </c>
      <c r="F1593" t="s">
        <v>16382</v>
      </c>
      <c r="G1593" t="s">
        <v>80</v>
      </c>
      <c r="H1593" t="s">
        <v>14511</v>
      </c>
      <c r="I1593" t="s">
        <v>217</v>
      </c>
      <c r="J1593" s="28">
        <v>45515</v>
      </c>
      <c r="K1593" s="28"/>
      <c r="M1593">
        <v>0</v>
      </c>
      <c r="N1593">
        <v>1</v>
      </c>
      <c r="O1593">
        <v>5.7</v>
      </c>
      <c r="P1593" t="s">
        <v>14512</v>
      </c>
      <c r="Q1593">
        <f t="shared" si="24"/>
        <v>42000</v>
      </c>
      <c r="R1593">
        <f>IF(COUNTIF($A$2:A1593,A1593)=1,Q1593,"")</f>
        <v>42000</v>
      </c>
    </row>
    <row r="1594" spans="1:18">
      <c r="A1594" t="s">
        <v>17160</v>
      </c>
      <c r="B1594" t="s">
        <v>2852</v>
      </c>
      <c r="C1594" t="s">
        <v>3098</v>
      </c>
      <c r="D1594" t="s">
        <v>60</v>
      </c>
      <c r="E1594" t="s">
        <v>14558</v>
      </c>
      <c r="F1594" t="s">
        <v>17161</v>
      </c>
      <c r="G1594" t="s">
        <v>61</v>
      </c>
      <c r="H1594" t="s">
        <v>14682</v>
      </c>
      <c r="I1594" t="s">
        <v>5411</v>
      </c>
      <c r="J1594" s="28">
        <v>45407</v>
      </c>
      <c r="K1594" s="28">
        <v>45439</v>
      </c>
      <c r="L1594">
        <v>63</v>
      </c>
      <c r="M1594">
        <v>0</v>
      </c>
      <c r="N1594">
        <v>1</v>
      </c>
      <c r="O1594">
        <v>20.9</v>
      </c>
      <c r="P1594" t="s">
        <v>14550</v>
      </c>
      <c r="Q1594">
        <f t="shared" si="24"/>
        <v>22709</v>
      </c>
      <c r="R1594">
        <f>IF(COUNTIF($A$2:A1594,A1594)=1,Q1594,"")</f>
        <v>22709</v>
      </c>
    </row>
    <row r="1595" spans="1:18">
      <c r="A1595" t="s">
        <v>6524</v>
      </c>
      <c r="B1595" t="s">
        <v>3035</v>
      </c>
      <c r="C1595" t="s">
        <v>15807</v>
      </c>
      <c r="D1595" t="s">
        <v>100</v>
      </c>
      <c r="E1595" t="s">
        <v>14543</v>
      </c>
      <c r="F1595" t="s">
        <v>17162</v>
      </c>
      <c r="G1595" t="s">
        <v>14519</v>
      </c>
      <c r="H1595" t="s">
        <v>14574</v>
      </c>
      <c r="I1595" t="s">
        <v>835</v>
      </c>
      <c r="J1595" s="28">
        <v>45022</v>
      </c>
      <c r="K1595" s="28">
        <v>45089</v>
      </c>
      <c r="L1595">
        <v>126</v>
      </c>
      <c r="M1595">
        <v>0</v>
      </c>
      <c r="N1595">
        <v>1</v>
      </c>
      <c r="O1595">
        <v>26.9</v>
      </c>
      <c r="P1595" t="s">
        <v>14516</v>
      </c>
      <c r="Q1595">
        <f t="shared" si="24"/>
        <v>7544</v>
      </c>
      <c r="R1595">
        <f>IF(COUNTIF($A$2:A1595,A1595)=1,Q1595,"")</f>
        <v>7544</v>
      </c>
    </row>
    <row r="1596" spans="1:18">
      <c r="A1596" t="s">
        <v>17163</v>
      </c>
      <c r="B1596" t="s">
        <v>2452</v>
      </c>
      <c r="C1596" t="s">
        <v>16786</v>
      </c>
      <c r="D1596" t="s">
        <v>52</v>
      </c>
      <c r="E1596" t="s">
        <v>14558</v>
      </c>
      <c r="F1596" t="s">
        <v>17164</v>
      </c>
      <c r="G1596" t="s">
        <v>61</v>
      </c>
      <c r="H1596" t="s">
        <v>14560</v>
      </c>
      <c r="I1596" t="s">
        <v>2881</v>
      </c>
      <c r="J1596" s="28">
        <v>45423</v>
      </c>
      <c r="K1596" s="28">
        <v>45568</v>
      </c>
      <c r="L1596">
        <v>173</v>
      </c>
      <c r="M1596">
        <v>0</v>
      </c>
      <c r="N1596">
        <v>1</v>
      </c>
      <c r="O1596">
        <v>25.5</v>
      </c>
      <c r="P1596" t="s">
        <v>14524</v>
      </c>
      <c r="Q1596">
        <f t="shared" si="24"/>
        <v>192743</v>
      </c>
      <c r="R1596">
        <f>IF(COUNTIF($A$2:A1596,A1596)=1,Q1596,"")</f>
        <v>192743</v>
      </c>
    </row>
    <row r="1597" spans="1:18">
      <c r="A1597" t="s">
        <v>17165</v>
      </c>
      <c r="B1597" t="s">
        <v>3546</v>
      </c>
      <c r="C1597" t="s">
        <v>3098</v>
      </c>
      <c r="D1597" t="s">
        <v>100</v>
      </c>
      <c r="E1597" t="s">
        <v>14522</v>
      </c>
      <c r="F1597" t="s">
        <v>17166</v>
      </c>
      <c r="G1597" t="s">
        <v>90</v>
      </c>
      <c r="H1597" t="s">
        <v>14616</v>
      </c>
      <c r="I1597" t="s">
        <v>1135</v>
      </c>
      <c r="J1597" s="28">
        <v>45072</v>
      </c>
      <c r="K1597" s="28"/>
      <c r="M1597">
        <v>0</v>
      </c>
      <c r="N1597">
        <v>1</v>
      </c>
      <c r="O1597">
        <v>12.5</v>
      </c>
      <c r="P1597" t="s">
        <v>14507</v>
      </c>
      <c r="Q1597">
        <f t="shared" si="24"/>
        <v>4768</v>
      </c>
      <c r="R1597">
        <f>IF(COUNTIF($A$2:A1597,A1597)=1,Q1597,"")</f>
        <v>4768</v>
      </c>
    </row>
    <row r="1598" spans="1:18">
      <c r="A1598" t="s">
        <v>17167</v>
      </c>
      <c r="B1598" t="s">
        <v>1636</v>
      </c>
      <c r="C1598" t="s">
        <v>15802</v>
      </c>
      <c r="D1598" t="s">
        <v>100</v>
      </c>
      <c r="E1598" t="s">
        <v>14543</v>
      </c>
      <c r="F1598" t="s">
        <v>17168</v>
      </c>
      <c r="G1598" t="s">
        <v>74</v>
      </c>
      <c r="H1598" t="s">
        <v>14530</v>
      </c>
      <c r="I1598" t="s">
        <v>2266</v>
      </c>
      <c r="J1598" s="28">
        <v>45636</v>
      </c>
      <c r="K1598" s="28">
        <v>45733</v>
      </c>
      <c r="L1598">
        <v>138</v>
      </c>
      <c r="M1598">
        <v>1</v>
      </c>
      <c r="N1598">
        <v>2</v>
      </c>
      <c r="O1598">
        <v>1</v>
      </c>
      <c r="P1598" t="s">
        <v>14524</v>
      </c>
      <c r="Q1598">
        <f t="shared" si="24"/>
        <v>4318</v>
      </c>
      <c r="R1598">
        <f>IF(COUNTIF($A$2:A1598,A1598)=1,Q1598,"")</f>
        <v>4318</v>
      </c>
    </row>
    <row r="1599" spans="1:18">
      <c r="A1599" t="s">
        <v>17169</v>
      </c>
      <c r="B1599" t="s">
        <v>2214</v>
      </c>
      <c r="C1599" t="s">
        <v>14722</v>
      </c>
      <c r="D1599" t="s">
        <v>60</v>
      </c>
      <c r="E1599" t="s">
        <v>14517</v>
      </c>
      <c r="F1599" t="s">
        <v>17170</v>
      </c>
      <c r="G1599" t="s">
        <v>133</v>
      </c>
      <c r="H1599" t="s">
        <v>14580</v>
      </c>
      <c r="I1599" t="s">
        <v>397</v>
      </c>
      <c r="J1599" s="28">
        <v>44934</v>
      </c>
      <c r="K1599" s="28"/>
      <c r="M1599">
        <v>0</v>
      </c>
      <c r="N1599">
        <v>1</v>
      </c>
      <c r="O1599">
        <v>3.4</v>
      </c>
      <c r="P1599" t="s">
        <v>14550</v>
      </c>
      <c r="Q1599">
        <f t="shared" si="24"/>
        <v>21920</v>
      </c>
      <c r="R1599">
        <f>IF(COUNTIF($A$2:A1599,A1599)=1,Q1599,"")</f>
        <v>21920</v>
      </c>
    </row>
    <row r="1600" spans="1:18">
      <c r="A1600" t="s">
        <v>10375</v>
      </c>
      <c r="B1600" t="s">
        <v>1969</v>
      </c>
      <c r="C1600" t="s">
        <v>15397</v>
      </c>
      <c r="D1600" t="s">
        <v>100</v>
      </c>
      <c r="E1600" t="s">
        <v>14522</v>
      </c>
      <c r="F1600" t="s">
        <v>17171</v>
      </c>
      <c r="G1600" t="s">
        <v>67</v>
      </c>
      <c r="H1600" t="s">
        <v>14565</v>
      </c>
      <c r="I1600" t="s">
        <v>2570</v>
      </c>
      <c r="J1600" s="28">
        <v>45126</v>
      </c>
      <c r="K1600" s="28"/>
      <c r="M1600">
        <v>0</v>
      </c>
      <c r="N1600">
        <v>1</v>
      </c>
      <c r="O1600">
        <v>34.6</v>
      </c>
      <c r="P1600" t="s">
        <v>14507</v>
      </c>
      <c r="Q1600">
        <f t="shared" si="24"/>
        <v>7333</v>
      </c>
      <c r="R1600">
        <f>IF(COUNTIF($A$2:A1600,A1600)=1,Q1600,"")</f>
        <v>7333</v>
      </c>
    </row>
    <row r="1601" spans="1:18">
      <c r="A1601" t="s">
        <v>17172</v>
      </c>
      <c r="B1601" t="s">
        <v>2178</v>
      </c>
      <c r="C1601" t="s">
        <v>14949</v>
      </c>
      <c r="D1601" t="s">
        <v>60</v>
      </c>
      <c r="E1601" t="s">
        <v>14504</v>
      </c>
      <c r="F1601" t="s">
        <v>14529</v>
      </c>
      <c r="G1601" t="s">
        <v>67</v>
      </c>
      <c r="H1601" t="s">
        <v>14571</v>
      </c>
      <c r="I1601" t="s">
        <v>8941</v>
      </c>
      <c r="J1601" s="28">
        <v>45393</v>
      </c>
      <c r="K1601" s="28"/>
      <c r="M1601">
        <v>0</v>
      </c>
      <c r="N1601">
        <v>1</v>
      </c>
      <c r="O1601">
        <v>11.3</v>
      </c>
      <c r="P1601" t="s">
        <v>14524</v>
      </c>
      <c r="Q1601">
        <f t="shared" si="24"/>
        <v>7000</v>
      </c>
      <c r="R1601">
        <f>IF(COUNTIF($A$2:A1601,A1601)=1,Q1601,"")</f>
        <v>7000</v>
      </c>
    </row>
    <row r="1602" spans="1:18">
      <c r="A1602" t="s">
        <v>17173</v>
      </c>
      <c r="B1602" t="s">
        <v>5438</v>
      </c>
      <c r="C1602" t="s">
        <v>14944</v>
      </c>
      <c r="D1602" t="s">
        <v>119</v>
      </c>
      <c r="E1602" t="s">
        <v>14504</v>
      </c>
      <c r="F1602" t="s">
        <v>17174</v>
      </c>
      <c r="G1602" t="s">
        <v>14519</v>
      </c>
      <c r="H1602" t="s">
        <v>14530</v>
      </c>
      <c r="I1602" t="s">
        <v>1838</v>
      </c>
      <c r="J1602" s="28">
        <v>45449</v>
      </c>
      <c r="K1602" s="28"/>
      <c r="M1602">
        <v>0</v>
      </c>
      <c r="N1602">
        <v>1</v>
      </c>
      <c r="P1602" t="s">
        <v>14524</v>
      </c>
      <c r="Q1602">
        <f t="shared" ref="Q1602:Q1665" si="25">IFERROR(IF(RIGHT(UPPER(TRIM(F1602)),1)="K",VALUE(SUBSTITUTE(SUBSTITUTE(LEFT(TRIM(F1602),LEN(TRIM(F1602))-1),"$",""),",",""))*1000,IF(RIGHT(UPPER(TRIM(F1602)),1)="M",VALUE(SUBSTITUTE(SUBSTITUTE(LEFT(TRIM(F1602),LEN(TRIM(F1602))-1),"$",""),",",""))*1000000,VALUE(SUBSTITUTE(SUBSTITUTE(TRIM(F1602),"$",""),",","")))),"")</f>
        <v>5266</v>
      </c>
      <c r="R1602">
        <f>IF(COUNTIF($A$2:A1602,A1602)=1,Q1602,"")</f>
        <v>5266</v>
      </c>
    </row>
    <row r="1603" spans="1:18">
      <c r="A1603" t="s">
        <v>17175</v>
      </c>
      <c r="B1603" t="s">
        <v>1632</v>
      </c>
      <c r="C1603" t="s">
        <v>3098</v>
      </c>
      <c r="D1603" t="s">
        <v>60</v>
      </c>
      <c r="E1603" t="s">
        <v>14543</v>
      </c>
      <c r="F1603" t="s">
        <v>17176</v>
      </c>
      <c r="G1603" t="s">
        <v>67</v>
      </c>
      <c r="H1603" t="s">
        <v>14527</v>
      </c>
      <c r="I1603" t="s">
        <v>2874</v>
      </c>
      <c r="J1603" s="28">
        <v>44860</v>
      </c>
      <c r="K1603" s="28">
        <v>44841</v>
      </c>
      <c r="L1603">
        <v>153</v>
      </c>
      <c r="M1603">
        <v>1</v>
      </c>
      <c r="N1603">
        <v>3</v>
      </c>
      <c r="O1603">
        <v>12.5</v>
      </c>
      <c r="P1603" t="s">
        <v>14507</v>
      </c>
      <c r="Q1603">
        <f t="shared" si="25"/>
        <v>4171</v>
      </c>
      <c r="R1603">
        <f>IF(COUNTIF($A$2:A1603,A1603)=1,Q1603,"")</f>
        <v>4171</v>
      </c>
    </row>
    <row r="1604" spans="1:18">
      <c r="A1604" t="s">
        <v>4733</v>
      </c>
      <c r="B1604" t="s">
        <v>6006</v>
      </c>
      <c r="C1604" t="s">
        <v>15451</v>
      </c>
      <c r="D1604" t="s">
        <v>60</v>
      </c>
      <c r="E1604" t="s">
        <v>14558</v>
      </c>
      <c r="F1604" t="s">
        <v>17177</v>
      </c>
      <c r="G1604" t="s">
        <v>67</v>
      </c>
      <c r="H1604" t="s">
        <v>14537</v>
      </c>
      <c r="I1604" t="s">
        <v>2002</v>
      </c>
      <c r="J1604" s="28">
        <v>45352</v>
      </c>
      <c r="K1604" s="28">
        <v>45282</v>
      </c>
      <c r="L1604">
        <v>64</v>
      </c>
      <c r="M1604">
        <v>0</v>
      </c>
      <c r="N1604">
        <v>1</v>
      </c>
      <c r="P1604" t="s">
        <v>14507</v>
      </c>
      <c r="Q1604">
        <f t="shared" si="25"/>
        <v>9137</v>
      </c>
      <c r="R1604">
        <f>IF(COUNTIF($A$2:A1604,A1604)=1,Q1604,"")</f>
        <v>9137</v>
      </c>
    </row>
    <row r="1605" spans="1:18">
      <c r="A1605" t="s">
        <v>17178</v>
      </c>
      <c r="B1605" t="s">
        <v>1089</v>
      </c>
      <c r="C1605" t="s">
        <v>15248</v>
      </c>
      <c r="D1605" t="s">
        <v>60</v>
      </c>
      <c r="E1605" t="s">
        <v>14517</v>
      </c>
      <c r="F1605" t="s">
        <v>17179</v>
      </c>
      <c r="G1605" t="s">
        <v>53</v>
      </c>
      <c r="H1605" t="s">
        <v>14506</v>
      </c>
      <c r="I1605" t="s">
        <v>714</v>
      </c>
      <c r="J1605" s="28">
        <v>44729</v>
      </c>
      <c r="K1605" s="28"/>
      <c r="M1605">
        <v>0</v>
      </c>
      <c r="N1605">
        <v>1</v>
      </c>
      <c r="P1605" t="s">
        <v>14516</v>
      </c>
      <c r="Q1605">
        <f t="shared" si="25"/>
        <v>23639</v>
      </c>
      <c r="R1605">
        <f>IF(COUNTIF($A$2:A1605,A1605)=1,Q1605,"")</f>
        <v>23639</v>
      </c>
    </row>
    <row r="1606" spans="1:18">
      <c r="A1606" t="s">
        <v>3321</v>
      </c>
      <c r="B1606" t="s">
        <v>2664</v>
      </c>
      <c r="C1606" t="s">
        <v>15694</v>
      </c>
      <c r="D1606" t="s">
        <v>73</v>
      </c>
      <c r="E1606" t="s">
        <v>14543</v>
      </c>
      <c r="F1606" t="s">
        <v>15537</v>
      </c>
      <c r="G1606" t="s">
        <v>67</v>
      </c>
      <c r="H1606" t="s">
        <v>14511</v>
      </c>
      <c r="I1606" t="s">
        <v>1046</v>
      </c>
      <c r="J1606" s="28">
        <v>45088</v>
      </c>
      <c r="K1606" s="28">
        <v>45094</v>
      </c>
      <c r="L1606">
        <v>113</v>
      </c>
      <c r="M1606">
        <v>0</v>
      </c>
      <c r="N1606">
        <v>1</v>
      </c>
      <c r="O1606">
        <v>5.6</v>
      </c>
      <c r="P1606" t="s">
        <v>14550</v>
      </c>
      <c r="Q1606">
        <f t="shared" si="25"/>
        <v>24000</v>
      </c>
      <c r="R1606">
        <f>IF(COUNTIF($A$2:A1606,A1606)=1,Q1606,"")</f>
        <v>24000</v>
      </c>
    </row>
    <row r="1607" spans="1:18">
      <c r="A1607" t="s">
        <v>17180</v>
      </c>
      <c r="B1607" t="s">
        <v>4296</v>
      </c>
      <c r="C1607" t="s">
        <v>3098</v>
      </c>
      <c r="D1607" t="s">
        <v>73</v>
      </c>
      <c r="E1607" t="s">
        <v>14509</v>
      </c>
      <c r="F1607" t="s">
        <v>17181</v>
      </c>
      <c r="G1607" t="s">
        <v>67</v>
      </c>
      <c r="H1607" t="s">
        <v>14574</v>
      </c>
      <c r="I1607" t="s">
        <v>2240</v>
      </c>
      <c r="J1607" s="28">
        <v>44769</v>
      </c>
      <c r="K1607" s="28"/>
      <c r="M1607">
        <v>0</v>
      </c>
      <c r="N1607">
        <v>1</v>
      </c>
      <c r="O1607">
        <v>17.399999999999999</v>
      </c>
      <c r="P1607" t="s">
        <v>14512</v>
      </c>
      <c r="Q1607">
        <f t="shared" si="25"/>
        <v>26303</v>
      </c>
      <c r="R1607">
        <f>IF(COUNTIF($A$2:A1607,A1607)=1,Q1607,"")</f>
        <v>26303</v>
      </c>
    </row>
    <row r="1608" spans="1:18">
      <c r="A1608" t="s">
        <v>17182</v>
      </c>
      <c r="B1608" t="s">
        <v>1706</v>
      </c>
      <c r="C1608" t="s">
        <v>14622</v>
      </c>
      <c r="D1608" t="s">
        <v>73</v>
      </c>
      <c r="E1608" t="s">
        <v>14517</v>
      </c>
      <c r="F1608" t="s">
        <v>17183</v>
      </c>
      <c r="G1608" t="s">
        <v>133</v>
      </c>
      <c r="H1608" t="s">
        <v>14574</v>
      </c>
      <c r="I1608" t="s">
        <v>2348</v>
      </c>
      <c r="J1608" s="28">
        <v>44853</v>
      </c>
      <c r="K1608" s="28"/>
      <c r="M1608">
        <v>0</v>
      </c>
      <c r="N1608">
        <v>1</v>
      </c>
      <c r="O1608">
        <v>21</v>
      </c>
      <c r="P1608" t="s">
        <v>14516</v>
      </c>
      <c r="Q1608">
        <f t="shared" si="25"/>
        <v>22438</v>
      </c>
      <c r="R1608">
        <f>IF(COUNTIF($A$2:A1608,A1608)=1,Q1608,"")</f>
        <v>22438</v>
      </c>
    </row>
    <row r="1609" spans="1:18">
      <c r="A1609" t="s">
        <v>13880</v>
      </c>
      <c r="B1609" t="s">
        <v>1378</v>
      </c>
      <c r="C1609" t="s">
        <v>14625</v>
      </c>
      <c r="D1609" t="s">
        <v>52</v>
      </c>
      <c r="E1609" t="s">
        <v>14509</v>
      </c>
      <c r="F1609" t="s">
        <v>17184</v>
      </c>
      <c r="G1609" t="s">
        <v>14588</v>
      </c>
      <c r="H1609" t="s">
        <v>14580</v>
      </c>
      <c r="I1609" t="s">
        <v>172</v>
      </c>
      <c r="J1609" s="28">
        <v>45546</v>
      </c>
      <c r="K1609" s="28"/>
      <c r="M1609">
        <v>0</v>
      </c>
      <c r="N1609">
        <v>1</v>
      </c>
      <c r="O1609">
        <v>18.100000000000001</v>
      </c>
      <c r="P1609" t="s">
        <v>14524</v>
      </c>
      <c r="Q1609">
        <f t="shared" si="25"/>
        <v>197621</v>
      </c>
      <c r="R1609">
        <f>IF(COUNTIF($A$2:A1609,A1609)=1,Q1609,"")</f>
        <v>197621</v>
      </c>
    </row>
    <row r="1610" spans="1:18">
      <c r="A1610" t="s">
        <v>5008</v>
      </c>
      <c r="B1610" t="s">
        <v>2713</v>
      </c>
      <c r="C1610" t="s">
        <v>14513</v>
      </c>
      <c r="D1610" t="s">
        <v>73</v>
      </c>
      <c r="E1610" t="s">
        <v>14543</v>
      </c>
      <c r="F1610" t="s">
        <v>17185</v>
      </c>
      <c r="G1610" t="s">
        <v>61</v>
      </c>
      <c r="H1610" t="s">
        <v>14560</v>
      </c>
      <c r="I1610" t="s">
        <v>2454</v>
      </c>
      <c r="J1610" s="28"/>
      <c r="K1610" s="28">
        <v>45182</v>
      </c>
      <c r="L1610">
        <v>139</v>
      </c>
      <c r="M1610">
        <v>0</v>
      </c>
      <c r="N1610">
        <v>1</v>
      </c>
      <c r="O1610">
        <v>26.7</v>
      </c>
      <c r="P1610" t="s">
        <v>14550</v>
      </c>
      <c r="Q1610">
        <f t="shared" si="25"/>
        <v>15991</v>
      </c>
      <c r="R1610">
        <f>IF(COUNTIF($A$2:A1610,A1610)=1,Q1610,"")</f>
        <v>15991</v>
      </c>
    </row>
    <row r="1611" spans="1:18">
      <c r="A1611" t="s">
        <v>17186</v>
      </c>
      <c r="B1611" t="s">
        <v>4624</v>
      </c>
      <c r="C1611" t="s">
        <v>14898</v>
      </c>
      <c r="D1611" t="s">
        <v>60</v>
      </c>
      <c r="E1611" t="s">
        <v>14509</v>
      </c>
      <c r="F1611" t="s">
        <v>17187</v>
      </c>
      <c r="G1611" t="s">
        <v>80</v>
      </c>
      <c r="H1611" t="s">
        <v>14537</v>
      </c>
      <c r="I1611" t="s">
        <v>298</v>
      </c>
      <c r="J1611" s="28">
        <v>44966</v>
      </c>
      <c r="K1611" s="28"/>
      <c r="M1611">
        <v>0</v>
      </c>
      <c r="N1611">
        <v>1</v>
      </c>
      <c r="O1611">
        <v>1.9</v>
      </c>
      <c r="P1611" t="s">
        <v>14512</v>
      </c>
      <c r="Q1611">
        <f t="shared" si="25"/>
        <v>18621</v>
      </c>
      <c r="R1611">
        <f>IF(COUNTIF($A$2:A1611,A1611)=1,Q1611,"")</f>
        <v>18621</v>
      </c>
    </row>
    <row r="1612" spans="1:18">
      <c r="A1612" t="s">
        <v>11078</v>
      </c>
      <c r="B1612" t="s">
        <v>431</v>
      </c>
      <c r="C1612" t="s">
        <v>14731</v>
      </c>
      <c r="D1612" t="s">
        <v>60</v>
      </c>
      <c r="E1612" t="s">
        <v>14509</v>
      </c>
      <c r="F1612" t="s">
        <v>17188</v>
      </c>
      <c r="G1612" t="s">
        <v>14588</v>
      </c>
      <c r="H1612" t="s">
        <v>14635</v>
      </c>
      <c r="I1612" t="s">
        <v>900</v>
      </c>
      <c r="J1612" s="28">
        <v>44879</v>
      </c>
      <c r="K1612" s="28"/>
      <c r="M1612">
        <v>0</v>
      </c>
      <c r="N1612">
        <v>1</v>
      </c>
      <c r="O1612">
        <v>23.4</v>
      </c>
      <c r="P1612" t="s">
        <v>14524</v>
      </c>
      <c r="Q1612">
        <f t="shared" si="25"/>
        <v>19984</v>
      </c>
      <c r="R1612">
        <f>IF(COUNTIF($A$2:A1612,A1612)=1,Q1612,"")</f>
        <v>19984</v>
      </c>
    </row>
    <row r="1613" spans="1:18">
      <c r="A1613" t="s">
        <v>17189</v>
      </c>
      <c r="B1613" t="s">
        <v>3492</v>
      </c>
      <c r="C1613" t="s">
        <v>15827</v>
      </c>
      <c r="D1613" t="s">
        <v>73</v>
      </c>
      <c r="E1613" t="s">
        <v>14509</v>
      </c>
      <c r="F1613" t="s">
        <v>17190</v>
      </c>
      <c r="G1613" t="s">
        <v>90</v>
      </c>
      <c r="H1613" t="s">
        <v>17191</v>
      </c>
      <c r="I1613" t="s">
        <v>1156</v>
      </c>
      <c r="J1613" s="28">
        <v>44888</v>
      </c>
      <c r="K1613" s="28"/>
      <c r="M1613">
        <v>0</v>
      </c>
      <c r="N1613">
        <v>1</v>
      </c>
      <c r="O1613">
        <v>27.5</v>
      </c>
      <c r="P1613" t="s">
        <v>14512</v>
      </c>
      <c r="Q1613">
        <f t="shared" si="25"/>
        <v>30304</v>
      </c>
      <c r="R1613">
        <f>IF(COUNTIF($A$2:A1613,A1613)=1,Q1613,"")</f>
        <v>30304</v>
      </c>
    </row>
    <row r="1614" spans="1:18">
      <c r="A1614" t="s">
        <v>11817</v>
      </c>
      <c r="B1614" t="s">
        <v>2214</v>
      </c>
      <c r="C1614" t="s">
        <v>15939</v>
      </c>
      <c r="D1614" t="s">
        <v>100</v>
      </c>
      <c r="E1614" t="s">
        <v>14543</v>
      </c>
      <c r="F1614" t="s">
        <v>17192</v>
      </c>
      <c r="G1614" t="s">
        <v>14519</v>
      </c>
      <c r="H1614" t="s">
        <v>14553</v>
      </c>
      <c r="I1614" t="s">
        <v>1541</v>
      </c>
      <c r="J1614" s="28">
        <v>45684</v>
      </c>
      <c r="K1614" s="28">
        <v>45660</v>
      </c>
      <c r="L1614">
        <v>79</v>
      </c>
      <c r="M1614">
        <v>0</v>
      </c>
      <c r="N1614">
        <v>1</v>
      </c>
      <c r="O1614">
        <v>5.7</v>
      </c>
      <c r="P1614" t="s">
        <v>14507</v>
      </c>
      <c r="Q1614">
        <f t="shared" si="25"/>
        <v>3075</v>
      </c>
      <c r="R1614">
        <f>IF(COUNTIF($A$2:A1614,A1614)=1,Q1614,"")</f>
        <v>3075</v>
      </c>
    </row>
    <row r="1615" spans="1:18">
      <c r="A1615" t="s">
        <v>11264</v>
      </c>
      <c r="B1615" t="s">
        <v>4870</v>
      </c>
      <c r="C1615" t="s">
        <v>14586</v>
      </c>
      <c r="D1615" t="s">
        <v>119</v>
      </c>
      <c r="E1615" t="s">
        <v>14504</v>
      </c>
      <c r="F1615" t="s">
        <v>17193</v>
      </c>
      <c r="G1615" t="s">
        <v>14588</v>
      </c>
      <c r="H1615" t="s">
        <v>14574</v>
      </c>
      <c r="I1615" t="s">
        <v>4234</v>
      </c>
      <c r="J1615" s="28">
        <v>45379</v>
      </c>
      <c r="K1615" s="28"/>
      <c r="M1615">
        <v>0</v>
      </c>
      <c r="N1615">
        <v>1</v>
      </c>
      <c r="O1615">
        <v>1.5</v>
      </c>
      <c r="P1615" t="s">
        <v>14507</v>
      </c>
      <c r="Q1615">
        <f t="shared" si="25"/>
        <v>13837</v>
      </c>
      <c r="R1615">
        <f>IF(COUNTIF($A$2:A1615,A1615)=1,Q1615,"")</f>
        <v>13837</v>
      </c>
    </row>
    <row r="1616" spans="1:18">
      <c r="A1616" t="s">
        <v>17194</v>
      </c>
      <c r="B1616" t="s">
        <v>3790</v>
      </c>
      <c r="C1616" t="s">
        <v>3098</v>
      </c>
      <c r="D1616" t="s">
        <v>119</v>
      </c>
      <c r="E1616" t="s">
        <v>14509</v>
      </c>
      <c r="F1616" t="s">
        <v>17195</v>
      </c>
      <c r="G1616" t="s">
        <v>61</v>
      </c>
      <c r="H1616" t="s">
        <v>14560</v>
      </c>
      <c r="I1616" t="s">
        <v>1874</v>
      </c>
      <c r="J1616" s="28"/>
      <c r="K1616" s="28"/>
      <c r="M1616">
        <v>0</v>
      </c>
      <c r="N1616">
        <v>1</v>
      </c>
      <c r="P1616" t="s">
        <v>14550</v>
      </c>
      <c r="Q1616">
        <f t="shared" si="25"/>
        <v>3795</v>
      </c>
      <c r="R1616">
        <f>IF(COUNTIF($A$2:A1616,A1616)=1,Q1616,"")</f>
        <v>3795</v>
      </c>
    </row>
    <row r="1617" spans="1:18">
      <c r="A1617" t="s">
        <v>11366</v>
      </c>
      <c r="B1617" t="s">
        <v>9127</v>
      </c>
      <c r="C1617" t="s">
        <v>14898</v>
      </c>
      <c r="D1617" t="s">
        <v>60</v>
      </c>
      <c r="E1617" t="s">
        <v>14522</v>
      </c>
      <c r="F1617" t="s">
        <v>17196</v>
      </c>
      <c r="G1617" t="s">
        <v>90</v>
      </c>
      <c r="H1617" t="s">
        <v>14553</v>
      </c>
      <c r="I1617" t="s">
        <v>1118</v>
      </c>
      <c r="J1617" s="28">
        <v>45251</v>
      </c>
      <c r="K1617" s="28"/>
      <c r="M1617">
        <v>0</v>
      </c>
      <c r="N1617">
        <v>1</v>
      </c>
      <c r="O1617">
        <v>20.8</v>
      </c>
      <c r="P1617" t="s">
        <v>14512</v>
      </c>
      <c r="Q1617">
        <f t="shared" si="25"/>
        <v>10861</v>
      </c>
      <c r="R1617">
        <f>IF(COUNTIF($A$2:A1617,A1617)=1,Q1617,"")</f>
        <v>10861</v>
      </c>
    </row>
    <row r="1618" spans="1:18">
      <c r="A1618" t="s">
        <v>17197</v>
      </c>
      <c r="B1618" t="s">
        <v>4318</v>
      </c>
      <c r="C1618" t="s">
        <v>3098</v>
      </c>
      <c r="D1618" t="s">
        <v>52</v>
      </c>
      <c r="E1618" t="s">
        <v>14509</v>
      </c>
      <c r="F1618" t="s">
        <v>17198</v>
      </c>
      <c r="G1618" t="s">
        <v>133</v>
      </c>
      <c r="H1618" t="s">
        <v>14565</v>
      </c>
      <c r="I1618" t="s">
        <v>11272</v>
      </c>
      <c r="J1618" s="28">
        <v>45116</v>
      </c>
      <c r="K1618" s="28"/>
      <c r="M1618">
        <v>0</v>
      </c>
      <c r="N1618">
        <v>1</v>
      </c>
      <c r="O1618">
        <v>11.4</v>
      </c>
      <c r="P1618" t="s">
        <v>14516</v>
      </c>
      <c r="Q1618">
        <f t="shared" si="25"/>
        <v>144000</v>
      </c>
      <c r="R1618">
        <f>IF(COUNTIF($A$2:A1618,A1618)=1,Q1618,"")</f>
        <v>144000</v>
      </c>
    </row>
    <row r="1619" spans="1:18">
      <c r="A1619" t="s">
        <v>11231</v>
      </c>
      <c r="B1619" t="s">
        <v>3584</v>
      </c>
      <c r="C1619" t="s">
        <v>15302</v>
      </c>
      <c r="D1619" t="s">
        <v>119</v>
      </c>
      <c r="E1619" t="s">
        <v>14522</v>
      </c>
      <c r="F1619" t="s">
        <v>17199</v>
      </c>
      <c r="G1619" t="s">
        <v>67</v>
      </c>
      <c r="H1619" t="s">
        <v>14540</v>
      </c>
      <c r="I1619" t="s">
        <v>2727</v>
      </c>
      <c r="J1619" s="28">
        <v>45724</v>
      </c>
      <c r="K1619" s="28"/>
      <c r="M1619">
        <v>0</v>
      </c>
      <c r="N1619">
        <v>1</v>
      </c>
      <c r="P1619" t="s">
        <v>14524</v>
      </c>
      <c r="Q1619">
        <f t="shared" si="25"/>
        <v>11474</v>
      </c>
      <c r="R1619">
        <f>IF(COUNTIF($A$2:A1619,A1619)=1,Q1619,"")</f>
        <v>11474</v>
      </c>
    </row>
    <row r="1620" spans="1:18">
      <c r="A1620" t="s">
        <v>17200</v>
      </c>
      <c r="B1620" t="s">
        <v>7138</v>
      </c>
      <c r="C1620" t="s">
        <v>3098</v>
      </c>
      <c r="D1620" t="s">
        <v>119</v>
      </c>
      <c r="E1620" t="s">
        <v>14558</v>
      </c>
      <c r="F1620" t="s">
        <v>17201</v>
      </c>
      <c r="G1620" t="s">
        <v>133</v>
      </c>
      <c r="H1620" t="s">
        <v>14803</v>
      </c>
      <c r="I1620" t="s">
        <v>2955</v>
      </c>
      <c r="J1620" s="28">
        <v>44932</v>
      </c>
      <c r="K1620" s="28">
        <v>44909</v>
      </c>
      <c r="L1620">
        <v>147</v>
      </c>
      <c r="M1620">
        <v>0</v>
      </c>
      <c r="N1620">
        <v>1</v>
      </c>
      <c r="O1620">
        <v>11.9</v>
      </c>
      <c r="P1620" t="s">
        <v>14516</v>
      </c>
      <c r="Q1620">
        <f t="shared" si="25"/>
        <v>5086</v>
      </c>
      <c r="R1620">
        <f>IF(COUNTIF($A$2:A1620,A1620)=1,Q1620,"")</f>
        <v>5086</v>
      </c>
    </row>
    <row r="1621" spans="1:18">
      <c r="A1621" t="s">
        <v>17202</v>
      </c>
      <c r="B1621" t="s">
        <v>2245</v>
      </c>
      <c r="C1621" t="s">
        <v>16315</v>
      </c>
      <c r="D1621" t="s">
        <v>119</v>
      </c>
      <c r="E1621" t="s">
        <v>14543</v>
      </c>
      <c r="F1621" t="s">
        <v>17203</v>
      </c>
      <c r="G1621" t="s">
        <v>61</v>
      </c>
      <c r="H1621" t="s">
        <v>14580</v>
      </c>
      <c r="I1621" t="s">
        <v>3730</v>
      </c>
      <c r="J1621" s="28">
        <v>45226</v>
      </c>
      <c r="K1621" s="28">
        <v>45365</v>
      </c>
      <c r="L1621">
        <v>154</v>
      </c>
      <c r="M1621">
        <v>0</v>
      </c>
      <c r="N1621">
        <v>1</v>
      </c>
      <c r="P1621" t="s">
        <v>14512</v>
      </c>
      <c r="Q1621">
        <f t="shared" si="25"/>
        <v>14048</v>
      </c>
      <c r="R1621">
        <f>IF(COUNTIF($A$2:A1621,A1621)=1,Q1621,"")</f>
        <v>14048</v>
      </c>
    </row>
    <row r="1622" spans="1:18">
      <c r="A1622" t="s">
        <v>17204</v>
      </c>
      <c r="B1622" t="s">
        <v>6975</v>
      </c>
      <c r="C1622" t="s">
        <v>14773</v>
      </c>
      <c r="D1622" t="s">
        <v>73</v>
      </c>
      <c r="E1622" t="s">
        <v>14517</v>
      </c>
      <c r="F1622" t="s">
        <v>17205</v>
      </c>
      <c r="G1622" t="s">
        <v>133</v>
      </c>
      <c r="H1622" t="s">
        <v>14630</v>
      </c>
      <c r="I1622" t="s">
        <v>2365</v>
      </c>
      <c r="J1622" s="28">
        <v>44786</v>
      </c>
      <c r="K1622" s="28"/>
      <c r="M1622">
        <v>0</v>
      </c>
      <c r="N1622">
        <v>1</v>
      </c>
      <c r="O1622">
        <v>8.1999999999999993</v>
      </c>
      <c r="P1622" t="s">
        <v>14550</v>
      </c>
      <c r="Q1622">
        <f t="shared" si="25"/>
        <v>45810</v>
      </c>
      <c r="R1622">
        <f>IF(COUNTIF($A$2:A1622,A1622)=1,Q1622,"")</f>
        <v>45810</v>
      </c>
    </row>
    <row r="1623" spans="1:18">
      <c r="A1623" t="s">
        <v>7980</v>
      </c>
      <c r="B1623" t="s">
        <v>6013</v>
      </c>
      <c r="C1623" t="s">
        <v>17206</v>
      </c>
      <c r="D1623" t="s">
        <v>73</v>
      </c>
      <c r="E1623" t="s">
        <v>14590</v>
      </c>
      <c r="F1623" t="s">
        <v>17207</v>
      </c>
      <c r="G1623" t="s">
        <v>61</v>
      </c>
      <c r="H1623" t="s">
        <v>14598</v>
      </c>
      <c r="I1623" t="s">
        <v>7359</v>
      </c>
      <c r="J1623" s="28">
        <v>45439</v>
      </c>
      <c r="K1623" s="28"/>
      <c r="M1623">
        <v>0</v>
      </c>
      <c r="N1623">
        <v>1</v>
      </c>
      <c r="O1623">
        <v>12.5</v>
      </c>
      <c r="P1623" t="s">
        <v>14512</v>
      </c>
      <c r="Q1623">
        <f t="shared" si="25"/>
        <v>44777</v>
      </c>
      <c r="R1623">
        <f>IF(COUNTIF($A$2:A1623,A1623)=1,Q1623,"")</f>
        <v>44777</v>
      </c>
    </row>
    <row r="1624" spans="1:18">
      <c r="A1624" t="s">
        <v>8063</v>
      </c>
      <c r="B1624" t="s">
        <v>1966</v>
      </c>
      <c r="C1624" t="s">
        <v>15547</v>
      </c>
      <c r="D1624" t="s">
        <v>60</v>
      </c>
      <c r="E1624" t="s">
        <v>14504</v>
      </c>
      <c r="F1624" t="s">
        <v>17208</v>
      </c>
      <c r="G1624" t="s">
        <v>61</v>
      </c>
      <c r="H1624" t="s">
        <v>14635</v>
      </c>
      <c r="I1624" t="s">
        <v>1115</v>
      </c>
      <c r="J1624" s="28">
        <v>45748</v>
      </c>
      <c r="K1624" s="28"/>
      <c r="M1624">
        <v>0</v>
      </c>
      <c r="N1624">
        <v>1</v>
      </c>
      <c r="O1624">
        <v>23.4</v>
      </c>
      <c r="P1624" t="s">
        <v>14550</v>
      </c>
      <c r="Q1624">
        <f t="shared" si="25"/>
        <v>15104</v>
      </c>
      <c r="R1624">
        <f>IF(COUNTIF($A$2:A1624,A1624)=1,Q1624,"")</f>
        <v>15104</v>
      </c>
    </row>
    <row r="1625" spans="1:18">
      <c r="A1625" t="s">
        <v>17209</v>
      </c>
      <c r="B1625" t="s">
        <v>2638</v>
      </c>
      <c r="C1625" t="s">
        <v>15431</v>
      </c>
      <c r="D1625" t="s">
        <v>60</v>
      </c>
      <c r="E1625" t="s">
        <v>14590</v>
      </c>
      <c r="F1625" t="s">
        <v>17210</v>
      </c>
      <c r="G1625" t="s">
        <v>14588</v>
      </c>
      <c r="H1625" t="s">
        <v>14838</v>
      </c>
      <c r="I1625" t="s">
        <v>1734</v>
      </c>
      <c r="J1625" s="28">
        <v>45249</v>
      </c>
      <c r="K1625" s="28"/>
      <c r="M1625">
        <v>0</v>
      </c>
      <c r="N1625">
        <v>1</v>
      </c>
      <c r="O1625">
        <v>31.3</v>
      </c>
      <c r="P1625" t="s">
        <v>14512</v>
      </c>
      <c r="Q1625">
        <f t="shared" si="25"/>
        <v>7469</v>
      </c>
      <c r="R1625">
        <f>IF(COUNTIF($A$2:A1625,A1625)=1,Q1625,"")</f>
        <v>7469</v>
      </c>
    </row>
    <row r="1626" spans="1:18">
      <c r="A1626" t="s">
        <v>17211</v>
      </c>
      <c r="B1626" t="s">
        <v>6283</v>
      </c>
      <c r="C1626" t="s">
        <v>15450</v>
      </c>
      <c r="D1626" t="s">
        <v>119</v>
      </c>
      <c r="E1626" t="s">
        <v>14543</v>
      </c>
      <c r="F1626" t="s">
        <v>16968</v>
      </c>
      <c r="G1626" t="s">
        <v>14519</v>
      </c>
      <c r="H1626" t="s">
        <v>14565</v>
      </c>
      <c r="I1626" t="s">
        <v>244</v>
      </c>
      <c r="J1626" s="28">
        <v>45068</v>
      </c>
      <c r="K1626" s="28">
        <v>45031</v>
      </c>
      <c r="L1626">
        <v>28</v>
      </c>
      <c r="M1626">
        <v>0</v>
      </c>
      <c r="N1626">
        <v>1</v>
      </c>
      <c r="P1626" t="s">
        <v>14516</v>
      </c>
      <c r="Q1626">
        <f t="shared" si="25"/>
        <v>4623</v>
      </c>
      <c r="R1626">
        <f>IF(COUNTIF($A$2:A1626,A1626)=1,Q1626,"")</f>
        <v>4623</v>
      </c>
    </row>
    <row r="1627" spans="1:18">
      <c r="A1627" t="s">
        <v>7562</v>
      </c>
      <c r="B1627" t="s">
        <v>859</v>
      </c>
      <c r="C1627" t="s">
        <v>15197</v>
      </c>
      <c r="D1627" t="s">
        <v>73</v>
      </c>
      <c r="E1627" t="s">
        <v>14590</v>
      </c>
      <c r="F1627" t="s">
        <v>17212</v>
      </c>
      <c r="G1627" t="s">
        <v>133</v>
      </c>
      <c r="H1627" t="s">
        <v>14545</v>
      </c>
      <c r="I1627" t="s">
        <v>1541</v>
      </c>
      <c r="J1627" s="28">
        <v>45661</v>
      </c>
      <c r="K1627" s="28"/>
      <c r="M1627">
        <v>0</v>
      </c>
      <c r="N1627">
        <v>1</v>
      </c>
      <c r="O1627">
        <v>8.4</v>
      </c>
      <c r="P1627" t="s">
        <v>14524</v>
      </c>
      <c r="Q1627">
        <f t="shared" si="25"/>
        <v>38972</v>
      </c>
      <c r="R1627">
        <f>IF(COUNTIF($A$2:A1627,A1627)=1,Q1627,"")</f>
        <v>38972</v>
      </c>
    </row>
    <row r="1628" spans="1:18">
      <c r="A1628" t="s">
        <v>11202</v>
      </c>
      <c r="B1628" t="s">
        <v>8065</v>
      </c>
      <c r="C1628" t="s">
        <v>16556</v>
      </c>
      <c r="D1628" t="s">
        <v>73</v>
      </c>
      <c r="E1628" t="s">
        <v>14522</v>
      </c>
      <c r="F1628" t="s">
        <v>17213</v>
      </c>
      <c r="G1628" t="s">
        <v>14588</v>
      </c>
      <c r="H1628" t="s">
        <v>14553</v>
      </c>
      <c r="I1628" t="s">
        <v>1800</v>
      </c>
      <c r="J1628" s="28">
        <v>45005</v>
      </c>
      <c r="K1628" s="28"/>
      <c r="M1628">
        <v>0</v>
      </c>
      <c r="N1628">
        <v>1</v>
      </c>
      <c r="O1628">
        <v>23.1</v>
      </c>
      <c r="P1628" t="s">
        <v>14507</v>
      </c>
      <c r="Q1628">
        <f t="shared" si="25"/>
        <v>21246</v>
      </c>
      <c r="R1628">
        <f>IF(COUNTIF($A$2:A1628,A1628)=1,Q1628,"")</f>
        <v>21246</v>
      </c>
    </row>
    <row r="1629" spans="1:18">
      <c r="A1629" t="s">
        <v>8572</v>
      </c>
      <c r="B1629" t="s">
        <v>1231</v>
      </c>
      <c r="C1629" t="s">
        <v>3098</v>
      </c>
      <c r="D1629" t="s">
        <v>73</v>
      </c>
      <c r="E1629" t="s">
        <v>14558</v>
      </c>
      <c r="F1629" t="s">
        <v>17214</v>
      </c>
      <c r="G1629" t="s">
        <v>14519</v>
      </c>
      <c r="H1629" t="s">
        <v>14619</v>
      </c>
      <c r="I1629" t="s">
        <v>3650</v>
      </c>
      <c r="J1629" s="28">
        <v>44891</v>
      </c>
      <c r="K1629" s="28">
        <v>45019</v>
      </c>
      <c r="L1629">
        <v>164</v>
      </c>
      <c r="M1629">
        <v>0</v>
      </c>
      <c r="N1629">
        <v>1</v>
      </c>
      <c r="O1629">
        <v>16.2</v>
      </c>
      <c r="P1629" t="s">
        <v>14516</v>
      </c>
      <c r="Q1629">
        <f t="shared" si="25"/>
        <v>40939</v>
      </c>
      <c r="R1629">
        <f>IF(COUNTIF($A$2:A1629,A1629)=1,Q1629,"")</f>
        <v>40939</v>
      </c>
    </row>
    <row r="1630" spans="1:18">
      <c r="A1630" t="s">
        <v>8358</v>
      </c>
      <c r="B1630" t="s">
        <v>7153</v>
      </c>
      <c r="C1630" t="s">
        <v>16711</v>
      </c>
      <c r="D1630" t="s">
        <v>100</v>
      </c>
      <c r="E1630" t="s">
        <v>14558</v>
      </c>
      <c r="F1630" t="s">
        <v>17215</v>
      </c>
      <c r="G1630" t="s">
        <v>80</v>
      </c>
      <c r="H1630" t="s">
        <v>14655</v>
      </c>
      <c r="I1630" t="s">
        <v>13395</v>
      </c>
      <c r="J1630" s="28">
        <v>44900</v>
      </c>
      <c r="K1630" s="28">
        <v>44908</v>
      </c>
      <c r="L1630">
        <v>52</v>
      </c>
      <c r="M1630">
        <v>0</v>
      </c>
      <c r="N1630">
        <v>1</v>
      </c>
      <c r="O1630">
        <v>7.8</v>
      </c>
      <c r="P1630" t="s">
        <v>14507</v>
      </c>
      <c r="Q1630">
        <f t="shared" si="25"/>
        <v>5121</v>
      </c>
      <c r="R1630">
        <f>IF(COUNTIF($A$2:A1630,A1630)=1,Q1630,"")</f>
        <v>5121</v>
      </c>
    </row>
    <row r="1631" spans="1:18">
      <c r="A1631" t="s">
        <v>4721</v>
      </c>
      <c r="B1631" t="s">
        <v>5271</v>
      </c>
      <c r="C1631" t="s">
        <v>17216</v>
      </c>
      <c r="D1631" t="s">
        <v>100</v>
      </c>
      <c r="E1631" t="s">
        <v>14590</v>
      </c>
      <c r="F1631" t="s">
        <v>17217</v>
      </c>
      <c r="G1631" t="s">
        <v>74</v>
      </c>
      <c r="H1631" t="s">
        <v>14682</v>
      </c>
      <c r="I1631" t="s">
        <v>2203</v>
      </c>
      <c r="J1631" s="28">
        <v>45618</v>
      </c>
      <c r="K1631" s="28"/>
      <c r="M1631">
        <v>0</v>
      </c>
      <c r="N1631">
        <v>1</v>
      </c>
      <c r="O1631">
        <v>15.8</v>
      </c>
      <c r="P1631" t="s">
        <v>14550</v>
      </c>
      <c r="Q1631">
        <f t="shared" si="25"/>
        <v>9547</v>
      </c>
      <c r="R1631">
        <f>IF(COUNTIF($A$2:A1631,A1631)=1,Q1631,"")</f>
        <v>9547</v>
      </c>
    </row>
    <row r="1632" spans="1:18">
      <c r="A1632" t="s">
        <v>5382</v>
      </c>
      <c r="B1632" t="s">
        <v>4482</v>
      </c>
      <c r="C1632" t="s">
        <v>3098</v>
      </c>
      <c r="D1632" t="s">
        <v>60</v>
      </c>
      <c r="E1632" t="s">
        <v>14517</v>
      </c>
      <c r="F1632" t="s">
        <v>17218</v>
      </c>
      <c r="G1632" t="s">
        <v>74</v>
      </c>
      <c r="H1632" t="s">
        <v>14530</v>
      </c>
      <c r="I1632" t="s">
        <v>106</v>
      </c>
      <c r="J1632" s="28">
        <v>44785</v>
      </c>
      <c r="K1632" s="28"/>
      <c r="M1632">
        <v>0</v>
      </c>
      <c r="N1632">
        <v>1</v>
      </c>
      <c r="O1632">
        <v>16.600000000000001</v>
      </c>
      <c r="P1632" t="s">
        <v>14550</v>
      </c>
      <c r="Q1632">
        <f t="shared" si="25"/>
        <v>14533</v>
      </c>
      <c r="R1632">
        <f>IF(COUNTIF($A$2:A1632,A1632)=1,Q1632,"")</f>
        <v>14533</v>
      </c>
    </row>
    <row r="1633" spans="1:18">
      <c r="A1633" t="s">
        <v>12390</v>
      </c>
      <c r="B1633" t="s">
        <v>6556</v>
      </c>
      <c r="C1633" t="s">
        <v>14812</v>
      </c>
      <c r="D1633" t="s">
        <v>73</v>
      </c>
      <c r="E1633" t="s">
        <v>14558</v>
      </c>
      <c r="F1633" t="s">
        <v>17219</v>
      </c>
      <c r="G1633" t="s">
        <v>67</v>
      </c>
      <c r="H1633" t="s">
        <v>14549</v>
      </c>
      <c r="I1633" t="s">
        <v>738</v>
      </c>
      <c r="J1633" s="28">
        <v>45395</v>
      </c>
      <c r="K1633" s="28">
        <v>45369</v>
      </c>
      <c r="L1633">
        <v>64</v>
      </c>
      <c r="M1633">
        <v>0</v>
      </c>
      <c r="N1633">
        <v>1</v>
      </c>
      <c r="O1633">
        <v>23.7</v>
      </c>
      <c r="P1633" t="s">
        <v>14507</v>
      </c>
      <c r="Q1633">
        <f t="shared" si="25"/>
        <v>11023</v>
      </c>
      <c r="R1633">
        <f>IF(COUNTIF($A$2:A1633,A1633)=1,Q1633,"")</f>
        <v>11023</v>
      </c>
    </row>
    <row r="1634" spans="1:18">
      <c r="A1634" t="s">
        <v>17220</v>
      </c>
      <c r="B1634" t="s">
        <v>297</v>
      </c>
      <c r="C1634" t="s">
        <v>15323</v>
      </c>
      <c r="D1634" t="s">
        <v>52</v>
      </c>
      <c r="E1634" t="s">
        <v>14558</v>
      </c>
      <c r="F1634" t="s">
        <v>17221</v>
      </c>
      <c r="G1634" t="s">
        <v>133</v>
      </c>
      <c r="H1634" t="s">
        <v>14568</v>
      </c>
      <c r="I1634" t="s">
        <v>1873</v>
      </c>
      <c r="J1634" s="28">
        <v>44917</v>
      </c>
      <c r="K1634" s="28">
        <v>44783</v>
      </c>
      <c r="L1634">
        <v>33</v>
      </c>
      <c r="M1634">
        <v>0</v>
      </c>
      <c r="N1634">
        <v>1</v>
      </c>
      <c r="O1634">
        <v>7.2</v>
      </c>
      <c r="P1634" t="s">
        <v>14507</v>
      </c>
      <c r="Q1634">
        <f t="shared" si="25"/>
        <v>97878</v>
      </c>
      <c r="R1634">
        <f>IF(COUNTIF($A$2:A1634,A1634)=1,Q1634,"")</f>
        <v>97878</v>
      </c>
    </row>
    <row r="1635" spans="1:18">
      <c r="A1635" t="s">
        <v>12184</v>
      </c>
      <c r="B1635" t="s">
        <v>651</v>
      </c>
      <c r="C1635" t="s">
        <v>3098</v>
      </c>
      <c r="D1635" t="s">
        <v>119</v>
      </c>
      <c r="E1635" t="s">
        <v>14590</v>
      </c>
      <c r="F1635" t="s">
        <v>17222</v>
      </c>
      <c r="G1635" t="s">
        <v>133</v>
      </c>
      <c r="H1635" t="s">
        <v>14571</v>
      </c>
      <c r="I1635" t="s">
        <v>561</v>
      </c>
      <c r="J1635" s="28">
        <v>44957</v>
      </c>
      <c r="K1635" s="28"/>
      <c r="M1635">
        <v>0</v>
      </c>
      <c r="N1635">
        <v>1</v>
      </c>
      <c r="O1635">
        <v>17.3</v>
      </c>
      <c r="P1635" t="s">
        <v>14507</v>
      </c>
      <c r="Q1635">
        <f t="shared" si="25"/>
        <v>4408</v>
      </c>
      <c r="R1635">
        <f>IF(COUNTIF($A$2:A1635,A1635)=1,Q1635,"")</f>
        <v>4408</v>
      </c>
    </row>
    <row r="1636" spans="1:18">
      <c r="A1636" t="s">
        <v>9547</v>
      </c>
      <c r="B1636" t="s">
        <v>1179</v>
      </c>
      <c r="C1636" t="s">
        <v>14714</v>
      </c>
      <c r="D1636" t="s">
        <v>73</v>
      </c>
      <c r="E1636" t="s">
        <v>14543</v>
      </c>
      <c r="F1636" t="s">
        <v>17223</v>
      </c>
      <c r="G1636" t="s">
        <v>133</v>
      </c>
      <c r="H1636" t="s">
        <v>14511</v>
      </c>
      <c r="I1636" t="s">
        <v>2607</v>
      </c>
      <c r="J1636" s="28">
        <v>45183</v>
      </c>
      <c r="K1636" s="28">
        <v>45251</v>
      </c>
      <c r="L1636">
        <v>156</v>
      </c>
      <c r="M1636">
        <v>1</v>
      </c>
      <c r="N1636">
        <v>3</v>
      </c>
      <c r="P1636" t="s">
        <v>14524</v>
      </c>
      <c r="Q1636">
        <f t="shared" si="25"/>
        <v>46851</v>
      </c>
      <c r="R1636">
        <f>IF(COUNTIF($A$2:A1636,A1636)=1,Q1636,"")</f>
        <v>46851</v>
      </c>
    </row>
    <row r="1637" spans="1:18">
      <c r="A1637" t="s">
        <v>17224</v>
      </c>
      <c r="B1637" t="s">
        <v>1588</v>
      </c>
      <c r="C1637" t="s">
        <v>14853</v>
      </c>
      <c r="D1637" t="s">
        <v>52</v>
      </c>
      <c r="E1637" t="s">
        <v>14543</v>
      </c>
      <c r="F1637" t="s">
        <v>17225</v>
      </c>
      <c r="G1637" t="s">
        <v>14588</v>
      </c>
      <c r="H1637" t="s">
        <v>14527</v>
      </c>
      <c r="I1637" t="s">
        <v>2284</v>
      </c>
      <c r="J1637" s="28">
        <v>45540</v>
      </c>
      <c r="K1637" s="28">
        <v>45602</v>
      </c>
      <c r="L1637">
        <v>164</v>
      </c>
      <c r="M1637">
        <v>0</v>
      </c>
      <c r="N1637">
        <v>1</v>
      </c>
      <c r="P1637" t="s">
        <v>14507</v>
      </c>
      <c r="Q1637">
        <f t="shared" si="25"/>
        <v>55793</v>
      </c>
      <c r="R1637">
        <f>IF(COUNTIF($A$2:A1637,A1637)=1,Q1637,"")</f>
        <v>55793</v>
      </c>
    </row>
    <row r="1638" spans="1:18">
      <c r="A1638" t="s">
        <v>13750</v>
      </c>
      <c r="B1638" t="s">
        <v>4370</v>
      </c>
      <c r="C1638" t="s">
        <v>3098</v>
      </c>
      <c r="D1638" t="s">
        <v>52</v>
      </c>
      <c r="E1638" t="s">
        <v>14517</v>
      </c>
      <c r="F1638" t="s">
        <v>17226</v>
      </c>
      <c r="G1638" t="s">
        <v>61</v>
      </c>
      <c r="H1638" t="s">
        <v>14639</v>
      </c>
      <c r="I1638" t="s">
        <v>1364</v>
      </c>
      <c r="J1638" s="28">
        <v>45663</v>
      </c>
      <c r="K1638" s="28"/>
      <c r="M1638">
        <v>0</v>
      </c>
      <c r="N1638">
        <v>1</v>
      </c>
      <c r="O1638">
        <v>19.2</v>
      </c>
      <c r="P1638" t="s">
        <v>14550</v>
      </c>
      <c r="Q1638">
        <f t="shared" si="25"/>
        <v>150659</v>
      </c>
      <c r="R1638">
        <f>IF(COUNTIF($A$2:A1638,A1638)=1,Q1638,"")</f>
        <v>150659</v>
      </c>
    </row>
    <row r="1639" spans="1:18">
      <c r="A1639" t="s">
        <v>17227</v>
      </c>
      <c r="B1639" t="s">
        <v>4914</v>
      </c>
      <c r="C1639" t="s">
        <v>16412</v>
      </c>
      <c r="D1639" t="s">
        <v>52</v>
      </c>
      <c r="E1639" t="s">
        <v>14558</v>
      </c>
      <c r="F1639" t="s">
        <v>17228</v>
      </c>
      <c r="G1639" t="s">
        <v>53</v>
      </c>
      <c r="H1639" t="s">
        <v>14571</v>
      </c>
      <c r="I1639" t="s">
        <v>954</v>
      </c>
      <c r="J1639" s="28">
        <v>45485</v>
      </c>
      <c r="K1639" s="28">
        <v>45469</v>
      </c>
      <c r="L1639">
        <v>143</v>
      </c>
      <c r="M1639">
        <v>0</v>
      </c>
      <c r="N1639">
        <v>1</v>
      </c>
      <c r="O1639">
        <v>9.1</v>
      </c>
      <c r="P1639" t="s">
        <v>14550</v>
      </c>
      <c r="Q1639">
        <f t="shared" si="25"/>
        <v>176609</v>
      </c>
      <c r="R1639">
        <f>IF(COUNTIF($A$2:A1639,A1639)=1,Q1639,"")</f>
        <v>176609</v>
      </c>
    </row>
    <row r="1640" spans="1:18">
      <c r="A1640" t="s">
        <v>5666</v>
      </c>
      <c r="B1640" t="s">
        <v>2849</v>
      </c>
      <c r="C1640" t="s">
        <v>15705</v>
      </c>
      <c r="D1640" t="s">
        <v>52</v>
      </c>
      <c r="E1640" t="s">
        <v>14590</v>
      </c>
      <c r="F1640" t="s">
        <v>17229</v>
      </c>
      <c r="G1640" t="s">
        <v>14588</v>
      </c>
      <c r="H1640" t="s">
        <v>14511</v>
      </c>
      <c r="I1640" t="s">
        <v>632</v>
      </c>
      <c r="J1640" s="28">
        <v>45605</v>
      </c>
      <c r="K1640" s="28"/>
      <c r="M1640">
        <v>0</v>
      </c>
      <c r="N1640">
        <v>1</v>
      </c>
      <c r="O1640">
        <v>31.1</v>
      </c>
      <c r="P1640" t="s">
        <v>14516</v>
      </c>
      <c r="Q1640">
        <f t="shared" si="25"/>
        <v>196882</v>
      </c>
      <c r="R1640">
        <f>IF(COUNTIF($A$2:A1640,A1640)=1,Q1640,"")</f>
        <v>196882</v>
      </c>
    </row>
    <row r="1641" spans="1:18">
      <c r="A1641" t="s">
        <v>4452</v>
      </c>
      <c r="B1641" t="s">
        <v>1884</v>
      </c>
      <c r="C1641" t="s">
        <v>14883</v>
      </c>
      <c r="D1641" t="s">
        <v>73</v>
      </c>
      <c r="E1641" t="s">
        <v>14517</v>
      </c>
      <c r="F1641" t="s">
        <v>17230</v>
      </c>
      <c r="G1641" t="s">
        <v>14588</v>
      </c>
      <c r="H1641" t="s">
        <v>15448</v>
      </c>
      <c r="I1641" t="s">
        <v>609</v>
      </c>
      <c r="J1641" s="28">
        <v>45556</v>
      </c>
      <c r="K1641" s="28"/>
      <c r="M1641">
        <v>0</v>
      </c>
      <c r="N1641">
        <v>1</v>
      </c>
      <c r="O1641">
        <v>3.8</v>
      </c>
      <c r="P1641" t="s">
        <v>14512</v>
      </c>
      <c r="Q1641">
        <f t="shared" si="25"/>
        <v>46595</v>
      </c>
      <c r="R1641">
        <f>IF(COUNTIF($A$2:A1641,A1641)=1,Q1641,"")</f>
        <v>46595</v>
      </c>
    </row>
    <row r="1642" spans="1:18">
      <c r="A1642" t="s">
        <v>10089</v>
      </c>
      <c r="B1642" t="s">
        <v>11484</v>
      </c>
      <c r="C1642" t="s">
        <v>3098</v>
      </c>
      <c r="D1642" t="s">
        <v>119</v>
      </c>
      <c r="E1642" t="s">
        <v>14517</v>
      </c>
      <c r="F1642" t="s">
        <v>17231</v>
      </c>
      <c r="G1642" t="s">
        <v>90</v>
      </c>
      <c r="H1642" t="s">
        <v>14506</v>
      </c>
      <c r="I1642" t="s">
        <v>691</v>
      </c>
      <c r="J1642" s="28">
        <v>44777</v>
      </c>
      <c r="K1642" s="28"/>
      <c r="M1642">
        <v>0</v>
      </c>
      <c r="N1642">
        <v>1</v>
      </c>
      <c r="O1642">
        <v>12.9</v>
      </c>
      <c r="P1642" t="s">
        <v>14524</v>
      </c>
      <c r="Q1642">
        <f t="shared" si="25"/>
        <v>12924</v>
      </c>
      <c r="R1642">
        <f>IF(COUNTIF($A$2:A1642,A1642)=1,Q1642,"")</f>
        <v>12924</v>
      </c>
    </row>
    <row r="1643" spans="1:18">
      <c r="A1643" t="s">
        <v>17232</v>
      </c>
      <c r="B1643" t="s">
        <v>1528</v>
      </c>
      <c r="C1643" t="s">
        <v>15716</v>
      </c>
      <c r="D1643" t="s">
        <v>119</v>
      </c>
      <c r="E1643" t="s">
        <v>14522</v>
      </c>
      <c r="F1643" t="s">
        <v>17233</v>
      </c>
      <c r="G1643" t="s">
        <v>80</v>
      </c>
      <c r="H1643" t="s">
        <v>14574</v>
      </c>
      <c r="I1643" t="s">
        <v>1789</v>
      </c>
      <c r="J1643" s="28"/>
      <c r="K1643" s="28"/>
      <c r="M1643">
        <v>0</v>
      </c>
      <c r="N1643">
        <v>1</v>
      </c>
      <c r="O1643">
        <v>10.1</v>
      </c>
      <c r="P1643" t="s">
        <v>14524</v>
      </c>
      <c r="Q1643">
        <f t="shared" si="25"/>
        <v>6915</v>
      </c>
      <c r="R1643">
        <f>IF(COUNTIF($A$2:A1643,A1643)=1,Q1643,"")</f>
        <v>6915</v>
      </c>
    </row>
    <row r="1644" spans="1:18">
      <c r="A1644" t="s">
        <v>17234</v>
      </c>
      <c r="B1644" t="s">
        <v>2405</v>
      </c>
      <c r="C1644" t="s">
        <v>17216</v>
      </c>
      <c r="D1644" t="s">
        <v>73</v>
      </c>
      <c r="E1644" t="s">
        <v>14543</v>
      </c>
      <c r="F1644" t="s">
        <v>17235</v>
      </c>
      <c r="G1644" t="s">
        <v>133</v>
      </c>
      <c r="H1644" t="s">
        <v>14630</v>
      </c>
      <c r="I1644" t="s">
        <v>5866</v>
      </c>
      <c r="J1644" s="28">
        <v>45719</v>
      </c>
      <c r="K1644" s="28">
        <v>45802</v>
      </c>
      <c r="L1644">
        <v>154</v>
      </c>
      <c r="M1644">
        <v>0</v>
      </c>
      <c r="N1644">
        <v>1</v>
      </c>
      <c r="P1644" t="s">
        <v>14512</v>
      </c>
      <c r="Q1644">
        <f t="shared" si="25"/>
        <v>46194</v>
      </c>
      <c r="R1644">
        <f>IF(COUNTIF($A$2:A1644,A1644)=1,Q1644,"")</f>
        <v>46194</v>
      </c>
    </row>
    <row r="1645" spans="1:18">
      <c r="A1645" t="s">
        <v>17236</v>
      </c>
      <c r="B1645" t="s">
        <v>4784</v>
      </c>
      <c r="C1645" t="s">
        <v>15272</v>
      </c>
      <c r="D1645" t="s">
        <v>119</v>
      </c>
      <c r="E1645" t="s">
        <v>14517</v>
      </c>
      <c r="F1645" t="s">
        <v>17237</v>
      </c>
      <c r="G1645" t="s">
        <v>14519</v>
      </c>
      <c r="H1645" t="s">
        <v>14635</v>
      </c>
      <c r="I1645" t="s">
        <v>180</v>
      </c>
      <c r="J1645" s="28">
        <v>44752</v>
      </c>
      <c r="K1645" s="28"/>
      <c r="M1645">
        <v>0</v>
      </c>
      <c r="N1645">
        <v>1</v>
      </c>
      <c r="P1645" t="s">
        <v>14512</v>
      </c>
      <c r="Q1645">
        <f t="shared" si="25"/>
        <v>9023</v>
      </c>
      <c r="R1645">
        <f>IF(COUNTIF($A$2:A1645,A1645)=1,Q1645,"")</f>
        <v>9023</v>
      </c>
    </row>
    <row r="1646" spans="1:18">
      <c r="A1646" t="s">
        <v>13584</v>
      </c>
      <c r="B1646" t="s">
        <v>359</v>
      </c>
      <c r="C1646" t="s">
        <v>3098</v>
      </c>
      <c r="D1646" t="s">
        <v>73</v>
      </c>
      <c r="E1646" t="s">
        <v>14509</v>
      </c>
      <c r="F1646" t="s">
        <v>17238</v>
      </c>
      <c r="G1646" t="s">
        <v>74</v>
      </c>
      <c r="H1646" t="s">
        <v>14925</v>
      </c>
      <c r="I1646" t="s">
        <v>6607</v>
      </c>
      <c r="J1646" s="28">
        <v>45508</v>
      </c>
      <c r="K1646" s="28"/>
      <c r="M1646">
        <v>0</v>
      </c>
      <c r="N1646">
        <v>1</v>
      </c>
      <c r="O1646">
        <v>1.8</v>
      </c>
      <c r="P1646" t="s">
        <v>14550</v>
      </c>
      <c r="Q1646">
        <f t="shared" si="25"/>
        <v>34071</v>
      </c>
      <c r="R1646">
        <f>IF(COUNTIF($A$2:A1646,A1646)=1,Q1646,"")</f>
        <v>34071</v>
      </c>
    </row>
    <row r="1647" spans="1:18">
      <c r="A1647" t="s">
        <v>11371</v>
      </c>
      <c r="B1647" t="s">
        <v>2711</v>
      </c>
      <c r="C1647" t="s">
        <v>3098</v>
      </c>
      <c r="D1647" t="s">
        <v>119</v>
      </c>
      <c r="E1647" t="s">
        <v>14522</v>
      </c>
      <c r="F1647" t="s">
        <v>17239</v>
      </c>
      <c r="G1647" t="s">
        <v>67</v>
      </c>
      <c r="H1647" t="s">
        <v>15103</v>
      </c>
      <c r="I1647" t="s">
        <v>400</v>
      </c>
      <c r="J1647" s="28">
        <v>44831</v>
      </c>
      <c r="K1647" s="28"/>
      <c r="M1647">
        <v>0</v>
      </c>
      <c r="N1647">
        <v>1</v>
      </c>
      <c r="O1647">
        <v>1.4</v>
      </c>
      <c r="P1647" t="s">
        <v>14512</v>
      </c>
      <c r="Q1647">
        <f t="shared" si="25"/>
        <v>2438</v>
      </c>
      <c r="R1647">
        <f>IF(COUNTIF($A$2:A1647,A1647)=1,Q1647,"")</f>
        <v>2438</v>
      </c>
    </row>
    <row r="1648" spans="1:18">
      <c r="A1648" t="s">
        <v>17240</v>
      </c>
      <c r="B1648" t="s">
        <v>2245</v>
      </c>
      <c r="C1648" t="s">
        <v>16812</v>
      </c>
      <c r="D1648" t="s">
        <v>100</v>
      </c>
      <c r="E1648" t="s">
        <v>14590</v>
      </c>
      <c r="F1648" t="s">
        <v>17241</v>
      </c>
      <c r="G1648" t="s">
        <v>74</v>
      </c>
      <c r="H1648" t="s">
        <v>14682</v>
      </c>
      <c r="I1648" t="s">
        <v>1784</v>
      </c>
      <c r="J1648" s="28">
        <v>44671</v>
      </c>
      <c r="K1648" s="28"/>
      <c r="M1648">
        <v>0</v>
      </c>
      <c r="N1648">
        <v>1</v>
      </c>
      <c r="P1648" t="s">
        <v>14516</v>
      </c>
      <c r="Q1648">
        <f t="shared" si="25"/>
        <v>3876</v>
      </c>
      <c r="R1648">
        <f>IF(COUNTIF($A$2:A1648,A1648)=1,Q1648,"")</f>
        <v>3876</v>
      </c>
    </row>
    <row r="1649" spans="1:18">
      <c r="A1649" t="s">
        <v>17242</v>
      </c>
      <c r="B1649" t="s">
        <v>3628</v>
      </c>
      <c r="C1649" t="s">
        <v>15017</v>
      </c>
      <c r="D1649" t="s">
        <v>60</v>
      </c>
      <c r="E1649" t="s">
        <v>14517</v>
      </c>
      <c r="F1649" t="s">
        <v>17243</v>
      </c>
      <c r="G1649" t="s">
        <v>74</v>
      </c>
      <c r="H1649" t="s">
        <v>14506</v>
      </c>
      <c r="I1649" t="s">
        <v>1679</v>
      </c>
      <c r="J1649" s="28">
        <v>44781</v>
      </c>
      <c r="K1649" s="28"/>
      <c r="M1649">
        <v>0</v>
      </c>
      <c r="N1649">
        <v>1</v>
      </c>
      <c r="O1649">
        <v>2.8</v>
      </c>
      <c r="P1649" t="s">
        <v>14512</v>
      </c>
      <c r="Q1649">
        <f t="shared" si="25"/>
        <v>4409</v>
      </c>
      <c r="R1649">
        <f>IF(COUNTIF($A$2:A1649,A1649)=1,Q1649,"")</f>
        <v>4409</v>
      </c>
    </row>
    <row r="1650" spans="1:18">
      <c r="A1650" t="s">
        <v>5658</v>
      </c>
      <c r="B1650" t="s">
        <v>1901</v>
      </c>
      <c r="C1650" t="s">
        <v>3098</v>
      </c>
      <c r="D1650" t="s">
        <v>73</v>
      </c>
      <c r="E1650" t="s">
        <v>14543</v>
      </c>
      <c r="F1650" t="s">
        <v>17244</v>
      </c>
      <c r="G1650" t="s">
        <v>61</v>
      </c>
      <c r="H1650" t="s">
        <v>14635</v>
      </c>
      <c r="I1650" t="s">
        <v>2270</v>
      </c>
      <c r="J1650" s="28">
        <v>45361</v>
      </c>
      <c r="K1650" s="28">
        <v>45283</v>
      </c>
      <c r="L1650">
        <v>47</v>
      </c>
      <c r="M1650">
        <v>1</v>
      </c>
      <c r="N1650">
        <v>4</v>
      </c>
      <c r="O1650">
        <v>0.7</v>
      </c>
      <c r="P1650" t="s">
        <v>14507</v>
      </c>
      <c r="Q1650">
        <f t="shared" si="25"/>
        <v>29064</v>
      </c>
      <c r="R1650">
        <f>IF(COUNTIF($A$2:A1650,A1650)=1,Q1650,"")</f>
        <v>29064</v>
      </c>
    </row>
    <row r="1651" spans="1:18">
      <c r="A1651" t="s">
        <v>11075</v>
      </c>
      <c r="B1651" t="s">
        <v>5714</v>
      </c>
      <c r="C1651" t="s">
        <v>3098</v>
      </c>
      <c r="D1651" t="s">
        <v>119</v>
      </c>
      <c r="E1651" t="s">
        <v>14522</v>
      </c>
      <c r="F1651" t="s">
        <v>17245</v>
      </c>
      <c r="G1651" t="s">
        <v>80</v>
      </c>
      <c r="H1651" t="s">
        <v>14511</v>
      </c>
      <c r="I1651" t="s">
        <v>1633</v>
      </c>
      <c r="J1651" s="28">
        <v>44784</v>
      </c>
      <c r="K1651" s="28"/>
      <c r="M1651">
        <v>0</v>
      </c>
      <c r="N1651">
        <v>1</v>
      </c>
      <c r="O1651">
        <v>29.2</v>
      </c>
      <c r="P1651" t="s">
        <v>14516</v>
      </c>
      <c r="Q1651">
        <f t="shared" si="25"/>
        <v>12533</v>
      </c>
      <c r="R1651">
        <f>IF(COUNTIF($A$2:A1651,A1651)=1,Q1651,"")</f>
        <v>12533</v>
      </c>
    </row>
    <row r="1652" spans="1:18">
      <c r="A1652" t="s">
        <v>14065</v>
      </c>
      <c r="B1652" t="s">
        <v>1510</v>
      </c>
      <c r="C1652" t="s">
        <v>16315</v>
      </c>
      <c r="D1652" t="s">
        <v>52</v>
      </c>
      <c r="E1652" t="s">
        <v>14517</v>
      </c>
      <c r="F1652" t="s">
        <v>17246</v>
      </c>
      <c r="G1652" t="s">
        <v>90</v>
      </c>
      <c r="H1652" t="s">
        <v>14540</v>
      </c>
      <c r="I1652" t="s">
        <v>873</v>
      </c>
      <c r="J1652" s="28">
        <v>45479</v>
      </c>
      <c r="K1652" s="28"/>
      <c r="M1652">
        <v>0</v>
      </c>
      <c r="N1652">
        <v>1</v>
      </c>
      <c r="O1652">
        <v>23.1</v>
      </c>
      <c r="P1652" t="s">
        <v>14516</v>
      </c>
      <c r="Q1652">
        <f t="shared" si="25"/>
        <v>84165</v>
      </c>
      <c r="R1652">
        <f>IF(COUNTIF($A$2:A1652,A1652)=1,Q1652,"")</f>
        <v>84165</v>
      </c>
    </row>
    <row r="1653" spans="1:18">
      <c r="A1653" t="s">
        <v>11994</v>
      </c>
      <c r="B1653" t="s">
        <v>1008</v>
      </c>
      <c r="C1653" t="s">
        <v>14786</v>
      </c>
      <c r="D1653" t="s">
        <v>73</v>
      </c>
      <c r="E1653" t="s">
        <v>14590</v>
      </c>
      <c r="F1653" t="s">
        <v>17247</v>
      </c>
      <c r="G1653" t="s">
        <v>90</v>
      </c>
      <c r="H1653" t="s">
        <v>14639</v>
      </c>
      <c r="I1653" t="s">
        <v>4304</v>
      </c>
      <c r="J1653" s="28">
        <v>44977</v>
      </c>
      <c r="K1653" s="28"/>
      <c r="M1653">
        <v>0</v>
      </c>
      <c r="N1653">
        <v>1</v>
      </c>
      <c r="O1653">
        <v>14.9</v>
      </c>
      <c r="P1653" t="s">
        <v>14550</v>
      </c>
      <c r="Q1653">
        <f t="shared" si="25"/>
        <v>10151</v>
      </c>
      <c r="R1653">
        <f>IF(COUNTIF($A$2:A1653,A1653)=1,Q1653,"")</f>
        <v>10151</v>
      </c>
    </row>
    <row r="1654" spans="1:18">
      <c r="A1654" t="s">
        <v>17248</v>
      </c>
      <c r="B1654" t="s">
        <v>1070</v>
      </c>
      <c r="C1654" t="s">
        <v>17249</v>
      </c>
      <c r="D1654" t="s">
        <v>60</v>
      </c>
      <c r="E1654" t="s">
        <v>14543</v>
      </c>
      <c r="F1654" t="s">
        <v>17250</v>
      </c>
      <c r="G1654" t="s">
        <v>14588</v>
      </c>
      <c r="H1654" t="s">
        <v>14639</v>
      </c>
      <c r="I1654" t="s">
        <v>2488</v>
      </c>
      <c r="J1654" s="28">
        <v>45337</v>
      </c>
      <c r="K1654" s="28">
        <v>45300</v>
      </c>
      <c r="L1654">
        <v>126</v>
      </c>
      <c r="M1654">
        <v>0</v>
      </c>
      <c r="N1654">
        <v>1</v>
      </c>
      <c r="O1654">
        <v>15.7</v>
      </c>
      <c r="P1654" t="s">
        <v>14524</v>
      </c>
      <c r="Q1654">
        <f t="shared" si="25"/>
        <v>16088</v>
      </c>
      <c r="R1654">
        <f>IF(COUNTIF($A$2:A1654,A1654)=1,Q1654,"")</f>
        <v>16088</v>
      </c>
    </row>
    <row r="1655" spans="1:18">
      <c r="A1655" t="s">
        <v>12574</v>
      </c>
      <c r="B1655" t="s">
        <v>3211</v>
      </c>
      <c r="C1655" t="s">
        <v>14538</v>
      </c>
      <c r="D1655" t="s">
        <v>60</v>
      </c>
      <c r="E1655" t="s">
        <v>14543</v>
      </c>
      <c r="F1655" t="s">
        <v>17251</v>
      </c>
      <c r="G1655" t="s">
        <v>133</v>
      </c>
      <c r="H1655" t="s">
        <v>14527</v>
      </c>
      <c r="I1655" t="s">
        <v>1042</v>
      </c>
      <c r="J1655" s="28">
        <v>45209</v>
      </c>
      <c r="K1655" s="28">
        <v>45260</v>
      </c>
      <c r="L1655">
        <v>172</v>
      </c>
      <c r="M1655">
        <v>1</v>
      </c>
      <c r="N1655">
        <v>3</v>
      </c>
      <c r="O1655">
        <v>34.6</v>
      </c>
      <c r="P1655" t="s">
        <v>14507</v>
      </c>
      <c r="Q1655">
        <f t="shared" si="25"/>
        <v>19757</v>
      </c>
      <c r="R1655">
        <f>IF(COUNTIF($A$2:A1655,A1655)=1,Q1655,"")</f>
        <v>19757</v>
      </c>
    </row>
    <row r="1656" spans="1:18">
      <c r="A1656" t="s">
        <v>9842</v>
      </c>
      <c r="B1656" t="s">
        <v>5974</v>
      </c>
      <c r="C1656" t="s">
        <v>14814</v>
      </c>
      <c r="D1656" t="s">
        <v>52</v>
      </c>
      <c r="E1656" t="s">
        <v>14509</v>
      </c>
      <c r="F1656" t="s">
        <v>17252</v>
      </c>
      <c r="G1656" t="s">
        <v>67</v>
      </c>
      <c r="H1656" t="s">
        <v>14530</v>
      </c>
      <c r="I1656" t="s">
        <v>2150</v>
      </c>
      <c r="J1656" s="28">
        <v>45410</v>
      </c>
      <c r="K1656" s="28"/>
      <c r="M1656">
        <v>0</v>
      </c>
      <c r="N1656">
        <v>1</v>
      </c>
      <c r="O1656">
        <v>7.4</v>
      </c>
      <c r="P1656" t="s">
        <v>14516</v>
      </c>
      <c r="Q1656">
        <f t="shared" si="25"/>
        <v>81183</v>
      </c>
      <c r="R1656">
        <f>IF(COUNTIF($A$2:A1656,A1656)=1,Q1656,"")</f>
        <v>81183</v>
      </c>
    </row>
    <row r="1657" spans="1:18">
      <c r="A1657" t="s">
        <v>17253</v>
      </c>
      <c r="B1657" t="s">
        <v>6439</v>
      </c>
      <c r="C1657" t="s">
        <v>15716</v>
      </c>
      <c r="D1657" t="s">
        <v>73</v>
      </c>
      <c r="E1657" t="s">
        <v>14543</v>
      </c>
      <c r="F1657" t="s">
        <v>17254</v>
      </c>
      <c r="G1657" t="s">
        <v>74</v>
      </c>
      <c r="H1657" t="s">
        <v>14571</v>
      </c>
      <c r="I1657" t="s">
        <v>2991</v>
      </c>
      <c r="J1657" s="28">
        <v>45321</v>
      </c>
      <c r="K1657" s="28">
        <v>45248</v>
      </c>
      <c r="L1657">
        <v>94</v>
      </c>
      <c r="M1657">
        <v>0</v>
      </c>
      <c r="N1657">
        <v>1</v>
      </c>
      <c r="O1657">
        <v>24.1</v>
      </c>
      <c r="P1657" t="s">
        <v>14512</v>
      </c>
      <c r="Q1657">
        <f t="shared" si="25"/>
        <v>14518</v>
      </c>
      <c r="R1657">
        <f>IF(COUNTIF($A$2:A1657,A1657)=1,Q1657,"")</f>
        <v>14518</v>
      </c>
    </row>
    <row r="1658" spans="1:18">
      <c r="A1658" t="s">
        <v>8553</v>
      </c>
      <c r="B1658" t="s">
        <v>1907</v>
      </c>
      <c r="C1658" t="s">
        <v>15639</v>
      </c>
      <c r="D1658" t="s">
        <v>100</v>
      </c>
      <c r="E1658" t="s">
        <v>14590</v>
      </c>
      <c r="F1658" t="s">
        <v>17255</v>
      </c>
      <c r="G1658" t="s">
        <v>67</v>
      </c>
      <c r="H1658" t="s">
        <v>14540</v>
      </c>
      <c r="I1658" t="s">
        <v>2367</v>
      </c>
      <c r="J1658" s="28">
        <v>45319</v>
      </c>
      <c r="K1658" s="28"/>
      <c r="M1658">
        <v>0</v>
      </c>
      <c r="N1658">
        <v>1</v>
      </c>
      <c r="O1658">
        <v>6</v>
      </c>
      <c r="P1658" t="s">
        <v>14507</v>
      </c>
      <c r="Q1658">
        <f t="shared" si="25"/>
        <v>4216</v>
      </c>
      <c r="R1658">
        <f>IF(COUNTIF($A$2:A1658,A1658)=1,Q1658,"")</f>
        <v>4216</v>
      </c>
    </row>
    <row r="1659" spans="1:18">
      <c r="A1659" t="s">
        <v>8246</v>
      </c>
      <c r="B1659" t="s">
        <v>956</v>
      </c>
      <c r="C1659" t="s">
        <v>15580</v>
      </c>
      <c r="D1659" t="s">
        <v>73</v>
      </c>
      <c r="E1659" t="s">
        <v>14590</v>
      </c>
      <c r="F1659" t="s">
        <v>17256</v>
      </c>
      <c r="G1659" t="s">
        <v>74</v>
      </c>
      <c r="H1659" t="s">
        <v>14571</v>
      </c>
      <c r="I1659" t="s">
        <v>7400</v>
      </c>
      <c r="J1659" s="28">
        <v>45755</v>
      </c>
      <c r="K1659" s="28"/>
      <c r="M1659">
        <v>0</v>
      </c>
      <c r="N1659">
        <v>1</v>
      </c>
      <c r="O1659">
        <v>27</v>
      </c>
      <c r="P1659" t="s">
        <v>14512</v>
      </c>
      <c r="Q1659">
        <f t="shared" si="25"/>
        <v>32588</v>
      </c>
      <c r="R1659">
        <f>IF(COUNTIF($A$2:A1659,A1659)=1,Q1659,"")</f>
        <v>32588</v>
      </c>
    </row>
    <row r="1660" spans="1:18">
      <c r="A1660" t="s">
        <v>6337</v>
      </c>
      <c r="B1660" t="s">
        <v>3588</v>
      </c>
      <c r="C1660" t="s">
        <v>14729</v>
      </c>
      <c r="D1660" t="s">
        <v>60</v>
      </c>
      <c r="E1660" t="s">
        <v>14509</v>
      </c>
      <c r="F1660" t="s">
        <v>17257</v>
      </c>
      <c r="G1660" t="s">
        <v>67</v>
      </c>
      <c r="H1660" t="s">
        <v>14532</v>
      </c>
      <c r="I1660" t="s">
        <v>5308</v>
      </c>
      <c r="J1660" s="28">
        <v>44819</v>
      </c>
      <c r="K1660" s="28"/>
      <c r="M1660">
        <v>0</v>
      </c>
      <c r="N1660">
        <v>1</v>
      </c>
      <c r="P1660" t="s">
        <v>14524</v>
      </c>
      <c r="Q1660">
        <f t="shared" si="25"/>
        <v>19764</v>
      </c>
      <c r="R1660">
        <f>IF(COUNTIF($A$2:A1660,A1660)=1,Q1660,"")</f>
        <v>19764</v>
      </c>
    </row>
    <row r="1661" spans="1:18">
      <c r="A1661" t="s">
        <v>17258</v>
      </c>
      <c r="B1661" t="s">
        <v>4753</v>
      </c>
      <c r="C1661" t="s">
        <v>14748</v>
      </c>
      <c r="D1661" t="s">
        <v>60</v>
      </c>
      <c r="E1661" t="s">
        <v>14517</v>
      </c>
      <c r="F1661" t="s">
        <v>17259</v>
      </c>
      <c r="G1661" t="s">
        <v>74</v>
      </c>
      <c r="H1661" t="s">
        <v>14565</v>
      </c>
      <c r="I1661" t="s">
        <v>262</v>
      </c>
      <c r="J1661" s="28">
        <v>45044</v>
      </c>
      <c r="K1661" s="28"/>
      <c r="M1661">
        <v>0</v>
      </c>
      <c r="N1661">
        <v>1</v>
      </c>
      <c r="O1661">
        <v>25.3</v>
      </c>
      <c r="P1661" t="s">
        <v>14524</v>
      </c>
      <c r="Q1661">
        <f t="shared" si="25"/>
        <v>14796</v>
      </c>
      <c r="R1661">
        <f>IF(COUNTIF($A$2:A1661,A1661)=1,Q1661,"")</f>
        <v>14796</v>
      </c>
    </row>
    <row r="1662" spans="1:18">
      <c r="A1662" t="s">
        <v>17260</v>
      </c>
      <c r="B1662" t="s">
        <v>3356</v>
      </c>
      <c r="C1662" t="s">
        <v>16020</v>
      </c>
      <c r="D1662" t="s">
        <v>119</v>
      </c>
      <c r="E1662" t="s">
        <v>14558</v>
      </c>
      <c r="F1662" t="s">
        <v>17261</v>
      </c>
      <c r="G1662" t="s">
        <v>61</v>
      </c>
      <c r="H1662" t="s">
        <v>14639</v>
      </c>
      <c r="I1662" t="s">
        <v>831</v>
      </c>
      <c r="J1662" s="28"/>
      <c r="K1662" s="28">
        <v>45016</v>
      </c>
      <c r="L1662">
        <v>174</v>
      </c>
      <c r="M1662">
        <v>0</v>
      </c>
      <c r="N1662">
        <v>1</v>
      </c>
      <c r="P1662" t="s">
        <v>14507</v>
      </c>
      <c r="Q1662">
        <f t="shared" si="25"/>
        <v>3849</v>
      </c>
      <c r="R1662">
        <f>IF(COUNTIF($A$2:A1662,A1662)=1,Q1662,"")</f>
        <v>3849</v>
      </c>
    </row>
    <row r="1663" spans="1:18">
      <c r="A1663" t="s">
        <v>17262</v>
      </c>
      <c r="B1663" t="s">
        <v>2474</v>
      </c>
      <c r="C1663" t="s">
        <v>14735</v>
      </c>
      <c r="D1663" t="s">
        <v>100</v>
      </c>
      <c r="E1663" t="s">
        <v>14590</v>
      </c>
      <c r="F1663" t="s">
        <v>14531</v>
      </c>
      <c r="G1663" t="s">
        <v>14519</v>
      </c>
      <c r="H1663" t="s">
        <v>14798</v>
      </c>
      <c r="I1663" t="s">
        <v>354</v>
      </c>
      <c r="J1663" s="28">
        <v>45382</v>
      </c>
      <c r="K1663" s="28"/>
      <c r="M1663">
        <v>0</v>
      </c>
      <c r="N1663">
        <v>1</v>
      </c>
      <c r="O1663">
        <v>14.5</v>
      </c>
      <c r="P1663" t="s">
        <v>14550</v>
      </c>
      <c r="Q1663">
        <f t="shared" si="25"/>
        <v>4000</v>
      </c>
      <c r="R1663">
        <f>IF(COUNTIF($A$2:A1663,A1663)=1,Q1663,"")</f>
        <v>4000</v>
      </c>
    </row>
    <row r="1664" spans="1:18">
      <c r="A1664" t="s">
        <v>17263</v>
      </c>
      <c r="B1664" t="s">
        <v>1428</v>
      </c>
      <c r="C1664" t="s">
        <v>14770</v>
      </c>
      <c r="D1664" t="s">
        <v>73</v>
      </c>
      <c r="E1664" t="s">
        <v>14558</v>
      </c>
      <c r="F1664" t="s">
        <v>17264</v>
      </c>
      <c r="G1664" t="s">
        <v>14519</v>
      </c>
      <c r="H1664" t="s">
        <v>14571</v>
      </c>
      <c r="I1664" t="s">
        <v>295</v>
      </c>
      <c r="J1664" s="28">
        <v>45327</v>
      </c>
      <c r="K1664" s="28">
        <v>45367</v>
      </c>
      <c r="L1664">
        <v>172</v>
      </c>
      <c r="M1664">
        <v>0</v>
      </c>
      <c r="N1664">
        <v>1</v>
      </c>
      <c r="O1664">
        <v>17.600000000000001</v>
      </c>
      <c r="P1664" t="s">
        <v>14507</v>
      </c>
      <c r="Q1664">
        <f t="shared" si="25"/>
        <v>19064</v>
      </c>
      <c r="R1664">
        <f>IF(COUNTIF($A$2:A1664,A1664)=1,Q1664,"")</f>
        <v>19064</v>
      </c>
    </row>
    <row r="1665" spans="1:18">
      <c r="A1665" t="s">
        <v>6483</v>
      </c>
      <c r="B1665" t="s">
        <v>1576</v>
      </c>
      <c r="C1665" t="s">
        <v>14960</v>
      </c>
      <c r="D1665" t="s">
        <v>119</v>
      </c>
      <c r="E1665" t="s">
        <v>14543</v>
      </c>
      <c r="F1665" t="s">
        <v>17265</v>
      </c>
      <c r="G1665" t="s">
        <v>133</v>
      </c>
      <c r="H1665" t="s">
        <v>14754</v>
      </c>
      <c r="I1665" t="s">
        <v>648</v>
      </c>
      <c r="J1665" s="28">
        <v>45444</v>
      </c>
      <c r="K1665" s="28">
        <v>45424</v>
      </c>
      <c r="L1665">
        <v>92</v>
      </c>
      <c r="M1665">
        <v>0</v>
      </c>
      <c r="N1665">
        <v>1</v>
      </c>
      <c r="O1665">
        <v>17.7</v>
      </c>
      <c r="P1665" t="s">
        <v>14524</v>
      </c>
      <c r="Q1665">
        <f t="shared" si="25"/>
        <v>10443</v>
      </c>
      <c r="R1665">
        <f>IF(COUNTIF($A$2:A1665,A1665)=1,Q1665,"")</f>
        <v>10443</v>
      </c>
    </row>
    <row r="1666" spans="1:18">
      <c r="A1666" t="s">
        <v>13187</v>
      </c>
      <c r="B1666" t="s">
        <v>713</v>
      </c>
      <c r="C1666" t="s">
        <v>15254</v>
      </c>
      <c r="D1666" t="s">
        <v>73</v>
      </c>
      <c r="E1666" t="s">
        <v>14543</v>
      </c>
      <c r="F1666" t="s">
        <v>14736</v>
      </c>
      <c r="G1666" t="s">
        <v>61</v>
      </c>
      <c r="H1666" t="s">
        <v>14540</v>
      </c>
      <c r="I1666" t="s">
        <v>1090</v>
      </c>
      <c r="J1666" s="28">
        <v>45697</v>
      </c>
      <c r="K1666" s="28">
        <v>45639</v>
      </c>
      <c r="L1666">
        <v>106</v>
      </c>
      <c r="M1666">
        <v>1</v>
      </c>
      <c r="N1666">
        <v>4</v>
      </c>
      <c r="O1666">
        <v>28</v>
      </c>
      <c r="P1666" t="s">
        <v>14550</v>
      </c>
      <c r="Q1666">
        <f t="shared" ref="Q1666:Q1729" si="26">IFERROR(IF(RIGHT(UPPER(TRIM(F1666)),1)="K",VALUE(SUBSTITUTE(SUBSTITUTE(LEFT(TRIM(F1666),LEN(TRIM(F1666))-1),"$",""),",",""))*1000,IF(RIGHT(UPPER(TRIM(F1666)),1)="M",VALUE(SUBSTITUTE(SUBSTITUTE(LEFT(TRIM(F1666),LEN(TRIM(F1666))-1),"$",""),",",""))*1000000,VALUE(SUBSTITUTE(SUBSTITUTE(TRIM(F1666),"$",""),",","")))),"")</f>
        <v>20000</v>
      </c>
      <c r="R1666">
        <f>IF(COUNTIF($A$2:A1666,A1666)=1,Q1666,"")</f>
        <v>20000</v>
      </c>
    </row>
    <row r="1667" spans="1:18">
      <c r="A1667" t="s">
        <v>4238</v>
      </c>
      <c r="B1667" t="s">
        <v>6283</v>
      </c>
      <c r="C1667" t="s">
        <v>16369</v>
      </c>
      <c r="D1667" t="s">
        <v>60</v>
      </c>
      <c r="E1667" t="s">
        <v>14558</v>
      </c>
      <c r="F1667" t="s">
        <v>17266</v>
      </c>
      <c r="G1667" t="s">
        <v>14588</v>
      </c>
      <c r="H1667" t="s">
        <v>14511</v>
      </c>
      <c r="I1667" t="s">
        <v>725</v>
      </c>
      <c r="J1667" s="28">
        <v>45252</v>
      </c>
      <c r="K1667" s="28">
        <v>45191</v>
      </c>
      <c r="L1667">
        <v>25</v>
      </c>
      <c r="M1667">
        <v>0</v>
      </c>
      <c r="N1667">
        <v>1</v>
      </c>
      <c r="O1667">
        <v>0.3</v>
      </c>
      <c r="P1667" t="s">
        <v>14524</v>
      </c>
      <c r="Q1667">
        <f t="shared" si="26"/>
        <v>4138</v>
      </c>
      <c r="R1667">
        <f>IF(COUNTIF($A$2:A1667,A1667)=1,Q1667,"")</f>
        <v>4138</v>
      </c>
    </row>
    <row r="1668" spans="1:18">
      <c r="A1668" t="s">
        <v>6481</v>
      </c>
      <c r="B1668" t="s">
        <v>445</v>
      </c>
      <c r="C1668" t="s">
        <v>3098</v>
      </c>
      <c r="D1668" t="s">
        <v>119</v>
      </c>
      <c r="E1668" t="s">
        <v>14509</v>
      </c>
      <c r="F1668" t="s">
        <v>14593</v>
      </c>
      <c r="G1668" t="s">
        <v>133</v>
      </c>
      <c r="H1668" t="s">
        <v>14574</v>
      </c>
      <c r="I1668" t="s">
        <v>1012</v>
      </c>
      <c r="J1668" s="28">
        <v>45383</v>
      </c>
      <c r="K1668" s="28"/>
      <c r="M1668">
        <v>0</v>
      </c>
      <c r="N1668">
        <v>1</v>
      </c>
      <c r="O1668">
        <v>4.5</v>
      </c>
      <c r="P1668" t="s">
        <v>14512</v>
      </c>
      <c r="Q1668">
        <f t="shared" si="26"/>
        <v>8000</v>
      </c>
      <c r="R1668">
        <f>IF(COUNTIF($A$2:A1668,A1668)=1,Q1668,"")</f>
        <v>8000</v>
      </c>
    </row>
    <row r="1669" spans="1:18">
      <c r="A1669" t="s">
        <v>17267</v>
      </c>
      <c r="B1669" t="s">
        <v>5159</v>
      </c>
      <c r="C1669" t="s">
        <v>17268</v>
      </c>
      <c r="D1669" t="s">
        <v>73</v>
      </c>
      <c r="E1669" t="s">
        <v>14558</v>
      </c>
      <c r="F1669" t="s">
        <v>17269</v>
      </c>
      <c r="G1669" t="s">
        <v>80</v>
      </c>
      <c r="H1669" t="s">
        <v>14549</v>
      </c>
      <c r="I1669" t="s">
        <v>1012</v>
      </c>
      <c r="J1669" s="28">
        <v>45438</v>
      </c>
      <c r="K1669" s="28">
        <v>45459</v>
      </c>
      <c r="L1669">
        <v>188</v>
      </c>
      <c r="M1669">
        <v>0</v>
      </c>
      <c r="N1669">
        <v>1</v>
      </c>
      <c r="O1669">
        <v>6.4</v>
      </c>
      <c r="P1669" t="s">
        <v>14516</v>
      </c>
      <c r="Q1669">
        <f t="shared" si="26"/>
        <v>37948</v>
      </c>
      <c r="R1669">
        <f>IF(COUNTIF($A$2:A1669,A1669)=1,Q1669,"")</f>
        <v>37948</v>
      </c>
    </row>
    <row r="1670" spans="1:18">
      <c r="A1670" t="s">
        <v>17270</v>
      </c>
      <c r="B1670" t="s">
        <v>2253</v>
      </c>
      <c r="C1670" t="s">
        <v>3098</v>
      </c>
      <c r="D1670" t="s">
        <v>73</v>
      </c>
      <c r="E1670" t="s">
        <v>14517</v>
      </c>
      <c r="F1670" t="s">
        <v>17271</v>
      </c>
      <c r="G1670" t="s">
        <v>61</v>
      </c>
      <c r="H1670" t="s">
        <v>14511</v>
      </c>
      <c r="I1670" t="s">
        <v>4042</v>
      </c>
      <c r="J1670" s="28">
        <v>44671</v>
      </c>
      <c r="K1670" s="28"/>
      <c r="M1670">
        <v>0</v>
      </c>
      <c r="N1670">
        <v>1</v>
      </c>
      <c r="O1670">
        <v>12.3</v>
      </c>
      <c r="P1670" t="s">
        <v>14550</v>
      </c>
      <c r="Q1670">
        <f t="shared" si="26"/>
        <v>14323</v>
      </c>
      <c r="R1670">
        <f>IF(COUNTIF($A$2:A1670,A1670)=1,Q1670,"")</f>
        <v>14323</v>
      </c>
    </row>
    <row r="1671" spans="1:18">
      <c r="A1671" t="s">
        <v>17272</v>
      </c>
      <c r="B1671" t="s">
        <v>13054</v>
      </c>
      <c r="C1671" t="s">
        <v>3098</v>
      </c>
      <c r="D1671" t="s">
        <v>52</v>
      </c>
      <c r="E1671" t="s">
        <v>14543</v>
      </c>
      <c r="F1671" t="s">
        <v>17273</v>
      </c>
      <c r="G1671" t="s">
        <v>90</v>
      </c>
      <c r="H1671" t="s">
        <v>14635</v>
      </c>
      <c r="I1671" t="s">
        <v>9509</v>
      </c>
      <c r="J1671" s="28">
        <v>45354</v>
      </c>
      <c r="K1671" s="28">
        <v>45336</v>
      </c>
      <c r="L1671">
        <v>137</v>
      </c>
      <c r="M1671">
        <v>0</v>
      </c>
      <c r="N1671">
        <v>1</v>
      </c>
      <c r="O1671">
        <v>8.1</v>
      </c>
      <c r="P1671" t="s">
        <v>14550</v>
      </c>
      <c r="Q1671">
        <f t="shared" si="26"/>
        <v>85007</v>
      </c>
      <c r="R1671">
        <f>IF(COUNTIF($A$2:A1671,A1671)=1,Q1671,"")</f>
        <v>85007</v>
      </c>
    </row>
    <row r="1672" spans="1:18">
      <c r="A1672" t="s">
        <v>17274</v>
      </c>
      <c r="B1672" t="s">
        <v>8065</v>
      </c>
      <c r="C1672" t="s">
        <v>15880</v>
      </c>
      <c r="D1672" t="s">
        <v>100</v>
      </c>
      <c r="E1672" t="s">
        <v>14558</v>
      </c>
      <c r="F1672" t="s">
        <v>17275</v>
      </c>
      <c r="G1672" t="s">
        <v>133</v>
      </c>
      <c r="H1672" t="s">
        <v>14682</v>
      </c>
      <c r="I1672" t="s">
        <v>17276</v>
      </c>
      <c r="J1672" s="28">
        <v>45518</v>
      </c>
      <c r="K1672" s="28">
        <v>45540</v>
      </c>
      <c r="L1672">
        <v>91</v>
      </c>
      <c r="M1672">
        <v>0</v>
      </c>
      <c r="N1672">
        <v>1</v>
      </c>
      <c r="O1672">
        <v>7</v>
      </c>
      <c r="P1672" t="s">
        <v>14512</v>
      </c>
      <c r="Q1672">
        <f t="shared" si="26"/>
        <v>2536</v>
      </c>
      <c r="R1672">
        <f>IF(COUNTIF($A$2:A1672,A1672)=1,Q1672,"")</f>
        <v>2536</v>
      </c>
    </row>
    <row r="1673" spans="1:18">
      <c r="A1673" t="s">
        <v>3856</v>
      </c>
      <c r="B1673" t="s">
        <v>3934</v>
      </c>
      <c r="C1673" t="s">
        <v>16819</v>
      </c>
      <c r="D1673" t="s">
        <v>60</v>
      </c>
      <c r="E1673" t="s">
        <v>14590</v>
      </c>
      <c r="F1673" t="s">
        <v>17277</v>
      </c>
      <c r="G1673" t="s">
        <v>14588</v>
      </c>
      <c r="H1673" t="s">
        <v>14571</v>
      </c>
      <c r="I1673" t="s">
        <v>3059</v>
      </c>
      <c r="J1673" s="28">
        <v>45300</v>
      </c>
      <c r="K1673" s="28"/>
      <c r="M1673">
        <v>0</v>
      </c>
      <c r="N1673">
        <v>1</v>
      </c>
      <c r="O1673">
        <v>11</v>
      </c>
      <c r="P1673" t="s">
        <v>14524</v>
      </c>
      <c r="Q1673">
        <f t="shared" si="26"/>
        <v>6724</v>
      </c>
      <c r="R1673">
        <f>IF(COUNTIF($A$2:A1673,A1673)=1,Q1673,"")</f>
        <v>6724</v>
      </c>
    </row>
    <row r="1674" spans="1:18">
      <c r="A1674" t="s">
        <v>17278</v>
      </c>
      <c r="B1674" t="s">
        <v>4789</v>
      </c>
      <c r="C1674" t="s">
        <v>15267</v>
      </c>
      <c r="D1674" t="s">
        <v>52</v>
      </c>
      <c r="E1674" t="s">
        <v>14517</v>
      </c>
      <c r="F1674" t="s">
        <v>17279</v>
      </c>
      <c r="G1674" t="s">
        <v>74</v>
      </c>
      <c r="H1674" t="s">
        <v>14619</v>
      </c>
      <c r="I1674" t="s">
        <v>2048</v>
      </c>
      <c r="J1674" s="28">
        <v>44941</v>
      </c>
      <c r="K1674" s="28"/>
      <c r="M1674">
        <v>0</v>
      </c>
      <c r="N1674">
        <v>1</v>
      </c>
      <c r="O1674">
        <v>19.8</v>
      </c>
      <c r="P1674" t="s">
        <v>14550</v>
      </c>
      <c r="Q1674">
        <f t="shared" si="26"/>
        <v>215465</v>
      </c>
      <c r="R1674">
        <f>IF(COUNTIF($A$2:A1674,A1674)=1,Q1674,"")</f>
        <v>215465</v>
      </c>
    </row>
    <row r="1675" spans="1:18">
      <c r="A1675" t="s">
        <v>4328</v>
      </c>
      <c r="B1675" t="s">
        <v>2495</v>
      </c>
      <c r="C1675" t="s">
        <v>15481</v>
      </c>
      <c r="D1675" t="s">
        <v>100</v>
      </c>
      <c r="E1675" t="s">
        <v>14517</v>
      </c>
      <c r="F1675" t="s">
        <v>17280</v>
      </c>
      <c r="G1675" t="s">
        <v>74</v>
      </c>
      <c r="H1675" t="s">
        <v>14545</v>
      </c>
      <c r="I1675" t="s">
        <v>212</v>
      </c>
      <c r="J1675" s="28">
        <v>44950</v>
      </c>
      <c r="K1675" s="28"/>
      <c r="M1675">
        <v>0</v>
      </c>
      <c r="N1675">
        <v>1</v>
      </c>
      <c r="O1675">
        <v>13.8</v>
      </c>
      <c r="P1675" t="s">
        <v>14516</v>
      </c>
      <c r="Q1675">
        <f t="shared" si="26"/>
        <v>4449</v>
      </c>
      <c r="R1675">
        <f>IF(COUNTIF($A$2:A1675,A1675)=1,Q1675,"")</f>
        <v>4449</v>
      </c>
    </row>
    <row r="1676" spans="1:18">
      <c r="A1676" t="s">
        <v>11055</v>
      </c>
      <c r="B1676" t="s">
        <v>2713</v>
      </c>
      <c r="C1676" t="s">
        <v>14752</v>
      </c>
      <c r="D1676" t="s">
        <v>52</v>
      </c>
      <c r="E1676" t="s">
        <v>14543</v>
      </c>
      <c r="F1676" t="s">
        <v>17281</v>
      </c>
      <c r="G1676" t="s">
        <v>14588</v>
      </c>
      <c r="H1676" t="s">
        <v>14616</v>
      </c>
      <c r="I1676" t="s">
        <v>8484</v>
      </c>
      <c r="J1676" s="28">
        <v>45503</v>
      </c>
      <c r="K1676" s="28">
        <v>45472</v>
      </c>
      <c r="L1676">
        <v>35</v>
      </c>
      <c r="M1676">
        <v>0</v>
      </c>
      <c r="N1676">
        <v>1</v>
      </c>
      <c r="O1676">
        <v>25.7</v>
      </c>
      <c r="P1676" t="s">
        <v>14516</v>
      </c>
      <c r="Q1676">
        <f t="shared" si="26"/>
        <v>185618</v>
      </c>
      <c r="R1676">
        <f>IF(COUNTIF($A$2:A1676,A1676)=1,Q1676,"")</f>
        <v>185618</v>
      </c>
    </row>
    <row r="1677" spans="1:18">
      <c r="A1677" t="s">
        <v>17282</v>
      </c>
      <c r="B1677" t="s">
        <v>9872</v>
      </c>
      <c r="C1677" t="s">
        <v>17283</v>
      </c>
      <c r="D1677" t="s">
        <v>52</v>
      </c>
      <c r="E1677" t="s">
        <v>14509</v>
      </c>
      <c r="F1677" t="s">
        <v>17284</v>
      </c>
      <c r="G1677" t="s">
        <v>61</v>
      </c>
      <c r="H1677" t="s">
        <v>15625</v>
      </c>
      <c r="I1677" t="s">
        <v>2401</v>
      </c>
      <c r="J1677" s="28">
        <v>45642</v>
      </c>
      <c r="K1677" s="28"/>
      <c r="M1677">
        <v>0</v>
      </c>
      <c r="N1677">
        <v>1</v>
      </c>
      <c r="O1677">
        <v>16.399999999999999</v>
      </c>
      <c r="P1677" t="s">
        <v>14516</v>
      </c>
      <c r="Q1677">
        <f t="shared" si="26"/>
        <v>156482</v>
      </c>
      <c r="R1677">
        <f>IF(COUNTIF($A$2:A1677,A1677)=1,Q1677,"")</f>
        <v>156482</v>
      </c>
    </row>
    <row r="1678" spans="1:18">
      <c r="A1678" t="s">
        <v>17285</v>
      </c>
      <c r="B1678" t="s">
        <v>4926</v>
      </c>
      <c r="C1678" t="s">
        <v>15860</v>
      </c>
      <c r="D1678" t="s">
        <v>100</v>
      </c>
      <c r="E1678" t="s">
        <v>14509</v>
      </c>
      <c r="F1678" t="s">
        <v>17286</v>
      </c>
      <c r="G1678" t="s">
        <v>67</v>
      </c>
      <c r="H1678" t="s">
        <v>14619</v>
      </c>
      <c r="I1678" t="s">
        <v>585</v>
      </c>
      <c r="J1678" s="28">
        <v>45093</v>
      </c>
      <c r="K1678" s="28"/>
      <c r="M1678">
        <v>0</v>
      </c>
      <c r="N1678">
        <v>1</v>
      </c>
      <c r="O1678">
        <v>6.9</v>
      </c>
      <c r="P1678" t="s">
        <v>14550</v>
      </c>
      <c r="Q1678">
        <f t="shared" si="26"/>
        <v>8418</v>
      </c>
      <c r="R1678">
        <f>IF(COUNTIF($A$2:A1678,A1678)=1,Q1678,"")</f>
        <v>8418</v>
      </c>
    </row>
    <row r="1679" spans="1:18">
      <c r="A1679" t="s">
        <v>17287</v>
      </c>
      <c r="B1679" t="s">
        <v>3332</v>
      </c>
      <c r="C1679" t="s">
        <v>16675</v>
      </c>
      <c r="D1679" t="s">
        <v>100</v>
      </c>
      <c r="E1679" t="s">
        <v>14509</v>
      </c>
      <c r="F1679" t="s">
        <v>17288</v>
      </c>
      <c r="G1679" t="s">
        <v>80</v>
      </c>
      <c r="H1679" t="s">
        <v>15714</v>
      </c>
      <c r="I1679" t="s">
        <v>8447</v>
      </c>
      <c r="J1679" s="28">
        <v>45456</v>
      </c>
      <c r="K1679" s="28"/>
      <c r="M1679">
        <v>0</v>
      </c>
      <c r="N1679">
        <v>1</v>
      </c>
      <c r="P1679" t="s">
        <v>14516</v>
      </c>
      <c r="Q1679">
        <f t="shared" si="26"/>
        <v>4793</v>
      </c>
      <c r="R1679">
        <f>IF(COUNTIF($A$2:A1679,A1679)=1,Q1679,"")</f>
        <v>4793</v>
      </c>
    </row>
    <row r="1680" spans="1:18">
      <c r="A1680" t="s">
        <v>5537</v>
      </c>
      <c r="B1680" t="s">
        <v>2591</v>
      </c>
      <c r="C1680" t="s">
        <v>15802</v>
      </c>
      <c r="D1680" t="s">
        <v>119</v>
      </c>
      <c r="E1680" t="s">
        <v>14509</v>
      </c>
      <c r="F1680" t="s">
        <v>17289</v>
      </c>
      <c r="G1680" t="s">
        <v>74</v>
      </c>
      <c r="H1680" t="s">
        <v>14574</v>
      </c>
      <c r="I1680" t="s">
        <v>478</v>
      </c>
      <c r="J1680" s="28">
        <v>45435</v>
      </c>
      <c r="K1680" s="28"/>
      <c r="M1680">
        <v>0</v>
      </c>
      <c r="N1680">
        <v>1</v>
      </c>
      <c r="O1680">
        <v>22.7</v>
      </c>
      <c r="P1680" t="s">
        <v>14524</v>
      </c>
      <c r="Q1680">
        <f t="shared" si="26"/>
        <v>11559</v>
      </c>
      <c r="R1680">
        <f>IF(COUNTIF($A$2:A1680,A1680)=1,Q1680,"")</f>
        <v>11559</v>
      </c>
    </row>
    <row r="1681" spans="1:18">
      <c r="A1681" t="s">
        <v>17290</v>
      </c>
      <c r="B1681" t="s">
        <v>8048</v>
      </c>
      <c r="C1681" t="s">
        <v>16373</v>
      </c>
      <c r="D1681" t="s">
        <v>73</v>
      </c>
      <c r="E1681" t="s">
        <v>14509</v>
      </c>
      <c r="F1681" t="s">
        <v>17291</v>
      </c>
      <c r="G1681" t="s">
        <v>14588</v>
      </c>
      <c r="H1681" t="s">
        <v>14540</v>
      </c>
      <c r="I1681" t="s">
        <v>92</v>
      </c>
      <c r="J1681" s="28">
        <v>45388</v>
      </c>
      <c r="K1681" s="28"/>
      <c r="M1681">
        <v>0</v>
      </c>
      <c r="N1681">
        <v>1</v>
      </c>
      <c r="P1681" t="s">
        <v>14516</v>
      </c>
      <c r="Q1681">
        <f t="shared" si="26"/>
        <v>11523</v>
      </c>
      <c r="R1681">
        <f>IF(COUNTIF($A$2:A1681,A1681)=1,Q1681,"")</f>
        <v>11523</v>
      </c>
    </row>
    <row r="1682" spans="1:18">
      <c r="A1682" t="s">
        <v>17292</v>
      </c>
      <c r="B1682" t="s">
        <v>6874</v>
      </c>
      <c r="C1682" t="s">
        <v>14967</v>
      </c>
      <c r="D1682" t="s">
        <v>60</v>
      </c>
      <c r="E1682" t="s">
        <v>14590</v>
      </c>
      <c r="F1682" t="s">
        <v>14854</v>
      </c>
      <c r="G1682" t="s">
        <v>53</v>
      </c>
      <c r="H1682" t="s">
        <v>14560</v>
      </c>
      <c r="I1682" t="s">
        <v>2088</v>
      </c>
      <c r="J1682" s="28">
        <v>44827</v>
      </c>
      <c r="K1682" s="28"/>
      <c r="M1682">
        <v>0</v>
      </c>
      <c r="N1682">
        <v>1</v>
      </c>
      <c r="O1682">
        <v>30</v>
      </c>
      <c r="P1682" t="s">
        <v>14550</v>
      </c>
      <c r="Q1682">
        <f t="shared" si="26"/>
        <v>14000</v>
      </c>
      <c r="R1682">
        <f>IF(COUNTIF($A$2:A1682,A1682)=1,Q1682,"")</f>
        <v>14000</v>
      </c>
    </row>
    <row r="1683" spans="1:18">
      <c r="A1683" t="s">
        <v>17293</v>
      </c>
      <c r="B1683" t="s">
        <v>4192</v>
      </c>
      <c r="C1683" t="s">
        <v>3098</v>
      </c>
      <c r="D1683" t="s">
        <v>52</v>
      </c>
      <c r="E1683" t="s">
        <v>14517</v>
      </c>
      <c r="F1683" t="s">
        <v>17294</v>
      </c>
      <c r="G1683" t="s">
        <v>14588</v>
      </c>
      <c r="H1683" t="s">
        <v>14630</v>
      </c>
      <c r="I1683" t="s">
        <v>5315</v>
      </c>
      <c r="J1683" s="28">
        <v>44726</v>
      </c>
      <c r="K1683" s="28"/>
      <c r="M1683">
        <v>0</v>
      </c>
      <c r="N1683">
        <v>1</v>
      </c>
      <c r="O1683">
        <v>15.4</v>
      </c>
      <c r="P1683" t="s">
        <v>14516</v>
      </c>
      <c r="Q1683">
        <f t="shared" si="26"/>
        <v>65228</v>
      </c>
      <c r="R1683">
        <f>IF(COUNTIF($A$2:A1683,A1683)=1,Q1683,"")</f>
        <v>65228</v>
      </c>
    </row>
    <row r="1684" spans="1:18">
      <c r="A1684" t="s">
        <v>6690</v>
      </c>
      <c r="B1684" t="s">
        <v>3591</v>
      </c>
      <c r="C1684" t="s">
        <v>15371</v>
      </c>
      <c r="D1684" t="s">
        <v>100</v>
      </c>
      <c r="E1684" t="s">
        <v>14522</v>
      </c>
      <c r="F1684" t="s">
        <v>17295</v>
      </c>
      <c r="G1684" t="s">
        <v>14588</v>
      </c>
      <c r="H1684" t="s">
        <v>14527</v>
      </c>
      <c r="I1684" t="s">
        <v>1140</v>
      </c>
      <c r="J1684" s="28">
        <v>45423</v>
      </c>
      <c r="K1684" s="28"/>
      <c r="M1684">
        <v>0</v>
      </c>
      <c r="N1684">
        <v>1</v>
      </c>
      <c r="P1684" t="s">
        <v>14516</v>
      </c>
      <c r="Q1684">
        <f t="shared" si="26"/>
        <v>8527</v>
      </c>
      <c r="R1684">
        <f>IF(COUNTIF($A$2:A1684,A1684)=1,Q1684,"")</f>
        <v>8527</v>
      </c>
    </row>
    <row r="1685" spans="1:18">
      <c r="A1685" t="s">
        <v>17296</v>
      </c>
      <c r="B1685" t="s">
        <v>495</v>
      </c>
      <c r="C1685" t="s">
        <v>14656</v>
      </c>
      <c r="D1685" t="s">
        <v>73</v>
      </c>
      <c r="E1685" t="s">
        <v>14517</v>
      </c>
      <c r="F1685" t="s">
        <v>17297</v>
      </c>
      <c r="G1685" t="s">
        <v>61</v>
      </c>
      <c r="H1685" t="s">
        <v>14565</v>
      </c>
      <c r="I1685" t="s">
        <v>2356</v>
      </c>
      <c r="J1685" s="28">
        <v>45538</v>
      </c>
      <c r="K1685" s="28"/>
      <c r="M1685">
        <v>0</v>
      </c>
      <c r="N1685">
        <v>1</v>
      </c>
      <c r="O1685">
        <v>8.6</v>
      </c>
      <c r="P1685" t="s">
        <v>14524</v>
      </c>
      <c r="Q1685">
        <f t="shared" si="26"/>
        <v>40324</v>
      </c>
      <c r="R1685">
        <f>IF(COUNTIF($A$2:A1685,A1685)=1,Q1685,"")</f>
        <v>40324</v>
      </c>
    </row>
    <row r="1686" spans="1:18">
      <c r="A1686" t="s">
        <v>7762</v>
      </c>
      <c r="B1686" t="s">
        <v>3342</v>
      </c>
      <c r="C1686" t="s">
        <v>3098</v>
      </c>
      <c r="D1686" t="s">
        <v>52</v>
      </c>
      <c r="E1686" t="s">
        <v>14509</v>
      </c>
      <c r="F1686" t="s">
        <v>17298</v>
      </c>
      <c r="G1686" t="s">
        <v>74</v>
      </c>
      <c r="H1686" t="s">
        <v>14545</v>
      </c>
      <c r="I1686" t="s">
        <v>2348</v>
      </c>
      <c r="J1686" s="28">
        <v>44885</v>
      </c>
      <c r="K1686" s="28"/>
      <c r="M1686">
        <v>0</v>
      </c>
      <c r="N1686">
        <v>1</v>
      </c>
      <c r="O1686">
        <v>24.3</v>
      </c>
      <c r="P1686" t="s">
        <v>14512</v>
      </c>
      <c r="Q1686">
        <f t="shared" si="26"/>
        <v>124568</v>
      </c>
      <c r="R1686">
        <f>IF(COUNTIF($A$2:A1686,A1686)=1,Q1686,"")</f>
        <v>124568</v>
      </c>
    </row>
    <row r="1687" spans="1:18">
      <c r="A1687" t="s">
        <v>3695</v>
      </c>
      <c r="B1687" t="s">
        <v>5638</v>
      </c>
      <c r="C1687" t="s">
        <v>15807</v>
      </c>
      <c r="D1687" t="s">
        <v>52</v>
      </c>
      <c r="E1687" t="s">
        <v>14517</v>
      </c>
      <c r="F1687" t="s">
        <v>17299</v>
      </c>
      <c r="G1687" t="s">
        <v>53</v>
      </c>
      <c r="H1687" t="s">
        <v>14540</v>
      </c>
      <c r="I1687" t="s">
        <v>1167</v>
      </c>
      <c r="J1687" s="28">
        <v>45540</v>
      </c>
      <c r="K1687" s="28"/>
      <c r="M1687">
        <v>0</v>
      </c>
      <c r="N1687">
        <v>1</v>
      </c>
      <c r="O1687">
        <v>10.6</v>
      </c>
      <c r="P1687" t="s">
        <v>14507</v>
      </c>
      <c r="Q1687">
        <f t="shared" si="26"/>
        <v>190053</v>
      </c>
      <c r="R1687">
        <f>IF(COUNTIF($A$2:A1687,A1687)=1,Q1687,"")</f>
        <v>190053</v>
      </c>
    </row>
    <row r="1688" spans="1:18">
      <c r="A1688" t="s">
        <v>7186</v>
      </c>
      <c r="B1688" t="s">
        <v>1458</v>
      </c>
      <c r="C1688" t="s">
        <v>16326</v>
      </c>
      <c r="D1688" t="s">
        <v>73</v>
      </c>
      <c r="E1688" t="s">
        <v>14517</v>
      </c>
      <c r="F1688" t="s">
        <v>17300</v>
      </c>
      <c r="G1688" t="s">
        <v>14519</v>
      </c>
      <c r="H1688" t="s">
        <v>14532</v>
      </c>
      <c r="I1688" t="s">
        <v>17301</v>
      </c>
      <c r="J1688" s="28">
        <v>44967</v>
      </c>
      <c r="K1688" s="28"/>
      <c r="M1688">
        <v>0</v>
      </c>
      <c r="N1688">
        <v>1</v>
      </c>
      <c r="O1688">
        <v>17.100000000000001</v>
      </c>
      <c r="P1688" t="s">
        <v>14507</v>
      </c>
      <c r="Q1688">
        <f t="shared" si="26"/>
        <v>43940</v>
      </c>
      <c r="R1688">
        <f>IF(COUNTIF($A$2:A1688,A1688)=1,Q1688,"")</f>
        <v>43940</v>
      </c>
    </row>
    <row r="1689" spans="1:18">
      <c r="A1689" t="s">
        <v>17302</v>
      </c>
      <c r="B1689" t="s">
        <v>3380</v>
      </c>
      <c r="C1689" t="s">
        <v>15212</v>
      </c>
      <c r="D1689" t="s">
        <v>52</v>
      </c>
      <c r="E1689" t="s">
        <v>14517</v>
      </c>
      <c r="F1689" t="s">
        <v>17303</v>
      </c>
      <c r="G1689" t="s">
        <v>133</v>
      </c>
      <c r="H1689" t="s">
        <v>14852</v>
      </c>
      <c r="I1689" t="s">
        <v>1167</v>
      </c>
      <c r="J1689" s="28">
        <v>45572</v>
      </c>
      <c r="K1689" s="28"/>
      <c r="M1689">
        <v>0</v>
      </c>
      <c r="N1689">
        <v>1</v>
      </c>
      <c r="O1689">
        <v>24.1</v>
      </c>
      <c r="P1689" t="s">
        <v>14507</v>
      </c>
      <c r="Q1689">
        <f t="shared" si="26"/>
        <v>102300</v>
      </c>
      <c r="R1689">
        <f>IF(COUNTIF($A$2:A1689,A1689)=1,Q1689,"")</f>
        <v>102300</v>
      </c>
    </row>
    <row r="1690" spans="1:18">
      <c r="A1690" t="s">
        <v>6147</v>
      </c>
      <c r="B1690" t="s">
        <v>5963</v>
      </c>
      <c r="C1690" t="s">
        <v>15639</v>
      </c>
      <c r="D1690" t="s">
        <v>100</v>
      </c>
      <c r="E1690" t="s">
        <v>14590</v>
      </c>
      <c r="F1690" t="s">
        <v>17304</v>
      </c>
      <c r="G1690" t="s">
        <v>67</v>
      </c>
      <c r="H1690" t="s">
        <v>14511</v>
      </c>
      <c r="I1690" t="s">
        <v>1529</v>
      </c>
      <c r="J1690" s="28">
        <v>45092</v>
      </c>
      <c r="K1690" s="28"/>
      <c r="M1690">
        <v>0</v>
      </c>
      <c r="N1690">
        <v>1</v>
      </c>
      <c r="O1690">
        <v>27.2</v>
      </c>
      <c r="P1690" t="s">
        <v>14550</v>
      </c>
      <c r="Q1690">
        <f t="shared" si="26"/>
        <v>3414</v>
      </c>
      <c r="R1690">
        <f>IF(COUNTIF($A$2:A1690,A1690)=1,Q1690,"")</f>
        <v>3414</v>
      </c>
    </row>
    <row r="1691" spans="1:18">
      <c r="A1691" t="s">
        <v>14476</v>
      </c>
      <c r="B1691" t="s">
        <v>682</v>
      </c>
      <c r="C1691" t="s">
        <v>14729</v>
      </c>
      <c r="D1691" t="s">
        <v>119</v>
      </c>
      <c r="E1691" t="s">
        <v>14522</v>
      </c>
      <c r="F1691" t="s">
        <v>17305</v>
      </c>
      <c r="G1691" t="s">
        <v>90</v>
      </c>
      <c r="H1691" t="s">
        <v>14549</v>
      </c>
      <c r="I1691" t="s">
        <v>2427</v>
      </c>
      <c r="J1691" s="28">
        <v>45156</v>
      </c>
      <c r="K1691" s="28"/>
      <c r="M1691">
        <v>0</v>
      </c>
      <c r="N1691">
        <v>1</v>
      </c>
      <c r="O1691">
        <v>23.8</v>
      </c>
      <c r="P1691" t="s">
        <v>14524</v>
      </c>
      <c r="Q1691">
        <f t="shared" si="26"/>
        <v>13104</v>
      </c>
      <c r="R1691">
        <f>IF(COUNTIF($A$2:A1691,A1691)=1,Q1691,"")</f>
        <v>13104</v>
      </c>
    </row>
    <row r="1692" spans="1:18">
      <c r="A1692" t="s">
        <v>12252</v>
      </c>
      <c r="B1692" t="s">
        <v>716</v>
      </c>
      <c r="C1692" t="s">
        <v>14764</v>
      </c>
      <c r="D1692" t="s">
        <v>60</v>
      </c>
      <c r="E1692" t="s">
        <v>14590</v>
      </c>
      <c r="F1692" t="s">
        <v>17306</v>
      </c>
      <c r="G1692" t="s">
        <v>14519</v>
      </c>
      <c r="H1692" t="s">
        <v>14635</v>
      </c>
      <c r="I1692" t="s">
        <v>2840</v>
      </c>
      <c r="J1692" s="28"/>
      <c r="K1692" s="28"/>
      <c r="M1692">
        <v>0</v>
      </c>
      <c r="N1692">
        <v>1</v>
      </c>
      <c r="O1692">
        <v>25.8</v>
      </c>
      <c r="P1692" t="s">
        <v>14516</v>
      </c>
      <c r="Q1692">
        <f t="shared" si="26"/>
        <v>22003</v>
      </c>
      <c r="R1692">
        <f>IF(COUNTIF($A$2:A1692,A1692)=1,Q1692,"")</f>
        <v>22003</v>
      </c>
    </row>
    <row r="1693" spans="1:18">
      <c r="A1693" t="s">
        <v>8898</v>
      </c>
      <c r="B1693" t="s">
        <v>1476</v>
      </c>
      <c r="C1693" t="s">
        <v>14770</v>
      </c>
      <c r="D1693" t="s">
        <v>119</v>
      </c>
      <c r="E1693" t="s">
        <v>14590</v>
      </c>
      <c r="F1693" t="s">
        <v>17307</v>
      </c>
      <c r="G1693" t="s">
        <v>90</v>
      </c>
      <c r="H1693" t="s">
        <v>14549</v>
      </c>
      <c r="I1693" t="s">
        <v>567</v>
      </c>
      <c r="J1693" s="28">
        <v>45477</v>
      </c>
      <c r="K1693" s="28"/>
      <c r="M1693">
        <v>0</v>
      </c>
      <c r="N1693">
        <v>1</v>
      </c>
      <c r="O1693">
        <v>33.1</v>
      </c>
      <c r="P1693" t="s">
        <v>14550</v>
      </c>
      <c r="Q1693">
        <f t="shared" si="26"/>
        <v>5777</v>
      </c>
      <c r="R1693">
        <f>IF(COUNTIF($A$2:A1693,A1693)=1,Q1693,"")</f>
        <v>5777</v>
      </c>
    </row>
    <row r="1694" spans="1:18">
      <c r="A1694" t="s">
        <v>17308</v>
      </c>
      <c r="B1694" t="s">
        <v>1367</v>
      </c>
      <c r="C1694" t="s">
        <v>3098</v>
      </c>
      <c r="D1694" t="s">
        <v>60</v>
      </c>
      <c r="E1694" t="s">
        <v>14509</v>
      </c>
      <c r="F1694" t="s">
        <v>17309</v>
      </c>
      <c r="G1694" t="s">
        <v>14588</v>
      </c>
      <c r="H1694" t="s">
        <v>14537</v>
      </c>
      <c r="I1694" t="s">
        <v>331</v>
      </c>
      <c r="J1694" s="28">
        <v>45702</v>
      </c>
      <c r="K1694" s="28"/>
      <c r="M1694">
        <v>0</v>
      </c>
      <c r="N1694">
        <v>1</v>
      </c>
      <c r="P1694" t="s">
        <v>14550</v>
      </c>
      <c r="Q1694">
        <f t="shared" si="26"/>
        <v>16232</v>
      </c>
      <c r="R1694">
        <f>IF(COUNTIF($A$2:A1694,A1694)=1,Q1694,"")</f>
        <v>16232</v>
      </c>
    </row>
    <row r="1695" spans="1:18">
      <c r="A1695" t="s">
        <v>17310</v>
      </c>
      <c r="B1695" t="s">
        <v>5030</v>
      </c>
      <c r="C1695" t="s">
        <v>14744</v>
      </c>
      <c r="D1695" t="s">
        <v>100</v>
      </c>
      <c r="E1695" t="s">
        <v>14504</v>
      </c>
      <c r="F1695" t="s">
        <v>14529</v>
      </c>
      <c r="G1695" t="s">
        <v>80</v>
      </c>
      <c r="H1695" t="s">
        <v>14619</v>
      </c>
      <c r="I1695" t="s">
        <v>2381</v>
      </c>
      <c r="J1695" s="28">
        <v>45128</v>
      </c>
      <c r="K1695" s="28"/>
      <c r="M1695">
        <v>0</v>
      </c>
      <c r="N1695">
        <v>1</v>
      </c>
      <c r="O1695">
        <v>18.899999999999999</v>
      </c>
      <c r="P1695" t="s">
        <v>14512</v>
      </c>
      <c r="Q1695">
        <f t="shared" si="26"/>
        <v>7000</v>
      </c>
      <c r="R1695">
        <f>IF(COUNTIF($A$2:A1695,A1695)=1,Q1695,"")</f>
        <v>7000</v>
      </c>
    </row>
    <row r="1696" spans="1:18">
      <c r="A1696" t="s">
        <v>8190</v>
      </c>
      <c r="B1696" t="s">
        <v>5530</v>
      </c>
      <c r="C1696" t="s">
        <v>3098</v>
      </c>
      <c r="D1696" t="s">
        <v>60</v>
      </c>
      <c r="E1696" t="s">
        <v>14558</v>
      </c>
      <c r="F1696" t="s">
        <v>17311</v>
      </c>
      <c r="G1696" t="s">
        <v>74</v>
      </c>
      <c r="H1696" t="s">
        <v>14537</v>
      </c>
      <c r="I1696" t="s">
        <v>10807</v>
      </c>
      <c r="J1696" s="28">
        <v>45710</v>
      </c>
      <c r="K1696" s="28">
        <v>45755</v>
      </c>
      <c r="L1696">
        <v>118</v>
      </c>
      <c r="M1696">
        <v>0</v>
      </c>
      <c r="N1696">
        <v>1</v>
      </c>
      <c r="O1696">
        <v>32.9</v>
      </c>
      <c r="P1696" t="s">
        <v>14524</v>
      </c>
      <c r="Q1696">
        <f t="shared" si="26"/>
        <v>9754</v>
      </c>
      <c r="R1696">
        <f>IF(COUNTIF($A$2:A1696,A1696)=1,Q1696,"")</f>
        <v>9754</v>
      </c>
    </row>
    <row r="1697" spans="1:18">
      <c r="A1697" t="s">
        <v>14122</v>
      </c>
      <c r="B1697" t="s">
        <v>2330</v>
      </c>
      <c r="C1697" t="s">
        <v>15076</v>
      </c>
      <c r="D1697" t="s">
        <v>52</v>
      </c>
      <c r="E1697" t="s">
        <v>14517</v>
      </c>
      <c r="F1697" t="s">
        <v>17312</v>
      </c>
      <c r="G1697" t="s">
        <v>133</v>
      </c>
      <c r="H1697" t="s">
        <v>15358</v>
      </c>
      <c r="I1697" t="s">
        <v>1943</v>
      </c>
      <c r="J1697" s="28">
        <v>45508</v>
      </c>
      <c r="K1697" s="28"/>
      <c r="M1697">
        <v>0</v>
      </c>
      <c r="N1697">
        <v>1</v>
      </c>
      <c r="O1697">
        <v>7.8</v>
      </c>
      <c r="P1697" t="s">
        <v>14507</v>
      </c>
      <c r="Q1697">
        <f t="shared" si="26"/>
        <v>215612</v>
      </c>
      <c r="R1697">
        <f>IF(COUNTIF($A$2:A1697,A1697)=1,Q1697,"")</f>
        <v>215612</v>
      </c>
    </row>
    <row r="1698" spans="1:18">
      <c r="A1698" t="s">
        <v>17313</v>
      </c>
      <c r="B1698" t="s">
        <v>733</v>
      </c>
      <c r="C1698" t="s">
        <v>15140</v>
      </c>
      <c r="D1698" t="s">
        <v>73</v>
      </c>
      <c r="E1698" t="s">
        <v>14543</v>
      </c>
      <c r="F1698" t="s">
        <v>15084</v>
      </c>
      <c r="G1698" t="s">
        <v>74</v>
      </c>
      <c r="H1698" t="s">
        <v>14630</v>
      </c>
      <c r="I1698" t="s">
        <v>1360</v>
      </c>
      <c r="J1698" s="28">
        <v>44927</v>
      </c>
      <c r="K1698" s="28">
        <v>45000</v>
      </c>
      <c r="L1698">
        <v>101</v>
      </c>
      <c r="M1698">
        <v>1</v>
      </c>
      <c r="N1698">
        <v>4</v>
      </c>
      <c r="O1698">
        <v>19</v>
      </c>
      <c r="P1698" t="s">
        <v>14550</v>
      </c>
      <c r="Q1698">
        <f t="shared" si="26"/>
        <v>39000</v>
      </c>
      <c r="R1698">
        <f>IF(COUNTIF($A$2:A1698,A1698)=1,Q1698,"")</f>
        <v>39000</v>
      </c>
    </row>
    <row r="1699" spans="1:18">
      <c r="A1699" t="s">
        <v>10286</v>
      </c>
      <c r="B1699" t="s">
        <v>891</v>
      </c>
      <c r="C1699" t="s">
        <v>16373</v>
      </c>
      <c r="D1699" t="s">
        <v>119</v>
      </c>
      <c r="E1699" t="s">
        <v>14590</v>
      </c>
      <c r="F1699" t="s">
        <v>17314</v>
      </c>
      <c r="G1699" t="s">
        <v>53</v>
      </c>
      <c r="H1699" t="s">
        <v>14616</v>
      </c>
      <c r="I1699" t="s">
        <v>266</v>
      </c>
      <c r="J1699" s="28">
        <v>45181</v>
      </c>
      <c r="K1699" s="28"/>
      <c r="M1699">
        <v>0</v>
      </c>
      <c r="N1699">
        <v>1</v>
      </c>
      <c r="O1699">
        <v>6.9</v>
      </c>
      <c r="P1699" t="s">
        <v>14507</v>
      </c>
      <c r="Q1699">
        <f t="shared" si="26"/>
        <v>11055</v>
      </c>
      <c r="R1699">
        <f>IF(COUNTIF($A$2:A1699,A1699)=1,Q1699,"")</f>
        <v>11055</v>
      </c>
    </row>
    <row r="1700" spans="1:18">
      <c r="A1700" t="s">
        <v>17315</v>
      </c>
      <c r="B1700" t="s">
        <v>5330</v>
      </c>
      <c r="C1700" t="s">
        <v>14850</v>
      </c>
      <c r="D1700" t="s">
        <v>60</v>
      </c>
      <c r="E1700" t="s">
        <v>14543</v>
      </c>
      <c r="F1700" t="s">
        <v>17316</v>
      </c>
      <c r="G1700" t="s">
        <v>61</v>
      </c>
      <c r="H1700" t="s">
        <v>14798</v>
      </c>
      <c r="I1700" t="s">
        <v>708</v>
      </c>
      <c r="J1700" s="28">
        <v>44827</v>
      </c>
      <c r="K1700" s="28">
        <v>44764</v>
      </c>
      <c r="L1700">
        <v>99</v>
      </c>
      <c r="M1700">
        <v>1</v>
      </c>
      <c r="N1700">
        <v>1</v>
      </c>
      <c r="O1700">
        <v>30.4</v>
      </c>
      <c r="P1700" t="s">
        <v>14512</v>
      </c>
      <c r="Q1700">
        <f t="shared" si="26"/>
        <v>4250</v>
      </c>
      <c r="R1700">
        <f>IF(COUNTIF($A$2:A1700,A1700)=1,Q1700,"")</f>
        <v>4250</v>
      </c>
    </row>
    <row r="1701" spans="1:18">
      <c r="A1701" t="s">
        <v>6340</v>
      </c>
      <c r="B1701" t="s">
        <v>223</v>
      </c>
      <c r="C1701" t="s">
        <v>3098</v>
      </c>
      <c r="D1701" t="s">
        <v>73</v>
      </c>
      <c r="E1701" t="s">
        <v>14558</v>
      </c>
      <c r="F1701" t="s">
        <v>17317</v>
      </c>
      <c r="G1701" t="s">
        <v>14519</v>
      </c>
      <c r="H1701" t="s">
        <v>14530</v>
      </c>
      <c r="I1701" t="s">
        <v>440</v>
      </c>
      <c r="J1701" s="28">
        <v>45042</v>
      </c>
      <c r="K1701" s="28">
        <v>45018</v>
      </c>
      <c r="L1701">
        <v>151</v>
      </c>
      <c r="M1701">
        <v>0</v>
      </c>
      <c r="N1701">
        <v>1</v>
      </c>
      <c r="O1701">
        <v>20</v>
      </c>
      <c r="P1701" t="s">
        <v>14524</v>
      </c>
      <c r="Q1701">
        <f t="shared" si="26"/>
        <v>21555</v>
      </c>
      <c r="R1701">
        <f>IF(COUNTIF($A$2:A1701,A1701)=1,Q1701,"")</f>
        <v>21555</v>
      </c>
    </row>
    <row r="1702" spans="1:18">
      <c r="A1702" t="s">
        <v>17318</v>
      </c>
      <c r="B1702" t="s">
        <v>6090</v>
      </c>
      <c r="C1702" t="s">
        <v>14855</v>
      </c>
      <c r="D1702" t="s">
        <v>60</v>
      </c>
      <c r="E1702" t="s">
        <v>14543</v>
      </c>
      <c r="F1702" t="s">
        <v>17319</v>
      </c>
      <c r="G1702" t="s">
        <v>133</v>
      </c>
      <c r="H1702" t="s">
        <v>14565</v>
      </c>
      <c r="I1702" t="s">
        <v>470</v>
      </c>
      <c r="J1702" s="28">
        <v>44774</v>
      </c>
      <c r="K1702" s="28">
        <v>44791</v>
      </c>
      <c r="L1702">
        <v>158</v>
      </c>
      <c r="M1702">
        <v>0</v>
      </c>
      <c r="N1702">
        <v>1</v>
      </c>
      <c r="O1702">
        <v>2.8</v>
      </c>
      <c r="P1702" t="s">
        <v>14507</v>
      </c>
      <c r="Q1702">
        <f t="shared" si="26"/>
        <v>20239</v>
      </c>
      <c r="R1702">
        <f>IF(COUNTIF($A$2:A1702,A1702)=1,Q1702,"")</f>
        <v>20239</v>
      </c>
    </row>
    <row r="1703" spans="1:18">
      <c r="A1703" t="s">
        <v>5672</v>
      </c>
      <c r="B1703" t="s">
        <v>7951</v>
      </c>
      <c r="C1703" t="s">
        <v>3098</v>
      </c>
      <c r="D1703" t="s">
        <v>119</v>
      </c>
      <c r="E1703" t="s">
        <v>14504</v>
      </c>
      <c r="F1703" t="s">
        <v>17320</v>
      </c>
      <c r="G1703" t="s">
        <v>74</v>
      </c>
      <c r="H1703" t="s">
        <v>14530</v>
      </c>
      <c r="I1703" t="s">
        <v>932</v>
      </c>
      <c r="J1703" s="28">
        <v>45298</v>
      </c>
      <c r="K1703" s="28"/>
      <c r="M1703">
        <v>0</v>
      </c>
      <c r="N1703">
        <v>1</v>
      </c>
      <c r="O1703">
        <v>24.5</v>
      </c>
      <c r="P1703" t="s">
        <v>14516</v>
      </c>
      <c r="Q1703">
        <f t="shared" si="26"/>
        <v>9441</v>
      </c>
      <c r="R1703">
        <f>IF(COUNTIF($A$2:A1703,A1703)=1,Q1703,"")</f>
        <v>9441</v>
      </c>
    </row>
    <row r="1704" spans="1:18">
      <c r="A1704" t="s">
        <v>4527</v>
      </c>
      <c r="B1704" t="s">
        <v>2186</v>
      </c>
      <c r="C1704" t="s">
        <v>3098</v>
      </c>
      <c r="D1704" t="s">
        <v>100</v>
      </c>
      <c r="E1704" t="s">
        <v>14522</v>
      </c>
      <c r="F1704" t="s">
        <v>17321</v>
      </c>
      <c r="G1704" t="s">
        <v>14519</v>
      </c>
      <c r="H1704" t="s">
        <v>14549</v>
      </c>
      <c r="I1704" t="s">
        <v>718</v>
      </c>
      <c r="J1704" s="28">
        <v>45518</v>
      </c>
      <c r="K1704" s="28"/>
      <c r="M1704">
        <v>0</v>
      </c>
      <c r="N1704">
        <v>1</v>
      </c>
      <c r="O1704">
        <v>13</v>
      </c>
      <c r="P1704" t="s">
        <v>14516</v>
      </c>
      <c r="Q1704">
        <f t="shared" si="26"/>
        <v>7742</v>
      </c>
      <c r="R1704">
        <f>IF(COUNTIF($A$2:A1704,A1704)=1,Q1704,"")</f>
        <v>7742</v>
      </c>
    </row>
    <row r="1705" spans="1:18">
      <c r="A1705" t="s">
        <v>17322</v>
      </c>
      <c r="B1705" t="s">
        <v>2887</v>
      </c>
      <c r="C1705" t="s">
        <v>16578</v>
      </c>
      <c r="D1705" t="s">
        <v>60</v>
      </c>
      <c r="E1705" t="s">
        <v>14504</v>
      </c>
      <c r="F1705" t="s">
        <v>17323</v>
      </c>
      <c r="G1705" t="s">
        <v>53</v>
      </c>
      <c r="H1705" t="s">
        <v>14545</v>
      </c>
      <c r="I1705" t="s">
        <v>2037</v>
      </c>
      <c r="J1705" s="28">
        <v>45681</v>
      </c>
      <c r="K1705" s="28"/>
      <c r="M1705">
        <v>0</v>
      </c>
      <c r="N1705">
        <v>1</v>
      </c>
      <c r="O1705">
        <v>0.1</v>
      </c>
      <c r="P1705" t="s">
        <v>14516</v>
      </c>
      <c r="Q1705">
        <f t="shared" si="26"/>
        <v>3621</v>
      </c>
      <c r="R1705">
        <f>IF(COUNTIF($A$2:A1705,A1705)=1,Q1705,"")</f>
        <v>3621</v>
      </c>
    </row>
    <row r="1706" spans="1:18">
      <c r="A1706" t="s">
        <v>17324</v>
      </c>
      <c r="B1706" t="s">
        <v>2259</v>
      </c>
      <c r="C1706" t="s">
        <v>14844</v>
      </c>
      <c r="D1706" t="s">
        <v>52</v>
      </c>
      <c r="E1706" t="s">
        <v>14522</v>
      </c>
      <c r="F1706" t="s">
        <v>17325</v>
      </c>
      <c r="G1706" t="s">
        <v>90</v>
      </c>
      <c r="H1706" t="s">
        <v>14506</v>
      </c>
      <c r="I1706" t="s">
        <v>2179</v>
      </c>
      <c r="J1706" s="28">
        <v>44732</v>
      </c>
      <c r="K1706" s="28"/>
      <c r="M1706">
        <v>0</v>
      </c>
      <c r="N1706">
        <v>1</v>
      </c>
      <c r="O1706">
        <v>17.5</v>
      </c>
      <c r="P1706" t="s">
        <v>14507</v>
      </c>
      <c r="Q1706">
        <f t="shared" si="26"/>
        <v>165498</v>
      </c>
      <c r="R1706">
        <f>IF(COUNTIF($A$2:A1706,A1706)=1,Q1706,"")</f>
        <v>165498</v>
      </c>
    </row>
    <row r="1707" spans="1:18">
      <c r="A1707" t="s">
        <v>17326</v>
      </c>
      <c r="B1707" t="s">
        <v>2966</v>
      </c>
      <c r="C1707" t="s">
        <v>15759</v>
      </c>
      <c r="D1707" t="s">
        <v>60</v>
      </c>
      <c r="E1707" t="s">
        <v>14522</v>
      </c>
      <c r="F1707" t="s">
        <v>17327</v>
      </c>
      <c r="G1707" t="s">
        <v>67</v>
      </c>
      <c r="H1707" t="s">
        <v>14560</v>
      </c>
      <c r="I1707" t="s">
        <v>2269</v>
      </c>
      <c r="J1707" s="28">
        <v>45268</v>
      </c>
      <c r="K1707" s="28"/>
      <c r="M1707">
        <v>0</v>
      </c>
      <c r="N1707">
        <v>1</v>
      </c>
      <c r="O1707">
        <v>6.8</v>
      </c>
      <c r="P1707" t="s">
        <v>14512</v>
      </c>
      <c r="Q1707">
        <f t="shared" si="26"/>
        <v>15861</v>
      </c>
      <c r="R1707">
        <f>IF(COUNTIF($A$2:A1707,A1707)=1,Q1707,"")</f>
        <v>15861</v>
      </c>
    </row>
    <row r="1708" spans="1:18">
      <c r="A1708" t="s">
        <v>11630</v>
      </c>
      <c r="B1708" t="s">
        <v>5057</v>
      </c>
      <c r="C1708" t="s">
        <v>3098</v>
      </c>
      <c r="D1708" t="s">
        <v>119</v>
      </c>
      <c r="E1708" t="s">
        <v>14509</v>
      </c>
      <c r="F1708" t="s">
        <v>17328</v>
      </c>
      <c r="G1708" t="s">
        <v>80</v>
      </c>
      <c r="H1708" t="s">
        <v>14545</v>
      </c>
      <c r="I1708" t="s">
        <v>2370</v>
      </c>
      <c r="J1708" s="28">
        <v>45655</v>
      </c>
      <c r="K1708" s="28"/>
      <c r="M1708">
        <v>0</v>
      </c>
      <c r="N1708">
        <v>1</v>
      </c>
      <c r="O1708">
        <v>24.7</v>
      </c>
      <c r="P1708" t="s">
        <v>14550</v>
      </c>
      <c r="Q1708">
        <f t="shared" si="26"/>
        <v>8775</v>
      </c>
      <c r="R1708">
        <f>IF(COUNTIF($A$2:A1708,A1708)=1,Q1708,"")</f>
        <v>8775</v>
      </c>
    </row>
    <row r="1709" spans="1:18">
      <c r="A1709" t="s">
        <v>17329</v>
      </c>
      <c r="B1709" t="s">
        <v>7619</v>
      </c>
      <c r="C1709" t="s">
        <v>17330</v>
      </c>
      <c r="D1709" t="s">
        <v>52</v>
      </c>
      <c r="E1709" t="s">
        <v>14590</v>
      </c>
      <c r="F1709" t="s">
        <v>17331</v>
      </c>
      <c r="G1709" t="s">
        <v>14588</v>
      </c>
      <c r="H1709" t="s">
        <v>14635</v>
      </c>
      <c r="I1709" t="s">
        <v>986</v>
      </c>
      <c r="J1709" s="28">
        <v>45555</v>
      </c>
      <c r="K1709" s="28"/>
      <c r="M1709">
        <v>0</v>
      </c>
      <c r="N1709">
        <v>1</v>
      </c>
      <c r="O1709">
        <v>13.8</v>
      </c>
      <c r="P1709" t="s">
        <v>14524</v>
      </c>
      <c r="Q1709">
        <f t="shared" si="26"/>
        <v>110268</v>
      </c>
      <c r="R1709">
        <f>IF(COUNTIF($A$2:A1709,A1709)=1,Q1709,"")</f>
        <v>110268</v>
      </c>
    </row>
    <row r="1710" spans="1:18">
      <c r="A1710" t="s">
        <v>7024</v>
      </c>
      <c r="B1710" t="s">
        <v>3719</v>
      </c>
      <c r="C1710" t="s">
        <v>15552</v>
      </c>
      <c r="D1710" t="s">
        <v>52</v>
      </c>
      <c r="E1710" t="s">
        <v>14558</v>
      </c>
      <c r="F1710" t="s">
        <v>17332</v>
      </c>
      <c r="G1710" t="s">
        <v>14519</v>
      </c>
      <c r="H1710" t="s">
        <v>14530</v>
      </c>
      <c r="I1710" t="s">
        <v>17333</v>
      </c>
      <c r="J1710" s="28">
        <v>45509</v>
      </c>
      <c r="K1710" s="28">
        <v>45559</v>
      </c>
      <c r="L1710">
        <v>129</v>
      </c>
      <c r="M1710">
        <v>0</v>
      </c>
      <c r="N1710">
        <v>1</v>
      </c>
      <c r="O1710">
        <v>0.1</v>
      </c>
      <c r="P1710" t="s">
        <v>14550</v>
      </c>
      <c r="Q1710">
        <f t="shared" si="26"/>
        <v>118877</v>
      </c>
      <c r="R1710">
        <f>IF(COUNTIF($A$2:A1710,A1710)=1,Q1710,"")</f>
        <v>118877</v>
      </c>
    </row>
    <row r="1711" spans="1:18">
      <c r="A1711" t="s">
        <v>11940</v>
      </c>
      <c r="B1711" t="s">
        <v>3670</v>
      </c>
      <c r="C1711" t="s">
        <v>15155</v>
      </c>
      <c r="D1711" t="s">
        <v>100</v>
      </c>
      <c r="E1711" t="s">
        <v>14517</v>
      </c>
      <c r="F1711" t="s">
        <v>14510</v>
      </c>
      <c r="G1711" t="s">
        <v>133</v>
      </c>
      <c r="H1711" t="s">
        <v>14616</v>
      </c>
      <c r="I1711" t="s">
        <v>2768</v>
      </c>
      <c r="J1711" s="28">
        <v>45604</v>
      </c>
      <c r="K1711" s="28"/>
      <c r="M1711">
        <v>0</v>
      </c>
      <c r="N1711">
        <v>1</v>
      </c>
      <c r="O1711">
        <v>21.1</v>
      </c>
      <c r="P1711" t="s">
        <v>14512</v>
      </c>
      <c r="Q1711">
        <f t="shared" si="26"/>
        <v>3000</v>
      </c>
      <c r="R1711">
        <f>IF(COUNTIF($A$2:A1711,A1711)=1,Q1711,"")</f>
        <v>3000</v>
      </c>
    </row>
    <row r="1712" spans="1:18">
      <c r="A1712" t="s">
        <v>17334</v>
      </c>
      <c r="B1712" t="s">
        <v>4870</v>
      </c>
      <c r="C1712" t="s">
        <v>16501</v>
      </c>
      <c r="D1712" t="s">
        <v>73</v>
      </c>
      <c r="E1712" t="s">
        <v>14590</v>
      </c>
      <c r="F1712" t="s">
        <v>17335</v>
      </c>
      <c r="G1712" t="s">
        <v>53</v>
      </c>
      <c r="H1712" t="s">
        <v>14532</v>
      </c>
      <c r="I1712" t="s">
        <v>1033</v>
      </c>
      <c r="J1712" s="28">
        <v>45140</v>
      </c>
      <c r="K1712" s="28"/>
      <c r="M1712">
        <v>0</v>
      </c>
      <c r="N1712">
        <v>1</v>
      </c>
      <c r="O1712">
        <v>18.5</v>
      </c>
      <c r="P1712" t="s">
        <v>14512</v>
      </c>
      <c r="Q1712">
        <f t="shared" si="26"/>
        <v>30785</v>
      </c>
      <c r="R1712">
        <f>IF(COUNTIF($A$2:A1712,A1712)=1,Q1712,"")</f>
        <v>30785</v>
      </c>
    </row>
    <row r="1713" spans="1:18">
      <c r="A1713" t="s">
        <v>5322</v>
      </c>
      <c r="B1713" t="s">
        <v>1614</v>
      </c>
      <c r="C1713" t="s">
        <v>3098</v>
      </c>
      <c r="D1713" t="s">
        <v>119</v>
      </c>
      <c r="E1713" t="s">
        <v>14558</v>
      </c>
      <c r="F1713" t="s">
        <v>17336</v>
      </c>
      <c r="G1713" t="s">
        <v>67</v>
      </c>
      <c r="H1713" t="s">
        <v>14619</v>
      </c>
      <c r="I1713" t="s">
        <v>2532</v>
      </c>
      <c r="J1713" s="28">
        <v>44807</v>
      </c>
      <c r="K1713" s="28">
        <v>44819</v>
      </c>
      <c r="L1713">
        <v>181</v>
      </c>
      <c r="M1713">
        <v>0</v>
      </c>
      <c r="N1713">
        <v>1</v>
      </c>
      <c r="O1713">
        <v>21.5</v>
      </c>
      <c r="P1713" t="s">
        <v>14507</v>
      </c>
      <c r="Q1713">
        <f t="shared" si="26"/>
        <v>8293</v>
      </c>
      <c r="R1713">
        <f>IF(COUNTIF($A$2:A1713,A1713)=1,Q1713,"")</f>
        <v>8293</v>
      </c>
    </row>
    <row r="1714" spans="1:18">
      <c r="A1714" t="s">
        <v>4657</v>
      </c>
      <c r="B1714" t="s">
        <v>989</v>
      </c>
      <c r="C1714" t="s">
        <v>3098</v>
      </c>
      <c r="D1714" t="s">
        <v>60</v>
      </c>
      <c r="E1714" t="s">
        <v>14509</v>
      </c>
      <c r="F1714" t="s">
        <v>17337</v>
      </c>
      <c r="G1714" t="s">
        <v>74</v>
      </c>
      <c r="H1714" t="s">
        <v>14537</v>
      </c>
      <c r="I1714" t="s">
        <v>1296</v>
      </c>
      <c r="J1714" s="28">
        <v>45025</v>
      </c>
      <c r="K1714" s="28"/>
      <c r="M1714">
        <v>0</v>
      </c>
      <c r="N1714">
        <v>1</v>
      </c>
      <c r="O1714">
        <v>29.3</v>
      </c>
      <c r="P1714" t="s">
        <v>14516</v>
      </c>
      <c r="Q1714">
        <f t="shared" si="26"/>
        <v>22563</v>
      </c>
      <c r="R1714">
        <f>IF(COUNTIF($A$2:A1714,A1714)=1,Q1714,"")</f>
        <v>22563</v>
      </c>
    </row>
    <row r="1715" spans="1:18">
      <c r="A1715" t="s">
        <v>6381</v>
      </c>
      <c r="B1715" t="s">
        <v>1341</v>
      </c>
      <c r="C1715" t="s">
        <v>15466</v>
      </c>
      <c r="D1715" t="s">
        <v>73</v>
      </c>
      <c r="E1715" t="s">
        <v>14522</v>
      </c>
      <c r="F1715" t="s">
        <v>17338</v>
      </c>
      <c r="G1715" t="s">
        <v>74</v>
      </c>
      <c r="H1715" t="s">
        <v>14511</v>
      </c>
      <c r="I1715" t="s">
        <v>17339</v>
      </c>
      <c r="J1715" s="28">
        <v>45615</v>
      </c>
      <c r="K1715" s="28"/>
      <c r="M1715">
        <v>0</v>
      </c>
      <c r="N1715">
        <v>1</v>
      </c>
      <c r="O1715">
        <v>33.700000000000003</v>
      </c>
      <c r="P1715" t="s">
        <v>14516</v>
      </c>
      <c r="Q1715">
        <f t="shared" si="26"/>
        <v>27145</v>
      </c>
      <c r="R1715">
        <f>IF(COUNTIF($A$2:A1715,A1715)=1,Q1715,"")</f>
        <v>27145</v>
      </c>
    </row>
    <row r="1716" spans="1:18">
      <c r="A1716" t="s">
        <v>5969</v>
      </c>
      <c r="B1716" t="s">
        <v>3691</v>
      </c>
      <c r="C1716" t="s">
        <v>3098</v>
      </c>
      <c r="D1716" t="s">
        <v>60</v>
      </c>
      <c r="E1716" t="s">
        <v>14517</v>
      </c>
      <c r="F1716" t="s">
        <v>17340</v>
      </c>
      <c r="G1716" t="s">
        <v>14519</v>
      </c>
      <c r="H1716" t="s">
        <v>14580</v>
      </c>
      <c r="I1716" t="s">
        <v>2862</v>
      </c>
      <c r="J1716" s="28">
        <v>45167</v>
      </c>
      <c r="K1716" s="28"/>
      <c r="M1716">
        <v>0</v>
      </c>
      <c r="N1716">
        <v>1</v>
      </c>
      <c r="O1716">
        <v>23.4</v>
      </c>
      <c r="P1716" t="s">
        <v>14524</v>
      </c>
      <c r="Q1716">
        <f t="shared" si="26"/>
        <v>8031</v>
      </c>
      <c r="R1716">
        <f>IF(COUNTIF($A$2:A1716,A1716)=1,Q1716,"")</f>
        <v>8031</v>
      </c>
    </row>
    <row r="1717" spans="1:18">
      <c r="A1717" t="s">
        <v>11951</v>
      </c>
      <c r="B1717" t="s">
        <v>6954</v>
      </c>
      <c r="C1717" t="s">
        <v>14860</v>
      </c>
      <c r="D1717" t="s">
        <v>73</v>
      </c>
      <c r="E1717" t="s">
        <v>14590</v>
      </c>
      <c r="F1717" t="s">
        <v>17341</v>
      </c>
      <c r="G1717" t="s">
        <v>14588</v>
      </c>
      <c r="H1717" t="s">
        <v>14568</v>
      </c>
      <c r="I1717" t="s">
        <v>3270</v>
      </c>
      <c r="J1717" s="28">
        <v>45274</v>
      </c>
      <c r="K1717" s="28"/>
      <c r="M1717">
        <v>0</v>
      </c>
      <c r="N1717">
        <v>1</v>
      </c>
      <c r="P1717" t="s">
        <v>14524</v>
      </c>
      <c r="Q1717">
        <f t="shared" si="26"/>
        <v>39549</v>
      </c>
      <c r="R1717">
        <f>IF(COUNTIF($A$2:A1717,A1717)=1,Q1717,"")</f>
        <v>39549</v>
      </c>
    </row>
    <row r="1718" spans="1:18">
      <c r="A1718" t="s">
        <v>17342</v>
      </c>
      <c r="B1718" t="s">
        <v>2852</v>
      </c>
      <c r="C1718" t="s">
        <v>14850</v>
      </c>
      <c r="D1718" t="s">
        <v>119</v>
      </c>
      <c r="E1718" t="s">
        <v>14590</v>
      </c>
      <c r="F1718" t="s">
        <v>17343</v>
      </c>
      <c r="G1718" t="s">
        <v>14519</v>
      </c>
      <c r="H1718" t="s">
        <v>14619</v>
      </c>
      <c r="I1718" t="s">
        <v>1751</v>
      </c>
      <c r="J1718" s="28">
        <v>45011</v>
      </c>
      <c r="K1718" s="28"/>
      <c r="M1718">
        <v>0</v>
      </c>
      <c r="N1718">
        <v>1</v>
      </c>
      <c r="O1718">
        <v>0.4</v>
      </c>
      <c r="P1718" t="s">
        <v>14512</v>
      </c>
      <c r="Q1718">
        <f t="shared" si="26"/>
        <v>12096</v>
      </c>
      <c r="R1718">
        <f>IF(COUNTIF($A$2:A1718,A1718)=1,Q1718,"")</f>
        <v>12096</v>
      </c>
    </row>
    <row r="1719" spans="1:18">
      <c r="A1719" t="s">
        <v>17344</v>
      </c>
      <c r="B1719" t="s">
        <v>1782</v>
      </c>
      <c r="C1719" t="s">
        <v>15031</v>
      </c>
      <c r="D1719" t="s">
        <v>52</v>
      </c>
      <c r="E1719" t="s">
        <v>14509</v>
      </c>
      <c r="F1719" t="s">
        <v>17345</v>
      </c>
      <c r="G1719" t="s">
        <v>80</v>
      </c>
      <c r="H1719" t="s">
        <v>14639</v>
      </c>
      <c r="I1719" t="s">
        <v>17346</v>
      </c>
      <c r="J1719" s="28">
        <v>45600</v>
      </c>
      <c r="K1719" s="28"/>
      <c r="M1719">
        <v>0</v>
      </c>
      <c r="N1719">
        <v>1</v>
      </c>
      <c r="O1719">
        <v>24.4</v>
      </c>
      <c r="P1719" t="s">
        <v>14507</v>
      </c>
      <c r="Q1719">
        <f t="shared" si="26"/>
        <v>120859</v>
      </c>
      <c r="R1719">
        <f>IF(COUNTIF($A$2:A1719,A1719)=1,Q1719,"")</f>
        <v>120859</v>
      </c>
    </row>
    <row r="1720" spans="1:18">
      <c r="A1720" t="s">
        <v>9590</v>
      </c>
      <c r="B1720" t="s">
        <v>4506</v>
      </c>
      <c r="C1720" t="s">
        <v>17024</v>
      </c>
      <c r="D1720" t="s">
        <v>60</v>
      </c>
      <c r="E1720" t="s">
        <v>14517</v>
      </c>
      <c r="F1720" t="s">
        <v>17347</v>
      </c>
      <c r="G1720" t="s">
        <v>14588</v>
      </c>
      <c r="H1720" t="s">
        <v>14506</v>
      </c>
      <c r="I1720" t="s">
        <v>16418</v>
      </c>
      <c r="J1720" s="28">
        <v>45426</v>
      </c>
      <c r="K1720" s="28"/>
      <c r="M1720">
        <v>0</v>
      </c>
      <c r="N1720">
        <v>1</v>
      </c>
      <c r="O1720">
        <v>13.4</v>
      </c>
      <c r="P1720" t="s">
        <v>14524</v>
      </c>
      <c r="Q1720">
        <f t="shared" si="26"/>
        <v>9173</v>
      </c>
      <c r="R1720">
        <f>IF(COUNTIF($A$2:A1720,A1720)=1,Q1720,"")</f>
        <v>9173</v>
      </c>
    </row>
    <row r="1721" spans="1:18">
      <c r="A1721" t="s">
        <v>17348</v>
      </c>
      <c r="B1721" t="s">
        <v>5078</v>
      </c>
      <c r="C1721" t="s">
        <v>3098</v>
      </c>
      <c r="D1721" t="s">
        <v>60</v>
      </c>
      <c r="E1721" t="s">
        <v>14504</v>
      </c>
      <c r="F1721" t="s">
        <v>17349</v>
      </c>
      <c r="G1721" t="s">
        <v>14519</v>
      </c>
      <c r="H1721" t="s">
        <v>14506</v>
      </c>
      <c r="I1721" t="s">
        <v>2819</v>
      </c>
      <c r="J1721" s="28">
        <v>45227</v>
      </c>
      <c r="K1721" s="28"/>
      <c r="M1721">
        <v>0</v>
      </c>
      <c r="N1721">
        <v>1</v>
      </c>
      <c r="O1721">
        <v>11.3</v>
      </c>
      <c r="P1721" t="s">
        <v>14516</v>
      </c>
      <c r="Q1721">
        <f t="shared" si="26"/>
        <v>21353</v>
      </c>
      <c r="R1721">
        <f>IF(COUNTIF($A$2:A1721,A1721)=1,Q1721,"")</f>
        <v>21353</v>
      </c>
    </row>
    <row r="1722" spans="1:18">
      <c r="A1722" t="s">
        <v>5095</v>
      </c>
      <c r="B1722" t="s">
        <v>4283</v>
      </c>
      <c r="C1722" t="s">
        <v>16037</v>
      </c>
      <c r="D1722" t="s">
        <v>52</v>
      </c>
      <c r="E1722" t="s">
        <v>14543</v>
      </c>
      <c r="F1722" t="s">
        <v>17350</v>
      </c>
      <c r="G1722" t="s">
        <v>14519</v>
      </c>
      <c r="H1722" t="s">
        <v>14571</v>
      </c>
      <c r="I1722" t="s">
        <v>217</v>
      </c>
      <c r="J1722" s="28">
        <v>45608</v>
      </c>
      <c r="K1722" s="28">
        <v>45557</v>
      </c>
      <c r="L1722">
        <v>101</v>
      </c>
      <c r="M1722">
        <v>1</v>
      </c>
      <c r="N1722">
        <v>3</v>
      </c>
      <c r="O1722">
        <v>8.4</v>
      </c>
      <c r="P1722" t="s">
        <v>14524</v>
      </c>
      <c r="Q1722">
        <f t="shared" si="26"/>
        <v>164557</v>
      </c>
      <c r="R1722">
        <f>IF(COUNTIF($A$2:A1722,A1722)=1,Q1722,"")</f>
        <v>164557</v>
      </c>
    </row>
    <row r="1723" spans="1:18">
      <c r="A1723" t="s">
        <v>10530</v>
      </c>
      <c r="B1723" t="s">
        <v>2499</v>
      </c>
      <c r="C1723" t="s">
        <v>15857</v>
      </c>
      <c r="D1723" t="s">
        <v>60</v>
      </c>
      <c r="E1723" t="s">
        <v>14558</v>
      </c>
      <c r="F1723" t="s">
        <v>17351</v>
      </c>
      <c r="G1723" t="s">
        <v>67</v>
      </c>
      <c r="H1723" t="s">
        <v>14565</v>
      </c>
      <c r="I1723" t="s">
        <v>570</v>
      </c>
      <c r="J1723" s="28">
        <v>44748</v>
      </c>
      <c r="K1723" s="28">
        <v>44684</v>
      </c>
      <c r="L1723">
        <v>109</v>
      </c>
      <c r="M1723">
        <v>0</v>
      </c>
      <c r="N1723">
        <v>1</v>
      </c>
      <c r="O1723">
        <v>12.8</v>
      </c>
      <c r="P1723" t="s">
        <v>14512</v>
      </c>
      <c r="Q1723">
        <f t="shared" si="26"/>
        <v>4715</v>
      </c>
      <c r="R1723">
        <f>IF(COUNTIF($A$2:A1723,A1723)=1,Q1723,"")</f>
        <v>4715</v>
      </c>
    </row>
    <row r="1724" spans="1:18">
      <c r="A1724" t="s">
        <v>4964</v>
      </c>
      <c r="B1724" t="s">
        <v>5042</v>
      </c>
      <c r="C1724" t="s">
        <v>15908</v>
      </c>
      <c r="D1724" t="s">
        <v>73</v>
      </c>
      <c r="E1724" t="s">
        <v>14543</v>
      </c>
      <c r="F1724" t="s">
        <v>17352</v>
      </c>
      <c r="G1724" t="s">
        <v>133</v>
      </c>
      <c r="H1724" t="s">
        <v>14580</v>
      </c>
      <c r="I1724" t="s">
        <v>2105</v>
      </c>
      <c r="J1724" s="28">
        <v>45148</v>
      </c>
      <c r="K1724" s="28">
        <v>45095</v>
      </c>
      <c r="L1724">
        <v>99</v>
      </c>
      <c r="M1724">
        <v>1</v>
      </c>
      <c r="N1724">
        <v>1</v>
      </c>
      <c r="O1724">
        <v>6.6</v>
      </c>
      <c r="P1724" t="s">
        <v>14524</v>
      </c>
      <c r="Q1724">
        <f t="shared" si="26"/>
        <v>16570</v>
      </c>
      <c r="R1724">
        <f>IF(COUNTIF($A$2:A1724,A1724)=1,Q1724,"")</f>
        <v>16570</v>
      </c>
    </row>
    <row r="1725" spans="1:18">
      <c r="A1725" t="s">
        <v>3825</v>
      </c>
      <c r="B1725" t="s">
        <v>754</v>
      </c>
      <c r="C1725" t="s">
        <v>15235</v>
      </c>
      <c r="D1725" t="s">
        <v>60</v>
      </c>
      <c r="E1725" t="s">
        <v>14504</v>
      </c>
      <c r="F1725" t="s">
        <v>17353</v>
      </c>
      <c r="G1725" t="s">
        <v>53</v>
      </c>
      <c r="H1725" t="s">
        <v>14549</v>
      </c>
      <c r="I1725" t="s">
        <v>17354</v>
      </c>
      <c r="J1725" s="28">
        <v>45249</v>
      </c>
      <c r="K1725" s="28"/>
      <c r="M1725">
        <v>0</v>
      </c>
      <c r="N1725">
        <v>1</v>
      </c>
      <c r="O1725">
        <v>23.1</v>
      </c>
      <c r="P1725" t="s">
        <v>14524</v>
      </c>
      <c r="Q1725">
        <f t="shared" si="26"/>
        <v>15580</v>
      </c>
      <c r="R1725">
        <f>IF(COUNTIF($A$2:A1725,A1725)=1,Q1725,"")</f>
        <v>15580</v>
      </c>
    </row>
    <row r="1726" spans="1:18">
      <c r="A1726" t="s">
        <v>9795</v>
      </c>
      <c r="B1726" t="s">
        <v>7254</v>
      </c>
      <c r="C1726" t="s">
        <v>16086</v>
      </c>
      <c r="D1726" t="s">
        <v>73</v>
      </c>
      <c r="E1726" t="s">
        <v>14509</v>
      </c>
      <c r="F1726" t="s">
        <v>17355</v>
      </c>
      <c r="G1726" t="s">
        <v>67</v>
      </c>
      <c r="H1726" t="s">
        <v>14545</v>
      </c>
      <c r="I1726" t="s">
        <v>1111</v>
      </c>
      <c r="J1726" s="28">
        <v>45697</v>
      </c>
      <c r="K1726" s="28"/>
      <c r="M1726">
        <v>0</v>
      </c>
      <c r="N1726">
        <v>1</v>
      </c>
      <c r="O1726">
        <v>2.2000000000000002</v>
      </c>
      <c r="P1726" t="s">
        <v>14550</v>
      </c>
      <c r="Q1726">
        <f t="shared" si="26"/>
        <v>20784</v>
      </c>
      <c r="R1726">
        <f>IF(COUNTIF($A$2:A1726,A1726)=1,Q1726,"")</f>
        <v>20784</v>
      </c>
    </row>
    <row r="1727" spans="1:18">
      <c r="A1727" t="s">
        <v>17356</v>
      </c>
      <c r="B1727" t="s">
        <v>9231</v>
      </c>
      <c r="C1727" t="s">
        <v>3098</v>
      </c>
      <c r="D1727" t="s">
        <v>60</v>
      </c>
      <c r="E1727" t="s">
        <v>14590</v>
      </c>
      <c r="F1727" t="s">
        <v>17357</v>
      </c>
      <c r="G1727" t="s">
        <v>133</v>
      </c>
      <c r="H1727" t="s">
        <v>14616</v>
      </c>
      <c r="I1727" t="s">
        <v>1683</v>
      </c>
      <c r="J1727" s="28">
        <v>45784</v>
      </c>
      <c r="K1727" s="28"/>
      <c r="M1727">
        <v>0</v>
      </c>
      <c r="N1727">
        <v>1</v>
      </c>
      <c r="O1727">
        <v>17.7</v>
      </c>
      <c r="P1727" t="s">
        <v>14512</v>
      </c>
      <c r="Q1727">
        <f t="shared" si="26"/>
        <v>15493</v>
      </c>
      <c r="R1727">
        <f>IF(COUNTIF($A$2:A1727,A1727)=1,Q1727,"")</f>
        <v>15493</v>
      </c>
    </row>
    <row r="1728" spans="1:18">
      <c r="A1728" t="s">
        <v>13673</v>
      </c>
      <c r="B1728" t="s">
        <v>7153</v>
      </c>
      <c r="C1728" t="s">
        <v>3098</v>
      </c>
      <c r="D1728" t="s">
        <v>52</v>
      </c>
      <c r="E1728" t="s">
        <v>14590</v>
      </c>
      <c r="F1728" t="s">
        <v>17358</v>
      </c>
      <c r="G1728" t="s">
        <v>14588</v>
      </c>
      <c r="H1728" t="s">
        <v>14766</v>
      </c>
      <c r="I1728" t="s">
        <v>1194</v>
      </c>
      <c r="J1728" s="28">
        <v>45410</v>
      </c>
      <c r="K1728" s="28"/>
      <c r="M1728">
        <v>0</v>
      </c>
      <c r="N1728">
        <v>1</v>
      </c>
      <c r="O1728">
        <v>20</v>
      </c>
      <c r="P1728" t="s">
        <v>14550</v>
      </c>
      <c r="Q1728">
        <f t="shared" si="26"/>
        <v>193000</v>
      </c>
      <c r="R1728">
        <f>IF(COUNTIF($A$2:A1728,A1728)=1,Q1728,"")</f>
        <v>193000</v>
      </c>
    </row>
    <row r="1729" spans="1:18">
      <c r="A1729" t="s">
        <v>6355</v>
      </c>
      <c r="B1729" t="s">
        <v>1320</v>
      </c>
      <c r="C1729" t="s">
        <v>17056</v>
      </c>
      <c r="D1729" t="s">
        <v>60</v>
      </c>
      <c r="E1729" t="s">
        <v>14509</v>
      </c>
      <c r="F1729" t="s">
        <v>17359</v>
      </c>
      <c r="G1729" t="s">
        <v>133</v>
      </c>
      <c r="H1729" t="s">
        <v>15020</v>
      </c>
      <c r="I1729" t="s">
        <v>11009</v>
      </c>
      <c r="J1729" s="28">
        <v>45194</v>
      </c>
      <c r="K1729" s="28"/>
      <c r="M1729">
        <v>0</v>
      </c>
      <c r="N1729">
        <v>1</v>
      </c>
      <c r="O1729">
        <v>32.9</v>
      </c>
      <c r="P1729" t="s">
        <v>14550</v>
      </c>
      <c r="Q1729">
        <f t="shared" si="26"/>
        <v>9156</v>
      </c>
      <c r="R1729">
        <f>IF(COUNTIF($A$2:A1729,A1729)=1,Q1729,"")</f>
        <v>9156</v>
      </c>
    </row>
    <row r="1730" spans="1:18">
      <c r="A1730" t="s">
        <v>12519</v>
      </c>
      <c r="B1730" t="s">
        <v>1504</v>
      </c>
      <c r="C1730" t="s">
        <v>15494</v>
      </c>
      <c r="D1730" t="s">
        <v>100</v>
      </c>
      <c r="E1730" t="s">
        <v>14504</v>
      </c>
      <c r="F1730" t="s">
        <v>17360</v>
      </c>
      <c r="G1730" t="s">
        <v>61</v>
      </c>
      <c r="H1730" t="s">
        <v>14580</v>
      </c>
      <c r="I1730" t="s">
        <v>1891</v>
      </c>
      <c r="J1730" s="28">
        <v>45272</v>
      </c>
      <c r="K1730" s="28"/>
      <c r="M1730">
        <v>0</v>
      </c>
      <c r="N1730">
        <v>1</v>
      </c>
      <c r="P1730" t="s">
        <v>14524</v>
      </c>
      <c r="Q1730">
        <f t="shared" ref="Q1730:Q1793" si="27">IFERROR(IF(RIGHT(UPPER(TRIM(F1730)),1)="K",VALUE(SUBSTITUTE(SUBSTITUTE(LEFT(TRIM(F1730),LEN(TRIM(F1730))-1),"$",""),",",""))*1000,IF(RIGHT(UPPER(TRIM(F1730)),1)="M",VALUE(SUBSTITUTE(SUBSTITUTE(LEFT(TRIM(F1730),LEN(TRIM(F1730))-1),"$",""),",",""))*1000000,VALUE(SUBSTITUTE(SUBSTITUTE(TRIM(F1730),"$",""),",","")))),"")</f>
        <v>4553</v>
      </c>
      <c r="R1730">
        <f>IF(COUNTIF($A$2:A1730,A1730)=1,Q1730,"")</f>
        <v>4553</v>
      </c>
    </row>
    <row r="1731" spans="1:18">
      <c r="A1731" t="s">
        <v>3518</v>
      </c>
      <c r="B1731" t="s">
        <v>227</v>
      </c>
      <c r="C1731" t="s">
        <v>15451</v>
      </c>
      <c r="D1731" t="s">
        <v>52</v>
      </c>
      <c r="E1731" t="s">
        <v>14504</v>
      </c>
      <c r="F1731" t="s">
        <v>17361</v>
      </c>
      <c r="G1731" t="s">
        <v>67</v>
      </c>
      <c r="H1731" t="s">
        <v>14766</v>
      </c>
      <c r="I1731" t="s">
        <v>2058</v>
      </c>
      <c r="J1731" s="28">
        <v>44832</v>
      </c>
      <c r="K1731" s="28"/>
      <c r="M1731">
        <v>0</v>
      </c>
      <c r="N1731">
        <v>1</v>
      </c>
      <c r="O1731">
        <v>1.8</v>
      </c>
      <c r="P1731" t="s">
        <v>14516</v>
      </c>
      <c r="Q1731">
        <f t="shared" si="27"/>
        <v>71272</v>
      </c>
      <c r="R1731">
        <f>IF(COUNTIF($A$2:A1731,A1731)=1,Q1731,"")</f>
        <v>71272</v>
      </c>
    </row>
    <row r="1732" spans="1:18">
      <c r="A1732" t="s">
        <v>11045</v>
      </c>
      <c r="B1732" t="s">
        <v>1231</v>
      </c>
      <c r="C1732" t="s">
        <v>3098</v>
      </c>
      <c r="D1732" t="s">
        <v>100</v>
      </c>
      <c r="E1732" t="s">
        <v>14558</v>
      </c>
      <c r="F1732" t="s">
        <v>17362</v>
      </c>
      <c r="G1732" t="s">
        <v>80</v>
      </c>
      <c r="H1732" t="s">
        <v>14537</v>
      </c>
      <c r="I1732" t="s">
        <v>2284</v>
      </c>
      <c r="J1732" s="28">
        <v>45600</v>
      </c>
      <c r="K1732" s="28">
        <v>45579</v>
      </c>
      <c r="L1732">
        <v>141</v>
      </c>
      <c r="M1732">
        <v>0</v>
      </c>
      <c r="N1732">
        <v>1</v>
      </c>
      <c r="O1732">
        <v>20.100000000000001</v>
      </c>
      <c r="P1732" t="s">
        <v>14550</v>
      </c>
      <c r="Q1732">
        <f t="shared" si="27"/>
        <v>3971</v>
      </c>
      <c r="R1732">
        <f>IF(COUNTIF($A$2:A1732,A1732)=1,Q1732,"")</f>
        <v>3971</v>
      </c>
    </row>
    <row r="1733" spans="1:18">
      <c r="A1733" t="s">
        <v>7052</v>
      </c>
      <c r="B1733" t="s">
        <v>2435</v>
      </c>
      <c r="C1733" t="s">
        <v>14572</v>
      </c>
      <c r="D1733" t="s">
        <v>73</v>
      </c>
      <c r="E1733" t="s">
        <v>14509</v>
      </c>
      <c r="F1733" t="s">
        <v>17363</v>
      </c>
      <c r="G1733" t="s">
        <v>80</v>
      </c>
      <c r="H1733" t="s">
        <v>14532</v>
      </c>
      <c r="I1733" t="s">
        <v>2339</v>
      </c>
      <c r="J1733" s="28"/>
      <c r="K1733" s="28"/>
      <c r="M1733">
        <v>0</v>
      </c>
      <c r="N1733">
        <v>1</v>
      </c>
      <c r="O1733">
        <v>15.9</v>
      </c>
      <c r="P1733" t="s">
        <v>14507</v>
      </c>
      <c r="Q1733">
        <f t="shared" si="27"/>
        <v>40628</v>
      </c>
      <c r="R1733">
        <f>IF(COUNTIF($A$2:A1733,A1733)=1,Q1733,"")</f>
        <v>40628</v>
      </c>
    </row>
    <row r="1734" spans="1:18">
      <c r="A1734" t="s">
        <v>17364</v>
      </c>
      <c r="B1734" t="s">
        <v>370</v>
      </c>
      <c r="C1734" t="s">
        <v>15749</v>
      </c>
      <c r="D1734" t="s">
        <v>73</v>
      </c>
      <c r="E1734" t="s">
        <v>14590</v>
      </c>
      <c r="F1734" t="s">
        <v>17365</v>
      </c>
      <c r="G1734" t="s">
        <v>67</v>
      </c>
      <c r="H1734" t="s">
        <v>14630</v>
      </c>
      <c r="I1734" t="s">
        <v>996</v>
      </c>
      <c r="J1734" s="28">
        <v>45554</v>
      </c>
      <c r="K1734" s="28"/>
      <c r="M1734">
        <v>0</v>
      </c>
      <c r="N1734">
        <v>1</v>
      </c>
      <c r="O1734">
        <v>34.700000000000003</v>
      </c>
      <c r="P1734" t="s">
        <v>14512</v>
      </c>
      <c r="Q1734">
        <f t="shared" si="27"/>
        <v>38858</v>
      </c>
      <c r="R1734">
        <f>IF(COUNTIF($A$2:A1734,A1734)=1,Q1734,"")</f>
        <v>38858</v>
      </c>
    </row>
    <row r="1735" spans="1:18">
      <c r="A1735" t="s">
        <v>17366</v>
      </c>
      <c r="B1735" t="s">
        <v>1137</v>
      </c>
      <c r="C1735" t="s">
        <v>3098</v>
      </c>
      <c r="D1735" t="s">
        <v>73</v>
      </c>
      <c r="E1735" t="s">
        <v>14517</v>
      </c>
      <c r="F1735" t="s">
        <v>17367</v>
      </c>
      <c r="G1735" t="s">
        <v>133</v>
      </c>
      <c r="H1735" t="s">
        <v>14574</v>
      </c>
      <c r="I1735" t="s">
        <v>707</v>
      </c>
      <c r="J1735" s="28">
        <v>44653</v>
      </c>
      <c r="K1735" s="28"/>
      <c r="M1735">
        <v>0</v>
      </c>
      <c r="N1735">
        <v>1</v>
      </c>
      <c r="O1735">
        <v>6.3</v>
      </c>
      <c r="P1735" t="s">
        <v>14507</v>
      </c>
      <c r="Q1735">
        <f t="shared" si="27"/>
        <v>17560</v>
      </c>
      <c r="R1735">
        <f>IF(COUNTIF($A$2:A1735,A1735)=1,Q1735,"")</f>
        <v>17560</v>
      </c>
    </row>
    <row r="1736" spans="1:18">
      <c r="A1736" t="s">
        <v>11395</v>
      </c>
      <c r="B1736" t="s">
        <v>5624</v>
      </c>
      <c r="C1736" t="s">
        <v>3098</v>
      </c>
      <c r="D1736" t="s">
        <v>60</v>
      </c>
      <c r="E1736" t="s">
        <v>14522</v>
      </c>
      <c r="F1736" t="s">
        <v>14828</v>
      </c>
      <c r="G1736" t="s">
        <v>14588</v>
      </c>
      <c r="H1736" t="s">
        <v>14549</v>
      </c>
      <c r="I1736" t="s">
        <v>7634</v>
      </c>
      <c r="J1736" s="28">
        <v>44802</v>
      </c>
      <c r="K1736" s="28"/>
      <c r="M1736">
        <v>0</v>
      </c>
      <c r="N1736">
        <v>1</v>
      </c>
      <c r="O1736">
        <v>12.2</v>
      </c>
      <c r="P1736" t="s">
        <v>14524</v>
      </c>
      <c r="Q1736">
        <f t="shared" si="27"/>
        <v>4240</v>
      </c>
      <c r="R1736">
        <f>IF(COUNTIF($A$2:A1736,A1736)=1,Q1736,"")</f>
        <v>4240</v>
      </c>
    </row>
    <row r="1737" spans="1:18">
      <c r="A1737" t="s">
        <v>7616</v>
      </c>
      <c r="B1737" t="s">
        <v>4062</v>
      </c>
      <c r="C1737" t="s">
        <v>16409</v>
      </c>
      <c r="D1737" t="s">
        <v>100</v>
      </c>
      <c r="E1737" t="s">
        <v>14558</v>
      </c>
      <c r="F1737" t="s">
        <v>17368</v>
      </c>
      <c r="G1737" t="s">
        <v>61</v>
      </c>
      <c r="H1737" t="s">
        <v>14580</v>
      </c>
      <c r="I1737" t="s">
        <v>7377</v>
      </c>
      <c r="J1737" s="28"/>
      <c r="K1737" s="28">
        <v>45387</v>
      </c>
      <c r="L1737">
        <v>143</v>
      </c>
      <c r="M1737">
        <v>0</v>
      </c>
      <c r="N1737">
        <v>1</v>
      </c>
      <c r="O1737">
        <v>15.9</v>
      </c>
      <c r="P1737" t="s">
        <v>14550</v>
      </c>
      <c r="Q1737">
        <f t="shared" si="27"/>
        <v>5014</v>
      </c>
      <c r="R1737">
        <f>IF(COUNTIF($A$2:A1737,A1737)=1,Q1737,"")</f>
        <v>5014</v>
      </c>
    </row>
    <row r="1738" spans="1:18">
      <c r="A1738" t="s">
        <v>14441</v>
      </c>
      <c r="B1738" t="s">
        <v>3908</v>
      </c>
      <c r="C1738" t="s">
        <v>16453</v>
      </c>
      <c r="D1738" t="s">
        <v>52</v>
      </c>
      <c r="E1738" t="s">
        <v>14558</v>
      </c>
      <c r="F1738" t="s">
        <v>17369</v>
      </c>
      <c r="G1738" t="s">
        <v>14588</v>
      </c>
      <c r="H1738" t="s">
        <v>14635</v>
      </c>
      <c r="I1738" t="s">
        <v>17370</v>
      </c>
      <c r="J1738" s="28">
        <v>44914</v>
      </c>
      <c r="K1738" s="28">
        <v>44967</v>
      </c>
      <c r="L1738">
        <v>172</v>
      </c>
      <c r="M1738">
        <v>0</v>
      </c>
      <c r="N1738">
        <v>1</v>
      </c>
      <c r="O1738">
        <v>23</v>
      </c>
      <c r="P1738" t="s">
        <v>14524</v>
      </c>
      <c r="Q1738">
        <f t="shared" si="27"/>
        <v>208468</v>
      </c>
      <c r="R1738">
        <f>IF(COUNTIF($A$2:A1738,A1738)=1,Q1738,"")</f>
        <v>208468</v>
      </c>
    </row>
    <row r="1739" spans="1:18">
      <c r="A1739" t="s">
        <v>4736</v>
      </c>
      <c r="B1739" t="s">
        <v>2696</v>
      </c>
      <c r="C1739" t="s">
        <v>15607</v>
      </c>
      <c r="D1739" t="s">
        <v>52</v>
      </c>
      <c r="E1739" t="s">
        <v>14509</v>
      </c>
      <c r="F1739" t="s">
        <v>17371</v>
      </c>
      <c r="G1739" t="s">
        <v>90</v>
      </c>
      <c r="H1739" t="s">
        <v>14619</v>
      </c>
      <c r="I1739" t="s">
        <v>575</v>
      </c>
      <c r="J1739" s="28">
        <v>45381</v>
      </c>
      <c r="K1739" s="28"/>
      <c r="M1739">
        <v>0</v>
      </c>
      <c r="N1739">
        <v>1</v>
      </c>
      <c r="O1739">
        <v>7.7</v>
      </c>
      <c r="P1739" t="s">
        <v>14507</v>
      </c>
      <c r="Q1739">
        <f t="shared" si="27"/>
        <v>160064</v>
      </c>
      <c r="R1739">
        <f>IF(COUNTIF($A$2:A1739,A1739)=1,Q1739,"")</f>
        <v>160064</v>
      </c>
    </row>
    <row r="1740" spans="1:18">
      <c r="A1740" t="s">
        <v>17372</v>
      </c>
      <c r="B1740" t="s">
        <v>4620</v>
      </c>
      <c r="C1740" t="s">
        <v>14801</v>
      </c>
      <c r="D1740" t="s">
        <v>60</v>
      </c>
      <c r="E1740" t="s">
        <v>14504</v>
      </c>
      <c r="F1740" t="s">
        <v>17373</v>
      </c>
      <c r="G1740" t="s">
        <v>90</v>
      </c>
      <c r="H1740" t="s">
        <v>14560</v>
      </c>
      <c r="I1740" t="s">
        <v>1412</v>
      </c>
      <c r="J1740" s="28">
        <v>44874</v>
      </c>
      <c r="K1740" s="28"/>
      <c r="M1740">
        <v>0</v>
      </c>
      <c r="N1740">
        <v>1</v>
      </c>
      <c r="O1740">
        <v>6.3</v>
      </c>
      <c r="P1740" t="s">
        <v>14507</v>
      </c>
      <c r="Q1740">
        <f t="shared" si="27"/>
        <v>8353</v>
      </c>
      <c r="R1740">
        <f>IF(COUNTIF($A$2:A1740,A1740)=1,Q1740,"")</f>
        <v>8353</v>
      </c>
    </row>
    <row r="1741" spans="1:18">
      <c r="A1741" t="s">
        <v>12412</v>
      </c>
      <c r="B1741" t="s">
        <v>4489</v>
      </c>
      <c r="C1741" t="s">
        <v>14656</v>
      </c>
      <c r="D1741" t="s">
        <v>60</v>
      </c>
      <c r="E1741" t="s">
        <v>14504</v>
      </c>
      <c r="F1741" t="s">
        <v>17374</v>
      </c>
      <c r="G1741" t="s">
        <v>67</v>
      </c>
      <c r="H1741" t="s">
        <v>14540</v>
      </c>
      <c r="I1741" t="s">
        <v>17375</v>
      </c>
      <c r="J1741" s="28">
        <v>45419</v>
      </c>
      <c r="K1741" s="28"/>
      <c r="M1741">
        <v>0</v>
      </c>
      <c r="N1741">
        <v>1</v>
      </c>
      <c r="O1741">
        <v>26.3</v>
      </c>
      <c r="P1741" t="s">
        <v>14512</v>
      </c>
      <c r="Q1741">
        <f t="shared" si="27"/>
        <v>8046</v>
      </c>
      <c r="R1741">
        <f>IF(COUNTIF($A$2:A1741,A1741)=1,Q1741,"")</f>
        <v>8046</v>
      </c>
    </row>
    <row r="1742" spans="1:18">
      <c r="A1742" t="s">
        <v>17376</v>
      </c>
      <c r="B1742" t="s">
        <v>8857</v>
      </c>
      <c r="C1742" t="s">
        <v>15471</v>
      </c>
      <c r="D1742" t="s">
        <v>52</v>
      </c>
      <c r="E1742" t="s">
        <v>14509</v>
      </c>
      <c r="F1742" t="s">
        <v>17377</v>
      </c>
      <c r="G1742" t="s">
        <v>67</v>
      </c>
      <c r="H1742" t="s">
        <v>14506</v>
      </c>
      <c r="I1742" t="s">
        <v>2203</v>
      </c>
      <c r="J1742" s="28">
        <v>45696</v>
      </c>
      <c r="K1742" s="28"/>
      <c r="M1742">
        <v>0</v>
      </c>
      <c r="N1742">
        <v>1</v>
      </c>
      <c r="O1742">
        <v>15.6</v>
      </c>
      <c r="P1742" t="s">
        <v>14524</v>
      </c>
      <c r="Q1742">
        <f t="shared" si="27"/>
        <v>79527</v>
      </c>
      <c r="R1742">
        <f>IF(COUNTIF($A$2:A1742,A1742)=1,Q1742,"")</f>
        <v>79527</v>
      </c>
    </row>
    <row r="1743" spans="1:18">
      <c r="A1743" t="s">
        <v>9592</v>
      </c>
      <c r="B1743" t="s">
        <v>11599</v>
      </c>
      <c r="C1743" t="s">
        <v>17147</v>
      </c>
      <c r="D1743" t="s">
        <v>100</v>
      </c>
      <c r="E1743" t="s">
        <v>14504</v>
      </c>
      <c r="F1743" t="s">
        <v>17378</v>
      </c>
      <c r="G1743" t="s">
        <v>74</v>
      </c>
      <c r="H1743" t="s">
        <v>14682</v>
      </c>
      <c r="I1743" t="s">
        <v>2548</v>
      </c>
      <c r="J1743" s="28">
        <v>45344</v>
      </c>
      <c r="K1743" s="28"/>
      <c r="M1743">
        <v>0</v>
      </c>
      <c r="N1743">
        <v>1</v>
      </c>
      <c r="O1743">
        <v>4.2</v>
      </c>
      <c r="P1743" t="s">
        <v>14516</v>
      </c>
      <c r="Q1743">
        <f t="shared" si="27"/>
        <v>6797</v>
      </c>
      <c r="R1743">
        <f>IF(COUNTIF($A$2:A1743,A1743)=1,Q1743,"")</f>
        <v>6797</v>
      </c>
    </row>
    <row r="1744" spans="1:18">
      <c r="A1744" t="s">
        <v>17379</v>
      </c>
      <c r="B1744" t="s">
        <v>1603</v>
      </c>
      <c r="C1744" t="s">
        <v>16124</v>
      </c>
      <c r="D1744" t="s">
        <v>119</v>
      </c>
      <c r="E1744" t="s">
        <v>14522</v>
      </c>
      <c r="F1744" t="s">
        <v>17380</v>
      </c>
      <c r="G1744" t="s">
        <v>133</v>
      </c>
      <c r="H1744" t="s">
        <v>14639</v>
      </c>
      <c r="I1744" t="s">
        <v>966</v>
      </c>
      <c r="J1744" s="28">
        <v>45540</v>
      </c>
      <c r="K1744" s="28"/>
      <c r="M1744">
        <v>0</v>
      </c>
      <c r="N1744">
        <v>1</v>
      </c>
      <c r="O1744">
        <v>17</v>
      </c>
      <c r="P1744" t="s">
        <v>14550</v>
      </c>
      <c r="Q1744">
        <f t="shared" si="27"/>
        <v>3652</v>
      </c>
      <c r="R1744">
        <f>IF(COUNTIF($A$2:A1744,A1744)=1,Q1744,"")</f>
        <v>3652</v>
      </c>
    </row>
    <row r="1745" spans="1:18">
      <c r="A1745" t="s">
        <v>17381</v>
      </c>
      <c r="B1745" t="s">
        <v>573</v>
      </c>
      <c r="C1745" t="s">
        <v>15114</v>
      </c>
      <c r="D1745" t="s">
        <v>52</v>
      </c>
      <c r="E1745" t="s">
        <v>14590</v>
      </c>
      <c r="F1745" t="s">
        <v>17382</v>
      </c>
      <c r="G1745" t="s">
        <v>61</v>
      </c>
      <c r="H1745" t="s">
        <v>15448</v>
      </c>
      <c r="I1745" t="s">
        <v>2165</v>
      </c>
      <c r="J1745" s="28">
        <v>45373</v>
      </c>
      <c r="K1745" s="28"/>
      <c r="M1745">
        <v>0</v>
      </c>
      <c r="N1745">
        <v>1</v>
      </c>
      <c r="O1745">
        <v>23.2</v>
      </c>
      <c r="P1745" t="s">
        <v>14550</v>
      </c>
      <c r="Q1745">
        <f t="shared" si="27"/>
        <v>91798</v>
      </c>
      <c r="R1745">
        <f>IF(COUNTIF($A$2:A1745,A1745)=1,Q1745,"")</f>
        <v>91798</v>
      </c>
    </row>
    <row r="1746" spans="1:18">
      <c r="A1746" t="s">
        <v>17383</v>
      </c>
      <c r="B1746" t="s">
        <v>3631</v>
      </c>
      <c r="C1746" t="s">
        <v>3098</v>
      </c>
      <c r="D1746" t="s">
        <v>52</v>
      </c>
      <c r="E1746" t="s">
        <v>14509</v>
      </c>
      <c r="F1746" t="s">
        <v>17384</v>
      </c>
      <c r="G1746" t="s">
        <v>80</v>
      </c>
      <c r="H1746" t="s">
        <v>14630</v>
      </c>
      <c r="I1746" t="s">
        <v>618</v>
      </c>
      <c r="J1746" s="28">
        <v>45598</v>
      </c>
      <c r="K1746" s="28"/>
      <c r="M1746">
        <v>0</v>
      </c>
      <c r="N1746">
        <v>1</v>
      </c>
      <c r="O1746">
        <v>31.9</v>
      </c>
      <c r="P1746" t="s">
        <v>14512</v>
      </c>
      <c r="Q1746">
        <f t="shared" si="27"/>
        <v>56056</v>
      </c>
      <c r="R1746">
        <f>IF(COUNTIF($A$2:A1746,A1746)=1,Q1746,"")</f>
        <v>56056</v>
      </c>
    </row>
    <row r="1747" spans="1:18">
      <c r="A1747" t="s">
        <v>17385</v>
      </c>
      <c r="B1747" t="s">
        <v>2346</v>
      </c>
      <c r="C1747" t="s">
        <v>14596</v>
      </c>
      <c r="D1747" t="s">
        <v>73</v>
      </c>
      <c r="E1747" t="s">
        <v>14517</v>
      </c>
      <c r="F1747" t="s">
        <v>17386</v>
      </c>
      <c r="G1747" t="s">
        <v>61</v>
      </c>
      <c r="H1747" t="s">
        <v>14619</v>
      </c>
      <c r="I1747" t="s">
        <v>1024</v>
      </c>
      <c r="J1747" s="28">
        <v>44819</v>
      </c>
      <c r="K1747" s="28"/>
      <c r="M1747">
        <v>0</v>
      </c>
      <c r="N1747">
        <v>1</v>
      </c>
      <c r="O1747">
        <v>16.600000000000001</v>
      </c>
      <c r="P1747" t="s">
        <v>14550</v>
      </c>
      <c r="Q1747">
        <f t="shared" si="27"/>
        <v>24176</v>
      </c>
      <c r="R1747">
        <f>IF(COUNTIF($A$2:A1747,A1747)=1,Q1747,"")</f>
        <v>24176</v>
      </c>
    </row>
    <row r="1748" spans="1:18">
      <c r="A1748" t="s">
        <v>8605</v>
      </c>
      <c r="B1748" t="s">
        <v>5143</v>
      </c>
      <c r="C1748" t="s">
        <v>3098</v>
      </c>
      <c r="D1748" t="s">
        <v>60</v>
      </c>
      <c r="E1748" t="s">
        <v>14517</v>
      </c>
      <c r="F1748" t="s">
        <v>14854</v>
      </c>
      <c r="G1748" t="s">
        <v>133</v>
      </c>
      <c r="H1748" t="s">
        <v>15793</v>
      </c>
      <c r="I1748" t="s">
        <v>488</v>
      </c>
      <c r="J1748" s="28">
        <v>44711</v>
      </c>
      <c r="K1748" s="28"/>
      <c r="M1748">
        <v>0</v>
      </c>
      <c r="N1748">
        <v>1</v>
      </c>
      <c r="O1748">
        <v>23</v>
      </c>
      <c r="P1748" t="s">
        <v>14550</v>
      </c>
      <c r="Q1748">
        <f t="shared" si="27"/>
        <v>14000</v>
      </c>
      <c r="R1748">
        <f>IF(COUNTIF($A$2:A1748,A1748)=1,Q1748,"")</f>
        <v>14000</v>
      </c>
    </row>
    <row r="1749" spans="1:18">
      <c r="A1749" t="s">
        <v>5236</v>
      </c>
      <c r="B1749" t="s">
        <v>3049</v>
      </c>
      <c r="C1749" t="s">
        <v>17387</v>
      </c>
      <c r="D1749" t="s">
        <v>60</v>
      </c>
      <c r="E1749" t="s">
        <v>14543</v>
      </c>
      <c r="F1749" t="s">
        <v>17388</v>
      </c>
      <c r="G1749" t="s">
        <v>61</v>
      </c>
      <c r="H1749" t="s">
        <v>14616</v>
      </c>
      <c r="I1749" t="s">
        <v>492</v>
      </c>
      <c r="J1749" s="28">
        <v>45131</v>
      </c>
      <c r="K1749" s="28">
        <v>45117</v>
      </c>
      <c r="L1749">
        <v>120</v>
      </c>
      <c r="M1749">
        <v>0</v>
      </c>
      <c r="N1749">
        <v>1</v>
      </c>
      <c r="O1749">
        <v>2.7</v>
      </c>
      <c r="P1749" t="s">
        <v>14512</v>
      </c>
      <c r="Q1749">
        <f t="shared" si="27"/>
        <v>11427</v>
      </c>
      <c r="R1749">
        <f>IF(COUNTIF($A$2:A1749,A1749)=1,Q1749,"")</f>
        <v>11427</v>
      </c>
    </row>
    <row r="1750" spans="1:18">
      <c r="A1750" t="s">
        <v>14446</v>
      </c>
      <c r="B1750" t="s">
        <v>919</v>
      </c>
      <c r="C1750" t="s">
        <v>14729</v>
      </c>
      <c r="D1750" t="s">
        <v>100</v>
      </c>
      <c r="E1750" t="s">
        <v>14522</v>
      </c>
      <c r="F1750" t="s">
        <v>17389</v>
      </c>
      <c r="G1750" t="s">
        <v>14588</v>
      </c>
      <c r="H1750" t="s">
        <v>14540</v>
      </c>
      <c r="I1750" t="s">
        <v>9550</v>
      </c>
      <c r="J1750" s="28">
        <v>45129</v>
      </c>
      <c r="K1750" s="28"/>
      <c r="M1750">
        <v>0</v>
      </c>
      <c r="N1750">
        <v>1</v>
      </c>
      <c r="P1750" t="s">
        <v>14516</v>
      </c>
      <c r="Q1750">
        <f t="shared" si="27"/>
        <v>6678</v>
      </c>
      <c r="R1750">
        <f>IF(COUNTIF($A$2:A1750,A1750)=1,Q1750,"")</f>
        <v>6678</v>
      </c>
    </row>
    <row r="1751" spans="1:18">
      <c r="A1751" t="s">
        <v>9793</v>
      </c>
      <c r="B1751" t="s">
        <v>2966</v>
      </c>
      <c r="C1751" t="s">
        <v>3098</v>
      </c>
      <c r="D1751" t="s">
        <v>100</v>
      </c>
      <c r="E1751" t="s">
        <v>14590</v>
      </c>
      <c r="F1751" t="s">
        <v>14529</v>
      </c>
      <c r="G1751" t="s">
        <v>80</v>
      </c>
      <c r="H1751" t="s">
        <v>14619</v>
      </c>
      <c r="I1751" t="s">
        <v>1156</v>
      </c>
      <c r="J1751" s="28">
        <v>44961</v>
      </c>
      <c r="K1751" s="28"/>
      <c r="M1751">
        <v>0</v>
      </c>
      <c r="N1751">
        <v>1</v>
      </c>
      <c r="O1751">
        <v>18</v>
      </c>
      <c r="P1751" t="s">
        <v>14516</v>
      </c>
      <c r="Q1751">
        <f t="shared" si="27"/>
        <v>7000</v>
      </c>
      <c r="R1751">
        <f>IF(COUNTIF($A$2:A1751,A1751)=1,Q1751,"")</f>
        <v>7000</v>
      </c>
    </row>
    <row r="1752" spans="1:18">
      <c r="A1752" t="s">
        <v>8403</v>
      </c>
      <c r="B1752" t="s">
        <v>5577</v>
      </c>
      <c r="C1752" t="s">
        <v>3098</v>
      </c>
      <c r="D1752" t="s">
        <v>73</v>
      </c>
      <c r="E1752" t="s">
        <v>14543</v>
      </c>
      <c r="F1752" t="s">
        <v>17390</v>
      </c>
      <c r="G1752" t="s">
        <v>90</v>
      </c>
      <c r="H1752" t="s">
        <v>14506</v>
      </c>
      <c r="I1752" t="s">
        <v>2356</v>
      </c>
      <c r="J1752" s="28">
        <v>45517</v>
      </c>
      <c r="K1752" s="28">
        <v>45492</v>
      </c>
      <c r="L1752">
        <v>57</v>
      </c>
      <c r="M1752">
        <v>0</v>
      </c>
      <c r="N1752">
        <v>1</v>
      </c>
      <c r="P1752" t="s">
        <v>14516</v>
      </c>
      <c r="Q1752">
        <f t="shared" si="27"/>
        <v>33143</v>
      </c>
      <c r="R1752">
        <f>IF(COUNTIF($A$2:A1752,A1752)=1,Q1752,"")</f>
        <v>33143</v>
      </c>
    </row>
    <row r="1753" spans="1:18">
      <c r="A1753" t="s">
        <v>11247</v>
      </c>
      <c r="B1753" t="s">
        <v>2974</v>
      </c>
      <c r="C1753" t="s">
        <v>3098</v>
      </c>
      <c r="D1753" t="s">
        <v>52</v>
      </c>
      <c r="E1753" t="s">
        <v>14543</v>
      </c>
      <c r="F1753" t="s">
        <v>17391</v>
      </c>
      <c r="G1753" t="s">
        <v>90</v>
      </c>
      <c r="H1753" t="s">
        <v>14571</v>
      </c>
      <c r="I1753" t="s">
        <v>907</v>
      </c>
      <c r="J1753" s="28">
        <v>45086</v>
      </c>
      <c r="K1753" s="28">
        <v>45147</v>
      </c>
      <c r="L1753">
        <v>164</v>
      </c>
      <c r="M1753">
        <v>0</v>
      </c>
      <c r="N1753">
        <v>1</v>
      </c>
      <c r="O1753">
        <v>6.6</v>
      </c>
      <c r="P1753" t="s">
        <v>14507</v>
      </c>
      <c r="Q1753">
        <f t="shared" si="27"/>
        <v>56806</v>
      </c>
      <c r="R1753">
        <f>IF(COUNTIF($A$2:A1753,A1753)=1,Q1753,"")</f>
        <v>56806</v>
      </c>
    </row>
    <row r="1754" spans="1:18">
      <c r="A1754" t="s">
        <v>8663</v>
      </c>
      <c r="B1754" t="s">
        <v>1473</v>
      </c>
      <c r="C1754" t="s">
        <v>3098</v>
      </c>
      <c r="D1754" t="s">
        <v>119</v>
      </c>
      <c r="E1754" t="s">
        <v>14522</v>
      </c>
      <c r="F1754" t="s">
        <v>17392</v>
      </c>
      <c r="G1754" t="s">
        <v>74</v>
      </c>
      <c r="H1754" t="s">
        <v>14549</v>
      </c>
      <c r="I1754" t="s">
        <v>2133</v>
      </c>
      <c r="J1754" s="28">
        <v>45517</v>
      </c>
      <c r="K1754" s="28"/>
      <c r="M1754">
        <v>0</v>
      </c>
      <c r="N1754">
        <v>1</v>
      </c>
      <c r="O1754">
        <v>3.1</v>
      </c>
      <c r="P1754" t="s">
        <v>14516</v>
      </c>
      <c r="Q1754">
        <f t="shared" si="27"/>
        <v>4276</v>
      </c>
      <c r="R1754">
        <f>IF(COUNTIF($A$2:A1754,A1754)=1,Q1754,"")</f>
        <v>4276</v>
      </c>
    </row>
    <row r="1755" spans="1:18">
      <c r="A1755" t="s">
        <v>17393</v>
      </c>
      <c r="B1755" t="s">
        <v>6666</v>
      </c>
      <c r="C1755" t="s">
        <v>15252</v>
      </c>
      <c r="D1755" t="s">
        <v>60</v>
      </c>
      <c r="E1755" t="s">
        <v>14504</v>
      </c>
      <c r="F1755" t="s">
        <v>17394</v>
      </c>
      <c r="G1755" t="s">
        <v>67</v>
      </c>
      <c r="H1755" t="s">
        <v>14532</v>
      </c>
      <c r="I1755" t="s">
        <v>642</v>
      </c>
      <c r="J1755" s="28">
        <v>44941</v>
      </c>
      <c r="K1755" s="28"/>
      <c r="M1755">
        <v>0</v>
      </c>
      <c r="N1755">
        <v>1</v>
      </c>
      <c r="O1755">
        <v>1.5</v>
      </c>
      <c r="P1755" t="s">
        <v>14512</v>
      </c>
      <c r="Q1755">
        <f t="shared" si="27"/>
        <v>17841</v>
      </c>
      <c r="R1755">
        <f>IF(COUNTIF($A$2:A1755,A1755)=1,Q1755,"")</f>
        <v>17841</v>
      </c>
    </row>
    <row r="1756" spans="1:18">
      <c r="A1756" t="s">
        <v>17395</v>
      </c>
      <c r="B1756" t="s">
        <v>487</v>
      </c>
      <c r="C1756" t="s">
        <v>3098</v>
      </c>
      <c r="D1756" t="s">
        <v>52</v>
      </c>
      <c r="E1756" t="s">
        <v>14590</v>
      </c>
      <c r="F1756" t="s">
        <v>17396</v>
      </c>
      <c r="G1756" t="s">
        <v>14519</v>
      </c>
      <c r="H1756" t="s">
        <v>14527</v>
      </c>
      <c r="I1756" t="s">
        <v>1890</v>
      </c>
      <c r="J1756" s="28">
        <v>45373</v>
      </c>
      <c r="K1756" s="28"/>
      <c r="M1756">
        <v>0</v>
      </c>
      <c r="N1756">
        <v>1</v>
      </c>
      <c r="P1756" t="s">
        <v>14516</v>
      </c>
      <c r="Q1756">
        <f t="shared" si="27"/>
        <v>203197</v>
      </c>
      <c r="R1756">
        <f>IF(COUNTIF($A$2:A1756,A1756)=1,Q1756,"")</f>
        <v>203197</v>
      </c>
    </row>
    <row r="1757" spans="1:18">
      <c r="A1757" t="s">
        <v>12151</v>
      </c>
      <c r="B1757" t="s">
        <v>1434</v>
      </c>
      <c r="C1757" t="s">
        <v>15212</v>
      </c>
      <c r="D1757" t="s">
        <v>52</v>
      </c>
      <c r="E1757" t="s">
        <v>14504</v>
      </c>
      <c r="F1757" t="s">
        <v>17397</v>
      </c>
      <c r="G1757" t="s">
        <v>14519</v>
      </c>
      <c r="H1757" t="s">
        <v>14574</v>
      </c>
      <c r="I1757" t="s">
        <v>1765</v>
      </c>
      <c r="J1757" s="28">
        <v>45712</v>
      </c>
      <c r="K1757" s="28"/>
      <c r="M1757">
        <v>0</v>
      </c>
      <c r="N1757">
        <v>1</v>
      </c>
      <c r="O1757">
        <v>7.1</v>
      </c>
      <c r="P1757" t="s">
        <v>14507</v>
      </c>
      <c r="Q1757">
        <f t="shared" si="27"/>
        <v>161000</v>
      </c>
      <c r="R1757">
        <f>IF(COUNTIF($A$2:A1757,A1757)=1,Q1757,"")</f>
        <v>161000</v>
      </c>
    </row>
    <row r="1758" spans="1:18">
      <c r="A1758" t="s">
        <v>5201</v>
      </c>
      <c r="B1758" t="s">
        <v>4145</v>
      </c>
      <c r="C1758" t="s">
        <v>15875</v>
      </c>
      <c r="D1758" t="s">
        <v>73</v>
      </c>
      <c r="E1758" t="s">
        <v>14517</v>
      </c>
      <c r="F1758" t="s">
        <v>17398</v>
      </c>
      <c r="G1758" t="s">
        <v>80</v>
      </c>
      <c r="H1758" t="s">
        <v>14630</v>
      </c>
      <c r="I1758" t="s">
        <v>9584</v>
      </c>
      <c r="J1758" s="28">
        <v>45797</v>
      </c>
      <c r="K1758" s="28"/>
      <c r="M1758">
        <v>0</v>
      </c>
      <c r="N1758">
        <v>1</v>
      </c>
      <c r="O1758">
        <v>27.5</v>
      </c>
      <c r="P1758" t="s">
        <v>14550</v>
      </c>
      <c r="Q1758">
        <f t="shared" si="27"/>
        <v>28531</v>
      </c>
      <c r="R1758">
        <f>IF(COUNTIF($A$2:A1758,A1758)=1,Q1758,"")</f>
        <v>28531</v>
      </c>
    </row>
    <row r="1759" spans="1:18">
      <c r="A1759" t="s">
        <v>17399</v>
      </c>
      <c r="B1759" t="s">
        <v>1026</v>
      </c>
      <c r="C1759" t="s">
        <v>3098</v>
      </c>
      <c r="D1759" t="s">
        <v>52</v>
      </c>
      <c r="E1759" t="s">
        <v>14504</v>
      </c>
      <c r="F1759" t="s">
        <v>17400</v>
      </c>
      <c r="G1759" t="s">
        <v>61</v>
      </c>
      <c r="H1759" t="s">
        <v>14506</v>
      </c>
      <c r="I1759" t="s">
        <v>7301</v>
      </c>
      <c r="J1759" s="28">
        <v>45101</v>
      </c>
      <c r="K1759" s="28"/>
      <c r="M1759">
        <v>0</v>
      </c>
      <c r="N1759">
        <v>1</v>
      </c>
      <c r="O1759">
        <v>4.5</v>
      </c>
      <c r="P1759" t="s">
        <v>14550</v>
      </c>
      <c r="Q1759">
        <f t="shared" si="27"/>
        <v>151896</v>
      </c>
      <c r="R1759">
        <f>IF(COUNTIF($A$2:A1759,A1759)=1,Q1759,"")</f>
        <v>151896</v>
      </c>
    </row>
    <row r="1760" spans="1:18">
      <c r="A1760" t="s">
        <v>9189</v>
      </c>
      <c r="B1760" t="s">
        <v>269</v>
      </c>
      <c r="C1760" t="s">
        <v>14862</v>
      </c>
      <c r="D1760" t="s">
        <v>73</v>
      </c>
      <c r="E1760" t="s">
        <v>14558</v>
      </c>
      <c r="F1760" t="s">
        <v>17401</v>
      </c>
      <c r="G1760" t="s">
        <v>61</v>
      </c>
      <c r="H1760" t="s">
        <v>14511</v>
      </c>
      <c r="I1760" t="s">
        <v>2818</v>
      </c>
      <c r="J1760" s="28">
        <v>45168</v>
      </c>
      <c r="K1760" s="28">
        <v>45278</v>
      </c>
      <c r="L1760">
        <v>130</v>
      </c>
      <c r="M1760">
        <v>0</v>
      </c>
      <c r="N1760">
        <v>1</v>
      </c>
      <c r="O1760">
        <v>33.299999999999997</v>
      </c>
      <c r="P1760" t="s">
        <v>14512</v>
      </c>
      <c r="Q1760">
        <f t="shared" si="27"/>
        <v>39927</v>
      </c>
      <c r="R1760">
        <f>IF(COUNTIF($A$2:A1760,A1760)=1,Q1760,"")</f>
        <v>39927</v>
      </c>
    </row>
    <row r="1761" spans="1:18">
      <c r="A1761" t="s">
        <v>17402</v>
      </c>
      <c r="B1761" t="s">
        <v>6448</v>
      </c>
      <c r="C1761" t="s">
        <v>3098</v>
      </c>
      <c r="D1761" t="s">
        <v>119</v>
      </c>
      <c r="E1761" t="s">
        <v>14517</v>
      </c>
      <c r="F1761" t="s">
        <v>17403</v>
      </c>
      <c r="G1761" t="s">
        <v>61</v>
      </c>
      <c r="H1761" t="s">
        <v>14568</v>
      </c>
      <c r="I1761" t="s">
        <v>2226</v>
      </c>
      <c r="J1761" s="28">
        <v>44726</v>
      </c>
      <c r="K1761" s="28"/>
      <c r="M1761">
        <v>0</v>
      </c>
      <c r="N1761">
        <v>1</v>
      </c>
      <c r="O1761">
        <v>5.7</v>
      </c>
      <c r="P1761" t="s">
        <v>14550</v>
      </c>
      <c r="Q1761">
        <f t="shared" si="27"/>
        <v>10374</v>
      </c>
      <c r="R1761">
        <f>IF(COUNTIF($A$2:A1761,A1761)=1,Q1761,"")</f>
        <v>10374</v>
      </c>
    </row>
    <row r="1762" spans="1:18">
      <c r="A1762" t="s">
        <v>10026</v>
      </c>
      <c r="B1762" t="s">
        <v>9400</v>
      </c>
      <c r="C1762" t="s">
        <v>16659</v>
      </c>
      <c r="D1762" t="s">
        <v>100</v>
      </c>
      <c r="E1762" t="s">
        <v>14590</v>
      </c>
      <c r="F1762" t="s">
        <v>17404</v>
      </c>
      <c r="G1762" t="s">
        <v>74</v>
      </c>
      <c r="H1762" t="s">
        <v>14527</v>
      </c>
      <c r="I1762" t="s">
        <v>404</v>
      </c>
      <c r="J1762" s="28">
        <v>45336</v>
      </c>
      <c r="K1762" s="28"/>
      <c r="M1762">
        <v>0</v>
      </c>
      <c r="N1762">
        <v>1</v>
      </c>
      <c r="O1762">
        <v>14.3</v>
      </c>
      <c r="P1762" t="s">
        <v>14512</v>
      </c>
      <c r="Q1762">
        <f t="shared" si="27"/>
        <v>8854</v>
      </c>
      <c r="R1762">
        <f>IF(COUNTIF($A$2:A1762,A1762)=1,Q1762,"")</f>
        <v>8854</v>
      </c>
    </row>
    <row r="1763" spans="1:18">
      <c r="A1763" t="s">
        <v>4492</v>
      </c>
      <c r="B1763" t="s">
        <v>11158</v>
      </c>
      <c r="C1763" t="s">
        <v>15054</v>
      </c>
      <c r="D1763" t="s">
        <v>52</v>
      </c>
      <c r="E1763" t="s">
        <v>14590</v>
      </c>
      <c r="F1763" t="s">
        <v>17405</v>
      </c>
      <c r="G1763" t="s">
        <v>14519</v>
      </c>
      <c r="H1763" t="s">
        <v>15448</v>
      </c>
      <c r="I1763" t="s">
        <v>2196</v>
      </c>
      <c r="J1763" s="28">
        <v>45361</v>
      </c>
      <c r="K1763" s="28"/>
      <c r="M1763">
        <v>0</v>
      </c>
      <c r="N1763">
        <v>1</v>
      </c>
      <c r="O1763">
        <v>15.4</v>
      </c>
      <c r="P1763" t="s">
        <v>14524</v>
      </c>
      <c r="Q1763">
        <f t="shared" si="27"/>
        <v>69000</v>
      </c>
      <c r="R1763">
        <f>IF(COUNTIF($A$2:A1763,A1763)=1,Q1763,"")</f>
        <v>69000</v>
      </c>
    </row>
    <row r="1764" spans="1:18">
      <c r="A1764" t="s">
        <v>17406</v>
      </c>
      <c r="B1764" t="s">
        <v>666</v>
      </c>
      <c r="C1764" t="s">
        <v>16139</v>
      </c>
      <c r="D1764" t="s">
        <v>52</v>
      </c>
      <c r="E1764" t="s">
        <v>14543</v>
      </c>
      <c r="F1764" t="s">
        <v>17407</v>
      </c>
      <c r="G1764" t="s">
        <v>67</v>
      </c>
      <c r="H1764" t="s">
        <v>14532</v>
      </c>
      <c r="I1764" t="s">
        <v>1618</v>
      </c>
      <c r="J1764" s="28">
        <v>45021</v>
      </c>
      <c r="K1764" s="28">
        <v>45008</v>
      </c>
      <c r="L1764">
        <v>88</v>
      </c>
      <c r="M1764">
        <v>0</v>
      </c>
      <c r="N1764">
        <v>1</v>
      </c>
      <c r="O1764">
        <v>23.8</v>
      </c>
      <c r="P1764" t="s">
        <v>14550</v>
      </c>
      <c r="Q1764">
        <f t="shared" si="27"/>
        <v>166652</v>
      </c>
      <c r="R1764">
        <f>IF(COUNTIF($A$2:A1764,A1764)=1,Q1764,"")</f>
        <v>166652</v>
      </c>
    </row>
    <row r="1765" spans="1:18">
      <c r="A1765" t="s">
        <v>7466</v>
      </c>
      <c r="B1765" t="s">
        <v>2572</v>
      </c>
      <c r="C1765" t="s">
        <v>3098</v>
      </c>
      <c r="D1765" t="s">
        <v>100</v>
      </c>
      <c r="E1765" t="s">
        <v>14558</v>
      </c>
      <c r="F1765" t="s">
        <v>17408</v>
      </c>
      <c r="G1765" t="s">
        <v>61</v>
      </c>
      <c r="H1765" t="s">
        <v>14506</v>
      </c>
      <c r="I1765" t="s">
        <v>17409</v>
      </c>
      <c r="J1765" s="28">
        <v>44817</v>
      </c>
      <c r="K1765" s="28">
        <v>44930</v>
      </c>
      <c r="L1765">
        <v>163</v>
      </c>
      <c r="M1765">
        <v>0</v>
      </c>
      <c r="N1765">
        <v>1</v>
      </c>
      <c r="O1765">
        <v>25.5</v>
      </c>
      <c r="P1765" t="s">
        <v>14516</v>
      </c>
      <c r="Q1765">
        <f t="shared" si="27"/>
        <v>4174</v>
      </c>
      <c r="R1765">
        <f>IF(COUNTIF($A$2:A1765,A1765)=1,Q1765,"")</f>
        <v>4174</v>
      </c>
    </row>
    <row r="1766" spans="1:18">
      <c r="A1766" t="s">
        <v>5930</v>
      </c>
      <c r="B1766" t="s">
        <v>3253</v>
      </c>
      <c r="C1766" t="s">
        <v>14622</v>
      </c>
      <c r="D1766" t="s">
        <v>73</v>
      </c>
      <c r="E1766" t="s">
        <v>14522</v>
      </c>
      <c r="F1766" t="s">
        <v>17410</v>
      </c>
      <c r="G1766" t="s">
        <v>133</v>
      </c>
      <c r="H1766" t="s">
        <v>16366</v>
      </c>
      <c r="I1766" t="s">
        <v>1268</v>
      </c>
      <c r="J1766" s="28">
        <v>45690</v>
      </c>
      <c r="K1766" s="28"/>
      <c r="M1766">
        <v>0</v>
      </c>
      <c r="N1766">
        <v>1</v>
      </c>
      <c r="O1766">
        <v>13.1</v>
      </c>
      <c r="P1766" t="s">
        <v>14550</v>
      </c>
      <c r="Q1766">
        <f t="shared" si="27"/>
        <v>26000</v>
      </c>
      <c r="R1766">
        <f>IF(COUNTIF($A$2:A1766,A1766)=1,Q1766,"")</f>
        <v>26000</v>
      </c>
    </row>
    <row r="1767" spans="1:18">
      <c r="A1767" t="s">
        <v>13744</v>
      </c>
      <c r="B1767" t="s">
        <v>495</v>
      </c>
      <c r="C1767" t="s">
        <v>14572</v>
      </c>
      <c r="D1767" t="s">
        <v>60</v>
      </c>
      <c r="E1767" t="s">
        <v>14504</v>
      </c>
      <c r="F1767" t="s">
        <v>15280</v>
      </c>
      <c r="G1767" t="s">
        <v>53</v>
      </c>
      <c r="H1767" t="s">
        <v>14560</v>
      </c>
      <c r="I1767" t="s">
        <v>3515</v>
      </c>
      <c r="J1767" s="28">
        <v>44903</v>
      </c>
      <c r="K1767" s="28"/>
      <c r="M1767">
        <v>0</v>
      </c>
      <c r="N1767">
        <v>1</v>
      </c>
      <c r="O1767">
        <v>28.6</v>
      </c>
      <c r="P1767" t="s">
        <v>14512</v>
      </c>
      <c r="Q1767">
        <f t="shared" si="27"/>
        <v>22000</v>
      </c>
      <c r="R1767">
        <f>IF(COUNTIF($A$2:A1767,A1767)=1,Q1767,"")</f>
        <v>22000</v>
      </c>
    </row>
    <row r="1768" spans="1:18">
      <c r="A1768" t="s">
        <v>8624</v>
      </c>
      <c r="B1768" t="s">
        <v>5011</v>
      </c>
      <c r="C1768" t="s">
        <v>15759</v>
      </c>
      <c r="D1768" t="s">
        <v>100</v>
      </c>
      <c r="E1768" t="s">
        <v>14504</v>
      </c>
      <c r="F1768" t="s">
        <v>17411</v>
      </c>
      <c r="G1768" t="s">
        <v>80</v>
      </c>
      <c r="H1768" t="s">
        <v>14549</v>
      </c>
      <c r="I1768" t="s">
        <v>856</v>
      </c>
      <c r="J1768" s="28">
        <v>45690</v>
      </c>
      <c r="K1768" s="28"/>
      <c r="M1768">
        <v>0</v>
      </c>
      <c r="N1768">
        <v>1</v>
      </c>
      <c r="O1768">
        <v>31.5</v>
      </c>
      <c r="P1768" t="s">
        <v>14512</v>
      </c>
      <c r="Q1768">
        <f t="shared" si="27"/>
        <v>8324</v>
      </c>
      <c r="R1768">
        <f>IF(COUNTIF($A$2:A1768,A1768)=1,Q1768,"")</f>
        <v>8324</v>
      </c>
    </row>
    <row r="1769" spans="1:18">
      <c r="A1769" t="s">
        <v>8943</v>
      </c>
      <c r="B1769" t="s">
        <v>445</v>
      </c>
      <c r="C1769" t="s">
        <v>3098</v>
      </c>
      <c r="D1769" t="s">
        <v>100</v>
      </c>
      <c r="E1769" t="s">
        <v>14590</v>
      </c>
      <c r="F1769" t="s">
        <v>17412</v>
      </c>
      <c r="G1769" t="s">
        <v>74</v>
      </c>
      <c r="H1769" t="s">
        <v>14571</v>
      </c>
      <c r="I1769" t="s">
        <v>4665</v>
      </c>
      <c r="J1769" s="28">
        <v>45736</v>
      </c>
      <c r="K1769" s="28"/>
      <c r="M1769">
        <v>0</v>
      </c>
      <c r="N1769">
        <v>1</v>
      </c>
      <c r="O1769">
        <v>3.1</v>
      </c>
      <c r="P1769" t="s">
        <v>14516</v>
      </c>
      <c r="Q1769">
        <f t="shared" si="27"/>
        <v>4299</v>
      </c>
      <c r="R1769">
        <f>IF(COUNTIF($A$2:A1769,A1769)=1,Q1769,"")</f>
        <v>4299</v>
      </c>
    </row>
    <row r="1770" spans="1:18">
      <c r="A1770" t="s">
        <v>4871</v>
      </c>
      <c r="B1770" t="s">
        <v>8126</v>
      </c>
      <c r="C1770" t="s">
        <v>14846</v>
      </c>
      <c r="D1770" t="s">
        <v>52</v>
      </c>
      <c r="E1770" t="s">
        <v>14543</v>
      </c>
      <c r="F1770" t="s">
        <v>17413</v>
      </c>
      <c r="G1770" t="s">
        <v>133</v>
      </c>
      <c r="H1770" t="s">
        <v>14506</v>
      </c>
      <c r="I1770" t="s">
        <v>1707</v>
      </c>
      <c r="J1770" s="28">
        <v>45372</v>
      </c>
      <c r="K1770" s="28">
        <v>45413</v>
      </c>
      <c r="L1770">
        <v>107</v>
      </c>
      <c r="M1770">
        <v>1</v>
      </c>
      <c r="N1770">
        <v>4</v>
      </c>
      <c r="P1770" t="s">
        <v>14512</v>
      </c>
      <c r="Q1770">
        <f t="shared" si="27"/>
        <v>162981</v>
      </c>
      <c r="R1770">
        <f>IF(COUNTIF($A$2:A1770,A1770)=1,Q1770,"")</f>
        <v>162981</v>
      </c>
    </row>
    <row r="1771" spans="1:18">
      <c r="A1771" t="s">
        <v>11019</v>
      </c>
      <c r="B1771" t="s">
        <v>304</v>
      </c>
      <c r="C1771" t="s">
        <v>14927</v>
      </c>
      <c r="D1771" t="s">
        <v>119</v>
      </c>
      <c r="E1771" t="s">
        <v>14517</v>
      </c>
      <c r="F1771" t="s">
        <v>17414</v>
      </c>
      <c r="G1771" t="s">
        <v>14588</v>
      </c>
      <c r="H1771" t="s">
        <v>14553</v>
      </c>
      <c r="I1771" t="s">
        <v>1601</v>
      </c>
      <c r="J1771" s="28">
        <v>45040</v>
      </c>
      <c r="K1771" s="28"/>
      <c r="M1771">
        <v>0</v>
      </c>
      <c r="N1771">
        <v>1</v>
      </c>
      <c r="O1771">
        <v>31.6</v>
      </c>
      <c r="P1771" t="s">
        <v>14507</v>
      </c>
      <c r="Q1771">
        <f t="shared" si="27"/>
        <v>14263</v>
      </c>
      <c r="R1771">
        <f>IF(COUNTIF($A$2:A1771,A1771)=1,Q1771,"")</f>
        <v>14263</v>
      </c>
    </row>
    <row r="1772" spans="1:18">
      <c r="A1772" t="s">
        <v>17415</v>
      </c>
      <c r="B1772" t="s">
        <v>5592</v>
      </c>
      <c r="C1772" t="s">
        <v>3098</v>
      </c>
      <c r="D1772" t="s">
        <v>73</v>
      </c>
      <c r="E1772" t="s">
        <v>14522</v>
      </c>
      <c r="F1772" t="s">
        <v>17416</v>
      </c>
      <c r="G1772" t="s">
        <v>14588</v>
      </c>
      <c r="H1772" t="s">
        <v>14742</v>
      </c>
      <c r="I1772" t="s">
        <v>8110</v>
      </c>
      <c r="J1772" s="28">
        <v>45020</v>
      </c>
      <c r="K1772" s="28"/>
      <c r="M1772">
        <v>0</v>
      </c>
      <c r="N1772">
        <v>1</v>
      </c>
      <c r="P1772" t="s">
        <v>14550</v>
      </c>
      <c r="Q1772">
        <f t="shared" si="27"/>
        <v>34279</v>
      </c>
      <c r="R1772">
        <f>IF(COUNTIF($A$2:A1772,A1772)=1,Q1772,"")</f>
        <v>34279</v>
      </c>
    </row>
    <row r="1773" spans="1:18">
      <c r="A1773" t="s">
        <v>7670</v>
      </c>
      <c r="B1773" t="s">
        <v>6839</v>
      </c>
      <c r="C1773" t="s">
        <v>14705</v>
      </c>
      <c r="D1773" t="s">
        <v>60</v>
      </c>
      <c r="E1773" t="s">
        <v>14504</v>
      </c>
      <c r="F1773" t="s">
        <v>17417</v>
      </c>
      <c r="G1773" t="s">
        <v>61</v>
      </c>
      <c r="H1773" t="s">
        <v>14635</v>
      </c>
      <c r="I1773" t="s">
        <v>714</v>
      </c>
      <c r="J1773" s="28"/>
      <c r="K1773" s="28"/>
      <c r="M1773">
        <v>0</v>
      </c>
      <c r="N1773">
        <v>1</v>
      </c>
      <c r="O1773">
        <v>2.8</v>
      </c>
      <c r="P1773" t="s">
        <v>14507</v>
      </c>
      <c r="Q1773">
        <f t="shared" si="27"/>
        <v>10909</v>
      </c>
      <c r="R1773">
        <f>IF(COUNTIF($A$2:A1773,A1773)=1,Q1773,"")</f>
        <v>10909</v>
      </c>
    </row>
    <row r="1774" spans="1:18">
      <c r="A1774" t="s">
        <v>17418</v>
      </c>
      <c r="B1774" t="s">
        <v>1158</v>
      </c>
      <c r="C1774" t="s">
        <v>15894</v>
      </c>
      <c r="D1774" t="s">
        <v>119</v>
      </c>
      <c r="E1774" t="s">
        <v>14558</v>
      </c>
      <c r="F1774" t="s">
        <v>17419</v>
      </c>
      <c r="G1774" t="s">
        <v>74</v>
      </c>
      <c r="H1774" t="s">
        <v>14788</v>
      </c>
      <c r="I1774" t="s">
        <v>2605</v>
      </c>
      <c r="J1774" s="28">
        <v>45066</v>
      </c>
      <c r="K1774" s="28">
        <v>45133</v>
      </c>
      <c r="L1774">
        <v>197</v>
      </c>
      <c r="M1774">
        <v>0</v>
      </c>
      <c r="N1774">
        <v>1</v>
      </c>
      <c r="O1774">
        <v>9.3000000000000007</v>
      </c>
      <c r="P1774" t="s">
        <v>14512</v>
      </c>
      <c r="Q1774">
        <f t="shared" si="27"/>
        <v>4461</v>
      </c>
      <c r="R1774">
        <f>IF(COUNTIF($A$2:A1774,A1774)=1,Q1774,"")</f>
        <v>4461</v>
      </c>
    </row>
    <row r="1775" spans="1:18">
      <c r="A1775" t="s">
        <v>4026</v>
      </c>
      <c r="B1775" t="s">
        <v>2708</v>
      </c>
      <c r="C1775" t="s">
        <v>16866</v>
      </c>
      <c r="D1775" t="s">
        <v>60</v>
      </c>
      <c r="E1775" t="s">
        <v>14558</v>
      </c>
      <c r="F1775" t="s">
        <v>17420</v>
      </c>
      <c r="G1775" t="s">
        <v>74</v>
      </c>
      <c r="H1775" t="s">
        <v>16366</v>
      </c>
      <c r="I1775" t="s">
        <v>1633</v>
      </c>
      <c r="J1775" s="28">
        <v>44818</v>
      </c>
      <c r="K1775" s="28">
        <v>44925</v>
      </c>
      <c r="L1775">
        <v>192</v>
      </c>
      <c r="M1775">
        <v>0</v>
      </c>
      <c r="N1775">
        <v>1</v>
      </c>
      <c r="O1775">
        <v>8.3000000000000007</v>
      </c>
      <c r="P1775" t="s">
        <v>14516</v>
      </c>
      <c r="Q1775">
        <f t="shared" si="27"/>
        <v>12852</v>
      </c>
      <c r="R1775">
        <f>IF(COUNTIF($A$2:A1775,A1775)=1,Q1775,"")</f>
        <v>12852</v>
      </c>
    </row>
    <row r="1776" spans="1:18">
      <c r="A1776" t="s">
        <v>7851</v>
      </c>
      <c r="B1776" t="s">
        <v>4056</v>
      </c>
      <c r="C1776" t="s">
        <v>3098</v>
      </c>
      <c r="D1776" t="s">
        <v>73</v>
      </c>
      <c r="E1776" t="s">
        <v>14509</v>
      </c>
      <c r="F1776" t="s">
        <v>17421</v>
      </c>
      <c r="G1776" t="s">
        <v>74</v>
      </c>
      <c r="H1776" t="s">
        <v>15789</v>
      </c>
      <c r="I1776" t="s">
        <v>2955</v>
      </c>
      <c r="J1776" s="28">
        <v>44819</v>
      </c>
      <c r="K1776" s="28"/>
      <c r="M1776">
        <v>0</v>
      </c>
      <c r="N1776">
        <v>1</v>
      </c>
      <c r="O1776">
        <v>27.4</v>
      </c>
      <c r="P1776" t="s">
        <v>14507</v>
      </c>
      <c r="Q1776">
        <f t="shared" si="27"/>
        <v>30646</v>
      </c>
      <c r="R1776">
        <f>IF(COUNTIF($A$2:A1776,A1776)=1,Q1776,"")</f>
        <v>30646</v>
      </c>
    </row>
    <row r="1777" spans="1:18">
      <c r="A1777" t="s">
        <v>17422</v>
      </c>
      <c r="B1777" t="s">
        <v>5374</v>
      </c>
      <c r="C1777" t="s">
        <v>15925</v>
      </c>
      <c r="D1777" t="s">
        <v>100</v>
      </c>
      <c r="E1777" t="s">
        <v>14504</v>
      </c>
      <c r="F1777" t="s">
        <v>17423</v>
      </c>
      <c r="G1777" t="s">
        <v>14519</v>
      </c>
      <c r="H1777" t="s">
        <v>14639</v>
      </c>
      <c r="I1777" t="s">
        <v>5805</v>
      </c>
      <c r="J1777" s="28">
        <v>44699</v>
      </c>
      <c r="K1777" s="28"/>
      <c r="M1777">
        <v>0</v>
      </c>
      <c r="N1777">
        <v>1</v>
      </c>
      <c r="O1777">
        <v>3.6</v>
      </c>
      <c r="P1777" t="s">
        <v>14524</v>
      </c>
      <c r="Q1777">
        <f t="shared" si="27"/>
        <v>6302</v>
      </c>
      <c r="R1777">
        <f>IF(COUNTIF($A$2:A1777,A1777)=1,Q1777,"")</f>
        <v>6302</v>
      </c>
    </row>
    <row r="1778" spans="1:18">
      <c r="A1778" t="s">
        <v>7445</v>
      </c>
      <c r="B1778" t="s">
        <v>1404</v>
      </c>
      <c r="C1778" t="s">
        <v>14738</v>
      </c>
      <c r="D1778" t="s">
        <v>73</v>
      </c>
      <c r="E1778" t="s">
        <v>14590</v>
      </c>
      <c r="F1778" t="s">
        <v>17424</v>
      </c>
      <c r="G1778" t="s">
        <v>14519</v>
      </c>
      <c r="H1778" t="s">
        <v>14549</v>
      </c>
      <c r="I1778" t="s">
        <v>2749</v>
      </c>
      <c r="J1778" s="28">
        <v>45202</v>
      </c>
      <c r="K1778" s="28"/>
      <c r="M1778">
        <v>0</v>
      </c>
      <c r="N1778">
        <v>1</v>
      </c>
      <c r="O1778">
        <v>10.8</v>
      </c>
      <c r="P1778" t="s">
        <v>14507</v>
      </c>
      <c r="Q1778">
        <f t="shared" si="27"/>
        <v>28756</v>
      </c>
      <c r="R1778">
        <f>IF(COUNTIF($A$2:A1778,A1778)=1,Q1778,"")</f>
        <v>28756</v>
      </c>
    </row>
    <row r="1779" spans="1:18">
      <c r="A1779" t="s">
        <v>17425</v>
      </c>
      <c r="B1779" t="s">
        <v>1083</v>
      </c>
      <c r="C1779" t="s">
        <v>3098</v>
      </c>
      <c r="D1779" t="s">
        <v>52</v>
      </c>
      <c r="E1779" t="s">
        <v>14590</v>
      </c>
      <c r="F1779" t="s">
        <v>17426</v>
      </c>
      <c r="G1779" t="s">
        <v>67</v>
      </c>
      <c r="H1779" t="s">
        <v>14568</v>
      </c>
      <c r="I1779" t="s">
        <v>1329</v>
      </c>
      <c r="J1779" s="28">
        <v>45115</v>
      </c>
      <c r="K1779" s="28"/>
      <c r="M1779">
        <v>0</v>
      </c>
      <c r="N1779">
        <v>1</v>
      </c>
      <c r="O1779">
        <v>13.4</v>
      </c>
      <c r="P1779" t="s">
        <v>14507</v>
      </c>
      <c r="Q1779">
        <f t="shared" si="27"/>
        <v>86163</v>
      </c>
      <c r="R1779">
        <f>IF(COUNTIF($A$2:A1779,A1779)=1,Q1779,"")</f>
        <v>86163</v>
      </c>
    </row>
    <row r="1780" spans="1:18">
      <c r="A1780" t="s">
        <v>7544</v>
      </c>
      <c r="B1780" t="s">
        <v>5984</v>
      </c>
      <c r="C1780" t="s">
        <v>14714</v>
      </c>
      <c r="D1780" t="s">
        <v>73</v>
      </c>
      <c r="E1780" t="s">
        <v>14558</v>
      </c>
      <c r="F1780" t="s">
        <v>17427</v>
      </c>
      <c r="G1780" t="s">
        <v>53</v>
      </c>
      <c r="H1780" t="s">
        <v>14630</v>
      </c>
      <c r="I1780" t="s">
        <v>8984</v>
      </c>
      <c r="J1780" s="28">
        <v>45745</v>
      </c>
      <c r="K1780" s="28">
        <v>45789</v>
      </c>
      <c r="L1780">
        <v>197</v>
      </c>
      <c r="M1780">
        <v>0</v>
      </c>
      <c r="N1780">
        <v>1</v>
      </c>
      <c r="O1780">
        <v>10.5</v>
      </c>
      <c r="P1780" t="s">
        <v>14524</v>
      </c>
      <c r="Q1780">
        <f t="shared" si="27"/>
        <v>18309</v>
      </c>
      <c r="R1780">
        <f>IF(COUNTIF($A$2:A1780,A1780)=1,Q1780,"")</f>
        <v>18309</v>
      </c>
    </row>
    <row r="1781" spans="1:18">
      <c r="A1781" t="s">
        <v>17428</v>
      </c>
      <c r="B1781" t="s">
        <v>5319</v>
      </c>
      <c r="C1781" t="s">
        <v>15379</v>
      </c>
      <c r="D1781" t="s">
        <v>100</v>
      </c>
      <c r="E1781" t="s">
        <v>14504</v>
      </c>
      <c r="F1781" t="s">
        <v>17429</v>
      </c>
      <c r="G1781" t="s">
        <v>80</v>
      </c>
      <c r="H1781" t="s">
        <v>14532</v>
      </c>
      <c r="I1781" t="s">
        <v>456</v>
      </c>
      <c r="J1781" s="28">
        <v>44914</v>
      </c>
      <c r="K1781" s="28"/>
      <c r="M1781">
        <v>0</v>
      </c>
      <c r="N1781">
        <v>1</v>
      </c>
      <c r="O1781">
        <v>6.9</v>
      </c>
      <c r="P1781" t="s">
        <v>14524</v>
      </c>
      <c r="Q1781">
        <f t="shared" si="27"/>
        <v>3273</v>
      </c>
      <c r="R1781">
        <f>IF(COUNTIF($A$2:A1781,A1781)=1,Q1781,"")</f>
        <v>3273</v>
      </c>
    </row>
    <row r="1782" spans="1:18">
      <c r="A1782" t="s">
        <v>13049</v>
      </c>
      <c r="B1782" t="s">
        <v>4138</v>
      </c>
      <c r="C1782" t="s">
        <v>14722</v>
      </c>
      <c r="D1782" t="s">
        <v>119</v>
      </c>
      <c r="E1782" t="s">
        <v>14558</v>
      </c>
      <c r="F1782" t="s">
        <v>15164</v>
      </c>
      <c r="G1782" t="s">
        <v>53</v>
      </c>
      <c r="H1782" t="s">
        <v>14616</v>
      </c>
      <c r="I1782" t="s">
        <v>508</v>
      </c>
      <c r="J1782" s="28">
        <v>45007</v>
      </c>
      <c r="K1782" s="28">
        <v>45041</v>
      </c>
      <c r="L1782">
        <v>103</v>
      </c>
      <c r="M1782">
        <v>0</v>
      </c>
      <c r="N1782">
        <v>1</v>
      </c>
      <c r="O1782">
        <v>24</v>
      </c>
      <c r="P1782" t="s">
        <v>14512</v>
      </c>
      <c r="Q1782">
        <f t="shared" si="27"/>
        <v>9000</v>
      </c>
      <c r="R1782">
        <f>IF(COUNTIF($A$2:A1782,A1782)=1,Q1782,"")</f>
        <v>9000</v>
      </c>
    </row>
    <row r="1783" spans="1:18">
      <c r="A1783" t="s">
        <v>7172</v>
      </c>
      <c r="B1783" t="s">
        <v>1393</v>
      </c>
      <c r="C1783" t="s">
        <v>3098</v>
      </c>
      <c r="D1783" t="s">
        <v>119</v>
      </c>
      <c r="E1783" t="s">
        <v>14543</v>
      </c>
      <c r="F1783" t="s">
        <v>17430</v>
      </c>
      <c r="G1783" t="s">
        <v>53</v>
      </c>
      <c r="H1783" t="s">
        <v>14580</v>
      </c>
      <c r="I1783" t="s">
        <v>752</v>
      </c>
      <c r="J1783" s="28">
        <v>45675</v>
      </c>
      <c r="K1783" s="28">
        <v>45561</v>
      </c>
      <c r="L1783">
        <v>65</v>
      </c>
      <c r="M1783">
        <v>1</v>
      </c>
      <c r="N1783">
        <v>4</v>
      </c>
      <c r="O1783">
        <v>0</v>
      </c>
      <c r="P1783" t="s">
        <v>14516</v>
      </c>
      <c r="Q1783">
        <f t="shared" si="27"/>
        <v>6183</v>
      </c>
      <c r="R1783">
        <f>IF(COUNTIF($A$2:A1783,A1783)=1,Q1783,"")</f>
        <v>6183</v>
      </c>
    </row>
    <row r="1784" spans="1:18">
      <c r="A1784" t="s">
        <v>4648</v>
      </c>
      <c r="B1784" t="s">
        <v>3993</v>
      </c>
      <c r="C1784" t="s">
        <v>15607</v>
      </c>
      <c r="D1784" t="s">
        <v>73</v>
      </c>
      <c r="E1784" t="s">
        <v>14558</v>
      </c>
      <c r="F1784" t="s">
        <v>17431</v>
      </c>
      <c r="G1784" t="s">
        <v>67</v>
      </c>
      <c r="H1784" t="s">
        <v>14616</v>
      </c>
      <c r="I1784" t="s">
        <v>177</v>
      </c>
      <c r="J1784" s="28">
        <v>45634</v>
      </c>
      <c r="K1784" s="28">
        <v>45527</v>
      </c>
      <c r="L1784">
        <v>23</v>
      </c>
      <c r="M1784">
        <v>0</v>
      </c>
      <c r="N1784">
        <v>1</v>
      </c>
      <c r="O1784">
        <v>3.7</v>
      </c>
      <c r="P1784" t="s">
        <v>14512</v>
      </c>
      <c r="Q1784">
        <f t="shared" si="27"/>
        <v>28917</v>
      </c>
      <c r="R1784">
        <f>IF(COUNTIF($A$2:A1784,A1784)=1,Q1784,"")</f>
        <v>28917</v>
      </c>
    </row>
    <row r="1785" spans="1:18">
      <c r="A1785" t="s">
        <v>17432</v>
      </c>
      <c r="B1785" t="s">
        <v>2939</v>
      </c>
      <c r="C1785" t="s">
        <v>14644</v>
      </c>
      <c r="D1785" t="s">
        <v>100</v>
      </c>
      <c r="E1785" t="s">
        <v>14590</v>
      </c>
      <c r="F1785" t="s">
        <v>17433</v>
      </c>
      <c r="G1785" t="s">
        <v>80</v>
      </c>
      <c r="H1785" t="s">
        <v>14560</v>
      </c>
      <c r="I1785" t="s">
        <v>887</v>
      </c>
      <c r="J1785" s="28">
        <v>45465</v>
      </c>
      <c r="K1785" s="28"/>
      <c r="M1785">
        <v>0</v>
      </c>
      <c r="N1785">
        <v>1</v>
      </c>
      <c r="O1785">
        <v>32.6</v>
      </c>
      <c r="P1785" t="s">
        <v>14516</v>
      </c>
      <c r="Q1785">
        <f t="shared" si="27"/>
        <v>2888</v>
      </c>
      <c r="R1785">
        <f>IF(COUNTIF($A$2:A1785,A1785)=1,Q1785,"")</f>
        <v>2888</v>
      </c>
    </row>
    <row r="1786" spans="1:18">
      <c r="A1786" t="s">
        <v>17434</v>
      </c>
      <c r="B1786" t="s">
        <v>1257</v>
      </c>
      <c r="C1786" t="s">
        <v>15361</v>
      </c>
      <c r="D1786" t="s">
        <v>52</v>
      </c>
      <c r="E1786" t="s">
        <v>14558</v>
      </c>
      <c r="F1786" t="s">
        <v>17435</v>
      </c>
      <c r="G1786" t="s">
        <v>53</v>
      </c>
      <c r="H1786" t="s">
        <v>14619</v>
      </c>
      <c r="I1786" t="s">
        <v>2885</v>
      </c>
      <c r="J1786" s="28">
        <v>45640</v>
      </c>
      <c r="K1786" s="28">
        <v>45728</v>
      </c>
      <c r="L1786">
        <v>181</v>
      </c>
      <c r="M1786">
        <v>0</v>
      </c>
      <c r="N1786">
        <v>1</v>
      </c>
      <c r="O1786">
        <v>29.9</v>
      </c>
      <c r="P1786" t="s">
        <v>14512</v>
      </c>
      <c r="Q1786">
        <f t="shared" si="27"/>
        <v>150682</v>
      </c>
      <c r="R1786">
        <f>IF(COUNTIF($A$2:A1786,A1786)=1,Q1786,"")</f>
        <v>150682</v>
      </c>
    </row>
    <row r="1787" spans="1:18">
      <c r="A1787" t="s">
        <v>17436</v>
      </c>
      <c r="B1787" t="s">
        <v>2691</v>
      </c>
      <c r="C1787" t="s">
        <v>3098</v>
      </c>
      <c r="D1787" t="s">
        <v>73</v>
      </c>
      <c r="E1787" t="s">
        <v>14590</v>
      </c>
      <c r="F1787" t="s">
        <v>17437</v>
      </c>
      <c r="G1787" t="s">
        <v>90</v>
      </c>
      <c r="H1787" t="s">
        <v>14568</v>
      </c>
      <c r="I1787" t="s">
        <v>1125</v>
      </c>
      <c r="J1787" s="28">
        <v>44853</v>
      </c>
      <c r="K1787" s="28"/>
      <c r="M1787">
        <v>0</v>
      </c>
      <c r="N1787">
        <v>1</v>
      </c>
      <c r="O1787">
        <v>33.200000000000003</v>
      </c>
      <c r="P1787" t="s">
        <v>14550</v>
      </c>
      <c r="Q1787">
        <f t="shared" si="27"/>
        <v>40772</v>
      </c>
      <c r="R1787">
        <f>IF(COUNTIF($A$2:A1787,A1787)=1,Q1787,"")</f>
        <v>40772</v>
      </c>
    </row>
    <row r="1788" spans="1:18">
      <c r="A1788" t="s">
        <v>9898</v>
      </c>
      <c r="B1788" t="s">
        <v>2844</v>
      </c>
      <c r="C1788" t="s">
        <v>15554</v>
      </c>
      <c r="D1788" t="s">
        <v>60</v>
      </c>
      <c r="E1788" t="s">
        <v>14522</v>
      </c>
      <c r="F1788" t="s">
        <v>17438</v>
      </c>
      <c r="G1788" t="s">
        <v>67</v>
      </c>
      <c r="H1788" t="s">
        <v>14682</v>
      </c>
      <c r="I1788" t="s">
        <v>731</v>
      </c>
      <c r="J1788" s="28">
        <v>45452</v>
      </c>
      <c r="K1788" s="28"/>
      <c r="M1788">
        <v>0</v>
      </c>
      <c r="N1788">
        <v>1</v>
      </c>
      <c r="O1788">
        <v>19.100000000000001</v>
      </c>
      <c r="P1788" t="s">
        <v>14512</v>
      </c>
      <c r="Q1788">
        <f t="shared" si="27"/>
        <v>22997</v>
      </c>
      <c r="R1788">
        <f>IF(COUNTIF($A$2:A1788,A1788)=1,Q1788,"")</f>
        <v>22997</v>
      </c>
    </row>
    <row r="1789" spans="1:18">
      <c r="A1789" t="s">
        <v>9353</v>
      </c>
      <c r="B1789" t="s">
        <v>7619</v>
      </c>
      <c r="C1789" t="s">
        <v>3098</v>
      </c>
      <c r="D1789" t="s">
        <v>60</v>
      </c>
      <c r="E1789" t="s">
        <v>14558</v>
      </c>
      <c r="F1789" t="s">
        <v>17439</v>
      </c>
      <c r="G1789" t="s">
        <v>90</v>
      </c>
      <c r="H1789" t="s">
        <v>14537</v>
      </c>
      <c r="I1789" t="s">
        <v>2195</v>
      </c>
      <c r="J1789" s="28">
        <v>45349</v>
      </c>
      <c r="K1789" s="28">
        <v>45307</v>
      </c>
      <c r="L1789">
        <v>117</v>
      </c>
      <c r="M1789">
        <v>0</v>
      </c>
      <c r="N1789">
        <v>1</v>
      </c>
      <c r="O1789">
        <v>2.4</v>
      </c>
      <c r="P1789" t="s">
        <v>14512</v>
      </c>
      <c r="Q1789">
        <f t="shared" si="27"/>
        <v>19485</v>
      </c>
      <c r="R1789">
        <f>IF(COUNTIF($A$2:A1789,A1789)=1,Q1789,"")</f>
        <v>19485</v>
      </c>
    </row>
    <row r="1790" spans="1:18">
      <c r="A1790" t="s">
        <v>14161</v>
      </c>
      <c r="B1790" t="s">
        <v>6408</v>
      </c>
      <c r="C1790" t="s">
        <v>15855</v>
      </c>
      <c r="D1790" t="s">
        <v>119</v>
      </c>
      <c r="E1790" t="s">
        <v>14509</v>
      </c>
      <c r="F1790" t="s">
        <v>17440</v>
      </c>
      <c r="G1790" t="s">
        <v>80</v>
      </c>
      <c r="H1790" t="s">
        <v>17441</v>
      </c>
      <c r="I1790" t="s">
        <v>17442</v>
      </c>
      <c r="J1790" s="28">
        <v>44663</v>
      </c>
      <c r="K1790" s="28"/>
      <c r="M1790">
        <v>0</v>
      </c>
      <c r="N1790">
        <v>1</v>
      </c>
      <c r="O1790">
        <v>26.2</v>
      </c>
      <c r="P1790" t="s">
        <v>14524</v>
      </c>
      <c r="Q1790">
        <f t="shared" si="27"/>
        <v>4694</v>
      </c>
      <c r="R1790">
        <f>IF(COUNTIF($A$2:A1790,A1790)=1,Q1790,"")</f>
        <v>4694</v>
      </c>
    </row>
    <row r="1791" spans="1:18">
      <c r="A1791" t="s">
        <v>17443</v>
      </c>
      <c r="B1791" t="s">
        <v>6321</v>
      </c>
      <c r="C1791" t="s">
        <v>16400</v>
      </c>
      <c r="D1791" t="s">
        <v>73</v>
      </c>
      <c r="E1791" t="s">
        <v>14509</v>
      </c>
      <c r="F1791" t="s">
        <v>17444</v>
      </c>
      <c r="G1791" t="s">
        <v>80</v>
      </c>
      <c r="H1791" t="s">
        <v>14545</v>
      </c>
      <c r="I1791" t="s">
        <v>2254</v>
      </c>
      <c r="J1791" s="28">
        <v>45343</v>
      </c>
      <c r="K1791" s="28"/>
      <c r="M1791">
        <v>0</v>
      </c>
      <c r="N1791">
        <v>1</v>
      </c>
      <c r="O1791">
        <v>4.9000000000000004</v>
      </c>
      <c r="P1791" t="s">
        <v>14512</v>
      </c>
      <c r="Q1791">
        <f t="shared" si="27"/>
        <v>34115</v>
      </c>
      <c r="R1791">
        <f>IF(COUNTIF($A$2:A1791,A1791)=1,Q1791,"")</f>
        <v>34115</v>
      </c>
    </row>
    <row r="1792" spans="1:18">
      <c r="A1792" t="s">
        <v>17445</v>
      </c>
      <c r="B1792" t="s">
        <v>257</v>
      </c>
      <c r="C1792" t="s">
        <v>15483</v>
      </c>
      <c r="D1792" t="s">
        <v>73</v>
      </c>
      <c r="E1792" t="s">
        <v>14522</v>
      </c>
      <c r="F1792" t="s">
        <v>17446</v>
      </c>
      <c r="G1792" t="s">
        <v>14588</v>
      </c>
      <c r="H1792" t="s">
        <v>14565</v>
      </c>
      <c r="I1792" t="s">
        <v>1029</v>
      </c>
      <c r="J1792" s="28">
        <v>45373</v>
      </c>
      <c r="K1792" s="28"/>
      <c r="M1792">
        <v>0</v>
      </c>
      <c r="N1792">
        <v>1</v>
      </c>
      <c r="O1792">
        <v>34.700000000000003</v>
      </c>
      <c r="P1792" t="s">
        <v>14512</v>
      </c>
      <c r="Q1792">
        <f t="shared" si="27"/>
        <v>12196</v>
      </c>
      <c r="R1792">
        <f>IF(COUNTIF($A$2:A1792,A1792)=1,Q1792,"")</f>
        <v>12196</v>
      </c>
    </row>
    <row r="1793" spans="1:18">
      <c r="A1793" t="s">
        <v>7959</v>
      </c>
      <c r="B1793" t="s">
        <v>3052</v>
      </c>
      <c r="C1793" t="s">
        <v>15958</v>
      </c>
      <c r="D1793" t="s">
        <v>119</v>
      </c>
      <c r="E1793" t="s">
        <v>14504</v>
      </c>
      <c r="F1793" t="s">
        <v>17447</v>
      </c>
      <c r="G1793" t="s">
        <v>14519</v>
      </c>
      <c r="H1793" t="s">
        <v>14682</v>
      </c>
      <c r="I1793" t="s">
        <v>2299</v>
      </c>
      <c r="J1793" s="28">
        <v>45670</v>
      </c>
      <c r="K1793" s="28"/>
      <c r="M1793">
        <v>0</v>
      </c>
      <c r="N1793">
        <v>1</v>
      </c>
      <c r="O1793">
        <v>25</v>
      </c>
      <c r="P1793" t="s">
        <v>14516</v>
      </c>
      <c r="Q1793">
        <f t="shared" si="27"/>
        <v>12260</v>
      </c>
      <c r="R1793">
        <f>IF(COUNTIF($A$2:A1793,A1793)=1,Q1793,"")</f>
        <v>12260</v>
      </c>
    </row>
    <row r="1794" spans="1:18">
      <c r="A1794" t="s">
        <v>17448</v>
      </c>
      <c r="B1794" t="s">
        <v>6581</v>
      </c>
      <c r="C1794" t="s">
        <v>16249</v>
      </c>
      <c r="D1794" t="s">
        <v>52</v>
      </c>
      <c r="E1794" t="s">
        <v>14504</v>
      </c>
      <c r="F1794" t="s">
        <v>17449</v>
      </c>
      <c r="G1794" t="s">
        <v>14588</v>
      </c>
      <c r="H1794" t="s">
        <v>15174</v>
      </c>
      <c r="I1794" t="s">
        <v>1122</v>
      </c>
      <c r="J1794" s="28">
        <v>45537</v>
      </c>
      <c r="K1794" s="28"/>
      <c r="M1794">
        <v>0</v>
      </c>
      <c r="N1794">
        <v>1</v>
      </c>
      <c r="O1794">
        <v>23.7</v>
      </c>
      <c r="P1794" t="s">
        <v>14550</v>
      </c>
      <c r="Q1794">
        <f t="shared" ref="Q1794:Q1857" si="28">IFERROR(IF(RIGHT(UPPER(TRIM(F1794)),1)="K",VALUE(SUBSTITUTE(SUBSTITUTE(LEFT(TRIM(F1794),LEN(TRIM(F1794))-1),"$",""),",",""))*1000,IF(RIGHT(UPPER(TRIM(F1794)),1)="M",VALUE(SUBSTITUTE(SUBSTITUTE(LEFT(TRIM(F1794),LEN(TRIM(F1794))-1),"$",""),",",""))*1000000,VALUE(SUBSTITUTE(SUBSTITUTE(TRIM(F1794),"$",""),",","")))),"")</f>
        <v>74078</v>
      </c>
      <c r="R1794">
        <f>IF(COUNTIF($A$2:A1794,A1794)=1,Q1794,"")</f>
        <v>74078</v>
      </c>
    </row>
    <row r="1795" spans="1:18">
      <c r="A1795" t="s">
        <v>17450</v>
      </c>
      <c r="B1795" t="s">
        <v>3686</v>
      </c>
      <c r="C1795" t="s">
        <v>3098</v>
      </c>
      <c r="D1795" t="s">
        <v>60</v>
      </c>
      <c r="E1795" t="s">
        <v>14509</v>
      </c>
      <c r="F1795" t="s">
        <v>17451</v>
      </c>
      <c r="G1795" t="s">
        <v>14519</v>
      </c>
      <c r="H1795" t="s">
        <v>14803</v>
      </c>
      <c r="I1795" t="s">
        <v>2123</v>
      </c>
      <c r="J1795" s="28">
        <v>45630</v>
      </c>
      <c r="K1795" s="28"/>
      <c r="M1795">
        <v>0</v>
      </c>
      <c r="N1795">
        <v>1</v>
      </c>
      <c r="O1795">
        <v>8.3000000000000007</v>
      </c>
      <c r="P1795" t="s">
        <v>14507</v>
      </c>
      <c r="Q1795">
        <f t="shared" si="28"/>
        <v>5214</v>
      </c>
      <c r="R1795">
        <f>IF(COUNTIF($A$2:A1795,A1795)=1,Q1795,"")</f>
        <v>5214</v>
      </c>
    </row>
    <row r="1796" spans="1:18">
      <c r="A1796" t="s">
        <v>17452</v>
      </c>
      <c r="B1796" t="s">
        <v>4069</v>
      </c>
      <c r="C1796" t="s">
        <v>14944</v>
      </c>
      <c r="D1796" t="s">
        <v>60</v>
      </c>
      <c r="E1796" t="s">
        <v>14517</v>
      </c>
      <c r="F1796" t="s">
        <v>17453</v>
      </c>
      <c r="G1796" t="s">
        <v>67</v>
      </c>
      <c r="H1796" t="s">
        <v>14545</v>
      </c>
      <c r="I1796" t="s">
        <v>489</v>
      </c>
      <c r="J1796" s="28">
        <v>44736</v>
      </c>
      <c r="K1796" s="28"/>
      <c r="M1796">
        <v>0</v>
      </c>
      <c r="N1796">
        <v>1</v>
      </c>
      <c r="O1796">
        <v>9.8000000000000007</v>
      </c>
      <c r="P1796" t="s">
        <v>14507</v>
      </c>
      <c r="Q1796">
        <f t="shared" si="28"/>
        <v>16363</v>
      </c>
      <c r="R1796">
        <f>IF(COUNTIF($A$2:A1796,A1796)=1,Q1796,"")</f>
        <v>16363</v>
      </c>
    </row>
    <row r="1797" spans="1:18">
      <c r="A1797" t="s">
        <v>17454</v>
      </c>
      <c r="B1797" t="s">
        <v>980</v>
      </c>
      <c r="C1797" t="s">
        <v>14855</v>
      </c>
      <c r="D1797" t="s">
        <v>119</v>
      </c>
      <c r="E1797" t="s">
        <v>14517</v>
      </c>
      <c r="F1797" t="s">
        <v>17455</v>
      </c>
      <c r="G1797" t="s">
        <v>90</v>
      </c>
      <c r="H1797" t="s">
        <v>14909</v>
      </c>
      <c r="I1797" t="s">
        <v>1001</v>
      </c>
      <c r="J1797" s="28">
        <v>45709</v>
      </c>
      <c r="K1797" s="28"/>
      <c r="M1797">
        <v>0</v>
      </c>
      <c r="N1797">
        <v>1</v>
      </c>
      <c r="O1797">
        <v>3.9</v>
      </c>
      <c r="P1797" t="s">
        <v>14550</v>
      </c>
      <c r="Q1797">
        <f t="shared" si="28"/>
        <v>5771</v>
      </c>
      <c r="R1797">
        <f>IF(COUNTIF($A$2:A1797,A1797)=1,Q1797,"")</f>
        <v>5771</v>
      </c>
    </row>
    <row r="1798" spans="1:18">
      <c r="A1798" t="s">
        <v>17456</v>
      </c>
      <c r="B1798" t="s">
        <v>716</v>
      </c>
      <c r="C1798" t="s">
        <v>15860</v>
      </c>
      <c r="D1798" t="s">
        <v>119</v>
      </c>
      <c r="E1798" t="s">
        <v>14543</v>
      </c>
      <c r="F1798" t="s">
        <v>17457</v>
      </c>
      <c r="G1798" t="s">
        <v>133</v>
      </c>
      <c r="H1798" t="s">
        <v>14549</v>
      </c>
      <c r="I1798" t="s">
        <v>8000</v>
      </c>
      <c r="J1798" s="28">
        <v>44920</v>
      </c>
      <c r="K1798" s="28">
        <v>44877</v>
      </c>
      <c r="L1798">
        <v>81</v>
      </c>
      <c r="M1798">
        <v>0</v>
      </c>
      <c r="N1798">
        <v>1</v>
      </c>
      <c r="P1798" t="s">
        <v>14507</v>
      </c>
      <c r="Q1798">
        <f t="shared" si="28"/>
        <v>13733</v>
      </c>
      <c r="R1798">
        <f>IF(COUNTIF($A$2:A1798,A1798)=1,Q1798,"")</f>
        <v>13733</v>
      </c>
    </row>
    <row r="1799" spans="1:18">
      <c r="A1799" t="s">
        <v>6602</v>
      </c>
      <c r="B1799" t="s">
        <v>3457</v>
      </c>
      <c r="C1799" t="s">
        <v>14760</v>
      </c>
      <c r="D1799" t="s">
        <v>119</v>
      </c>
      <c r="E1799" t="s">
        <v>14509</v>
      </c>
      <c r="F1799" t="s">
        <v>17458</v>
      </c>
      <c r="G1799" t="s">
        <v>90</v>
      </c>
      <c r="H1799" t="s">
        <v>14511</v>
      </c>
      <c r="I1799" t="s">
        <v>9169</v>
      </c>
      <c r="J1799" s="28">
        <v>44963</v>
      </c>
      <c r="K1799" s="28"/>
      <c r="M1799">
        <v>0</v>
      </c>
      <c r="N1799">
        <v>1</v>
      </c>
      <c r="O1799">
        <v>12.2</v>
      </c>
      <c r="P1799" t="s">
        <v>14550</v>
      </c>
      <c r="Q1799">
        <f t="shared" si="28"/>
        <v>11025</v>
      </c>
      <c r="R1799">
        <f>IF(COUNTIF($A$2:A1799,A1799)=1,Q1799,"")</f>
        <v>11025</v>
      </c>
    </row>
    <row r="1800" spans="1:18">
      <c r="A1800" t="s">
        <v>6166</v>
      </c>
      <c r="B1800" t="s">
        <v>3620</v>
      </c>
      <c r="C1800" t="s">
        <v>17206</v>
      </c>
      <c r="D1800" t="s">
        <v>119</v>
      </c>
      <c r="E1800" t="s">
        <v>14522</v>
      </c>
      <c r="F1800" t="s">
        <v>17459</v>
      </c>
      <c r="G1800" t="s">
        <v>133</v>
      </c>
      <c r="H1800" t="s">
        <v>14571</v>
      </c>
      <c r="I1800" t="s">
        <v>4403</v>
      </c>
      <c r="J1800" s="28">
        <v>44952</v>
      </c>
      <c r="K1800" s="28"/>
      <c r="M1800">
        <v>0</v>
      </c>
      <c r="N1800">
        <v>1</v>
      </c>
      <c r="O1800">
        <v>31.6</v>
      </c>
      <c r="P1800" t="s">
        <v>14524</v>
      </c>
      <c r="Q1800">
        <f t="shared" si="28"/>
        <v>12277</v>
      </c>
      <c r="R1800">
        <f>IF(COUNTIF($A$2:A1800,A1800)=1,Q1800,"")</f>
        <v>12277</v>
      </c>
    </row>
    <row r="1801" spans="1:18">
      <c r="A1801" t="s">
        <v>17460</v>
      </c>
      <c r="B1801" t="s">
        <v>3071</v>
      </c>
      <c r="C1801" t="s">
        <v>15902</v>
      </c>
      <c r="D1801" t="s">
        <v>52</v>
      </c>
      <c r="E1801" t="s">
        <v>14504</v>
      </c>
      <c r="F1801" t="s">
        <v>17461</v>
      </c>
      <c r="G1801" t="s">
        <v>67</v>
      </c>
      <c r="H1801" t="s">
        <v>14682</v>
      </c>
      <c r="I1801" t="s">
        <v>1566</v>
      </c>
      <c r="J1801" s="28">
        <v>44718</v>
      </c>
      <c r="K1801" s="28"/>
      <c r="M1801">
        <v>0</v>
      </c>
      <c r="N1801">
        <v>1</v>
      </c>
      <c r="O1801">
        <v>26.1</v>
      </c>
      <c r="P1801" t="s">
        <v>14550</v>
      </c>
      <c r="Q1801">
        <f t="shared" si="28"/>
        <v>63750</v>
      </c>
      <c r="R1801">
        <f>IF(COUNTIF($A$2:A1801,A1801)=1,Q1801,"")</f>
        <v>63750</v>
      </c>
    </row>
    <row r="1802" spans="1:18">
      <c r="A1802" t="s">
        <v>8959</v>
      </c>
      <c r="B1802" t="s">
        <v>2480</v>
      </c>
      <c r="C1802" t="s">
        <v>3098</v>
      </c>
      <c r="D1802" t="s">
        <v>73</v>
      </c>
      <c r="E1802" t="s">
        <v>14509</v>
      </c>
      <c r="F1802" t="s">
        <v>17462</v>
      </c>
      <c r="G1802" t="s">
        <v>80</v>
      </c>
      <c r="H1802" t="s">
        <v>14635</v>
      </c>
      <c r="I1802" t="s">
        <v>530</v>
      </c>
      <c r="J1802" s="28">
        <v>44922</v>
      </c>
      <c r="K1802" s="28"/>
      <c r="M1802">
        <v>0</v>
      </c>
      <c r="N1802">
        <v>1</v>
      </c>
      <c r="O1802">
        <v>14</v>
      </c>
      <c r="P1802" t="s">
        <v>14516</v>
      </c>
      <c r="Q1802">
        <f t="shared" si="28"/>
        <v>36221</v>
      </c>
      <c r="R1802">
        <f>IF(COUNTIF($A$2:A1802,A1802)=1,Q1802,"")</f>
        <v>36221</v>
      </c>
    </row>
    <row r="1803" spans="1:18">
      <c r="A1803" t="s">
        <v>12886</v>
      </c>
      <c r="B1803" t="s">
        <v>2097</v>
      </c>
      <c r="C1803" t="s">
        <v>16054</v>
      </c>
      <c r="D1803" t="s">
        <v>60</v>
      </c>
      <c r="E1803" t="s">
        <v>14590</v>
      </c>
      <c r="F1803" t="s">
        <v>17463</v>
      </c>
      <c r="G1803" t="s">
        <v>14588</v>
      </c>
      <c r="H1803" t="s">
        <v>14545</v>
      </c>
      <c r="I1803" t="s">
        <v>2559</v>
      </c>
      <c r="J1803" s="28">
        <v>45675</v>
      </c>
      <c r="K1803" s="28"/>
      <c r="M1803">
        <v>0</v>
      </c>
      <c r="N1803">
        <v>1</v>
      </c>
      <c r="O1803">
        <v>33.4</v>
      </c>
      <c r="P1803" t="s">
        <v>14516</v>
      </c>
      <c r="Q1803">
        <f t="shared" si="28"/>
        <v>23150</v>
      </c>
      <c r="R1803">
        <f>IF(COUNTIF($A$2:A1803,A1803)=1,Q1803,"")</f>
        <v>23150</v>
      </c>
    </row>
    <row r="1804" spans="1:18">
      <c r="A1804" t="s">
        <v>17464</v>
      </c>
      <c r="B1804" t="s">
        <v>8618</v>
      </c>
      <c r="C1804" t="s">
        <v>3098</v>
      </c>
      <c r="D1804" t="s">
        <v>100</v>
      </c>
      <c r="E1804" t="s">
        <v>14517</v>
      </c>
      <c r="F1804" t="s">
        <v>17465</v>
      </c>
      <c r="G1804" t="s">
        <v>133</v>
      </c>
      <c r="H1804" t="s">
        <v>14849</v>
      </c>
      <c r="I1804" t="s">
        <v>892</v>
      </c>
      <c r="J1804" s="28">
        <v>44663</v>
      </c>
      <c r="K1804" s="28"/>
      <c r="M1804">
        <v>0</v>
      </c>
      <c r="N1804">
        <v>1</v>
      </c>
      <c r="O1804">
        <v>24.7</v>
      </c>
      <c r="P1804" t="s">
        <v>14524</v>
      </c>
      <c r="Q1804">
        <f t="shared" si="28"/>
        <v>2752</v>
      </c>
      <c r="R1804">
        <f>IF(COUNTIF($A$2:A1804,A1804)=1,Q1804,"")</f>
        <v>2752</v>
      </c>
    </row>
    <row r="1805" spans="1:18">
      <c r="A1805" t="s">
        <v>17466</v>
      </c>
      <c r="B1805" t="s">
        <v>3981</v>
      </c>
      <c r="C1805" t="s">
        <v>16297</v>
      </c>
      <c r="D1805" t="s">
        <v>73</v>
      </c>
      <c r="E1805" t="s">
        <v>14517</v>
      </c>
      <c r="F1805" t="s">
        <v>17467</v>
      </c>
      <c r="G1805" t="s">
        <v>133</v>
      </c>
      <c r="H1805" t="s">
        <v>14540</v>
      </c>
      <c r="I1805" t="s">
        <v>4204</v>
      </c>
      <c r="J1805" s="28">
        <v>45289</v>
      </c>
      <c r="K1805" s="28"/>
      <c r="M1805">
        <v>0</v>
      </c>
      <c r="N1805">
        <v>1</v>
      </c>
      <c r="O1805">
        <v>20.3</v>
      </c>
      <c r="P1805" t="s">
        <v>14524</v>
      </c>
      <c r="Q1805">
        <f t="shared" si="28"/>
        <v>15233</v>
      </c>
      <c r="R1805">
        <f>IF(COUNTIF($A$2:A1805,A1805)=1,Q1805,"")</f>
        <v>15233</v>
      </c>
    </row>
    <row r="1806" spans="1:18">
      <c r="A1806" t="s">
        <v>8644</v>
      </c>
      <c r="B1806" t="s">
        <v>231</v>
      </c>
      <c r="C1806" t="s">
        <v>14755</v>
      </c>
      <c r="D1806" t="s">
        <v>60</v>
      </c>
      <c r="E1806" t="s">
        <v>14543</v>
      </c>
      <c r="F1806" t="s">
        <v>17468</v>
      </c>
      <c r="G1806" t="s">
        <v>53</v>
      </c>
      <c r="H1806" t="s">
        <v>14798</v>
      </c>
      <c r="I1806" t="s">
        <v>1408</v>
      </c>
      <c r="J1806" s="28">
        <v>45128</v>
      </c>
      <c r="K1806" s="28">
        <v>45122</v>
      </c>
      <c r="L1806">
        <v>31</v>
      </c>
      <c r="M1806">
        <v>1</v>
      </c>
      <c r="N1806">
        <v>4</v>
      </c>
      <c r="O1806">
        <v>27.2</v>
      </c>
      <c r="P1806" t="s">
        <v>14516</v>
      </c>
      <c r="Q1806">
        <f t="shared" si="28"/>
        <v>5721</v>
      </c>
      <c r="R1806">
        <f>IF(COUNTIF($A$2:A1806,A1806)=1,Q1806,"")</f>
        <v>5721</v>
      </c>
    </row>
    <row r="1807" spans="1:18">
      <c r="A1807" t="s">
        <v>5868</v>
      </c>
      <c r="B1807" t="s">
        <v>1624</v>
      </c>
      <c r="C1807" t="s">
        <v>15670</v>
      </c>
      <c r="D1807" t="s">
        <v>119</v>
      </c>
      <c r="E1807" t="s">
        <v>14504</v>
      </c>
      <c r="F1807" t="s">
        <v>17469</v>
      </c>
      <c r="G1807" t="s">
        <v>74</v>
      </c>
      <c r="H1807" t="s">
        <v>14682</v>
      </c>
      <c r="I1807" t="s">
        <v>795</v>
      </c>
      <c r="J1807" s="28">
        <v>45007</v>
      </c>
      <c r="K1807" s="28"/>
      <c r="M1807">
        <v>0</v>
      </c>
      <c r="N1807">
        <v>1</v>
      </c>
      <c r="O1807">
        <v>4.4000000000000004</v>
      </c>
      <c r="P1807" t="s">
        <v>14524</v>
      </c>
      <c r="Q1807">
        <f t="shared" si="28"/>
        <v>11950</v>
      </c>
      <c r="R1807">
        <f>IF(COUNTIF($A$2:A1807,A1807)=1,Q1807,"")</f>
        <v>11950</v>
      </c>
    </row>
    <row r="1808" spans="1:18">
      <c r="A1808" t="s">
        <v>17470</v>
      </c>
      <c r="B1808" t="s">
        <v>2140</v>
      </c>
      <c r="C1808" t="s">
        <v>15796</v>
      </c>
      <c r="D1808" t="s">
        <v>119</v>
      </c>
      <c r="E1808" t="s">
        <v>14504</v>
      </c>
      <c r="F1808" t="s">
        <v>17471</v>
      </c>
      <c r="G1808" t="s">
        <v>90</v>
      </c>
      <c r="H1808" t="s">
        <v>14530</v>
      </c>
      <c r="I1808" t="s">
        <v>204</v>
      </c>
      <c r="J1808" s="28">
        <v>45324</v>
      </c>
      <c r="K1808" s="28"/>
      <c r="M1808">
        <v>0</v>
      </c>
      <c r="N1808">
        <v>1</v>
      </c>
      <c r="P1808" t="s">
        <v>14516</v>
      </c>
      <c r="Q1808">
        <f t="shared" si="28"/>
        <v>6839</v>
      </c>
      <c r="R1808">
        <f>IF(COUNTIF($A$2:A1808,A1808)=1,Q1808,"")</f>
        <v>6839</v>
      </c>
    </row>
    <row r="1809" spans="1:18">
      <c r="A1809" t="s">
        <v>17472</v>
      </c>
      <c r="B1809" t="s">
        <v>3643</v>
      </c>
      <c r="C1809" t="s">
        <v>15191</v>
      </c>
      <c r="D1809" t="s">
        <v>119</v>
      </c>
      <c r="E1809" t="s">
        <v>14590</v>
      </c>
      <c r="F1809" t="s">
        <v>17473</v>
      </c>
      <c r="G1809" t="s">
        <v>67</v>
      </c>
      <c r="H1809" t="s">
        <v>14742</v>
      </c>
      <c r="I1809" t="s">
        <v>10163</v>
      </c>
      <c r="J1809" s="28">
        <v>45163</v>
      </c>
      <c r="K1809" s="28"/>
      <c r="M1809">
        <v>0</v>
      </c>
      <c r="N1809">
        <v>1</v>
      </c>
      <c r="O1809">
        <v>24.5</v>
      </c>
      <c r="P1809" t="s">
        <v>14524</v>
      </c>
      <c r="Q1809">
        <f t="shared" si="28"/>
        <v>9410</v>
      </c>
      <c r="R1809">
        <f>IF(COUNTIF($A$2:A1809,A1809)=1,Q1809,"")</f>
        <v>9410</v>
      </c>
    </row>
    <row r="1810" spans="1:18">
      <c r="A1810" t="s">
        <v>7932</v>
      </c>
      <c r="B1810" t="s">
        <v>9236</v>
      </c>
      <c r="C1810" t="s">
        <v>17147</v>
      </c>
      <c r="D1810" t="s">
        <v>119</v>
      </c>
      <c r="E1810" t="s">
        <v>14509</v>
      </c>
      <c r="F1810" t="s">
        <v>15108</v>
      </c>
      <c r="G1810" t="s">
        <v>14588</v>
      </c>
      <c r="H1810" t="s">
        <v>14619</v>
      </c>
      <c r="I1810" t="s">
        <v>738</v>
      </c>
      <c r="J1810" s="28">
        <v>45408</v>
      </c>
      <c r="K1810" s="28"/>
      <c r="M1810">
        <v>0</v>
      </c>
      <c r="N1810">
        <v>1</v>
      </c>
      <c r="O1810">
        <v>8.8000000000000007</v>
      </c>
      <c r="P1810" t="s">
        <v>14507</v>
      </c>
      <c r="Q1810">
        <f t="shared" si="28"/>
        <v>12000</v>
      </c>
      <c r="R1810">
        <f>IF(COUNTIF($A$2:A1810,A1810)=1,Q1810,"")</f>
        <v>12000</v>
      </c>
    </row>
    <row r="1811" spans="1:18">
      <c r="A1811" t="s">
        <v>11498</v>
      </c>
      <c r="B1811" t="s">
        <v>4482</v>
      </c>
      <c r="C1811" t="s">
        <v>14853</v>
      </c>
      <c r="D1811" t="s">
        <v>119</v>
      </c>
      <c r="E1811" t="s">
        <v>14517</v>
      </c>
      <c r="F1811" t="s">
        <v>17474</v>
      </c>
      <c r="G1811" t="s">
        <v>90</v>
      </c>
      <c r="H1811" t="s">
        <v>14571</v>
      </c>
      <c r="I1811" t="s">
        <v>2054</v>
      </c>
      <c r="J1811" s="28">
        <v>45247</v>
      </c>
      <c r="K1811" s="28"/>
      <c r="M1811">
        <v>0</v>
      </c>
      <c r="N1811">
        <v>1</v>
      </c>
      <c r="O1811">
        <v>16</v>
      </c>
      <c r="P1811" t="s">
        <v>14524</v>
      </c>
      <c r="Q1811">
        <f t="shared" si="28"/>
        <v>3610</v>
      </c>
      <c r="R1811">
        <f>IF(COUNTIF($A$2:A1811,A1811)=1,Q1811,"")</f>
        <v>3610</v>
      </c>
    </row>
    <row r="1812" spans="1:18">
      <c r="A1812" t="s">
        <v>17475</v>
      </c>
      <c r="B1812" t="s">
        <v>4963</v>
      </c>
      <c r="C1812" t="s">
        <v>14740</v>
      </c>
      <c r="D1812" t="s">
        <v>73</v>
      </c>
      <c r="E1812" t="s">
        <v>14517</v>
      </c>
      <c r="F1812" t="s">
        <v>17476</v>
      </c>
      <c r="G1812" t="s">
        <v>14519</v>
      </c>
      <c r="H1812" t="s">
        <v>16366</v>
      </c>
      <c r="I1812" t="s">
        <v>306</v>
      </c>
      <c r="J1812" s="28">
        <v>45317</v>
      </c>
      <c r="K1812" s="28"/>
      <c r="M1812">
        <v>0</v>
      </c>
      <c r="N1812">
        <v>1</v>
      </c>
      <c r="O1812">
        <v>19.899999999999999</v>
      </c>
      <c r="P1812" t="s">
        <v>14516</v>
      </c>
      <c r="Q1812">
        <f t="shared" si="28"/>
        <v>33638</v>
      </c>
      <c r="R1812">
        <f>IF(COUNTIF($A$2:A1812,A1812)=1,Q1812,"")</f>
        <v>33638</v>
      </c>
    </row>
    <row r="1813" spans="1:18">
      <c r="A1813" t="s">
        <v>11525</v>
      </c>
      <c r="B1813" t="s">
        <v>5078</v>
      </c>
      <c r="C1813" t="s">
        <v>15390</v>
      </c>
      <c r="D1813" t="s">
        <v>52</v>
      </c>
      <c r="E1813" t="s">
        <v>14590</v>
      </c>
      <c r="F1813" t="s">
        <v>17477</v>
      </c>
      <c r="G1813" t="s">
        <v>14519</v>
      </c>
      <c r="H1813" t="s">
        <v>14742</v>
      </c>
      <c r="I1813" t="s">
        <v>1723</v>
      </c>
      <c r="J1813" s="28">
        <v>44694</v>
      </c>
      <c r="K1813" s="28"/>
      <c r="M1813">
        <v>0</v>
      </c>
      <c r="N1813">
        <v>1</v>
      </c>
      <c r="O1813">
        <v>30.5</v>
      </c>
      <c r="P1813" t="s">
        <v>14507</v>
      </c>
      <c r="Q1813">
        <f t="shared" si="28"/>
        <v>167518</v>
      </c>
      <c r="R1813">
        <f>IF(COUNTIF($A$2:A1813,A1813)=1,Q1813,"")</f>
        <v>167518</v>
      </c>
    </row>
    <row r="1814" spans="1:18">
      <c r="A1814" t="s">
        <v>10883</v>
      </c>
      <c r="B1814" t="s">
        <v>4553</v>
      </c>
      <c r="C1814" t="s">
        <v>15200</v>
      </c>
      <c r="D1814" t="s">
        <v>119</v>
      </c>
      <c r="E1814" t="s">
        <v>14517</v>
      </c>
      <c r="F1814" t="s">
        <v>17478</v>
      </c>
      <c r="G1814" t="s">
        <v>74</v>
      </c>
      <c r="H1814" t="s">
        <v>14560</v>
      </c>
      <c r="I1814" t="s">
        <v>3748</v>
      </c>
      <c r="J1814" s="28">
        <v>45020</v>
      </c>
      <c r="K1814" s="28"/>
      <c r="M1814">
        <v>0</v>
      </c>
      <c r="N1814">
        <v>1</v>
      </c>
      <c r="O1814">
        <v>5.0999999999999996</v>
      </c>
      <c r="P1814" t="s">
        <v>14550</v>
      </c>
      <c r="Q1814">
        <f t="shared" si="28"/>
        <v>11422</v>
      </c>
      <c r="R1814">
        <f>IF(COUNTIF($A$2:A1814,A1814)=1,Q1814,"")</f>
        <v>11422</v>
      </c>
    </row>
    <row r="1815" spans="1:18">
      <c r="A1815" t="s">
        <v>8491</v>
      </c>
      <c r="B1815" t="s">
        <v>3960</v>
      </c>
      <c r="C1815" t="s">
        <v>15291</v>
      </c>
      <c r="D1815" t="s">
        <v>100</v>
      </c>
      <c r="E1815" t="s">
        <v>14543</v>
      </c>
      <c r="F1815" t="s">
        <v>17479</v>
      </c>
      <c r="G1815" t="s">
        <v>80</v>
      </c>
      <c r="H1815" t="s">
        <v>14630</v>
      </c>
      <c r="I1815" t="s">
        <v>1502</v>
      </c>
      <c r="J1815" s="28"/>
      <c r="K1815" s="28">
        <v>45151</v>
      </c>
      <c r="L1815">
        <v>145</v>
      </c>
      <c r="M1815">
        <v>0</v>
      </c>
      <c r="N1815">
        <v>1</v>
      </c>
      <c r="O1815">
        <v>30.6</v>
      </c>
      <c r="P1815" t="s">
        <v>14550</v>
      </c>
      <c r="Q1815">
        <f t="shared" si="28"/>
        <v>1281</v>
      </c>
      <c r="R1815">
        <f>IF(COUNTIF($A$2:A1815,A1815)=1,Q1815,"")</f>
        <v>1281</v>
      </c>
    </row>
    <row r="1816" spans="1:18">
      <c r="A1816" t="s">
        <v>9924</v>
      </c>
      <c r="B1816" t="s">
        <v>659</v>
      </c>
      <c r="C1816" t="s">
        <v>14786</v>
      </c>
      <c r="D1816" t="s">
        <v>100</v>
      </c>
      <c r="E1816" t="s">
        <v>14558</v>
      </c>
      <c r="F1816" t="s">
        <v>17480</v>
      </c>
      <c r="G1816" t="s">
        <v>80</v>
      </c>
      <c r="H1816" t="s">
        <v>14616</v>
      </c>
      <c r="I1816" t="s">
        <v>17481</v>
      </c>
      <c r="J1816" s="28"/>
      <c r="K1816" s="28">
        <v>45385</v>
      </c>
      <c r="L1816">
        <v>103</v>
      </c>
      <c r="M1816">
        <v>0</v>
      </c>
      <c r="N1816">
        <v>1</v>
      </c>
      <c r="O1816">
        <v>21.4</v>
      </c>
      <c r="P1816" t="s">
        <v>14550</v>
      </c>
      <c r="Q1816">
        <f t="shared" si="28"/>
        <v>4981</v>
      </c>
      <c r="R1816">
        <f>IF(COUNTIF($A$2:A1816,A1816)=1,Q1816,"")</f>
        <v>4981</v>
      </c>
    </row>
    <row r="1817" spans="1:18">
      <c r="A1817" t="s">
        <v>17482</v>
      </c>
      <c r="B1817" t="s">
        <v>458</v>
      </c>
      <c r="C1817" t="s">
        <v>14673</v>
      </c>
      <c r="D1817" t="s">
        <v>73</v>
      </c>
      <c r="E1817" t="s">
        <v>14522</v>
      </c>
      <c r="F1817" t="s">
        <v>17483</v>
      </c>
      <c r="G1817" t="s">
        <v>67</v>
      </c>
      <c r="H1817" t="s">
        <v>14527</v>
      </c>
      <c r="I1817" t="s">
        <v>17484</v>
      </c>
      <c r="J1817" s="28">
        <v>45040</v>
      </c>
      <c r="K1817" s="28"/>
      <c r="M1817">
        <v>0</v>
      </c>
      <c r="N1817">
        <v>1</v>
      </c>
      <c r="O1817">
        <v>18.899999999999999</v>
      </c>
      <c r="P1817" t="s">
        <v>14516</v>
      </c>
      <c r="Q1817">
        <f t="shared" si="28"/>
        <v>39105</v>
      </c>
      <c r="R1817">
        <f>IF(COUNTIF($A$2:A1817,A1817)=1,Q1817,"")</f>
        <v>39105</v>
      </c>
    </row>
    <row r="1818" spans="1:18">
      <c r="A1818" t="s">
        <v>17485</v>
      </c>
      <c r="B1818" t="s">
        <v>1698</v>
      </c>
      <c r="C1818" t="s">
        <v>15354</v>
      </c>
      <c r="D1818" t="s">
        <v>73</v>
      </c>
      <c r="E1818" t="s">
        <v>14522</v>
      </c>
      <c r="F1818" t="s">
        <v>15280</v>
      </c>
      <c r="G1818" t="s">
        <v>14519</v>
      </c>
      <c r="H1818" t="s">
        <v>14560</v>
      </c>
      <c r="I1818" t="s">
        <v>2027</v>
      </c>
      <c r="J1818" s="28">
        <v>45660</v>
      </c>
      <c r="K1818" s="28"/>
      <c r="M1818">
        <v>0</v>
      </c>
      <c r="N1818">
        <v>1</v>
      </c>
      <c r="O1818">
        <v>32.700000000000003</v>
      </c>
      <c r="P1818" t="s">
        <v>14524</v>
      </c>
      <c r="Q1818">
        <f t="shared" si="28"/>
        <v>22000</v>
      </c>
      <c r="R1818">
        <f>IF(COUNTIF($A$2:A1818,A1818)=1,Q1818,"")</f>
        <v>22000</v>
      </c>
    </row>
    <row r="1819" spans="1:18">
      <c r="A1819" t="s">
        <v>17486</v>
      </c>
      <c r="B1819" t="s">
        <v>3521</v>
      </c>
      <c r="C1819" t="s">
        <v>3098</v>
      </c>
      <c r="D1819" t="s">
        <v>60</v>
      </c>
      <c r="E1819" t="s">
        <v>14504</v>
      </c>
      <c r="F1819" t="s">
        <v>17487</v>
      </c>
      <c r="G1819" t="s">
        <v>14519</v>
      </c>
      <c r="H1819" t="s">
        <v>14682</v>
      </c>
      <c r="I1819" t="s">
        <v>1106</v>
      </c>
      <c r="J1819" s="28">
        <v>44815</v>
      </c>
      <c r="K1819" s="28"/>
      <c r="M1819">
        <v>0</v>
      </c>
      <c r="N1819">
        <v>1</v>
      </c>
      <c r="O1819">
        <v>26.3</v>
      </c>
      <c r="P1819" t="s">
        <v>14550</v>
      </c>
      <c r="Q1819">
        <f t="shared" si="28"/>
        <v>17679</v>
      </c>
      <c r="R1819">
        <f>IF(COUNTIF($A$2:A1819,A1819)=1,Q1819,"")</f>
        <v>17679</v>
      </c>
    </row>
    <row r="1820" spans="1:18">
      <c r="A1820" t="s">
        <v>17488</v>
      </c>
      <c r="B1820" t="s">
        <v>4616</v>
      </c>
      <c r="C1820" t="s">
        <v>15798</v>
      </c>
      <c r="D1820" t="s">
        <v>52</v>
      </c>
      <c r="E1820" t="s">
        <v>14558</v>
      </c>
      <c r="F1820" t="s">
        <v>17489</v>
      </c>
      <c r="G1820" t="s">
        <v>80</v>
      </c>
      <c r="H1820" t="s">
        <v>14616</v>
      </c>
      <c r="I1820" t="s">
        <v>5693</v>
      </c>
      <c r="J1820" s="28">
        <v>45808</v>
      </c>
      <c r="K1820" s="28">
        <v>45774</v>
      </c>
      <c r="L1820">
        <v>118</v>
      </c>
      <c r="M1820">
        <v>0</v>
      </c>
      <c r="N1820">
        <v>1</v>
      </c>
      <c r="O1820">
        <v>15.5</v>
      </c>
      <c r="P1820" t="s">
        <v>14524</v>
      </c>
      <c r="Q1820">
        <f t="shared" si="28"/>
        <v>61498</v>
      </c>
      <c r="R1820">
        <f>IF(COUNTIF($A$2:A1820,A1820)=1,Q1820,"")</f>
        <v>61498</v>
      </c>
    </row>
    <row r="1821" spans="1:18">
      <c r="A1821" t="s">
        <v>4570</v>
      </c>
      <c r="B1821" t="s">
        <v>1791</v>
      </c>
      <c r="C1821" t="s">
        <v>3098</v>
      </c>
      <c r="D1821" t="s">
        <v>100</v>
      </c>
      <c r="E1821" t="s">
        <v>14558</v>
      </c>
      <c r="F1821" t="s">
        <v>17490</v>
      </c>
      <c r="G1821" t="s">
        <v>53</v>
      </c>
      <c r="H1821" t="s">
        <v>14537</v>
      </c>
      <c r="I1821" t="s">
        <v>2871</v>
      </c>
      <c r="J1821" s="28">
        <v>44767</v>
      </c>
      <c r="K1821" s="28">
        <v>44906</v>
      </c>
      <c r="L1821">
        <v>179</v>
      </c>
      <c r="M1821">
        <v>0</v>
      </c>
      <c r="N1821">
        <v>1</v>
      </c>
      <c r="O1821">
        <v>28.5</v>
      </c>
      <c r="P1821" t="s">
        <v>14512</v>
      </c>
      <c r="Q1821">
        <f t="shared" si="28"/>
        <v>3710</v>
      </c>
      <c r="R1821">
        <f>IF(COUNTIF($A$2:A1821,A1821)=1,Q1821,"")</f>
        <v>3710</v>
      </c>
    </row>
    <row r="1822" spans="1:18">
      <c r="A1822" t="s">
        <v>17491</v>
      </c>
      <c r="B1822" t="s">
        <v>6497</v>
      </c>
      <c r="C1822" t="s">
        <v>3098</v>
      </c>
      <c r="D1822" t="s">
        <v>52</v>
      </c>
      <c r="E1822" t="s">
        <v>14517</v>
      </c>
      <c r="F1822" t="s">
        <v>17492</v>
      </c>
      <c r="G1822" t="s">
        <v>74</v>
      </c>
      <c r="H1822" t="s">
        <v>14511</v>
      </c>
      <c r="I1822" t="s">
        <v>835</v>
      </c>
      <c r="J1822" s="28">
        <v>45025</v>
      </c>
      <c r="K1822" s="28"/>
      <c r="M1822">
        <v>0</v>
      </c>
      <c r="N1822">
        <v>1</v>
      </c>
      <c r="O1822">
        <v>23.2</v>
      </c>
      <c r="P1822" t="s">
        <v>14550</v>
      </c>
      <c r="Q1822">
        <f t="shared" si="28"/>
        <v>181630</v>
      </c>
      <c r="R1822">
        <f>IF(COUNTIF($A$2:A1822,A1822)=1,Q1822,"")</f>
        <v>181630</v>
      </c>
    </row>
    <row r="1823" spans="1:18">
      <c r="A1823" t="s">
        <v>17493</v>
      </c>
      <c r="B1823" t="s">
        <v>6246</v>
      </c>
      <c r="C1823" t="s">
        <v>15709</v>
      </c>
      <c r="D1823" t="s">
        <v>73</v>
      </c>
      <c r="E1823" t="s">
        <v>14522</v>
      </c>
      <c r="F1823" t="s">
        <v>17494</v>
      </c>
      <c r="G1823" t="s">
        <v>133</v>
      </c>
      <c r="H1823" t="s">
        <v>14540</v>
      </c>
      <c r="I1823" t="s">
        <v>1529</v>
      </c>
      <c r="J1823" s="28">
        <v>45102</v>
      </c>
      <c r="K1823" s="28"/>
      <c r="M1823">
        <v>0</v>
      </c>
      <c r="N1823">
        <v>1</v>
      </c>
      <c r="P1823" t="s">
        <v>14550</v>
      </c>
      <c r="Q1823">
        <f t="shared" si="28"/>
        <v>46625</v>
      </c>
      <c r="R1823">
        <f>IF(COUNTIF($A$2:A1823,A1823)=1,Q1823,"")</f>
        <v>46625</v>
      </c>
    </row>
    <row r="1824" spans="1:18">
      <c r="A1824" t="s">
        <v>11180</v>
      </c>
      <c r="B1824" t="s">
        <v>7619</v>
      </c>
      <c r="C1824" t="s">
        <v>15397</v>
      </c>
      <c r="D1824" t="s">
        <v>100</v>
      </c>
      <c r="E1824" t="s">
        <v>14509</v>
      </c>
      <c r="F1824" t="s">
        <v>17495</v>
      </c>
      <c r="G1824" t="s">
        <v>53</v>
      </c>
      <c r="H1824" t="s">
        <v>14549</v>
      </c>
      <c r="I1824" t="s">
        <v>6178</v>
      </c>
      <c r="J1824" s="28">
        <v>44888</v>
      </c>
      <c r="K1824" s="28"/>
      <c r="M1824">
        <v>0</v>
      </c>
      <c r="N1824">
        <v>1</v>
      </c>
      <c r="O1824">
        <v>34</v>
      </c>
      <c r="P1824" t="s">
        <v>14507</v>
      </c>
      <c r="Q1824">
        <f t="shared" si="28"/>
        <v>7038</v>
      </c>
      <c r="R1824">
        <f>IF(COUNTIF($A$2:A1824,A1824)=1,Q1824,"")</f>
        <v>7038</v>
      </c>
    </row>
    <row r="1825" spans="1:18">
      <c r="A1825" t="s">
        <v>17496</v>
      </c>
      <c r="B1825" t="s">
        <v>2688</v>
      </c>
      <c r="C1825" t="s">
        <v>14690</v>
      </c>
      <c r="D1825" t="s">
        <v>100</v>
      </c>
      <c r="E1825" t="s">
        <v>14509</v>
      </c>
      <c r="F1825" t="s">
        <v>17497</v>
      </c>
      <c r="G1825" t="s">
        <v>61</v>
      </c>
      <c r="H1825" t="s">
        <v>15448</v>
      </c>
      <c r="I1825" t="s">
        <v>4173</v>
      </c>
      <c r="J1825" s="28">
        <v>45377</v>
      </c>
      <c r="K1825" s="28"/>
      <c r="M1825">
        <v>0</v>
      </c>
      <c r="N1825">
        <v>1</v>
      </c>
      <c r="P1825" t="s">
        <v>14524</v>
      </c>
      <c r="Q1825">
        <f t="shared" si="28"/>
        <v>4593</v>
      </c>
      <c r="R1825">
        <f>IF(COUNTIF($A$2:A1825,A1825)=1,Q1825,"")</f>
        <v>4593</v>
      </c>
    </row>
    <row r="1826" spans="1:18">
      <c r="A1826" t="s">
        <v>17498</v>
      </c>
      <c r="B1826" t="s">
        <v>1819</v>
      </c>
      <c r="C1826" t="s">
        <v>14869</v>
      </c>
      <c r="D1826" t="s">
        <v>52</v>
      </c>
      <c r="E1826" t="s">
        <v>14509</v>
      </c>
      <c r="F1826" t="s">
        <v>17499</v>
      </c>
      <c r="G1826" t="s">
        <v>61</v>
      </c>
      <c r="H1826" t="s">
        <v>14766</v>
      </c>
      <c r="I1826" t="s">
        <v>2840</v>
      </c>
      <c r="J1826" s="28">
        <v>44707</v>
      </c>
      <c r="K1826" s="28"/>
      <c r="M1826">
        <v>0</v>
      </c>
      <c r="N1826">
        <v>1</v>
      </c>
      <c r="O1826">
        <v>29.8</v>
      </c>
      <c r="P1826" t="s">
        <v>14524</v>
      </c>
      <c r="Q1826">
        <f t="shared" si="28"/>
        <v>176547</v>
      </c>
      <c r="R1826">
        <f>IF(COUNTIF($A$2:A1826,A1826)=1,Q1826,"")</f>
        <v>176547</v>
      </c>
    </row>
    <row r="1827" spans="1:18">
      <c r="A1827" t="s">
        <v>11496</v>
      </c>
      <c r="B1827" t="s">
        <v>3014</v>
      </c>
      <c r="C1827" t="s">
        <v>15076</v>
      </c>
      <c r="D1827" t="s">
        <v>119</v>
      </c>
      <c r="E1827" t="s">
        <v>14558</v>
      </c>
      <c r="F1827" t="s">
        <v>17500</v>
      </c>
      <c r="G1827" t="s">
        <v>14519</v>
      </c>
      <c r="H1827" t="s">
        <v>14574</v>
      </c>
      <c r="I1827" t="s">
        <v>164</v>
      </c>
      <c r="J1827" s="28">
        <v>45041</v>
      </c>
      <c r="K1827" s="28">
        <v>45010</v>
      </c>
      <c r="L1827">
        <v>65</v>
      </c>
      <c r="M1827">
        <v>0</v>
      </c>
      <c r="N1827">
        <v>1</v>
      </c>
      <c r="O1827">
        <v>28.8</v>
      </c>
      <c r="P1827" t="s">
        <v>14507</v>
      </c>
      <c r="Q1827">
        <f t="shared" si="28"/>
        <v>2661</v>
      </c>
      <c r="R1827">
        <f>IF(COUNTIF($A$2:A1827,A1827)=1,Q1827,"")</f>
        <v>2661</v>
      </c>
    </row>
    <row r="1828" spans="1:18">
      <c r="A1828" t="s">
        <v>7022</v>
      </c>
      <c r="B1828" t="s">
        <v>2283</v>
      </c>
      <c r="C1828" t="s">
        <v>3098</v>
      </c>
      <c r="D1828" t="s">
        <v>100</v>
      </c>
      <c r="E1828" t="s">
        <v>14543</v>
      </c>
      <c r="F1828" t="s">
        <v>17501</v>
      </c>
      <c r="G1828" t="s">
        <v>14519</v>
      </c>
      <c r="H1828" t="s">
        <v>14703</v>
      </c>
      <c r="I1828" t="s">
        <v>752</v>
      </c>
      <c r="J1828" s="28">
        <v>45566</v>
      </c>
      <c r="K1828" s="28">
        <v>45587</v>
      </c>
      <c r="L1828">
        <v>91</v>
      </c>
      <c r="M1828">
        <v>0</v>
      </c>
      <c r="N1828">
        <v>1</v>
      </c>
      <c r="O1828">
        <v>21.3</v>
      </c>
      <c r="P1828" t="s">
        <v>14516</v>
      </c>
      <c r="Q1828">
        <f t="shared" si="28"/>
        <v>2751</v>
      </c>
      <c r="R1828">
        <f>IF(COUNTIF($A$2:A1828,A1828)=1,Q1828,"")</f>
        <v>2751</v>
      </c>
    </row>
    <row r="1829" spans="1:18">
      <c r="A1829" t="s">
        <v>12678</v>
      </c>
      <c r="B1829" t="s">
        <v>1992</v>
      </c>
      <c r="C1829" t="s">
        <v>14727</v>
      </c>
      <c r="D1829" t="s">
        <v>52</v>
      </c>
      <c r="E1829" t="s">
        <v>14509</v>
      </c>
      <c r="F1829" t="s">
        <v>17502</v>
      </c>
      <c r="G1829" t="s">
        <v>14519</v>
      </c>
      <c r="H1829" t="s">
        <v>14527</v>
      </c>
      <c r="I1829" t="s">
        <v>3573</v>
      </c>
      <c r="J1829" s="28">
        <v>45271</v>
      </c>
      <c r="K1829" s="28"/>
      <c r="M1829">
        <v>0</v>
      </c>
      <c r="N1829">
        <v>1</v>
      </c>
      <c r="O1829">
        <v>10.3</v>
      </c>
      <c r="P1829" t="s">
        <v>14550</v>
      </c>
      <c r="Q1829">
        <f t="shared" si="28"/>
        <v>82357</v>
      </c>
      <c r="R1829">
        <f>IF(COUNTIF($A$2:A1829,A1829)=1,Q1829,"")</f>
        <v>82357</v>
      </c>
    </row>
    <row r="1830" spans="1:18">
      <c r="A1830" t="s">
        <v>17503</v>
      </c>
      <c r="B1830" t="s">
        <v>341</v>
      </c>
      <c r="C1830" t="s">
        <v>15017</v>
      </c>
      <c r="D1830" t="s">
        <v>100</v>
      </c>
      <c r="E1830" t="s">
        <v>14558</v>
      </c>
      <c r="F1830" t="s">
        <v>17504</v>
      </c>
      <c r="G1830" t="s">
        <v>14519</v>
      </c>
      <c r="H1830" t="s">
        <v>14574</v>
      </c>
      <c r="I1830" t="s">
        <v>2150</v>
      </c>
      <c r="J1830" s="28">
        <v>45394</v>
      </c>
      <c r="K1830" s="28">
        <v>45387</v>
      </c>
      <c r="L1830">
        <v>120</v>
      </c>
      <c r="M1830">
        <v>0</v>
      </c>
      <c r="N1830">
        <v>1</v>
      </c>
      <c r="O1830">
        <v>28.8</v>
      </c>
      <c r="P1830" t="s">
        <v>14512</v>
      </c>
      <c r="Q1830">
        <f t="shared" si="28"/>
        <v>5649</v>
      </c>
      <c r="R1830">
        <f>IF(COUNTIF($A$2:A1830,A1830)=1,Q1830,"")</f>
        <v>5649</v>
      </c>
    </row>
    <row r="1831" spans="1:18">
      <c r="A1831" t="s">
        <v>17505</v>
      </c>
      <c r="B1831" t="s">
        <v>7921</v>
      </c>
      <c r="C1831" t="s">
        <v>3098</v>
      </c>
      <c r="D1831" t="s">
        <v>60</v>
      </c>
      <c r="E1831" t="s">
        <v>14590</v>
      </c>
      <c r="F1831" t="s">
        <v>17506</v>
      </c>
      <c r="G1831" t="s">
        <v>74</v>
      </c>
      <c r="H1831" t="s">
        <v>14682</v>
      </c>
      <c r="I1831" t="s">
        <v>738</v>
      </c>
      <c r="J1831" s="28">
        <v>45366</v>
      </c>
      <c r="K1831" s="28"/>
      <c r="M1831">
        <v>0</v>
      </c>
      <c r="N1831">
        <v>1</v>
      </c>
      <c r="O1831">
        <v>17.2</v>
      </c>
      <c r="P1831" t="s">
        <v>14550</v>
      </c>
      <c r="Q1831">
        <f t="shared" si="28"/>
        <v>5460</v>
      </c>
      <c r="R1831">
        <f>IF(COUNTIF($A$2:A1831,A1831)=1,Q1831,"")</f>
        <v>5460</v>
      </c>
    </row>
    <row r="1832" spans="1:18">
      <c r="A1832" t="s">
        <v>3868</v>
      </c>
      <c r="B1832" t="s">
        <v>4427</v>
      </c>
      <c r="C1832" t="s">
        <v>3098</v>
      </c>
      <c r="D1832" t="s">
        <v>119</v>
      </c>
      <c r="E1832" t="s">
        <v>14590</v>
      </c>
      <c r="F1832" t="s">
        <v>17507</v>
      </c>
      <c r="G1832" t="s">
        <v>67</v>
      </c>
      <c r="H1832" t="s">
        <v>14580</v>
      </c>
      <c r="I1832" t="s">
        <v>504</v>
      </c>
      <c r="J1832" s="28">
        <v>45530</v>
      </c>
      <c r="K1832" s="28"/>
      <c r="M1832">
        <v>0</v>
      </c>
      <c r="N1832">
        <v>1</v>
      </c>
      <c r="P1832" t="s">
        <v>14550</v>
      </c>
      <c r="Q1832">
        <f t="shared" si="28"/>
        <v>6006</v>
      </c>
      <c r="R1832">
        <f>IF(COUNTIF($A$2:A1832,A1832)=1,Q1832,"")</f>
        <v>6006</v>
      </c>
    </row>
    <row r="1833" spans="1:18">
      <c r="A1833" t="s">
        <v>14018</v>
      </c>
      <c r="B1833" t="s">
        <v>2274</v>
      </c>
      <c r="C1833" t="s">
        <v>16090</v>
      </c>
      <c r="D1833" t="s">
        <v>119</v>
      </c>
      <c r="E1833" t="s">
        <v>14509</v>
      </c>
      <c r="F1833" t="s">
        <v>17508</v>
      </c>
      <c r="G1833" t="s">
        <v>74</v>
      </c>
      <c r="H1833" t="s">
        <v>14549</v>
      </c>
      <c r="I1833" t="s">
        <v>770</v>
      </c>
      <c r="J1833" s="28">
        <v>45717</v>
      </c>
      <c r="K1833" s="28"/>
      <c r="M1833">
        <v>0</v>
      </c>
      <c r="N1833">
        <v>1</v>
      </c>
      <c r="P1833" t="s">
        <v>14507</v>
      </c>
      <c r="Q1833">
        <f t="shared" si="28"/>
        <v>10439</v>
      </c>
      <c r="R1833">
        <f>IF(COUNTIF($A$2:A1833,A1833)=1,Q1833,"")</f>
        <v>10439</v>
      </c>
    </row>
    <row r="1834" spans="1:18">
      <c r="A1834" t="s">
        <v>11799</v>
      </c>
      <c r="B1834" t="s">
        <v>6532</v>
      </c>
      <c r="C1834" t="s">
        <v>14755</v>
      </c>
      <c r="D1834" t="s">
        <v>119</v>
      </c>
      <c r="E1834" t="s">
        <v>14590</v>
      </c>
      <c r="F1834" t="s">
        <v>17509</v>
      </c>
      <c r="G1834" t="s">
        <v>67</v>
      </c>
      <c r="H1834" t="s">
        <v>14619</v>
      </c>
      <c r="I1834" t="s">
        <v>1272</v>
      </c>
      <c r="J1834" s="28">
        <v>45694</v>
      </c>
      <c r="K1834" s="28"/>
      <c r="M1834">
        <v>0</v>
      </c>
      <c r="N1834">
        <v>1</v>
      </c>
      <c r="P1834" t="s">
        <v>14512</v>
      </c>
      <c r="Q1834">
        <f t="shared" si="28"/>
        <v>11054</v>
      </c>
      <c r="R1834">
        <f>IF(COUNTIF($A$2:A1834,A1834)=1,Q1834,"")</f>
        <v>11054</v>
      </c>
    </row>
    <row r="1835" spans="1:18">
      <c r="A1835" t="s">
        <v>17510</v>
      </c>
      <c r="B1835" t="s">
        <v>3778</v>
      </c>
      <c r="C1835" t="s">
        <v>14944</v>
      </c>
      <c r="D1835" t="s">
        <v>60</v>
      </c>
      <c r="E1835" t="s">
        <v>14509</v>
      </c>
      <c r="F1835" t="s">
        <v>17511</v>
      </c>
      <c r="G1835" t="s">
        <v>14519</v>
      </c>
      <c r="H1835" t="s">
        <v>14795</v>
      </c>
      <c r="I1835" t="s">
        <v>1666</v>
      </c>
      <c r="J1835" s="28">
        <v>45484</v>
      </c>
      <c r="K1835" s="28"/>
      <c r="M1835">
        <v>0</v>
      </c>
      <c r="N1835">
        <v>1</v>
      </c>
      <c r="O1835">
        <v>8.9</v>
      </c>
      <c r="P1835" t="s">
        <v>14524</v>
      </c>
      <c r="Q1835">
        <f t="shared" si="28"/>
        <v>17083</v>
      </c>
      <c r="R1835">
        <f>IF(COUNTIF($A$2:A1835,A1835)=1,Q1835,"")</f>
        <v>17083</v>
      </c>
    </row>
    <row r="1836" spans="1:18">
      <c r="A1836" t="s">
        <v>6747</v>
      </c>
      <c r="B1836" t="s">
        <v>2936</v>
      </c>
      <c r="C1836" t="s">
        <v>15609</v>
      </c>
      <c r="D1836" t="s">
        <v>52</v>
      </c>
      <c r="E1836" t="s">
        <v>14509</v>
      </c>
      <c r="F1836" t="s">
        <v>17512</v>
      </c>
      <c r="G1836" t="s">
        <v>74</v>
      </c>
      <c r="H1836" t="s">
        <v>14871</v>
      </c>
      <c r="I1836" t="s">
        <v>1212</v>
      </c>
      <c r="J1836" s="28">
        <v>45309</v>
      </c>
      <c r="K1836" s="28"/>
      <c r="M1836">
        <v>0</v>
      </c>
      <c r="N1836">
        <v>1</v>
      </c>
      <c r="O1836">
        <v>2.7</v>
      </c>
      <c r="P1836" t="s">
        <v>14507</v>
      </c>
      <c r="Q1836">
        <f t="shared" si="28"/>
        <v>110091</v>
      </c>
      <c r="R1836">
        <f>IF(COUNTIF($A$2:A1836,A1836)=1,Q1836,"")</f>
        <v>110091</v>
      </c>
    </row>
    <row r="1837" spans="1:18">
      <c r="A1837" t="s">
        <v>14272</v>
      </c>
      <c r="B1837" t="s">
        <v>3997</v>
      </c>
      <c r="C1837" t="s">
        <v>14776</v>
      </c>
      <c r="D1837" t="s">
        <v>60</v>
      </c>
      <c r="E1837" t="s">
        <v>14522</v>
      </c>
      <c r="F1837" t="s">
        <v>17513</v>
      </c>
      <c r="G1837" t="s">
        <v>14519</v>
      </c>
      <c r="H1837" t="s">
        <v>14682</v>
      </c>
      <c r="I1837" t="s">
        <v>3730</v>
      </c>
      <c r="J1837" s="28"/>
      <c r="K1837" s="28"/>
      <c r="M1837">
        <v>0</v>
      </c>
      <c r="N1837">
        <v>1</v>
      </c>
      <c r="O1837">
        <v>28.6</v>
      </c>
      <c r="P1837" t="s">
        <v>14524</v>
      </c>
      <c r="Q1837">
        <f t="shared" si="28"/>
        <v>5941</v>
      </c>
      <c r="R1837">
        <f>IF(COUNTIF($A$2:A1837,A1837)=1,Q1837,"")</f>
        <v>5941</v>
      </c>
    </row>
    <row r="1838" spans="1:18">
      <c r="A1838" t="s">
        <v>7345</v>
      </c>
      <c r="B1838" t="s">
        <v>3750</v>
      </c>
      <c r="C1838" t="s">
        <v>3098</v>
      </c>
      <c r="D1838" t="s">
        <v>60</v>
      </c>
      <c r="E1838" t="s">
        <v>14517</v>
      </c>
      <c r="F1838" t="s">
        <v>17514</v>
      </c>
      <c r="G1838" t="s">
        <v>90</v>
      </c>
      <c r="H1838" t="s">
        <v>14630</v>
      </c>
      <c r="I1838" t="s">
        <v>2299</v>
      </c>
      <c r="J1838" s="28">
        <v>45749</v>
      </c>
      <c r="K1838" s="28"/>
      <c r="M1838">
        <v>0</v>
      </c>
      <c r="N1838">
        <v>1</v>
      </c>
      <c r="O1838">
        <v>11.7</v>
      </c>
      <c r="P1838" t="s">
        <v>14512</v>
      </c>
      <c r="Q1838">
        <f t="shared" si="28"/>
        <v>8781</v>
      </c>
      <c r="R1838">
        <f>IF(COUNTIF($A$2:A1838,A1838)=1,Q1838,"")</f>
        <v>8781</v>
      </c>
    </row>
    <row r="1839" spans="1:18">
      <c r="A1839" t="s">
        <v>5113</v>
      </c>
      <c r="B1839" t="s">
        <v>4131</v>
      </c>
      <c r="C1839" t="s">
        <v>15481</v>
      </c>
      <c r="D1839" t="s">
        <v>73</v>
      </c>
      <c r="E1839" t="s">
        <v>14558</v>
      </c>
      <c r="F1839" t="s">
        <v>17410</v>
      </c>
      <c r="G1839" t="s">
        <v>67</v>
      </c>
      <c r="H1839" t="s">
        <v>14532</v>
      </c>
      <c r="I1839" t="s">
        <v>130</v>
      </c>
      <c r="J1839" s="28">
        <v>45137</v>
      </c>
      <c r="K1839" s="28">
        <v>45138</v>
      </c>
      <c r="L1839">
        <v>83</v>
      </c>
      <c r="M1839">
        <v>0</v>
      </c>
      <c r="N1839">
        <v>1</v>
      </c>
      <c r="O1839">
        <v>12.5</v>
      </c>
      <c r="P1839" t="s">
        <v>14516</v>
      </c>
      <c r="Q1839">
        <f t="shared" si="28"/>
        <v>26000</v>
      </c>
      <c r="R1839">
        <f>IF(COUNTIF($A$2:A1839,A1839)=1,Q1839,"")</f>
        <v>26000</v>
      </c>
    </row>
    <row r="1840" spans="1:18">
      <c r="A1840" t="s">
        <v>17515</v>
      </c>
      <c r="B1840" t="s">
        <v>6130</v>
      </c>
      <c r="C1840" t="s">
        <v>15320</v>
      </c>
      <c r="D1840" t="s">
        <v>73</v>
      </c>
      <c r="E1840" t="s">
        <v>14590</v>
      </c>
      <c r="F1840" t="s">
        <v>14854</v>
      </c>
      <c r="G1840" t="s">
        <v>14519</v>
      </c>
      <c r="H1840" t="s">
        <v>14616</v>
      </c>
      <c r="I1840" t="s">
        <v>1090</v>
      </c>
      <c r="J1840" s="28">
        <v>45667</v>
      </c>
      <c r="K1840" s="28"/>
      <c r="M1840">
        <v>0</v>
      </c>
      <c r="N1840">
        <v>1</v>
      </c>
      <c r="O1840">
        <v>5</v>
      </c>
      <c r="P1840" t="s">
        <v>14550</v>
      </c>
      <c r="Q1840">
        <f t="shared" si="28"/>
        <v>14000</v>
      </c>
      <c r="R1840">
        <f>IF(COUNTIF($A$2:A1840,A1840)=1,Q1840,"")</f>
        <v>14000</v>
      </c>
    </row>
    <row r="1841" spans="1:18">
      <c r="A1841" t="s">
        <v>6034</v>
      </c>
      <c r="B1841" t="s">
        <v>6283</v>
      </c>
      <c r="C1841" t="s">
        <v>15000</v>
      </c>
      <c r="D1841" t="s">
        <v>60</v>
      </c>
      <c r="E1841" t="s">
        <v>14558</v>
      </c>
      <c r="F1841" t="s">
        <v>17516</v>
      </c>
      <c r="G1841" t="s">
        <v>80</v>
      </c>
      <c r="H1841" t="s">
        <v>14795</v>
      </c>
      <c r="I1841" t="s">
        <v>1152</v>
      </c>
      <c r="J1841" s="28">
        <v>45470</v>
      </c>
      <c r="K1841" s="28">
        <v>45449</v>
      </c>
      <c r="L1841">
        <v>70</v>
      </c>
      <c r="M1841">
        <v>0</v>
      </c>
      <c r="N1841">
        <v>1</v>
      </c>
      <c r="O1841">
        <v>34.1</v>
      </c>
      <c r="P1841" t="s">
        <v>14516</v>
      </c>
      <c r="Q1841">
        <f t="shared" si="28"/>
        <v>22572</v>
      </c>
      <c r="R1841">
        <f>IF(COUNTIF($A$2:A1841,A1841)=1,Q1841,"")</f>
        <v>22572</v>
      </c>
    </row>
    <row r="1842" spans="1:18">
      <c r="A1842" t="s">
        <v>17517</v>
      </c>
      <c r="B1842" t="s">
        <v>6839</v>
      </c>
      <c r="C1842" t="s">
        <v>14708</v>
      </c>
      <c r="D1842" t="s">
        <v>52</v>
      </c>
      <c r="E1842" t="s">
        <v>14509</v>
      </c>
      <c r="F1842" t="s">
        <v>17518</v>
      </c>
      <c r="G1842" t="s">
        <v>14588</v>
      </c>
      <c r="H1842" t="s">
        <v>14553</v>
      </c>
      <c r="I1842" t="s">
        <v>914</v>
      </c>
      <c r="J1842" s="28">
        <v>45187</v>
      </c>
      <c r="K1842" s="28"/>
      <c r="M1842">
        <v>0</v>
      </c>
      <c r="N1842">
        <v>1</v>
      </c>
      <c r="O1842">
        <v>25.5</v>
      </c>
      <c r="P1842" t="s">
        <v>14524</v>
      </c>
      <c r="Q1842">
        <f t="shared" si="28"/>
        <v>175536</v>
      </c>
      <c r="R1842">
        <f>IF(COUNTIF($A$2:A1842,A1842)=1,Q1842,"")</f>
        <v>175536</v>
      </c>
    </row>
    <row r="1843" spans="1:18">
      <c r="A1843" t="s">
        <v>17519</v>
      </c>
      <c r="B1843" t="s">
        <v>4546</v>
      </c>
      <c r="C1843" t="s">
        <v>3098</v>
      </c>
      <c r="D1843" t="s">
        <v>119</v>
      </c>
      <c r="E1843" t="s">
        <v>14522</v>
      </c>
      <c r="F1843" t="s">
        <v>17520</v>
      </c>
      <c r="G1843" t="s">
        <v>53</v>
      </c>
      <c r="H1843" t="s">
        <v>14852</v>
      </c>
      <c r="I1843" t="s">
        <v>9584</v>
      </c>
      <c r="J1843" s="28"/>
      <c r="K1843" s="28"/>
      <c r="M1843">
        <v>0</v>
      </c>
      <c r="N1843">
        <v>1</v>
      </c>
      <c r="P1843" t="s">
        <v>14512</v>
      </c>
      <c r="Q1843">
        <f t="shared" si="28"/>
        <v>3505</v>
      </c>
      <c r="R1843">
        <f>IF(COUNTIF($A$2:A1843,A1843)=1,Q1843,"")</f>
        <v>3505</v>
      </c>
    </row>
    <row r="1844" spans="1:18">
      <c r="A1844" t="s">
        <v>5210</v>
      </c>
      <c r="B1844" t="s">
        <v>1701</v>
      </c>
      <c r="C1844" t="s">
        <v>15145</v>
      </c>
      <c r="D1844" t="s">
        <v>52</v>
      </c>
      <c r="E1844" t="s">
        <v>14517</v>
      </c>
      <c r="F1844" t="s">
        <v>17521</v>
      </c>
      <c r="G1844" t="s">
        <v>74</v>
      </c>
      <c r="H1844" t="s">
        <v>14537</v>
      </c>
      <c r="I1844" t="s">
        <v>8649</v>
      </c>
      <c r="J1844" s="28">
        <v>45429</v>
      </c>
      <c r="K1844" s="28"/>
      <c r="M1844">
        <v>0</v>
      </c>
      <c r="N1844">
        <v>1</v>
      </c>
      <c r="O1844">
        <v>0</v>
      </c>
      <c r="P1844" t="s">
        <v>14507</v>
      </c>
      <c r="Q1844">
        <f t="shared" si="28"/>
        <v>160428</v>
      </c>
      <c r="R1844">
        <f>IF(COUNTIF($A$2:A1844,A1844)=1,Q1844,"")</f>
        <v>160428</v>
      </c>
    </row>
    <row r="1845" spans="1:18">
      <c r="A1845" t="s">
        <v>13563</v>
      </c>
      <c r="B1845" t="s">
        <v>3586</v>
      </c>
      <c r="C1845" t="s">
        <v>15702</v>
      </c>
      <c r="D1845" t="s">
        <v>100</v>
      </c>
      <c r="E1845" t="s">
        <v>14590</v>
      </c>
      <c r="F1845" t="s">
        <v>17522</v>
      </c>
      <c r="G1845" t="s">
        <v>90</v>
      </c>
      <c r="H1845" t="s">
        <v>14742</v>
      </c>
      <c r="I1845" t="s">
        <v>921</v>
      </c>
      <c r="J1845" s="28">
        <v>45202</v>
      </c>
      <c r="K1845" s="28"/>
      <c r="M1845">
        <v>0</v>
      </c>
      <c r="N1845">
        <v>1</v>
      </c>
      <c r="O1845">
        <v>8.4</v>
      </c>
      <c r="P1845" t="s">
        <v>14507</v>
      </c>
      <c r="Q1845">
        <f t="shared" si="28"/>
        <v>3610</v>
      </c>
      <c r="R1845">
        <f>IF(COUNTIF($A$2:A1845,A1845)=1,Q1845,"")</f>
        <v>3610</v>
      </c>
    </row>
    <row r="1846" spans="1:18">
      <c r="A1846" t="s">
        <v>17523</v>
      </c>
      <c r="B1846" t="s">
        <v>2672</v>
      </c>
      <c r="C1846" t="s">
        <v>14663</v>
      </c>
      <c r="D1846" t="s">
        <v>73</v>
      </c>
      <c r="E1846" t="s">
        <v>14517</v>
      </c>
      <c r="F1846" t="s">
        <v>17524</v>
      </c>
      <c r="G1846" t="s">
        <v>80</v>
      </c>
      <c r="H1846" t="s">
        <v>14532</v>
      </c>
      <c r="I1846" t="s">
        <v>4850</v>
      </c>
      <c r="J1846" s="28">
        <v>45412</v>
      </c>
      <c r="K1846" s="28"/>
      <c r="M1846">
        <v>0</v>
      </c>
      <c r="N1846">
        <v>1</v>
      </c>
      <c r="P1846" t="s">
        <v>14550</v>
      </c>
      <c r="Q1846">
        <f t="shared" si="28"/>
        <v>40742</v>
      </c>
      <c r="R1846">
        <f>IF(COUNTIF($A$2:A1846,A1846)=1,Q1846,"")</f>
        <v>40742</v>
      </c>
    </row>
    <row r="1847" spans="1:18">
      <c r="A1847" t="s">
        <v>17525</v>
      </c>
      <c r="B1847" t="s">
        <v>3820</v>
      </c>
      <c r="C1847" t="s">
        <v>14936</v>
      </c>
      <c r="D1847" t="s">
        <v>119</v>
      </c>
      <c r="E1847" t="s">
        <v>14558</v>
      </c>
      <c r="F1847" t="s">
        <v>15942</v>
      </c>
      <c r="G1847" t="s">
        <v>133</v>
      </c>
      <c r="H1847" t="s">
        <v>14616</v>
      </c>
      <c r="I1847" t="s">
        <v>578</v>
      </c>
      <c r="J1847" s="28">
        <v>44894</v>
      </c>
      <c r="K1847" s="28">
        <v>44885</v>
      </c>
      <c r="L1847">
        <v>40</v>
      </c>
      <c r="M1847">
        <v>0</v>
      </c>
      <c r="N1847">
        <v>1</v>
      </c>
      <c r="O1847">
        <v>5.2</v>
      </c>
      <c r="P1847" t="s">
        <v>14550</v>
      </c>
      <c r="Q1847">
        <f t="shared" si="28"/>
        <v>5657</v>
      </c>
      <c r="R1847">
        <f>IF(COUNTIF($A$2:A1847,A1847)=1,Q1847,"")</f>
        <v>5657</v>
      </c>
    </row>
    <row r="1848" spans="1:18">
      <c r="A1848" t="s">
        <v>17526</v>
      </c>
      <c r="B1848" t="s">
        <v>7356</v>
      </c>
      <c r="C1848" t="s">
        <v>15592</v>
      </c>
      <c r="D1848" t="s">
        <v>60</v>
      </c>
      <c r="E1848" t="s">
        <v>14590</v>
      </c>
      <c r="F1848" t="s">
        <v>17527</v>
      </c>
      <c r="G1848" t="s">
        <v>53</v>
      </c>
      <c r="H1848" t="s">
        <v>14639</v>
      </c>
      <c r="I1848" t="s">
        <v>2772</v>
      </c>
      <c r="J1848" s="28">
        <v>45367</v>
      </c>
      <c r="K1848" s="28"/>
      <c r="M1848">
        <v>0</v>
      </c>
      <c r="N1848">
        <v>1</v>
      </c>
      <c r="O1848">
        <v>16</v>
      </c>
      <c r="P1848" t="s">
        <v>14512</v>
      </c>
      <c r="Q1848">
        <f t="shared" si="28"/>
        <v>13134</v>
      </c>
      <c r="R1848">
        <f>IF(COUNTIF($A$2:A1848,A1848)=1,Q1848,"")</f>
        <v>13134</v>
      </c>
    </row>
    <row r="1849" spans="1:18">
      <c r="A1849" t="s">
        <v>6158</v>
      </c>
      <c r="B1849" t="s">
        <v>8141</v>
      </c>
      <c r="C1849" t="s">
        <v>3098</v>
      </c>
      <c r="D1849" t="s">
        <v>52</v>
      </c>
      <c r="E1849" t="s">
        <v>14558</v>
      </c>
      <c r="F1849" t="s">
        <v>17528</v>
      </c>
      <c r="G1849" t="s">
        <v>61</v>
      </c>
      <c r="H1849" t="s">
        <v>14540</v>
      </c>
      <c r="I1849" t="s">
        <v>911</v>
      </c>
      <c r="J1849" s="28">
        <v>45502</v>
      </c>
      <c r="K1849" s="28">
        <v>45656</v>
      </c>
      <c r="L1849">
        <v>197</v>
      </c>
      <c r="M1849">
        <v>0</v>
      </c>
      <c r="N1849">
        <v>1</v>
      </c>
      <c r="O1849">
        <v>34.799999999999997</v>
      </c>
      <c r="P1849" t="s">
        <v>14524</v>
      </c>
      <c r="Q1849">
        <f t="shared" si="28"/>
        <v>59659</v>
      </c>
      <c r="R1849">
        <f>IF(COUNTIF($A$2:A1849,A1849)=1,Q1849,"")</f>
        <v>59659</v>
      </c>
    </row>
    <row r="1850" spans="1:18">
      <c r="A1850" t="s">
        <v>11005</v>
      </c>
      <c r="B1850" t="s">
        <v>407</v>
      </c>
      <c r="C1850" t="s">
        <v>15857</v>
      </c>
      <c r="D1850" t="s">
        <v>119</v>
      </c>
      <c r="E1850" t="s">
        <v>14543</v>
      </c>
      <c r="F1850" t="s">
        <v>17529</v>
      </c>
      <c r="G1850" t="s">
        <v>61</v>
      </c>
      <c r="H1850" t="s">
        <v>14527</v>
      </c>
      <c r="I1850" t="s">
        <v>1438</v>
      </c>
      <c r="J1850" s="28">
        <v>45244</v>
      </c>
      <c r="K1850" s="28">
        <v>45179</v>
      </c>
      <c r="L1850">
        <v>45</v>
      </c>
      <c r="M1850">
        <v>0</v>
      </c>
      <c r="N1850">
        <v>1</v>
      </c>
      <c r="P1850" t="s">
        <v>14507</v>
      </c>
      <c r="Q1850">
        <f t="shared" si="28"/>
        <v>13997</v>
      </c>
      <c r="R1850">
        <f>IF(COUNTIF($A$2:A1850,A1850)=1,Q1850,"")</f>
        <v>13997</v>
      </c>
    </row>
    <row r="1851" spans="1:18">
      <c r="A1851" t="s">
        <v>17530</v>
      </c>
      <c r="B1851" t="s">
        <v>3172</v>
      </c>
      <c r="C1851" t="s">
        <v>15121</v>
      </c>
      <c r="D1851" t="s">
        <v>73</v>
      </c>
      <c r="E1851" t="s">
        <v>14522</v>
      </c>
      <c r="F1851" t="s">
        <v>17531</v>
      </c>
      <c r="G1851" t="s">
        <v>90</v>
      </c>
      <c r="H1851" t="s">
        <v>14568</v>
      </c>
      <c r="I1851" t="s">
        <v>376</v>
      </c>
      <c r="J1851" s="28">
        <v>44769</v>
      </c>
      <c r="K1851" s="28"/>
      <c r="M1851">
        <v>0</v>
      </c>
      <c r="N1851">
        <v>1</v>
      </c>
      <c r="O1851">
        <v>0.2</v>
      </c>
      <c r="P1851" t="s">
        <v>14512</v>
      </c>
      <c r="Q1851">
        <f t="shared" si="28"/>
        <v>32868</v>
      </c>
      <c r="R1851">
        <f>IF(COUNTIF($A$2:A1851,A1851)=1,Q1851,"")</f>
        <v>32868</v>
      </c>
    </row>
    <row r="1852" spans="1:18">
      <c r="A1852" t="s">
        <v>17532</v>
      </c>
      <c r="B1852" t="s">
        <v>1551</v>
      </c>
      <c r="C1852" t="s">
        <v>3098</v>
      </c>
      <c r="D1852" t="s">
        <v>60</v>
      </c>
      <c r="E1852" t="s">
        <v>14517</v>
      </c>
      <c r="F1852" t="s">
        <v>17533</v>
      </c>
      <c r="G1852" t="s">
        <v>53</v>
      </c>
      <c r="H1852" t="s">
        <v>14571</v>
      </c>
      <c r="I1852" t="s">
        <v>1291</v>
      </c>
      <c r="J1852" s="28">
        <v>45302</v>
      </c>
      <c r="K1852" s="28"/>
      <c r="M1852">
        <v>0</v>
      </c>
      <c r="N1852">
        <v>1</v>
      </c>
      <c r="O1852">
        <v>28.9</v>
      </c>
      <c r="P1852" t="s">
        <v>14524</v>
      </c>
      <c r="Q1852">
        <f t="shared" si="28"/>
        <v>15210</v>
      </c>
      <c r="R1852">
        <f>IF(COUNTIF($A$2:A1852,A1852)=1,Q1852,"")</f>
        <v>15210</v>
      </c>
    </row>
    <row r="1853" spans="1:18">
      <c r="A1853" t="s">
        <v>12464</v>
      </c>
      <c r="B1853" t="s">
        <v>1553</v>
      </c>
      <c r="C1853" t="s">
        <v>3098</v>
      </c>
      <c r="D1853" t="s">
        <v>52</v>
      </c>
      <c r="E1853" t="s">
        <v>14590</v>
      </c>
      <c r="F1853" t="s">
        <v>17534</v>
      </c>
      <c r="G1853" t="s">
        <v>53</v>
      </c>
      <c r="H1853" t="s">
        <v>14574</v>
      </c>
      <c r="I1853" t="s">
        <v>17535</v>
      </c>
      <c r="J1853" s="28">
        <v>44661</v>
      </c>
      <c r="K1853" s="28"/>
      <c r="M1853">
        <v>0</v>
      </c>
      <c r="N1853">
        <v>1</v>
      </c>
      <c r="O1853">
        <v>34.6</v>
      </c>
      <c r="P1853" t="s">
        <v>14524</v>
      </c>
      <c r="Q1853">
        <f t="shared" si="28"/>
        <v>76923</v>
      </c>
      <c r="R1853">
        <f>IF(COUNTIF($A$2:A1853,A1853)=1,Q1853,"")</f>
        <v>76923</v>
      </c>
    </row>
    <row r="1854" spans="1:18">
      <c r="A1854" t="s">
        <v>7968</v>
      </c>
      <c r="B1854" t="s">
        <v>2330</v>
      </c>
      <c r="C1854" t="s">
        <v>3098</v>
      </c>
      <c r="D1854" t="s">
        <v>73</v>
      </c>
      <c r="E1854" t="s">
        <v>14590</v>
      </c>
      <c r="F1854" t="s">
        <v>17536</v>
      </c>
      <c r="G1854" t="s">
        <v>80</v>
      </c>
      <c r="H1854" t="s">
        <v>14665</v>
      </c>
      <c r="I1854" t="s">
        <v>2454</v>
      </c>
      <c r="J1854" s="28">
        <v>45070</v>
      </c>
      <c r="K1854" s="28"/>
      <c r="M1854">
        <v>0</v>
      </c>
      <c r="N1854">
        <v>1</v>
      </c>
      <c r="O1854">
        <v>18.5</v>
      </c>
      <c r="P1854" t="s">
        <v>14516</v>
      </c>
      <c r="Q1854">
        <f t="shared" si="28"/>
        <v>31713</v>
      </c>
      <c r="R1854">
        <f>IF(COUNTIF($A$2:A1854,A1854)=1,Q1854,"")</f>
        <v>31713</v>
      </c>
    </row>
    <row r="1855" spans="1:18">
      <c r="A1855" t="s">
        <v>3223</v>
      </c>
      <c r="B1855" t="s">
        <v>6102</v>
      </c>
      <c r="C1855" t="s">
        <v>15779</v>
      </c>
      <c r="D1855" t="s">
        <v>100</v>
      </c>
      <c r="E1855" t="s">
        <v>14522</v>
      </c>
      <c r="F1855" t="s">
        <v>17537</v>
      </c>
      <c r="G1855" t="s">
        <v>14588</v>
      </c>
      <c r="H1855" t="s">
        <v>14511</v>
      </c>
      <c r="I1855" t="s">
        <v>3853</v>
      </c>
      <c r="J1855" s="28">
        <v>44830</v>
      </c>
      <c r="K1855" s="28"/>
      <c r="M1855">
        <v>0</v>
      </c>
      <c r="N1855">
        <v>1</v>
      </c>
      <c r="O1855">
        <v>27.7</v>
      </c>
      <c r="P1855" t="s">
        <v>14550</v>
      </c>
      <c r="Q1855">
        <f t="shared" si="28"/>
        <v>7659</v>
      </c>
      <c r="R1855">
        <f>IF(COUNTIF($A$2:A1855,A1855)=1,Q1855,"")</f>
        <v>7659</v>
      </c>
    </row>
    <row r="1856" spans="1:18">
      <c r="A1856" t="s">
        <v>12782</v>
      </c>
      <c r="B1856" t="s">
        <v>1317</v>
      </c>
      <c r="C1856" t="s">
        <v>3098</v>
      </c>
      <c r="D1856" t="s">
        <v>60</v>
      </c>
      <c r="E1856" t="s">
        <v>14522</v>
      </c>
      <c r="F1856" t="s">
        <v>17538</v>
      </c>
      <c r="G1856" t="s">
        <v>74</v>
      </c>
      <c r="H1856" t="s">
        <v>14549</v>
      </c>
      <c r="I1856" t="s">
        <v>1049</v>
      </c>
      <c r="J1856" s="28">
        <v>45535</v>
      </c>
      <c r="K1856" s="28"/>
      <c r="M1856">
        <v>0</v>
      </c>
      <c r="N1856">
        <v>1</v>
      </c>
      <c r="O1856">
        <v>24.1</v>
      </c>
      <c r="P1856" t="s">
        <v>14512</v>
      </c>
      <c r="Q1856">
        <f t="shared" si="28"/>
        <v>4005</v>
      </c>
      <c r="R1856">
        <f>IF(COUNTIF($A$2:A1856,A1856)=1,Q1856,"")</f>
        <v>4005</v>
      </c>
    </row>
    <row r="1857" spans="1:18">
      <c r="A1857" t="s">
        <v>17539</v>
      </c>
      <c r="B1857" t="s">
        <v>3737</v>
      </c>
      <c r="C1857" t="s">
        <v>15231</v>
      </c>
      <c r="D1857" t="s">
        <v>100</v>
      </c>
      <c r="E1857" t="s">
        <v>14558</v>
      </c>
      <c r="F1857" t="s">
        <v>17540</v>
      </c>
      <c r="G1857" t="s">
        <v>61</v>
      </c>
      <c r="H1857" t="s">
        <v>14565</v>
      </c>
      <c r="I1857" t="s">
        <v>155</v>
      </c>
      <c r="J1857" s="28">
        <v>45614</v>
      </c>
      <c r="K1857" s="28">
        <v>45567</v>
      </c>
      <c r="L1857">
        <v>130</v>
      </c>
      <c r="M1857">
        <v>0</v>
      </c>
      <c r="N1857">
        <v>1</v>
      </c>
      <c r="O1857">
        <v>31.4</v>
      </c>
      <c r="P1857" t="s">
        <v>14516</v>
      </c>
      <c r="Q1857">
        <f t="shared" si="28"/>
        <v>6311</v>
      </c>
      <c r="R1857">
        <f>IF(COUNTIF($A$2:A1857,A1857)=1,Q1857,"")</f>
        <v>6311</v>
      </c>
    </row>
    <row r="1858" spans="1:18">
      <c r="A1858" t="s">
        <v>17541</v>
      </c>
      <c r="B1858" t="s">
        <v>1035</v>
      </c>
      <c r="C1858" t="s">
        <v>15366</v>
      </c>
      <c r="D1858" t="s">
        <v>52</v>
      </c>
      <c r="E1858" t="s">
        <v>14509</v>
      </c>
      <c r="F1858" t="s">
        <v>17542</v>
      </c>
      <c r="G1858" t="s">
        <v>67</v>
      </c>
      <c r="H1858" t="s">
        <v>15625</v>
      </c>
      <c r="I1858" t="s">
        <v>690</v>
      </c>
      <c r="J1858" s="28">
        <v>44615</v>
      </c>
      <c r="K1858" s="28"/>
      <c r="M1858">
        <v>0</v>
      </c>
      <c r="N1858">
        <v>1</v>
      </c>
      <c r="O1858">
        <v>32.9</v>
      </c>
      <c r="P1858" t="s">
        <v>14507</v>
      </c>
      <c r="Q1858">
        <f t="shared" ref="Q1858:Q1921" si="29">IFERROR(IF(RIGHT(UPPER(TRIM(F1858)),1)="K",VALUE(SUBSTITUTE(SUBSTITUTE(LEFT(TRIM(F1858),LEN(TRIM(F1858))-1),"$",""),",",""))*1000,IF(RIGHT(UPPER(TRIM(F1858)),1)="M",VALUE(SUBSTITUTE(SUBSTITUTE(LEFT(TRIM(F1858),LEN(TRIM(F1858))-1),"$",""),",",""))*1000000,VALUE(SUBSTITUTE(SUBSTITUTE(TRIM(F1858),"$",""),",","")))),"")</f>
        <v>205004</v>
      </c>
      <c r="R1858">
        <f>IF(COUNTIF($A$2:A1858,A1858)=1,Q1858,"")</f>
        <v>205004</v>
      </c>
    </row>
    <row r="1859" spans="1:18">
      <c r="A1859" t="s">
        <v>17543</v>
      </c>
      <c r="B1859" t="s">
        <v>2129</v>
      </c>
      <c r="C1859" t="s">
        <v>15705</v>
      </c>
      <c r="D1859" t="s">
        <v>100</v>
      </c>
      <c r="E1859" t="s">
        <v>14543</v>
      </c>
      <c r="F1859" t="s">
        <v>17544</v>
      </c>
      <c r="G1859" t="s">
        <v>53</v>
      </c>
      <c r="H1859" t="s">
        <v>14537</v>
      </c>
      <c r="I1859" t="s">
        <v>3573</v>
      </c>
      <c r="J1859" s="28">
        <v>45380</v>
      </c>
      <c r="K1859" s="28">
        <v>45304</v>
      </c>
      <c r="L1859">
        <v>77</v>
      </c>
      <c r="M1859">
        <v>0</v>
      </c>
      <c r="N1859">
        <v>1</v>
      </c>
      <c r="O1859">
        <v>27.3</v>
      </c>
      <c r="P1859" t="s">
        <v>14512</v>
      </c>
      <c r="Q1859">
        <f t="shared" si="29"/>
        <v>8315</v>
      </c>
      <c r="R1859">
        <f>IF(COUNTIF($A$2:A1859,A1859)=1,Q1859,"")</f>
        <v>8315</v>
      </c>
    </row>
    <row r="1860" spans="1:18">
      <c r="A1860" t="s">
        <v>3603</v>
      </c>
      <c r="B1860" t="s">
        <v>3628</v>
      </c>
      <c r="C1860" t="s">
        <v>15737</v>
      </c>
      <c r="D1860" t="s">
        <v>52</v>
      </c>
      <c r="E1860" t="s">
        <v>14517</v>
      </c>
      <c r="F1860" t="s">
        <v>17545</v>
      </c>
      <c r="G1860" t="s">
        <v>61</v>
      </c>
      <c r="H1860" t="s">
        <v>14580</v>
      </c>
      <c r="I1860" t="s">
        <v>1882</v>
      </c>
      <c r="J1860" s="28">
        <v>45450</v>
      </c>
      <c r="K1860" s="28"/>
      <c r="M1860">
        <v>0</v>
      </c>
      <c r="N1860">
        <v>1</v>
      </c>
      <c r="P1860" t="s">
        <v>14524</v>
      </c>
      <c r="Q1860">
        <f t="shared" si="29"/>
        <v>215780</v>
      </c>
      <c r="R1860">
        <f>IF(COUNTIF($A$2:A1860,A1860)=1,Q1860,"")</f>
        <v>215780</v>
      </c>
    </row>
    <row r="1861" spans="1:18">
      <c r="A1861" t="s">
        <v>17546</v>
      </c>
      <c r="B1861" t="s">
        <v>4578</v>
      </c>
      <c r="C1861" t="s">
        <v>14740</v>
      </c>
      <c r="D1861" t="s">
        <v>73</v>
      </c>
      <c r="E1861" t="s">
        <v>14504</v>
      </c>
      <c r="F1861" t="s">
        <v>17547</v>
      </c>
      <c r="G1861" t="s">
        <v>133</v>
      </c>
      <c r="H1861" t="s">
        <v>14568</v>
      </c>
      <c r="I1861" t="s">
        <v>519</v>
      </c>
      <c r="J1861" s="28">
        <v>45146</v>
      </c>
      <c r="K1861" s="28"/>
      <c r="M1861">
        <v>0</v>
      </c>
      <c r="N1861">
        <v>1</v>
      </c>
      <c r="O1861">
        <v>2</v>
      </c>
      <c r="P1861" t="s">
        <v>14516</v>
      </c>
      <c r="Q1861">
        <f t="shared" si="29"/>
        <v>46351</v>
      </c>
      <c r="R1861">
        <f>IF(COUNTIF($A$2:A1861,A1861)=1,Q1861,"")</f>
        <v>46351</v>
      </c>
    </row>
    <row r="1862" spans="1:18">
      <c r="A1862" t="s">
        <v>9267</v>
      </c>
      <c r="B1862" t="s">
        <v>8370</v>
      </c>
      <c r="C1862" t="s">
        <v>14653</v>
      </c>
      <c r="D1862" t="s">
        <v>100</v>
      </c>
      <c r="E1862" t="s">
        <v>14558</v>
      </c>
      <c r="F1862" t="s">
        <v>17548</v>
      </c>
      <c r="G1862" t="s">
        <v>61</v>
      </c>
      <c r="H1862" t="s">
        <v>14545</v>
      </c>
      <c r="I1862" t="s">
        <v>8984</v>
      </c>
      <c r="J1862" s="28">
        <v>45693</v>
      </c>
      <c r="K1862" s="28">
        <v>45637</v>
      </c>
      <c r="L1862">
        <v>45</v>
      </c>
      <c r="M1862">
        <v>0</v>
      </c>
      <c r="N1862">
        <v>1</v>
      </c>
      <c r="O1862">
        <v>33.1</v>
      </c>
      <c r="P1862" t="s">
        <v>14512</v>
      </c>
      <c r="Q1862">
        <f t="shared" si="29"/>
        <v>5240</v>
      </c>
      <c r="R1862">
        <f>IF(COUNTIF($A$2:A1862,A1862)=1,Q1862,"")</f>
        <v>5240</v>
      </c>
    </row>
    <row r="1863" spans="1:18">
      <c r="A1863" t="s">
        <v>13476</v>
      </c>
      <c r="B1863" t="s">
        <v>3390</v>
      </c>
      <c r="C1863" t="s">
        <v>14660</v>
      </c>
      <c r="D1863" t="s">
        <v>73</v>
      </c>
      <c r="E1863" t="s">
        <v>14558</v>
      </c>
      <c r="F1863" t="s">
        <v>17549</v>
      </c>
      <c r="G1863" t="s">
        <v>14519</v>
      </c>
      <c r="H1863" t="s">
        <v>14549</v>
      </c>
      <c r="I1863" t="s">
        <v>92</v>
      </c>
      <c r="J1863" s="28">
        <v>45375</v>
      </c>
      <c r="K1863" s="28">
        <v>45426</v>
      </c>
      <c r="L1863">
        <v>70</v>
      </c>
      <c r="M1863">
        <v>0</v>
      </c>
      <c r="N1863">
        <v>1</v>
      </c>
      <c r="P1863" t="s">
        <v>14507</v>
      </c>
      <c r="Q1863">
        <f t="shared" si="29"/>
        <v>30000</v>
      </c>
      <c r="R1863">
        <f>IF(COUNTIF($A$2:A1863,A1863)=1,Q1863,"")</f>
        <v>30000</v>
      </c>
    </row>
    <row r="1864" spans="1:18">
      <c r="A1864" t="s">
        <v>8598</v>
      </c>
      <c r="B1864" t="s">
        <v>2408</v>
      </c>
      <c r="C1864" t="s">
        <v>3098</v>
      </c>
      <c r="D1864" t="s">
        <v>52</v>
      </c>
      <c r="E1864" t="s">
        <v>14590</v>
      </c>
      <c r="F1864" t="s">
        <v>17550</v>
      </c>
      <c r="G1864" t="s">
        <v>53</v>
      </c>
      <c r="H1864" t="s">
        <v>14511</v>
      </c>
      <c r="I1864" t="s">
        <v>237</v>
      </c>
      <c r="J1864" s="28">
        <v>45619</v>
      </c>
      <c r="K1864" s="28"/>
      <c r="M1864">
        <v>0</v>
      </c>
      <c r="N1864">
        <v>1</v>
      </c>
      <c r="O1864">
        <v>29.4</v>
      </c>
      <c r="P1864" t="s">
        <v>14516</v>
      </c>
      <c r="Q1864">
        <f t="shared" si="29"/>
        <v>55717</v>
      </c>
      <c r="R1864">
        <f>IF(COUNTIF($A$2:A1864,A1864)=1,Q1864,"")</f>
        <v>55717</v>
      </c>
    </row>
    <row r="1865" spans="1:18">
      <c r="A1865" t="s">
        <v>17551</v>
      </c>
      <c r="B1865" t="s">
        <v>5554</v>
      </c>
      <c r="C1865" t="s">
        <v>14973</v>
      </c>
      <c r="D1865" t="s">
        <v>100</v>
      </c>
      <c r="E1865" t="s">
        <v>14522</v>
      </c>
      <c r="F1865" t="s">
        <v>17552</v>
      </c>
      <c r="G1865" t="s">
        <v>14519</v>
      </c>
      <c r="H1865" t="s">
        <v>14630</v>
      </c>
      <c r="I1865" t="s">
        <v>571</v>
      </c>
      <c r="J1865" s="28">
        <v>44696</v>
      </c>
      <c r="K1865" s="28"/>
      <c r="M1865">
        <v>0</v>
      </c>
      <c r="N1865">
        <v>1</v>
      </c>
      <c r="O1865">
        <v>16.8</v>
      </c>
      <c r="P1865" t="s">
        <v>14550</v>
      </c>
      <c r="Q1865">
        <f t="shared" si="29"/>
        <v>5685</v>
      </c>
      <c r="R1865">
        <f>IF(COUNTIF($A$2:A1865,A1865)=1,Q1865,"")</f>
        <v>5685</v>
      </c>
    </row>
    <row r="1866" spans="1:18">
      <c r="A1866" t="s">
        <v>8998</v>
      </c>
      <c r="B1866" t="s">
        <v>3441</v>
      </c>
      <c r="C1866" t="s">
        <v>3098</v>
      </c>
      <c r="D1866" t="s">
        <v>100</v>
      </c>
      <c r="E1866" t="s">
        <v>14509</v>
      </c>
      <c r="F1866" t="s">
        <v>17553</v>
      </c>
      <c r="G1866" t="s">
        <v>80</v>
      </c>
      <c r="H1866" t="s">
        <v>14540</v>
      </c>
      <c r="I1866" t="s">
        <v>6375</v>
      </c>
      <c r="J1866" s="28">
        <v>44701</v>
      </c>
      <c r="K1866" s="28"/>
      <c r="M1866">
        <v>0</v>
      </c>
      <c r="N1866">
        <v>1</v>
      </c>
      <c r="O1866">
        <v>3.5</v>
      </c>
      <c r="P1866" t="s">
        <v>14550</v>
      </c>
      <c r="Q1866">
        <f t="shared" si="29"/>
        <v>6330</v>
      </c>
      <c r="R1866">
        <f>IF(COUNTIF($A$2:A1866,A1866)=1,Q1866,"")</f>
        <v>6330</v>
      </c>
    </row>
    <row r="1867" spans="1:18">
      <c r="A1867" t="s">
        <v>4348</v>
      </c>
      <c r="B1867" t="s">
        <v>4821</v>
      </c>
      <c r="C1867" t="s">
        <v>14927</v>
      </c>
      <c r="D1867" t="s">
        <v>100</v>
      </c>
      <c r="E1867" t="s">
        <v>14558</v>
      </c>
      <c r="F1867" t="s">
        <v>17554</v>
      </c>
      <c r="G1867" t="s">
        <v>61</v>
      </c>
      <c r="H1867" t="s">
        <v>14537</v>
      </c>
      <c r="I1867" t="s">
        <v>335</v>
      </c>
      <c r="J1867" s="28">
        <v>45120</v>
      </c>
      <c r="K1867" s="28">
        <v>45244</v>
      </c>
      <c r="L1867">
        <v>196</v>
      </c>
      <c r="M1867">
        <v>0</v>
      </c>
      <c r="N1867">
        <v>1</v>
      </c>
      <c r="P1867" t="s">
        <v>14512</v>
      </c>
      <c r="Q1867">
        <f t="shared" si="29"/>
        <v>1388</v>
      </c>
      <c r="R1867">
        <f>IF(COUNTIF($A$2:A1867,A1867)=1,Q1867,"")</f>
        <v>1388</v>
      </c>
    </row>
    <row r="1868" spans="1:18">
      <c r="A1868" t="s">
        <v>17555</v>
      </c>
      <c r="B1868" t="s">
        <v>7667</v>
      </c>
      <c r="C1868" t="s">
        <v>15921</v>
      </c>
      <c r="D1868" t="s">
        <v>119</v>
      </c>
      <c r="E1868" t="s">
        <v>14558</v>
      </c>
      <c r="F1868" t="s">
        <v>17556</v>
      </c>
      <c r="G1868" t="s">
        <v>67</v>
      </c>
      <c r="H1868" t="s">
        <v>14537</v>
      </c>
      <c r="I1868" t="s">
        <v>17557</v>
      </c>
      <c r="J1868" s="28">
        <v>45466</v>
      </c>
      <c r="K1868" s="28">
        <v>45541</v>
      </c>
      <c r="L1868">
        <v>171</v>
      </c>
      <c r="M1868">
        <v>0</v>
      </c>
      <c r="N1868">
        <v>1</v>
      </c>
      <c r="O1868">
        <v>33.6</v>
      </c>
      <c r="P1868" t="s">
        <v>14512</v>
      </c>
      <c r="Q1868">
        <f t="shared" si="29"/>
        <v>8946</v>
      </c>
      <c r="R1868">
        <f>IF(COUNTIF($A$2:A1868,A1868)=1,Q1868,"")</f>
        <v>8946</v>
      </c>
    </row>
    <row r="1869" spans="1:18">
      <c r="A1869" t="s">
        <v>17558</v>
      </c>
      <c r="B1869" t="s">
        <v>3812</v>
      </c>
      <c r="C1869" t="s">
        <v>3098</v>
      </c>
      <c r="D1869" t="s">
        <v>60</v>
      </c>
      <c r="E1869" t="s">
        <v>14504</v>
      </c>
      <c r="F1869" t="s">
        <v>17559</v>
      </c>
      <c r="G1869" t="s">
        <v>61</v>
      </c>
      <c r="H1869" t="s">
        <v>14800</v>
      </c>
      <c r="I1869" t="s">
        <v>91</v>
      </c>
      <c r="J1869" s="28">
        <v>45434</v>
      </c>
      <c r="K1869" s="28"/>
      <c r="M1869">
        <v>0</v>
      </c>
      <c r="N1869">
        <v>1</v>
      </c>
      <c r="O1869">
        <v>12.9</v>
      </c>
      <c r="P1869" t="s">
        <v>14507</v>
      </c>
      <c r="Q1869">
        <f t="shared" si="29"/>
        <v>14507</v>
      </c>
      <c r="R1869">
        <f>IF(COUNTIF($A$2:A1869,A1869)=1,Q1869,"")</f>
        <v>14507</v>
      </c>
    </row>
    <row r="1870" spans="1:18">
      <c r="A1870" t="s">
        <v>8544</v>
      </c>
      <c r="B1870" t="s">
        <v>4460</v>
      </c>
      <c r="C1870" t="s">
        <v>15063</v>
      </c>
      <c r="D1870" t="s">
        <v>100</v>
      </c>
      <c r="E1870" t="s">
        <v>14509</v>
      </c>
      <c r="F1870" t="s">
        <v>17560</v>
      </c>
      <c r="G1870" t="s">
        <v>61</v>
      </c>
      <c r="H1870" t="s">
        <v>14530</v>
      </c>
      <c r="I1870" t="s">
        <v>4903</v>
      </c>
      <c r="J1870" s="28">
        <v>44798</v>
      </c>
      <c r="K1870" s="28"/>
      <c r="M1870">
        <v>0</v>
      </c>
      <c r="N1870">
        <v>1</v>
      </c>
      <c r="O1870">
        <v>34.6</v>
      </c>
      <c r="P1870" t="s">
        <v>14512</v>
      </c>
      <c r="Q1870">
        <f t="shared" si="29"/>
        <v>8706</v>
      </c>
      <c r="R1870">
        <f>IF(COUNTIF($A$2:A1870,A1870)=1,Q1870,"")</f>
        <v>8706</v>
      </c>
    </row>
    <row r="1871" spans="1:18">
      <c r="A1871" t="s">
        <v>5651</v>
      </c>
      <c r="B1871" t="s">
        <v>4362</v>
      </c>
      <c r="C1871" t="s">
        <v>15212</v>
      </c>
      <c r="D1871" t="s">
        <v>60</v>
      </c>
      <c r="E1871" t="s">
        <v>14543</v>
      </c>
      <c r="F1871" t="s">
        <v>17561</v>
      </c>
      <c r="G1871" t="s">
        <v>53</v>
      </c>
      <c r="H1871" t="s">
        <v>14565</v>
      </c>
      <c r="I1871" t="s">
        <v>9507</v>
      </c>
      <c r="J1871" s="28">
        <v>44884</v>
      </c>
      <c r="K1871" s="28">
        <v>44788</v>
      </c>
      <c r="L1871">
        <v>44</v>
      </c>
      <c r="M1871">
        <v>1</v>
      </c>
      <c r="N1871">
        <v>2</v>
      </c>
      <c r="O1871">
        <v>10</v>
      </c>
      <c r="P1871" t="s">
        <v>14516</v>
      </c>
      <c r="Q1871">
        <f t="shared" si="29"/>
        <v>11477</v>
      </c>
      <c r="R1871">
        <f>IF(COUNTIF($A$2:A1871,A1871)=1,Q1871,"")</f>
        <v>11477</v>
      </c>
    </row>
    <row r="1872" spans="1:18">
      <c r="A1872" t="s">
        <v>14301</v>
      </c>
      <c r="B1872" t="s">
        <v>2144</v>
      </c>
      <c r="C1872" t="s">
        <v>3098</v>
      </c>
      <c r="D1872" t="s">
        <v>52</v>
      </c>
      <c r="E1872" t="s">
        <v>14509</v>
      </c>
      <c r="F1872" t="s">
        <v>17562</v>
      </c>
      <c r="G1872" t="s">
        <v>133</v>
      </c>
      <c r="H1872" t="s">
        <v>14635</v>
      </c>
      <c r="I1872" t="s">
        <v>827</v>
      </c>
      <c r="J1872" s="28">
        <v>45666</v>
      </c>
      <c r="K1872" s="28"/>
      <c r="M1872">
        <v>0</v>
      </c>
      <c r="N1872">
        <v>1</v>
      </c>
      <c r="P1872" t="s">
        <v>14512</v>
      </c>
      <c r="Q1872">
        <f t="shared" si="29"/>
        <v>48968</v>
      </c>
      <c r="R1872">
        <f>IF(COUNTIF($A$2:A1872,A1872)=1,Q1872,"")</f>
        <v>48968</v>
      </c>
    </row>
    <row r="1873" spans="1:18">
      <c r="A1873" t="s">
        <v>7276</v>
      </c>
      <c r="B1873" t="s">
        <v>4523</v>
      </c>
      <c r="C1873" t="s">
        <v>14690</v>
      </c>
      <c r="D1873" t="s">
        <v>60</v>
      </c>
      <c r="E1873" t="s">
        <v>14504</v>
      </c>
      <c r="F1873" t="s">
        <v>17563</v>
      </c>
      <c r="G1873" t="s">
        <v>133</v>
      </c>
      <c r="H1873" t="s">
        <v>14678</v>
      </c>
      <c r="I1873" t="s">
        <v>4337</v>
      </c>
      <c r="J1873" s="28">
        <v>45229</v>
      </c>
      <c r="K1873" s="28"/>
      <c r="M1873">
        <v>0</v>
      </c>
      <c r="N1873">
        <v>1</v>
      </c>
      <c r="O1873">
        <v>12.4</v>
      </c>
      <c r="P1873" t="s">
        <v>14550</v>
      </c>
      <c r="Q1873">
        <f t="shared" si="29"/>
        <v>20627</v>
      </c>
      <c r="R1873">
        <f>IF(COUNTIF($A$2:A1873,A1873)=1,Q1873,"")</f>
        <v>20627</v>
      </c>
    </row>
    <row r="1874" spans="1:18">
      <c r="A1874" t="s">
        <v>11392</v>
      </c>
      <c r="B1874" t="s">
        <v>5963</v>
      </c>
      <c r="C1874" t="s">
        <v>15354</v>
      </c>
      <c r="D1874" t="s">
        <v>73</v>
      </c>
      <c r="E1874" t="s">
        <v>14590</v>
      </c>
      <c r="F1874" t="s">
        <v>17564</v>
      </c>
      <c r="G1874" t="s">
        <v>53</v>
      </c>
      <c r="H1874" t="s">
        <v>14545</v>
      </c>
      <c r="I1874" t="s">
        <v>2085</v>
      </c>
      <c r="J1874" s="28">
        <v>45428</v>
      </c>
      <c r="K1874" s="28"/>
      <c r="M1874">
        <v>0</v>
      </c>
      <c r="N1874">
        <v>1</v>
      </c>
      <c r="P1874" t="s">
        <v>14512</v>
      </c>
      <c r="Q1874">
        <f t="shared" si="29"/>
        <v>12499</v>
      </c>
      <c r="R1874">
        <f>IF(COUNTIF($A$2:A1874,A1874)=1,Q1874,"")</f>
        <v>12499</v>
      </c>
    </row>
    <row r="1875" spans="1:18">
      <c r="A1875" t="s">
        <v>17565</v>
      </c>
      <c r="B1875" t="s">
        <v>4079</v>
      </c>
      <c r="C1875" t="s">
        <v>15620</v>
      </c>
      <c r="D1875" t="s">
        <v>52</v>
      </c>
      <c r="E1875" t="s">
        <v>14504</v>
      </c>
      <c r="F1875" t="s">
        <v>17566</v>
      </c>
      <c r="G1875" t="s">
        <v>14519</v>
      </c>
      <c r="H1875" t="s">
        <v>14938</v>
      </c>
      <c r="I1875" t="s">
        <v>722</v>
      </c>
      <c r="J1875" s="28">
        <v>44820</v>
      </c>
      <c r="K1875" s="28"/>
      <c r="M1875">
        <v>0</v>
      </c>
      <c r="N1875">
        <v>1</v>
      </c>
      <c r="O1875">
        <v>24.4</v>
      </c>
      <c r="P1875" t="s">
        <v>14512</v>
      </c>
      <c r="Q1875">
        <f t="shared" si="29"/>
        <v>96972</v>
      </c>
      <c r="R1875">
        <f>IF(COUNTIF($A$2:A1875,A1875)=1,Q1875,"")</f>
        <v>96972</v>
      </c>
    </row>
    <row r="1876" spans="1:18">
      <c r="A1876" t="s">
        <v>9462</v>
      </c>
      <c r="B1876" t="s">
        <v>1086</v>
      </c>
      <c r="C1876" t="s">
        <v>14637</v>
      </c>
      <c r="D1876" t="s">
        <v>73</v>
      </c>
      <c r="E1876" t="s">
        <v>14543</v>
      </c>
      <c r="F1876" t="s">
        <v>17567</v>
      </c>
      <c r="G1876" t="s">
        <v>74</v>
      </c>
      <c r="H1876" t="s">
        <v>14574</v>
      </c>
      <c r="I1876" t="s">
        <v>1384</v>
      </c>
      <c r="J1876" s="28">
        <v>45448</v>
      </c>
      <c r="K1876" s="28">
        <v>45531</v>
      </c>
      <c r="L1876">
        <v>194</v>
      </c>
      <c r="M1876">
        <v>0</v>
      </c>
      <c r="N1876">
        <v>1</v>
      </c>
      <c r="O1876">
        <v>4.0999999999999996</v>
      </c>
      <c r="P1876" t="s">
        <v>14512</v>
      </c>
      <c r="Q1876">
        <f t="shared" si="29"/>
        <v>30469</v>
      </c>
      <c r="R1876">
        <f>IF(COUNTIF($A$2:A1876,A1876)=1,Q1876,"")</f>
        <v>30469</v>
      </c>
    </row>
    <row r="1877" spans="1:18">
      <c r="A1877" t="s">
        <v>17568</v>
      </c>
      <c r="B1877" t="s">
        <v>2337</v>
      </c>
      <c r="C1877" t="s">
        <v>15106</v>
      </c>
      <c r="D1877" t="s">
        <v>119</v>
      </c>
      <c r="E1877" t="s">
        <v>14504</v>
      </c>
      <c r="F1877" t="s">
        <v>17569</v>
      </c>
      <c r="G1877" t="s">
        <v>14588</v>
      </c>
      <c r="H1877" t="s">
        <v>14545</v>
      </c>
      <c r="I1877" t="s">
        <v>4204</v>
      </c>
      <c r="J1877" s="28">
        <v>45279</v>
      </c>
      <c r="K1877" s="28"/>
      <c r="M1877">
        <v>0</v>
      </c>
      <c r="N1877">
        <v>1</v>
      </c>
      <c r="O1877">
        <v>15.7</v>
      </c>
      <c r="P1877" t="s">
        <v>14516</v>
      </c>
      <c r="Q1877">
        <f t="shared" si="29"/>
        <v>13515</v>
      </c>
      <c r="R1877">
        <f>IF(COUNTIF($A$2:A1877,A1877)=1,Q1877,"")</f>
        <v>13515</v>
      </c>
    </row>
    <row r="1878" spans="1:18">
      <c r="A1878" t="s">
        <v>9095</v>
      </c>
      <c r="B1878" t="s">
        <v>2405</v>
      </c>
      <c r="C1878" t="s">
        <v>15943</v>
      </c>
      <c r="D1878" t="s">
        <v>73</v>
      </c>
      <c r="E1878" t="s">
        <v>14543</v>
      </c>
      <c r="F1878" t="s">
        <v>17570</v>
      </c>
      <c r="G1878" t="s">
        <v>14588</v>
      </c>
      <c r="H1878" t="s">
        <v>14678</v>
      </c>
      <c r="I1878" t="s">
        <v>6455</v>
      </c>
      <c r="J1878" s="28">
        <v>45628</v>
      </c>
      <c r="K1878" s="28">
        <v>45577</v>
      </c>
      <c r="L1878">
        <v>69</v>
      </c>
      <c r="M1878">
        <v>0</v>
      </c>
      <c r="N1878">
        <v>1</v>
      </c>
      <c r="O1878">
        <v>8.6999999999999993</v>
      </c>
      <c r="P1878" t="s">
        <v>14507</v>
      </c>
      <c r="Q1878">
        <f t="shared" si="29"/>
        <v>21815</v>
      </c>
      <c r="R1878">
        <f>IF(COUNTIF($A$2:A1878,A1878)=1,Q1878,"")</f>
        <v>21815</v>
      </c>
    </row>
    <row r="1879" spans="1:18">
      <c r="A1879" t="s">
        <v>6458</v>
      </c>
      <c r="B1879" t="s">
        <v>4592</v>
      </c>
      <c r="C1879" t="s">
        <v>15819</v>
      </c>
      <c r="D1879" t="s">
        <v>100</v>
      </c>
      <c r="E1879" t="s">
        <v>14558</v>
      </c>
      <c r="F1879" t="s">
        <v>17571</v>
      </c>
      <c r="G1879" t="s">
        <v>90</v>
      </c>
      <c r="H1879" t="s">
        <v>14571</v>
      </c>
      <c r="I1879" t="s">
        <v>676</v>
      </c>
      <c r="J1879" s="28">
        <v>45635</v>
      </c>
      <c r="K1879" s="28">
        <v>45595</v>
      </c>
      <c r="L1879">
        <v>114</v>
      </c>
      <c r="M1879">
        <v>0</v>
      </c>
      <c r="N1879">
        <v>1</v>
      </c>
      <c r="O1879">
        <v>9.1999999999999993</v>
      </c>
      <c r="P1879" t="s">
        <v>14507</v>
      </c>
      <c r="Q1879">
        <f t="shared" si="29"/>
        <v>1638</v>
      </c>
      <c r="R1879">
        <f>IF(COUNTIF($A$2:A1879,A1879)=1,Q1879,"")</f>
        <v>1638</v>
      </c>
    </row>
    <row r="1880" spans="1:18">
      <c r="A1880" t="s">
        <v>17572</v>
      </c>
      <c r="B1880" t="s">
        <v>2809</v>
      </c>
      <c r="C1880" t="s">
        <v>15620</v>
      </c>
      <c r="D1880" t="s">
        <v>73</v>
      </c>
      <c r="E1880" t="s">
        <v>14590</v>
      </c>
      <c r="F1880" t="s">
        <v>17573</v>
      </c>
      <c r="G1880" t="s">
        <v>53</v>
      </c>
      <c r="H1880" t="s">
        <v>15360</v>
      </c>
      <c r="I1880" t="s">
        <v>614</v>
      </c>
      <c r="J1880" s="28">
        <v>45400</v>
      </c>
      <c r="K1880" s="28"/>
      <c r="M1880">
        <v>0</v>
      </c>
      <c r="N1880">
        <v>1</v>
      </c>
      <c r="O1880">
        <v>28</v>
      </c>
      <c r="P1880" t="s">
        <v>14512</v>
      </c>
      <c r="Q1880">
        <f t="shared" si="29"/>
        <v>29336</v>
      </c>
      <c r="R1880">
        <f>IF(COUNTIF($A$2:A1880,A1880)=1,Q1880,"")</f>
        <v>29336</v>
      </c>
    </row>
    <row r="1881" spans="1:18">
      <c r="A1881" t="s">
        <v>7247</v>
      </c>
      <c r="B1881" t="s">
        <v>4926</v>
      </c>
      <c r="C1881" t="s">
        <v>3098</v>
      </c>
      <c r="D1881" t="s">
        <v>52</v>
      </c>
      <c r="E1881" t="s">
        <v>14543</v>
      </c>
      <c r="F1881" t="s">
        <v>17574</v>
      </c>
      <c r="G1881" t="s">
        <v>14519</v>
      </c>
      <c r="H1881" t="s">
        <v>14619</v>
      </c>
      <c r="I1881" t="s">
        <v>1842</v>
      </c>
      <c r="J1881" s="28">
        <v>45129</v>
      </c>
      <c r="K1881" s="28">
        <v>45171</v>
      </c>
      <c r="L1881">
        <v>169</v>
      </c>
      <c r="M1881">
        <v>0</v>
      </c>
      <c r="N1881">
        <v>1</v>
      </c>
      <c r="O1881">
        <v>29.1</v>
      </c>
      <c r="P1881" t="s">
        <v>14512</v>
      </c>
      <c r="Q1881">
        <f t="shared" si="29"/>
        <v>131692</v>
      </c>
      <c r="R1881">
        <f>IF(COUNTIF($A$2:A1881,A1881)=1,Q1881,"")</f>
        <v>131692</v>
      </c>
    </row>
    <row r="1882" spans="1:18">
      <c r="A1882" t="s">
        <v>17575</v>
      </c>
      <c r="B1882" t="s">
        <v>1948</v>
      </c>
      <c r="C1882" t="s">
        <v>15819</v>
      </c>
      <c r="D1882" t="s">
        <v>100</v>
      </c>
      <c r="E1882" t="s">
        <v>14522</v>
      </c>
      <c r="F1882" t="s">
        <v>17576</v>
      </c>
      <c r="G1882" t="s">
        <v>133</v>
      </c>
      <c r="H1882" t="s">
        <v>14530</v>
      </c>
      <c r="I1882" t="s">
        <v>12499</v>
      </c>
      <c r="J1882" s="28">
        <v>45584</v>
      </c>
      <c r="K1882" s="28"/>
      <c r="M1882">
        <v>0</v>
      </c>
      <c r="N1882">
        <v>1</v>
      </c>
      <c r="O1882">
        <v>34</v>
      </c>
      <c r="P1882" t="s">
        <v>14524</v>
      </c>
      <c r="Q1882">
        <f t="shared" si="29"/>
        <v>3806</v>
      </c>
      <c r="R1882">
        <f>IF(COUNTIF($A$2:A1882,A1882)=1,Q1882,"")</f>
        <v>3806</v>
      </c>
    </row>
    <row r="1883" spans="1:18">
      <c r="A1883" t="s">
        <v>17577</v>
      </c>
      <c r="B1883" t="s">
        <v>4789</v>
      </c>
      <c r="C1883" t="s">
        <v>14860</v>
      </c>
      <c r="D1883" t="s">
        <v>73</v>
      </c>
      <c r="E1883" t="s">
        <v>14522</v>
      </c>
      <c r="F1883" t="s">
        <v>17578</v>
      </c>
      <c r="G1883" t="s">
        <v>14588</v>
      </c>
      <c r="H1883" t="s">
        <v>14545</v>
      </c>
      <c r="I1883" t="s">
        <v>668</v>
      </c>
      <c r="J1883" s="28">
        <v>45002</v>
      </c>
      <c r="K1883" s="28"/>
      <c r="M1883">
        <v>0</v>
      </c>
      <c r="N1883">
        <v>1</v>
      </c>
      <c r="O1883">
        <v>8.8000000000000007</v>
      </c>
      <c r="P1883" t="s">
        <v>14516</v>
      </c>
      <c r="Q1883">
        <f t="shared" si="29"/>
        <v>25823</v>
      </c>
      <c r="R1883">
        <f>IF(COUNTIF($A$2:A1883,A1883)=1,Q1883,"")</f>
        <v>25823</v>
      </c>
    </row>
    <row r="1884" spans="1:18">
      <c r="A1884" t="s">
        <v>8243</v>
      </c>
      <c r="B1884" t="s">
        <v>7918</v>
      </c>
      <c r="C1884" t="s">
        <v>3098</v>
      </c>
      <c r="D1884" t="s">
        <v>52</v>
      </c>
      <c r="E1884" t="s">
        <v>14517</v>
      </c>
      <c r="F1884" t="s">
        <v>17579</v>
      </c>
      <c r="G1884" t="s">
        <v>74</v>
      </c>
      <c r="H1884" t="s">
        <v>14511</v>
      </c>
      <c r="I1884" t="s">
        <v>3618</v>
      </c>
      <c r="J1884" s="28">
        <v>45183</v>
      </c>
      <c r="K1884" s="28"/>
      <c r="M1884">
        <v>0</v>
      </c>
      <c r="N1884">
        <v>1</v>
      </c>
      <c r="O1884">
        <v>2.2000000000000002</v>
      </c>
      <c r="P1884" t="s">
        <v>14516</v>
      </c>
      <c r="Q1884">
        <f t="shared" si="29"/>
        <v>71970</v>
      </c>
      <c r="R1884">
        <f>IF(COUNTIF($A$2:A1884,A1884)=1,Q1884,"")</f>
        <v>71970</v>
      </c>
    </row>
    <row r="1885" spans="1:18">
      <c r="A1885" t="s">
        <v>17580</v>
      </c>
      <c r="B1885" t="s">
        <v>5861</v>
      </c>
      <c r="C1885" t="s">
        <v>3098</v>
      </c>
      <c r="D1885" t="s">
        <v>100</v>
      </c>
      <c r="E1885" t="s">
        <v>14590</v>
      </c>
      <c r="F1885" t="s">
        <v>17581</v>
      </c>
      <c r="G1885" t="s">
        <v>61</v>
      </c>
      <c r="H1885" t="s">
        <v>14527</v>
      </c>
      <c r="I1885" t="s">
        <v>3073</v>
      </c>
      <c r="J1885" s="28">
        <v>44801</v>
      </c>
      <c r="K1885" s="28"/>
      <c r="M1885">
        <v>0</v>
      </c>
      <c r="N1885">
        <v>1</v>
      </c>
      <c r="O1885">
        <v>19.3</v>
      </c>
      <c r="P1885" t="s">
        <v>14524</v>
      </c>
      <c r="Q1885">
        <f t="shared" si="29"/>
        <v>5201</v>
      </c>
      <c r="R1885">
        <f>IF(COUNTIF($A$2:A1885,A1885)=1,Q1885,"")</f>
        <v>5201</v>
      </c>
    </row>
    <row r="1886" spans="1:18">
      <c r="A1886" t="s">
        <v>5233</v>
      </c>
      <c r="B1886" t="s">
        <v>7732</v>
      </c>
      <c r="C1886" t="s">
        <v>14667</v>
      </c>
      <c r="D1886" t="s">
        <v>60</v>
      </c>
      <c r="E1886" t="s">
        <v>14504</v>
      </c>
      <c r="F1886" t="s">
        <v>17582</v>
      </c>
      <c r="G1886" t="s">
        <v>80</v>
      </c>
      <c r="H1886" t="s">
        <v>15144</v>
      </c>
      <c r="I1886" t="s">
        <v>4650</v>
      </c>
      <c r="J1886" s="28">
        <v>45378</v>
      </c>
      <c r="K1886" s="28"/>
      <c r="M1886">
        <v>0</v>
      </c>
      <c r="N1886">
        <v>1</v>
      </c>
      <c r="P1886" t="s">
        <v>14507</v>
      </c>
      <c r="Q1886">
        <f t="shared" si="29"/>
        <v>11449</v>
      </c>
      <c r="R1886">
        <f>IF(COUNTIF($A$2:A1886,A1886)=1,Q1886,"")</f>
        <v>11449</v>
      </c>
    </row>
    <row r="1887" spans="1:18">
      <c r="A1887" t="s">
        <v>9990</v>
      </c>
      <c r="B1887" t="s">
        <v>6446</v>
      </c>
      <c r="C1887" t="s">
        <v>3098</v>
      </c>
      <c r="D1887" t="s">
        <v>119</v>
      </c>
      <c r="E1887" t="s">
        <v>14543</v>
      </c>
      <c r="F1887" t="s">
        <v>17583</v>
      </c>
      <c r="G1887" t="s">
        <v>61</v>
      </c>
      <c r="H1887" t="s">
        <v>14574</v>
      </c>
      <c r="I1887" t="s">
        <v>4337</v>
      </c>
      <c r="J1887" s="28">
        <v>45170</v>
      </c>
      <c r="K1887" s="28">
        <v>45107</v>
      </c>
      <c r="L1887">
        <v>39</v>
      </c>
      <c r="M1887">
        <v>0</v>
      </c>
      <c r="N1887">
        <v>1</v>
      </c>
      <c r="O1887">
        <v>34.6</v>
      </c>
      <c r="P1887" t="s">
        <v>14516</v>
      </c>
      <c r="Q1887">
        <f t="shared" si="29"/>
        <v>12712</v>
      </c>
      <c r="R1887">
        <f>IF(COUNTIF($A$2:A1887,A1887)=1,Q1887,"")</f>
        <v>12712</v>
      </c>
    </row>
    <row r="1888" spans="1:18">
      <c r="A1888" t="s">
        <v>5278</v>
      </c>
      <c r="B1888" t="s">
        <v>2291</v>
      </c>
      <c r="C1888" t="s">
        <v>3098</v>
      </c>
      <c r="D1888" t="s">
        <v>73</v>
      </c>
      <c r="E1888" t="s">
        <v>14522</v>
      </c>
      <c r="F1888" t="s">
        <v>17584</v>
      </c>
      <c r="G1888" t="s">
        <v>53</v>
      </c>
      <c r="H1888" t="s">
        <v>14537</v>
      </c>
      <c r="I1888" t="s">
        <v>17585</v>
      </c>
      <c r="J1888" s="28">
        <v>44683</v>
      </c>
      <c r="K1888" s="28"/>
      <c r="M1888">
        <v>0</v>
      </c>
      <c r="N1888">
        <v>1</v>
      </c>
      <c r="O1888">
        <v>6.3</v>
      </c>
      <c r="P1888" t="s">
        <v>14550</v>
      </c>
      <c r="Q1888">
        <f t="shared" si="29"/>
        <v>11692</v>
      </c>
      <c r="R1888">
        <f>IF(COUNTIF($A$2:A1888,A1888)=1,Q1888,"")</f>
        <v>11692</v>
      </c>
    </row>
    <row r="1889" spans="1:18">
      <c r="A1889" t="s">
        <v>7075</v>
      </c>
      <c r="B1889" t="s">
        <v>4482</v>
      </c>
      <c r="C1889" t="s">
        <v>15716</v>
      </c>
      <c r="D1889" t="s">
        <v>73</v>
      </c>
      <c r="E1889" t="s">
        <v>14522</v>
      </c>
      <c r="F1889" t="s">
        <v>15760</v>
      </c>
      <c r="G1889" t="s">
        <v>14519</v>
      </c>
      <c r="H1889" t="s">
        <v>14639</v>
      </c>
      <c r="I1889" t="s">
        <v>1394</v>
      </c>
      <c r="J1889" s="28">
        <v>45612</v>
      </c>
      <c r="K1889" s="28"/>
      <c r="M1889">
        <v>0</v>
      </c>
      <c r="N1889">
        <v>1</v>
      </c>
      <c r="O1889">
        <v>10.8</v>
      </c>
      <c r="P1889" t="s">
        <v>14507</v>
      </c>
      <c r="Q1889">
        <f t="shared" si="29"/>
        <v>28000</v>
      </c>
      <c r="R1889">
        <f>IF(COUNTIF($A$2:A1889,A1889)=1,Q1889,"")</f>
        <v>28000</v>
      </c>
    </row>
    <row r="1890" spans="1:18">
      <c r="A1890" t="s">
        <v>5395</v>
      </c>
      <c r="B1890" t="s">
        <v>600</v>
      </c>
      <c r="C1890" t="s">
        <v>14647</v>
      </c>
      <c r="D1890" t="s">
        <v>52</v>
      </c>
      <c r="E1890" t="s">
        <v>14543</v>
      </c>
      <c r="F1890" t="s">
        <v>17586</v>
      </c>
      <c r="G1890" t="s">
        <v>67</v>
      </c>
      <c r="H1890" t="s">
        <v>14560</v>
      </c>
      <c r="I1890" t="s">
        <v>4528</v>
      </c>
      <c r="J1890" s="28">
        <v>44701</v>
      </c>
      <c r="K1890" s="28">
        <v>44636</v>
      </c>
      <c r="L1890">
        <v>39</v>
      </c>
      <c r="M1890">
        <v>0</v>
      </c>
      <c r="N1890">
        <v>1</v>
      </c>
      <c r="O1890">
        <v>9.6999999999999993</v>
      </c>
      <c r="P1890" t="s">
        <v>14550</v>
      </c>
      <c r="Q1890">
        <f t="shared" si="29"/>
        <v>160334</v>
      </c>
      <c r="R1890">
        <f>IF(COUNTIF($A$2:A1890,A1890)=1,Q1890,"")</f>
        <v>160334</v>
      </c>
    </row>
    <row r="1891" spans="1:18">
      <c r="A1891" t="s">
        <v>11603</v>
      </c>
      <c r="B1891" t="s">
        <v>1802</v>
      </c>
      <c r="C1891" t="s">
        <v>17587</v>
      </c>
      <c r="D1891" t="s">
        <v>52</v>
      </c>
      <c r="E1891" t="s">
        <v>14504</v>
      </c>
      <c r="F1891" t="s">
        <v>17588</v>
      </c>
      <c r="G1891" t="s">
        <v>74</v>
      </c>
      <c r="H1891" t="s">
        <v>14574</v>
      </c>
      <c r="I1891" t="s">
        <v>903</v>
      </c>
      <c r="J1891" s="28">
        <v>45668</v>
      </c>
      <c r="K1891" s="28"/>
      <c r="M1891">
        <v>0</v>
      </c>
      <c r="N1891">
        <v>1</v>
      </c>
      <c r="O1891">
        <v>3.6</v>
      </c>
      <c r="P1891" t="s">
        <v>14507</v>
      </c>
      <c r="Q1891">
        <f t="shared" si="29"/>
        <v>62414</v>
      </c>
      <c r="R1891">
        <f>IF(COUNTIF($A$2:A1891,A1891)=1,Q1891,"")</f>
        <v>62414</v>
      </c>
    </row>
    <row r="1892" spans="1:18">
      <c r="A1892" t="s">
        <v>17589</v>
      </c>
      <c r="B1892" t="s">
        <v>6954</v>
      </c>
      <c r="C1892" t="s">
        <v>15009</v>
      </c>
      <c r="D1892" t="s">
        <v>60</v>
      </c>
      <c r="E1892" t="s">
        <v>14590</v>
      </c>
      <c r="F1892" t="s">
        <v>17590</v>
      </c>
      <c r="G1892" t="s">
        <v>14519</v>
      </c>
      <c r="H1892" t="s">
        <v>14639</v>
      </c>
      <c r="I1892" t="s">
        <v>1148</v>
      </c>
      <c r="J1892" s="28">
        <v>45056</v>
      </c>
      <c r="K1892" s="28"/>
      <c r="M1892">
        <v>0</v>
      </c>
      <c r="N1892">
        <v>1</v>
      </c>
      <c r="O1892">
        <v>13.4</v>
      </c>
      <c r="P1892" t="s">
        <v>14512</v>
      </c>
      <c r="Q1892">
        <f t="shared" si="29"/>
        <v>16801</v>
      </c>
      <c r="R1892">
        <f>IF(COUNTIF($A$2:A1892,A1892)=1,Q1892,"")</f>
        <v>16801</v>
      </c>
    </row>
    <row r="1893" spans="1:18">
      <c r="A1893" t="s">
        <v>10194</v>
      </c>
      <c r="B1893" t="s">
        <v>458</v>
      </c>
      <c r="C1893" t="s">
        <v>3098</v>
      </c>
      <c r="D1893" t="s">
        <v>73</v>
      </c>
      <c r="E1893" t="s">
        <v>14522</v>
      </c>
      <c r="F1893" t="s">
        <v>17591</v>
      </c>
      <c r="G1893" t="s">
        <v>53</v>
      </c>
      <c r="H1893" t="s">
        <v>14565</v>
      </c>
      <c r="I1893" t="s">
        <v>12515</v>
      </c>
      <c r="J1893" s="28">
        <v>44977</v>
      </c>
      <c r="K1893" s="28"/>
      <c r="M1893">
        <v>0</v>
      </c>
      <c r="N1893">
        <v>1</v>
      </c>
      <c r="O1893">
        <v>10.3</v>
      </c>
      <c r="P1893" t="s">
        <v>14512</v>
      </c>
      <c r="Q1893">
        <f t="shared" si="29"/>
        <v>13867</v>
      </c>
      <c r="R1893">
        <f>IF(COUNTIF($A$2:A1893,A1893)=1,Q1893,"")</f>
        <v>13867</v>
      </c>
    </row>
    <row r="1894" spans="1:18">
      <c r="A1894" t="s">
        <v>11618</v>
      </c>
      <c r="B1894" t="s">
        <v>1858</v>
      </c>
      <c r="C1894" t="s">
        <v>15248</v>
      </c>
      <c r="D1894" t="s">
        <v>119</v>
      </c>
      <c r="E1894" t="s">
        <v>14590</v>
      </c>
      <c r="F1894" t="s">
        <v>17592</v>
      </c>
      <c r="G1894" t="s">
        <v>53</v>
      </c>
      <c r="H1894" t="s">
        <v>14682</v>
      </c>
      <c r="I1894" t="s">
        <v>6254</v>
      </c>
      <c r="J1894" s="28">
        <v>45051</v>
      </c>
      <c r="K1894" s="28"/>
      <c r="M1894">
        <v>0</v>
      </c>
      <c r="N1894">
        <v>1</v>
      </c>
      <c r="O1894">
        <v>17.3</v>
      </c>
      <c r="P1894" t="s">
        <v>14516</v>
      </c>
      <c r="Q1894">
        <f t="shared" si="29"/>
        <v>5619</v>
      </c>
      <c r="R1894">
        <f>IF(COUNTIF($A$2:A1894,A1894)=1,Q1894,"")</f>
        <v>5619</v>
      </c>
    </row>
    <row r="1895" spans="1:18">
      <c r="A1895" t="s">
        <v>12705</v>
      </c>
      <c r="B1895" t="s">
        <v>1916</v>
      </c>
      <c r="C1895" t="s">
        <v>14902</v>
      </c>
      <c r="D1895" t="s">
        <v>100</v>
      </c>
      <c r="E1895" t="s">
        <v>14517</v>
      </c>
      <c r="F1895" t="s">
        <v>17593</v>
      </c>
      <c r="G1895" t="s">
        <v>90</v>
      </c>
      <c r="H1895" t="s">
        <v>14527</v>
      </c>
      <c r="I1895" t="s">
        <v>204</v>
      </c>
      <c r="J1895" s="28">
        <v>45298</v>
      </c>
      <c r="K1895" s="28"/>
      <c r="M1895">
        <v>0</v>
      </c>
      <c r="N1895">
        <v>1</v>
      </c>
      <c r="O1895">
        <v>2.9</v>
      </c>
      <c r="P1895" t="s">
        <v>14550</v>
      </c>
      <c r="Q1895">
        <f t="shared" si="29"/>
        <v>5946</v>
      </c>
      <c r="R1895">
        <f>IF(COUNTIF($A$2:A1895,A1895)=1,Q1895,"")</f>
        <v>5946</v>
      </c>
    </row>
    <row r="1896" spans="1:18">
      <c r="A1896" t="s">
        <v>17594</v>
      </c>
      <c r="B1896" t="s">
        <v>1341</v>
      </c>
      <c r="C1896" t="s">
        <v>15807</v>
      </c>
      <c r="D1896" t="s">
        <v>73</v>
      </c>
      <c r="E1896" t="s">
        <v>14543</v>
      </c>
      <c r="F1896" t="s">
        <v>17595</v>
      </c>
      <c r="G1896" t="s">
        <v>61</v>
      </c>
      <c r="H1896" t="s">
        <v>14904</v>
      </c>
      <c r="I1896" t="s">
        <v>5540</v>
      </c>
      <c r="J1896" s="28">
        <v>45142</v>
      </c>
      <c r="K1896" s="28">
        <v>45166</v>
      </c>
      <c r="L1896">
        <v>46</v>
      </c>
      <c r="M1896">
        <v>1</v>
      </c>
      <c r="N1896">
        <v>4</v>
      </c>
      <c r="P1896" t="s">
        <v>14550</v>
      </c>
      <c r="Q1896">
        <f t="shared" si="29"/>
        <v>37199</v>
      </c>
      <c r="R1896">
        <f>IF(COUNTIF($A$2:A1896,A1896)=1,Q1896,"")</f>
        <v>37199</v>
      </c>
    </row>
    <row r="1897" spans="1:18">
      <c r="A1897" t="s">
        <v>17596</v>
      </c>
      <c r="B1897" t="s">
        <v>801</v>
      </c>
      <c r="C1897" t="s">
        <v>15705</v>
      </c>
      <c r="D1897" t="s">
        <v>73</v>
      </c>
      <c r="E1897" t="s">
        <v>14517</v>
      </c>
      <c r="F1897" t="s">
        <v>17597</v>
      </c>
      <c r="G1897" t="s">
        <v>90</v>
      </c>
      <c r="H1897" t="s">
        <v>14540</v>
      </c>
      <c r="I1897" t="s">
        <v>1939</v>
      </c>
      <c r="J1897" s="28">
        <v>44928</v>
      </c>
      <c r="K1897" s="28"/>
      <c r="M1897">
        <v>0</v>
      </c>
      <c r="N1897">
        <v>1</v>
      </c>
      <c r="O1897">
        <v>7.4</v>
      </c>
      <c r="P1897" t="s">
        <v>14516</v>
      </c>
      <c r="Q1897">
        <f t="shared" si="29"/>
        <v>24967</v>
      </c>
      <c r="R1897">
        <f>IF(COUNTIF($A$2:A1897,A1897)=1,Q1897,"")</f>
        <v>24967</v>
      </c>
    </row>
    <row r="1898" spans="1:18">
      <c r="A1898" t="s">
        <v>17598</v>
      </c>
      <c r="B1898" t="s">
        <v>6538</v>
      </c>
      <c r="C1898" t="s">
        <v>15639</v>
      </c>
      <c r="D1898" t="s">
        <v>73</v>
      </c>
      <c r="E1898" t="s">
        <v>14590</v>
      </c>
      <c r="F1898" t="s">
        <v>17599</v>
      </c>
      <c r="G1898" t="s">
        <v>90</v>
      </c>
      <c r="H1898" t="s">
        <v>14565</v>
      </c>
      <c r="I1898" t="s">
        <v>3903</v>
      </c>
      <c r="J1898" s="28">
        <v>45056</v>
      </c>
      <c r="K1898" s="28"/>
      <c r="M1898">
        <v>0</v>
      </c>
      <c r="N1898">
        <v>1</v>
      </c>
      <c r="O1898">
        <v>3.6</v>
      </c>
      <c r="P1898" t="s">
        <v>14516</v>
      </c>
      <c r="Q1898">
        <f t="shared" si="29"/>
        <v>24681</v>
      </c>
      <c r="R1898">
        <f>IF(COUNTIF($A$2:A1898,A1898)=1,Q1898,"")</f>
        <v>24681</v>
      </c>
    </row>
    <row r="1899" spans="1:18">
      <c r="A1899" t="s">
        <v>17600</v>
      </c>
      <c r="B1899" t="s">
        <v>3609</v>
      </c>
      <c r="C1899" t="s">
        <v>3098</v>
      </c>
      <c r="D1899" t="s">
        <v>52</v>
      </c>
      <c r="E1899" t="s">
        <v>14509</v>
      </c>
      <c r="F1899" t="s">
        <v>17601</v>
      </c>
      <c r="G1899" t="s">
        <v>80</v>
      </c>
      <c r="H1899" t="s">
        <v>14580</v>
      </c>
      <c r="I1899" t="s">
        <v>2109</v>
      </c>
      <c r="J1899" s="28"/>
      <c r="K1899" s="28"/>
      <c r="M1899">
        <v>0</v>
      </c>
      <c r="N1899">
        <v>1</v>
      </c>
      <c r="O1899">
        <v>16</v>
      </c>
      <c r="P1899" t="s">
        <v>14507</v>
      </c>
      <c r="Q1899">
        <f t="shared" si="29"/>
        <v>100447</v>
      </c>
      <c r="R1899">
        <f>IF(COUNTIF($A$2:A1899,A1899)=1,Q1899,"")</f>
        <v>100447</v>
      </c>
    </row>
    <row r="1900" spans="1:18">
      <c r="A1900" t="s">
        <v>17602</v>
      </c>
      <c r="B1900" t="s">
        <v>3849</v>
      </c>
      <c r="C1900" t="s">
        <v>15252</v>
      </c>
      <c r="D1900" t="s">
        <v>73</v>
      </c>
      <c r="E1900" t="s">
        <v>14590</v>
      </c>
      <c r="F1900" t="s">
        <v>17603</v>
      </c>
      <c r="G1900" t="s">
        <v>53</v>
      </c>
      <c r="H1900" t="s">
        <v>14545</v>
      </c>
      <c r="I1900" t="s">
        <v>9056</v>
      </c>
      <c r="J1900" s="28">
        <v>45199</v>
      </c>
      <c r="K1900" s="28"/>
      <c r="M1900">
        <v>0</v>
      </c>
      <c r="N1900">
        <v>1</v>
      </c>
      <c r="O1900">
        <v>12.9</v>
      </c>
      <c r="P1900" t="s">
        <v>14550</v>
      </c>
      <c r="Q1900">
        <f t="shared" si="29"/>
        <v>20266</v>
      </c>
      <c r="R1900">
        <f>IF(COUNTIF($A$2:A1900,A1900)=1,Q1900,"")</f>
        <v>20266</v>
      </c>
    </row>
    <row r="1901" spans="1:18">
      <c r="A1901" t="s">
        <v>12131</v>
      </c>
      <c r="B1901" t="s">
        <v>2018</v>
      </c>
      <c r="C1901" t="s">
        <v>15050</v>
      </c>
      <c r="D1901" t="s">
        <v>52</v>
      </c>
      <c r="E1901" t="s">
        <v>14509</v>
      </c>
      <c r="F1901" t="s">
        <v>17604</v>
      </c>
      <c r="G1901" t="s">
        <v>14588</v>
      </c>
      <c r="H1901" t="s">
        <v>15934</v>
      </c>
      <c r="I1901" t="s">
        <v>2284</v>
      </c>
      <c r="J1901" s="28">
        <v>45453</v>
      </c>
      <c r="K1901" s="28"/>
      <c r="M1901">
        <v>0</v>
      </c>
      <c r="N1901">
        <v>1</v>
      </c>
      <c r="O1901">
        <v>15</v>
      </c>
      <c r="P1901" t="s">
        <v>14516</v>
      </c>
      <c r="Q1901">
        <f t="shared" si="29"/>
        <v>119151</v>
      </c>
      <c r="R1901">
        <f>IF(COUNTIF($A$2:A1901,A1901)=1,Q1901,"")</f>
        <v>119151</v>
      </c>
    </row>
    <row r="1902" spans="1:18">
      <c r="A1902" t="s">
        <v>5093</v>
      </c>
      <c r="B1902" t="s">
        <v>3898</v>
      </c>
      <c r="C1902" t="s">
        <v>14809</v>
      </c>
      <c r="D1902" t="s">
        <v>52</v>
      </c>
      <c r="E1902" t="s">
        <v>14504</v>
      </c>
      <c r="F1902" t="s">
        <v>17605</v>
      </c>
      <c r="G1902" t="s">
        <v>133</v>
      </c>
      <c r="H1902" t="s">
        <v>14682</v>
      </c>
      <c r="I1902" t="s">
        <v>3495</v>
      </c>
      <c r="J1902" s="28">
        <v>44973</v>
      </c>
      <c r="K1902" s="28"/>
      <c r="M1902">
        <v>0</v>
      </c>
      <c r="N1902">
        <v>1</v>
      </c>
      <c r="O1902">
        <v>24</v>
      </c>
      <c r="P1902" t="s">
        <v>14516</v>
      </c>
      <c r="Q1902">
        <f t="shared" si="29"/>
        <v>120181</v>
      </c>
      <c r="R1902">
        <f>IF(COUNTIF($A$2:A1902,A1902)=1,Q1902,"")</f>
        <v>120181</v>
      </c>
    </row>
    <row r="1903" spans="1:18">
      <c r="A1903" t="s">
        <v>13649</v>
      </c>
      <c r="B1903" t="s">
        <v>174</v>
      </c>
      <c r="C1903" t="s">
        <v>14557</v>
      </c>
      <c r="D1903" t="s">
        <v>100</v>
      </c>
      <c r="E1903" t="s">
        <v>14543</v>
      </c>
      <c r="F1903" t="s">
        <v>17606</v>
      </c>
      <c r="G1903" t="s">
        <v>14588</v>
      </c>
      <c r="H1903" t="s">
        <v>14925</v>
      </c>
      <c r="I1903" t="s">
        <v>1667</v>
      </c>
      <c r="J1903" s="28">
        <v>45699</v>
      </c>
      <c r="K1903" s="28">
        <v>45598</v>
      </c>
      <c r="L1903">
        <v>66</v>
      </c>
      <c r="M1903">
        <v>1</v>
      </c>
      <c r="N1903">
        <v>1</v>
      </c>
      <c r="O1903">
        <v>20.3</v>
      </c>
      <c r="P1903" t="s">
        <v>14524</v>
      </c>
      <c r="Q1903">
        <f t="shared" si="29"/>
        <v>6587</v>
      </c>
      <c r="R1903">
        <f>IF(COUNTIF($A$2:A1903,A1903)=1,Q1903,"")</f>
        <v>6587</v>
      </c>
    </row>
    <row r="1904" spans="1:18">
      <c r="A1904" t="s">
        <v>9241</v>
      </c>
      <c r="B1904" t="s">
        <v>6074</v>
      </c>
      <c r="C1904" t="s">
        <v>17607</v>
      </c>
      <c r="D1904" t="s">
        <v>52</v>
      </c>
      <c r="E1904" t="s">
        <v>14543</v>
      </c>
      <c r="F1904" t="s">
        <v>17608</v>
      </c>
      <c r="G1904" t="s">
        <v>53</v>
      </c>
      <c r="H1904" t="s">
        <v>14545</v>
      </c>
      <c r="I1904" t="s">
        <v>861</v>
      </c>
      <c r="J1904" s="28">
        <v>45158</v>
      </c>
      <c r="K1904" s="28">
        <v>45163</v>
      </c>
      <c r="L1904">
        <v>168</v>
      </c>
      <c r="M1904">
        <v>1</v>
      </c>
      <c r="N1904">
        <v>3</v>
      </c>
      <c r="P1904" t="s">
        <v>14512</v>
      </c>
      <c r="Q1904">
        <f t="shared" si="29"/>
        <v>56340</v>
      </c>
      <c r="R1904">
        <f>IF(COUNTIF($A$2:A1904,A1904)=1,Q1904,"")</f>
        <v>56340</v>
      </c>
    </row>
    <row r="1905" spans="1:18">
      <c r="A1905" t="s">
        <v>17609</v>
      </c>
      <c r="B1905" t="s">
        <v>4288</v>
      </c>
      <c r="C1905" t="s">
        <v>16183</v>
      </c>
      <c r="D1905" t="s">
        <v>73</v>
      </c>
      <c r="E1905" t="s">
        <v>14543</v>
      </c>
      <c r="F1905" t="s">
        <v>17610</v>
      </c>
      <c r="G1905" t="s">
        <v>14519</v>
      </c>
      <c r="H1905" t="s">
        <v>14553</v>
      </c>
      <c r="I1905" t="s">
        <v>17611</v>
      </c>
      <c r="J1905" s="28">
        <v>45717</v>
      </c>
      <c r="K1905" s="28">
        <v>45701</v>
      </c>
      <c r="L1905">
        <v>63</v>
      </c>
      <c r="M1905">
        <v>0</v>
      </c>
      <c r="N1905">
        <v>1</v>
      </c>
      <c r="O1905">
        <v>1.2</v>
      </c>
      <c r="P1905" t="s">
        <v>14550</v>
      </c>
      <c r="Q1905">
        <f t="shared" si="29"/>
        <v>19109</v>
      </c>
      <c r="R1905">
        <f>IF(COUNTIF($A$2:A1905,A1905)=1,Q1905,"")</f>
        <v>19109</v>
      </c>
    </row>
    <row r="1906" spans="1:18">
      <c r="A1906" t="s">
        <v>17612</v>
      </c>
      <c r="B1906" t="s">
        <v>1973</v>
      </c>
      <c r="C1906" t="s">
        <v>14660</v>
      </c>
      <c r="D1906" t="s">
        <v>119</v>
      </c>
      <c r="E1906" t="s">
        <v>14509</v>
      </c>
      <c r="F1906" t="s">
        <v>17613</v>
      </c>
      <c r="G1906" t="s">
        <v>80</v>
      </c>
      <c r="H1906" t="s">
        <v>14639</v>
      </c>
      <c r="I1906" t="s">
        <v>581</v>
      </c>
      <c r="J1906" s="28">
        <v>44890</v>
      </c>
      <c r="K1906" s="28"/>
      <c r="M1906">
        <v>0</v>
      </c>
      <c r="N1906">
        <v>1</v>
      </c>
      <c r="O1906">
        <v>5.2</v>
      </c>
      <c r="P1906" t="s">
        <v>14550</v>
      </c>
      <c r="Q1906">
        <f t="shared" si="29"/>
        <v>11844</v>
      </c>
      <c r="R1906">
        <f>IF(COUNTIF($A$2:A1906,A1906)=1,Q1906,"")</f>
        <v>11844</v>
      </c>
    </row>
    <row r="1907" spans="1:18">
      <c r="A1907" t="s">
        <v>5594</v>
      </c>
      <c r="B1907" t="s">
        <v>4914</v>
      </c>
      <c r="C1907" t="s">
        <v>14637</v>
      </c>
      <c r="D1907" t="s">
        <v>60</v>
      </c>
      <c r="E1907" t="s">
        <v>14590</v>
      </c>
      <c r="F1907" t="s">
        <v>16657</v>
      </c>
      <c r="G1907" t="s">
        <v>80</v>
      </c>
      <c r="H1907" t="s">
        <v>14682</v>
      </c>
      <c r="I1907" t="s">
        <v>243</v>
      </c>
      <c r="J1907" s="28">
        <v>45065</v>
      </c>
      <c r="K1907" s="28"/>
      <c r="M1907">
        <v>0</v>
      </c>
      <c r="N1907">
        <v>1</v>
      </c>
      <c r="P1907" t="s">
        <v>14516</v>
      </c>
      <c r="Q1907">
        <f t="shared" si="29"/>
        <v>6461</v>
      </c>
      <c r="R1907">
        <f>IF(COUNTIF($A$2:A1907,A1907)=1,Q1907,"")</f>
        <v>6461</v>
      </c>
    </row>
    <row r="1908" spans="1:18">
      <c r="A1908" t="s">
        <v>7569</v>
      </c>
      <c r="B1908" t="s">
        <v>2125</v>
      </c>
      <c r="C1908" t="s">
        <v>14796</v>
      </c>
      <c r="D1908" t="s">
        <v>60</v>
      </c>
      <c r="E1908" t="s">
        <v>14522</v>
      </c>
      <c r="F1908" t="s">
        <v>17614</v>
      </c>
      <c r="G1908" t="s">
        <v>67</v>
      </c>
      <c r="H1908" t="s">
        <v>14635</v>
      </c>
      <c r="I1908" t="s">
        <v>2406</v>
      </c>
      <c r="J1908" s="28">
        <v>44832</v>
      </c>
      <c r="K1908" s="28"/>
      <c r="M1908">
        <v>0</v>
      </c>
      <c r="N1908">
        <v>1</v>
      </c>
      <c r="O1908">
        <v>8.6999999999999993</v>
      </c>
      <c r="P1908" t="s">
        <v>14524</v>
      </c>
      <c r="Q1908">
        <f t="shared" si="29"/>
        <v>8388</v>
      </c>
      <c r="R1908">
        <f>IF(COUNTIF($A$2:A1908,A1908)=1,Q1908,"")</f>
        <v>8388</v>
      </c>
    </row>
    <row r="1909" spans="1:18">
      <c r="A1909" t="s">
        <v>8259</v>
      </c>
      <c r="B1909" t="s">
        <v>1911</v>
      </c>
      <c r="C1909" t="s">
        <v>16024</v>
      </c>
      <c r="D1909" t="s">
        <v>52</v>
      </c>
      <c r="E1909" t="s">
        <v>14504</v>
      </c>
      <c r="F1909" t="s">
        <v>17615</v>
      </c>
      <c r="G1909" t="s">
        <v>74</v>
      </c>
      <c r="H1909" t="s">
        <v>14537</v>
      </c>
      <c r="I1909" t="s">
        <v>1373</v>
      </c>
      <c r="J1909" s="28">
        <v>45159</v>
      </c>
      <c r="K1909" s="28"/>
      <c r="M1909">
        <v>0</v>
      </c>
      <c r="N1909">
        <v>1</v>
      </c>
      <c r="O1909">
        <v>23.1</v>
      </c>
      <c r="P1909" t="s">
        <v>14512</v>
      </c>
      <c r="Q1909">
        <f t="shared" si="29"/>
        <v>165373</v>
      </c>
      <c r="R1909">
        <f>IF(COUNTIF($A$2:A1909,A1909)=1,Q1909,"")</f>
        <v>165373</v>
      </c>
    </row>
    <row r="1910" spans="1:18">
      <c r="A1910" t="s">
        <v>17616</v>
      </c>
      <c r="B1910" t="s">
        <v>7951</v>
      </c>
      <c r="C1910" t="s">
        <v>3098</v>
      </c>
      <c r="D1910" t="s">
        <v>60</v>
      </c>
      <c r="E1910" t="s">
        <v>14504</v>
      </c>
      <c r="F1910" t="s">
        <v>17617</v>
      </c>
      <c r="G1910" t="s">
        <v>61</v>
      </c>
      <c r="H1910" t="s">
        <v>14560</v>
      </c>
      <c r="I1910" t="s">
        <v>938</v>
      </c>
      <c r="J1910" s="28">
        <v>45388</v>
      </c>
      <c r="K1910" s="28"/>
      <c r="M1910">
        <v>0</v>
      </c>
      <c r="N1910">
        <v>1</v>
      </c>
      <c r="O1910">
        <v>23.5</v>
      </c>
      <c r="P1910" t="s">
        <v>14524</v>
      </c>
      <c r="Q1910">
        <f t="shared" si="29"/>
        <v>19985</v>
      </c>
      <c r="R1910">
        <f>IF(COUNTIF($A$2:A1910,A1910)=1,Q1910,"")</f>
        <v>19985</v>
      </c>
    </row>
    <row r="1911" spans="1:18">
      <c r="A1911" t="s">
        <v>14094</v>
      </c>
      <c r="B1911" t="s">
        <v>2555</v>
      </c>
      <c r="C1911" t="s">
        <v>3098</v>
      </c>
      <c r="D1911" t="s">
        <v>100</v>
      </c>
      <c r="E1911" t="s">
        <v>14590</v>
      </c>
      <c r="F1911" t="s">
        <v>17618</v>
      </c>
      <c r="G1911" t="s">
        <v>53</v>
      </c>
      <c r="H1911" t="s">
        <v>14530</v>
      </c>
      <c r="I1911" t="s">
        <v>1686</v>
      </c>
      <c r="J1911" s="28">
        <v>44926</v>
      </c>
      <c r="K1911" s="28"/>
      <c r="M1911">
        <v>0</v>
      </c>
      <c r="N1911">
        <v>1</v>
      </c>
      <c r="O1911">
        <v>0.4</v>
      </c>
      <c r="P1911" t="s">
        <v>14507</v>
      </c>
      <c r="Q1911">
        <f t="shared" si="29"/>
        <v>2161</v>
      </c>
      <c r="R1911">
        <f>IF(COUNTIF($A$2:A1911,A1911)=1,Q1911,"")</f>
        <v>2161</v>
      </c>
    </row>
    <row r="1912" spans="1:18">
      <c r="A1912" t="s">
        <v>8067</v>
      </c>
      <c r="B1912" t="s">
        <v>5078</v>
      </c>
      <c r="C1912" t="s">
        <v>3098</v>
      </c>
      <c r="D1912" t="s">
        <v>60</v>
      </c>
      <c r="E1912" t="s">
        <v>14504</v>
      </c>
      <c r="F1912" t="s">
        <v>17619</v>
      </c>
      <c r="G1912" t="s">
        <v>74</v>
      </c>
      <c r="H1912" t="s">
        <v>14571</v>
      </c>
      <c r="I1912" t="s">
        <v>1933</v>
      </c>
      <c r="J1912" s="28">
        <v>45148</v>
      </c>
      <c r="K1912" s="28"/>
      <c r="M1912">
        <v>0</v>
      </c>
      <c r="N1912">
        <v>1</v>
      </c>
      <c r="O1912">
        <v>2.2999999999999998</v>
      </c>
      <c r="P1912" t="s">
        <v>14550</v>
      </c>
      <c r="Q1912">
        <f t="shared" si="29"/>
        <v>17201</v>
      </c>
      <c r="R1912">
        <f>IF(COUNTIF($A$2:A1912,A1912)=1,Q1912,"")</f>
        <v>17201</v>
      </c>
    </row>
    <row r="1913" spans="1:18">
      <c r="A1913" t="s">
        <v>6325</v>
      </c>
      <c r="B1913" t="s">
        <v>3820</v>
      </c>
      <c r="C1913" t="s">
        <v>3098</v>
      </c>
      <c r="D1913" t="s">
        <v>52</v>
      </c>
      <c r="E1913" t="s">
        <v>14504</v>
      </c>
      <c r="F1913" t="s">
        <v>17620</v>
      </c>
      <c r="G1913" t="s">
        <v>67</v>
      </c>
      <c r="H1913" t="s">
        <v>14527</v>
      </c>
      <c r="I1913" t="s">
        <v>115</v>
      </c>
      <c r="J1913" s="28">
        <v>45364</v>
      </c>
      <c r="K1913" s="28"/>
      <c r="M1913">
        <v>0</v>
      </c>
      <c r="N1913">
        <v>1</v>
      </c>
      <c r="O1913">
        <v>14.8</v>
      </c>
      <c r="P1913" t="s">
        <v>14512</v>
      </c>
      <c r="Q1913">
        <f t="shared" si="29"/>
        <v>67756</v>
      </c>
      <c r="R1913">
        <f>IF(COUNTIF($A$2:A1913,A1913)=1,Q1913,"")</f>
        <v>67756</v>
      </c>
    </row>
    <row r="1914" spans="1:18">
      <c r="A1914" t="s">
        <v>8797</v>
      </c>
      <c r="B1914" t="s">
        <v>11158</v>
      </c>
      <c r="C1914" t="s">
        <v>3098</v>
      </c>
      <c r="D1914" t="s">
        <v>100</v>
      </c>
      <c r="E1914" t="s">
        <v>14558</v>
      </c>
      <c r="F1914" t="s">
        <v>15560</v>
      </c>
      <c r="G1914" t="s">
        <v>80</v>
      </c>
      <c r="H1914" t="s">
        <v>14757</v>
      </c>
      <c r="I1914" t="s">
        <v>2486</v>
      </c>
      <c r="J1914" s="28">
        <v>44920</v>
      </c>
      <c r="K1914" s="28">
        <v>44863</v>
      </c>
      <c r="L1914">
        <v>62</v>
      </c>
      <c r="M1914">
        <v>0</v>
      </c>
      <c r="N1914">
        <v>1</v>
      </c>
      <c r="O1914">
        <v>6.3</v>
      </c>
      <c r="P1914" t="s">
        <v>14507</v>
      </c>
      <c r="Q1914">
        <f t="shared" si="29"/>
        <v>8137</v>
      </c>
      <c r="R1914">
        <f>IF(COUNTIF($A$2:A1914,A1914)=1,Q1914,"")</f>
        <v>8137</v>
      </c>
    </row>
    <row r="1915" spans="1:18">
      <c r="A1915" t="s">
        <v>17621</v>
      </c>
      <c r="B1915" t="s">
        <v>821</v>
      </c>
      <c r="C1915" t="s">
        <v>15734</v>
      </c>
      <c r="D1915" t="s">
        <v>52</v>
      </c>
      <c r="E1915" t="s">
        <v>14517</v>
      </c>
      <c r="F1915" t="s">
        <v>17622</v>
      </c>
      <c r="G1915" t="s">
        <v>14588</v>
      </c>
      <c r="H1915" t="s">
        <v>14527</v>
      </c>
      <c r="I1915" t="s">
        <v>1336</v>
      </c>
      <c r="J1915" s="28">
        <v>45657</v>
      </c>
      <c r="K1915" s="28"/>
      <c r="M1915">
        <v>0</v>
      </c>
      <c r="N1915">
        <v>1</v>
      </c>
      <c r="P1915" t="s">
        <v>14516</v>
      </c>
      <c r="Q1915">
        <f t="shared" si="29"/>
        <v>132098</v>
      </c>
      <c r="R1915">
        <f>IF(COUNTIF($A$2:A1915,A1915)=1,Q1915,"")</f>
        <v>132098</v>
      </c>
    </row>
    <row r="1916" spans="1:18">
      <c r="A1916" t="s">
        <v>17623</v>
      </c>
      <c r="B1916" t="s">
        <v>4041</v>
      </c>
      <c r="C1916" t="s">
        <v>15272</v>
      </c>
      <c r="D1916" t="s">
        <v>73</v>
      </c>
      <c r="E1916" t="s">
        <v>14590</v>
      </c>
      <c r="F1916" t="s">
        <v>17624</v>
      </c>
      <c r="G1916" t="s">
        <v>133</v>
      </c>
      <c r="H1916" t="s">
        <v>14682</v>
      </c>
      <c r="I1916" t="s">
        <v>372</v>
      </c>
      <c r="J1916" s="28">
        <v>45168</v>
      </c>
      <c r="K1916" s="28"/>
      <c r="M1916">
        <v>0</v>
      </c>
      <c r="N1916">
        <v>1</v>
      </c>
      <c r="O1916">
        <v>2.4</v>
      </c>
      <c r="P1916" t="s">
        <v>14516</v>
      </c>
      <c r="Q1916">
        <f t="shared" si="29"/>
        <v>33294</v>
      </c>
      <c r="R1916">
        <f>IF(COUNTIF($A$2:A1916,A1916)=1,Q1916,"")</f>
        <v>33294</v>
      </c>
    </row>
    <row r="1917" spans="1:18">
      <c r="A1917" t="s">
        <v>10359</v>
      </c>
      <c r="B1917" t="s">
        <v>1162</v>
      </c>
      <c r="C1917" t="s">
        <v>3098</v>
      </c>
      <c r="D1917" t="s">
        <v>60</v>
      </c>
      <c r="E1917" t="s">
        <v>14509</v>
      </c>
      <c r="F1917" t="s">
        <v>17625</v>
      </c>
      <c r="G1917" t="s">
        <v>53</v>
      </c>
      <c r="H1917" t="s">
        <v>14532</v>
      </c>
      <c r="I1917" t="s">
        <v>5411</v>
      </c>
      <c r="J1917" s="28">
        <v>45434</v>
      </c>
      <c r="K1917" s="28"/>
      <c r="M1917">
        <v>0</v>
      </c>
      <c r="N1917">
        <v>1</v>
      </c>
      <c r="P1917" t="s">
        <v>14524</v>
      </c>
      <c r="Q1917">
        <f t="shared" si="29"/>
        <v>13201</v>
      </c>
      <c r="R1917">
        <f>IF(COUNTIF($A$2:A1917,A1917)=1,Q1917,"")</f>
        <v>13201</v>
      </c>
    </row>
    <row r="1918" spans="1:18">
      <c r="A1918" t="s">
        <v>17626</v>
      </c>
      <c r="B1918" t="s">
        <v>5062</v>
      </c>
      <c r="C1918" t="s">
        <v>16700</v>
      </c>
      <c r="D1918" t="s">
        <v>52</v>
      </c>
      <c r="E1918" t="s">
        <v>14509</v>
      </c>
      <c r="F1918" t="s">
        <v>17627</v>
      </c>
      <c r="G1918" t="s">
        <v>80</v>
      </c>
      <c r="H1918" t="s">
        <v>14545</v>
      </c>
      <c r="I1918" t="s">
        <v>3565</v>
      </c>
      <c r="J1918" s="28">
        <v>44847</v>
      </c>
      <c r="K1918" s="28"/>
      <c r="M1918">
        <v>0</v>
      </c>
      <c r="N1918">
        <v>1</v>
      </c>
      <c r="O1918">
        <v>21.8</v>
      </c>
      <c r="P1918" t="s">
        <v>14507</v>
      </c>
      <c r="Q1918">
        <f t="shared" si="29"/>
        <v>111086</v>
      </c>
      <c r="R1918">
        <f>IF(COUNTIF($A$2:A1918,A1918)=1,Q1918,"")</f>
        <v>111086</v>
      </c>
    </row>
    <row r="1919" spans="1:18">
      <c r="A1919" t="s">
        <v>17628</v>
      </c>
      <c r="B1919" t="s">
        <v>1819</v>
      </c>
      <c r="C1919" t="s">
        <v>16155</v>
      </c>
      <c r="D1919" t="s">
        <v>60</v>
      </c>
      <c r="E1919" t="s">
        <v>14522</v>
      </c>
      <c r="F1919" t="s">
        <v>17629</v>
      </c>
      <c r="G1919" t="s">
        <v>53</v>
      </c>
      <c r="H1919" t="s">
        <v>14568</v>
      </c>
      <c r="I1919" t="s">
        <v>4665</v>
      </c>
      <c r="J1919" s="28">
        <v>45802</v>
      </c>
      <c r="K1919" s="28"/>
      <c r="M1919">
        <v>0</v>
      </c>
      <c r="N1919">
        <v>1</v>
      </c>
      <c r="O1919">
        <v>29.5</v>
      </c>
      <c r="P1919" t="s">
        <v>14507</v>
      </c>
      <c r="Q1919">
        <f t="shared" si="29"/>
        <v>7592</v>
      </c>
      <c r="R1919">
        <f>IF(COUNTIF($A$2:A1919,A1919)=1,Q1919,"")</f>
        <v>7592</v>
      </c>
    </row>
    <row r="1920" spans="1:18">
      <c r="A1920" t="s">
        <v>8382</v>
      </c>
      <c r="B1920" t="s">
        <v>4624</v>
      </c>
      <c r="C1920" t="s">
        <v>15592</v>
      </c>
      <c r="D1920" t="s">
        <v>52</v>
      </c>
      <c r="E1920" t="s">
        <v>14558</v>
      </c>
      <c r="F1920" t="s">
        <v>17630</v>
      </c>
      <c r="G1920" t="s">
        <v>14588</v>
      </c>
      <c r="H1920" t="s">
        <v>14635</v>
      </c>
      <c r="I1920" t="s">
        <v>2123</v>
      </c>
      <c r="J1920" s="28">
        <v>45789</v>
      </c>
      <c r="K1920" s="28">
        <v>45795</v>
      </c>
      <c r="L1920">
        <v>181</v>
      </c>
      <c r="M1920">
        <v>0</v>
      </c>
      <c r="N1920">
        <v>1</v>
      </c>
      <c r="O1920">
        <v>26</v>
      </c>
      <c r="P1920" t="s">
        <v>14512</v>
      </c>
      <c r="Q1920">
        <f t="shared" si="29"/>
        <v>170989</v>
      </c>
      <c r="R1920">
        <f>IF(COUNTIF($A$2:A1920,A1920)=1,Q1920,"")</f>
        <v>170989</v>
      </c>
    </row>
    <row r="1921" spans="1:18">
      <c r="A1921" t="s">
        <v>10549</v>
      </c>
      <c r="B1921" t="s">
        <v>3750</v>
      </c>
      <c r="C1921" t="s">
        <v>15045</v>
      </c>
      <c r="D1921" t="s">
        <v>60</v>
      </c>
      <c r="E1921" t="s">
        <v>14509</v>
      </c>
      <c r="F1921" t="s">
        <v>17631</v>
      </c>
      <c r="G1921" t="s">
        <v>53</v>
      </c>
      <c r="H1921" t="s">
        <v>14639</v>
      </c>
      <c r="I1921" t="s">
        <v>500</v>
      </c>
      <c r="J1921" s="28">
        <v>45488</v>
      </c>
      <c r="K1921" s="28"/>
      <c r="M1921">
        <v>0</v>
      </c>
      <c r="N1921">
        <v>1</v>
      </c>
      <c r="O1921">
        <v>32.1</v>
      </c>
      <c r="P1921" t="s">
        <v>14550</v>
      </c>
      <c r="Q1921">
        <f t="shared" si="29"/>
        <v>6223</v>
      </c>
      <c r="R1921">
        <f>IF(COUNTIF($A$2:A1921,A1921)=1,Q1921,"")</f>
        <v>6223</v>
      </c>
    </row>
    <row r="1922" spans="1:18">
      <c r="A1922" t="s">
        <v>7554</v>
      </c>
      <c r="B1922" t="s">
        <v>2783</v>
      </c>
      <c r="C1922" t="s">
        <v>3098</v>
      </c>
      <c r="D1922" t="s">
        <v>119</v>
      </c>
      <c r="E1922" t="s">
        <v>14509</v>
      </c>
      <c r="F1922" t="s">
        <v>15660</v>
      </c>
      <c r="G1922" t="s">
        <v>67</v>
      </c>
      <c r="H1922" t="s">
        <v>14574</v>
      </c>
      <c r="I1922" t="s">
        <v>2716</v>
      </c>
      <c r="J1922" s="28">
        <v>45673</v>
      </c>
      <c r="K1922" s="28"/>
      <c r="M1922">
        <v>0</v>
      </c>
      <c r="N1922">
        <v>1</v>
      </c>
      <c r="O1922">
        <v>15.2</v>
      </c>
      <c r="P1922" t="s">
        <v>14512</v>
      </c>
      <c r="Q1922">
        <f t="shared" ref="Q1922:Q1985" si="30">IFERROR(IF(RIGHT(UPPER(TRIM(F1922)),1)="K",VALUE(SUBSTITUTE(SUBSTITUTE(LEFT(TRIM(F1922),LEN(TRIM(F1922))-1),"$",""),",",""))*1000,IF(RIGHT(UPPER(TRIM(F1922)),1)="M",VALUE(SUBSTITUTE(SUBSTITUTE(LEFT(TRIM(F1922),LEN(TRIM(F1922))-1),"$",""),",",""))*1000000,VALUE(SUBSTITUTE(SUBSTITUTE(TRIM(F1922),"$",""),",","")))),"")</f>
        <v>12716</v>
      </c>
      <c r="R1922">
        <f>IF(COUNTIF($A$2:A1922,A1922)=1,Q1922,"")</f>
        <v>12716</v>
      </c>
    </row>
    <row r="1923" spans="1:18">
      <c r="A1923" t="s">
        <v>13010</v>
      </c>
      <c r="B1923" t="s">
        <v>1121</v>
      </c>
      <c r="C1923" t="s">
        <v>15709</v>
      </c>
      <c r="D1923" t="s">
        <v>60</v>
      </c>
      <c r="E1923" t="s">
        <v>14509</v>
      </c>
      <c r="F1923" t="s">
        <v>17632</v>
      </c>
      <c r="G1923" t="s">
        <v>74</v>
      </c>
      <c r="H1923" t="s">
        <v>14616</v>
      </c>
      <c r="I1923" t="s">
        <v>91</v>
      </c>
      <c r="J1923" s="28">
        <v>45405</v>
      </c>
      <c r="K1923" s="28"/>
      <c r="M1923">
        <v>0</v>
      </c>
      <c r="N1923">
        <v>1</v>
      </c>
      <c r="O1923">
        <v>34.200000000000003</v>
      </c>
      <c r="P1923" t="s">
        <v>14507</v>
      </c>
      <c r="Q1923">
        <f t="shared" si="30"/>
        <v>14719</v>
      </c>
      <c r="R1923">
        <f>IF(COUNTIF($A$2:A1923,A1923)=1,Q1923,"")</f>
        <v>14719</v>
      </c>
    </row>
    <row r="1924" spans="1:18">
      <c r="A1924" t="s">
        <v>17633</v>
      </c>
      <c r="B1924" t="s">
        <v>5657</v>
      </c>
      <c r="C1924" t="s">
        <v>3098</v>
      </c>
      <c r="D1924" t="s">
        <v>100</v>
      </c>
      <c r="E1924" t="s">
        <v>14558</v>
      </c>
      <c r="F1924" t="s">
        <v>17634</v>
      </c>
      <c r="G1924" t="s">
        <v>67</v>
      </c>
      <c r="H1924" t="s">
        <v>14852</v>
      </c>
      <c r="I1924" t="s">
        <v>489</v>
      </c>
      <c r="J1924" s="28">
        <v>44696</v>
      </c>
      <c r="K1924" s="28">
        <v>44771</v>
      </c>
      <c r="L1924">
        <v>166</v>
      </c>
      <c r="M1924">
        <v>0</v>
      </c>
      <c r="N1924">
        <v>1</v>
      </c>
      <c r="O1924">
        <v>14.8</v>
      </c>
      <c r="P1924" t="s">
        <v>14524</v>
      </c>
      <c r="Q1924">
        <f t="shared" si="30"/>
        <v>4011</v>
      </c>
      <c r="R1924">
        <f>IF(COUNTIF($A$2:A1924,A1924)=1,Q1924,"")</f>
        <v>4011</v>
      </c>
    </row>
    <row r="1925" spans="1:18">
      <c r="A1925" t="s">
        <v>17635</v>
      </c>
      <c r="B1925" t="s">
        <v>2090</v>
      </c>
      <c r="C1925" t="s">
        <v>3098</v>
      </c>
      <c r="D1925" t="s">
        <v>60</v>
      </c>
      <c r="E1925" t="s">
        <v>14558</v>
      </c>
      <c r="F1925" t="s">
        <v>17636</v>
      </c>
      <c r="G1925" t="s">
        <v>14519</v>
      </c>
      <c r="H1925" t="s">
        <v>14532</v>
      </c>
      <c r="I1925" t="s">
        <v>393</v>
      </c>
      <c r="J1925" s="28">
        <v>44777</v>
      </c>
      <c r="K1925" s="28">
        <v>44859</v>
      </c>
      <c r="L1925">
        <v>199</v>
      </c>
      <c r="M1925">
        <v>0</v>
      </c>
      <c r="N1925">
        <v>1</v>
      </c>
      <c r="O1925">
        <v>5.3</v>
      </c>
      <c r="P1925" t="s">
        <v>14512</v>
      </c>
      <c r="Q1925">
        <f t="shared" si="30"/>
        <v>12933</v>
      </c>
      <c r="R1925">
        <f>IF(COUNTIF($A$2:A1925,A1925)=1,Q1925,"")</f>
        <v>12933</v>
      </c>
    </row>
    <row r="1926" spans="1:18">
      <c r="A1926" t="s">
        <v>12312</v>
      </c>
      <c r="B1926" t="s">
        <v>10259</v>
      </c>
      <c r="C1926" t="s">
        <v>14760</v>
      </c>
      <c r="D1926" t="s">
        <v>119</v>
      </c>
      <c r="E1926" t="s">
        <v>14504</v>
      </c>
      <c r="F1926" t="s">
        <v>17637</v>
      </c>
      <c r="G1926" t="s">
        <v>14519</v>
      </c>
      <c r="H1926" t="s">
        <v>14639</v>
      </c>
      <c r="I1926" t="s">
        <v>1105</v>
      </c>
      <c r="J1926" s="28">
        <v>44805</v>
      </c>
      <c r="K1926" s="28"/>
      <c r="M1926">
        <v>0</v>
      </c>
      <c r="N1926">
        <v>1</v>
      </c>
      <c r="O1926">
        <v>27.8</v>
      </c>
      <c r="P1926" t="s">
        <v>14507</v>
      </c>
      <c r="Q1926">
        <f t="shared" si="30"/>
        <v>3630</v>
      </c>
      <c r="R1926">
        <f>IF(COUNTIF($A$2:A1926,A1926)=1,Q1926,"")</f>
        <v>3630</v>
      </c>
    </row>
    <row r="1927" spans="1:18">
      <c r="A1927" t="s">
        <v>4023</v>
      </c>
      <c r="B1927" t="s">
        <v>720</v>
      </c>
      <c r="C1927" t="s">
        <v>15479</v>
      </c>
      <c r="D1927" t="s">
        <v>119</v>
      </c>
      <c r="E1927" t="s">
        <v>14543</v>
      </c>
      <c r="F1927" t="s">
        <v>17638</v>
      </c>
      <c r="G1927" t="s">
        <v>80</v>
      </c>
      <c r="H1927" t="s">
        <v>14635</v>
      </c>
      <c r="I1927" t="s">
        <v>558</v>
      </c>
      <c r="J1927" s="28">
        <v>45588</v>
      </c>
      <c r="K1927" s="28">
        <v>45529</v>
      </c>
      <c r="L1927">
        <v>111</v>
      </c>
      <c r="M1927">
        <v>1</v>
      </c>
      <c r="N1927">
        <v>4</v>
      </c>
      <c r="O1927">
        <v>0</v>
      </c>
      <c r="P1927" t="s">
        <v>14512</v>
      </c>
      <c r="Q1927">
        <f t="shared" si="30"/>
        <v>7382</v>
      </c>
      <c r="R1927">
        <f>IF(COUNTIF($A$2:A1927,A1927)=1,Q1927,"")</f>
        <v>7382</v>
      </c>
    </row>
    <row r="1928" spans="1:18">
      <c r="A1928" t="s">
        <v>3315</v>
      </c>
      <c r="B1928" t="s">
        <v>1431</v>
      </c>
      <c r="C1928" t="s">
        <v>3098</v>
      </c>
      <c r="D1928" t="s">
        <v>52</v>
      </c>
      <c r="E1928" t="s">
        <v>14509</v>
      </c>
      <c r="F1928" t="s">
        <v>17639</v>
      </c>
      <c r="G1928" t="s">
        <v>53</v>
      </c>
      <c r="H1928" t="s">
        <v>14565</v>
      </c>
      <c r="I1928" t="s">
        <v>2301</v>
      </c>
      <c r="J1928" s="28">
        <v>45110</v>
      </c>
      <c r="K1928" s="28"/>
      <c r="M1928">
        <v>0</v>
      </c>
      <c r="N1928">
        <v>1</v>
      </c>
      <c r="O1928">
        <v>34.6</v>
      </c>
      <c r="P1928" t="s">
        <v>14512</v>
      </c>
      <c r="Q1928">
        <f t="shared" si="30"/>
        <v>205542</v>
      </c>
      <c r="R1928">
        <f>IF(COUNTIF($A$2:A1928,A1928)=1,Q1928,"")</f>
        <v>205542</v>
      </c>
    </row>
    <row r="1929" spans="1:18">
      <c r="A1929" t="s">
        <v>5466</v>
      </c>
      <c r="B1929" t="s">
        <v>2245</v>
      </c>
      <c r="C1929" t="s">
        <v>3098</v>
      </c>
      <c r="D1929" t="s">
        <v>100</v>
      </c>
      <c r="E1929" t="s">
        <v>14517</v>
      </c>
      <c r="F1929" t="s">
        <v>17640</v>
      </c>
      <c r="G1929" t="s">
        <v>61</v>
      </c>
      <c r="H1929" t="s">
        <v>14560</v>
      </c>
      <c r="I1929" t="s">
        <v>1152</v>
      </c>
      <c r="J1929" s="28">
        <v>45510</v>
      </c>
      <c r="K1929" s="28"/>
      <c r="M1929">
        <v>0</v>
      </c>
      <c r="N1929">
        <v>1</v>
      </c>
      <c r="O1929">
        <v>32.299999999999997</v>
      </c>
      <c r="P1929" t="s">
        <v>14524</v>
      </c>
      <c r="Q1929">
        <f t="shared" si="30"/>
        <v>5157</v>
      </c>
      <c r="R1929">
        <f>IF(COUNTIF($A$2:A1929,A1929)=1,Q1929,"")</f>
        <v>5157</v>
      </c>
    </row>
    <row r="1930" spans="1:18">
      <c r="A1930" t="s">
        <v>17641</v>
      </c>
      <c r="B1930" t="s">
        <v>2822</v>
      </c>
      <c r="C1930" t="s">
        <v>15475</v>
      </c>
      <c r="D1930" t="s">
        <v>119</v>
      </c>
      <c r="E1930" t="s">
        <v>14522</v>
      </c>
      <c r="F1930" t="s">
        <v>17642</v>
      </c>
      <c r="G1930" t="s">
        <v>14588</v>
      </c>
      <c r="H1930" t="s">
        <v>14530</v>
      </c>
      <c r="I1930" t="s">
        <v>986</v>
      </c>
      <c r="J1930" s="28">
        <v>45650</v>
      </c>
      <c r="K1930" s="28"/>
      <c r="M1930">
        <v>0</v>
      </c>
      <c r="N1930">
        <v>1</v>
      </c>
      <c r="O1930">
        <v>32.700000000000003</v>
      </c>
      <c r="P1930" t="s">
        <v>14550</v>
      </c>
      <c r="Q1930">
        <f t="shared" si="30"/>
        <v>6473</v>
      </c>
      <c r="R1930">
        <f>IF(COUNTIF($A$2:A1930,A1930)=1,Q1930,"")</f>
        <v>6473</v>
      </c>
    </row>
    <row r="1931" spans="1:18">
      <c r="A1931" t="s">
        <v>17643</v>
      </c>
      <c r="B1931" t="s">
        <v>1590</v>
      </c>
      <c r="C1931" t="s">
        <v>15004</v>
      </c>
      <c r="D1931" t="s">
        <v>73</v>
      </c>
      <c r="E1931" t="s">
        <v>14543</v>
      </c>
      <c r="F1931" t="s">
        <v>15537</v>
      </c>
      <c r="G1931" t="s">
        <v>74</v>
      </c>
      <c r="H1931" t="s">
        <v>14580</v>
      </c>
      <c r="I1931" t="s">
        <v>16304</v>
      </c>
      <c r="J1931" s="28">
        <v>45404</v>
      </c>
      <c r="K1931" s="28">
        <v>45409</v>
      </c>
      <c r="L1931">
        <v>73</v>
      </c>
      <c r="M1931">
        <v>0</v>
      </c>
      <c r="N1931">
        <v>1</v>
      </c>
      <c r="O1931">
        <v>5.6</v>
      </c>
      <c r="P1931" t="s">
        <v>14550</v>
      </c>
      <c r="Q1931">
        <f t="shared" si="30"/>
        <v>24000</v>
      </c>
      <c r="R1931">
        <f>IF(COUNTIF($A$2:A1931,A1931)=1,Q1931,"")</f>
        <v>24000</v>
      </c>
    </row>
    <row r="1932" spans="1:18">
      <c r="A1932" t="s">
        <v>17644</v>
      </c>
      <c r="B1932" t="s">
        <v>1020</v>
      </c>
      <c r="C1932" t="s">
        <v>3098</v>
      </c>
      <c r="D1932" t="s">
        <v>100</v>
      </c>
      <c r="E1932" t="s">
        <v>14509</v>
      </c>
      <c r="F1932" t="s">
        <v>17645</v>
      </c>
      <c r="G1932" t="s">
        <v>67</v>
      </c>
      <c r="H1932" t="s">
        <v>14616</v>
      </c>
      <c r="I1932" t="s">
        <v>1908</v>
      </c>
      <c r="J1932" s="28">
        <v>44850</v>
      </c>
      <c r="K1932" s="28"/>
      <c r="M1932">
        <v>0</v>
      </c>
      <c r="N1932">
        <v>1</v>
      </c>
      <c r="O1932">
        <v>3.6</v>
      </c>
      <c r="P1932" t="s">
        <v>14524</v>
      </c>
      <c r="Q1932">
        <f t="shared" si="30"/>
        <v>8740</v>
      </c>
      <c r="R1932">
        <f>IF(COUNTIF($A$2:A1932,A1932)=1,Q1932,"")</f>
        <v>8740</v>
      </c>
    </row>
    <row r="1933" spans="1:18">
      <c r="A1933" t="s">
        <v>17646</v>
      </c>
      <c r="B1933" t="s">
        <v>1421</v>
      </c>
      <c r="C1933" t="s">
        <v>3098</v>
      </c>
      <c r="D1933" t="s">
        <v>119</v>
      </c>
      <c r="E1933" t="s">
        <v>14504</v>
      </c>
      <c r="F1933" t="s">
        <v>17647</v>
      </c>
      <c r="G1933" t="s">
        <v>67</v>
      </c>
      <c r="H1933" t="s">
        <v>14553</v>
      </c>
      <c r="I1933" t="s">
        <v>1511</v>
      </c>
      <c r="J1933" s="28">
        <v>45388</v>
      </c>
      <c r="K1933" s="28"/>
      <c r="M1933">
        <v>0</v>
      </c>
      <c r="N1933">
        <v>1</v>
      </c>
      <c r="O1933">
        <v>32.5</v>
      </c>
      <c r="P1933" t="s">
        <v>14512</v>
      </c>
      <c r="Q1933">
        <f t="shared" si="30"/>
        <v>9954</v>
      </c>
      <c r="R1933">
        <f>IF(COUNTIF($A$2:A1933,A1933)=1,Q1933,"")</f>
        <v>9954</v>
      </c>
    </row>
    <row r="1934" spans="1:18">
      <c r="A1934" t="s">
        <v>7808</v>
      </c>
      <c r="B1934" t="s">
        <v>5934</v>
      </c>
      <c r="C1934" t="s">
        <v>14920</v>
      </c>
      <c r="D1934" t="s">
        <v>100</v>
      </c>
      <c r="E1934" t="s">
        <v>14509</v>
      </c>
      <c r="F1934" t="s">
        <v>17648</v>
      </c>
      <c r="G1934" t="s">
        <v>90</v>
      </c>
      <c r="H1934" t="s">
        <v>14549</v>
      </c>
      <c r="I1934" t="s">
        <v>1394</v>
      </c>
      <c r="J1934" s="28">
        <v>45672</v>
      </c>
      <c r="K1934" s="28"/>
      <c r="M1934">
        <v>0</v>
      </c>
      <c r="N1934">
        <v>1</v>
      </c>
      <c r="O1934">
        <v>12.1</v>
      </c>
      <c r="P1934" t="s">
        <v>14512</v>
      </c>
      <c r="Q1934">
        <f t="shared" si="30"/>
        <v>7012</v>
      </c>
      <c r="R1934">
        <f>IF(COUNTIF($A$2:A1934,A1934)=1,Q1934,"")</f>
        <v>7012</v>
      </c>
    </row>
    <row r="1935" spans="1:18">
      <c r="A1935" t="s">
        <v>9143</v>
      </c>
      <c r="B1935" t="s">
        <v>2472</v>
      </c>
      <c r="C1935" t="s">
        <v>14911</v>
      </c>
      <c r="D1935" t="s">
        <v>100</v>
      </c>
      <c r="E1935" t="s">
        <v>14558</v>
      </c>
      <c r="F1935" t="s">
        <v>17649</v>
      </c>
      <c r="G1935" t="s">
        <v>90</v>
      </c>
      <c r="H1935" t="s">
        <v>14540</v>
      </c>
      <c r="I1935" t="s">
        <v>2374</v>
      </c>
      <c r="J1935" s="28">
        <v>45577</v>
      </c>
      <c r="K1935" s="28">
        <v>45558</v>
      </c>
      <c r="L1935">
        <v>75</v>
      </c>
      <c r="M1935">
        <v>0</v>
      </c>
      <c r="N1935">
        <v>1</v>
      </c>
      <c r="O1935">
        <v>23.2</v>
      </c>
      <c r="P1935" t="s">
        <v>14524</v>
      </c>
      <c r="Q1935">
        <f t="shared" si="30"/>
        <v>1969</v>
      </c>
      <c r="R1935">
        <f>IF(COUNTIF($A$2:A1935,A1935)=1,Q1935,"")</f>
        <v>1969</v>
      </c>
    </row>
    <row r="1936" spans="1:18">
      <c r="A1936" t="s">
        <v>17650</v>
      </c>
      <c r="B1936" t="s">
        <v>1536</v>
      </c>
      <c r="C1936" t="s">
        <v>14676</v>
      </c>
      <c r="D1936" t="s">
        <v>60</v>
      </c>
      <c r="E1936" t="s">
        <v>14509</v>
      </c>
      <c r="F1936" t="s">
        <v>17651</v>
      </c>
      <c r="G1936" t="s">
        <v>90</v>
      </c>
      <c r="H1936" t="s">
        <v>15333</v>
      </c>
      <c r="I1936" t="s">
        <v>305</v>
      </c>
      <c r="J1936" s="28">
        <v>45266</v>
      </c>
      <c r="K1936" s="28"/>
      <c r="M1936">
        <v>0</v>
      </c>
      <c r="N1936">
        <v>1</v>
      </c>
      <c r="O1936">
        <v>29.6</v>
      </c>
      <c r="P1936" t="s">
        <v>14550</v>
      </c>
      <c r="Q1936">
        <f t="shared" si="30"/>
        <v>6323</v>
      </c>
      <c r="R1936">
        <f>IF(COUNTIF($A$2:A1936,A1936)=1,Q1936,"")</f>
        <v>6323</v>
      </c>
    </row>
    <row r="1937" spans="1:18">
      <c r="A1937" t="s">
        <v>5031</v>
      </c>
      <c r="B1937" t="s">
        <v>6594</v>
      </c>
      <c r="C1937" t="s">
        <v>14927</v>
      </c>
      <c r="D1937" t="s">
        <v>119</v>
      </c>
      <c r="E1937" t="s">
        <v>14543</v>
      </c>
      <c r="F1937" t="s">
        <v>17652</v>
      </c>
      <c r="G1937" t="s">
        <v>74</v>
      </c>
      <c r="H1937" t="s">
        <v>15213</v>
      </c>
      <c r="I1937" t="s">
        <v>401</v>
      </c>
      <c r="J1937" s="28">
        <v>44877</v>
      </c>
      <c r="K1937" s="28">
        <v>44839</v>
      </c>
      <c r="L1937">
        <v>39</v>
      </c>
      <c r="M1937">
        <v>1</v>
      </c>
      <c r="N1937">
        <v>1</v>
      </c>
      <c r="O1937">
        <v>1.1000000000000001</v>
      </c>
      <c r="P1937" t="s">
        <v>14524</v>
      </c>
      <c r="Q1937">
        <f t="shared" si="30"/>
        <v>11132</v>
      </c>
      <c r="R1937">
        <f>IF(COUNTIF($A$2:A1937,A1937)=1,Q1937,"")</f>
        <v>11132</v>
      </c>
    </row>
    <row r="1938" spans="1:18">
      <c r="A1938" t="s">
        <v>17653</v>
      </c>
      <c r="B1938" t="s">
        <v>1576</v>
      </c>
      <c r="C1938" t="s">
        <v>15639</v>
      </c>
      <c r="D1938" t="s">
        <v>100</v>
      </c>
      <c r="E1938" t="s">
        <v>14522</v>
      </c>
      <c r="F1938" t="s">
        <v>17654</v>
      </c>
      <c r="G1938" t="s">
        <v>61</v>
      </c>
      <c r="H1938" t="s">
        <v>14619</v>
      </c>
      <c r="I1938" t="s">
        <v>1012</v>
      </c>
      <c r="J1938" s="28">
        <v>45438</v>
      </c>
      <c r="K1938" s="28"/>
      <c r="M1938">
        <v>0</v>
      </c>
      <c r="N1938">
        <v>1</v>
      </c>
      <c r="O1938">
        <v>16.5</v>
      </c>
      <c r="P1938" t="s">
        <v>14550</v>
      </c>
      <c r="Q1938">
        <f t="shared" si="30"/>
        <v>1947</v>
      </c>
      <c r="R1938">
        <f>IF(COUNTIF($A$2:A1938,A1938)=1,Q1938,"")</f>
        <v>1947</v>
      </c>
    </row>
    <row r="1939" spans="1:18">
      <c r="A1939" t="s">
        <v>9621</v>
      </c>
      <c r="B1939" t="s">
        <v>304</v>
      </c>
      <c r="C1939" t="s">
        <v>14786</v>
      </c>
      <c r="D1939" t="s">
        <v>73</v>
      </c>
      <c r="E1939" t="s">
        <v>14543</v>
      </c>
      <c r="F1939" t="s">
        <v>17655</v>
      </c>
      <c r="G1939" t="s">
        <v>80</v>
      </c>
      <c r="H1939" t="s">
        <v>14511</v>
      </c>
      <c r="I1939" t="s">
        <v>827</v>
      </c>
      <c r="J1939" s="28">
        <v>45664</v>
      </c>
      <c r="K1939" s="28">
        <v>45768</v>
      </c>
      <c r="L1939">
        <v>124</v>
      </c>
      <c r="M1939">
        <v>0</v>
      </c>
      <c r="N1939">
        <v>1</v>
      </c>
      <c r="O1939">
        <v>25.4</v>
      </c>
      <c r="P1939" t="s">
        <v>14516</v>
      </c>
      <c r="Q1939">
        <f t="shared" si="30"/>
        <v>30481</v>
      </c>
      <c r="R1939">
        <f>IF(COUNTIF($A$2:A1939,A1939)=1,Q1939,"")</f>
        <v>30481</v>
      </c>
    </row>
    <row r="1940" spans="1:18">
      <c r="A1940" t="s">
        <v>4524</v>
      </c>
      <c r="B1940" t="s">
        <v>7462</v>
      </c>
      <c r="C1940" t="s">
        <v>15688</v>
      </c>
      <c r="D1940" t="s">
        <v>60</v>
      </c>
      <c r="E1940" t="s">
        <v>14522</v>
      </c>
      <c r="F1940" t="s">
        <v>17656</v>
      </c>
      <c r="G1940" t="s">
        <v>90</v>
      </c>
      <c r="H1940" t="s">
        <v>14682</v>
      </c>
      <c r="I1940" t="s">
        <v>5308</v>
      </c>
      <c r="J1940" s="28">
        <v>44801</v>
      </c>
      <c r="K1940" s="28"/>
      <c r="M1940">
        <v>0</v>
      </c>
      <c r="N1940">
        <v>1</v>
      </c>
      <c r="O1940">
        <v>8.3000000000000007</v>
      </c>
      <c r="P1940" t="s">
        <v>14524</v>
      </c>
      <c r="Q1940">
        <f t="shared" si="30"/>
        <v>6990</v>
      </c>
      <c r="R1940">
        <f>IF(COUNTIF($A$2:A1940,A1940)=1,Q1940,"")</f>
        <v>6990</v>
      </c>
    </row>
    <row r="1941" spans="1:18">
      <c r="A1941" t="s">
        <v>17657</v>
      </c>
      <c r="B1941" t="s">
        <v>3293</v>
      </c>
      <c r="C1941" t="s">
        <v>15921</v>
      </c>
      <c r="D1941" t="s">
        <v>100</v>
      </c>
      <c r="E1941" t="s">
        <v>14543</v>
      </c>
      <c r="F1941" t="s">
        <v>17658</v>
      </c>
      <c r="G1941" t="s">
        <v>133</v>
      </c>
      <c r="H1941" t="s">
        <v>14560</v>
      </c>
      <c r="I1941" t="s">
        <v>9545</v>
      </c>
      <c r="J1941" s="28">
        <v>44968</v>
      </c>
      <c r="K1941" s="28">
        <v>45067</v>
      </c>
      <c r="L1941">
        <v>182</v>
      </c>
      <c r="M1941">
        <v>0</v>
      </c>
      <c r="N1941">
        <v>1</v>
      </c>
      <c r="O1941">
        <v>10.1</v>
      </c>
      <c r="P1941" t="s">
        <v>14550</v>
      </c>
      <c r="Q1941">
        <f t="shared" si="30"/>
        <v>2418</v>
      </c>
      <c r="R1941">
        <f>IF(COUNTIF($A$2:A1941,A1941)=1,Q1941,"")</f>
        <v>2418</v>
      </c>
    </row>
    <row r="1942" spans="1:18">
      <c r="A1942" t="s">
        <v>3236</v>
      </c>
      <c r="B1942" t="s">
        <v>2053</v>
      </c>
      <c r="C1942" t="s">
        <v>3098</v>
      </c>
      <c r="D1942" t="s">
        <v>119</v>
      </c>
      <c r="E1942" t="s">
        <v>14543</v>
      </c>
      <c r="F1942" t="s">
        <v>17659</v>
      </c>
      <c r="G1942" t="s">
        <v>133</v>
      </c>
      <c r="H1942" t="s">
        <v>14540</v>
      </c>
      <c r="I1942" t="s">
        <v>9301</v>
      </c>
      <c r="J1942" s="28">
        <v>44976</v>
      </c>
      <c r="K1942" s="28">
        <v>44846</v>
      </c>
      <c r="L1942">
        <v>43</v>
      </c>
      <c r="M1942">
        <v>1</v>
      </c>
      <c r="N1942">
        <v>4</v>
      </c>
      <c r="O1942">
        <v>25.1</v>
      </c>
      <c r="P1942" t="s">
        <v>14550</v>
      </c>
      <c r="Q1942">
        <f t="shared" si="30"/>
        <v>9952</v>
      </c>
      <c r="R1942">
        <f>IF(COUNTIF($A$2:A1942,A1942)=1,Q1942,"")</f>
        <v>9952</v>
      </c>
    </row>
    <row r="1943" spans="1:18">
      <c r="A1943" t="s">
        <v>14106</v>
      </c>
      <c r="B1943" t="s">
        <v>5638</v>
      </c>
      <c r="C1943" t="s">
        <v>15000</v>
      </c>
      <c r="D1943" t="s">
        <v>60</v>
      </c>
      <c r="E1943" t="s">
        <v>14590</v>
      </c>
      <c r="F1943" t="s">
        <v>17660</v>
      </c>
      <c r="G1943" t="s">
        <v>74</v>
      </c>
      <c r="H1943" t="s">
        <v>14540</v>
      </c>
      <c r="I1943" t="s">
        <v>861</v>
      </c>
      <c r="J1943" s="28">
        <v>45077</v>
      </c>
      <c r="K1943" s="28"/>
      <c r="M1943">
        <v>0</v>
      </c>
      <c r="N1943">
        <v>1</v>
      </c>
      <c r="O1943">
        <v>32.299999999999997</v>
      </c>
      <c r="P1943" t="s">
        <v>14550</v>
      </c>
      <c r="Q1943">
        <f t="shared" si="30"/>
        <v>18561</v>
      </c>
      <c r="R1943">
        <f>IF(COUNTIF($A$2:A1943,A1943)=1,Q1943,"")</f>
        <v>18561</v>
      </c>
    </row>
    <row r="1944" spans="1:18">
      <c r="A1944" t="s">
        <v>13148</v>
      </c>
      <c r="B1944" t="s">
        <v>1517</v>
      </c>
      <c r="C1944" t="s">
        <v>3098</v>
      </c>
      <c r="D1944" t="s">
        <v>119</v>
      </c>
      <c r="E1944" t="s">
        <v>14590</v>
      </c>
      <c r="F1944" t="s">
        <v>14510</v>
      </c>
      <c r="G1944" t="s">
        <v>80</v>
      </c>
      <c r="H1944" t="s">
        <v>14571</v>
      </c>
      <c r="I1944" t="s">
        <v>5269</v>
      </c>
      <c r="J1944" s="28">
        <v>45139</v>
      </c>
      <c r="K1944" s="28"/>
      <c r="M1944">
        <v>0</v>
      </c>
      <c r="N1944">
        <v>1</v>
      </c>
      <c r="O1944">
        <v>8.4</v>
      </c>
      <c r="P1944" t="s">
        <v>14516</v>
      </c>
      <c r="Q1944">
        <f t="shared" si="30"/>
        <v>3000</v>
      </c>
      <c r="R1944">
        <f>IF(COUNTIF($A$2:A1944,A1944)=1,Q1944,"")</f>
        <v>3000</v>
      </c>
    </row>
    <row r="1945" spans="1:18">
      <c r="A1945" t="s">
        <v>17661</v>
      </c>
      <c r="B1945" t="s">
        <v>170</v>
      </c>
      <c r="C1945" t="s">
        <v>3098</v>
      </c>
      <c r="D1945" t="s">
        <v>100</v>
      </c>
      <c r="E1945" t="s">
        <v>14543</v>
      </c>
      <c r="F1945" t="s">
        <v>17662</v>
      </c>
      <c r="G1945" t="s">
        <v>61</v>
      </c>
      <c r="H1945" t="s">
        <v>14532</v>
      </c>
      <c r="I1945" t="s">
        <v>852</v>
      </c>
      <c r="J1945" s="28">
        <v>45110</v>
      </c>
      <c r="K1945" s="28">
        <v>45101</v>
      </c>
      <c r="L1945">
        <v>150</v>
      </c>
      <c r="M1945">
        <v>0</v>
      </c>
      <c r="N1945">
        <v>1</v>
      </c>
      <c r="O1945">
        <v>7.4</v>
      </c>
      <c r="P1945" t="s">
        <v>14512</v>
      </c>
      <c r="Q1945">
        <f t="shared" si="30"/>
        <v>5812</v>
      </c>
      <c r="R1945">
        <f>IF(COUNTIF($A$2:A1945,A1945)=1,Q1945,"")</f>
        <v>5812</v>
      </c>
    </row>
    <row r="1946" spans="1:18">
      <c r="A1946" t="s">
        <v>17663</v>
      </c>
      <c r="B1946" t="s">
        <v>833</v>
      </c>
      <c r="C1946" t="s">
        <v>14513</v>
      </c>
      <c r="D1946" t="s">
        <v>60</v>
      </c>
      <c r="E1946" t="s">
        <v>14504</v>
      </c>
      <c r="F1946" t="s">
        <v>17664</v>
      </c>
      <c r="G1946" t="s">
        <v>61</v>
      </c>
      <c r="H1946" t="s">
        <v>15144</v>
      </c>
      <c r="I1946" t="s">
        <v>5341</v>
      </c>
      <c r="J1946" s="28">
        <v>44676</v>
      </c>
      <c r="K1946" s="28"/>
      <c r="M1946">
        <v>0</v>
      </c>
      <c r="N1946">
        <v>1</v>
      </c>
      <c r="O1946">
        <v>9.3000000000000007</v>
      </c>
      <c r="P1946" t="s">
        <v>14516</v>
      </c>
      <c r="Q1946">
        <f t="shared" si="30"/>
        <v>11581</v>
      </c>
      <c r="R1946">
        <f>IF(COUNTIF($A$2:A1946,A1946)=1,Q1946,"")</f>
        <v>11581</v>
      </c>
    </row>
    <row r="1947" spans="1:18">
      <c r="A1947" t="s">
        <v>8927</v>
      </c>
      <c r="B1947" t="s">
        <v>374</v>
      </c>
      <c r="C1947" t="s">
        <v>14846</v>
      </c>
      <c r="D1947" t="s">
        <v>119</v>
      </c>
      <c r="E1947" t="s">
        <v>14558</v>
      </c>
      <c r="F1947" t="s">
        <v>17665</v>
      </c>
      <c r="G1947" t="s">
        <v>14519</v>
      </c>
      <c r="H1947" t="s">
        <v>14511</v>
      </c>
      <c r="I1947" t="s">
        <v>613</v>
      </c>
      <c r="J1947" s="28">
        <v>45290</v>
      </c>
      <c r="K1947" s="28">
        <v>45274</v>
      </c>
      <c r="L1947">
        <v>88</v>
      </c>
      <c r="M1947">
        <v>0</v>
      </c>
      <c r="N1947">
        <v>1</v>
      </c>
      <c r="O1947">
        <v>20.7</v>
      </c>
      <c r="P1947" t="s">
        <v>14524</v>
      </c>
      <c r="Q1947">
        <f t="shared" si="30"/>
        <v>5630</v>
      </c>
      <c r="R1947">
        <f>IF(COUNTIF($A$2:A1947,A1947)=1,Q1947,"")</f>
        <v>5630</v>
      </c>
    </row>
    <row r="1948" spans="1:18">
      <c r="A1948" t="s">
        <v>14100</v>
      </c>
      <c r="B1948" t="s">
        <v>1981</v>
      </c>
      <c r="C1948" t="s">
        <v>14513</v>
      </c>
      <c r="D1948" t="s">
        <v>73</v>
      </c>
      <c r="E1948" t="s">
        <v>14590</v>
      </c>
      <c r="F1948" t="s">
        <v>17666</v>
      </c>
      <c r="G1948" t="s">
        <v>133</v>
      </c>
      <c r="H1948" t="s">
        <v>14800</v>
      </c>
      <c r="I1948" t="s">
        <v>316</v>
      </c>
      <c r="J1948" s="28">
        <v>44990</v>
      </c>
      <c r="K1948" s="28"/>
      <c r="M1948">
        <v>0</v>
      </c>
      <c r="N1948">
        <v>1</v>
      </c>
      <c r="O1948">
        <v>28</v>
      </c>
      <c r="P1948" t="s">
        <v>14524</v>
      </c>
      <c r="Q1948">
        <f t="shared" si="30"/>
        <v>34769</v>
      </c>
      <c r="R1948">
        <f>IF(COUNTIF($A$2:A1948,A1948)=1,Q1948,"")</f>
        <v>34769</v>
      </c>
    </row>
    <row r="1949" spans="1:18">
      <c r="A1949" t="s">
        <v>17667</v>
      </c>
      <c r="B1949" t="s">
        <v>5503</v>
      </c>
      <c r="C1949" t="s">
        <v>15291</v>
      </c>
      <c r="D1949" t="s">
        <v>100</v>
      </c>
      <c r="E1949" t="s">
        <v>14558</v>
      </c>
      <c r="F1949" t="s">
        <v>17668</v>
      </c>
      <c r="G1949" t="s">
        <v>53</v>
      </c>
      <c r="H1949" t="s">
        <v>14549</v>
      </c>
      <c r="I1949" t="s">
        <v>167</v>
      </c>
      <c r="J1949" s="28">
        <v>44672</v>
      </c>
      <c r="K1949" s="28">
        <v>44640</v>
      </c>
      <c r="L1949">
        <v>30</v>
      </c>
      <c r="M1949">
        <v>0</v>
      </c>
      <c r="N1949">
        <v>1</v>
      </c>
      <c r="O1949">
        <v>5.8</v>
      </c>
      <c r="P1949" t="s">
        <v>14516</v>
      </c>
      <c r="Q1949">
        <f t="shared" si="30"/>
        <v>9576</v>
      </c>
      <c r="R1949">
        <f>IF(COUNTIF($A$2:A1949,A1949)=1,Q1949,"")</f>
        <v>9576</v>
      </c>
    </row>
    <row r="1950" spans="1:18">
      <c r="A1950" t="s">
        <v>7648</v>
      </c>
      <c r="B1950" t="s">
        <v>104</v>
      </c>
      <c r="C1950" t="s">
        <v>14625</v>
      </c>
      <c r="D1950" t="s">
        <v>119</v>
      </c>
      <c r="E1950" t="s">
        <v>14517</v>
      </c>
      <c r="F1950" t="s">
        <v>17669</v>
      </c>
      <c r="G1950" t="s">
        <v>74</v>
      </c>
      <c r="H1950" t="s">
        <v>14537</v>
      </c>
      <c r="I1950" t="s">
        <v>1579</v>
      </c>
      <c r="J1950" s="28">
        <v>45366</v>
      </c>
      <c r="K1950" s="28"/>
      <c r="M1950">
        <v>0</v>
      </c>
      <c r="N1950">
        <v>1</v>
      </c>
      <c r="P1950" t="s">
        <v>14512</v>
      </c>
      <c r="Q1950">
        <f t="shared" si="30"/>
        <v>10890</v>
      </c>
      <c r="R1950">
        <f>IF(COUNTIF($A$2:A1950,A1950)=1,Q1950,"")</f>
        <v>10890</v>
      </c>
    </row>
    <row r="1951" spans="1:18">
      <c r="A1951" t="s">
        <v>10353</v>
      </c>
      <c r="B1951" t="s">
        <v>13261</v>
      </c>
      <c r="C1951" t="s">
        <v>3098</v>
      </c>
      <c r="D1951" t="s">
        <v>60</v>
      </c>
      <c r="E1951" t="s">
        <v>14504</v>
      </c>
      <c r="F1951" t="s">
        <v>17670</v>
      </c>
      <c r="G1951" t="s">
        <v>90</v>
      </c>
      <c r="H1951" t="s">
        <v>14574</v>
      </c>
      <c r="I1951" t="s">
        <v>107</v>
      </c>
      <c r="J1951" s="28">
        <v>44898</v>
      </c>
      <c r="K1951" s="28"/>
      <c r="M1951">
        <v>0</v>
      </c>
      <c r="N1951">
        <v>1</v>
      </c>
      <c r="O1951">
        <v>1.8</v>
      </c>
      <c r="P1951" t="s">
        <v>14512</v>
      </c>
      <c r="Q1951">
        <f t="shared" si="30"/>
        <v>6479</v>
      </c>
      <c r="R1951">
        <f>IF(COUNTIF($A$2:A1951,A1951)=1,Q1951,"")</f>
        <v>6479</v>
      </c>
    </row>
    <row r="1952" spans="1:18">
      <c r="A1952" t="s">
        <v>7142</v>
      </c>
      <c r="B1952" t="s">
        <v>2369</v>
      </c>
      <c r="C1952" t="s">
        <v>3098</v>
      </c>
      <c r="D1952" t="s">
        <v>119</v>
      </c>
      <c r="E1952" t="s">
        <v>14509</v>
      </c>
      <c r="F1952" t="s">
        <v>17671</v>
      </c>
      <c r="G1952" t="s">
        <v>53</v>
      </c>
      <c r="H1952" t="s">
        <v>14871</v>
      </c>
      <c r="I1952" t="s">
        <v>6122</v>
      </c>
      <c r="J1952" s="28">
        <v>45626</v>
      </c>
      <c r="K1952" s="28"/>
      <c r="M1952">
        <v>0</v>
      </c>
      <c r="N1952">
        <v>1</v>
      </c>
      <c r="P1952" t="s">
        <v>14524</v>
      </c>
      <c r="Q1952">
        <f t="shared" si="30"/>
        <v>10016</v>
      </c>
      <c r="R1952">
        <f>IF(COUNTIF($A$2:A1952,A1952)=1,Q1952,"")</f>
        <v>10016</v>
      </c>
    </row>
    <row r="1953" spans="1:18">
      <c r="A1953" t="s">
        <v>9092</v>
      </c>
      <c r="B1953" t="s">
        <v>1930</v>
      </c>
      <c r="C1953" t="s">
        <v>15004</v>
      </c>
      <c r="D1953" t="s">
        <v>52</v>
      </c>
      <c r="E1953" t="s">
        <v>14558</v>
      </c>
      <c r="F1953" t="s">
        <v>17672</v>
      </c>
      <c r="G1953" t="s">
        <v>61</v>
      </c>
      <c r="H1953" t="s">
        <v>14568</v>
      </c>
      <c r="I1953" t="s">
        <v>2547</v>
      </c>
      <c r="J1953" s="28">
        <v>45333</v>
      </c>
      <c r="K1953" s="28">
        <v>45403</v>
      </c>
      <c r="L1953">
        <v>186</v>
      </c>
      <c r="M1953">
        <v>0</v>
      </c>
      <c r="N1953">
        <v>1</v>
      </c>
      <c r="O1953">
        <v>31.7</v>
      </c>
      <c r="P1953" t="s">
        <v>14507</v>
      </c>
      <c r="Q1953">
        <f t="shared" si="30"/>
        <v>212756</v>
      </c>
      <c r="R1953">
        <f>IF(COUNTIF($A$2:A1953,A1953)=1,Q1953,"")</f>
        <v>212756</v>
      </c>
    </row>
    <row r="1954" spans="1:18">
      <c r="A1954" t="s">
        <v>9946</v>
      </c>
      <c r="B1954" t="s">
        <v>2527</v>
      </c>
      <c r="C1954" t="s">
        <v>3098</v>
      </c>
      <c r="D1954" t="s">
        <v>119</v>
      </c>
      <c r="E1954" t="s">
        <v>14543</v>
      </c>
      <c r="F1954" t="s">
        <v>17446</v>
      </c>
      <c r="G1954" t="s">
        <v>133</v>
      </c>
      <c r="H1954" t="s">
        <v>14766</v>
      </c>
      <c r="I1954" t="s">
        <v>1280</v>
      </c>
      <c r="J1954" s="28">
        <v>45660</v>
      </c>
      <c r="K1954" s="28">
        <v>45690</v>
      </c>
      <c r="L1954">
        <v>58</v>
      </c>
      <c r="M1954">
        <v>0</v>
      </c>
      <c r="N1954">
        <v>1</v>
      </c>
      <c r="O1954">
        <v>17.600000000000001</v>
      </c>
      <c r="P1954" t="s">
        <v>14550</v>
      </c>
      <c r="Q1954">
        <f t="shared" si="30"/>
        <v>12196</v>
      </c>
      <c r="R1954">
        <f>IF(COUNTIF($A$2:A1954,A1954)=1,Q1954,"")</f>
        <v>12196</v>
      </c>
    </row>
    <row r="1955" spans="1:18">
      <c r="A1955" t="s">
        <v>9650</v>
      </c>
      <c r="B1955" t="s">
        <v>851</v>
      </c>
      <c r="C1955" t="s">
        <v>14969</v>
      </c>
      <c r="D1955" t="s">
        <v>60</v>
      </c>
      <c r="E1955" t="s">
        <v>14504</v>
      </c>
      <c r="F1955" t="s">
        <v>14531</v>
      </c>
      <c r="G1955" t="s">
        <v>14588</v>
      </c>
      <c r="H1955" t="s">
        <v>14571</v>
      </c>
      <c r="I1955" t="s">
        <v>2955</v>
      </c>
      <c r="J1955" s="28">
        <v>44864</v>
      </c>
      <c r="K1955" s="28"/>
      <c r="M1955">
        <v>0</v>
      </c>
      <c r="N1955">
        <v>1</v>
      </c>
      <c r="O1955">
        <v>31.1</v>
      </c>
      <c r="P1955" t="s">
        <v>14507</v>
      </c>
      <c r="Q1955">
        <f t="shared" si="30"/>
        <v>4000</v>
      </c>
      <c r="R1955">
        <f>IF(COUNTIF($A$2:A1955,A1955)=1,Q1955,"")</f>
        <v>4000</v>
      </c>
    </row>
    <row r="1956" spans="1:18">
      <c r="A1956" t="s">
        <v>7698</v>
      </c>
      <c r="B1956" t="s">
        <v>9307</v>
      </c>
      <c r="C1956" t="s">
        <v>15607</v>
      </c>
      <c r="D1956" t="s">
        <v>52</v>
      </c>
      <c r="E1956" t="s">
        <v>14590</v>
      </c>
      <c r="F1956" t="s">
        <v>17673</v>
      </c>
      <c r="G1956" t="s">
        <v>53</v>
      </c>
      <c r="H1956" t="s">
        <v>14571</v>
      </c>
      <c r="I1956" t="s">
        <v>1986</v>
      </c>
      <c r="J1956" s="28">
        <v>44831</v>
      </c>
      <c r="K1956" s="28"/>
      <c r="M1956">
        <v>0</v>
      </c>
      <c r="N1956">
        <v>1</v>
      </c>
      <c r="O1956">
        <v>0.6</v>
      </c>
      <c r="P1956" t="s">
        <v>14512</v>
      </c>
      <c r="Q1956">
        <f t="shared" si="30"/>
        <v>120604</v>
      </c>
      <c r="R1956">
        <f>IF(COUNTIF($A$2:A1956,A1956)=1,Q1956,"")</f>
        <v>120604</v>
      </c>
    </row>
    <row r="1957" spans="1:18">
      <c r="A1957" t="s">
        <v>7218</v>
      </c>
      <c r="B1957" t="s">
        <v>3962</v>
      </c>
      <c r="C1957" t="s">
        <v>14653</v>
      </c>
      <c r="D1957" t="s">
        <v>52</v>
      </c>
      <c r="E1957" t="s">
        <v>14517</v>
      </c>
      <c r="F1957" t="s">
        <v>17674</v>
      </c>
      <c r="G1957" t="s">
        <v>133</v>
      </c>
      <c r="H1957" t="s">
        <v>14639</v>
      </c>
      <c r="I1957" t="s">
        <v>2065</v>
      </c>
      <c r="J1957" s="28">
        <v>45184</v>
      </c>
      <c r="K1957" s="28"/>
      <c r="M1957">
        <v>0</v>
      </c>
      <c r="N1957">
        <v>1</v>
      </c>
      <c r="O1957">
        <v>2.9</v>
      </c>
      <c r="P1957" t="s">
        <v>14524</v>
      </c>
      <c r="Q1957">
        <f t="shared" si="30"/>
        <v>149153</v>
      </c>
      <c r="R1957">
        <f>IF(COUNTIF($A$2:A1957,A1957)=1,Q1957,"")</f>
        <v>149153</v>
      </c>
    </row>
    <row r="1958" spans="1:18">
      <c r="A1958" t="s">
        <v>10307</v>
      </c>
      <c r="B1958" t="s">
        <v>3986</v>
      </c>
      <c r="C1958" t="s">
        <v>17096</v>
      </c>
      <c r="D1958" t="s">
        <v>100</v>
      </c>
      <c r="E1958" t="s">
        <v>14543</v>
      </c>
      <c r="F1958" t="s">
        <v>17675</v>
      </c>
      <c r="G1958" t="s">
        <v>133</v>
      </c>
      <c r="H1958" t="s">
        <v>14511</v>
      </c>
      <c r="I1958" t="s">
        <v>1280</v>
      </c>
      <c r="J1958" s="28">
        <v>45673</v>
      </c>
      <c r="K1958" s="28">
        <v>45779</v>
      </c>
      <c r="L1958">
        <v>147</v>
      </c>
      <c r="M1958">
        <v>0</v>
      </c>
      <c r="N1958">
        <v>1</v>
      </c>
      <c r="O1958">
        <v>9.1</v>
      </c>
      <c r="P1958" t="s">
        <v>14550</v>
      </c>
      <c r="Q1958">
        <f t="shared" si="30"/>
        <v>3574</v>
      </c>
      <c r="R1958">
        <f>IF(COUNTIF($A$2:A1958,A1958)=1,Q1958,"")</f>
        <v>3574</v>
      </c>
    </row>
    <row r="1959" spans="1:18">
      <c r="A1959" t="s">
        <v>8271</v>
      </c>
      <c r="B1959" t="s">
        <v>2303</v>
      </c>
      <c r="C1959" t="s">
        <v>14915</v>
      </c>
      <c r="D1959" t="s">
        <v>52</v>
      </c>
      <c r="E1959" t="s">
        <v>14543</v>
      </c>
      <c r="F1959" t="s">
        <v>17676</v>
      </c>
      <c r="G1959" t="s">
        <v>67</v>
      </c>
      <c r="H1959" t="s">
        <v>14616</v>
      </c>
      <c r="I1959" t="s">
        <v>262</v>
      </c>
      <c r="J1959" s="28">
        <v>45070</v>
      </c>
      <c r="K1959" s="28">
        <v>45071</v>
      </c>
      <c r="L1959">
        <v>181</v>
      </c>
      <c r="M1959">
        <v>0</v>
      </c>
      <c r="N1959">
        <v>1</v>
      </c>
      <c r="P1959" t="s">
        <v>14524</v>
      </c>
      <c r="Q1959">
        <f t="shared" si="30"/>
        <v>70479</v>
      </c>
      <c r="R1959">
        <f>IF(COUNTIF($A$2:A1959,A1959)=1,Q1959,"")</f>
        <v>70479</v>
      </c>
    </row>
    <row r="1960" spans="1:18">
      <c r="A1960" t="s">
        <v>12988</v>
      </c>
      <c r="B1960" t="s">
        <v>6219</v>
      </c>
      <c r="C1960" t="s">
        <v>3098</v>
      </c>
      <c r="D1960" t="s">
        <v>119</v>
      </c>
      <c r="E1960" t="s">
        <v>14504</v>
      </c>
      <c r="F1960" t="s">
        <v>14593</v>
      </c>
      <c r="G1960" t="s">
        <v>53</v>
      </c>
      <c r="H1960" t="s">
        <v>14639</v>
      </c>
      <c r="I1960" t="s">
        <v>645</v>
      </c>
      <c r="J1960" s="28">
        <v>45236</v>
      </c>
      <c r="K1960" s="28"/>
      <c r="M1960">
        <v>0</v>
      </c>
      <c r="N1960">
        <v>1</v>
      </c>
      <c r="O1960">
        <v>31.6</v>
      </c>
      <c r="P1960" t="s">
        <v>14550</v>
      </c>
      <c r="Q1960">
        <f t="shared" si="30"/>
        <v>8000</v>
      </c>
      <c r="R1960">
        <f>IF(COUNTIF($A$2:A1960,A1960)=1,Q1960,"")</f>
        <v>8000</v>
      </c>
    </row>
    <row r="1961" spans="1:18">
      <c r="A1961" t="s">
        <v>11409</v>
      </c>
      <c r="B1961" t="s">
        <v>885</v>
      </c>
      <c r="C1961" t="s">
        <v>3098</v>
      </c>
      <c r="D1961" t="s">
        <v>119</v>
      </c>
      <c r="E1961" t="s">
        <v>14509</v>
      </c>
      <c r="F1961" t="s">
        <v>17677</v>
      </c>
      <c r="G1961" t="s">
        <v>14519</v>
      </c>
      <c r="H1961" t="s">
        <v>14580</v>
      </c>
      <c r="I1961" t="s">
        <v>2600</v>
      </c>
      <c r="J1961" s="28">
        <v>45262</v>
      </c>
      <c r="K1961" s="28"/>
      <c r="M1961">
        <v>0</v>
      </c>
      <c r="N1961">
        <v>1</v>
      </c>
      <c r="O1961">
        <v>29</v>
      </c>
      <c r="P1961" t="s">
        <v>14507</v>
      </c>
      <c r="Q1961">
        <f t="shared" si="30"/>
        <v>13411</v>
      </c>
      <c r="R1961">
        <f>IF(COUNTIF($A$2:A1961,A1961)=1,Q1961,"")</f>
        <v>13411</v>
      </c>
    </row>
    <row r="1962" spans="1:18">
      <c r="A1962" t="s">
        <v>10256</v>
      </c>
      <c r="B1962" t="s">
        <v>1381</v>
      </c>
      <c r="C1962" t="s">
        <v>16556</v>
      </c>
      <c r="D1962" t="s">
        <v>100</v>
      </c>
      <c r="E1962" t="s">
        <v>14517</v>
      </c>
      <c r="F1962" t="s">
        <v>17678</v>
      </c>
      <c r="G1962" t="s">
        <v>74</v>
      </c>
      <c r="H1962" t="s">
        <v>14537</v>
      </c>
      <c r="I1962" t="s">
        <v>578</v>
      </c>
      <c r="J1962" s="28">
        <v>44890</v>
      </c>
      <c r="K1962" s="28"/>
      <c r="M1962">
        <v>0</v>
      </c>
      <c r="N1962">
        <v>1</v>
      </c>
      <c r="O1962">
        <v>17.3</v>
      </c>
      <c r="P1962" t="s">
        <v>14512</v>
      </c>
      <c r="Q1962">
        <f t="shared" si="30"/>
        <v>3809</v>
      </c>
      <c r="R1962">
        <f>IF(COUNTIF($A$2:A1962,A1962)=1,Q1962,"")</f>
        <v>3809</v>
      </c>
    </row>
    <row r="1963" spans="1:18">
      <c r="A1963" t="s">
        <v>17679</v>
      </c>
      <c r="B1963" t="s">
        <v>2445</v>
      </c>
      <c r="C1963" t="s">
        <v>3098</v>
      </c>
      <c r="D1963" t="s">
        <v>73</v>
      </c>
      <c r="E1963" t="s">
        <v>14590</v>
      </c>
      <c r="F1963" t="s">
        <v>17680</v>
      </c>
      <c r="G1963" t="s">
        <v>67</v>
      </c>
      <c r="H1963" t="s">
        <v>14639</v>
      </c>
      <c r="I1963" t="s">
        <v>17681</v>
      </c>
      <c r="J1963" s="28">
        <v>45716</v>
      </c>
      <c r="K1963" s="28"/>
      <c r="M1963">
        <v>0</v>
      </c>
      <c r="N1963">
        <v>1</v>
      </c>
      <c r="O1963">
        <v>27.1</v>
      </c>
      <c r="P1963" t="s">
        <v>14512</v>
      </c>
      <c r="Q1963">
        <f t="shared" si="30"/>
        <v>17400</v>
      </c>
      <c r="R1963">
        <f>IF(COUNTIF($A$2:A1963,A1963)=1,Q1963,"")</f>
        <v>17400</v>
      </c>
    </row>
    <row r="1964" spans="1:18">
      <c r="A1964" t="s">
        <v>13499</v>
      </c>
      <c r="B1964" t="s">
        <v>6285</v>
      </c>
      <c r="C1964" t="s">
        <v>14644</v>
      </c>
      <c r="D1964" t="s">
        <v>119</v>
      </c>
      <c r="E1964" t="s">
        <v>14543</v>
      </c>
      <c r="F1964" t="s">
        <v>17682</v>
      </c>
      <c r="G1964" t="s">
        <v>14519</v>
      </c>
      <c r="H1964" t="s">
        <v>14580</v>
      </c>
      <c r="I1964" t="s">
        <v>2203</v>
      </c>
      <c r="J1964" s="28">
        <v>45699</v>
      </c>
      <c r="K1964" s="28">
        <v>45624</v>
      </c>
      <c r="L1964">
        <v>90</v>
      </c>
      <c r="M1964">
        <v>0</v>
      </c>
      <c r="N1964">
        <v>1</v>
      </c>
      <c r="O1964">
        <v>6.6</v>
      </c>
      <c r="P1964" t="s">
        <v>14512</v>
      </c>
      <c r="Q1964">
        <f t="shared" si="30"/>
        <v>9224</v>
      </c>
      <c r="R1964">
        <f>IF(COUNTIF($A$2:A1964,A1964)=1,Q1964,"")</f>
        <v>9224</v>
      </c>
    </row>
    <row r="1965" spans="1:18">
      <c r="A1965" t="s">
        <v>17683</v>
      </c>
      <c r="B1965" t="s">
        <v>4502</v>
      </c>
      <c r="C1965" t="s">
        <v>15387</v>
      </c>
      <c r="D1965" t="s">
        <v>60</v>
      </c>
      <c r="E1965" t="s">
        <v>14590</v>
      </c>
      <c r="F1965" t="s">
        <v>17684</v>
      </c>
      <c r="G1965" t="s">
        <v>14519</v>
      </c>
      <c r="H1965" t="s">
        <v>14520</v>
      </c>
      <c r="I1965" t="s">
        <v>987</v>
      </c>
      <c r="J1965" s="28">
        <v>45729</v>
      </c>
      <c r="K1965" s="28"/>
      <c r="M1965">
        <v>0</v>
      </c>
      <c r="N1965">
        <v>1</v>
      </c>
      <c r="O1965">
        <v>12.7</v>
      </c>
      <c r="P1965" t="s">
        <v>14507</v>
      </c>
      <c r="Q1965">
        <f t="shared" si="30"/>
        <v>4481</v>
      </c>
      <c r="R1965">
        <f>IF(COUNTIF($A$2:A1965,A1965)=1,Q1965,"")</f>
        <v>4481</v>
      </c>
    </row>
    <row r="1966" spans="1:18">
      <c r="A1966" t="s">
        <v>5436</v>
      </c>
      <c r="B1966" t="s">
        <v>1014</v>
      </c>
      <c r="C1966" t="s">
        <v>15526</v>
      </c>
      <c r="D1966" t="s">
        <v>73</v>
      </c>
      <c r="E1966" t="s">
        <v>14504</v>
      </c>
      <c r="F1966" t="s">
        <v>17685</v>
      </c>
      <c r="G1966" t="s">
        <v>14519</v>
      </c>
      <c r="H1966" t="s">
        <v>14549</v>
      </c>
      <c r="I1966" t="s">
        <v>6931</v>
      </c>
      <c r="J1966" s="28">
        <v>45331</v>
      </c>
      <c r="K1966" s="28"/>
      <c r="M1966">
        <v>0</v>
      </c>
      <c r="N1966">
        <v>1</v>
      </c>
      <c r="O1966">
        <v>21.2</v>
      </c>
      <c r="P1966" t="s">
        <v>14512</v>
      </c>
      <c r="Q1966">
        <f t="shared" si="30"/>
        <v>41237</v>
      </c>
      <c r="R1966">
        <f>IF(COUNTIF($A$2:A1966,A1966)=1,Q1966,"")</f>
        <v>41237</v>
      </c>
    </row>
    <row r="1967" spans="1:18">
      <c r="A1967" t="s">
        <v>7785</v>
      </c>
      <c r="B1967" t="s">
        <v>7574</v>
      </c>
      <c r="C1967" t="s">
        <v>16819</v>
      </c>
      <c r="D1967" t="s">
        <v>73</v>
      </c>
      <c r="E1967" t="s">
        <v>14543</v>
      </c>
      <c r="F1967" t="s">
        <v>17686</v>
      </c>
      <c r="G1967" t="s">
        <v>53</v>
      </c>
      <c r="H1967" t="s">
        <v>14635</v>
      </c>
      <c r="I1967" t="s">
        <v>8592</v>
      </c>
      <c r="J1967" s="28">
        <v>44690</v>
      </c>
      <c r="K1967" s="28">
        <v>44711</v>
      </c>
      <c r="L1967">
        <v>97</v>
      </c>
      <c r="M1967">
        <v>0</v>
      </c>
      <c r="N1967">
        <v>1</v>
      </c>
      <c r="O1967">
        <v>9.6999999999999993</v>
      </c>
      <c r="P1967" t="s">
        <v>14524</v>
      </c>
      <c r="Q1967">
        <f t="shared" si="30"/>
        <v>29137</v>
      </c>
      <c r="R1967">
        <f>IF(COUNTIF($A$2:A1967,A1967)=1,Q1967,"")</f>
        <v>29137</v>
      </c>
    </row>
    <row r="1968" spans="1:18">
      <c r="A1968" t="s">
        <v>10030</v>
      </c>
      <c r="B1968" t="s">
        <v>495</v>
      </c>
      <c r="C1968" t="s">
        <v>14656</v>
      </c>
      <c r="D1968" t="s">
        <v>100</v>
      </c>
      <c r="E1968" t="s">
        <v>14504</v>
      </c>
      <c r="F1968" t="s">
        <v>17687</v>
      </c>
      <c r="G1968" t="s">
        <v>14588</v>
      </c>
      <c r="H1968" t="s">
        <v>14616</v>
      </c>
      <c r="I1968" t="s">
        <v>578</v>
      </c>
      <c r="J1968" s="28">
        <v>44899</v>
      </c>
      <c r="K1968" s="28"/>
      <c r="M1968">
        <v>0</v>
      </c>
      <c r="N1968">
        <v>1</v>
      </c>
      <c r="O1968">
        <v>7</v>
      </c>
      <c r="P1968" t="s">
        <v>14507</v>
      </c>
      <c r="Q1968">
        <f t="shared" si="30"/>
        <v>5880</v>
      </c>
      <c r="R1968">
        <f>IF(COUNTIF($A$2:A1968,A1968)=1,Q1968,"")</f>
        <v>5880</v>
      </c>
    </row>
    <row r="1969" spans="1:18">
      <c r="A1969" t="s">
        <v>10553</v>
      </c>
      <c r="B1969" t="s">
        <v>6532</v>
      </c>
      <c r="C1969" t="s">
        <v>14680</v>
      </c>
      <c r="D1969" t="s">
        <v>100</v>
      </c>
      <c r="E1969" t="s">
        <v>14504</v>
      </c>
      <c r="F1969" t="s">
        <v>17688</v>
      </c>
      <c r="G1969" t="s">
        <v>133</v>
      </c>
      <c r="H1969" t="s">
        <v>14506</v>
      </c>
      <c r="I1969" t="s">
        <v>4572</v>
      </c>
      <c r="J1969" s="28">
        <v>44906</v>
      </c>
      <c r="K1969" s="28"/>
      <c r="M1969">
        <v>0</v>
      </c>
      <c r="N1969">
        <v>1</v>
      </c>
      <c r="O1969">
        <v>14</v>
      </c>
      <c r="P1969" t="s">
        <v>14550</v>
      </c>
      <c r="Q1969">
        <f t="shared" si="30"/>
        <v>4108</v>
      </c>
      <c r="R1969">
        <f>IF(COUNTIF($A$2:A1969,A1969)=1,Q1969,"")</f>
        <v>4108</v>
      </c>
    </row>
    <row r="1970" spans="1:18">
      <c r="A1970" t="s">
        <v>12181</v>
      </c>
      <c r="B1970" t="s">
        <v>4881</v>
      </c>
      <c r="C1970" t="s">
        <v>3098</v>
      </c>
      <c r="D1970" t="s">
        <v>73</v>
      </c>
      <c r="E1970" t="s">
        <v>14504</v>
      </c>
      <c r="F1970" t="s">
        <v>17689</v>
      </c>
      <c r="G1970" t="s">
        <v>90</v>
      </c>
      <c r="H1970" t="s">
        <v>14520</v>
      </c>
      <c r="I1970" t="s">
        <v>1416</v>
      </c>
      <c r="J1970" s="28">
        <v>45036</v>
      </c>
      <c r="K1970" s="28"/>
      <c r="M1970">
        <v>0</v>
      </c>
      <c r="N1970">
        <v>1</v>
      </c>
      <c r="O1970">
        <v>25.6</v>
      </c>
      <c r="P1970" t="s">
        <v>14507</v>
      </c>
      <c r="Q1970">
        <f t="shared" si="30"/>
        <v>32412</v>
      </c>
      <c r="R1970">
        <f>IF(COUNTIF($A$2:A1970,A1970)=1,Q1970,"")</f>
        <v>32412</v>
      </c>
    </row>
    <row r="1971" spans="1:18">
      <c r="A1971" t="s">
        <v>8676</v>
      </c>
      <c r="B1971" t="s">
        <v>5036</v>
      </c>
      <c r="C1971" t="s">
        <v>17249</v>
      </c>
      <c r="D1971" t="s">
        <v>100</v>
      </c>
      <c r="E1971" t="s">
        <v>14504</v>
      </c>
      <c r="F1971" t="s">
        <v>17690</v>
      </c>
      <c r="G1971" t="s">
        <v>90</v>
      </c>
      <c r="H1971" t="s">
        <v>14511</v>
      </c>
      <c r="I1971" t="s">
        <v>629</v>
      </c>
      <c r="J1971" s="28">
        <v>44869</v>
      </c>
      <c r="K1971" s="28"/>
      <c r="M1971">
        <v>0</v>
      </c>
      <c r="N1971">
        <v>1</v>
      </c>
      <c r="O1971">
        <v>28.7</v>
      </c>
      <c r="P1971" t="s">
        <v>14512</v>
      </c>
      <c r="Q1971">
        <f t="shared" si="30"/>
        <v>4549</v>
      </c>
      <c r="R1971">
        <f>IF(COUNTIF($A$2:A1971,A1971)=1,Q1971,"")</f>
        <v>4549</v>
      </c>
    </row>
    <row r="1972" spans="1:18">
      <c r="A1972" t="s">
        <v>17691</v>
      </c>
      <c r="B1972" t="s">
        <v>147</v>
      </c>
      <c r="C1972" t="s">
        <v>17283</v>
      </c>
      <c r="D1972" t="s">
        <v>73</v>
      </c>
      <c r="E1972" t="s">
        <v>14590</v>
      </c>
      <c r="F1972" t="s">
        <v>14897</v>
      </c>
      <c r="G1972" t="s">
        <v>133</v>
      </c>
      <c r="H1972" t="s">
        <v>14565</v>
      </c>
      <c r="I1972" t="s">
        <v>1506</v>
      </c>
      <c r="J1972" s="28">
        <v>44859</v>
      </c>
      <c r="K1972" s="28"/>
      <c r="M1972">
        <v>0</v>
      </c>
      <c r="N1972">
        <v>1</v>
      </c>
      <c r="O1972">
        <v>8.9</v>
      </c>
      <c r="P1972" t="s">
        <v>14550</v>
      </c>
      <c r="Q1972">
        <f t="shared" si="30"/>
        <v>29000</v>
      </c>
      <c r="R1972">
        <f>IF(COUNTIF($A$2:A1972,A1972)=1,Q1972,"")</f>
        <v>29000</v>
      </c>
    </row>
    <row r="1973" spans="1:18">
      <c r="A1973" t="s">
        <v>3543</v>
      </c>
      <c r="B1973" t="s">
        <v>5653</v>
      </c>
      <c r="C1973" t="s">
        <v>14653</v>
      </c>
      <c r="D1973" t="s">
        <v>73</v>
      </c>
      <c r="E1973" t="s">
        <v>14590</v>
      </c>
      <c r="F1973" t="s">
        <v>14854</v>
      </c>
      <c r="G1973" t="s">
        <v>53</v>
      </c>
      <c r="H1973" t="s">
        <v>14565</v>
      </c>
      <c r="I1973" t="s">
        <v>527</v>
      </c>
      <c r="J1973" s="28">
        <v>45499</v>
      </c>
      <c r="K1973" s="28"/>
      <c r="M1973">
        <v>0</v>
      </c>
      <c r="N1973">
        <v>1</v>
      </c>
      <c r="P1973" t="s">
        <v>14512</v>
      </c>
      <c r="Q1973">
        <f t="shared" si="30"/>
        <v>14000</v>
      </c>
      <c r="R1973">
        <f>IF(COUNTIF($A$2:A1973,A1973)=1,Q1973,"")</f>
        <v>14000</v>
      </c>
    </row>
    <row r="1974" spans="1:18">
      <c r="A1974" t="s">
        <v>17692</v>
      </c>
      <c r="B1974" t="s">
        <v>5861</v>
      </c>
      <c r="C1974" t="s">
        <v>3098</v>
      </c>
      <c r="D1974" t="s">
        <v>73</v>
      </c>
      <c r="E1974" t="s">
        <v>14504</v>
      </c>
      <c r="F1974" t="s">
        <v>17693</v>
      </c>
      <c r="G1974" t="s">
        <v>14519</v>
      </c>
      <c r="H1974" t="s">
        <v>14616</v>
      </c>
      <c r="I1974" t="s">
        <v>2301</v>
      </c>
      <c r="J1974" s="28">
        <v>45186</v>
      </c>
      <c r="K1974" s="28"/>
      <c r="M1974">
        <v>0</v>
      </c>
      <c r="N1974">
        <v>1</v>
      </c>
      <c r="O1974">
        <v>4.5999999999999996</v>
      </c>
      <c r="P1974" t="s">
        <v>14507</v>
      </c>
      <c r="Q1974">
        <f t="shared" si="30"/>
        <v>22838</v>
      </c>
      <c r="R1974">
        <f>IF(COUNTIF($A$2:A1974,A1974)=1,Q1974,"")</f>
        <v>22838</v>
      </c>
    </row>
    <row r="1975" spans="1:18">
      <c r="A1975" t="s">
        <v>5338</v>
      </c>
      <c r="B1975" t="s">
        <v>9043</v>
      </c>
      <c r="C1975" t="s">
        <v>16578</v>
      </c>
      <c r="D1975" t="s">
        <v>60</v>
      </c>
      <c r="E1975" t="s">
        <v>14558</v>
      </c>
      <c r="F1975" t="s">
        <v>17694</v>
      </c>
      <c r="G1975" t="s">
        <v>133</v>
      </c>
      <c r="H1975" t="s">
        <v>14580</v>
      </c>
      <c r="I1975" t="s">
        <v>232</v>
      </c>
      <c r="J1975" s="28">
        <v>45567</v>
      </c>
      <c r="K1975" s="28">
        <v>45601</v>
      </c>
      <c r="L1975">
        <v>113</v>
      </c>
      <c r="M1975">
        <v>0</v>
      </c>
      <c r="N1975">
        <v>1</v>
      </c>
      <c r="O1975">
        <v>22.7</v>
      </c>
      <c r="P1975" t="s">
        <v>14512</v>
      </c>
      <c r="Q1975">
        <f t="shared" si="30"/>
        <v>7693</v>
      </c>
      <c r="R1975">
        <f>IF(COUNTIF($A$2:A1975,A1975)=1,Q1975,"")</f>
        <v>7693</v>
      </c>
    </row>
    <row r="1976" spans="1:18">
      <c r="A1976" t="s">
        <v>17695</v>
      </c>
      <c r="B1976" t="s">
        <v>1606</v>
      </c>
      <c r="C1976" t="s">
        <v>15688</v>
      </c>
      <c r="D1976" t="s">
        <v>100</v>
      </c>
      <c r="E1976" t="s">
        <v>14522</v>
      </c>
      <c r="F1976" t="s">
        <v>17696</v>
      </c>
      <c r="G1976" t="s">
        <v>80</v>
      </c>
      <c r="H1976" t="s">
        <v>14545</v>
      </c>
      <c r="I1976" t="s">
        <v>1058</v>
      </c>
      <c r="J1976" s="28">
        <v>45605</v>
      </c>
      <c r="K1976" s="28"/>
      <c r="M1976">
        <v>0</v>
      </c>
      <c r="N1976">
        <v>1</v>
      </c>
      <c r="O1976">
        <v>12.7</v>
      </c>
      <c r="P1976" t="s">
        <v>14516</v>
      </c>
      <c r="Q1976">
        <f t="shared" si="30"/>
        <v>5295</v>
      </c>
      <c r="R1976">
        <f>IF(COUNTIF($A$2:A1976,A1976)=1,Q1976,"")</f>
        <v>5295</v>
      </c>
    </row>
    <row r="1977" spans="1:18">
      <c r="A1977" t="s">
        <v>10952</v>
      </c>
      <c r="B1977" t="s">
        <v>1930</v>
      </c>
      <c r="C1977" t="s">
        <v>15279</v>
      </c>
      <c r="D1977" t="s">
        <v>52</v>
      </c>
      <c r="E1977" t="s">
        <v>14509</v>
      </c>
      <c r="F1977" t="s">
        <v>17697</v>
      </c>
      <c r="G1977" t="s">
        <v>53</v>
      </c>
      <c r="H1977" t="s">
        <v>14530</v>
      </c>
      <c r="I1977" t="s">
        <v>1239</v>
      </c>
      <c r="J1977" s="28">
        <v>45607</v>
      </c>
      <c r="K1977" s="28"/>
      <c r="M1977">
        <v>0</v>
      </c>
      <c r="N1977">
        <v>1</v>
      </c>
      <c r="O1977">
        <v>18.7</v>
      </c>
      <c r="P1977" t="s">
        <v>14507</v>
      </c>
      <c r="Q1977">
        <f t="shared" si="30"/>
        <v>177000</v>
      </c>
      <c r="R1977">
        <f>IF(COUNTIF($A$2:A1977,A1977)=1,Q1977,"")</f>
        <v>177000</v>
      </c>
    </row>
    <row r="1978" spans="1:18">
      <c r="A1978" t="s">
        <v>17698</v>
      </c>
      <c r="B1978" t="s">
        <v>9236</v>
      </c>
      <c r="C1978" t="s">
        <v>14786</v>
      </c>
      <c r="D1978" t="s">
        <v>52</v>
      </c>
      <c r="E1978" t="s">
        <v>14509</v>
      </c>
      <c r="F1978" t="s">
        <v>17699</v>
      </c>
      <c r="G1978" t="s">
        <v>133</v>
      </c>
      <c r="H1978" t="s">
        <v>14560</v>
      </c>
      <c r="I1978" t="s">
        <v>667</v>
      </c>
      <c r="J1978" s="28">
        <v>45056</v>
      </c>
      <c r="K1978" s="28"/>
      <c r="M1978">
        <v>0</v>
      </c>
      <c r="N1978">
        <v>1</v>
      </c>
      <c r="O1978">
        <v>26</v>
      </c>
      <c r="P1978" t="s">
        <v>14516</v>
      </c>
      <c r="Q1978">
        <f t="shared" si="30"/>
        <v>125840</v>
      </c>
      <c r="R1978">
        <f>IF(COUNTIF($A$2:A1978,A1978)=1,Q1978,"")</f>
        <v>125840</v>
      </c>
    </row>
    <row r="1979" spans="1:18">
      <c r="A1979" t="s">
        <v>6613</v>
      </c>
      <c r="B1979" t="s">
        <v>538</v>
      </c>
      <c r="C1979" t="s">
        <v>14960</v>
      </c>
      <c r="D1979" t="s">
        <v>100</v>
      </c>
      <c r="E1979" t="s">
        <v>14558</v>
      </c>
      <c r="F1979" t="s">
        <v>17700</v>
      </c>
      <c r="G1979" t="s">
        <v>61</v>
      </c>
      <c r="H1979" t="s">
        <v>14511</v>
      </c>
      <c r="I1979" t="s">
        <v>2009</v>
      </c>
      <c r="J1979" s="28">
        <v>45310</v>
      </c>
      <c r="K1979" s="28">
        <v>45367</v>
      </c>
      <c r="L1979">
        <v>134</v>
      </c>
      <c r="M1979">
        <v>0</v>
      </c>
      <c r="N1979">
        <v>1</v>
      </c>
      <c r="P1979" t="s">
        <v>14524</v>
      </c>
      <c r="Q1979">
        <f t="shared" si="30"/>
        <v>4784</v>
      </c>
      <c r="R1979">
        <f>IF(COUNTIF($A$2:A1979,A1979)=1,Q1979,"")</f>
        <v>4784</v>
      </c>
    </row>
    <row r="1980" spans="1:18">
      <c r="A1980" t="s">
        <v>8871</v>
      </c>
      <c r="B1980" t="s">
        <v>1294</v>
      </c>
      <c r="C1980" t="s">
        <v>14773</v>
      </c>
      <c r="D1980" t="s">
        <v>52</v>
      </c>
      <c r="E1980" t="s">
        <v>14504</v>
      </c>
      <c r="F1980" t="s">
        <v>17701</v>
      </c>
      <c r="G1980" t="s">
        <v>61</v>
      </c>
      <c r="H1980" t="s">
        <v>14619</v>
      </c>
      <c r="I1980" t="s">
        <v>1324</v>
      </c>
      <c r="J1980" s="28">
        <v>45447</v>
      </c>
      <c r="K1980" s="28"/>
      <c r="M1980">
        <v>0</v>
      </c>
      <c r="N1980">
        <v>1</v>
      </c>
      <c r="O1980">
        <v>30.3</v>
      </c>
      <c r="P1980" t="s">
        <v>14550</v>
      </c>
      <c r="Q1980">
        <f t="shared" si="30"/>
        <v>66796</v>
      </c>
      <c r="R1980">
        <f>IF(COUNTIF($A$2:A1980,A1980)=1,Q1980,"")</f>
        <v>66796</v>
      </c>
    </row>
    <row r="1981" spans="1:18">
      <c r="A1981" t="s">
        <v>10856</v>
      </c>
      <c r="B1981" t="s">
        <v>5295</v>
      </c>
      <c r="C1981" t="s">
        <v>14850</v>
      </c>
      <c r="D1981" t="s">
        <v>119</v>
      </c>
      <c r="E1981" t="s">
        <v>14558</v>
      </c>
      <c r="F1981" t="s">
        <v>14753</v>
      </c>
      <c r="G1981" t="s">
        <v>74</v>
      </c>
      <c r="H1981" t="s">
        <v>14568</v>
      </c>
      <c r="I1981" t="s">
        <v>978</v>
      </c>
      <c r="J1981" s="28">
        <v>45674</v>
      </c>
      <c r="K1981" s="28">
        <v>45784</v>
      </c>
      <c r="L1981">
        <v>167</v>
      </c>
      <c r="M1981">
        <v>0</v>
      </c>
      <c r="N1981">
        <v>1</v>
      </c>
      <c r="O1981">
        <v>29.7</v>
      </c>
      <c r="P1981" t="s">
        <v>14524</v>
      </c>
      <c r="Q1981">
        <f t="shared" si="30"/>
        <v>3028</v>
      </c>
      <c r="R1981">
        <f>IF(COUNTIF($A$2:A1981,A1981)=1,Q1981,"")</f>
        <v>3028</v>
      </c>
    </row>
    <row r="1982" spans="1:18">
      <c r="A1982" t="s">
        <v>17702</v>
      </c>
      <c r="B1982" t="s">
        <v>2214</v>
      </c>
      <c r="C1982" t="s">
        <v>15466</v>
      </c>
      <c r="D1982" t="s">
        <v>52</v>
      </c>
      <c r="E1982" t="s">
        <v>14590</v>
      </c>
      <c r="F1982" t="s">
        <v>17703</v>
      </c>
      <c r="G1982" t="s">
        <v>14588</v>
      </c>
      <c r="H1982" t="s">
        <v>14568</v>
      </c>
      <c r="I1982" t="s">
        <v>1768</v>
      </c>
      <c r="J1982" s="28">
        <v>45267</v>
      </c>
      <c r="K1982" s="28"/>
      <c r="M1982">
        <v>0</v>
      </c>
      <c r="N1982">
        <v>1</v>
      </c>
      <c r="O1982">
        <v>6.8</v>
      </c>
      <c r="P1982" t="s">
        <v>14524</v>
      </c>
      <c r="Q1982">
        <f t="shared" si="30"/>
        <v>180721</v>
      </c>
      <c r="R1982">
        <f>IF(COUNTIF($A$2:A1982,A1982)=1,Q1982,"")</f>
        <v>180721</v>
      </c>
    </row>
    <row r="1983" spans="1:18">
      <c r="A1983" t="s">
        <v>17704</v>
      </c>
      <c r="B1983" t="s">
        <v>4914</v>
      </c>
      <c r="C1983" t="s">
        <v>16155</v>
      </c>
      <c r="D1983" t="s">
        <v>52</v>
      </c>
      <c r="E1983" t="s">
        <v>14590</v>
      </c>
      <c r="F1983" t="s">
        <v>17705</v>
      </c>
      <c r="G1983" t="s">
        <v>53</v>
      </c>
      <c r="H1983" t="s">
        <v>14506</v>
      </c>
      <c r="I1983" t="s">
        <v>1151</v>
      </c>
      <c r="J1983" s="28">
        <v>45402</v>
      </c>
      <c r="K1983" s="28"/>
      <c r="M1983">
        <v>0</v>
      </c>
      <c r="N1983">
        <v>1</v>
      </c>
      <c r="O1983">
        <v>18</v>
      </c>
      <c r="P1983" t="s">
        <v>14550</v>
      </c>
      <c r="Q1983">
        <f t="shared" si="30"/>
        <v>181727</v>
      </c>
      <c r="R1983">
        <f>IF(COUNTIF($A$2:A1983,A1983)=1,Q1983,"")</f>
        <v>181727</v>
      </c>
    </row>
    <row r="1984" spans="1:18">
      <c r="A1984" t="s">
        <v>7050</v>
      </c>
      <c r="B1984" t="s">
        <v>207</v>
      </c>
      <c r="C1984" t="s">
        <v>14625</v>
      </c>
      <c r="D1984" t="s">
        <v>52</v>
      </c>
      <c r="E1984" t="s">
        <v>14509</v>
      </c>
      <c r="F1984" t="s">
        <v>17706</v>
      </c>
      <c r="G1984" t="s">
        <v>14519</v>
      </c>
      <c r="H1984" t="s">
        <v>14530</v>
      </c>
      <c r="I1984" t="s">
        <v>233</v>
      </c>
      <c r="J1984" s="28">
        <v>45598</v>
      </c>
      <c r="K1984" s="28"/>
      <c r="M1984">
        <v>0</v>
      </c>
      <c r="N1984">
        <v>1</v>
      </c>
      <c r="O1984">
        <v>8.1999999999999993</v>
      </c>
      <c r="P1984" t="s">
        <v>14550</v>
      </c>
      <c r="Q1984">
        <f t="shared" si="30"/>
        <v>136000</v>
      </c>
      <c r="R1984">
        <f>IF(COUNTIF($A$2:A1984,A1984)=1,Q1984,"")</f>
        <v>136000</v>
      </c>
    </row>
    <row r="1985" spans="1:18">
      <c r="A1985" t="s">
        <v>5821</v>
      </c>
      <c r="B1985" t="s">
        <v>5224</v>
      </c>
      <c r="C1985" t="s">
        <v>17707</v>
      </c>
      <c r="D1985" t="s">
        <v>100</v>
      </c>
      <c r="E1985" t="s">
        <v>14504</v>
      </c>
      <c r="F1985" t="s">
        <v>14593</v>
      </c>
      <c r="G1985" t="s">
        <v>74</v>
      </c>
      <c r="H1985" t="s">
        <v>15358</v>
      </c>
      <c r="I1985" t="s">
        <v>2026</v>
      </c>
      <c r="J1985" s="28">
        <v>45505</v>
      </c>
      <c r="K1985" s="28"/>
      <c r="M1985">
        <v>0</v>
      </c>
      <c r="N1985">
        <v>1</v>
      </c>
      <c r="O1985">
        <v>26.9</v>
      </c>
      <c r="P1985" t="s">
        <v>14550</v>
      </c>
      <c r="Q1985">
        <f t="shared" si="30"/>
        <v>8000</v>
      </c>
      <c r="R1985">
        <f>IF(COUNTIF($A$2:A1985,A1985)=1,Q1985,"")</f>
        <v>8000</v>
      </c>
    </row>
    <row r="1986" spans="1:18">
      <c r="A1986" t="s">
        <v>4458</v>
      </c>
      <c r="B1986" t="s">
        <v>5981</v>
      </c>
      <c r="C1986" t="s">
        <v>3098</v>
      </c>
      <c r="D1986" t="s">
        <v>119</v>
      </c>
      <c r="E1986" t="s">
        <v>14509</v>
      </c>
      <c r="F1986" t="s">
        <v>17708</v>
      </c>
      <c r="G1986" t="s">
        <v>14519</v>
      </c>
      <c r="H1986" t="s">
        <v>14545</v>
      </c>
      <c r="I1986" t="s">
        <v>4754</v>
      </c>
      <c r="J1986" s="28">
        <v>45479</v>
      </c>
      <c r="K1986" s="28"/>
      <c r="M1986">
        <v>0</v>
      </c>
      <c r="N1986">
        <v>1</v>
      </c>
      <c r="O1986">
        <v>20.5</v>
      </c>
      <c r="P1986" t="s">
        <v>14524</v>
      </c>
      <c r="Q1986">
        <f t="shared" ref="Q1986:Q2049" si="31">IFERROR(IF(RIGHT(UPPER(TRIM(F1986)),1)="K",VALUE(SUBSTITUTE(SUBSTITUTE(LEFT(TRIM(F1986),LEN(TRIM(F1986))-1),"$",""),",",""))*1000,IF(RIGHT(UPPER(TRIM(F1986)),1)="M",VALUE(SUBSTITUTE(SUBSTITUTE(LEFT(TRIM(F1986),LEN(TRIM(F1986))-1),"$",""),",",""))*1000000,VALUE(SUBSTITUTE(SUBSTITUTE(TRIM(F1986),"$",""),",","")))),"")</f>
        <v>12560</v>
      </c>
      <c r="R1986">
        <f>IF(COUNTIF($A$2:A1986,A1986)=1,Q1986,"")</f>
        <v>12560</v>
      </c>
    </row>
    <row r="1987" spans="1:18">
      <c r="A1987" t="s">
        <v>11811</v>
      </c>
      <c r="B1987" t="s">
        <v>3570</v>
      </c>
      <c r="C1987" t="s">
        <v>3098</v>
      </c>
      <c r="D1987" t="s">
        <v>73</v>
      </c>
      <c r="E1987" t="s">
        <v>14509</v>
      </c>
      <c r="F1987" t="s">
        <v>17709</v>
      </c>
      <c r="G1987" t="s">
        <v>90</v>
      </c>
      <c r="H1987" t="s">
        <v>14800</v>
      </c>
      <c r="I1987" t="s">
        <v>6568</v>
      </c>
      <c r="J1987" s="28">
        <v>44920</v>
      </c>
      <c r="K1987" s="28"/>
      <c r="M1987">
        <v>0</v>
      </c>
      <c r="N1987">
        <v>1</v>
      </c>
      <c r="O1987">
        <v>11.8</v>
      </c>
      <c r="P1987" t="s">
        <v>14512</v>
      </c>
      <c r="Q1987">
        <f t="shared" si="31"/>
        <v>47688</v>
      </c>
      <c r="R1987">
        <f>IF(COUNTIF($A$2:A1987,A1987)=1,Q1987,"")</f>
        <v>47688</v>
      </c>
    </row>
    <row r="1988" spans="1:18">
      <c r="A1988" t="s">
        <v>17710</v>
      </c>
      <c r="B1988" t="s">
        <v>2779</v>
      </c>
      <c r="C1988" t="s">
        <v>15796</v>
      </c>
      <c r="D1988" t="s">
        <v>73</v>
      </c>
      <c r="E1988" t="s">
        <v>14509</v>
      </c>
      <c r="F1988" t="s">
        <v>17711</v>
      </c>
      <c r="G1988" t="s">
        <v>61</v>
      </c>
      <c r="H1988" t="s">
        <v>14511</v>
      </c>
      <c r="I1988" t="s">
        <v>1336</v>
      </c>
      <c r="J1988" s="28">
        <v>45611</v>
      </c>
      <c r="K1988" s="28"/>
      <c r="M1988">
        <v>0</v>
      </c>
      <c r="N1988">
        <v>1</v>
      </c>
      <c r="O1988">
        <v>30.3</v>
      </c>
      <c r="P1988" t="s">
        <v>14516</v>
      </c>
      <c r="Q1988">
        <f t="shared" si="31"/>
        <v>39497</v>
      </c>
      <c r="R1988">
        <f>IF(COUNTIF($A$2:A1988,A1988)=1,Q1988,"")</f>
        <v>39497</v>
      </c>
    </row>
    <row r="1989" spans="1:18">
      <c r="A1989" t="s">
        <v>11715</v>
      </c>
      <c r="B1989" t="s">
        <v>2731</v>
      </c>
      <c r="C1989" t="s">
        <v>15431</v>
      </c>
      <c r="D1989" t="s">
        <v>60</v>
      </c>
      <c r="E1989" t="s">
        <v>14590</v>
      </c>
      <c r="F1989" t="s">
        <v>17712</v>
      </c>
      <c r="G1989" t="s">
        <v>14519</v>
      </c>
      <c r="H1989" t="s">
        <v>14506</v>
      </c>
      <c r="I1989" t="s">
        <v>1364</v>
      </c>
      <c r="J1989" s="28">
        <v>45675</v>
      </c>
      <c r="K1989" s="28"/>
      <c r="M1989">
        <v>0</v>
      </c>
      <c r="N1989">
        <v>1</v>
      </c>
      <c r="P1989" t="s">
        <v>14507</v>
      </c>
      <c r="Q1989">
        <f t="shared" si="31"/>
        <v>12591</v>
      </c>
      <c r="R1989">
        <f>IF(COUNTIF($A$2:A1989,A1989)=1,Q1989,"")</f>
        <v>12591</v>
      </c>
    </row>
    <row r="1990" spans="1:18">
      <c r="A1990" t="s">
        <v>17713</v>
      </c>
      <c r="B1990" t="s">
        <v>5089</v>
      </c>
      <c r="C1990" t="s">
        <v>14891</v>
      </c>
      <c r="D1990" t="s">
        <v>52</v>
      </c>
      <c r="E1990" t="s">
        <v>14504</v>
      </c>
      <c r="F1990" t="s">
        <v>17714</v>
      </c>
      <c r="G1990" t="s">
        <v>14519</v>
      </c>
      <c r="H1990" t="s">
        <v>14540</v>
      </c>
      <c r="I1990" t="s">
        <v>9056</v>
      </c>
      <c r="J1990" s="28">
        <v>45163</v>
      </c>
      <c r="K1990" s="28"/>
      <c r="M1990">
        <v>0</v>
      </c>
      <c r="N1990">
        <v>1</v>
      </c>
      <c r="O1990">
        <v>20.8</v>
      </c>
      <c r="P1990" t="s">
        <v>14516</v>
      </c>
      <c r="Q1990">
        <f t="shared" si="31"/>
        <v>92000</v>
      </c>
      <c r="R1990">
        <f>IF(COUNTIF($A$2:A1990,A1990)=1,Q1990,"")</f>
        <v>92000</v>
      </c>
    </row>
    <row r="1991" spans="1:18">
      <c r="A1991" t="s">
        <v>17715</v>
      </c>
      <c r="B1991" t="s">
        <v>3441</v>
      </c>
      <c r="C1991" t="s">
        <v>15054</v>
      </c>
      <c r="D1991" t="s">
        <v>73</v>
      </c>
      <c r="E1991" t="s">
        <v>14509</v>
      </c>
      <c r="F1991" t="s">
        <v>15084</v>
      </c>
      <c r="G1991" t="s">
        <v>14519</v>
      </c>
      <c r="H1991" t="s">
        <v>15840</v>
      </c>
      <c r="I1991" t="s">
        <v>3580</v>
      </c>
      <c r="J1991" s="28">
        <v>45210</v>
      </c>
      <c r="K1991" s="28"/>
      <c r="M1991">
        <v>0</v>
      </c>
      <c r="N1991">
        <v>1</v>
      </c>
      <c r="P1991" t="s">
        <v>14516</v>
      </c>
      <c r="Q1991">
        <f t="shared" si="31"/>
        <v>39000</v>
      </c>
      <c r="R1991">
        <f>IF(COUNTIF($A$2:A1991,A1991)=1,Q1991,"")</f>
        <v>39000</v>
      </c>
    </row>
    <row r="1992" spans="1:18">
      <c r="A1992" t="s">
        <v>10357</v>
      </c>
      <c r="B1992" t="s">
        <v>419</v>
      </c>
      <c r="C1992" t="s">
        <v>15566</v>
      </c>
      <c r="D1992" t="s">
        <v>60</v>
      </c>
      <c r="E1992" t="s">
        <v>14543</v>
      </c>
      <c r="F1992" t="s">
        <v>17716</v>
      </c>
      <c r="G1992" t="s">
        <v>90</v>
      </c>
      <c r="H1992" t="s">
        <v>14571</v>
      </c>
      <c r="I1992" t="s">
        <v>1111</v>
      </c>
      <c r="J1992" s="28">
        <v>45615</v>
      </c>
      <c r="K1992" s="28">
        <v>45588</v>
      </c>
      <c r="L1992">
        <v>34</v>
      </c>
      <c r="M1992">
        <v>0</v>
      </c>
      <c r="N1992">
        <v>1</v>
      </c>
      <c r="O1992">
        <v>3.1</v>
      </c>
      <c r="P1992" t="s">
        <v>14512</v>
      </c>
      <c r="Q1992">
        <f t="shared" si="31"/>
        <v>17449</v>
      </c>
      <c r="R1992">
        <f>IF(COUNTIF($A$2:A1992,A1992)=1,Q1992,"")</f>
        <v>17449</v>
      </c>
    </row>
    <row r="1993" spans="1:18">
      <c r="A1993" t="s">
        <v>17717</v>
      </c>
      <c r="B1993" t="s">
        <v>5112</v>
      </c>
      <c r="C1993" t="s">
        <v>17718</v>
      </c>
      <c r="D1993" t="s">
        <v>52</v>
      </c>
      <c r="E1993" t="s">
        <v>14558</v>
      </c>
      <c r="F1993" t="s">
        <v>17719</v>
      </c>
      <c r="G1993" t="s">
        <v>133</v>
      </c>
      <c r="H1993" t="s">
        <v>14560</v>
      </c>
      <c r="I1993" t="s">
        <v>1976</v>
      </c>
      <c r="J1993" s="28">
        <v>45269</v>
      </c>
      <c r="K1993" s="28">
        <v>45287</v>
      </c>
      <c r="L1993">
        <v>146</v>
      </c>
      <c r="M1993">
        <v>0</v>
      </c>
      <c r="N1993">
        <v>1</v>
      </c>
      <c r="O1993">
        <v>24.8</v>
      </c>
      <c r="P1993" t="s">
        <v>14516</v>
      </c>
      <c r="Q1993">
        <f t="shared" si="31"/>
        <v>201246</v>
      </c>
      <c r="R1993">
        <f>IF(COUNTIF($A$2:A1993,A1993)=1,Q1993,"")</f>
        <v>201246</v>
      </c>
    </row>
    <row r="1994" spans="1:18">
      <c r="A1994" t="s">
        <v>17720</v>
      </c>
      <c r="B1994" t="s">
        <v>851</v>
      </c>
      <c r="C1994" t="s">
        <v>15399</v>
      </c>
      <c r="D1994" t="s">
        <v>119</v>
      </c>
      <c r="E1994" t="s">
        <v>14558</v>
      </c>
      <c r="F1994" t="s">
        <v>17721</v>
      </c>
      <c r="G1994" t="s">
        <v>67</v>
      </c>
      <c r="H1994" t="s">
        <v>14506</v>
      </c>
      <c r="I1994" t="s">
        <v>2339</v>
      </c>
      <c r="J1994" s="28">
        <v>45436</v>
      </c>
      <c r="K1994" s="28">
        <v>45376</v>
      </c>
      <c r="L1994">
        <v>21</v>
      </c>
      <c r="M1994">
        <v>0</v>
      </c>
      <c r="N1994">
        <v>1</v>
      </c>
      <c r="O1994">
        <v>23.8</v>
      </c>
      <c r="P1994" t="s">
        <v>14550</v>
      </c>
      <c r="Q1994">
        <f t="shared" si="31"/>
        <v>7792</v>
      </c>
      <c r="R1994">
        <f>IF(COUNTIF($A$2:A1994,A1994)=1,Q1994,"")</f>
        <v>7792</v>
      </c>
    </row>
    <row r="1995" spans="1:18">
      <c r="A1995" t="s">
        <v>17722</v>
      </c>
      <c r="B1995" t="s">
        <v>2783</v>
      </c>
      <c r="C1995" t="s">
        <v>3098</v>
      </c>
      <c r="D1995" t="s">
        <v>73</v>
      </c>
      <c r="E1995" t="s">
        <v>14509</v>
      </c>
      <c r="F1995" t="s">
        <v>17723</v>
      </c>
      <c r="G1995" t="s">
        <v>67</v>
      </c>
      <c r="H1995" t="s">
        <v>14682</v>
      </c>
      <c r="I1995" t="s">
        <v>208</v>
      </c>
      <c r="J1995" s="28">
        <v>45127</v>
      </c>
      <c r="K1995" s="28"/>
      <c r="M1995">
        <v>0</v>
      </c>
      <c r="N1995">
        <v>1</v>
      </c>
      <c r="P1995" t="s">
        <v>14524</v>
      </c>
      <c r="Q1995">
        <f t="shared" si="31"/>
        <v>44620</v>
      </c>
      <c r="R1995">
        <f>IF(COUNTIF($A$2:A1995,A1995)=1,Q1995,"")</f>
        <v>44620</v>
      </c>
    </row>
    <row r="1996" spans="1:18">
      <c r="A1996" t="s">
        <v>17724</v>
      </c>
      <c r="B1996" t="s">
        <v>7138</v>
      </c>
      <c r="C1996" t="s">
        <v>17096</v>
      </c>
      <c r="D1996" t="s">
        <v>73</v>
      </c>
      <c r="E1996" t="s">
        <v>14558</v>
      </c>
      <c r="F1996" t="s">
        <v>17725</v>
      </c>
      <c r="G1996" t="s">
        <v>53</v>
      </c>
      <c r="H1996" t="s">
        <v>14616</v>
      </c>
      <c r="I1996" t="s">
        <v>900</v>
      </c>
      <c r="J1996" s="28">
        <v>44813</v>
      </c>
      <c r="K1996" s="28">
        <v>44909</v>
      </c>
      <c r="L1996">
        <v>119</v>
      </c>
      <c r="M1996">
        <v>0</v>
      </c>
      <c r="N1996">
        <v>1</v>
      </c>
      <c r="O1996">
        <v>6</v>
      </c>
      <c r="P1996" t="s">
        <v>14524</v>
      </c>
      <c r="Q1996">
        <f t="shared" si="31"/>
        <v>23629</v>
      </c>
      <c r="R1996">
        <f>IF(COUNTIF($A$2:A1996,A1996)=1,Q1996,"")</f>
        <v>23629</v>
      </c>
    </row>
    <row r="1997" spans="1:18">
      <c r="A1997" t="s">
        <v>4029</v>
      </c>
      <c r="B1997" t="s">
        <v>4866</v>
      </c>
      <c r="C1997" t="s">
        <v>3098</v>
      </c>
      <c r="D1997" t="s">
        <v>52</v>
      </c>
      <c r="E1997" t="s">
        <v>14509</v>
      </c>
      <c r="F1997" t="s">
        <v>17726</v>
      </c>
      <c r="G1997" t="s">
        <v>14588</v>
      </c>
      <c r="H1997" t="s">
        <v>14540</v>
      </c>
      <c r="I1997" t="s">
        <v>508</v>
      </c>
      <c r="J1997" s="28">
        <v>44960</v>
      </c>
      <c r="K1997" s="28"/>
      <c r="M1997">
        <v>0</v>
      </c>
      <c r="N1997">
        <v>1</v>
      </c>
      <c r="O1997">
        <v>3.5</v>
      </c>
      <c r="P1997" t="s">
        <v>14524</v>
      </c>
      <c r="Q1997">
        <f t="shared" si="31"/>
        <v>196404</v>
      </c>
      <c r="R1997">
        <f>IF(COUNTIF($A$2:A1997,A1997)=1,Q1997,"")</f>
        <v>196404</v>
      </c>
    </row>
    <row r="1998" spans="1:18">
      <c r="A1998" t="s">
        <v>17727</v>
      </c>
      <c r="B1998" t="s">
        <v>7109</v>
      </c>
      <c r="C1998" t="s">
        <v>3098</v>
      </c>
      <c r="D1998" t="s">
        <v>100</v>
      </c>
      <c r="E1998" t="s">
        <v>14509</v>
      </c>
      <c r="F1998" t="s">
        <v>15527</v>
      </c>
      <c r="G1998" t="s">
        <v>67</v>
      </c>
      <c r="H1998" t="s">
        <v>14682</v>
      </c>
      <c r="I1998" t="s">
        <v>536</v>
      </c>
      <c r="J1998" s="28">
        <v>45281</v>
      </c>
      <c r="K1998" s="28"/>
      <c r="M1998">
        <v>0</v>
      </c>
      <c r="N1998">
        <v>1</v>
      </c>
      <c r="O1998">
        <v>28</v>
      </c>
      <c r="P1998" t="s">
        <v>14524</v>
      </c>
      <c r="Q1998">
        <f t="shared" si="31"/>
        <v>5000</v>
      </c>
      <c r="R1998">
        <f>IF(COUNTIF($A$2:A1998,A1998)=1,Q1998,"")</f>
        <v>5000</v>
      </c>
    </row>
    <row r="1999" spans="1:18">
      <c r="A1999" t="s">
        <v>17728</v>
      </c>
      <c r="B1999" t="s">
        <v>3591</v>
      </c>
      <c r="C1999" t="s">
        <v>15860</v>
      </c>
      <c r="D1999" t="s">
        <v>52</v>
      </c>
      <c r="E1999" t="s">
        <v>14517</v>
      </c>
      <c r="F1999" t="s">
        <v>17729</v>
      </c>
      <c r="G1999" t="s">
        <v>53</v>
      </c>
      <c r="H1999" t="s">
        <v>14568</v>
      </c>
      <c r="I1999" t="s">
        <v>2717</v>
      </c>
      <c r="J1999" s="28">
        <v>45700</v>
      </c>
      <c r="K1999" s="28"/>
      <c r="M1999">
        <v>0</v>
      </c>
      <c r="N1999">
        <v>1</v>
      </c>
      <c r="O1999">
        <v>22.9</v>
      </c>
      <c r="P1999" t="s">
        <v>14550</v>
      </c>
      <c r="Q1999">
        <f t="shared" si="31"/>
        <v>206879</v>
      </c>
      <c r="R1999">
        <f>IF(COUNTIF($A$2:A1999,A1999)=1,Q1999,"")</f>
        <v>206879</v>
      </c>
    </row>
    <row r="2000" spans="1:18">
      <c r="A2000" t="s">
        <v>17730</v>
      </c>
      <c r="B2000" t="s">
        <v>4190</v>
      </c>
      <c r="C2000" t="s">
        <v>3098</v>
      </c>
      <c r="D2000" t="s">
        <v>60</v>
      </c>
      <c r="E2000" t="s">
        <v>14522</v>
      </c>
      <c r="F2000" t="s">
        <v>17731</v>
      </c>
      <c r="G2000" t="s">
        <v>61</v>
      </c>
      <c r="H2000" t="s">
        <v>14757</v>
      </c>
      <c r="I2000" t="s">
        <v>11009</v>
      </c>
      <c r="J2000" s="28">
        <v>45222</v>
      </c>
      <c r="K2000" s="28"/>
      <c r="M2000">
        <v>0</v>
      </c>
      <c r="N2000">
        <v>1</v>
      </c>
      <c r="P2000" t="s">
        <v>14507</v>
      </c>
      <c r="Q2000">
        <f t="shared" si="31"/>
        <v>23834</v>
      </c>
      <c r="R2000">
        <f>IF(COUNTIF($A$2:A2000,A2000)=1,Q2000,"")</f>
        <v>23834</v>
      </c>
    </row>
    <row r="2001" spans="1:18">
      <c r="A2001" t="s">
        <v>6304</v>
      </c>
      <c r="B2001" t="s">
        <v>1851</v>
      </c>
      <c r="C2001" t="s">
        <v>14986</v>
      </c>
      <c r="D2001" t="s">
        <v>52</v>
      </c>
      <c r="E2001" t="s">
        <v>14543</v>
      </c>
      <c r="F2001" t="s">
        <v>17732</v>
      </c>
      <c r="G2001" t="s">
        <v>61</v>
      </c>
      <c r="H2001" t="s">
        <v>14545</v>
      </c>
      <c r="I2001" t="s">
        <v>913</v>
      </c>
      <c r="J2001" s="28">
        <v>45105</v>
      </c>
      <c r="K2001" s="28">
        <v>45191</v>
      </c>
      <c r="L2001">
        <v>113</v>
      </c>
      <c r="M2001">
        <v>0</v>
      </c>
      <c r="N2001">
        <v>1</v>
      </c>
      <c r="O2001">
        <v>19.2</v>
      </c>
      <c r="P2001" t="s">
        <v>14512</v>
      </c>
      <c r="Q2001">
        <f t="shared" si="31"/>
        <v>57157</v>
      </c>
      <c r="R2001">
        <f>IF(COUNTIF($A$2:A2001,A2001)=1,Q2001,"")</f>
        <v>57157</v>
      </c>
    </row>
    <row r="2002" spans="1:18">
      <c r="A2002" t="s">
        <v>17733</v>
      </c>
      <c r="B2002" t="s">
        <v>5231</v>
      </c>
      <c r="C2002" t="s">
        <v>14936</v>
      </c>
      <c r="D2002" t="s">
        <v>119</v>
      </c>
      <c r="E2002" t="s">
        <v>14543</v>
      </c>
      <c r="F2002" t="s">
        <v>17734</v>
      </c>
      <c r="G2002" t="s">
        <v>61</v>
      </c>
      <c r="H2002" t="s">
        <v>14549</v>
      </c>
      <c r="I2002" t="s">
        <v>456</v>
      </c>
      <c r="J2002" s="28">
        <v>44864</v>
      </c>
      <c r="K2002" s="28">
        <v>44865</v>
      </c>
      <c r="L2002">
        <v>63</v>
      </c>
      <c r="M2002">
        <v>1</v>
      </c>
      <c r="N2002">
        <v>3</v>
      </c>
      <c r="O2002">
        <v>23.7</v>
      </c>
      <c r="P2002" t="s">
        <v>14524</v>
      </c>
      <c r="Q2002">
        <f t="shared" si="31"/>
        <v>10345</v>
      </c>
      <c r="R2002">
        <f>IF(COUNTIF($A$2:A2002,A2002)=1,Q2002,"")</f>
        <v>10345</v>
      </c>
    </row>
    <row r="2003" spans="1:18">
      <c r="A2003" t="s">
        <v>17735</v>
      </c>
      <c r="B2003" t="s">
        <v>5284</v>
      </c>
      <c r="C2003" t="s">
        <v>15186</v>
      </c>
      <c r="D2003" t="s">
        <v>119</v>
      </c>
      <c r="E2003" t="s">
        <v>14504</v>
      </c>
      <c r="F2003" t="s">
        <v>14531</v>
      </c>
      <c r="G2003" t="s">
        <v>14588</v>
      </c>
      <c r="H2003" t="s">
        <v>14565</v>
      </c>
      <c r="I2003" t="s">
        <v>1402</v>
      </c>
      <c r="J2003" s="28">
        <v>45591</v>
      </c>
      <c r="K2003" s="28"/>
      <c r="M2003">
        <v>0</v>
      </c>
      <c r="N2003">
        <v>1</v>
      </c>
      <c r="O2003">
        <v>18.2</v>
      </c>
      <c r="P2003" t="s">
        <v>14524</v>
      </c>
      <c r="Q2003">
        <f t="shared" si="31"/>
        <v>4000</v>
      </c>
      <c r="R2003">
        <f>IF(COUNTIF($A$2:A2003,A2003)=1,Q2003,"")</f>
        <v>4000</v>
      </c>
    </row>
    <row r="2004" spans="1:18">
      <c r="A2004" t="s">
        <v>8188</v>
      </c>
      <c r="B2004" t="s">
        <v>2326</v>
      </c>
      <c r="C2004" t="s">
        <v>3098</v>
      </c>
      <c r="D2004" t="s">
        <v>100</v>
      </c>
      <c r="E2004" t="s">
        <v>14522</v>
      </c>
      <c r="F2004" t="s">
        <v>17736</v>
      </c>
      <c r="G2004" t="s">
        <v>90</v>
      </c>
      <c r="H2004" t="s">
        <v>14619</v>
      </c>
      <c r="I2004" t="s">
        <v>3761</v>
      </c>
      <c r="J2004" s="28">
        <v>44689</v>
      </c>
      <c r="K2004" s="28"/>
      <c r="M2004">
        <v>0</v>
      </c>
      <c r="N2004">
        <v>1</v>
      </c>
      <c r="P2004" t="s">
        <v>14524</v>
      </c>
      <c r="Q2004">
        <f t="shared" si="31"/>
        <v>5055</v>
      </c>
      <c r="R2004">
        <f>IF(COUNTIF($A$2:A2004,A2004)=1,Q2004,"")</f>
        <v>5055</v>
      </c>
    </row>
    <row r="2005" spans="1:18">
      <c r="A2005" t="s">
        <v>17737</v>
      </c>
      <c r="B2005" t="s">
        <v>6666</v>
      </c>
      <c r="C2005" t="s">
        <v>15670</v>
      </c>
      <c r="D2005" t="s">
        <v>52</v>
      </c>
      <c r="E2005" t="s">
        <v>14504</v>
      </c>
      <c r="F2005" t="s">
        <v>17738</v>
      </c>
      <c r="G2005" t="s">
        <v>61</v>
      </c>
      <c r="H2005" t="s">
        <v>14540</v>
      </c>
      <c r="I2005" t="s">
        <v>10886</v>
      </c>
      <c r="J2005" s="28">
        <v>44837</v>
      </c>
      <c r="K2005" s="28"/>
      <c r="M2005">
        <v>0</v>
      </c>
      <c r="N2005">
        <v>1</v>
      </c>
      <c r="O2005">
        <v>23.3</v>
      </c>
      <c r="P2005" t="s">
        <v>14507</v>
      </c>
      <c r="Q2005">
        <f t="shared" si="31"/>
        <v>201000</v>
      </c>
      <c r="R2005">
        <f>IF(COUNTIF($A$2:A2005,A2005)=1,Q2005,"")</f>
        <v>201000</v>
      </c>
    </row>
    <row r="2006" spans="1:18">
      <c r="A2006" t="s">
        <v>12901</v>
      </c>
      <c r="B2006" t="s">
        <v>7315</v>
      </c>
      <c r="C2006" t="s">
        <v>14818</v>
      </c>
      <c r="D2006" t="s">
        <v>52</v>
      </c>
      <c r="E2006" t="s">
        <v>14504</v>
      </c>
      <c r="F2006" t="s">
        <v>17739</v>
      </c>
      <c r="G2006" t="s">
        <v>90</v>
      </c>
      <c r="H2006" t="s">
        <v>14682</v>
      </c>
      <c r="I2006" t="s">
        <v>2385</v>
      </c>
      <c r="J2006" s="28">
        <v>44941</v>
      </c>
      <c r="K2006" s="28"/>
      <c r="M2006">
        <v>0</v>
      </c>
      <c r="N2006">
        <v>1</v>
      </c>
      <c r="O2006">
        <v>2.9</v>
      </c>
      <c r="P2006" t="s">
        <v>14550</v>
      </c>
      <c r="Q2006">
        <f t="shared" si="31"/>
        <v>71000</v>
      </c>
      <c r="R2006">
        <f>IF(COUNTIF($A$2:A2006,A2006)=1,Q2006,"")</f>
        <v>71000</v>
      </c>
    </row>
    <row r="2007" spans="1:18">
      <c r="A2007" t="s">
        <v>17740</v>
      </c>
      <c r="B2007" t="s">
        <v>1588</v>
      </c>
      <c r="C2007" t="s">
        <v>15451</v>
      </c>
      <c r="D2007" t="s">
        <v>119</v>
      </c>
      <c r="E2007" t="s">
        <v>14504</v>
      </c>
      <c r="F2007" t="s">
        <v>17741</v>
      </c>
      <c r="G2007" t="s">
        <v>14588</v>
      </c>
      <c r="H2007" t="s">
        <v>14549</v>
      </c>
      <c r="I2007" t="s">
        <v>1090</v>
      </c>
      <c r="J2007" s="28">
        <v>45615</v>
      </c>
      <c r="K2007" s="28"/>
      <c r="M2007">
        <v>0</v>
      </c>
      <c r="N2007">
        <v>1</v>
      </c>
      <c r="P2007" t="s">
        <v>14524</v>
      </c>
      <c r="Q2007">
        <f t="shared" si="31"/>
        <v>2471</v>
      </c>
      <c r="R2007">
        <f>IF(COUNTIF($A$2:A2007,A2007)=1,Q2007,"")</f>
        <v>2471</v>
      </c>
    </row>
    <row r="2008" spans="1:18">
      <c r="A2008" t="s">
        <v>17742</v>
      </c>
      <c r="B2008" t="s">
        <v>1132</v>
      </c>
      <c r="C2008" t="s">
        <v>17387</v>
      </c>
      <c r="D2008" t="s">
        <v>100</v>
      </c>
      <c r="E2008" t="s">
        <v>14558</v>
      </c>
      <c r="F2008" t="s">
        <v>17743</v>
      </c>
      <c r="G2008" t="s">
        <v>80</v>
      </c>
      <c r="H2008" t="s">
        <v>14682</v>
      </c>
      <c r="I2008" t="s">
        <v>181</v>
      </c>
      <c r="J2008" s="28">
        <v>44884</v>
      </c>
      <c r="K2008" s="28">
        <v>44764</v>
      </c>
      <c r="L2008">
        <v>46</v>
      </c>
      <c r="M2008">
        <v>0</v>
      </c>
      <c r="N2008">
        <v>1</v>
      </c>
      <c r="O2008">
        <v>26.8</v>
      </c>
      <c r="P2008" t="s">
        <v>14550</v>
      </c>
      <c r="Q2008">
        <f t="shared" si="31"/>
        <v>7546</v>
      </c>
      <c r="R2008">
        <f>IF(COUNTIF($A$2:A2008,A2008)=1,Q2008,"")</f>
        <v>7546</v>
      </c>
    </row>
    <row r="2009" spans="1:18">
      <c r="A2009" t="s">
        <v>7942</v>
      </c>
      <c r="B2009" t="s">
        <v>1231</v>
      </c>
      <c r="C2009" t="s">
        <v>3098</v>
      </c>
      <c r="D2009" t="s">
        <v>52</v>
      </c>
      <c r="E2009" t="s">
        <v>14509</v>
      </c>
      <c r="F2009" t="s">
        <v>17744</v>
      </c>
      <c r="G2009" t="s">
        <v>61</v>
      </c>
      <c r="H2009" t="s">
        <v>14532</v>
      </c>
      <c r="I2009" t="s">
        <v>2727</v>
      </c>
      <c r="J2009" s="28">
        <v>45731</v>
      </c>
      <c r="K2009" s="28"/>
      <c r="M2009">
        <v>0</v>
      </c>
      <c r="N2009">
        <v>1</v>
      </c>
      <c r="O2009">
        <v>1.5</v>
      </c>
      <c r="P2009" t="s">
        <v>14550</v>
      </c>
      <c r="Q2009">
        <f t="shared" si="31"/>
        <v>188975</v>
      </c>
      <c r="R2009">
        <f>IF(COUNTIF($A$2:A2009,A2009)=1,Q2009,"")</f>
        <v>188975</v>
      </c>
    </row>
    <row r="2010" spans="1:18">
      <c r="A2010" t="s">
        <v>17745</v>
      </c>
      <c r="B2010" t="s">
        <v>1701</v>
      </c>
      <c r="C2010" t="s">
        <v>15248</v>
      </c>
      <c r="D2010" t="s">
        <v>60</v>
      </c>
      <c r="E2010" t="s">
        <v>14509</v>
      </c>
      <c r="F2010" t="s">
        <v>16435</v>
      </c>
      <c r="G2010" t="s">
        <v>133</v>
      </c>
      <c r="H2010" t="s">
        <v>14568</v>
      </c>
      <c r="I2010" t="s">
        <v>5166</v>
      </c>
      <c r="J2010" s="28">
        <v>45578</v>
      </c>
      <c r="K2010" s="28"/>
      <c r="M2010">
        <v>0</v>
      </c>
      <c r="N2010">
        <v>1</v>
      </c>
      <c r="O2010">
        <v>10</v>
      </c>
      <c r="P2010" t="s">
        <v>14516</v>
      </c>
      <c r="Q2010">
        <f t="shared" si="31"/>
        <v>23879</v>
      </c>
      <c r="R2010">
        <f>IF(COUNTIF($A$2:A2010,A2010)=1,Q2010,"")</f>
        <v>23879</v>
      </c>
    </row>
    <row r="2011" spans="1:18">
      <c r="A2011" t="s">
        <v>6404</v>
      </c>
      <c r="B2011" t="s">
        <v>2531</v>
      </c>
      <c r="C2011" t="s">
        <v>14755</v>
      </c>
      <c r="D2011" t="s">
        <v>52</v>
      </c>
      <c r="E2011" t="s">
        <v>14543</v>
      </c>
      <c r="F2011" t="s">
        <v>17746</v>
      </c>
      <c r="G2011" t="s">
        <v>14588</v>
      </c>
      <c r="H2011" t="s">
        <v>14537</v>
      </c>
      <c r="I2011" t="s">
        <v>1728</v>
      </c>
      <c r="J2011" s="28">
        <v>45484</v>
      </c>
      <c r="K2011" s="28">
        <v>45549</v>
      </c>
      <c r="L2011">
        <v>139</v>
      </c>
      <c r="M2011">
        <v>0</v>
      </c>
      <c r="N2011">
        <v>1</v>
      </c>
      <c r="O2011">
        <v>10.8</v>
      </c>
      <c r="P2011" t="s">
        <v>14507</v>
      </c>
      <c r="Q2011">
        <f t="shared" si="31"/>
        <v>95640</v>
      </c>
      <c r="R2011">
        <f>IF(COUNTIF($A$2:A2011,A2011)=1,Q2011,"")</f>
        <v>95640</v>
      </c>
    </row>
    <row r="2012" spans="1:18">
      <c r="A2012" t="s">
        <v>11048</v>
      </c>
      <c r="B2012" t="s">
        <v>899</v>
      </c>
      <c r="C2012" t="s">
        <v>15111</v>
      </c>
      <c r="D2012" t="s">
        <v>119</v>
      </c>
      <c r="E2012" t="s">
        <v>14509</v>
      </c>
      <c r="F2012" t="s">
        <v>17747</v>
      </c>
      <c r="G2012" t="s">
        <v>67</v>
      </c>
      <c r="H2012" t="s">
        <v>14545</v>
      </c>
      <c r="I2012" t="s">
        <v>717</v>
      </c>
      <c r="J2012" s="28">
        <v>45519</v>
      </c>
      <c r="K2012" s="28"/>
      <c r="M2012">
        <v>0</v>
      </c>
      <c r="N2012">
        <v>1</v>
      </c>
      <c r="O2012">
        <v>18.899999999999999</v>
      </c>
      <c r="P2012" t="s">
        <v>14550</v>
      </c>
      <c r="Q2012">
        <f t="shared" si="31"/>
        <v>7211</v>
      </c>
      <c r="R2012">
        <f>IF(COUNTIF($A$2:A2012,A2012)=1,Q2012,"")</f>
        <v>7211</v>
      </c>
    </row>
    <row r="2013" spans="1:18">
      <c r="A2013" t="s">
        <v>17748</v>
      </c>
      <c r="B2013" t="s">
        <v>3962</v>
      </c>
      <c r="C2013" t="s">
        <v>15076</v>
      </c>
      <c r="D2013" t="s">
        <v>60</v>
      </c>
      <c r="E2013" t="s">
        <v>14522</v>
      </c>
      <c r="F2013" t="s">
        <v>17749</v>
      </c>
      <c r="G2013" t="s">
        <v>74</v>
      </c>
      <c r="H2013" t="s">
        <v>14530</v>
      </c>
      <c r="I2013" t="s">
        <v>809</v>
      </c>
      <c r="J2013" s="28">
        <v>45155</v>
      </c>
      <c r="K2013" s="28"/>
      <c r="M2013">
        <v>0</v>
      </c>
      <c r="N2013">
        <v>1</v>
      </c>
      <c r="O2013">
        <v>24</v>
      </c>
      <c r="P2013" t="s">
        <v>14512</v>
      </c>
      <c r="Q2013">
        <f t="shared" si="31"/>
        <v>22618</v>
      </c>
      <c r="R2013">
        <f>IF(COUNTIF($A$2:A2013,A2013)=1,Q2013,"")</f>
        <v>22618</v>
      </c>
    </row>
    <row r="2014" spans="1:18">
      <c r="A2014" t="s">
        <v>11362</v>
      </c>
      <c r="B2014" t="s">
        <v>4539</v>
      </c>
      <c r="C2014" t="s">
        <v>3098</v>
      </c>
      <c r="D2014" t="s">
        <v>52</v>
      </c>
      <c r="E2014" t="s">
        <v>14543</v>
      </c>
      <c r="F2014" t="s">
        <v>17750</v>
      </c>
      <c r="G2014" t="s">
        <v>14588</v>
      </c>
      <c r="H2014" t="s">
        <v>14532</v>
      </c>
      <c r="I2014" t="s">
        <v>2065</v>
      </c>
      <c r="J2014" s="28">
        <v>45104</v>
      </c>
      <c r="K2014" s="28">
        <v>45137</v>
      </c>
      <c r="L2014">
        <v>111</v>
      </c>
      <c r="M2014">
        <v>0</v>
      </c>
      <c r="N2014">
        <v>1</v>
      </c>
      <c r="O2014">
        <v>17.899999999999999</v>
      </c>
      <c r="P2014" t="s">
        <v>14512</v>
      </c>
      <c r="Q2014">
        <f t="shared" si="31"/>
        <v>157860</v>
      </c>
      <c r="R2014">
        <f>IF(COUNTIF($A$2:A2014,A2014)=1,Q2014,"")</f>
        <v>157860</v>
      </c>
    </row>
    <row r="2015" spans="1:18">
      <c r="A2015" t="s">
        <v>5703</v>
      </c>
      <c r="B2015" t="s">
        <v>399</v>
      </c>
      <c r="C2015" t="s">
        <v>3098</v>
      </c>
      <c r="D2015" t="s">
        <v>119</v>
      </c>
      <c r="E2015" t="s">
        <v>14509</v>
      </c>
      <c r="F2015" t="s">
        <v>17751</v>
      </c>
      <c r="G2015" t="s">
        <v>53</v>
      </c>
      <c r="H2015" t="s">
        <v>14580</v>
      </c>
      <c r="I2015" t="s">
        <v>1908</v>
      </c>
      <c r="J2015" s="28">
        <v>44794</v>
      </c>
      <c r="K2015" s="28"/>
      <c r="M2015">
        <v>0</v>
      </c>
      <c r="N2015">
        <v>1</v>
      </c>
      <c r="P2015" t="s">
        <v>14512</v>
      </c>
      <c r="Q2015">
        <f t="shared" si="31"/>
        <v>2820</v>
      </c>
      <c r="R2015">
        <f>IF(COUNTIF($A$2:A2015,A2015)=1,Q2015,"")</f>
        <v>2820</v>
      </c>
    </row>
    <row r="2016" spans="1:18">
      <c r="A2016" t="s">
        <v>17752</v>
      </c>
      <c r="B2016" t="s">
        <v>5753</v>
      </c>
      <c r="C2016" t="s">
        <v>15140</v>
      </c>
      <c r="D2016" t="s">
        <v>119</v>
      </c>
      <c r="E2016" t="s">
        <v>14543</v>
      </c>
      <c r="F2016" t="s">
        <v>17753</v>
      </c>
      <c r="G2016" t="s">
        <v>14519</v>
      </c>
      <c r="H2016" t="s">
        <v>15103</v>
      </c>
      <c r="I2016" t="s">
        <v>2727</v>
      </c>
      <c r="J2016" s="28">
        <v>45702</v>
      </c>
      <c r="K2016" s="28">
        <v>45809</v>
      </c>
      <c r="L2016">
        <v>200</v>
      </c>
      <c r="M2016">
        <v>0</v>
      </c>
      <c r="N2016">
        <v>1</v>
      </c>
      <c r="O2016">
        <v>2.4</v>
      </c>
      <c r="P2016" t="s">
        <v>14516</v>
      </c>
      <c r="Q2016">
        <f t="shared" si="31"/>
        <v>12299</v>
      </c>
      <c r="R2016">
        <f>IF(COUNTIF($A$2:A2016,A2016)=1,Q2016,"")</f>
        <v>12299</v>
      </c>
    </row>
    <row r="2017" spans="1:18">
      <c r="A2017" t="s">
        <v>17754</v>
      </c>
      <c r="B2017" t="s">
        <v>5049</v>
      </c>
      <c r="C2017" t="s">
        <v>15165</v>
      </c>
      <c r="D2017" t="s">
        <v>100</v>
      </c>
      <c r="E2017" t="s">
        <v>14590</v>
      </c>
      <c r="F2017" t="s">
        <v>17755</v>
      </c>
      <c r="G2017" t="s">
        <v>133</v>
      </c>
      <c r="H2017" t="s">
        <v>14511</v>
      </c>
      <c r="I2017" t="s">
        <v>401</v>
      </c>
      <c r="J2017" s="28">
        <v>44866</v>
      </c>
      <c r="K2017" s="28"/>
      <c r="M2017">
        <v>0</v>
      </c>
      <c r="N2017">
        <v>1</v>
      </c>
      <c r="O2017">
        <v>34.5</v>
      </c>
      <c r="P2017" t="s">
        <v>14524</v>
      </c>
      <c r="Q2017">
        <f t="shared" si="31"/>
        <v>4237</v>
      </c>
      <c r="R2017">
        <f>IF(COUNTIF($A$2:A2017,A2017)=1,Q2017,"")</f>
        <v>4237</v>
      </c>
    </row>
    <row r="2018" spans="1:18">
      <c r="A2018" t="s">
        <v>8875</v>
      </c>
      <c r="B2018" t="s">
        <v>1816</v>
      </c>
      <c r="C2018" t="s">
        <v>14764</v>
      </c>
      <c r="D2018" t="s">
        <v>119</v>
      </c>
      <c r="E2018" t="s">
        <v>14543</v>
      </c>
      <c r="F2018" t="s">
        <v>17756</v>
      </c>
      <c r="G2018" t="s">
        <v>67</v>
      </c>
      <c r="H2018" t="s">
        <v>14619</v>
      </c>
      <c r="I2018" t="s">
        <v>2192</v>
      </c>
      <c r="J2018" s="28">
        <v>44977</v>
      </c>
      <c r="K2018" s="28">
        <v>45091</v>
      </c>
      <c r="L2018">
        <v>141</v>
      </c>
      <c r="M2018">
        <v>0</v>
      </c>
      <c r="N2018">
        <v>1</v>
      </c>
      <c r="O2018">
        <v>1.6</v>
      </c>
      <c r="P2018" t="s">
        <v>14507</v>
      </c>
      <c r="Q2018">
        <f t="shared" si="31"/>
        <v>4951</v>
      </c>
      <c r="R2018">
        <f>IF(COUNTIF($A$2:A2018,A2018)=1,Q2018,"")</f>
        <v>4951</v>
      </c>
    </row>
    <row r="2019" spans="1:18">
      <c r="A2019" t="s">
        <v>11137</v>
      </c>
      <c r="B2019" t="s">
        <v>8282</v>
      </c>
      <c r="C2019" t="s">
        <v>14905</v>
      </c>
      <c r="D2019" t="s">
        <v>60</v>
      </c>
      <c r="E2019" t="s">
        <v>14590</v>
      </c>
      <c r="F2019" t="s">
        <v>17757</v>
      </c>
      <c r="G2019" t="s">
        <v>14588</v>
      </c>
      <c r="H2019" t="s">
        <v>14619</v>
      </c>
      <c r="I2019" t="s">
        <v>1187</v>
      </c>
      <c r="J2019" s="28">
        <v>44647</v>
      </c>
      <c r="K2019" s="28"/>
      <c r="M2019">
        <v>0</v>
      </c>
      <c r="N2019">
        <v>1</v>
      </c>
      <c r="O2019">
        <v>4.5999999999999996</v>
      </c>
      <c r="P2019" t="s">
        <v>14512</v>
      </c>
      <c r="Q2019">
        <f t="shared" si="31"/>
        <v>12897</v>
      </c>
      <c r="R2019">
        <f>IF(COUNTIF($A$2:A2019,A2019)=1,Q2019,"")</f>
        <v>12897</v>
      </c>
    </row>
    <row r="2020" spans="1:18">
      <c r="A2020" t="s">
        <v>17758</v>
      </c>
      <c r="B2020" t="s">
        <v>2550</v>
      </c>
      <c r="C2020" t="s">
        <v>16786</v>
      </c>
      <c r="D2020" t="s">
        <v>119</v>
      </c>
      <c r="E2020" t="s">
        <v>14590</v>
      </c>
      <c r="F2020" t="s">
        <v>17759</v>
      </c>
      <c r="G2020" t="s">
        <v>14519</v>
      </c>
      <c r="H2020" t="s">
        <v>15208</v>
      </c>
      <c r="I2020" t="s">
        <v>5597</v>
      </c>
      <c r="J2020" s="28">
        <v>44694</v>
      </c>
      <c r="K2020" s="28"/>
      <c r="M2020">
        <v>0</v>
      </c>
      <c r="N2020">
        <v>1</v>
      </c>
      <c r="P2020" t="s">
        <v>14516</v>
      </c>
      <c r="Q2020">
        <f t="shared" si="31"/>
        <v>12476</v>
      </c>
      <c r="R2020">
        <f>IF(COUNTIF($A$2:A2020,A2020)=1,Q2020,"")</f>
        <v>12476</v>
      </c>
    </row>
    <row r="2021" spans="1:18">
      <c r="A2021" t="s">
        <v>17760</v>
      </c>
      <c r="B2021" t="s">
        <v>1320</v>
      </c>
      <c r="C2021" t="s">
        <v>14589</v>
      </c>
      <c r="D2021" t="s">
        <v>60</v>
      </c>
      <c r="E2021" t="s">
        <v>14509</v>
      </c>
      <c r="F2021" t="s">
        <v>17761</v>
      </c>
      <c r="G2021" t="s">
        <v>53</v>
      </c>
      <c r="H2021" t="s">
        <v>14527</v>
      </c>
      <c r="I2021" t="s">
        <v>475</v>
      </c>
      <c r="J2021" s="28">
        <v>44884</v>
      </c>
      <c r="K2021" s="28"/>
      <c r="M2021">
        <v>0</v>
      </c>
      <c r="N2021">
        <v>1</v>
      </c>
      <c r="O2021">
        <v>10.1</v>
      </c>
      <c r="P2021" t="s">
        <v>14512</v>
      </c>
      <c r="Q2021">
        <f t="shared" si="31"/>
        <v>12683</v>
      </c>
      <c r="R2021">
        <f>IF(COUNTIF($A$2:A2021,A2021)=1,Q2021,"")</f>
        <v>12683</v>
      </c>
    </row>
    <row r="2022" spans="1:18">
      <c r="A2022" t="s">
        <v>4566</v>
      </c>
      <c r="B2022" t="s">
        <v>1570</v>
      </c>
      <c r="C2022" t="s">
        <v>15902</v>
      </c>
      <c r="D2022" t="s">
        <v>52</v>
      </c>
      <c r="E2022" t="s">
        <v>14504</v>
      </c>
      <c r="F2022" t="s">
        <v>17762</v>
      </c>
      <c r="G2022" t="s">
        <v>80</v>
      </c>
      <c r="H2022" t="s">
        <v>14630</v>
      </c>
      <c r="I2022" t="s">
        <v>2871</v>
      </c>
      <c r="J2022" s="28">
        <v>44892</v>
      </c>
      <c r="K2022" s="28"/>
      <c r="M2022">
        <v>0</v>
      </c>
      <c r="N2022">
        <v>1</v>
      </c>
      <c r="O2022">
        <v>11.3</v>
      </c>
      <c r="P2022" t="s">
        <v>14512</v>
      </c>
      <c r="Q2022">
        <f t="shared" si="31"/>
        <v>92108</v>
      </c>
      <c r="R2022">
        <f>IF(COUNTIF($A$2:A2022,A2022)=1,Q2022,"")</f>
        <v>92108</v>
      </c>
    </row>
    <row r="2023" spans="1:18">
      <c r="A2023" t="s">
        <v>12844</v>
      </c>
      <c r="B2023" t="s">
        <v>8065</v>
      </c>
      <c r="C2023" t="s">
        <v>3098</v>
      </c>
      <c r="D2023" t="s">
        <v>60</v>
      </c>
      <c r="E2023" t="s">
        <v>14522</v>
      </c>
      <c r="F2023" t="s">
        <v>17763</v>
      </c>
      <c r="G2023" t="s">
        <v>133</v>
      </c>
      <c r="H2023" t="s">
        <v>15237</v>
      </c>
      <c r="I2023" t="s">
        <v>220</v>
      </c>
      <c r="J2023" s="28">
        <v>45320</v>
      </c>
      <c r="K2023" s="28"/>
      <c r="M2023">
        <v>0</v>
      </c>
      <c r="N2023">
        <v>1</v>
      </c>
      <c r="O2023">
        <v>9.1</v>
      </c>
      <c r="P2023" t="s">
        <v>14524</v>
      </c>
      <c r="Q2023">
        <f t="shared" si="31"/>
        <v>23401</v>
      </c>
      <c r="R2023">
        <f>IF(COUNTIF($A$2:A2023,A2023)=1,Q2023,"")</f>
        <v>23401</v>
      </c>
    </row>
    <row r="2024" spans="1:18">
      <c r="A2024" t="s">
        <v>7055</v>
      </c>
      <c r="B2024" t="s">
        <v>257</v>
      </c>
      <c r="C2024" t="s">
        <v>3098</v>
      </c>
      <c r="D2024" t="s">
        <v>60</v>
      </c>
      <c r="E2024" t="s">
        <v>14509</v>
      </c>
      <c r="F2024" t="s">
        <v>17764</v>
      </c>
      <c r="G2024" t="s">
        <v>14519</v>
      </c>
      <c r="H2024" t="s">
        <v>14639</v>
      </c>
      <c r="I2024" t="s">
        <v>76</v>
      </c>
      <c r="J2024" s="28">
        <v>45489</v>
      </c>
      <c r="K2024" s="28"/>
      <c r="M2024">
        <v>0</v>
      </c>
      <c r="N2024">
        <v>1</v>
      </c>
      <c r="P2024" t="s">
        <v>14516</v>
      </c>
      <c r="Q2024">
        <f t="shared" si="31"/>
        <v>4052</v>
      </c>
      <c r="R2024">
        <f>IF(COUNTIF($A$2:A2024,A2024)=1,Q2024,"")</f>
        <v>4052</v>
      </c>
    </row>
    <row r="2025" spans="1:18">
      <c r="A2025" t="s">
        <v>17765</v>
      </c>
      <c r="B2025" t="s">
        <v>5402</v>
      </c>
      <c r="C2025" t="s">
        <v>3098</v>
      </c>
      <c r="D2025" t="s">
        <v>119</v>
      </c>
      <c r="E2025" t="s">
        <v>14522</v>
      </c>
      <c r="F2025" t="s">
        <v>17766</v>
      </c>
      <c r="G2025" t="s">
        <v>67</v>
      </c>
      <c r="H2025" t="s">
        <v>14549</v>
      </c>
      <c r="I2025" t="s">
        <v>2692</v>
      </c>
      <c r="J2025" s="28">
        <v>45303</v>
      </c>
      <c r="K2025" s="28"/>
      <c r="M2025">
        <v>0</v>
      </c>
      <c r="N2025">
        <v>1</v>
      </c>
      <c r="O2025">
        <v>32.9</v>
      </c>
      <c r="P2025" t="s">
        <v>14550</v>
      </c>
      <c r="Q2025">
        <f t="shared" si="31"/>
        <v>5995</v>
      </c>
      <c r="R2025">
        <f>IF(COUNTIF($A$2:A2025,A2025)=1,Q2025,"")</f>
        <v>5995</v>
      </c>
    </row>
    <row r="2026" spans="1:18">
      <c r="A2026" t="s">
        <v>17767</v>
      </c>
      <c r="B2026" t="s">
        <v>4756</v>
      </c>
      <c r="C2026" t="s">
        <v>15054</v>
      </c>
      <c r="D2026" t="s">
        <v>52</v>
      </c>
      <c r="E2026" t="s">
        <v>14543</v>
      </c>
      <c r="F2026" t="s">
        <v>17768</v>
      </c>
      <c r="G2026" t="s">
        <v>133</v>
      </c>
      <c r="H2026" t="s">
        <v>15448</v>
      </c>
      <c r="I2026" t="s">
        <v>1688</v>
      </c>
      <c r="J2026" s="28">
        <v>45396</v>
      </c>
      <c r="K2026" s="28">
        <v>45543</v>
      </c>
      <c r="L2026">
        <v>198</v>
      </c>
      <c r="M2026">
        <v>0</v>
      </c>
      <c r="N2026">
        <v>1</v>
      </c>
      <c r="O2026">
        <v>22.6</v>
      </c>
      <c r="P2026" t="s">
        <v>14524</v>
      </c>
      <c r="Q2026">
        <f t="shared" si="31"/>
        <v>132000</v>
      </c>
      <c r="R2026">
        <f>IF(COUNTIF($A$2:A2026,A2026)=1,Q2026,"")</f>
        <v>132000</v>
      </c>
    </row>
    <row r="2027" spans="1:18">
      <c r="A2027" t="s">
        <v>7374</v>
      </c>
      <c r="B2027" t="s">
        <v>5072</v>
      </c>
      <c r="C2027" t="s">
        <v>14786</v>
      </c>
      <c r="D2027" t="s">
        <v>60</v>
      </c>
      <c r="E2027" t="s">
        <v>14504</v>
      </c>
      <c r="F2027" t="s">
        <v>15621</v>
      </c>
      <c r="G2027" t="s">
        <v>90</v>
      </c>
      <c r="H2027" t="s">
        <v>14530</v>
      </c>
      <c r="I2027" t="s">
        <v>15550</v>
      </c>
      <c r="J2027" s="28">
        <v>45108</v>
      </c>
      <c r="K2027" s="28"/>
      <c r="M2027">
        <v>0</v>
      </c>
      <c r="N2027">
        <v>1</v>
      </c>
      <c r="O2027">
        <v>23.1</v>
      </c>
      <c r="P2027" t="s">
        <v>14512</v>
      </c>
      <c r="Q2027">
        <f t="shared" si="31"/>
        <v>23000</v>
      </c>
      <c r="R2027">
        <f>IF(COUNTIF($A$2:A2027,A2027)=1,Q2027,"")</f>
        <v>23000</v>
      </c>
    </row>
    <row r="2028" spans="1:18">
      <c r="A2028" t="s">
        <v>17769</v>
      </c>
      <c r="B2028" t="s">
        <v>2376</v>
      </c>
      <c r="C2028" t="s">
        <v>15165</v>
      </c>
      <c r="D2028" t="s">
        <v>119</v>
      </c>
      <c r="E2028" t="s">
        <v>14517</v>
      </c>
      <c r="F2028" t="s">
        <v>17770</v>
      </c>
      <c r="G2028" t="s">
        <v>133</v>
      </c>
      <c r="H2028" t="s">
        <v>15789</v>
      </c>
      <c r="I2028" t="s">
        <v>781</v>
      </c>
      <c r="J2028" s="28">
        <v>45554</v>
      </c>
      <c r="K2028" s="28"/>
      <c r="M2028">
        <v>0</v>
      </c>
      <c r="N2028">
        <v>1</v>
      </c>
      <c r="O2028">
        <v>12.7</v>
      </c>
      <c r="P2028" t="s">
        <v>14507</v>
      </c>
      <c r="Q2028">
        <f t="shared" si="31"/>
        <v>7089</v>
      </c>
      <c r="R2028">
        <f>IF(COUNTIF($A$2:A2028,A2028)=1,Q2028,"")</f>
        <v>7089</v>
      </c>
    </row>
    <row r="2029" spans="1:18">
      <c r="A2029" t="s">
        <v>17771</v>
      </c>
      <c r="B2029" t="s">
        <v>5638</v>
      </c>
      <c r="C2029" t="s">
        <v>3098</v>
      </c>
      <c r="D2029" t="s">
        <v>73</v>
      </c>
      <c r="E2029" t="s">
        <v>14543</v>
      </c>
      <c r="F2029" t="s">
        <v>15223</v>
      </c>
      <c r="G2029" t="s">
        <v>74</v>
      </c>
      <c r="H2029" t="s">
        <v>14511</v>
      </c>
      <c r="I2029" t="s">
        <v>339</v>
      </c>
      <c r="J2029" s="28">
        <v>45063</v>
      </c>
      <c r="K2029" s="28">
        <v>45182</v>
      </c>
      <c r="L2029">
        <v>194</v>
      </c>
      <c r="M2029">
        <v>0</v>
      </c>
      <c r="N2029">
        <v>1</v>
      </c>
      <c r="O2029">
        <v>31.3</v>
      </c>
      <c r="P2029" t="s">
        <v>14516</v>
      </c>
      <c r="Q2029">
        <f t="shared" si="31"/>
        <v>21277</v>
      </c>
      <c r="R2029">
        <f>IF(COUNTIF($A$2:A2029,A2029)=1,Q2029,"")</f>
        <v>21277</v>
      </c>
    </row>
    <row r="2030" spans="1:18">
      <c r="A2030" t="s">
        <v>11747</v>
      </c>
      <c r="B2030" t="s">
        <v>442</v>
      </c>
      <c r="C2030" t="s">
        <v>15368</v>
      </c>
      <c r="D2030" t="s">
        <v>52</v>
      </c>
      <c r="E2030" t="s">
        <v>14558</v>
      </c>
      <c r="F2030" t="s">
        <v>17772</v>
      </c>
      <c r="G2030" t="s">
        <v>80</v>
      </c>
      <c r="H2030" t="s">
        <v>14530</v>
      </c>
      <c r="I2030" t="s">
        <v>725</v>
      </c>
      <c r="J2030" s="28">
        <v>45261</v>
      </c>
      <c r="K2030" s="28">
        <v>45201</v>
      </c>
      <c r="L2030">
        <v>35</v>
      </c>
      <c r="M2030">
        <v>0</v>
      </c>
      <c r="N2030">
        <v>1</v>
      </c>
      <c r="O2030">
        <v>7.4</v>
      </c>
      <c r="P2030" t="s">
        <v>14524</v>
      </c>
      <c r="Q2030">
        <f t="shared" si="31"/>
        <v>199062</v>
      </c>
      <c r="R2030">
        <f>IF(COUNTIF($A$2:A2030,A2030)=1,Q2030,"")</f>
        <v>199062</v>
      </c>
    </row>
    <row r="2031" spans="1:18">
      <c r="A2031" t="s">
        <v>17773</v>
      </c>
      <c r="B2031" t="s">
        <v>8282</v>
      </c>
      <c r="C2031" t="s">
        <v>14673</v>
      </c>
      <c r="D2031" t="s">
        <v>52</v>
      </c>
      <c r="E2031" t="s">
        <v>14543</v>
      </c>
      <c r="F2031" t="s">
        <v>17774</v>
      </c>
      <c r="G2031" t="s">
        <v>53</v>
      </c>
      <c r="H2031" t="s">
        <v>15360</v>
      </c>
      <c r="I2031" t="s">
        <v>1208</v>
      </c>
      <c r="J2031" s="28">
        <v>44813</v>
      </c>
      <c r="K2031" s="28">
        <v>44731</v>
      </c>
      <c r="L2031">
        <v>81</v>
      </c>
      <c r="M2031">
        <v>0</v>
      </c>
      <c r="N2031">
        <v>1</v>
      </c>
      <c r="O2031">
        <v>1.4</v>
      </c>
      <c r="P2031" t="s">
        <v>14524</v>
      </c>
      <c r="Q2031">
        <f t="shared" si="31"/>
        <v>146097</v>
      </c>
      <c r="R2031">
        <f>IF(COUNTIF($A$2:A2031,A2031)=1,Q2031,"")</f>
        <v>146097</v>
      </c>
    </row>
    <row r="2032" spans="1:18">
      <c r="A2032" t="s">
        <v>7460</v>
      </c>
      <c r="B2032" t="s">
        <v>4931</v>
      </c>
      <c r="C2032" t="s">
        <v>17330</v>
      </c>
      <c r="D2032" t="s">
        <v>119</v>
      </c>
      <c r="E2032" t="s">
        <v>14509</v>
      </c>
      <c r="F2032" t="s">
        <v>17775</v>
      </c>
      <c r="G2032" t="s">
        <v>14588</v>
      </c>
      <c r="H2032" t="s">
        <v>14619</v>
      </c>
      <c r="I2032" t="s">
        <v>10699</v>
      </c>
      <c r="J2032" s="28">
        <v>45022</v>
      </c>
      <c r="K2032" s="28"/>
      <c r="M2032">
        <v>0</v>
      </c>
      <c r="N2032">
        <v>1</v>
      </c>
      <c r="O2032">
        <v>12.3</v>
      </c>
      <c r="P2032" t="s">
        <v>14507</v>
      </c>
      <c r="Q2032">
        <f t="shared" si="31"/>
        <v>6618</v>
      </c>
      <c r="R2032">
        <f>IF(COUNTIF($A$2:A2032,A2032)=1,Q2032,"")</f>
        <v>6618</v>
      </c>
    </row>
    <row r="2033" spans="1:18">
      <c r="A2033" t="s">
        <v>17776</v>
      </c>
      <c r="B2033" t="s">
        <v>6538</v>
      </c>
      <c r="C2033" t="s">
        <v>14644</v>
      </c>
      <c r="D2033" t="s">
        <v>60</v>
      </c>
      <c r="E2033" t="s">
        <v>14590</v>
      </c>
      <c r="F2033" t="s">
        <v>17777</v>
      </c>
      <c r="G2033" t="s">
        <v>14519</v>
      </c>
      <c r="H2033" t="s">
        <v>15144</v>
      </c>
      <c r="I2033" t="s">
        <v>6235</v>
      </c>
      <c r="J2033" s="28">
        <v>45111</v>
      </c>
      <c r="K2033" s="28"/>
      <c r="M2033">
        <v>0</v>
      </c>
      <c r="N2033">
        <v>1</v>
      </c>
      <c r="O2033">
        <v>10.9</v>
      </c>
      <c r="P2033" t="s">
        <v>14512</v>
      </c>
      <c r="Q2033">
        <f t="shared" si="31"/>
        <v>6587</v>
      </c>
      <c r="R2033">
        <f>IF(COUNTIF($A$2:A2033,A2033)=1,Q2033,"")</f>
        <v>6587</v>
      </c>
    </row>
    <row r="2034" spans="1:18">
      <c r="A2034" t="s">
        <v>17778</v>
      </c>
      <c r="B2034" t="s">
        <v>553</v>
      </c>
      <c r="C2034" t="s">
        <v>15739</v>
      </c>
      <c r="D2034" t="s">
        <v>100</v>
      </c>
      <c r="E2034" t="s">
        <v>14504</v>
      </c>
      <c r="F2034" t="s">
        <v>17779</v>
      </c>
      <c r="G2034" t="s">
        <v>61</v>
      </c>
      <c r="H2034" t="s">
        <v>14511</v>
      </c>
      <c r="I2034" t="s">
        <v>2374</v>
      </c>
      <c r="J2034" s="28">
        <v>45503</v>
      </c>
      <c r="K2034" s="28"/>
      <c r="M2034">
        <v>0</v>
      </c>
      <c r="N2034">
        <v>1</v>
      </c>
      <c r="O2034">
        <v>24.5</v>
      </c>
      <c r="P2034" t="s">
        <v>14516</v>
      </c>
      <c r="Q2034">
        <f t="shared" si="31"/>
        <v>1836</v>
      </c>
      <c r="R2034">
        <f>IF(COUNTIF($A$2:A2034,A2034)=1,Q2034,"")</f>
        <v>1836</v>
      </c>
    </row>
    <row r="2035" spans="1:18">
      <c r="A2035" t="s">
        <v>5246</v>
      </c>
      <c r="B2035" t="s">
        <v>289</v>
      </c>
      <c r="C2035" t="s">
        <v>15399</v>
      </c>
      <c r="D2035" t="s">
        <v>73</v>
      </c>
      <c r="E2035" t="s">
        <v>14590</v>
      </c>
      <c r="F2035" t="s">
        <v>17780</v>
      </c>
      <c r="G2035" t="s">
        <v>133</v>
      </c>
      <c r="H2035" t="s">
        <v>14553</v>
      </c>
      <c r="I2035" t="s">
        <v>354</v>
      </c>
      <c r="J2035" s="28">
        <v>45362</v>
      </c>
      <c r="K2035" s="28"/>
      <c r="M2035">
        <v>0</v>
      </c>
      <c r="N2035">
        <v>1</v>
      </c>
      <c r="O2035">
        <v>11.8</v>
      </c>
      <c r="P2035" t="s">
        <v>14512</v>
      </c>
      <c r="Q2035">
        <f t="shared" si="31"/>
        <v>15228</v>
      </c>
      <c r="R2035">
        <f>IF(COUNTIF($A$2:A2035,A2035)=1,Q2035,"")</f>
        <v>15228</v>
      </c>
    </row>
    <row r="2036" spans="1:18">
      <c r="A2036" t="s">
        <v>5451</v>
      </c>
      <c r="B2036" t="s">
        <v>3949</v>
      </c>
      <c r="C2036" t="s">
        <v>17707</v>
      </c>
      <c r="D2036" t="s">
        <v>119</v>
      </c>
      <c r="E2036" t="s">
        <v>14504</v>
      </c>
      <c r="F2036" t="s">
        <v>17781</v>
      </c>
      <c r="G2036" t="s">
        <v>53</v>
      </c>
      <c r="H2036" t="s">
        <v>14549</v>
      </c>
      <c r="I2036" t="s">
        <v>2378</v>
      </c>
      <c r="J2036" s="28">
        <v>45416</v>
      </c>
      <c r="K2036" s="28"/>
      <c r="M2036">
        <v>0</v>
      </c>
      <c r="N2036">
        <v>1</v>
      </c>
      <c r="O2036">
        <v>10.5</v>
      </c>
      <c r="P2036" t="s">
        <v>14550</v>
      </c>
      <c r="Q2036">
        <f t="shared" si="31"/>
        <v>8511</v>
      </c>
      <c r="R2036">
        <f>IF(COUNTIF($A$2:A2036,A2036)=1,Q2036,"")</f>
        <v>8511</v>
      </c>
    </row>
    <row r="2037" spans="1:18">
      <c r="A2037" t="s">
        <v>17782</v>
      </c>
      <c r="B2037" t="s">
        <v>3691</v>
      </c>
      <c r="C2037" t="s">
        <v>14850</v>
      </c>
      <c r="D2037" t="s">
        <v>52</v>
      </c>
      <c r="E2037" t="s">
        <v>14504</v>
      </c>
      <c r="F2037" t="s">
        <v>17783</v>
      </c>
      <c r="G2037" t="s">
        <v>14588</v>
      </c>
      <c r="H2037" t="s">
        <v>14553</v>
      </c>
      <c r="I2037" t="s">
        <v>331</v>
      </c>
      <c r="J2037" s="28">
        <v>45718</v>
      </c>
      <c r="K2037" s="28"/>
      <c r="M2037">
        <v>0</v>
      </c>
      <c r="N2037">
        <v>1</v>
      </c>
      <c r="O2037">
        <v>32.200000000000003</v>
      </c>
      <c r="P2037" t="s">
        <v>14507</v>
      </c>
      <c r="Q2037">
        <f t="shared" si="31"/>
        <v>174537</v>
      </c>
      <c r="R2037">
        <f>IF(COUNTIF($A$2:A2037,A2037)=1,Q2037,"")</f>
        <v>174537</v>
      </c>
    </row>
    <row r="2038" spans="1:18">
      <c r="A2038" t="s">
        <v>10482</v>
      </c>
      <c r="B2038" t="s">
        <v>2811</v>
      </c>
      <c r="C2038" t="s">
        <v>14902</v>
      </c>
      <c r="D2038" t="s">
        <v>60</v>
      </c>
      <c r="E2038" t="s">
        <v>14509</v>
      </c>
      <c r="F2038" t="s">
        <v>17784</v>
      </c>
      <c r="G2038" t="s">
        <v>53</v>
      </c>
      <c r="H2038" t="s">
        <v>14571</v>
      </c>
      <c r="I2038" t="s">
        <v>17785</v>
      </c>
      <c r="J2038" s="28">
        <v>45539</v>
      </c>
      <c r="K2038" s="28"/>
      <c r="M2038">
        <v>0</v>
      </c>
      <c r="N2038">
        <v>1</v>
      </c>
      <c r="O2038">
        <v>25.1</v>
      </c>
      <c r="P2038" t="s">
        <v>14524</v>
      </c>
      <c r="Q2038">
        <f t="shared" si="31"/>
        <v>9990</v>
      </c>
      <c r="R2038">
        <f>IF(COUNTIF($A$2:A2038,A2038)=1,Q2038,"")</f>
        <v>9990</v>
      </c>
    </row>
    <row r="2039" spans="1:18">
      <c r="A2039" t="s">
        <v>7550</v>
      </c>
      <c r="B2039" t="s">
        <v>5581</v>
      </c>
      <c r="C2039" t="s">
        <v>16155</v>
      </c>
      <c r="D2039" t="s">
        <v>60</v>
      </c>
      <c r="E2039" t="s">
        <v>14504</v>
      </c>
      <c r="F2039" t="s">
        <v>17786</v>
      </c>
      <c r="G2039" t="s">
        <v>67</v>
      </c>
      <c r="H2039" t="s">
        <v>14682</v>
      </c>
      <c r="I2039" t="s">
        <v>1351</v>
      </c>
      <c r="J2039" s="28">
        <v>45499</v>
      </c>
      <c r="K2039" s="28"/>
      <c r="M2039">
        <v>0</v>
      </c>
      <c r="N2039">
        <v>1</v>
      </c>
      <c r="O2039">
        <v>1</v>
      </c>
      <c r="P2039" t="s">
        <v>14512</v>
      </c>
      <c r="Q2039">
        <f t="shared" si="31"/>
        <v>21666</v>
      </c>
      <c r="R2039">
        <f>IF(COUNTIF($A$2:A2039,A2039)=1,Q2039,"")</f>
        <v>21666</v>
      </c>
    </row>
    <row r="2040" spans="1:18">
      <c r="A2040" t="s">
        <v>17787</v>
      </c>
      <c r="B2040" t="s">
        <v>8862</v>
      </c>
      <c r="C2040" t="s">
        <v>15338</v>
      </c>
      <c r="D2040" t="s">
        <v>100</v>
      </c>
      <c r="E2040" t="s">
        <v>14543</v>
      </c>
      <c r="F2040" t="s">
        <v>17788</v>
      </c>
      <c r="G2040" t="s">
        <v>74</v>
      </c>
      <c r="H2040" t="s">
        <v>14537</v>
      </c>
      <c r="I2040" t="s">
        <v>667</v>
      </c>
      <c r="J2040" s="28">
        <v>44937</v>
      </c>
      <c r="K2040" s="28">
        <v>45022</v>
      </c>
      <c r="L2040">
        <v>115</v>
      </c>
      <c r="M2040">
        <v>0</v>
      </c>
      <c r="N2040">
        <v>1</v>
      </c>
      <c r="O2040">
        <v>34.200000000000003</v>
      </c>
      <c r="P2040" t="s">
        <v>14516</v>
      </c>
      <c r="Q2040">
        <f t="shared" si="31"/>
        <v>6644</v>
      </c>
      <c r="R2040">
        <f>IF(COUNTIF($A$2:A2040,A2040)=1,Q2040,"")</f>
        <v>6644</v>
      </c>
    </row>
    <row r="2041" spans="1:18">
      <c r="A2041" t="s">
        <v>5988</v>
      </c>
      <c r="B2041" t="s">
        <v>3957</v>
      </c>
      <c r="C2041" t="s">
        <v>3098</v>
      </c>
      <c r="D2041" t="s">
        <v>52</v>
      </c>
      <c r="E2041" t="s">
        <v>14590</v>
      </c>
      <c r="F2041" t="s">
        <v>17789</v>
      </c>
      <c r="G2041" t="s">
        <v>61</v>
      </c>
      <c r="H2041" t="s">
        <v>14565</v>
      </c>
      <c r="I2041" t="s">
        <v>460</v>
      </c>
      <c r="J2041" s="28">
        <v>44828</v>
      </c>
      <c r="K2041" s="28"/>
      <c r="M2041">
        <v>0</v>
      </c>
      <c r="N2041">
        <v>1</v>
      </c>
      <c r="O2041">
        <v>25.7</v>
      </c>
      <c r="P2041" t="s">
        <v>14516</v>
      </c>
      <c r="Q2041">
        <f t="shared" si="31"/>
        <v>149578</v>
      </c>
      <c r="R2041">
        <f>IF(COUNTIF($A$2:A2041,A2041)=1,Q2041,"")</f>
        <v>149578</v>
      </c>
    </row>
    <row r="2042" spans="1:18">
      <c r="A2042" t="s">
        <v>17790</v>
      </c>
      <c r="B2042" t="s">
        <v>9307</v>
      </c>
      <c r="C2042" t="s">
        <v>3098</v>
      </c>
      <c r="D2042" t="s">
        <v>119</v>
      </c>
      <c r="E2042" t="s">
        <v>14543</v>
      </c>
      <c r="F2042" t="s">
        <v>17791</v>
      </c>
      <c r="G2042" t="s">
        <v>90</v>
      </c>
      <c r="H2042" t="s">
        <v>14616</v>
      </c>
      <c r="I2042" t="s">
        <v>992</v>
      </c>
      <c r="J2042" s="28">
        <v>44832</v>
      </c>
      <c r="K2042" s="28">
        <v>44879</v>
      </c>
      <c r="L2042">
        <v>71</v>
      </c>
      <c r="M2042">
        <v>0</v>
      </c>
      <c r="N2042">
        <v>1</v>
      </c>
      <c r="O2042">
        <v>17.8</v>
      </c>
      <c r="P2042" t="s">
        <v>14516</v>
      </c>
      <c r="Q2042">
        <f t="shared" si="31"/>
        <v>13660</v>
      </c>
      <c r="R2042">
        <f>IF(COUNTIF($A$2:A2042,A2042)=1,Q2042,"")</f>
        <v>13660</v>
      </c>
    </row>
    <row r="2043" spans="1:18">
      <c r="A2043" t="s">
        <v>13894</v>
      </c>
      <c r="B2043" t="s">
        <v>8342</v>
      </c>
      <c r="C2043" t="s">
        <v>16380</v>
      </c>
      <c r="D2043" t="s">
        <v>100</v>
      </c>
      <c r="E2043" t="s">
        <v>14509</v>
      </c>
      <c r="F2043" t="s">
        <v>17792</v>
      </c>
      <c r="G2043" t="s">
        <v>67</v>
      </c>
      <c r="H2043" t="s">
        <v>14549</v>
      </c>
      <c r="I2043" t="s">
        <v>2577</v>
      </c>
      <c r="J2043" s="28">
        <v>45024</v>
      </c>
      <c r="K2043" s="28"/>
      <c r="M2043">
        <v>0</v>
      </c>
      <c r="N2043">
        <v>1</v>
      </c>
      <c r="O2043">
        <v>13.5</v>
      </c>
      <c r="P2043" t="s">
        <v>14524</v>
      </c>
      <c r="Q2043">
        <f t="shared" si="31"/>
        <v>7675</v>
      </c>
      <c r="R2043">
        <f>IF(COUNTIF($A$2:A2043,A2043)=1,Q2043,"")</f>
        <v>7675</v>
      </c>
    </row>
    <row r="2044" spans="1:18">
      <c r="A2044" t="s">
        <v>7328</v>
      </c>
      <c r="B2044" t="s">
        <v>147</v>
      </c>
      <c r="C2044" t="s">
        <v>15130</v>
      </c>
      <c r="D2044" t="s">
        <v>60</v>
      </c>
      <c r="E2044" t="s">
        <v>14558</v>
      </c>
      <c r="F2044" t="s">
        <v>17793</v>
      </c>
      <c r="G2044" t="s">
        <v>53</v>
      </c>
      <c r="H2044" t="s">
        <v>14766</v>
      </c>
      <c r="I2044" t="s">
        <v>5661</v>
      </c>
      <c r="J2044" s="28">
        <v>45389</v>
      </c>
      <c r="K2044" s="28">
        <v>45376</v>
      </c>
      <c r="L2044">
        <v>160</v>
      </c>
      <c r="M2044">
        <v>0</v>
      </c>
      <c r="N2044">
        <v>1</v>
      </c>
      <c r="O2044">
        <v>3.7</v>
      </c>
      <c r="P2044" t="s">
        <v>14516</v>
      </c>
      <c r="Q2044">
        <f t="shared" si="31"/>
        <v>9739</v>
      </c>
      <c r="R2044">
        <f>IF(COUNTIF($A$2:A2044,A2044)=1,Q2044,"")</f>
        <v>9739</v>
      </c>
    </row>
    <row r="2045" spans="1:18">
      <c r="A2045" t="s">
        <v>4551</v>
      </c>
      <c r="B2045" t="s">
        <v>670</v>
      </c>
      <c r="C2045" t="s">
        <v>14604</v>
      </c>
      <c r="D2045" t="s">
        <v>60</v>
      </c>
      <c r="E2045" t="s">
        <v>14509</v>
      </c>
      <c r="F2045" t="s">
        <v>17794</v>
      </c>
      <c r="G2045" t="s">
        <v>133</v>
      </c>
      <c r="H2045" t="s">
        <v>14635</v>
      </c>
      <c r="I2045" t="s">
        <v>1511</v>
      </c>
      <c r="J2045" s="28">
        <v>45382</v>
      </c>
      <c r="K2045" s="28"/>
      <c r="M2045">
        <v>0</v>
      </c>
      <c r="N2045">
        <v>1</v>
      </c>
      <c r="P2045" t="s">
        <v>14516</v>
      </c>
      <c r="Q2045">
        <f t="shared" si="31"/>
        <v>9277</v>
      </c>
      <c r="R2045">
        <f>IF(COUNTIF($A$2:A2045,A2045)=1,Q2045,"")</f>
        <v>9277</v>
      </c>
    </row>
    <row r="2046" spans="1:18">
      <c r="A2046" t="s">
        <v>17795</v>
      </c>
      <c r="B2046" t="s">
        <v>1969</v>
      </c>
      <c r="C2046" t="s">
        <v>16659</v>
      </c>
      <c r="D2046" t="s">
        <v>60</v>
      </c>
      <c r="E2046" t="s">
        <v>14522</v>
      </c>
      <c r="F2046" t="s">
        <v>17796</v>
      </c>
      <c r="G2046" t="s">
        <v>74</v>
      </c>
      <c r="H2046" t="s">
        <v>14682</v>
      </c>
      <c r="I2046" t="s">
        <v>7377</v>
      </c>
      <c r="J2046" s="28">
        <v>45416</v>
      </c>
      <c r="K2046" s="28"/>
      <c r="M2046">
        <v>0</v>
      </c>
      <c r="N2046">
        <v>1</v>
      </c>
      <c r="O2046">
        <v>22.8</v>
      </c>
      <c r="P2046" t="s">
        <v>14516</v>
      </c>
      <c r="Q2046">
        <f t="shared" si="31"/>
        <v>22054</v>
      </c>
      <c r="R2046">
        <f>IF(COUNTIF($A$2:A2046,A2046)=1,Q2046,"")</f>
        <v>22054</v>
      </c>
    </row>
    <row r="2047" spans="1:18">
      <c r="A2047" t="s">
        <v>14056</v>
      </c>
      <c r="B2047" t="s">
        <v>452</v>
      </c>
      <c r="C2047" t="s">
        <v>14944</v>
      </c>
      <c r="D2047" t="s">
        <v>52</v>
      </c>
      <c r="E2047" t="s">
        <v>14504</v>
      </c>
      <c r="F2047" t="s">
        <v>17797</v>
      </c>
      <c r="G2047" t="s">
        <v>14588</v>
      </c>
      <c r="H2047" t="s">
        <v>14580</v>
      </c>
      <c r="I2047" t="s">
        <v>1967</v>
      </c>
      <c r="J2047" s="28">
        <v>45003</v>
      </c>
      <c r="K2047" s="28"/>
      <c r="M2047">
        <v>0</v>
      </c>
      <c r="N2047">
        <v>1</v>
      </c>
      <c r="O2047">
        <v>4.5</v>
      </c>
      <c r="P2047" t="s">
        <v>14516</v>
      </c>
      <c r="Q2047">
        <f t="shared" si="31"/>
        <v>122505</v>
      </c>
      <c r="R2047">
        <f>IF(COUNTIF($A$2:A2047,A2047)=1,Q2047,"")</f>
        <v>122505</v>
      </c>
    </row>
    <row r="2048" spans="1:18">
      <c r="A2048" t="s">
        <v>12621</v>
      </c>
      <c r="B2048" t="s">
        <v>2811</v>
      </c>
      <c r="C2048" t="s">
        <v>16155</v>
      </c>
      <c r="D2048" t="s">
        <v>52</v>
      </c>
      <c r="E2048" t="s">
        <v>14590</v>
      </c>
      <c r="F2048" t="s">
        <v>17798</v>
      </c>
      <c r="G2048" t="s">
        <v>53</v>
      </c>
      <c r="H2048" t="s">
        <v>14540</v>
      </c>
      <c r="I2048" t="s">
        <v>2022</v>
      </c>
      <c r="J2048" s="28">
        <v>44931</v>
      </c>
      <c r="K2048" s="28"/>
      <c r="M2048">
        <v>0</v>
      </c>
      <c r="N2048">
        <v>1</v>
      </c>
      <c r="O2048">
        <v>10.4</v>
      </c>
      <c r="P2048" t="s">
        <v>14550</v>
      </c>
      <c r="Q2048">
        <f t="shared" si="31"/>
        <v>168000</v>
      </c>
      <c r="R2048">
        <f>IF(COUNTIF($A$2:A2048,A2048)=1,Q2048,"")</f>
        <v>168000</v>
      </c>
    </row>
    <row r="2049" spans="1:18">
      <c r="A2049" t="s">
        <v>17799</v>
      </c>
      <c r="B2049" t="s">
        <v>7083</v>
      </c>
      <c r="C2049" t="s">
        <v>15759</v>
      </c>
      <c r="D2049" t="s">
        <v>73</v>
      </c>
      <c r="E2049" t="s">
        <v>14543</v>
      </c>
      <c r="F2049" t="s">
        <v>17800</v>
      </c>
      <c r="G2049" t="s">
        <v>133</v>
      </c>
      <c r="H2049" t="s">
        <v>14515</v>
      </c>
      <c r="I2049" t="s">
        <v>1885</v>
      </c>
      <c r="J2049" s="28">
        <v>45727</v>
      </c>
      <c r="K2049" s="28">
        <v>45691</v>
      </c>
      <c r="L2049">
        <v>67</v>
      </c>
      <c r="M2049">
        <v>0</v>
      </c>
      <c r="N2049">
        <v>1</v>
      </c>
      <c r="O2049">
        <v>16.100000000000001</v>
      </c>
      <c r="P2049" t="s">
        <v>14550</v>
      </c>
      <c r="Q2049">
        <f t="shared" si="31"/>
        <v>19438</v>
      </c>
      <c r="R2049">
        <f>IF(COUNTIF($A$2:A2049,A2049)=1,Q2049,"")</f>
        <v>19438</v>
      </c>
    </row>
    <row r="2050" spans="1:18">
      <c r="A2050" t="s">
        <v>4873</v>
      </c>
      <c r="B2050" t="s">
        <v>6348</v>
      </c>
      <c r="C2050" t="s">
        <v>3098</v>
      </c>
      <c r="D2050" t="s">
        <v>52</v>
      </c>
      <c r="E2050" t="s">
        <v>14558</v>
      </c>
      <c r="F2050" t="s">
        <v>17801</v>
      </c>
      <c r="G2050" t="s">
        <v>74</v>
      </c>
      <c r="H2050" t="s">
        <v>14537</v>
      </c>
      <c r="I2050" t="s">
        <v>512</v>
      </c>
      <c r="J2050" s="28">
        <v>45029</v>
      </c>
      <c r="K2050" s="28">
        <v>45025</v>
      </c>
      <c r="L2050">
        <v>67</v>
      </c>
      <c r="M2050">
        <v>0</v>
      </c>
      <c r="N2050">
        <v>1</v>
      </c>
      <c r="O2050">
        <v>33.5</v>
      </c>
      <c r="P2050" t="s">
        <v>14516</v>
      </c>
      <c r="Q2050">
        <f t="shared" ref="Q2050:Q2113" si="32">IFERROR(IF(RIGHT(UPPER(TRIM(F2050)),1)="K",VALUE(SUBSTITUTE(SUBSTITUTE(LEFT(TRIM(F2050),LEN(TRIM(F2050))-1),"$",""),",",""))*1000,IF(RIGHT(UPPER(TRIM(F2050)),1)="M",VALUE(SUBSTITUTE(SUBSTITUTE(LEFT(TRIM(F2050),LEN(TRIM(F2050))-1),"$",""),",",""))*1000000,VALUE(SUBSTITUTE(SUBSTITUTE(TRIM(F2050),"$",""),",","")))),"")</f>
        <v>75865</v>
      </c>
      <c r="R2050">
        <f>IF(COUNTIF($A$2:A2050,A2050)=1,Q2050,"")</f>
        <v>75865</v>
      </c>
    </row>
    <row r="2051" spans="1:18">
      <c r="A2051" t="s">
        <v>12609</v>
      </c>
      <c r="B2051" t="s">
        <v>13522</v>
      </c>
      <c r="C2051" t="s">
        <v>15371</v>
      </c>
      <c r="D2051" t="s">
        <v>73</v>
      </c>
      <c r="E2051" t="s">
        <v>14590</v>
      </c>
      <c r="F2051" t="s">
        <v>17802</v>
      </c>
      <c r="G2051" t="s">
        <v>133</v>
      </c>
      <c r="H2051" t="s">
        <v>14568</v>
      </c>
      <c r="I2051" t="s">
        <v>1187</v>
      </c>
      <c r="J2051" s="28">
        <v>44721</v>
      </c>
      <c r="K2051" s="28"/>
      <c r="M2051">
        <v>0</v>
      </c>
      <c r="N2051">
        <v>1</v>
      </c>
      <c r="O2051">
        <v>4.9000000000000004</v>
      </c>
      <c r="P2051" t="s">
        <v>14512</v>
      </c>
      <c r="Q2051">
        <f t="shared" si="32"/>
        <v>22636</v>
      </c>
      <c r="R2051">
        <f>IF(COUNTIF($A$2:A2051,A2051)=1,Q2051,"")</f>
        <v>22636</v>
      </c>
    </row>
    <row r="2052" spans="1:18">
      <c r="A2052" t="s">
        <v>9532</v>
      </c>
      <c r="B2052" t="s">
        <v>3962</v>
      </c>
      <c r="C2052" t="s">
        <v>15759</v>
      </c>
      <c r="D2052" t="s">
        <v>100</v>
      </c>
      <c r="E2052" t="s">
        <v>14543</v>
      </c>
      <c r="F2052" t="s">
        <v>17803</v>
      </c>
      <c r="G2052" t="s">
        <v>80</v>
      </c>
      <c r="H2052" t="s">
        <v>14545</v>
      </c>
      <c r="I2052" t="s">
        <v>1486</v>
      </c>
      <c r="J2052" s="28">
        <v>44812</v>
      </c>
      <c r="K2052" s="28">
        <v>44731</v>
      </c>
      <c r="L2052">
        <v>73</v>
      </c>
      <c r="M2052">
        <v>0</v>
      </c>
      <c r="N2052">
        <v>1</v>
      </c>
      <c r="O2052">
        <v>13.1</v>
      </c>
      <c r="P2052" t="s">
        <v>14524</v>
      </c>
      <c r="Q2052">
        <f t="shared" si="32"/>
        <v>2777</v>
      </c>
      <c r="R2052">
        <f>IF(COUNTIF($A$2:A2052,A2052)=1,Q2052,"")</f>
        <v>2777</v>
      </c>
    </row>
    <row r="2053" spans="1:18">
      <c r="A2053" t="s">
        <v>17804</v>
      </c>
      <c r="B2053" t="s">
        <v>3778</v>
      </c>
      <c r="C2053" t="s">
        <v>3098</v>
      </c>
      <c r="D2053" t="s">
        <v>100</v>
      </c>
      <c r="E2053" t="s">
        <v>14522</v>
      </c>
      <c r="F2053" t="s">
        <v>17805</v>
      </c>
      <c r="G2053" t="s">
        <v>74</v>
      </c>
      <c r="H2053" t="s">
        <v>14530</v>
      </c>
      <c r="I2053" t="s">
        <v>2600</v>
      </c>
      <c r="J2053" s="28">
        <v>45236</v>
      </c>
      <c r="K2053" s="28"/>
      <c r="M2053">
        <v>0</v>
      </c>
      <c r="N2053">
        <v>1</v>
      </c>
      <c r="O2053">
        <v>25.6</v>
      </c>
      <c r="P2053" t="s">
        <v>14550</v>
      </c>
      <c r="Q2053">
        <f t="shared" si="32"/>
        <v>6575</v>
      </c>
      <c r="R2053">
        <f>IF(COUNTIF($A$2:A2053,A2053)=1,Q2053,"")</f>
        <v>6575</v>
      </c>
    </row>
    <row r="2054" spans="1:18">
      <c r="A2054" t="s">
        <v>12055</v>
      </c>
      <c r="B2054" t="s">
        <v>1186</v>
      </c>
      <c r="C2054" t="s">
        <v>14729</v>
      </c>
      <c r="D2054" t="s">
        <v>52</v>
      </c>
      <c r="E2054" t="s">
        <v>14543</v>
      </c>
      <c r="F2054" t="s">
        <v>17806</v>
      </c>
      <c r="G2054" t="s">
        <v>67</v>
      </c>
      <c r="H2054" t="s">
        <v>14530</v>
      </c>
      <c r="I2054" t="s">
        <v>2463</v>
      </c>
      <c r="J2054" s="28">
        <v>45263</v>
      </c>
      <c r="K2054" s="28">
        <v>45354</v>
      </c>
      <c r="L2054">
        <v>147</v>
      </c>
      <c r="M2054">
        <v>0</v>
      </c>
      <c r="N2054">
        <v>1</v>
      </c>
      <c r="O2054">
        <v>17.2</v>
      </c>
      <c r="P2054" t="s">
        <v>14512</v>
      </c>
      <c r="Q2054">
        <f t="shared" si="32"/>
        <v>169926</v>
      </c>
      <c r="R2054">
        <f>IF(COUNTIF($A$2:A2054,A2054)=1,Q2054,"")</f>
        <v>169926</v>
      </c>
    </row>
    <row r="2055" spans="1:18">
      <c r="A2055" t="s">
        <v>17807</v>
      </c>
      <c r="B2055" t="s">
        <v>3978</v>
      </c>
      <c r="C2055" t="s">
        <v>14793</v>
      </c>
      <c r="D2055" t="s">
        <v>60</v>
      </c>
      <c r="E2055" t="s">
        <v>14504</v>
      </c>
      <c r="F2055" t="s">
        <v>17808</v>
      </c>
      <c r="G2055" t="s">
        <v>14588</v>
      </c>
      <c r="H2055" t="s">
        <v>14560</v>
      </c>
      <c r="I2055" t="s">
        <v>815</v>
      </c>
      <c r="J2055" s="28">
        <v>45178</v>
      </c>
      <c r="K2055" s="28"/>
      <c r="M2055">
        <v>0</v>
      </c>
      <c r="N2055">
        <v>1</v>
      </c>
      <c r="P2055" t="s">
        <v>14516</v>
      </c>
      <c r="Q2055">
        <f t="shared" si="32"/>
        <v>8575</v>
      </c>
      <c r="R2055">
        <f>IF(COUNTIF($A$2:A2055,A2055)=1,Q2055,"")</f>
        <v>8575</v>
      </c>
    </row>
    <row r="2056" spans="1:18">
      <c r="A2056" t="s">
        <v>5302</v>
      </c>
      <c r="B2056" t="s">
        <v>3471</v>
      </c>
      <c r="C2056" t="s">
        <v>14620</v>
      </c>
      <c r="D2056" t="s">
        <v>60</v>
      </c>
      <c r="E2056" t="s">
        <v>14543</v>
      </c>
      <c r="F2056" t="s">
        <v>17809</v>
      </c>
      <c r="G2056" t="s">
        <v>14519</v>
      </c>
      <c r="H2056" t="s">
        <v>14639</v>
      </c>
      <c r="I2056" t="s">
        <v>270</v>
      </c>
      <c r="J2056" s="28">
        <v>44876</v>
      </c>
      <c r="K2056" s="28">
        <v>44924</v>
      </c>
      <c r="L2056">
        <v>129</v>
      </c>
      <c r="M2056">
        <v>1</v>
      </c>
      <c r="N2056">
        <v>3</v>
      </c>
      <c r="O2056">
        <v>34.6</v>
      </c>
      <c r="P2056" t="s">
        <v>14516</v>
      </c>
      <c r="Q2056">
        <f t="shared" si="32"/>
        <v>5041</v>
      </c>
      <c r="R2056">
        <f>IF(COUNTIF($A$2:A2056,A2056)=1,Q2056,"")</f>
        <v>5041</v>
      </c>
    </row>
    <row r="2057" spans="1:18">
      <c r="A2057" t="s">
        <v>9325</v>
      </c>
      <c r="B2057" t="s">
        <v>10532</v>
      </c>
      <c r="C2057" t="s">
        <v>16817</v>
      </c>
      <c r="D2057" t="s">
        <v>52</v>
      </c>
      <c r="E2057" t="s">
        <v>14558</v>
      </c>
      <c r="F2057" t="s">
        <v>17810</v>
      </c>
      <c r="G2057" t="s">
        <v>80</v>
      </c>
      <c r="H2057" t="s">
        <v>14506</v>
      </c>
      <c r="I2057" t="s">
        <v>1462</v>
      </c>
      <c r="J2057" s="28">
        <v>45733</v>
      </c>
      <c r="K2057" s="28">
        <v>45777</v>
      </c>
      <c r="L2057">
        <v>164</v>
      </c>
      <c r="M2057">
        <v>0</v>
      </c>
      <c r="N2057">
        <v>1</v>
      </c>
      <c r="O2057">
        <v>7.6</v>
      </c>
      <c r="P2057" t="s">
        <v>14507</v>
      </c>
      <c r="Q2057">
        <f t="shared" si="32"/>
        <v>89709</v>
      </c>
      <c r="R2057">
        <f>IF(COUNTIF($A$2:A2057,A2057)=1,Q2057,"")</f>
        <v>89709</v>
      </c>
    </row>
    <row r="2058" spans="1:18">
      <c r="A2058" t="s">
        <v>13407</v>
      </c>
      <c r="B2058" t="s">
        <v>2050</v>
      </c>
      <c r="C2058" t="s">
        <v>3098</v>
      </c>
      <c r="D2058" t="s">
        <v>60</v>
      </c>
      <c r="E2058" t="s">
        <v>14590</v>
      </c>
      <c r="F2058" t="s">
        <v>17811</v>
      </c>
      <c r="G2058" t="s">
        <v>53</v>
      </c>
      <c r="H2058" t="s">
        <v>14549</v>
      </c>
      <c r="I2058" t="s">
        <v>229</v>
      </c>
      <c r="J2058" s="28">
        <v>44755</v>
      </c>
      <c r="K2058" s="28"/>
      <c r="M2058">
        <v>0</v>
      </c>
      <c r="N2058">
        <v>1</v>
      </c>
      <c r="O2058">
        <v>28.7</v>
      </c>
      <c r="P2058" t="s">
        <v>14507</v>
      </c>
      <c r="Q2058">
        <f t="shared" si="32"/>
        <v>10580</v>
      </c>
      <c r="R2058">
        <f>IF(COUNTIF($A$2:A2058,A2058)=1,Q2058,"")</f>
        <v>10580</v>
      </c>
    </row>
    <row r="2059" spans="1:18">
      <c r="A2059" t="s">
        <v>17812</v>
      </c>
      <c r="B2059" t="s">
        <v>4900</v>
      </c>
      <c r="C2059" t="s">
        <v>3098</v>
      </c>
      <c r="D2059" t="s">
        <v>73</v>
      </c>
      <c r="E2059" t="s">
        <v>14590</v>
      </c>
      <c r="F2059" t="s">
        <v>17813</v>
      </c>
      <c r="G2059" t="s">
        <v>133</v>
      </c>
      <c r="H2059" t="s">
        <v>14580</v>
      </c>
      <c r="I2059" t="s">
        <v>134</v>
      </c>
      <c r="J2059" s="28">
        <v>45416</v>
      </c>
      <c r="K2059" s="28"/>
      <c r="M2059">
        <v>0</v>
      </c>
      <c r="N2059">
        <v>1</v>
      </c>
      <c r="O2059">
        <v>5.2</v>
      </c>
      <c r="P2059" t="s">
        <v>14507</v>
      </c>
      <c r="Q2059">
        <f t="shared" si="32"/>
        <v>31927</v>
      </c>
      <c r="R2059">
        <f>IF(COUNTIF($A$2:A2059,A2059)=1,Q2059,"")</f>
        <v>31927</v>
      </c>
    </row>
    <row r="2060" spans="1:18">
      <c r="A2060" t="s">
        <v>7727</v>
      </c>
      <c r="B2060" t="s">
        <v>8511</v>
      </c>
      <c r="C2060" t="s">
        <v>14927</v>
      </c>
      <c r="D2060" t="s">
        <v>119</v>
      </c>
      <c r="E2060" t="s">
        <v>14558</v>
      </c>
      <c r="F2060" t="s">
        <v>17814</v>
      </c>
      <c r="G2060" t="s">
        <v>61</v>
      </c>
      <c r="H2060" t="s">
        <v>14712</v>
      </c>
      <c r="I2060" t="s">
        <v>597</v>
      </c>
      <c r="J2060" s="28">
        <v>45137</v>
      </c>
      <c r="K2060" s="28">
        <v>45173</v>
      </c>
      <c r="L2060">
        <v>151</v>
      </c>
      <c r="M2060">
        <v>0</v>
      </c>
      <c r="N2060">
        <v>1</v>
      </c>
      <c r="O2060">
        <v>14.8</v>
      </c>
      <c r="P2060" t="s">
        <v>14516</v>
      </c>
      <c r="Q2060">
        <f t="shared" si="32"/>
        <v>3408</v>
      </c>
      <c r="R2060">
        <f>IF(COUNTIF($A$2:A2060,A2060)=1,Q2060,"")</f>
        <v>3408</v>
      </c>
    </row>
    <row r="2061" spans="1:18">
      <c r="A2061" t="s">
        <v>17815</v>
      </c>
      <c r="B2061" t="s">
        <v>6471</v>
      </c>
      <c r="C2061" t="s">
        <v>15140</v>
      </c>
      <c r="D2061" t="s">
        <v>60</v>
      </c>
      <c r="E2061" t="s">
        <v>14558</v>
      </c>
      <c r="F2061" t="s">
        <v>17816</v>
      </c>
      <c r="G2061" t="s">
        <v>53</v>
      </c>
      <c r="H2061" t="s">
        <v>14803</v>
      </c>
      <c r="I2061" t="s">
        <v>1938</v>
      </c>
      <c r="J2061" s="28">
        <v>44809</v>
      </c>
      <c r="K2061" s="28">
        <v>44775</v>
      </c>
      <c r="L2061">
        <v>84</v>
      </c>
      <c r="M2061">
        <v>0</v>
      </c>
      <c r="N2061">
        <v>1</v>
      </c>
      <c r="O2061">
        <v>29.3</v>
      </c>
      <c r="P2061" t="s">
        <v>14550</v>
      </c>
      <c r="Q2061">
        <f t="shared" si="32"/>
        <v>14450</v>
      </c>
      <c r="R2061">
        <f>IF(COUNTIF($A$2:A2061,A2061)=1,Q2061,"")</f>
        <v>14450</v>
      </c>
    </row>
    <row r="2062" spans="1:18">
      <c r="A2062" t="s">
        <v>11705</v>
      </c>
      <c r="B2062" t="s">
        <v>203</v>
      </c>
      <c r="C2062" t="s">
        <v>15737</v>
      </c>
      <c r="D2062" t="s">
        <v>100</v>
      </c>
      <c r="E2062" t="s">
        <v>14509</v>
      </c>
      <c r="F2062" t="s">
        <v>17817</v>
      </c>
      <c r="G2062" t="s">
        <v>14519</v>
      </c>
      <c r="H2062" t="s">
        <v>14982</v>
      </c>
      <c r="I2062" t="s">
        <v>270</v>
      </c>
      <c r="J2062" s="28">
        <v>44952</v>
      </c>
      <c r="K2062" s="28"/>
      <c r="M2062">
        <v>0</v>
      </c>
      <c r="N2062">
        <v>1</v>
      </c>
      <c r="O2062">
        <v>9.4</v>
      </c>
      <c r="P2062" t="s">
        <v>14524</v>
      </c>
      <c r="Q2062">
        <f t="shared" si="32"/>
        <v>4079</v>
      </c>
      <c r="R2062">
        <f>IF(COUNTIF($A$2:A2062,A2062)=1,Q2062,"")</f>
        <v>4079</v>
      </c>
    </row>
    <row r="2063" spans="1:18">
      <c r="A2063" t="s">
        <v>5391</v>
      </c>
      <c r="B2063" t="s">
        <v>4233</v>
      </c>
      <c r="C2063" t="s">
        <v>16752</v>
      </c>
      <c r="D2063" t="s">
        <v>60</v>
      </c>
      <c r="E2063" t="s">
        <v>14504</v>
      </c>
      <c r="F2063" t="s">
        <v>17818</v>
      </c>
      <c r="G2063" t="s">
        <v>14588</v>
      </c>
      <c r="H2063" t="s">
        <v>14545</v>
      </c>
      <c r="I2063" t="s">
        <v>233</v>
      </c>
      <c r="J2063" s="28">
        <v>45641</v>
      </c>
      <c r="K2063" s="28"/>
      <c r="M2063">
        <v>0</v>
      </c>
      <c r="N2063">
        <v>1</v>
      </c>
      <c r="O2063">
        <v>31.3</v>
      </c>
      <c r="P2063" t="s">
        <v>14512</v>
      </c>
      <c r="Q2063">
        <f t="shared" si="32"/>
        <v>9489</v>
      </c>
      <c r="R2063">
        <f>IF(COUNTIF($A$2:A2063,A2063)=1,Q2063,"")</f>
        <v>9489</v>
      </c>
    </row>
    <row r="2064" spans="1:18">
      <c r="A2064" t="s">
        <v>8648</v>
      </c>
      <c r="B2064" t="s">
        <v>5435</v>
      </c>
      <c r="C2064" t="s">
        <v>3098</v>
      </c>
      <c r="D2064" t="s">
        <v>52</v>
      </c>
      <c r="E2064" t="s">
        <v>14543</v>
      </c>
      <c r="F2064" t="s">
        <v>17819</v>
      </c>
      <c r="G2064" t="s">
        <v>14588</v>
      </c>
      <c r="H2064" t="s">
        <v>14553</v>
      </c>
      <c r="I2064" t="s">
        <v>5597</v>
      </c>
      <c r="J2064" s="28">
        <v>44698</v>
      </c>
      <c r="K2064" s="28">
        <v>44817</v>
      </c>
      <c r="L2064">
        <v>194</v>
      </c>
      <c r="M2064">
        <v>1</v>
      </c>
      <c r="N2064">
        <v>1</v>
      </c>
      <c r="O2064">
        <v>19.5</v>
      </c>
      <c r="P2064" t="s">
        <v>14550</v>
      </c>
      <c r="Q2064">
        <f t="shared" si="32"/>
        <v>142011</v>
      </c>
      <c r="R2064">
        <f>IF(COUNTIF($A$2:A2064,A2064)=1,Q2064,"")</f>
        <v>142011</v>
      </c>
    </row>
    <row r="2065" spans="1:18">
      <c r="A2065" t="s">
        <v>17820</v>
      </c>
      <c r="B2065" t="s">
        <v>5542</v>
      </c>
      <c r="C2065" t="s">
        <v>14735</v>
      </c>
      <c r="D2065" t="s">
        <v>119</v>
      </c>
      <c r="E2065" t="s">
        <v>14517</v>
      </c>
      <c r="F2065" t="s">
        <v>17821</v>
      </c>
      <c r="G2065" t="s">
        <v>67</v>
      </c>
      <c r="H2065" t="s">
        <v>14565</v>
      </c>
      <c r="I2065" t="s">
        <v>2027</v>
      </c>
      <c r="J2065" s="28">
        <v>45572</v>
      </c>
      <c r="K2065" s="28"/>
      <c r="M2065">
        <v>0</v>
      </c>
      <c r="N2065">
        <v>1</v>
      </c>
      <c r="O2065">
        <v>11.7</v>
      </c>
      <c r="P2065" t="s">
        <v>14516</v>
      </c>
      <c r="Q2065">
        <f t="shared" si="32"/>
        <v>13213</v>
      </c>
      <c r="R2065">
        <f>IF(COUNTIF($A$2:A2065,A2065)=1,Q2065,"")</f>
        <v>13213</v>
      </c>
    </row>
    <row r="2066" spans="1:18">
      <c r="A2066" t="s">
        <v>17822</v>
      </c>
      <c r="B2066" t="s">
        <v>733</v>
      </c>
      <c r="C2066" t="s">
        <v>16675</v>
      </c>
      <c r="D2066" t="s">
        <v>52</v>
      </c>
      <c r="E2066" t="s">
        <v>14558</v>
      </c>
      <c r="F2066" t="s">
        <v>17823</v>
      </c>
      <c r="G2066" t="s">
        <v>90</v>
      </c>
      <c r="H2066" t="s">
        <v>14553</v>
      </c>
      <c r="I2066" t="s">
        <v>1547</v>
      </c>
      <c r="J2066" s="28">
        <v>45112</v>
      </c>
      <c r="K2066" s="28">
        <v>45185</v>
      </c>
      <c r="L2066">
        <v>187</v>
      </c>
      <c r="M2066">
        <v>0</v>
      </c>
      <c r="N2066">
        <v>1</v>
      </c>
      <c r="O2066">
        <v>18.5</v>
      </c>
      <c r="P2066" t="s">
        <v>14550</v>
      </c>
      <c r="Q2066">
        <f t="shared" si="32"/>
        <v>102129</v>
      </c>
      <c r="R2066">
        <f>IF(COUNTIF($A$2:A2066,A2066)=1,Q2066,"")</f>
        <v>102129</v>
      </c>
    </row>
    <row r="2067" spans="1:18">
      <c r="A2067" t="s">
        <v>17824</v>
      </c>
      <c r="B2067" t="s">
        <v>1354</v>
      </c>
      <c r="C2067" t="s">
        <v>14962</v>
      </c>
      <c r="D2067" t="s">
        <v>60</v>
      </c>
      <c r="E2067" t="s">
        <v>14558</v>
      </c>
      <c r="F2067" t="s">
        <v>17825</v>
      </c>
      <c r="G2067" t="s">
        <v>74</v>
      </c>
      <c r="H2067" t="s">
        <v>14527</v>
      </c>
      <c r="I2067" t="s">
        <v>336</v>
      </c>
      <c r="J2067" s="28">
        <v>45227</v>
      </c>
      <c r="K2067" s="28">
        <v>45204</v>
      </c>
      <c r="L2067">
        <v>64</v>
      </c>
      <c r="M2067">
        <v>0</v>
      </c>
      <c r="N2067">
        <v>1</v>
      </c>
      <c r="O2067">
        <v>2.8</v>
      </c>
      <c r="P2067" t="s">
        <v>14507</v>
      </c>
      <c r="Q2067">
        <f t="shared" si="32"/>
        <v>23307</v>
      </c>
      <c r="R2067">
        <f>IF(COUNTIF($A$2:A2067,A2067)=1,Q2067,"")</f>
        <v>23307</v>
      </c>
    </row>
    <row r="2068" spans="1:18">
      <c r="A2068" t="s">
        <v>17826</v>
      </c>
      <c r="B2068" t="s">
        <v>4756</v>
      </c>
      <c r="C2068" t="s">
        <v>15098</v>
      </c>
      <c r="D2068" t="s">
        <v>73</v>
      </c>
      <c r="E2068" t="s">
        <v>14543</v>
      </c>
      <c r="F2068" t="s">
        <v>17827</v>
      </c>
      <c r="G2068" t="s">
        <v>80</v>
      </c>
      <c r="H2068" t="s">
        <v>14619</v>
      </c>
      <c r="I2068" t="s">
        <v>2086</v>
      </c>
      <c r="J2068" s="28">
        <v>45431</v>
      </c>
      <c r="K2068" s="28">
        <v>45411</v>
      </c>
      <c r="L2068">
        <v>48</v>
      </c>
      <c r="M2068">
        <v>1</v>
      </c>
      <c r="N2068">
        <v>4</v>
      </c>
      <c r="O2068">
        <v>2</v>
      </c>
      <c r="P2068" t="s">
        <v>14516</v>
      </c>
      <c r="Q2068">
        <f t="shared" si="32"/>
        <v>19981</v>
      </c>
      <c r="R2068">
        <f>IF(COUNTIF($A$2:A2068,A2068)=1,Q2068,"")</f>
        <v>19981</v>
      </c>
    </row>
    <row r="2069" spans="1:18">
      <c r="A2069" t="s">
        <v>9332</v>
      </c>
      <c r="B2069" t="s">
        <v>1916</v>
      </c>
      <c r="C2069" t="s">
        <v>14893</v>
      </c>
      <c r="D2069" t="s">
        <v>60</v>
      </c>
      <c r="E2069" t="s">
        <v>14522</v>
      </c>
      <c r="F2069" t="s">
        <v>17828</v>
      </c>
      <c r="G2069" t="s">
        <v>61</v>
      </c>
      <c r="H2069" t="s">
        <v>14540</v>
      </c>
      <c r="I2069" t="s">
        <v>1958</v>
      </c>
      <c r="J2069" s="28">
        <v>44714</v>
      </c>
      <c r="K2069" s="28"/>
      <c r="M2069">
        <v>0</v>
      </c>
      <c r="N2069">
        <v>1</v>
      </c>
      <c r="O2069">
        <v>20.100000000000001</v>
      </c>
      <c r="P2069" t="s">
        <v>14550</v>
      </c>
      <c r="Q2069">
        <f t="shared" si="32"/>
        <v>15202</v>
      </c>
      <c r="R2069">
        <f>IF(COUNTIF($A$2:A2069,A2069)=1,Q2069,"")</f>
        <v>15202</v>
      </c>
    </row>
    <row r="2070" spans="1:18">
      <c r="A2070" t="s">
        <v>17829</v>
      </c>
      <c r="B2070" t="s">
        <v>1969</v>
      </c>
      <c r="C2070" t="s">
        <v>14920</v>
      </c>
      <c r="D2070" t="s">
        <v>52</v>
      </c>
      <c r="E2070" t="s">
        <v>14522</v>
      </c>
      <c r="F2070" t="s">
        <v>17830</v>
      </c>
      <c r="G2070" t="s">
        <v>80</v>
      </c>
      <c r="H2070" t="s">
        <v>14635</v>
      </c>
      <c r="I2070" t="s">
        <v>1016</v>
      </c>
      <c r="J2070" s="28">
        <v>45558</v>
      </c>
      <c r="K2070" s="28"/>
      <c r="M2070">
        <v>0</v>
      </c>
      <c r="N2070">
        <v>1</v>
      </c>
      <c r="O2070">
        <v>8.1</v>
      </c>
      <c r="P2070" t="s">
        <v>14507</v>
      </c>
      <c r="Q2070">
        <f t="shared" si="32"/>
        <v>124359</v>
      </c>
      <c r="R2070">
        <f>IF(COUNTIF($A$2:A2070,A2070)=1,Q2070,"")</f>
        <v>124359</v>
      </c>
    </row>
    <row r="2071" spans="1:18">
      <c r="A2071" t="s">
        <v>3312</v>
      </c>
      <c r="B2071" t="s">
        <v>4870</v>
      </c>
      <c r="C2071" t="s">
        <v>17831</v>
      </c>
      <c r="D2071" t="s">
        <v>73</v>
      </c>
      <c r="E2071" t="s">
        <v>14517</v>
      </c>
      <c r="F2071" t="s">
        <v>17832</v>
      </c>
      <c r="G2071" t="s">
        <v>74</v>
      </c>
      <c r="H2071" t="s">
        <v>14630</v>
      </c>
      <c r="I2071" t="s">
        <v>1579</v>
      </c>
      <c r="J2071" s="28">
        <v>45489</v>
      </c>
      <c r="K2071" s="28"/>
      <c r="M2071">
        <v>0</v>
      </c>
      <c r="N2071">
        <v>1</v>
      </c>
      <c r="O2071">
        <v>24.1</v>
      </c>
      <c r="P2071" t="s">
        <v>14516</v>
      </c>
      <c r="Q2071">
        <f t="shared" si="32"/>
        <v>37691</v>
      </c>
      <c r="R2071">
        <f>IF(COUNTIF($A$2:A2071,A2071)=1,Q2071,"")</f>
        <v>37691</v>
      </c>
    </row>
    <row r="2072" spans="1:18">
      <c r="A2072" t="s">
        <v>8420</v>
      </c>
      <c r="B2072" t="s">
        <v>5607</v>
      </c>
      <c r="C2072" t="s">
        <v>15338</v>
      </c>
      <c r="D2072" t="s">
        <v>73</v>
      </c>
      <c r="E2072" t="s">
        <v>14543</v>
      </c>
      <c r="F2072" t="s">
        <v>17833</v>
      </c>
      <c r="G2072" t="s">
        <v>53</v>
      </c>
      <c r="H2072" t="s">
        <v>14619</v>
      </c>
      <c r="I2072" t="s">
        <v>17834</v>
      </c>
      <c r="J2072" s="28">
        <v>45164</v>
      </c>
      <c r="K2072" s="28">
        <v>45166</v>
      </c>
      <c r="L2072">
        <v>157</v>
      </c>
      <c r="M2072">
        <v>0</v>
      </c>
      <c r="N2072">
        <v>1</v>
      </c>
      <c r="O2072">
        <v>0.7</v>
      </c>
      <c r="P2072" t="s">
        <v>14512</v>
      </c>
      <c r="Q2072">
        <f t="shared" si="32"/>
        <v>26961</v>
      </c>
      <c r="R2072">
        <f>IF(COUNTIF($A$2:A2072,A2072)=1,Q2072,"")</f>
        <v>26961</v>
      </c>
    </row>
    <row r="2073" spans="1:18">
      <c r="A2073" t="s">
        <v>17835</v>
      </c>
      <c r="B2073" t="s">
        <v>814</v>
      </c>
      <c r="C2073" t="s">
        <v>15140</v>
      </c>
      <c r="D2073" t="s">
        <v>52</v>
      </c>
      <c r="E2073" t="s">
        <v>14522</v>
      </c>
      <c r="F2073" t="s">
        <v>17836</v>
      </c>
      <c r="G2073" t="s">
        <v>74</v>
      </c>
      <c r="H2073" t="s">
        <v>14616</v>
      </c>
      <c r="I2073" t="s">
        <v>2577</v>
      </c>
      <c r="J2073" s="28">
        <v>45147</v>
      </c>
      <c r="K2073" s="28"/>
      <c r="M2073">
        <v>0</v>
      </c>
      <c r="N2073">
        <v>1</v>
      </c>
      <c r="O2073">
        <v>4</v>
      </c>
      <c r="P2073" t="s">
        <v>14512</v>
      </c>
      <c r="Q2073">
        <f t="shared" si="32"/>
        <v>113645</v>
      </c>
      <c r="R2073">
        <f>IF(COUNTIF($A$2:A2073,A2073)=1,Q2073,"")</f>
        <v>113645</v>
      </c>
    </row>
    <row r="2074" spans="1:18">
      <c r="A2074" t="s">
        <v>4386</v>
      </c>
      <c r="B2074" t="s">
        <v>2974</v>
      </c>
      <c r="C2074" t="s">
        <v>16916</v>
      </c>
      <c r="D2074" t="s">
        <v>100</v>
      </c>
      <c r="E2074" t="s">
        <v>14558</v>
      </c>
      <c r="F2074" t="s">
        <v>17837</v>
      </c>
      <c r="G2074" t="s">
        <v>90</v>
      </c>
      <c r="H2074" t="s">
        <v>16050</v>
      </c>
      <c r="I2074" t="s">
        <v>12499</v>
      </c>
      <c r="J2074" s="28">
        <v>45730</v>
      </c>
      <c r="K2074" s="28">
        <v>45636</v>
      </c>
      <c r="L2074">
        <v>67</v>
      </c>
      <c r="M2074">
        <v>0</v>
      </c>
      <c r="N2074">
        <v>1</v>
      </c>
      <c r="O2074">
        <v>31.6</v>
      </c>
      <c r="P2074" t="s">
        <v>14512</v>
      </c>
      <c r="Q2074">
        <f t="shared" si="32"/>
        <v>6193</v>
      </c>
      <c r="R2074">
        <f>IF(COUNTIF($A$2:A2074,A2074)=1,Q2074,"")</f>
        <v>6193</v>
      </c>
    </row>
    <row r="2075" spans="1:18">
      <c r="A2075" t="s">
        <v>11657</v>
      </c>
      <c r="B2075" t="s">
        <v>3250</v>
      </c>
      <c r="C2075" t="s">
        <v>14740</v>
      </c>
      <c r="D2075" t="s">
        <v>100</v>
      </c>
      <c r="E2075" t="s">
        <v>14590</v>
      </c>
      <c r="F2075" t="s">
        <v>14529</v>
      </c>
      <c r="G2075" t="s">
        <v>53</v>
      </c>
      <c r="H2075" t="s">
        <v>14616</v>
      </c>
      <c r="I2075" t="s">
        <v>5269</v>
      </c>
      <c r="J2075" s="28">
        <v>45110</v>
      </c>
      <c r="K2075" s="28"/>
      <c r="M2075">
        <v>0</v>
      </c>
      <c r="N2075">
        <v>1</v>
      </c>
      <c r="O2075">
        <v>2.8</v>
      </c>
      <c r="P2075" t="s">
        <v>14550</v>
      </c>
      <c r="Q2075">
        <f t="shared" si="32"/>
        <v>7000</v>
      </c>
      <c r="R2075">
        <f>IF(COUNTIF($A$2:A2075,A2075)=1,Q2075,"")</f>
        <v>7000</v>
      </c>
    </row>
    <row r="2076" spans="1:18">
      <c r="A2076" t="s">
        <v>8253</v>
      </c>
      <c r="B2076" t="s">
        <v>2525</v>
      </c>
      <c r="C2076" t="s">
        <v>17387</v>
      </c>
      <c r="D2076" t="s">
        <v>100</v>
      </c>
      <c r="E2076" t="s">
        <v>14517</v>
      </c>
      <c r="F2076" t="s">
        <v>17838</v>
      </c>
      <c r="G2076" t="s">
        <v>53</v>
      </c>
      <c r="H2076" t="s">
        <v>14871</v>
      </c>
      <c r="I2076" t="s">
        <v>2170</v>
      </c>
      <c r="J2076" s="28">
        <v>45230</v>
      </c>
      <c r="K2076" s="28"/>
      <c r="M2076">
        <v>0</v>
      </c>
      <c r="N2076">
        <v>1</v>
      </c>
      <c r="O2076">
        <v>23.2</v>
      </c>
      <c r="P2076" t="s">
        <v>14516</v>
      </c>
      <c r="Q2076">
        <f t="shared" si="32"/>
        <v>3897</v>
      </c>
      <c r="R2076">
        <f>IF(COUNTIF($A$2:A2076,A2076)=1,Q2076,"")</f>
        <v>3897</v>
      </c>
    </row>
    <row r="2077" spans="1:18">
      <c r="A2077" t="s">
        <v>9237</v>
      </c>
      <c r="B2077" t="s">
        <v>7209</v>
      </c>
      <c r="C2077" t="s">
        <v>3098</v>
      </c>
      <c r="D2077" t="s">
        <v>100</v>
      </c>
      <c r="E2077" t="s">
        <v>14558</v>
      </c>
      <c r="F2077" t="s">
        <v>17839</v>
      </c>
      <c r="G2077" t="s">
        <v>67</v>
      </c>
      <c r="H2077" t="s">
        <v>14530</v>
      </c>
      <c r="I2077" t="s">
        <v>1945</v>
      </c>
      <c r="J2077" s="28">
        <v>45578</v>
      </c>
      <c r="K2077" s="28">
        <v>45461</v>
      </c>
      <c r="L2077">
        <v>57</v>
      </c>
      <c r="M2077">
        <v>0</v>
      </c>
      <c r="N2077">
        <v>1</v>
      </c>
      <c r="O2077">
        <v>27.1</v>
      </c>
      <c r="P2077" t="s">
        <v>14524</v>
      </c>
      <c r="Q2077">
        <f t="shared" si="32"/>
        <v>6070</v>
      </c>
      <c r="R2077">
        <f>IF(COUNTIF($A$2:A2077,A2077)=1,Q2077,"")</f>
        <v>6070</v>
      </c>
    </row>
    <row r="2078" spans="1:18">
      <c r="A2078" t="s">
        <v>17840</v>
      </c>
      <c r="B2078" t="s">
        <v>4983</v>
      </c>
      <c r="C2078" t="s">
        <v>15473</v>
      </c>
      <c r="D2078" t="s">
        <v>73</v>
      </c>
      <c r="E2078" t="s">
        <v>14558</v>
      </c>
      <c r="F2078" t="s">
        <v>17841</v>
      </c>
      <c r="G2078" t="s">
        <v>14588</v>
      </c>
      <c r="H2078" t="s">
        <v>14532</v>
      </c>
      <c r="I2078" t="s">
        <v>2256</v>
      </c>
      <c r="J2078" s="28">
        <v>45059</v>
      </c>
      <c r="K2078" s="28">
        <v>45003</v>
      </c>
      <c r="L2078">
        <v>35</v>
      </c>
      <c r="M2078">
        <v>0</v>
      </c>
      <c r="N2078">
        <v>1</v>
      </c>
      <c r="O2078">
        <v>9.9</v>
      </c>
      <c r="P2078" t="s">
        <v>14507</v>
      </c>
      <c r="Q2078">
        <f t="shared" si="32"/>
        <v>45861</v>
      </c>
      <c r="R2078">
        <f>IF(COUNTIF($A$2:A2078,A2078)=1,Q2078,"")</f>
        <v>45861</v>
      </c>
    </row>
    <row r="2079" spans="1:18">
      <c r="A2079" t="s">
        <v>14361</v>
      </c>
      <c r="B2079" t="s">
        <v>2064</v>
      </c>
      <c r="C2079" t="s">
        <v>3098</v>
      </c>
      <c r="D2079" t="s">
        <v>100</v>
      </c>
      <c r="E2079" t="s">
        <v>14558</v>
      </c>
      <c r="F2079" t="s">
        <v>14529</v>
      </c>
      <c r="G2079" t="s">
        <v>61</v>
      </c>
      <c r="H2079" t="s">
        <v>14682</v>
      </c>
      <c r="I2079" t="s">
        <v>3932</v>
      </c>
      <c r="J2079" s="28">
        <v>45465</v>
      </c>
      <c r="K2079" s="28">
        <v>45435</v>
      </c>
      <c r="L2079">
        <v>58</v>
      </c>
      <c r="M2079">
        <v>0</v>
      </c>
      <c r="N2079">
        <v>1</v>
      </c>
      <c r="O2079">
        <v>28</v>
      </c>
      <c r="P2079" t="s">
        <v>14512</v>
      </c>
      <c r="Q2079">
        <f t="shared" si="32"/>
        <v>7000</v>
      </c>
      <c r="R2079">
        <f>IF(COUNTIF($A$2:A2079,A2079)=1,Q2079,"")</f>
        <v>7000</v>
      </c>
    </row>
    <row r="2080" spans="1:18">
      <c r="A2080" t="s">
        <v>17842</v>
      </c>
      <c r="B2080" t="s">
        <v>1916</v>
      </c>
      <c r="C2080" t="s">
        <v>14949</v>
      </c>
      <c r="D2080" t="s">
        <v>119</v>
      </c>
      <c r="E2080" t="s">
        <v>14543</v>
      </c>
      <c r="F2080" t="s">
        <v>17843</v>
      </c>
      <c r="G2080" t="s">
        <v>61</v>
      </c>
      <c r="H2080" t="s">
        <v>14560</v>
      </c>
      <c r="I2080" t="s">
        <v>1751</v>
      </c>
      <c r="J2080" s="28">
        <v>44887</v>
      </c>
      <c r="K2080" s="28">
        <v>45026</v>
      </c>
      <c r="L2080">
        <v>163</v>
      </c>
      <c r="M2080">
        <v>0</v>
      </c>
      <c r="N2080">
        <v>1</v>
      </c>
      <c r="P2080" t="s">
        <v>14512</v>
      </c>
      <c r="Q2080">
        <f t="shared" si="32"/>
        <v>2902</v>
      </c>
      <c r="R2080">
        <f>IF(COUNTIF($A$2:A2080,A2080)=1,Q2080,"")</f>
        <v>2902</v>
      </c>
    </row>
    <row r="2081" spans="1:18">
      <c r="A2081" t="s">
        <v>12340</v>
      </c>
      <c r="B2081" t="s">
        <v>13054</v>
      </c>
      <c r="C2081" t="s">
        <v>15552</v>
      </c>
      <c r="D2081" t="s">
        <v>119</v>
      </c>
      <c r="E2081" t="s">
        <v>14522</v>
      </c>
      <c r="F2081" t="s">
        <v>17844</v>
      </c>
      <c r="G2081" t="s">
        <v>14519</v>
      </c>
      <c r="H2081" t="s">
        <v>15789</v>
      </c>
      <c r="I2081" t="s">
        <v>3241</v>
      </c>
      <c r="J2081" s="28">
        <v>45346</v>
      </c>
      <c r="K2081" s="28"/>
      <c r="M2081">
        <v>0</v>
      </c>
      <c r="N2081">
        <v>1</v>
      </c>
      <c r="O2081">
        <v>26.7</v>
      </c>
      <c r="P2081" t="s">
        <v>14516</v>
      </c>
      <c r="Q2081">
        <f t="shared" si="32"/>
        <v>5610</v>
      </c>
      <c r="R2081">
        <f>IF(COUNTIF($A$2:A2081,A2081)=1,Q2081,"")</f>
        <v>5610</v>
      </c>
    </row>
    <row r="2082" spans="1:18">
      <c r="A2082" t="s">
        <v>13701</v>
      </c>
      <c r="B2082" t="s">
        <v>8327</v>
      </c>
      <c r="C2082" t="s">
        <v>14611</v>
      </c>
      <c r="D2082" t="s">
        <v>60</v>
      </c>
      <c r="E2082" t="s">
        <v>14543</v>
      </c>
      <c r="F2082" t="s">
        <v>17845</v>
      </c>
      <c r="G2082" t="s">
        <v>67</v>
      </c>
      <c r="H2082" t="s">
        <v>14568</v>
      </c>
      <c r="I2082" t="s">
        <v>1346</v>
      </c>
      <c r="J2082" s="28">
        <v>45632</v>
      </c>
      <c r="K2082" s="28">
        <v>45767</v>
      </c>
      <c r="L2082">
        <v>183</v>
      </c>
      <c r="M2082">
        <v>1</v>
      </c>
      <c r="N2082">
        <v>1</v>
      </c>
      <c r="O2082">
        <v>21.1</v>
      </c>
      <c r="P2082" t="s">
        <v>14524</v>
      </c>
      <c r="Q2082">
        <f t="shared" si="32"/>
        <v>4484</v>
      </c>
      <c r="R2082">
        <f>IF(COUNTIF($A$2:A2082,A2082)=1,Q2082,"")</f>
        <v>4484</v>
      </c>
    </row>
    <row r="2083" spans="1:18">
      <c r="A2083" t="s">
        <v>17846</v>
      </c>
      <c r="B2083" t="s">
        <v>2211</v>
      </c>
      <c r="C2083" t="s">
        <v>3098</v>
      </c>
      <c r="D2083" t="s">
        <v>73</v>
      </c>
      <c r="E2083" t="s">
        <v>14543</v>
      </c>
      <c r="F2083" t="s">
        <v>17847</v>
      </c>
      <c r="G2083" t="s">
        <v>14519</v>
      </c>
      <c r="H2083" t="s">
        <v>14553</v>
      </c>
      <c r="I2083" t="s">
        <v>653</v>
      </c>
      <c r="J2083" s="28">
        <v>45251</v>
      </c>
      <c r="K2083" s="28">
        <v>45294</v>
      </c>
      <c r="L2083">
        <v>97</v>
      </c>
      <c r="M2083">
        <v>1</v>
      </c>
      <c r="N2083">
        <v>1</v>
      </c>
      <c r="O2083">
        <v>11.3</v>
      </c>
      <c r="P2083" t="s">
        <v>14516</v>
      </c>
      <c r="Q2083">
        <f t="shared" si="32"/>
        <v>44170</v>
      </c>
      <c r="R2083">
        <f>IF(COUNTIF($A$2:A2083,A2083)=1,Q2083,"")</f>
        <v>44170</v>
      </c>
    </row>
    <row r="2084" spans="1:18">
      <c r="A2084" t="s">
        <v>17848</v>
      </c>
      <c r="B2084" t="s">
        <v>3480</v>
      </c>
      <c r="C2084" t="s">
        <v>3098</v>
      </c>
      <c r="D2084" t="s">
        <v>60</v>
      </c>
      <c r="E2084" t="s">
        <v>14522</v>
      </c>
      <c r="F2084" t="s">
        <v>17849</v>
      </c>
      <c r="G2084" t="s">
        <v>67</v>
      </c>
      <c r="H2084" t="s">
        <v>14682</v>
      </c>
      <c r="I2084" t="s">
        <v>8013</v>
      </c>
      <c r="J2084" s="28">
        <v>45535</v>
      </c>
      <c r="K2084" s="28"/>
      <c r="M2084">
        <v>0</v>
      </c>
      <c r="N2084">
        <v>1</v>
      </c>
      <c r="O2084">
        <v>15.3</v>
      </c>
      <c r="P2084" t="s">
        <v>14524</v>
      </c>
      <c r="Q2084">
        <f t="shared" si="32"/>
        <v>5383</v>
      </c>
      <c r="R2084">
        <f>IF(COUNTIF($A$2:A2084,A2084)=1,Q2084,"")</f>
        <v>5383</v>
      </c>
    </row>
    <row r="2085" spans="1:18">
      <c r="A2085" t="s">
        <v>17850</v>
      </c>
      <c r="B2085" t="s">
        <v>5003</v>
      </c>
      <c r="C2085" t="s">
        <v>3098</v>
      </c>
      <c r="D2085" t="s">
        <v>119</v>
      </c>
      <c r="E2085" t="s">
        <v>14522</v>
      </c>
      <c r="F2085" t="s">
        <v>17851</v>
      </c>
      <c r="G2085" t="s">
        <v>14588</v>
      </c>
      <c r="H2085" t="s">
        <v>14545</v>
      </c>
      <c r="I2085" t="s">
        <v>3241</v>
      </c>
      <c r="J2085" s="28">
        <v>45343</v>
      </c>
      <c r="K2085" s="28"/>
      <c r="M2085">
        <v>0</v>
      </c>
      <c r="N2085">
        <v>1</v>
      </c>
      <c r="O2085">
        <v>5.3</v>
      </c>
      <c r="P2085" t="s">
        <v>14524</v>
      </c>
      <c r="Q2085">
        <f t="shared" si="32"/>
        <v>3160</v>
      </c>
      <c r="R2085">
        <f>IF(COUNTIF($A$2:A2085,A2085)=1,Q2085,"")</f>
        <v>3160</v>
      </c>
    </row>
    <row r="2086" spans="1:18">
      <c r="A2086" t="s">
        <v>6422</v>
      </c>
      <c r="B2086" t="s">
        <v>6879</v>
      </c>
      <c r="C2086" t="s">
        <v>15272</v>
      </c>
      <c r="D2086" t="s">
        <v>100</v>
      </c>
      <c r="E2086" t="s">
        <v>14509</v>
      </c>
      <c r="F2086" t="s">
        <v>17852</v>
      </c>
      <c r="G2086" t="s">
        <v>14588</v>
      </c>
      <c r="H2086" t="s">
        <v>14511</v>
      </c>
      <c r="I2086" t="s">
        <v>2538</v>
      </c>
      <c r="J2086" s="28"/>
      <c r="K2086" s="28"/>
      <c r="M2086">
        <v>0</v>
      </c>
      <c r="N2086">
        <v>1</v>
      </c>
      <c r="O2086">
        <v>1.5</v>
      </c>
      <c r="P2086" t="s">
        <v>14507</v>
      </c>
      <c r="Q2086">
        <f t="shared" si="32"/>
        <v>8694</v>
      </c>
      <c r="R2086">
        <f>IF(COUNTIF($A$2:A2086,A2086)=1,Q2086,"")</f>
        <v>8694</v>
      </c>
    </row>
    <row r="2087" spans="1:18">
      <c r="A2087" t="s">
        <v>8656</v>
      </c>
      <c r="B2087" t="s">
        <v>6283</v>
      </c>
      <c r="C2087" t="s">
        <v>15759</v>
      </c>
      <c r="D2087" t="s">
        <v>100</v>
      </c>
      <c r="E2087" t="s">
        <v>14522</v>
      </c>
      <c r="F2087" t="s">
        <v>17853</v>
      </c>
      <c r="G2087" t="s">
        <v>80</v>
      </c>
      <c r="H2087" t="s">
        <v>14537</v>
      </c>
      <c r="I2087" t="s">
        <v>1959</v>
      </c>
      <c r="J2087" s="28">
        <v>44821</v>
      </c>
      <c r="K2087" s="28"/>
      <c r="M2087">
        <v>0</v>
      </c>
      <c r="N2087">
        <v>1</v>
      </c>
      <c r="O2087">
        <v>1.7</v>
      </c>
      <c r="P2087" t="s">
        <v>14550</v>
      </c>
      <c r="Q2087">
        <f t="shared" si="32"/>
        <v>5187</v>
      </c>
      <c r="R2087">
        <f>IF(COUNTIF($A$2:A2087,A2087)=1,Q2087,"")</f>
        <v>5187</v>
      </c>
    </row>
    <row r="2088" spans="1:18">
      <c r="A2088" t="s">
        <v>3397</v>
      </c>
      <c r="B2088" t="s">
        <v>1901</v>
      </c>
      <c r="C2088" t="s">
        <v>3098</v>
      </c>
      <c r="D2088" t="s">
        <v>60</v>
      </c>
      <c r="E2088" t="s">
        <v>14543</v>
      </c>
      <c r="F2088" t="s">
        <v>17854</v>
      </c>
      <c r="G2088" t="s">
        <v>61</v>
      </c>
      <c r="H2088" t="s">
        <v>14565</v>
      </c>
      <c r="I2088" t="s">
        <v>626</v>
      </c>
      <c r="J2088" s="28">
        <v>45705</v>
      </c>
      <c r="K2088" s="28">
        <v>45700</v>
      </c>
      <c r="L2088">
        <v>69</v>
      </c>
      <c r="M2088">
        <v>1</v>
      </c>
      <c r="N2088">
        <v>1</v>
      </c>
      <c r="O2088">
        <v>30.2</v>
      </c>
      <c r="P2088" t="s">
        <v>14516</v>
      </c>
      <c r="Q2088">
        <f t="shared" si="32"/>
        <v>21402</v>
      </c>
      <c r="R2088">
        <f>IF(COUNTIF($A$2:A2088,A2088)=1,Q2088,"")</f>
        <v>21402</v>
      </c>
    </row>
    <row r="2089" spans="1:18">
      <c r="A2089" t="s">
        <v>17855</v>
      </c>
      <c r="B2089" t="s">
        <v>2474</v>
      </c>
      <c r="C2089" t="s">
        <v>14944</v>
      </c>
      <c r="D2089" t="s">
        <v>100</v>
      </c>
      <c r="E2089" t="s">
        <v>14590</v>
      </c>
      <c r="F2089" t="s">
        <v>17856</v>
      </c>
      <c r="G2089" t="s">
        <v>53</v>
      </c>
      <c r="H2089" t="s">
        <v>14616</v>
      </c>
      <c r="I2089" t="s">
        <v>167</v>
      </c>
      <c r="J2089" s="28">
        <v>44646</v>
      </c>
      <c r="K2089" s="28"/>
      <c r="M2089">
        <v>0</v>
      </c>
      <c r="N2089">
        <v>1</v>
      </c>
      <c r="O2089">
        <v>29.1</v>
      </c>
      <c r="P2089" t="s">
        <v>14550</v>
      </c>
      <c r="Q2089">
        <f t="shared" si="32"/>
        <v>4868</v>
      </c>
      <c r="R2089">
        <f>IF(COUNTIF($A$2:A2089,A2089)=1,Q2089,"")</f>
        <v>4868</v>
      </c>
    </row>
    <row r="2090" spans="1:18">
      <c r="A2090" t="s">
        <v>5393</v>
      </c>
      <c r="B2090" t="s">
        <v>1701</v>
      </c>
      <c r="C2090" t="s">
        <v>15857</v>
      </c>
      <c r="D2090" t="s">
        <v>119</v>
      </c>
      <c r="E2090" t="s">
        <v>14543</v>
      </c>
      <c r="F2090" t="s">
        <v>17857</v>
      </c>
      <c r="G2090" t="s">
        <v>133</v>
      </c>
      <c r="H2090" t="s">
        <v>14635</v>
      </c>
      <c r="I2090" t="s">
        <v>1438</v>
      </c>
      <c r="J2090" s="28">
        <v>45298</v>
      </c>
      <c r="K2090" s="28">
        <v>45319</v>
      </c>
      <c r="L2090">
        <v>185</v>
      </c>
      <c r="M2090">
        <v>0</v>
      </c>
      <c r="N2090">
        <v>1</v>
      </c>
      <c r="O2090">
        <v>20</v>
      </c>
      <c r="P2090" t="s">
        <v>14516</v>
      </c>
      <c r="Q2090">
        <f t="shared" si="32"/>
        <v>5038</v>
      </c>
      <c r="R2090">
        <f>IF(COUNTIF($A$2:A2090,A2090)=1,Q2090,"")</f>
        <v>5038</v>
      </c>
    </row>
    <row r="2091" spans="1:18">
      <c r="A2091" t="s">
        <v>8587</v>
      </c>
      <c r="B2091" t="s">
        <v>5091</v>
      </c>
      <c r="C2091" t="s">
        <v>14625</v>
      </c>
      <c r="D2091" t="s">
        <v>119</v>
      </c>
      <c r="E2091" t="s">
        <v>14504</v>
      </c>
      <c r="F2091" t="s">
        <v>17858</v>
      </c>
      <c r="G2091" t="s">
        <v>53</v>
      </c>
      <c r="H2091" t="s">
        <v>15298</v>
      </c>
      <c r="I2091" t="s">
        <v>2212</v>
      </c>
      <c r="J2091" s="28">
        <v>44695</v>
      </c>
      <c r="K2091" s="28"/>
      <c r="M2091">
        <v>0</v>
      </c>
      <c r="N2091">
        <v>1</v>
      </c>
      <c r="P2091" t="s">
        <v>14507</v>
      </c>
      <c r="Q2091">
        <f t="shared" si="32"/>
        <v>5003</v>
      </c>
      <c r="R2091">
        <f>IF(COUNTIF($A$2:A2091,A2091)=1,Q2091,"")</f>
        <v>5003</v>
      </c>
    </row>
    <row r="2092" spans="1:18">
      <c r="A2092" t="s">
        <v>11417</v>
      </c>
      <c r="B2092" t="s">
        <v>1020</v>
      </c>
      <c r="C2092" t="s">
        <v>3098</v>
      </c>
      <c r="D2092" t="s">
        <v>119</v>
      </c>
      <c r="E2092" t="s">
        <v>14590</v>
      </c>
      <c r="F2092" t="s">
        <v>17859</v>
      </c>
      <c r="G2092" t="s">
        <v>90</v>
      </c>
      <c r="H2092" t="s">
        <v>14665</v>
      </c>
      <c r="I2092" t="s">
        <v>1530</v>
      </c>
      <c r="J2092" s="28">
        <v>45206</v>
      </c>
      <c r="K2092" s="28"/>
      <c r="M2092">
        <v>0</v>
      </c>
      <c r="N2092">
        <v>1</v>
      </c>
      <c r="O2092">
        <v>15.5</v>
      </c>
      <c r="P2092" t="s">
        <v>14550</v>
      </c>
      <c r="Q2092">
        <f t="shared" si="32"/>
        <v>9747</v>
      </c>
      <c r="R2092">
        <f>IF(COUNTIF($A$2:A2092,A2092)=1,Q2092,"")</f>
        <v>9747</v>
      </c>
    </row>
    <row r="2093" spans="1:18">
      <c r="A2093" t="s">
        <v>17860</v>
      </c>
      <c r="B2093" t="s">
        <v>4730</v>
      </c>
      <c r="C2093" t="s">
        <v>15028</v>
      </c>
      <c r="D2093" t="s">
        <v>60</v>
      </c>
      <c r="E2093" t="s">
        <v>14522</v>
      </c>
      <c r="F2093" t="s">
        <v>17861</v>
      </c>
      <c r="G2093" t="s">
        <v>61</v>
      </c>
      <c r="H2093" t="s">
        <v>14616</v>
      </c>
      <c r="I2093" t="s">
        <v>1264</v>
      </c>
      <c r="J2093" s="28">
        <v>44700</v>
      </c>
      <c r="K2093" s="28"/>
      <c r="M2093">
        <v>0</v>
      </c>
      <c r="N2093">
        <v>1</v>
      </c>
      <c r="O2093">
        <v>0.6</v>
      </c>
      <c r="P2093" t="s">
        <v>14516</v>
      </c>
      <c r="Q2093">
        <f t="shared" si="32"/>
        <v>21053</v>
      </c>
      <c r="R2093">
        <f>IF(COUNTIF($A$2:A2093,A2093)=1,Q2093,"")</f>
        <v>21053</v>
      </c>
    </row>
    <row r="2094" spans="1:18">
      <c r="A2094" t="s">
        <v>17862</v>
      </c>
      <c r="B2094" t="s">
        <v>1443</v>
      </c>
      <c r="C2094" t="s">
        <v>3098</v>
      </c>
      <c r="D2094" t="s">
        <v>60</v>
      </c>
      <c r="E2094" t="s">
        <v>14558</v>
      </c>
      <c r="F2094" t="s">
        <v>17863</v>
      </c>
      <c r="G2094" t="s">
        <v>90</v>
      </c>
      <c r="H2094" t="s">
        <v>15530</v>
      </c>
      <c r="I2094" t="s">
        <v>1895</v>
      </c>
      <c r="J2094" s="28">
        <v>45055</v>
      </c>
      <c r="K2094" s="28">
        <v>45098</v>
      </c>
      <c r="L2094">
        <v>159</v>
      </c>
      <c r="M2094">
        <v>0</v>
      </c>
      <c r="N2094">
        <v>1</v>
      </c>
      <c r="O2094">
        <v>6.6</v>
      </c>
      <c r="P2094" t="s">
        <v>14516</v>
      </c>
      <c r="Q2094">
        <f t="shared" si="32"/>
        <v>23094</v>
      </c>
      <c r="R2094">
        <f>IF(COUNTIF($A$2:A2094,A2094)=1,Q2094,"")</f>
        <v>23094</v>
      </c>
    </row>
    <row r="2095" spans="1:18">
      <c r="A2095" t="s">
        <v>17864</v>
      </c>
      <c r="B2095" t="s">
        <v>5423</v>
      </c>
      <c r="C2095" t="s">
        <v>3098</v>
      </c>
      <c r="D2095" t="s">
        <v>100</v>
      </c>
      <c r="E2095" t="s">
        <v>14517</v>
      </c>
      <c r="F2095" t="s">
        <v>17865</v>
      </c>
      <c r="G2095" t="s">
        <v>133</v>
      </c>
      <c r="H2095" t="s">
        <v>14549</v>
      </c>
      <c r="I2095" t="s">
        <v>1299</v>
      </c>
      <c r="J2095" s="28">
        <v>45152</v>
      </c>
      <c r="K2095" s="28"/>
      <c r="M2095">
        <v>0</v>
      </c>
      <c r="N2095">
        <v>1</v>
      </c>
      <c r="O2095">
        <v>28.1</v>
      </c>
      <c r="P2095" t="s">
        <v>14524</v>
      </c>
      <c r="Q2095">
        <f t="shared" si="32"/>
        <v>3506</v>
      </c>
      <c r="R2095">
        <f>IF(COUNTIF($A$2:A2095,A2095)=1,Q2095,"")</f>
        <v>3506</v>
      </c>
    </row>
    <row r="2096" spans="1:18">
      <c r="A2096" t="s">
        <v>13874</v>
      </c>
      <c r="B2096" t="s">
        <v>3667</v>
      </c>
      <c r="C2096" t="s">
        <v>3098</v>
      </c>
      <c r="D2096" t="s">
        <v>73</v>
      </c>
      <c r="E2096" t="s">
        <v>14543</v>
      </c>
      <c r="F2096" t="s">
        <v>17866</v>
      </c>
      <c r="G2096" t="s">
        <v>14519</v>
      </c>
      <c r="H2096" t="s">
        <v>14530</v>
      </c>
      <c r="I2096" t="s">
        <v>621</v>
      </c>
      <c r="J2096" s="28">
        <v>45048</v>
      </c>
      <c r="K2096" s="28">
        <v>45058</v>
      </c>
      <c r="L2096">
        <v>81</v>
      </c>
      <c r="M2096">
        <v>0</v>
      </c>
      <c r="N2096">
        <v>1</v>
      </c>
      <c r="O2096">
        <v>27.5</v>
      </c>
      <c r="P2096" t="s">
        <v>14516</v>
      </c>
      <c r="Q2096">
        <f t="shared" si="32"/>
        <v>16324</v>
      </c>
      <c r="R2096">
        <f>IF(COUNTIF($A$2:A2096,A2096)=1,Q2096,"")</f>
        <v>16324</v>
      </c>
    </row>
    <row r="2097" spans="1:18">
      <c r="A2097" t="s">
        <v>17867</v>
      </c>
      <c r="B2097" t="s">
        <v>4473</v>
      </c>
      <c r="C2097" t="s">
        <v>15371</v>
      </c>
      <c r="D2097" t="s">
        <v>60</v>
      </c>
      <c r="E2097" t="s">
        <v>14522</v>
      </c>
      <c r="F2097" t="s">
        <v>17868</v>
      </c>
      <c r="G2097" t="s">
        <v>90</v>
      </c>
      <c r="H2097" t="s">
        <v>14560</v>
      </c>
      <c r="I2097" t="s">
        <v>5767</v>
      </c>
      <c r="J2097" s="28">
        <v>44723</v>
      </c>
      <c r="K2097" s="28"/>
      <c r="M2097">
        <v>0</v>
      </c>
      <c r="N2097">
        <v>1</v>
      </c>
      <c r="O2097">
        <v>24.8</v>
      </c>
      <c r="P2097" t="s">
        <v>14507</v>
      </c>
      <c r="Q2097">
        <f t="shared" si="32"/>
        <v>4271</v>
      </c>
      <c r="R2097">
        <f>IF(COUNTIF($A$2:A2097,A2097)=1,Q2097,"")</f>
        <v>4271</v>
      </c>
    </row>
    <row r="2098" spans="1:18">
      <c r="A2098" t="s">
        <v>17869</v>
      </c>
      <c r="B2098" t="s">
        <v>3962</v>
      </c>
      <c r="C2098" t="s">
        <v>15639</v>
      </c>
      <c r="D2098" t="s">
        <v>73</v>
      </c>
      <c r="E2098" t="s">
        <v>14590</v>
      </c>
      <c r="F2098" t="s">
        <v>17870</v>
      </c>
      <c r="G2098" t="s">
        <v>14519</v>
      </c>
      <c r="H2098" t="s">
        <v>14788</v>
      </c>
      <c r="I2098" t="s">
        <v>4861</v>
      </c>
      <c r="J2098" s="28">
        <v>45828</v>
      </c>
      <c r="K2098" s="28"/>
      <c r="M2098">
        <v>0</v>
      </c>
      <c r="N2098">
        <v>1</v>
      </c>
      <c r="O2098">
        <v>24.6</v>
      </c>
      <c r="P2098" t="s">
        <v>14507</v>
      </c>
      <c r="Q2098">
        <f t="shared" si="32"/>
        <v>32306</v>
      </c>
      <c r="R2098">
        <f>IF(COUNTIF($A$2:A2098,A2098)=1,Q2098,"")</f>
        <v>32306</v>
      </c>
    </row>
    <row r="2099" spans="1:18">
      <c r="A2099" t="s">
        <v>7404</v>
      </c>
      <c r="B2099" t="s">
        <v>4288</v>
      </c>
      <c r="C2099" t="s">
        <v>15212</v>
      </c>
      <c r="D2099" t="s">
        <v>100</v>
      </c>
      <c r="E2099" t="s">
        <v>14543</v>
      </c>
      <c r="F2099" t="s">
        <v>17871</v>
      </c>
      <c r="G2099" t="s">
        <v>90</v>
      </c>
      <c r="H2099" t="s">
        <v>14571</v>
      </c>
      <c r="I2099" t="s">
        <v>425</v>
      </c>
      <c r="J2099" s="28">
        <v>44938</v>
      </c>
      <c r="K2099" s="28">
        <v>44926</v>
      </c>
      <c r="L2099">
        <v>79</v>
      </c>
      <c r="M2099">
        <v>0</v>
      </c>
      <c r="N2099">
        <v>1</v>
      </c>
      <c r="O2099">
        <v>24.8</v>
      </c>
      <c r="P2099" t="s">
        <v>14550</v>
      </c>
      <c r="Q2099">
        <f t="shared" si="32"/>
        <v>8521</v>
      </c>
      <c r="R2099">
        <f>IF(COUNTIF($A$2:A2099,A2099)=1,Q2099,"")</f>
        <v>8521</v>
      </c>
    </row>
    <row r="2100" spans="1:18">
      <c r="A2100" t="s">
        <v>3421</v>
      </c>
      <c r="B2100" t="s">
        <v>2734</v>
      </c>
      <c r="C2100" t="s">
        <v>15323</v>
      </c>
      <c r="D2100" t="s">
        <v>60</v>
      </c>
      <c r="E2100" t="s">
        <v>14509</v>
      </c>
      <c r="F2100" t="s">
        <v>17872</v>
      </c>
      <c r="G2100" t="s">
        <v>53</v>
      </c>
      <c r="H2100" t="s">
        <v>17873</v>
      </c>
      <c r="I2100" t="s">
        <v>603</v>
      </c>
      <c r="J2100" s="28">
        <v>45425</v>
      </c>
      <c r="K2100" s="28"/>
      <c r="M2100">
        <v>0</v>
      </c>
      <c r="N2100">
        <v>1</v>
      </c>
      <c r="O2100">
        <v>16.3</v>
      </c>
      <c r="P2100" t="s">
        <v>14512</v>
      </c>
      <c r="Q2100">
        <f t="shared" si="32"/>
        <v>20505</v>
      </c>
      <c r="R2100">
        <f>IF(COUNTIF($A$2:A2100,A2100)=1,Q2100,"")</f>
        <v>20505</v>
      </c>
    </row>
    <row r="2101" spans="1:18">
      <c r="A2101" t="s">
        <v>17874</v>
      </c>
      <c r="B2101" t="s">
        <v>5418</v>
      </c>
      <c r="C2101" t="s">
        <v>15827</v>
      </c>
      <c r="D2101" t="s">
        <v>100</v>
      </c>
      <c r="E2101" t="s">
        <v>14522</v>
      </c>
      <c r="F2101" t="s">
        <v>17875</v>
      </c>
      <c r="G2101" t="s">
        <v>133</v>
      </c>
      <c r="H2101" t="s">
        <v>14527</v>
      </c>
      <c r="I2101" t="s">
        <v>2727</v>
      </c>
      <c r="J2101" s="28">
        <v>45756</v>
      </c>
      <c r="K2101" s="28"/>
      <c r="M2101">
        <v>0</v>
      </c>
      <c r="N2101">
        <v>1</v>
      </c>
      <c r="O2101">
        <v>10.199999999999999</v>
      </c>
      <c r="P2101" t="s">
        <v>14512</v>
      </c>
      <c r="Q2101">
        <f t="shared" si="32"/>
        <v>8169</v>
      </c>
      <c r="R2101">
        <f>IF(COUNTIF($A$2:A2101,A2101)=1,Q2101,"")</f>
        <v>8169</v>
      </c>
    </row>
    <row r="2102" spans="1:18">
      <c r="A2102" t="s">
        <v>6582</v>
      </c>
      <c r="B2102" t="s">
        <v>1446</v>
      </c>
      <c r="C2102" t="s">
        <v>15025</v>
      </c>
      <c r="D2102" t="s">
        <v>100</v>
      </c>
      <c r="E2102" t="s">
        <v>14590</v>
      </c>
      <c r="F2102" t="s">
        <v>17876</v>
      </c>
      <c r="G2102" t="s">
        <v>80</v>
      </c>
      <c r="H2102" t="s">
        <v>14798</v>
      </c>
      <c r="I2102" t="s">
        <v>4403</v>
      </c>
      <c r="J2102" s="28">
        <v>44850</v>
      </c>
      <c r="K2102" s="28"/>
      <c r="M2102">
        <v>0</v>
      </c>
      <c r="N2102">
        <v>1</v>
      </c>
      <c r="O2102">
        <v>2.5</v>
      </c>
      <c r="P2102" t="s">
        <v>14507</v>
      </c>
      <c r="Q2102">
        <f t="shared" si="32"/>
        <v>7844</v>
      </c>
      <c r="R2102">
        <f>IF(COUNTIF($A$2:A2102,A2102)=1,Q2102,"")</f>
        <v>7844</v>
      </c>
    </row>
    <row r="2103" spans="1:18">
      <c r="A2103" t="s">
        <v>12708</v>
      </c>
      <c r="B2103" t="s">
        <v>8602</v>
      </c>
      <c r="C2103" t="s">
        <v>15458</v>
      </c>
      <c r="D2103" t="s">
        <v>60</v>
      </c>
      <c r="E2103" t="s">
        <v>14543</v>
      </c>
      <c r="F2103" t="s">
        <v>17877</v>
      </c>
      <c r="G2103" t="s">
        <v>90</v>
      </c>
      <c r="H2103" t="s">
        <v>14630</v>
      </c>
      <c r="I2103" t="s">
        <v>17878</v>
      </c>
      <c r="J2103" s="28">
        <v>45261</v>
      </c>
      <c r="K2103" s="28">
        <v>45292</v>
      </c>
      <c r="L2103">
        <v>105</v>
      </c>
      <c r="M2103">
        <v>1</v>
      </c>
      <c r="N2103">
        <v>3</v>
      </c>
      <c r="O2103">
        <v>32.6</v>
      </c>
      <c r="P2103" t="s">
        <v>14507</v>
      </c>
      <c r="Q2103">
        <f t="shared" si="32"/>
        <v>18685</v>
      </c>
      <c r="R2103">
        <f>IF(COUNTIF($A$2:A2103,A2103)=1,Q2103,"")</f>
        <v>18685</v>
      </c>
    </row>
    <row r="2104" spans="1:18">
      <c r="A2104" t="s">
        <v>13938</v>
      </c>
      <c r="B2104" t="s">
        <v>7206</v>
      </c>
      <c r="C2104" t="s">
        <v>3098</v>
      </c>
      <c r="D2104" t="s">
        <v>73</v>
      </c>
      <c r="E2104" t="s">
        <v>14558</v>
      </c>
      <c r="F2104" t="s">
        <v>17879</v>
      </c>
      <c r="G2104" t="s">
        <v>14588</v>
      </c>
      <c r="H2104" t="s">
        <v>14565</v>
      </c>
      <c r="I2104" t="s">
        <v>2000</v>
      </c>
      <c r="J2104" s="28">
        <v>45405</v>
      </c>
      <c r="K2104" s="28">
        <v>45472</v>
      </c>
      <c r="L2104">
        <v>103</v>
      </c>
      <c r="M2104">
        <v>0</v>
      </c>
      <c r="N2104">
        <v>1</v>
      </c>
      <c r="O2104">
        <v>23.9</v>
      </c>
      <c r="P2104" t="s">
        <v>14512</v>
      </c>
      <c r="Q2104">
        <f t="shared" si="32"/>
        <v>12679</v>
      </c>
      <c r="R2104">
        <f>IF(COUNTIF($A$2:A2104,A2104)=1,Q2104,"")</f>
        <v>12679</v>
      </c>
    </row>
    <row r="2105" spans="1:18">
      <c r="A2105" t="s">
        <v>12435</v>
      </c>
      <c r="B2105" t="s">
        <v>3488</v>
      </c>
      <c r="C2105" t="s">
        <v>14699</v>
      </c>
      <c r="D2105" t="s">
        <v>119</v>
      </c>
      <c r="E2105" t="s">
        <v>14590</v>
      </c>
      <c r="F2105" t="s">
        <v>17880</v>
      </c>
      <c r="G2105" t="s">
        <v>74</v>
      </c>
      <c r="H2105" t="s">
        <v>14530</v>
      </c>
      <c r="I2105" t="s">
        <v>5557</v>
      </c>
      <c r="J2105" s="28">
        <v>45521</v>
      </c>
      <c r="K2105" s="28"/>
      <c r="M2105">
        <v>0</v>
      </c>
      <c r="N2105">
        <v>1</v>
      </c>
      <c r="O2105">
        <v>22.1</v>
      </c>
      <c r="P2105" t="s">
        <v>14524</v>
      </c>
      <c r="Q2105">
        <f t="shared" si="32"/>
        <v>12176</v>
      </c>
      <c r="R2105">
        <f>IF(COUNTIF($A$2:A2105,A2105)=1,Q2105,"")</f>
        <v>12176</v>
      </c>
    </row>
    <row r="2106" spans="1:18">
      <c r="A2106" t="s">
        <v>3931</v>
      </c>
      <c r="B2106" t="s">
        <v>5653</v>
      </c>
      <c r="C2106" t="s">
        <v>3098</v>
      </c>
      <c r="D2106" t="s">
        <v>73</v>
      </c>
      <c r="E2106" t="s">
        <v>14509</v>
      </c>
      <c r="F2106" t="s">
        <v>17881</v>
      </c>
      <c r="G2106" t="s">
        <v>90</v>
      </c>
      <c r="H2106" t="s">
        <v>14565</v>
      </c>
      <c r="I2106" t="s">
        <v>148</v>
      </c>
      <c r="J2106" s="28">
        <v>44871</v>
      </c>
      <c r="K2106" s="28"/>
      <c r="M2106">
        <v>0</v>
      </c>
      <c r="N2106">
        <v>1</v>
      </c>
      <c r="O2106">
        <v>12.3</v>
      </c>
      <c r="P2106" t="s">
        <v>14507</v>
      </c>
      <c r="Q2106">
        <f t="shared" si="32"/>
        <v>27913</v>
      </c>
      <c r="R2106">
        <f>IF(COUNTIF($A$2:A2106,A2106)=1,Q2106,"")</f>
        <v>27913</v>
      </c>
    </row>
    <row r="2107" spans="1:18">
      <c r="A2107" t="s">
        <v>17882</v>
      </c>
      <c r="B2107" t="s">
        <v>1606</v>
      </c>
      <c r="C2107" t="s">
        <v>3098</v>
      </c>
      <c r="D2107" t="s">
        <v>73</v>
      </c>
      <c r="E2107" t="s">
        <v>14590</v>
      </c>
      <c r="F2107" t="s">
        <v>14897</v>
      </c>
      <c r="G2107" t="s">
        <v>53</v>
      </c>
      <c r="H2107" t="s">
        <v>16050</v>
      </c>
      <c r="I2107" t="s">
        <v>3665</v>
      </c>
      <c r="J2107" s="28">
        <v>44917</v>
      </c>
      <c r="K2107" s="28"/>
      <c r="M2107">
        <v>0</v>
      </c>
      <c r="N2107">
        <v>1</v>
      </c>
      <c r="O2107">
        <v>28.6</v>
      </c>
      <c r="P2107" t="s">
        <v>14550</v>
      </c>
      <c r="Q2107">
        <f t="shared" si="32"/>
        <v>29000</v>
      </c>
      <c r="R2107">
        <f>IF(COUNTIF($A$2:A2107,A2107)=1,Q2107,"")</f>
        <v>29000</v>
      </c>
    </row>
    <row r="2108" spans="1:18">
      <c r="A2108" t="s">
        <v>10539</v>
      </c>
      <c r="B2108" t="s">
        <v>5321</v>
      </c>
      <c r="C2108" t="s">
        <v>15006</v>
      </c>
      <c r="D2108" t="s">
        <v>119</v>
      </c>
      <c r="E2108" t="s">
        <v>14590</v>
      </c>
      <c r="F2108" t="s">
        <v>17883</v>
      </c>
      <c r="G2108" t="s">
        <v>133</v>
      </c>
      <c r="H2108" t="s">
        <v>14692</v>
      </c>
      <c r="I2108" t="s">
        <v>1321</v>
      </c>
      <c r="J2108" s="28">
        <v>45130</v>
      </c>
      <c r="K2108" s="28"/>
      <c r="M2108">
        <v>0</v>
      </c>
      <c r="N2108">
        <v>1</v>
      </c>
      <c r="O2108">
        <v>33.1</v>
      </c>
      <c r="P2108" t="s">
        <v>14512</v>
      </c>
      <c r="Q2108">
        <f t="shared" si="32"/>
        <v>10280</v>
      </c>
      <c r="R2108">
        <f>IF(COUNTIF($A$2:A2108,A2108)=1,Q2108,"")</f>
        <v>10280</v>
      </c>
    </row>
    <row r="2109" spans="1:18">
      <c r="A2109" t="s">
        <v>17884</v>
      </c>
      <c r="B2109" t="s">
        <v>5337</v>
      </c>
      <c r="C2109" t="s">
        <v>15042</v>
      </c>
      <c r="D2109" t="s">
        <v>119</v>
      </c>
      <c r="E2109" t="s">
        <v>14590</v>
      </c>
      <c r="F2109" t="s">
        <v>17885</v>
      </c>
      <c r="G2109" t="s">
        <v>67</v>
      </c>
      <c r="H2109" t="s">
        <v>14540</v>
      </c>
      <c r="I2109" t="s">
        <v>2607</v>
      </c>
      <c r="J2109" s="28">
        <v>45173</v>
      </c>
      <c r="K2109" s="28"/>
      <c r="M2109">
        <v>0</v>
      </c>
      <c r="N2109">
        <v>1</v>
      </c>
      <c r="O2109">
        <v>5.9</v>
      </c>
      <c r="P2109" t="s">
        <v>14516</v>
      </c>
      <c r="Q2109">
        <f t="shared" si="32"/>
        <v>7654</v>
      </c>
      <c r="R2109">
        <f>IF(COUNTIF($A$2:A2109,A2109)=1,Q2109,"")</f>
        <v>7654</v>
      </c>
    </row>
    <row r="2110" spans="1:18">
      <c r="A2110" t="s">
        <v>17886</v>
      </c>
      <c r="B2110" t="s">
        <v>1969</v>
      </c>
      <c r="C2110" t="s">
        <v>15140</v>
      </c>
      <c r="D2110" t="s">
        <v>60</v>
      </c>
      <c r="E2110" t="s">
        <v>14517</v>
      </c>
      <c r="F2110" t="s">
        <v>17887</v>
      </c>
      <c r="G2110" t="s">
        <v>133</v>
      </c>
      <c r="H2110" t="s">
        <v>14635</v>
      </c>
      <c r="I2110" t="s">
        <v>1302</v>
      </c>
      <c r="J2110" s="28">
        <v>45521</v>
      </c>
      <c r="K2110" s="28"/>
      <c r="M2110">
        <v>0</v>
      </c>
      <c r="N2110">
        <v>1</v>
      </c>
      <c r="O2110">
        <v>32</v>
      </c>
      <c r="P2110" t="s">
        <v>14512</v>
      </c>
      <c r="Q2110">
        <f t="shared" si="32"/>
        <v>17148</v>
      </c>
      <c r="R2110">
        <f>IF(COUNTIF($A$2:A2110,A2110)=1,Q2110,"")</f>
        <v>17148</v>
      </c>
    </row>
    <row r="2111" spans="1:18">
      <c r="A2111" t="s">
        <v>3656</v>
      </c>
      <c r="B2111" t="s">
        <v>985</v>
      </c>
      <c r="C2111" t="s">
        <v>3098</v>
      </c>
      <c r="D2111" t="s">
        <v>119</v>
      </c>
      <c r="E2111" t="s">
        <v>14522</v>
      </c>
      <c r="F2111" t="s">
        <v>17888</v>
      </c>
      <c r="G2111" t="s">
        <v>14588</v>
      </c>
      <c r="H2111" t="s">
        <v>14545</v>
      </c>
      <c r="I2111" t="s">
        <v>2179</v>
      </c>
      <c r="J2111" s="28">
        <v>44623</v>
      </c>
      <c r="K2111" s="28"/>
      <c r="M2111">
        <v>0</v>
      </c>
      <c r="N2111">
        <v>1</v>
      </c>
      <c r="O2111">
        <v>15.7</v>
      </c>
      <c r="P2111" t="s">
        <v>14516</v>
      </c>
      <c r="Q2111">
        <f t="shared" si="32"/>
        <v>8549</v>
      </c>
      <c r="R2111">
        <f>IF(COUNTIF($A$2:A2111,A2111)=1,Q2111,"")</f>
        <v>8549</v>
      </c>
    </row>
    <row r="2112" spans="1:18">
      <c r="A2112" t="s">
        <v>17889</v>
      </c>
      <c r="B2112" t="s">
        <v>4456</v>
      </c>
      <c r="C2112" t="s">
        <v>14806</v>
      </c>
      <c r="D2112" t="s">
        <v>60</v>
      </c>
      <c r="E2112" t="s">
        <v>14590</v>
      </c>
      <c r="F2112" t="s">
        <v>17890</v>
      </c>
      <c r="G2112" t="s">
        <v>61</v>
      </c>
      <c r="H2112" t="s">
        <v>14639</v>
      </c>
      <c r="I2112" t="s">
        <v>13368</v>
      </c>
      <c r="J2112" s="28">
        <v>45655</v>
      </c>
      <c r="K2112" s="28"/>
      <c r="M2112">
        <v>0</v>
      </c>
      <c r="N2112">
        <v>1</v>
      </c>
      <c r="O2112">
        <v>27.1</v>
      </c>
      <c r="P2112" t="s">
        <v>14512</v>
      </c>
      <c r="Q2112">
        <f t="shared" si="32"/>
        <v>20566</v>
      </c>
      <c r="R2112">
        <f>IF(COUNTIF($A$2:A2112,A2112)=1,Q2112,"")</f>
        <v>20566</v>
      </c>
    </row>
    <row r="2113" spans="1:18">
      <c r="A2113" t="s">
        <v>7391</v>
      </c>
      <c r="B2113" t="s">
        <v>2919</v>
      </c>
      <c r="C2113" t="s">
        <v>3098</v>
      </c>
      <c r="D2113" t="s">
        <v>73</v>
      </c>
      <c r="E2113" t="s">
        <v>14517</v>
      </c>
      <c r="F2113" t="s">
        <v>17891</v>
      </c>
      <c r="G2113" t="s">
        <v>80</v>
      </c>
      <c r="H2113" t="s">
        <v>14545</v>
      </c>
      <c r="I2113" t="s">
        <v>519</v>
      </c>
      <c r="J2113" s="28">
        <v>45137</v>
      </c>
      <c r="K2113" s="28"/>
      <c r="M2113">
        <v>0</v>
      </c>
      <c r="N2113">
        <v>1</v>
      </c>
      <c r="O2113">
        <v>13.7</v>
      </c>
      <c r="P2113" t="s">
        <v>14516</v>
      </c>
      <c r="Q2113">
        <f t="shared" si="32"/>
        <v>40541</v>
      </c>
      <c r="R2113">
        <f>IF(COUNTIF($A$2:A2113,A2113)=1,Q2113,"")</f>
        <v>40541</v>
      </c>
    </row>
    <row r="2114" spans="1:18">
      <c r="A2114" t="s">
        <v>17892</v>
      </c>
      <c r="B2114" t="s">
        <v>7477</v>
      </c>
      <c r="C2114" t="s">
        <v>14660</v>
      </c>
      <c r="D2114" t="s">
        <v>119</v>
      </c>
      <c r="E2114" t="s">
        <v>14522</v>
      </c>
      <c r="F2114" t="s">
        <v>17893</v>
      </c>
      <c r="G2114" t="s">
        <v>133</v>
      </c>
      <c r="H2114" t="s">
        <v>14560</v>
      </c>
      <c r="I2114" t="s">
        <v>493</v>
      </c>
      <c r="J2114" s="28"/>
      <c r="K2114" s="28"/>
      <c r="M2114">
        <v>0</v>
      </c>
      <c r="N2114">
        <v>1</v>
      </c>
      <c r="P2114" t="s">
        <v>14507</v>
      </c>
      <c r="Q2114">
        <f t="shared" ref="Q2114:Q2177" si="33">IFERROR(IF(RIGHT(UPPER(TRIM(F2114)),1)="K",VALUE(SUBSTITUTE(SUBSTITUTE(LEFT(TRIM(F2114),LEN(TRIM(F2114))-1),"$",""),",",""))*1000,IF(RIGHT(UPPER(TRIM(F2114)),1)="M",VALUE(SUBSTITUTE(SUBSTITUTE(LEFT(TRIM(F2114),LEN(TRIM(F2114))-1),"$",""),",",""))*1000000,VALUE(SUBSTITUTE(SUBSTITUTE(TRIM(F2114),"$",""),",","")))),"")</f>
        <v>6309</v>
      </c>
      <c r="R2114">
        <f>IF(COUNTIF($A$2:A2114,A2114)=1,Q2114,"")</f>
        <v>6309</v>
      </c>
    </row>
    <row r="2115" spans="1:18">
      <c r="A2115" t="s">
        <v>8565</v>
      </c>
      <c r="B2115" t="s">
        <v>466</v>
      </c>
      <c r="C2115" t="s">
        <v>14535</v>
      </c>
      <c r="D2115" t="s">
        <v>73</v>
      </c>
      <c r="E2115" t="s">
        <v>14543</v>
      </c>
      <c r="F2115" t="s">
        <v>17894</v>
      </c>
      <c r="G2115" t="s">
        <v>53</v>
      </c>
      <c r="H2115" t="s">
        <v>14580</v>
      </c>
      <c r="I2115" t="s">
        <v>2086</v>
      </c>
      <c r="J2115" s="28">
        <v>45531</v>
      </c>
      <c r="K2115" s="28">
        <v>45476</v>
      </c>
      <c r="L2115">
        <v>113</v>
      </c>
      <c r="M2115">
        <v>1</v>
      </c>
      <c r="N2115">
        <v>3</v>
      </c>
      <c r="O2115">
        <v>30.4</v>
      </c>
      <c r="P2115" t="s">
        <v>14507</v>
      </c>
      <c r="Q2115">
        <f t="shared" si="33"/>
        <v>20337</v>
      </c>
      <c r="R2115">
        <f>IF(COUNTIF($A$2:A2115,A2115)=1,Q2115,"")</f>
        <v>20337</v>
      </c>
    </row>
    <row r="2116" spans="1:18">
      <c r="A2116" t="s">
        <v>13247</v>
      </c>
      <c r="B2116" t="s">
        <v>5030</v>
      </c>
      <c r="C2116" t="s">
        <v>14644</v>
      </c>
      <c r="D2116" t="s">
        <v>73</v>
      </c>
      <c r="E2116" t="s">
        <v>14543</v>
      </c>
      <c r="F2116" t="s">
        <v>17895</v>
      </c>
      <c r="G2116" t="s">
        <v>14519</v>
      </c>
      <c r="H2116" t="s">
        <v>14630</v>
      </c>
      <c r="I2116" t="s">
        <v>9545</v>
      </c>
      <c r="J2116" s="28">
        <v>44915</v>
      </c>
      <c r="K2116" s="28">
        <v>45015</v>
      </c>
      <c r="L2116">
        <v>130</v>
      </c>
      <c r="M2116">
        <v>1</v>
      </c>
      <c r="N2116">
        <v>1</v>
      </c>
      <c r="O2116">
        <v>14.4</v>
      </c>
      <c r="P2116" t="s">
        <v>14524</v>
      </c>
      <c r="Q2116">
        <f t="shared" si="33"/>
        <v>45304</v>
      </c>
      <c r="R2116">
        <f>IF(COUNTIF($A$2:A2116,A2116)=1,Q2116,"")</f>
        <v>45304</v>
      </c>
    </row>
    <row r="2117" spans="1:18">
      <c r="A2117" t="s">
        <v>12246</v>
      </c>
      <c r="B2117" t="s">
        <v>1497</v>
      </c>
      <c r="C2117" t="s">
        <v>15063</v>
      </c>
      <c r="D2117" t="s">
        <v>119</v>
      </c>
      <c r="E2117" t="s">
        <v>14504</v>
      </c>
      <c r="F2117" t="s">
        <v>17896</v>
      </c>
      <c r="G2117" t="s">
        <v>14519</v>
      </c>
      <c r="H2117" t="s">
        <v>14574</v>
      </c>
      <c r="I2117" t="s">
        <v>1672</v>
      </c>
      <c r="J2117" s="28">
        <v>45644</v>
      </c>
      <c r="K2117" s="28"/>
      <c r="M2117">
        <v>0</v>
      </c>
      <c r="N2117">
        <v>1</v>
      </c>
      <c r="O2117">
        <v>31.2</v>
      </c>
      <c r="P2117" t="s">
        <v>14516</v>
      </c>
      <c r="Q2117">
        <f t="shared" si="33"/>
        <v>8150</v>
      </c>
      <c r="R2117">
        <f>IF(COUNTIF($A$2:A2117,A2117)=1,Q2117,"")</f>
        <v>8150</v>
      </c>
    </row>
    <row r="2118" spans="1:18">
      <c r="A2118" t="s">
        <v>12725</v>
      </c>
      <c r="B2118" t="s">
        <v>4143</v>
      </c>
      <c r="C2118" t="s">
        <v>15559</v>
      </c>
      <c r="D2118" t="s">
        <v>60</v>
      </c>
      <c r="E2118" t="s">
        <v>14517</v>
      </c>
      <c r="F2118" t="s">
        <v>17897</v>
      </c>
      <c r="G2118" t="s">
        <v>74</v>
      </c>
      <c r="H2118" t="s">
        <v>14565</v>
      </c>
      <c r="I2118" t="s">
        <v>808</v>
      </c>
      <c r="J2118" s="28">
        <v>45090</v>
      </c>
      <c r="K2118" s="28"/>
      <c r="M2118">
        <v>0</v>
      </c>
      <c r="N2118">
        <v>1</v>
      </c>
      <c r="P2118" t="s">
        <v>14512</v>
      </c>
      <c r="Q2118">
        <f t="shared" si="33"/>
        <v>15342</v>
      </c>
      <c r="R2118">
        <f>IF(COUNTIF($A$2:A2118,A2118)=1,Q2118,"")</f>
        <v>15342</v>
      </c>
    </row>
    <row r="2119" spans="1:18">
      <c r="A2119" t="s">
        <v>17898</v>
      </c>
      <c r="B2119" t="s">
        <v>2497</v>
      </c>
      <c r="C2119" t="s">
        <v>3098</v>
      </c>
      <c r="D2119" t="s">
        <v>60</v>
      </c>
      <c r="E2119" t="s">
        <v>14504</v>
      </c>
      <c r="F2119" t="s">
        <v>17899</v>
      </c>
      <c r="G2119" t="s">
        <v>67</v>
      </c>
      <c r="H2119" t="s">
        <v>14568</v>
      </c>
      <c r="I2119" t="s">
        <v>6237</v>
      </c>
      <c r="J2119" s="28">
        <v>45371</v>
      </c>
      <c r="K2119" s="28"/>
      <c r="M2119">
        <v>0</v>
      </c>
      <c r="N2119">
        <v>1</v>
      </c>
      <c r="O2119">
        <v>17.600000000000001</v>
      </c>
      <c r="P2119" t="s">
        <v>14516</v>
      </c>
      <c r="Q2119">
        <f t="shared" si="33"/>
        <v>21221</v>
      </c>
      <c r="R2119">
        <f>IF(COUNTIF($A$2:A2119,A2119)=1,Q2119,"")</f>
        <v>21221</v>
      </c>
    </row>
    <row r="2120" spans="1:18">
      <c r="A2120" t="s">
        <v>17900</v>
      </c>
      <c r="B2120" t="s">
        <v>1497</v>
      </c>
      <c r="C2120" t="s">
        <v>14880</v>
      </c>
      <c r="D2120" t="s">
        <v>60</v>
      </c>
      <c r="E2120" t="s">
        <v>14509</v>
      </c>
      <c r="F2120" t="s">
        <v>17901</v>
      </c>
      <c r="G2120" t="s">
        <v>14519</v>
      </c>
      <c r="H2120" t="s">
        <v>14530</v>
      </c>
      <c r="I2120" t="s">
        <v>2003</v>
      </c>
      <c r="J2120" s="28">
        <v>45463</v>
      </c>
      <c r="K2120" s="28"/>
      <c r="M2120">
        <v>0</v>
      </c>
      <c r="N2120">
        <v>1</v>
      </c>
      <c r="O2120">
        <v>7.4</v>
      </c>
      <c r="P2120" t="s">
        <v>14524</v>
      </c>
      <c r="Q2120">
        <f t="shared" si="33"/>
        <v>20834</v>
      </c>
      <c r="R2120">
        <f>IF(COUNTIF($A$2:A2120,A2120)=1,Q2120,"")</f>
        <v>20834</v>
      </c>
    </row>
    <row r="2121" spans="1:18">
      <c r="A2121" t="s">
        <v>3296</v>
      </c>
      <c r="B2121" t="s">
        <v>10047</v>
      </c>
      <c r="C2121" t="s">
        <v>14608</v>
      </c>
      <c r="D2121" t="s">
        <v>119</v>
      </c>
      <c r="E2121" t="s">
        <v>14504</v>
      </c>
      <c r="F2121" t="s">
        <v>17902</v>
      </c>
      <c r="G2121" t="s">
        <v>133</v>
      </c>
      <c r="H2121" t="s">
        <v>14506</v>
      </c>
      <c r="I2121" t="s">
        <v>2746</v>
      </c>
      <c r="J2121" s="28">
        <v>45081</v>
      </c>
      <c r="K2121" s="28"/>
      <c r="M2121">
        <v>0</v>
      </c>
      <c r="N2121">
        <v>1</v>
      </c>
      <c r="O2121">
        <v>14.4</v>
      </c>
      <c r="P2121" t="s">
        <v>14550</v>
      </c>
      <c r="Q2121">
        <f t="shared" si="33"/>
        <v>12635</v>
      </c>
      <c r="R2121">
        <f>IF(COUNTIF($A$2:A2121,A2121)=1,Q2121,"")</f>
        <v>12635</v>
      </c>
    </row>
    <row r="2122" spans="1:18">
      <c r="A2122" t="s">
        <v>17903</v>
      </c>
      <c r="B2122" t="s">
        <v>10285</v>
      </c>
      <c r="C2122" t="s">
        <v>3098</v>
      </c>
      <c r="D2122" t="s">
        <v>119</v>
      </c>
      <c r="E2122" t="s">
        <v>14504</v>
      </c>
      <c r="F2122" t="s">
        <v>17904</v>
      </c>
      <c r="G2122" t="s">
        <v>90</v>
      </c>
      <c r="H2122" t="s">
        <v>14553</v>
      </c>
      <c r="I2122" t="s">
        <v>2725</v>
      </c>
      <c r="J2122" s="28">
        <v>45560</v>
      </c>
      <c r="K2122" s="28"/>
      <c r="M2122">
        <v>0</v>
      </c>
      <c r="N2122">
        <v>1</v>
      </c>
      <c r="O2122">
        <v>13.1</v>
      </c>
      <c r="P2122" t="s">
        <v>14512</v>
      </c>
      <c r="Q2122">
        <f t="shared" si="33"/>
        <v>11188</v>
      </c>
      <c r="R2122">
        <f>IF(COUNTIF($A$2:A2122,A2122)=1,Q2122,"")</f>
        <v>11188</v>
      </c>
    </row>
    <row r="2123" spans="1:18">
      <c r="A2123" t="s">
        <v>17905</v>
      </c>
      <c r="B2123" t="s">
        <v>1055</v>
      </c>
      <c r="C2123" t="s">
        <v>15006</v>
      </c>
      <c r="D2123" t="s">
        <v>119</v>
      </c>
      <c r="E2123" t="s">
        <v>14522</v>
      </c>
      <c r="F2123" t="s">
        <v>17906</v>
      </c>
      <c r="G2123" t="s">
        <v>80</v>
      </c>
      <c r="H2123" t="s">
        <v>14788</v>
      </c>
      <c r="I2123" t="s">
        <v>3509</v>
      </c>
      <c r="J2123" s="28">
        <v>45271</v>
      </c>
      <c r="K2123" s="28"/>
      <c r="M2123">
        <v>0</v>
      </c>
      <c r="N2123">
        <v>1</v>
      </c>
      <c r="P2123" t="s">
        <v>14512</v>
      </c>
      <c r="Q2123">
        <f t="shared" si="33"/>
        <v>3771</v>
      </c>
      <c r="R2123">
        <f>IF(COUNTIF($A$2:A2123,A2123)=1,Q2123,"")</f>
        <v>3771</v>
      </c>
    </row>
    <row r="2124" spans="1:18">
      <c r="A2124" t="s">
        <v>17907</v>
      </c>
      <c r="B2124" t="s">
        <v>3344</v>
      </c>
      <c r="C2124" t="s">
        <v>3098</v>
      </c>
      <c r="D2124" t="s">
        <v>73</v>
      </c>
      <c r="E2124" t="s">
        <v>14517</v>
      </c>
      <c r="F2124" t="s">
        <v>15760</v>
      </c>
      <c r="G2124" t="s">
        <v>14519</v>
      </c>
      <c r="H2124" t="s">
        <v>14795</v>
      </c>
      <c r="I2124" t="s">
        <v>3701</v>
      </c>
      <c r="J2124" s="28">
        <v>45743</v>
      </c>
      <c r="K2124" s="28"/>
      <c r="M2124">
        <v>0</v>
      </c>
      <c r="N2124">
        <v>1</v>
      </c>
      <c r="O2124">
        <v>25.4</v>
      </c>
      <c r="P2124" t="s">
        <v>14550</v>
      </c>
      <c r="Q2124">
        <f t="shared" si="33"/>
        <v>28000</v>
      </c>
      <c r="R2124">
        <f>IF(COUNTIF($A$2:A2124,A2124)=1,Q2124,"")</f>
        <v>28000</v>
      </c>
    </row>
    <row r="2125" spans="1:18">
      <c r="A2125" t="s">
        <v>17908</v>
      </c>
      <c r="B2125" t="s">
        <v>483</v>
      </c>
      <c r="C2125" t="s">
        <v>15371</v>
      </c>
      <c r="D2125" t="s">
        <v>100</v>
      </c>
      <c r="E2125" t="s">
        <v>14509</v>
      </c>
      <c r="F2125" t="s">
        <v>17909</v>
      </c>
      <c r="G2125" t="s">
        <v>133</v>
      </c>
      <c r="H2125" t="s">
        <v>14655</v>
      </c>
      <c r="I2125" t="s">
        <v>1505</v>
      </c>
      <c r="J2125" s="28">
        <v>44675</v>
      </c>
      <c r="K2125" s="28"/>
      <c r="M2125">
        <v>0</v>
      </c>
      <c r="N2125">
        <v>1</v>
      </c>
      <c r="O2125">
        <v>10.3</v>
      </c>
      <c r="P2125" t="s">
        <v>14516</v>
      </c>
      <c r="Q2125">
        <f t="shared" si="33"/>
        <v>2415</v>
      </c>
      <c r="R2125">
        <f>IF(COUNTIF($A$2:A2125,A2125)=1,Q2125,"")</f>
        <v>2415</v>
      </c>
    </row>
    <row r="2126" spans="1:18">
      <c r="A2126" t="s">
        <v>17910</v>
      </c>
      <c r="B2126" t="s">
        <v>1278</v>
      </c>
      <c r="C2126" t="s">
        <v>3098</v>
      </c>
      <c r="D2126" t="s">
        <v>52</v>
      </c>
      <c r="E2126" t="s">
        <v>14509</v>
      </c>
      <c r="F2126" t="s">
        <v>17911</v>
      </c>
      <c r="G2126" t="s">
        <v>74</v>
      </c>
      <c r="H2126" t="s">
        <v>14571</v>
      </c>
      <c r="I2126" t="s">
        <v>1541</v>
      </c>
      <c r="J2126" s="28">
        <v>45651</v>
      </c>
      <c r="K2126" s="28"/>
      <c r="M2126">
        <v>0</v>
      </c>
      <c r="N2126">
        <v>1</v>
      </c>
      <c r="O2126">
        <v>18.5</v>
      </c>
      <c r="P2126" t="s">
        <v>14550</v>
      </c>
      <c r="Q2126">
        <f t="shared" si="33"/>
        <v>184812</v>
      </c>
      <c r="R2126">
        <f>IF(COUNTIF($A$2:A2126,A2126)=1,Q2126,"")</f>
        <v>184812</v>
      </c>
    </row>
    <row r="2127" spans="1:18">
      <c r="A2127" t="s">
        <v>11261</v>
      </c>
      <c r="B2127" t="s">
        <v>1536</v>
      </c>
      <c r="C2127" t="s">
        <v>14927</v>
      </c>
      <c r="D2127" t="s">
        <v>60</v>
      </c>
      <c r="E2127" t="s">
        <v>14543</v>
      </c>
      <c r="F2127" t="s">
        <v>17912</v>
      </c>
      <c r="G2127" t="s">
        <v>90</v>
      </c>
      <c r="H2127" t="s">
        <v>14619</v>
      </c>
      <c r="I2127" t="s">
        <v>1102</v>
      </c>
      <c r="J2127" s="28">
        <v>45211</v>
      </c>
      <c r="K2127" s="28">
        <v>45178</v>
      </c>
      <c r="L2127">
        <v>95</v>
      </c>
      <c r="M2127">
        <v>1</v>
      </c>
      <c r="N2127">
        <v>2</v>
      </c>
      <c r="O2127">
        <v>29.3</v>
      </c>
      <c r="P2127" t="s">
        <v>14516</v>
      </c>
      <c r="Q2127">
        <f t="shared" si="33"/>
        <v>15351</v>
      </c>
      <c r="R2127">
        <f>IF(COUNTIF($A$2:A2127,A2127)=1,Q2127,"")</f>
        <v>15351</v>
      </c>
    </row>
    <row r="2128" spans="1:18">
      <c r="A2128" t="s">
        <v>17913</v>
      </c>
      <c r="B2128" t="s">
        <v>1632</v>
      </c>
      <c r="C2128" t="s">
        <v>3098</v>
      </c>
      <c r="D2128" t="s">
        <v>52</v>
      </c>
      <c r="E2128" t="s">
        <v>14509</v>
      </c>
      <c r="F2128" t="s">
        <v>17914</v>
      </c>
      <c r="G2128" t="s">
        <v>80</v>
      </c>
      <c r="H2128" t="s">
        <v>14527</v>
      </c>
      <c r="I2128" t="s">
        <v>2636</v>
      </c>
      <c r="J2128" s="28">
        <v>45352</v>
      </c>
      <c r="K2128" s="28"/>
      <c r="M2128">
        <v>0</v>
      </c>
      <c r="N2128">
        <v>1</v>
      </c>
      <c r="O2128">
        <v>20.8</v>
      </c>
      <c r="P2128" t="s">
        <v>14550</v>
      </c>
      <c r="Q2128">
        <f t="shared" si="33"/>
        <v>183000</v>
      </c>
      <c r="R2128">
        <f>IF(COUNTIF($A$2:A2128,A2128)=1,Q2128,"")</f>
        <v>183000</v>
      </c>
    </row>
    <row r="2129" spans="1:18">
      <c r="A2129" t="s">
        <v>17915</v>
      </c>
      <c r="B2129" t="s">
        <v>1421</v>
      </c>
      <c r="C2129" t="s">
        <v>3098</v>
      </c>
      <c r="D2129" t="s">
        <v>119</v>
      </c>
      <c r="E2129" t="s">
        <v>14522</v>
      </c>
      <c r="F2129" t="s">
        <v>17916</v>
      </c>
      <c r="G2129" t="s">
        <v>80</v>
      </c>
      <c r="H2129" t="s">
        <v>14568</v>
      </c>
      <c r="I2129" t="s">
        <v>1964</v>
      </c>
      <c r="J2129" s="28">
        <v>44785</v>
      </c>
      <c r="K2129" s="28"/>
      <c r="M2129">
        <v>0</v>
      </c>
      <c r="N2129">
        <v>1</v>
      </c>
      <c r="O2129">
        <v>16.399999999999999</v>
      </c>
      <c r="P2129" t="s">
        <v>14512</v>
      </c>
      <c r="Q2129">
        <f t="shared" si="33"/>
        <v>2745</v>
      </c>
      <c r="R2129">
        <f>IF(COUNTIF($A$2:A2129,A2129)=1,Q2129,"")</f>
        <v>2745</v>
      </c>
    </row>
    <row r="2130" spans="1:18">
      <c r="A2130" t="s">
        <v>17917</v>
      </c>
      <c r="B2130" t="s">
        <v>6863</v>
      </c>
      <c r="C2130" t="s">
        <v>15902</v>
      </c>
      <c r="D2130" t="s">
        <v>73</v>
      </c>
      <c r="E2130" t="s">
        <v>14504</v>
      </c>
      <c r="F2130" t="s">
        <v>17918</v>
      </c>
      <c r="G2130" t="s">
        <v>74</v>
      </c>
      <c r="H2130" t="s">
        <v>14540</v>
      </c>
      <c r="I2130" t="s">
        <v>2413</v>
      </c>
      <c r="J2130" s="28">
        <v>45092</v>
      </c>
      <c r="K2130" s="28"/>
      <c r="M2130">
        <v>0</v>
      </c>
      <c r="N2130">
        <v>1</v>
      </c>
      <c r="O2130">
        <v>3.6</v>
      </c>
      <c r="P2130" t="s">
        <v>14516</v>
      </c>
      <c r="Q2130">
        <f t="shared" si="33"/>
        <v>22796</v>
      </c>
      <c r="R2130">
        <f>IF(COUNTIF($A$2:A2130,A2130)=1,Q2130,"")</f>
        <v>22796</v>
      </c>
    </row>
    <row r="2131" spans="1:18">
      <c r="A2131" t="s">
        <v>9215</v>
      </c>
      <c r="B2131" t="s">
        <v>4074</v>
      </c>
      <c r="C2131" t="s">
        <v>16853</v>
      </c>
      <c r="D2131" t="s">
        <v>100</v>
      </c>
      <c r="E2131" t="s">
        <v>14590</v>
      </c>
      <c r="F2131" t="s">
        <v>17919</v>
      </c>
      <c r="G2131" t="s">
        <v>80</v>
      </c>
      <c r="H2131" t="s">
        <v>14511</v>
      </c>
      <c r="I2131" t="s">
        <v>17920</v>
      </c>
      <c r="J2131" s="28">
        <v>44678</v>
      </c>
      <c r="K2131" s="28"/>
      <c r="M2131">
        <v>0</v>
      </c>
      <c r="N2131">
        <v>1</v>
      </c>
      <c r="O2131">
        <v>14.1</v>
      </c>
      <c r="P2131" t="s">
        <v>14507</v>
      </c>
      <c r="Q2131">
        <f t="shared" si="33"/>
        <v>6047</v>
      </c>
      <c r="R2131">
        <f>IF(COUNTIF($A$2:A2131,A2131)=1,Q2131,"")</f>
        <v>6047</v>
      </c>
    </row>
    <row r="2132" spans="1:18">
      <c r="A2132" t="s">
        <v>17921</v>
      </c>
      <c r="B2132" t="s">
        <v>1681</v>
      </c>
      <c r="C2132" t="s">
        <v>14998</v>
      </c>
      <c r="D2132" t="s">
        <v>52</v>
      </c>
      <c r="E2132" t="s">
        <v>14509</v>
      </c>
      <c r="F2132" t="s">
        <v>17922</v>
      </c>
      <c r="G2132" t="s">
        <v>14588</v>
      </c>
      <c r="H2132" t="s">
        <v>14530</v>
      </c>
      <c r="I2132" t="s">
        <v>1505</v>
      </c>
      <c r="J2132" s="28">
        <v>44675</v>
      </c>
      <c r="K2132" s="28"/>
      <c r="M2132">
        <v>0</v>
      </c>
      <c r="N2132">
        <v>1</v>
      </c>
      <c r="O2132">
        <v>17.899999999999999</v>
      </c>
      <c r="P2132" t="s">
        <v>14516</v>
      </c>
      <c r="Q2132">
        <f t="shared" si="33"/>
        <v>187193</v>
      </c>
      <c r="R2132">
        <f>IF(COUNTIF($A$2:A2132,A2132)=1,Q2132,"")</f>
        <v>187193</v>
      </c>
    </row>
    <row r="2133" spans="1:18">
      <c r="A2133" t="s">
        <v>17923</v>
      </c>
      <c r="B2133" t="s">
        <v>4397</v>
      </c>
      <c r="C2133" t="s">
        <v>14656</v>
      </c>
      <c r="D2133" t="s">
        <v>73</v>
      </c>
      <c r="E2133" t="s">
        <v>14543</v>
      </c>
      <c r="F2133" t="s">
        <v>17924</v>
      </c>
      <c r="G2133" t="s">
        <v>67</v>
      </c>
      <c r="H2133" t="s">
        <v>14540</v>
      </c>
      <c r="I2133" t="s">
        <v>3578</v>
      </c>
      <c r="J2133" s="28">
        <v>45318</v>
      </c>
      <c r="K2133" s="28">
        <v>45330</v>
      </c>
      <c r="L2133">
        <v>155</v>
      </c>
      <c r="M2133">
        <v>0</v>
      </c>
      <c r="N2133">
        <v>1</v>
      </c>
      <c r="P2133" t="s">
        <v>14524</v>
      </c>
      <c r="Q2133">
        <f t="shared" si="33"/>
        <v>18675</v>
      </c>
      <c r="R2133">
        <f>IF(COUNTIF($A$2:A2133,A2133)=1,Q2133,"")</f>
        <v>18675</v>
      </c>
    </row>
    <row r="2134" spans="1:18">
      <c r="A2134" t="s">
        <v>11107</v>
      </c>
      <c r="B2134" t="s">
        <v>4248</v>
      </c>
      <c r="C2134" t="s">
        <v>3098</v>
      </c>
      <c r="D2134" t="s">
        <v>60</v>
      </c>
      <c r="E2134" t="s">
        <v>14517</v>
      </c>
      <c r="F2134" t="s">
        <v>17925</v>
      </c>
      <c r="G2134" t="s">
        <v>90</v>
      </c>
      <c r="H2134" t="s">
        <v>14530</v>
      </c>
      <c r="I2134" t="s">
        <v>2891</v>
      </c>
      <c r="J2134" s="28">
        <v>45224</v>
      </c>
      <c r="K2134" s="28"/>
      <c r="M2134">
        <v>0</v>
      </c>
      <c r="N2134">
        <v>1</v>
      </c>
      <c r="O2134">
        <v>14.8</v>
      </c>
      <c r="P2134" t="s">
        <v>14516</v>
      </c>
      <c r="Q2134">
        <f t="shared" si="33"/>
        <v>15401</v>
      </c>
      <c r="R2134">
        <f>IF(COUNTIF($A$2:A2134,A2134)=1,Q2134,"")</f>
        <v>15401</v>
      </c>
    </row>
    <row r="2135" spans="1:18">
      <c r="A2135" t="s">
        <v>17926</v>
      </c>
      <c r="B2135" t="s">
        <v>1603</v>
      </c>
      <c r="C2135" t="s">
        <v>16054</v>
      </c>
      <c r="D2135" t="s">
        <v>119</v>
      </c>
      <c r="E2135" t="s">
        <v>14509</v>
      </c>
      <c r="F2135" t="s">
        <v>17927</v>
      </c>
      <c r="G2135" t="s">
        <v>14588</v>
      </c>
      <c r="H2135" t="s">
        <v>14639</v>
      </c>
      <c r="I2135" t="s">
        <v>986</v>
      </c>
      <c r="J2135" s="28">
        <v>45529</v>
      </c>
      <c r="K2135" s="28"/>
      <c r="M2135">
        <v>0</v>
      </c>
      <c r="N2135">
        <v>1</v>
      </c>
      <c r="O2135">
        <v>33.700000000000003</v>
      </c>
      <c r="P2135" t="s">
        <v>14550</v>
      </c>
      <c r="Q2135">
        <f t="shared" si="33"/>
        <v>11952</v>
      </c>
      <c r="R2135">
        <f>IF(COUNTIF($A$2:A2135,A2135)=1,Q2135,"")</f>
        <v>11952</v>
      </c>
    </row>
    <row r="2136" spans="1:18">
      <c r="A2136" t="s">
        <v>17928</v>
      </c>
      <c r="B2136" t="s">
        <v>1228</v>
      </c>
      <c r="C2136" t="s">
        <v>3098</v>
      </c>
      <c r="D2136" t="s">
        <v>52</v>
      </c>
      <c r="E2136" t="s">
        <v>14590</v>
      </c>
      <c r="F2136" t="s">
        <v>17929</v>
      </c>
      <c r="G2136" t="s">
        <v>133</v>
      </c>
      <c r="H2136" t="s">
        <v>14511</v>
      </c>
      <c r="I2136" t="s">
        <v>1084</v>
      </c>
      <c r="J2136" s="28">
        <v>44805</v>
      </c>
      <c r="K2136" s="28"/>
      <c r="M2136">
        <v>0</v>
      </c>
      <c r="N2136">
        <v>1</v>
      </c>
      <c r="O2136">
        <v>27.5</v>
      </c>
      <c r="P2136" t="s">
        <v>14524</v>
      </c>
      <c r="Q2136">
        <f t="shared" si="33"/>
        <v>86620</v>
      </c>
      <c r="R2136">
        <f>IF(COUNTIF($A$2:A2136,A2136)=1,Q2136,"")</f>
        <v>86620</v>
      </c>
    </row>
    <row r="2137" spans="1:18">
      <c r="A2137" t="s">
        <v>3760</v>
      </c>
      <c r="B2137" t="s">
        <v>7232</v>
      </c>
      <c r="C2137" t="s">
        <v>14860</v>
      </c>
      <c r="D2137" t="s">
        <v>52</v>
      </c>
      <c r="E2137" t="s">
        <v>14504</v>
      </c>
      <c r="F2137" t="s">
        <v>17930</v>
      </c>
      <c r="G2137" t="s">
        <v>53</v>
      </c>
      <c r="H2137" t="s">
        <v>14511</v>
      </c>
      <c r="I2137" t="s">
        <v>4650</v>
      </c>
      <c r="J2137" s="28">
        <v>45218</v>
      </c>
      <c r="K2137" s="28"/>
      <c r="M2137">
        <v>0</v>
      </c>
      <c r="N2137">
        <v>1</v>
      </c>
      <c r="O2137">
        <v>26.8</v>
      </c>
      <c r="P2137" t="s">
        <v>14524</v>
      </c>
      <c r="Q2137">
        <f t="shared" si="33"/>
        <v>154793</v>
      </c>
      <c r="R2137">
        <f>IF(COUNTIF($A$2:A2137,A2137)=1,Q2137,"")</f>
        <v>154793</v>
      </c>
    </row>
    <row r="2138" spans="1:18">
      <c r="A2138" t="s">
        <v>12846</v>
      </c>
      <c r="B2138" t="s">
        <v>1485</v>
      </c>
      <c r="C2138" t="s">
        <v>15899</v>
      </c>
      <c r="D2138" t="s">
        <v>60</v>
      </c>
      <c r="E2138" t="s">
        <v>14558</v>
      </c>
      <c r="F2138" t="s">
        <v>17931</v>
      </c>
      <c r="G2138" t="s">
        <v>61</v>
      </c>
      <c r="H2138" t="s">
        <v>14682</v>
      </c>
      <c r="I2138" t="s">
        <v>409</v>
      </c>
      <c r="J2138" s="28">
        <v>45051</v>
      </c>
      <c r="K2138" s="28">
        <v>45115</v>
      </c>
      <c r="L2138">
        <v>96</v>
      </c>
      <c r="M2138">
        <v>0</v>
      </c>
      <c r="N2138">
        <v>1</v>
      </c>
      <c r="O2138">
        <v>30.1</v>
      </c>
      <c r="P2138" t="s">
        <v>14516</v>
      </c>
      <c r="Q2138">
        <f t="shared" si="33"/>
        <v>8895</v>
      </c>
      <c r="R2138">
        <f>IF(COUNTIF($A$2:A2138,A2138)=1,Q2138,"")</f>
        <v>8895</v>
      </c>
    </row>
    <row r="2139" spans="1:18">
      <c r="A2139" t="s">
        <v>7842</v>
      </c>
      <c r="B2139" t="s">
        <v>2894</v>
      </c>
      <c r="C2139" t="s">
        <v>3098</v>
      </c>
      <c r="D2139" t="s">
        <v>119</v>
      </c>
      <c r="E2139" t="s">
        <v>14522</v>
      </c>
      <c r="F2139" t="s">
        <v>17932</v>
      </c>
      <c r="G2139" t="s">
        <v>14519</v>
      </c>
      <c r="H2139" t="s">
        <v>14530</v>
      </c>
      <c r="I2139" t="s">
        <v>3297</v>
      </c>
      <c r="J2139" s="28">
        <v>45106</v>
      </c>
      <c r="K2139" s="28"/>
      <c r="M2139">
        <v>0</v>
      </c>
      <c r="N2139">
        <v>1</v>
      </c>
      <c r="P2139" t="s">
        <v>14524</v>
      </c>
      <c r="Q2139">
        <f t="shared" si="33"/>
        <v>3708</v>
      </c>
      <c r="R2139">
        <f>IF(COUNTIF($A$2:A2139,A2139)=1,Q2139,"")</f>
        <v>3708</v>
      </c>
    </row>
    <row r="2140" spans="1:18">
      <c r="A2140" t="s">
        <v>5065</v>
      </c>
      <c r="B2140" t="s">
        <v>783</v>
      </c>
      <c r="C2140" t="s">
        <v>14697</v>
      </c>
      <c r="D2140" t="s">
        <v>60</v>
      </c>
      <c r="E2140" t="s">
        <v>14558</v>
      </c>
      <c r="F2140" t="s">
        <v>17933</v>
      </c>
      <c r="G2140" t="s">
        <v>133</v>
      </c>
      <c r="H2140" t="s">
        <v>14568</v>
      </c>
      <c r="I2140" t="s">
        <v>2900</v>
      </c>
      <c r="J2140" s="28">
        <v>45686</v>
      </c>
      <c r="K2140" s="28">
        <v>45538</v>
      </c>
      <c r="L2140">
        <v>29</v>
      </c>
      <c r="M2140">
        <v>0</v>
      </c>
      <c r="N2140">
        <v>1</v>
      </c>
      <c r="O2140">
        <v>1.4</v>
      </c>
      <c r="P2140" t="s">
        <v>14507</v>
      </c>
      <c r="Q2140">
        <f t="shared" si="33"/>
        <v>9187</v>
      </c>
      <c r="R2140">
        <f>IF(COUNTIF($A$2:A2140,A2140)=1,Q2140,"")</f>
        <v>9187</v>
      </c>
    </row>
    <row r="2141" spans="1:18">
      <c r="A2141" t="s">
        <v>17934</v>
      </c>
      <c r="B2141" t="s">
        <v>6105</v>
      </c>
      <c r="C2141" t="s">
        <v>16898</v>
      </c>
      <c r="D2141" t="s">
        <v>73</v>
      </c>
      <c r="E2141" t="s">
        <v>14509</v>
      </c>
      <c r="F2141" t="s">
        <v>17935</v>
      </c>
      <c r="G2141" t="s">
        <v>133</v>
      </c>
      <c r="H2141" t="s">
        <v>14549</v>
      </c>
      <c r="I2141" t="s">
        <v>2772</v>
      </c>
      <c r="J2141" s="28">
        <v>45298</v>
      </c>
      <c r="K2141" s="28"/>
      <c r="M2141">
        <v>0</v>
      </c>
      <c r="N2141">
        <v>1</v>
      </c>
      <c r="P2141" t="s">
        <v>14507</v>
      </c>
      <c r="Q2141">
        <f t="shared" si="33"/>
        <v>19688</v>
      </c>
      <c r="R2141">
        <f>IF(COUNTIF($A$2:A2141,A2141)=1,Q2141,"")</f>
        <v>19688</v>
      </c>
    </row>
    <row r="2142" spans="1:18">
      <c r="A2142" t="s">
        <v>17936</v>
      </c>
      <c r="B2142" t="s">
        <v>3390</v>
      </c>
      <c r="C2142" t="s">
        <v>3098</v>
      </c>
      <c r="D2142" t="s">
        <v>60</v>
      </c>
      <c r="E2142" t="s">
        <v>14590</v>
      </c>
      <c r="F2142" t="s">
        <v>17937</v>
      </c>
      <c r="G2142" t="s">
        <v>14588</v>
      </c>
      <c r="H2142" t="s">
        <v>15360</v>
      </c>
      <c r="I2142" t="s">
        <v>259</v>
      </c>
      <c r="J2142" s="28">
        <v>44939</v>
      </c>
      <c r="K2142" s="28"/>
      <c r="M2142">
        <v>0</v>
      </c>
      <c r="N2142">
        <v>1</v>
      </c>
      <c r="O2142">
        <v>1.1000000000000001</v>
      </c>
      <c r="P2142" t="s">
        <v>14550</v>
      </c>
      <c r="Q2142">
        <f t="shared" si="33"/>
        <v>6549</v>
      </c>
      <c r="R2142">
        <f>IF(COUNTIF($A$2:A2142,A2142)=1,Q2142,"")</f>
        <v>6549</v>
      </c>
    </row>
    <row r="2143" spans="1:18">
      <c r="A2143" t="s">
        <v>17938</v>
      </c>
      <c r="B2143" t="s">
        <v>659</v>
      </c>
      <c r="C2143" t="s">
        <v>14905</v>
      </c>
      <c r="D2143" t="s">
        <v>119</v>
      </c>
      <c r="E2143" t="s">
        <v>14590</v>
      </c>
      <c r="F2143" t="s">
        <v>17939</v>
      </c>
      <c r="G2143" t="s">
        <v>133</v>
      </c>
      <c r="H2143" t="s">
        <v>15360</v>
      </c>
      <c r="I2143" t="s">
        <v>425</v>
      </c>
      <c r="J2143" s="28">
        <v>44932</v>
      </c>
      <c r="K2143" s="28"/>
      <c r="M2143">
        <v>0</v>
      </c>
      <c r="N2143">
        <v>1</v>
      </c>
      <c r="O2143">
        <v>4.8</v>
      </c>
      <c r="P2143" t="s">
        <v>14512</v>
      </c>
      <c r="Q2143">
        <f t="shared" si="33"/>
        <v>8446</v>
      </c>
      <c r="R2143">
        <f>IF(COUNTIF($A$2:A2143,A2143)=1,Q2143,"")</f>
        <v>8446</v>
      </c>
    </row>
    <row r="2144" spans="1:18">
      <c r="A2144" t="s">
        <v>17940</v>
      </c>
      <c r="B2144" t="s">
        <v>1026</v>
      </c>
      <c r="C2144" t="s">
        <v>14967</v>
      </c>
      <c r="D2144" t="s">
        <v>52</v>
      </c>
      <c r="E2144" t="s">
        <v>14509</v>
      </c>
      <c r="F2144" t="s">
        <v>17941</v>
      </c>
      <c r="G2144" t="s">
        <v>14519</v>
      </c>
      <c r="H2144" t="s">
        <v>14527</v>
      </c>
      <c r="I2144" t="s">
        <v>3442</v>
      </c>
      <c r="J2144" s="28">
        <v>44789</v>
      </c>
      <c r="K2144" s="28"/>
      <c r="M2144">
        <v>0</v>
      </c>
      <c r="N2144">
        <v>1</v>
      </c>
      <c r="O2144">
        <v>33.9</v>
      </c>
      <c r="P2144" t="s">
        <v>14516</v>
      </c>
      <c r="Q2144">
        <f t="shared" si="33"/>
        <v>156422</v>
      </c>
      <c r="R2144">
        <f>IF(COUNTIF($A$2:A2144,A2144)=1,Q2144,"")</f>
        <v>156422</v>
      </c>
    </row>
    <row r="2145" spans="1:18">
      <c r="A2145" t="s">
        <v>12477</v>
      </c>
      <c r="B2145" t="s">
        <v>415</v>
      </c>
      <c r="C2145" t="s">
        <v>15636</v>
      </c>
      <c r="D2145" t="s">
        <v>119</v>
      </c>
      <c r="E2145" t="s">
        <v>14558</v>
      </c>
      <c r="F2145" t="s">
        <v>17942</v>
      </c>
      <c r="G2145" t="s">
        <v>67</v>
      </c>
      <c r="H2145" t="s">
        <v>14754</v>
      </c>
      <c r="I2145" t="s">
        <v>1195</v>
      </c>
      <c r="J2145" s="28">
        <v>45494</v>
      </c>
      <c r="K2145" s="28">
        <v>45458</v>
      </c>
      <c r="L2145">
        <v>60</v>
      </c>
      <c r="M2145">
        <v>0</v>
      </c>
      <c r="N2145">
        <v>1</v>
      </c>
      <c r="P2145" t="s">
        <v>14507</v>
      </c>
      <c r="Q2145">
        <f t="shared" si="33"/>
        <v>9673</v>
      </c>
      <c r="R2145">
        <f>IF(COUNTIF($A$2:A2145,A2145)=1,Q2145,"")</f>
        <v>9673</v>
      </c>
    </row>
    <row r="2146" spans="1:18">
      <c r="A2146" t="s">
        <v>17943</v>
      </c>
      <c r="B2146" t="s">
        <v>3732</v>
      </c>
      <c r="C2146" t="s">
        <v>3098</v>
      </c>
      <c r="D2146" t="s">
        <v>100</v>
      </c>
      <c r="E2146" t="s">
        <v>14522</v>
      </c>
      <c r="F2146" t="s">
        <v>17944</v>
      </c>
      <c r="G2146" t="s">
        <v>74</v>
      </c>
      <c r="H2146" t="s">
        <v>14568</v>
      </c>
      <c r="I2146" t="s">
        <v>6167</v>
      </c>
      <c r="J2146" s="28">
        <v>44824</v>
      </c>
      <c r="K2146" s="28"/>
      <c r="M2146">
        <v>0</v>
      </c>
      <c r="N2146">
        <v>1</v>
      </c>
      <c r="O2146">
        <v>22.1</v>
      </c>
      <c r="P2146" t="s">
        <v>14507</v>
      </c>
      <c r="Q2146">
        <f t="shared" si="33"/>
        <v>2972</v>
      </c>
      <c r="R2146">
        <f>IF(COUNTIF($A$2:A2146,A2146)=1,Q2146,"")</f>
        <v>2972</v>
      </c>
    </row>
    <row r="2147" spans="1:18">
      <c r="A2147" t="s">
        <v>6349</v>
      </c>
      <c r="B2147" t="s">
        <v>1190</v>
      </c>
      <c r="C2147" t="s">
        <v>14650</v>
      </c>
      <c r="D2147" t="s">
        <v>60</v>
      </c>
      <c r="E2147" t="s">
        <v>14504</v>
      </c>
      <c r="F2147" t="s">
        <v>17945</v>
      </c>
      <c r="G2147" t="s">
        <v>61</v>
      </c>
      <c r="H2147" t="s">
        <v>14545</v>
      </c>
      <c r="I2147" t="s">
        <v>1519</v>
      </c>
      <c r="J2147" s="28">
        <v>45437</v>
      </c>
      <c r="K2147" s="28"/>
      <c r="M2147">
        <v>0</v>
      </c>
      <c r="N2147">
        <v>1</v>
      </c>
      <c r="O2147">
        <v>9.1</v>
      </c>
      <c r="P2147" t="s">
        <v>14524</v>
      </c>
      <c r="Q2147">
        <f t="shared" si="33"/>
        <v>9516</v>
      </c>
      <c r="R2147">
        <f>IF(COUNTIF($A$2:A2147,A2147)=1,Q2147,"")</f>
        <v>9516</v>
      </c>
    </row>
    <row r="2148" spans="1:18">
      <c r="A2148" t="s">
        <v>17946</v>
      </c>
      <c r="B2148" t="s">
        <v>1606</v>
      </c>
      <c r="C2148" t="s">
        <v>15090</v>
      </c>
      <c r="D2148" t="s">
        <v>52</v>
      </c>
      <c r="E2148" t="s">
        <v>14590</v>
      </c>
      <c r="F2148" t="s">
        <v>17947</v>
      </c>
      <c r="G2148" t="s">
        <v>14588</v>
      </c>
      <c r="H2148" t="s">
        <v>14568</v>
      </c>
      <c r="I2148" t="s">
        <v>1076</v>
      </c>
      <c r="J2148" s="28">
        <v>45245</v>
      </c>
      <c r="K2148" s="28"/>
      <c r="M2148">
        <v>0</v>
      </c>
      <c r="N2148">
        <v>1</v>
      </c>
      <c r="O2148">
        <v>29.6</v>
      </c>
      <c r="P2148" t="s">
        <v>14550</v>
      </c>
      <c r="Q2148">
        <f t="shared" si="33"/>
        <v>152423</v>
      </c>
      <c r="R2148">
        <f>IF(COUNTIF($A$2:A2148,A2148)=1,Q2148,"")</f>
        <v>152423</v>
      </c>
    </row>
    <row r="2149" spans="1:18">
      <c r="A2149" t="s">
        <v>6881</v>
      </c>
      <c r="B2149" t="s">
        <v>2462</v>
      </c>
      <c r="C2149" t="s">
        <v>14978</v>
      </c>
      <c r="D2149" t="s">
        <v>60</v>
      </c>
      <c r="E2149" t="s">
        <v>14504</v>
      </c>
      <c r="F2149" t="s">
        <v>17948</v>
      </c>
      <c r="G2149" t="s">
        <v>133</v>
      </c>
      <c r="H2149" t="s">
        <v>14549</v>
      </c>
      <c r="I2149" t="s">
        <v>1339</v>
      </c>
      <c r="J2149" s="28">
        <v>45655</v>
      </c>
      <c r="K2149" s="28"/>
      <c r="M2149">
        <v>0</v>
      </c>
      <c r="N2149">
        <v>1</v>
      </c>
      <c r="O2149">
        <v>17.399999999999999</v>
      </c>
      <c r="P2149" t="s">
        <v>14550</v>
      </c>
      <c r="Q2149">
        <f t="shared" si="33"/>
        <v>15306</v>
      </c>
      <c r="R2149">
        <f>IF(COUNTIF($A$2:A2149,A2149)=1,Q2149,"")</f>
        <v>15306</v>
      </c>
    </row>
    <row r="2150" spans="1:18">
      <c r="A2150" t="s">
        <v>17949</v>
      </c>
      <c r="B2150" t="s">
        <v>2029</v>
      </c>
      <c r="C2150" t="s">
        <v>15547</v>
      </c>
      <c r="D2150" t="s">
        <v>73</v>
      </c>
      <c r="E2150" t="s">
        <v>14517</v>
      </c>
      <c r="F2150" t="s">
        <v>17950</v>
      </c>
      <c r="G2150" t="s">
        <v>53</v>
      </c>
      <c r="H2150" t="s">
        <v>14532</v>
      </c>
      <c r="I2150" t="s">
        <v>676</v>
      </c>
      <c r="J2150" s="28">
        <v>45622</v>
      </c>
      <c r="K2150" s="28"/>
      <c r="M2150">
        <v>0</v>
      </c>
      <c r="N2150">
        <v>1</v>
      </c>
      <c r="O2150">
        <v>12.4</v>
      </c>
      <c r="P2150" t="s">
        <v>14512</v>
      </c>
      <c r="Q2150">
        <f t="shared" si="33"/>
        <v>11927</v>
      </c>
      <c r="R2150">
        <f>IF(COUNTIF($A$2:A2150,A2150)=1,Q2150,"")</f>
        <v>11927</v>
      </c>
    </row>
    <row r="2151" spans="1:18">
      <c r="A2151" t="s">
        <v>8012</v>
      </c>
      <c r="B2151" t="s">
        <v>150</v>
      </c>
      <c r="C2151" t="s">
        <v>15580</v>
      </c>
      <c r="D2151" t="s">
        <v>119</v>
      </c>
      <c r="E2151" t="s">
        <v>14504</v>
      </c>
      <c r="F2151" t="s">
        <v>15164</v>
      </c>
      <c r="G2151" t="s">
        <v>67</v>
      </c>
      <c r="H2151" t="s">
        <v>14530</v>
      </c>
      <c r="I2151" t="s">
        <v>1519</v>
      </c>
      <c r="J2151" s="28">
        <v>45375</v>
      </c>
      <c r="K2151" s="28"/>
      <c r="M2151">
        <v>0</v>
      </c>
      <c r="N2151">
        <v>1</v>
      </c>
      <c r="O2151">
        <v>27.3</v>
      </c>
      <c r="P2151" t="s">
        <v>14516</v>
      </c>
      <c r="Q2151">
        <f t="shared" si="33"/>
        <v>9000</v>
      </c>
      <c r="R2151">
        <f>IF(COUNTIF($A$2:A2151,A2151)=1,Q2151,"")</f>
        <v>9000</v>
      </c>
    </row>
    <row r="2152" spans="1:18">
      <c r="A2152" t="s">
        <v>17951</v>
      </c>
      <c r="B2152" t="s">
        <v>7016</v>
      </c>
      <c r="C2152" t="s">
        <v>14850</v>
      </c>
      <c r="D2152" t="s">
        <v>73</v>
      </c>
      <c r="E2152" t="s">
        <v>14590</v>
      </c>
      <c r="F2152" t="s">
        <v>17952</v>
      </c>
      <c r="G2152" t="s">
        <v>90</v>
      </c>
      <c r="H2152" t="s">
        <v>14560</v>
      </c>
      <c r="I2152" t="s">
        <v>328</v>
      </c>
      <c r="J2152" s="28">
        <v>45409</v>
      </c>
      <c r="K2152" s="28"/>
      <c r="M2152">
        <v>0</v>
      </c>
      <c r="N2152">
        <v>1</v>
      </c>
      <c r="P2152" t="s">
        <v>14516</v>
      </c>
      <c r="Q2152">
        <f t="shared" si="33"/>
        <v>21162</v>
      </c>
      <c r="R2152">
        <f>IF(COUNTIF($A$2:A2152,A2152)=1,Q2152,"")</f>
        <v>21162</v>
      </c>
    </row>
    <row r="2153" spans="1:18">
      <c r="A2153" t="s">
        <v>12903</v>
      </c>
      <c r="B2153" t="s">
        <v>1055</v>
      </c>
      <c r="C2153" t="s">
        <v>14650</v>
      </c>
      <c r="D2153" t="s">
        <v>100</v>
      </c>
      <c r="E2153" t="s">
        <v>14522</v>
      </c>
      <c r="F2153" t="s">
        <v>15527</v>
      </c>
      <c r="G2153" t="s">
        <v>14588</v>
      </c>
      <c r="H2153" t="s">
        <v>14630</v>
      </c>
      <c r="I2153" t="s">
        <v>3663</v>
      </c>
      <c r="J2153" s="28">
        <v>45689</v>
      </c>
      <c r="K2153" s="28"/>
      <c r="M2153">
        <v>0</v>
      </c>
      <c r="N2153">
        <v>1</v>
      </c>
      <c r="O2153">
        <v>32.9</v>
      </c>
      <c r="P2153" t="s">
        <v>14507</v>
      </c>
      <c r="Q2153">
        <f t="shared" si="33"/>
        <v>5000</v>
      </c>
      <c r="R2153">
        <f>IF(COUNTIF($A$2:A2153,A2153)=1,Q2153,"")</f>
        <v>5000</v>
      </c>
    </row>
    <row r="2154" spans="1:18">
      <c r="A2154" t="s">
        <v>17953</v>
      </c>
      <c r="B2154" t="s">
        <v>399</v>
      </c>
      <c r="C2154" t="s">
        <v>3098</v>
      </c>
      <c r="D2154" t="s">
        <v>100</v>
      </c>
      <c r="E2154" t="s">
        <v>14509</v>
      </c>
      <c r="F2154" t="s">
        <v>17954</v>
      </c>
      <c r="G2154" t="s">
        <v>14519</v>
      </c>
      <c r="H2154" t="s">
        <v>15358</v>
      </c>
      <c r="I2154" t="s">
        <v>3442</v>
      </c>
      <c r="J2154" s="28"/>
      <c r="K2154" s="28"/>
      <c r="M2154">
        <v>0</v>
      </c>
      <c r="N2154">
        <v>1</v>
      </c>
      <c r="P2154" t="s">
        <v>14550</v>
      </c>
      <c r="Q2154">
        <f t="shared" si="33"/>
        <v>3244</v>
      </c>
      <c r="R2154">
        <f>IF(COUNTIF($A$2:A2154,A2154)=1,Q2154,"")</f>
        <v>3244</v>
      </c>
    </row>
    <row r="2155" spans="1:18">
      <c r="A2155" t="s">
        <v>17955</v>
      </c>
      <c r="B2155" t="s">
        <v>367</v>
      </c>
      <c r="C2155" t="s">
        <v>14596</v>
      </c>
      <c r="D2155" t="s">
        <v>73</v>
      </c>
      <c r="E2155" t="s">
        <v>14558</v>
      </c>
      <c r="F2155" t="s">
        <v>15959</v>
      </c>
      <c r="G2155" t="s">
        <v>133</v>
      </c>
      <c r="H2155" t="s">
        <v>14532</v>
      </c>
      <c r="I2155" t="s">
        <v>2915</v>
      </c>
      <c r="J2155" s="28">
        <v>44707</v>
      </c>
      <c r="K2155" s="28">
        <v>44688</v>
      </c>
      <c r="L2155">
        <v>60</v>
      </c>
      <c r="M2155">
        <v>0</v>
      </c>
      <c r="N2155">
        <v>1</v>
      </c>
      <c r="O2155">
        <v>18.5</v>
      </c>
      <c r="P2155" t="s">
        <v>14516</v>
      </c>
      <c r="Q2155">
        <f t="shared" si="33"/>
        <v>13000</v>
      </c>
      <c r="R2155">
        <f>IF(COUNTIF($A$2:A2155,A2155)=1,Q2155,"")</f>
        <v>13000</v>
      </c>
    </row>
    <row r="2156" spans="1:18">
      <c r="A2156" t="s">
        <v>7350</v>
      </c>
      <c r="B2156" t="s">
        <v>13261</v>
      </c>
      <c r="C2156" t="s">
        <v>16201</v>
      </c>
      <c r="D2156" t="s">
        <v>119</v>
      </c>
      <c r="E2156" t="s">
        <v>14558</v>
      </c>
      <c r="F2156" t="s">
        <v>17956</v>
      </c>
      <c r="G2156" t="s">
        <v>14588</v>
      </c>
      <c r="H2156" t="s">
        <v>14560</v>
      </c>
      <c r="I2156" t="s">
        <v>163</v>
      </c>
      <c r="J2156" s="28">
        <v>44909</v>
      </c>
      <c r="K2156" s="28">
        <v>44980</v>
      </c>
      <c r="L2156">
        <v>110</v>
      </c>
      <c r="M2156">
        <v>0</v>
      </c>
      <c r="N2156">
        <v>1</v>
      </c>
      <c r="O2156">
        <v>6.7</v>
      </c>
      <c r="P2156" t="s">
        <v>14524</v>
      </c>
      <c r="Q2156">
        <f t="shared" si="33"/>
        <v>2817</v>
      </c>
      <c r="R2156">
        <f>IF(COUNTIF($A$2:A2156,A2156)=1,Q2156,"")</f>
        <v>2817</v>
      </c>
    </row>
    <row r="2157" spans="1:18">
      <c r="A2157" t="s">
        <v>17957</v>
      </c>
      <c r="B2157" t="s">
        <v>1478</v>
      </c>
      <c r="C2157" t="s">
        <v>14705</v>
      </c>
      <c r="D2157" t="s">
        <v>100</v>
      </c>
      <c r="E2157" t="s">
        <v>14517</v>
      </c>
      <c r="F2157" t="s">
        <v>17958</v>
      </c>
      <c r="G2157" t="s">
        <v>133</v>
      </c>
      <c r="H2157" t="s">
        <v>14619</v>
      </c>
      <c r="I2157" t="s">
        <v>180</v>
      </c>
      <c r="J2157" s="28">
        <v>44814</v>
      </c>
      <c r="K2157" s="28"/>
      <c r="M2157">
        <v>0</v>
      </c>
      <c r="N2157">
        <v>1</v>
      </c>
      <c r="O2157">
        <v>8</v>
      </c>
      <c r="P2157" t="s">
        <v>14516</v>
      </c>
      <c r="Q2157">
        <f t="shared" si="33"/>
        <v>7785</v>
      </c>
      <c r="R2157">
        <f>IF(COUNTIF($A$2:A2157,A2157)=1,Q2157,"")</f>
        <v>7785</v>
      </c>
    </row>
    <row r="2158" spans="1:18">
      <c r="A2158" t="s">
        <v>17959</v>
      </c>
      <c r="B2158" t="s">
        <v>5418</v>
      </c>
      <c r="C2158" t="s">
        <v>15194</v>
      </c>
      <c r="D2158" t="s">
        <v>100</v>
      </c>
      <c r="E2158" t="s">
        <v>14522</v>
      </c>
      <c r="F2158" t="s">
        <v>17960</v>
      </c>
      <c r="G2158" t="s">
        <v>74</v>
      </c>
      <c r="H2158" t="s">
        <v>14580</v>
      </c>
      <c r="I2158" t="s">
        <v>2450</v>
      </c>
      <c r="J2158" s="28">
        <v>45703</v>
      </c>
      <c r="K2158" s="28"/>
      <c r="M2158">
        <v>0</v>
      </c>
      <c r="N2158">
        <v>1</v>
      </c>
      <c r="O2158">
        <v>21.8</v>
      </c>
      <c r="P2158" t="s">
        <v>14507</v>
      </c>
      <c r="Q2158">
        <f t="shared" si="33"/>
        <v>7365</v>
      </c>
      <c r="R2158">
        <f>IF(COUNTIF($A$2:A2158,A2158)=1,Q2158,"")</f>
        <v>7365</v>
      </c>
    </row>
    <row r="2159" spans="1:18">
      <c r="A2159" t="s">
        <v>12479</v>
      </c>
      <c r="B2159" t="s">
        <v>8902</v>
      </c>
      <c r="C2159" t="s">
        <v>3098</v>
      </c>
      <c r="D2159" t="s">
        <v>119</v>
      </c>
      <c r="E2159" t="s">
        <v>14504</v>
      </c>
      <c r="F2159" t="s">
        <v>14787</v>
      </c>
      <c r="G2159" t="s">
        <v>14519</v>
      </c>
      <c r="H2159" t="s">
        <v>14532</v>
      </c>
      <c r="I2159" t="s">
        <v>1360</v>
      </c>
      <c r="J2159" s="28">
        <v>44977</v>
      </c>
      <c r="K2159" s="28"/>
      <c r="M2159">
        <v>0</v>
      </c>
      <c r="N2159">
        <v>1</v>
      </c>
      <c r="P2159" t="s">
        <v>14516</v>
      </c>
      <c r="Q2159">
        <f t="shared" si="33"/>
        <v>10000</v>
      </c>
      <c r="R2159">
        <f>IF(COUNTIF($A$2:A2159,A2159)=1,Q2159,"")</f>
        <v>10000</v>
      </c>
    </row>
    <row r="2160" spans="1:18">
      <c r="A2160" t="s">
        <v>9445</v>
      </c>
      <c r="B2160" t="s">
        <v>3344</v>
      </c>
      <c r="C2160" t="s">
        <v>3098</v>
      </c>
      <c r="D2160" t="s">
        <v>52</v>
      </c>
      <c r="E2160" t="s">
        <v>14522</v>
      </c>
      <c r="F2160" t="s">
        <v>17961</v>
      </c>
      <c r="G2160" t="s">
        <v>61</v>
      </c>
      <c r="H2160" t="s">
        <v>14619</v>
      </c>
      <c r="I2160" t="s">
        <v>913</v>
      </c>
      <c r="J2160" s="28">
        <v>45186</v>
      </c>
      <c r="K2160" s="28"/>
      <c r="M2160">
        <v>0</v>
      </c>
      <c r="N2160">
        <v>1</v>
      </c>
      <c r="O2160">
        <v>14.2</v>
      </c>
      <c r="P2160" t="s">
        <v>14524</v>
      </c>
      <c r="Q2160">
        <f t="shared" si="33"/>
        <v>203040</v>
      </c>
      <c r="R2160">
        <f>IF(COUNTIF($A$2:A2160,A2160)=1,Q2160,"")</f>
        <v>203040</v>
      </c>
    </row>
    <row r="2161" spans="1:18">
      <c r="A2161" t="s">
        <v>5511</v>
      </c>
      <c r="B2161" t="s">
        <v>945</v>
      </c>
      <c r="C2161" t="s">
        <v>15235</v>
      </c>
      <c r="D2161" t="s">
        <v>60</v>
      </c>
      <c r="E2161" t="s">
        <v>14517</v>
      </c>
      <c r="F2161" t="s">
        <v>14756</v>
      </c>
      <c r="G2161" t="s">
        <v>133</v>
      </c>
      <c r="H2161" t="s">
        <v>14530</v>
      </c>
      <c r="I2161" t="s">
        <v>935</v>
      </c>
      <c r="J2161" s="28">
        <v>44908</v>
      </c>
      <c r="K2161" s="28"/>
      <c r="M2161">
        <v>0</v>
      </c>
      <c r="N2161">
        <v>1</v>
      </c>
      <c r="O2161">
        <v>30.3</v>
      </c>
      <c r="P2161" t="s">
        <v>14516</v>
      </c>
      <c r="Q2161">
        <f t="shared" si="33"/>
        <v>19000</v>
      </c>
      <c r="R2161">
        <f>IF(COUNTIF($A$2:A2161,A2161)=1,Q2161,"")</f>
        <v>19000</v>
      </c>
    </row>
    <row r="2162" spans="1:18">
      <c r="A2162" t="s">
        <v>17962</v>
      </c>
      <c r="B2162" t="s">
        <v>2944</v>
      </c>
      <c r="C2162" t="s">
        <v>3098</v>
      </c>
      <c r="D2162" t="s">
        <v>52</v>
      </c>
      <c r="E2162" t="s">
        <v>14517</v>
      </c>
      <c r="F2162" t="s">
        <v>17963</v>
      </c>
      <c r="G2162" t="s">
        <v>90</v>
      </c>
      <c r="H2162" t="s">
        <v>14580</v>
      </c>
      <c r="I2162" t="s">
        <v>2463</v>
      </c>
      <c r="J2162" s="28">
        <v>45323</v>
      </c>
      <c r="K2162" s="28"/>
      <c r="M2162">
        <v>0</v>
      </c>
      <c r="N2162">
        <v>1</v>
      </c>
      <c r="O2162">
        <v>14.1</v>
      </c>
      <c r="P2162" t="s">
        <v>14512</v>
      </c>
      <c r="Q2162">
        <f t="shared" si="33"/>
        <v>111035</v>
      </c>
      <c r="R2162">
        <f>IF(COUNTIF($A$2:A2162,A2162)=1,Q2162,"")</f>
        <v>111035</v>
      </c>
    </row>
    <row r="2163" spans="1:18">
      <c r="A2163" t="s">
        <v>9466</v>
      </c>
      <c r="B2163" t="s">
        <v>297</v>
      </c>
      <c r="C2163" t="s">
        <v>15943</v>
      </c>
      <c r="D2163" t="s">
        <v>119</v>
      </c>
      <c r="E2163" t="s">
        <v>14558</v>
      </c>
      <c r="F2163" t="s">
        <v>17964</v>
      </c>
      <c r="G2163" t="s">
        <v>80</v>
      </c>
      <c r="H2163" t="s">
        <v>14574</v>
      </c>
      <c r="I2163" t="s">
        <v>2738</v>
      </c>
      <c r="J2163" s="28">
        <v>45633</v>
      </c>
      <c r="K2163" s="28">
        <v>45663</v>
      </c>
      <c r="L2163">
        <v>117</v>
      </c>
      <c r="M2163">
        <v>0</v>
      </c>
      <c r="N2163">
        <v>1</v>
      </c>
      <c r="O2163">
        <v>27.8</v>
      </c>
      <c r="P2163" t="s">
        <v>14516</v>
      </c>
      <c r="Q2163">
        <f t="shared" si="33"/>
        <v>11480</v>
      </c>
      <c r="R2163">
        <f>IF(COUNTIF($A$2:A2163,A2163)=1,Q2163,"")</f>
        <v>11480</v>
      </c>
    </row>
    <row r="2164" spans="1:18">
      <c r="A2164" t="s">
        <v>13066</v>
      </c>
      <c r="B2164" t="s">
        <v>7323</v>
      </c>
      <c r="C2164" t="s">
        <v>16786</v>
      </c>
      <c r="D2164" t="s">
        <v>52</v>
      </c>
      <c r="E2164" t="s">
        <v>14543</v>
      </c>
      <c r="F2164" t="s">
        <v>17965</v>
      </c>
      <c r="G2164" t="s">
        <v>90</v>
      </c>
      <c r="H2164" t="s">
        <v>14580</v>
      </c>
      <c r="I2164" t="s">
        <v>721</v>
      </c>
      <c r="J2164" s="28">
        <v>44849</v>
      </c>
      <c r="K2164" s="28">
        <v>44756</v>
      </c>
      <c r="L2164">
        <v>47</v>
      </c>
      <c r="M2164">
        <v>1</v>
      </c>
      <c r="N2164">
        <v>2</v>
      </c>
      <c r="P2164" t="s">
        <v>14550</v>
      </c>
      <c r="Q2164">
        <f t="shared" si="33"/>
        <v>77595</v>
      </c>
      <c r="R2164">
        <f>IF(COUNTIF($A$2:A2164,A2164)=1,Q2164,"")</f>
        <v>77595</v>
      </c>
    </row>
    <row r="2165" spans="1:18">
      <c r="A2165" t="s">
        <v>17966</v>
      </c>
      <c r="B2165" t="s">
        <v>2669</v>
      </c>
      <c r="C2165" t="s">
        <v>17216</v>
      </c>
      <c r="D2165" t="s">
        <v>119</v>
      </c>
      <c r="E2165" t="s">
        <v>14509</v>
      </c>
      <c r="F2165" t="s">
        <v>17967</v>
      </c>
      <c r="G2165" t="s">
        <v>133</v>
      </c>
      <c r="H2165" t="s">
        <v>14560</v>
      </c>
      <c r="I2165" t="s">
        <v>680</v>
      </c>
      <c r="J2165" s="28">
        <v>45356</v>
      </c>
      <c r="K2165" s="28"/>
      <c r="M2165">
        <v>0</v>
      </c>
      <c r="N2165">
        <v>1</v>
      </c>
      <c r="O2165">
        <v>29.6</v>
      </c>
      <c r="P2165" t="s">
        <v>14507</v>
      </c>
      <c r="Q2165">
        <f t="shared" si="33"/>
        <v>10716</v>
      </c>
      <c r="R2165">
        <f>IF(COUNTIF($A$2:A2165,A2165)=1,Q2165,"")</f>
        <v>10716</v>
      </c>
    </row>
    <row r="2166" spans="1:18">
      <c r="A2166" t="s">
        <v>6701</v>
      </c>
      <c r="B2166" t="s">
        <v>1901</v>
      </c>
      <c r="C2166" t="s">
        <v>15857</v>
      </c>
      <c r="D2166" t="s">
        <v>119</v>
      </c>
      <c r="E2166" t="s">
        <v>14509</v>
      </c>
      <c r="F2166" t="s">
        <v>17968</v>
      </c>
      <c r="G2166" t="s">
        <v>53</v>
      </c>
      <c r="H2166" t="s">
        <v>14565</v>
      </c>
      <c r="I2166" t="s">
        <v>7010</v>
      </c>
      <c r="J2166" s="28">
        <v>45162</v>
      </c>
      <c r="K2166" s="28"/>
      <c r="M2166">
        <v>0</v>
      </c>
      <c r="N2166">
        <v>1</v>
      </c>
      <c r="O2166">
        <v>2.6</v>
      </c>
      <c r="P2166" t="s">
        <v>14550</v>
      </c>
      <c r="Q2166">
        <f t="shared" si="33"/>
        <v>8648</v>
      </c>
      <c r="R2166">
        <f>IF(COUNTIF($A$2:A2166,A2166)=1,Q2166,"")</f>
        <v>8648</v>
      </c>
    </row>
    <row r="2167" spans="1:18">
      <c r="A2167" t="s">
        <v>17969</v>
      </c>
      <c r="B2167" t="s">
        <v>191</v>
      </c>
      <c r="C2167" t="s">
        <v>17587</v>
      </c>
      <c r="D2167" t="s">
        <v>60</v>
      </c>
      <c r="E2167" t="s">
        <v>14543</v>
      </c>
      <c r="F2167" t="s">
        <v>17970</v>
      </c>
      <c r="G2167" t="s">
        <v>61</v>
      </c>
      <c r="H2167" t="s">
        <v>14757</v>
      </c>
      <c r="I2167" t="s">
        <v>1247</v>
      </c>
      <c r="J2167" s="28"/>
      <c r="K2167" s="28">
        <v>45243</v>
      </c>
      <c r="L2167">
        <v>143</v>
      </c>
      <c r="M2167">
        <v>0</v>
      </c>
      <c r="N2167">
        <v>1</v>
      </c>
      <c r="O2167">
        <v>30.8</v>
      </c>
      <c r="P2167" t="s">
        <v>14524</v>
      </c>
      <c r="Q2167">
        <f t="shared" si="33"/>
        <v>5861</v>
      </c>
      <c r="R2167">
        <f>IF(COUNTIF($A$2:A2167,A2167)=1,Q2167,"")</f>
        <v>5861</v>
      </c>
    </row>
    <row r="2168" spans="1:18">
      <c r="A2168" t="s">
        <v>10873</v>
      </c>
      <c r="B2168" t="s">
        <v>4456</v>
      </c>
      <c r="C2168" t="s">
        <v>17707</v>
      </c>
      <c r="D2168" t="s">
        <v>119</v>
      </c>
      <c r="E2168" t="s">
        <v>14558</v>
      </c>
      <c r="F2168" t="s">
        <v>17971</v>
      </c>
      <c r="G2168" t="s">
        <v>80</v>
      </c>
      <c r="H2168" t="s">
        <v>14565</v>
      </c>
      <c r="I2168" t="s">
        <v>892</v>
      </c>
      <c r="J2168" s="28">
        <v>44782</v>
      </c>
      <c r="K2168" s="28">
        <v>44764</v>
      </c>
      <c r="L2168">
        <v>140</v>
      </c>
      <c r="M2168">
        <v>0</v>
      </c>
      <c r="N2168">
        <v>1</v>
      </c>
      <c r="O2168">
        <v>18.899999999999999</v>
      </c>
      <c r="P2168" t="s">
        <v>14512</v>
      </c>
      <c r="Q2168">
        <f t="shared" si="33"/>
        <v>7200</v>
      </c>
      <c r="R2168">
        <f>IF(COUNTIF($A$2:A2168,A2168)=1,Q2168,"")</f>
        <v>7200</v>
      </c>
    </row>
    <row r="2169" spans="1:18">
      <c r="A2169" t="s">
        <v>8446</v>
      </c>
      <c r="B2169" t="s">
        <v>3023</v>
      </c>
      <c r="C2169" t="s">
        <v>3098</v>
      </c>
      <c r="D2169" t="s">
        <v>52</v>
      </c>
      <c r="E2169" t="s">
        <v>14504</v>
      </c>
      <c r="F2169" t="s">
        <v>17972</v>
      </c>
      <c r="G2169" t="s">
        <v>67</v>
      </c>
      <c r="H2169" t="s">
        <v>14598</v>
      </c>
      <c r="I2169" t="s">
        <v>205</v>
      </c>
      <c r="J2169" s="28">
        <v>45419</v>
      </c>
      <c r="K2169" s="28"/>
      <c r="M2169">
        <v>0</v>
      </c>
      <c r="N2169">
        <v>1</v>
      </c>
      <c r="O2169">
        <v>19.3</v>
      </c>
      <c r="P2169" t="s">
        <v>14524</v>
      </c>
      <c r="Q2169">
        <f t="shared" si="33"/>
        <v>140000</v>
      </c>
      <c r="R2169">
        <f>IF(COUNTIF($A$2:A2169,A2169)=1,Q2169,"")</f>
        <v>140000</v>
      </c>
    </row>
    <row r="2170" spans="1:18">
      <c r="A2170" t="s">
        <v>3827</v>
      </c>
      <c r="B2170" t="s">
        <v>6713</v>
      </c>
      <c r="C2170" t="s">
        <v>3098</v>
      </c>
      <c r="D2170" t="s">
        <v>100</v>
      </c>
      <c r="E2170" t="s">
        <v>14522</v>
      </c>
      <c r="F2170" t="s">
        <v>17973</v>
      </c>
      <c r="G2170" t="s">
        <v>61</v>
      </c>
      <c r="H2170" t="s">
        <v>14630</v>
      </c>
      <c r="I2170" t="s">
        <v>1351</v>
      </c>
      <c r="J2170" s="28">
        <v>45499</v>
      </c>
      <c r="K2170" s="28"/>
      <c r="M2170">
        <v>0</v>
      </c>
      <c r="N2170">
        <v>1</v>
      </c>
      <c r="O2170">
        <v>20.3</v>
      </c>
      <c r="P2170" t="s">
        <v>14550</v>
      </c>
      <c r="Q2170">
        <f t="shared" si="33"/>
        <v>7619</v>
      </c>
      <c r="R2170">
        <f>IF(COUNTIF($A$2:A2170,A2170)=1,Q2170,"")</f>
        <v>7619</v>
      </c>
    </row>
    <row r="2171" spans="1:18">
      <c r="A2171" t="s">
        <v>17974</v>
      </c>
      <c r="B2171" t="s">
        <v>2649</v>
      </c>
      <c r="C2171" t="s">
        <v>3098</v>
      </c>
      <c r="D2171" t="s">
        <v>60</v>
      </c>
      <c r="E2171" t="s">
        <v>14517</v>
      </c>
      <c r="F2171" t="s">
        <v>17975</v>
      </c>
      <c r="G2171" t="s">
        <v>14588</v>
      </c>
      <c r="H2171" t="s">
        <v>14545</v>
      </c>
      <c r="I2171" t="s">
        <v>4544</v>
      </c>
      <c r="J2171" s="28">
        <v>45683</v>
      </c>
      <c r="K2171" s="28"/>
      <c r="M2171">
        <v>0</v>
      </c>
      <c r="N2171">
        <v>1</v>
      </c>
      <c r="O2171">
        <v>13.7</v>
      </c>
      <c r="P2171" t="s">
        <v>14550</v>
      </c>
      <c r="Q2171">
        <f t="shared" si="33"/>
        <v>4744</v>
      </c>
      <c r="R2171">
        <f>IF(COUNTIF($A$2:A2171,A2171)=1,Q2171,"")</f>
        <v>4744</v>
      </c>
    </row>
    <row r="2172" spans="1:18">
      <c r="A2172" t="s">
        <v>4536</v>
      </c>
      <c r="B2172" t="s">
        <v>1698</v>
      </c>
      <c r="C2172" t="s">
        <v>15331</v>
      </c>
      <c r="D2172" t="s">
        <v>73</v>
      </c>
      <c r="E2172" t="s">
        <v>14509</v>
      </c>
      <c r="F2172" t="s">
        <v>17976</v>
      </c>
      <c r="G2172" t="s">
        <v>67</v>
      </c>
      <c r="H2172" t="s">
        <v>14580</v>
      </c>
      <c r="I2172" t="s">
        <v>777</v>
      </c>
      <c r="J2172" s="28">
        <v>45490</v>
      </c>
      <c r="K2172" s="28"/>
      <c r="M2172">
        <v>0</v>
      </c>
      <c r="N2172">
        <v>1</v>
      </c>
      <c r="P2172" t="s">
        <v>14507</v>
      </c>
      <c r="Q2172">
        <f t="shared" si="33"/>
        <v>43000</v>
      </c>
      <c r="R2172">
        <f>IF(COUNTIF($A$2:A2172,A2172)=1,Q2172,"")</f>
        <v>43000</v>
      </c>
    </row>
    <row r="2173" spans="1:18">
      <c r="A2173" t="s">
        <v>17977</v>
      </c>
      <c r="B2173" t="s">
        <v>370</v>
      </c>
      <c r="C2173" t="s">
        <v>16225</v>
      </c>
      <c r="D2173" t="s">
        <v>60</v>
      </c>
      <c r="E2173" t="s">
        <v>14543</v>
      </c>
      <c r="F2173" t="s">
        <v>17978</v>
      </c>
      <c r="G2173" t="s">
        <v>74</v>
      </c>
      <c r="H2173" t="s">
        <v>14757</v>
      </c>
      <c r="I2173" t="s">
        <v>3580</v>
      </c>
      <c r="J2173" s="28">
        <v>45167</v>
      </c>
      <c r="K2173" s="28">
        <v>45239</v>
      </c>
      <c r="L2173">
        <v>183</v>
      </c>
      <c r="M2173">
        <v>0</v>
      </c>
      <c r="N2173">
        <v>1</v>
      </c>
      <c r="O2173">
        <v>10.7</v>
      </c>
      <c r="P2173" t="s">
        <v>14507</v>
      </c>
      <c r="Q2173">
        <f t="shared" si="33"/>
        <v>14978</v>
      </c>
      <c r="R2173">
        <f>IF(COUNTIF($A$2:A2173,A2173)=1,Q2173,"")</f>
        <v>14978</v>
      </c>
    </row>
    <row r="2174" spans="1:18">
      <c r="A2174" t="s">
        <v>17979</v>
      </c>
      <c r="B2174" t="s">
        <v>3404</v>
      </c>
      <c r="C2174" t="s">
        <v>14622</v>
      </c>
      <c r="D2174" t="s">
        <v>52</v>
      </c>
      <c r="E2174" t="s">
        <v>14504</v>
      </c>
      <c r="F2174" t="s">
        <v>17980</v>
      </c>
      <c r="G2174" t="s">
        <v>74</v>
      </c>
      <c r="H2174" t="s">
        <v>14506</v>
      </c>
      <c r="I2174" t="s">
        <v>523</v>
      </c>
      <c r="J2174" s="28">
        <v>45403</v>
      </c>
      <c r="K2174" s="28"/>
      <c r="M2174">
        <v>0</v>
      </c>
      <c r="N2174">
        <v>1</v>
      </c>
      <c r="O2174">
        <v>11.5</v>
      </c>
      <c r="P2174" t="s">
        <v>14516</v>
      </c>
      <c r="Q2174">
        <f t="shared" si="33"/>
        <v>120953</v>
      </c>
      <c r="R2174">
        <f>IF(COUNTIF($A$2:A2174,A2174)=1,Q2174,"")</f>
        <v>120953</v>
      </c>
    </row>
    <row r="2175" spans="1:18">
      <c r="A2175" t="s">
        <v>7158</v>
      </c>
      <c r="B2175" t="s">
        <v>1434</v>
      </c>
      <c r="C2175" t="s">
        <v>14731</v>
      </c>
      <c r="D2175" t="s">
        <v>119</v>
      </c>
      <c r="E2175" t="s">
        <v>14522</v>
      </c>
      <c r="F2175" t="s">
        <v>17981</v>
      </c>
      <c r="G2175" t="s">
        <v>80</v>
      </c>
      <c r="H2175" t="s">
        <v>14574</v>
      </c>
      <c r="I2175" t="s">
        <v>3338</v>
      </c>
      <c r="J2175" s="28">
        <v>44652</v>
      </c>
      <c r="K2175" s="28"/>
      <c r="M2175">
        <v>0</v>
      </c>
      <c r="N2175">
        <v>1</v>
      </c>
      <c r="O2175">
        <v>19.100000000000001</v>
      </c>
      <c r="P2175" t="s">
        <v>14524</v>
      </c>
      <c r="Q2175">
        <f t="shared" si="33"/>
        <v>11549</v>
      </c>
      <c r="R2175">
        <f>IF(COUNTIF($A$2:A2175,A2175)=1,Q2175,"")</f>
        <v>11549</v>
      </c>
    </row>
    <row r="2176" spans="1:18">
      <c r="A2176" t="s">
        <v>17982</v>
      </c>
      <c r="B2176" t="s">
        <v>10494</v>
      </c>
      <c r="C2176" t="s">
        <v>15747</v>
      </c>
      <c r="D2176" t="s">
        <v>119</v>
      </c>
      <c r="E2176" t="s">
        <v>14590</v>
      </c>
      <c r="F2176" t="s">
        <v>17983</v>
      </c>
      <c r="G2176" t="s">
        <v>14519</v>
      </c>
      <c r="H2176" t="s">
        <v>14540</v>
      </c>
      <c r="I2176" t="s">
        <v>1541</v>
      </c>
      <c r="J2176" s="28">
        <v>45723</v>
      </c>
      <c r="K2176" s="28"/>
      <c r="M2176">
        <v>0</v>
      </c>
      <c r="N2176">
        <v>1</v>
      </c>
      <c r="O2176">
        <v>3.9</v>
      </c>
      <c r="P2176" t="s">
        <v>14550</v>
      </c>
      <c r="Q2176">
        <f t="shared" si="33"/>
        <v>11168</v>
      </c>
      <c r="R2176">
        <f>IF(COUNTIF($A$2:A2176,A2176)=1,Q2176,"")</f>
        <v>11168</v>
      </c>
    </row>
    <row r="2177" spans="1:18">
      <c r="A2177" t="s">
        <v>17984</v>
      </c>
      <c r="B2177" t="s">
        <v>535</v>
      </c>
      <c r="C2177" t="s">
        <v>3098</v>
      </c>
      <c r="D2177" t="s">
        <v>73</v>
      </c>
      <c r="E2177" t="s">
        <v>14517</v>
      </c>
      <c r="F2177" t="s">
        <v>15198</v>
      </c>
      <c r="G2177" t="s">
        <v>133</v>
      </c>
      <c r="H2177" t="s">
        <v>14574</v>
      </c>
      <c r="I2177" t="s">
        <v>7010</v>
      </c>
      <c r="J2177" s="28">
        <v>45265</v>
      </c>
      <c r="K2177" s="28"/>
      <c r="M2177">
        <v>0</v>
      </c>
      <c r="N2177">
        <v>1</v>
      </c>
      <c r="O2177">
        <v>10.6</v>
      </c>
      <c r="P2177" t="s">
        <v>14516</v>
      </c>
      <c r="Q2177">
        <f t="shared" si="33"/>
        <v>17000</v>
      </c>
      <c r="R2177">
        <f>IF(COUNTIF($A$2:A2177,A2177)=1,Q2177,"")</f>
        <v>17000</v>
      </c>
    </row>
    <row r="2178" spans="1:18">
      <c r="A2178" t="s">
        <v>4226</v>
      </c>
      <c r="B2178" t="s">
        <v>5870</v>
      </c>
      <c r="C2178" t="s">
        <v>15226</v>
      </c>
      <c r="D2178" t="s">
        <v>100</v>
      </c>
      <c r="E2178" t="s">
        <v>14543</v>
      </c>
      <c r="F2178" t="s">
        <v>17985</v>
      </c>
      <c r="G2178" t="s">
        <v>61</v>
      </c>
      <c r="H2178" t="s">
        <v>14506</v>
      </c>
      <c r="I2178" t="s">
        <v>1302</v>
      </c>
      <c r="J2178" s="28">
        <v>45594</v>
      </c>
      <c r="K2178" s="28">
        <v>45627</v>
      </c>
      <c r="L2178">
        <v>135</v>
      </c>
      <c r="M2178">
        <v>0</v>
      </c>
      <c r="N2178">
        <v>1</v>
      </c>
      <c r="O2178">
        <v>20.8</v>
      </c>
      <c r="P2178" t="s">
        <v>14507</v>
      </c>
      <c r="Q2178">
        <f t="shared" ref="Q2178:Q2241" si="34">IFERROR(IF(RIGHT(UPPER(TRIM(F2178)),1)="K",VALUE(SUBSTITUTE(SUBSTITUTE(LEFT(TRIM(F2178),LEN(TRIM(F2178))-1),"$",""),",",""))*1000,IF(RIGHT(UPPER(TRIM(F2178)),1)="M",VALUE(SUBSTITUTE(SUBSTITUTE(LEFT(TRIM(F2178),LEN(TRIM(F2178))-1),"$",""),",",""))*1000000,VALUE(SUBSTITUTE(SUBSTITUTE(TRIM(F2178),"$",""),",","")))),"")</f>
        <v>2854</v>
      </c>
      <c r="R2178">
        <f>IF(COUNTIF($A$2:A2178,A2178)=1,Q2178,"")</f>
        <v>2854</v>
      </c>
    </row>
    <row r="2179" spans="1:18">
      <c r="A2179" t="s">
        <v>17986</v>
      </c>
      <c r="B2179" t="s">
        <v>8065</v>
      </c>
      <c r="C2179" t="s">
        <v>14883</v>
      </c>
      <c r="D2179" t="s">
        <v>73</v>
      </c>
      <c r="E2179" t="s">
        <v>14504</v>
      </c>
      <c r="F2179" t="s">
        <v>17987</v>
      </c>
      <c r="G2179" t="s">
        <v>90</v>
      </c>
      <c r="H2179" t="s">
        <v>14545</v>
      </c>
      <c r="I2179" t="s">
        <v>557</v>
      </c>
      <c r="J2179" s="28">
        <v>45501</v>
      </c>
      <c r="K2179" s="28"/>
      <c r="M2179">
        <v>0</v>
      </c>
      <c r="N2179">
        <v>1</v>
      </c>
      <c r="O2179">
        <v>27.2</v>
      </c>
      <c r="P2179" t="s">
        <v>14550</v>
      </c>
      <c r="Q2179">
        <f t="shared" si="34"/>
        <v>17879</v>
      </c>
      <c r="R2179">
        <f>IF(COUNTIF($A$2:A2179,A2179)=1,Q2179,"")</f>
        <v>17879</v>
      </c>
    </row>
    <row r="2180" spans="1:18">
      <c r="A2180" t="s">
        <v>17988</v>
      </c>
      <c r="B2180" t="s">
        <v>2646</v>
      </c>
      <c r="C2180" t="s">
        <v>3098</v>
      </c>
      <c r="D2180" t="s">
        <v>119</v>
      </c>
      <c r="E2180" t="s">
        <v>14504</v>
      </c>
      <c r="F2180" t="s">
        <v>17989</v>
      </c>
      <c r="G2180" t="s">
        <v>74</v>
      </c>
      <c r="H2180" t="s">
        <v>14574</v>
      </c>
      <c r="I2180" t="s">
        <v>590</v>
      </c>
      <c r="J2180" s="28">
        <v>45620</v>
      </c>
      <c r="K2180" s="28"/>
      <c r="M2180">
        <v>0</v>
      </c>
      <c r="N2180">
        <v>1</v>
      </c>
      <c r="O2180">
        <v>16.899999999999999</v>
      </c>
      <c r="P2180" t="s">
        <v>14516</v>
      </c>
      <c r="Q2180">
        <f t="shared" si="34"/>
        <v>3712</v>
      </c>
      <c r="R2180">
        <f>IF(COUNTIF($A$2:A2180,A2180)=1,Q2180,"")</f>
        <v>3712</v>
      </c>
    </row>
    <row r="2181" spans="1:18">
      <c r="A2181" t="s">
        <v>10297</v>
      </c>
      <c r="B2181" t="s">
        <v>5182</v>
      </c>
      <c r="C2181" t="s">
        <v>15182</v>
      </c>
      <c r="D2181" t="s">
        <v>60</v>
      </c>
      <c r="E2181" t="s">
        <v>14558</v>
      </c>
      <c r="F2181" t="s">
        <v>17990</v>
      </c>
      <c r="G2181" t="s">
        <v>14519</v>
      </c>
      <c r="H2181" t="s">
        <v>14545</v>
      </c>
      <c r="I2181" t="s">
        <v>2165</v>
      </c>
      <c r="J2181" s="28">
        <v>45296</v>
      </c>
      <c r="K2181" s="28">
        <v>45243</v>
      </c>
      <c r="L2181">
        <v>34</v>
      </c>
      <c r="M2181">
        <v>0</v>
      </c>
      <c r="N2181">
        <v>1</v>
      </c>
      <c r="O2181">
        <v>14.4</v>
      </c>
      <c r="P2181" t="s">
        <v>14516</v>
      </c>
      <c r="Q2181">
        <f t="shared" si="34"/>
        <v>12151</v>
      </c>
      <c r="R2181">
        <f>IF(COUNTIF($A$2:A2181,A2181)=1,Q2181,"")</f>
        <v>12151</v>
      </c>
    </row>
    <row r="2182" spans="1:18">
      <c r="A2182" t="s">
        <v>6976</v>
      </c>
      <c r="B2182" t="s">
        <v>3253</v>
      </c>
      <c r="C2182" t="s">
        <v>16470</v>
      </c>
      <c r="D2182" t="s">
        <v>119</v>
      </c>
      <c r="E2182" t="s">
        <v>14504</v>
      </c>
      <c r="F2182" t="s">
        <v>17991</v>
      </c>
      <c r="G2182" t="s">
        <v>74</v>
      </c>
      <c r="H2182" t="s">
        <v>14568</v>
      </c>
      <c r="I2182" t="s">
        <v>13615</v>
      </c>
      <c r="J2182" s="28">
        <v>45670</v>
      </c>
      <c r="K2182" s="28"/>
      <c r="M2182">
        <v>0</v>
      </c>
      <c r="N2182">
        <v>1</v>
      </c>
      <c r="O2182">
        <v>28.3</v>
      </c>
      <c r="P2182" t="s">
        <v>14512</v>
      </c>
      <c r="Q2182">
        <f t="shared" si="34"/>
        <v>10760</v>
      </c>
      <c r="R2182">
        <f>IF(COUNTIF($A$2:A2182,A2182)=1,Q2182,"")</f>
        <v>10760</v>
      </c>
    </row>
    <row r="2183" spans="1:18">
      <c r="A2183" t="s">
        <v>17992</v>
      </c>
      <c r="B2183" t="s">
        <v>11484</v>
      </c>
      <c r="C2183" t="s">
        <v>16544</v>
      </c>
      <c r="D2183" t="s">
        <v>60</v>
      </c>
      <c r="E2183" t="s">
        <v>14590</v>
      </c>
      <c r="F2183" t="s">
        <v>17993</v>
      </c>
      <c r="G2183" t="s">
        <v>53</v>
      </c>
      <c r="H2183" t="s">
        <v>14571</v>
      </c>
      <c r="I2183" t="s">
        <v>17994</v>
      </c>
      <c r="J2183" s="28">
        <v>44828</v>
      </c>
      <c r="K2183" s="28"/>
      <c r="M2183">
        <v>0</v>
      </c>
      <c r="N2183">
        <v>1</v>
      </c>
      <c r="O2183">
        <v>14.8</v>
      </c>
      <c r="P2183" t="s">
        <v>14550</v>
      </c>
      <c r="Q2183">
        <f t="shared" si="34"/>
        <v>4512</v>
      </c>
      <c r="R2183">
        <f>IF(COUNTIF($A$2:A2183,A2183)=1,Q2183,"")</f>
        <v>4512</v>
      </c>
    </row>
    <row r="2184" spans="1:18">
      <c r="A2184" t="s">
        <v>7038</v>
      </c>
      <c r="B2184" t="s">
        <v>3941</v>
      </c>
      <c r="C2184" t="s">
        <v>15923</v>
      </c>
      <c r="D2184" t="s">
        <v>119</v>
      </c>
      <c r="E2184" t="s">
        <v>14543</v>
      </c>
      <c r="F2184" t="s">
        <v>17995</v>
      </c>
      <c r="G2184" t="s">
        <v>80</v>
      </c>
      <c r="H2184" t="s">
        <v>14630</v>
      </c>
      <c r="I2184" t="s">
        <v>62</v>
      </c>
      <c r="J2184" s="28">
        <v>45197</v>
      </c>
      <c r="K2184" s="28">
        <v>45111</v>
      </c>
      <c r="L2184">
        <v>26</v>
      </c>
      <c r="M2184">
        <v>0</v>
      </c>
      <c r="N2184">
        <v>1</v>
      </c>
      <c r="P2184" t="s">
        <v>14516</v>
      </c>
      <c r="Q2184">
        <f t="shared" si="34"/>
        <v>10629</v>
      </c>
      <c r="R2184">
        <f>IF(COUNTIF($A$2:A2184,A2184)=1,Q2184,"")</f>
        <v>10629</v>
      </c>
    </row>
    <row r="2185" spans="1:18">
      <c r="A2185" t="s">
        <v>4748</v>
      </c>
      <c r="B2185" t="s">
        <v>3359</v>
      </c>
      <c r="C2185" t="s">
        <v>3098</v>
      </c>
      <c r="D2185" t="s">
        <v>60</v>
      </c>
      <c r="E2185" t="s">
        <v>14522</v>
      </c>
      <c r="F2185" t="s">
        <v>17996</v>
      </c>
      <c r="G2185" t="s">
        <v>53</v>
      </c>
      <c r="H2185" t="s">
        <v>15100</v>
      </c>
      <c r="I2185" t="s">
        <v>221</v>
      </c>
      <c r="J2185" s="28">
        <v>45378</v>
      </c>
      <c r="K2185" s="28"/>
      <c r="M2185">
        <v>0</v>
      </c>
      <c r="N2185">
        <v>1</v>
      </c>
      <c r="O2185">
        <v>18.7</v>
      </c>
      <c r="P2185" t="s">
        <v>14512</v>
      </c>
      <c r="Q2185">
        <f t="shared" si="34"/>
        <v>11239</v>
      </c>
      <c r="R2185">
        <f>IF(COUNTIF($A$2:A2185,A2185)=1,Q2185,"")</f>
        <v>11239</v>
      </c>
    </row>
    <row r="2186" spans="1:18">
      <c r="A2186" t="s">
        <v>11403</v>
      </c>
      <c r="B2186" t="s">
        <v>1926</v>
      </c>
      <c r="C2186" t="s">
        <v>3098</v>
      </c>
      <c r="D2186" t="s">
        <v>100</v>
      </c>
      <c r="E2186" t="s">
        <v>14517</v>
      </c>
      <c r="F2186" t="s">
        <v>17997</v>
      </c>
      <c r="G2186" t="s">
        <v>74</v>
      </c>
      <c r="H2186" t="s">
        <v>14574</v>
      </c>
      <c r="I2186" t="s">
        <v>254</v>
      </c>
      <c r="J2186" s="28">
        <v>45571</v>
      </c>
      <c r="K2186" s="28"/>
      <c r="M2186">
        <v>0</v>
      </c>
      <c r="N2186">
        <v>1</v>
      </c>
      <c r="O2186">
        <v>2</v>
      </c>
      <c r="P2186" t="s">
        <v>14507</v>
      </c>
      <c r="Q2186">
        <f t="shared" si="34"/>
        <v>3769</v>
      </c>
      <c r="R2186">
        <f>IF(COUNTIF($A$2:A2186,A2186)=1,Q2186,"")</f>
        <v>3769</v>
      </c>
    </row>
    <row r="2187" spans="1:18">
      <c r="A2187" t="s">
        <v>11991</v>
      </c>
      <c r="B2187" t="s">
        <v>1719</v>
      </c>
      <c r="C2187" t="s">
        <v>14569</v>
      </c>
      <c r="D2187" t="s">
        <v>119</v>
      </c>
      <c r="E2187" t="s">
        <v>14558</v>
      </c>
      <c r="F2187" t="s">
        <v>17998</v>
      </c>
      <c r="G2187" t="s">
        <v>14588</v>
      </c>
      <c r="H2187" t="s">
        <v>14506</v>
      </c>
      <c r="I2187" t="s">
        <v>3338</v>
      </c>
      <c r="J2187" s="28">
        <v>44739</v>
      </c>
      <c r="K2187" s="28">
        <v>44758</v>
      </c>
      <c r="L2187">
        <v>140</v>
      </c>
      <c r="M2187">
        <v>0</v>
      </c>
      <c r="N2187">
        <v>1</v>
      </c>
      <c r="P2187" t="s">
        <v>14550</v>
      </c>
      <c r="Q2187">
        <f t="shared" si="34"/>
        <v>5766</v>
      </c>
      <c r="R2187">
        <f>IF(COUNTIF($A$2:A2187,A2187)=1,Q2187,"")</f>
        <v>5766</v>
      </c>
    </row>
    <row r="2188" spans="1:18">
      <c r="A2188" t="s">
        <v>17999</v>
      </c>
      <c r="B2188" t="s">
        <v>2288</v>
      </c>
      <c r="C2188" t="s">
        <v>14773</v>
      </c>
      <c r="D2188" t="s">
        <v>60</v>
      </c>
      <c r="E2188" t="s">
        <v>14522</v>
      </c>
      <c r="F2188" t="s">
        <v>18000</v>
      </c>
      <c r="G2188" t="s">
        <v>67</v>
      </c>
      <c r="H2188" t="s">
        <v>14630</v>
      </c>
      <c r="I2188" t="s">
        <v>7634</v>
      </c>
      <c r="J2188" s="28">
        <v>44789</v>
      </c>
      <c r="K2188" s="28"/>
      <c r="M2188">
        <v>0</v>
      </c>
      <c r="N2188">
        <v>1</v>
      </c>
      <c r="O2188">
        <v>30.9</v>
      </c>
      <c r="P2188" t="s">
        <v>14524</v>
      </c>
      <c r="Q2188">
        <f t="shared" si="34"/>
        <v>9010</v>
      </c>
      <c r="R2188">
        <f>IF(COUNTIF($A$2:A2188,A2188)=1,Q2188,"")</f>
        <v>9010</v>
      </c>
    </row>
    <row r="2189" spans="1:18">
      <c r="A2189" t="s">
        <v>8840</v>
      </c>
      <c r="B2189" t="s">
        <v>1923</v>
      </c>
      <c r="C2189" t="s">
        <v>14748</v>
      </c>
      <c r="D2189" t="s">
        <v>100</v>
      </c>
      <c r="E2189" t="s">
        <v>14522</v>
      </c>
      <c r="F2189" t="s">
        <v>18001</v>
      </c>
      <c r="G2189" t="s">
        <v>74</v>
      </c>
      <c r="H2189" t="s">
        <v>14574</v>
      </c>
      <c r="I2189" t="s">
        <v>593</v>
      </c>
      <c r="J2189" s="28">
        <v>45483</v>
      </c>
      <c r="K2189" s="28"/>
      <c r="M2189">
        <v>0</v>
      </c>
      <c r="N2189">
        <v>1</v>
      </c>
      <c r="O2189">
        <v>5.4</v>
      </c>
      <c r="P2189" t="s">
        <v>14524</v>
      </c>
      <c r="Q2189">
        <f t="shared" si="34"/>
        <v>7907</v>
      </c>
      <c r="R2189">
        <f>IF(COUNTIF($A$2:A2189,A2189)=1,Q2189,"")</f>
        <v>7907</v>
      </c>
    </row>
    <row r="2190" spans="1:18">
      <c r="A2190" t="s">
        <v>9619</v>
      </c>
      <c r="B2190" t="s">
        <v>2534</v>
      </c>
      <c r="C2190" t="s">
        <v>3098</v>
      </c>
      <c r="D2190" t="s">
        <v>100</v>
      </c>
      <c r="E2190" t="s">
        <v>14590</v>
      </c>
      <c r="F2190" t="s">
        <v>14593</v>
      </c>
      <c r="G2190" t="s">
        <v>80</v>
      </c>
      <c r="H2190" t="s">
        <v>14766</v>
      </c>
      <c r="I2190" t="s">
        <v>1351</v>
      </c>
      <c r="J2190" s="28">
        <v>45423</v>
      </c>
      <c r="K2190" s="28"/>
      <c r="M2190">
        <v>0</v>
      </c>
      <c r="N2190">
        <v>1</v>
      </c>
      <c r="O2190">
        <v>6.8</v>
      </c>
      <c r="P2190" t="s">
        <v>14507</v>
      </c>
      <c r="Q2190">
        <f t="shared" si="34"/>
        <v>8000</v>
      </c>
      <c r="R2190">
        <f>IF(COUNTIF($A$2:A2190,A2190)=1,Q2190,"")</f>
        <v>8000</v>
      </c>
    </row>
    <row r="2191" spans="1:18">
      <c r="A2191" t="s">
        <v>18002</v>
      </c>
      <c r="B2191" t="s">
        <v>1491</v>
      </c>
      <c r="C2191" t="s">
        <v>14738</v>
      </c>
      <c r="D2191" t="s">
        <v>60</v>
      </c>
      <c r="E2191" t="s">
        <v>14590</v>
      </c>
      <c r="F2191" t="s">
        <v>18003</v>
      </c>
      <c r="G2191" t="s">
        <v>14519</v>
      </c>
      <c r="H2191" t="s">
        <v>15208</v>
      </c>
      <c r="I2191" t="s">
        <v>1027</v>
      </c>
      <c r="J2191" s="28">
        <v>45589</v>
      </c>
      <c r="K2191" s="28"/>
      <c r="M2191">
        <v>0</v>
      </c>
      <c r="N2191">
        <v>1</v>
      </c>
      <c r="P2191" t="s">
        <v>14516</v>
      </c>
      <c r="Q2191">
        <f t="shared" si="34"/>
        <v>15154</v>
      </c>
      <c r="R2191">
        <f>IF(COUNTIF($A$2:A2191,A2191)=1,Q2191,"")</f>
        <v>15154</v>
      </c>
    </row>
    <row r="2192" spans="1:18">
      <c r="A2192" t="s">
        <v>18004</v>
      </c>
      <c r="B2192" t="s">
        <v>553</v>
      </c>
      <c r="C2192" t="s">
        <v>16711</v>
      </c>
      <c r="D2192" t="s">
        <v>100</v>
      </c>
      <c r="E2192" t="s">
        <v>14543</v>
      </c>
      <c r="F2192" t="s">
        <v>18005</v>
      </c>
      <c r="G2192" t="s">
        <v>74</v>
      </c>
      <c r="H2192" t="s">
        <v>14511</v>
      </c>
      <c r="I2192" t="s">
        <v>408</v>
      </c>
      <c r="J2192" s="28">
        <v>45096</v>
      </c>
      <c r="K2192" s="28">
        <v>45049</v>
      </c>
      <c r="L2192">
        <v>118</v>
      </c>
      <c r="M2192">
        <v>1</v>
      </c>
      <c r="N2192">
        <v>2</v>
      </c>
      <c r="P2192" t="s">
        <v>14550</v>
      </c>
      <c r="Q2192">
        <f t="shared" si="34"/>
        <v>6413</v>
      </c>
      <c r="R2192">
        <f>IF(COUNTIF($A$2:A2192,A2192)=1,Q2192,"")</f>
        <v>6413</v>
      </c>
    </row>
    <row r="2193" spans="1:18">
      <c r="A2193" t="s">
        <v>18006</v>
      </c>
      <c r="B2193" t="s">
        <v>3572</v>
      </c>
      <c r="C2193" t="s">
        <v>3098</v>
      </c>
      <c r="D2193" t="s">
        <v>119</v>
      </c>
      <c r="E2193" t="s">
        <v>14590</v>
      </c>
      <c r="F2193" t="s">
        <v>18007</v>
      </c>
      <c r="G2193" t="s">
        <v>14519</v>
      </c>
      <c r="H2193" t="s">
        <v>14982</v>
      </c>
      <c r="I2193" t="s">
        <v>1081</v>
      </c>
      <c r="J2193" s="28">
        <v>45414</v>
      </c>
      <c r="K2193" s="28"/>
      <c r="M2193">
        <v>0</v>
      </c>
      <c r="N2193">
        <v>1</v>
      </c>
      <c r="O2193">
        <v>18.3</v>
      </c>
      <c r="P2193" t="s">
        <v>14524</v>
      </c>
      <c r="Q2193">
        <f t="shared" si="34"/>
        <v>10305</v>
      </c>
      <c r="R2193">
        <f>IF(COUNTIF($A$2:A2193,A2193)=1,Q2193,"")</f>
        <v>10305</v>
      </c>
    </row>
    <row r="2194" spans="1:18">
      <c r="A2194" t="s">
        <v>11308</v>
      </c>
      <c r="B2194" t="s">
        <v>7747</v>
      </c>
      <c r="C2194" t="s">
        <v>14853</v>
      </c>
      <c r="D2194" t="s">
        <v>60</v>
      </c>
      <c r="E2194" t="s">
        <v>14517</v>
      </c>
      <c r="F2194" t="s">
        <v>18008</v>
      </c>
      <c r="G2194" t="s">
        <v>14519</v>
      </c>
      <c r="H2194" t="s">
        <v>14511</v>
      </c>
      <c r="I2194" t="s">
        <v>7653</v>
      </c>
      <c r="J2194" s="28">
        <v>44605</v>
      </c>
      <c r="K2194" s="28"/>
      <c r="M2194">
        <v>0</v>
      </c>
      <c r="N2194">
        <v>1</v>
      </c>
      <c r="O2194">
        <v>19.600000000000001</v>
      </c>
      <c r="P2194" t="s">
        <v>14516</v>
      </c>
      <c r="Q2194">
        <f t="shared" si="34"/>
        <v>9129</v>
      </c>
      <c r="R2194">
        <f>IF(COUNTIF($A$2:A2194,A2194)=1,Q2194,"")</f>
        <v>9129</v>
      </c>
    </row>
    <row r="2195" spans="1:18">
      <c r="A2195" t="s">
        <v>18009</v>
      </c>
      <c r="B2195" t="s">
        <v>2567</v>
      </c>
      <c r="C2195" t="s">
        <v>15518</v>
      </c>
      <c r="D2195" t="s">
        <v>60</v>
      </c>
      <c r="E2195" t="s">
        <v>14509</v>
      </c>
      <c r="F2195" t="s">
        <v>18010</v>
      </c>
      <c r="G2195" t="s">
        <v>74</v>
      </c>
      <c r="H2195" t="s">
        <v>14574</v>
      </c>
      <c r="I2195" t="s">
        <v>18011</v>
      </c>
      <c r="J2195" s="28">
        <v>45224</v>
      </c>
      <c r="K2195" s="28"/>
      <c r="M2195">
        <v>0</v>
      </c>
      <c r="N2195">
        <v>1</v>
      </c>
      <c r="O2195">
        <v>24.5</v>
      </c>
      <c r="P2195" t="s">
        <v>14524</v>
      </c>
      <c r="Q2195">
        <f t="shared" si="34"/>
        <v>5792</v>
      </c>
      <c r="R2195">
        <f>IF(COUNTIF($A$2:A2195,A2195)=1,Q2195,"")</f>
        <v>5792</v>
      </c>
    </row>
    <row r="2196" spans="1:18">
      <c r="A2196" t="s">
        <v>12920</v>
      </c>
      <c r="B2196" t="s">
        <v>8290</v>
      </c>
      <c r="C2196" t="s">
        <v>15045</v>
      </c>
      <c r="D2196" t="s">
        <v>60</v>
      </c>
      <c r="E2196" t="s">
        <v>14522</v>
      </c>
      <c r="F2196" t="s">
        <v>18012</v>
      </c>
      <c r="G2196" t="s">
        <v>90</v>
      </c>
      <c r="H2196" t="s">
        <v>14511</v>
      </c>
      <c r="I2196" t="s">
        <v>5519</v>
      </c>
      <c r="J2196" s="28">
        <v>45139</v>
      </c>
      <c r="K2196" s="28"/>
      <c r="M2196">
        <v>0</v>
      </c>
      <c r="N2196">
        <v>1</v>
      </c>
      <c r="O2196">
        <v>14</v>
      </c>
      <c r="P2196" t="s">
        <v>14550</v>
      </c>
      <c r="Q2196">
        <f t="shared" si="34"/>
        <v>8797</v>
      </c>
      <c r="R2196">
        <f>IF(COUNTIF($A$2:A2196,A2196)=1,Q2196,"")</f>
        <v>8797</v>
      </c>
    </row>
    <row r="2197" spans="1:18">
      <c r="A2197" t="s">
        <v>18013</v>
      </c>
      <c r="B2197" t="s">
        <v>4502</v>
      </c>
      <c r="C2197" t="s">
        <v>3098</v>
      </c>
      <c r="D2197" t="s">
        <v>73</v>
      </c>
      <c r="E2197" t="s">
        <v>14590</v>
      </c>
      <c r="F2197" t="s">
        <v>18014</v>
      </c>
      <c r="G2197" t="s">
        <v>14519</v>
      </c>
      <c r="H2197" t="s">
        <v>14619</v>
      </c>
      <c r="I2197" t="s">
        <v>56</v>
      </c>
      <c r="J2197" s="28">
        <v>44854</v>
      </c>
      <c r="K2197" s="28"/>
      <c r="M2197">
        <v>0</v>
      </c>
      <c r="N2197">
        <v>1</v>
      </c>
      <c r="O2197">
        <v>28.1</v>
      </c>
      <c r="P2197" t="s">
        <v>14512</v>
      </c>
      <c r="Q2197">
        <f t="shared" si="34"/>
        <v>30786</v>
      </c>
      <c r="R2197">
        <f>IF(COUNTIF($A$2:A2197,A2197)=1,Q2197,"")</f>
        <v>30786</v>
      </c>
    </row>
    <row r="2198" spans="1:18">
      <c r="A2198" t="s">
        <v>7332</v>
      </c>
      <c r="B2198" t="s">
        <v>3567</v>
      </c>
      <c r="C2198" t="s">
        <v>15217</v>
      </c>
      <c r="D2198" t="s">
        <v>100</v>
      </c>
      <c r="E2198" t="s">
        <v>14543</v>
      </c>
      <c r="F2198" t="s">
        <v>18015</v>
      </c>
      <c r="G2198" t="s">
        <v>90</v>
      </c>
      <c r="H2198" t="s">
        <v>14580</v>
      </c>
      <c r="I2198" t="s">
        <v>823</v>
      </c>
      <c r="J2198" s="28"/>
      <c r="K2198" s="28">
        <v>44844</v>
      </c>
      <c r="L2198">
        <v>125</v>
      </c>
      <c r="M2198">
        <v>1</v>
      </c>
      <c r="N2198">
        <v>4</v>
      </c>
      <c r="P2198" t="s">
        <v>14512</v>
      </c>
      <c r="Q2198">
        <f t="shared" si="34"/>
        <v>5499</v>
      </c>
      <c r="R2198">
        <f>IF(COUNTIF($A$2:A2198,A2198)=1,Q2198,"")</f>
        <v>5499</v>
      </c>
    </row>
    <row r="2199" spans="1:18">
      <c r="A2199" t="s">
        <v>6278</v>
      </c>
      <c r="B2199" t="s">
        <v>1739</v>
      </c>
      <c r="C2199" t="s">
        <v>14964</v>
      </c>
      <c r="D2199" t="s">
        <v>52</v>
      </c>
      <c r="E2199" t="s">
        <v>14509</v>
      </c>
      <c r="F2199" t="s">
        <v>18016</v>
      </c>
      <c r="G2199" t="s">
        <v>53</v>
      </c>
      <c r="H2199" t="s">
        <v>14565</v>
      </c>
      <c r="I2199" t="s">
        <v>2215</v>
      </c>
      <c r="J2199" s="28">
        <v>45420</v>
      </c>
      <c r="K2199" s="28"/>
      <c r="M2199">
        <v>0</v>
      </c>
      <c r="N2199">
        <v>1</v>
      </c>
      <c r="O2199">
        <v>26.8</v>
      </c>
      <c r="P2199" t="s">
        <v>14516</v>
      </c>
      <c r="Q2199">
        <f t="shared" si="34"/>
        <v>125998</v>
      </c>
      <c r="R2199">
        <f>IF(COUNTIF($A$2:A2199,A2199)=1,Q2199,"")</f>
        <v>125998</v>
      </c>
    </row>
    <row r="2200" spans="1:18">
      <c r="A2200" t="s">
        <v>6222</v>
      </c>
      <c r="B2200" t="s">
        <v>2441</v>
      </c>
      <c r="C2200" t="s">
        <v>15471</v>
      </c>
      <c r="D2200" t="s">
        <v>60</v>
      </c>
      <c r="E2200" t="s">
        <v>14590</v>
      </c>
      <c r="F2200" t="s">
        <v>18017</v>
      </c>
      <c r="G2200" t="s">
        <v>80</v>
      </c>
      <c r="H2200" t="s">
        <v>14580</v>
      </c>
      <c r="I2200" t="s">
        <v>721</v>
      </c>
      <c r="J2200" s="28">
        <v>44741</v>
      </c>
      <c r="K2200" s="28"/>
      <c r="M2200">
        <v>0</v>
      </c>
      <c r="N2200">
        <v>1</v>
      </c>
      <c r="P2200" t="s">
        <v>14512</v>
      </c>
      <c r="Q2200">
        <f t="shared" si="34"/>
        <v>21892</v>
      </c>
      <c r="R2200">
        <f>IF(COUNTIF($A$2:A2200,A2200)=1,Q2200,"")</f>
        <v>21892</v>
      </c>
    </row>
    <row r="2201" spans="1:18">
      <c r="A2201" t="s">
        <v>10191</v>
      </c>
      <c r="B2201" t="s">
        <v>5143</v>
      </c>
      <c r="C2201" t="s">
        <v>16297</v>
      </c>
      <c r="D2201" t="s">
        <v>100</v>
      </c>
      <c r="E2201" t="s">
        <v>14522</v>
      </c>
      <c r="F2201" t="s">
        <v>18018</v>
      </c>
      <c r="G2201" t="s">
        <v>67</v>
      </c>
      <c r="H2201" t="s">
        <v>14619</v>
      </c>
      <c r="I2201" t="s">
        <v>1826</v>
      </c>
      <c r="J2201" s="28"/>
      <c r="K2201" s="28"/>
      <c r="M2201">
        <v>0</v>
      </c>
      <c r="N2201">
        <v>1</v>
      </c>
      <c r="O2201">
        <v>5.8</v>
      </c>
      <c r="P2201" t="s">
        <v>14524</v>
      </c>
      <c r="Q2201">
        <f t="shared" si="34"/>
        <v>2468</v>
      </c>
      <c r="R2201">
        <f>IF(COUNTIF($A$2:A2201,A2201)=1,Q2201,"")</f>
        <v>2468</v>
      </c>
    </row>
    <row r="2202" spans="1:18">
      <c r="A2202" t="s">
        <v>18019</v>
      </c>
      <c r="B2202" t="s">
        <v>1201</v>
      </c>
      <c r="C2202" t="s">
        <v>14611</v>
      </c>
      <c r="D2202" t="s">
        <v>100</v>
      </c>
      <c r="E2202" t="s">
        <v>14543</v>
      </c>
      <c r="F2202" t="s">
        <v>18020</v>
      </c>
      <c r="G2202" t="s">
        <v>67</v>
      </c>
      <c r="H2202" t="s">
        <v>14540</v>
      </c>
      <c r="I2202" t="s">
        <v>335</v>
      </c>
      <c r="J2202" s="28">
        <v>45128</v>
      </c>
      <c r="K2202" s="28">
        <v>45152</v>
      </c>
      <c r="L2202">
        <v>104</v>
      </c>
      <c r="M2202">
        <v>0</v>
      </c>
      <c r="N2202">
        <v>1</v>
      </c>
      <c r="P2202" t="s">
        <v>14550</v>
      </c>
      <c r="Q2202">
        <f t="shared" si="34"/>
        <v>5701</v>
      </c>
      <c r="R2202">
        <f>IF(COUNTIF($A$2:A2202,A2202)=1,Q2202,"")</f>
        <v>5701</v>
      </c>
    </row>
    <row r="2203" spans="1:18">
      <c r="A2203" t="s">
        <v>13878</v>
      </c>
      <c r="B2203" t="s">
        <v>794</v>
      </c>
      <c r="C2203" t="s">
        <v>3098</v>
      </c>
      <c r="D2203" t="s">
        <v>100</v>
      </c>
      <c r="E2203" t="s">
        <v>14509</v>
      </c>
      <c r="F2203" t="s">
        <v>18021</v>
      </c>
      <c r="G2203" t="s">
        <v>53</v>
      </c>
      <c r="H2203" t="s">
        <v>14630</v>
      </c>
      <c r="I2203" t="s">
        <v>1683</v>
      </c>
      <c r="J2203" s="28">
        <v>45755</v>
      </c>
      <c r="K2203" s="28"/>
      <c r="M2203">
        <v>0</v>
      </c>
      <c r="N2203">
        <v>1</v>
      </c>
      <c r="O2203">
        <v>2.5</v>
      </c>
      <c r="P2203" t="s">
        <v>14512</v>
      </c>
      <c r="Q2203">
        <f t="shared" si="34"/>
        <v>5164</v>
      </c>
      <c r="R2203">
        <f>IF(COUNTIF($A$2:A2203,A2203)=1,Q2203,"")</f>
        <v>5164</v>
      </c>
    </row>
    <row r="2204" spans="1:18">
      <c r="A2204" t="s">
        <v>6163</v>
      </c>
      <c r="B2204" t="s">
        <v>1701</v>
      </c>
      <c r="C2204" t="s">
        <v>15739</v>
      </c>
      <c r="D2204" t="s">
        <v>119</v>
      </c>
      <c r="E2204" t="s">
        <v>14504</v>
      </c>
      <c r="F2204" t="s">
        <v>18022</v>
      </c>
      <c r="G2204" t="s">
        <v>14588</v>
      </c>
      <c r="H2204" t="s">
        <v>14520</v>
      </c>
      <c r="I2204" t="s">
        <v>2757</v>
      </c>
      <c r="J2204" s="28">
        <v>45725</v>
      </c>
      <c r="K2204" s="28"/>
      <c r="M2204">
        <v>0</v>
      </c>
      <c r="N2204">
        <v>1</v>
      </c>
      <c r="O2204">
        <v>5.5</v>
      </c>
      <c r="P2204" t="s">
        <v>14550</v>
      </c>
      <c r="Q2204">
        <f t="shared" si="34"/>
        <v>12160</v>
      </c>
      <c r="R2204">
        <f>IF(COUNTIF($A$2:A2204,A2204)=1,Q2204,"")</f>
        <v>12160</v>
      </c>
    </row>
    <row r="2205" spans="1:18">
      <c r="A2205" t="s">
        <v>13179</v>
      </c>
      <c r="B2205" t="s">
        <v>867</v>
      </c>
      <c r="C2205" t="s">
        <v>3098</v>
      </c>
      <c r="D2205" t="s">
        <v>52</v>
      </c>
      <c r="E2205" t="s">
        <v>14590</v>
      </c>
      <c r="F2205" t="s">
        <v>18023</v>
      </c>
      <c r="G2205" t="s">
        <v>53</v>
      </c>
      <c r="H2205" t="s">
        <v>15237</v>
      </c>
      <c r="I2205" t="s">
        <v>7400</v>
      </c>
      <c r="J2205" s="28">
        <v>45666</v>
      </c>
      <c r="K2205" s="28"/>
      <c r="M2205">
        <v>0</v>
      </c>
      <c r="N2205">
        <v>1</v>
      </c>
      <c r="O2205">
        <v>30.2</v>
      </c>
      <c r="P2205" t="s">
        <v>14550</v>
      </c>
      <c r="Q2205">
        <f t="shared" si="34"/>
        <v>102204</v>
      </c>
      <c r="R2205">
        <f>IF(COUNTIF($A$2:A2205,A2205)=1,Q2205,"")</f>
        <v>102204</v>
      </c>
    </row>
    <row r="2206" spans="1:18">
      <c r="A2206" t="s">
        <v>5244</v>
      </c>
      <c r="B2206" t="s">
        <v>1179</v>
      </c>
      <c r="C2206" t="s">
        <v>15532</v>
      </c>
      <c r="D2206" t="s">
        <v>100</v>
      </c>
      <c r="E2206" t="s">
        <v>14543</v>
      </c>
      <c r="F2206" t="s">
        <v>18024</v>
      </c>
      <c r="G2206" t="s">
        <v>61</v>
      </c>
      <c r="H2206" t="s">
        <v>14580</v>
      </c>
      <c r="I2206" t="s">
        <v>2301</v>
      </c>
      <c r="J2206" s="28">
        <v>45251</v>
      </c>
      <c r="K2206" s="28">
        <v>45206</v>
      </c>
      <c r="L2206">
        <v>112</v>
      </c>
      <c r="M2206">
        <v>0</v>
      </c>
      <c r="N2206">
        <v>1</v>
      </c>
      <c r="P2206" t="s">
        <v>14524</v>
      </c>
      <c r="Q2206">
        <f t="shared" si="34"/>
        <v>3346</v>
      </c>
      <c r="R2206">
        <f>IF(COUNTIF($A$2:A2206,A2206)=1,Q2206,"")</f>
        <v>3346</v>
      </c>
    </row>
    <row r="2207" spans="1:18">
      <c r="A2207" t="s">
        <v>4810</v>
      </c>
      <c r="B2207" t="s">
        <v>1719</v>
      </c>
      <c r="C2207" t="s">
        <v>3098</v>
      </c>
      <c r="D2207" t="s">
        <v>60</v>
      </c>
      <c r="E2207" t="s">
        <v>14504</v>
      </c>
      <c r="F2207" t="s">
        <v>18025</v>
      </c>
      <c r="G2207" t="s">
        <v>133</v>
      </c>
      <c r="H2207" t="s">
        <v>14682</v>
      </c>
      <c r="I2207" t="s">
        <v>718</v>
      </c>
      <c r="J2207" s="28">
        <v>45466</v>
      </c>
      <c r="K2207" s="28"/>
      <c r="M2207">
        <v>0</v>
      </c>
      <c r="N2207">
        <v>1</v>
      </c>
      <c r="O2207">
        <v>15.7</v>
      </c>
      <c r="P2207" t="s">
        <v>14516</v>
      </c>
      <c r="Q2207">
        <f t="shared" si="34"/>
        <v>9463</v>
      </c>
      <c r="R2207">
        <f>IF(COUNTIF($A$2:A2207,A2207)=1,Q2207,"")</f>
        <v>9463</v>
      </c>
    </row>
    <row r="2208" spans="1:18">
      <c r="A2208" t="s">
        <v>12302</v>
      </c>
      <c r="B2208" t="s">
        <v>2309</v>
      </c>
      <c r="C2208" t="s">
        <v>16187</v>
      </c>
      <c r="D2208" t="s">
        <v>73</v>
      </c>
      <c r="E2208" t="s">
        <v>14558</v>
      </c>
      <c r="F2208" t="s">
        <v>18026</v>
      </c>
      <c r="G2208" t="s">
        <v>14588</v>
      </c>
      <c r="H2208" t="s">
        <v>14635</v>
      </c>
      <c r="I2208" t="s">
        <v>1324</v>
      </c>
      <c r="J2208" s="28">
        <v>45465</v>
      </c>
      <c r="K2208" s="28">
        <v>45364</v>
      </c>
      <c r="L2208">
        <v>48</v>
      </c>
      <c r="M2208">
        <v>0</v>
      </c>
      <c r="N2208">
        <v>1</v>
      </c>
      <c r="O2208">
        <v>0.4</v>
      </c>
      <c r="P2208" t="s">
        <v>14512</v>
      </c>
      <c r="Q2208">
        <f t="shared" si="34"/>
        <v>16891</v>
      </c>
      <c r="R2208">
        <f>IF(COUNTIF($A$2:A2208,A2208)=1,Q2208,"")</f>
        <v>16891</v>
      </c>
    </row>
    <row r="2209" spans="1:18">
      <c r="A2209" t="s">
        <v>10208</v>
      </c>
      <c r="B2209" t="s">
        <v>3862</v>
      </c>
      <c r="C2209" t="s">
        <v>14796</v>
      </c>
      <c r="D2209" t="s">
        <v>60</v>
      </c>
      <c r="E2209" t="s">
        <v>14509</v>
      </c>
      <c r="F2209" t="s">
        <v>15527</v>
      </c>
      <c r="G2209" t="s">
        <v>14519</v>
      </c>
      <c r="H2209" t="s">
        <v>14580</v>
      </c>
      <c r="I2209" t="s">
        <v>1501</v>
      </c>
      <c r="J2209" s="28">
        <v>45011</v>
      </c>
      <c r="K2209" s="28"/>
      <c r="M2209">
        <v>0</v>
      </c>
      <c r="N2209">
        <v>1</v>
      </c>
      <c r="O2209">
        <v>30.5</v>
      </c>
      <c r="P2209" t="s">
        <v>14524</v>
      </c>
      <c r="Q2209">
        <f t="shared" si="34"/>
        <v>5000</v>
      </c>
      <c r="R2209">
        <f>IF(COUNTIF($A$2:A2209,A2209)=1,Q2209,"")</f>
        <v>5000</v>
      </c>
    </row>
    <row r="2210" spans="1:18">
      <c r="A2210" t="s">
        <v>6664</v>
      </c>
      <c r="B2210" t="s">
        <v>1665</v>
      </c>
      <c r="C2210" t="s">
        <v>16086</v>
      </c>
      <c r="D2210" t="s">
        <v>100</v>
      </c>
      <c r="E2210" t="s">
        <v>14543</v>
      </c>
      <c r="F2210" t="s">
        <v>18027</v>
      </c>
      <c r="G2210" t="s">
        <v>80</v>
      </c>
      <c r="H2210" t="s">
        <v>16033</v>
      </c>
      <c r="I2210" t="s">
        <v>1820</v>
      </c>
      <c r="J2210" s="28">
        <v>45284</v>
      </c>
      <c r="K2210" s="28">
        <v>45209</v>
      </c>
      <c r="L2210">
        <v>93</v>
      </c>
      <c r="M2210">
        <v>0</v>
      </c>
      <c r="N2210">
        <v>1</v>
      </c>
      <c r="O2210">
        <v>30.5</v>
      </c>
      <c r="P2210" t="s">
        <v>14516</v>
      </c>
      <c r="Q2210">
        <f t="shared" si="34"/>
        <v>8792</v>
      </c>
      <c r="R2210">
        <f>IF(COUNTIF($A$2:A2210,A2210)=1,Q2210,"")</f>
        <v>8792</v>
      </c>
    </row>
    <row r="2211" spans="1:18">
      <c r="A2211" t="s">
        <v>18028</v>
      </c>
      <c r="B2211" t="s">
        <v>699</v>
      </c>
      <c r="C2211" t="s">
        <v>16448</v>
      </c>
      <c r="D2211" t="s">
        <v>100</v>
      </c>
      <c r="E2211" t="s">
        <v>14517</v>
      </c>
      <c r="F2211" t="s">
        <v>18029</v>
      </c>
      <c r="G2211" t="s">
        <v>133</v>
      </c>
      <c r="H2211" t="s">
        <v>14537</v>
      </c>
      <c r="I2211" t="s">
        <v>2547</v>
      </c>
      <c r="J2211" s="28">
        <v>45350</v>
      </c>
      <c r="K2211" s="28"/>
      <c r="M2211">
        <v>0</v>
      </c>
      <c r="N2211">
        <v>1</v>
      </c>
      <c r="O2211">
        <v>7.6</v>
      </c>
      <c r="P2211" t="s">
        <v>14516</v>
      </c>
      <c r="Q2211">
        <f t="shared" si="34"/>
        <v>2555</v>
      </c>
      <c r="R2211">
        <f>IF(COUNTIF($A$2:A2211,A2211)=1,Q2211,"")</f>
        <v>2555</v>
      </c>
    </row>
    <row r="2212" spans="1:18">
      <c r="A2212" t="s">
        <v>7431</v>
      </c>
      <c r="B2212" t="s">
        <v>285</v>
      </c>
      <c r="C2212" t="s">
        <v>16675</v>
      </c>
      <c r="D2212" t="s">
        <v>60</v>
      </c>
      <c r="E2212" t="s">
        <v>14517</v>
      </c>
      <c r="F2212" t="s">
        <v>18030</v>
      </c>
      <c r="G2212" t="s">
        <v>14588</v>
      </c>
      <c r="H2212" t="s">
        <v>14568</v>
      </c>
      <c r="I2212" t="s">
        <v>3350</v>
      </c>
      <c r="J2212" s="28">
        <v>45047</v>
      </c>
      <c r="K2212" s="28"/>
      <c r="M2212">
        <v>0</v>
      </c>
      <c r="N2212">
        <v>1</v>
      </c>
      <c r="O2212">
        <v>21.1</v>
      </c>
      <c r="P2212" t="s">
        <v>14524</v>
      </c>
      <c r="Q2212">
        <f t="shared" si="34"/>
        <v>6902</v>
      </c>
      <c r="R2212">
        <f>IF(COUNTIF($A$2:A2212,A2212)=1,Q2212,"")</f>
        <v>6902</v>
      </c>
    </row>
    <row r="2213" spans="1:18">
      <c r="A2213" t="s">
        <v>9359</v>
      </c>
      <c r="B2213" t="s">
        <v>3011</v>
      </c>
      <c r="C2213" t="s">
        <v>15618</v>
      </c>
      <c r="D2213" t="s">
        <v>100</v>
      </c>
      <c r="E2213" t="s">
        <v>14558</v>
      </c>
      <c r="F2213" t="s">
        <v>14531</v>
      </c>
      <c r="G2213" t="s">
        <v>74</v>
      </c>
      <c r="H2213" t="s">
        <v>14527</v>
      </c>
      <c r="I2213" t="s">
        <v>2539</v>
      </c>
      <c r="J2213" s="28">
        <v>45041</v>
      </c>
      <c r="K2213" s="28">
        <v>45064</v>
      </c>
      <c r="L2213">
        <v>127</v>
      </c>
      <c r="M2213">
        <v>0</v>
      </c>
      <c r="N2213">
        <v>1</v>
      </c>
      <c r="O2213">
        <v>21.6</v>
      </c>
      <c r="P2213" t="s">
        <v>14516</v>
      </c>
      <c r="Q2213">
        <f t="shared" si="34"/>
        <v>4000</v>
      </c>
      <c r="R2213">
        <f>IF(COUNTIF($A$2:A2213,A2213)=1,Q2213,"")</f>
        <v>4000</v>
      </c>
    </row>
    <row r="2214" spans="1:18">
      <c r="A2214" t="s">
        <v>9191</v>
      </c>
      <c r="B2214" t="s">
        <v>445</v>
      </c>
      <c r="C2214" t="s">
        <v>15272</v>
      </c>
      <c r="D2214" t="s">
        <v>119</v>
      </c>
      <c r="E2214" t="s">
        <v>14543</v>
      </c>
      <c r="F2214" t="s">
        <v>18031</v>
      </c>
      <c r="G2214" t="s">
        <v>80</v>
      </c>
      <c r="H2214" t="s">
        <v>14540</v>
      </c>
      <c r="I2214" t="s">
        <v>1006</v>
      </c>
      <c r="J2214" s="28">
        <v>44893</v>
      </c>
      <c r="K2214" s="28">
        <v>44857</v>
      </c>
      <c r="L2214">
        <v>48</v>
      </c>
      <c r="M2214">
        <v>0</v>
      </c>
      <c r="N2214">
        <v>1</v>
      </c>
      <c r="O2214">
        <v>25.4</v>
      </c>
      <c r="P2214" t="s">
        <v>14507</v>
      </c>
      <c r="Q2214">
        <f t="shared" si="34"/>
        <v>8424</v>
      </c>
      <c r="R2214">
        <f>IF(COUNTIF($A$2:A2214,A2214)=1,Q2214,"")</f>
        <v>8424</v>
      </c>
    </row>
    <row r="2215" spans="1:18">
      <c r="A2215" t="s">
        <v>18032</v>
      </c>
      <c r="B2215" t="s">
        <v>84</v>
      </c>
      <c r="C2215" t="s">
        <v>15709</v>
      </c>
      <c r="D2215" t="s">
        <v>60</v>
      </c>
      <c r="E2215" t="s">
        <v>14543</v>
      </c>
      <c r="F2215" t="s">
        <v>15108</v>
      </c>
      <c r="G2215" t="s">
        <v>90</v>
      </c>
      <c r="H2215" t="s">
        <v>14537</v>
      </c>
      <c r="I2215" t="s">
        <v>1336</v>
      </c>
      <c r="J2215" s="28">
        <v>45650</v>
      </c>
      <c r="K2215" s="28">
        <v>45756</v>
      </c>
      <c r="L2215">
        <v>197</v>
      </c>
      <c r="M2215">
        <v>1</v>
      </c>
      <c r="N2215">
        <v>3</v>
      </c>
      <c r="O2215">
        <v>0</v>
      </c>
      <c r="P2215" t="s">
        <v>14507</v>
      </c>
      <c r="Q2215">
        <f t="shared" si="34"/>
        <v>12000</v>
      </c>
      <c r="R2215">
        <f>IF(COUNTIF($A$2:A2215,A2215)=1,Q2215,"")</f>
        <v>12000</v>
      </c>
    </row>
    <row r="2216" spans="1:18">
      <c r="A2216" t="s">
        <v>18033</v>
      </c>
      <c r="B2216" t="s">
        <v>10698</v>
      </c>
      <c r="C2216" t="s">
        <v>14699</v>
      </c>
      <c r="D2216" t="s">
        <v>73</v>
      </c>
      <c r="E2216" t="s">
        <v>14509</v>
      </c>
      <c r="F2216" t="s">
        <v>15108</v>
      </c>
      <c r="G2216" t="s">
        <v>74</v>
      </c>
      <c r="H2216" t="s">
        <v>14553</v>
      </c>
      <c r="I2216" t="s">
        <v>5597</v>
      </c>
      <c r="J2216" s="28">
        <v>44776</v>
      </c>
      <c r="K2216" s="28"/>
      <c r="M2216">
        <v>0</v>
      </c>
      <c r="N2216">
        <v>1</v>
      </c>
      <c r="O2216">
        <v>4</v>
      </c>
      <c r="P2216" t="s">
        <v>14524</v>
      </c>
      <c r="Q2216">
        <f t="shared" si="34"/>
        <v>12000</v>
      </c>
      <c r="R2216">
        <f>IF(COUNTIF($A$2:A2216,A2216)=1,Q2216,"")</f>
        <v>12000</v>
      </c>
    </row>
    <row r="2217" spans="1:18">
      <c r="A2217" t="s">
        <v>12953</v>
      </c>
      <c r="B2217" t="s">
        <v>1411</v>
      </c>
      <c r="C2217" t="s">
        <v>14876</v>
      </c>
      <c r="D2217" t="s">
        <v>100</v>
      </c>
      <c r="E2217" t="s">
        <v>14543</v>
      </c>
      <c r="F2217" t="s">
        <v>15721</v>
      </c>
      <c r="G2217" t="s">
        <v>74</v>
      </c>
      <c r="H2217" t="s">
        <v>14545</v>
      </c>
      <c r="I2217" t="s">
        <v>621</v>
      </c>
      <c r="J2217" s="28">
        <v>45096</v>
      </c>
      <c r="K2217" s="28">
        <v>45016</v>
      </c>
      <c r="L2217">
        <v>39</v>
      </c>
      <c r="M2217">
        <v>0</v>
      </c>
      <c r="N2217">
        <v>1</v>
      </c>
      <c r="O2217">
        <v>15</v>
      </c>
      <c r="P2217" t="s">
        <v>14516</v>
      </c>
      <c r="Q2217">
        <f t="shared" si="34"/>
        <v>5710</v>
      </c>
      <c r="R2217">
        <f>IF(COUNTIF($A$2:A2217,A2217)=1,Q2217,"")</f>
        <v>5710</v>
      </c>
    </row>
    <row r="2218" spans="1:18">
      <c r="A2218" t="s">
        <v>6493</v>
      </c>
      <c r="B2218" t="s">
        <v>5545</v>
      </c>
      <c r="C2218" t="s">
        <v>14555</v>
      </c>
      <c r="D2218" t="s">
        <v>119</v>
      </c>
      <c r="E2218" t="s">
        <v>14504</v>
      </c>
      <c r="F2218" t="s">
        <v>18034</v>
      </c>
      <c r="G2218" t="s">
        <v>14588</v>
      </c>
      <c r="H2218" t="s">
        <v>14549</v>
      </c>
      <c r="I2218" t="s">
        <v>1262</v>
      </c>
      <c r="J2218" s="28">
        <v>45789</v>
      </c>
      <c r="K2218" s="28"/>
      <c r="M2218">
        <v>0</v>
      </c>
      <c r="N2218">
        <v>1</v>
      </c>
      <c r="O2218">
        <v>17.100000000000001</v>
      </c>
      <c r="P2218" t="s">
        <v>14550</v>
      </c>
      <c r="Q2218">
        <f t="shared" si="34"/>
        <v>12228</v>
      </c>
      <c r="R2218">
        <f>IF(COUNTIF($A$2:A2218,A2218)=1,Q2218,"")</f>
        <v>12228</v>
      </c>
    </row>
    <row r="2219" spans="1:18">
      <c r="A2219" t="s">
        <v>11355</v>
      </c>
      <c r="B2219" t="s">
        <v>3246</v>
      </c>
      <c r="C2219" t="s">
        <v>3098</v>
      </c>
      <c r="D2219" t="s">
        <v>60</v>
      </c>
      <c r="E2219" t="s">
        <v>14509</v>
      </c>
      <c r="F2219" t="s">
        <v>18035</v>
      </c>
      <c r="G2219" t="s">
        <v>133</v>
      </c>
      <c r="H2219" t="s">
        <v>14630</v>
      </c>
      <c r="I2219" t="s">
        <v>1768</v>
      </c>
      <c r="J2219" s="28">
        <v>45274</v>
      </c>
      <c r="K2219" s="28"/>
      <c r="M2219">
        <v>0</v>
      </c>
      <c r="N2219">
        <v>1</v>
      </c>
      <c r="O2219">
        <v>8.1</v>
      </c>
      <c r="P2219" t="s">
        <v>14512</v>
      </c>
      <c r="Q2219">
        <f t="shared" si="34"/>
        <v>10834</v>
      </c>
      <c r="R2219">
        <f>IF(COUNTIF($A$2:A2219,A2219)=1,Q2219,"")</f>
        <v>10834</v>
      </c>
    </row>
    <row r="2220" spans="1:18">
      <c r="A2220" t="s">
        <v>13711</v>
      </c>
      <c r="B2220" t="s">
        <v>18036</v>
      </c>
      <c r="C2220" t="s">
        <v>16700</v>
      </c>
      <c r="D2220" t="s">
        <v>100</v>
      </c>
      <c r="E2220" t="s">
        <v>14509</v>
      </c>
      <c r="F2220" t="s">
        <v>18037</v>
      </c>
      <c r="G2220" t="s">
        <v>90</v>
      </c>
      <c r="H2220" t="s">
        <v>14635</v>
      </c>
      <c r="I2220" t="s">
        <v>13248</v>
      </c>
      <c r="J2220" s="28">
        <v>44801</v>
      </c>
      <c r="K2220" s="28"/>
      <c r="M2220">
        <v>0</v>
      </c>
      <c r="N2220">
        <v>1</v>
      </c>
      <c r="P2220" t="s">
        <v>14550</v>
      </c>
      <c r="Q2220">
        <f t="shared" si="34"/>
        <v>3282</v>
      </c>
      <c r="R2220">
        <f>IF(COUNTIF($A$2:A2220,A2220)=1,Q2220,"")</f>
        <v>3282</v>
      </c>
    </row>
    <row r="2221" spans="1:18">
      <c r="A2221" t="s">
        <v>18038</v>
      </c>
      <c r="B2221" t="s">
        <v>2809</v>
      </c>
      <c r="C2221" t="s">
        <v>3098</v>
      </c>
      <c r="D2221" t="s">
        <v>60</v>
      </c>
      <c r="E2221" t="s">
        <v>14509</v>
      </c>
      <c r="F2221" t="s">
        <v>18039</v>
      </c>
      <c r="G2221" t="s">
        <v>80</v>
      </c>
      <c r="H2221" t="s">
        <v>14616</v>
      </c>
      <c r="I2221" t="s">
        <v>1468</v>
      </c>
      <c r="J2221" s="28">
        <v>44764</v>
      </c>
      <c r="K2221" s="28"/>
      <c r="M2221">
        <v>0</v>
      </c>
      <c r="N2221">
        <v>1</v>
      </c>
      <c r="O2221">
        <v>18</v>
      </c>
      <c r="P2221" t="s">
        <v>14516</v>
      </c>
      <c r="Q2221">
        <f t="shared" si="34"/>
        <v>15651</v>
      </c>
      <c r="R2221">
        <f>IF(COUNTIF($A$2:A2221,A2221)=1,Q2221,"")</f>
        <v>15651</v>
      </c>
    </row>
    <row r="2222" spans="1:18">
      <c r="A2222" t="s">
        <v>4852</v>
      </c>
      <c r="B2222" t="s">
        <v>5870</v>
      </c>
      <c r="C2222" t="s">
        <v>15910</v>
      </c>
      <c r="D2222" t="s">
        <v>52</v>
      </c>
      <c r="E2222" t="s">
        <v>14509</v>
      </c>
      <c r="F2222" t="s">
        <v>18040</v>
      </c>
      <c r="G2222" t="s">
        <v>61</v>
      </c>
      <c r="H2222" t="s">
        <v>14580</v>
      </c>
      <c r="I2222" t="s">
        <v>1180</v>
      </c>
      <c r="J2222" s="28"/>
      <c r="K2222" s="28"/>
      <c r="M2222">
        <v>0</v>
      </c>
      <c r="N2222">
        <v>1</v>
      </c>
      <c r="O2222">
        <v>25.5</v>
      </c>
      <c r="P2222" t="s">
        <v>14516</v>
      </c>
      <c r="Q2222">
        <f t="shared" si="34"/>
        <v>82904</v>
      </c>
      <c r="R2222">
        <f>IF(COUNTIF($A$2:A2222,A2222)=1,Q2222,"")</f>
        <v>82904</v>
      </c>
    </row>
    <row r="2223" spans="1:18">
      <c r="A2223" t="s">
        <v>18041</v>
      </c>
      <c r="B2223" t="s">
        <v>5515</v>
      </c>
      <c r="C2223" t="s">
        <v>3098</v>
      </c>
      <c r="D2223" t="s">
        <v>73</v>
      </c>
      <c r="E2223" t="s">
        <v>14522</v>
      </c>
      <c r="F2223" t="s">
        <v>16062</v>
      </c>
      <c r="G2223" t="s">
        <v>90</v>
      </c>
      <c r="H2223" t="s">
        <v>14665</v>
      </c>
      <c r="I2223" t="s">
        <v>1006</v>
      </c>
      <c r="J2223" s="28">
        <v>44985</v>
      </c>
      <c r="K2223" s="28"/>
      <c r="M2223">
        <v>0</v>
      </c>
      <c r="N2223">
        <v>1</v>
      </c>
      <c r="P2223" t="s">
        <v>14512</v>
      </c>
      <c r="Q2223">
        <f t="shared" si="34"/>
        <v>44000</v>
      </c>
      <c r="R2223">
        <f>IF(COUNTIF($A$2:A2223,A2223)=1,Q2223,"")</f>
        <v>44000</v>
      </c>
    </row>
    <row r="2224" spans="1:18">
      <c r="A2224" t="s">
        <v>12641</v>
      </c>
      <c r="B2224" t="s">
        <v>655</v>
      </c>
      <c r="C2224" t="s">
        <v>3098</v>
      </c>
      <c r="D2224" t="s">
        <v>100</v>
      </c>
      <c r="E2224" t="s">
        <v>14509</v>
      </c>
      <c r="F2224" t="s">
        <v>18042</v>
      </c>
      <c r="G2224" t="s">
        <v>14588</v>
      </c>
      <c r="H2224" t="s">
        <v>14635</v>
      </c>
      <c r="I2224" t="s">
        <v>2891</v>
      </c>
      <c r="J2224" s="28">
        <v>45304</v>
      </c>
      <c r="K2224" s="28"/>
      <c r="M2224">
        <v>0</v>
      </c>
      <c r="N2224">
        <v>1</v>
      </c>
      <c r="O2224">
        <v>15.8</v>
      </c>
      <c r="P2224" t="s">
        <v>14512</v>
      </c>
      <c r="Q2224">
        <f t="shared" si="34"/>
        <v>4446</v>
      </c>
      <c r="R2224">
        <f>IF(COUNTIF($A$2:A2224,A2224)=1,Q2224,"")</f>
        <v>4446</v>
      </c>
    </row>
    <row r="2225" spans="1:18">
      <c r="A2225" t="s">
        <v>12818</v>
      </c>
      <c r="B2225" t="s">
        <v>4240</v>
      </c>
      <c r="C2225" t="s">
        <v>15284</v>
      </c>
      <c r="D2225" t="s">
        <v>73</v>
      </c>
      <c r="E2225" t="s">
        <v>14543</v>
      </c>
      <c r="F2225" t="s">
        <v>18043</v>
      </c>
      <c r="G2225" t="s">
        <v>14519</v>
      </c>
      <c r="H2225" t="s">
        <v>14574</v>
      </c>
      <c r="I2225" t="s">
        <v>2929</v>
      </c>
      <c r="J2225" s="28">
        <v>45276</v>
      </c>
      <c r="K2225" s="28">
        <v>45413</v>
      </c>
      <c r="L2225">
        <v>194</v>
      </c>
      <c r="M2225">
        <v>0</v>
      </c>
      <c r="N2225">
        <v>1</v>
      </c>
      <c r="O2225">
        <v>24.8</v>
      </c>
      <c r="P2225" t="s">
        <v>14524</v>
      </c>
      <c r="Q2225">
        <f t="shared" si="34"/>
        <v>23099</v>
      </c>
      <c r="R2225">
        <f>IF(COUNTIF($A$2:A2225,A2225)=1,Q2225,"")</f>
        <v>23099</v>
      </c>
    </row>
    <row r="2226" spans="1:18">
      <c r="A2226" t="s">
        <v>5909</v>
      </c>
      <c r="B2226" t="s">
        <v>1424</v>
      </c>
      <c r="C2226" t="s">
        <v>3098</v>
      </c>
      <c r="D2226" t="s">
        <v>60</v>
      </c>
      <c r="E2226" t="s">
        <v>14517</v>
      </c>
      <c r="F2226" t="s">
        <v>18044</v>
      </c>
      <c r="G2226" t="s">
        <v>67</v>
      </c>
      <c r="H2226" t="s">
        <v>14545</v>
      </c>
      <c r="I2226" t="s">
        <v>2118</v>
      </c>
      <c r="J2226" s="28">
        <v>44917</v>
      </c>
      <c r="K2226" s="28"/>
      <c r="M2226">
        <v>0</v>
      </c>
      <c r="N2226">
        <v>1</v>
      </c>
      <c r="O2226">
        <v>13</v>
      </c>
      <c r="P2226" t="s">
        <v>14507</v>
      </c>
      <c r="Q2226">
        <f t="shared" si="34"/>
        <v>11123</v>
      </c>
      <c r="R2226">
        <f>IF(COUNTIF($A$2:A2226,A2226)=1,Q2226,"")</f>
        <v>11123</v>
      </c>
    </row>
    <row r="2227" spans="1:18">
      <c r="A2227" t="s">
        <v>18045</v>
      </c>
      <c r="B2227" t="s">
        <v>2502</v>
      </c>
      <c r="C2227" t="s">
        <v>14786</v>
      </c>
      <c r="D2227" t="s">
        <v>119</v>
      </c>
      <c r="E2227" t="s">
        <v>14522</v>
      </c>
      <c r="F2227" t="s">
        <v>18046</v>
      </c>
      <c r="G2227" t="s">
        <v>80</v>
      </c>
      <c r="H2227" t="s">
        <v>14682</v>
      </c>
      <c r="I2227" t="s">
        <v>1933</v>
      </c>
      <c r="J2227" s="28">
        <v>45230</v>
      </c>
      <c r="K2227" s="28"/>
      <c r="M2227">
        <v>0</v>
      </c>
      <c r="N2227">
        <v>1</v>
      </c>
      <c r="O2227">
        <v>31.7</v>
      </c>
      <c r="P2227" t="s">
        <v>14516</v>
      </c>
      <c r="Q2227">
        <f t="shared" si="34"/>
        <v>9570</v>
      </c>
      <c r="R2227">
        <f>IF(COUNTIF($A$2:A2227,A2227)=1,Q2227,"")</f>
        <v>9570</v>
      </c>
    </row>
    <row r="2228" spans="1:18">
      <c r="A2228" t="s">
        <v>18047</v>
      </c>
      <c r="B2228" t="s">
        <v>1207</v>
      </c>
      <c r="C2228" t="s">
        <v>16451</v>
      </c>
      <c r="D2228" t="s">
        <v>73</v>
      </c>
      <c r="E2228" t="s">
        <v>14590</v>
      </c>
      <c r="F2228" t="s">
        <v>18048</v>
      </c>
      <c r="G2228" t="s">
        <v>80</v>
      </c>
      <c r="H2228" t="s">
        <v>14549</v>
      </c>
      <c r="I2228" t="s">
        <v>1361</v>
      </c>
      <c r="J2228" s="28">
        <v>44949</v>
      </c>
      <c r="K2228" s="28"/>
      <c r="M2228">
        <v>0</v>
      </c>
      <c r="N2228">
        <v>1</v>
      </c>
      <c r="O2228">
        <v>12.5</v>
      </c>
      <c r="P2228" t="s">
        <v>14507</v>
      </c>
      <c r="Q2228">
        <f t="shared" si="34"/>
        <v>33115</v>
      </c>
      <c r="R2228">
        <f>IF(COUNTIF($A$2:A2228,A2228)=1,Q2228,"")</f>
        <v>33115</v>
      </c>
    </row>
    <row r="2229" spans="1:18">
      <c r="A2229" t="s">
        <v>12407</v>
      </c>
      <c r="B2229" t="s">
        <v>5802</v>
      </c>
      <c r="C2229" t="s">
        <v>16675</v>
      </c>
      <c r="D2229" t="s">
        <v>73</v>
      </c>
      <c r="E2229" t="s">
        <v>14543</v>
      </c>
      <c r="F2229" t="s">
        <v>18049</v>
      </c>
      <c r="G2229" t="s">
        <v>14519</v>
      </c>
      <c r="H2229" t="s">
        <v>14754</v>
      </c>
      <c r="I2229" t="s">
        <v>3033</v>
      </c>
      <c r="J2229" s="28">
        <v>45198</v>
      </c>
      <c r="K2229" s="28">
        <v>45232</v>
      </c>
      <c r="L2229">
        <v>55</v>
      </c>
      <c r="M2229">
        <v>1</v>
      </c>
      <c r="N2229">
        <v>1</v>
      </c>
      <c r="O2229">
        <v>23.6</v>
      </c>
      <c r="P2229" t="s">
        <v>14550</v>
      </c>
      <c r="Q2229">
        <f t="shared" si="34"/>
        <v>18143</v>
      </c>
      <c r="R2229">
        <f>IF(COUNTIF($A$2:A2229,A2229)=1,Q2229,"")</f>
        <v>18143</v>
      </c>
    </row>
    <row r="2230" spans="1:18">
      <c r="A2230" t="s">
        <v>18050</v>
      </c>
      <c r="B2230" t="s">
        <v>3773</v>
      </c>
      <c r="C2230" t="s">
        <v>3098</v>
      </c>
      <c r="D2230" t="s">
        <v>100</v>
      </c>
      <c r="E2230" t="s">
        <v>14504</v>
      </c>
      <c r="F2230" t="s">
        <v>18051</v>
      </c>
      <c r="G2230" t="s">
        <v>53</v>
      </c>
      <c r="H2230" t="s">
        <v>15530</v>
      </c>
      <c r="I2230" t="s">
        <v>480</v>
      </c>
      <c r="J2230" s="28">
        <v>45675</v>
      </c>
      <c r="K2230" s="28"/>
      <c r="M2230">
        <v>0</v>
      </c>
      <c r="N2230">
        <v>1</v>
      </c>
      <c r="O2230">
        <v>25.7</v>
      </c>
      <c r="P2230" t="s">
        <v>14516</v>
      </c>
      <c r="Q2230">
        <f t="shared" si="34"/>
        <v>3098</v>
      </c>
      <c r="R2230">
        <f>IF(COUNTIF($A$2:A2230,A2230)=1,Q2230,"")</f>
        <v>3098</v>
      </c>
    </row>
    <row r="2231" spans="1:18">
      <c r="A2231" t="s">
        <v>7625</v>
      </c>
      <c r="B2231" t="s">
        <v>1175</v>
      </c>
      <c r="C2231" t="s">
        <v>3098</v>
      </c>
      <c r="D2231" t="s">
        <v>52</v>
      </c>
      <c r="E2231" t="s">
        <v>14590</v>
      </c>
      <c r="F2231" t="s">
        <v>18052</v>
      </c>
      <c r="G2231" t="s">
        <v>61</v>
      </c>
      <c r="H2231" t="s">
        <v>14511</v>
      </c>
      <c r="I2231" t="s">
        <v>6931</v>
      </c>
      <c r="J2231" s="28">
        <v>45375</v>
      </c>
      <c r="K2231" s="28"/>
      <c r="M2231">
        <v>0</v>
      </c>
      <c r="N2231">
        <v>1</v>
      </c>
      <c r="P2231" t="s">
        <v>14524</v>
      </c>
      <c r="Q2231">
        <f t="shared" si="34"/>
        <v>102367</v>
      </c>
      <c r="R2231">
        <f>IF(COUNTIF($A$2:A2231,A2231)=1,Q2231,"")</f>
        <v>102367</v>
      </c>
    </row>
    <row r="2232" spans="1:18">
      <c r="A2232" t="s">
        <v>18053</v>
      </c>
      <c r="B2232" t="s">
        <v>4467</v>
      </c>
      <c r="C2232" t="s">
        <v>15057</v>
      </c>
      <c r="D2232" t="s">
        <v>119</v>
      </c>
      <c r="E2232" t="s">
        <v>14590</v>
      </c>
      <c r="F2232" t="s">
        <v>18054</v>
      </c>
      <c r="G2232" t="s">
        <v>133</v>
      </c>
      <c r="H2232" t="s">
        <v>14917</v>
      </c>
      <c r="I2232" t="s">
        <v>1091</v>
      </c>
      <c r="J2232" s="28">
        <v>45634</v>
      </c>
      <c r="K2232" s="28"/>
      <c r="M2232">
        <v>0</v>
      </c>
      <c r="N2232">
        <v>1</v>
      </c>
      <c r="P2232" t="s">
        <v>14512</v>
      </c>
      <c r="Q2232">
        <f t="shared" si="34"/>
        <v>5930</v>
      </c>
      <c r="R2232">
        <f>IF(COUNTIF($A$2:A2232,A2232)=1,Q2232,"")</f>
        <v>5930</v>
      </c>
    </row>
    <row r="2233" spans="1:18">
      <c r="A2233" t="s">
        <v>18055</v>
      </c>
      <c r="B2233" t="s">
        <v>142</v>
      </c>
      <c r="C2233" t="s">
        <v>15526</v>
      </c>
      <c r="D2233" t="s">
        <v>100</v>
      </c>
      <c r="E2233" t="s">
        <v>14509</v>
      </c>
      <c r="F2233" t="s">
        <v>18056</v>
      </c>
      <c r="G2233" t="s">
        <v>74</v>
      </c>
      <c r="H2233" t="s">
        <v>14553</v>
      </c>
      <c r="I2233" t="s">
        <v>3946</v>
      </c>
      <c r="J2233" s="28">
        <v>45654</v>
      </c>
      <c r="K2233" s="28"/>
      <c r="M2233">
        <v>0</v>
      </c>
      <c r="N2233">
        <v>1</v>
      </c>
      <c r="O2233">
        <v>33.5</v>
      </c>
      <c r="P2233" t="s">
        <v>14512</v>
      </c>
      <c r="Q2233">
        <f t="shared" si="34"/>
        <v>6021</v>
      </c>
      <c r="R2233">
        <f>IF(COUNTIF($A$2:A2233,A2233)=1,Q2233,"")</f>
        <v>6021</v>
      </c>
    </row>
    <row r="2234" spans="1:18">
      <c r="A2234" t="s">
        <v>18057</v>
      </c>
      <c r="B2234" t="s">
        <v>487</v>
      </c>
      <c r="C2234" t="s">
        <v>14941</v>
      </c>
      <c r="D2234" t="s">
        <v>52</v>
      </c>
      <c r="E2234" t="s">
        <v>14522</v>
      </c>
      <c r="F2234" t="s">
        <v>18058</v>
      </c>
      <c r="G2234" t="s">
        <v>61</v>
      </c>
      <c r="H2234" t="s">
        <v>14639</v>
      </c>
      <c r="I2234" t="s">
        <v>110</v>
      </c>
      <c r="J2234" s="28">
        <v>45035</v>
      </c>
      <c r="K2234" s="28"/>
      <c r="M2234">
        <v>0</v>
      </c>
      <c r="N2234">
        <v>1</v>
      </c>
      <c r="O2234">
        <v>1.6</v>
      </c>
      <c r="P2234" t="s">
        <v>14550</v>
      </c>
      <c r="Q2234">
        <f t="shared" si="34"/>
        <v>211000</v>
      </c>
      <c r="R2234">
        <f>IF(COUNTIF($A$2:A2234,A2234)=1,Q2234,"")</f>
        <v>211000</v>
      </c>
    </row>
    <row r="2235" spans="1:18">
      <c r="A2235" t="s">
        <v>8035</v>
      </c>
      <c r="B2235" t="s">
        <v>2478</v>
      </c>
      <c r="C2235" t="s">
        <v>15212</v>
      </c>
      <c r="D2235" t="s">
        <v>60</v>
      </c>
      <c r="E2235" t="s">
        <v>14522</v>
      </c>
      <c r="F2235" t="s">
        <v>18059</v>
      </c>
      <c r="G2235" t="s">
        <v>74</v>
      </c>
      <c r="H2235" t="s">
        <v>14682</v>
      </c>
      <c r="I2235" t="s">
        <v>3419</v>
      </c>
      <c r="J2235" s="28">
        <v>45660</v>
      </c>
      <c r="K2235" s="28"/>
      <c r="M2235">
        <v>0</v>
      </c>
      <c r="N2235">
        <v>1</v>
      </c>
      <c r="O2235">
        <v>12.7</v>
      </c>
      <c r="P2235" t="s">
        <v>14524</v>
      </c>
      <c r="Q2235">
        <f t="shared" si="34"/>
        <v>8439</v>
      </c>
      <c r="R2235">
        <f>IF(COUNTIF($A$2:A2235,A2235)=1,Q2235,"")</f>
        <v>8439</v>
      </c>
    </row>
    <row r="2236" spans="1:18">
      <c r="A2236" t="s">
        <v>11208</v>
      </c>
      <c r="B2236" t="s">
        <v>556</v>
      </c>
      <c r="C2236" t="s">
        <v>15908</v>
      </c>
      <c r="D2236" t="s">
        <v>60</v>
      </c>
      <c r="E2236" t="s">
        <v>14522</v>
      </c>
      <c r="F2236" t="s">
        <v>18060</v>
      </c>
      <c r="G2236" t="s">
        <v>53</v>
      </c>
      <c r="H2236" t="s">
        <v>14545</v>
      </c>
      <c r="I2236" t="s">
        <v>597</v>
      </c>
      <c r="J2236" s="28">
        <v>45063</v>
      </c>
      <c r="K2236" s="28"/>
      <c r="M2236">
        <v>0</v>
      </c>
      <c r="N2236">
        <v>1</v>
      </c>
      <c r="O2236">
        <v>9.4</v>
      </c>
      <c r="P2236" t="s">
        <v>14507</v>
      </c>
      <c r="Q2236">
        <f t="shared" si="34"/>
        <v>9703</v>
      </c>
      <c r="R2236">
        <f>IF(COUNTIF($A$2:A2236,A2236)=1,Q2236,"")</f>
        <v>9703</v>
      </c>
    </row>
    <row r="2237" spans="1:18">
      <c r="A2237" t="s">
        <v>11850</v>
      </c>
      <c r="B2237" t="s">
        <v>3037</v>
      </c>
      <c r="C2237" t="s">
        <v>14944</v>
      </c>
      <c r="D2237" t="s">
        <v>52</v>
      </c>
      <c r="E2237" t="s">
        <v>14590</v>
      </c>
      <c r="F2237" t="s">
        <v>18061</v>
      </c>
      <c r="G2237" t="s">
        <v>133</v>
      </c>
      <c r="H2237" t="s">
        <v>15213</v>
      </c>
      <c r="I2237" t="s">
        <v>1838</v>
      </c>
      <c r="J2237" s="28">
        <v>45493</v>
      </c>
      <c r="K2237" s="28"/>
      <c r="M2237">
        <v>0</v>
      </c>
      <c r="N2237">
        <v>1</v>
      </c>
      <c r="O2237">
        <v>4.3</v>
      </c>
      <c r="P2237" t="s">
        <v>14507</v>
      </c>
      <c r="Q2237">
        <f t="shared" si="34"/>
        <v>117016</v>
      </c>
      <c r="R2237">
        <f>IF(COUNTIF($A$2:A2237,A2237)=1,Q2237,"")</f>
        <v>117016</v>
      </c>
    </row>
    <row r="2238" spans="1:18">
      <c r="A2238" t="s">
        <v>4955</v>
      </c>
      <c r="B2238" t="s">
        <v>1870</v>
      </c>
      <c r="C2238" t="s">
        <v>3098</v>
      </c>
      <c r="D2238" t="s">
        <v>60</v>
      </c>
      <c r="E2238" t="s">
        <v>14517</v>
      </c>
      <c r="F2238" t="s">
        <v>14593</v>
      </c>
      <c r="G2238" t="s">
        <v>61</v>
      </c>
      <c r="H2238" t="s">
        <v>14616</v>
      </c>
      <c r="I2238" t="s">
        <v>585</v>
      </c>
      <c r="J2238" s="28">
        <v>45191</v>
      </c>
      <c r="K2238" s="28"/>
      <c r="M2238">
        <v>0</v>
      </c>
      <c r="N2238">
        <v>1</v>
      </c>
      <c r="O2238">
        <v>7.4</v>
      </c>
      <c r="P2238" t="s">
        <v>14524</v>
      </c>
      <c r="Q2238">
        <f t="shared" si="34"/>
        <v>8000</v>
      </c>
      <c r="R2238">
        <f>IF(COUNTIF($A$2:A2238,A2238)=1,Q2238,"")</f>
        <v>8000</v>
      </c>
    </row>
    <row r="2239" spans="1:18">
      <c r="A2239" t="s">
        <v>10948</v>
      </c>
      <c r="B2239" t="s">
        <v>6063</v>
      </c>
      <c r="C2239" t="s">
        <v>3098</v>
      </c>
      <c r="D2239" t="s">
        <v>100</v>
      </c>
      <c r="E2239" t="s">
        <v>14590</v>
      </c>
      <c r="F2239" t="s">
        <v>18062</v>
      </c>
      <c r="G2239" t="s">
        <v>14519</v>
      </c>
      <c r="H2239" t="s">
        <v>14568</v>
      </c>
      <c r="I2239" t="s">
        <v>1505</v>
      </c>
      <c r="J2239" s="28">
        <v>44757</v>
      </c>
      <c r="K2239" s="28"/>
      <c r="M2239">
        <v>0</v>
      </c>
      <c r="N2239">
        <v>1</v>
      </c>
      <c r="O2239">
        <v>19.600000000000001</v>
      </c>
      <c r="P2239" t="s">
        <v>14550</v>
      </c>
      <c r="Q2239">
        <f t="shared" si="34"/>
        <v>8660</v>
      </c>
      <c r="R2239">
        <f>IF(COUNTIF($A$2:A2239,A2239)=1,Q2239,"")</f>
        <v>8660</v>
      </c>
    </row>
    <row r="2240" spans="1:18">
      <c r="A2240" t="s">
        <v>18063</v>
      </c>
      <c r="B2240" t="s">
        <v>1887</v>
      </c>
      <c r="C2240" t="s">
        <v>3098</v>
      </c>
      <c r="D2240" t="s">
        <v>119</v>
      </c>
      <c r="E2240" t="s">
        <v>14558</v>
      </c>
      <c r="F2240" t="s">
        <v>18064</v>
      </c>
      <c r="G2240" t="s">
        <v>74</v>
      </c>
      <c r="H2240" t="s">
        <v>14619</v>
      </c>
      <c r="I2240" t="s">
        <v>846</v>
      </c>
      <c r="J2240" s="28">
        <v>45096</v>
      </c>
      <c r="K2240" s="28">
        <v>45143</v>
      </c>
      <c r="L2240">
        <v>172</v>
      </c>
      <c r="M2240">
        <v>0</v>
      </c>
      <c r="N2240">
        <v>1</v>
      </c>
      <c r="O2240">
        <v>19</v>
      </c>
      <c r="P2240" t="s">
        <v>14512</v>
      </c>
      <c r="Q2240">
        <f t="shared" si="34"/>
        <v>12274</v>
      </c>
      <c r="R2240">
        <f>IF(COUNTIF($A$2:A2240,A2240)=1,Q2240,"")</f>
        <v>12274</v>
      </c>
    </row>
    <row r="2241" spans="1:18">
      <c r="A2241" t="s">
        <v>6929</v>
      </c>
      <c r="B2241" t="s">
        <v>2466</v>
      </c>
      <c r="C2241" t="s">
        <v>14893</v>
      </c>
      <c r="D2241" t="s">
        <v>60</v>
      </c>
      <c r="E2241" t="s">
        <v>14543</v>
      </c>
      <c r="F2241" t="s">
        <v>14593</v>
      </c>
      <c r="G2241" t="s">
        <v>67</v>
      </c>
      <c r="H2241" t="s">
        <v>14788</v>
      </c>
      <c r="I2241" t="s">
        <v>613</v>
      </c>
      <c r="J2241" s="28">
        <v>45272</v>
      </c>
      <c r="K2241" s="28">
        <v>45365</v>
      </c>
      <c r="L2241">
        <v>179</v>
      </c>
      <c r="M2241">
        <v>0</v>
      </c>
      <c r="N2241">
        <v>1</v>
      </c>
      <c r="O2241">
        <v>18.2</v>
      </c>
      <c r="P2241" t="s">
        <v>14507</v>
      </c>
      <c r="Q2241">
        <f t="shared" si="34"/>
        <v>8000</v>
      </c>
      <c r="R2241">
        <f>IF(COUNTIF($A$2:A2241,A2241)=1,Q2241,"")</f>
        <v>8000</v>
      </c>
    </row>
    <row r="2242" spans="1:18">
      <c r="A2242" t="s">
        <v>18065</v>
      </c>
      <c r="B2242" t="s">
        <v>1172</v>
      </c>
      <c r="C2242" t="s">
        <v>16176</v>
      </c>
      <c r="D2242" t="s">
        <v>73</v>
      </c>
      <c r="E2242" t="s">
        <v>14543</v>
      </c>
      <c r="F2242" t="s">
        <v>18066</v>
      </c>
      <c r="G2242" t="s">
        <v>90</v>
      </c>
      <c r="H2242" t="s">
        <v>14592</v>
      </c>
      <c r="I2242" t="s">
        <v>1891</v>
      </c>
      <c r="J2242" s="28">
        <v>45359</v>
      </c>
      <c r="K2242" s="28">
        <v>45416</v>
      </c>
      <c r="L2242">
        <v>166</v>
      </c>
      <c r="M2242">
        <v>0</v>
      </c>
      <c r="N2242">
        <v>1</v>
      </c>
      <c r="P2242" t="s">
        <v>14524</v>
      </c>
      <c r="Q2242">
        <f t="shared" ref="Q2242:Q2305" si="35">IFERROR(IF(RIGHT(UPPER(TRIM(F2242)),1)="K",VALUE(SUBSTITUTE(SUBSTITUTE(LEFT(TRIM(F2242),LEN(TRIM(F2242))-1),"$",""),",",""))*1000,IF(RIGHT(UPPER(TRIM(F2242)),1)="M",VALUE(SUBSTITUTE(SUBSTITUTE(LEFT(TRIM(F2242),LEN(TRIM(F2242))-1),"$",""),",",""))*1000000,VALUE(SUBSTITUTE(SUBSTITUTE(TRIM(F2242),"$",""),",","")))),"")</f>
        <v>39191</v>
      </c>
      <c r="R2242">
        <f>IF(COUNTIF($A$2:A2242,A2242)=1,Q2242,"")</f>
        <v>39191</v>
      </c>
    </row>
    <row r="2243" spans="1:18">
      <c r="A2243" t="s">
        <v>18067</v>
      </c>
      <c r="B2243" t="s">
        <v>547</v>
      </c>
      <c r="C2243" t="s">
        <v>14620</v>
      </c>
      <c r="D2243" t="s">
        <v>60</v>
      </c>
      <c r="E2243" t="s">
        <v>14590</v>
      </c>
      <c r="F2243" t="s">
        <v>18068</v>
      </c>
      <c r="G2243" t="s">
        <v>14588</v>
      </c>
      <c r="H2243" t="s">
        <v>14687</v>
      </c>
      <c r="I2243" t="s">
        <v>746</v>
      </c>
      <c r="J2243" s="28">
        <v>44885</v>
      </c>
      <c r="K2243" s="28"/>
      <c r="M2243">
        <v>0</v>
      </c>
      <c r="N2243">
        <v>1</v>
      </c>
      <c r="P2243" t="s">
        <v>14524</v>
      </c>
      <c r="Q2243">
        <f t="shared" si="35"/>
        <v>13620</v>
      </c>
      <c r="R2243">
        <f>IF(COUNTIF($A$2:A2243,A2243)=1,Q2243,"")</f>
        <v>13620</v>
      </c>
    </row>
    <row r="2244" spans="1:18">
      <c r="A2244" t="s">
        <v>18069</v>
      </c>
      <c r="B2244" t="s">
        <v>4114</v>
      </c>
      <c r="C2244" t="s">
        <v>16297</v>
      </c>
      <c r="D2244" t="s">
        <v>119</v>
      </c>
      <c r="E2244" t="s">
        <v>14558</v>
      </c>
      <c r="F2244" t="s">
        <v>18070</v>
      </c>
      <c r="G2244" t="s">
        <v>67</v>
      </c>
      <c r="H2244" t="s">
        <v>14540</v>
      </c>
      <c r="I2244" t="s">
        <v>3659</v>
      </c>
      <c r="J2244" s="28">
        <v>45203</v>
      </c>
      <c r="K2244" s="28">
        <v>45369</v>
      </c>
      <c r="L2244">
        <v>181</v>
      </c>
      <c r="M2244">
        <v>0</v>
      </c>
      <c r="N2244">
        <v>1</v>
      </c>
      <c r="P2244" t="s">
        <v>14524</v>
      </c>
      <c r="Q2244">
        <f t="shared" si="35"/>
        <v>5119</v>
      </c>
      <c r="R2244">
        <f>IF(COUNTIF($A$2:A2244,A2244)=1,Q2244,"")</f>
        <v>5119</v>
      </c>
    </row>
    <row r="2245" spans="1:18">
      <c r="A2245" t="s">
        <v>9239</v>
      </c>
      <c r="B2245" t="s">
        <v>7918</v>
      </c>
      <c r="C2245" t="s">
        <v>17216</v>
      </c>
      <c r="D2245" t="s">
        <v>119</v>
      </c>
      <c r="E2245" t="s">
        <v>14558</v>
      </c>
      <c r="F2245" t="s">
        <v>18071</v>
      </c>
      <c r="G2245" t="s">
        <v>67</v>
      </c>
      <c r="H2245" t="s">
        <v>14532</v>
      </c>
      <c r="I2245" t="s">
        <v>332</v>
      </c>
      <c r="J2245" s="28">
        <v>45722</v>
      </c>
      <c r="K2245" s="28">
        <v>45697</v>
      </c>
      <c r="L2245">
        <v>58</v>
      </c>
      <c r="M2245">
        <v>0</v>
      </c>
      <c r="N2245">
        <v>1</v>
      </c>
      <c r="O2245">
        <v>17.2</v>
      </c>
      <c r="P2245" t="s">
        <v>14550</v>
      </c>
      <c r="Q2245">
        <f t="shared" si="35"/>
        <v>9511</v>
      </c>
      <c r="R2245">
        <f>IF(COUNTIF($A$2:A2245,A2245)=1,Q2245,"")</f>
        <v>9511</v>
      </c>
    </row>
    <row r="2246" spans="1:18">
      <c r="A2246" t="s">
        <v>18072</v>
      </c>
      <c r="B2246" t="s">
        <v>2032</v>
      </c>
      <c r="C2246" t="s">
        <v>15314</v>
      </c>
      <c r="D2246" t="s">
        <v>52</v>
      </c>
      <c r="E2246" t="s">
        <v>14543</v>
      </c>
      <c r="F2246" t="s">
        <v>18073</v>
      </c>
      <c r="G2246" t="s">
        <v>14519</v>
      </c>
      <c r="H2246" t="s">
        <v>14511</v>
      </c>
      <c r="I2246" t="s">
        <v>339</v>
      </c>
      <c r="J2246" s="28">
        <v>45052</v>
      </c>
      <c r="K2246" s="28">
        <v>45147</v>
      </c>
      <c r="L2246">
        <v>159</v>
      </c>
      <c r="M2246">
        <v>0</v>
      </c>
      <c r="N2246">
        <v>1</v>
      </c>
      <c r="P2246" t="s">
        <v>14524</v>
      </c>
      <c r="Q2246">
        <f t="shared" si="35"/>
        <v>131438</v>
      </c>
      <c r="R2246">
        <f>IF(COUNTIF($A$2:A2246,A2246)=1,Q2246,"")</f>
        <v>131438</v>
      </c>
    </row>
    <row r="2247" spans="1:18">
      <c r="A2247" t="s">
        <v>6916</v>
      </c>
      <c r="B2247" t="s">
        <v>2561</v>
      </c>
      <c r="C2247" t="s">
        <v>16752</v>
      </c>
      <c r="D2247" t="s">
        <v>52</v>
      </c>
      <c r="E2247" t="s">
        <v>14590</v>
      </c>
      <c r="F2247" t="s">
        <v>18074</v>
      </c>
      <c r="G2247" t="s">
        <v>67</v>
      </c>
      <c r="H2247" t="s">
        <v>17191</v>
      </c>
      <c r="I2247" t="s">
        <v>5411</v>
      </c>
      <c r="J2247" s="28">
        <v>45540</v>
      </c>
      <c r="K2247" s="28"/>
      <c r="M2247">
        <v>0</v>
      </c>
      <c r="N2247">
        <v>1</v>
      </c>
      <c r="O2247">
        <v>26.6</v>
      </c>
      <c r="P2247" t="s">
        <v>14524</v>
      </c>
      <c r="Q2247">
        <f t="shared" si="35"/>
        <v>214442</v>
      </c>
      <c r="R2247">
        <f>IF(COUNTIF($A$2:A2247,A2247)=1,Q2247,"")</f>
        <v>214442</v>
      </c>
    </row>
    <row r="2248" spans="1:18">
      <c r="A2248" t="s">
        <v>3865</v>
      </c>
      <c r="B2248" t="s">
        <v>16028</v>
      </c>
      <c r="C2248" t="s">
        <v>16124</v>
      </c>
      <c r="D2248" t="s">
        <v>52</v>
      </c>
      <c r="E2248" t="s">
        <v>14509</v>
      </c>
      <c r="F2248" t="s">
        <v>18075</v>
      </c>
      <c r="G2248" t="s">
        <v>90</v>
      </c>
      <c r="H2248" t="s">
        <v>14630</v>
      </c>
      <c r="I2248" t="s">
        <v>484</v>
      </c>
      <c r="J2248" s="28">
        <v>45733</v>
      </c>
      <c r="K2248" s="28"/>
      <c r="M2248">
        <v>0</v>
      </c>
      <c r="N2248">
        <v>1</v>
      </c>
      <c r="O2248">
        <v>34.4</v>
      </c>
      <c r="P2248" t="s">
        <v>14507</v>
      </c>
      <c r="Q2248">
        <f t="shared" si="35"/>
        <v>90588</v>
      </c>
      <c r="R2248">
        <f>IF(COUNTIF($A$2:A2248,A2248)=1,Q2248,"")</f>
        <v>90588</v>
      </c>
    </row>
    <row r="2249" spans="1:18">
      <c r="A2249" t="s">
        <v>8576</v>
      </c>
      <c r="B2249" t="s">
        <v>1278</v>
      </c>
      <c r="C2249" t="s">
        <v>16024</v>
      </c>
      <c r="D2249" t="s">
        <v>60</v>
      </c>
      <c r="E2249" t="s">
        <v>14543</v>
      </c>
      <c r="F2249" t="s">
        <v>18076</v>
      </c>
      <c r="G2249" t="s">
        <v>67</v>
      </c>
      <c r="H2249" t="s">
        <v>14532</v>
      </c>
      <c r="I2249" t="s">
        <v>7273</v>
      </c>
      <c r="J2249" s="28">
        <v>45582</v>
      </c>
      <c r="K2249" s="28">
        <v>45565</v>
      </c>
      <c r="L2249">
        <v>148</v>
      </c>
      <c r="M2249">
        <v>0</v>
      </c>
      <c r="N2249">
        <v>1</v>
      </c>
      <c r="O2249">
        <v>31.5</v>
      </c>
      <c r="P2249" t="s">
        <v>14516</v>
      </c>
      <c r="Q2249">
        <f t="shared" si="35"/>
        <v>14309</v>
      </c>
      <c r="R2249">
        <f>IF(COUNTIF($A$2:A2249,A2249)=1,Q2249,"")</f>
        <v>14309</v>
      </c>
    </row>
    <row r="2250" spans="1:18">
      <c r="A2250" t="s">
        <v>10877</v>
      </c>
      <c r="B2250" t="s">
        <v>142</v>
      </c>
      <c r="C2250" t="s">
        <v>3098</v>
      </c>
      <c r="D2250" t="s">
        <v>60</v>
      </c>
      <c r="E2250" t="s">
        <v>14504</v>
      </c>
      <c r="F2250" t="s">
        <v>18077</v>
      </c>
      <c r="G2250" t="s">
        <v>90</v>
      </c>
      <c r="H2250" t="s">
        <v>14506</v>
      </c>
      <c r="I2250" t="s">
        <v>1971</v>
      </c>
      <c r="J2250" s="28">
        <v>45335</v>
      </c>
      <c r="K2250" s="28"/>
      <c r="M2250">
        <v>0</v>
      </c>
      <c r="N2250">
        <v>1</v>
      </c>
      <c r="O2250">
        <v>1.6</v>
      </c>
      <c r="P2250" t="s">
        <v>14550</v>
      </c>
      <c r="Q2250">
        <f t="shared" si="35"/>
        <v>3665</v>
      </c>
      <c r="R2250">
        <f>IF(COUNTIF($A$2:A2250,A2250)=1,Q2250,"")</f>
        <v>3665</v>
      </c>
    </row>
    <row r="2251" spans="1:18">
      <c r="A2251" t="s">
        <v>14178</v>
      </c>
      <c r="B2251" t="s">
        <v>647</v>
      </c>
      <c r="C2251" t="s">
        <v>14898</v>
      </c>
      <c r="D2251" t="s">
        <v>73</v>
      </c>
      <c r="E2251" t="s">
        <v>14558</v>
      </c>
      <c r="F2251" t="s">
        <v>18078</v>
      </c>
      <c r="G2251" t="s">
        <v>14588</v>
      </c>
      <c r="H2251" t="s">
        <v>14574</v>
      </c>
      <c r="I2251" t="s">
        <v>3717</v>
      </c>
      <c r="J2251" s="28">
        <v>45568</v>
      </c>
      <c r="K2251" s="28">
        <v>45594</v>
      </c>
      <c r="L2251">
        <v>119</v>
      </c>
      <c r="M2251">
        <v>0</v>
      </c>
      <c r="N2251">
        <v>1</v>
      </c>
      <c r="O2251">
        <v>30.8</v>
      </c>
      <c r="P2251" t="s">
        <v>14516</v>
      </c>
      <c r="Q2251">
        <f t="shared" si="35"/>
        <v>33676</v>
      </c>
      <c r="R2251">
        <f>IF(COUNTIF($A$2:A2251,A2251)=1,Q2251,"")</f>
        <v>33676</v>
      </c>
    </row>
    <row r="2252" spans="1:18">
      <c r="A2252" t="s">
        <v>3711</v>
      </c>
      <c r="B2252" t="s">
        <v>600</v>
      </c>
      <c r="C2252" t="s">
        <v>15323</v>
      </c>
      <c r="D2252" t="s">
        <v>52</v>
      </c>
      <c r="E2252" t="s">
        <v>14509</v>
      </c>
      <c r="F2252" t="s">
        <v>18079</v>
      </c>
      <c r="G2252" t="s">
        <v>53</v>
      </c>
      <c r="H2252" t="s">
        <v>14635</v>
      </c>
      <c r="I2252" t="s">
        <v>17301</v>
      </c>
      <c r="J2252" s="28">
        <v>44997</v>
      </c>
      <c r="K2252" s="28"/>
      <c r="M2252">
        <v>0</v>
      </c>
      <c r="N2252">
        <v>1</v>
      </c>
      <c r="O2252">
        <v>12.3</v>
      </c>
      <c r="P2252" t="s">
        <v>14550</v>
      </c>
      <c r="Q2252">
        <f t="shared" si="35"/>
        <v>188692</v>
      </c>
      <c r="R2252">
        <f>IF(COUNTIF($A$2:A2252,A2252)=1,Q2252,"")</f>
        <v>188692</v>
      </c>
    </row>
    <row r="2253" spans="1:18">
      <c r="A2253" t="s">
        <v>8387</v>
      </c>
      <c r="B2253" t="s">
        <v>7356</v>
      </c>
      <c r="C2253" t="s">
        <v>14947</v>
      </c>
      <c r="D2253" t="s">
        <v>119</v>
      </c>
      <c r="E2253" t="s">
        <v>14543</v>
      </c>
      <c r="F2253" t="s">
        <v>18080</v>
      </c>
      <c r="G2253" t="s">
        <v>14588</v>
      </c>
      <c r="H2253" t="s">
        <v>15789</v>
      </c>
      <c r="I2253" t="s">
        <v>1756</v>
      </c>
      <c r="J2253" s="28">
        <v>45026</v>
      </c>
      <c r="K2253" s="28">
        <v>44999</v>
      </c>
      <c r="L2253">
        <v>83</v>
      </c>
      <c r="M2253">
        <v>0</v>
      </c>
      <c r="N2253">
        <v>1</v>
      </c>
      <c r="O2253">
        <v>11.5</v>
      </c>
      <c r="P2253" t="s">
        <v>14550</v>
      </c>
      <c r="Q2253">
        <f t="shared" si="35"/>
        <v>5186</v>
      </c>
      <c r="R2253">
        <f>IF(COUNTIF($A$2:A2253,A2253)=1,Q2253,"")</f>
        <v>5186</v>
      </c>
    </row>
    <row r="2254" spans="1:18">
      <c r="A2254" t="s">
        <v>6994</v>
      </c>
      <c r="B2254" t="s">
        <v>6936</v>
      </c>
      <c r="C2254" t="s">
        <v>15779</v>
      </c>
      <c r="D2254" t="s">
        <v>52</v>
      </c>
      <c r="E2254" t="s">
        <v>14509</v>
      </c>
      <c r="F2254" t="s">
        <v>18081</v>
      </c>
      <c r="G2254" t="s">
        <v>53</v>
      </c>
      <c r="H2254" t="s">
        <v>14630</v>
      </c>
      <c r="I2254" t="s">
        <v>18082</v>
      </c>
      <c r="J2254" s="28">
        <v>44794</v>
      </c>
      <c r="K2254" s="28"/>
      <c r="M2254">
        <v>0</v>
      </c>
      <c r="N2254">
        <v>1</v>
      </c>
      <c r="O2254">
        <v>1.9</v>
      </c>
      <c r="P2254" t="s">
        <v>14507</v>
      </c>
      <c r="Q2254">
        <f t="shared" si="35"/>
        <v>214960</v>
      </c>
      <c r="R2254">
        <f>IF(COUNTIF($A$2:A2254,A2254)=1,Q2254,"")</f>
        <v>214960</v>
      </c>
    </row>
    <row r="2255" spans="1:18">
      <c r="A2255" t="s">
        <v>18083</v>
      </c>
      <c r="B2255" t="s">
        <v>4131</v>
      </c>
      <c r="C2255" t="s">
        <v>3098</v>
      </c>
      <c r="D2255" t="s">
        <v>73</v>
      </c>
      <c r="E2255" t="s">
        <v>14509</v>
      </c>
      <c r="F2255" t="s">
        <v>18084</v>
      </c>
      <c r="G2255" t="s">
        <v>14519</v>
      </c>
      <c r="H2255" t="s">
        <v>14580</v>
      </c>
      <c r="I2255" t="s">
        <v>2468</v>
      </c>
      <c r="J2255" s="28">
        <v>45456</v>
      </c>
      <c r="K2255" s="28"/>
      <c r="M2255">
        <v>0</v>
      </c>
      <c r="N2255">
        <v>1</v>
      </c>
      <c r="O2255">
        <v>8.1</v>
      </c>
      <c r="P2255" t="s">
        <v>14507</v>
      </c>
      <c r="Q2255">
        <f t="shared" si="35"/>
        <v>42750</v>
      </c>
      <c r="R2255">
        <f>IF(COUNTIF($A$2:A2255,A2255)=1,Q2255,"")</f>
        <v>42750</v>
      </c>
    </row>
    <row r="2256" spans="1:18">
      <c r="A2256" t="s">
        <v>18085</v>
      </c>
      <c r="B2256" t="s">
        <v>4803</v>
      </c>
      <c r="C2256" t="s">
        <v>3098</v>
      </c>
      <c r="D2256" t="s">
        <v>60</v>
      </c>
      <c r="E2256" t="s">
        <v>14509</v>
      </c>
      <c r="F2256" t="s">
        <v>18086</v>
      </c>
      <c r="G2256" t="s">
        <v>61</v>
      </c>
      <c r="H2256" t="s">
        <v>14506</v>
      </c>
      <c r="I2256" t="s">
        <v>471</v>
      </c>
      <c r="J2256" s="28">
        <v>44817</v>
      </c>
      <c r="K2256" s="28"/>
      <c r="M2256">
        <v>0</v>
      </c>
      <c r="N2256">
        <v>1</v>
      </c>
      <c r="P2256" t="s">
        <v>14550</v>
      </c>
      <c r="Q2256">
        <f t="shared" si="35"/>
        <v>12182</v>
      </c>
      <c r="R2256">
        <f>IF(COUNTIF($A$2:A2256,A2256)=1,Q2256,"")</f>
        <v>12182</v>
      </c>
    </row>
    <row r="2257" spans="1:18">
      <c r="A2257" t="s">
        <v>6744</v>
      </c>
      <c r="B2257" t="s">
        <v>2527</v>
      </c>
      <c r="C2257" t="s">
        <v>15734</v>
      </c>
      <c r="D2257" t="s">
        <v>100</v>
      </c>
      <c r="E2257" t="s">
        <v>14543</v>
      </c>
      <c r="F2257" t="s">
        <v>17404</v>
      </c>
      <c r="G2257" t="s">
        <v>74</v>
      </c>
      <c r="H2257" t="s">
        <v>14549</v>
      </c>
      <c r="I2257" t="s">
        <v>3031</v>
      </c>
      <c r="J2257" s="28">
        <v>45611</v>
      </c>
      <c r="K2257" s="28">
        <v>45604</v>
      </c>
      <c r="L2257">
        <v>52</v>
      </c>
      <c r="M2257">
        <v>0</v>
      </c>
      <c r="N2257">
        <v>1</v>
      </c>
      <c r="O2257">
        <v>34.5</v>
      </c>
      <c r="P2257" t="s">
        <v>14524</v>
      </c>
      <c r="Q2257">
        <f t="shared" si="35"/>
        <v>8854</v>
      </c>
      <c r="R2257">
        <f>IF(COUNTIF($A$2:A2257,A2257)=1,Q2257,"")</f>
        <v>8854</v>
      </c>
    </row>
    <row r="2258" spans="1:18">
      <c r="A2258" t="s">
        <v>18087</v>
      </c>
      <c r="B2258" t="s">
        <v>187</v>
      </c>
      <c r="C2258" t="s">
        <v>15025</v>
      </c>
      <c r="D2258" t="s">
        <v>52</v>
      </c>
      <c r="E2258" t="s">
        <v>14517</v>
      </c>
      <c r="F2258" t="s">
        <v>18088</v>
      </c>
      <c r="G2258" t="s">
        <v>133</v>
      </c>
      <c r="H2258" t="s">
        <v>14540</v>
      </c>
      <c r="I2258" t="s">
        <v>7377</v>
      </c>
      <c r="J2258" s="28">
        <v>45391</v>
      </c>
      <c r="K2258" s="28"/>
      <c r="M2258">
        <v>0</v>
      </c>
      <c r="N2258">
        <v>1</v>
      </c>
      <c r="O2258">
        <v>7.9</v>
      </c>
      <c r="P2258" t="s">
        <v>14550</v>
      </c>
      <c r="Q2258">
        <f t="shared" si="35"/>
        <v>93038</v>
      </c>
      <c r="R2258">
        <f>IF(COUNTIF($A$2:A2258,A2258)=1,Q2258,"")</f>
        <v>93038</v>
      </c>
    </row>
    <row r="2259" spans="1:18">
      <c r="A2259" t="s">
        <v>3954</v>
      </c>
      <c r="B2259" t="s">
        <v>514</v>
      </c>
      <c r="C2259" t="s">
        <v>3098</v>
      </c>
      <c r="D2259" t="s">
        <v>100</v>
      </c>
      <c r="E2259" t="s">
        <v>14543</v>
      </c>
      <c r="F2259" t="s">
        <v>14593</v>
      </c>
      <c r="G2259" t="s">
        <v>14519</v>
      </c>
      <c r="H2259" t="s">
        <v>14527</v>
      </c>
      <c r="I2259" t="s">
        <v>2532</v>
      </c>
      <c r="J2259" s="28">
        <v>44804</v>
      </c>
      <c r="K2259" s="28">
        <v>44809</v>
      </c>
      <c r="L2259">
        <v>171</v>
      </c>
      <c r="M2259">
        <v>0</v>
      </c>
      <c r="N2259">
        <v>1</v>
      </c>
      <c r="O2259">
        <v>25.8</v>
      </c>
      <c r="P2259" t="s">
        <v>14550</v>
      </c>
      <c r="Q2259">
        <f t="shared" si="35"/>
        <v>8000</v>
      </c>
      <c r="R2259">
        <f>IF(COUNTIF($A$2:A2259,A2259)=1,Q2259,"")</f>
        <v>8000</v>
      </c>
    </row>
    <row r="2260" spans="1:18">
      <c r="A2260" t="s">
        <v>6250</v>
      </c>
      <c r="B2260" t="s">
        <v>4640</v>
      </c>
      <c r="C2260" t="s">
        <v>15894</v>
      </c>
      <c r="D2260" t="s">
        <v>60</v>
      </c>
      <c r="E2260" t="s">
        <v>14509</v>
      </c>
      <c r="F2260" t="s">
        <v>18089</v>
      </c>
      <c r="G2260" t="s">
        <v>67</v>
      </c>
      <c r="H2260" t="s">
        <v>14616</v>
      </c>
      <c r="I2260" t="s">
        <v>992</v>
      </c>
      <c r="J2260" s="28">
        <v>44931</v>
      </c>
      <c r="K2260" s="28"/>
      <c r="M2260">
        <v>0</v>
      </c>
      <c r="N2260">
        <v>1</v>
      </c>
      <c r="P2260" t="s">
        <v>14516</v>
      </c>
      <c r="Q2260">
        <f t="shared" si="35"/>
        <v>12214</v>
      </c>
      <c r="R2260">
        <f>IF(COUNTIF($A$2:A2260,A2260)=1,Q2260,"")</f>
        <v>12214</v>
      </c>
    </row>
    <row r="2261" spans="1:18">
      <c r="A2261" t="s">
        <v>18090</v>
      </c>
      <c r="B2261" t="s">
        <v>3541</v>
      </c>
      <c r="C2261" t="s">
        <v>15902</v>
      </c>
      <c r="D2261" t="s">
        <v>60</v>
      </c>
      <c r="E2261" t="s">
        <v>14522</v>
      </c>
      <c r="F2261" t="s">
        <v>18091</v>
      </c>
      <c r="G2261" t="s">
        <v>74</v>
      </c>
      <c r="H2261" t="s">
        <v>14682</v>
      </c>
      <c r="I2261" t="s">
        <v>2030</v>
      </c>
      <c r="J2261" s="28">
        <v>45448</v>
      </c>
      <c r="K2261" s="28"/>
      <c r="M2261">
        <v>0</v>
      </c>
      <c r="N2261">
        <v>1</v>
      </c>
      <c r="P2261" t="s">
        <v>14507</v>
      </c>
      <c r="Q2261">
        <f t="shared" si="35"/>
        <v>6577</v>
      </c>
      <c r="R2261">
        <f>IF(COUNTIF($A$2:A2261,A2261)=1,Q2261,"")</f>
        <v>6577</v>
      </c>
    </row>
    <row r="2262" spans="1:18">
      <c r="A2262" t="s">
        <v>18092</v>
      </c>
      <c r="B2262" t="s">
        <v>2555</v>
      </c>
      <c r="C2262" t="s">
        <v>16124</v>
      </c>
      <c r="D2262" t="s">
        <v>52</v>
      </c>
      <c r="E2262" t="s">
        <v>14558</v>
      </c>
      <c r="F2262" t="s">
        <v>18093</v>
      </c>
      <c r="G2262" t="s">
        <v>74</v>
      </c>
      <c r="H2262" t="s">
        <v>14537</v>
      </c>
      <c r="I2262" t="s">
        <v>396</v>
      </c>
      <c r="J2262" s="28">
        <v>44888</v>
      </c>
      <c r="K2262" s="28">
        <v>44904</v>
      </c>
      <c r="L2262">
        <v>156</v>
      </c>
      <c r="M2262">
        <v>0</v>
      </c>
      <c r="N2262">
        <v>1</v>
      </c>
      <c r="O2262">
        <v>17.100000000000001</v>
      </c>
      <c r="P2262" t="s">
        <v>14507</v>
      </c>
      <c r="Q2262">
        <f t="shared" si="35"/>
        <v>61520</v>
      </c>
      <c r="R2262">
        <f>IF(COUNTIF($A$2:A2262,A2262)=1,Q2262,"")</f>
        <v>61520</v>
      </c>
    </row>
    <row r="2263" spans="1:18">
      <c r="A2263" t="s">
        <v>18094</v>
      </c>
      <c r="B2263" t="s">
        <v>541</v>
      </c>
      <c r="C2263" t="s">
        <v>14613</v>
      </c>
      <c r="D2263" t="s">
        <v>60</v>
      </c>
      <c r="E2263" t="s">
        <v>14558</v>
      </c>
      <c r="F2263" t="s">
        <v>18095</v>
      </c>
      <c r="G2263" t="s">
        <v>74</v>
      </c>
      <c r="H2263" t="s">
        <v>14506</v>
      </c>
      <c r="I2263" t="s">
        <v>819</v>
      </c>
      <c r="J2263" s="28">
        <v>45391</v>
      </c>
      <c r="K2263" s="28">
        <v>45412</v>
      </c>
      <c r="L2263">
        <v>71</v>
      </c>
      <c r="M2263">
        <v>0</v>
      </c>
      <c r="N2263">
        <v>1</v>
      </c>
      <c r="O2263">
        <v>26.6</v>
      </c>
      <c r="P2263" t="s">
        <v>14550</v>
      </c>
      <c r="Q2263">
        <f t="shared" si="35"/>
        <v>15255</v>
      </c>
      <c r="R2263">
        <f>IF(COUNTIF($A$2:A2263,A2263)=1,Q2263,"")</f>
        <v>15255</v>
      </c>
    </row>
    <row r="2264" spans="1:18">
      <c r="A2264" t="s">
        <v>18096</v>
      </c>
      <c r="B2264" t="s">
        <v>7803</v>
      </c>
      <c r="C2264" t="s">
        <v>3098</v>
      </c>
      <c r="D2264" t="s">
        <v>119</v>
      </c>
      <c r="E2264" t="s">
        <v>14504</v>
      </c>
      <c r="F2264" t="s">
        <v>18097</v>
      </c>
      <c r="G2264" t="s">
        <v>61</v>
      </c>
      <c r="H2264" t="s">
        <v>14506</v>
      </c>
      <c r="I2264" t="s">
        <v>1397</v>
      </c>
      <c r="J2264" s="28">
        <v>45408</v>
      </c>
      <c r="K2264" s="28"/>
      <c r="M2264">
        <v>0</v>
      </c>
      <c r="N2264">
        <v>1</v>
      </c>
      <c r="P2264" t="s">
        <v>14507</v>
      </c>
      <c r="Q2264">
        <f t="shared" si="35"/>
        <v>7968</v>
      </c>
      <c r="R2264">
        <f>IF(COUNTIF($A$2:A2264,A2264)=1,Q2264,"")</f>
        <v>7968</v>
      </c>
    </row>
    <row r="2265" spans="1:18">
      <c r="A2265" t="s">
        <v>18098</v>
      </c>
      <c r="B2265" t="s">
        <v>2447</v>
      </c>
      <c r="C2265" t="s">
        <v>16347</v>
      </c>
      <c r="D2265" t="s">
        <v>73</v>
      </c>
      <c r="E2265" t="s">
        <v>14590</v>
      </c>
      <c r="F2265" t="s">
        <v>18099</v>
      </c>
      <c r="G2265" t="s">
        <v>14519</v>
      </c>
      <c r="H2265" t="s">
        <v>17441</v>
      </c>
      <c r="I2265" t="s">
        <v>107</v>
      </c>
      <c r="J2265" s="28">
        <v>44913</v>
      </c>
      <c r="K2265" s="28"/>
      <c r="M2265">
        <v>0</v>
      </c>
      <c r="N2265">
        <v>1</v>
      </c>
      <c r="P2265" t="s">
        <v>14512</v>
      </c>
      <c r="Q2265">
        <f t="shared" si="35"/>
        <v>44244</v>
      </c>
      <c r="R2265">
        <f>IF(COUNTIF($A$2:A2265,A2265)=1,Q2265,"")</f>
        <v>44244</v>
      </c>
    </row>
    <row r="2266" spans="1:18">
      <c r="A2266" t="s">
        <v>3525</v>
      </c>
      <c r="B2266" t="s">
        <v>250</v>
      </c>
      <c r="C2266" t="s">
        <v>15802</v>
      </c>
      <c r="D2266" t="s">
        <v>73</v>
      </c>
      <c r="E2266" t="s">
        <v>14558</v>
      </c>
      <c r="F2266" t="s">
        <v>18100</v>
      </c>
      <c r="G2266" t="s">
        <v>90</v>
      </c>
      <c r="H2266" t="s">
        <v>14565</v>
      </c>
      <c r="I2266" t="s">
        <v>437</v>
      </c>
      <c r="J2266" s="28">
        <v>45338</v>
      </c>
      <c r="K2266" s="28">
        <v>45457</v>
      </c>
      <c r="L2266">
        <v>164</v>
      </c>
      <c r="M2266">
        <v>0</v>
      </c>
      <c r="N2266">
        <v>1</v>
      </c>
      <c r="O2266">
        <v>19.2</v>
      </c>
      <c r="P2266" t="s">
        <v>14512</v>
      </c>
      <c r="Q2266">
        <f t="shared" si="35"/>
        <v>17397</v>
      </c>
      <c r="R2266">
        <f>IF(COUNTIF($A$2:A2266,A2266)=1,Q2266,"")</f>
        <v>17397</v>
      </c>
    </row>
    <row r="2267" spans="1:18">
      <c r="A2267" t="s">
        <v>18101</v>
      </c>
      <c r="B2267" t="s">
        <v>5796</v>
      </c>
      <c r="C2267" t="s">
        <v>3098</v>
      </c>
      <c r="D2267" t="s">
        <v>100</v>
      </c>
      <c r="E2267" t="s">
        <v>14509</v>
      </c>
      <c r="F2267" t="s">
        <v>18102</v>
      </c>
      <c r="G2267" t="s">
        <v>14519</v>
      </c>
      <c r="H2267" t="s">
        <v>14574</v>
      </c>
      <c r="I2267" t="s">
        <v>3589</v>
      </c>
      <c r="J2267" s="28">
        <v>45326</v>
      </c>
      <c r="K2267" s="28"/>
      <c r="M2267">
        <v>0</v>
      </c>
      <c r="N2267">
        <v>1</v>
      </c>
      <c r="O2267">
        <v>11.3</v>
      </c>
      <c r="P2267" t="s">
        <v>14524</v>
      </c>
      <c r="Q2267">
        <f t="shared" si="35"/>
        <v>9080</v>
      </c>
      <c r="R2267">
        <f>IF(COUNTIF($A$2:A2267,A2267)=1,Q2267,"")</f>
        <v>9080</v>
      </c>
    </row>
    <row r="2268" spans="1:18">
      <c r="A2268" t="s">
        <v>18103</v>
      </c>
      <c r="B2268" t="s">
        <v>3740</v>
      </c>
      <c r="C2268" t="s">
        <v>15639</v>
      </c>
      <c r="D2268" t="s">
        <v>60</v>
      </c>
      <c r="E2268" t="s">
        <v>14590</v>
      </c>
      <c r="F2268" t="s">
        <v>18104</v>
      </c>
      <c r="G2268" t="s">
        <v>74</v>
      </c>
      <c r="H2268" t="s">
        <v>14682</v>
      </c>
      <c r="I2268" t="s">
        <v>2756</v>
      </c>
      <c r="J2268" s="28">
        <v>45630</v>
      </c>
      <c r="K2268" s="28"/>
      <c r="M2268">
        <v>0</v>
      </c>
      <c r="N2268">
        <v>1</v>
      </c>
      <c r="O2268">
        <v>17.100000000000001</v>
      </c>
      <c r="P2268" t="s">
        <v>14550</v>
      </c>
      <c r="Q2268">
        <f t="shared" si="35"/>
        <v>22432</v>
      </c>
      <c r="R2268">
        <f>IF(COUNTIF($A$2:A2268,A2268)=1,Q2268,"")</f>
        <v>22432</v>
      </c>
    </row>
    <row r="2269" spans="1:18">
      <c r="A2269" t="s">
        <v>11258</v>
      </c>
      <c r="B2269" t="s">
        <v>4050</v>
      </c>
      <c r="C2269" t="s">
        <v>16916</v>
      </c>
      <c r="D2269" t="s">
        <v>100</v>
      </c>
      <c r="E2269" t="s">
        <v>14509</v>
      </c>
      <c r="F2269" t="s">
        <v>18105</v>
      </c>
      <c r="G2269" t="s">
        <v>53</v>
      </c>
      <c r="H2269" t="s">
        <v>14506</v>
      </c>
      <c r="I2269" t="s">
        <v>3004</v>
      </c>
      <c r="J2269" s="28"/>
      <c r="K2269" s="28"/>
      <c r="M2269">
        <v>0</v>
      </c>
      <c r="N2269">
        <v>1</v>
      </c>
      <c r="O2269">
        <v>24.2</v>
      </c>
      <c r="P2269" t="s">
        <v>14512</v>
      </c>
      <c r="Q2269">
        <f t="shared" si="35"/>
        <v>3462</v>
      </c>
      <c r="R2269">
        <f>IF(COUNTIF($A$2:A2269,A2269)=1,Q2269,"")</f>
        <v>3462</v>
      </c>
    </row>
    <row r="2270" spans="1:18">
      <c r="A2270" t="s">
        <v>6396</v>
      </c>
      <c r="B2270" t="s">
        <v>4406</v>
      </c>
      <c r="C2270" t="s">
        <v>14705</v>
      </c>
      <c r="D2270" t="s">
        <v>119</v>
      </c>
      <c r="E2270" t="s">
        <v>14509</v>
      </c>
      <c r="F2270" t="s">
        <v>18106</v>
      </c>
      <c r="G2270" t="s">
        <v>14519</v>
      </c>
      <c r="H2270" t="s">
        <v>14639</v>
      </c>
      <c r="I2270" t="s">
        <v>13656</v>
      </c>
      <c r="J2270" s="28">
        <v>44699</v>
      </c>
      <c r="K2270" s="28"/>
      <c r="M2270">
        <v>0</v>
      </c>
      <c r="N2270">
        <v>1</v>
      </c>
      <c r="O2270">
        <v>10.5</v>
      </c>
      <c r="P2270" t="s">
        <v>14524</v>
      </c>
      <c r="Q2270">
        <f t="shared" si="35"/>
        <v>12740</v>
      </c>
      <c r="R2270">
        <f>IF(COUNTIF($A$2:A2270,A2270)=1,Q2270,"")</f>
        <v>12740</v>
      </c>
    </row>
    <row r="2271" spans="1:18">
      <c r="A2271" t="s">
        <v>12558</v>
      </c>
      <c r="B2271" t="s">
        <v>961</v>
      </c>
      <c r="C2271" t="s">
        <v>15855</v>
      </c>
      <c r="D2271" t="s">
        <v>60</v>
      </c>
      <c r="E2271" t="s">
        <v>14504</v>
      </c>
      <c r="F2271" t="s">
        <v>18107</v>
      </c>
      <c r="G2271" t="s">
        <v>90</v>
      </c>
      <c r="H2271" t="s">
        <v>16050</v>
      </c>
      <c r="I2271" t="s">
        <v>3903</v>
      </c>
      <c r="J2271" s="28">
        <v>45083</v>
      </c>
      <c r="K2271" s="28"/>
      <c r="M2271">
        <v>0</v>
      </c>
      <c r="N2271">
        <v>1</v>
      </c>
      <c r="O2271">
        <v>1.2</v>
      </c>
      <c r="P2271" t="s">
        <v>14507</v>
      </c>
      <c r="Q2271">
        <f t="shared" si="35"/>
        <v>23930</v>
      </c>
      <c r="R2271">
        <f>IF(COUNTIF($A$2:A2271,A2271)=1,Q2271,"")</f>
        <v>23930</v>
      </c>
    </row>
    <row r="2272" spans="1:18">
      <c r="A2272" t="s">
        <v>9430</v>
      </c>
      <c r="B2272" t="s">
        <v>1889</v>
      </c>
      <c r="C2272" t="s">
        <v>15399</v>
      </c>
      <c r="D2272" t="s">
        <v>60</v>
      </c>
      <c r="E2272" t="s">
        <v>14509</v>
      </c>
      <c r="F2272" t="s">
        <v>18108</v>
      </c>
      <c r="G2272" t="s">
        <v>67</v>
      </c>
      <c r="H2272" t="s">
        <v>14537</v>
      </c>
      <c r="I2272" t="s">
        <v>428</v>
      </c>
      <c r="J2272" s="28">
        <v>45173</v>
      </c>
      <c r="K2272" s="28"/>
      <c r="M2272">
        <v>0</v>
      </c>
      <c r="N2272">
        <v>1</v>
      </c>
      <c r="O2272">
        <v>18.899999999999999</v>
      </c>
      <c r="P2272" t="s">
        <v>14507</v>
      </c>
      <c r="Q2272">
        <f t="shared" si="35"/>
        <v>7436</v>
      </c>
      <c r="R2272">
        <f>IF(COUNTIF($A$2:A2272,A2272)=1,Q2272,"")</f>
        <v>7436</v>
      </c>
    </row>
    <row r="2273" spans="1:18">
      <c r="A2273" t="s">
        <v>18109</v>
      </c>
      <c r="B2273" t="s">
        <v>3017</v>
      </c>
      <c r="C2273" t="s">
        <v>16841</v>
      </c>
      <c r="D2273" t="s">
        <v>52</v>
      </c>
      <c r="E2273" t="s">
        <v>14517</v>
      </c>
      <c r="F2273" t="s">
        <v>18110</v>
      </c>
      <c r="G2273" t="s">
        <v>14588</v>
      </c>
      <c r="H2273" t="s">
        <v>14565</v>
      </c>
      <c r="I2273" t="s">
        <v>887</v>
      </c>
      <c r="J2273" s="28">
        <v>45413</v>
      </c>
      <c r="K2273" s="28"/>
      <c r="M2273">
        <v>0</v>
      </c>
      <c r="N2273">
        <v>1</v>
      </c>
      <c r="O2273">
        <v>17.3</v>
      </c>
      <c r="P2273" t="s">
        <v>14507</v>
      </c>
      <c r="Q2273">
        <f t="shared" si="35"/>
        <v>135098</v>
      </c>
      <c r="R2273">
        <f>IF(COUNTIF($A$2:A2273,A2273)=1,Q2273,"")</f>
        <v>135098</v>
      </c>
    </row>
    <row r="2274" spans="1:18">
      <c r="A2274" t="s">
        <v>11697</v>
      </c>
      <c r="B2274" t="s">
        <v>6366</v>
      </c>
      <c r="C2274" t="s">
        <v>15636</v>
      </c>
      <c r="D2274" t="s">
        <v>52</v>
      </c>
      <c r="E2274" t="s">
        <v>14509</v>
      </c>
      <c r="F2274" t="s">
        <v>18111</v>
      </c>
      <c r="G2274" t="s">
        <v>90</v>
      </c>
      <c r="H2274" t="s">
        <v>14511</v>
      </c>
      <c r="I2274" t="s">
        <v>1710</v>
      </c>
      <c r="J2274" s="28">
        <v>45174</v>
      </c>
      <c r="K2274" s="28"/>
      <c r="M2274">
        <v>0</v>
      </c>
      <c r="N2274">
        <v>1</v>
      </c>
      <c r="P2274" t="s">
        <v>14516</v>
      </c>
      <c r="Q2274">
        <f t="shared" si="35"/>
        <v>75734</v>
      </c>
      <c r="R2274">
        <f>IF(COUNTIF($A$2:A2274,A2274)=1,Q2274,"")</f>
        <v>75734</v>
      </c>
    </row>
    <row r="2275" spans="1:18">
      <c r="A2275" t="s">
        <v>18112</v>
      </c>
      <c r="B2275" t="s">
        <v>3678</v>
      </c>
      <c r="C2275" t="s">
        <v>15165</v>
      </c>
      <c r="D2275" t="s">
        <v>52</v>
      </c>
      <c r="E2275" t="s">
        <v>14543</v>
      </c>
      <c r="F2275" t="s">
        <v>18113</v>
      </c>
      <c r="G2275" t="s">
        <v>14588</v>
      </c>
      <c r="H2275" t="s">
        <v>14682</v>
      </c>
      <c r="I2275" t="s">
        <v>2514</v>
      </c>
      <c r="J2275" s="28">
        <v>45449</v>
      </c>
      <c r="K2275" s="28">
        <v>45422</v>
      </c>
      <c r="L2275">
        <v>26</v>
      </c>
      <c r="M2275">
        <v>1</v>
      </c>
      <c r="N2275">
        <v>4</v>
      </c>
      <c r="O2275">
        <v>23.4</v>
      </c>
      <c r="P2275" t="s">
        <v>14507</v>
      </c>
      <c r="Q2275">
        <f t="shared" si="35"/>
        <v>121160</v>
      </c>
      <c r="R2275">
        <f>IF(COUNTIF($A$2:A2275,A2275)=1,Q2275,"")</f>
        <v>121160</v>
      </c>
    </row>
    <row r="2276" spans="1:18">
      <c r="A2276" t="s">
        <v>18114</v>
      </c>
      <c r="B2276" t="s">
        <v>3340</v>
      </c>
      <c r="C2276" t="s">
        <v>15036</v>
      </c>
      <c r="D2276" t="s">
        <v>60</v>
      </c>
      <c r="E2276" t="s">
        <v>14517</v>
      </c>
      <c r="F2276" t="s">
        <v>18115</v>
      </c>
      <c r="G2276" t="s">
        <v>74</v>
      </c>
      <c r="H2276" t="s">
        <v>14549</v>
      </c>
      <c r="I2276" t="s">
        <v>6607</v>
      </c>
      <c r="J2276" s="28">
        <v>45436</v>
      </c>
      <c r="K2276" s="28"/>
      <c r="M2276">
        <v>0</v>
      </c>
      <c r="N2276">
        <v>1</v>
      </c>
      <c r="O2276">
        <v>6.3</v>
      </c>
      <c r="P2276" t="s">
        <v>14524</v>
      </c>
      <c r="Q2276">
        <f t="shared" si="35"/>
        <v>16052</v>
      </c>
      <c r="R2276">
        <f>IF(COUNTIF($A$2:A2276,A2276)=1,Q2276,"")</f>
        <v>16052</v>
      </c>
    </row>
    <row r="2277" spans="1:18">
      <c r="A2277" t="s">
        <v>13073</v>
      </c>
      <c r="B2277" t="s">
        <v>1777</v>
      </c>
      <c r="C2277" t="s">
        <v>14969</v>
      </c>
      <c r="D2277" t="s">
        <v>73</v>
      </c>
      <c r="E2277" t="s">
        <v>14517</v>
      </c>
      <c r="F2277" t="s">
        <v>15341</v>
      </c>
      <c r="G2277" t="s">
        <v>133</v>
      </c>
      <c r="H2277" t="s">
        <v>14630</v>
      </c>
      <c r="I2277" t="s">
        <v>1042</v>
      </c>
      <c r="J2277" s="28"/>
      <c r="K2277" s="28"/>
      <c r="M2277">
        <v>0</v>
      </c>
      <c r="N2277">
        <v>1</v>
      </c>
      <c r="O2277">
        <v>12</v>
      </c>
      <c r="P2277" t="s">
        <v>14507</v>
      </c>
      <c r="Q2277">
        <f t="shared" si="35"/>
        <v>18000</v>
      </c>
      <c r="R2277">
        <f>IF(COUNTIF($A$2:A2277,A2277)=1,Q2277,"")</f>
        <v>18000</v>
      </c>
    </row>
    <row r="2278" spans="1:18">
      <c r="A2278" t="s">
        <v>18116</v>
      </c>
      <c r="B2278" t="s">
        <v>3320</v>
      </c>
      <c r="C2278" t="s">
        <v>3098</v>
      </c>
      <c r="D2278" t="s">
        <v>119</v>
      </c>
      <c r="E2278" t="s">
        <v>14543</v>
      </c>
      <c r="F2278" t="s">
        <v>18117</v>
      </c>
      <c r="G2278" t="s">
        <v>14519</v>
      </c>
      <c r="H2278" t="s">
        <v>14511</v>
      </c>
      <c r="I2278" t="s">
        <v>312</v>
      </c>
      <c r="J2278" s="28">
        <v>44875</v>
      </c>
      <c r="K2278" s="28">
        <v>45005</v>
      </c>
      <c r="L2278">
        <v>162</v>
      </c>
      <c r="M2278">
        <v>0</v>
      </c>
      <c r="N2278">
        <v>1</v>
      </c>
      <c r="O2278">
        <v>1.3</v>
      </c>
      <c r="P2278" t="s">
        <v>14512</v>
      </c>
      <c r="Q2278">
        <f t="shared" si="35"/>
        <v>12045</v>
      </c>
      <c r="R2278">
        <f>IF(COUNTIF($A$2:A2278,A2278)=1,Q2278,"")</f>
        <v>12045</v>
      </c>
    </row>
    <row r="2279" spans="1:18">
      <c r="A2279" t="s">
        <v>18118</v>
      </c>
      <c r="B2279" t="s">
        <v>3684</v>
      </c>
      <c r="C2279" t="s">
        <v>15090</v>
      </c>
      <c r="D2279" t="s">
        <v>52</v>
      </c>
      <c r="E2279" t="s">
        <v>14558</v>
      </c>
      <c r="F2279" t="s">
        <v>18119</v>
      </c>
      <c r="G2279" t="s">
        <v>61</v>
      </c>
      <c r="H2279" t="s">
        <v>16033</v>
      </c>
      <c r="I2279" t="s">
        <v>181</v>
      </c>
      <c r="J2279" s="28">
        <v>44784</v>
      </c>
      <c r="K2279" s="28">
        <v>44775</v>
      </c>
      <c r="L2279">
        <v>57</v>
      </c>
      <c r="M2279">
        <v>0</v>
      </c>
      <c r="N2279">
        <v>1</v>
      </c>
      <c r="P2279" t="s">
        <v>14524</v>
      </c>
      <c r="Q2279">
        <f t="shared" si="35"/>
        <v>160054</v>
      </c>
      <c r="R2279">
        <f>IF(COUNTIF($A$2:A2279,A2279)=1,Q2279,"")</f>
        <v>160054</v>
      </c>
    </row>
    <row r="2280" spans="1:18">
      <c r="A2280" t="s">
        <v>3374</v>
      </c>
      <c r="B2280" t="s">
        <v>2493</v>
      </c>
      <c r="C2280" t="s">
        <v>3098</v>
      </c>
      <c r="D2280" t="s">
        <v>60</v>
      </c>
      <c r="E2280" t="s">
        <v>14543</v>
      </c>
      <c r="F2280" t="s">
        <v>18120</v>
      </c>
      <c r="G2280" t="s">
        <v>53</v>
      </c>
      <c r="H2280" t="s">
        <v>14571</v>
      </c>
      <c r="I2280" t="s">
        <v>18121</v>
      </c>
      <c r="J2280" s="28">
        <v>44653</v>
      </c>
      <c r="K2280" s="28">
        <v>44676</v>
      </c>
      <c r="L2280">
        <v>94</v>
      </c>
      <c r="M2280">
        <v>1</v>
      </c>
      <c r="N2280">
        <v>1</v>
      </c>
      <c r="O2280">
        <v>29.8</v>
      </c>
      <c r="P2280" t="s">
        <v>14516</v>
      </c>
      <c r="Q2280">
        <f t="shared" si="35"/>
        <v>13690</v>
      </c>
      <c r="R2280">
        <f>IF(COUNTIF($A$2:A2280,A2280)=1,Q2280,"")</f>
        <v>13690</v>
      </c>
    </row>
    <row r="2281" spans="1:18">
      <c r="A2281" t="s">
        <v>10706</v>
      </c>
      <c r="B2281" t="s">
        <v>3439</v>
      </c>
      <c r="C2281" t="s">
        <v>15028</v>
      </c>
      <c r="D2281" t="s">
        <v>52</v>
      </c>
      <c r="E2281" t="s">
        <v>14504</v>
      </c>
      <c r="F2281" t="s">
        <v>18122</v>
      </c>
      <c r="G2281" t="s">
        <v>90</v>
      </c>
      <c r="H2281" t="s">
        <v>14565</v>
      </c>
      <c r="I2281" t="s">
        <v>2058</v>
      </c>
      <c r="J2281" s="28">
        <v>44788</v>
      </c>
      <c r="K2281" s="28"/>
      <c r="M2281">
        <v>0</v>
      </c>
      <c r="N2281">
        <v>1</v>
      </c>
      <c r="O2281">
        <v>9.8000000000000007</v>
      </c>
      <c r="P2281" t="s">
        <v>14512</v>
      </c>
      <c r="Q2281">
        <f t="shared" si="35"/>
        <v>118755</v>
      </c>
      <c r="R2281">
        <f>IF(COUNTIF($A$2:A2281,A2281)=1,Q2281,"")</f>
        <v>118755</v>
      </c>
    </row>
    <row r="2282" spans="1:18">
      <c r="A2282" t="s">
        <v>18123</v>
      </c>
      <c r="B2282" t="s">
        <v>3648</v>
      </c>
      <c r="C2282" t="s">
        <v>14642</v>
      </c>
      <c r="D2282" t="s">
        <v>73</v>
      </c>
      <c r="E2282" t="s">
        <v>14504</v>
      </c>
      <c r="F2282" t="s">
        <v>18124</v>
      </c>
      <c r="G2282" t="s">
        <v>61</v>
      </c>
      <c r="H2282" t="s">
        <v>14571</v>
      </c>
      <c r="I2282" t="s">
        <v>233</v>
      </c>
      <c r="J2282" s="28">
        <v>45585</v>
      </c>
      <c r="K2282" s="28"/>
      <c r="M2282">
        <v>0</v>
      </c>
      <c r="N2282">
        <v>1</v>
      </c>
      <c r="O2282">
        <v>32.200000000000003</v>
      </c>
      <c r="P2282" t="s">
        <v>14516</v>
      </c>
      <c r="Q2282">
        <f t="shared" si="35"/>
        <v>12653</v>
      </c>
      <c r="R2282">
        <f>IF(COUNTIF($A$2:A2282,A2282)=1,Q2282,"")</f>
        <v>12653</v>
      </c>
    </row>
    <row r="2283" spans="1:18">
      <c r="A2283" t="s">
        <v>10210</v>
      </c>
      <c r="B2283" t="s">
        <v>4406</v>
      </c>
      <c r="C2283" t="s">
        <v>15133</v>
      </c>
      <c r="D2283" t="s">
        <v>60</v>
      </c>
      <c r="E2283" t="s">
        <v>14543</v>
      </c>
      <c r="F2283" t="s">
        <v>18125</v>
      </c>
      <c r="G2283" t="s">
        <v>133</v>
      </c>
      <c r="H2283" t="s">
        <v>14527</v>
      </c>
      <c r="I2283" t="s">
        <v>873</v>
      </c>
      <c r="J2283" s="28">
        <v>45560</v>
      </c>
      <c r="K2283" s="28">
        <v>45551</v>
      </c>
      <c r="L2283">
        <v>132</v>
      </c>
      <c r="M2283">
        <v>0</v>
      </c>
      <c r="N2283">
        <v>1</v>
      </c>
      <c r="O2283">
        <v>33.700000000000003</v>
      </c>
      <c r="P2283" t="s">
        <v>14550</v>
      </c>
      <c r="Q2283">
        <f t="shared" si="35"/>
        <v>9318</v>
      </c>
      <c r="R2283">
        <f>IF(COUNTIF($A$2:A2283,A2283)=1,Q2283,"")</f>
        <v>9318</v>
      </c>
    </row>
    <row r="2284" spans="1:18">
      <c r="A2284" t="s">
        <v>6233</v>
      </c>
      <c r="B2284" t="s">
        <v>4050</v>
      </c>
      <c r="C2284" t="s">
        <v>3098</v>
      </c>
      <c r="D2284" t="s">
        <v>52</v>
      </c>
      <c r="E2284" t="s">
        <v>14558</v>
      </c>
      <c r="F2284" t="s">
        <v>18126</v>
      </c>
      <c r="G2284" t="s">
        <v>53</v>
      </c>
      <c r="H2284" t="s">
        <v>14511</v>
      </c>
      <c r="I2284" t="s">
        <v>62</v>
      </c>
      <c r="J2284" s="28">
        <v>45134</v>
      </c>
      <c r="K2284" s="28">
        <v>45177</v>
      </c>
      <c r="L2284">
        <v>92</v>
      </c>
      <c r="M2284">
        <v>0</v>
      </c>
      <c r="N2284">
        <v>1</v>
      </c>
      <c r="O2284">
        <v>25.3</v>
      </c>
      <c r="P2284" t="s">
        <v>14507</v>
      </c>
      <c r="Q2284">
        <f t="shared" si="35"/>
        <v>172808</v>
      </c>
      <c r="R2284">
        <f>IF(COUNTIF($A$2:A2284,A2284)=1,Q2284,"")</f>
        <v>172808</v>
      </c>
    </row>
    <row r="2285" spans="1:18">
      <c r="A2285" t="s">
        <v>18127</v>
      </c>
      <c r="B2285" t="s">
        <v>5284</v>
      </c>
      <c r="C2285" t="s">
        <v>15483</v>
      </c>
      <c r="D2285" t="s">
        <v>100</v>
      </c>
      <c r="E2285" t="s">
        <v>14522</v>
      </c>
      <c r="F2285" t="s">
        <v>18128</v>
      </c>
      <c r="G2285" t="s">
        <v>14588</v>
      </c>
      <c r="H2285" t="s">
        <v>14532</v>
      </c>
      <c r="I2285" t="s">
        <v>18129</v>
      </c>
      <c r="J2285" s="28">
        <v>45419</v>
      </c>
      <c r="K2285" s="28"/>
      <c r="M2285">
        <v>0</v>
      </c>
      <c r="N2285">
        <v>1</v>
      </c>
      <c r="O2285">
        <v>6.7</v>
      </c>
      <c r="P2285" t="s">
        <v>14550</v>
      </c>
      <c r="Q2285">
        <f t="shared" si="35"/>
        <v>8279</v>
      </c>
      <c r="R2285">
        <f>IF(COUNTIF($A$2:A2285,A2285)=1,Q2285,"")</f>
        <v>8279</v>
      </c>
    </row>
    <row r="2286" spans="1:18">
      <c r="A2286" t="s">
        <v>7662</v>
      </c>
      <c r="B2286" t="s">
        <v>1393</v>
      </c>
      <c r="C2286" t="s">
        <v>17387</v>
      </c>
      <c r="D2286" t="s">
        <v>100</v>
      </c>
      <c r="E2286" t="s">
        <v>14509</v>
      </c>
      <c r="F2286" t="s">
        <v>18130</v>
      </c>
      <c r="G2286" t="s">
        <v>53</v>
      </c>
      <c r="H2286" t="s">
        <v>14568</v>
      </c>
      <c r="I2286" t="s">
        <v>2858</v>
      </c>
      <c r="J2286" s="28">
        <v>44781</v>
      </c>
      <c r="K2286" s="28"/>
      <c r="M2286">
        <v>0</v>
      </c>
      <c r="N2286">
        <v>1</v>
      </c>
      <c r="P2286" t="s">
        <v>14524</v>
      </c>
      <c r="Q2286">
        <f t="shared" si="35"/>
        <v>1505</v>
      </c>
      <c r="R2286">
        <f>IF(COUNTIF($A$2:A2286,A2286)=1,Q2286,"")</f>
        <v>1505</v>
      </c>
    </row>
    <row r="2287" spans="1:18">
      <c r="A2287" t="s">
        <v>9453</v>
      </c>
      <c r="B2287" t="s">
        <v>976</v>
      </c>
      <c r="C2287" t="s">
        <v>15354</v>
      </c>
      <c r="D2287" t="s">
        <v>52</v>
      </c>
      <c r="E2287" t="s">
        <v>14517</v>
      </c>
      <c r="F2287" t="s">
        <v>18131</v>
      </c>
      <c r="G2287" t="s">
        <v>53</v>
      </c>
      <c r="H2287" t="s">
        <v>14616</v>
      </c>
      <c r="I2287" t="s">
        <v>1666</v>
      </c>
      <c r="J2287" s="28">
        <v>45612</v>
      </c>
      <c r="K2287" s="28"/>
      <c r="M2287">
        <v>0</v>
      </c>
      <c r="N2287">
        <v>1</v>
      </c>
      <c r="O2287">
        <v>6.1</v>
      </c>
      <c r="P2287" t="s">
        <v>14550</v>
      </c>
      <c r="Q2287">
        <f t="shared" si="35"/>
        <v>212155</v>
      </c>
      <c r="R2287">
        <f>IF(COUNTIF($A$2:A2287,A2287)=1,Q2287,"")</f>
        <v>212155</v>
      </c>
    </row>
    <row r="2288" spans="1:18">
      <c r="A2288" t="s">
        <v>8962</v>
      </c>
      <c r="B2288" t="s">
        <v>6186</v>
      </c>
      <c r="C2288" t="s">
        <v>3098</v>
      </c>
      <c r="D2288" t="s">
        <v>100</v>
      </c>
      <c r="E2288" t="s">
        <v>14558</v>
      </c>
      <c r="F2288" t="s">
        <v>18132</v>
      </c>
      <c r="G2288" t="s">
        <v>67</v>
      </c>
      <c r="H2288" t="s">
        <v>14565</v>
      </c>
      <c r="I2288" t="s">
        <v>2995</v>
      </c>
      <c r="J2288" s="28">
        <v>45423</v>
      </c>
      <c r="K2288" s="28">
        <v>45365</v>
      </c>
      <c r="L2288">
        <v>114</v>
      </c>
      <c r="M2288">
        <v>0</v>
      </c>
      <c r="N2288">
        <v>1</v>
      </c>
      <c r="O2288">
        <v>20</v>
      </c>
      <c r="P2288" t="s">
        <v>14516</v>
      </c>
      <c r="Q2288">
        <f t="shared" si="35"/>
        <v>8848</v>
      </c>
      <c r="R2288">
        <f>IF(COUNTIF($A$2:A2288,A2288)=1,Q2288,"")</f>
        <v>8848</v>
      </c>
    </row>
    <row r="2289" spans="1:18">
      <c r="A2289" t="s">
        <v>18133</v>
      </c>
      <c r="B2289" t="s">
        <v>2618</v>
      </c>
      <c r="C2289" t="s">
        <v>15932</v>
      </c>
      <c r="D2289" t="s">
        <v>52</v>
      </c>
      <c r="E2289" t="s">
        <v>14522</v>
      </c>
      <c r="F2289" t="s">
        <v>18134</v>
      </c>
      <c r="G2289" t="s">
        <v>53</v>
      </c>
      <c r="H2289" t="s">
        <v>14619</v>
      </c>
      <c r="I2289" t="s">
        <v>8890</v>
      </c>
      <c r="J2289" s="28"/>
      <c r="K2289" s="28"/>
      <c r="M2289">
        <v>0</v>
      </c>
      <c r="N2289">
        <v>1</v>
      </c>
      <c r="O2289">
        <v>8.6999999999999993</v>
      </c>
      <c r="P2289" t="s">
        <v>14516</v>
      </c>
      <c r="Q2289">
        <f t="shared" si="35"/>
        <v>176879</v>
      </c>
      <c r="R2289">
        <f>IF(COUNTIF($A$2:A2289,A2289)=1,Q2289,"")</f>
        <v>176879</v>
      </c>
    </row>
    <row r="2290" spans="1:18">
      <c r="A2290" t="s">
        <v>10238</v>
      </c>
      <c r="B2290" t="s">
        <v>2142</v>
      </c>
      <c r="C2290" t="s">
        <v>14898</v>
      </c>
      <c r="D2290" t="s">
        <v>52</v>
      </c>
      <c r="E2290" t="s">
        <v>14558</v>
      </c>
      <c r="F2290" t="s">
        <v>18135</v>
      </c>
      <c r="G2290" t="s">
        <v>67</v>
      </c>
      <c r="H2290" t="s">
        <v>14568</v>
      </c>
      <c r="I2290" t="s">
        <v>1574</v>
      </c>
      <c r="J2290" s="28">
        <v>45408</v>
      </c>
      <c r="K2290" s="28">
        <v>45290</v>
      </c>
      <c r="L2290">
        <v>36</v>
      </c>
      <c r="M2290">
        <v>0</v>
      </c>
      <c r="N2290">
        <v>1</v>
      </c>
      <c r="O2290">
        <v>3.5</v>
      </c>
      <c r="P2290" t="s">
        <v>14516</v>
      </c>
      <c r="Q2290">
        <f t="shared" si="35"/>
        <v>60307</v>
      </c>
      <c r="R2290">
        <f>IF(COUNTIF($A$2:A2290,A2290)=1,Q2290,"")</f>
        <v>60307</v>
      </c>
    </row>
    <row r="2291" spans="1:18">
      <c r="A2291" t="s">
        <v>18136</v>
      </c>
      <c r="B2291" t="s">
        <v>1070</v>
      </c>
      <c r="C2291" t="s">
        <v>3098</v>
      </c>
      <c r="D2291" t="s">
        <v>119</v>
      </c>
      <c r="E2291" t="s">
        <v>14517</v>
      </c>
      <c r="F2291" t="s">
        <v>15979</v>
      </c>
      <c r="G2291" t="s">
        <v>14519</v>
      </c>
      <c r="H2291" t="s">
        <v>14530</v>
      </c>
      <c r="I2291" t="s">
        <v>350</v>
      </c>
      <c r="J2291" s="28">
        <v>45196</v>
      </c>
      <c r="K2291" s="28"/>
      <c r="M2291">
        <v>0</v>
      </c>
      <c r="N2291">
        <v>1</v>
      </c>
      <c r="O2291">
        <v>20.399999999999999</v>
      </c>
      <c r="P2291" t="s">
        <v>14512</v>
      </c>
      <c r="Q2291">
        <f t="shared" si="35"/>
        <v>6601</v>
      </c>
      <c r="R2291">
        <f>IF(COUNTIF($A$2:A2291,A2291)=1,Q2291,"")</f>
        <v>6601</v>
      </c>
    </row>
    <row r="2292" spans="1:18">
      <c r="A2292" t="s">
        <v>18137</v>
      </c>
      <c r="B2292" t="s">
        <v>5515</v>
      </c>
      <c r="C2292" t="s">
        <v>14647</v>
      </c>
      <c r="D2292" t="s">
        <v>100</v>
      </c>
      <c r="E2292" t="s">
        <v>14590</v>
      </c>
      <c r="F2292" t="s">
        <v>15733</v>
      </c>
      <c r="G2292" t="s">
        <v>67</v>
      </c>
      <c r="H2292" t="s">
        <v>14511</v>
      </c>
      <c r="I2292" t="s">
        <v>5705</v>
      </c>
      <c r="J2292" s="28">
        <v>45508</v>
      </c>
      <c r="K2292" s="28"/>
      <c r="M2292">
        <v>0</v>
      </c>
      <c r="N2292">
        <v>1</v>
      </c>
      <c r="O2292">
        <v>7</v>
      </c>
      <c r="P2292" t="s">
        <v>14524</v>
      </c>
      <c r="Q2292">
        <f t="shared" si="35"/>
        <v>7056</v>
      </c>
      <c r="R2292">
        <f>IF(COUNTIF($A$2:A2292,A2292)=1,Q2292,"")</f>
        <v>7056</v>
      </c>
    </row>
    <row r="2293" spans="1:18">
      <c r="A2293" t="s">
        <v>9357</v>
      </c>
      <c r="B2293" t="s">
        <v>1175</v>
      </c>
      <c r="C2293" t="s">
        <v>15702</v>
      </c>
      <c r="D2293" t="s">
        <v>52</v>
      </c>
      <c r="E2293" t="s">
        <v>14558</v>
      </c>
      <c r="F2293" t="s">
        <v>18138</v>
      </c>
      <c r="G2293" t="s">
        <v>133</v>
      </c>
      <c r="H2293" t="s">
        <v>14520</v>
      </c>
      <c r="I2293" t="s">
        <v>309</v>
      </c>
      <c r="J2293" s="28"/>
      <c r="K2293" s="28">
        <v>45319</v>
      </c>
      <c r="L2293">
        <v>161</v>
      </c>
      <c r="M2293">
        <v>0</v>
      </c>
      <c r="N2293">
        <v>1</v>
      </c>
      <c r="O2293">
        <v>9.6</v>
      </c>
      <c r="P2293" t="s">
        <v>14507</v>
      </c>
      <c r="Q2293">
        <f t="shared" si="35"/>
        <v>118407</v>
      </c>
      <c r="R2293">
        <f>IF(COUNTIF($A$2:A2293,A2293)=1,Q2293,"")</f>
        <v>118407</v>
      </c>
    </row>
    <row r="2294" spans="1:18">
      <c r="A2294" t="s">
        <v>18139</v>
      </c>
      <c r="B2294" t="s">
        <v>12937</v>
      </c>
      <c r="C2294" t="s">
        <v>3098</v>
      </c>
      <c r="D2294" t="s">
        <v>119</v>
      </c>
      <c r="E2294" t="s">
        <v>14558</v>
      </c>
      <c r="F2294" t="s">
        <v>18140</v>
      </c>
      <c r="G2294" t="s">
        <v>80</v>
      </c>
      <c r="H2294" t="s">
        <v>14568</v>
      </c>
      <c r="I2294" t="s">
        <v>8892</v>
      </c>
      <c r="J2294" s="28">
        <v>45025</v>
      </c>
      <c r="K2294" s="28">
        <v>45127</v>
      </c>
      <c r="L2294">
        <v>179</v>
      </c>
      <c r="M2294">
        <v>0</v>
      </c>
      <c r="N2294">
        <v>1</v>
      </c>
      <c r="O2294">
        <v>9.6</v>
      </c>
      <c r="P2294" t="s">
        <v>14524</v>
      </c>
      <c r="Q2294">
        <f t="shared" si="35"/>
        <v>6834</v>
      </c>
      <c r="R2294">
        <f>IF(COUNTIF($A$2:A2294,A2294)=1,Q2294,"")</f>
        <v>6834</v>
      </c>
    </row>
    <row r="2295" spans="1:18">
      <c r="A2295" t="s">
        <v>6029</v>
      </c>
      <c r="B2295" t="s">
        <v>7921</v>
      </c>
      <c r="C2295" t="s">
        <v>15014</v>
      </c>
      <c r="D2295" t="s">
        <v>52</v>
      </c>
      <c r="E2295" t="s">
        <v>14522</v>
      </c>
      <c r="F2295" t="s">
        <v>18141</v>
      </c>
      <c r="G2295" t="s">
        <v>14588</v>
      </c>
      <c r="H2295" t="s">
        <v>14565</v>
      </c>
      <c r="I2295" t="s">
        <v>2051</v>
      </c>
      <c r="J2295" s="28">
        <v>45161</v>
      </c>
      <c r="K2295" s="28"/>
      <c r="M2295">
        <v>0</v>
      </c>
      <c r="N2295">
        <v>1</v>
      </c>
      <c r="O2295">
        <v>7</v>
      </c>
      <c r="P2295" t="s">
        <v>14516</v>
      </c>
      <c r="Q2295">
        <f t="shared" si="35"/>
        <v>133000</v>
      </c>
      <c r="R2295">
        <f>IF(COUNTIF($A$2:A2295,A2295)=1,Q2295,"")</f>
        <v>133000</v>
      </c>
    </row>
    <row r="2296" spans="1:18">
      <c r="A2296" t="s">
        <v>6499</v>
      </c>
      <c r="B2296" t="s">
        <v>11411</v>
      </c>
      <c r="C2296" t="s">
        <v>14891</v>
      </c>
      <c r="D2296" t="s">
        <v>100</v>
      </c>
      <c r="E2296" t="s">
        <v>14509</v>
      </c>
      <c r="F2296" t="s">
        <v>18142</v>
      </c>
      <c r="G2296" t="s">
        <v>53</v>
      </c>
      <c r="H2296" t="s">
        <v>14549</v>
      </c>
      <c r="I2296" t="s">
        <v>17301</v>
      </c>
      <c r="J2296" s="28">
        <v>44972</v>
      </c>
      <c r="K2296" s="28"/>
      <c r="M2296">
        <v>0</v>
      </c>
      <c r="N2296">
        <v>1</v>
      </c>
      <c r="O2296">
        <v>34.200000000000003</v>
      </c>
      <c r="P2296" t="s">
        <v>14512</v>
      </c>
      <c r="Q2296">
        <f t="shared" si="35"/>
        <v>5951</v>
      </c>
      <c r="R2296">
        <f>IF(COUNTIF($A$2:A2296,A2296)=1,Q2296,"")</f>
        <v>5951</v>
      </c>
    </row>
    <row r="2297" spans="1:18">
      <c r="A2297" t="s">
        <v>18143</v>
      </c>
      <c r="B2297" t="s">
        <v>4033</v>
      </c>
      <c r="C2297" t="s">
        <v>15366</v>
      </c>
      <c r="D2297" t="s">
        <v>60</v>
      </c>
      <c r="E2297" t="s">
        <v>14543</v>
      </c>
      <c r="F2297" t="s">
        <v>18144</v>
      </c>
      <c r="G2297" t="s">
        <v>90</v>
      </c>
      <c r="H2297" t="s">
        <v>14537</v>
      </c>
      <c r="I2297" t="s">
        <v>1912</v>
      </c>
      <c r="J2297" s="28">
        <v>45281</v>
      </c>
      <c r="K2297" s="28">
        <v>45339</v>
      </c>
      <c r="L2297">
        <v>93</v>
      </c>
      <c r="M2297">
        <v>1</v>
      </c>
      <c r="N2297">
        <v>3</v>
      </c>
      <c r="O2297">
        <v>21.3</v>
      </c>
      <c r="P2297" t="s">
        <v>14512</v>
      </c>
      <c r="Q2297">
        <f t="shared" si="35"/>
        <v>9878</v>
      </c>
      <c r="R2297">
        <f>IF(COUNTIF($A$2:A2297,A2297)=1,Q2297,"")</f>
        <v>9878</v>
      </c>
    </row>
    <row r="2298" spans="1:18">
      <c r="A2298" t="s">
        <v>4211</v>
      </c>
      <c r="B2298" t="s">
        <v>2786</v>
      </c>
      <c r="C2298" t="s">
        <v>14604</v>
      </c>
      <c r="D2298" t="s">
        <v>119</v>
      </c>
      <c r="E2298" t="s">
        <v>14558</v>
      </c>
      <c r="F2298" t="s">
        <v>18145</v>
      </c>
      <c r="G2298" t="s">
        <v>14588</v>
      </c>
      <c r="H2298" t="s">
        <v>14565</v>
      </c>
      <c r="I2298" t="s">
        <v>4173</v>
      </c>
      <c r="J2298" s="28">
        <v>45455</v>
      </c>
      <c r="K2298" s="28">
        <v>45398</v>
      </c>
      <c r="L2298">
        <v>117</v>
      </c>
      <c r="M2298">
        <v>0</v>
      </c>
      <c r="N2298">
        <v>1</v>
      </c>
      <c r="P2298" t="s">
        <v>14507</v>
      </c>
      <c r="Q2298">
        <f t="shared" si="35"/>
        <v>13012</v>
      </c>
      <c r="R2298">
        <f>IF(COUNTIF($A$2:A2298,A2298)=1,Q2298,"")</f>
        <v>13012</v>
      </c>
    </row>
    <row r="2299" spans="1:18">
      <c r="A2299" t="s">
        <v>7316</v>
      </c>
      <c r="B2299" t="s">
        <v>2376</v>
      </c>
      <c r="C2299" t="s">
        <v>14806</v>
      </c>
      <c r="D2299" t="s">
        <v>100</v>
      </c>
      <c r="E2299" t="s">
        <v>14522</v>
      </c>
      <c r="F2299" t="s">
        <v>14830</v>
      </c>
      <c r="G2299" t="s">
        <v>14588</v>
      </c>
      <c r="H2299" t="s">
        <v>14630</v>
      </c>
      <c r="I2299" t="s">
        <v>1148</v>
      </c>
      <c r="J2299" s="28">
        <v>44940</v>
      </c>
      <c r="K2299" s="28"/>
      <c r="M2299">
        <v>0</v>
      </c>
      <c r="N2299">
        <v>1</v>
      </c>
      <c r="O2299">
        <v>26.1</v>
      </c>
      <c r="P2299" t="s">
        <v>14524</v>
      </c>
      <c r="Q2299">
        <f t="shared" si="35"/>
        <v>6000</v>
      </c>
      <c r="R2299">
        <f>IF(COUNTIF($A$2:A2299,A2299)=1,Q2299,"")</f>
        <v>6000</v>
      </c>
    </row>
    <row r="2300" spans="1:18">
      <c r="A2300" t="s">
        <v>18146</v>
      </c>
      <c r="B2300" t="s">
        <v>14841</v>
      </c>
      <c r="C2300" t="s">
        <v>16453</v>
      </c>
      <c r="D2300" t="s">
        <v>52</v>
      </c>
      <c r="E2300" t="s">
        <v>14590</v>
      </c>
      <c r="F2300" t="s">
        <v>18147</v>
      </c>
      <c r="G2300" t="s">
        <v>53</v>
      </c>
      <c r="H2300" t="s">
        <v>14553</v>
      </c>
      <c r="I2300" t="s">
        <v>82</v>
      </c>
      <c r="J2300" s="28">
        <v>45482</v>
      </c>
      <c r="K2300" s="28"/>
      <c r="M2300">
        <v>0</v>
      </c>
      <c r="N2300">
        <v>1</v>
      </c>
      <c r="O2300">
        <v>24.6</v>
      </c>
      <c r="P2300" t="s">
        <v>14550</v>
      </c>
      <c r="Q2300">
        <f t="shared" si="35"/>
        <v>52453</v>
      </c>
      <c r="R2300">
        <f>IF(COUNTIF($A$2:A2300,A2300)=1,Q2300,"")</f>
        <v>52453</v>
      </c>
    </row>
    <row r="2301" spans="1:18">
      <c r="A2301" t="s">
        <v>10570</v>
      </c>
      <c r="B2301" t="s">
        <v>191</v>
      </c>
      <c r="C2301" t="s">
        <v>15609</v>
      </c>
      <c r="D2301" t="s">
        <v>60</v>
      </c>
      <c r="E2301" t="s">
        <v>14504</v>
      </c>
      <c r="F2301" t="s">
        <v>18148</v>
      </c>
      <c r="G2301" t="s">
        <v>14519</v>
      </c>
      <c r="H2301" t="s">
        <v>14580</v>
      </c>
      <c r="I2301" t="s">
        <v>3539</v>
      </c>
      <c r="J2301" s="28">
        <v>44769</v>
      </c>
      <c r="K2301" s="28"/>
      <c r="M2301">
        <v>0</v>
      </c>
      <c r="N2301">
        <v>1</v>
      </c>
      <c r="O2301">
        <v>19</v>
      </c>
      <c r="P2301" t="s">
        <v>14512</v>
      </c>
      <c r="Q2301">
        <f t="shared" si="35"/>
        <v>21142</v>
      </c>
      <c r="R2301">
        <f>IF(COUNTIF($A$2:A2301,A2301)=1,Q2301,"")</f>
        <v>21142</v>
      </c>
    </row>
    <row r="2302" spans="1:18">
      <c r="A2302" t="s">
        <v>5483</v>
      </c>
      <c r="B2302" t="s">
        <v>3591</v>
      </c>
      <c r="C2302" t="s">
        <v>3098</v>
      </c>
      <c r="D2302" t="s">
        <v>52</v>
      </c>
      <c r="E2302" t="s">
        <v>14558</v>
      </c>
      <c r="F2302" t="s">
        <v>18149</v>
      </c>
      <c r="G2302" t="s">
        <v>67</v>
      </c>
      <c r="H2302" t="s">
        <v>14545</v>
      </c>
      <c r="I2302" t="s">
        <v>1584</v>
      </c>
      <c r="J2302" s="28">
        <v>45192</v>
      </c>
      <c r="K2302" s="28">
        <v>45195</v>
      </c>
      <c r="L2302">
        <v>51</v>
      </c>
      <c r="M2302">
        <v>0</v>
      </c>
      <c r="N2302">
        <v>1</v>
      </c>
      <c r="O2302">
        <v>19.8</v>
      </c>
      <c r="P2302" t="s">
        <v>14524</v>
      </c>
      <c r="Q2302">
        <f t="shared" si="35"/>
        <v>135307</v>
      </c>
      <c r="R2302">
        <f>IF(COUNTIF($A$2:A2302,A2302)=1,Q2302,"")</f>
        <v>135307</v>
      </c>
    </row>
    <row r="2303" spans="1:18">
      <c r="A2303" t="s">
        <v>18150</v>
      </c>
      <c r="B2303" t="s">
        <v>7454</v>
      </c>
      <c r="C2303" t="s">
        <v>14941</v>
      </c>
      <c r="D2303" t="s">
        <v>52</v>
      </c>
      <c r="E2303" t="s">
        <v>14517</v>
      </c>
      <c r="F2303" t="s">
        <v>18151</v>
      </c>
      <c r="G2303" t="s">
        <v>53</v>
      </c>
      <c r="H2303" t="s">
        <v>14619</v>
      </c>
      <c r="I2303" t="s">
        <v>1106</v>
      </c>
      <c r="J2303" s="28">
        <v>44846</v>
      </c>
      <c r="K2303" s="28"/>
      <c r="M2303">
        <v>0</v>
      </c>
      <c r="N2303">
        <v>1</v>
      </c>
      <c r="O2303">
        <v>1.5</v>
      </c>
      <c r="P2303" t="s">
        <v>14524</v>
      </c>
      <c r="Q2303">
        <f t="shared" si="35"/>
        <v>68053</v>
      </c>
      <c r="R2303">
        <f>IF(COUNTIF($A$2:A2303,A2303)=1,Q2303,"")</f>
        <v>68053</v>
      </c>
    </row>
    <row r="2304" spans="1:18">
      <c r="A2304" t="s">
        <v>3883</v>
      </c>
      <c r="B2304" t="s">
        <v>211</v>
      </c>
      <c r="C2304" t="s">
        <v>16187</v>
      </c>
      <c r="D2304" t="s">
        <v>100</v>
      </c>
      <c r="E2304" t="s">
        <v>14504</v>
      </c>
      <c r="F2304" t="s">
        <v>18152</v>
      </c>
      <c r="G2304" t="s">
        <v>74</v>
      </c>
      <c r="H2304" t="s">
        <v>14635</v>
      </c>
      <c r="I2304" t="s">
        <v>2385</v>
      </c>
      <c r="J2304" s="28">
        <v>44917</v>
      </c>
      <c r="K2304" s="28"/>
      <c r="M2304">
        <v>0</v>
      </c>
      <c r="N2304">
        <v>1</v>
      </c>
      <c r="O2304">
        <v>6</v>
      </c>
      <c r="P2304" t="s">
        <v>14550</v>
      </c>
      <c r="Q2304">
        <f t="shared" si="35"/>
        <v>6935</v>
      </c>
      <c r="R2304">
        <f>IF(COUNTIF($A$2:A2304,A2304)=1,Q2304,"")</f>
        <v>6935</v>
      </c>
    </row>
    <row r="2305" spans="1:18">
      <c r="A2305" t="s">
        <v>8711</v>
      </c>
      <c r="B2305" t="s">
        <v>2917</v>
      </c>
      <c r="C2305" t="s">
        <v>17056</v>
      </c>
      <c r="D2305" t="s">
        <v>52</v>
      </c>
      <c r="E2305" t="s">
        <v>14522</v>
      </c>
      <c r="F2305" t="s">
        <v>18153</v>
      </c>
      <c r="G2305" t="s">
        <v>67</v>
      </c>
      <c r="H2305" t="s">
        <v>14511</v>
      </c>
      <c r="I2305" t="s">
        <v>2151</v>
      </c>
      <c r="J2305" s="28">
        <v>45462</v>
      </c>
      <c r="K2305" s="28"/>
      <c r="M2305">
        <v>0</v>
      </c>
      <c r="N2305">
        <v>1</v>
      </c>
      <c r="O2305">
        <v>26.3</v>
      </c>
      <c r="P2305" t="s">
        <v>14507</v>
      </c>
      <c r="Q2305">
        <f t="shared" si="35"/>
        <v>67469</v>
      </c>
      <c r="R2305">
        <f>IF(COUNTIF($A$2:A2305,A2305)=1,Q2305,"")</f>
        <v>67469</v>
      </c>
    </row>
    <row r="2306" spans="1:18">
      <c r="A2306" t="s">
        <v>10587</v>
      </c>
      <c r="B2306" t="s">
        <v>2979</v>
      </c>
      <c r="C2306" t="s">
        <v>14575</v>
      </c>
      <c r="D2306" t="s">
        <v>73</v>
      </c>
      <c r="E2306" t="s">
        <v>14522</v>
      </c>
      <c r="F2306" t="s">
        <v>18154</v>
      </c>
      <c r="G2306" t="s">
        <v>67</v>
      </c>
      <c r="H2306" t="s">
        <v>15602</v>
      </c>
      <c r="I2306" t="s">
        <v>140</v>
      </c>
      <c r="J2306" s="28">
        <v>45632</v>
      </c>
      <c r="K2306" s="28"/>
      <c r="M2306">
        <v>0</v>
      </c>
      <c r="N2306">
        <v>1</v>
      </c>
      <c r="O2306">
        <v>23</v>
      </c>
      <c r="P2306" t="s">
        <v>14550</v>
      </c>
      <c r="Q2306">
        <f t="shared" ref="Q2306:Q2369" si="36">IFERROR(IF(RIGHT(UPPER(TRIM(F2306)),1)="K",VALUE(SUBSTITUTE(SUBSTITUTE(LEFT(TRIM(F2306),LEN(TRIM(F2306))-1),"$",""),",",""))*1000,IF(RIGHT(UPPER(TRIM(F2306)),1)="M",VALUE(SUBSTITUTE(SUBSTITUTE(LEFT(TRIM(F2306),LEN(TRIM(F2306))-1),"$",""),",",""))*1000000,VALUE(SUBSTITUTE(SUBSTITUTE(TRIM(F2306),"$",""),",","")))),"")</f>
        <v>11221</v>
      </c>
      <c r="R2306">
        <f>IF(COUNTIF($A$2:A2306,A2306)=1,Q2306,"")</f>
        <v>11221</v>
      </c>
    </row>
    <row r="2307" spans="1:18">
      <c r="A2307" t="s">
        <v>6870</v>
      </c>
      <c r="B2307" t="s">
        <v>3667</v>
      </c>
      <c r="C2307" t="s">
        <v>15248</v>
      </c>
      <c r="D2307" t="s">
        <v>73</v>
      </c>
      <c r="E2307" t="s">
        <v>14517</v>
      </c>
      <c r="F2307" t="s">
        <v>18155</v>
      </c>
      <c r="G2307" t="s">
        <v>53</v>
      </c>
      <c r="H2307" t="s">
        <v>14574</v>
      </c>
      <c r="I2307" t="s">
        <v>2013</v>
      </c>
      <c r="J2307" s="28">
        <v>45571</v>
      </c>
      <c r="K2307" s="28"/>
      <c r="M2307">
        <v>0</v>
      </c>
      <c r="N2307">
        <v>1</v>
      </c>
      <c r="O2307">
        <v>27.8</v>
      </c>
      <c r="P2307" t="s">
        <v>14512</v>
      </c>
      <c r="Q2307">
        <f t="shared" si="36"/>
        <v>47000</v>
      </c>
      <c r="R2307">
        <f>IF(COUNTIF($A$2:A2307,A2307)=1,Q2307,"")</f>
        <v>47000</v>
      </c>
    </row>
    <row r="2308" spans="1:18">
      <c r="A2308" t="s">
        <v>18156</v>
      </c>
      <c r="B2308" t="s">
        <v>3014</v>
      </c>
      <c r="C2308" t="s">
        <v>15031</v>
      </c>
      <c r="D2308" t="s">
        <v>73</v>
      </c>
      <c r="E2308" t="s">
        <v>14590</v>
      </c>
      <c r="F2308" t="s">
        <v>18157</v>
      </c>
      <c r="G2308" t="s">
        <v>61</v>
      </c>
      <c r="H2308" t="s">
        <v>14574</v>
      </c>
      <c r="I2308" t="s">
        <v>738</v>
      </c>
      <c r="J2308" s="28">
        <v>45465</v>
      </c>
      <c r="K2308" s="28"/>
      <c r="M2308">
        <v>0</v>
      </c>
      <c r="N2308">
        <v>1</v>
      </c>
      <c r="O2308">
        <v>21.9</v>
      </c>
      <c r="P2308" t="s">
        <v>14507</v>
      </c>
      <c r="Q2308">
        <f t="shared" si="36"/>
        <v>32461</v>
      </c>
      <c r="R2308">
        <f>IF(COUNTIF($A$2:A2308,A2308)=1,Q2308,"")</f>
        <v>32461</v>
      </c>
    </row>
    <row r="2309" spans="1:18">
      <c r="A2309" t="s">
        <v>18158</v>
      </c>
      <c r="B2309" t="s">
        <v>8996</v>
      </c>
      <c r="C2309" t="s">
        <v>15042</v>
      </c>
      <c r="D2309" t="s">
        <v>60</v>
      </c>
      <c r="E2309" t="s">
        <v>14590</v>
      </c>
      <c r="F2309" t="s">
        <v>18159</v>
      </c>
      <c r="G2309" t="s">
        <v>14519</v>
      </c>
      <c r="H2309" t="s">
        <v>14568</v>
      </c>
      <c r="I2309" t="s">
        <v>372</v>
      </c>
      <c r="J2309" s="28">
        <v>45237</v>
      </c>
      <c r="K2309" s="28"/>
      <c r="M2309">
        <v>0</v>
      </c>
      <c r="N2309">
        <v>1</v>
      </c>
      <c r="O2309">
        <v>4.8</v>
      </c>
      <c r="P2309" t="s">
        <v>14550</v>
      </c>
      <c r="Q2309">
        <f t="shared" si="36"/>
        <v>10844</v>
      </c>
      <c r="R2309">
        <f>IF(COUNTIF($A$2:A2309,A2309)=1,Q2309,"")</f>
        <v>10844</v>
      </c>
    </row>
    <row r="2310" spans="1:18">
      <c r="A2310" t="s">
        <v>9643</v>
      </c>
      <c r="B2310" t="s">
        <v>2833</v>
      </c>
      <c r="C2310" t="s">
        <v>3098</v>
      </c>
      <c r="D2310" t="s">
        <v>73</v>
      </c>
      <c r="E2310" t="s">
        <v>14543</v>
      </c>
      <c r="F2310" t="s">
        <v>18160</v>
      </c>
      <c r="G2310" t="s">
        <v>67</v>
      </c>
      <c r="H2310" t="s">
        <v>14511</v>
      </c>
      <c r="I2310" t="s">
        <v>2724</v>
      </c>
      <c r="J2310" s="28">
        <v>45493</v>
      </c>
      <c r="K2310" s="28">
        <v>45580</v>
      </c>
      <c r="L2310">
        <v>195</v>
      </c>
      <c r="M2310">
        <v>1</v>
      </c>
      <c r="N2310">
        <v>1</v>
      </c>
      <c r="O2310">
        <v>29.5</v>
      </c>
      <c r="P2310" t="s">
        <v>14524</v>
      </c>
      <c r="Q2310">
        <f t="shared" si="36"/>
        <v>26801</v>
      </c>
      <c r="R2310">
        <f>IF(COUNTIF($A$2:A2310,A2310)=1,Q2310,"")</f>
        <v>26801</v>
      </c>
    </row>
    <row r="2311" spans="1:18">
      <c r="A2311" t="s">
        <v>18161</v>
      </c>
      <c r="B2311" t="s">
        <v>3567</v>
      </c>
      <c r="C2311" t="s">
        <v>14930</v>
      </c>
      <c r="D2311" t="s">
        <v>119</v>
      </c>
      <c r="E2311" t="s">
        <v>14517</v>
      </c>
      <c r="F2311" t="s">
        <v>18162</v>
      </c>
      <c r="G2311" t="s">
        <v>61</v>
      </c>
      <c r="H2311" t="s">
        <v>14574</v>
      </c>
      <c r="I2311" t="s">
        <v>1412</v>
      </c>
      <c r="J2311" s="28">
        <v>44878</v>
      </c>
      <c r="K2311" s="28"/>
      <c r="M2311">
        <v>0</v>
      </c>
      <c r="N2311">
        <v>1</v>
      </c>
      <c r="P2311" t="s">
        <v>14516</v>
      </c>
      <c r="Q2311">
        <f t="shared" si="36"/>
        <v>9545</v>
      </c>
      <c r="R2311">
        <f>IF(COUNTIF($A$2:A2311,A2311)=1,Q2311,"")</f>
        <v>9545</v>
      </c>
    </row>
    <row r="2312" spans="1:18">
      <c r="A2312" t="s">
        <v>18163</v>
      </c>
      <c r="B2312" t="s">
        <v>6810</v>
      </c>
      <c r="C2312" t="s">
        <v>14834</v>
      </c>
      <c r="D2312" t="s">
        <v>119</v>
      </c>
      <c r="E2312" t="s">
        <v>14590</v>
      </c>
      <c r="F2312" t="s">
        <v>17756</v>
      </c>
      <c r="G2312" t="s">
        <v>133</v>
      </c>
      <c r="H2312" t="s">
        <v>16033</v>
      </c>
      <c r="I2312" t="s">
        <v>1225</v>
      </c>
      <c r="J2312" s="28">
        <v>44742</v>
      </c>
      <c r="K2312" s="28"/>
      <c r="M2312">
        <v>0</v>
      </c>
      <c r="N2312">
        <v>1</v>
      </c>
      <c r="O2312">
        <v>24.7</v>
      </c>
      <c r="P2312" t="s">
        <v>14524</v>
      </c>
      <c r="Q2312">
        <f t="shared" si="36"/>
        <v>4951</v>
      </c>
      <c r="R2312">
        <f>IF(COUNTIF($A$2:A2312,A2312)=1,Q2312,"")</f>
        <v>4951</v>
      </c>
    </row>
    <row r="2313" spans="1:18">
      <c r="A2313" t="s">
        <v>18164</v>
      </c>
      <c r="B2313" t="s">
        <v>1051</v>
      </c>
      <c r="C2313" t="s">
        <v>15880</v>
      </c>
      <c r="D2313" t="s">
        <v>60</v>
      </c>
      <c r="E2313" t="s">
        <v>14590</v>
      </c>
      <c r="F2313" t="s">
        <v>18165</v>
      </c>
      <c r="G2313" t="s">
        <v>80</v>
      </c>
      <c r="H2313" t="s">
        <v>14616</v>
      </c>
      <c r="I2313" t="s">
        <v>548</v>
      </c>
      <c r="J2313" s="28">
        <v>45456</v>
      </c>
      <c r="K2313" s="28"/>
      <c r="M2313">
        <v>0</v>
      </c>
      <c r="N2313">
        <v>1</v>
      </c>
      <c r="O2313">
        <v>22.4</v>
      </c>
      <c r="P2313" t="s">
        <v>14516</v>
      </c>
      <c r="Q2313">
        <f t="shared" si="36"/>
        <v>10373</v>
      </c>
      <c r="R2313">
        <f>IF(COUNTIF($A$2:A2313,A2313)=1,Q2313,"")</f>
        <v>10373</v>
      </c>
    </row>
    <row r="2314" spans="1:18">
      <c r="A2314" t="s">
        <v>18166</v>
      </c>
      <c r="B2314" t="s">
        <v>4111</v>
      </c>
      <c r="C2314" t="s">
        <v>14555</v>
      </c>
      <c r="D2314" t="s">
        <v>100</v>
      </c>
      <c r="E2314" t="s">
        <v>14517</v>
      </c>
      <c r="F2314" t="s">
        <v>18167</v>
      </c>
      <c r="G2314" t="s">
        <v>133</v>
      </c>
      <c r="H2314" t="s">
        <v>15333</v>
      </c>
      <c r="I2314" t="s">
        <v>2040</v>
      </c>
      <c r="J2314" s="28">
        <v>45484</v>
      </c>
      <c r="K2314" s="28"/>
      <c r="M2314">
        <v>0</v>
      </c>
      <c r="N2314">
        <v>1</v>
      </c>
      <c r="P2314" t="s">
        <v>14516</v>
      </c>
      <c r="Q2314">
        <f t="shared" si="36"/>
        <v>8471</v>
      </c>
      <c r="R2314">
        <f>IF(COUNTIF($A$2:A2314,A2314)=1,Q2314,"")</f>
        <v>8471</v>
      </c>
    </row>
    <row r="2315" spans="1:18">
      <c r="A2315" t="s">
        <v>5225</v>
      </c>
      <c r="B2315" t="s">
        <v>8094</v>
      </c>
      <c r="C2315" t="s">
        <v>14755</v>
      </c>
      <c r="D2315" t="s">
        <v>52</v>
      </c>
      <c r="E2315" t="s">
        <v>14504</v>
      </c>
      <c r="F2315" t="s">
        <v>18168</v>
      </c>
      <c r="G2315" t="s">
        <v>14519</v>
      </c>
      <c r="H2315" t="s">
        <v>14580</v>
      </c>
      <c r="I2315" t="s">
        <v>1180</v>
      </c>
      <c r="J2315" s="28">
        <v>45619</v>
      </c>
      <c r="K2315" s="28"/>
      <c r="M2315">
        <v>0</v>
      </c>
      <c r="N2315">
        <v>1</v>
      </c>
      <c r="O2315">
        <v>33.799999999999997</v>
      </c>
      <c r="P2315" t="s">
        <v>14507</v>
      </c>
      <c r="Q2315">
        <f t="shared" si="36"/>
        <v>56355</v>
      </c>
      <c r="R2315">
        <f>IF(COUNTIF($A$2:A2315,A2315)=1,Q2315,"")</f>
        <v>56355</v>
      </c>
    </row>
    <row r="2316" spans="1:18">
      <c r="A2316" t="s">
        <v>10055</v>
      </c>
      <c r="B2316" t="s">
        <v>2545</v>
      </c>
      <c r="C2316" t="s">
        <v>15300</v>
      </c>
      <c r="D2316" t="s">
        <v>119</v>
      </c>
      <c r="E2316" t="s">
        <v>14517</v>
      </c>
      <c r="F2316" t="s">
        <v>18169</v>
      </c>
      <c r="G2316" t="s">
        <v>61</v>
      </c>
      <c r="H2316" t="s">
        <v>14616</v>
      </c>
      <c r="I2316" t="s">
        <v>5597</v>
      </c>
      <c r="J2316" s="28">
        <v>44781</v>
      </c>
      <c r="K2316" s="28"/>
      <c r="M2316">
        <v>0</v>
      </c>
      <c r="N2316">
        <v>1</v>
      </c>
      <c r="P2316" t="s">
        <v>14524</v>
      </c>
      <c r="Q2316">
        <f t="shared" si="36"/>
        <v>11893</v>
      </c>
      <c r="R2316">
        <f>IF(COUNTIF($A$2:A2316,A2316)=1,Q2316,"")</f>
        <v>11893</v>
      </c>
    </row>
    <row r="2317" spans="1:18">
      <c r="A2317" t="s">
        <v>6945</v>
      </c>
      <c r="B2317" t="s">
        <v>1907</v>
      </c>
      <c r="C2317" t="s">
        <v>3098</v>
      </c>
      <c r="D2317" t="s">
        <v>60</v>
      </c>
      <c r="E2317" t="s">
        <v>14558</v>
      </c>
      <c r="F2317" t="s">
        <v>18170</v>
      </c>
      <c r="G2317" t="s">
        <v>53</v>
      </c>
      <c r="H2317" t="s">
        <v>14527</v>
      </c>
      <c r="I2317" t="s">
        <v>774</v>
      </c>
      <c r="J2317" s="28">
        <v>45270</v>
      </c>
      <c r="K2317" s="28">
        <v>45276</v>
      </c>
      <c r="L2317">
        <v>52</v>
      </c>
      <c r="M2317">
        <v>0</v>
      </c>
      <c r="N2317">
        <v>1</v>
      </c>
      <c r="O2317">
        <v>5.0999999999999996</v>
      </c>
      <c r="P2317" t="s">
        <v>14524</v>
      </c>
      <c r="Q2317">
        <f t="shared" si="36"/>
        <v>16565</v>
      </c>
      <c r="R2317">
        <f>IF(COUNTIF($A$2:A2317,A2317)=1,Q2317,"")</f>
        <v>16565</v>
      </c>
    </row>
    <row r="2318" spans="1:18">
      <c r="A2318" t="s">
        <v>18171</v>
      </c>
      <c r="B2318" t="s">
        <v>341</v>
      </c>
      <c r="C2318" t="s">
        <v>14944</v>
      </c>
      <c r="D2318" t="s">
        <v>60</v>
      </c>
      <c r="E2318" t="s">
        <v>14509</v>
      </c>
      <c r="F2318" t="s">
        <v>18172</v>
      </c>
      <c r="G2318" t="s">
        <v>14519</v>
      </c>
      <c r="H2318" t="s">
        <v>14630</v>
      </c>
      <c r="I2318" t="s">
        <v>1194</v>
      </c>
      <c r="J2318" s="28">
        <v>45505</v>
      </c>
      <c r="K2318" s="28"/>
      <c r="M2318">
        <v>0</v>
      </c>
      <c r="N2318">
        <v>1</v>
      </c>
      <c r="P2318" t="s">
        <v>14524</v>
      </c>
      <c r="Q2318">
        <f t="shared" si="36"/>
        <v>11416</v>
      </c>
      <c r="R2318">
        <f>IF(COUNTIF($A$2:A2318,A2318)=1,Q2318,"")</f>
        <v>11416</v>
      </c>
    </row>
    <row r="2319" spans="1:18">
      <c r="A2319" t="s">
        <v>18173</v>
      </c>
      <c r="B2319" t="s">
        <v>2125</v>
      </c>
      <c r="C2319" t="s">
        <v>15518</v>
      </c>
      <c r="D2319" t="s">
        <v>100</v>
      </c>
      <c r="E2319" t="s">
        <v>14522</v>
      </c>
      <c r="F2319" t="s">
        <v>18174</v>
      </c>
      <c r="G2319" t="s">
        <v>67</v>
      </c>
      <c r="H2319" t="s">
        <v>14682</v>
      </c>
      <c r="I2319" t="s">
        <v>2058</v>
      </c>
      <c r="J2319" s="28">
        <v>44786</v>
      </c>
      <c r="K2319" s="28"/>
      <c r="M2319">
        <v>0</v>
      </c>
      <c r="N2319">
        <v>1</v>
      </c>
      <c r="O2319">
        <v>0.7</v>
      </c>
      <c r="P2319" t="s">
        <v>14512</v>
      </c>
      <c r="Q2319">
        <f t="shared" si="36"/>
        <v>6739</v>
      </c>
      <c r="R2319">
        <f>IF(COUNTIF($A$2:A2319,A2319)=1,Q2319,"")</f>
        <v>6739</v>
      </c>
    </row>
    <row r="2320" spans="1:18">
      <c r="A2320" t="s">
        <v>4822</v>
      </c>
      <c r="B2320" t="s">
        <v>5592</v>
      </c>
      <c r="C2320" t="s">
        <v>15004</v>
      </c>
      <c r="D2320" t="s">
        <v>119</v>
      </c>
      <c r="E2320" t="s">
        <v>14590</v>
      </c>
      <c r="F2320" t="s">
        <v>18175</v>
      </c>
      <c r="G2320" t="s">
        <v>90</v>
      </c>
      <c r="H2320" t="s">
        <v>14540</v>
      </c>
      <c r="I2320" t="s">
        <v>642</v>
      </c>
      <c r="J2320" s="28">
        <v>44917</v>
      </c>
      <c r="K2320" s="28"/>
      <c r="M2320">
        <v>0</v>
      </c>
      <c r="N2320">
        <v>1</v>
      </c>
      <c r="P2320" t="s">
        <v>14524</v>
      </c>
      <c r="Q2320">
        <f t="shared" si="36"/>
        <v>4261</v>
      </c>
      <c r="R2320">
        <f>IF(COUNTIF($A$2:A2320,A2320)=1,Q2320,"")</f>
        <v>4261</v>
      </c>
    </row>
    <row r="2321" spans="1:18">
      <c r="A2321" t="s">
        <v>4112</v>
      </c>
      <c r="B2321" t="s">
        <v>7951</v>
      </c>
      <c r="C2321" t="s">
        <v>15050</v>
      </c>
      <c r="D2321" t="s">
        <v>60</v>
      </c>
      <c r="E2321" t="s">
        <v>14509</v>
      </c>
      <c r="F2321" t="s">
        <v>18176</v>
      </c>
      <c r="G2321" t="s">
        <v>74</v>
      </c>
      <c r="H2321" t="s">
        <v>14574</v>
      </c>
      <c r="I2321" t="s">
        <v>2522</v>
      </c>
      <c r="J2321" s="28">
        <v>45091</v>
      </c>
      <c r="K2321" s="28"/>
      <c r="M2321">
        <v>0</v>
      </c>
      <c r="N2321">
        <v>1</v>
      </c>
      <c r="O2321">
        <v>17.5</v>
      </c>
      <c r="P2321" t="s">
        <v>14516</v>
      </c>
      <c r="Q2321">
        <f t="shared" si="36"/>
        <v>13223</v>
      </c>
      <c r="R2321">
        <f>IF(COUNTIF($A$2:A2321,A2321)=1,Q2321,"")</f>
        <v>13223</v>
      </c>
    </row>
    <row r="2322" spans="1:18">
      <c r="A2322" t="s">
        <v>18177</v>
      </c>
      <c r="B2322" t="s">
        <v>9043</v>
      </c>
      <c r="C2322" t="s">
        <v>3098</v>
      </c>
      <c r="D2322" t="s">
        <v>52</v>
      </c>
      <c r="E2322" t="s">
        <v>14522</v>
      </c>
      <c r="F2322" t="s">
        <v>18178</v>
      </c>
      <c r="G2322" t="s">
        <v>74</v>
      </c>
      <c r="H2322" t="s">
        <v>14537</v>
      </c>
      <c r="I2322" t="s">
        <v>1842</v>
      </c>
      <c r="J2322" s="28">
        <v>45142</v>
      </c>
      <c r="K2322" s="28"/>
      <c r="M2322">
        <v>0</v>
      </c>
      <c r="N2322">
        <v>1</v>
      </c>
      <c r="O2322">
        <v>20.6</v>
      </c>
      <c r="P2322" t="s">
        <v>14512</v>
      </c>
      <c r="Q2322">
        <f t="shared" si="36"/>
        <v>196000</v>
      </c>
      <c r="R2322">
        <f>IF(COUNTIF($A$2:A2322,A2322)=1,Q2322,"")</f>
        <v>196000</v>
      </c>
    </row>
    <row r="2323" spans="1:18">
      <c r="A2323" t="s">
        <v>18179</v>
      </c>
      <c r="B2323" t="s">
        <v>2449</v>
      </c>
      <c r="C2323" t="s">
        <v>3098</v>
      </c>
      <c r="D2323" t="s">
        <v>52</v>
      </c>
      <c r="E2323" t="s">
        <v>14543</v>
      </c>
      <c r="F2323" t="s">
        <v>18180</v>
      </c>
      <c r="G2323" t="s">
        <v>133</v>
      </c>
      <c r="H2323" t="s">
        <v>14527</v>
      </c>
      <c r="I2323" t="s">
        <v>3241</v>
      </c>
      <c r="J2323" s="28">
        <v>45337</v>
      </c>
      <c r="K2323" s="28">
        <v>45366</v>
      </c>
      <c r="L2323">
        <v>172</v>
      </c>
      <c r="M2323">
        <v>0</v>
      </c>
      <c r="N2323">
        <v>1</v>
      </c>
      <c r="O2323">
        <v>2.2000000000000002</v>
      </c>
      <c r="P2323" t="s">
        <v>14516</v>
      </c>
      <c r="Q2323">
        <f t="shared" si="36"/>
        <v>103251</v>
      </c>
      <c r="R2323">
        <f>IF(COUNTIF($A$2:A2323,A2323)=1,Q2323,"")</f>
        <v>103251</v>
      </c>
    </row>
    <row r="2324" spans="1:18">
      <c r="A2324" t="s">
        <v>18181</v>
      </c>
      <c r="B2324" t="s">
        <v>1660</v>
      </c>
      <c r="C2324" t="s">
        <v>14676</v>
      </c>
      <c r="D2324" t="s">
        <v>100</v>
      </c>
      <c r="E2324" t="s">
        <v>14558</v>
      </c>
      <c r="F2324" t="s">
        <v>18182</v>
      </c>
      <c r="G2324" t="s">
        <v>133</v>
      </c>
      <c r="H2324" t="s">
        <v>14545</v>
      </c>
      <c r="I2324" t="s">
        <v>2574</v>
      </c>
      <c r="J2324" s="28">
        <v>44902</v>
      </c>
      <c r="K2324" s="28">
        <v>45017</v>
      </c>
      <c r="L2324">
        <v>149</v>
      </c>
      <c r="M2324">
        <v>0</v>
      </c>
      <c r="N2324">
        <v>1</v>
      </c>
      <c r="O2324">
        <v>8.6999999999999993</v>
      </c>
      <c r="P2324" t="s">
        <v>14524</v>
      </c>
      <c r="Q2324">
        <f t="shared" si="36"/>
        <v>5872</v>
      </c>
      <c r="R2324">
        <f>IF(COUNTIF($A$2:A2324,A2324)=1,Q2324,"")</f>
        <v>5872</v>
      </c>
    </row>
    <row r="2325" spans="1:18">
      <c r="A2325" t="s">
        <v>18183</v>
      </c>
      <c r="B2325" t="s">
        <v>3541</v>
      </c>
      <c r="C2325" t="s">
        <v>15466</v>
      </c>
      <c r="D2325" t="s">
        <v>60</v>
      </c>
      <c r="E2325" t="s">
        <v>14509</v>
      </c>
      <c r="F2325" t="s">
        <v>18184</v>
      </c>
      <c r="G2325" t="s">
        <v>53</v>
      </c>
      <c r="H2325" t="s">
        <v>15840</v>
      </c>
      <c r="I2325" t="s">
        <v>2612</v>
      </c>
      <c r="J2325" s="28">
        <v>45585</v>
      </c>
      <c r="K2325" s="28"/>
      <c r="M2325">
        <v>0</v>
      </c>
      <c r="N2325">
        <v>1</v>
      </c>
      <c r="O2325">
        <v>27.6</v>
      </c>
      <c r="P2325" t="s">
        <v>14512</v>
      </c>
      <c r="Q2325">
        <f t="shared" si="36"/>
        <v>3666</v>
      </c>
      <c r="R2325">
        <f>IF(COUNTIF($A$2:A2325,A2325)=1,Q2325,"")</f>
        <v>3666</v>
      </c>
    </row>
    <row r="2326" spans="1:18">
      <c r="A2326" t="s">
        <v>3937</v>
      </c>
      <c r="B2326" t="s">
        <v>5632</v>
      </c>
      <c r="C2326" t="s">
        <v>3098</v>
      </c>
      <c r="D2326" t="s">
        <v>73</v>
      </c>
      <c r="E2326" t="s">
        <v>14517</v>
      </c>
      <c r="F2326" t="s">
        <v>18185</v>
      </c>
      <c r="G2326" t="s">
        <v>67</v>
      </c>
      <c r="H2326" t="s">
        <v>14553</v>
      </c>
      <c r="I2326" t="s">
        <v>2263</v>
      </c>
      <c r="J2326" s="28">
        <v>44787</v>
      </c>
      <c r="K2326" s="28"/>
      <c r="M2326">
        <v>0</v>
      </c>
      <c r="N2326">
        <v>1</v>
      </c>
      <c r="O2326">
        <v>31.4</v>
      </c>
      <c r="P2326" t="s">
        <v>14507</v>
      </c>
      <c r="Q2326">
        <f t="shared" si="36"/>
        <v>9891</v>
      </c>
      <c r="R2326">
        <f>IF(COUNTIF($A$2:A2326,A2326)=1,Q2326,"")</f>
        <v>9891</v>
      </c>
    </row>
    <row r="2327" spans="1:18">
      <c r="A2327" t="s">
        <v>18186</v>
      </c>
      <c r="B2327" t="s">
        <v>8141</v>
      </c>
      <c r="C2327" t="s">
        <v>3098</v>
      </c>
      <c r="D2327" t="s">
        <v>119</v>
      </c>
      <c r="E2327" t="s">
        <v>14590</v>
      </c>
      <c r="F2327" t="s">
        <v>18187</v>
      </c>
      <c r="G2327" t="s">
        <v>80</v>
      </c>
      <c r="H2327" t="s">
        <v>14678</v>
      </c>
      <c r="I2327" t="s">
        <v>1091</v>
      </c>
      <c r="J2327" s="28">
        <v>45746</v>
      </c>
      <c r="K2327" s="28"/>
      <c r="M2327">
        <v>0</v>
      </c>
      <c r="N2327">
        <v>1</v>
      </c>
      <c r="O2327">
        <v>10.4</v>
      </c>
      <c r="P2327" t="s">
        <v>14516</v>
      </c>
      <c r="Q2327">
        <f t="shared" si="36"/>
        <v>8906</v>
      </c>
      <c r="R2327">
        <f>IF(COUNTIF($A$2:A2327,A2327)=1,Q2327,"")</f>
        <v>8906</v>
      </c>
    </row>
    <row r="2328" spans="1:18">
      <c r="A2328" t="s">
        <v>6670</v>
      </c>
      <c r="B2328" t="s">
        <v>2274</v>
      </c>
      <c r="C2328" t="s">
        <v>3098</v>
      </c>
      <c r="D2328" t="s">
        <v>60</v>
      </c>
      <c r="E2328" t="s">
        <v>14522</v>
      </c>
      <c r="F2328" t="s">
        <v>16052</v>
      </c>
      <c r="G2328" t="s">
        <v>74</v>
      </c>
      <c r="H2328" t="s">
        <v>14553</v>
      </c>
      <c r="I2328" t="s">
        <v>2594</v>
      </c>
      <c r="J2328" s="28">
        <v>45285</v>
      </c>
      <c r="K2328" s="28"/>
      <c r="M2328">
        <v>0</v>
      </c>
      <c r="N2328">
        <v>1</v>
      </c>
      <c r="O2328">
        <v>25.3</v>
      </c>
      <c r="P2328" t="s">
        <v>14516</v>
      </c>
      <c r="Q2328">
        <f t="shared" si="36"/>
        <v>15099</v>
      </c>
      <c r="R2328">
        <f>IF(COUNTIF($A$2:A2328,A2328)=1,Q2328,"")</f>
        <v>15099</v>
      </c>
    </row>
    <row r="2329" spans="1:18">
      <c r="A2329" t="s">
        <v>18188</v>
      </c>
      <c r="B2329" t="s">
        <v>7832</v>
      </c>
      <c r="C2329" t="s">
        <v>14656</v>
      </c>
      <c r="D2329" t="s">
        <v>100</v>
      </c>
      <c r="E2329" t="s">
        <v>14504</v>
      </c>
      <c r="F2329" t="s">
        <v>18189</v>
      </c>
      <c r="G2329" t="s">
        <v>80</v>
      </c>
      <c r="H2329" t="s">
        <v>14530</v>
      </c>
      <c r="I2329" t="s">
        <v>2058</v>
      </c>
      <c r="J2329" s="28">
        <v>44857</v>
      </c>
      <c r="K2329" s="28"/>
      <c r="M2329">
        <v>0</v>
      </c>
      <c r="N2329">
        <v>1</v>
      </c>
      <c r="O2329">
        <v>6.8</v>
      </c>
      <c r="P2329" t="s">
        <v>14550</v>
      </c>
      <c r="Q2329">
        <f t="shared" si="36"/>
        <v>1279</v>
      </c>
      <c r="R2329">
        <f>IF(COUNTIF($A$2:A2329,A2329)=1,Q2329,"")</f>
        <v>1279</v>
      </c>
    </row>
    <row r="2330" spans="1:18">
      <c r="A2330" t="s">
        <v>11634</v>
      </c>
      <c r="B2330" t="s">
        <v>322</v>
      </c>
      <c r="C2330" t="s">
        <v>3098</v>
      </c>
      <c r="D2330" t="s">
        <v>60</v>
      </c>
      <c r="E2330" t="s">
        <v>14522</v>
      </c>
      <c r="F2330" t="s">
        <v>18190</v>
      </c>
      <c r="G2330" t="s">
        <v>61</v>
      </c>
      <c r="H2330" t="s">
        <v>14982</v>
      </c>
      <c r="I2330" t="s">
        <v>386</v>
      </c>
      <c r="J2330" s="28">
        <v>45187</v>
      </c>
      <c r="K2330" s="28"/>
      <c r="M2330">
        <v>0</v>
      </c>
      <c r="N2330">
        <v>1</v>
      </c>
      <c r="O2330">
        <v>32.299999999999997</v>
      </c>
      <c r="P2330" t="s">
        <v>14550</v>
      </c>
      <c r="Q2330">
        <f t="shared" si="36"/>
        <v>15322</v>
      </c>
      <c r="R2330">
        <f>IF(COUNTIF($A$2:A2330,A2330)=1,Q2330,"")</f>
        <v>15322</v>
      </c>
    </row>
    <row r="2331" spans="1:18">
      <c r="A2331" t="s">
        <v>11149</v>
      </c>
      <c r="B2331" t="s">
        <v>1536</v>
      </c>
      <c r="C2331" t="s">
        <v>14750</v>
      </c>
      <c r="D2331" t="s">
        <v>60</v>
      </c>
      <c r="E2331" t="s">
        <v>14509</v>
      </c>
      <c r="F2331" t="s">
        <v>17708</v>
      </c>
      <c r="G2331" t="s">
        <v>67</v>
      </c>
      <c r="H2331" t="s">
        <v>14635</v>
      </c>
      <c r="I2331" t="s">
        <v>1486</v>
      </c>
      <c r="J2331" s="28">
        <v>44681</v>
      </c>
      <c r="K2331" s="28"/>
      <c r="M2331">
        <v>0</v>
      </c>
      <c r="N2331">
        <v>1</v>
      </c>
      <c r="O2331">
        <v>34.299999999999997</v>
      </c>
      <c r="P2331" t="s">
        <v>14550</v>
      </c>
      <c r="Q2331">
        <f t="shared" si="36"/>
        <v>12560</v>
      </c>
      <c r="R2331">
        <f>IF(COUNTIF($A$2:A2331,A2331)=1,Q2331,"")</f>
        <v>12560</v>
      </c>
    </row>
    <row r="2332" spans="1:18">
      <c r="A2332" t="s">
        <v>18191</v>
      </c>
      <c r="B2332" t="s">
        <v>195</v>
      </c>
      <c r="C2332" t="s">
        <v>15036</v>
      </c>
      <c r="D2332" t="s">
        <v>119</v>
      </c>
      <c r="E2332" t="s">
        <v>14558</v>
      </c>
      <c r="F2332" t="s">
        <v>18192</v>
      </c>
      <c r="G2332" t="s">
        <v>80</v>
      </c>
      <c r="H2332" t="s">
        <v>14580</v>
      </c>
      <c r="I2332" t="s">
        <v>4207</v>
      </c>
      <c r="J2332" s="28">
        <v>45640</v>
      </c>
      <c r="K2332" s="28">
        <v>45604</v>
      </c>
      <c r="L2332">
        <v>83</v>
      </c>
      <c r="M2332">
        <v>0</v>
      </c>
      <c r="N2332">
        <v>1</v>
      </c>
      <c r="O2332">
        <v>4.5999999999999996</v>
      </c>
      <c r="P2332" t="s">
        <v>14516</v>
      </c>
      <c r="Q2332">
        <f t="shared" si="36"/>
        <v>7275</v>
      </c>
      <c r="R2332">
        <f>IF(COUNTIF($A$2:A2332,A2332)=1,Q2332,"")</f>
        <v>7275</v>
      </c>
    </row>
    <row r="2333" spans="1:18">
      <c r="A2333" t="s">
        <v>8905</v>
      </c>
      <c r="B2333" t="s">
        <v>3064</v>
      </c>
      <c r="C2333" t="s">
        <v>15039</v>
      </c>
      <c r="D2333" t="s">
        <v>100</v>
      </c>
      <c r="E2333" t="s">
        <v>14590</v>
      </c>
      <c r="F2333" t="s">
        <v>18193</v>
      </c>
      <c r="G2333" t="s">
        <v>14519</v>
      </c>
      <c r="H2333" t="s">
        <v>14532</v>
      </c>
      <c r="I2333" t="s">
        <v>2289</v>
      </c>
      <c r="J2333" s="28">
        <v>45034</v>
      </c>
      <c r="K2333" s="28"/>
      <c r="M2333">
        <v>0</v>
      </c>
      <c r="N2333">
        <v>1</v>
      </c>
      <c r="O2333">
        <v>4.0999999999999996</v>
      </c>
      <c r="P2333" t="s">
        <v>14516</v>
      </c>
      <c r="Q2333">
        <f t="shared" si="36"/>
        <v>5819</v>
      </c>
      <c r="R2333">
        <f>IF(COUNTIF($A$2:A2333,A2333)=1,Q2333,"")</f>
        <v>5819</v>
      </c>
    </row>
    <row r="2334" spans="1:18">
      <c r="A2334" t="s">
        <v>3329</v>
      </c>
      <c r="B2334" t="s">
        <v>4160</v>
      </c>
      <c r="C2334" t="s">
        <v>15407</v>
      </c>
      <c r="D2334" t="s">
        <v>119</v>
      </c>
      <c r="E2334" t="s">
        <v>14509</v>
      </c>
      <c r="F2334" t="s">
        <v>18194</v>
      </c>
      <c r="G2334" t="s">
        <v>90</v>
      </c>
      <c r="H2334" t="s">
        <v>14568</v>
      </c>
      <c r="I2334" t="s">
        <v>145</v>
      </c>
      <c r="J2334" s="28">
        <v>44798</v>
      </c>
      <c r="K2334" s="28"/>
      <c r="M2334">
        <v>0</v>
      </c>
      <c r="N2334">
        <v>1</v>
      </c>
      <c r="O2334">
        <v>25.8</v>
      </c>
      <c r="P2334" t="s">
        <v>14516</v>
      </c>
      <c r="Q2334">
        <f t="shared" si="36"/>
        <v>10245</v>
      </c>
      <c r="R2334">
        <f>IF(COUNTIF($A$2:A2334,A2334)=1,Q2334,"")</f>
        <v>10245</v>
      </c>
    </row>
    <row r="2335" spans="1:18">
      <c r="A2335" t="s">
        <v>12867</v>
      </c>
      <c r="B2335" t="s">
        <v>1466</v>
      </c>
      <c r="C2335" t="s">
        <v>3098</v>
      </c>
      <c r="D2335" t="s">
        <v>60</v>
      </c>
      <c r="E2335" t="s">
        <v>14522</v>
      </c>
      <c r="F2335" t="s">
        <v>18195</v>
      </c>
      <c r="G2335" t="s">
        <v>14588</v>
      </c>
      <c r="H2335" t="s">
        <v>14527</v>
      </c>
      <c r="I2335" t="s">
        <v>1067</v>
      </c>
      <c r="J2335" s="28">
        <v>44779</v>
      </c>
      <c r="K2335" s="28"/>
      <c r="M2335">
        <v>0</v>
      </c>
      <c r="N2335">
        <v>1</v>
      </c>
      <c r="O2335">
        <v>1.1000000000000001</v>
      </c>
      <c r="P2335" t="s">
        <v>14550</v>
      </c>
      <c r="Q2335">
        <f t="shared" si="36"/>
        <v>16319</v>
      </c>
      <c r="R2335">
        <f>IF(COUNTIF($A$2:A2335,A2335)=1,Q2335,"")</f>
        <v>16319</v>
      </c>
    </row>
    <row r="2336" spans="1:18">
      <c r="A2336" t="s">
        <v>3384</v>
      </c>
      <c r="B2336" t="s">
        <v>10476</v>
      </c>
      <c r="C2336" t="s">
        <v>16037</v>
      </c>
      <c r="D2336" t="s">
        <v>52</v>
      </c>
      <c r="E2336" t="s">
        <v>14558</v>
      </c>
      <c r="F2336" t="s">
        <v>18196</v>
      </c>
      <c r="G2336" t="s">
        <v>14588</v>
      </c>
      <c r="H2336" t="s">
        <v>14574</v>
      </c>
      <c r="I2336" t="s">
        <v>372</v>
      </c>
      <c r="J2336" s="28">
        <v>45163</v>
      </c>
      <c r="K2336" s="28">
        <v>45241</v>
      </c>
      <c r="L2336">
        <v>99</v>
      </c>
      <c r="M2336">
        <v>0</v>
      </c>
      <c r="N2336">
        <v>1</v>
      </c>
      <c r="O2336">
        <v>24</v>
      </c>
      <c r="P2336" t="s">
        <v>14524</v>
      </c>
      <c r="Q2336">
        <f t="shared" si="36"/>
        <v>100448</v>
      </c>
      <c r="R2336">
        <f>IF(COUNTIF($A$2:A2336,A2336)=1,Q2336,"")</f>
        <v>100448</v>
      </c>
    </row>
    <row r="2337" spans="1:18">
      <c r="A2337" t="s">
        <v>7202</v>
      </c>
      <c r="B2337" t="s">
        <v>7788</v>
      </c>
      <c r="C2337" t="s">
        <v>3098</v>
      </c>
      <c r="D2337" t="s">
        <v>100</v>
      </c>
      <c r="E2337" t="s">
        <v>14509</v>
      </c>
      <c r="F2337" t="s">
        <v>14510</v>
      </c>
      <c r="G2337" t="s">
        <v>74</v>
      </c>
      <c r="H2337" t="s">
        <v>14540</v>
      </c>
      <c r="I2337" t="s">
        <v>755</v>
      </c>
      <c r="J2337" s="28">
        <v>45094</v>
      </c>
      <c r="K2337" s="28"/>
      <c r="M2337">
        <v>0</v>
      </c>
      <c r="N2337">
        <v>1</v>
      </c>
      <c r="O2337">
        <v>30.9</v>
      </c>
      <c r="P2337" t="s">
        <v>14524</v>
      </c>
      <c r="Q2337">
        <f t="shared" si="36"/>
        <v>3000</v>
      </c>
      <c r="R2337">
        <f>IF(COUNTIF($A$2:A2337,A2337)=1,Q2337,"")</f>
        <v>3000</v>
      </c>
    </row>
    <row r="2338" spans="1:18">
      <c r="A2338" t="s">
        <v>18197</v>
      </c>
      <c r="B2338" t="s">
        <v>330</v>
      </c>
      <c r="C2338" t="s">
        <v>14660</v>
      </c>
      <c r="D2338" t="s">
        <v>119</v>
      </c>
      <c r="E2338" t="s">
        <v>14517</v>
      </c>
      <c r="F2338" t="s">
        <v>18198</v>
      </c>
      <c r="G2338" t="s">
        <v>14588</v>
      </c>
      <c r="H2338" t="s">
        <v>14639</v>
      </c>
      <c r="I2338" t="s">
        <v>570</v>
      </c>
      <c r="J2338" s="28">
        <v>44738</v>
      </c>
      <c r="K2338" s="28"/>
      <c r="M2338">
        <v>0</v>
      </c>
      <c r="N2338">
        <v>1</v>
      </c>
      <c r="O2338">
        <v>17.399999999999999</v>
      </c>
      <c r="P2338" t="s">
        <v>14516</v>
      </c>
      <c r="Q2338">
        <f t="shared" si="36"/>
        <v>11431</v>
      </c>
      <c r="R2338">
        <f>IF(COUNTIF($A$2:A2338,A2338)=1,Q2338,"")</f>
        <v>11431</v>
      </c>
    </row>
    <row r="2339" spans="1:18">
      <c r="A2339" t="s">
        <v>11722</v>
      </c>
      <c r="B2339" t="s">
        <v>1712</v>
      </c>
      <c r="C2339" t="s">
        <v>3098</v>
      </c>
      <c r="D2339" t="s">
        <v>73</v>
      </c>
      <c r="E2339" t="s">
        <v>14558</v>
      </c>
      <c r="F2339" t="s">
        <v>18199</v>
      </c>
      <c r="G2339" t="s">
        <v>14519</v>
      </c>
      <c r="H2339" t="s">
        <v>14616</v>
      </c>
      <c r="I2339" t="s">
        <v>2013</v>
      </c>
      <c r="J2339" s="28">
        <v>45584</v>
      </c>
      <c r="K2339" s="28">
        <v>45600</v>
      </c>
      <c r="L2339">
        <v>128</v>
      </c>
      <c r="M2339">
        <v>0</v>
      </c>
      <c r="N2339">
        <v>1</v>
      </c>
      <c r="O2339">
        <v>27.1</v>
      </c>
      <c r="P2339" t="s">
        <v>14550</v>
      </c>
      <c r="Q2339">
        <f t="shared" si="36"/>
        <v>43056</v>
      </c>
      <c r="R2339">
        <f>IF(COUNTIF($A$2:A2339,A2339)=1,Q2339,"")</f>
        <v>43056</v>
      </c>
    </row>
    <row r="2340" spans="1:18">
      <c r="A2340" t="s">
        <v>9218</v>
      </c>
      <c r="B2340" t="s">
        <v>1086</v>
      </c>
      <c r="C2340" t="s">
        <v>14542</v>
      </c>
      <c r="D2340" t="s">
        <v>119</v>
      </c>
      <c r="E2340" t="s">
        <v>14558</v>
      </c>
      <c r="F2340" t="s">
        <v>18200</v>
      </c>
      <c r="G2340" t="s">
        <v>67</v>
      </c>
      <c r="H2340" t="s">
        <v>14746</v>
      </c>
      <c r="I2340" t="s">
        <v>606</v>
      </c>
      <c r="J2340" s="28">
        <v>45407</v>
      </c>
      <c r="K2340" s="28">
        <v>45417</v>
      </c>
      <c r="L2340">
        <v>94</v>
      </c>
      <c r="M2340">
        <v>0</v>
      </c>
      <c r="N2340">
        <v>1</v>
      </c>
      <c r="O2340">
        <v>24.1</v>
      </c>
      <c r="P2340" t="s">
        <v>14550</v>
      </c>
      <c r="Q2340">
        <f t="shared" si="36"/>
        <v>11864</v>
      </c>
      <c r="R2340">
        <f>IF(COUNTIF($A$2:A2340,A2340)=1,Q2340,"")</f>
        <v>11864</v>
      </c>
    </row>
    <row r="2341" spans="1:18">
      <c r="A2341" t="s">
        <v>18201</v>
      </c>
      <c r="B2341" t="s">
        <v>2661</v>
      </c>
      <c r="C2341" t="s">
        <v>3098</v>
      </c>
      <c r="D2341" t="s">
        <v>73</v>
      </c>
      <c r="E2341" t="s">
        <v>14509</v>
      </c>
      <c r="F2341" t="s">
        <v>15108</v>
      </c>
      <c r="G2341" t="s">
        <v>61</v>
      </c>
      <c r="H2341" t="s">
        <v>14565</v>
      </c>
      <c r="I2341" t="s">
        <v>1647</v>
      </c>
      <c r="J2341" s="28">
        <v>45669</v>
      </c>
      <c r="K2341" s="28"/>
      <c r="M2341">
        <v>0</v>
      </c>
      <c r="N2341">
        <v>1</v>
      </c>
      <c r="O2341">
        <v>24.5</v>
      </c>
      <c r="P2341" t="s">
        <v>14524</v>
      </c>
      <c r="Q2341">
        <f t="shared" si="36"/>
        <v>12000</v>
      </c>
      <c r="R2341">
        <f>IF(COUNTIF($A$2:A2341,A2341)=1,Q2341,"")</f>
        <v>12000</v>
      </c>
    </row>
    <row r="2342" spans="1:18">
      <c r="A2342" t="s">
        <v>9224</v>
      </c>
      <c r="B2342" t="s">
        <v>5485</v>
      </c>
      <c r="C2342" t="s">
        <v>16700</v>
      </c>
      <c r="D2342" t="s">
        <v>52</v>
      </c>
      <c r="E2342" t="s">
        <v>14509</v>
      </c>
      <c r="F2342" t="s">
        <v>18202</v>
      </c>
      <c r="G2342" t="s">
        <v>61</v>
      </c>
      <c r="H2342" t="s">
        <v>14580</v>
      </c>
      <c r="I2342" t="s">
        <v>328</v>
      </c>
      <c r="J2342" s="28">
        <v>45348</v>
      </c>
      <c r="K2342" s="28"/>
      <c r="M2342">
        <v>0</v>
      </c>
      <c r="N2342">
        <v>1</v>
      </c>
      <c r="P2342" t="s">
        <v>14507</v>
      </c>
      <c r="Q2342">
        <f t="shared" si="36"/>
        <v>141061</v>
      </c>
      <c r="R2342">
        <f>IF(COUNTIF($A$2:A2342,A2342)=1,Q2342,"")</f>
        <v>141061</v>
      </c>
    </row>
    <row r="2343" spans="1:18">
      <c r="A2343" t="s">
        <v>3920</v>
      </c>
      <c r="B2343" t="s">
        <v>895</v>
      </c>
      <c r="C2343" t="s">
        <v>15939</v>
      </c>
      <c r="D2343" t="s">
        <v>119</v>
      </c>
      <c r="E2343" t="s">
        <v>14558</v>
      </c>
      <c r="F2343" t="s">
        <v>14854</v>
      </c>
      <c r="G2343" t="s">
        <v>61</v>
      </c>
      <c r="H2343" t="s">
        <v>14545</v>
      </c>
      <c r="I2343" t="s">
        <v>1789</v>
      </c>
      <c r="J2343" s="28">
        <v>45234</v>
      </c>
      <c r="K2343" s="28">
        <v>45146</v>
      </c>
      <c r="L2343">
        <v>81</v>
      </c>
      <c r="M2343">
        <v>0</v>
      </c>
      <c r="N2343">
        <v>1</v>
      </c>
      <c r="O2343">
        <v>0.3</v>
      </c>
      <c r="P2343" t="s">
        <v>14516</v>
      </c>
      <c r="Q2343">
        <f t="shared" si="36"/>
        <v>14000</v>
      </c>
      <c r="R2343">
        <f>IF(COUNTIF($A$2:A2343,A2343)=1,Q2343,"")</f>
        <v>14000</v>
      </c>
    </row>
    <row r="2344" spans="1:18">
      <c r="A2344" t="s">
        <v>18203</v>
      </c>
      <c r="B2344" t="s">
        <v>2783</v>
      </c>
      <c r="C2344" t="s">
        <v>3098</v>
      </c>
      <c r="D2344" t="s">
        <v>52</v>
      </c>
      <c r="E2344" t="s">
        <v>14517</v>
      </c>
      <c r="F2344" t="s">
        <v>18204</v>
      </c>
      <c r="G2344" t="s">
        <v>74</v>
      </c>
      <c r="H2344" t="s">
        <v>15174</v>
      </c>
      <c r="I2344" t="s">
        <v>700</v>
      </c>
      <c r="J2344" s="28">
        <v>44727</v>
      </c>
      <c r="K2344" s="28"/>
      <c r="M2344">
        <v>0</v>
      </c>
      <c r="N2344">
        <v>1</v>
      </c>
      <c r="O2344">
        <v>3.2</v>
      </c>
      <c r="P2344" t="s">
        <v>14550</v>
      </c>
      <c r="Q2344">
        <f t="shared" si="36"/>
        <v>144211</v>
      </c>
      <c r="R2344">
        <f>IF(COUNTIF($A$2:A2344,A2344)=1,Q2344,"")</f>
        <v>144211</v>
      </c>
    </row>
    <row r="2345" spans="1:18">
      <c r="A2345" t="s">
        <v>8042</v>
      </c>
      <c r="B2345" t="s">
        <v>3970</v>
      </c>
      <c r="C2345" t="s">
        <v>3098</v>
      </c>
      <c r="D2345" t="s">
        <v>119</v>
      </c>
      <c r="E2345" t="s">
        <v>14558</v>
      </c>
      <c r="F2345" t="s">
        <v>18205</v>
      </c>
      <c r="G2345" t="s">
        <v>67</v>
      </c>
      <c r="H2345" t="s">
        <v>14540</v>
      </c>
      <c r="I2345" t="s">
        <v>2742</v>
      </c>
      <c r="J2345" s="28">
        <v>45617</v>
      </c>
      <c r="K2345" s="28">
        <v>45641</v>
      </c>
      <c r="L2345">
        <v>97</v>
      </c>
      <c r="M2345">
        <v>0</v>
      </c>
      <c r="N2345">
        <v>1</v>
      </c>
      <c r="O2345">
        <v>26.3</v>
      </c>
      <c r="P2345" t="s">
        <v>14507</v>
      </c>
      <c r="Q2345">
        <f t="shared" si="36"/>
        <v>9109</v>
      </c>
      <c r="R2345">
        <f>IF(COUNTIF($A$2:A2345,A2345)=1,Q2345,"")</f>
        <v>9109</v>
      </c>
    </row>
    <row r="2346" spans="1:18">
      <c r="A2346" t="s">
        <v>10282</v>
      </c>
      <c r="B2346" t="s">
        <v>3616</v>
      </c>
      <c r="C2346" t="s">
        <v>14733</v>
      </c>
      <c r="D2346" t="s">
        <v>119</v>
      </c>
      <c r="E2346" t="s">
        <v>14558</v>
      </c>
      <c r="F2346" t="s">
        <v>18206</v>
      </c>
      <c r="G2346" t="s">
        <v>14588</v>
      </c>
      <c r="H2346" t="s">
        <v>14527</v>
      </c>
      <c r="I2346" t="s">
        <v>2160</v>
      </c>
      <c r="J2346" s="28">
        <v>45064</v>
      </c>
      <c r="K2346" s="28">
        <v>44963</v>
      </c>
      <c r="L2346">
        <v>74</v>
      </c>
      <c r="M2346">
        <v>0</v>
      </c>
      <c r="N2346">
        <v>1</v>
      </c>
      <c r="O2346">
        <v>19.100000000000001</v>
      </c>
      <c r="P2346" t="s">
        <v>14524</v>
      </c>
      <c r="Q2346">
        <f t="shared" si="36"/>
        <v>3201</v>
      </c>
      <c r="R2346">
        <f>IF(COUNTIF($A$2:A2346,A2346)=1,Q2346,"")</f>
        <v>3201</v>
      </c>
    </row>
    <row r="2347" spans="1:18">
      <c r="A2347" t="s">
        <v>10221</v>
      </c>
      <c r="B2347" t="s">
        <v>5689</v>
      </c>
      <c r="C2347" t="s">
        <v>14575</v>
      </c>
      <c r="D2347" t="s">
        <v>73</v>
      </c>
      <c r="E2347" t="s">
        <v>14543</v>
      </c>
      <c r="F2347" t="s">
        <v>18207</v>
      </c>
      <c r="G2347" t="s">
        <v>14588</v>
      </c>
      <c r="H2347" t="s">
        <v>14553</v>
      </c>
      <c r="I2347" t="s">
        <v>2673</v>
      </c>
      <c r="J2347" s="28">
        <v>45639</v>
      </c>
      <c r="K2347" s="28">
        <v>45702</v>
      </c>
      <c r="L2347">
        <v>196</v>
      </c>
      <c r="M2347">
        <v>0</v>
      </c>
      <c r="N2347">
        <v>1</v>
      </c>
      <c r="O2347">
        <v>32.1</v>
      </c>
      <c r="P2347" t="s">
        <v>14507</v>
      </c>
      <c r="Q2347">
        <f t="shared" si="36"/>
        <v>18323</v>
      </c>
      <c r="R2347">
        <f>IF(COUNTIF($A$2:A2347,A2347)=1,Q2347,"")</f>
        <v>18323</v>
      </c>
    </row>
    <row r="2348" spans="1:18">
      <c r="A2348" t="s">
        <v>18208</v>
      </c>
      <c r="B2348" t="s">
        <v>6556</v>
      </c>
      <c r="C2348" t="s">
        <v>15958</v>
      </c>
      <c r="D2348" t="s">
        <v>119</v>
      </c>
      <c r="E2348" t="s">
        <v>14590</v>
      </c>
      <c r="F2348" t="s">
        <v>18209</v>
      </c>
      <c r="G2348" t="s">
        <v>61</v>
      </c>
      <c r="H2348" t="s">
        <v>14527</v>
      </c>
      <c r="I2348" t="s">
        <v>478</v>
      </c>
      <c r="J2348" s="28">
        <v>45386</v>
      </c>
      <c r="K2348" s="28"/>
      <c r="M2348">
        <v>0</v>
      </c>
      <c r="N2348">
        <v>1</v>
      </c>
      <c r="P2348" t="s">
        <v>14507</v>
      </c>
      <c r="Q2348">
        <f t="shared" si="36"/>
        <v>5546</v>
      </c>
      <c r="R2348">
        <f>IF(COUNTIF($A$2:A2348,A2348)=1,Q2348,"")</f>
        <v>5546</v>
      </c>
    </row>
    <row r="2349" spans="1:18">
      <c r="A2349" t="s">
        <v>9065</v>
      </c>
      <c r="B2349" t="s">
        <v>879</v>
      </c>
      <c r="C2349" t="s">
        <v>15000</v>
      </c>
      <c r="D2349" t="s">
        <v>73</v>
      </c>
      <c r="E2349" t="s">
        <v>14543</v>
      </c>
      <c r="F2349" t="s">
        <v>18210</v>
      </c>
      <c r="G2349" t="s">
        <v>90</v>
      </c>
      <c r="H2349" t="s">
        <v>14574</v>
      </c>
      <c r="I2349" t="s">
        <v>62</v>
      </c>
      <c r="J2349" s="28">
        <v>45187</v>
      </c>
      <c r="K2349" s="28">
        <v>45123</v>
      </c>
      <c r="L2349">
        <v>38</v>
      </c>
      <c r="M2349">
        <v>1</v>
      </c>
      <c r="N2349">
        <v>2</v>
      </c>
      <c r="O2349">
        <v>26.3</v>
      </c>
      <c r="P2349" t="s">
        <v>14507</v>
      </c>
      <c r="Q2349">
        <f t="shared" si="36"/>
        <v>40675</v>
      </c>
      <c r="R2349">
        <f>IF(COUNTIF($A$2:A2349,A2349)=1,Q2349,"")</f>
        <v>40675</v>
      </c>
    </row>
    <row r="2350" spans="1:18">
      <c r="A2350" t="s">
        <v>4012</v>
      </c>
      <c r="B2350" t="s">
        <v>7254</v>
      </c>
      <c r="C2350" t="s">
        <v>14844</v>
      </c>
      <c r="D2350" t="s">
        <v>100</v>
      </c>
      <c r="E2350" t="s">
        <v>14590</v>
      </c>
      <c r="F2350" t="s">
        <v>18211</v>
      </c>
      <c r="G2350" t="s">
        <v>53</v>
      </c>
      <c r="H2350" t="s">
        <v>14545</v>
      </c>
      <c r="I2350" t="s">
        <v>9523</v>
      </c>
      <c r="J2350" s="28">
        <v>45104</v>
      </c>
      <c r="K2350" s="28"/>
      <c r="M2350">
        <v>0</v>
      </c>
      <c r="N2350">
        <v>1</v>
      </c>
      <c r="O2350">
        <v>33</v>
      </c>
      <c r="P2350" t="s">
        <v>14550</v>
      </c>
      <c r="Q2350">
        <f t="shared" si="36"/>
        <v>2106</v>
      </c>
      <c r="R2350">
        <f>IF(COUNTIF($A$2:A2350,A2350)=1,Q2350,"")</f>
        <v>2106</v>
      </c>
    </row>
    <row r="2351" spans="1:18">
      <c r="A2351" t="s">
        <v>3473</v>
      </c>
      <c r="B2351" t="s">
        <v>4131</v>
      </c>
      <c r="C2351" t="s">
        <v>14660</v>
      </c>
      <c r="D2351" t="s">
        <v>100</v>
      </c>
      <c r="E2351" t="s">
        <v>14558</v>
      </c>
      <c r="F2351" t="s">
        <v>18212</v>
      </c>
      <c r="G2351" t="s">
        <v>61</v>
      </c>
      <c r="H2351" t="s">
        <v>14545</v>
      </c>
      <c r="I2351" t="s">
        <v>456</v>
      </c>
      <c r="J2351" s="28">
        <v>44824</v>
      </c>
      <c r="K2351" s="28">
        <v>44962</v>
      </c>
      <c r="L2351">
        <v>160</v>
      </c>
      <c r="M2351">
        <v>0</v>
      </c>
      <c r="N2351">
        <v>1</v>
      </c>
      <c r="O2351">
        <v>7.6</v>
      </c>
      <c r="P2351" t="s">
        <v>14550</v>
      </c>
      <c r="Q2351">
        <f t="shared" si="36"/>
        <v>1843</v>
      </c>
      <c r="R2351">
        <f>IF(COUNTIF($A$2:A2351,A2351)=1,Q2351,"")</f>
        <v>1843</v>
      </c>
    </row>
    <row r="2352" spans="1:18">
      <c r="A2352" t="s">
        <v>9212</v>
      </c>
      <c r="B2352" t="s">
        <v>4435</v>
      </c>
      <c r="C2352" t="s">
        <v>14622</v>
      </c>
      <c r="D2352" t="s">
        <v>73</v>
      </c>
      <c r="E2352" t="s">
        <v>14517</v>
      </c>
      <c r="F2352" t="s">
        <v>18213</v>
      </c>
      <c r="G2352" t="s">
        <v>67</v>
      </c>
      <c r="H2352" t="s">
        <v>14532</v>
      </c>
      <c r="I2352" t="s">
        <v>731</v>
      </c>
      <c r="J2352" s="28">
        <v>45446</v>
      </c>
      <c r="K2352" s="28"/>
      <c r="M2352">
        <v>0</v>
      </c>
      <c r="N2352">
        <v>1</v>
      </c>
      <c r="O2352">
        <v>28.8</v>
      </c>
      <c r="P2352" t="s">
        <v>14550</v>
      </c>
      <c r="Q2352">
        <f t="shared" si="36"/>
        <v>41162</v>
      </c>
      <c r="R2352">
        <f>IF(COUNTIF($A$2:A2352,A2352)=1,Q2352,"")</f>
        <v>41162</v>
      </c>
    </row>
    <row r="2353" spans="1:18">
      <c r="A2353" t="s">
        <v>9209</v>
      </c>
      <c r="B2353" t="s">
        <v>1822</v>
      </c>
      <c r="C2353" t="s">
        <v>14735</v>
      </c>
      <c r="D2353" t="s">
        <v>100</v>
      </c>
      <c r="E2353" t="s">
        <v>14590</v>
      </c>
      <c r="F2353" t="s">
        <v>18214</v>
      </c>
      <c r="G2353" t="s">
        <v>53</v>
      </c>
      <c r="H2353" t="s">
        <v>14616</v>
      </c>
      <c r="I2353" t="s">
        <v>1683</v>
      </c>
      <c r="J2353" s="28">
        <v>45703</v>
      </c>
      <c r="K2353" s="28"/>
      <c r="M2353">
        <v>0</v>
      </c>
      <c r="N2353">
        <v>1</v>
      </c>
      <c r="O2353">
        <v>12.9</v>
      </c>
      <c r="P2353" t="s">
        <v>14550</v>
      </c>
      <c r="Q2353">
        <f t="shared" si="36"/>
        <v>4741</v>
      </c>
      <c r="R2353">
        <f>IF(COUNTIF($A$2:A2353,A2353)=1,Q2353,"")</f>
        <v>4741</v>
      </c>
    </row>
    <row r="2354" spans="1:18">
      <c r="A2354" t="s">
        <v>5020</v>
      </c>
      <c r="B2354" t="s">
        <v>491</v>
      </c>
      <c r="C2354" t="s">
        <v>15932</v>
      </c>
      <c r="D2354" t="s">
        <v>119</v>
      </c>
      <c r="E2354" t="s">
        <v>14504</v>
      </c>
      <c r="F2354" t="s">
        <v>15164</v>
      </c>
      <c r="G2354" t="s">
        <v>74</v>
      </c>
      <c r="H2354" t="s">
        <v>15655</v>
      </c>
      <c r="I2354" t="s">
        <v>1942</v>
      </c>
      <c r="J2354" s="28">
        <v>45457</v>
      </c>
      <c r="K2354" s="28"/>
      <c r="M2354">
        <v>0</v>
      </c>
      <c r="N2354">
        <v>1</v>
      </c>
      <c r="O2354">
        <v>14.7</v>
      </c>
      <c r="P2354" t="s">
        <v>14550</v>
      </c>
      <c r="Q2354">
        <f t="shared" si="36"/>
        <v>9000</v>
      </c>
      <c r="R2354">
        <f>IF(COUNTIF($A$2:A2354,A2354)=1,Q2354,"")</f>
        <v>9000</v>
      </c>
    </row>
    <row r="2355" spans="1:18">
      <c r="A2355" t="s">
        <v>4518</v>
      </c>
      <c r="B2355" t="s">
        <v>5182</v>
      </c>
      <c r="C2355" t="s">
        <v>15090</v>
      </c>
      <c r="D2355" t="s">
        <v>119</v>
      </c>
      <c r="E2355" t="s">
        <v>14522</v>
      </c>
      <c r="F2355" t="s">
        <v>15712</v>
      </c>
      <c r="G2355" t="s">
        <v>133</v>
      </c>
      <c r="H2355" t="s">
        <v>14639</v>
      </c>
      <c r="I2355" t="s">
        <v>1343</v>
      </c>
      <c r="J2355" s="28">
        <v>45553</v>
      </c>
      <c r="K2355" s="28"/>
      <c r="M2355">
        <v>0</v>
      </c>
      <c r="N2355">
        <v>1</v>
      </c>
      <c r="O2355">
        <v>31.8</v>
      </c>
      <c r="P2355" t="s">
        <v>14512</v>
      </c>
      <c r="Q2355">
        <f t="shared" si="36"/>
        <v>2751</v>
      </c>
      <c r="R2355">
        <f>IF(COUNTIF($A$2:A2355,A2355)=1,Q2355,"")</f>
        <v>2751</v>
      </c>
    </row>
    <row r="2356" spans="1:18">
      <c r="A2356" t="s">
        <v>11306</v>
      </c>
      <c r="B2356" t="s">
        <v>10532</v>
      </c>
      <c r="C2356" t="s">
        <v>14663</v>
      </c>
      <c r="D2356" t="s">
        <v>52</v>
      </c>
      <c r="E2356" t="s">
        <v>14509</v>
      </c>
      <c r="F2356" t="s">
        <v>18215</v>
      </c>
      <c r="G2356" t="s">
        <v>14588</v>
      </c>
      <c r="H2356" t="s">
        <v>14549</v>
      </c>
      <c r="I2356" t="s">
        <v>3322</v>
      </c>
      <c r="J2356" s="28">
        <v>45156</v>
      </c>
      <c r="K2356" s="28"/>
      <c r="M2356">
        <v>0</v>
      </c>
      <c r="N2356">
        <v>1</v>
      </c>
      <c r="O2356">
        <v>11.8</v>
      </c>
      <c r="P2356" t="s">
        <v>14516</v>
      </c>
      <c r="Q2356">
        <f t="shared" si="36"/>
        <v>186573</v>
      </c>
      <c r="R2356">
        <f>IF(COUNTIF($A$2:A2356,A2356)=1,Q2356,"")</f>
        <v>186573</v>
      </c>
    </row>
    <row r="2357" spans="1:18">
      <c r="A2357" t="s">
        <v>18216</v>
      </c>
      <c r="B2357" t="s">
        <v>2080</v>
      </c>
      <c r="C2357" t="s">
        <v>15238</v>
      </c>
      <c r="D2357" t="s">
        <v>100</v>
      </c>
      <c r="E2357" t="s">
        <v>14522</v>
      </c>
      <c r="F2357" t="s">
        <v>18217</v>
      </c>
      <c r="G2357" t="s">
        <v>53</v>
      </c>
      <c r="H2357" t="s">
        <v>14580</v>
      </c>
      <c r="I2357" t="s">
        <v>294</v>
      </c>
      <c r="J2357" s="28">
        <v>45289</v>
      </c>
      <c r="K2357" s="28"/>
      <c r="M2357">
        <v>0</v>
      </c>
      <c r="N2357">
        <v>1</v>
      </c>
      <c r="O2357">
        <v>29.5</v>
      </c>
      <c r="P2357" t="s">
        <v>14512</v>
      </c>
      <c r="Q2357">
        <f t="shared" si="36"/>
        <v>3925</v>
      </c>
      <c r="R2357">
        <f>IF(COUNTIF($A$2:A2357,A2357)=1,Q2357,"")</f>
        <v>3925</v>
      </c>
    </row>
    <row r="2358" spans="1:18">
      <c r="A2358" t="s">
        <v>11608</v>
      </c>
      <c r="B2358" t="s">
        <v>1590</v>
      </c>
      <c r="C2358" t="s">
        <v>3098</v>
      </c>
      <c r="D2358" t="s">
        <v>119</v>
      </c>
      <c r="E2358" t="s">
        <v>14517</v>
      </c>
      <c r="F2358" t="s">
        <v>18218</v>
      </c>
      <c r="G2358" t="s">
        <v>67</v>
      </c>
      <c r="H2358" t="s">
        <v>14630</v>
      </c>
      <c r="I2358" t="s">
        <v>2379</v>
      </c>
      <c r="J2358" s="28">
        <v>45424</v>
      </c>
      <c r="K2358" s="28"/>
      <c r="M2358">
        <v>0</v>
      </c>
      <c r="N2358">
        <v>1</v>
      </c>
      <c r="O2358">
        <v>14.8</v>
      </c>
      <c r="P2358" t="s">
        <v>14550</v>
      </c>
      <c r="Q2358">
        <f t="shared" si="36"/>
        <v>7296</v>
      </c>
      <c r="R2358">
        <f>IF(COUNTIF($A$2:A2358,A2358)=1,Q2358,"")</f>
        <v>7296</v>
      </c>
    </row>
    <row r="2359" spans="1:18">
      <c r="A2359" t="s">
        <v>18219</v>
      </c>
      <c r="B2359" t="s">
        <v>4502</v>
      </c>
      <c r="C2359" t="s">
        <v>14740</v>
      </c>
      <c r="D2359" t="s">
        <v>60</v>
      </c>
      <c r="E2359" t="s">
        <v>14543</v>
      </c>
      <c r="F2359" t="s">
        <v>18220</v>
      </c>
      <c r="G2359" t="s">
        <v>61</v>
      </c>
      <c r="H2359" t="s">
        <v>14568</v>
      </c>
      <c r="I2359" t="s">
        <v>1669</v>
      </c>
      <c r="J2359" s="28">
        <v>44818</v>
      </c>
      <c r="K2359" s="28">
        <v>44832</v>
      </c>
      <c r="L2359">
        <v>74</v>
      </c>
      <c r="M2359">
        <v>0</v>
      </c>
      <c r="N2359">
        <v>1</v>
      </c>
      <c r="O2359">
        <v>11.9</v>
      </c>
      <c r="P2359" t="s">
        <v>14516</v>
      </c>
      <c r="Q2359">
        <f t="shared" si="36"/>
        <v>8839</v>
      </c>
      <c r="R2359">
        <f>IF(COUNTIF($A$2:A2359,A2359)=1,Q2359,"")</f>
        <v>8839</v>
      </c>
    </row>
    <row r="2360" spans="1:18">
      <c r="A2360" t="s">
        <v>18221</v>
      </c>
      <c r="B2360" t="s">
        <v>3071</v>
      </c>
      <c r="C2360" t="s">
        <v>16315</v>
      </c>
      <c r="D2360" t="s">
        <v>52</v>
      </c>
      <c r="E2360" t="s">
        <v>14543</v>
      </c>
      <c r="F2360" t="s">
        <v>18222</v>
      </c>
      <c r="G2360" t="s">
        <v>90</v>
      </c>
      <c r="H2360" t="s">
        <v>14511</v>
      </c>
      <c r="I2360" t="s">
        <v>864</v>
      </c>
      <c r="J2360" s="28">
        <v>45391</v>
      </c>
      <c r="K2360" s="28">
        <v>45327</v>
      </c>
      <c r="L2360">
        <v>24</v>
      </c>
      <c r="M2360">
        <v>0</v>
      </c>
      <c r="N2360">
        <v>1</v>
      </c>
      <c r="O2360">
        <v>9.5</v>
      </c>
      <c r="P2360" t="s">
        <v>14516</v>
      </c>
      <c r="Q2360">
        <f t="shared" si="36"/>
        <v>51845</v>
      </c>
      <c r="R2360">
        <f>IF(COUNTIF($A$2:A2360,A2360)=1,Q2360,"")</f>
        <v>51845</v>
      </c>
    </row>
    <row r="2361" spans="1:18">
      <c r="A2361" t="s">
        <v>10437</v>
      </c>
      <c r="B2361" t="s">
        <v>1370</v>
      </c>
      <c r="C2361" t="s">
        <v>14660</v>
      </c>
      <c r="D2361" t="s">
        <v>60</v>
      </c>
      <c r="E2361" t="s">
        <v>14517</v>
      </c>
      <c r="F2361" t="s">
        <v>18223</v>
      </c>
      <c r="G2361" t="s">
        <v>133</v>
      </c>
      <c r="H2361" t="s">
        <v>14616</v>
      </c>
      <c r="I2361" t="s">
        <v>4304</v>
      </c>
      <c r="J2361" s="28">
        <v>44954</v>
      </c>
      <c r="K2361" s="28"/>
      <c r="M2361">
        <v>0</v>
      </c>
      <c r="N2361">
        <v>1</v>
      </c>
      <c r="O2361">
        <v>23.8</v>
      </c>
      <c r="P2361" t="s">
        <v>14516</v>
      </c>
      <c r="Q2361">
        <f t="shared" si="36"/>
        <v>12418</v>
      </c>
      <c r="R2361">
        <f>IF(COUNTIF($A$2:A2361,A2361)=1,Q2361,"")</f>
        <v>12418</v>
      </c>
    </row>
    <row r="2362" spans="1:18">
      <c r="A2362" t="s">
        <v>6840</v>
      </c>
      <c r="B2362" t="s">
        <v>5638</v>
      </c>
      <c r="C2362" t="s">
        <v>15028</v>
      </c>
      <c r="D2362" t="s">
        <v>100</v>
      </c>
      <c r="E2362" t="s">
        <v>14590</v>
      </c>
      <c r="F2362" t="s">
        <v>18224</v>
      </c>
      <c r="G2362" t="s">
        <v>61</v>
      </c>
      <c r="H2362" t="s">
        <v>14527</v>
      </c>
      <c r="I2362" t="s">
        <v>1562</v>
      </c>
      <c r="J2362" s="28">
        <v>45204</v>
      </c>
      <c r="K2362" s="28"/>
      <c r="M2362">
        <v>0</v>
      </c>
      <c r="N2362">
        <v>1</v>
      </c>
      <c r="P2362" t="s">
        <v>14524</v>
      </c>
      <c r="Q2362">
        <f t="shared" si="36"/>
        <v>4759</v>
      </c>
      <c r="R2362">
        <f>IF(COUNTIF($A$2:A2362,A2362)=1,Q2362,"")</f>
        <v>4759</v>
      </c>
    </row>
    <row r="2363" spans="1:18">
      <c r="A2363" t="s">
        <v>18225</v>
      </c>
      <c r="B2363" t="s">
        <v>6408</v>
      </c>
      <c r="C2363" t="s">
        <v>16315</v>
      </c>
      <c r="D2363" t="s">
        <v>100</v>
      </c>
      <c r="E2363" t="s">
        <v>14517</v>
      </c>
      <c r="F2363" t="s">
        <v>17210</v>
      </c>
      <c r="G2363" t="s">
        <v>53</v>
      </c>
      <c r="H2363" t="s">
        <v>14532</v>
      </c>
      <c r="I2363" t="s">
        <v>1308</v>
      </c>
      <c r="J2363" s="28">
        <v>45162</v>
      </c>
      <c r="K2363" s="28"/>
      <c r="M2363">
        <v>0</v>
      </c>
      <c r="N2363">
        <v>1</v>
      </c>
      <c r="O2363">
        <v>34.1</v>
      </c>
      <c r="P2363" t="s">
        <v>14516</v>
      </c>
      <c r="Q2363">
        <f t="shared" si="36"/>
        <v>7469</v>
      </c>
      <c r="R2363">
        <f>IF(COUNTIF($A$2:A2363,A2363)=1,Q2363,"")</f>
        <v>7469</v>
      </c>
    </row>
    <row r="2364" spans="1:18">
      <c r="A2364" t="s">
        <v>8213</v>
      </c>
      <c r="B2364" t="s">
        <v>2831</v>
      </c>
      <c r="C2364" t="s">
        <v>15552</v>
      </c>
      <c r="D2364" t="s">
        <v>60</v>
      </c>
      <c r="E2364" t="s">
        <v>14558</v>
      </c>
      <c r="F2364" t="s">
        <v>17664</v>
      </c>
      <c r="G2364" t="s">
        <v>61</v>
      </c>
      <c r="H2364" t="s">
        <v>14798</v>
      </c>
      <c r="I2364" t="s">
        <v>5740</v>
      </c>
      <c r="J2364" s="28">
        <v>44886</v>
      </c>
      <c r="K2364" s="28">
        <v>45012</v>
      </c>
      <c r="L2364">
        <v>153</v>
      </c>
      <c r="M2364">
        <v>0</v>
      </c>
      <c r="N2364">
        <v>1</v>
      </c>
      <c r="O2364">
        <v>29.6</v>
      </c>
      <c r="P2364" t="s">
        <v>14512</v>
      </c>
      <c r="Q2364">
        <f t="shared" si="36"/>
        <v>11581</v>
      </c>
      <c r="R2364">
        <f>IF(COUNTIF($A$2:A2364,A2364)=1,Q2364,"")</f>
        <v>11581</v>
      </c>
    </row>
    <row r="2365" spans="1:18">
      <c r="A2365" t="s">
        <v>12623</v>
      </c>
      <c r="B2365" t="s">
        <v>8065</v>
      </c>
      <c r="C2365" t="s">
        <v>3098</v>
      </c>
      <c r="D2365" t="s">
        <v>100</v>
      </c>
      <c r="E2365" t="s">
        <v>14509</v>
      </c>
      <c r="F2365" t="s">
        <v>18226</v>
      </c>
      <c r="G2365" t="s">
        <v>14588</v>
      </c>
      <c r="H2365" t="s">
        <v>14545</v>
      </c>
      <c r="I2365" t="s">
        <v>1043</v>
      </c>
      <c r="J2365" s="28">
        <v>45248</v>
      </c>
      <c r="K2365" s="28"/>
      <c r="M2365">
        <v>0</v>
      </c>
      <c r="N2365">
        <v>1</v>
      </c>
      <c r="O2365">
        <v>4.7</v>
      </c>
      <c r="P2365" t="s">
        <v>14516</v>
      </c>
      <c r="Q2365">
        <f t="shared" si="36"/>
        <v>4717</v>
      </c>
      <c r="R2365">
        <f>IF(COUNTIF($A$2:A2365,A2365)=1,Q2365,"")</f>
        <v>4717</v>
      </c>
    </row>
    <row r="2366" spans="1:18">
      <c r="A2366" t="s">
        <v>14378</v>
      </c>
      <c r="B2366" t="s">
        <v>6134</v>
      </c>
      <c r="C2366" t="s">
        <v>18227</v>
      </c>
      <c r="D2366" t="s">
        <v>73</v>
      </c>
      <c r="E2366" t="s">
        <v>14509</v>
      </c>
      <c r="F2366" t="s">
        <v>18228</v>
      </c>
      <c r="G2366" t="s">
        <v>74</v>
      </c>
      <c r="H2366" t="s">
        <v>14798</v>
      </c>
      <c r="I2366" t="s">
        <v>998</v>
      </c>
      <c r="J2366" s="28">
        <v>45732</v>
      </c>
      <c r="K2366" s="28"/>
      <c r="M2366">
        <v>0</v>
      </c>
      <c r="N2366">
        <v>1</v>
      </c>
      <c r="O2366">
        <v>15.4</v>
      </c>
      <c r="P2366" t="s">
        <v>14550</v>
      </c>
      <c r="Q2366">
        <f t="shared" si="36"/>
        <v>30556</v>
      </c>
      <c r="R2366">
        <f>IF(COUNTIF($A$2:A2366,A2366)=1,Q2366,"")</f>
        <v>30556</v>
      </c>
    </row>
    <row r="2367" spans="1:18">
      <c r="A2367" t="s">
        <v>18229</v>
      </c>
      <c r="B2367" t="s">
        <v>961</v>
      </c>
      <c r="C2367" t="s">
        <v>3098</v>
      </c>
      <c r="D2367" t="s">
        <v>119</v>
      </c>
      <c r="E2367" t="s">
        <v>14517</v>
      </c>
      <c r="F2367" t="s">
        <v>18230</v>
      </c>
      <c r="G2367" t="s">
        <v>61</v>
      </c>
      <c r="H2367" t="s">
        <v>14635</v>
      </c>
      <c r="I2367" t="s">
        <v>3419</v>
      </c>
      <c r="J2367" s="28">
        <v>45688</v>
      </c>
      <c r="K2367" s="28"/>
      <c r="M2367">
        <v>0</v>
      </c>
      <c r="N2367">
        <v>1</v>
      </c>
      <c r="O2367">
        <v>24.5</v>
      </c>
      <c r="P2367" t="s">
        <v>14512</v>
      </c>
      <c r="Q2367">
        <f t="shared" si="36"/>
        <v>4434</v>
      </c>
      <c r="R2367">
        <f>IF(COUNTIF($A$2:A2367,A2367)=1,Q2367,"")</f>
        <v>4434</v>
      </c>
    </row>
    <row r="2368" spans="1:18">
      <c r="A2368" t="s">
        <v>18231</v>
      </c>
      <c r="B2368" t="s">
        <v>3997</v>
      </c>
      <c r="C2368" t="s">
        <v>17330</v>
      </c>
      <c r="D2368" t="s">
        <v>100</v>
      </c>
      <c r="E2368" t="s">
        <v>14509</v>
      </c>
      <c r="F2368" t="s">
        <v>18232</v>
      </c>
      <c r="G2368" t="s">
        <v>14588</v>
      </c>
      <c r="H2368" t="s">
        <v>14619</v>
      </c>
      <c r="I2368" t="s">
        <v>2600</v>
      </c>
      <c r="J2368" s="28">
        <v>45269</v>
      </c>
      <c r="K2368" s="28"/>
      <c r="M2368">
        <v>0</v>
      </c>
      <c r="N2368">
        <v>1</v>
      </c>
      <c r="O2368">
        <v>16.100000000000001</v>
      </c>
      <c r="P2368" t="s">
        <v>14516</v>
      </c>
      <c r="Q2368">
        <f t="shared" si="36"/>
        <v>5169</v>
      </c>
      <c r="R2368">
        <f>IF(COUNTIF($A$2:A2368,A2368)=1,Q2368,"")</f>
        <v>5169</v>
      </c>
    </row>
    <row r="2369" spans="1:18">
      <c r="A2369" t="s">
        <v>18233</v>
      </c>
      <c r="B2369" t="s">
        <v>11158</v>
      </c>
      <c r="C2369" t="s">
        <v>3098</v>
      </c>
      <c r="D2369" t="s">
        <v>119</v>
      </c>
      <c r="E2369" t="s">
        <v>14504</v>
      </c>
      <c r="F2369" t="s">
        <v>18234</v>
      </c>
      <c r="G2369" t="s">
        <v>53</v>
      </c>
      <c r="H2369" t="s">
        <v>14635</v>
      </c>
      <c r="I2369" t="s">
        <v>8592</v>
      </c>
      <c r="J2369" s="28">
        <v>44677</v>
      </c>
      <c r="K2369" s="28"/>
      <c r="M2369">
        <v>0</v>
      </c>
      <c r="N2369">
        <v>1</v>
      </c>
      <c r="O2369">
        <v>17.899999999999999</v>
      </c>
      <c r="P2369" t="s">
        <v>14507</v>
      </c>
      <c r="Q2369">
        <f t="shared" si="36"/>
        <v>7706</v>
      </c>
      <c r="R2369">
        <f>IF(COUNTIF($A$2:A2369,A2369)=1,Q2369,"")</f>
        <v>7706</v>
      </c>
    </row>
    <row r="2370" spans="1:18">
      <c r="A2370" t="s">
        <v>18235</v>
      </c>
      <c r="B2370" t="s">
        <v>1345</v>
      </c>
      <c r="C2370" t="s">
        <v>3098</v>
      </c>
      <c r="D2370" t="s">
        <v>73</v>
      </c>
      <c r="E2370" t="s">
        <v>14509</v>
      </c>
      <c r="F2370" t="s">
        <v>18236</v>
      </c>
      <c r="G2370" t="s">
        <v>14519</v>
      </c>
      <c r="H2370" t="s">
        <v>14506</v>
      </c>
      <c r="I2370" t="s">
        <v>973</v>
      </c>
      <c r="J2370" s="28">
        <v>44925</v>
      </c>
      <c r="K2370" s="28"/>
      <c r="M2370">
        <v>0</v>
      </c>
      <c r="N2370">
        <v>1</v>
      </c>
      <c r="O2370">
        <v>14.5</v>
      </c>
      <c r="P2370" t="s">
        <v>14512</v>
      </c>
      <c r="Q2370">
        <f t="shared" ref="Q2370:Q2433" si="37">IFERROR(IF(RIGHT(UPPER(TRIM(F2370)),1)="K",VALUE(SUBSTITUTE(SUBSTITUTE(LEFT(TRIM(F2370),LEN(TRIM(F2370))-1),"$",""),",",""))*1000,IF(RIGHT(UPPER(TRIM(F2370)),1)="M",VALUE(SUBSTITUTE(SUBSTITUTE(LEFT(TRIM(F2370),LEN(TRIM(F2370))-1),"$",""),",",""))*1000000,VALUE(SUBSTITUTE(SUBSTITUTE(TRIM(F2370),"$",""),",","")))),"")</f>
        <v>19218</v>
      </c>
      <c r="R2370">
        <f>IF(COUNTIF($A$2:A2370,A2370)=1,Q2370,"")</f>
        <v>19218</v>
      </c>
    </row>
    <row r="2371" spans="1:18">
      <c r="A2371" t="s">
        <v>14171</v>
      </c>
      <c r="B2371" t="s">
        <v>3003</v>
      </c>
      <c r="C2371" t="s">
        <v>14599</v>
      </c>
      <c r="D2371" t="s">
        <v>119</v>
      </c>
      <c r="E2371" t="s">
        <v>14590</v>
      </c>
      <c r="F2371" t="s">
        <v>18237</v>
      </c>
      <c r="G2371" t="s">
        <v>14588</v>
      </c>
      <c r="H2371" t="s">
        <v>14506</v>
      </c>
      <c r="I2371" t="s">
        <v>1143</v>
      </c>
      <c r="J2371" s="28">
        <v>45675</v>
      </c>
      <c r="K2371" s="28"/>
      <c r="M2371">
        <v>0</v>
      </c>
      <c r="N2371">
        <v>1</v>
      </c>
      <c r="O2371">
        <v>28.2</v>
      </c>
      <c r="P2371" t="s">
        <v>14516</v>
      </c>
      <c r="Q2371">
        <f t="shared" si="37"/>
        <v>5832</v>
      </c>
      <c r="R2371">
        <f>IF(COUNTIF($A$2:A2371,A2371)=1,Q2371,"")</f>
        <v>5832</v>
      </c>
    </row>
    <row r="2372" spans="1:18">
      <c r="A2372" t="s">
        <v>18238</v>
      </c>
      <c r="B2372" t="s">
        <v>6383</v>
      </c>
      <c r="C2372" t="s">
        <v>17024</v>
      </c>
      <c r="D2372" t="s">
        <v>60</v>
      </c>
      <c r="E2372" t="s">
        <v>14522</v>
      </c>
      <c r="F2372" t="s">
        <v>18239</v>
      </c>
      <c r="G2372" t="s">
        <v>74</v>
      </c>
      <c r="H2372" t="s">
        <v>14678</v>
      </c>
      <c r="I2372" t="s">
        <v>1352</v>
      </c>
      <c r="J2372" s="28">
        <v>45507</v>
      </c>
      <c r="K2372" s="28"/>
      <c r="M2372">
        <v>0</v>
      </c>
      <c r="N2372">
        <v>1</v>
      </c>
      <c r="O2372">
        <v>20</v>
      </c>
      <c r="P2372" t="s">
        <v>14516</v>
      </c>
      <c r="Q2372">
        <f t="shared" si="37"/>
        <v>18216</v>
      </c>
      <c r="R2372">
        <f>IF(COUNTIF($A$2:A2372,A2372)=1,Q2372,"")</f>
        <v>18216</v>
      </c>
    </row>
    <row r="2373" spans="1:18">
      <c r="A2373" t="s">
        <v>8300</v>
      </c>
      <c r="B2373" t="s">
        <v>330</v>
      </c>
      <c r="C2373" t="s">
        <v>15855</v>
      </c>
      <c r="D2373" t="s">
        <v>73</v>
      </c>
      <c r="E2373" t="s">
        <v>14522</v>
      </c>
      <c r="F2373" t="s">
        <v>18240</v>
      </c>
      <c r="G2373" t="s">
        <v>80</v>
      </c>
      <c r="H2373" t="s">
        <v>14568</v>
      </c>
      <c r="I2373" t="s">
        <v>1336</v>
      </c>
      <c r="J2373" s="28">
        <v>45727</v>
      </c>
      <c r="K2373" s="28"/>
      <c r="M2373">
        <v>0</v>
      </c>
      <c r="N2373">
        <v>1</v>
      </c>
      <c r="O2373">
        <v>28.5</v>
      </c>
      <c r="P2373" t="s">
        <v>14512</v>
      </c>
      <c r="Q2373">
        <f t="shared" si="37"/>
        <v>37861</v>
      </c>
      <c r="R2373">
        <f>IF(COUNTIF($A$2:A2373,A2373)=1,Q2373,"")</f>
        <v>37861</v>
      </c>
    </row>
    <row r="2374" spans="1:18">
      <c r="A2374" t="s">
        <v>8636</v>
      </c>
      <c r="B2374" t="s">
        <v>2990</v>
      </c>
      <c r="C2374" t="s">
        <v>15028</v>
      </c>
      <c r="D2374" t="s">
        <v>73</v>
      </c>
      <c r="E2374" t="s">
        <v>14509</v>
      </c>
      <c r="F2374" t="s">
        <v>18241</v>
      </c>
      <c r="G2374" t="s">
        <v>80</v>
      </c>
      <c r="H2374" t="s">
        <v>14635</v>
      </c>
      <c r="I2374" t="s">
        <v>266</v>
      </c>
      <c r="J2374" s="28">
        <v>45171</v>
      </c>
      <c r="K2374" s="28"/>
      <c r="M2374">
        <v>0</v>
      </c>
      <c r="N2374">
        <v>1</v>
      </c>
      <c r="O2374">
        <v>27.7</v>
      </c>
      <c r="P2374" t="s">
        <v>14516</v>
      </c>
      <c r="Q2374">
        <f t="shared" si="37"/>
        <v>9809</v>
      </c>
      <c r="R2374">
        <f>IF(COUNTIF($A$2:A2374,A2374)=1,Q2374,"")</f>
        <v>9809</v>
      </c>
    </row>
    <row r="2375" spans="1:18">
      <c r="A2375" t="s">
        <v>18242</v>
      </c>
      <c r="B2375" t="s">
        <v>541</v>
      </c>
      <c r="C2375" t="s">
        <v>16315</v>
      </c>
      <c r="D2375" t="s">
        <v>52</v>
      </c>
      <c r="E2375" t="s">
        <v>14509</v>
      </c>
      <c r="F2375" t="s">
        <v>18243</v>
      </c>
      <c r="G2375" t="s">
        <v>53</v>
      </c>
      <c r="H2375" t="s">
        <v>14511</v>
      </c>
      <c r="I2375" t="s">
        <v>880</v>
      </c>
      <c r="J2375" s="28">
        <v>44742</v>
      </c>
      <c r="K2375" s="28"/>
      <c r="M2375">
        <v>0</v>
      </c>
      <c r="N2375">
        <v>1</v>
      </c>
      <c r="O2375">
        <v>30.3</v>
      </c>
      <c r="P2375" t="s">
        <v>14550</v>
      </c>
      <c r="Q2375">
        <f t="shared" si="37"/>
        <v>109000</v>
      </c>
      <c r="R2375">
        <f>IF(COUNTIF($A$2:A2375,A2375)=1,Q2375,"")</f>
        <v>109000</v>
      </c>
    </row>
    <row r="2376" spans="1:18">
      <c r="A2376" t="s">
        <v>12924</v>
      </c>
      <c r="B2376" t="s">
        <v>6246</v>
      </c>
      <c r="C2376" t="s">
        <v>15145</v>
      </c>
      <c r="D2376" t="s">
        <v>52</v>
      </c>
      <c r="E2376" t="s">
        <v>14504</v>
      </c>
      <c r="F2376" t="s">
        <v>18244</v>
      </c>
      <c r="G2376" t="s">
        <v>133</v>
      </c>
      <c r="H2376" t="s">
        <v>14849</v>
      </c>
      <c r="I2376" t="s">
        <v>1874</v>
      </c>
      <c r="J2376" s="28">
        <v>44876</v>
      </c>
      <c r="K2376" s="28"/>
      <c r="M2376">
        <v>0</v>
      </c>
      <c r="N2376">
        <v>1</v>
      </c>
      <c r="O2376">
        <v>27.9</v>
      </c>
      <c r="P2376" t="s">
        <v>14524</v>
      </c>
      <c r="Q2376">
        <f t="shared" si="37"/>
        <v>138000</v>
      </c>
      <c r="R2376">
        <f>IF(COUNTIF($A$2:A2376,A2376)=1,Q2376,"")</f>
        <v>138000</v>
      </c>
    </row>
    <row r="2377" spans="1:18">
      <c r="A2377" t="s">
        <v>13940</v>
      </c>
      <c r="B2377" t="s">
        <v>4839</v>
      </c>
      <c r="C2377" t="s">
        <v>15054</v>
      </c>
      <c r="D2377" t="s">
        <v>52</v>
      </c>
      <c r="E2377" t="s">
        <v>14590</v>
      </c>
      <c r="F2377" t="s">
        <v>18245</v>
      </c>
      <c r="G2377" t="s">
        <v>14588</v>
      </c>
      <c r="H2377" t="s">
        <v>14560</v>
      </c>
      <c r="I2377" t="s">
        <v>2673</v>
      </c>
      <c r="J2377" s="28">
        <v>45590</v>
      </c>
      <c r="K2377" s="28"/>
      <c r="M2377">
        <v>0</v>
      </c>
      <c r="N2377">
        <v>1</v>
      </c>
      <c r="O2377">
        <v>18.7</v>
      </c>
      <c r="P2377" t="s">
        <v>14550</v>
      </c>
      <c r="Q2377">
        <f t="shared" si="37"/>
        <v>193490</v>
      </c>
      <c r="R2377">
        <f>IF(COUNTIF($A$2:A2377,A2377)=1,Q2377,"")</f>
        <v>193490</v>
      </c>
    </row>
    <row r="2378" spans="1:18">
      <c r="A2378" t="s">
        <v>18246</v>
      </c>
      <c r="B2378" t="s">
        <v>2688</v>
      </c>
      <c r="C2378" t="s">
        <v>15908</v>
      </c>
      <c r="D2378" t="s">
        <v>52</v>
      </c>
      <c r="E2378" t="s">
        <v>14509</v>
      </c>
      <c r="F2378" t="s">
        <v>18247</v>
      </c>
      <c r="G2378" t="s">
        <v>14588</v>
      </c>
      <c r="H2378" t="s">
        <v>14560</v>
      </c>
      <c r="I2378" t="s">
        <v>1024</v>
      </c>
      <c r="J2378" s="28">
        <v>44924</v>
      </c>
      <c r="K2378" s="28"/>
      <c r="M2378">
        <v>0</v>
      </c>
      <c r="N2378">
        <v>1</v>
      </c>
      <c r="O2378">
        <v>28.9</v>
      </c>
      <c r="P2378" t="s">
        <v>14524</v>
      </c>
      <c r="Q2378">
        <f t="shared" si="37"/>
        <v>77535</v>
      </c>
      <c r="R2378">
        <f>IF(COUNTIF($A$2:A2378,A2378)=1,Q2378,"")</f>
        <v>77535</v>
      </c>
    </row>
    <row r="2379" spans="1:18">
      <c r="A2379" t="s">
        <v>18248</v>
      </c>
      <c r="B2379" t="s">
        <v>2472</v>
      </c>
      <c r="C2379" t="s">
        <v>3098</v>
      </c>
      <c r="D2379" t="s">
        <v>73</v>
      </c>
      <c r="E2379" t="s">
        <v>14558</v>
      </c>
      <c r="F2379" t="s">
        <v>18249</v>
      </c>
      <c r="G2379" t="s">
        <v>90</v>
      </c>
      <c r="H2379" t="s">
        <v>14901</v>
      </c>
      <c r="I2379" t="s">
        <v>667</v>
      </c>
      <c r="J2379" s="28">
        <v>44943</v>
      </c>
      <c r="K2379" s="28">
        <v>44975</v>
      </c>
      <c r="L2379">
        <v>68</v>
      </c>
      <c r="M2379">
        <v>0</v>
      </c>
      <c r="N2379">
        <v>1</v>
      </c>
      <c r="O2379">
        <v>16.2</v>
      </c>
      <c r="P2379" t="s">
        <v>14550</v>
      </c>
      <c r="Q2379">
        <f t="shared" si="37"/>
        <v>34210</v>
      </c>
      <c r="R2379">
        <f>IF(COUNTIF($A$2:A2379,A2379)=1,Q2379,"")</f>
        <v>34210</v>
      </c>
    </row>
    <row r="2380" spans="1:18">
      <c r="A2380" t="s">
        <v>7868</v>
      </c>
      <c r="B2380" t="s">
        <v>1665</v>
      </c>
      <c r="C2380" t="s">
        <v>3098</v>
      </c>
      <c r="D2380" t="s">
        <v>119</v>
      </c>
      <c r="E2380" t="s">
        <v>14522</v>
      </c>
      <c r="F2380" t="s">
        <v>18250</v>
      </c>
      <c r="G2380" t="s">
        <v>90</v>
      </c>
      <c r="H2380" t="s">
        <v>14553</v>
      </c>
      <c r="I2380" t="s">
        <v>204</v>
      </c>
      <c r="J2380" s="28">
        <v>45395</v>
      </c>
      <c r="K2380" s="28"/>
      <c r="M2380">
        <v>0</v>
      </c>
      <c r="N2380">
        <v>1</v>
      </c>
      <c r="O2380">
        <v>27.3</v>
      </c>
      <c r="P2380" t="s">
        <v>14550</v>
      </c>
      <c r="Q2380">
        <f t="shared" si="37"/>
        <v>6795</v>
      </c>
      <c r="R2380">
        <f>IF(COUNTIF($A$2:A2380,A2380)=1,Q2380,"")</f>
        <v>6795</v>
      </c>
    </row>
    <row r="2381" spans="1:18">
      <c r="A2381" t="s">
        <v>8804</v>
      </c>
      <c r="B2381" t="s">
        <v>5503</v>
      </c>
      <c r="C2381" t="s">
        <v>16501</v>
      </c>
      <c r="D2381" t="s">
        <v>52</v>
      </c>
      <c r="E2381" t="s">
        <v>14590</v>
      </c>
      <c r="F2381" t="s">
        <v>18251</v>
      </c>
      <c r="G2381" t="s">
        <v>67</v>
      </c>
      <c r="H2381" t="s">
        <v>14917</v>
      </c>
      <c r="I2381" t="s">
        <v>1194</v>
      </c>
      <c r="J2381" s="28">
        <v>45456</v>
      </c>
      <c r="K2381" s="28"/>
      <c r="M2381">
        <v>0</v>
      </c>
      <c r="N2381">
        <v>1</v>
      </c>
      <c r="P2381" t="s">
        <v>14516</v>
      </c>
      <c r="Q2381">
        <f t="shared" si="37"/>
        <v>189708</v>
      </c>
      <c r="R2381">
        <f>IF(COUNTIF($A$2:A2381,A2381)=1,Q2381,"")</f>
        <v>189708</v>
      </c>
    </row>
    <row r="2382" spans="1:18">
      <c r="A2382" t="s">
        <v>18252</v>
      </c>
      <c r="B2382" t="s">
        <v>1995</v>
      </c>
      <c r="C2382" t="s">
        <v>3098</v>
      </c>
      <c r="D2382" t="s">
        <v>52</v>
      </c>
      <c r="E2382" t="s">
        <v>14558</v>
      </c>
      <c r="F2382" t="s">
        <v>18253</v>
      </c>
      <c r="G2382" t="s">
        <v>61</v>
      </c>
      <c r="H2382" t="s">
        <v>14635</v>
      </c>
      <c r="I2382" t="s">
        <v>212</v>
      </c>
      <c r="J2382" s="28">
        <v>44967</v>
      </c>
      <c r="K2382" s="28">
        <v>45077</v>
      </c>
      <c r="L2382">
        <v>167</v>
      </c>
      <c r="M2382">
        <v>0</v>
      </c>
      <c r="N2382">
        <v>1</v>
      </c>
      <c r="P2382" t="s">
        <v>14512</v>
      </c>
      <c r="Q2382">
        <f t="shared" si="37"/>
        <v>96296</v>
      </c>
      <c r="R2382">
        <f>IF(COUNTIF($A$2:A2382,A2382)=1,Q2382,"")</f>
        <v>96296</v>
      </c>
    </row>
    <row r="2383" spans="1:18">
      <c r="A2383" t="s">
        <v>13266</v>
      </c>
      <c r="B2383" t="s">
        <v>2640</v>
      </c>
      <c r="C2383" t="s">
        <v>14801</v>
      </c>
      <c r="D2383" t="s">
        <v>100</v>
      </c>
      <c r="E2383" t="s">
        <v>14590</v>
      </c>
      <c r="F2383" t="s">
        <v>18254</v>
      </c>
      <c r="G2383" t="s">
        <v>90</v>
      </c>
      <c r="H2383" t="s">
        <v>14682</v>
      </c>
      <c r="I2383" t="s">
        <v>18255</v>
      </c>
      <c r="J2383" s="28">
        <v>44882</v>
      </c>
      <c r="K2383" s="28"/>
      <c r="M2383">
        <v>0</v>
      </c>
      <c r="N2383">
        <v>1</v>
      </c>
      <c r="P2383" t="s">
        <v>14550</v>
      </c>
      <c r="Q2383">
        <f t="shared" si="37"/>
        <v>3578</v>
      </c>
      <c r="R2383">
        <f>IF(COUNTIF($A$2:A2383,A2383)=1,Q2383,"")</f>
        <v>3578</v>
      </c>
    </row>
    <row r="2384" spans="1:18">
      <c r="A2384" t="s">
        <v>18256</v>
      </c>
      <c r="B2384" t="s">
        <v>1935</v>
      </c>
      <c r="C2384" t="s">
        <v>14569</v>
      </c>
      <c r="D2384" t="s">
        <v>100</v>
      </c>
      <c r="E2384" t="s">
        <v>14543</v>
      </c>
      <c r="F2384" t="s">
        <v>18257</v>
      </c>
      <c r="G2384" t="s">
        <v>67</v>
      </c>
      <c r="H2384" t="s">
        <v>14527</v>
      </c>
      <c r="I2384" t="s">
        <v>868</v>
      </c>
      <c r="J2384" s="28">
        <v>45023</v>
      </c>
      <c r="K2384" s="28">
        <v>45036</v>
      </c>
      <c r="L2384">
        <v>184</v>
      </c>
      <c r="M2384">
        <v>1</v>
      </c>
      <c r="N2384">
        <v>2</v>
      </c>
      <c r="O2384">
        <v>28.5</v>
      </c>
      <c r="P2384" t="s">
        <v>14507</v>
      </c>
      <c r="Q2384">
        <f t="shared" si="37"/>
        <v>9297</v>
      </c>
      <c r="R2384">
        <f>IF(COUNTIF($A$2:A2384,A2384)=1,Q2384,"")</f>
        <v>9297</v>
      </c>
    </row>
    <row r="2385" spans="1:18">
      <c r="A2385" t="s">
        <v>9976</v>
      </c>
      <c r="B2385" t="s">
        <v>4863</v>
      </c>
      <c r="C2385" t="s">
        <v>3098</v>
      </c>
      <c r="D2385" t="s">
        <v>52</v>
      </c>
      <c r="E2385" t="s">
        <v>14543</v>
      </c>
      <c r="F2385" t="s">
        <v>18258</v>
      </c>
      <c r="G2385" t="s">
        <v>133</v>
      </c>
      <c r="H2385" t="s">
        <v>14635</v>
      </c>
      <c r="I2385" t="s">
        <v>2263</v>
      </c>
      <c r="J2385" s="28">
        <v>44781</v>
      </c>
      <c r="K2385" s="28">
        <v>44926</v>
      </c>
      <c r="L2385">
        <v>187</v>
      </c>
      <c r="M2385">
        <v>0</v>
      </c>
      <c r="N2385">
        <v>1</v>
      </c>
      <c r="P2385" t="s">
        <v>14512</v>
      </c>
      <c r="Q2385">
        <f t="shared" si="37"/>
        <v>129566</v>
      </c>
      <c r="R2385">
        <f>IF(COUNTIF($A$2:A2385,A2385)=1,Q2385,"")</f>
        <v>129566</v>
      </c>
    </row>
    <row r="2386" spans="1:18">
      <c r="A2386" t="s">
        <v>4746</v>
      </c>
      <c r="B2386" t="s">
        <v>2499</v>
      </c>
      <c r="C2386" t="s">
        <v>15379</v>
      </c>
      <c r="D2386" t="s">
        <v>119</v>
      </c>
      <c r="E2386" t="s">
        <v>14558</v>
      </c>
      <c r="F2386" t="s">
        <v>18259</v>
      </c>
      <c r="G2386" t="s">
        <v>67</v>
      </c>
      <c r="H2386" t="s">
        <v>14696</v>
      </c>
      <c r="I2386" t="s">
        <v>849</v>
      </c>
      <c r="J2386" s="28">
        <v>45337</v>
      </c>
      <c r="K2386" s="28">
        <v>45206</v>
      </c>
      <c r="L2386">
        <v>27</v>
      </c>
      <c r="M2386">
        <v>0</v>
      </c>
      <c r="N2386">
        <v>1</v>
      </c>
      <c r="O2386">
        <v>14.2</v>
      </c>
      <c r="P2386" t="s">
        <v>14524</v>
      </c>
      <c r="Q2386">
        <f t="shared" si="37"/>
        <v>10491</v>
      </c>
      <c r="R2386">
        <f>IF(COUNTIF($A$2:A2386,A2386)=1,Q2386,"")</f>
        <v>10491</v>
      </c>
    </row>
    <row r="2387" spans="1:18">
      <c r="A2387" t="s">
        <v>18260</v>
      </c>
      <c r="B2387" t="s">
        <v>1665</v>
      </c>
      <c r="C2387" t="s">
        <v>14538</v>
      </c>
      <c r="D2387" t="s">
        <v>60</v>
      </c>
      <c r="E2387" t="s">
        <v>14590</v>
      </c>
      <c r="F2387" t="s">
        <v>18261</v>
      </c>
      <c r="G2387" t="s">
        <v>90</v>
      </c>
      <c r="H2387" t="s">
        <v>14568</v>
      </c>
      <c r="I2387" t="s">
        <v>208</v>
      </c>
      <c r="J2387" s="28">
        <v>45158</v>
      </c>
      <c r="K2387" s="28"/>
      <c r="M2387">
        <v>0</v>
      </c>
      <c r="N2387">
        <v>1</v>
      </c>
      <c r="O2387">
        <v>4.4000000000000004</v>
      </c>
      <c r="P2387" t="s">
        <v>14507</v>
      </c>
      <c r="Q2387">
        <f t="shared" si="37"/>
        <v>16042</v>
      </c>
      <c r="R2387">
        <f>IF(COUNTIF($A$2:A2387,A2387)=1,Q2387,"")</f>
        <v>16042</v>
      </c>
    </row>
    <row r="2388" spans="1:18">
      <c r="A2388" t="s">
        <v>5979</v>
      </c>
      <c r="B2388" t="s">
        <v>5089</v>
      </c>
      <c r="C2388" t="s">
        <v>3098</v>
      </c>
      <c r="D2388" t="s">
        <v>119</v>
      </c>
      <c r="E2388" t="s">
        <v>14504</v>
      </c>
      <c r="F2388" t="s">
        <v>18262</v>
      </c>
      <c r="G2388" t="s">
        <v>67</v>
      </c>
      <c r="H2388" t="s">
        <v>14571</v>
      </c>
      <c r="I2388" t="s">
        <v>515</v>
      </c>
      <c r="J2388" s="28">
        <v>45025</v>
      </c>
      <c r="K2388" s="28"/>
      <c r="M2388">
        <v>0</v>
      </c>
      <c r="N2388">
        <v>1</v>
      </c>
      <c r="P2388" t="s">
        <v>14550</v>
      </c>
      <c r="Q2388">
        <f t="shared" si="37"/>
        <v>7967</v>
      </c>
      <c r="R2388">
        <f>IF(COUNTIF($A$2:A2388,A2388)=1,Q2388,"")</f>
        <v>7967</v>
      </c>
    </row>
    <row r="2389" spans="1:18">
      <c r="A2389" t="s">
        <v>18263</v>
      </c>
      <c r="B2389" t="s">
        <v>7114</v>
      </c>
      <c r="C2389" t="s">
        <v>15004</v>
      </c>
      <c r="D2389" t="s">
        <v>73</v>
      </c>
      <c r="E2389" t="s">
        <v>14590</v>
      </c>
      <c r="F2389" t="s">
        <v>18264</v>
      </c>
      <c r="G2389" t="s">
        <v>90</v>
      </c>
      <c r="H2389" t="s">
        <v>14540</v>
      </c>
      <c r="I2389" t="s">
        <v>2133</v>
      </c>
      <c r="J2389" s="28">
        <v>45657</v>
      </c>
      <c r="K2389" s="28"/>
      <c r="M2389">
        <v>0</v>
      </c>
      <c r="N2389">
        <v>1</v>
      </c>
      <c r="O2389">
        <v>19.2</v>
      </c>
      <c r="P2389" t="s">
        <v>14524</v>
      </c>
      <c r="Q2389">
        <f t="shared" si="37"/>
        <v>35238</v>
      </c>
      <c r="R2389">
        <f>IF(COUNTIF($A$2:A2389,A2389)=1,Q2389,"")</f>
        <v>35238</v>
      </c>
    </row>
    <row r="2390" spans="1:18">
      <c r="A2390" t="s">
        <v>18265</v>
      </c>
      <c r="B2390" t="s">
        <v>2511</v>
      </c>
      <c r="C2390" t="s">
        <v>15106</v>
      </c>
      <c r="D2390" t="s">
        <v>73</v>
      </c>
      <c r="E2390" t="s">
        <v>14543</v>
      </c>
      <c r="F2390" t="s">
        <v>18266</v>
      </c>
      <c r="G2390" t="s">
        <v>90</v>
      </c>
      <c r="H2390" t="s">
        <v>14682</v>
      </c>
      <c r="I2390" t="s">
        <v>1581</v>
      </c>
      <c r="J2390" s="28">
        <v>44965</v>
      </c>
      <c r="K2390" s="28">
        <v>45004</v>
      </c>
      <c r="L2390">
        <v>153</v>
      </c>
      <c r="M2390">
        <v>0</v>
      </c>
      <c r="N2390">
        <v>1</v>
      </c>
      <c r="P2390" t="s">
        <v>14512</v>
      </c>
      <c r="Q2390">
        <f t="shared" si="37"/>
        <v>25089</v>
      </c>
      <c r="R2390">
        <f>IF(COUNTIF($A$2:A2390,A2390)=1,Q2390,"")</f>
        <v>25089</v>
      </c>
    </row>
    <row r="2391" spans="1:18">
      <c r="A2391" t="s">
        <v>3464</v>
      </c>
      <c r="B2391" t="s">
        <v>538</v>
      </c>
      <c r="C2391" t="s">
        <v>14683</v>
      </c>
      <c r="D2391" t="s">
        <v>52</v>
      </c>
      <c r="E2391" t="s">
        <v>14509</v>
      </c>
      <c r="F2391" t="s">
        <v>18267</v>
      </c>
      <c r="G2391" t="s">
        <v>80</v>
      </c>
      <c r="H2391" t="s">
        <v>14742</v>
      </c>
      <c r="I2391" t="s">
        <v>614</v>
      </c>
      <c r="J2391" s="28">
        <v>45396</v>
      </c>
      <c r="K2391" s="28"/>
      <c r="M2391">
        <v>0</v>
      </c>
      <c r="N2391">
        <v>1</v>
      </c>
      <c r="P2391" t="s">
        <v>14507</v>
      </c>
      <c r="Q2391">
        <f t="shared" si="37"/>
        <v>187212</v>
      </c>
      <c r="R2391">
        <f>IF(COUNTIF($A$2:A2391,A2391)=1,Q2391,"")</f>
        <v>187212</v>
      </c>
    </row>
    <row r="2392" spans="1:18">
      <c r="A2392" t="s">
        <v>12208</v>
      </c>
      <c r="B2392" t="s">
        <v>1328</v>
      </c>
      <c r="C2392" t="s">
        <v>3098</v>
      </c>
      <c r="D2392" t="s">
        <v>52</v>
      </c>
      <c r="E2392" t="s">
        <v>14504</v>
      </c>
      <c r="F2392" t="s">
        <v>18268</v>
      </c>
      <c r="G2392" t="s">
        <v>14519</v>
      </c>
      <c r="H2392" t="s">
        <v>14560</v>
      </c>
      <c r="I2392" t="s">
        <v>212</v>
      </c>
      <c r="J2392" s="28">
        <v>45005</v>
      </c>
      <c r="K2392" s="28"/>
      <c r="M2392">
        <v>0</v>
      </c>
      <c r="N2392">
        <v>1</v>
      </c>
      <c r="O2392">
        <v>7.8</v>
      </c>
      <c r="P2392" t="s">
        <v>14550</v>
      </c>
      <c r="Q2392">
        <f t="shared" si="37"/>
        <v>115236</v>
      </c>
      <c r="R2392">
        <f>IF(COUNTIF($A$2:A2392,A2392)=1,Q2392,"")</f>
        <v>115236</v>
      </c>
    </row>
    <row r="2393" spans="1:18">
      <c r="A2393" t="s">
        <v>18269</v>
      </c>
      <c r="B2393" t="s">
        <v>1197</v>
      </c>
      <c r="C2393" t="s">
        <v>3098</v>
      </c>
      <c r="D2393" t="s">
        <v>100</v>
      </c>
      <c r="E2393" t="s">
        <v>14504</v>
      </c>
      <c r="F2393" t="s">
        <v>18270</v>
      </c>
      <c r="G2393" t="s">
        <v>90</v>
      </c>
      <c r="H2393" t="s">
        <v>14571</v>
      </c>
      <c r="I2393" t="s">
        <v>2289</v>
      </c>
      <c r="J2393" s="28">
        <v>45050</v>
      </c>
      <c r="K2393" s="28"/>
      <c r="M2393">
        <v>0</v>
      </c>
      <c r="N2393">
        <v>1</v>
      </c>
      <c r="O2393">
        <v>33</v>
      </c>
      <c r="P2393" t="s">
        <v>14507</v>
      </c>
      <c r="Q2393">
        <f t="shared" si="37"/>
        <v>2190</v>
      </c>
      <c r="R2393">
        <f>IF(COUNTIF($A$2:A2393,A2393)=1,Q2393,"")</f>
        <v>2190</v>
      </c>
    </row>
    <row r="2394" spans="1:18">
      <c r="A2394" t="s">
        <v>4063</v>
      </c>
      <c r="B2394" t="s">
        <v>11411</v>
      </c>
      <c r="C2394" t="s">
        <v>3098</v>
      </c>
      <c r="D2394" t="s">
        <v>60</v>
      </c>
      <c r="E2394" t="s">
        <v>14509</v>
      </c>
      <c r="F2394" t="s">
        <v>14700</v>
      </c>
      <c r="G2394" t="s">
        <v>53</v>
      </c>
      <c r="H2394" t="s">
        <v>14580</v>
      </c>
      <c r="I2394" t="s">
        <v>2774</v>
      </c>
      <c r="J2394" s="28">
        <v>45565</v>
      </c>
      <c r="K2394" s="28"/>
      <c r="M2394">
        <v>0</v>
      </c>
      <c r="N2394">
        <v>1</v>
      </c>
      <c r="O2394">
        <v>28.5</v>
      </c>
      <c r="P2394" t="s">
        <v>14550</v>
      </c>
      <c r="Q2394">
        <f t="shared" si="37"/>
        <v>11000</v>
      </c>
      <c r="R2394">
        <f>IF(COUNTIF($A$2:A2394,A2394)=1,Q2394,"")</f>
        <v>11000</v>
      </c>
    </row>
    <row r="2395" spans="1:18">
      <c r="A2395" t="s">
        <v>18271</v>
      </c>
      <c r="B2395" t="s">
        <v>2462</v>
      </c>
      <c r="C2395" t="s">
        <v>16176</v>
      </c>
      <c r="D2395" t="s">
        <v>52</v>
      </c>
      <c r="E2395" t="s">
        <v>14558</v>
      </c>
      <c r="F2395" t="s">
        <v>18272</v>
      </c>
      <c r="G2395" t="s">
        <v>133</v>
      </c>
      <c r="H2395" t="s">
        <v>14560</v>
      </c>
      <c r="I2395" t="s">
        <v>13085</v>
      </c>
      <c r="J2395" s="28">
        <v>44958</v>
      </c>
      <c r="K2395" s="28">
        <v>44961</v>
      </c>
      <c r="L2395">
        <v>113</v>
      </c>
      <c r="M2395">
        <v>0</v>
      </c>
      <c r="N2395">
        <v>1</v>
      </c>
      <c r="O2395">
        <v>9.5</v>
      </c>
      <c r="P2395" t="s">
        <v>14512</v>
      </c>
      <c r="Q2395">
        <f t="shared" si="37"/>
        <v>174829</v>
      </c>
      <c r="R2395">
        <f>IF(COUNTIF($A$2:A2395,A2395)=1,Q2395,"")</f>
        <v>174829</v>
      </c>
    </row>
    <row r="2396" spans="1:18">
      <c r="A2396" t="s">
        <v>9996</v>
      </c>
      <c r="B2396" t="s">
        <v>162</v>
      </c>
      <c r="C2396" t="s">
        <v>3098</v>
      </c>
      <c r="D2396" t="s">
        <v>119</v>
      </c>
      <c r="E2396" t="s">
        <v>14558</v>
      </c>
      <c r="F2396" t="s">
        <v>15527</v>
      </c>
      <c r="G2396" t="s">
        <v>133</v>
      </c>
      <c r="H2396" t="s">
        <v>14553</v>
      </c>
      <c r="I2396" t="s">
        <v>1462</v>
      </c>
      <c r="J2396" s="28">
        <v>45774</v>
      </c>
      <c r="K2396" s="28">
        <v>45761</v>
      </c>
      <c r="L2396">
        <v>148</v>
      </c>
      <c r="M2396">
        <v>0</v>
      </c>
      <c r="N2396">
        <v>1</v>
      </c>
      <c r="O2396">
        <v>31.2</v>
      </c>
      <c r="P2396" t="s">
        <v>14550</v>
      </c>
      <c r="Q2396">
        <f t="shared" si="37"/>
        <v>5000</v>
      </c>
      <c r="R2396">
        <f>IF(COUNTIF($A$2:A2396,A2396)=1,Q2396,"")</f>
        <v>5000</v>
      </c>
    </row>
    <row r="2397" spans="1:18">
      <c r="A2397" t="s">
        <v>18273</v>
      </c>
      <c r="B2397" t="s">
        <v>3759</v>
      </c>
      <c r="C2397" t="s">
        <v>16812</v>
      </c>
      <c r="D2397" t="s">
        <v>73</v>
      </c>
      <c r="E2397" t="s">
        <v>14517</v>
      </c>
      <c r="F2397" t="s">
        <v>18274</v>
      </c>
      <c r="G2397" t="s">
        <v>133</v>
      </c>
      <c r="H2397" t="s">
        <v>14527</v>
      </c>
      <c r="I2397" t="s">
        <v>2269</v>
      </c>
      <c r="J2397" s="28">
        <v>45296</v>
      </c>
      <c r="K2397" s="28"/>
      <c r="M2397">
        <v>0</v>
      </c>
      <c r="N2397">
        <v>1</v>
      </c>
      <c r="O2397">
        <v>2.4</v>
      </c>
      <c r="P2397" t="s">
        <v>14512</v>
      </c>
      <c r="Q2397">
        <f t="shared" si="37"/>
        <v>46942</v>
      </c>
      <c r="R2397">
        <f>IF(COUNTIF($A$2:A2397,A2397)=1,Q2397,"")</f>
        <v>46942</v>
      </c>
    </row>
    <row r="2398" spans="1:18">
      <c r="A2398" t="s">
        <v>8285</v>
      </c>
      <c r="B2398" t="s">
        <v>2122</v>
      </c>
      <c r="C2398" t="s">
        <v>15034</v>
      </c>
      <c r="D2398" t="s">
        <v>100</v>
      </c>
      <c r="E2398" t="s">
        <v>14558</v>
      </c>
      <c r="F2398" t="s">
        <v>18275</v>
      </c>
      <c r="G2398" t="s">
        <v>61</v>
      </c>
      <c r="H2398" t="s">
        <v>14553</v>
      </c>
      <c r="I2398" t="s">
        <v>992</v>
      </c>
      <c r="J2398" s="28">
        <v>44895</v>
      </c>
      <c r="K2398" s="28">
        <v>44890</v>
      </c>
      <c r="L2398">
        <v>82</v>
      </c>
      <c r="M2398">
        <v>0</v>
      </c>
      <c r="N2398">
        <v>1</v>
      </c>
      <c r="O2398">
        <v>34.4</v>
      </c>
      <c r="P2398" t="s">
        <v>14516</v>
      </c>
      <c r="Q2398">
        <f t="shared" si="37"/>
        <v>8517</v>
      </c>
      <c r="R2398">
        <f>IF(COUNTIF($A$2:A2398,A2398)=1,Q2398,"")</f>
        <v>8517</v>
      </c>
    </row>
    <row r="2399" spans="1:18">
      <c r="A2399" t="s">
        <v>4718</v>
      </c>
      <c r="B2399" t="s">
        <v>9052</v>
      </c>
      <c r="C2399" t="s">
        <v>14930</v>
      </c>
      <c r="D2399" t="s">
        <v>119</v>
      </c>
      <c r="E2399" t="s">
        <v>14590</v>
      </c>
      <c r="F2399" t="s">
        <v>18276</v>
      </c>
      <c r="G2399" t="s">
        <v>74</v>
      </c>
      <c r="H2399" t="s">
        <v>14917</v>
      </c>
      <c r="I2399" t="s">
        <v>7485</v>
      </c>
      <c r="J2399" s="28">
        <v>45232</v>
      </c>
      <c r="K2399" s="28"/>
      <c r="M2399">
        <v>0</v>
      </c>
      <c r="N2399">
        <v>1</v>
      </c>
      <c r="P2399" t="s">
        <v>14507</v>
      </c>
      <c r="Q2399">
        <f t="shared" si="37"/>
        <v>12245</v>
      </c>
      <c r="R2399">
        <f>IF(COUNTIF($A$2:A2399,A2399)=1,Q2399,"")</f>
        <v>12245</v>
      </c>
    </row>
    <row r="2400" spans="1:18">
      <c r="A2400" t="s">
        <v>11882</v>
      </c>
      <c r="B2400" t="s">
        <v>6641</v>
      </c>
      <c r="C2400" t="s">
        <v>14676</v>
      </c>
      <c r="D2400" t="s">
        <v>52</v>
      </c>
      <c r="E2400" t="s">
        <v>14543</v>
      </c>
      <c r="F2400" t="s">
        <v>18277</v>
      </c>
      <c r="G2400" t="s">
        <v>61</v>
      </c>
      <c r="H2400" t="s">
        <v>14619</v>
      </c>
      <c r="I2400" t="s">
        <v>717</v>
      </c>
      <c r="J2400" s="28">
        <v>45428</v>
      </c>
      <c r="K2400" s="28">
        <v>45417</v>
      </c>
      <c r="L2400">
        <v>57</v>
      </c>
      <c r="M2400">
        <v>0</v>
      </c>
      <c r="N2400">
        <v>1</v>
      </c>
      <c r="O2400">
        <v>6.8</v>
      </c>
      <c r="P2400" t="s">
        <v>14512</v>
      </c>
      <c r="Q2400">
        <f t="shared" si="37"/>
        <v>211919</v>
      </c>
      <c r="R2400">
        <f>IF(COUNTIF($A$2:A2400,A2400)=1,Q2400,"")</f>
        <v>211919</v>
      </c>
    </row>
    <row r="2401" spans="1:18">
      <c r="A2401" t="s">
        <v>8101</v>
      </c>
      <c r="B2401" t="s">
        <v>1660</v>
      </c>
      <c r="C2401" t="s">
        <v>3098</v>
      </c>
      <c r="D2401" t="s">
        <v>119</v>
      </c>
      <c r="E2401" t="s">
        <v>14590</v>
      </c>
      <c r="F2401" t="s">
        <v>18278</v>
      </c>
      <c r="G2401" t="s">
        <v>67</v>
      </c>
      <c r="H2401" t="s">
        <v>14560</v>
      </c>
      <c r="I2401" t="s">
        <v>3589</v>
      </c>
      <c r="J2401" s="28">
        <v>45402</v>
      </c>
      <c r="K2401" s="28"/>
      <c r="M2401">
        <v>0</v>
      </c>
      <c r="N2401">
        <v>1</v>
      </c>
      <c r="P2401" t="s">
        <v>14507</v>
      </c>
      <c r="Q2401">
        <f t="shared" si="37"/>
        <v>7394</v>
      </c>
      <c r="R2401">
        <f>IF(COUNTIF($A$2:A2401,A2401)=1,Q2401,"")</f>
        <v>7394</v>
      </c>
    </row>
    <row r="2402" spans="1:18">
      <c r="A2402" t="s">
        <v>10505</v>
      </c>
      <c r="B2402" t="s">
        <v>4826</v>
      </c>
      <c r="C2402" t="s">
        <v>3098</v>
      </c>
      <c r="D2402" t="s">
        <v>100</v>
      </c>
      <c r="E2402" t="s">
        <v>14509</v>
      </c>
      <c r="F2402" t="s">
        <v>14830</v>
      </c>
      <c r="G2402" t="s">
        <v>67</v>
      </c>
      <c r="H2402" t="s">
        <v>14549</v>
      </c>
      <c r="I2402" t="s">
        <v>1694</v>
      </c>
      <c r="J2402" s="28">
        <v>45423</v>
      </c>
      <c r="K2402" s="28"/>
      <c r="M2402">
        <v>0</v>
      </c>
      <c r="N2402">
        <v>1</v>
      </c>
      <c r="O2402">
        <v>20.5</v>
      </c>
      <c r="P2402" t="s">
        <v>14507</v>
      </c>
      <c r="Q2402">
        <f t="shared" si="37"/>
        <v>6000</v>
      </c>
      <c r="R2402">
        <f>IF(COUNTIF($A$2:A2402,A2402)=1,Q2402,"")</f>
        <v>6000</v>
      </c>
    </row>
    <row r="2403" spans="1:18">
      <c r="A2403" t="s">
        <v>18279</v>
      </c>
      <c r="B2403" t="s">
        <v>3062</v>
      </c>
      <c r="C2403" t="s">
        <v>15943</v>
      </c>
      <c r="D2403" t="s">
        <v>73</v>
      </c>
      <c r="E2403" t="s">
        <v>14509</v>
      </c>
      <c r="F2403" t="s">
        <v>18280</v>
      </c>
      <c r="G2403" t="s">
        <v>61</v>
      </c>
      <c r="H2403" t="s">
        <v>14630</v>
      </c>
      <c r="I2403" t="s">
        <v>255</v>
      </c>
      <c r="J2403" s="28">
        <v>45708</v>
      </c>
      <c r="K2403" s="28"/>
      <c r="M2403">
        <v>0</v>
      </c>
      <c r="N2403">
        <v>1</v>
      </c>
      <c r="O2403">
        <v>2.4</v>
      </c>
      <c r="P2403" t="s">
        <v>14516</v>
      </c>
      <c r="Q2403">
        <f t="shared" si="37"/>
        <v>32582</v>
      </c>
      <c r="R2403">
        <f>IF(COUNTIF($A$2:A2403,A2403)=1,Q2403,"")</f>
        <v>32582</v>
      </c>
    </row>
    <row r="2404" spans="1:18">
      <c r="A2404" t="s">
        <v>5816</v>
      </c>
      <c r="B2404" t="s">
        <v>9236</v>
      </c>
      <c r="C2404" t="s">
        <v>15275</v>
      </c>
      <c r="D2404" t="s">
        <v>100</v>
      </c>
      <c r="E2404" t="s">
        <v>14517</v>
      </c>
      <c r="F2404" t="s">
        <v>18281</v>
      </c>
      <c r="G2404" t="s">
        <v>14519</v>
      </c>
      <c r="H2404" t="s">
        <v>14682</v>
      </c>
      <c r="I2404" t="s">
        <v>3073</v>
      </c>
      <c r="J2404" s="28"/>
      <c r="K2404" s="28"/>
      <c r="M2404">
        <v>0</v>
      </c>
      <c r="N2404">
        <v>1</v>
      </c>
      <c r="O2404">
        <v>11.5</v>
      </c>
      <c r="P2404" t="s">
        <v>14524</v>
      </c>
      <c r="Q2404">
        <f t="shared" si="37"/>
        <v>4289</v>
      </c>
      <c r="R2404">
        <f>IF(COUNTIF($A$2:A2404,A2404)=1,Q2404,"")</f>
        <v>4289</v>
      </c>
    </row>
    <row r="2405" spans="1:18">
      <c r="A2405" t="s">
        <v>13836</v>
      </c>
      <c r="B2405" t="s">
        <v>2445</v>
      </c>
      <c r="C2405" t="s">
        <v>16898</v>
      </c>
      <c r="D2405" t="s">
        <v>52</v>
      </c>
      <c r="E2405" t="s">
        <v>14558</v>
      </c>
      <c r="F2405" t="s">
        <v>18282</v>
      </c>
      <c r="G2405" t="s">
        <v>14588</v>
      </c>
      <c r="H2405" t="s">
        <v>15213</v>
      </c>
      <c r="I2405" t="s">
        <v>1479</v>
      </c>
      <c r="J2405" s="28">
        <v>45478</v>
      </c>
      <c r="K2405" s="28">
        <v>45512</v>
      </c>
      <c r="L2405">
        <v>146</v>
      </c>
      <c r="M2405">
        <v>0</v>
      </c>
      <c r="N2405">
        <v>1</v>
      </c>
      <c r="O2405">
        <v>13.2</v>
      </c>
      <c r="P2405" t="s">
        <v>14516</v>
      </c>
      <c r="Q2405">
        <f t="shared" si="37"/>
        <v>66328</v>
      </c>
      <c r="R2405">
        <f>IF(COUNTIF($A$2:A2405,A2405)=1,Q2405,"")</f>
        <v>66328</v>
      </c>
    </row>
    <row r="2406" spans="1:18">
      <c r="A2406" t="s">
        <v>12345</v>
      </c>
      <c r="B2406" t="s">
        <v>4138</v>
      </c>
      <c r="C2406" t="s">
        <v>3098</v>
      </c>
      <c r="D2406" t="s">
        <v>119</v>
      </c>
      <c r="E2406" t="s">
        <v>14543</v>
      </c>
      <c r="F2406" t="s">
        <v>18283</v>
      </c>
      <c r="G2406" t="s">
        <v>80</v>
      </c>
      <c r="H2406" t="s">
        <v>14532</v>
      </c>
      <c r="I2406" t="s">
        <v>1275</v>
      </c>
      <c r="J2406" s="28">
        <v>45033</v>
      </c>
      <c r="K2406" s="28">
        <v>44964</v>
      </c>
      <c r="L2406">
        <v>56</v>
      </c>
      <c r="M2406">
        <v>0</v>
      </c>
      <c r="N2406">
        <v>1</v>
      </c>
      <c r="O2406">
        <v>32</v>
      </c>
      <c r="P2406" t="s">
        <v>14512</v>
      </c>
      <c r="Q2406">
        <f t="shared" si="37"/>
        <v>12977</v>
      </c>
      <c r="R2406">
        <f>IF(COUNTIF($A$2:A2406,A2406)=1,Q2406,"")</f>
        <v>12977</v>
      </c>
    </row>
    <row r="2407" spans="1:18">
      <c r="A2407" t="s">
        <v>4596</v>
      </c>
      <c r="B2407" t="s">
        <v>5006</v>
      </c>
      <c r="C2407" t="s">
        <v>3098</v>
      </c>
      <c r="D2407" t="s">
        <v>119</v>
      </c>
      <c r="E2407" t="s">
        <v>14509</v>
      </c>
      <c r="F2407" t="s">
        <v>18284</v>
      </c>
      <c r="G2407" t="s">
        <v>53</v>
      </c>
      <c r="H2407" t="s">
        <v>14795</v>
      </c>
      <c r="I2407" t="s">
        <v>1823</v>
      </c>
      <c r="J2407" s="28">
        <v>44794</v>
      </c>
      <c r="K2407" s="28"/>
      <c r="M2407">
        <v>0</v>
      </c>
      <c r="N2407">
        <v>1</v>
      </c>
      <c r="O2407">
        <v>26.5</v>
      </c>
      <c r="P2407" t="s">
        <v>14507</v>
      </c>
      <c r="Q2407">
        <f t="shared" si="37"/>
        <v>13577</v>
      </c>
      <c r="R2407">
        <f>IF(COUNTIF($A$2:A2407,A2407)=1,Q2407,"")</f>
        <v>13577</v>
      </c>
    </row>
    <row r="2408" spans="1:18">
      <c r="A2408" t="s">
        <v>9552</v>
      </c>
      <c r="B2408" t="s">
        <v>2765</v>
      </c>
      <c r="C2408" t="s">
        <v>14656</v>
      </c>
      <c r="D2408" t="s">
        <v>100</v>
      </c>
      <c r="E2408" t="s">
        <v>14558</v>
      </c>
      <c r="F2408" t="s">
        <v>18285</v>
      </c>
      <c r="G2408" t="s">
        <v>14519</v>
      </c>
      <c r="H2408" t="s">
        <v>14571</v>
      </c>
      <c r="I2408" t="s">
        <v>1805</v>
      </c>
      <c r="J2408" s="28">
        <v>45545</v>
      </c>
      <c r="K2408" s="28">
        <v>45583</v>
      </c>
      <c r="L2408">
        <v>60</v>
      </c>
      <c r="M2408">
        <v>0</v>
      </c>
      <c r="N2408">
        <v>1</v>
      </c>
      <c r="O2408">
        <v>13.8</v>
      </c>
      <c r="P2408" t="s">
        <v>14512</v>
      </c>
      <c r="Q2408">
        <f t="shared" si="37"/>
        <v>6481</v>
      </c>
      <c r="R2408">
        <f>IF(COUNTIF($A$2:A2408,A2408)=1,Q2408,"")</f>
        <v>6481</v>
      </c>
    </row>
    <row r="2409" spans="1:18">
      <c r="A2409" t="s">
        <v>10655</v>
      </c>
      <c r="B2409" t="s">
        <v>6448</v>
      </c>
      <c r="C2409" t="s">
        <v>15709</v>
      </c>
      <c r="D2409" t="s">
        <v>60</v>
      </c>
      <c r="E2409" t="s">
        <v>14543</v>
      </c>
      <c r="F2409" t="s">
        <v>18286</v>
      </c>
      <c r="G2409" t="s">
        <v>61</v>
      </c>
      <c r="H2409" t="s">
        <v>14506</v>
      </c>
      <c r="I2409" t="s">
        <v>1959</v>
      </c>
      <c r="J2409" s="28">
        <v>44802</v>
      </c>
      <c r="K2409" s="28">
        <v>44837</v>
      </c>
      <c r="L2409">
        <v>97</v>
      </c>
      <c r="M2409">
        <v>0</v>
      </c>
      <c r="N2409">
        <v>1</v>
      </c>
      <c r="P2409" t="s">
        <v>14507</v>
      </c>
      <c r="Q2409">
        <f t="shared" si="37"/>
        <v>12890</v>
      </c>
      <c r="R2409">
        <f>IF(COUNTIF($A$2:A2409,A2409)=1,Q2409,"")</f>
        <v>12890</v>
      </c>
    </row>
    <row r="2410" spans="1:18">
      <c r="A2410" t="s">
        <v>9442</v>
      </c>
      <c r="B2410" t="s">
        <v>6902</v>
      </c>
      <c r="C2410" t="s">
        <v>15665</v>
      </c>
      <c r="D2410" t="s">
        <v>60</v>
      </c>
      <c r="E2410" t="s">
        <v>14543</v>
      </c>
      <c r="F2410" t="s">
        <v>18287</v>
      </c>
      <c r="G2410" t="s">
        <v>14588</v>
      </c>
      <c r="H2410" t="s">
        <v>14838</v>
      </c>
      <c r="I2410" t="s">
        <v>3878</v>
      </c>
      <c r="J2410" s="28">
        <v>44631</v>
      </c>
      <c r="K2410" s="28">
        <v>44713</v>
      </c>
      <c r="L2410">
        <v>126</v>
      </c>
      <c r="M2410">
        <v>0</v>
      </c>
      <c r="N2410">
        <v>1</v>
      </c>
      <c r="O2410">
        <v>0.3</v>
      </c>
      <c r="P2410" t="s">
        <v>14524</v>
      </c>
      <c r="Q2410">
        <f t="shared" si="37"/>
        <v>8110</v>
      </c>
      <c r="R2410">
        <f>IF(COUNTIF($A$2:A2410,A2410)=1,Q2410,"")</f>
        <v>8110</v>
      </c>
    </row>
    <row r="2411" spans="1:18">
      <c r="A2411" t="s">
        <v>18288</v>
      </c>
      <c r="B2411" t="s">
        <v>2994</v>
      </c>
      <c r="C2411" t="s">
        <v>3098</v>
      </c>
      <c r="D2411" t="s">
        <v>100</v>
      </c>
      <c r="E2411" t="s">
        <v>14504</v>
      </c>
      <c r="F2411" t="s">
        <v>18289</v>
      </c>
      <c r="G2411" t="s">
        <v>53</v>
      </c>
      <c r="H2411" t="s">
        <v>14670</v>
      </c>
      <c r="I2411" t="s">
        <v>557</v>
      </c>
      <c r="J2411" s="28">
        <v>45559</v>
      </c>
      <c r="K2411" s="28"/>
      <c r="M2411">
        <v>0</v>
      </c>
      <c r="N2411">
        <v>1</v>
      </c>
      <c r="O2411">
        <v>21.2</v>
      </c>
      <c r="P2411" t="s">
        <v>14524</v>
      </c>
      <c r="Q2411">
        <f t="shared" si="37"/>
        <v>6994</v>
      </c>
      <c r="R2411">
        <f>IF(COUNTIF($A$2:A2411,A2411)=1,Q2411,"")</f>
        <v>6994</v>
      </c>
    </row>
    <row r="2412" spans="1:18">
      <c r="A2412" t="s">
        <v>4707</v>
      </c>
      <c r="B2412" t="s">
        <v>5284</v>
      </c>
      <c r="C2412" t="s">
        <v>15705</v>
      </c>
      <c r="D2412" t="s">
        <v>60</v>
      </c>
      <c r="E2412" t="s">
        <v>14543</v>
      </c>
      <c r="F2412" t="s">
        <v>18290</v>
      </c>
      <c r="G2412" t="s">
        <v>14519</v>
      </c>
      <c r="H2412" t="s">
        <v>14574</v>
      </c>
      <c r="I2412" t="s">
        <v>1723</v>
      </c>
      <c r="J2412" s="28">
        <v>44709</v>
      </c>
      <c r="K2412" s="28">
        <v>44664</v>
      </c>
      <c r="L2412">
        <v>45</v>
      </c>
      <c r="M2412">
        <v>0</v>
      </c>
      <c r="N2412">
        <v>1</v>
      </c>
      <c r="O2412">
        <v>2.6</v>
      </c>
      <c r="P2412" t="s">
        <v>14524</v>
      </c>
      <c r="Q2412">
        <f t="shared" si="37"/>
        <v>22638</v>
      </c>
      <c r="R2412">
        <f>IF(COUNTIF($A$2:A2412,A2412)=1,Q2412,"")</f>
        <v>22638</v>
      </c>
    </row>
    <row r="2413" spans="1:18">
      <c r="A2413" t="s">
        <v>4677</v>
      </c>
      <c r="B2413" t="s">
        <v>6847</v>
      </c>
      <c r="C2413" t="s">
        <v>14566</v>
      </c>
      <c r="D2413" t="s">
        <v>119</v>
      </c>
      <c r="E2413" t="s">
        <v>14590</v>
      </c>
      <c r="F2413" t="s">
        <v>18291</v>
      </c>
      <c r="G2413" t="s">
        <v>133</v>
      </c>
      <c r="H2413" t="s">
        <v>14537</v>
      </c>
      <c r="I2413" t="s">
        <v>707</v>
      </c>
      <c r="J2413" s="28">
        <v>44608</v>
      </c>
      <c r="K2413" s="28"/>
      <c r="M2413">
        <v>0</v>
      </c>
      <c r="N2413">
        <v>1</v>
      </c>
      <c r="O2413">
        <v>32.1</v>
      </c>
      <c r="P2413" t="s">
        <v>14507</v>
      </c>
      <c r="Q2413">
        <f t="shared" si="37"/>
        <v>5889</v>
      </c>
      <c r="R2413">
        <f>IF(COUNTIF($A$2:A2413,A2413)=1,Q2413,"")</f>
        <v>5889</v>
      </c>
    </row>
    <row r="2414" spans="1:18">
      <c r="A2414" t="s">
        <v>6352</v>
      </c>
      <c r="B2414" t="s">
        <v>608</v>
      </c>
      <c r="C2414" t="s">
        <v>16817</v>
      </c>
      <c r="D2414" t="s">
        <v>60</v>
      </c>
      <c r="E2414" t="s">
        <v>14509</v>
      </c>
      <c r="F2414" t="s">
        <v>18292</v>
      </c>
      <c r="G2414" t="s">
        <v>14519</v>
      </c>
      <c r="H2414" t="s">
        <v>14574</v>
      </c>
      <c r="I2414" t="s">
        <v>1826</v>
      </c>
      <c r="J2414" s="28">
        <v>44748</v>
      </c>
      <c r="K2414" s="28"/>
      <c r="M2414">
        <v>0</v>
      </c>
      <c r="N2414">
        <v>1</v>
      </c>
      <c r="O2414">
        <v>2.2999999999999998</v>
      </c>
      <c r="P2414" t="s">
        <v>14512</v>
      </c>
      <c r="Q2414">
        <f t="shared" si="37"/>
        <v>7052</v>
      </c>
      <c r="R2414">
        <f>IF(COUNTIF($A$2:A2414,A2414)=1,Q2414,"")</f>
        <v>7052</v>
      </c>
    </row>
    <row r="2415" spans="1:18">
      <c r="A2415" t="s">
        <v>9010</v>
      </c>
      <c r="B2415" t="s">
        <v>3997</v>
      </c>
      <c r="C2415" t="s">
        <v>16817</v>
      </c>
      <c r="D2415" t="s">
        <v>73</v>
      </c>
      <c r="E2415" t="s">
        <v>14522</v>
      </c>
      <c r="F2415" t="s">
        <v>18293</v>
      </c>
      <c r="G2415" t="s">
        <v>133</v>
      </c>
      <c r="H2415" t="s">
        <v>14580</v>
      </c>
      <c r="I2415" t="s">
        <v>7090</v>
      </c>
      <c r="J2415" s="28">
        <v>44675</v>
      </c>
      <c r="K2415" s="28"/>
      <c r="M2415">
        <v>0</v>
      </c>
      <c r="N2415">
        <v>1</v>
      </c>
      <c r="O2415">
        <v>33.700000000000003</v>
      </c>
      <c r="P2415" t="s">
        <v>14516</v>
      </c>
      <c r="Q2415">
        <f t="shared" si="37"/>
        <v>22729</v>
      </c>
      <c r="R2415">
        <f>IF(COUNTIF($A$2:A2415,A2415)=1,Q2415,"")</f>
        <v>22729</v>
      </c>
    </row>
    <row r="2416" spans="1:18">
      <c r="A2416" t="s">
        <v>18294</v>
      </c>
      <c r="B2416" t="s">
        <v>3796</v>
      </c>
      <c r="C2416" t="s">
        <v>16578</v>
      </c>
      <c r="D2416" t="s">
        <v>52</v>
      </c>
      <c r="E2416" t="s">
        <v>14543</v>
      </c>
      <c r="F2416" t="s">
        <v>18295</v>
      </c>
      <c r="G2416" t="s">
        <v>14519</v>
      </c>
      <c r="H2416" t="s">
        <v>14545</v>
      </c>
      <c r="I2416" t="s">
        <v>10423</v>
      </c>
      <c r="J2416" s="28">
        <v>45411</v>
      </c>
      <c r="K2416" s="28">
        <v>45439</v>
      </c>
      <c r="L2416">
        <v>55</v>
      </c>
      <c r="M2416">
        <v>0</v>
      </c>
      <c r="N2416">
        <v>1</v>
      </c>
      <c r="O2416">
        <v>2.9</v>
      </c>
      <c r="P2416" t="s">
        <v>14516</v>
      </c>
      <c r="Q2416">
        <f t="shared" si="37"/>
        <v>119333</v>
      </c>
      <c r="R2416">
        <f>IF(COUNTIF($A$2:A2416,A2416)=1,Q2416,"")</f>
        <v>119333</v>
      </c>
    </row>
    <row r="2417" spans="1:18">
      <c r="A2417" t="s">
        <v>14401</v>
      </c>
      <c r="B2417" t="s">
        <v>2691</v>
      </c>
      <c r="C2417" t="s">
        <v>16460</v>
      </c>
      <c r="D2417" t="s">
        <v>119</v>
      </c>
      <c r="E2417" t="s">
        <v>14590</v>
      </c>
      <c r="F2417" t="s">
        <v>15164</v>
      </c>
      <c r="G2417" t="s">
        <v>53</v>
      </c>
      <c r="H2417" t="s">
        <v>14682</v>
      </c>
      <c r="I2417" t="s">
        <v>2000</v>
      </c>
      <c r="J2417" s="28"/>
      <c r="K2417" s="28"/>
      <c r="M2417">
        <v>0</v>
      </c>
      <c r="N2417">
        <v>1</v>
      </c>
      <c r="O2417">
        <v>25.5</v>
      </c>
      <c r="P2417" t="s">
        <v>14524</v>
      </c>
      <c r="Q2417">
        <f t="shared" si="37"/>
        <v>9000</v>
      </c>
      <c r="R2417">
        <f>IF(COUNTIF($A$2:A2417,A2417)=1,Q2417,"")</f>
        <v>9000</v>
      </c>
    </row>
    <row r="2418" spans="1:18">
      <c r="A2418" t="s">
        <v>18296</v>
      </c>
      <c r="B2418" t="s">
        <v>3454</v>
      </c>
      <c r="C2418" t="s">
        <v>3098</v>
      </c>
      <c r="D2418" t="s">
        <v>52</v>
      </c>
      <c r="E2418" t="s">
        <v>14590</v>
      </c>
      <c r="F2418" t="s">
        <v>18297</v>
      </c>
      <c r="G2418" t="s">
        <v>74</v>
      </c>
      <c r="H2418" t="s">
        <v>14565</v>
      </c>
      <c r="I2418" t="s">
        <v>1895</v>
      </c>
      <c r="J2418" s="28">
        <v>45003</v>
      </c>
      <c r="K2418" s="28"/>
      <c r="M2418">
        <v>0</v>
      </c>
      <c r="N2418">
        <v>1</v>
      </c>
      <c r="P2418" t="s">
        <v>14507</v>
      </c>
      <c r="Q2418">
        <f t="shared" si="37"/>
        <v>68793</v>
      </c>
      <c r="R2418">
        <f>IF(COUNTIF($A$2:A2418,A2418)=1,Q2418,"")</f>
        <v>68793</v>
      </c>
    </row>
    <row r="2419" spans="1:18">
      <c r="A2419" t="s">
        <v>4306</v>
      </c>
      <c r="B2419" t="s">
        <v>699</v>
      </c>
      <c r="C2419" t="s">
        <v>16544</v>
      </c>
      <c r="D2419" t="s">
        <v>73</v>
      </c>
      <c r="E2419" t="s">
        <v>14543</v>
      </c>
      <c r="F2419" t="s">
        <v>15198</v>
      </c>
      <c r="G2419" t="s">
        <v>53</v>
      </c>
      <c r="H2419" t="s">
        <v>15213</v>
      </c>
      <c r="I2419" t="s">
        <v>290</v>
      </c>
      <c r="J2419" s="28">
        <v>45643</v>
      </c>
      <c r="K2419" s="28">
        <v>45783</v>
      </c>
      <c r="L2419">
        <v>189</v>
      </c>
      <c r="M2419">
        <v>0</v>
      </c>
      <c r="N2419">
        <v>1</v>
      </c>
      <c r="O2419">
        <v>1.2</v>
      </c>
      <c r="P2419" t="s">
        <v>14507</v>
      </c>
      <c r="Q2419">
        <f t="shared" si="37"/>
        <v>17000</v>
      </c>
      <c r="R2419">
        <f>IF(COUNTIF($A$2:A2419,A2419)=1,Q2419,"")</f>
        <v>17000</v>
      </c>
    </row>
    <row r="2420" spans="1:18">
      <c r="A2420" t="s">
        <v>18298</v>
      </c>
      <c r="B2420" t="s">
        <v>2614</v>
      </c>
      <c r="C2420" t="s">
        <v>3098</v>
      </c>
      <c r="D2420" t="s">
        <v>100</v>
      </c>
      <c r="E2420" t="s">
        <v>14504</v>
      </c>
      <c r="F2420" t="s">
        <v>18299</v>
      </c>
      <c r="G2420" t="s">
        <v>80</v>
      </c>
      <c r="H2420" t="s">
        <v>14568</v>
      </c>
      <c r="I2420" t="s">
        <v>1678</v>
      </c>
      <c r="J2420" s="28">
        <v>44784</v>
      </c>
      <c r="K2420" s="28"/>
      <c r="M2420">
        <v>0</v>
      </c>
      <c r="N2420">
        <v>1</v>
      </c>
      <c r="O2420">
        <v>19.2</v>
      </c>
      <c r="P2420" t="s">
        <v>14507</v>
      </c>
      <c r="Q2420">
        <f t="shared" si="37"/>
        <v>1326</v>
      </c>
      <c r="R2420">
        <f>IF(COUNTIF($A$2:A2420,A2420)=1,Q2420,"")</f>
        <v>1326</v>
      </c>
    </row>
    <row r="2421" spans="1:18">
      <c r="A2421" t="s">
        <v>13104</v>
      </c>
      <c r="B2421" t="s">
        <v>1846</v>
      </c>
      <c r="C2421" t="s">
        <v>3098</v>
      </c>
      <c r="D2421" t="s">
        <v>73</v>
      </c>
      <c r="E2421" t="s">
        <v>14522</v>
      </c>
      <c r="F2421" t="s">
        <v>17976</v>
      </c>
      <c r="G2421" t="s">
        <v>14519</v>
      </c>
      <c r="H2421" t="s">
        <v>14630</v>
      </c>
      <c r="I2421" t="s">
        <v>2254</v>
      </c>
      <c r="J2421" s="28">
        <v>45427</v>
      </c>
      <c r="K2421" s="28"/>
      <c r="M2421">
        <v>0</v>
      </c>
      <c r="N2421">
        <v>1</v>
      </c>
      <c r="O2421">
        <v>13.6</v>
      </c>
      <c r="P2421" t="s">
        <v>14524</v>
      </c>
      <c r="Q2421">
        <f t="shared" si="37"/>
        <v>43000</v>
      </c>
      <c r="R2421">
        <f>IF(COUNTIF($A$2:A2421,A2421)=1,Q2421,"")</f>
        <v>43000</v>
      </c>
    </row>
    <row r="2422" spans="1:18">
      <c r="A2422" t="s">
        <v>5855</v>
      </c>
      <c r="B2422" t="s">
        <v>2837</v>
      </c>
      <c r="C2422" t="s">
        <v>14855</v>
      </c>
      <c r="D2422" t="s">
        <v>73</v>
      </c>
      <c r="E2422" t="s">
        <v>14590</v>
      </c>
      <c r="F2422" t="s">
        <v>18300</v>
      </c>
      <c r="G2422" t="s">
        <v>90</v>
      </c>
      <c r="H2422" t="s">
        <v>15360</v>
      </c>
      <c r="I2422" t="s">
        <v>1152</v>
      </c>
      <c r="J2422" s="28">
        <v>45466</v>
      </c>
      <c r="K2422" s="28"/>
      <c r="M2422">
        <v>0</v>
      </c>
      <c r="N2422">
        <v>1</v>
      </c>
      <c r="P2422" t="s">
        <v>14524</v>
      </c>
      <c r="Q2422">
        <f t="shared" si="37"/>
        <v>28685</v>
      </c>
      <c r="R2422">
        <f>IF(COUNTIF($A$2:A2422,A2422)=1,Q2422,"")</f>
        <v>28685</v>
      </c>
    </row>
    <row r="2423" spans="1:18">
      <c r="A2423" t="s">
        <v>5695</v>
      </c>
      <c r="B2423" t="s">
        <v>18301</v>
      </c>
      <c r="C2423" t="s">
        <v>3098</v>
      </c>
      <c r="D2423" t="s">
        <v>73</v>
      </c>
      <c r="E2423" t="s">
        <v>14543</v>
      </c>
      <c r="F2423" t="s">
        <v>14897</v>
      </c>
      <c r="G2423" t="s">
        <v>133</v>
      </c>
      <c r="H2423" t="s">
        <v>14803</v>
      </c>
      <c r="I2423" t="s">
        <v>2294</v>
      </c>
      <c r="J2423" s="28">
        <v>45009</v>
      </c>
      <c r="K2423" s="28">
        <v>44950</v>
      </c>
      <c r="L2423">
        <v>90</v>
      </c>
      <c r="M2423">
        <v>1</v>
      </c>
      <c r="N2423">
        <v>3</v>
      </c>
      <c r="O2423">
        <v>28.5</v>
      </c>
      <c r="P2423" t="s">
        <v>14516</v>
      </c>
      <c r="Q2423">
        <f t="shared" si="37"/>
        <v>29000</v>
      </c>
      <c r="R2423">
        <f>IF(COUNTIF($A$2:A2423,A2423)=1,Q2423,"")</f>
        <v>29000</v>
      </c>
    </row>
    <row r="2424" spans="1:18">
      <c r="A2424" t="s">
        <v>18302</v>
      </c>
      <c r="B2424" t="s">
        <v>7577</v>
      </c>
      <c r="C2424" t="s">
        <v>15418</v>
      </c>
      <c r="D2424" t="s">
        <v>73</v>
      </c>
      <c r="E2424" t="s">
        <v>14504</v>
      </c>
      <c r="F2424" t="s">
        <v>18303</v>
      </c>
      <c r="G2424" t="s">
        <v>67</v>
      </c>
      <c r="H2424" t="s">
        <v>14630</v>
      </c>
      <c r="I2424" t="s">
        <v>826</v>
      </c>
      <c r="J2424" s="28">
        <v>45650</v>
      </c>
      <c r="K2424" s="28"/>
      <c r="M2424">
        <v>0</v>
      </c>
      <c r="N2424">
        <v>1</v>
      </c>
      <c r="O2424">
        <v>28.1</v>
      </c>
      <c r="P2424" t="s">
        <v>14516</v>
      </c>
      <c r="Q2424">
        <f t="shared" si="37"/>
        <v>30736</v>
      </c>
      <c r="R2424">
        <f>IF(COUNTIF($A$2:A2424,A2424)=1,Q2424,"")</f>
        <v>30736</v>
      </c>
    </row>
    <row r="2425" spans="1:18">
      <c r="A2425" t="s">
        <v>12037</v>
      </c>
      <c r="B2425" t="s">
        <v>2268</v>
      </c>
      <c r="C2425" t="s">
        <v>3098</v>
      </c>
      <c r="D2425" t="s">
        <v>119</v>
      </c>
      <c r="E2425" t="s">
        <v>14509</v>
      </c>
      <c r="F2425" t="s">
        <v>18304</v>
      </c>
      <c r="G2425" t="s">
        <v>53</v>
      </c>
      <c r="H2425" t="s">
        <v>14549</v>
      </c>
      <c r="I2425" t="s">
        <v>9955</v>
      </c>
      <c r="J2425" s="28">
        <v>44721</v>
      </c>
      <c r="K2425" s="28"/>
      <c r="M2425">
        <v>0</v>
      </c>
      <c r="N2425">
        <v>1</v>
      </c>
      <c r="O2425">
        <v>10.199999999999999</v>
      </c>
      <c r="P2425" t="s">
        <v>14507</v>
      </c>
      <c r="Q2425">
        <f t="shared" si="37"/>
        <v>5281</v>
      </c>
      <c r="R2425">
        <f>IF(COUNTIF($A$2:A2425,A2425)=1,Q2425,"")</f>
        <v>5281</v>
      </c>
    </row>
    <row r="2426" spans="1:18">
      <c r="A2426" t="s">
        <v>12895</v>
      </c>
      <c r="B2426" t="s">
        <v>1739</v>
      </c>
      <c r="C2426" t="s">
        <v>3098</v>
      </c>
      <c r="D2426" t="s">
        <v>73</v>
      </c>
      <c r="E2426" t="s">
        <v>14522</v>
      </c>
      <c r="F2426" t="s">
        <v>14756</v>
      </c>
      <c r="G2426" t="s">
        <v>14519</v>
      </c>
      <c r="H2426" t="s">
        <v>14639</v>
      </c>
      <c r="I2426" t="s">
        <v>711</v>
      </c>
      <c r="J2426" s="28">
        <v>45384</v>
      </c>
      <c r="K2426" s="28"/>
      <c r="M2426">
        <v>0</v>
      </c>
      <c r="N2426">
        <v>1</v>
      </c>
      <c r="O2426">
        <v>18.899999999999999</v>
      </c>
      <c r="P2426" t="s">
        <v>14524</v>
      </c>
      <c r="Q2426">
        <f t="shared" si="37"/>
        <v>19000</v>
      </c>
      <c r="R2426">
        <f>IF(COUNTIF($A$2:A2426,A2426)=1,Q2426,"")</f>
        <v>19000</v>
      </c>
    </row>
    <row r="2427" spans="1:18">
      <c r="A2427" t="s">
        <v>18305</v>
      </c>
      <c r="B2427" t="s">
        <v>2731</v>
      </c>
      <c r="C2427" t="s">
        <v>14596</v>
      </c>
      <c r="D2427" t="s">
        <v>60</v>
      </c>
      <c r="E2427" t="s">
        <v>14517</v>
      </c>
      <c r="F2427" t="s">
        <v>14756</v>
      </c>
      <c r="G2427" t="s">
        <v>133</v>
      </c>
      <c r="H2427" t="s">
        <v>14560</v>
      </c>
      <c r="I2427" t="s">
        <v>15784</v>
      </c>
      <c r="J2427" s="28"/>
      <c r="K2427" s="28"/>
      <c r="M2427">
        <v>0</v>
      </c>
      <c r="N2427">
        <v>1</v>
      </c>
      <c r="O2427">
        <v>4.2</v>
      </c>
      <c r="P2427" t="s">
        <v>14550</v>
      </c>
      <c r="Q2427">
        <f t="shared" si="37"/>
        <v>19000</v>
      </c>
      <c r="R2427">
        <f>IF(COUNTIF($A$2:A2427,A2427)=1,Q2427,"")</f>
        <v>19000</v>
      </c>
    </row>
    <row r="2428" spans="1:18">
      <c r="A2428" t="s">
        <v>4471</v>
      </c>
      <c r="B2428" t="s">
        <v>8074</v>
      </c>
      <c r="C2428" t="s">
        <v>3098</v>
      </c>
      <c r="D2428" t="s">
        <v>119</v>
      </c>
      <c r="E2428" t="s">
        <v>14522</v>
      </c>
      <c r="F2428" t="s">
        <v>18306</v>
      </c>
      <c r="G2428" t="s">
        <v>53</v>
      </c>
      <c r="H2428" t="s">
        <v>14553</v>
      </c>
      <c r="I2428" t="s">
        <v>5949</v>
      </c>
      <c r="J2428" s="28">
        <v>45423</v>
      </c>
      <c r="K2428" s="28"/>
      <c r="M2428">
        <v>0</v>
      </c>
      <c r="N2428">
        <v>1</v>
      </c>
      <c r="O2428">
        <v>33.5</v>
      </c>
      <c r="P2428" t="s">
        <v>14516</v>
      </c>
      <c r="Q2428">
        <f t="shared" si="37"/>
        <v>11598</v>
      </c>
      <c r="R2428">
        <f>IF(COUNTIF($A$2:A2428,A2428)=1,Q2428,"")</f>
        <v>11598</v>
      </c>
    </row>
    <row r="2429" spans="1:18">
      <c r="A2429" t="s">
        <v>7523</v>
      </c>
      <c r="B2429" t="s">
        <v>7206</v>
      </c>
      <c r="C2429" t="s">
        <v>14608</v>
      </c>
      <c r="D2429" t="s">
        <v>73</v>
      </c>
      <c r="E2429" t="s">
        <v>14504</v>
      </c>
      <c r="F2429" t="s">
        <v>18307</v>
      </c>
      <c r="G2429" t="s">
        <v>74</v>
      </c>
      <c r="H2429" t="s">
        <v>14616</v>
      </c>
      <c r="I2429" t="s">
        <v>327</v>
      </c>
      <c r="J2429" s="28">
        <v>45246</v>
      </c>
      <c r="K2429" s="28"/>
      <c r="M2429">
        <v>0</v>
      </c>
      <c r="N2429">
        <v>1</v>
      </c>
      <c r="O2429">
        <v>18</v>
      </c>
      <c r="P2429" t="s">
        <v>14516</v>
      </c>
      <c r="Q2429">
        <f t="shared" si="37"/>
        <v>33865</v>
      </c>
      <c r="R2429">
        <f>IF(COUNTIF($A$2:A2429,A2429)=1,Q2429,"")</f>
        <v>33865</v>
      </c>
    </row>
    <row r="2430" spans="1:18">
      <c r="A2430" t="s">
        <v>13558</v>
      </c>
      <c r="B2430" t="s">
        <v>3436</v>
      </c>
      <c r="C2430" t="s">
        <v>14884</v>
      </c>
      <c r="D2430" t="s">
        <v>100</v>
      </c>
      <c r="E2430" t="s">
        <v>14558</v>
      </c>
      <c r="F2430" t="s">
        <v>18308</v>
      </c>
      <c r="G2430" t="s">
        <v>74</v>
      </c>
      <c r="H2430" t="s">
        <v>14568</v>
      </c>
      <c r="I2430" t="s">
        <v>1586</v>
      </c>
      <c r="J2430" s="28">
        <v>45627</v>
      </c>
      <c r="K2430" s="28">
        <v>45652</v>
      </c>
      <c r="L2430">
        <v>181</v>
      </c>
      <c r="M2430">
        <v>0</v>
      </c>
      <c r="N2430">
        <v>1</v>
      </c>
      <c r="O2430">
        <v>24</v>
      </c>
      <c r="P2430" t="s">
        <v>14512</v>
      </c>
      <c r="Q2430">
        <f t="shared" si="37"/>
        <v>6676</v>
      </c>
      <c r="R2430">
        <f>IF(COUNTIF($A$2:A2430,A2430)=1,Q2430,"")</f>
        <v>6676</v>
      </c>
    </row>
    <row r="2431" spans="1:18">
      <c r="A2431" t="s">
        <v>18309</v>
      </c>
      <c r="B2431" t="s">
        <v>2814</v>
      </c>
      <c r="C2431" t="s">
        <v>15857</v>
      </c>
      <c r="D2431" t="s">
        <v>60</v>
      </c>
      <c r="E2431" t="s">
        <v>14590</v>
      </c>
      <c r="F2431" t="s">
        <v>18310</v>
      </c>
      <c r="G2431" t="s">
        <v>133</v>
      </c>
      <c r="H2431" t="s">
        <v>14553</v>
      </c>
      <c r="I2431" t="s">
        <v>1321</v>
      </c>
      <c r="J2431" s="28">
        <v>45236</v>
      </c>
      <c r="K2431" s="28"/>
      <c r="M2431">
        <v>0</v>
      </c>
      <c r="N2431">
        <v>1</v>
      </c>
      <c r="O2431">
        <v>3.4</v>
      </c>
      <c r="P2431" t="s">
        <v>14516</v>
      </c>
      <c r="Q2431">
        <f t="shared" si="37"/>
        <v>10258</v>
      </c>
      <c r="R2431">
        <f>IF(COUNTIF($A$2:A2431,A2431)=1,Q2431,"")</f>
        <v>10258</v>
      </c>
    </row>
    <row r="2432" spans="1:18">
      <c r="A2432" t="s">
        <v>18311</v>
      </c>
      <c r="B2432" t="s">
        <v>487</v>
      </c>
      <c r="C2432" t="s">
        <v>15483</v>
      </c>
      <c r="D2432" t="s">
        <v>119</v>
      </c>
      <c r="E2432" t="s">
        <v>14543</v>
      </c>
      <c r="F2432" t="s">
        <v>18312</v>
      </c>
      <c r="G2432" t="s">
        <v>133</v>
      </c>
      <c r="H2432" t="s">
        <v>14687</v>
      </c>
      <c r="I2432" t="s">
        <v>18313</v>
      </c>
      <c r="J2432" s="28">
        <v>45276</v>
      </c>
      <c r="K2432" s="28">
        <v>45180</v>
      </c>
      <c r="L2432">
        <v>46</v>
      </c>
      <c r="M2432">
        <v>0</v>
      </c>
      <c r="N2432">
        <v>1</v>
      </c>
      <c r="O2432">
        <v>31.5</v>
      </c>
      <c r="P2432" t="s">
        <v>14524</v>
      </c>
      <c r="Q2432">
        <f t="shared" si="37"/>
        <v>12547</v>
      </c>
      <c r="R2432">
        <f>IF(COUNTIF($A$2:A2432,A2432)=1,Q2432,"")</f>
        <v>12547</v>
      </c>
    </row>
    <row r="2433" spans="1:18">
      <c r="A2433" t="s">
        <v>9846</v>
      </c>
      <c r="B2433" t="s">
        <v>127</v>
      </c>
      <c r="C2433" t="s">
        <v>14760</v>
      </c>
      <c r="D2433" t="s">
        <v>119</v>
      </c>
      <c r="E2433" t="s">
        <v>14590</v>
      </c>
      <c r="F2433" t="s">
        <v>18314</v>
      </c>
      <c r="G2433" t="s">
        <v>90</v>
      </c>
      <c r="H2433" t="s">
        <v>14571</v>
      </c>
      <c r="I2433" t="s">
        <v>4042</v>
      </c>
      <c r="J2433" s="28">
        <v>44805</v>
      </c>
      <c r="K2433" s="28"/>
      <c r="M2433">
        <v>0</v>
      </c>
      <c r="N2433">
        <v>1</v>
      </c>
      <c r="O2433">
        <v>19</v>
      </c>
      <c r="P2433" t="s">
        <v>14550</v>
      </c>
      <c r="Q2433">
        <f t="shared" si="37"/>
        <v>4562</v>
      </c>
      <c r="R2433">
        <f>IF(COUNTIF($A$2:A2433,A2433)=1,Q2433,"")</f>
        <v>4562</v>
      </c>
    </row>
    <row r="2434" spans="1:18">
      <c r="A2434" t="s">
        <v>13582</v>
      </c>
      <c r="B2434" t="s">
        <v>458</v>
      </c>
      <c r="C2434" t="s">
        <v>14660</v>
      </c>
      <c r="D2434" t="s">
        <v>119</v>
      </c>
      <c r="E2434" t="s">
        <v>14558</v>
      </c>
      <c r="F2434" t="s">
        <v>14830</v>
      </c>
      <c r="G2434" t="s">
        <v>74</v>
      </c>
      <c r="H2434" t="s">
        <v>14639</v>
      </c>
      <c r="I2434" t="s">
        <v>2491</v>
      </c>
      <c r="J2434" s="28">
        <v>44938</v>
      </c>
      <c r="K2434" s="28">
        <v>44992</v>
      </c>
      <c r="L2434">
        <v>90</v>
      </c>
      <c r="M2434">
        <v>0</v>
      </c>
      <c r="N2434">
        <v>1</v>
      </c>
      <c r="O2434">
        <v>16.899999999999999</v>
      </c>
      <c r="P2434" t="s">
        <v>14507</v>
      </c>
      <c r="Q2434">
        <f t="shared" ref="Q2434:Q2497" si="38">IFERROR(IF(RIGHT(UPPER(TRIM(F2434)),1)="K",VALUE(SUBSTITUTE(SUBSTITUTE(LEFT(TRIM(F2434),LEN(TRIM(F2434))-1),"$",""),",",""))*1000,IF(RIGHT(UPPER(TRIM(F2434)),1)="M",VALUE(SUBSTITUTE(SUBSTITUTE(LEFT(TRIM(F2434),LEN(TRIM(F2434))-1),"$",""),",",""))*1000000,VALUE(SUBSTITUTE(SUBSTITUTE(TRIM(F2434),"$",""),",","")))),"")</f>
        <v>6000</v>
      </c>
      <c r="R2434">
        <f>IF(COUNTIF($A$2:A2434,A2434)=1,Q2434,"")</f>
        <v>6000</v>
      </c>
    </row>
    <row r="2435" spans="1:18">
      <c r="A2435" t="s">
        <v>18315</v>
      </c>
      <c r="B2435" t="s">
        <v>1104</v>
      </c>
      <c r="C2435" t="s">
        <v>14740</v>
      </c>
      <c r="D2435" t="s">
        <v>100</v>
      </c>
      <c r="E2435" t="s">
        <v>14509</v>
      </c>
      <c r="F2435" t="s">
        <v>18316</v>
      </c>
      <c r="G2435" t="s">
        <v>61</v>
      </c>
      <c r="H2435" t="s">
        <v>14630</v>
      </c>
      <c r="I2435" t="s">
        <v>1148</v>
      </c>
      <c r="J2435" s="28">
        <v>44937</v>
      </c>
      <c r="K2435" s="28"/>
      <c r="M2435">
        <v>0</v>
      </c>
      <c r="N2435">
        <v>1</v>
      </c>
      <c r="O2435">
        <v>32.1</v>
      </c>
      <c r="P2435" t="s">
        <v>14550</v>
      </c>
      <c r="Q2435">
        <f t="shared" si="38"/>
        <v>5239</v>
      </c>
      <c r="R2435">
        <f>IF(COUNTIF($A$2:A2435,A2435)=1,Q2435,"")</f>
        <v>5239</v>
      </c>
    </row>
    <row r="2436" spans="1:18">
      <c r="A2436" t="s">
        <v>9599</v>
      </c>
      <c r="B2436" t="s">
        <v>6803</v>
      </c>
      <c r="C2436" t="s">
        <v>3098</v>
      </c>
      <c r="D2436" t="s">
        <v>119</v>
      </c>
      <c r="E2436" t="s">
        <v>14517</v>
      </c>
      <c r="F2436" t="s">
        <v>18317</v>
      </c>
      <c r="G2436" t="s">
        <v>61</v>
      </c>
      <c r="H2436" t="s">
        <v>14553</v>
      </c>
      <c r="I2436" t="s">
        <v>998</v>
      </c>
      <c r="J2436" s="28">
        <v>45682</v>
      </c>
      <c r="K2436" s="28"/>
      <c r="M2436">
        <v>0</v>
      </c>
      <c r="N2436">
        <v>1</v>
      </c>
      <c r="O2436">
        <v>17.2</v>
      </c>
      <c r="P2436" t="s">
        <v>14516</v>
      </c>
      <c r="Q2436">
        <f t="shared" si="38"/>
        <v>2644</v>
      </c>
      <c r="R2436">
        <f>IF(COUNTIF($A$2:A2436,A2436)=1,Q2436,"")</f>
        <v>2644</v>
      </c>
    </row>
    <row r="2437" spans="1:18">
      <c r="A2437" t="s">
        <v>18318</v>
      </c>
      <c r="B2437" t="s">
        <v>3534</v>
      </c>
      <c r="C2437" t="s">
        <v>15063</v>
      </c>
      <c r="D2437" t="s">
        <v>100</v>
      </c>
      <c r="E2437" t="s">
        <v>14517</v>
      </c>
      <c r="F2437" t="s">
        <v>18319</v>
      </c>
      <c r="G2437" t="s">
        <v>90</v>
      </c>
      <c r="H2437" t="s">
        <v>14574</v>
      </c>
      <c r="I2437" t="s">
        <v>3717</v>
      </c>
      <c r="J2437" s="28">
        <v>45508</v>
      </c>
      <c r="K2437" s="28"/>
      <c r="M2437">
        <v>0</v>
      </c>
      <c r="N2437">
        <v>1</v>
      </c>
      <c r="O2437">
        <v>23.4</v>
      </c>
      <c r="P2437" t="s">
        <v>14524</v>
      </c>
      <c r="Q2437">
        <f t="shared" si="38"/>
        <v>9107</v>
      </c>
      <c r="R2437">
        <f>IF(COUNTIF($A$2:A2437,A2437)=1,Q2437,"")</f>
        <v>9107</v>
      </c>
    </row>
    <row r="2438" spans="1:18">
      <c r="A2438" t="s">
        <v>18320</v>
      </c>
      <c r="B2438" t="s">
        <v>6037</v>
      </c>
      <c r="C2438" t="s">
        <v>15335</v>
      </c>
      <c r="D2438" t="s">
        <v>52</v>
      </c>
      <c r="E2438" t="s">
        <v>14504</v>
      </c>
      <c r="F2438" t="s">
        <v>18321</v>
      </c>
      <c r="G2438" t="s">
        <v>53</v>
      </c>
      <c r="H2438" t="s">
        <v>15655</v>
      </c>
      <c r="I2438" t="s">
        <v>18322</v>
      </c>
      <c r="J2438" s="28">
        <v>45517</v>
      </c>
      <c r="K2438" s="28"/>
      <c r="M2438">
        <v>0</v>
      </c>
      <c r="N2438">
        <v>1</v>
      </c>
      <c r="O2438">
        <v>13.8</v>
      </c>
      <c r="P2438" t="s">
        <v>14550</v>
      </c>
      <c r="Q2438">
        <f t="shared" si="38"/>
        <v>71911</v>
      </c>
      <c r="R2438">
        <f>IF(COUNTIF($A$2:A2438,A2438)=1,Q2438,"")</f>
        <v>71911</v>
      </c>
    </row>
    <row r="2439" spans="1:18">
      <c r="A2439" t="s">
        <v>18323</v>
      </c>
      <c r="B2439" t="s">
        <v>261</v>
      </c>
      <c r="C2439" t="s">
        <v>15168</v>
      </c>
      <c r="D2439" t="s">
        <v>60</v>
      </c>
      <c r="E2439" t="s">
        <v>14590</v>
      </c>
      <c r="F2439" t="s">
        <v>18324</v>
      </c>
      <c r="G2439" t="s">
        <v>133</v>
      </c>
      <c r="H2439" t="s">
        <v>14560</v>
      </c>
      <c r="I2439" t="s">
        <v>4879</v>
      </c>
      <c r="J2439" s="28">
        <v>44727</v>
      </c>
      <c r="K2439" s="28"/>
      <c r="M2439">
        <v>0</v>
      </c>
      <c r="N2439">
        <v>1</v>
      </c>
      <c r="O2439">
        <v>19.399999999999999</v>
      </c>
      <c r="P2439" t="s">
        <v>14507</v>
      </c>
      <c r="Q2439">
        <f t="shared" si="38"/>
        <v>17230</v>
      </c>
      <c r="R2439">
        <f>IF(COUNTIF($A$2:A2439,A2439)=1,Q2439,"")</f>
        <v>17230</v>
      </c>
    </row>
    <row r="2440" spans="1:18">
      <c r="A2440" t="s">
        <v>10351</v>
      </c>
      <c r="B2440" t="s">
        <v>5319</v>
      </c>
      <c r="C2440" t="s">
        <v>15217</v>
      </c>
      <c r="D2440" t="s">
        <v>52</v>
      </c>
      <c r="E2440" t="s">
        <v>14504</v>
      </c>
      <c r="F2440" t="s">
        <v>18325</v>
      </c>
      <c r="G2440" t="s">
        <v>80</v>
      </c>
      <c r="H2440" t="s">
        <v>14537</v>
      </c>
      <c r="I2440" t="s">
        <v>2335</v>
      </c>
      <c r="J2440" s="28">
        <v>44994</v>
      </c>
      <c r="K2440" s="28"/>
      <c r="M2440">
        <v>0</v>
      </c>
      <c r="N2440">
        <v>1</v>
      </c>
      <c r="O2440">
        <v>32.299999999999997</v>
      </c>
      <c r="P2440" t="s">
        <v>14516</v>
      </c>
      <c r="Q2440">
        <f t="shared" si="38"/>
        <v>190332</v>
      </c>
      <c r="R2440">
        <f>IF(COUNTIF($A$2:A2440,A2440)=1,Q2440,"")</f>
        <v>190332</v>
      </c>
    </row>
    <row r="2441" spans="1:18">
      <c r="A2441" t="s">
        <v>18326</v>
      </c>
      <c r="B2441" t="s">
        <v>600</v>
      </c>
      <c r="C2441" t="s">
        <v>15932</v>
      </c>
      <c r="D2441" t="s">
        <v>119</v>
      </c>
      <c r="E2441" t="s">
        <v>14522</v>
      </c>
      <c r="F2441" t="s">
        <v>18327</v>
      </c>
      <c r="G2441" t="s">
        <v>14588</v>
      </c>
      <c r="H2441" t="s">
        <v>14571</v>
      </c>
      <c r="I2441" t="s">
        <v>1962</v>
      </c>
      <c r="J2441" s="28">
        <v>45429</v>
      </c>
      <c r="K2441" s="28"/>
      <c r="M2441">
        <v>0</v>
      </c>
      <c r="N2441">
        <v>1</v>
      </c>
      <c r="O2441">
        <v>23.5</v>
      </c>
      <c r="P2441" t="s">
        <v>14512</v>
      </c>
      <c r="Q2441">
        <f t="shared" si="38"/>
        <v>14390</v>
      </c>
      <c r="R2441">
        <f>IF(COUNTIF($A$2:A2441,A2441)=1,Q2441,"")</f>
        <v>14390</v>
      </c>
    </row>
    <row r="2442" spans="1:18">
      <c r="A2442" t="s">
        <v>18328</v>
      </c>
      <c r="B2442" t="s">
        <v>634</v>
      </c>
      <c r="C2442" t="s">
        <v>14663</v>
      </c>
      <c r="D2442" t="s">
        <v>73</v>
      </c>
      <c r="E2442" t="s">
        <v>14558</v>
      </c>
      <c r="F2442" t="s">
        <v>18329</v>
      </c>
      <c r="G2442" t="s">
        <v>133</v>
      </c>
      <c r="H2442" t="s">
        <v>14549</v>
      </c>
      <c r="I2442" t="s">
        <v>2818</v>
      </c>
      <c r="J2442" s="28"/>
      <c r="K2442" s="28">
        <v>45243</v>
      </c>
      <c r="L2442">
        <v>95</v>
      </c>
      <c r="M2442">
        <v>0</v>
      </c>
      <c r="N2442">
        <v>1</v>
      </c>
      <c r="O2442">
        <v>4.9000000000000004</v>
      </c>
      <c r="P2442" t="s">
        <v>14524</v>
      </c>
      <c r="Q2442">
        <f t="shared" si="38"/>
        <v>31182</v>
      </c>
      <c r="R2442">
        <f>IF(COUNTIF($A$2:A2442,A2442)=1,Q2442,"")</f>
        <v>31182</v>
      </c>
    </row>
    <row r="2443" spans="1:18">
      <c r="A2443" t="s">
        <v>4604</v>
      </c>
      <c r="B2443" t="s">
        <v>3342</v>
      </c>
      <c r="C2443" t="s">
        <v>3098</v>
      </c>
      <c r="D2443" t="s">
        <v>100</v>
      </c>
      <c r="E2443" t="s">
        <v>14522</v>
      </c>
      <c r="F2443" t="s">
        <v>18330</v>
      </c>
      <c r="G2443" t="s">
        <v>14588</v>
      </c>
      <c r="H2443" t="s">
        <v>14571</v>
      </c>
      <c r="I2443" t="s">
        <v>3197</v>
      </c>
      <c r="J2443" s="28">
        <v>45774</v>
      </c>
      <c r="K2443" s="28"/>
      <c r="M2443">
        <v>0</v>
      </c>
      <c r="N2443">
        <v>1</v>
      </c>
      <c r="O2443">
        <v>5.9</v>
      </c>
      <c r="P2443" t="s">
        <v>14550</v>
      </c>
      <c r="Q2443">
        <f t="shared" si="38"/>
        <v>8147</v>
      </c>
      <c r="R2443">
        <f>IF(COUNTIF($A$2:A2443,A2443)=1,Q2443,"")</f>
        <v>8147</v>
      </c>
    </row>
    <row r="2444" spans="1:18">
      <c r="A2444" t="s">
        <v>18331</v>
      </c>
      <c r="B2444" t="s">
        <v>79</v>
      </c>
      <c r="C2444" t="s">
        <v>3098</v>
      </c>
      <c r="D2444" t="s">
        <v>100</v>
      </c>
      <c r="E2444" t="s">
        <v>14504</v>
      </c>
      <c r="F2444" t="s">
        <v>18332</v>
      </c>
      <c r="G2444" t="s">
        <v>74</v>
      </c>
      <c r="H2444" t="s">
        <v>14511</v>
      </c>
      <c r="I2444" t="s">
        <v>2538</v>
      </c>
      <c r="J2444" s="28">
        <v>44920</v>
      </c>
      <c r="K2444" s="28"/>
      <c r="M2444">
        <v>0</v>
      </c>
      <c r="N2444">
        <v>1</v>
      </c>
      <c r="O2444">
        <v>12.3</v>
      </c>
      <c r="P2444" t="s">
        <v>14516</v>
      </c>
      <c r="Q2444">
        <f t="shared" si="38"/>
        <v>8796</v>
      </c>
      <c r="R2444">
        <f>IF(COUNTIF($A$2:A2444,A2444)=1,Q2444,"")</f>
        <v>8796</v>
      </c>
    </row>
    <row r="2445" spans="1:18">
      <c r="A2445" t="s">
        <v>18333</v>
      </c>
      <c r="B2445" t="s">
        <v>359</v>
      </c>
      <c r="C2445" t="s">
        <v>3098</v>
      </c>
      <c r="D2445" t="s">
        <v>73</v>
      </c>
      <c r="E2445" t="s">
        <v>14543</v>
      </c>
      <c r="F2445" t="s">
        <v>18334</v>
      </c>
      <c r="G2445" t="s">
        <v>80</v>
      </c>
      <c r="H2445" t="s">
        <v>14571</v>
      </c>
      <c r="I2445" t="s">
        <v>8013</v>
      </c>
      <c r="J2445" s="28">
        <v>45533</v>
      </c>
      <c r="K2445" s="28">
        <v>45444</v>
      </c>
      <c r="L2445">
        <v>33</v>
      </c>
      <c r="M2445">
        <v>0</v>
      </c>
      <c r="N2445">
        <v>1</v>
      </c>
      <c r="P2445" t="s">
        <v>14524</v>
      </c>
      <c r="Q2445">
        <f t="shared" si="38"/>
        <v>43448</v>
      </c>
      <c r="R2445">
        <f>IF(COUNTIF($A$2:A2445,A2445)=1,Q2445,"")</f>
        <v>43448</v>
      </c>
    </row>
    <row r="2446" spans="1:18">
      <c r="A2446" t="s">
        <v>10555</v>
      </c>
      <c r="B2446" t="s">
        <v>1628</v>
      </c>
      <c r="C2446" t="s">
        <v>15098</v>
      </c>
      <c r="D2446" t="s">
        <v>52</v>
      </c>
      <c r="E2446" t="s">
        <v>14509</v>
      </c>
      <c r="F2446" t="s">
        <v>18335</v>
      </c>
      <c r="G2446" t="s">
        <v>61</v>
      </c>
      <c r="H2446" t="s">
        <v>14530</v>
      </c>
      <c r="I2446" t="s">
        <v>3495</v>
      </c>
      <c r="J2446" s="28">
        <v>44956</v>
      </c>
      <c r="K2446" s="28"/>
      <c r="M2446">
        <v>0</v>
      </c>
      <c r="N2446">
        <v>1</v>
      </c>
      <c r="O2446">
        <v>24.1</v>
      </c>
      <c r="P2446" t="s">
        <v>14524</v>
      </c>
      <c r="Q2446">
        <f t="shared" si="38"/>
        <v>213200</v>
      </c>
      <c r="R2446">
        <f>IF(COUNTIF($A$2:A2446,A2446)=1,Q2446,"")</f>
        <v>213200</v>
      </c>
    </row>
    <row r="2447" spans="1:18">
      <c r="A2447" t="s">
        <v>18336</v>
      </c>
      <c r="B2447" t="s">
        <v>9127</v>
      </c>
      <c r="C2447" t="s">
        <v>16199</v>
      </c>
      <c r="D2447" t="s">
        <v>60</v>
      </c>
      <c r="E2447" t="s">
        <v>14522</v>
      </c>
      <c r="F2447" t="s">
        <v>18337</v>
      </c>
      <c r="G2447" t="s">
        <v>74</v>
      </c>
      <c r="H2447" t="s">
        <v>15020</v>
      </c>
      <c r="I2447" t="s">
        <v>2014</v>
      </c>
      <c r="J2447" s="28">
        <v>45672</v>
      </c>
      <c r="K2447" s="28"/>
      <c r="M2447">
        <v>0</v>
      </c>
      <c r="N2447">
        <v>1</v>
      </c>
      <c r="O2447">
        <v>28.1</v>
      </c>
      <c r="P2447" t="s">
        <v>14507</v>
      </c>
      <c r="Q2447">
        <f t="shared" si="38"/>
        <v>20775</v>
      </c>
      <c r="R2447">
        <f>IF(COUNTIF($A$2:A2447,A2447)=1,Q2447,"")</f>
        <v>20775</v>
      </c>
    </row>
    <row r="2448" spans="1:18">
      <c r="A2448" t="s">
        <v>5444</v>
      </c>
      <c r="B2448" t="s">
        <v>3860</v>
      </c>
      <c r="C2448" t="s">
        <v>14557</v>
      </c>
      <c r="D2448" t="s">
        <v>60</v>
      </c>
      <c r="E2448" t="s">
        <v>14504</v>
      </c>
      <c r="F2448" t="s">
        <v>18338</v>
      </c>
      <c r="G2448" t="s">
        <v>74</v>
      </c>
      <c r="H2448" t="s">
        <v>14565</v>
      </c>
      <c r="I2448" t="s">
        <v>180</v>
      </c>
      <c r="J2448" s="28">
        <v>44840</v>
      </c>
      <c r="K2448" s="28"/>
      <c r="M2448">
        <v>0</v>
      </c>
      <c r="N2448">
        <v>1</v>
      </c>
      <c r="O2448">
        <v>2.8</v>
      </c>
      <c r="P2448" t="s">
        <v>14524</v>
      </c>
      <c r="Q2448">
        <f t="shared" si="38"/>
        <v>13871</v>
      </c>
      <c r="R2448">
        <f>IF(COUNTIF($A$2:A2448,A2448)=1,Q2448,"")</f>
        <v>13871</v>
      </c>
    </row>
    <row r="2449" spans="1:18">
      <c r="A2449" t="s">
        <v>14091</v>
      </c>
      <c r="B2449" t="s">
        <v>2092</v>
      </c>
      <c r="C2449" t="s">
        <v>14809</v>
      </c>
      <c r="D2449" t="s">
        <v>52</v>
      </c>
      <c r="E2449" t="s">
        <v>14558</v>
      </c>
      <c r="F2449" t="s">
        <v>18339</v>
      </c>
      <c r="G2449" t="s">
        <v>67</v>
      </c>
      <c r="H2449" t="s">
        <v>15237</v>
      </c>
      <c r="I2449" t="s">
        <v>1036</v>
      </c>
      <c r="J2449" s="28"/>
      <c r="K2449" s="28">
        <v>45268</v>
      </c>
      <c r="L2449">
        <v>34</v>
      </c>
      <c r="M2449">
        <v>0</v>
      </c>
      <c r="N2449">
        <v>1</v>
      </c>
      <c r="O2449">
        <v>6.8</v>
      </c>
      <c r="P2449" t="s">
        <v>14516</v>
      </c>
      <c r="Q2449">
        <f t="shared" si="38"/>
        <v>198486</v>
      </c>
      <c r="R2449">
        <f>IF(COUNTIF($A$2:A2449,A2449)=1,Q2449,"")</f>
        <v>198486</v>
      </c>
    </row>
    <row r="2450" spans="1:18">
      <c r="A2450" t="s">
        <v>18340</v>
      </c>
      <c r="B2450" t="s">
        <v>807</v>
      </c>
      <c r="C2450" t="s">
        <v>3098</v>
      </c>
      <c r="D2450" t="s">
        <v>52</v>
      </c>
      <c r="E2450" t="s">
        <v>14509</v>
      </c>
      <c r="F2450" t="s">
        <v>18341</v>
      </c>
      <c r="G2450" t="s">
        <v>53</v>
      </c>
      <c r="H2450" t="s">
        <v>14553</v>
      </c>
      <c r="I2450" t="s">
        <v>3059</v>
      </c>
      <c r="J2450" s="28">
        <v>45306</v>
      </c>
      <c r="K2450" s="28"/>
      <c r="M2450">
        <v>0</v>
      </c>
      <c r="N2450">
        <v>1</v>
      </c>
      <c r="O2450">
        <v>34.5</v>
      </c>
      <c r="P2450" t="s">
        <v>14507</v>
      </c>
      <c r="Q2450">
        <f t="shared" si="38"/>
        <v>77121</v>
      </c>
      <c r="R2450">
        <f>IF(COUNTIF($A$2:A2450,A2450)=1,Q2450,"")</f>
        <v>77121</v>
      </c>
    </row>
    <row r="2451" spans="1:18">
      <c r="A2451" t="s">
        <v>6998</v>
      </c>
      <c r="B2451" t="s">
        <v>1935</v>
      </c>
      <c r="C2451" t="s">
        <v>14978</v>
      </c>
      <c r="D2451" t="s">
        <v>73</v>
      </c>
      <c r="E2451" t="s">
        <v>14522</v>
      </c>
      <c r="F2451" t="s">
        <v>18342</v>
      </c>
      <c r="G2451" t="s">
        <v>80</v>
      </c>
      <c r="H2451" t="s">
        <v>14574</v>
      </c>
      <c r="I2451" t="s">
        <v>1315</v>
      </c>
      <c r="J2451" s="28">
        <v>44997</v>
      </c>
      <c r="K2451" s="28"/>
      <c r="M2451">
        <v>0</v>
      </c>
      <c r="N2451">
        <v>1</v>
      </c>
      <c r="O2451">
        <v>31.3</v>
      </c>
      <c r="P2451" t="s">
        <v>14512</v>
      </c>
      <c r="Q2451">
        <f t="shared" si="38"/>
        <v>47930</v>
      </c>
      <c r="R2451">
        <f>IF(COUNTIF($A$2:A2451,A2451)=1,Q2451,"")</f>
        <v>47930</v>
      </c>
    </row>
    <row r="2452" spans="1:18">
      <c r="A2452" t="s">
        <v>18343</v>
      </c>
      <c r="B2452" t="s">
        <v>1093</v>
      </c>
      <c r="C2452" t="s">
        <v>15387</v>
      </c>
      <c r="D2452" t="s">
        <v>52</v>
      </c>
      <c r="E2452" t="s">
        <v>14543</v>
      </c>
      <c r="F2452" t="s">
        <v>18344</v>
      </c>
      <c r="G2452" t="s">
        <v>14519</v>
      </c>
      <c r="H2452" t="s">
        <v>14571</v>
      </c>
      <c r="I2452" t="s">
        <v>4705</v>
      </c>
      <c r="J2452" s="28">
        <v>45411</v>
      </c>
      <c r="K2452" s="28">
        <v>45392</v>
      </c>
      <c r="L2452">
        <v>24</v>
      </c>
      <c r="M2452">
        <v>1</v>
      </c>
      <c r="N2452">
        <v>4</v>
      </c>
      <c r="O2452">
        <v>24.1</v>
      </c>
      <c r="P2452" t="s">
        <v>14524</v>
      </c>
      <c r="Q2452">
        <f t="shared" si="38"/>
        <v>215935</v>
      </c>
      <c r="R2452">
        <f>IF(COUNTIF($A$2:A2452,A2452)=1,Q2452,"")</f>
        <v>215935</v>
      </c>
    </row>
    <row r="2453" spans="1:18">
      <c r="A2453" t="s">
        <v>8728</v>
      </c>
      <c r="B2453" t="s">
        <v>2346</v>
      </c>
      <c r="C2453" t="s">
        <v>15880</v>
      </c>
      <c r="D2453" t="s">
        <v>60</v>
      </c>
      <c r="E2453" t="s">
        <v>14590</v>
      </c>
      <c r="F2453" t="s">
        <v>18345</v>
      </c>
      <c r="G2453" t="s">
        <v>74</v>
      </c>
      <c r="H2453" t="s">
        <v>14530</v>
      </c>
      <c r="I2453" t="s">
        <v>10807</v>
      </c>
      <c r="J2453" s="28">
        <v>45787</v>
      </c>
      <c r="K2453" s="28"/>
      <c r="M2453">
        <v>0</v>
      </c>
      <c r="N2453">
        <v>1</v>
      </c>
      <c r="O2453">
        <v>10.4</v>
      </c>
      <c r="P2453" t="s">
        <v>14516</v>
      </c>
      <c r="Q2453">
        <f t="shared" si="38"/>
        <v>22337</v>
      </c>
      <c r="R2453">
        <f>IF(COUNTIF($A$2:A2453,A2453)=1,Q2453,"")</f>
        <v>22337</v>
      </c>
    </row>
    <row r="2454" spans="1:18">
      <c r="A2454" t="s">
        <v>18346</v>
      </c>
      <c r="B2454" t="s">
        <v>5143</v>
      </c>
      <c r="C2454" t="s">
        <v>15335</v>
      </c>
      <c r="D2454" t="s">
        <v>73</v>
      </c>
      <c r="E2454" t="s">
        <v>14590</v>
      </c>
      <c r="F2454" t="s">
        <v>18347</v>
      </c>
      <c r="G2454" t="s">
        <v>67</v>
      </c>
      <c r="H2454" t="s">
        <v>14568</v>
      </c>
      <c r="I2454" t="s">
        <v>9545</v>
      </c>
      <c r="J2454" s="28">
        <v>44946</v>
      </c>
      <c r="K2454" s="28"/>
      <c r="M2454">
        <v>0</v>
      </c>
      <c r="N2454">
        <v>1</v>
      </c>
      <c r="O2454">
        <v>29.5</v>
      </c>
      <c r="P2454" t="s">
        <v>14550</v>
      </c>
      <c r="Q2454">
        <f t="shared" si="38"/>
        <v>34295</v>
      </c>
      <c r="R2454">
        <f>IF(COUNTIF($A$2:A2454,A2454)=1,Q2454,"")</f>
        <v>34295</v>
      </c>
    </row>
    <row r="2455" spans="1:18">
      <c r="A2455" t="s">
        <v>8006</v>
      </c>
      <c r="B2455" t="s">
        <v>4062</v>
      </c>
      <c r="C2455" t="s">
        <v>16326</v>
      </c>
      <c r="D2455" t="s">
        <v>52</v>
      </c>
      <c r="E2455" t="s">
        <v>14522</v>
      </c>
      <c r="F2455" t="s">
        <v>18348</v>
      </c>
      <c r="G2455" t="s">
        <v>133</v>
      </c>
      <c r="H2455" t="s">
        <v>14639</v>
      </c>
      <c r="I2455" t="s">
        <v>1170</v>
      </c>
      <c r="J2455" s="28">
        <v>45266</v>
      </c>
      <c r="K2455" s="28"/>
      <c r="M2455">
        <v>0</v>
      </c>
      <c r="N2455">
        <v>1</v>
      </c>
      <c r="O2455">
        <v>14.7</v>
      </c>
      <c r="P2455" t="s">
        <v>14524</v>
      </c>
      <c r="Q2455">
        <f t="shared" si="38"/>
        <v>107117</v>
      </c>
      <c r="R2455">
        <f>IF(COUNTIF($A$2:A2455,A2455)=1,Q2455,"")</f>
        <v>107117</v>
      </c>
    </row>
    <row r="2456" spans="1:18">
      <c r="A2456" t="s">
        <v>9735</v>
      </c>
      <c r="B2456" t="s">
        <v>2640</v>
      </c>
      <c r="C2456" t="s">
        <v>14663</v>
      </c>
      <c r="D2456" t="s">
        <v>52</v>
      </c>
      <c r="E2456" t="s">
        <v>14504</v>
      </c>
      <c r="F2456" t="s">
        <v>18349</v>
      </c>
      <c r="G2456" t="s">
        <v>67</v>
      </c>
      <c r="H2456" t="s">
        <v>14901</v>
      </c>
      <c r="I2456" t="s">
        <v>278</v>
      </c>
      <c r="J2456" s="28">
        <v>45680</v>
      </c>
      <c r="K2456" s="28"/>
      <c r="M2456">
        <v>0</v>
      </c>
      <c r="N2456">
        <v>1</v>
      </c>
      <c r="O2456">
        <v>19.8</v>
      </c>
      <c r="P2456" t="s">
        <v>14516</v>
      </c>
      <c r="Q2456">
        <f t="shared" si="38"/>
        <v>193312</v>
      </c>
      <c r="R2456">
        <f>IF(COUNTIF($A$2:A2456,A2456)=1,Q2456,"")</f>
        <v>193312</v>
      </c>
    </row>
    <row r="2457" spans="1:18">
      <c r="A2457" t="s">
        <v>6729</v>
      </c>
      <c r="B2457" t="s">
        <v>7815</v>
      </c>
      <c r="C2457" t="s">
        <v>15932</v>
      </c>
      <c r="D2457" t="s">
        <v>52</v>
      </c>
      <c r="E2457" t="s">
        <v>14543</v>
      </c>
      <c r="F2457" t="s">
        <v>18350</v>
      </c>
      <c r="G2457" t="s">
        <v>61</v>
      </c>
      <c r="H2457" t="s">
        <v>14540</v>
      </c>
      <c r="I2457" t="s">
        <v>2010</v>
      </c>
      <c r="J2457" s="28">
        <v>45387</v>
      </c>
      <c r="K2457" s="28">
        <v>45440</v>
      </c>
      <c r="L2457">
        <v>121</v>
      </c>
      <c r="M2457">
        <v>0</v>
      </c>
      <c r="N2457">
        <v>1</v>
      </c>
      <c r="O2457">
        <v>24.1</v>
      </c>
      <c r="P2457" t="s">
        <v>14507</v>
      </c>
      <c r="Q2457">
        <f t="shared" si="38"/>
        <v>86680</v>
      </c>
      <c r="R2457">
        <f>IF(COUNTIF($A$2:A2457,A2457)=1,Q2457,"")</f>
        <v>86680</v>
      </c>
    </row>
    <row r="2458" spans="1:18">
      <c r="A2458" t="s">
        <v>10536</v>
      </c>
      <c r="B2458" t="s">
        <v>495</v>
      </c>
      <c r="C2458" t="s">
        <v>3098</v>
      </c>
      <c r="D2458" t="s">
        <v>119</v>
      </c>
      <c r="E2458" t="s">
        <v>14543</v>
      </c>
      <c r="F2458" t="s">
        <v>18351</v>
      </c>
      <c r="G2458" t="s">
        <v>67</v>
      </c>
      <c r="H2458" t="s">
        <v>14511</v>
      </c>
      <c r="I2458" t="s">
        <v>5308</v>
      </c>
      <c r="J2458" s="28">
        <v>44787</v>
      </c>
      <c r="K2458" s="28">
        <v>44772</v>
      </c>
      <c r="L2458">
        <v>61</v>
      </c>
      <c r="M2458">
        <v>0</v>
      </c>
      <c r="N2458">
        <v>1</v>
      </c>
      <c r="O2458">
        <v>1.6</v>
      </c>
      <c r="P2458" t="s">
        <v>14507</v>
      </c>
      <c r="Q2458">
        <f t="shared" si="38"/>
        <v>5881</v>
      </c>
      <c r="R2458">
        <f>IF(COUNTIF($A$2:A2458,A2458)=1,Q2458,"")</f>
        <v>5881</v>
      </c>
    </row>
    <row r="2459" spans="1:18">
      <c r="A2459" t="s">
        <v>14139</v>
      </c>
      <c r="B2459" t="s">
        <v>1301</v>
      </c>
      <c r="C2459" t="s">
        <v>3098</v>
      </c>
      <c r="D2459" t="s">
        <v>52</v>
      </c>
      <c r="E2459" t="s">
        <v>14590</v>
      </c>
      <c r="F2459" t="s">
        <v>18352</v>
      </c>
      <c r="G2459" t="s">
        <v>133</v>
      </c>
      <c r="H2459" t="s">
        <v>14655</v>
      </c>
      <c r="I2459" t="s">
        <v>1737</v>
      </c>
      <c r="J2459" s="28">
        <v>45458</v>
      </c>
      <c r="K2459" s="28"/>
      <c r="M2459">
        <v>0</v>
      </c>
      <c r="N2459">
        <v>1</v>
      </c>
      <c r="O2459">
        <v>32.9</v>
      </c>
      <c r="P2459" t="s">
        <v>14516</v>
      </c>
      <c r="Q2459">
        <f t="shared" si="38"/>
        <v>87661</v>
      </c>
      <c r="R2459">
        <f>IF(COUNTIF($A$2:A2459,A2459)=1,Q2459,"")</f>
        <v>87661</v>
      </c>
    </row>
    <row r="2460" spans="1:18">
      <c r="A2460" t="s">
        <v>18353</v>
      </c>
      <c r="B2460" t="s">
        <v>1383</v>
      </c>
      <c r="C2460" t="s">
        <v>14575</v>
      </c>
      <c r="D2460" t="s">
        <v>119</v>
      </c>
      <c r="E2460" t="s">
        <v>14543</v>
      </c>
      <c r="F2460" t="s">
        <v>18354</v>
      </c>
      <c r="G2460" t="s">
        <v>14588</v>
      </c>
      <c r="H2460" t="s">
        <v>14565</v>
      </c>
      <c r="I2460" t="s">
        <v>3024</v>
      </c>
      <c r="J2460" s="28">
        <v>44919</v>
      </c>
      <c r="K2460" s="28">
        <v>44986</v>
      </c>
      <c r="L2460">
        <v>166</v>
      </c>
      <c r="M2460">
        <v>0</v>
      </c>
      <c r="N2460">
        <v>1</v>
      </c>
      <c r="P2460" t="s">
        <v>14507</v>
      </c>
      <c r="Q2460">
        <f t="shared" si="38"/>
        <v>5555</v>
      </c>
      <c r="R2460">
        <f>IF(COUNTIF($A$2:A2460,A2460)=1,Q2460,"")</f>
        <v>5555</v>
      </c>
    </row>
    <row r="2461" spans="1:18">
      <c r="A2461" t="s">
        <v>11242</v>
      </c>
      <c r="B2461" t="s">
        <v>10732</v>
      </c>
      <c r="C2461" t="s">
        <v>14716</v>
      </c>
      <c r="D2461" t="s">
        <v>52</v>
      </c>
      <c r="E2461" t="s">
        <v>14558</v>
      </c>
      <c r="F2461" t="s">
        <v>18355</v>
      </c>
      <c r="G2461" t="s">
        <v>61</v>
      </c>
      <c r="H2461" t="s">
        <v>14549</v>
      </c>
      <c r="I2461" t="s">
        <v>629</v>
      </c>
      <c r="J2461" s="28">
        <v>44791</v>
      </c>
      <c r="K2461" s="28">
        <v>44808</v>
      </c>
      <c r="L2461">
        <v>35</v>
      </c>
      <c r="M2461">
        <v>0</v>
      </c>
      <c r="N2461">
        <v>1</v>
      </c>
      <c r="O2461">
        <v>8.5</v>
      </c>
      <c r="P2461" t="s">
        <v>14512</v>
      </c>
      <c r="Q2461">
        <f t="shared" si="38"/>
        <v>104019</v>
      </c>
      <c r="R2461">
        <f>IF(COUNTIF($A$2:A2461,A2461)=1,Q2461,"")</f>
        <v>104019</v>
      </c>
    </row>
    <row r="2462" spans="1:18">
      <c r="A2462" t="s">
        <v>10929</v>
      </c>
      <c r="B2462" t="s">
        <v>3957</v>
      </c>
      <c r="C2462" t="s">
        <v>15815</v>
      </c>
      <c r="D2462" t="s">
        <v>119</v>
      </c>
      <c r="E2462" t="s">
        <v>14517</v>
      </c>
      <c r="F2462" t="s">
        <v>18356</v>
      </c>
      <c r="G2462" t="s">
        <v>61</v>
      </c>
      <c r="H2462" t="s">
        <v>15100</v>
      </c>
      <c r="I2462" t="s">
        <v>286</v>
      </c>
      <c r="J2462" s="28">
        <v>44937</v>
      </c>
      <c r="K2462" s="28"/>
      <c r="M2462">
        <v>0</v>
      </c>
      <c r="N2462">
        <v>1</v>
      </c>
      <c r="O2462">
        <v>8.6</v>
      </c>
      <c r="P2462" t="s">
        <v>14507</v>
      </c>
      <c r="Q2462">
        <f t="shared" si="38"/>
        <v>8226</v>
      </c>
      <c r="R2462">
        <f>IF(COUNTIF($A$2:A2462,A2462)=1,Q2462,"")</f>
        <v>8226</v>
      </c>
    </row>
    <row r="2463" spans="1:18">
      <c r="A2463" t="s">
        <v>18357</v>
      </c>
      <c r="B2463" t="s">
        <v>942</v>
      </c>
      <c r="C2463" t="s">
        <v>16788</v>
      </c>
      <c r="D2463" t="s">
        <v>60</v>
      </c>
      <c r="E2463" t="s">
        <v>14509</v>
      </c>
      <c r="F2463" t="s">
        <v>18358</v>
      </c>
      <c r="G2463" t="s">
        <v>14519</v>
      </c>
      <c r="H2463" t="s">
        <v>14553</v>
      </c>
      <c r="I2463" t="s">
        <v>456</v>
      </c>
      <c r="J2463" s="28">
        <v>44899</v>
      </c>
      <c r="K2463" s="28"/>
      <c r="M2463">
        <v>0</v>
      </c>
      <c r="N2463">
        <v>1</v>
      </c>
      <c r="O2463">
        <v>26.2</v>
      </c>
      <c r="P2463" t="s">
        <v>14550</v>
      </c>
      <c r="Q2463">
        <f t="shared" si="38"/>
        <v>10995</v>
      </c>
      <c r="R2463">
        <f>IF(COUNTIF($A$2:A2463,A2463)=1,Q2463,"")</f>
        <v>10995</v>
      </c>
    </row>
    <row r="2464" spans="1:18">
      <c r="A2464" t="s">
        <v>6571</v>
      </c>
      <c r="B2464" t="s">
        <v>6383</v>
      </c>
      <c r="C2464" t="s">
        <v>15004</v>
      </c>
      <c r="D2464" t="s">
        <v>60</v>
      </c>
      <c r="E2464" t="s">
        <v>14590</v>
      </c>
      <c r="F2464" t="s">
        <v>18359</v>
      </c>
      <c r="G2464" t="s">
        <v>14519</v>
      </c>
      <c r="H2464" t="s">
        <v>14678</v>
      </c>
      <c r="I2464" t="s">
        <v>589</v>
      </c>
      <c r="J2464" s="28">
        <v>45650</v>
      </c>
      <c r="K2464" s="28"/>
      <c r="M2464">
        <v>0</v>
      </c>
      <c r="N2464">
        <v>1</v>
      </c>
      <c r="O2464">
        <v>19.3</v>
      </c>
      <c r="P2464" t="s">
        <v>14516</v>
      </c>
      <c r="Q2464">
        <f t="shared" si="38"/>
        <v>8744</v>
      </c>
      <c r="R2464">
        <f>IF(COUNTIF($A$2:A2464,A2464)=1,Q2464,"")</f>
        <v>8744</v>
      </c>
    </row>
    <row r="2465" spans="1:18">
      <c r="A2465" t="s">
        <v>18360</v>
      </c>
      <c r="B2465" t="s">
        <v>1848</v>
      </c>
      <c r="C2465" t="s">
        <v>3098</v>
      </c>
      <c r="D2465" t="s">
        <v>100</v>
      </c>
      <c r="E2465" t="s">
        <v>14504</v>
      </c>
      <c r="F2465" t="s">
        <v>18361</v>
      </c>
      <c r="G2465" t="s">
        <v>14588</v>
      </c>
      <c r="H2465" t="s">
        <v>14682</v>
      </c>
      <c r="I2465" t="s">
        <v>512</v>
      </c>
      <c r="J2465" s="28">
        <v>45061</v>
      </c>
      <c r="K2465" s="28"/>
      <c r="M2465">
        <v>0</v>
      </c>
      <c r="N2465">
        <v>1</v>
      </c>
      <c r="O2465">
        <v>29</v>
      </c>
      <c r="P2465" t="s">
        <v>14507</v>
      </c>
      <c r="Q2465">
        <f t="shared" si="38"/>
        <v>1637</v>
      </c>
      <c r="R2465">
        <f>IF(COUNTIF($A$2:A2465,A2465)=1,Q2465,"")</f>
        <v>1637</v>
      </c>
    </row>
    <row r="2466" spans="1:18">
      <c r="A2466" t="s">
        <v>10981</v>
      </c>
      <c r="B2466" t="s">
        <v>541</v>
      </c>
      <c r="C2466" t="s">
        <v>3098</v>
      </c>
      <c r="D2466" t="s">
        <v>100</v>
      </c>
      <c r="E2466" t="s">
        <v>14543</v>
      </c>
      <c r="F2466" t="s">
        <v>18362</v>
      </c>
      <c r="G2466" t="s">
        <v>53</v>
      </c>
      <c r="H2466" t="s">
        <v>14678</v>
      </c>
      <c r="I2466" t="s">
        <v>208</v>
      </c>
      <c r="J2466" s="28">
        <v>45099</v>
      </c>
      <c r="K2466" s="28">
        <v>45045</v>
      </c>
      <c r="L2466">
        <v>65</v>
      </c>
      <c r="M2466">
        <v>1</v>
      </c>
      <c r="N2466">
        <v>4</v>
      </c>
      <c r="O2466">
        <v>17.100000000000001</v>
      </c>
      <c r="P2466" t="s">
        <v>14524</v>
      </c>
      <c r="Q2466">
        <f t="shared" si="38"/>
        <v>9027</v>
      </c>
      <c r="R2466">
        <f>IF(COUNTIF($A$2:A2466,A2466)=1,Q2466,"")</f>
        <v>9027</v>
      </c>
    </row>
    <row r="2467" spans="1:18">
      <c r="A2467" t="s">
        <v>4246</v>
      </c>
      <c r="B2467" t="s">
        <v>1961</v>
      </c>
      <c r="C2467" t="s">
        <v>3098</v>
      </c>
      <c r="D2467" t="s">
        <v>100</v>
      </c>
      <c r="E2467" t="s">
        <v>14543</v>
      </c>
      <c r="F2467" t="s">
        <v>18363</v>
      </c>
      <c r="G2467" t="s">
        <v>80</v>
      </c>
      <c r="H2467" t="s">
        <v>14511</v>
      </c>
      <c r="I2467" t="s">
        <v>12783</v>
      </c>
      <c r="J2467" s="28">
        <v>45070</v>
      </c>
      <c r="K2467" s="28">
        <v>44990</v>
      </c>
      <c r="L2467">
        <v>65</v>
      </c>
      <c r="M2467">
        <v>0</v>
      </c>
      <c r="N2467">
        <v>1</v>
      </c>
      <c r="O2467">
        <v>26.5</v>
      </c>
      <c r="P2467" t="s">
        <v>14550</v>
      </c>
      <c r="Q2467">
        <f t="shared" si="38"/>
        <v>6212</v>
      </c>
      <c r="R2467">
        <f>IF(COUNTIF($A$2:A2467,A2467)=1,Q2467,"")</f>
        <v>6212</v>
      </c>
    </row>
    <row r="2468" spans="1:18">
      <c r="A2468" t="s">
        <v>18364</v>
      </c>
      <c r="B2468" t="s">
        <v>3567</v>
      </c>
      <c r="C2468" t="s">
        <v>14738</v>
      </c>
      <c r="D2468" t="s">
        <v>52</v>
      </c>
      <c r="E2468" t="s">
        <v>14517</v>
      </c>
      <c r="F2468" t="s">
        <v>18365</v>
      </c>
      <c r="G2468" t="s">
        <v>90</v>
      </c>
      <c r="H2468" t="s">
        <v>14511</v>
      </c>
      <c r="I2468" t="s">
        <v>4903</v>
      </c>
      <c r="J2468" s="28">
        <v>44795</v>
      </c>
      <c r="K2468" s="28"/>
      <c r="M2468">
        <v>0</v>
      </c>
      <c r="N2468">
        <v>1</v>
      </c>
      <c r="O2468">
        <v>22.6</v>
      </c>
      <c r="P2468" t="s">
        <v>14516</v>
      </c>
      <c r="Q2468">
        <f t="shared" si="38"/>
        <v>165626</v>
      </c>
      <c r="R2468">
        <f>IF(COUNTIF($A$2:A2468,A2468)=1,Q2468,"")</f>
        <v>165626</v>
      </c>
    </row>
    <row r="2469" spans="1:18">
      <c r="A2469" t="s">
        <v>8118</v>
      </c>
      <c r="B2469" t="s">
        <v>117</v>
      </c>
      <c r="C2469" t="s">
        <v>14893</v>
      </c>
      <c r="D2469" t="s">
        <v>60</v>
      </c>
      <c r="E2469" t="s">
        <v>14517</v>
      </c>
      <c r="F2469" t="s">
        <v>18366</v>
      </c>
      <c r="G2469" t="s">
        <v>53</v>
      </c>
      <c r="H2469" t="s">
        <v>14639</v>
      </c>
      <c r="I2469" t="s">
        <v>578</v>
      </c>
      <c r="J2469" s="28">
        <v>45022</v>
      </c>
      <c r="K2469" s="28"/>
      <c r="M2469">
        <v>0</v>
      </c>
      <c r="N2469">
        <v>1</v>
      </c>
      <c r="O2469">
        <v>22.4</v>
      </c>
      <c r="P2469" t="s">
        <v>14516</v>
      </c>
      <c r="Q2469">
        <f t="shared" si="38"/>
        <v>12283</v>
      </c>
      <c r="R2469">
        <f>IF(COUNTIF($A$2:A2469,A2469)=1,Q2469,"")</f>
        <v>12283</v>
      </c>
    </row>
    <row r="2470" spans="1:18">
      <c r="A2470" t="s">
        <v>18367</v>
      </c>
      <c r="B2470" t="s">
        <v>499</v>
      </c>
      <c r="C2470" t="s">
        <v>3098</v>
      </c>
      <c r="D2470" t="s">
        <v>60</v>
      </c>
      <c r="E2470" t="s">
        <v>14504</v>
      </c>
      <c r="F2470" t="s">
        <v>18368</v>
      </c>
      <c r="G2470" t="s">
        <v>67</v>
      </c>
      <c r="H2470" t="s">
        <v>14545</v>
      </c>
      <c r="I2470" t="s">
        <v>3813</v>
      </c>
      <c r="J2470" s="28">
        <v>45090</v>
      </c>
      <c r="K2470" s="28"/>
      <c r="M2470">
        <v>0</v>
      </c>
      <c r="N2470">
        <v>1</v>
      </c>
      <c r="O2470">
        <v>4.5</v>
      </c>
      <c r="P2470" t="s">
        <v>14516</v>
      </c>
      <c r="Q2470">
        <f t="shared" si="38"/>
        <v>18826</v>
      </c>
      <c r="R2470">
        <f>IF(COUNTIF($A$2:A2470,A2470)=1,Q2470,"")</f>
        <v>18826</v>
      </c>
    </row>
    <row r="2471" spans="1:18">
      <c r="A2471" t="s">
        <v>6927</v>
      </c>
      <c r="B2471" t="s">
        <v>7606</v>
      </c>
      <c r="C2471" t="s">
        <v>15494</v>
      </c>
      <c r="D2471" t="s">
        <v>52</v>
      </c>
      <c r="E2471" t="s">
        <v>14590</v>
      </c>
      <c r="F2471" t="s">
        <v>18369</v>
      </c>
      <c r="G2471" t="s">
        <v>80</v>
      </c>
      <c r="H2471" t="s">
        <v>14592</v>
      </c>
      <c r="I2471" t="s">
        <v>1441</v>
      </c>
      <c r="J2471" s="28">
        <v>44858</v>
      </c>
      <c r="K2471" s="28"/>
      <c r="M2471">
        <v>0</v>
      </c>
      <c r="N2471">
        <v>1</v>
      </c>
      <c r="O2471">
        <v>17.7</v>
      </c>
      <c r="P2471" t="s">
        <v>14524</v>
      </c>
      <c r="Q2471">
        <f t="shared" si="38"/>
        <v>59000</v>
      </c>
      <c r="R2471">
        <f>IF(COUNTIF($A$2:A2471,A2471)=1,Q2471,"")</f>
        <v>59000</v>
      </c>
    </row>
    <row r="2472" spans="1:18">
      <c r="A2472" t="s">
        <v>18370</v>
      </c>
      <c r="B2472" t="s">
        <v>807</v>
      </c>
      <c r="C2472" t="s">
        <v>3098</v>
      </c>
      <c r="D2472" t="s">
        <v>52</v>
      </c>
      <c r="E2472" t="s">
        <v>14517</v>
      </c>
      <c r="F2472" t="s">
        <v>18371</v>
      </c>
      <c r="G2472" t="s">
        <v>133</v>
      </c>
      <c r="H2472" t="s">
        <v>14635</v>
      </c>
      <c r="I2472" t="s">
        <v>1405</v>
      </c>
      <c r="J2472" s="28">
        <v>44741</v>
      </c>
      <c r="K2472" s="28"/>
      <c r="M2472">
        <v>0</v>
      </c>
      <c r="N2472">
        <v>1</v>
      </c>
      <c r="O2472">
        <v>15.9</v>
      </c>
      <c r="P2472" t="s">
        <v>14550</v>
      </c>
      <c r="Q2472">
        <f t="shared" si="38"/>
        <v>188979</v>
      </c>
      <c r="R2472">
        <f>IF(COUNTIF($A$2:A2472,A2472)=1,Q2472,"")</f>
        <v>188979</v>
      </c>
    </row>
    <row r="2473" spans="1:18">
      <c r="A2473" t="s">
        <v>9663</v>
      </c>
      <c r="B2473" t="s">
        <v>4975</v>
      </c>
      <c r="C2473" t="s">
        <v>3098</v>
      </c>
      <c r="D2473" t="s">
        <v>100</v>
      </c>
      <c r="E2473" t="s">
        <v>14590</v>
      </c>
      <c r="F2473" t="s">
        <v>18372</v>
      </c>
      <c r="G2473" t="s">
        <v>80</v>
      </c>
      <c r="H2473" t="s">
        <v>14553</v>
      </c>
      <c r="I2473" t="s">
        <v>799</v>
      </c>
      <c r="J2473" s="28">
        <v>44896</v>
      </c>
      <c r="K2473" s="28"/>
      <c r="M2473">
        <v>0</v>
      </c>
      <c r="N2473">
        <v>1</v>
      </c>
      <c r="O2473">
        <v>34</v>
      </c>
      <c r="P2473" t="s">
        <v>14524</v>
      </c>
      <c r="Q2473">
        <f t="shared" si="38"/>
        <v>3587</v>
      </c>
      <c r="R2473">
        <f>IF(COUNTIF($A$2:A2473,A2473)=1,Q2473,"")</f>
        <v>3587</v>
      </c>
    </row>
    <row r="2474" spans="1:18">
      <c r="A2474" t="s">
        <v>18373</v>
      </c>
      <c r="B2474" t="s">
        <v>6448</v>
      </c>
      <c r="C2474" t="s">
        <v>15471</v>
      </c>
      <c r="D2474" t="s">
        <v>119</v>
      </c>
      <c r="E2474" t="s">
        <v>14543</v>
      </c>
      <c r="F2474" t="s">
        <v>15164</v>
      </c>
      <c r="G2474" t="s">
        <v>14588</v>
      </c>
      <c r="H2474" t="s">
        <v>14635</v>
      </c>
      <c r="I2474" t="s">
        <v>1052</v>
      </c>
      <c r="J2474" s="28">
        <v>44738</v>
      </c>
      <c r="K2474" s="28">
        <v>44729</v>
      </c>
      <c r="L2474">
        <v>81</v>
      </c>
      <c r="M2474">
        <v>1</v>
      </c>
      <c r="N2474">
        <v>1</v>
      </c>
      <c r="O2474">
        <v>28.6</v>
      </c>
      <c r="P2474" t="s">
        <v>14512</v>
      </c>
      <c r="Q2474">
        <f t="shared" si="38"/>
        <v>9000</v>
      </c>
      <c r="R2474">
        <f>IF(COUNTIF($A$2:A2474,A2474)=1,Q2474,"")</f>
        <v>9000</v>
      </c>
    </row>
    <row r="2475" spans="1:18">
      <c r="A2475" t="s">
        <v>18374</v>
      </c>
      <c r="B2475" t="s">
        <v>1278</v>
      </c>
      <c r="C2475" t="s">
        <v>3098</v>
      </c>
      <c r="D2475" t="s">
        <v>60</v>
      </c>
      <c r="E2475" t="s">
        <v>14558</v>
      </c>
      <c r="F2475" t="s">
        <v>18375</v>
      </c>
      <c r="G2475" t="s">
        <v>80</v>
      </c>
      <c r="H2475" t="s">
        <v>14574</v>
      </c>
      <c r="I2475" t="s">
        <v>3008</v>
      </c>
      <c r="J2475" s="28">
        <v>45354</v>
      </c>
      <c r="K2475" s="28">
        <v>45335</v>
      </c>
      <c r="L2475">
        <v>143</v>
      </c>
      <c r="M2475">
        <v>0</v>
      </c>
      <c r="N2475">
        <v>1</v>
      </c>
      <c r="O2475">
        <v>19.3</v>
      </c>
      <c r="P2475" t="s">
        <v>14516</v>
      </c>
      <c r="Q2475">
        <f t="shared" si="38"/>
        <v>13320</v>
      </c>
      <c r="R2475">
        <f>IF(COUNTIF($A$2:A2475,A2475)=1,Q2475,"")</f>
        <v>13320</v>
      </c>
    </row>
    <row r="2476" spans="1:18">
      <c r="A2476" t="s">
        <v>18376</v>
      </c>
      <c r="B2476" t="s">
        <v>6017</v>
      </c>
      <c r="C2476" t="s">
        <v>14891</v>
      </c>
      <c r="D2476" t="s">
        <v>100</v>
      </c>
      <c r="E2476" t="s">
        <v>14558</v>
      </c>
      <c r="F2476" t="s">
        <v>18377</v>
      </c>
      <c r="G2476" t="s">
        <v>61</v>
      </c>
      <c r="H2476" t="s">
        <v>14537</v>
      </c>
      <c r="I2476" t="s">
        <v>5690</v>
      </c>
      <c r="J2476" s="28">
        <v>45457</v>
      </c>
      <c r="K2476" s="28">
        <v>45455</v>
      </c>
      <c r="L2476">
        <v>133</v>
      </c>
      <c r="M2476">
        <v>0</v>
      </c>
      <c r="N2476">
        <v>1</v>
      </c>
      <c r="O2476">
        <v>29.5</v>
      </c>
      <c r="P2476" t="s">
        <v>14516</v>
      </c>
      <c r="Q2476">
        <f t="shared" si="38"/>
        <v>4142</v>
      </c>
      <c r="R2476">
        <f>IF(COUNTIF($A$2:A2476,A2476)=1,Q2476,"")</f>
        <v>4142</v>
      </c>
    </row>
    <row r="2477" spans="1:18">
      <c r="A2477" t="s">
        <v>8687</v>
      </c>
      <c r="B2477" t="s">
        <v>5384</v>
      </c>
      <c r="C2477" t="s">
        <v>3098</v>
      </c>
      <c r="D2477" t="s">
        <v>100</v>
      </c>
      <c r="E2477" t="s">
        <v>14517</v>
      </c>
      <c r="F2477" t="s">
        <v>18378</v>
      </c>
      <c r="G2477" t="s">
        <v>74</v>
      </c>
      <c r="H2477" t="s">
        <v>14635</v>
      </c>
      <c r="I2477" t="s">
        <v>2858</v>
      </c>
      <c r="J2477" s="28">
        <v>44733</v>
      </c>
      <c r="K2477" s="28"/>
      <c r="M2477">
        <v>0</v>
      </c>
      <c r="N2477">
        <v>1</v>
      </c>
      <c r="O2477">
        <v>13.7</v>
      </c>
      <c r="P2477" t="s">
        <v>14550</v>
      </c>
      <c r="Q2477">
        <f t="shared" si="38"/>
        <v>3299</v>
      </c>
      <c r="R2477">
        <f>IF(COUNTIF($A$2:A2477,A2477)=1,Q2477,"")</f>
        <v>3299</v>
      </c>
    </row>
    <row r="2478" spans="1:18">
      <c r="A2478" t="s">
        <v>9201</v>
      </c>
      <c r="B2478" t="s">
        <v>885</v>
      </c>
      <c r="C2478" t="s">
        <v>3098</v>
      </c>
      <c r="D2478" t="s">
        <v>60</v>
      </c>
      <c r="E2478" t="s">
        <v>14517</v>
      </c>
      <c r="F2478" t="s">
        <v>18379</v>
      </c>
      <c r="G2478" t="s">
        <v>14519</v>
      </c>
      <c r="H2478" t="s">
        <v>14545</v>
      </c>
      <c r="I2478" t="s">
        <v>2026</v>
      </c>
      <c r="J2478" s="28">
        <v>45588</v>
      </c>
      <c r="K2478" s="28"/>
      <c r="M2478">
        <v>0</v>
      </c>
      <c r="N2478">
        <v>1</v>
      </c>
      <c r="O2478">
        <v>9.1</v>
      </c>
      <c r="P2478" t="s">
        <v>14516</v>
      </c>
      <c r="Q2478">
        <f t="shared" si="38"/>
        <v>15941</v>
      </c>
      <c r="R2478">
        <f>IF(COUNTIF($A$2:A2478,A2478)=1,Q2478,"")</f>
        <v>15941</v>
      </c>
    </row>
    <row r="2479" spans="1:18">
      <c r="A2479" t="s">
        <v>18380</v>
      </c>
      <c r="B2479" t="s">
        <v>2080</v>
      </c>
      <c r="C2479" t="s">
        <v>15636</v>
      </c>
      <c r="D2479" t="s">
        <v>100</v>
      </c>
      <c r="E2479" t="s">
        <v>14590</v>
      </c>
      <c r="F2479" t="s">
        <v>18381</v>
      </c>
      <c r="G2479" t="s">
        <v>133</v>
      </c>
      <c r="H2479" t="s">
        <v>14530</v>
      </c>
      <c r="I2479" t="s">
        <v>5809</v>
      </c>
      <c r="J2479" s="28">
        <v>44976</v>
      </c>
      <c r="K2479" s="28"/>
      <c r="M2479">
        <v>0</v>
      </c>
      <c r="N2479">
        <v>1</v>
      </c>
      <c r="O2479">
        <v>12</v>
      </c>
      <c r="P2479" t="s">
        <v>14512</v>
      </c>
      <c r="Q2479">
        <f t="shared" si="38"/>
        <v>4559</v>
      </c>
      <c r="R2479">
        <f>IF(COUNTIF($A$2:A2479,A2479)=1,Q2479,"")</f>
        <v>4559</v>
      </c>
    </row>
    <row r="2480" spans="1:18">
      <c r="A2480" t="s">
        <v>6576</v>
      </c>
      <c r="B2480" t="s">
        <v>2614</v>
      </c>
      <c r="C2480" t="s">
        <v>17283</v>
      </c>
      <c r="D2480" t="s">
        <v>73</v>
      </c>
      <c r="E2480" t="s">
        <v>14522</v>
      </c>
      <c r="F2480" t="s">
        <v>18382</v>
      </c>
      <c r="G2480" t="s">
        <v>133</v>
      </c>
      <c r="H2480" t="s">
        <v>14630</v>
      </c>
      <c r="I2480" t="s">
        <v>13116</v>
      </c>
      <c r="J2480" s="28">
        <v>45019</v>
      </c>
      <c r="K2480" s="28"/>
      <c r="M2480">
        <v>0</v>
      </c>
      <c r="N2480">
        <v>1</v>
      </c>
      <c r="O2480">
        <v>12.9</v>
      </c>
      <c r="P2480" t="s">
        <v>14516</v>
      </c>
      <c r="Q2480">
        <f t="shared" si="38"/>
        <v>27347</v>
      </c>
      <c r="R2480">
        <f>IF(COUNTIF($A$2:A2480,A2480)=1,Q2480,"")</f>
        <v>27347</v>
      </c>
    </row>
    <row r="2481" spans="1:18">
      <c r="A2481" t="s">
        <v>13645</v>
      </c>
      <c r="B2481" t="s">
        <v>3750</v>
      </c>
      <c r="C2481" t="s">
        <v>3098</v>
      </c>
      <c r="D2481" t="s">
        <v>73</v>
      </c>
      <c r="E2481" t="s">
        <v>14517</v>
      </c>
      <c r="F2481" t="s">
        <v>18383</v>
      </c>
      <c r="G2481" t="s">
        <v>53</v>
      </c>
      <c r="H2481" t="s">
        <v>14560</v>
      </c>
      <c r="I2481" t="s">
        <v>2909</v>
      </c>
      <c r="J2481" s="28">
        <v>45676</v>
      </c>
      <c r="K2481" s="28"/>
      <c r="M2481">
        <v>0</v>
      </c>
      <c r="N2481">
        <v>1</v>
      </c>
      <c r="O2481">
        <v>20.3</v>
      </c>
      <c r="P2481" t="s">
        <v>14524</v>
      </c>
      <c r="Q2481">
        <f t="shared" si="38"/>
        <v>34884</v>
      </c>
      <c r="R2481">
        <f>IF(COUNTIF($A$2:A2481,A2481)=1,Q2481,"")</f>
        <v>34884</v>
      </c>
    </row>
    <row r="2482" spans="1:18">
      <c r="A2482" t="s">
        <v>7184</v>
      </c>
      <c r="B2482" t="s">
        <v>7640</v>
      </c>
      <c r="C2482" t="s">
        <v>14673</v>
      </c>
      <c r="D2482" t="s">
        <v>119</v>
      </c>
      <c r="E2482" t="s">
        <v>14590</v>
      </c>
      <c r="F2482" t="s">
        <v>18384</v>
      </c>
      <c r="G2482" t="s">
        <v>61</v>
      </c>
      <c r="H2482" t="s">
        <v>14682</v>
      </c>
      <c r="I2482" t="s">
        <v>16855</v>
      </c>
      <c r="J2482" s="28">
        <v>44749</v>
      </c>
      <c r="K2482" s="28"/>
      <c r="M2482">
        <v>0</v>
      </c>
      <c r="N2482">
        <v>1</v>
      </c>
      <c r="O2482">
        <v>20.5</v>
      </c>
      <c r="P2482" t="s">
        <v>14516</v>
      </c>
      <c r="Q2482">
        <f t="shared" si="38"/>
        <v>12674</v>
      </c>
      <c r="R2482">
        <f>IF(COUNTIF($A$2:A2482,A2482)=1,Q2482,"")</f>
        <v>12674</v>
      </c>
    </row>
    <row r="2483" spans="1:18">
      <c r="A2483" t="s">
        <v>18385</v>
      </c>
      <c r="B2483" t="s">
        <v>592</v>
      </c>
      <c r="C2483" t="s">
        <v>15063</v>
      </c>
      <c r="D2483" t="s">
        <v>119</v>
      </c>
      <c r="E2483" t="s">
        <v>14509</v>
      </c>
      <c r="F2483" t="s">
        <v>18386</v>
      </c>
      <c r="G2483" t="s">
        <v>80</v>
      </c>
      <c r="H2483" t="s">
        <v>14511</v>
      </c>
      <c r="I2483" t="s">
        <v>2926</v>
      </c>
      <c r="J2483" s="28">
        <v>45728</v>
      </c>
      <c r="K2483" s="28"/>
      <c r="M2483">
        <v>0</v>
      </c>
      <c r="N2483">
        <v>1</v>
      </c>
      <c r="O2483">
        <v>22.3</v>
      </c>
      <c r="P2483" t="s">
        <v>14507</v>
      </c>
      <c r="Q2483">
        <f t="shared" si="38"/>
        <v>8650</v>
      </c>
      <c r="R2483">
        <f>IF(COUNTIF($A$2:A2483,A2483)=1,Q2483,"")</f>
        <v>8650</v>
      </c>
    </row>
    <row r="2484" spans="1:18">
      <c r="A2484" t="s">
        <v>11860</v>
      </c>
      <c r="B2484" t="s">
        <v>4456</v>
      </c>
      <c r="C2484" t="s">
        <v>15009</v>
      </c>
      <c r="D2484" t="s">
        <v>100</v>
      </c>
      <c r="E2484" t="s">
        <v>14590</v>
      </c>
      <c r="F2484" t="s">
        <v>18387</v>
      </c>
      <c r="G2484" t="s">
        <v>133</v>
      </c>
      <c r="H2484" t="s">
        <v>14635</v>
      </c>
      <c r="I2484" t="s">
        <v>926</v>
      </c>
      <c r="J2484" s="28">
        <v>45719</v>
      </c>
      <c r="K2484" s="28"/>
      <c r="M2484">
        <v>0</v>
      </c>
      <c r="N2484">
        <v>1</v>
      </c>
      <c r="O2484">
        <v>15.4</v>
      </c>
      <c r="P2484" t="s">
        <v>14507</v>
      </c>
      <c r="Q2484">
        <f t="shared" si="38"/>
        <v>4961</v>
      </c>
      <c r="R2484">
        <f>IF(COUNTIF($A$2:A2484,A2484)=1,Q2484,"")</f>
        <v>4961</v>
      </c>
    </row>
    <row r="2485" spans="1:18">
      <c r="A2485" t="s">
        <v>9577</v>
      </c>
      <c r="B2485" t="s">
        <v>2933</v>
      </c>
      <c r="C2485" t="s">
        <v>3098</v>
      </c>
      <c r="D2485" t="s">
        <v>100</v>
      </c>
      <c r="E2485" t="s">
        <v>14517</v>
      </c>
      <c r="F2485" t="s">
        <v>18388</v>
      </c>
      <c r="G2485" t="s">
        <v>90</v>
      </c>
      <c r="H2485" t="s">
        <v>14616</v>
      </c>
      <c r="I2485" t="s">
        <v>4901</v>
      </c>
      <c r="J2485" s="28">
        <v>45249</v>
      </c>
      <c r="K2485" s="28"/>
      <c r="M2485">
        <v>0</v>
      </c>
      <c r="N2485">
        <v>1</v>
      </c>
      <c r="O2485">
        <v>11.1</v>
      </c>
      <c r="P2485" t="s">
        <v>14516</v>
      </c>
      <c r="Q2485">
        <f t="shared" si="38"/>
        <v>4964</v>
      </c>
      <c r="R2485">
        <f>IF(COUNTIF($A$2:A2485,A2485)=1,Q2485,"")</f>
        <v>4964</v>
      </c>
    </row>
    <row r="2486" spans="1:18">
      <c r="A2486" t="s">
        <v>18389</v>
      </c>
      <c r="B2486" t="s">
        <v>779</v>
      </c>
      <c r="C2486" t="s">
        <v>14542</v>
      </c>
      <c r="D2486" t="s">
        <v>52</v>
      </c>
      <c r="E2486" t="s">
        <v>14543</v>
      </c>
      <c r="F2486" t="s">
        <v>18390</v>
      </c>
      <c r="G2486" t="s">
        <v>14519</v>
      </c>
      <c r="H2486" t="s">
        <v>14635</v>
      </c>
      <c r="I2486" t="s">
        <v>18391</v>
      </c>
      <c r="J2486" s="28"/>
      <c r="K2486" s="28">
        <v>45093</v>
      </c>
      <c r="L2486">
        <v>85</v>
      </c>
      <c r="M2486">
        <v>0</v>
      </c>
      <c r="N2486">
        <v>1</v>
      </c>
      <c r="O2486">
        <v>7.8</v>
      </c>
      <c r="P2486" t="s">
        <v>14524</v>
      </c>
      <c r="Q2486">
        <f t="shared" si="38"/>
        <v>185914</v>
      </c>
      <c r="R2486">
        <f>IF(COUNTIF($A$2:A2486,A2486)=1,Q2486,"")</f>
        <v>185914</v>
      </c>
    </row>
    <row r="2487" spans="1:18">
      <c r="A2487" t="s">
        <v>13785</v>
      </c>
      <c r="B2487" t="s">
        <v>326</v>
      </c>
      <c r="C2487" t="s">
        <v>15855</v>
      </c>
      <c r="D2487" t="s">
        <v>73</v>
      </c>
      <c r="E2487" t="s">
        <v>14543</v>
      </c>
      <c r="F2487" t="s">
        <v>18392</v>
      </c>
      <c r="G2487" t="s">
        <v>67</v>
      </c>
      <c r="H2487" t="s">
        <v>14616</v>
      </c>
      <c r="I2487" t="s">
        <v>393</v>
      </c>
      <c r="J2487" s="28">
        <v>44783</v>
      </c>
      <c r="K2487" s="28">
        <v>44826</v>
      </c>
      <c r="L2487">
        <v>166</v>
      </c>
      <c r="M2487">
        <v>1</v>
      </c>
      <c r="N2487">
        <v>4</v>
      </c>
      <c r="O2487">
        <v>11</v>
      </c>
      <c r="P2487" t="s">
        <v>14516</v>
      </c>
      <c r="Q2487">
        <f t="shared" si="38"/>
        <v>28176</v>
      </c>
      <c r="R2487">
        <f>IF(COUNTIF($A$2:A2487,A2487)=1,Q2487,"")</f>
        <v>28176</v>
      </c>
    </row>
    <row r="2488" spans="1:18">
      <c r="A2488" t="s">
        <v>3455</v>
      </c>
      <c r="B2488" t="s">
        <v>7921</v>
      </c>
      <c r="C2488" t="s">
        <v>3098</v>
      </c>
      <c r="D2488" t="s">
        <v>73</v>
      </c>
      <c r="E2488" t="s">
        <v>14522</v>
      </c>
      <c r="F2488" t="s">
        <v>18393</v>
      </c>
      <c r="G2488" t="s">
        <v>80</v>
      </c>
      <c r="H2488" t="s">
        <v>14571</v>
      </c>
      <c r="I2488" t="s">
        <v>857</v>
      </c>
      <c r="J2488" s="28">
        <v>45780</v>
      </c>
      <c r="K2488" s="28"/>
      <c r="M2488">
        <v>0</v>
      </c>
      <c r="N2488">
        <v>1</v>
      </c>
      <c r="O2488">
        <v>24.4</v>
      </c>
      <c r="P2488" t="s">
        <v>14507</v>
      </c>
      <c r="Q2488">
        <f t="shared" si="38"/>
        <v>26814</v>
      </c>
      <c r="R2488">
        <f>IF(COUNTIF($A$2:A2488,A2488)=1,Q2488,"")</f>
        <v>26814</v>
      </c>
    </row>
    <row r="2489" spans="1:18">
      <c r="A2489" t="s">
        <v>18394</v>
      </c>
      <c r="B2489" t="s">
        <v>8862</v>
      </c>
      <c r="C2489" t="s">
        <v>3098</v>
      </c>
      <c r="D2489" t="s">
        <v>60</v>
      </c>
      <c r="E2489" t="s">
        <v>14517</v>
      </c>
      <c r="F2489" t="s">
        <v>15527</v>
      </c>
      <c r="G2489" t="s">
        <v>14519</v>
      </c>
      <c r="H2489" t="s">
        <v>14537</v>
      </c>
      <c r="I2489" t="s">
        <v>140</v>
      </c>
      <c r="J2489" s="28">
        <v>45667</v>
      </c>
      <c r="K2489" s="28"/>
      <c r="M2489">
        <v>0</v>
      </c>
      <c r="N2489">
        <v>1</v>
      </c>
      <c r="O2489">
        <v>24.2</v>
      </c>
      <c r="P2489" t="s">
        <v>14516</v>
      </c>
      <c r="Q2489">
        <f t="shared" si="38"/>
        <v>5000</v>
      </c>
      <c r="R2489">
        <f>IF(COUNTIF($A$2:A2489,A2489)=1,Q2489,"")</f>
        <v>5000</v>
      </c>
    </row>
    <row r="2490" spans="1:18">
      <c r="A2490" t="s">
        <v>5050</v>
      </c>
      <c r="B2490" t="s">
        <v>363</v>
      </c>
      <c r="C2490" t="s">
        <v>16044</v>
      </c>
      <c r="D2490" t="s">
        <v>100</v>
      </c>
      <c r="E2490" t="s">
        <v>14509</v>
      </c>
      <c r="F2490" t="s">
        <v>18395</v>
      </c>
      <c r="G2490" t="s">
        <v>14588</v>
      </c>
      <c r="H2490" t="s">
        <v>14530</v>
      </c>
      <c r="I2490" t="s">
        <v>7925</v>
      </c>
      <c r="J2490" s="28">
        <v>45458</v>
      </c>
      <c r="K2490" s="28"/>
      <c r="M2490">
        <v>0</v>
      </c>
      <c r="N2490">
        <v>1</v>
      </c>
      <c r="O2490">
        <v>12.4</v>
      </c>
      <c r="P2490" t="s">
        <v>14507</v>
      </c>
      <c r="Q2490">
        <f t="shared" si="38"/>
        <v>1768</v>
      </c>
      <c r="R2490">
        <f>IF(COUNTIF($A$2:A2490,A2490)=1,Q2490,"")</f>
        <v>1768</v>
      </c>
    </row>
    <row r="2491" spans="1:18">
      <c r="A2491" t="s">
        <v>13198</v>
      </c>
      <c r="B2491" t="s">
        <v>359</v>
      </c>
      <c r="C2491" t="s">
        <v>15670</v>
      </c>
      <c r="D2491" t="s">
        <v>100</v>
      </c>
      <c r="E2491" t="s">
        <v>14543</v>
      </c>
      <c r="F2491" t="s">
        <v>18396</v>
      </c>
      <c r="G2491" t="s">
        <v>14519</v>
      </c>
      <c r="H2491" t="s">
        <v>14682</v>
      </c>
      <c r="I2491" t="s">
        <v>1288</v>
      </c>
      <c r="J2491" s="28">
        <v>44765</v>
      </c>
      <c r="K2491" s="28">
        <v>44770</v>
      </c>
      <c r="L2491">
        <v>89</v>
      </c>
      <c r="M2491">
        <v>1</v>
      </c>
      <c r="N2491">
        <v>3</v>
      </c>
      <c r="O2491">
        <v>2.1</v>
      </c>
      <c r="P2491" t="s">
        <v>14507</v>
      </c>
      <c r="Q2491">
        <f t="shared" si="38"/>
        <v>7786</v>
      </c>
      <c r="R2491">
        <f>IF(COUNTIF($A$2:A2491,A2491)=1,Q2491,"")</f>
        <v>7786</v>
      </c>
    </row>
    <row r="2492" spans="1:18">
      <c r="A2492" t="s">
        <v>18397</v>
      </c>
      <c r="B2492" t="s">
        <v>11207</v>
      </c>
      <c r="C2492" t="s">
        <v>15314</v>
      </c>
      <c r="D2492" t="s">
        <v>100</v>
      </c>
      <c r="E2492" t="s">
        <v>14509</v>
      </c>
      <c r="F2492" t="s">
        <v>14531</v>
      </c>
      <c r="G2492" t="s">
        <v>14519</v>
      </c>
      <c r="H2492" t="s">
        <v>14635</v>
      </c>
      <c r="I2492" t="s">
        <v>2169</v>
      </c>
      <c r="J2492" s="28">
        <v>45131</v>
      </c>
      <c r="K2492" s="28"/>
      <c r="M2492">
        <v>0</v>
      </c>
      <c r="N2492">
        <v>1</v>
      </c>
      <c r="O2492">
        <v>17.8</v>
      </c>
      <c r="P2492" t="s">
        <v>14512</v>
      </c>
      <c r="Q2492">
        <f t="shared" si="38"/>
        <v>4000</v>
      </c>
      <c r="R2492">
        <f>IF(COUNTIF($A$2:A2492,A2492)=1,Q2492,"")</f>
        <v>4000</v>
      </c>
    </row>
    <row r="2493" spans="1:18">
      <c r="A2493" t="s">
        <v>18398</v>
      </c>
      <c r="B2493" t="s">
        <v>4975</v>
      </c>
      <c r="C2493" t="s">
        <v>3098</v>
      </c>
      <c r="D2493" t="s">
        <v>73</v>
      </c>
      <c r="E2493" t="s">
        <v>14509</v>
      </c>
      <c r="F2493" t="s">
        <v>18399</v>
      </c>
      <c r="G2493" t="s">
        <v>74</v>
      </c>
      <c r="H2493" t="s">
        <v>14800</v>
      </c>
      <c r="I2493" t="s">
        <v>582</v>
      </c>
      <c r="J2493" s="28">
        <v>44979</v>
      </c>
      <c r="K2493" s="28"/>
      <c r="M2493">
        <v>0</v>
      </c>
      <c r="N2493">
        <v>1</v>
      </c>
      <c r="O2493">
        <v>18.399999999999999</v>
      </c>
      <c r="P2493" t="s">
        <v>14550</v>
      </c>
      <c r="Q2493">
        <f t="shared" si="38"/>
        <v>14676</v>
      </c>
      <c r="R2493">
        <f>IF(COUNTIF($A$2:A2493,A2493)=1,Q2493,"")</f>
        <v>14676</v>
      </c>
    </row>
    <row r="2494" spans="1:18">
      <c r="A2494" t="s">
        <v>18400</v>
      </c>
      <c r="B2494" t="s">
        <v>1636</v>
      </c>
      <c r="C2494" t="s">
        <v>3098</v>
      </c>
      <c r="D2494" t="s">
        <v>100</v>
      </c>
      <c r="E2494" t="s">
        <v>14558</v>
      </c>
      <c r="F2494" t="s">
        <v>18401</v>
      </c>
      <c r="G2494" t="s">
        <v>53</v>
      </c>
      <c r="H2494" t="s">
        <v>14540</v>
      </c>
      <c r="I2494" t="s">
        <v>839</v>
      </c>
      <c r="J2494" s="28">
        <v>45363</v>
      </c>
      <c r="K2494" s="28">
        <v>45499</v>
      </c>
      <c r="L2494">
        <v>156</v>
      </c>
      <c r="M2494">
        <v>0</v>
      </c>
      <c r="N2494">
        <v>1</v>
      </c>
      <c r="O2494">
        <v>32.299999999999997</v>
      </c>
      <c r="P2494" t="s">
        <v>14524</v>
      </c>
      <c r="Q2494">
        <f t="shared" si="38"/>
        <v>1566</v>
      </c>
      <c r="R2494">
        <f>IF(COUNTIF($A$2:A2494,A2494)=1,Q2494,"")</f>
        <v>1566</v>
      </c>
    </row>
    <row r="2495" spans="1:18">
      <c r="A2495" t="s">
        <v>13889</v>
      </c>
      <c r="B2495" t="s">
        <v>1999</v>
      </c>
      <c r="C2495" t="s">
        <v>15272</v>
      </c>
      <c r="D2495" t="s">
        <v>100</v>
      </c>
      <c r="E2495" t="s">
        <v>14509</v>
      </c>
      <c r="F2495" t="s">
        <v>18402</v>
      </c>
      <c r="G2495" t="s">
        <v>90</v>
      </c>
      <c r="H2495" t="s">
        <v>14619</v>
      </c>
      <c r="I2495" t="s">
        <v>1832</v>
      </c>
      <c r="J2495" s="28">
        <v>44704</v>
      </c>
      <c r="K2495" s="28"/>
      <c r="M2495">
        <v>0</v>
      </c>
      <c r="N2495">
        <v>1</v>
      </c>
      <c r="O2495">
        <v>31</v>
      </c>
      <c r="P2495" t="s">
        <v>14507</v>
      </c>
      <c r="Q2495">
        <f t="shared" si="38"/>
        <v>4581</v>
      </c>
      <c r="R2495">
        <f>IF(COUNTIF($A$2:A2495,A2495)=1,Q2495,"")</f>
        <v>4581</v>
      </c>
    </row>
    <row r="2496" spans="1:18">
      <c r="A2496" t="s">
        <v>6800</v>
      </c>
      <c r="B2496" t="s">
        <v>7956</v>
      </c>
      <c r="C2496" t="s">
        <v>15427</v>
      </c>
      <c r="D2496" t="s">
        <v>60</v>
      </c>
      <c r="E2496" t="s">
        <v>14517</v>
      </c>
      <c r="F2496" t="s">
        <v>18403</v>
      </c>
      <c r="G2496" t="s">
        <v>80</v>
      </c>
      <c r="H2496" t="s">
        <v>14532</v>
      </c>
      <c r="I2496" t="s">
        <v>512</v>
      </c>
      <c r="J2496" s="28">
        <v>45099</v>
      </c>
      <c r="K2496" s="28"/>
      <c r="M2496">
        <v>0</v>
      </c>
      <c r="N2496">
        <v>1</v>
      </c>
      <c r="P2496" t="s">
        <v>14550</v>
      </c>
      <c r="Q2496">
        <f t="shared" si="38"/>
        <v>12256</v>
      </c>
      <c r="R2496">
        <f>IF(COUNTIF($A$2:A2496,A2496)=1,Q2496,"")</f>
        <v>12256</v>
      </c>
    </row>
    <row r="2497" spans="1:18">
      <c r="A2497" t="s">
        <v>4034</v>
      </c>
      <c r="B2497" t="s">
        <v>4664</v>
      </c>
      <c r="C2497" t="s">
        <v>14647</v>
      </c>
      <c r="D2497" t="s">
        <v>119</v>
      </c>
      <c r="E2497" t="s">
        <v>14504</v>
      </c>
      <c r="F2497" t="s">
        <v>18404</v>
      </c>
      <c r="G2497" t="s">
        <v>133</v>
      </c>
      <c r="H2497" t="s">
        <v>14630</v>
      </c>
      <c r="I2497" t="s">
        <v>1597</v>
      </c>
      <c r="J2497" s="28">
        <v>44871</v>
      </c>
      <c r="K2497" s="28"/>
      <c r="M2497">
        <v>0</v>
      </c>
      <c r="N2497">
        <v>1</v>
      </c>
      <c r="O2497">
        <v>21.7</v>
      </c>
      <c r="P2497" t="s">
        <v>14512</v>
      </c>
      <c r="Q2497">
        <f t="shared" si="38"/>
        <v>3854</v>
      </c>
      <c r="R2497">
        <f>IF(COUNTIF($A$2:A2497,A2497)=1,Q2497,"")</f>
        <v>3854</v>
      </c>
    </row>
    <row r="2498" spans="1:18">
      <c r="A2498" t="s">
        <v>7210</v>
      </c>
      <c r="B2498" t="s">
        <v>5883</v>
      </c>
      <c r="C2498" t="s">
        <v>3098</v>
      </c>
      <c r="D2498" t="s">
        <v>100</v>
      </c>
      <c r="E2498" t="s">
        <v>14590</v>
      </c>
      <c r="F2498" t="s">
        <v>18405</v>
      </c>
      <c r="G2498" t="s">
        <v>14588</v>
      </c>
      <c r="H2498" t="s">
        <v>14511</v>
      </c>
      <c r="I2498" t="s">
        <v>511</v>
      </c>
      <c r="J2498" s="28">
        <v>44963</v>
      </c>
      <c r="K2498" s="28"/>
      <c r="M2498">
        <v>0</v>
      </c>
      <c r="N2498">
        <v>1</v>
      </c>
      <c r="O2498">
        <v>22.5</v>
      </c>
      <c r="P2498" t="s">
        <v>14512</v>
      </c>
      <c r="Q2498">
        <f t="shared" ref="Q2498:Q2561" si="39">IFERROR(IF(RIGHT(UPPER(TRIM(F2498)),1)="K",VALUE(SUBSTITUTE(SUBSTITUTE(LEFT(TRIM(F2498),LEN(TRIM(F2498))-1),"$",""),",",""))*1000,IF(RIGHT(UPPER(TRIM(F2498)),1)="M",VALUE(SUBSTITUTE(SUBSTITUTE(LEFT(TRIM(F2498),LEN(TRIM(F2498))-1),"$",""),",",""))*1000000,VALUE(SUBSTITUTE(SUBSTITUTE(TRIM(F2498),"$",""),",","")))),"")</f>
        <v>7704</v>
      </c>
      <c r="R2498">
        <f>IF(COUNTIF($A$2:A2498,A2498)=1,Q2498,"")</f>
        <v>7704</v>
      </c>
    </row>
    <row r="2499" spans="1:18">
      <c r="A2499" t="s">
        <v>13245</v>
      </c>
      <c r="B2499" t="s">
        <v>11484</v>
      </c>
      <c r="C2499" t="s">
        <v>15311</v>
      </c>
      <c r="D2499" t="s">
        <v>60</v>
      </c>
      <c r="E2499" t="s">
        <v>14543</v>
      </c>
      <c r="F2499" t="s">
        <v>18406</v>
      </c>
      <c r="G2499" t="s">
        <v>133</v>
      </c>
      <c r="H2499" t="s">
        <v>14527</v>
      </c>
      <c r="I2499" t="s">
        <v>2356</v>
      </c>
      <c r="J2499" s="28">
        <v>45575</v>
      </c>
      <c r="K2499" s="28">
        <v>45529</v>
      </c>
      <c r="L2499">
        <v>94</v>
      </c>
      <c r="M2499">
        <v>1</v>
      </c>
      <c r="N2499">
        <v>1</v>
      </c>
      <c r="O2499">
        <v>33.299999999999997</v>
      </c>
      <c r="P2499" t="s">
        <v>14507</v>
      </c>
      <c r="Q2499">
        <f t="shared" si="39"/>
        <v>13303</v>
      </c>
      <c r="R2499">
        <f>IF(COUNTIF($A$2:A2499,A2499)=1,Q2499,"")</f>
        <v>13303</v>
      </c>
    </row>
    <row r="2500" spans="1:18">
      <c r="A2500" t="s">
        <v>4166</v>
      </c>
      <c r="B2500" t="s">
        <v>12279</v>
      </c>
      <c r="C2500" t="s">
        <v>15609</v>
      </c>
      <c r="D2500" t="s">
        <v>60</v>
      </c>
      <c r="E2500" t="s">
        <v>14590</v>
      </c>
      <c r="F2500" t="s">
        <v>18407</v>
      </c>
      <c r="G2500" t="s">
        <v>90</v>
      </c>
      <c r="H2500" t="s">
        <v>15530</v>
      </c>
      <c r="I2500" t="s">
        <v>2156</v>
      </c>
      <c r="J2500" s="28">
        <v>44857</v>
      </c>
      <c r="K2500" s="28"/>
      <c r="M2500">
        <v>0</v>
      </c>
      <c r="N2500">
        <v>1</v>
      </c>
      <c r="O2500">
        <v>17.5</v>
      </c>
      <c r="P2500" t="s">
        <v>14550</v>
      </c>
      <c r="Q2500">
        <f t="shared" si="39"/>
        <v>22363</v>
      </c>
      <c r="R2500">
        <f>IF(COUNTIF($A$2:A2500,A2500)=1,Q2500,"")</f>
        <v>22363</v>
      </c>
    </row>
    <row r="2501" spans="1:18">
      <c r="A2501" t="s">
        <v>6727</v>
      </c>
      <c r="B2501" t="s">
        <v>2142</v>
      </c>
      <c r="C2501" t="s">
        <v>15042</v>
      </c>
      <c r="D2501" t="s">
        <v>52</v>
      </c>
      <c r="E2501" t="s">
        <v>14522</v>
      </c>
      <c r="F2501" t="s">
        <v>18408</v>
      </c>
      <c r="G2501" t="s">
        <v>14588</v>
      </c>
      <c r="H2501" t="s">
        <v>14532</v>
      </c>
      <c r="I2501" t="s">
        <v>1933</v>
      </c>
      <c r="J2501" s="28">
        <v>45213</v>
      </c>
      <c r="K2501" s="28"/>
      <c r="M2501">
        <v>0</v>
      </c>
      <c r="N2501">
        <v>1</v>
      </c>
      <c r="O2501">
        <v>23.9</v>
      </c>
      <c r="P2501" t="s">
        <v>14507</v>
      </c>
      <c r="Q2501">
        <f t="shared" si="39"/>
        <v>130829</v>
      </c>
      <c r="R2501">
        <f>IF(COUNTIF($A$2:A2501,A2501)=1,Q2501,"")</f>
        <v>130829</v>
      </c>
    </row>
    <row r="2502" spans="1:18">
      <c r="A2502" t="s">
        <v>18409</v>
      </c>
      <c r="B2502" t="s">
        <v>374</v>
      </c>
      <c r="C2502" t="s">
        <v>16817</v>
      </c>
      <c r="D2502" t="s">
        <v>100</v>
      </c>
      <c r="E2502" t="s">
        <v>14590</v>
      </c>
      <c r="F2502" t="s">
        <v>18410</v>
      </c>
      <c r="G2502" t="s">
        <v>80</v>
      </c>
      <c r="H2502" t="s">
        <v>14506</v>
      </c>
      <c r="I2502" t="s">
        <v>4945</v>
      </c>
      <c r="J2502" s="28">
        <v>44807</v>
      </c>
      <c r="K2502" s="28"/>
      <c r="M2502">
        <v>0</v>
      </c>
      <c r="N2502">
        <v>1</v>
      </c>
      <c r="O2502">
        <v>4.9000000000000004</v>
      </c>
      <c r="P2502" t="s">
        <v>14516</v>
      </c>
      <c r="Q2502">
        <f t="shared" si="39"/>
        <v>5709</v>
      </c>
      <c r="R2502">
        <f>IF(COUNTIF($A$2:A2502,A2502)=1,Q2502,"")</f>
        <v>5709</v>
      </c>
    </row>
    <row r="2503" spans="1:18">
      <c r="A2503" t="s">
        <v>18411</v>
      </c>
      <c r="B2503" t="s">
        <v>1992</v>
      </c>
      <c r="C2503" t="s">
        <v>17283</v>
      </c>
      <c r="D2503" t="s">
        <v>52</v>
      </c>
      <c r="E2503" t="s">
        <v>14590</v>
      </c>
      <c r="F2503" t="s">
        <v>18412</v>
      </c>
      <c r="G2503" t="s">
        <v>14588</v>
      </c>
      <c r="H2503" t="s">
        <v>14530</v>
      </c>
      <c r="I2503" t="s">
        <v>3009</v>
      </c>
      <c r="J2503" s="28">
        <v>45402</v>
      </c>
      <c r="K2503" s="28"/>
      <c r="M2503">
        <v>0</v>
      </c>
      <c r="N2503">
        <v>1</v>
      </c>
      <c r="O2503">
        <v>32.9</v>
      </c>
      <c r="P2503" t="s">
        <v>14507</v>
      </c>
      <c r="Q2503">
        <f t="shared" si="39"/>
        <v>150015</v>
      </c>
      <c r="R2503">
        <f>IF(COUNTIF($A$2:A2503,A2503)=1,Q2503,"")</f>
        <v>150015</v>
      </c>
    </row>
    <row r="2504" spans="1:18">
      <c r="A2504" t="s">
        <v>18413</v>
      </c>
      <c r="B2504" t="s">
        <v>1712</v>
      </c>
      <c r="C2504" t="s">
        <v>14954</v>
      </c>
      <c r="D2504" t="s">
        <v>119</v>
      </c>
      <c r="E2504" t="s">
        <v>14543</v>
      </c>
      <c r="F2504" t="s">
        <v>18414</v>
      </c>
      <c r="G2504" t="s">
        <v>67</v>
      </c>
      <c r="H2504" t="s">
        <v>14630</v>
      </c>
      <c r="I2504" t="s">
        <v>3738</v>
      </c>
      <c r="J2504" s="28">
        <v>45133</v>
      </c>
      <c r="K2504" s="28">
        <v>45242</v>
      </c>
      <c r="L2504">
        <v>128</v>
      </c>
      <c r="M2504">
        <v>0</v>
      </c>
      <c r="N2504">
        <v>1</v>
      </c>
      <c r="O2504">
        <v>18.899999999999999</v>
      </c>
      <c r="P2504" t="s">
        <v>14524</v>
      </c>
      <c r="Q2504">
        <f t="shared" si="39"/>
        <v>7216</v>
      </c>
      <c r="R2504">
        <f>IF(COUNTIF($A$2:A2504,A2504)=1,Q2504,"")</f>
        <v>7216</v>
      </c>
    </row>
    <row r="2505" spans="1:18">
      <c r="A2505" t="s">
        <v>18415</v>
      </c>
      <c r="B2505" t="s">
        <v>1641</v>
      </c>
      <c r="C2505" t="s">
        <v>15904</v>
      </c>
      <c r="D2505" t="s">
        <v>73</v>
      </c>
      <c r="E2505" t="s">
        <v>14509</v>
      </c>
      <c r="F2505" t="s">
        <v>18416</v>
      </c>
      <c r="G2505" t="s">
        <v>80</v>
      </c>
      <c r="H2505" t="s">
        <v>14560</v>
      </c>
      <c r="I2505" t="s">
        <v>1874</v>
      </c>
      <c r="J2505" s="28">
        <v>44901</v>
      </c>
      <c r="K2505" s="28"/>
      <c r="M2505">
        <v>0</v>
      </c>
      <c r="N2505">
        <v>1</v>
      </c>
      <c r="O2505">
        <v>12</v>
      </c>
      <c r="P2505" t="s">
        <v>14507</v>
      </c>
      <c r="Q2505">
        <f t="shared" si="39"/>
        <v>14856</v>
      </c>
      <c r="R2505">
        <f>IF(COUNTIF($A$2:A2505,A2505)=1,Q2505,"")</f>
        <v>14856</v>
      </c>
    </row>
    <row r="2506" spans="1:18">
      <c r="A2506" t="s">
        <v>18417</v>
      </c>
      <c r="B2506" t="s">
        <v>942</v>
      </c>
      <c r="C2506" t="s">
        <v>15552</v>
      </c>
      <c r="D2506" t="s">
        <v>100</v>
      </c>
      <c r="E2506" t="s">
        <v>14543</v>
      </c>
      <c r="F2506" t="s">
        <v>18418</v>
      </c>
      <c r="G2506" t="s">
        <v>14519</v>
      </c>
      <c r="H2506" t="s">
        <v>14574</v>
      </c>
      <c r="I2506" t="s">
        <v>18419</v>
      </c>
      <c r="J2506" s="28">
        <v>44599</v>
      </c>
      <c r="K2506" s="28">
        <v>44768</v>
      </c>
      <c r="L2506">
        <v>190</v>
      </c>
      <c r="M2506">
        <v>1</v>
      </c>
      <c r="N2506">
        <v>4</v>
      </c>
      <c r="O2506">
        <v>19.2</v>
      </c>
      <c r="P2506" t="s">
        <v>14516</v>
      </c>
      <c r="Q2506">
        <f t="shared" si="39"/>
        <v>1806</v>
      </c>
      <c r="R2506">
        <f>IF(COUNTIF($A$2:A2506,A2506)=1,Q2506,"")</f>
        <v>1806</v>
      </c>
    </row>
    <row r="2507" spans="1:18">
      <c r="A2507" t="s">
        <v>3446</v>
      </c>
      <c r="B2507" t="s">
        <v>3667</v>
      </c>
      <c r="C2507" t="s">
        <v>14714</v>
      </c>
      <c r="D2507" t="s">
        <v>52</v>
      </c>
      <c r="E2507" t="s">
        <v>14590</v>
      </c>
      <c r="F2507" t="s">
        <v>18420</v>
      </c>
      <c r="G2507" t="s">
        <v>14588</v>
      </c>
      <c r="H2507" t="s">
        <v>14568</v>
      </c>
      <c r="I2507" t="s">
        <v>5809</v>
      </c>
      <c r="J2507" s="28">
        <v>44982</v>
      </c>
      <c r="K2507" s="28"/>
      <c r="M2507">
        <v>0</v>
      </c>
      <c r="N2507">
        <v>1</v>
      </c>
      <c r="O2507">
        <v>4.3</v>
      </c>
      <c r="P2507" t="s">
        <v>14516</v>
      </c>
      <c r="Q2507">
        <f t="shared" si="39"/>
        <v>147826</v>
      </c>
      <c r="R2507">
        <f>IF(COUNTIF($A$2:A2507,A2507)=1,Q2507,"")</f>
        <v>147826</v>
      </c>
    </row>
    <row r="2508" spans="1:18">
      <c r="A2508" t="s">
        <v>12710</v>
      </c>
      <c r="B2508" t="s">
        <v>6369</v>
      </c>
      <c r="C2508" t="s">
        <v>16788</v>
      </c>
      <c r="D2508" t="s">
        <v>100</v>
      </c>
      <c r="E2508" t="s">
        <v>14517</v>
      </c>
      <c r="F2508" t="s">
        <v>18421</v>
      </c>
      <c r="G2508" t="s">
        <v>14519</v>
      </c>
      <c r="H2508" t="s">
        <v>14580</v>
      </c>
      <c r="I2508" t="s">
        <v>2624</v>
      </c>
      <c r="J2508" s="28">
        <v>45218</v>
      </c>
      <c r="K2508" s="28"/>
      <c r="M2508">
        <v>0</v>
      </c>
      <c r="N2508">
        <v>1</v>
      </c>
      <c r="O2508">
        <v>33.5</v>
      </c>
      <c r="P2508" t="s">
        <v>14516</v>
      </c>
      <c r="Q2508">
        <f t="shared" si="39"/>
        <v>2980</v>
      </c>
      <c r="R2508">
        <f>IF(COUNTIF($A$2:A2508,A2508)=1,Q2508,"")</f>
        <v>2980</v>
      </c>
    </row>
    <row r="2509" spans="1:18">
      <c r="A2509" t="s">
        <v>6286</v>
      </c>
      <c r="B2509" t="s">
        <v>2788</v>
      </c>
      <c r="C2509" t="s">
        <v>3098</v>
      </c>
      <c r="D2509" t="s">
        <v>52</v>
      </c>
      <c r="E2509" t="s">
        <v>14522</v>
      </c>
      <c r="F2509" t="s">
        <v>18422</v>
      </c>
      <c r="G2509" t="s">
        <v>90</v>
      </c>
      <c r="H2509" t="s">
        <v>14540</v>
      </c>
      <c r="I2509" t="s">
        <v>18423</v>
      </c>
      <c r="J2509" s="28">
        <v>45572</v>
      </c>
      <c r="K2509" s="28"/>
      <c r="M2509">
        <v>0</v>
      </c>
      <c r="N2509">
        <v>1</v>
      </c>
      <c r="O2509">
        <v>22.5</v>
      </c>
      <c r="P2509" t="s">
        <v>14516</v>
      </c>
      <c r="Q2509">
        <f t="shared" si="39"/>
        <v>96142</v>
      </c>
      <c r="R2509">
        <f>IF(COUNTIF($A$2:A2509,A2509)=1,Q2509,"")</f>
        <v>96142</v>
      </c>
    </row>
    <row r="2510" spans="1:18">
      <c r="A2510" t="s">
        <v>18424</v>
      </c>
      <c r="B2510" t="s">
        <v>1008</v>
      </c>
      <c r="C2510" t="s">
        <v>16086</v>
      </c>
      <c r="D2510" t="s">
        <v>73</v>
      </c>
      <c r="E2510" t="s">
        <v>14590</v>
      </c>
      <c r="F2510" t="s">
        <v>18425</v>
      </c>
      <c r="G2510" t="s">
        <v>90</v>
      </c>
      <c r="H2510" t="s">
        <v>14560</v>
      </c>
      <c r="I2510" t="s">
        <v>4850</v>
      </c>
      <c r="J2510" s="28">
        <v>45370</v>
      </c>
      <c r="K2510" s="28"/>
      <c r="M2510">
        <v>0</v>
      </c>
      <c r="N2510">
        <v>1</v>
      </c>
      <c r="O2510">
        <v>2.5</v>
      </c>
      <c r="P2510" t="s">
        <v>14550</v>
      </c>
      <c r="Q2510">
        <f t="shared" si="39"/>
        <v>29863</v>
      </c>
      <c r="R2510">
        <f>IF(COUNTIF($A$2:A2510,A2510)=1,Q2510,"")</f>
        <v>29863</v>
      </c>
    </row>
    <row r="2511" spans="1:18">
      <c r="A2511" t="s">
        <v>6631</v>
      </c>
      <c r="B2511" t="s">
        <v>6023</v>
      </c>
      <c r="C2511" t="s">
        <v>14883</v>
      </c>
      <c r="D2511" t="s">
        <v>100</v>
      </c>
      <c r="E2511" t="s">
        <v>14543</v>
      </c>
      <c r="F2511" t="s">
        <v>18426</v>
      </c>
      <c r="G2511" t="s">
        <v>14588</v>
      </c>
      <c r="H2511" t="s">
        <v>14630</v>
      </c>
      <c r="I2511" t="s">
        <v>3650</v>
      </c>
      <c r="J2511" s="28">
        <v>44906</v>
      </c>
      <c r="K2511" s="28">
        <v>44918</v>
      </c>
      <c r="L2511">
        <v>63</v>
      </c>
      <c r="M2511">
        <v>0</v>
      </c>
      <c r="N2511">
        <v>1</v>
      </c>
      <c r="O2511">
        <v>34.299999999999997</v>
      </c>
      <c r="P2511" t="s">
        <v>14512</v>
      </c>
      <c r="Q2511">
        <f t="shared" si="39"/>
        <v>3627</v>
      </c>
      <c r="R2511">
        <f>IF(COUNTIF($A$2:A2511,A2511)=1,Q2511,"")</f>
        <v>3627</v>
      </c>
    </row>
    <row r="2512" spans="1:18">
      <c r="A2512" t="s">
        <v>18427</v>
      </c>
      <c r="B2512" t="s">
        <v>150</v>
      </c>
      <c r="C2512" t="s">
        <v>14967</v>
      </c>
      <c r="D2512" t="s">
        <v>60</v>
      </c>
      <c r="E2512" t="s">
        <v>14590</v>
      </c>
      <c r="F2512" t="s">
        <v>18428</v>
      </c>
      <c r="G2512" t="s">
        <v>80</v>
      </c>
      <c r="H2512" t="s">
        <v>14527</v>
      </c>
      <c r="I2512" t="s">
        <v>3004</v>
      </c>
      <c r="J2512" s="28">
        <v>44805</v>
      </c>
      <c r="K2512" s="28"/>
      <c r="M2512">
        <v>0</v>
      </c>
      <c r="N2512">
        <v>1</v>
      </c>
      <c r="O2512">
        <v>8.1</v>
      </c>
      <c r="P2512" t="s">
        <v>14524</v>
      </c>
      <c r="Q2512">
        <f t="shared" si="39"/>
        <v>20279</v>
      </c>
      <c r="R2512">
        <f>IF(COUNTIF($A$2:A2512,A2512)=1,Q2512,"")</f>
        <v>20279</v>
      </c>
    </row>
    <row r="2513" spans="1:18">
      <c r="A2513" t="s">
        <v>4454</v>
      </c>
      <c r="B2513" t="s">
        <v>2346</v>
      </c>
      <c r="C2513" t="s">
        <v>14583</v>
      </c>
      <c r="D2513" t="s">
        <v>52</v>
      </c>
      <c r="E2513" t="s">
        <v>14590</v>
      </c>
      <c r="F2513" t="s">
        <v>18429</v>
      </c>
      <c r="G2513" t="s">
        <v>133</v>
      </c>
      <c r="H2513" t="s">
        <v>14540</v>
      </c>
      <c r="I2513" t="s">
        <v>77</v>
      </c>
      <c r="J2513" s="28">
        <v>45634</v>
      </c>
      <c r="K2513" s="28"/>
      <c r="M2513">
        <v>0</v>
      </c>
      <c r="N2513">
        <v>1</v>
      </c>
      <c r="O2513">
        <v>5.7</v>
      </c>
      <c r="P2513" t="s">
        <v>14512</v>
      </c>
      <c r="Q2513">
        <f t="shared" si="39"/>
        <v>202798</v>
      </c>
      <c r="R2513">
        <f>IF(COUNTIF($A$2:A2513,A2513)=1,Q2513,"")</f>
        <v>202798</v>
      </c>
    </row>
    <row r="2514" spans="1:18">
      <c r="A2514" t="s">
        <v>5298</v>
      </c>
      <c r="B2514" t="s">
        <v>4720</v>
      </c>
      <c r="C2514" t="s">
        <v>16081</v>
      </c>
      <c r="D2514" t="s">
        <v>52</v>
      </c>
      <c r="E2514" t="s">
        <v>14558</v>
      </c>
      <c r="F2514" t="s">
        <v>18430</v>
      </c>
      <c r="G2514" t="s">
        <v>14519</v>
      </c>
      <c r="H2514" t="s">
        <v>14545</v>
      </c>
      <c r="I2514" t="s">
        <v>2644</v>
      </c>
      <c r="J2514" s="28">
        <v>45323</v>
      </c>
      <c r="K2514" s="28">
        <v>45297</v>
      </c>
      <c r="L2514">
        <v>39</v>
      </c>
      <c r="M2514">
        <v>0</v>
      </c>
      <c r="N2514">
        <v>1</v>
      </c>
      <c r="O2514">
        <v>3.7</v>
      </c>
      <c r="P2514" t="s">
        <v>14524</v>
      </c>
      <c r="Q2514">
        <f t="shared" si="39"/>
        <v>63518</v>
      </c>
      <c r="R2514">
        <f>IF(COUNTIF($A$2:A2514,A2514)=1,Q2514,"")</f>
        <v>63518</v>
      </c>
    </row>
    <row r="2515" spans="1:18">
      <c r="A2515" t="s">
        <v>7005</v>
      </c>
      <c r="B2515" t="s">
        <v>1387</v>
      </c>
      <c r="C2515" t="s">
        <v>3098</v>
      </c>
      <c r="D2515" t="s">
        <v>52</v>
      </c>
      <c r="E2515" t="s">
        <v>14522</v>
      </c>
      <c r="F2515" t="s">
        <v>18431</v>
      </c>
      <c r="G2515" t="s">
        <v>74</v>
      </c>
      <c r="H2515" t="s">
        <v>14527</v>
      </c>
      <c r="I2515" t="s">
        <v>470</v>
      </c>
      <c r="J2515" s="28">
        <v>44770</v>
      </c>
      <c r="K2515" s="28"/>
      <c r="M2515">
        <v>0</v>
      </c>
      <c r="N2515">
        <v>1</v>
      </c>
      <c r="P2515" t="s">
        <v>14512</v>
      </c>
      <c r="Q2515">
        <f t="shared" si="39"/>
        <v>107529</v>
      </c>
      <c r="R2515">
        <f>IF(COUNTIF($A$2:A2515,A2515)=1,Q2515,"")</f>
        <v>107529</v>
      </c>
    </row>
    <row r="2516" spans="1:18">
      <c r="A2516" t="s">
        <v>18432</v>
      </c>
      <c r="B2516" t="s">
        <v>3011</v>
      </c>
      <c r="C2516" t="s">
        <v>3098</v>
      </c>
      <c r="D2516" t="s">
        <v>73</v>
      </c>
      <c r="E2516" t="s">
        <v>14522</v>
      </c>
      <c r="F2516" t="s">
        <v>15280</v>
      </c>
      <c r="G2516" t="s">
        <v>90</v>
      </c>
      <c r="H2516" t="s">
        <v>14712</v>
      </c>
      <c r="I2516" t="s">
        <v>907</v>
      </c>
      <c r="J2516" s="28">
        <v>45026</v>
      </c>
      <c r="K2516" s="28"/>
      <c r="M2516">
        <v>0</v>
      </c>
      <c r="N2516">
        <v>1</v>
      </c>
      <c r="O2516">
        <v>1.9</v>
      </c>
      <c r="P2516" t="s">
        <v>14524</v>
      </c>
      <c r="Q2516">
        <f t="shared" si="39"/>
        <v>22000</v>
      </c>
      <c r="R2516">
        <f>IF(COUNTIF($A$2:A2516,A2516)=1,Q2516,"")</f>
        <v>22000</v>
      </c>
    </row>
    <row r="2517" spans="1:18">
      <c r="A2517" t="s">
        <v>6172</v>
      </c>
      <c r="B2517" t="s">
        <v>449</v>
      </c>
      <c r="C2517" t="s">
        <v>14973</v>
      </c>
      <c r="D2517" t="s">
        <v>73</v>
      </c>
      <c r="E2517" t="s">
        <v>14543</v>
      </c>
      <c r="F2517" t="s">
        <v>18433</v>
      </c>
      <c r="G2517" t="s">
        <v>90</v>
      </c>
      <c r="H2517" t="s">
        <v>14639</v>
      </c>
      <c r="I2517" t="s">
        <v>4042</v>
      </c>
      <c r="J2517" s="28">
        <v>44700</v>
      </c>
      <c r="K2517" s="28">
        <v>44785</v>
      </c>
      <c r="L2517">
        <v>158</v>
      </c>
      <c r="M2517">
        <v>0</v>
      </c>
      <c r="N2517">
        <v>1</v>
      </c>
      <c r="O2517">
        <v>29.8</v>
      </c>
      <c r="P2517" t="s">
        <v>14516</v>
      </c>
      <c r="Q2517">
        <f t="shared" si="39"/>
        <v>12788</v>
      </c>
      <c r="R2517">
        <f>IF(COUNTIF($A$2:A2517,A2517)=1,Q2517,"")</f>
        <v>12788</v>
      </c>
    </row>
    <row r="2518" spans="1:18">
      <c r="A2518" t="s">
        <v>18434</v>
      </c>
      <c r="B2518" t="s">
        <v>7632</v>
      </c>
      <c r="C2518" t="s">
        <v>15145</v>
      </c>
      <c r="D2518" t="s">
        <v>60</v>
      </c>
      <c r="E2518" t="s">
        <v>14543</v>
      </c>
      <c r="F2518" t="s">
        <v>18435</v>
      </c>
      <c r="G2518" t="s">
        <v>74</v>
      </c>
      <c r="H2518" t="s">
        <v>14595</v>
      </c>
      <c r="I2518" t="s">
        <v>780</v>
      </c>
      <c r="J2518" s="28">
        <v>45561</v>
      </c>
      <c r="K2518" s="28">
        <v>45486</v>
      </c>
      <c r="L2518">
        <v>78</v>
      </c>
      <c r="M2518">
        <v>0</v>
      </c>
      <c r="N2518">
        <v>1</v>
      </c>
      <c r="O2518">
        <v>26.2</v>
      </c>
      <c r="P2518" t="s">
        <v>14516</v>
      </c>
      <c r="Q2518">
        <f t="shared" si="39"/>
        <v>20056</v>
      </c>
      <c r="R2518">
        <f>IF(COUNTIF($A$2:A2518,A2518)=1,Q2518,"")</f>
        <v>20056</v>
      </c>
    </row>
    <row r="2519" spans="1:18">
      <c r="A2519" t="s">
        <v>5498</v>
      </c>
      <c r="B2519" t="s">
        <v>5802</v>
      </c>
      <c r="C2519" t="s">
        <v>15620</v>
      </c>
      <c r="D2519" t="s">
        <v>60</v>
      </c>
      <c r="E2519" t="s">
        <v>14590</v>
      </c>
      <c r="F2519" t="s">
        <v>18436</v>
      </c>
      <c r="G2519" t="s">
        <v>61</v>
      </c>
      <c r="H2519" t="s">
        <v>14553</v>
      </c>
      <c r="I2519" t="s">
        <v>2048</v>
      </c>
      <c r="J2519" s="28">
        <v>44988</v>
      </c>
      <c r="K2519" s="28"/>
      <c r="M2519">
        <v>0</v>
      </c>
      <c r="N2519">
        <v>1</v>
      </c>
      <c r="O2519">
        <v>18.399999999999999</v>
      </c>
      <c r="P2519" t="s">
        <v>14512</v>
      </c>
      <c r="Q2519">
        <f t="shared" si="39"/>
        <v>16214</v>
      </c>
      <c r="R2519">
        <f>IF(COUNTIF($A$2:A2519,A2519)=1,Q2519,"")</f>
        <v>16214</v>
      </c>
    </row>
    <row r="2520" spans="1:18">
      <c r="A2520" t="s">
        <v>18437</v>
      </c>
      <c r="B2520" t="s">
        <v>3684</v>
      </c>
      <c r="C2520" t="s">
        <v>14947</v>
      </c>
      <c r="D2520" t="s">
        <v>52</v>
      </c>
      <c r="E2520" t="s">
        <v>14590</v>
      </c>
      <c r="F2520" t="s">
        <v>18438</v>
      </c>
      <c r="G2520" t="s">
        <v>74</v>
      </c>
      <c r="H2520" t="s">
        <v>14527</v>
      </c>
      <c r="I2520" t="s">
        <v>561</v>
      </c>
      <c r="J2520" s="28">
        <v>44896</v>
      </c>
      <c r="K2520" s="28"/>
      <c r="M2520">
        <v>0</v>
      </c>
      <c r="N2520">
        <v>1</v>
      </c>
      <c r="O2520">
        <v>26.5</v>
      </c>
      <c r="P2520" t="s">
        <v>14512</v>
      </c>
      <c r="Q2520">
        <f t="shared" si="39"/>
        <v>57270</v>
      </c>
      <c r="R2520">
        <f>IF(COUNTIF($A$2:A2520,A2520)=1,Q2520,"")</f>
        <v>57270</v>
      </c>
    </row>
    <row r="2521" spans="1:18">
      <c r="A2521" t="s">
        <v>18439</v>
      </c>
      <c r="B2521" t="s">
        <v>3356</v>
      </c>
      <c r="C2521" t="s">
        <v>15912</v>
      </c>
      <c r="D2521" t="s">
        <v>119</v>
      </c>
      <c r="E2521" t="s">
        <v>14558</v>
      </c>
      <c r="F2521" t="s">
        <v>18440</v>
      </c>
      <c r="G2521" t="s">
        <v>67</v>
      </c>
      <c r="H2521" t="s">
        <v>14635</v>
      </c>
      <c r="I2521" t="s">
        <v>684</v>
      </c>
      <c r="J2521" s="28">
        <v>44902</v>
      </c>
      <c r="K2521" s="28">
        <v>44988</v>
      </c>
      <c r="L2521">
        <v>199</v>
      </c>
      <c r="M2521">
        <v>0</v>
      </c>
      <c r="N2521">
        <v>1</v>
      </c>
      <c r="O2521">
        <v>27.1</v>
      </c>
      <c r="P2521" t="s">
        <v>14550</v>
      </c>
      <c r="Q2521">
        <f t="shared" si="39"/>
        <v>14170</v>
      </c>
      <c r="R2521">
        <f>IF(COUNTIF($A$2:A2521,A2521)=1,Q2521,"")</f>
        <v>14170</v>
      </c>
    </row>
    <row r="2522" spans="1:18">
      <c r="A2522" t="s">
        <v>18441</v>
      </c>
      <c r="B2522" t="s">
        <v>4550</v>
      </c>
      <c r="C2522" t="s">
        <v>3098</v>
      </c>
      <c r="D2522" t="s">
        <v>60</v>
      </c>
      <c r="E2522" t="s">
        <v>14509</v>
      </c>
      <c r="F2522" t="s">
        <v>18442</v>
      </c>
      <c r="G2522" t="s">
        <v>61</v>
      </c>
      <c r="H2522" t="s">
        <v>14527</v>
      </c>
      <c r="I2522" t="s">
        <v>324</v>
      </c>
      <c r="J2522" s="28"/>
      <c r="K2522" s="28"/>
      <c r="M2522">
        <v>0</v>
      </c>
      <c r="N2522">
        <v>1</v>
      </c>
      <c r="O2522">
        <v>6.6</v>
      </c>
      <c r="P2522" t="s">
        <v>14550</v>
      </c>
      <c r="Q2522">
        <f t="shared" si="39"/>
        <v>14352</v>
      </c>
      <c r="R2522">
        <f>IF(COUNTIF($A$2:A2522,A2522)=1,Q2522,"")</f>
        <v>14352</v>
      </c>
    </row>
    <row r="2523" spans="1:18">
      <c r="A2523" t="s">
        <v>18443</v>
      </c>
      <c r="B2523" t="s">
        <v>3902</v>
      </c>
      <c r="C2523" t="s">
        <v>3098</v>
      </c>
      <c r="D2523" t="s">
        <v>52</v>
      </c>
      <c r="E2523" t="s">
        <v>14543</v>
      </c>
      <c r="F2523" t="s">
        <v>18444</v>
      </c>
      <c r="G2523" t="s">
        <v>53</v>
      </c>
      <c r="H2523" t="s">
        <v>14553</v>
      </c>
      <c r="I2523" t="s">
        <v>2559</v>
      </c>
      <c r="J2523" s="28">
        <v>45523</v>
      </c>
      <c r="K2523" s="28">
        <v>45577</v>
      </c>
      <c r="L2523">
        <v>74</v>
      </c>
      <c r="M2523">
        <v>0</v>
      </c>
      <c r="N2523">
        <v>1</v>
      </c>
      <c r="O2523">
        <v>18.5</v>
      </c>
      <c r="P2523" t="s">
        <v>14512</v>
      </c>
      <c r="Q2523">
        <f t="shared" si="39"/>
        <v>89188</v>
      </c>
      <c r="R2523">
        <f>IF(COUNTIF($A$2:A2523,A2523)=1,Q2523,"")</f>
        <v>89188</v>
      </c>
    </row>
    <row r="2524" spans="1:18">
      <c r="A2524" t="s">
        <v>6464</v>
      </c>
      <c r="B2524" t="s">
        <v>8862</v>
      </c>
      <c r="C2524" t="s">
        <v>15302</v>
      </c>
      <c r="D2524" t="s">
        <v>52</v>
      </c>
      <c r="E2524" t="s">
        <v>14558</v>
      </c>
      <c r="F2524" t="s">
        <v>18445</v>
      </c>
      <c r="G2524" t="s">
        <v>133</v>
      </c>
      <c r="H2524" t="s">
        <v>14511</v>
      </c>
      <c r="I2524" t="s">
        <v>7925</v>
      </c>
      <c r="J2524" s="28"/>
      <c r="K2524" s="28">
        <v>45603</v>
      </c>
      <c r="L2524">
        <v>179</v>
      </c>
      <c r="M2524">
        <v>0</v>
      </c>
      <c r="N2524">
        <v>1</v>
      </c>
      <c r="O2524">
        <v>31.7</v>
      </c>
      <c r="P2524" t="s">
        <v>14512</v>
      </c>
      <c r="Q2524">
        <f t="shared" si="39"/>
        <v>68924</v>
      </c>
      <c r="R2524">
        <f>IF(COUNTIF($A$2:A2524,A2524)=1,Q2524,"")</f>
        <v>68924</v>
      </c>
    </row>
    <row r="2525" spans="1:18">
      <c r="A2525" t="s">
        <v>12549</v>
      </c>
      <c r="B2525" t="s">
        <v>9078</v>
      </c>
      <c r="C2525" t="s">
        <v>3098</v>
      </c>
      <c r="D2525" t="s">
        <v>100</v>
      </c>
      <c r="E2525" t="s">
        <v>14590</v>
      </c>
      <c r="F2525" t="s">
        <v>18446</v>
      </c>
      <c r="G2525" t="s">
        <v>67</v>
      </c>
      <c r="H2525" t="s">
        <v>14549</v>
      </c>
      <c r="I2525" t="s">
        <v>8013</v>
      </c>
      <c r="J2525" s="28">
        <v>45579</v>
      </c>
      <c r="K2525" s="28"/>
      <c r="M2525">
        <v>0</v>
      </c>
      <c r="N2525">
        <v>1</v>
      </c>
      <c r="O2525">
        <v>18</v>
      </c>
      <c r="P2525" t="s">
        <v>14512</v>
      </c>
      <c r="Q2525">
        <f t="shared" si="39"/>
        <v>9369</v>
      </c>
      <c r="R2525">
        <f>IF(COUNTIF($A$2:A2525,A2525)=1,Q2525,"")</f>
        <v>9369</v>
      </c>
    </row>
    <row r="2526" spans="1:18">
      <c r="A2526" t="s">
        <v>7789</v>
      </c>
      <c r="B2526" t="s">
        <v>4044</v>
      </c>
      <c r="C2526" t="s">
        <v>14960</v>
      </c>
      <c r="D2526" t="s">
        <v>119</v>
      </c>
      <c r="E2526" t="s">
        <v>14504</v>
      </c>
      <c r="F2526" t="s">
        <v>18447</v>
      </c>
      <c r="G2526" t="s">
        <v>14519</v>
      </c>
      <c r="H2526" t="s">
        <v>14560</v>
      </c>
      <c r="I2526" t="s">
        <v>130</v>
      </c>
      <c r="J2526" s="28">
        <v>45224</v>
      </c>
      <c r="K2526" s="28"/>
      <c r="M2526">
        <v>0</v>
      </c>
      <c r="N2526">
        <v>1</v>
      </c>
      <c r="P2526" t="s">
        <v>14507</v>
      </c>
      <c r="Q2526">
        <f t="shared" si="39"/>
        <v>3631</v>
      </c>
      <c r="R2526">
        <f>IF(COUNTIF($A$2:A2526,A2526)=1,Q2526,"")</f>
        <v>3631</v>
      </c>
    </row>
    <row r="2527" spans="1:18">
      <c r="A2527" t="s">
        <v>18448</v>
      </c>
      <c r="B2527" t="s">
        <v>272</v>
      </c>
      <c r="C2527" t="s">
        <v>16111</v>
      </c>
      <c r="D2527" t="s">
        <v>119</v>
      </c>
      <c r="E2527" t="s">
        <v>14522</v>
      </c>
      <c r="F2527" t="s">
        <v>18449</v>
      </c>
      <c r="G2527" t="s">
        <v>53</v>
      </c>
      <c r="H2527" t="s">
        <v>14511</v>
      </c>
      <c r="I2527" t="s">
        <v>511</v>
      </c>
      <c r="J2527" s="28">
        <v>45065</v>
      </c>
      <c r="K2527" s="28"/>
      <c r="M2527">
        <v>0</v>
      </c>
      <c r="N2527">
        <v>1</v>
      </c>
      <c r="O2527">
        <v>28.4</v>
      </c>
      <c r="P2527" t="s">
        <v>14516</v>
      </c>
      <c r="Q2527">
        <f t="shared" si="39"/>
        <v>10124</v>
      </c>
      <c r="R2527">
        <f>IF(COUNTIF($A$2:A2527,A2527)=1,Q2527,"")</f>
        <v>10124</v>
      </c>
    </row>
    <row r="2528" spans="1:18">
      <c r="A2528" t="s">
        <v>18450</v>
      </c>
      <c r="B2528" t="s">
        <v>4062</v>
      </c>
      <c r="C2528" t="s">
        <v>3098</v>
      </c>
      <c r="D2528" t="s">
        <v>100</v>
      </c>
      <c r="E2528" t="s">
        <v>14504</v>
      </c>
      <c r="F2528" t="s">
        <v>18451</v>
      </c>
      <c r="G2528" t="s">
        <v>133</v>
      </c>
      <c r="H2528" t="s">
        <v>14540</v>
      </c>
      <c r="I2528" t="s">
        <v>2685</v>
      </c>
      <c r="J2528" s="28">
        <v>44820</v>
      </c>
      <c r="K2528" s="28"/>
      <c r="M2528">
        <v>0</v>
      </c>
      <c r="N2528">
        <v>1</v>
      </c>
      <c r="O2528">
        <v>30.7</v>
      </c>
      <c r="P2528" t="s">
        <v>14524</v>
      </c>
      <c r="Q2528">
        <f t="shared" si="39"/>
        <v>5362</v>
      </c>
      <c r="R2528">
        <f>IF(COUNTIF($A$2:A2528,A2528)=1,Q2528,"")</f>
        <v>5362</v>
      </c>
    </row>
    <row r="2529" spans="1:18">
      <c r="A2529" t="s">
        <v>18452</v>
      </c>
      <c r="B2529" t="s">
        <v>2208</v>
      </c>
      <c r="C2529" t="s">
        <v>3098</v>
      </c>
      <c r="D2529" t="s">
        <v>60</v>
      </c>
      <c r="E2529" t="s">
        <v>14509</v>
      </c>
      <c r="F2529" t="s">
        <v>18453</v>
      </c>
      <c r="G2529" t="s">
        <v>74</v>
      </c>
      <c r="H2529" t="s">
        <v>14530</v>
      </c>
      <c r="I2529" t="s">
        <v>10699</v>
      </c>
      <c r="J2529" s="28">
        <v>44990</v>
      </c>
      <c r="K2529" s="28"/>
      <c r="M2529">
        <v>0</v>
      </c>
      <c r="N2529">
        <v>1</v>
      </c>
      <c r="O2529">
        <v>19.100000000000001</v>
      </c>
      <c r="P2529" t="s">
        <v>14524</v>
      </c>
      <c r="Q2529">
        <f t="shared" si="39"/>
        <v>6700</v>
      </c>
      <c r="R2529">
        <f>IF(COUNTIF($A$2:A2529,A2529)=1,Q2529,"")</f>
        <v>6700</v>
      </c>
    </row>
    <row r="2530" spans="1:18">
      <c r="A2530" t="s">
        <v>18454</v>
      </c>
      <c r="B2530" t="s">
        <v>3003</v>
      </c>
      <c r="C2530" t="s">
        <v>15902</v>
      </c>
      <c r="D2530" t="s">
        <v>100</v>
      </c>
      <c r="E2530" t="s">
        <v>14543</v>
      </c>
      <c r="F2530" t="s">
        <v>14593</v>
      </c>
      <c r="G2530" t="s">
        <v>14588</v>
      </c>
      <c r="H2530" t="s">
        <v>14527</v>
      </c>
      <c r="I2530" t="s">
        <v>429</v>
      </c>
      <c r="J2530" s="28">
        <v>45267</v>
      </c>
      <c r="K2530" s="28">
        <v>45412</v>
      </c>
      <c r="L2530">
        <v>192</v>
      </c>
      <c r="M2530">
        <v>1</v>
      </c>
      <c r="N2530">
        <v>2</v>
      </c>
      <c r="O2530">
        <v>23.7</v>
      </c>
      <c r="P2530" t="s">
        <v>14512</v>
      </c>
      <c r="Q2530">
        <f t="shared" si="39"/>
        <v>8000</v>
      </c>
      <c r="R2530">
        <f>IF(COUNTIF($A$2:A2530,A2530)=1,Q2530,"")</f>
        <v>8000</v>
      </c>
    </row>
    <row r="2531" spans="1:18">
      <c r="A2531" t="s">
        <v>18455</v>
      </c>
      <c r="B2531" t="s">
        <v>13054</v>
      </c>
      <c r="C2531" t="s">
        <v>16081</v>
      </c>
      <c r="D2531" t="s">
        <v>73</v>
      </c>
      <c r="E2531" t="s">
        <v>14590</v>
      </c>
      <c r="F2531" t="s">
        <v>18456</v>
      </c>
      <c r="G2531" t="s">
        <v>133</v>
      </c>
      <c r="H2531" t="s">
        <v>17191</v>
      </c>
      <c r="I2531" t="s">
        <v>1408</v>
      </c>
      <c r="J2531" s="28">
        <v>45142</v>
      </c>
      <c r="K2531" s="28"/>
      <c r="M2531">
        <v>0</v>
      </c>
      <c r="N2531">
        <v>1</v>
      </c>
      <c r="O2531">
        <v>0.2</v>
      </c>
      <c r="P2531" t="s">
        <v>14516</v>
      </c>
      <c r="Q2531">
        <f t="shared" si="39"/>
        <v>34018</v>
      </c>
      <c r="R2531">
        <f>IF(COUNTIF($A$2:A2531,A2531)=1,Q2531,"")</f>
        <v>34018</v>
      </c>
    </row>
    <row r="2532" spans="1:18">
      <c r="A2532" t="s">
        <v>5766</v>
      </c>
      <c r="B2532" t="s">
        <v>2094</v>
      </c>
      <c r="C2532" t="s">
        <v>15076</v>
      </c>
      <c r="D2532" t="s">
        <v>119</v>
      </c>
      <c r="E2532" t="s">
        <v>14517</v>
      </c>
      <c r="F2532" t="s">
        <v>17838</v>
      </c>
      <c r="G2532" t="s">
        <v>90</v>
      </c>
      <c r="H2532" t="s">
        <v>14574</v>
      </c>
      <c r="I2532" t="s">
        <v>18457</v>
      </c>
      <c r="J2532" s="28">
        <v>44990</v>
      </c>
      <c r="K2532" s="28"/>
      <c r="M2532">
        <v>0</v>
      </c>
      <c r="N2532">
        <v>1</v>
      </c>
      <c r="O2532">
        <v>18.8</v>
      </c>
      <c r="P2532" t="s">
        <v>14550</v>
      </c>
      <c r="Q2532">
        <f t="shared" si="39"/>
        <v>3897</v>
      </c>
      <c r="R2532">
        <f>IF(COUNTIF($A$2:A2532,A2532)=1,Q2532,"")</f>
        <v>3897</v>
      </c>
    </row>
    <row r="2533" spans="1:18">
      <c r="A2533" t="s">
        <v>18458</v>
      </c>
      <c r="B2533" t="s">
        <v>4954</v>
      </c>
      <c r="C2533" t="s">
        <v>15479</v>
      </c>
      <c r="D2533" t="s">
        <v>100</v>
      </c>
      <c r="E2533" t="s">
        <v>14509</v>
      </c>
      <c r="F2533" t="s">
        <v>18459</v>
      </c>
      <c r="G2533" t="s">
        <v>74</v>
      </c>
      <c r="H2533" t="s">
        <v>15625</v>
      </c>
      <c r="I2533" t="s">
        <v>2023</v>
      </c>
      <c r="J2533" s="28">
        <v>45026</v>
      </c>
      <c r="K2533" s="28"/>
      <c r="M2533">
        <v>0</v>
      </c>
      <c r="N2533">
        <v>1</v>
      </c>
      <c r="O2533">
        <v>26</v>
      </c>
      <c r="P2533" t="s">
        <v>14516</v>
      </c>
      <c r="Q2533">
        <f t="shared" si="39"/>
        <v>8138</v>
      </c>
      <c r="R2533">
        <f>IF(COUNTIF($A$2:A2533,A2533)=1,Q2533,"")</f>
        <v>8138</v>
      </c>
    </row>
    <row r="2534" spans="1:18">
      <c r="A2534" t="s">
        <v>8304</v>
      </c>
      <c r="B2534" t="s">
        <v>1041</v>
      </c>
      <c r="C2534" t="s">
        <v>15194</v>
      </c>
      <c r="D2534" t="s">
        <v>119</v>
      </c>
      <c r="E2534" t="s">
        <v>14517</v>
      </c>
      <c r="F2534" t="s">
        <v>15108</v>
      </c>
      <c r="G2534" t="s">
        <v>133</v>
      </c>
      <c r="H2534" t="s">
        <v>14568</v>
      </c>
      <c r="I2534" t="s">
        <v>328</v>
      </c>
      <c r="J2534" s="28">
        <v>45340</v>
      </c>
      <c r="K2534" s="28"/>
      <c r="M2534">
        <v>0</v>
      </c>
      <c r="N2534">
        <v>1</v>
      </c>
      <c r="O2534">
        <v>27.5</v>
      </c>
      <c r="P2534" t="s">
        <v>14524</v>
      </c>
      <c r="Q2534">
        <f t="shared" si="39"/>
        <v>12000</v>
      </c>
      <c r="R2534">
        <f>IF(COUNTIF($A$2:A2534,A2534)=1,Q2534,"")</f>
        <v>12000</v>
      </c>
    </row>
    <row r="2535" spans="1:18">
      <c r="A2535" t="s">
        <v>18460</v>
      </c>
      <c r="B2535" t="s">
        <v>1345</v>
      </c>
      <c r="C2535" t="s">
        <v>3098</v>
      </c>
      <c r="D2535" t="s">
        <v>119</v>
      </c>
      <c r="E2535" t="s">
        <v>14543</v>
      </c>
      <c r="F2535" t="s">
        <v>18461</v>
      </c>
      <c r="G2535" t="s">
        <v>14519</v>
      </c>
      <c r="H2535" t="s">
        <v>14540</v>
      </c>
      <c r="I2535" t="s">
        <v>2539</v>
      </c>
      <c r="J2535" s="28">
        <v>45032</v>
      </c>
      <c r="K2535" s="28">
        <v>45019</v>
      </c>
      <c r="L2535">
        <v>82</v>
      </c>
      <c r="M2535">
        <v>1</v>
      </c>
      <c r="N2535">
        <v>4</v>
      </c>
      <c r="O2535">
        <v>23.4</v>
      </c>
      <c r="P2535" t="s">
        <v>14512</v>
      </c>
      <c r="Q2535">
        <f t="shared" si="39"/>
        <v>6385</v>
      </c>
      <c r="R2535">
        <f>IF(COUNTIF($A$2:A2535,A2535)=1,Q2535,"")</f>
        <v>6385</v>
      </c>
    </row>
    <row r="2536" spans="1:18">
      <c r="A2536" t="s">
        <v>18462</v>
      </c>
      <c r="B2536" t="s">
        <v>3452</v>
      </c>
      <c r="C2536" t="s">
        <v>3098</v>
      </c>
      <c r="D2536" t="s">
        <v>60</v>
      </c>
      <c r="E2536" t="s">
        <v>14590</v>
      </c>
      <c r="F2536" t="s">
        <v>18463</v>
      </c>
      <c r="G2536" t="s">
        <v>90</v>
      </c>
      <c r="H2536" t="s">
        <v>14560</v>
      </c>
      <c r="I2536" t="s">
        <v>4330</v>
      </c>
      <c r="J2536" s="28">
        <v>45190</v>
      </c>
      <c r="K2536" s="28"/>
      <c r="M2536">
        <v>0</v>
      </c>
      <c r="N2536">
        <v>1</v>
      </c>
      <c r="O2536">
        <v>12.8</v>
      </c>
      <c r="P2536" t="s">
        <v>14516</v>
      </c>
      <c r="Q2536">
        <f t="shared" si="39"/>
        <v>7126</v>
      </c>
      <c r="R2536">
        <f>IF(COUNTIF($A$2:A2536,A2536)=1,Q2536,"")</f>
        <v>7126</v>
      </c>
    </row>
    <row r="2537" spans="1:18">
      <c r="A2537" t="s">
        <v>18464</v>
      </c>
      <c r="B2537" t="s">
        <v>4056</v>
      </c>
      <c r="C2537" t="s">
        <v>15439</v>
      </c>
      <c r="D2537" t="s">
        <v>119</v>
      </c>
      <c r="E2537" t="s">
        <v>14590</v>
      </c>
      <c r="F2537" t="s">
        <v>18465</v>
      </c>
      <c r="G2537" t="s">
        <v>14519</v>
      </c>
      <c r="H2537" t="s">
        <v>15435</v>
      </c>
      <c r="I2537" t="s">
        <v>822</v>
      </c>
      <c r="J2537" s="28"/>
      <c r="K2537" s="28"/>
      <c r="M2537">
        <v>0</v>
      </c>
      <c r="N2537">
        <v>1</v>
      </c>
      <c r="P2537" t="s">
        <v>14524</v>
      </c>
      <c r="Q2537">
        <f t="shared" si="39"/>
        <v>4140</v>
      </c>
      <c r="R2537">
        <f>IF(COUNTIF($A$2:A2537,A2537)=1,Q2537,"")</f>
        <v>4140</v>
      </c>
    </row>
    <row r="2538" spans="1:18">
      <c r="A2538" t="s">
        <v>18466</v>
      </c>
      <c r="B2538" t="s">
        <v>5317</v>
      </c>
      <c r="C2538" t="s">
        <v>15427</v>
      </c>
      <c r="D2538" t="s">
        <v>100</v>
      </c>
      <c r="E2538" t="s">
        <v>14590</v>
      </c>
      <c r="F2538" t="s">
        <v>14741</v>
      </c>
      <c r="G2538" t="s">
        <v>67</v>
      </c>
      <c r="H2538" t="s">
        <v>14574</v>
      </c>
      <c r="I2538" t="s">
        <v>3241</v>
      </c>
      <c r="J2538" s="28">
        <v>45295</v>
      </c>
      <c r="K2538" s="28"/>
      <c r="M2538">
        <v>0</v>
      </c>
      <c r="N2538">
        <v>1</v>
      </c>
      <c r="O2538">
        <v>0.3</v>
      </c>
      <c r="P2538" t="s">
        <v>14550</v>
      </c>
      <c r="Q2538">
        <f t="shared" si="39"/>
        <v>2000</v>
      </c>
      <c r="R2538">
        <f>IF(COUNTIF($A$2:A2538,A2538)=1,Q2538,"")</f>
        <v>2000</v>
      </c>
    </row>
    <row r="2539" spans="1:18">
      <c r="A2539" t="s">
        <v>3874</v>
      </c>
      <c r="B2539" t="s">
        <v>3641</v>
      </c>
      <c r="C2539" t="s">
        <v>14599</v>
      </c>
      <c r="D2539" t="s">
        <v>73</v>
      </c>
      <c r="E2539" t="s">
        <v>14517</v>
      </c>
      <c r="F2539" t="s">
        <v>18467</v>
      </c>
      <c r="G2539" t="s">
        <v>14588</v>
      </c>
      <c r="H2539" t="s">
        <v>14574</v>
      </c>
      <c r="I2539" t="s">
        <v>2658</v>
      </c>
      <c r="J2539" s="28">
        <v>45442</v>
      </c>
      <c r="K2539" s="28"/>
      <c r="M2539">
        <v>0</v>
      </c>
      <c r="N2539">
        <v>1</v>
      </c>
      <c r="O2539">
        <v>15.2</v>
      </c>
      <c r="P2539" t="s">
        <v>14516</v>
      </c>
      <c r="Q2539">
        <f t="shared" si="39"/>
        <v>26878</v>
      </c>
      <c r="R2539">
        <f>IF(COUNTIF($A$2:A2539,A2539)=1,Q2539,"")</f>
        <v>26878</v>
      </c>
    </row>
    <row r="2540" spans="1:18">
      <c r="A2540" t="s">
        <v>18468</v>
      </c>
      <c r="B2540" t="s">
        <v>5753</v>
      </c>
      <c r="C2540" t="s">
        <v>14604</v>
      </c>
      <c r="D2540" t="s">
        <v>52</v>
      </c>
      <c r="E2540" t="s">
        <v>14517</v>
      </c>
      <c r="F2540" t="s">
        <v>18469</v>
      </c>
      <c r="G2540" t="s">
        <v>74</v>
      </c>
      <c r="H2540" t="s">
        <v>14616</v>
      </c>
      <c r="I2540" t="s">
        <v>1296</v>
      </c>
      <c r="J2540" s="28">
        <v>44996</v>
      </c>
      <c r="K2540" s="28"/>
      <c r="M2540">
        <v>0</v>
      </c>
      <c r="N2540">
        <v>1</v>
      </c>
      <c r="O2540">
        <v>4.2</v>
      </c>
      <c r="P2540" t="s">
        <v>14550</v>
      </c>
      <c r="Q2540">
        <f t="shared" si="39"/>
        <v>129056</v>
      </c>
      <c r="R2540">
        <f>IF(COUNTIF($A$2:A2540,A2540)=1,Q2540,"")</f>
        <v>129056</v>
      </c>
    </row>
    <row r="2541" spans="1:18">
      <c r="A2541" t="s">
        <v>18470</v>
      </c>
      <c r="B2541" t="s">
        <v>5545</v>
      </c>
      <c r="C2541" t="s">
        <v>3098</v>
      </c>
      <c r="D2541" t="s">
        <v>100</v>
      </c>
      <c r="E2541" t="s">
        <v>14517</v>
      </c>
      <c r="F2541" t="s">
        <v>14593</v>
      </c>
      <c r="G2541" t="s">
        <v>14588</v>
      </c>
      <c r="H2541" t="s">
        <v>14616</v>
      </c>
      <c r="I2541" t="s">
        <v>1554</v>
      </c>
      <c r="J2541" s="28">
        <v>45099</v>
      </c>
      <c r="K2541" s="28"/>
      <c r="M2541">
        <v>0</v>
      </c>
      <c r="N2541">
        <v>1</v>
      </c>
      <c r="O2541">
        <v>7.2</v>
      </c>
      <c r="P2541" t="s">
        <v>14507</v>
      </c>
      <c r="Q2541">
        <f t="shared" si="39"/>
        <v>8000</v>
      </c>
      <c r="R2541">
        <f>IF(COUNTIF($A$2:A2541,A2541)=1,Q2541,"")</f>
        <v>8000</v>
      </c>
    </row>
    <row r="2542" spans="1:18">
      <c r="A2542" t="s">
        <v>4938</v>
      </c>
      <c r="B2542" t="s">
        <v>4170</v>
      </c>
      <c r="C2542" t="s">
        <v>15054</v>
      </c>
      <c r="D2542" t="s">
        <v>73</v>
      </c>
      <c r="E2542" t="s">
        <v>14558</v>
      </c>
      <c r="F2542" t="s">
        <v>18471</v>
      </c>
      <c r="G2542" t="s">
        <v>53</v>
      </c>
      <c r="H2542" t="s">
        <v>14742</v>
      </c>
      <c r="I2542" t="s">
        <v>1479</v>
      </c>
      <c r="J2542" s="28">
        <v>45486</v>
      </c>
      <c r="K2542" s="28">
        <v>45549</v>
      </c>
      <c r="L2542">
        <v>183</v>
      </c>
      <c r="M2542">
        <v>0</v>
      </c>
      <c r="N2542">
        <v>1</v>
      </c>
      <c r="O2542">
        <v>28.1</v>
      </c>
      <c r="P2542" t="s">
        <v>14516</v>
      </c>
      <c r="Q2542">
        <f t="shared" si="39"/>
        <v>15536</v>
      </c>
      <c r="R2542">
        <f>IF(COUNTIF($A$2:A2542,A2542)=1,Q2542,"")</f>
        <v>15536</v>
      </c>
    </row>
    <row r="2543" spans="1:18">
      <c r="A2543" t="s">
        <v>10033</v>
      </c>
      <c r="B2543" t="s">
        <v>3734</v>
      </c>
      <c r="C2543" t="s">
        <v>16369</v>
      </c>
      <c r="D2543" t="s">
        <v>119</v>
      </c>
      <c r="E2543" t="s">
        <v>14543</v>
      </c>
      <c r="F2543" t="s">
        <v>18472</v>
      </c>
      <c r="G2543" t="s">
        <v>80</v>
      </c>
      <c r="H2543" t="s">
        <v>14530</v>
      </c>
      <c r="I2543" t="s">
        <v>1760</v>
      </c>
      <c r="J2543" s="28">
        <v>45471</v>
      </c>
      <c r="K2543" s="28">
        <v>45571</v>
      </c>
      <c r="L2543">
        <v>118</v>
      </c>
      <c r="M2543">
        <v>0</v>
      </c>
      <c r="N2543">
        <v>1</v>
      </c>
      <c r="O2543">
        <v>0.8</v>
      </c>
      <c r="P2543" t="s">
        <v>14524</v>
      </c>
      <c r="Q2543">
        <f t="shared" si="39"/>
        <v>2594</v>
      </c>
      <c r="R2543">
        <f>IF(COUNTIF($A$2:A2543,A2543)=1,Q2543,"")</f>
        <v>2594</v>
      </c>
    </row>
    <row r="2544" spans="1:18">
      <c r="A2544" t="s">
        <v>11555</v>
      </c>
      <c r="B2544" t="s">
        <v>4846</v>
      </c>
      <c r="C2544" t="s">
        <v>15552</v>
      </c>
      <c r="D2544" t="s">
        <v>60</v>
      </c>
      <c r="E2544" t="s">
        <v>14558</v>
      </c>
      <c r="F2544" t="s">
        <v>15527</v>
      </c>
      <c r="G2544" t="s">
        <v>133</v>
      </c>
      <c r="H2544" t="s">
        <v>14580</v>
      </c>
      <c r="I2544" t="s">
        <v>2658</v>
      </c>
      <c r="J2544" s="28">
        <v>45420</v>
      </c>
      <c r="K2544" s="28">
        <v>45490</v>
      </c>
      <c r="L2544">
        <v>132</v>
      </c>
      <c r="M2544">
        <v>0</v>
      </c>
      <c r="N2544">
        <v>1</v>
      </c>
      <c r="O2544">
        <v>21.3</v>
      </c>
      <c r="P2544" t="s">
        <v>14512</v>
      </c>
      <c r="Q2544">
        <f t="shared" si="39"/>
        <v>5000</v>
      </c>
      <c r="R2544">
        <f>IF(COUNTIF($A$2:A2544,A2544)=1,Q2544,"")</f>
        <v>5000</v>
      </c>
    </row>
    <row r="2545" spans="1:18">
      <c r="A2545" t="s">
        <v>8842</v>
      </c>
      <c r="B2545" t="s">
        <v>4794</v>
      </c>
      <c r="C2545" t="s">
        <v>14806</v>
      </c>
      <c r="D2545" t="s">
        <v>52</v>
      </c>
      <c r="E2545" t="s">
        <v>14558</v>
      </c>
      <c r="F2545" t="s">
        <v>18473</v>
      </c>
      <c r="G2545" t="s">
        <v>14519</v>
      </c>
      <c r="H2545" t="s">
        <v>14540</v>
      </c>
      <c r="I2545" t="s">
        <v>18474</v>
      </c>
      <c r="J2545" s="28">
        <v>45294</v>
      </c>
      <c r="K2545" s="28">
        <v>45444</v>
      </c>
      <c r="L2545">
        <v>176</v>
      </c>
      <c r="M2545">
        <v>0</v>
      </c>
      <c r="N2545">
        <v>1</v>
      </c>
      <c r="O2545">
        <v>1.3</v>
      </c>
      <c r="P2545" t="s">
        <v>14507</v>
      </c>
      <c r="Q2545">
        <f t="shared" si="39"/>
        <v>215533</v>
      </c>
      <c r="R2545">
        <f>IF(COUNTIF($A$2:A2545,A2545)=1,Q2545,"")</f>
        <v>215533</v>
      </c>
    </row>
    <row r="2546" spans="1:18">
      <c r="A2546" t="s">
        <v>7030</v>
      </c>
      <c r="B2546" t="s">
        <v>4170</v>
      </c>
      <c r="C2546" t="s">
        <v>17206</v>
      </c>
      <c r="D2546" t="s">
        <v>100</v>
      </c>
      <c r="E2546" t="s">
        <v>14543</v>
      </c>
      <c r="F2546" t="s">
        <v>18475</v>
      </c>
      <c r="G2546" t="s">
        <v>74</v>
      </c>
      <c r="H2546" t="s">
        <v>14630</v>
      </c>
      <c r="I2546" t="s">
        <v>6256</v>
      </c>
      <c r="J2546" s="28">
        <v>45063</v>
      </c>
      <c r="K2546" s="28">
        <v>45030</v>
      </c>
      <c r="L2546">
        <v>64</v>
      </c>
      <c r="M2546">
        <v>0</v>
      </c>
      <c r="N2546">
        <v>1</v>
      </c>
      <c r="O2546">
        <v>9.4</v>
      </c>
      <c r="P2546" t="s">
        <v>14516</v>
      </c>
      <c r="Q2546">
        <f t="shared" si="39"/>
        <v>3287</v>
      </c>
      <c r="R2546">
        <f>IF(COUNTIF($A$2:A2546,A2546)=1,Q2546,"")</f>
        <v>3287</v>
      </c>
    </row>
    <row r="2547" spans="1:18">
      <c r="A2547" t="s">
        <v>18476</v>
      </c>
      <c r="B2547" t="s">
        <v>8327</v>
      </c>
      <c r="C2547" t="s">
        <v>16448</v>
      </c>
      <c r="D2547" t="s">
        <v>52</v>
      </c>
      <c r="E2547" t="s">
        <v>14543</v>
      </c>
      <c r="F2547" t="s">
        <v>18477</v>
      </c>
      <c r="G2547" t="s">
        <v>67</v>
      </c>
      <c r="H2547" t="s">
        <v>14619</v>
      </c>
      <c r="I2547" t="s">
        <v>1669</v>
      </c>
      <c r="J2547" s="28">
        <v>44935</v>
      </c>
      <c r="K2547" s="28">
        <v>44919</v>
      </c>
      <c r="L2547">
        <v>161</v>
      </c>
      <c r="M2547">
        <v>1</v>
      </c>
      <c r="N2547">
        <v>1</v>
      </c>
      <c r="O2547">
        <v>12.7</v>
      </c>
      <c r="P2547" t="s">
        <v>14516</v>
      </c>
      <c r="Q2547">
        <f t="shared" si="39"/>
        <v>180831</v>
      </c>
      <c r="R2547">
        <f>IF(COUNTIF($A$2:A2547,A2547)=1,Q2547,"")</f>
        <v>180831</v>
      </c>
    </row>
    <row r="2548" spans="1:18">
      <c r="A2548" t="s">
        <v>18478</v>
      </c>
      <c r="B2548" t="s">
        <v>1473</v>
      </c>
      <c r="C2548" t="s">
        <v>15694</v>
      </c>
      <c r="D2548" t="s">
        <v>52</v>
      </c>
      <c r="E2548" t="s">
        <v>14504</v>
      </c>
      <c r="F2548" t="s">
        <v>18479</v>
      </c>
      <c r="G2548" t="s">
        <v>14519</v>
      </c>
      <c r="H2548" t="s">
        <v>14545</v>
      </c>
      <c r="I2548" t="s">
        <v>500</v>
      </c>
      <c r="J2548" s="28">
        <v>45582</v>
      </c>
      <c r="K2548" s="28"/>
      <c r="M2548">
        <v>0</v>
      </c>
      <c r="N2548">
        <v>1</v>
      </c>
      <c r="O2548">
        <v>3.5</v>
      </c>
      <c r="P2548" t="s">
        <v>14512</v>
      </c>
      <c r="Q2548">
        <f t="shared" si="39"/>
        <v>50757</v>
      </c>
      <c r="R2548">
        <f>IF(COUNTIF($A$2:A2548,A2548)=1,Q2548,"")</f>
        <v>50757</v>
      </c>
    </row>
    <row r="2549" spans="1:18">
      <c r="A2549" t="s">
        <v>7179</v>
      </c>
      <c r="B2549" t="s">
        <v>6874</v>
      </c>
      <c r="C2549" t="s">
        <v>16700</v>
      </c>
      <c r="D2549" t="s">
        <v>73</v>
      </c>
      <c r="E2549" t="s">
        <v>14558</v>
      </c>
      <c r="F2549" t="s">
        <v>18480</v>
      </c>
      <c r="G2549" t="s">
        <v>133</v>
      </c>
      <c r="H2549" t="s">
        <v>14682</v>
      </c>
      <c r="I2549" t="s">
        <v>3490</v>
      </c>
      <c r="J2549" s="28">
        <v>45640</v>
      </c>
      <c r="K2549" s="28">
        <v>45640</v>
      </c>
      <c r="L2549">
        <v>104</v>
      </c>
      <c r="M2549">
        <v>0</v>
      </c>
      <c r="N2549">
        <v>1</v>
      </c>
      <c r="O2549">
        <v>1.2</v>
      </c>
      <c r="P2549" t="s">
        <v>14524</v>
      </c>
      <c r="Q2549">
        <f t="shared" si="39"/>
        <v>11575</v>
      </c>
      <c r="R2549">
        <f>IF(COUNTIF($A$2:A2549,A2549)=1,Q2549,"")</f>
        <v>11575</v>
      </c>
    </row>
    <row r="2550" spans="1:18">
      <c r="A2550" t="s">
        <v>18481</v>
      </c>
      <c r="B2550" t="s">
        <v>916</v>
      </c>
      <c r="C2550" t="s">
        <v>16659</v>
      </c>
      <c r="D2550" t="s">
        <v>60</v>
      </c>
      <c r="E2550" t="s">
        <v>14543</v>
      </c>
      <c r="F2550" t="s">
        <v>18482</v>
      </c>
      <c r="G2550" t="s">
        <v>14519</v>
      </c>
      <c r="H2550" t="s">
        <v>14595</v>
      </c>
      <c r="I2550" t="s">
        <v>653</v>
      </c>
      <c r="J2550" s="28">
        <v>45219</v>
      </c>
      <c r="K2550" s="28">
        <v>45304</v>
      </c>
      <c r="L2550">
        <v>107</v>
      </c>
      <c r="M2550">
        <v>0</v>
      </c>
      <c r="N2550">
        <v>1</v>
      </c>
      <c r="O2550">
        <v>5</v>
      </c>
      <c r="P2550" t="s">
        <v>14550</v>
      </c>
      <c r="Q2550">
        <f t="shared" si="39"/>
        <v>17668</v>
      </c>
      <c r="R2550">
        <f>IF(COUNTIF($A$2:A2550,A2550)=1,Q2550,"")</f>
        <v>17668</v>
      </c>
    </row>
    <row r="2551" spans="1:18">
      <c r="A2551" t="s">
        <v>18483</v>
      </c>
      <c r="B2551" t="s">
        <v>2265</v>
      </c>
      <c r="C2551" t="s">
        <v>14625</v>
      </c>
      <c r="D2551" t="s">
        <v>52</v>
      </c>
      <c r="E2551" t="s">
        <v>14517</v>
      </c>
      <c r="F2551" t="s">
        <v>18484</v>
      </c>
      <c r="G2551" t="s">
        <v>90</v>
      </c>
      <c r="H2551" t="s">
        <v>15789</v>
      </c>
      <c r="I2551" t="s">
        <v>405</v>
      </c>
      <c r="J2551" s="28">
        <v>45429</v>
      </c>
      <c r="K2551" s="28"/>
      <c r="M2551">
        <v>0</v>
      </c>
      <c r="N2551">
        <v>1</v>
      </c>
      <c r="O2551">
        <v>5.3</v>
      </c>
      <c r="P2551" t="s">
        <v>14507</v>
      </c>
      <c r="Q2551">
        <f t="shared" si="39"/>
        <v>200398</v>
      </c>
      <c r="R2551">
        <f>IF(COUNTIF($A$2:A2551,A2551)=1,Q2551,"")</f>
        <v>200398</v>
      </c>
    </row>
    <row r="2552" spans="1:18">
      <c r="A2552" t="s">
        <v>13959</v>
      </c>
      <c r="B2552" t="s">
        <v>1840</v>
      </c>
      <c r="C2552" t="s">
        <v>14748</v>
      </c>
      <c r="D2552" t="s">
        <v>60</v>
      </c>
      <c r="E2552" t="s">
        <v>14522</v>
      </c>
      <c r="F2552" t="s">
        <v>18485</v>
      </c>
      <c r="G2552" t="s">
        <v>67</v>
      </c>
      <c r="H2552" t="s">
        <v>14532</v>
      </c>
      <c r="I2552" t="s">
        <v>1783</v>
      </c>
      <c r="J2552" s="28">
        <v>44717</v>
      </c>
      <c r="K2552" s="28"/>
      <c r="M2552">
        <v>0</v>
      </c>
      <c r="N2552">
        <v>1</v>
      </c>
      <c r="O2552">
        <v>11.8</v>
      </c>
      <c r="P2552" t="s">
        <v>14512</v>
      </c>
      <c r="Q2552">
        <f t="shared" si="39"/>
        <v>16684</v>
      </c>
      <c r="R2552">
        <f>IF(COUNTIF($A$2:A2552,A2552)=1,Q2552,"")</f>
        <v>16684</v>
      </c>
    </row>
    <row r="2553" spans="1:18">
      <c r="A2553" t="s">
        <v>18486</v>
      </c>
      <c r="B2553" t="s">
        <v>2164</v>
      </c>
      <c r="C2553" t="s">
        <v>15191</v>
      </c>
      <c r="D2553" t="s">
        <v>73</v>
      </c>
      <c r="E2553" t="s">
        <v>14504</v>
      </c>
      <c r="F2553" t="s">
        <v>18487</v>
      </c>
      <c r="G2553" t="s">
        <v>14519</v>
      </c>
      <c r="H2553" t="s">
        <v>14635</v>
      </c>
      <c r="I2553" t="s">
        <v>408</v>
      </c>
      <c r="J2553" s="28">
        <v>45034</v>
      </c>
      <c r="K2553" s="28"/>
      <c r="M2553">
        <v>0</v>
      </c>
      <c r="N2553">
        <v>1</v>
      </c>
      <c r="O2553">
        <v>32.799999999999997</v>
      </c>
      <c r="P2553" t="s">
        <v>14512</v>
      </c>
      <c r="Q2553">
        <f t="shared" si="39"/>
        <v>33027</v>
      </c>
      <c r="R2553">
        <f>IF(COUNTIF($A$2:A2553,A2553)=1,Q2553,"")</f>
        <v>33027</v>
      </c>
    </row>
    <row r="2554" spans="1:18">
      <c r="A2554" t="s">
        <v>12351</v>
      </c>
      <c r="B2554" t="s">
        <v>385</v>
      </c>
      <c r="C2554" t="s">
        <v>3098</v>
      </c>
      <c r="D2554" t="s">
        <v>73</v>
      </c>
      <c r="E2554" t="s">
        <v>14522</v>
      </c>
      <c r="F2554" t="s">
        <v>18488</v>
      </c>
      <c r="G2554" t="s">
        <v>53</v>
      </c>
      <c r="H2554" t="s">
        <v>14630</v>
      </c>
      <c r="I2554" t="s">
        <v>1734</v>
      </c>
      <c r="J2554" s="28">
        <v>45116</v>
      </c>
      <c r="K2554" s="28"/>
      <c r="M2554">
        <v>0</v>
      </c>
      <c r="N2554">
        <v>1</v>
      </c>
      <c r="O2554">
        <v>5.6</v>
      </c>
      <c r="P2554" t="s">
        <v>14550</v>
      </c>
      <c r="Q2554">
        <f t="shared" si="39"/>
        <v>25882</v>
      </c>
      <c r="R2554">
        <f>IF(COUNTIF($A$2:A2554,A2554)=1,Q2554,"")</f>
        <v>25882</v>
      </c>
    </row>
    <row r="2555" spans="1:18">
      <c r="A2555" t="s">
        <v>6904</v>
      </c>
      <c r="B2555" t="s">
        <v>1957</v>
      </c>
      <c r="C2555" t="s">
        <v>15688</v>
      </c>
      <c r="D2555" t="s">
        <v>52</v>
      </c>
      <c r="E2555" t="s">
        <v>14590</v>
      </c>
      <c r="F2555" t="s">
        <v>18489</v>
      </c>
      <c r="G2555" t="s">
        <v>90</v>
      </c>
      <c r="H2555" t="s">
        <v>14527</v>
      </c>
      <c r="I2555" t="s">
        <v>1452</v>
      </c>
      <c r="J2555" s="28">
        <v>45048</v>
      </c>
      <c r="K2555" s="28"/>
      <c r="M2555">
        <v>0</v>
      </c>
      <c r="N2555">
        <v>1</v>
      </c>
      <c r="O2555">
        <v>10.9</v>
      </c>
      <c r="P2555" t="s">
        <v>14524</v>
      </c>
      <c r="Q2555">
        <f t="shared" si="39"/>
        <v>190546</v>
      </c>
      <c r="R2555">
        <f>IF(COUNTIF($A$2:A2555,A2555)=1,Q2555,"")</f>
        <v>190546</v>
      </c>
    </row>
    <row r="2556" spans="1:18">
      <c r="A2556" t="s">
        <v>18490</v>
      </c>
      <c r="B2556" t="s">
        <v>720</v>
      </c>
      <c r="C2556" t="s">
        <v>3098</v>
      </c>
      <c r="D2556" t="s">
        <v>60</v>
      </c>
      <c r="E2556" t="s">
        <v>14543</v>
      </c>
      <c r="F2556" t="s">
        <v>18491</v>
      </c>
      <c r="G2556" t="s">
        <v>14588</v>
      </c>
      <c r="H2556" t="s">
        <v>14560</v>
      </c>
      <c r="I2556" t="s">
        <v>412</v>
      </c>
      <c r="J2556" s="28">
        <v>45013</v>
      </c>
      <c r="K2556" s="28">
        <v>45087</v>
      </c>
      <c r="L2556">
        <v>169</v>
      </c>
      <c r="M2556">
        <v>1</v>
      </c>
      <c r="N2556">
        <v>3</v>
      </c>
      <c r="O2556">
        <v>8.6</v>
      </c>
      <c r="P2556" t="s">
        <v>14524</v>
      </c>
      <c r="Q2556">
        <f t="shared" si="39"/>
        <v>3952</v>
      </c>
      <c r="R2556">
        <f>IF(COUNTIF($A$2:A2556,A2556)=1,Q2556,"")</f>
        <v>3952</v>
      </c>
    </row>
    <row r="2557" spans="1:18">
      <c r="A2557" t="s">
        <v>18492</v>
      </c>
      <c r="B2557" t="s">
        <v>3986</v>
      </c>
      <c r="C2557" t="s">
        <v>3098</v>
      </c>
      <c r="D2557" t="s">
        <v>60</v>
      </c>
      <c r="E2557" t="s">
        <v>14590</v>
      </c>
      <c r="F2557" t="s">
        <v>18493</v>
      </c>
      <c r="G2557" t="s">
        <v>14519</v>
      </c>
      <c r="H2557" t="s">
        <v>14537</v>
      </c>
      <c r="I2557" t="s">
        <v>18494</v>
      </c>
      <c r="J2557" s="28">
        <v>45541</v>
      </c>
      <c r="K2557" s="28"/>
      <c r="M2557">
        <v>0</v>
      </c>
      <c r="N2557">
        <v>1</v>
      </c>
      <c r="O2557">
        <v>18.5</v>
      </c>
      <c r="P2557" t="s">
        <v>14512</v>
      </c>
      <c r="Q2557">
        <f t="shared" si="39"/>
        <v>9569</v>
      </c>
      <c r="R2557">
        <f>IF(COUNTIF($A$2:A2557,A2557)=1,Q2557,"")</f>
        <v>9569</v>
      </c>
    </row>
    <row r="2558" spans="1:18">
      <c r="A2558" t="s">
        <v>4652</v>
      </c>
      <c r="B2558" t="s">
        <v>1978</v>
      </c>
      <c r="C2558" t="s">
        <v>3098</v>
      </c>
      <c r="D2558" t="s">
        <v>60</v>
      </c>
      <c r="E2558" t="s">
        <v>14590</v>
      </c>
      <c r="F2558" t="s">
        <v>15198</v>
      </c>
      <c r="G2558" t="s">
        <v>67</v>
      </c>
      <c r="H2558" t="s">
        <v>14682</v>
      </c>
      <c r="I2558" t="s">
        <v>558</v>
      </c>
      <c r="J2558" s="28">
        <v>45593</v>
      </c>
      <c r="K2558" s="28"/>
      <c r="M2558">
        <v>0</v>
      </c>
      <c r="N2558">
        <v>1</v>
      </c>
      <c r="O2558">
        <v>5.2</v>
      </c>
      <c r="P2558" t="s">
        <v>14524</v>
      </c>
      <c r="Q2558">
        <f t="shared" si="39"/>
        <v>17000</v>
      </c>
      <c r="R2558">
        <f>IF(COUNTIF($A$2:A2558,A2558)=1,Q2558,"")</f>
        <v>17000</v>
      </c>
    </row>
    <row r="2559" spans="1:18">
      <c r="A2559" t="s">
        <v>10334</v>
      </c>
      <c r="B2559" t="s">
        <v>841</v>
      </c>
      <c r="C2559" t="s">
        <v>3098</v>
      </c>
      <c r="D2559" t="s">
        <v>100</v>
      </c>
      <c r="E2559" t="s">
        <v>14517</v>
      </c>
      <c r="F2559" t="s">
        <v>18495</v>
      </c>
      <c r="G2559" t="s">
        <v>74</v>
      </c>
      <c r="H2559" t="s">
        <v>14682</v>
      </c>
      <c r="I2559" t="s">
        <v>1979</v>
      </c>
      <c r="J2559" s="28">
        <v>45075</v>
      </c>
      <c r="K2559" s="28"/>
      <c r="M2559">
        <v>0</v>
      </c>
      <c r="N2559">
        <v>1</v>
      </c>
      <c r="O2559">
        <v>12.8</v>
      </c>
      <c r="P2559" t="s">
        <v>14516</v>
      </c>
      <c r="Q2559">
        <f t="shared" si="39"/>
        <v>8890</v>
      </c>
      <c r="R2559">
        <f>IF(COUNTIF($A$2:A2559,A2559)=1,Q2559,"")</f>
        <v>8890</v>
      </c>
    </row>
    <row r="2560" spans="1:18">
      <c r="A2560" t="s">
        <v>7131</v>
      </c>
      <c r="B2560" t="s">
        <v>1837</v>
      </c>
      <c r="C2560" t="s">
        <v>15130</v>
      </c>
      <c r="D2560" t="s">
        <v>60</v>
      </c>
      <c r="E2560" t="s">
        <v>14504</v>
      </c>
      <c r="F2560" t="s">
        <v>18496</v>
      </c>
      <c r="G2560" t="s">
        <v>80</v>
      </c>
      <c r="H2560" t="s">
        <v>14571</v>
      </c>
      <c r="I2560" t="s">
        <v>18129</v>
      </c>
      <c r="J2560" s="28">
        <v>45320</v>
      </c>
      <c r="K2560" s="28"/>
      <c r="M2560">
        <v>0</v>
      </c>
      <c r="N2560">
        <v>1</v>
      </c>
      <c r="P2560" t="s">
        <v>14516</v>
      </c>
      <c r="Q2560">
        <f t="shared" si="39"/>
        <v>12283</v>
      </c>
      <c r="R2560">
        <f>IF(COUNTIF($A$2:A2560,A2560)=1,Q2560,"")</f>
        <v>12283</v>
      </c>
    </row>
    <row r="2561" spans="1:18">
      <c r="A2561" t="s">
        <v>12939</v>
      </c>
      <c r="B2561" t="s">
        <v>2706</v>
      </c>
      <c r="C2561" t="s">
        <v>18497</v>
      </c>
      <c r="D2561" t="s">
        <v>119</v>
      </c>
      <c r="E2561" t="s">
        <v>14590</v>
      </c>
      <c r="F2561" t="s">
        <v>18498</v>
      </c>
      <c r="G2561" t="s">
        <v>14519</v>
      </c>
      <c r="H2561" t="s">
        <v>14506</v>
      </c>
      <c r="I2561" t="s">
        <v>160</v>
      </c>
      <c r="J2561" s="28">
        <v>45277</v>
      </c>
      <c r="K2561" s="28"/>
      <c r="M2561">
        <v>0</v>
      </c>
      <c r="N2561">
        <v>1</v>
      </c>
      <c r="O2561">
        <v>22</v>
      </c>
      <c r="P2561" t="s">
        <v>14550</v>
      </c>
      <c r="Q2561">
        <f t="shared" si="39"/>
        <v>5509</v>
      </c>
      <c r="R2561">
        <f>IF(COUNTIF($A$2:A2561,A2561)=1,Q2561,"")</f>
        <v>5509</v>
      </c>
    </row>
    <row r="2562" spans="1:18">
      <c r="A2562" t="s">
        <v>18499</v>
      </c>
      <c r="B2562" t="s">
        <v>6446</v>
      </c>
      <c r="C2562" t="s">
        <v>15912</v>
      </c>
      <c r="D2562" t="s">
        <v>73</v>
      </c>
      <c r="E2562" t="s">
        <v>14504</v>
      </c>
      <c r="F2562" t="s">
        <v>18500</v>
      </c>
      <c r="G2562" t="s">
        <v>67</v>
      </c>
      <c r="H2562" t="s">
        <v>14537</v>
      </c>
      <c r="I2562" t="s">
        <v>364</v>
      </c>
      <c r="J2562" s="28">
        <v>44752</v>
      </c>
      <c r="K2562" s="28"/>
      <c r="M2562">
        <v>0</v>
      </c>
      <c r="N2562">
        <v>1</v>
      </c>
      <c r="O2562">
        <v>5.5</v>
      </c>
      <c r="P2562" t="s">
        <v>14550</v>
      </c>
      <c r="Q2562">
        <f t="shared" ref="Q2562:Q2625" si="40">IFERROR(IF(RIGHT(UPPER(TRIM(F2562)),1)="K",VALUE(SUBSTITUTE(SUBSTITUTE(LEFT(TRIM(F2562),LEN(TRIM(F2562))-1),"$",""),",",""))*1000,IF(RIGHT(UPPER(TRIM(F2562)),1)="M",VALUE(SUBSTITUTE(SUBSTITUTE(LEFT(TRIM(F2562),LEN(TRIM(F2562))-1),"$",""),",",""))*1000000,VALUE(SUBSTITUTE(SUBSTITUTE(TRIM(F2562),"$",""),",","")))),"")</f>
        <v>45498</v>
      </c>
      <c r="R2562">
        <f>IF(COUNTIF($A$2:A2562,A2562)=1,Q2562,"")</f>
        <v>45498</v>
      </c>
    </row>
    <row r="2563" spans="1:18">
      <c r="A2563" t="s">
        <v>5229</v>
      </c>
      <c r="B2563" t="s">
        <v>127</v>
      </c>
      <c r="C2563" t="s">
        <v>14806</v>
      </c>
      <c r="D2563" t="s">
        <v>100</v>
      </c>
      <c r="E2563" t="s">
        <v>14522</v>
      </c>
      <c r="F2563" t="s">
        <v>18501</v>
      </c>
      <c r="G2563" t="s">
        <v>74</v>
      </c>
      <c r="H2563" t="s">
        <v>15934</v>
      </c>
      <c r="I2563" t="s">
        <v>4383</v>
      </c>
      <c r="J2563" s="28">
        <v>44824</v>
      </c>
      <c r="K2563" s="28"/>
      <c r="M2563">
        <v>0</v>
      </c>
      <c r="N2563">
        <v>1</v>
      </c>
      <c r="O2563">
        <v>32.6</v>
      </c>
      <c r="P2563" t="s">
        <v>14516</v>
      </c>
      <c r="Q2563">
        <f t="shared" si="40"/>
        <v>1986</v>
      </c>
      <c r="R2563">
        <f>IF(COUNTIF($A$2:A2563,A2563)=1,Q2563,"")</f>
        <v>1986</v>
      </c>
    </row>
    <row r="2564" spans="1:18">
      <c r="A2564" t="s">
        <v>13386</v>
      </c>
      <c r="B2564" t="s">
        <v>2957</v>
      </c>
      <c r="C2564" t="s">
        <v>14656</v>
      </c>
      <c r="D2564" t="s">
        <v>119</v>
      </c>
      <c r="E2564" t="s">
        <v>14558</v>
      </c>
      <c r="F2564" t="s">
        <v>18502</v>
      </c>
      <c r="G2564" t="s">
        <v>61</v>
      </c>
      <c r="H2564" t="s">
        <v>14616</v>
      </c>
      <c r="I2564" t="s">
        <v>2156</v>
      </c>
      <c r="J2564" s="28">
        <v>44798</v>
      </c>
      <c r="K2564" s="28">
        <v>44821</v>
      </c>
      <c r="L2564">
        <v>118</v>
      </c>
      <c r="M2564">
        <v>0</v>
      </c>
      <c r="N2564">
        <v>1</v>
      </c>
      <c r="O2564">
        <v>34.1</v>
      </c>
      <c r="P2564" t="s">
        <v>14512</v>
      </c>
      <c r="Q2564">
        <f t="shared" si="40"/>
        <v>10238</v>
      </c>
      <c r="R2564">
        <f>IF(COUNTIF($A$2:A2564,A2564)=1,Q2564,"")</f>
        <v>10238</v>
      </c>
    </row>
    <row r="2565" spans="1:18">
      <c r="A2565" t="s">
        <v>5808</v>
      </c>
      <c r="B2565" t="s">
        <v>1876</v>
      </c>
      <c r="C2565" t="s">
        <v>15235</v>
      </c>
      <c r="D2565" t="s">
        <v>119</v>
      </c>
      <c r="E2565" t="s">
        <v>14590</v>
      </c>
      <c r="F2565" t="s">
        <v>18503</v>
      </c>
      <c r="G2565" t="s">
        <v>80</v>
      </c>
      <c r="H2565" t="s">
        <v>14619</v>
      </c>
      <c r="I2565" t="s">
        <v>1006</v>
      </c>
      <c r="J2565" s="28">
        <v>44916</v>
      </c>
      <c r="K2565" s="28"/>
      <c r="M2565">
        <v>0</v>
      </c>
      <c r="N2565">
        <v>1</v>
      </c>
      <c r="P2565" t="s">
        <v>14524</v>
      </c>
      <c r="Q2565">
        <f t="shared" si="40"/>
        <v>4277</v>
      </c>
      <c r="R2565">
        <f>IF(COUNTIF($A$2:A2565,A2565)=1,Q2565,"")</f>
        <v>4277</v>
      </c>
    </row>
    <row r="2566" spans="1:18">
      <c r="A2566" t="s">
        <v>13254</v>
      </c>
      <c r="B2566" t="s">
        <v>736</v>
      </c>
      <c r="C2566" t="s">
        <v>3098</v>
      </c>
      <c r="D2566" t="s">
        <v>60</v>
      </c>
      <c r="E2566" t="s">
        <v>14590</v>
      </c>
      <c r="F2566" t="s">
        <v>18504</v>
      </c>
      <c r="G2566" t="s">
        <v>133</v>
      </c>
      <c r="H2566" t="s">
        <v>14537</v>
      </c>
      <c r="I2566" t="s">
        <v>2503</v>
      </c>
      <c r="J2566" s="28">
        <v>44830</v>
      </c>
      <c r="K2566" s="28"/>
      <c r="M2566">
        <v>0</v>
      </c>
      <c r="N2566">
        <v>1</v>
      </c>
      <c r="O2566">
        <v>0.9</v>
      </c>
      <c r="P2566" t="s">
        <v>14550</v>
      </c>
      <c r="Q2566">
        <f t="shared" si="40"/>
        <v>5577</v>
      </c>
      <c r="R2566">
        <f>IF(COUNTIF($A$2:A2566,A2566)=1,Q2566,"")</f>
        <v>5577</v>
      </c>
    </row>
    <row r="2567" spans="1:18">
      <c r="A2567" t="s">
        <v>8837</v>
      </c>
      <c r="B2567" t="s">
        <v>2849</v>
      </c>
      <c r="C2567" t="s">
        <v>15272</v>
      </c>
      <c r="D2567" t="s">
        <v>52</v>
      </c>
      <c r="E2567" t="s">
        <v>14543</v>
      </c>
      <c r="F2567" t="s">
        <v>18505</v>
      </c>
      <c r="G2567" t="s">
        <v>53</v>
      </c>
      <c r="H2567" t="s">
        <v>14537</v>
      </c>
      <c r="I2567" t="s">
        <v>2199</v>
      </c>
      <c r="J2567" s="28">
        <v>45430</v>
      </c>
      <c r="K2567" s="28">
        <v>45423</v>
      </c>
      <c r="L2567">
        <v>90</v>
      </c>
      <c r="M2567">
        <v>0</v>
      </c>
      <c r="N2567">
        <v>1</v>
      </c>
      <c r="P2567" t="s">
        <v>14512</v>
      </c>
      <c r="Q2567">
        <f t="shared" si="40"/>
        <v>85930</v>
      </c>
      <c r="R2567">
        <f>IF(COUNTIF($A$2:A2567,A2567)=1,Q2567,"")</f>
        <v>85930</v>
      </c>
    </row>
    <row r="2568" spans="1:18">
      <c r="A2568" t="s">
        <v>10336</v>
      </c>
      <c r="B2568" t="s">
        <v>6027</v>
      </c>
      <c r="C2568" t="s">
        <v>3098</v>
      </c>
      <c r="D2568" t="s">
        <v>100</v>
      </c>
      <c r="E2568" t="s">
        <v>14517</v>
      </c>
      <c r="F2568" t="s">
        <v>18506</v>
      </c>
      <c r="G2568" t="s">
        <v>14519</v>
      </c>
      <c r="H2568" t="s">
        <v>14530</v>
      </c>
      <c r="I2568" t="s">
        <v>1971</v>
      </c>
      <c r="J2568" s="28">
        <v>45290</v>
      </c>
      <c r="K2568" s="28"/>
      <c r="M2568">
        <v>0</v>
      </c>
      <c r="N2568">
        <v>1</v>
      </c>
      <c r="O2568">
        <v>11.6</v>
      </c>
      <c r="P2568" t="s">
        <v>14516</v>
      </c>
      <c r="Q2568">
        <f t="shared" si="40"/>
        <v>5218</v>
      </c>
      <c r="R2568">
        <f>IF(COUNTIF($A$2:A2568,A2568)=1,Q2568,"")</f>
        <v>5218</v>
      </c>
    </row>
    <row r="2569" spans="1:18">
      <c r="A2569" t="s">
        <v>9179</v>
      </c>
      <c r="B2569" t="s">
        <v>538</v>
      </c>
      <c r="C2569" t="s">
        <v>3098</v>
      </c>
      <c r="D2569" t="s">
        <v>73</v>
      </c>
      <c r="E2569" t="s">
        <v>14590</v>
      </c>
      <c r="F2569" t="s">
        <v>18507</v>
      </c>
      <c r="G2569" t="s">
        <v>74</v>
      </c>
      <c r="H2569" t="s">
        <v>15789</v>
      </c>
      <c r="I2569" t="s">
        <v>1616</v>
      </c>
      <c r="J2569" s="28">
        <v>45287</v>
      </c>
      <c r="K2569" s="28"/>
      <c r="M2569">
        <v>0</v>
      </c>
      <c r="N2569">
        <v>1</v>
      </c>
      <c r="O2569">
        <v>15.7</v>
      </c>
      <c r="P2569" t="s">
        <v>14524</v>
      </c>
      <c r="Q2569">
        <f t="shared" si="40"/>
        <v>24826</v>
      </c>
      <c r="R2569">
        <f>IF(COUNTIF($A$2:A2569,A2569)=1,Q2569,"")</f>
        <v>24826</v>
      </c>
    </row>
    <row r="2570" spans="1:18">
      <c r="A2570" t="s">
        <v>18508</v>
      </c>
      <c r="B2570" t="s">
        <v>3759</v>
      </c>
      <c r="C2570" t="s">
        <v>15245</v>
      </c>
      <c r="D2570" t="s">
        <v>119</v>
      </c>
      <c r="E2570" t="s">
        <v>14558</v>
      </c>
      <c r="F2570" t="s">
        <v>14830</v>
      </c>
      <c r="G2570" t="s">
        <v>14519</v>
      </c>
      <c r="H2570" t="s">
        <v>14540</v>
      </c>
      <c r="I2570" t="s">
        <v>376</v>
      </c>
      <c r="J2570" s="28">
        <v>44738</v>
      </c>
      <c r="K2570" s="28">
        <v>44822</v>
      </c>
      <c r="L2570">
        <v>115</v>
      </c>
      <c r="M2570">
        <v>0</v>
      </c>
      <c r="N2570">
        <v>1</v>
      </c>
      <c r="O2570">
        <v>12.2</v>
      </c>
      <c r="P2570" t="s">
        <v>14512</v>
      </c>
      <c r="Q2570">
        <f t="shared" si="40"/>
        <v>6000</v>
      </c>
      <c r="R2570">
        <f>IF(COUNTIF($A$2:A2570,A2570)=1,Q2570,"")</f>
        <v>6000</v>
      </c>
    </row>
    <row r="2571" spans="1:18">
      <c r="A2571" t="s">
        <v>11786</v>
      </c>
      <c r="B2571" t="s">
        <v>529</v>
      </c>
      <c r="C2571" t="s">
        <v>16183</v>
      </c>
      <c r="D2571" t="s">
        <v>60</v>
      </c>
      <c r="E2571" t="s">
        <v>14590</v>
      </c>
      <c r="F2571" t="s">
        <v>18509</v>
      </c>
      <c r="G2571" t="s">
        <v>14519</v>
      </c>
      <c r="H2571" t="s">
        <v>14788</v>
      </c>
      <c r="I2571" t="s">
        <v>360</v>
      </c>
      <c r="J2571" s="28">
        <v>45366</v>
      </c>
      <c r="K2571" s="28"/>
      <c r="M2571">
        <v>0</v>
      </c>
      <c r="N2571">
        <v>1</v>
      </c>
      <c r="O2571">
        <v>30</v>
      </c>
      <c r="P2571" t="s">
        <v>14512</v>
      </c>
      <c r="Q2571">
        <f t="shared" si="40"/>
        <v>14847</v>
      </c>
      <c r="R2571">
        <f>IF(COUNTIF($A$2:A2571,A2571)=1,Q2571,"")</f>
        <v>14847</v>
      </c>
    </row>
    <row r="2572" spans="1:18">
      <c r="A2572" t="s">
        <v>6200</v>
      </c>
      <c r="B2572" t="s">
        <v>2309</v>
      </c>
      <c r="C2572" t="s">
        <v>14535</v>
      </c>
      <c r="D2572" t="s">
        <v>73</v>
      </c>
      <c r="E2572" t="s">
        <v>14558</v>
      </c>
      <c r="F2572" t="s">
        <v>18510</v>
      </c>
      <c r="G2572" t="s">
        <v>53</v>
      </c>
      <c r="H2572" t="s">
        <v>14565</v>
      </c>
      <c r="I2572" t="s">
        <v>2915</v>
      </c>
      <c r="J2572" s="28">
        <v>44661</v>
      </c>
      <c r="K2572" s="28">
        <v>44796</v>
      </c>
      <c r="L2572">
        <v>168</v>
      </c>
      <c r="M2572">
        <v>0</v>
      </c>
      <c r="N2572">
        <v>1</v>
      </c>
      <c r="O2572">
        <v>9.9</v>
      </c>
      <c r="P2572" t="s">
        <v>14507</v>
      </c>
      <c r="Q2572">
        <f t="shared" si="40"/>
        <v>47082</v>
      </c>
      <c r="R2572">
        <f>IF(COUNTIF($A$2:A2572,A2572)=1,Q2572,"")</f>
        <v>47082</v>
      </c>
    </row>
    <row r="2573" spans="1:18">
      <c r="A2573" t="s">
        <v>6264</v>
      </c>
      <c r="B2573" t="s">
        <v>5938</v>
      </c>
      <c r="C2573" t="s">
        <v>15487</v>
      </c>
      <c r="D2573" t="s">
        <v>100</v>
      </c>
      <c r="E2573" t="s">
        <v>14590</v>
      </c>
      <c r="F2573" t="s">
        <v>14741</v>
      </c>
      <c r="G2573" t="s">
        <v>53</v>
      </c>
      <c r="H2573" t="s">
        <v>14553</v>
      </c>
      <c r="I2573" t="s">
        <v>4039</v>
      </c>
      <c r="J2573" s="28">
        <v>44701</v>
      </c>
      <c r="K2573" s="28"/>
      <c r="M2573">
        <v>0</v>
      </c>
      <c r="N2573">
        <v>1</v>
      </c>
      <c r="O2573">
        <v>28.9</v>
      </c>
      <c r="P2573" t="s">
        <v>14524</v>
      </c>
      <c r="Q2573">
        <f t="shared" si="40"/>
        <v>2000</v>
      </c>
      <c r="R2573">
        <f>IF(COUNTIF($A$2:A2573,A2573)=1,Q2573,"")</f>
        <v>2000</v>
      </c>
    </row>
    <row r="2574" spans="1:18">
      <c r="A2574" t="s">
        <v>10695</v>
      </c>
      <c r="B2574" t="s">
        <v>2480</v>
      </c>
      <c r="C2574" t="s">
        <v>3098</v>
      </c>
      <c r="D2574" t="s">
        <v>73</v>
      </c>
      <c r="E2574" t="s">
        <v>14590</v>
      </c>
      <c r="F2574" t="s">
        <v>18511</v>
      </c>
      <c r="G2574" t="s">
        <v>61</v>
      </c>
      <c r="H2574" t="s">
        <v>14635</v>
      </c>
      <c r="I2574" t="s">
        <v>618</v>
      </c>
      <c r="J2574" s="28">
        <v>45576</v>
      </c>
      <c r="K2574" s="28"/>
      <c r="M2574">
        <v>0</v>
      </c>
      <c r="N2574">
        <v>1</v>
      </c>
      <c r="O2574">
        <v>2.6</v>
      </c>
      <c r="P2574" t="s">
        <v>14507</v>
      </c>
      <c r="Q2574">
        <f t="shared" si="40"/>
        <v>10784</v>
      </c>
      <c r="R2574">
        <f>IF(COUNTIF($A$2:A2574,A2574)=1,Q2574,"")</f>
        <v>10784</v>
      </c>
    </row>
    <row r="2575" spans="1:18">
      <c r="A2575" t="s">
        <v>6898</v>
      </c>
      <c r="B2575" t="s">
        <v>166</v>
      </c>
      <c r="C2575" t="s">
        <v>17283</v>
      </c>
      <c r="D2575" t="s">
        <v>60</v>
      </c>
      <c r="E2575" t="s">
        <v>14543</v>
      </c>
      <c r="F2575" t="s">
        <v>14895</v>
      </c>
      <c r="G2575" t="s">
        <v>14519</v>
      </c>
      <c r="H2575" t="s">
        <v>14571</v>
      </c>
      <c r="I2575" t="s">
        <v>82</v>
      </c>
      <c r="J2575" s="28">
        <v>45374</v>
      </c>
      <c r="K2575" s="28">
        <v>45497</v>
      </c>
      <c r="L2575">
        <v>138</v>
      </c>
      <c r="M2575">
        <v>1</v>
      </c>
      <c r="N2575">
        <v>4</v>
      </c>
      <c r="O2575">
        <v>29.5</v>
      </c>
      <c r="P2575" t="s">
        <v>14512</v>
      </c>
      <c r="Q2575">
        <f t="shared" si="40"/>
        <v>12595</v>
      </c>
      <c r="R2575">
        <f>IF(COUNTIF($A$2:A2575,A2575)=1,Q2575,"")</f>
        <v>12595</v>
      </c>
    </row>
    <row r="2576" spans="1:18">
      <c r="A2576" t="s">
        <v>18512</v>
      </c>
      <c r="B2576" t="s">
        <v>6229</v>
      </c>
      <c r="C2576" t="s">
        <v>14936</v>
      </c>
      <c r="D2576" t="s">
        <v>100</v>
      </c>
      <c r="E2576" t="s">
        <v>14522</v>
      </c>
      <c r="F2576" t="s">
        <v>18513</v>
      </c>
      <c r="G2576" t="s">
        <v>14588</v>
      </c>
      <c r="H2576" t="s">
        <v>14545</v>
      </c>
      <c r="I2576" t="s">
        <v>4665</v>
      </c>
      <c r="J2576" s="28">
        <v>45761</v>
      </c>
      <c r="K2576" s="28"/>
      <c r="M2576">
        <v>0</v>
      </c>
      <c r="N2576">
        <v>1</v>
      </c>
      <c r="O2576">
        <v>32.700000000000003</v>
      </c>
      <c r="P2576" t="s">
        <v>14516</v>
      </c>
      <c r="Q2576">
        <f t="shared" si="40"/>
        <v>5397</v>
      </c>
      <c r="R2576">
        <f>IF(COUNTIF($A$2:A2576,A2576)=1,Q2576,"")</f>
        <v>5397</v>
      </c>
    </row>
    <row r="2577" spans="1:18">
      <c r="A2577" t="s">
        <v>7457</v>
      </c>
      <c r="B2577" t="s">
        <v>4821</v>
      </c>
      <c r="C2577" t="s">
        <v>3098</v>
      </c>
      <c r="D2577" t="s">
        <v>100</v>
      </c>
      <c r="E2577" t="s">
        <v>14558</v>
      </c>
      <c r="F2577" t="s">
        <v>18514</v>
      </c>
      <c r="G2577" t="s">
        <v>61</v>
      </c>
      <c r="H2577" t="s">
        <v>14540</v>
      </c>
      <c r="I2577" t="s">
        <v>278</v>
      </c>
      <c r="J2577" s="28">
        <v>45613</v>
      </c>
      <c r="K2577" s="28">
        <v>45601</v>
      </c>
      <c r="L2577">
        <v>77</v>
      </c>
      <c r="M2577">
        <v>0</v>
      </c>
      <c r="N2577">
        <v>1</v>
      </c>
      <c r="O2577">
        <v>4.2</v>
      </c>
      <c r="P2577" t="s">
        <v>14507</v>
      </c>
      <c r="Q2577">
        <f t="shared" si="40"/>
        <v>3503</v>
      </c>
      <c r="R2577">
        <f>IF(COUNTIF($A$2:A2577,A2577)=1,Q2577,"")</f>
        <v>3503</v>
      </c>
    </row>
    <row r="2578" spans="1:18">
      <c r="A2578" t="s">
        <v>18515</v>
      </c>
      <c r="B2578" t="s">
        <v>1421</v>
      </c>
      <c r="C2578" t="s">
        <v>16095</v>
      </c>
      <c r="D2578" t="s">
        <v>73</v>
      </c>
      <c r="E2578" t="s">
        <v>14509</v>
      </c>
      <c r="F2578" t="s">
        <v>18516</v>
      </c>
      <c r="G2578" t="s">
        <v>90</v>
      </c>
      <c r="H2578" t="s">
        <v>14530</v>
      </c>
      <c r="I2578" t="s">
        <v>11944</v>
      </c>
      <c r="J2578" s="28">
        <v>44647</v>
      </c>
      <c r="K2578" s="28"/>
      <c r="M2578">
        <v>0</v>
      </c>
      <c r="N2578">
        <v>1</v>
      </c>
      <c r="O2578">
        <v>34</v>
      </c>
      <c r="P2578" t="s">
        <v>14507</v>
      </c>
      <c r="Q2578">
        <f t="shared" si="40"/>
        <v>36805</v>
      </c>
      <c r="R2578">
        <f>IF(COUNTIF($A$2:A2578,A2578)=1,Q2578,"")</f>
        <v>36805</v>
      </c>
    </row>
    <row r="2579" spans="1:18">
      <c r="A2579" t="s">
        <v>18517</v>
      </c>
      <c r="B2579" t="s">
        <v>5365</v>
      </c>
      <c r="C2579" t="s">
        <v>16710</v>
      </c>
      <c r="D2579" t="s">
        <v>52</v>
      </c>
      <c r="E2579" t="s">
        <v>14543</v>
      </c>
      <c r="F2579" t="s">
        <v>18518</v>
      </c>
      <c r="G2579" t="s">
        <v>14588</v>
      </c>
      <c r="H2579" t="s">
        <v>14549</v>
      </c>
      <c r="I2579" t="s">
        <v>1305</v>
      </c>
      <c r="J2579" s="28">
        <v>45720</v>
      </c>
      <c r="K2579" s="28">
        <v>45709</v>
      </c>
      <c r="L2579">
        <v>158</v>
      </c>
      <c r="M2579">
        <v>0</v>
      </c>
      <c r="N2579">
        <v>1</v>
      </c>
      <c r="O2579">
        <v>19.5</v>
      </c>
      <c r="P2579" t="s">
        <v>14516</v>
      </c>
      <c r="Q2579">
        <f t="shared" si="40"/>
        <v>65194</v>
      </c>
      <c r="R2579">
        <f>IF(COUNTIF($A$2:A2579,A2579)=1,Q2579,"")</f>
        <v>65194</v>
      </c>
    </row>
    <row r="2580" spans="1:18">
      <c r="A2580" t="s">
        <v>5421</v>
      </c>
      <c r="B2580" t="s">
        <v>1624</v>
      </c>
      <c r="C2580" t="s">
        <v>15070</v>
      </c>
      <c r="D2580" t="s">
        <v>100</v>
      </c>
      <c r="E2580" t="s">
        <v>14522</v>
      </c>
      <c r="F2580" t="s">
        <v>18519</v>
      </c>
      <c r="G2580" t="s">
        <v>90</v>
      </c>
      <c r="H2580" t="s">
        <v>14849</v>
      </c>
      <c r="I2580" t="s">
        <v>208</v>
      </c>
      <c r="J2580" s="28">
        <v>45056</v>
      </c>
      <c r="K2580" s="28"/>
      <c r="M2580">
        <v>0</v>
      </c>
      <c r="N2580">
        <v>1</v>
      </c>
      <c r="O2580">
        <v>10.6</v>
      </c>
      <c r="P2580" t="s">
        <v>14512</v>
      </c>
      <c r="Q2580">
        <f t="shared" si="40"/>
        <v>9337</v>
      </c>
      <c r="R2580">
        <f>IF(COUNTIF($A$2:A2580,A2580)=1,Q2580,"")</f>
        <v>9337</v>
      </c>
    </row>
    <row r="2581" spans="1:18">
      <c r="A2581" t="s">
        <v>18520</v>
      </c>
      <c r="B2581" t="s">
        <v>5548</v>
      </c>
      <c r="C2581" t="s">
        <v>3098</v>
      </c>
      <c r="D2581" t="s">
        <v>119</v>
      </c>
      <c r="E2581" t="s">
        <v>14590</v>
      </c>
      <c r="F2581" t="s">
        <v>18521</v>
      </c>
      <c r="G2581" t="s">
        <v>14588</v>
      </c>
      <c r="H2581" t="s">
        <v>14635</v>
      </c>
      <c r="I2581" t="s">
        <v>752</v>
      </c>
      <c r="J2581" s="28">
        <v>45531</v>
      </c>
      <c r="K2581" s="28"/>
      <c r="M2581">
        <v>0</v>
      </c>
      <c r="N2581">
        <v>1</v>
      </c>
      <c r="O2581">
        <v>27.6</v>
      </c>
      <c r="P2581" t="s">
        <v>14516</v>
      </c>
      <c r="Q2581">
        <f t="shared" si="40"/>
        <v>9155</v>
      </c>
      <c r="R2581">
        <f>IF(COUNTIF($A$2:A2581,A2581)=1,Q2581,"")</f>
        <v>9155</v>
      </c>
    </row>
    <row r="2582" spans="1:18">
      <c r="A2582" t="s">
        <v>18522</v>
      </c>
      <c r="B2582" t="s">
        <v>3934</v>
      </c>
      <c r="C2582" t="s">
        <v>15194</v>
      </c>
      <c r="D2582" t="s">
        <v>119</v>
      </c>
      <c r="E2582" t="s">
        <v>14509</v>
      </c>
      <c r="F2582" t="s">
        <v>18523</v>
      </c>
      <c r="G2582" t="s">
        <v>67</v>
      </c>
      <c r="H2582" t="s">
        <v>14553</v>
      </c>
      <c r="I2582" t="s">
        <v>911</v>
      </c>
      <c r="J2582" s="28">
        <v>45576</v>
      </c>
      <c r="K2582" s="28"/>
      <c r="M2582">
        <v>0</v>
      </c>
      <c r="N2582">
        <v>1</v>
      </c>
      <c r="O2582">
        <v>3.3</v>
      </c>
      <c r="P2582" t="s">
        <v>14512</v>
      </c>
      <c r="Q2582">
        <f t="shared" si="40"/>
        <v>8691</v>
      </c>
      <c r="R2582">
        <f>IF(COUNTIF($A$2:A2582,A2582)=1,Q2582,"")</f>
        <v>8691</v>
      </c>
    </row>
    <row r="2583" spans="1:18">
      <c r="A2583" t="s">
        <v>18524</v>
      </c>
      <c r="B2583" t="s">
        <v>123</v>
      </c>
      <c r="C2583" t="s">
        <v>3098</v>
      </c>
      <c r="D2583" t="s">
        <v>52</v>
      </c>
      <c r="E2583" t="s">
        <v>14504</v>
      </c>
      <c r="F2583" t="s">
        <v>18525</v>
      </c>
      <c r="G2583" t="s">
        <v>80</v>
      </c>
      <c r="H2583" t="s">
        <v>14549</v>
      </c>
      <c r="I2583" t="s">
        <v>684</v>
      </c>
      <c r="J2583" s="28">
        <v>44822</v>
      </c>
      <c r="K2583" s="28"/>
      <c r="M2583">
        <v>0</v>
      </c>
      <c r="N2583">
        <v>1</v>
      </c>
      <c r="P2583" t="s">
        <v>14550</v>
      </c>
      <c r="Q2583">
        <f t="shared" si="40"/>
        <v>215762</v>
      </c>
      <c r="R2583">
        <f>IF(COUNTIF($A$2:A2583,A2583)=1,Q2583,"")</f>
        <v>215762</v>
      </c>
    </row>
    <row r="2584" spans="1:18">
      <c r="A2584" t="s">
        <v>18526</v>
      </c>
      <c r="B2584" t="s">
        <v>1415</v>
      </c>
      <c r="C2584" t="s">
        <v>15742</v>
      </c>
      <c r="D2584" t="s">
        <v>100</v>
      </c>
      <c r="E2584" t="s">
        <v>14504</v>
      </c>
      <c r="F2584" t="s">
        <v>18527</v>
      </c>
      <c r="G2584" t="s">
        <v>74</v>
      </c>
      <c r="H2584" t="s">
        <v>14565</v>
      </c>
      <c r="I2584" t="s">
        <v>1775</v>
      </c>
      <c r="J2584" s="28">
        <v>45151</v>
      </c>
      <c r="K2584" s="28"/>
      <c r="M2584">
        <v>0</v>
      </c>
      <c r="N2584">
        <v>1</v>
      </c>
      <c r="O2584">
        <v>29.4</v>
      </c>
      <c r="P2584" t="s">
        <v>14524</v>
      </c>
      <c r="Q2584">
        <f t="shared" si="40"/>
        <v>8185</v>
      </c>
      <c r="R2584">
        <f>IF(COUNTIF($A$2:A2584,A2584)=1,Q2584,"")</f>
        <v>8185</v>
      </c>
    </row>
    <row r="2585" spans="1:18">
      <c r="A2585" t="s">
        <v>18528</v>
      </c>
      <c r="B2585" t="s">
        <v>2307</v>
      </c>
      <c r="C2585" t="s">
        <v>3098</v>
      </c>
      <c r="D2585" t="s">
        <v>52</v>
      </c>
      <c r="E2585" t="s">
        <v>14517</v>
      </c>
      <c r="F2585" t="s">
        <v>18529</v>
      </c>
      <c r="G2585" t="s">
        <v>133</v>
      </c>
      <c r="H2585" t="s">
        <v>14682</v>
      </c>
      <c r="I2585" t="s">
        <v>4528</v>
      </c>
      <c r="J2585" s="28">
        <v>44708</v>
      </c>
      <c r="K2585" s="28"/>
      <c r="M2585">
        <v>0</v>
      </c>
      <c r="N2585">
        <v>1</v>
      </c>
      <c r="O2585">
        <v>16.7</v>
      </c>
      <c r="P2585" t="s">
        <v>14507</v>
      </c>
      <c r="Q2585">
        <f t="shared" si="40"/>
        <v>116500</v>
      </c>
      <c r="R2585">
        <f>IF(COUNTIF($A$2:A2585,A2585)=1,Q2585,"")</f>
        <v>116500</v>
      </c>
    </row>
    <row r="2586" spans="1:18">
      <c r="A2586" t="s">
        <v>6646</v>
      </c>
      <c r="B2586" t="s">
        <v>2138</v>
      </c>
      <c r="C2586" t="s">
        <v>16090</v>
      </c>
      <c r="D2586" t="s">
        <v>119</v>
      </c>
      <c r="E2586" t="s">
        <v>14509</v>
      </c>
      <c r="F2586" t="s">
        <v>18530</v>
      </c>
      <c r="G2586" t="s">
        <v>61</v>
      </c>
      <c r="H2586" t="s">
        <v>14537</v>
      </c>
      <c r="I2586" t="s">
        <v>561</v>
      </c>
      <c r="J2586" s="28">
        <v>44960</v>
      </c>
      <c r="K2586" s="28"/>
      <c r="M2586">
        <v>0</v>
      </c>
      <c r="N2586">
        <v>1</v>
      </c>
      <c r="O2586">
        <v>3.4</v>
      </c>
      <c r="P2586" t="s">
        <v>14550</v>
      </c>
      <c r="Q2586">
        <f t="shared" si="40"/>
        <v>11512</v>
      </c>
      <c r="R2586">
        <f>IF(COUNTIF($A$2:A2586,A2586)=1,Q2586,"")</f>
        <v>11512</v>
      </c>
    </row>
    <row r="2587" spans="1:18">
      <c r="A2587" t="s">
        <v>4054</v>
      </c>
      <c r="B2587" t="s">
        <v>2343</v>
      </c>
      <c r="C2587" t="s">
        <v>3098</v>
      </c>
      <c r="D2587" t="s">
        <v>60</v>
      </c>
      <c r="E2587" t="s">
        <v>14504</v>
      </c>
      <c r="F2587" t="s">
        <v>18531</v>
      </c>
      <c r="G2587" t="s">
        <v>67</v>
      </c>
      <c r="H2587" t="s">
        <v>14553</v>
      </c>
      <c r="I2587" t="s">
        <v>18532</v>
      </c>
      <c r="J2587" s="28">
        <v>45504</v>
      </c>
      <c r="K2587" s="28"/>
      <c r="M2587">
        <v>0</v>
      </c>
      <c r="N2587">
        <v>1</v>
      </c>
      <c r="P2587" t="s">
        <v>14516</v>
      </c>
      <c r="Q2587">
        <f t="shared" si="40"/>
        <v>13830</v>
      </c>
      <c r="R2587">
        <f>IF(COUNTIF($A$2:A2587,A2587)=1,Q2587,"")</f>
        <v>13830</v>
      </c>
    </row>
    <row r="2588" spans="1:18">
      <c r="A2588" t="s">
        <v>13032</v>
      </c>
      <c r="B2588" t="s">
        <v>7820</v>
      </c>
      <c r="C2588" t="s">
        <v>15165</v>
      </c>
      <c r="D2588" t="s">
        <v>60</v>
      </c>
      <c r="E2588" t="s">
        <v>14543</v>
      </c>
      <c r="F2588" t="s">
        <v>14529</v>
      </c>
      <c r="G2588" t="s">
        <v>90</v>
      </c>
      <c r="H2588" t="s">
        <v>14537</v>
      </c>
      <c r="I2588" t="s">
        <v>4173</v>
      </c>
      <c r="J2588" s="28">
        <v>45439</v>
      </c>
      <c r="K2588" s="28">
        <v>45426</v>
      </c>
      <c r="L2588">
        <v>145</v>
      </c>
      <c r="M2588">
        <v>0</v>
      </c>
      <c r="N2588">
        <v>1</v>
      </c>
      <c r="O2588">
        <v>21.9</v>
      </c>
      <c r="P2588" t="s">
        <v>14507</v>
      </c>
      <c r="Q2588">
        <f t="shared" si="40"/>
        <v>7000</v>
      </c>
      <c r="R2588">
        <f>IF(COUNTIF($A$2:A2588,A2588)=1,Q2588,"")</f>
        <v>7000</v>
      </c>
    </row>
    <row r="2589" spans="1:18">
      <c r="A2589" t="s">
        <v>4407</v>
      </c>
      <c r="B2589" t="s">
        <v>1742</v>
      </c>
      <c r="C2589" t="s">
        <v>3098</v>
      </c>
      <c r="D2589" t="s">
        <v>119</v>
      </c>
      <c r="E2589" t="s">
        <v>14504</v>
      </c>
      <c r="F2589" t="s">
        <v>18533</v>
      </c>
      <c r="G2589" t="s">
        <v>14519</v>
      </c>
      <c r="H2589" t="s">
        <v>14506</v>
      </c>
      <c r="I2589" t="s">
        <v>668</v>
      </c>
      <c r="J2589" s="28">
        <v>45147</v>
      </c>
      <c r="K2589" s="28"/>
      <c r="M2589">
        <v>0</v>
      </c>
      <c r="N2589">
        <v>1</v>
      </c>
      <c r="P2589" t="s">
        <v>14516</v>
      </c>
      <c r="Q2589">
        <f t="shared" si="40"/>
        <v>6484</v>
      </c>
      <c r="R2589">
        <f>IF(COUNTIF($A$2:A2589,A2589)=1,Q2589,"")</f>
        <v>6484</v>
      </c>
    </row>
    <row r="2590" spans="1:18">
      <c r="A2590" t="s">
        <v>3215</v>
      </c>
      <c r="B2590" t="s">
        <v>2979</v>
      </c>
      <c r="C2590" t="s">
        <v>14575</v>
      </c>
      <c r="D2590" t="s">
        <v>119</v>
      </c>
      <c r="E2590" t="s">
        <v>14522</v>
      </c>
      <c r="F2590" t="s">
        <v>18534</v>
      </c>
      <c r="G2590" t="s">
        <v>133</v>
      </c>
      <c r="H2590" t="s">
        <v>14568</v>
      </c>
      <c r="I2590" t="s">
        <v>777</v>
      </c>
      <c r="J2590" s="28">
        <v>45530</v>
      </c>
      <c r="K2590" s="28"/>
      <c r="M2590">
        <v>0</v>
      </c>
      <c r="N2590">
        <v>1</v>
      </c>
      <c r="P2590" t="s">
        <v>14516</v>
      </c>
      <c r="Q2590">
        <f t="shared" si="40"/>
        <v>2738</v>
      </c>
      <c r="R2590">
        <f>IF(COUNTIF($A$2:A2590,A2590)=1,Q2590,"")</f>
        <v>2738</v>
      </c>
    </row>
    <row r="2591" spans="1:18">
      <c r="A2591" t="s">
        <v>13294</v>
      </c>
      <c r="B2591" t="s">
        <v>2421</v>
      </c>
      <c r="C2591" t="s">
        <v>15620</v>
      </c>
      <c r="D2591" t="s">
        <v>73</v>
      </c>
      <c r="E2591" t="s">
        <v>14504</v>
      </c>
      <c r="F2591" t="s">
        <v>18535</v>
      </c>
      <c r="G2591" t="s">
        <v>14519</v>
      </c>
      <c r="H2591" t="s">
        <v>14565</v>
      </c>
      <c r="I2591" t="s">
        <v>6948</v>
      </c>
      <c r="J2591" s="28">
        <v>45454</v>
      </c>
      <c r="K2591" s="28"/>
      <c r="M2591">
        <v>0</v>
      </c>
      <c r="N2591">
        <v>1</v>
      </c>
      <c r="O2591">
        <v>23</v>
      </c>
      <c r="P2591" t="s">
        <v>14524</v>
      </c>
      <c r="Q2591">
        <f t="shared" si="40"/>
        <v>43041</v>
      </c>
      <c r="R2591">
        <f>IF(COUNTIF($A$2:A2591,A2591)=1,Q2591,"")</f>
        <v>43041</v>
      </c>
    </row>
    <row r="2592" spans="1:18">
      <c r="A2592" t="s">
        <v>18536</v>
      </c>
      <c r="B2592" t="s">
        <v>985</v>
      </c>
      <c r="C2592" t="s">
        <v>15442</v>
      </c>
      <c r="D2592" t="s">
        <v>52</v>
      </c>
      <c r="E2592" t="s">
        <v>14543</v>
      </c>
      <c r="F2592" t="s">
        <v>18537</v>
      </c>
      <c r="G2592" t="s">
        <v>61</v>
      </c>
      <c r="H2592" t="s">
        <v>14982</v>
      </c>
      <c r="I2592" t="s">
        <v>3350</v>
      </c>
      <c r="J2592" s="28">
        <v>45031</v>
      </c>
      <c r="K2592" s="28">
        <v>45057</v>
      </c>
      <c r="L2592">
        <v>78</v>
      </c>
      <c r="M2592">
        <v>0</v>
      </c>
      <c r="N2592">
        <v>1</v>
      </c>
      <c r="O2592">
        <v>0.8</v>
      </c>
      <c r="P2592" t="s">
        <v>14512</v>
      </c>
      <c r="Q2592">
        <f t="shared" si="40"/>
        <v>155785</v>
      </c>
      <c r="R2592">
        <f>IF(COUNTIF($A$2:A2592,A2592)=1,Q2592,"")</f>
        <v>155785</v>
      </c>
    </row>
    <row r="2593" spans="1:18">
      <c r="A2593" t="s">
        <v>18538</v>
      </c>
      <c r="B2593" t="s">
        <v>1614</v>
      </c>
      <c r="C2593" t="s">
        <v>15279</v>
      </c>
      <c r="D2593" t="s">
        <v>119</v>
      </c>
      <c r="E2593" t="s">
        <v>14517</v>
      </c>
      <c r="F2593" t="s">
        <v>18539</v>
      </c>
      <c r="G2593" t="s">
        <v>90</v>
      </c>
      <c r="H2593" t="s">
        <v>14568</v>
      </c>
      <c r="I2593" t="s">
        <v>1216</v>
      </c>
      <c r="J2593" s="28">
        <v>45082</v>
      </c>
      <c r="K2593" s="28"/>
      <c r="M2593">
        <v>0</v>
      </c>
      <c r="N2593">
        <v>1</v>
      </c>
      <c r="O2593">
        <v>15.8</v>
      </c>
      <c r="P2593" t="s">
        <v>14507</v>
      </c>
      <c r="Q2593">
        <f t="shared" si="40"/>
        <v>5799</v>
      </c>
      <c r="R2593">
        <f>IF(COUNTIF($A$2:A2593,A2593)=1,Q2593,"")</f>
        <v>5799</v>
      </c>
    </row>
    <row r="2594" spans="1:18">
      <c r="A2594" t="s">
        <v>8232</v>
      </c>
      <c r="B2594" t="s">
        <v>4891</v>
      </c>
      <c r="C2594" t="s">
        <v>15226</v>
      </c>
      <c r="D2594" t="s">
        <v>100</v>
      </c>
      <c r="E2594" t="s">
        <v>14543</v>
      </c>
      <c r="F2594" t="s">
        <v>16614</v>
      </c>
      <c r="G2594" t="s">
        <v>53</v>
      </c>
      <c r="H2594" t="s">
        <v>16366</v>
      </c>
      <c r="I2594" t="s">
        <v>1036</v>
      </c>
      <c r="J2594" s="28">
        <v>45254</v>
      </c>
      <c r="K2594" s="28">
        <v>45332</v>
      </c>
      <c r="L2594">
        <v>98</v>
      </c>
      <c r="M2594">
        <v>1</v>
      </c>
      <c r="N2594">
        <v>4</v>
      </c>
      <c r="O2594">
        <v>17.3</v>
      </c>
      <c r="P2594" t="s">
        <v>14524</v>
      </c>
      <c r="Q2594">
        <f t="shared" si="40"/>
        <v>4366</v>
      </c>
      <c r="R2594">
        <f>IF(COUNTIF($A$2:A2594,A2594)=1,Q2594,"")</f>
        <v>4366</v>
      </c>
    </row>
    <row r="2595" spans="1:18">
      <c r="A2595" t="s">
        <v>6061</v>
      </c>
      <c r="B2595" t="s">
        <v>529</v>
      </c>
      <c r="C2595" t="s">
        <v>15815</v>
      </c>
      <c r="D2595" t="s">
        <v>52</v>
      </c>
      <c r="E2595" t="s">
        <v>14543</v>
      </c>
      <c r="F2595" t="s">
        <v>18540</v>
      </c>
      <c r="G2595" t="s">
        <v>61</v>
      </c>
      <c r="H2595" t="s">
        <v>14545</v>
      </c>
      <c r="I2595" t="s">
        <v>1287</v>
      </c>
      <c r="J2595" s="28">
        <v>44717</v>
      </c>
      <c r="K2595" s="28">
        <v>44763</v>
      </c>
      <c r="L2595">
        <v>167</v>
      </c>
      <c r="M2595">
        <v>1</v>
      </c>
      <c r="N2595">
        <v>2</v>
      </c>
      <c r="O2595">
        <v>30.3</v>
      </c>
      <c r="P2595" t="s">
        <v>14524</v>
      </c>
      <c r="Q2595">
        <f t="shared" si="40"/>
        <v>124243</v>
      </c>
      <c r="R2595">
        <f>IF(COUNTIF($A$2:A2595,A2595)=1,Q2595,"")</f>
        <v>124243</v>
      </c>
    </row>
    <row r="2596" spans="1:18">
      <c r="A2596" t="s">
        <v>8059</v>
      </c>
      <c r="B2596" t="s">
        <v>2144</v>
      </c>
      <c r="C2596" t="s">
        <v>15311</v>
      </c>
      <c r="D2596" t="s">
        <v>73</v>
      </c>
      <c r="E2596" t="s">
        <v>14543</v>
      </c>
      <c r="F2596" t="s">
        <v>18541</v>
      </c>
      <c r="G2596" t="s">
        <v>80</v>
      </c>
      <c r="H2596" t="s">
        <v>14540</v>
      </c>
      <c r="I2596" t="s">
        <v>774</v>
      </c>
      <c r="J2596" s="28">
        <v>45348</v>
      </c>
      <c r="K2596" s="28">
        <v>45407</v>
      </c>
      <c r="L2596">
        <v>183</v>
      </c>
      <c r="M2596">
        <v>1</v>
      </c>
      <c r="N2596">
        <v>2</v>
      </c>
      <c r="O2596">
        <v>5.3</v>
      </c>
      <c r="P2596" t="s">
        <v>14516</v>
      </c>
      <c r="Q2596">
        <f t="shared" si="40"/>
        <v>12642</v>
      </c>
      <c r="R2596">
        <f>IF(COUNTIF($A$2:A2596,A2596)=1,Q2596,"")</f>
        <v>12642</v>
      </c>
    </row>
    <row r="2597" spans="1:18">
      <c r="A2597" t="s">
        <v>14369</v>
      </c>
      <c r="B2597" t="s">
        <v>1434</v>
      </c>
      <c r="C2597" t="s">
        <v>16916</v>
      </c>
      <c r="D2597" t="s">
        <v>60</v>
      </c>
      <c r="E2597" t="s">
        <v>14590</v>
      </c>
      <c r="F2597" t="s">
        <v>16775</v>
      </c>
      <c r="G2597" t="s">
        <v>74</v>
      </c>
      <c r="H2597" t="s">
        <v>14565</v>
      </c>
      <c r="I2597" t="s">
        <v>2058</v>
      </c>
      <c r="J2597" s="28">
        <v>44792</v>
      </c>
      <c r="K2597" s="28"/>
      <c r="M2597">
        <v>0</v>
      </c>
      <c r="N2597">
        <v>1</v>
      </c>
      <c r="O2597">
        <v>18.3</v>
      </c>
      <c r="P2597" t="s">
        <v>14516</v>
      </c>
      <c r="Q2597">
        <f t="shared" si="40"/>
        <v>21756</v>
      </c>
      <c r="R2597">
        <f>IF(COUNTIF($A$2:A2597,A2597)=1,Q2597,"")</f>
        <v>21756</v>
      </c>
    </row>
    <row r="2598" spans="1:18">
      <c r="A2598" t="s">
        <v>8406</v>
      </c>
      <c r="B2598" t="s">
        <v>851</v>
      </c>
      <c r="C2598" t="s">
        <v>15300</v>
      </c>
      <c r="D2598" t="s">
        <v>60</v>
      </c>
      <c r="E2598" t="s">
        <v>14522</v>
      </c>
      <c r="F2598" t="s">
        <v>18542</v>
      </c>
      <c r="G2598" t="s">
        <v>133</v>
      </c>
      <c r="H2598" t="s">
        <v>14571</v>
      </c>
      <c r="I2598" t="s">
        <v>401</v>
      </c>
      <c r="J2598" s="28">
        <v>44871</v>
      </c>
      <c r="K2598" s="28"/>
      <c r="M2598">
        <v>0</v>
      </c>
      <c r="N2598">
        <v>1</v>
      </c>
      <c r="O2598">
        <v>13.4</v>
      </c>
      <c r="P2598" t="s">
        <v>14524</v>
      </c>
      <c r="Q2598">
        <f t="shared" si="40"/>
        <v>17716</v>
      </c>
      <c r="R2598">
        <f>IF(COUNTIF($A$2:A2598,A2598)=1,Q2598,"")</f>
        <v>17716</v>
      </c>
    </row>
    <row r="2599" spans="1:18">
      <c r="A2599" t="s">
        <v>13095</v>
      </c>
      <c r="B2599" t="s">
        <v>2242</v>
      </c>
      <c r="C2599" t="s">
        <v>3098</v>
      </c>
      <c r="D2599" t="s">
        <v>60</v>
      </c>
      <c r="E2599" t="s">
        <v>14509</v>
      </c>
      <c r="F2599" t="s">
        <v>14723</v>
      </c>
      <c r="G2599" t="s">
        <v>14519</v>
      </c>
      <c r="H2599" t="s">
        <v>14639</v>
      </c>
      <c r="I2599" t="s">
        <v>376</v>
      </c>
      <c r="J2599" s="28">
        <v>44738</v>
      </c>
      <c r="K2599" s="28"/>
      <c r="M2599">
        <v>0</v>
      </c>
      <c r="N2599">
        <v>1</v>
      </c>
      <c r="O2599">
        <v>21.1</v>
      </c>
      <c r="P2599" t="s">
        <v>14516</v>
      </c>
      <c r="Q2599">
        <f t="shared" si="40"/>
        <v>15000</v>
      </c>
      <c r="R2599">
        <f>IF(COUNTIF($A$2:A2599,A2599)=1,Q2599,"")</f>
        <v>15000</v>
      </c>
    </row>
    <row r="2600" spans="1:18">
      <c r="A2600" t="s">
        <v>18543</v>
      </c>
      <c r="B2600" t="s">
        <v>7951</v>
      </c>
      <c r="C2600" t="s">
        <v>14650</v>
      </c>
      <c r="D2600" t="s">
        <v>60</v>
      </c>
      <c r="E2600" t="s">
        <v>14543</v>
      </c>
      <c r="F2600" t="s">
        <v>18544</v>
      </c>
      <c r="G2600" t="s">
        <v>53</v>
      </c>
      <c r="H2600" t="s">
        <v>14616</v>
      </c>
      <c r="I2600" t="s">
        <v>1043</v>
      </c>
      <c r="J2600" s="28">
        <v>45208</v>
      </c>
      <c r="K2600" s="28">
        <v>45310</v>
      </c>
      <c r="L2600">
        <v>172</v>
      </c>
      <c r="M2600">
        <v>1</v>
      </c>
      <c r="N2600">
        <v>2</v>
      </c>
      <c r="P2600" t="s">
        <v>14550</v>
      </c>
      <c r="Q2600">
        <f t="shared" si="40"/>
        <v>7354</v>
      </c>
      <c r="R2600">
        <f>IF(COUNTIF($A$2:A2600,A2600)=1,Q2600,"")</f>
        <v>7354</v>
      </c>
    </row>
    <row r="2601" spans="1:18">
      <c r="A2601" t="s">
        <v>18545</v>
      </c>
      <c r="B2601" t="s">
        <v>9231</v>
      </c>
      <c r="C2601" t="s">
        <v>3098</v>
      </c>
      <c r="D2601" t="s">
        <v>52</v>
      </c>
      <c r="E2601" t="s">
        <v>14590</v>
      </c>
      <c r="F2601" t="s">
        <v>18546</v>
      </c>
      <c r="G2601" t="s">
        <v>90</v>
      </c>
      <c r="H2601" t="s">
        <v>14540</v>
      </c>
      <c r="I2601" t="s">
        <v>15626</v>
      </c>
      <c r="J2601" s="28">
        <v>45084</v>
      </c>
      <c r="K2601" s="28"/>
      <c r="M2601">
        <v>0</v>
      </c>
      <c r="N2601">
        <v>1</v>
      </c>
      <c r="O2601">
        <v>13.7</v>
      </c>
      <c r="P2601" t="s">
        <v>14550</v>
      </c>
      <c r="Q2601">
        <f t="shared" si="40"/>
        <v>208608</v>
      </c>
      <c r="R2601">
        <f>IF(COUNTIF($A$2:A2601,A2601)=1,Q2601,"")</f>
        <v>208608</v>
      </c>
    </row>
    <row r="2602" spans="1:18">
      <c r="A2602" t="s">
        <v>14491</v>
      </c>
      <c r="B2602" t="s">
        <v>1878</v>
      </c>
      <c r="C2602" t="s">
        <v>17216</v>
      </c>
      <c r="D2602" t="s">
        <v>60</v>
      </c>
      <c r="E2602" t="s">
        <v>14509</v>
      </c>
      <c r="F2602" t="s">
        <v>15341</v>
      </c>
      <c r="G2602" t="s">
        <v>133</v>
      </c>
      <c r="H2602" t="s">
        <v>15333</v>
      </c>
      <c r="I2602" t="s">
        <v>823</v>
      </c>
      <c r="J2602" s="28">
        <v>44741</v>
      </c>
      <c r="K2602" s="28"/>
      <c r="M2602">
        <v>0</v>
      </c>
      <c r="N2602">
        <v>1</v>
      </c>
      <c r="O2602">
        <v>1.2</v>
      </c>
      <c r="P2602" t="s">
        <v>14507</v>
      </c>
      <c r="Q2602">
        <f t="shared" si="40"/>
        <v>18000</v>
      </c>
      <c r="R2602">
        <f>IF(COUNTIF($A$2:A2602,A2602)=1,Q2602,"")</f>
        <v>18000</v>
      </c>
    </row>
    <row r="2603" spans="1:18">
      <c r="A2603" t="s">
        <v>9676</v>
      </c>
      <c r="B2603" t="s">
        <v>5468</v>
      </c>
      <c r="C2603" t="s">
        <v>14660</v>
      </c>
      <c r="D2603" t="s">
        <v>73</v>
      </c>
      <c r="E2603" t="s">
        <v>14509</v>
      </c>
      <c r="F2603" t="s">
        <v>18547</v>
      </c>
      <c r="G2603" t="s">
        <v>14519</v>
      </c>
      <c r="H2603" t="s">
        <v>14560</v>
      </c>
      <c r="I2603" t="s">
        <v>324</v>
      </c>
      <c r="J2603" s="28">
        <v>44816</v>
      </c>
      <c r="K2603" s="28"/>
      <c r="M2603">
        <v>0</v>
      </c>
      <c r="N2603">
        <v>1</v>
      </c>
      <c r="O2603">
        <v>14.2</v>
      </c>
      <c r="P2603" t="s">
        <v>14524</v>
      </c>
      <c r="Q2603">
        <f t="shared" si="40"/>
        <v>21565</v>
      </c>
      <c r="R2603">
        <f>IF(COUNTIF($A$2:A2603,A2603)=1,Q2603,"")</f>
        <v>21565</v>
      </c>
    </row>
    <row r="2604" spans="1:18">
      <c r="A2604" t="s">
        <v>18548</v>
      </c>
      <c r="B2604" t="s">
        <v>8082</v>
      </c>
      <c r="C2604" t="s">
        <v>17587</v>
      </c>
      <c r="D2604" t="s">
        <v>100</v>
      </c>
      <c r="E2604" t="s">
        <v>14543</v>
      </c>
      <c r="F2604" t="s">
        <v>18549</v>
      </c>
      <c r="G2604" t="s">
        <v>133</v>
      </c>
      <c r="H2604" t="s">
        <v>17873</v>
      </c>
      <c r="I2604" t="s">
        <v>1024</v>
      </c>
      <c r="J2604" s="28">
        <v>44894</v>
      </c>
      <c r="K2604" s="28">
        <v>44903</v>
      </c>
      <c r="L2604">
        <v>118</v>
      </c>
      <c r="M2604">
        <v>1</v>
      </c>
      <c r="N2604">
        <v>1</v>
      </c>
      <c r="O2604">
        <v>30.3</v>
      </c>
      <c r="P2604" t="s">
        <v>14524</v>
      </c>
      <c r="Q2604">
        <f t="shared" si="40"/>
        <v>9344</v>
      </c>
      <c r="R2604">
        <f>IF(COUNTIF($A$2:A2604,A2604)=1,Q2604,"")</f>
        <v>9344</v>
      </c>
    </row>
    <row r="2605" spans="1:18">
      <c r="A2605" t="s">
        <v>18550</v>
      </c>
      <c r="B2605" t="s">
        <v>2800</v>
      </c>
      <c r="C2605" t="s">
        <v>15076</v>
      </c>
      <c r="D2605" t="s">
        <v>100</v>
      </c>
      <c r="E2605" t="s">
        <v>14522</v>
      </c>
      <c r="F2605" t="s">
        <v>18551</v>
      </c>
      <c r="G2605" t="s">
        <v>14588</v>
      </c>
      <c r="H2605" t="s">
        <v>14682</v>
      </c>
      <c r="I2605" t="s">
        <v>2858</v>
      </c>
      <c r="J2605" s="28">
        <v>44712</v>
      </c>
      <c r="K2605" s="28"/>
      <c r="M2605">
        <v>0</v>
      </c>
      <c r="N2605">
        <v>1</v>
      </c>
      <c r="O2605">
        <v>12</v>
      </c>
      <c r="P2605" t="s">
        <v>14550</v>
      </c>
      <c r="Q2605">
        <f t="shared" si="40"/>
        <v>2672</v>
      </c>
      <c r="R2605">
        <f>IF(COUNTIF($A$2:A2605,A2605)=1,Q2605,"")</f>
        <v>2672</v>
      </c>
    </row>
    <row r="2606" spans="1:18">
      <c r="A2606" t="s">
        <v>10344</v>
      </c>
      <c r="B2606" t="s">
        <v>5782</v>
      </c>
      <c r="C2606" t="s">
        <v>3098</v>
      </c>
      <c r="D2606" t="s">
        <v>119</v>
      </c>
      <c r="E2606" t="s">
        <v>14522</v>
      </c>
      <c r="F2606" t="s">
        <v>18552</v>
      </c>
      <c r="G2606" t="s">
        <v>14519</v>
      </c>
      <c r="H2606" t="s">
        <v>14549</v>
      </c>
      <c r="I2606" t="s">
        <v>220</v>
      </c>
      <c r="J2606" s="28">
        <v>45207</v>
      </c>
      <c r="K2606" s="28"/>
      <c r="M2606">
        <v>0</v>
      </c>
      <c r="N2606">
        <v>1</v>
      </c>
      <c r="O2606">
        <v>1.1000000000000001</v>
      </c>
      <c r="P2606" t="s">
        <v>14524</v>
      </c>
      <c r="Q2606">
        <f t="shared" si="40"/>
        <v>5805</v>
      </c>
      <c r="R2606">
        <f>IF(COUNTIF($A$2:A2606,A2606)=1,Q2606,"")</f>
        <v>5805</v>
      </c>
    </row>
    <row r="2607" spans="1:18">
      <c r="A2607" t="s">
        <v>9458</v>
      </c>
      <c r="B2607" t="s">
        <v>1066</v>
      </c>
      <c r="C2607" t="s">
        <v>3098</v>
      </c>
      <c r="D2607" t="s">
        <v>60</v>
      </c>
      <c r="E2607" t="s">
        <v>14558</v>
      </c>
      <c r="F2607" t="s">
        <v>18553</v>
      </c>
      <c r="G2607" t="s">
        <v>90</v>
      </c>
      <c r="H2607" t="s">
        <v>14527</v>
      </c>
      <c r="I2607" t="s">
        <v>551</v>
      </c>
      <c r="J2607" s="28">
        <v>45548</v>
      </c>
      <c r="K2607" s="28">
        <v>45472</v>
      </c>
      <c r="L2607">
        <v>22</v>
      </c>
      <c r="M2607">
        <v>0</v>
      </c>
      <c r="N2607">
        <v>1</v>
      </c>
      <c r="P2607" t="s">
        <v>14550</v>
      </c>
      <c r="Q2607">
        <f t="shared" si="40"/>
        <v>5466</v>
      </c>
      <c r="R2607">
        <f>IF(COUNTIF($A$2:A2607,A2607)=1,Q2607,"")</f>
        <v>5466</v>
      </c>
    </row>
    <row r="2608" spans="1:18">
      <c r="A2608" t="s">
        <v>8940</v>
      </c>
      <c r="B2608" t="s">
        <v>2654</v>
      </c>
      <c r="C2608" t="s">
        <v>3098</v>
      </c>
      <c r="D2608" t="s">
        <v>73</v>
      </c>
      <c r="E2608" t="s">
        <v>14558</v>
      </c>
      <c r="F2608" t="s">
        <v>18554</v>
      </c>
      <c r="G2608" t="s">
        <v>74</v>
      </c>
      <c r="H2608" t="s">
        <v>17873</v>
      </c>
      <c r="I2608" t="s">
        <v>1571</v>
      </c>
      <c r="J2608" s="28">
        <v>45707</v>
      </c>
      <c r="K2608" s="28">
        <v>45690</v>
      </c>
      <c r="L2608">
        <v>112</v>
      </c>
      <c r="M2608">
        <v>0</v>
      </c>
      <c r="N2608">
        <v>1</v>
      </c>
      <c r="O2608">
        <v>12.7</v>
      </c>
      <c r="P2608" t="s">
        <v>14512</v>
      </c>
      <c r="Q2608">
        <f t="shared" si="40"/>
        <v>27523</v>
      </c>
      <c r="R2608">
        <f>IF(COUNTIF($A$2:A2608,A2608)=1,Q2608,"")</f>
        <v>27523</v>
      </c>
    </row>
    <row r="2609" spans="1:18">
      <c r="A2609" t="s">
        <v>7255</v>
      </c>
      <c r="B2609" t="s">
        <v>1898</v>
      </c>
      <c r="C2609" t="s">
        <v>3098</v>
      </c>
      <c r="D2609" t="s">
        <v>119</v>
      </c>
      <c r="E2609" t="s">
        <v>14509</v>
      </c>
      <c r="F2609" t="s">
        <v>18555</v>
      </c>
      <c r="G2609" t="s">
        <v>74</v>
      </c>
      <c r="H2609" t="s">
        <v>14795</v>
      </c>
      <c r="I2609" t="s">
        <v>4901</v>
      </c>
      <c r="J2609" s="28">
        <v>45249</v>
      </c>
      <c r="K2609" s="28"/>
      <c r="M2609">
        <v>0</v>
      </c>
      <c r="N2609">
        <v>1</v>
      </c>
      <c r="O2609">
        <v>24.5</v>
      </c>
      <c r="P2609" t="s">
        <v>14507</v>
      </c>
      <c r="Q2609">
        <f t="shared" si="40"/>
        <v>12417</v>
      </c>
      <c r="R2609">
        <f>IF(COUNTIF($A$2:A2609,A2609)=1,Q2609,"")</f>
        <v>12417</v>
      </c>
    </row>
    <row r="2610" spans="1:18">
      <c r="A2610" t="s">
        <v>18556</v>
      </c>
      <c r="B2610" t="s">
        <v>293</v>
      </c>
      <c r="C2610" t="s">
        <v>14911</v>
      </c>
      <c r="D2610" t="s">
        <v>60</v>
      </c>
      <c r="E2610" t="s">
        <v>14558</v>
      </c>
      <c r="F2610" t="s">
        <v>18557</v>
      </c>
      <c r="G2610" t="s">
        <v>80</v>
      </c>
      <c r="H2610" t="s">
        <v>14553</v>
      </c>
      <c r="I2610" t="s">
        <v>10848</v>
      </c>
      <c r="J2610" s="28">
        <v>45342</v>
      </c>
      <c r="K2610" s="28">
        <v>45418</v>
      </c>
      <c r="L2610">
        <v>123</v>
      </c>
      <c r="M2610">
        <v>0</v>
      </c>
      <c r="N2610">
        <v>1</v>
      </c>
      <c r="O2610">
        <v>26.7</v>
      </c>
      <c r="P2610" t="s">
        <v>14524</v>
      </c>
      <c r="Q2610">
        <f t="shared" si="40"/>
        <v>11272</v>
      </c>
      <c r="R2610">
        <f>IF(COUNTIF($A$2:A2610,A2610)=1,Q2610,"")</f>
        <v>11272</v>
      </c>
    </row>
    <row r="2611" spans="1:18">
      <c r="A2611" t="s">
        <v>4433</v>
      </c>
      <c r="B2611" t="s">
        <v>6879</v>
      </c>
      <c r="C2611" t="s">
        <v>14566</v>
      </c>
      <c r="D2611" t="s">
        <v>52</v>
      </c>
      <c r="E2611" t="s">
        <v>14543</v>
      </c>
      <c r="F2611" t="s">
        <v>18558</v>
      </c>
      <c r="G2611" t="s">
        <v>80</v>
      </c>
      <c r="H2611" t="s">
        <v>15789</v>
      </c>
      <c r="I2611" t="s">
        <v>2065</v>
      </c>
      <c r="J2611" s="28">
        <v>45111</v>
      </c>
      <c r="K2611" s="28">
        <v>45168</v>
      </c>
      <c r="L2611">
        <v>142</v>
      </c>
      <c r="M2611">
        <v>0</v>
      </c>
      <c r="N2611">
        <v>1</v>
      </c>
      <c r="O2611">
        <v>21.9</v>
      </c>
      <c r="P2611" t="s">
        <v>14516</v>
      </c>
      <c r="Q2611">
        <f t="shared" si="40"/>
        <v>48130</v>
      </c>
      <c r="R2611">
        <f>IF(COUNTIF($A$2:A2611,A2611)=1,Q2611,"")</f>
        <v>48130</v>
      </c>
    </row>
    <row r="2612" spans="1:18">
      <c r="A2612" t="s">
        <v>18559</v>
      </c>
      <c r="B2612" t="s">
        <v>6290</v>
      </c>
      <c r="C2612" t="s">
        <v>15734</v>
      </c>
      <c r="D2612" t="s">
        <v>52</v>
      </c>
      <c r="E2612" t="s">
        <v>14517</v>
      </c>
      <c r="F2612" t="s">
        <v>18560</v>
      </c>
      <c r="G2612" t="s">
        <v>14588</v>
      </c>
      <c r="H2612" t="s">
        <v>14549</v>
      </c>
      <c r="I2612" t="s">
        <v>3069</v>
      </c>
      <c r="J2612" s="28">
        <v>44736</v>
      </c>
      <c r="K2612" s="28"/>
      <c r="M2612">
        <v>0</v>
      </c>
      <c r="N2612">
        <v>1</v>
      </c>
      <c r="O2612">
        <v>15.2</v>
      </c>
      <c r="P2612" t="s">
        <v>14550</v>
      </c>
      <c r="Q2612">
        <f t="shared" si="40"/>
        <v>126934</v>
      </c>
      <c r="R2612">
        <f>IF(COUNTIF($A$2:A2612,A2612)=1,Q2612,"")</f>
        <v>126934</v>
      </c>
    </row>
    <row r="2613" spans="1:18">
      <c r="A2613" t="s">
        <v>13336</v>
      </c>
      <c r="B2613" t="s">
        <v>94</v>
      </c>
      <c r="C2613" t="s">
        <v>3098</v>
      </c>
      <c r="D2613" t="s">
        <v>52</v>
      </c>
      <c r="E2613" t="s">
        <v>14543</v>
      </c>
      <c r="F2613" t="s">
        <v>18561</v>
      </c>
      <c r="G2613" t="s">
        <v>14519</v>
      </c>
      <c r="H2613" t="s">
        <v>14549</v>
      </c>
      <c r="I2613" t="s">
        <v>1096</v>
      </c>
      <c r="J2613" s="28">
        <v>44778</v>
      </c>
      <c r="K2613" s="28">
        <v>44938</v>
      </c>
      <c r="L2613">
        <v>187</v>
      </c>
      <c r="M2613">
        <v>0</v>
      </c>
      <c r="N2613">
        <v>1</v>
      </c>
      <c r="O2613">
        <v>12</v>
      </c>
      <c r="P2613" t="s">
        <v>14550</v>
      </c>
      <c r="Q2613">
        <f t="shared" si="40"/>
        <v>121766</v>
      </c>
      <c r="R2613">
        <f>IF(COUNTIF($A$2:A2613,A2613)=1,Q2613,"")</f>
        <v>121766</v>
      </c>
    </row>
    <row r="2614" spans="1:18">
      <c r="A2614" t="s">
        <v>18562</v>
      </c>
      <c r="B2614" t="s">
        <v>6803</v>
      </c>
      <c r="C2614" t="s">
        <v>17268</v>
      </c>
      <c r="D2614" t="s">
        <v>52</v>
      </c>
      <c r="E2614" t="s">
        <v>14543</v>
      </c>
      <c r="F2614" t="s">
        <v>18563</v>
      </c>
      <c r="G2614" t="s">
        <v>133</v>
      </c>
      <c r="H2614" t="s">
        <v>14530</v>
      </c>
      <c r="I2614" t="s">
        <v>76</v>
      </c>
      <c r="J2614" s="28">
        <v>45542</v>
      </c>
      <c r="K2614" s="28">
        <v>45620</v>
      </c>
      <c r="L2614">
        <v>179</v>
      </c>
      <c r="M2614">
        <v>0</v>
      </c>
      <c r="N2614">
        <v>1</v>
      </c>
      <c r="O2614">
        <v>24.1</v>
      </c>
      <c r="P2614" t="s">
        <v>14516</v>
      </c>
      <c r="Q2614">
        <f t="shared" si="40"/>
        <v>82965</v>
      </c>
      <c r="R2614">
        <f>IF(COUNTIF($A$2:A2614,A2614)=1,Q2614,"")</f>
        <v>82965</v>
      </c>
    </row>
    <row r="2615" spans="1:18">
      <c r="A2615" t="s">
        <v>18564</v>
      </c>
      <c r="B2615" t="s">
        <v>2045</v>
      </c>
      <c r="C2615" t="s">
        <v>15471</v>
      </c>
      <c r="D2615" t="s">
        <v>73</v>
      </c>
      <c r="E2615" t="s">
        <v>14590</v>
      </c>
      <c r="F2615" t="s">
        <v>18565</v>
      </c>
      <c r="G2615" t="s">
        <v>67</v>
      </c>
      <c r="H2615" t="s">
        <v>14630</v>
      </c>
      <c r="I2615" t="s">
        <v>120</v>
      </c>
      <c r="J2615" s="28">
        <v>44796</v>
      </c>
      <c r="K2615" s="28"/>
      <c r="M2615">
        <v>0</v>
      </c>
      <c r="N2615">
        <v>1</v>
      </c>
      <c r="O2615">
        <v>29.5</v>
      </c>
      <c r="P2615" t="s">
        <v>14524</v>
      </c>
      <c r="Q2615">
        <f t="shared" si="40"/>
        <v>34554</v>
      </c>
      <c r="R2615">
        <f>IF(COUNTIF($A$2:A2615,A2615)=1,Q2615,"")</f>
        <v>34554</v>
      </c>
    </row>
    <row r="2616" spans="1:18">
      <c r="A2616" t="s">
        <v>12600</v>
      </c>
      <c r="B2616" t="s">
        <v>2511</v>
      </c>
      <c r="C2616" t="s">
        <v>3098</v>
      </c>
      <c r="D2616" t="s">
        <v>119</v>
      </c>
      <c r="E2616" t="s">
        <v>14509</v>
      </c>
      <c r="F2616" t="s">
        <v>18566</v>
      </c>
      <c r="G2616" t="s">
        <v>61</v>
      </c>
      <c r="H2616" t="s">
        <v>14635</v>
      </c>
      <c r="I2616" t="s">
        <v>197</v>
      </c>
      <c r="J2616" s="28">
        <v>45001</v>
      </c>
      <c r="K2616" s="28"/>
      <c r="M2616">
        <v>0</v>
      </c>
      <c r="N2616">
        <v>1</v>
      </c>
      <c r="P2616" t="s">
        <v>14512</v>
      </c>
      <c r="Q2616">
        <f t="shared" si="40"/>
        <v>7873</v>
      </c>
      <c r="R2616">
        <f>IF(COUNTIF($A$2:A2616,A2616)=1,Q2616,"")</f>
        <v>7873</v>
      </c>
    </row>
    <row r="2617" spans="1:18">
      <c r="A2617" t="s">
        <v>18567</v>
      </c>
      <c r="B2617" t="s">
        <v>663</v>
      </c>
      <c r="C2617" t="s">
        <v>3098</v>
      </c>
      <c r="D2617" t="s">
        <v>100</v>
      </c>
      <c r="E2617" t="s">
        <v>14509</v>
      </c>
      <c r="F2617" t="s">
        <v>18568</v>
      </c>
      <c r="G2617" t="s">
        <v>67</v>
      </c>
      <c r="H2617" t="s">
        <v>14574</v>
      </c>
      <c r="I2617" t="s">
        <v>921</v>
      </c>
      <c r="J2617" s="28">
        <v>45146</v>
      </c>
      <c r="K2617" s="28"/>
      <c r="M2617">
        <v>0</v>
      </c>
      <c r="N2617">
        <v>1</v>
      </c>
      <c r="P2617" t="s">
        <v>14550</v>
      </c>
      <c r="Q2617">
        <f t="shared" si="40"/>
        <v>2146</v>
      </c>
      <c r="R2617">
        <f>IF(COUNTIF($A$2:A2617,A2617)=1,Q2617,"")</f>
        <v>2146</v>
      </c>
    </row>
    <row r="2618" spans="1:18">
      <c r="A2618" t="s">
        <v>5813</v>
      </c>
      <c r="B2618" t="s">
        <v>950</v>
      </c>
      <c r="C2618" t="s">
        <v>14962</v>
      </c>
      <c r="D2618" t="s">
        <v>119</v>
      </c>
      <c r="E2618" t="s">
        <v>14543</v>
      </c>
      <c r="F2618" t="s">
        <v>18569</v>
      </c>
      <c r="G2618" t="s">
        <v>53</v>
      </c>
      <c r="H2618" t="s">
        <v>14742</v>
      </c>
      <c r="I2618" t="s">
        <v>826</v>
      </c>
      <c r="J2618" s="28">
        <v>45748</v>
      </c>
      <c r="K2618" s="28">
        <v>45689</v>
      </c>
      <c r="L2618">
        <v>113</v>
      </c>
      <c r="M2618">
        <v>1</v>
      </c>
      <c r="N2618">
        <v>1</v>
      </c>
      <c r="O2618">
        <v>0.8</v>
      </c>
      <c r="P2618" t="s">
        <v>14550</v>
      </c>
      <c r="Q2618">
        <f t="shared" si="40"/>
        <v>2873</v>
      </c>
      <c r="R2618">
        <f>IF(COUNTIF($A$2:A2618,A2618)=1,Q2618,"")</f>
        <v>2873</v>
      </c>
    </row>
    <row r="2619" spans="1:18">
      <c r="A2619" t="s">
        <v>18570</v>
      </c>
      <c r="B2619" t="s">
        <v>945</v>
      </c>
      <c r="C2619" t="s">
        <v>3098</v>
      </c>
      <c r="D2619" t="s">
        <v>73</v>
      </c>
      <c r="E2619" t="s">
        <v>14522</v>
      </c>
      <c r="F2619" t="s">
        <v>18571</v>
      </c>
      <c r="G2619" t="s">
        <v>133</v>
      </c>
      <c r="H2619" t="s">
        <v>15448</v>
      </c>
      <c r="I2619" t="s">
        <v>2014</v>
      </c>
      <c r="J2619" s="28">
        <v>45659</v>
      </c>
      <c r="K2619" s="28"/>
      <c r="M2619">
        <v>0</v>
      </c>
      <c r="N2619">
        <v>1</v>
      </c>
      <c r="O2619">
        <v>8.6999999999999993</v>
      </c>
      <c r="P2619" t="s">
        <v>14516</v>
      </c>
      <c r="Q2619">
        <f t="shared" si="40"/>
        <v>42931</v>
      </c>
      <c r="R2619">
        <f>IF(COUNTIF($A$2:A2619,A2619)=1,Q2619,"")</f>
        <v>42931</v>
      </c>
    </row>
    <row r="2620" spans="1:18">
      <c r="A2620" t="s">
        <v>18572</v>
      </c>
      <c r="B2620" t="s">
        <v>2352</v>
      </c>
      <c r="C2620" t="s">
        <v>15226</v>
      </c>
      <c r="D2620" t="s">
        <v>73</v>
      </c>
      <c r="E2620" t="s">
        <v>14522</v>
      </c>
      <c r="F2620" t="s">
        <v>18573</v>
      </c>
      <c r="G2620" t="s">
        <v>53</v>
      </c>
      <c r="H2620" t="s">
        <v>15789</v>
      </c>
      <c r="I2620" t="s">
        <v>2240</v>
      </c>
      <c r="J2620" s="28">
        <v>44651</v>
      </c>
      <c r="K2620" s="28"/>
      <c r="M2620">
        <v>0</v>
      </c>
      <c r="N2620">
        <v>1</v>
      </c>
      <c r="O2620">
        <v>35</v>
      </c>
      <c r="P2620" t="s">
        <v>14550</v>
      </c>
      <c r="Q2620">
        <f t="shared" si="40"/>
        <v>46215</v>
      </c>
      <c r="R2620">
        <f>IF(COUNTIF($A$2:A2620,A2620)=1,Q2620,"")</f>
        <v>46215</v>
      </c>
    </row>
    <row r="2621" spans="1:18">
      <c r="A2621" t="s">
        <v>18574</v>
      </c>
      <c r="B2621" t="s">
        <v>5854</v>
      </c>
      <c r="C2621" t="s">
        <v>16176</v>
      </c>
      <c r="D2621" t="s">
        <v>52</v>
      </c>
      <c r="E2621" t="s">
        <v>14543</v>
      </c>
      <c r="F2621" t="s">
        <v>18575</v>
      </c>
      <c r="G2621" t="s">
        <v>80</v>
      </c>
      <c r="H2621" t="s">
        <v>14530</v>
      </c>
      <c r="I2621" t="s">
        <v>2867</v>
      </c>
      <c r="J2621" s="28">
        <v>45191</v>
      </c>
      <c r="K2621" s="28">
        <v>45138</v>
      </c>
      <c r="L2621">
        <v>55</v>
      </c>
      <c r="M2621">
        <v>0</v>
      </c>
      <c r="N2621">
        <v>1</v>
      </c>
      <c r="O2621">
        <v>17.5</v>
      </c>
      <c r="P2621" t="s">
        <v>14524</v>
      </c>
      <c r="Q2621">
        <f t="shared" si="40"/>
        <v>120769</v>
      </c>
      <c r="R2621">
        <f>IF(COUNTIF($A$2:A2621,A2621)=1,Q2621,"")</f>
        <v>120769</v>
      </c>
    </row>
    <row r="2622" spans="1:18">
      <c r="A2622" t="s">
        <v>5888</v>
      </c>
      <c r="B2622" t="s">
        <v>1014</v>
      </c>
      <c r="C2622" t="s">
        <v>3098</v>
      </c>
      <c r="D2622" t="s">
        <v>100</v>
      </c>
      <c r="E2622" t="s">
        <v>14504</v>
      </c>
      <c r="F2622" t="s">
        <v>18576</v>
      </c>
      <c r="G2622" t="s">
        <v>133</v>
      </c>
      <c r="H2622" t="s">
        <v>14560</v>
      </c>
      <c r="I2622" t="s">
        <v>1336</v>
      </c>
      <c r="J2622" s="28">
        <v>45607</v>
      </c>
      <c r="K2622" s="28"/>
      <c r="M2622">
        <v>0</v>
      </c>
      <c r="N2622">
        <v>1</v>
      </c>
      <c r="O2622">
        <v>31</v>
      </c>
      <c r="P2622" t="s">
        <v>14512</v>
      </c>
      <c r="Q2622">
        <f t="shared" si="40"/>
        <v>5469</v>
      </c>
      <c r="R2622">
        <f>IF(COUNTIF($A$2:A2622,A2622)=1,Q2622,"")</f>
        <v>5469</v>
      </c>
    </row>
    <row r="2623" spans="1:18">
      <c r="A2623" t="s">
        <v>18577</v>
      </c>
      <c r="B2623" t="s">
        <v>2445</v>
      </c>
      <c r="C2623" t="s">
        <v>3098</v>
      </c>
      <c r="D2623" t="s">
        <v>100</v>
      </c>
      <c r="E2623" t="s">
        <v>14558</v>
      </c>
      <c r="F2623" t="s">
        <v>14529</v>
      </c>
      <c r="G2623" t="s">
        <v>74</v>
      </c>
      <c r="H2623" t="s">
        <v>14571</v>
      </c>
      <c r="I2623" t="s">
        <v>3338</v>
      </c>
      <c r="J2623" s="28">
        <v>44690</v>
      </c>
      <c r="K2623" s="28">
        <v>44776</v>
      </c>
      <c r="L2623">
        <v>158</v>
      </c>
      <c r="M2623">
        <v>0</v>
      </c>
      <c r="N2623">
        <v>1</v>
      </c>
      <c r="P2623" t="s">
        <v>14507</v>
      </c>
      <c r="Q2623">
        <f t="shared" si="40"/>
        <v>7000</v>
      </c>
      <c r="R2623">
        <f>IF(COUNTIF($A$2:A2623,A2623)=1,Q2623,"")</f>
        <v>7000</v>
      </c>
    </row>
    <row r="2624" spans="1:18">
      <c r="A2624" t="s">
        <v>18578</v>
      </c>
      <c r="B2624" t="s">
        <v>1354</v>
      </c>
      <c r="C2624" t="s">
        <v>3098</v>
      </c>
      <c r="D2624" t="s">
        <v>52</v>
      </c>
      <c r="E2624" t="s">
        <v>14504</v>
      </c>
      <c r="F2624" t="s">
        <v>18579</v>
      </c>
      <c r="G2624" t="s">
        <v>14519</v>
      </c>
      <c r="H2624" t="s">
        <v>14938</v>
      </c>
      <c r="I2624" t="s">
        <v>3565</v>
      </c>
      <c r="J2624" s="28">
        <v>44763</v>
      </c>
      <c r="K2624" s="28"/>
      <c r="M2624">
        <v>0</v>
      </c>
      <c r="N2624">
        <v>1</v>
      </c>
      <c r="O2624">
        <v>34.1</v>
      </c>
      <c r="P2624" t="s">
        <v>14516</v>
      </c>
      <c r="Q2624">
        <f t="shared" si="40"/>
        <v>101380</v>
      </c>
      <c r="R2624">
        <f>IF(COUNTIF($A$2:A2624,A2624)=1,Q2624,"")</f>
        <v>101380</v>
      </c>
    </row>
    <row r="2625" spans="1:18">
      <c r="A2625" t="s">
        <v>4884</v>
      </c>
      <c r="B2625" t="s">
        <v>1576</v>
      </c>
      <c r="C2625" t="s">
        <v>14596</v>
      </c>
      <c r="D2625" t="s">
        <v>73</v>
      </c>
      <c r="E2625" t="s">
        <v>14590</v>
      </c>
      <c r="F2625" t="s">
        <v>18580</v>
      </c>
      <c r="G2625" t="s">
        <v>90</v>
      </c>
      <c r="H2625" t="s">
        <v>14540</v>
      </c>
      <c r="I2625" t="s">
        <v>1029</v>
      </c>
      <c r="J2625" s="28">
        <v>45368</v>
      </c>
      <c r="K2625" s="28"/>
      <c r="M2625">
        <v>0</v>
      </c>
      <c r="N2625">
        <v>1</v>
      </c>
      <c r="O2625">
        <v>31.4</v>
      </c>
      <c r="P2625" t="s">
        <v>14550</v>
      </c>
      <c r="Q2625">
        <f t="shared" si="40"/>
        <v>43139</v>
      </c>
      <c r="R2625">
        <f>IF(COUNTIF($A$2:A2625,A2625)=1,Q2625,"")</f>
        <v>43139</v>
      </c>
    </row>
    <row r="2626" spans="1:18">
      <c r="A2626" t="s">
        <v>18581</v>
      </c>
      <c r="B2626" t="s">
        <v>4370</v>
      </c>
      <c r="C2626" t="s">
        <v>15314</v>
      </c>
      <c r="D2626" t="s">
        <v>73</v>
      </c>
      <c r="E2626" t="s">
        <v>14590</v>
      </c>
      <c r="F2626" t="s">
        <v>18582</v>
      </c>
      <c r="G2626" t="s">
        <v>61</v>
      </c>
      <c r="H2626" t="s">
        <v>14532</v>
      </c>
      <c r="I2626" t="s">
        <v>408</v>
      </c>
      <c r="J2626" s="28">
        <v>45059</v>
      </c>
      <c r="K2626" s="28"/>
      <c r="M2626">
        <v>0</v>
      </c>
      <c r="N2626">
        <v>1</v>
      </c>
      <c r="O2626">
        <v>10.1</v>
      </c>
      <c r="P2626" t="s">
        <v>14507</v>
      </c>
      <c r="Q2626">
        <f t="shared" ref="Q2626:Q2689" si="41">IFERROR(IF(RIGHT(UPPER(TRIM(F2626)),1)="K",VALUE(SUBSTITUTE(SUBSTITUTE(LEFT(TRIM(F2626),LEN(TRIM(F2626))-1),"$",""),",",""))*1000,IF(RIGHT(UPPER(TRIM(F2626)),1)="M",VALUE(SUBSTITUTE(SUBSTITUTE(LEFT(TRIM(F2626),LEN(TRIM(F2626))-1),"$",""),",",""))*1000000,VALUE(SUBSTITUTE(SUBSTITUTE(TRIM(F2626),"$",""),",","")))),"")</f>
        <v>15654</v>
      </c>
      <c r="R2626">
        <f>IF(COUNTIF($A$2:A2626,A2626)=1,Q2626,"")</f>
        <v>15654</v>
      </c>
    </row>
    <row r="2627" spans="1:18">
      <c r="A2627" t="s">
        <v>12801</v>
      </c>
      <c r="B2627" t="s">
        <v>6936</v>
      </c>
      <c r="C2627" t="s">
        <v>14969</v>
      </c>
      <c r="D2627" t="s">
        <v>119</v>
      </c>
      <c r="E2627" t="s">
        <v>14590</v>
      </c>
      <c r="F2627" t="s">
        <v>18583</v>
      </c>
      <c r="G2627" t="s">
        <v>80</v>
      </c>
      <c r="H2627" t="s">
        <v>14616</v>
      </c>
      <c r="I2627" t="s">
        <v>404</v>
      </c>
      <c r="J2627" s="28">
        <v>45450</v>
      </c>
      <c r="K2627" s="28"/>
      <c r="M2627">
        <v>0</v>
      </c>
      <c r="N2627">
        <v>1</v>
      </c>
      <c r="O2627">
        <v>25.7</v>
      </c>
      <c r="P2627" t="s">
        <v>14524</v>
      </c>
      <c r="Q2627">
        <f t="shared" si="41"/>
        <v>6598</v>
      </c>
      <c r="R2627">
        <f>IF(COUNTIF($A$2:A2627,A2627)=1,Q2627,"")</f>
        <v>6598</v>
      </c>
    </row>
    <row r="2628" spans="1:18">
      <c r="A2628" t="s">
        <v>18584</v>
      </c>
      <c r="B2628" t="s">
        <v>1736</v>
      </c>
      <c r="C2628" t="s">
        <v>15943</v>
      </c>
      <c r="D2628" t="s">
        <v>119</v>
      </c>
      <c r="E2628" t="s">
        <v>14509</v>
      </c>
      <c r="F2628" t="s">
        <v>15527</v>
      </c>
      <c r="G2628" t="s">
        <v>133</v>
      </c>
      <c r="H2628" t="s">
        <v>14580</v>
      </c>
      <c r="I2628" t="s">
        <v>1912</v>
      </c>
      <c r="J2628" s="28">
        <v>45287</v>
      </c>
      <c r="K2628" s="28"/>
      <c r="M2628">
        <v>0</v>
      </c>
      <c r="N2628">
        <v>1</v>
      </c>
      <c r="O2628">
        <v>30.2</v>
      </c>
      <c r="P2628" t="s">
        <v>14550</v>
      </c>
      <c r="Q2628">
        <f t="shared" si="41"/>
        <v>5000</v>
      </c>
      <c r="R2628">
        <f>IF(COUNTIF($A$2:A2628,A2628)=1,Q2628,"")</f>
        <v>5000</v>
      </c>
    </row>
    <row r="2629" spans="1:18">
      <c r="A2629" t="s">
        <v>18585</v>
      </c>
      <c r="B2629" t="s">
        <v>2946</v>
      </c>
      <c r="C2629" t="s">
        <v>15547</v>
      </c>
      <c r="D2629" t="s">
        <v>100</v>
      </c>
      <c r="E2629" t="s">
        <v>14558</v>
      </c>
      <c r="F2629" t="s">
        <v>18586</v>
      </c>
      <c r="G2629" t="s">
        <v>67</v>
      </c>
      <c r="H2629" t="s">
        <v>14571</v>
      </c>
      <c r="I2629" t="s">
        <v>232</v>
      </c>
      <c r="J2629" s="28">
        <v>45526</v>
      </c>
      <c r="K2629" s="28">
        <v>45655</v>
      </c>
      <c r="L2629">
        <v>167</v>
      </c>
      <c r="M2629">
        <v>0</v>
      </c>
      <c r="N2629">
        <v>1</v>
      </c>
      <c r="O2629">
        <v>15.9</v>
      </c>
      <c r="P2629" t="s">
        <v>14512</v>
      </c>
      <c r="Q2629">
        <f t="shared" si="41"/>
        <v>4724</v>
      </c>
      <c r="R2629">
        <f>IF(COUNTIF($A$2:A2629,A2629)=1,Q2629,"")</f>
        <v>4724</v>
      </c>
    </row>
    <row r="2630" spans="1:18">
      <c r="A2630" t="s">
        <v>11662</v>
      </c>
      <c r="B2630" t="s">
        <v>1948</v>
      </c>
      <c r="C2630" t="s">
        <v>14992</v>
      </c>
      <c r="D2630" t="s">
        <v>60</v>
      </c>
      <c r="E2630" t="s">
        <v>14509</v>
      </c>
      <c r="F2630" t="s">
        <v>18587</v>
      </c>
      <c r="G2630" t="s">
        <v>53</v>
      </c>
      <c r="H2630" t="s">
        <v>14532</v>
      </c>
      <c r="I2630" t="s">
        <v>1581</v>
      </c>
      <c r="J2630" s="28">
        <v>44880</v>
      </c>
      <c r="K2630" s="28"/>
      <c r="M2630">
        <v>0</v>
      </c>
      <c r="N2630">
        <v>1</v>
      </c>
      <c r="O2630">
        <v>9.9</v>
      </c>
      <c r="P2630" t="s">
        <v>14550</v>
      </c>
      <c r="Q2630">
        <f t="shared" si="41"/>
        <v>16922</v>
      </c>
      <c r="R2630">
        <f>IF(COUNTIF($A$2:A2630,A2630)=1,Q2630,"")</f>
        <v>16922</v>
      </c>
    </row>
    <row r="2631" spans="1:18">
      <c r="A2631" t="s">
        <v>6811</v>
      </c>
      <c r="B2631" t="s">
        <v>3407</v>
      </c>
      <c r="C2631" t="s">
        <v>14964</v>
      </c>
      <c r="D2631" t="s">
        <v>52</v>
      </c>
      <c r="E2631" t="s">
        <v>14590</v>
      </c>
      <c r="F2631" t="s">
        <v>18588</v>
      </c>
      <c r="G2631" t="s">
        <v>133</v>
      </c>
      <c r="H2631" t="s">
        <v>14549</v>
      </c>
      <c r="I2631" t="s">
        <v>1566</v>
      </c>
      <c r="J2631" s="28">
        <v>44789</v>
      </c>
      <c r="K2631" s="28"/>
      <c r="M2631">
        <v>0</v>
      </c>
      <c r="N2631">
        <v>1</v>
      </c>
      <c r="O2631">
        <v>18.2</v>
      </c>
      <c r="P2631" t="s">
        <v>14550</v>
      </c>
      <c r="Q2631">
        <f t="shared" si="41"/>
        <v>57619</v>
      </c>
      <c r="R2631">
        <f>IF(COUNTIF($A$2:A2631,A2631)=1,Q2631,"")</f>
        <v>57619</v>
      </c>
    </row>
    <row r="2632" spans="1:18">
      <c r="A2632" t="s">
        <v>7449</v>
      </c>
      <c r="B2632" t="s">
        <v>2827</v>
      </c>
      <c r="C2632" t="s">
        <v>15076</v>
      </c>
      <c r="D2632" t="s">
        <v>73</v>
      </c>
      <c r="E2632" t="s">
        <v>14590</v>
      </c>
      <c r="F2632" t="s">
        <v>18589</v>
      </c>
      <c r="G2632" t="s">
        <v>53</v>
      </c>
      <c r="H2632" t="s">
        <v>14530</v>
      </c>
      <c r="I2632" t="s">
        <v>12185</v>
      </c>
      <c r="J2632" s="28">
        <v>45535</v>
      </c>
      <c r="K2632" s="28"/>
      <c r="M2632">
        <v>0</v>
      </c>
      <c r="N2632">
        <v>1</v>
      </c>
      <c r="O2632">
        <v>12.6</v>
      </c>
      <c r="P2632" t="s">
        <v>14512</v>
      </c>
      <c r="Q2632">
        <f t="shared" si="41"/>
        <v>31604</v>
      </c>
      <c r="R2632">
        <f>IF(COUNTIF($A$2:A2632,A2632)=1,Q2632,"")</f>
        <v>31604</v>
      </c>
    </row>
    <row r="2633" spans="1:18">
      <c r="A2633" t="s">
        <v>18590</v>
      </c>
      <c r="B2633" t="s">
        <v>713</v>
      </c>
      <c r="C2633" t="s">
        <v>16451</v>
      </c>
      <c r="D2633" t="s">
        <v>60</v>
      </c>
      <c r="E2633" t="s">
        <v>14509</v>
      </c>
      <c r="F2633" t="s">
        <v>18591</v>
      </c>
      <c r="G2633" t="s">
        <v>61</v>
      </c>
      <c r="H2633" t="s">
        <v>14549</v>
      </c>
      <c r="I2633" t="s">
        <v>1908</v>
      </c>
      <c r="J2633" s="28">
        <v>44914</v>
      </c>
      <c r="K2633" s="28"/>
      <c r="M2633">
        <v>0</v>
      </c>
      <c r="N2633">
        <v>1</v>
      </c>
      <c r="O2633">
        <v>30.4</v>
      </c>
      <c r="P2633" t="s">
        <v>14512</v>
      </c>
      <c r="Q2633">
        <f t="shared" si="41"/>
        <v>11938</v>
      </c>
      <c r="R2633">
        <f>IF(COUNTIF($A$2:A2633,A2633)=1,Q2633,"")</f>
        <v>11938</v>
      </c>
    </row>
    <row r="2634" spans="1:18">
      <c r="A2634" t="s">
        <v>10440</v>
      </c>
      <c r="B2634" t="s">
        <v>10476</v>
      </c>
      <c r="C2634" t="s">
        <v>3098</v>
      </c>
      <c r="D2634" t="s">
        <v>73</v>
      </c>
      <c r="E2634" t="s">
        <v>14517</v>
      </c>
      <c r="F2634" t="s">
        <v>18592</v>
      </c>
      <c r="G2634" t="s">
        <v>74</v>
      </c>
      <c r="H2634" t="s">
        <v>14571</v>
      </c>
      <c r="I2634" t="s">
        <v>2644</v>
      </c>
      <c r="J2634" s="28">
        <v>45290</v>
      </c>
      <c r="K2634" s="28"/>
      <c r="M2634">
        <v>0</v>
      </c>
      <c r="N2634">
        <v>1</v>
      </c>
      <c r="O2634">
        <v>1.3</v>
      </c>
      <c r="P2634" t="s">
        <v>14507</v>
      </c>
      <c r="Q2634">
        <f t="shared" si="41"/>
        <v>39905</v>
      </c>
      <c r="R2634">
        <f>IF(COUNTIF($A$2:A2634,A2634)=1,Q2634,"")</f>
        <v>39905</v>
      </c>
    </row>
    <row r="2635" spans="1:18">
      <c r="A2635" t="s">
        <v>13602</v>
      </c>
      <c r="B2635" t="s">
        <v>919</v>
      </c>
      <c r="C2635" t="s">
        <v>3098</v>
      </c>
      <c r="D2635" t="s">
        <v>60</v>
      </c>
      <c r="E2635" t="s">
        <v>14590</v>
      </c>
      <c r="F2635" t="s">
        <v>18593</v>
      </c>
      <c r="G2635" t="s">
        <v>90</v>
      </c>
      <c r="H2635" t="s">
        <v>14568</v>
      </c>
      <c r="I2635" t="s">
        <v>2651</v>
      </c>
      <c r="J2635" s="28">
        <v>45120</v>
      </c>
      <c r="K2635" s="28"/>
      <c r="M2635">
        <v>0</v>
      </c>
      <c r="N2635">
        <v>1</v>
      </c>
      <c r="O2635">
        <v>17.7</v>
      </c>
      <c r="P2635" t="s">
        <v>14524</v>
      </c>
      <c r="Q2635">
        <f t="shared" si="41"/>
        <v>21596</v>
      </c>
      <c r="R2635">
        <f>IF(COUNTIF($A$2:A2635,A2635)=1,Q2635,"")</f>
        <v>21596</v>
      </c>
    </row>
    <row r="2636" spans="1:18">
      <c r="A2636" t="s">
        <v>18594</v>
      </c>
      <c r="B2636" t="s">
        <v>3404</v>
      </c>
      <c r="C2636" t="s">
        <v>14860</v>
      </c>
      <c r="D2636" t="s">
        <v>60</v>
      </c>
      <c r="E2636" t="s">
        <v>14522</v>
      </c>
      <c r="F2636" t="s">
        <v>18595</v>
      </c>
      <c r="G2636" t="s">
        <v>14519</v>
      </c>
      <c r="H2636" t="s">
        <v>14619</v>
      </c>
      <c r="I2636" t="s">
        <v>2738</v>
      </c>
      <c r="J2636" s="28">
        <v>45674</v>
      </c>
      <c r="K2636" s="28"/>
      <c r="M2636">
        <v>0</v>
      </c>
      <c r="N2636">
        <v>1</v>
      </c>
      <c r="O2636">
        <v>14.2</v>
      </c>
      <c r="P2636" t="s">
        <v>14524</v>
      </c>
      <c r="Q2636">
        <f t="shared" si="41"/>
        <v>21743</v>
      </c>
      <c r="R2636">
        <f>IF(COUNTIF($A$2:A2636,A2636)=1,Q2636,"")</f>
        <v>21743</v>
      </c>
    </row>
    <row r="2637" spans="1:18">
      <c r="A2637" t="s">
        <v>8756</v>
      </c>
      <c r="B2637" t="s">
        <v>3684</v>
      </c>
      <c r="C2637" t="s">
        <v>14786</v>
      </c>
      <c r="D2637" t="s">
        <v>100</v>
      </c>
      <c r="E2637" t="s">
        <v>14543</v>
      </c>
      <c r="F2637" t="s">
        <v>18596</v>
      </c>
      <c r="G2637" t="s">
        <v>133</v>
      </c>
      <c r="H2637" t="s">
        <v>14696</v>
      </c>
      <c r="I2637" t="s">
        <v>2221</v>
      </c>
      <c r="J2637" s="28">
        <v>45092</v>
      </c>
      <c r="K2637" s="28">
        <v>45007</v>
      </c>
      <c r="L2637">
        <v>64</v>
      </c>
      <c r="M2637">
        <v>1</v>
      </c>
      <c r="N2637">
        <v>3</v>
      </c>
      <c r="O2637">
        <v>34.1</v>
      </c>
      <c r="P2637" t="s">
        <v>14550</v>
      </c>
      <c r="Q2637">
        <f t="shared" si="41"/>
        <v>2823</v>
      </c>
      <c r="R2637">
        <f>IF(COUNTIF($A$2:A2637,A2637)=1,Q2637,"")</f>
        <v>2823</v>
      </c>
    </row>
    <row r="2638" spans="1:18">
      <c r="A2638" t="s">
        <v>18597</v>
      </c>
      <c r="B2638" t="s">
        <v>9135</v>
      </c>
      <c r="C2638" t="s">
        <v>14608</v>
      </c>
      <c r="D2638" t="s">
        <v>119</v>
      </c>
      <c r="E2638" t="s">
        <v>14590</v>
      </c>
      <c r="F2638" t="s">
        <v>18598</v>
      </c>
      <c r="G2638" t="s">
        <v>90</v>
      </c>
      <c r="H2638" t="s">
        <v>14527</v>
      </c>
      <c r="I2638" t="s">
        <v>5308</v>
      </c>
      <c r="J2638" s="28">
        <v>44851</v>
      </c>
      <c r="K2638" s="28"/>
      <c r="M2638">
        <v>0</v>
      </c>
      <c r="N2638">
        <v>1</v>
      </c>
      <c r="O2638">
        <v>22.2</v>
      </c>
      <c r="P2638" t="s">
        <v>14524</v>
      </c>
      <c r="Q2638">
        <f t="shared" si="41"/>
        <v>5654</v>
      </c>
      <c r="R2638">
        <f>IF(COUNTIF($A$2:A2638,A2638)=1,Q2638,"")</f>
        <v>5654</v>
      </c>
    </row>
    <row r="2639" spans="1:18">
      <c r="A2639" t="s">
        <v>18599</v>
      </c>
      <c r="B2639" t="s">
        <v>1610</v>
      </c>
      <c r="C2639" t="s">
        <v>15392</v>
      </c>
      <c r="D2639" t="s">
        <v>119</v>
      </c>
      <c r="E2639" t="s">
        <v>14509</v>
      </c>
      <c r="F2639" t="s">
        <v>18600</v>
      </c>
      <c r="G2639" t="s">
        <v>80</v>
      </c>
      <c r="H2639" t="s">
        <v>14682</v>
      </c>
      <c r="I2639" t="s">
        <v>2874</v>
      </c>
      <c r="J2639" s="28">
        <v>44708</v>
      </c>
      <c r="K2639" s="28"/>
      <c r="M2639">
        <v>0</v>
      </c>
      <c r="N2639">
        <v>1</v>
      </c>
      <c r="O2639">
        <v>13.7</v>
      </c>
      <c r="P2639" t="s">
        <v>14524</v>
      </c>
      <c r="Q2639">
        <f t="shared" si="41"/>
        <v>9434</v>
      </c>
      <c r="R2639">
        <f>IF(COUNTIF($A$2:A2639,A2639)=1,Q2639,"")</f>
        <v>9434</v>
      </c>
    </row>
    <row r="2640" spans="1:18">
      <c r="A2640" t="s">
        <v>12337</v>
      </c>
      <c r="B2640" t="s">
        <v>2053</v>
      </c>
      <c r="C2640" t="s">
        <v>3098</v>
      </c>
      <c r="D2640" t="s">
        <v>52</v>
      </c>
      <c r="E2640" t="s">
        <v>14558</v>
      </c>
      <c r="F2640" t="s">
        <v>18601</v>
      </c>
      <c r="G2640" t="s">
        <v>61</v>
      </c>
      <c r="H2640" t="s">
        <v>14798</v>
      </c>
      <c r="I2640" t="s">
        <v>1216</v>
      </c>
      <c r="J2640" s="28">
        <v>45032</v>
      </c>
      <c r="K2640" s="28">
        <v>45037</v>
      </c>
      <c r="L2640">
        <v>102</v>
      </c>
      <c r="M2640">
        <v>0</v>
      </c>
      <c r="N2640">
        <v>1</v>
      </c>
      <c r="P2640" t="s">
        <v>14550</v>
      </c>
      <c r="Q2640">
        <f t="shared" si="41"/>
        <v>176366</v>
      </c>
      <c r="R2640">
        <f>IF(COUNTIF($A$2:A2640,A2640)=1,Q2640,"")</f>
        <v>176366</v>
      </c>
    </row>
    <row r="2641" spans="1:18">
      <c r="A2641" t="s">
        <v>13356</v>
      </c>
      <c r="B2641" t="s">
        <v>6119</v>
      </c>
      <c r="C2641" t="s">
        <v>15515</v>
      </c>
      <c r="D2641" t="s">
        <v>73</v>
      </c>
      <c r="E2641" t="s">
        <v>14558</v>
      </c>
      <c r="F2641" t="s">
        <v>18602</v>
      </c>
      <c r="G2641" t="s">
        <v>14519</v>
      </c>
      <c r="H2641" t="s">
        <v>14742</v>
      </c>
      <c r="I2641" t="s">
        <v>2522</v>
      </c>
      <c r="J2641" s="28">
        <v>44948</v>
      </c>
      <c r="K2641" s="28">
        <v>45002</v>
      </c>
      <c r="L2641">
        <v>83</v>
      </c>
      <c r="M2641">
        <v>0</v>
      </c>
      <c r="N2641">
        <v>1</v>
      </c>
      <c r="O2641">
        <v>4.7</v>
      </c>
      <c r="P2641" t="s">
        <v>14550</v>
      </c>
      <c r="Q2641">
        <f t="shared" si="41"/>
        <v>27663</v>
      </c>
      <c r="R2641">
        <f>IF(COUNTIF($A$2:A2641,A2641)=1,Q2641,"")</f>
        <v>27663</v>
      </c>
    </row>
    <row r="2642" spans="1:18">
      <c r="A2642" t="s">
        <v>18603</v>
      </c>
      <c r="B2642" t="s">
        <v>1298</v>
      </c>
      <c r="C2642" t="s">
        <v>14969</v>
      </c>
      <c r="D2642" t="s">
        <v>119</v>
      </c>
      <c r="E2642" t="s">
        <v>14590</v>
      </c>
      <c r="F2642" t="s">
        <v>18604</v>
      </c>
      <c r="G2642" t="s">
        <v>53</v>
      </c>
      <c r="H2642" t="s">
        <v>14527</v>
      </c>
      <c r="I2642" t="s">
        <v>2026</v>
      </c>
      <c r="J2642" s="28">
        <v>45616</v>
      </c>
      <c r="K2642" s="28"/>
      <c r="M2642">
        <v>0</v>
      </c>
      <c r="N2642">
        <v>1</v>
      </c>
      <c r="O2642">
        <v>10.199999999999999</v>
      </c>
      <c r="P2642" t="s">
        <v>14512</v>
      </c>
      <c r="Q2642">
        <f t="shared" si="41"/>
        <v>7985</v>
      </c>
      <c r="R2642">
        <f>IF(COUNTIF($A$2:A2642,A2642)=1,Q2642,"")</f>
        <v>7985</v>
      </c>
    </row>
    <row r="2643" spans="1:18">
      <c r="A2643" t="s">
        <v>18605</v>
      </c>
      <c r="B2643" t="s">
        <v>2268</v>
      </c>
      <c r="C2643" t="s">
        <v>3098</v>
      </c>
      <c r="D2643" t="s">
        <v>60</v>
      </c>
      <c r="E2643" t="s">
        <v>14504</v>
      </c>
      <c r="F2643" t="s">
        <v>18606</v>
      </c>
      <c r="G2643" t="s">
        <v>67</v>
      </c>
      <c r="H2643" t="s">
        <v>14506</v>
      </c>
      <c r="I2643" t="s">
        <v>3442</v>
      </c>
      <c r="J2643" s="28">
        <v>44776</v>
      </c>
      <c r="K2643" s="28"/>
      <c r="M2643">
        <v>0</v>
      </c>
      <c r="N2643">
        <v>1</v>
      </c>
      <c r="O2643">
        <v>2.2999999999999998</v>
      </c>
      <c r="P2643" t="s">
        <v>14516</v>
      </c>
      <c r="Q2643">
        <f t="shared" si="41"/>
        <v>17628</v>
      </c>
      <c r="R2643">
        <f>IF(COUNTIF($A$2:A2643,A2643)=1,Q2643,"")</f>
        <v>17628</v>
      </c>
    </row>
    <row r="2644" spans="1:18">
      <c r="A2644" t="s">
        <v>4487</v>
      </c>
      <c r="B2644" t="s">
        <v>3513</v>
      </c>
      <c r="C2644" t="s">
        <v>14960</v>
      </c>
      <c r="D2644" t="s">
        <v>52</v>
      </c>
      <c r="E2644" t="s">
        <v>14517</v>
      </c>
      <c r="F2644" t="s">
        <v>18607</v>
      </c>
      <c r="G2644" t="s">
        <v>53</v>
      </c>
      <c r="H2644" t="s">
        <v>14630</v>
      </c>
      <c r="I2644" t="s">
        <v>548</v>
      </c>
      <c r="J2644" s="28">
        <v>45412</v>
      </c>
      <c r="K2644" s="28"/>
      <c r="M2644">
        <v>0</v>
      </c>
      <c r="N2644">
        <v>1</v>
      </c>
      <c r="O2644">
        <v>13.7</v>
      </c>
      <c r="P2644" t="s">
        <v>14512</v>
      </c>
      <c r="Q2644">
        <f t="shared" si="41"/>
        <v>123272</v>
      </c>
      <c r="R2644">
        <f>IF(COUNTIF($A$2:A2644,A2644)=1,Q2644,"")</f>
        <v>123272</v>
      </c>
    </row>
    <row r="2645" spans="1:18">
      <c r="A2645" t="s">
        <v>18608</v>
      </c>
      <c r="B2645" t="s">
        <v>5577</v>
      </c>
      <c r="C2645" t="s">
        <v>15106</v>
      </c>
      <c r="D2645" t="s">
        <v>52</v>
      </c>
      <c r="E2645" t="s">
        <v>14522</v>
      </c>
      <c r="F2645" t="s">
        <v>18609</v>
      </c>
      <c r="G2645" t="s">
        <v>67</v>
      </c>
      <c r="H2645" t="s">
        <v>14549</v>
      </c>
      <c r="I2645" t="s">
        <v>447</v>
      </c>
      <c r="J2645" s="28">
        <v>44932</v>
      </c>
      <c r="K2645" s="28"/>
      <c r="M2645">
        <v>0</v>
      </c>
      <c r="N2645">
        <v>1</v>
      </c>
      <c r="O2645">
        <v>4.3</v>
      </c>
      <c r="P2645" t="s">
        <v>14550</v>
      </c>
      <c r="Q2645">
        <f t="shared" si="41"/>
        <v>76861</v>
      </c>
      <c r="R2645">
        <f>IF(COUNTIF($A$2:A2645,A2645)=1,Q2645,"")</f>
        <v>76861</v>
      </c>
    </row>
    <row r="2646" spans="1:18">
      <c r="A2646" t="s">
        <v>18610</v>
      </c>
      <c r="B2646" t="s">
        <v>3960</v>
      </c>
      <c r="C2646" t="s">
        <v>15475</v>
      </c>
      <c r="D2646" t="s">
        <v>73</v>
      </c>
      <c r="E2646" t="s">
        <v>14558</v>
      </c>
      <c r="F2646" t="s">
        <v>15579</v>
      </c>
      <c r="G2646" t="s">
        <v>67</v>
      </c>
      <c r="H2646" t="s">
        <v>14571</v>
      </c>
      <c r="I2646" t="s">
        <v>192</v>
      </c>
      <c r="J2646" s="28">
        <v>44916</v>
      </c>
      <c r="K2646" s="28">
        <v>44880</v>
      </c>
      <c r="L2646">
        <v>112</v>
      </c>
      <c r="M2646">
        <v>0</v>
      </c>
      <c r="N2646">
        <v>1</v>
      </c>
      <c r="O2646">
        <v>14.6</v>
      </c>
      <c r="P2646" t="s">
        <v>14550</v>
      </c>
      <c r="Q2646">
        <f t="shared" si="41"/>
        <v>21000</v>
      </c>
      <c r="R2646">
        <f>IF(COUNTIF($A$2:A2646,A2646)=1,Q2646,"")</f>
        <v>21000</v>
      </c>
    </row>
    <row r="2647" spans="1:18">
      <c r="A2647" t="s">
        <v>18611</v>
      </c>
      <c r="B2647" t="s">
        <v>1443</v>
      </c>
      <c r="C2647" t="s">
        <v>15259</v>
      </c>
      <c r="D2647" t="s">
        <v>73</v>
      </c>
      <c r="E2647" t="s">
        <v>14517</v>
      </c>
      <c r="F2647" t="s">
        <v>18612</v>
      </c>
      <c r="G2647" t="s">
        <v>14519</v>
      </c>
      <c r="H2647" t="s">
        <v>14598</v>
      </c>
      <c r="I2647" t="s">
        <v>232</v>
      </c>
      <c r="J2647" s="28">
        <v>45581</v>
      </c>
      <c r="K2647" s="28"/>
      <c r="M2647">
        <v>0</v>
      </c>
      <c r="N2647">
        <v>1</v>
      </c>
      <c r="O2647">
        <v>30.4</v>
      </c>
      <c r="P2647" t="s">
        <v>14524</v>
      </c>
      <c r="Q2647">
        <f t="shared" si="41"/>
        <v>14996</v>
      </c>
      <c r="R2647">
        <f>IF(COUNTIF($A$2:A2647,A2647)=1,Q2647,"")</f>
        <v>14996</v>
      </c>
    </row>
    <row r="2648" spans="1:18">
      <c r="A2648" t="s">
        <v>12824</v>
      </c>
      <c r="B2648" t="s">
        <v>8030</v>
      </c>
      <c r="C2648" t="s">
        <v>17283</v>
      </c>
      <c r="D2648" t="s">
        <v>100</v>
      </c>
      <c r="E2648" t="s">
        <v>14590</v>
      </c>
      <c r="F2648" t="s">
        <v>14510</v>
      </c>
      <c r="G2648" t="s">
        <v>14519</v>
      </c>
      <c r="H2648" t="s">
        <v>14540</v>
      </c>
      <c r="I2648" t="s">
        <v>5315</v>
      </c>
      <c r="J2648" s="28">
        <v>44636</v>
      </c>
      <c r="K2648" s="28"/>
      <c r="M2648">
        <v>0</v>
      </c>
      <c r="N2648">
        <v>1</v>
      </c>
      <c r="O2648">
        <v>33.5</v>
      </c>
      <c r="P2648" t="s">
        <v>14524</v>
      </c>
      <c r="Q2648">
        <f t="shared" si="41"/>
        <v>3000</v>
      </c>
      <c r="R2648">
        <f>IF(COUNTIF($A$2:A2648,A2648)=1,Q2648,"")</f>
        <v>3000</v>
      </c>
    </row>
    <row r="2649" spans="1:18">
      <c r="A2649" t="s">
        <v>10241</v>
      </c>
      <c r="B2649" t="s">
        <v>1755</v>
      </c>
      <c r="C2649" t="s">
        <v>3098</v>
      </c>
      <c r="D2649" t="s">
        <v>60</v>
      </c>
      <c r="E2649" t="s">
        <v>14504</v>
      </c>
      <c r="F2649" t="s">
        <v>18613</v>
      </c>
      <c r="G2649" t="s">
        <v>90</v>
      </c>
      <c r="H2649" t="s">
        <v>14571</v>
      </c>
      <c r="I2649" t="s">
        <v>907</v>
      </c>
      <c r="J2649" s="28">
        <v>45057</v>
      </c>
      <c r="K2649" s="28"/>
      <c r="M2649">
        <v>0</v>
      </c>
      <c r="N2649">
        <v>1</v>
      </c>
      <c r="O2649">
        <v>2.2999999999999998</v>
      </c>
      <c r="P2649" t="s">
        <v>14550</v>
      </c>
      <c r="Q2649">
        <f t="shared" si="41"/>
        <v>4702</v>
      </c>
      <c r="R2649">
        <f>IF(COUNTIF($A$2:A2649,A2649)=1,Q2649,"")</f>
        <v>4702</v>
      </c>
    </row>
    <row r="2650" spans="1:18">
      <c r="A2650" t="s">
        <v>13232</v>
      </c>
      <c r="B2650" t="s">
        <v>909</v>
      </c>
      <c r="C2650" t="s">
        <v>15197</v>
      </c>
      <c r="D2650" t="s">
        <v>119</v>
      </c>
      <c r="E2650" t="s">
        <v>14517</v>
      </c>
      <c r="F2650" t="s">
        <v>18614</v>
      </c>
      <c r="G2650" t="s">
        <v>61</v>
      </c>
      <c r="H2650" t="s">
        <v>14545</v>
      </c>
      <c r="I2650" t="s">
        <v>2022</v>
      </c>
      <c r="J2650" s="28">
        <v>44876</v>
      </c>
      <c r="K2650" s="28"/>
      <c r="M2650">
        <v>0</v>
      </c>
      <c r="N2650">
        <v>1</v>
      </c>
      <c r="O2650">
        <v>4.0999999999999996</v>
      </c>
      <c r="P2650" t="s">
        <v>14524</v>
      </c>
      <c r="Q2650">
        <f t="shared" si="41"/>
        <v>12535</v>
      </c>
      <c r="R2650">
        <f>IF(COUNTIF($A$2:A2650,A2650)=1,Q2650,"")</f>
        <v>12535</v>
      </c>
    </row>
    <row r="2651" spans="1:18">
      <c r="A2651" t="s">
        <v>9111</v>
      </c>
      <c r="B2651" t="s">
        <v>2870</v>
      </c>
      <c r="C2651" t="s">
        <v>15620</v>
      </c>
      <c r="D2651" t="s">
        <v>60</v>
      </c>
      <c r="E2651" t="s">
        <v>14590</v>
      </c>
      <c r="F2651" t="s">
        <v>18615</v>
      </c>
      <c r="G2651" t="s">
        <v>61</v>
      </c>
      <c r="H2651" t="s">
        <v>14619</v>
      </c>
      <c r="I2651" t="s">
        <v>536</v>
      </c>
      <c r="J2651" s="28">
        <v>45198</v>
      </c>
      <c r="K2651" s="28"/>
      <c r="M2651">
        <v>0</v>
      </c>
      <c r="N2651">
        <v>1</v>
      </c>
      <c r="O2651">
        <v>34.799999999999997</v>
      </c>
      <c r="P2651" t="s">
        <v>14524</v>
      </c>
      <c r="Q2651">
        <f t="shared" si="41"/>
        <v>22063</v>
      </c>
      <c r="R2651">
        <f>IF(COUNTIF($A$2:A2651,A2651)=1,Q2651,"")</f>
        <v>22063</v>
      </c>
    </row>
    <row r="2652" spans="1:18">
      <c r="A2652" t="s">
        <v>4910</v>
      </c>
      <c r="B2652" t="s">
        <v>11484</v>
      </c>
      <c r="C2652" t="s">
        <v>15090</v>
      </c>
      <c r="D2652" t="s">
        <v>100</v>
      </c>
      <c r="E2652" t="s">
        <v>14509</v>
      </c>
      <c r="F2652" t="s">
        <v>18616</v>
      </c>
      <c r="G2652" t="s">
        <v>14519</v>
      </c>
      <c r="H2652" t="s">
        <v>14682</v>
      </c>
      <c r="I2652" t="s">
        <v>1765</v>
      </c>
      <c r="J2652" s="28">
        <v>45683</v>
      </c>
      <c r="K2652" s="28"/>
      <c r="M2652">
        <v>0</v>
      </c>
      <c r="N2652">
        <v>1</v>
      </c>
      <c r="O2652">
        <v>13.1</v>
      </c>
      <c r="P2652" t="s">
        <v>14512</v>
      </c>
      <c r="Q2652">
        <f t="shared" si="41"/>
        <v>6151</v>
      </c>
      <c r="R2652">
        <f>IF(COUNTIF($A$2:A2652,A2652)=1,Q2652,"")</f>
        <v>6151</v>
      </c>
    </row>
    <row r="2653" spans="1:18">
      <c r="A2653" t="s">
        <v>18617</v>
      </c>
      <c r="B2653" t="s">
        <v>3346</v>
      </c>
      <c r="C2653" t="s">
        <v>15155</v>
      </c>
      <c r="D2653" t="s">
        <v>119</v>
      </c>
      <c r="E2653" t="s">
        <v>14504</v>
      </c>
      <c r="F2653" t="s">
        <v>18618</v>
      </c>
      <c r="G2653" t="s">
        <v>14588</v>
      </c>
      <c r="H2653" t="s">
        <v>14635</v>
      </c>
      <c r="I2653" t="s">
        <v>1426</v>
      </c>
      <c r="J2653" s="28">
        <v>45230</v>
      </c>
      <c r="K2653" s="28"/>
      <c r="M2653">
        <v>0</v>
      </c>
      <c r="N2653">
        <v>1</v>
      </c>
      <c r="O2653">
        <v>11.9</v>
      </c>
      <c r="P2653" t="s">
        <v>14524</v>
      </c>
      <c r="Q2653">
        <f t="shared" si="41"/>
        <v>13840</v>
      </c>
      <c r="R2653">
        <f>IF(COUNTIF($A$2:A2653,A2653)=1,Q2653,"")</f>
        <v>13840</v>
      </c>
    </row>
    <row r="2654" spans="1:18">
      <c r="A2654" t="s">
        <v>4804</v>
      </c>
      <c r="B2654" t="s">
        <v>1089</v>
      </c>
      <c r="C2654" t="s">
        <v>14733</v>
      </c>
      <c r="D2654" t="s">
        <v>119</v>
      </c>
      <c r="E2654" t="s">
        <v>14590</v>
      </c>
      <c r="F2654" t="s">
        <v>18619</v>
      </c>
      <c r="G2654" t="s">
        <v>61</v>
      </c>
      <c r="H2654" t="s">
        <v>14925</v>
      </c>
      <c r="I2654" t="s">
        <v>164</v>
      </c>
      <c r="J2654" s="28">
        <v>44990</v>
      </c>
      <c r="K2654" s="28"/>
      <c r="M2654">
        <v>0</v>
      </c>
      <c r="N2654">
        <v>1</v>
      </c>
      <c r="P2654" t="s">
        <v>14516</v>
      </c>
      <c r="Q2654">
        <f t="shared" si="41"/>
        <v>3389</v>
      </c>
      <c r="R2654">
        <f>IF(COUNTIF($A$2:A2654,A2654)=1,Q2654,"")</f>
        <v>3389</v>
      </c>
    </row>
    <row r="2655" spans="1:18">
      <c r="A2655" t="s">
        <v>18620</v>
      </c>
      <c r="B2655" t="s">
        <v>6186</v>
      </c>
      <c r="C2655" t="s">
        <v>17056</v>
      </c>
      <c r="D2655" t="s">
        <v>52</v>
      </c>
      <c r="E2655" t="s">
        <v>14558</v>
      </c>
      <c r="F2655" t="s">
        <v>18621</v>
      </c>
      <c r="G2655" t="s">
        <v>90</v>
      </c>
      <c r="H2655" t="s">
        <v>14678</v>
      </c>
      <c r="I2655" t="s">
        <v>2867</v>
      </c>
      <c r="J2655" s="28">
        <v>45167</v>
      </c>
      <c r="K2655" s="28">
        <v>45134</v>
      </c>
      <c r="L2655">
        <v>51</v>
      </c>
      <c r="M2655">
        <v>0</v>
      </c>
      <c r="N2655">
        <v>1</v>
      </c>
      <c r="O2655">
        <v>13.1</v>
      </c>
      <c r="P2655" t="s">
        <v>14507</v>
      </c>
      <c r="Q2655">
        <f t="shared" si="41"/>
        <v>175095</v>
      </c>
      <c r="R2655">
        <f>IF(COUNTIF($A$2:A2655,A2655)=1,Q2655,"")</f>
        <v>175095</v>
      </c>
    </row>
    <row r="2656" spans="1:18">
      <c r="A2656" t="s">
        <v>3706</v>
      </c>
      <c r="B2656" t="s">
        <v>2376</v>
      </c>
      <c r="C2656" t="s">
        <v>15379</v>
      </c>
      <c r="D2656" t="s">
        <v>100</v>
      </c>
      <c r="E2656" t="s">
        <v>14504</v>
      </c>
      <c r="F2656" t="s">
        <v>18622</v>
      </c>
      <c r="G2656" t="s">
        <v>53</v>
      </c>
      <c r="H2656" t="s">
        <v>14537</v>
      </c>
      <c r="I2656" t="s">
        <v>1459</v>
      </c>
      <c r="J2656" s="28">
        <v>45114</v>
      </c>
      <c r="K2656" s="28"/>
      <c r="M2656">
        <v>0</v>
      </c>
      <c r="N2656">
        <v>1</v>
      </c>
      <c r="O2656">
        <v>25.7</v>
      </c>
      <c r="P2656" t="s">
        <v>14516</v>
      </c>
      <c r="Q2656">
        <f t="shared" si="41"/>
        <v>7953</v>
      </c>
      <c r="R2656">
        <f>IF(COUNTIF($A$2:A2656,A2656)=1,Q2656,"")</f>
        <v>7953</v>
      </c>
    </row>
    <row r="2657" spans="1:18">
      <c r="A2657" t="s">
        <v>10127</v>
      </c>
      <c r="B2657" t="s">
        <v>3986</v>
      </c>
      <c r="C2657" t="s">
        <v>15119</v>
      </c>
      <c r="D2657" t="s">
        <v>60</v>
      </c>
      <c r="E2657" t="s">
        <v>14509</v>
      </c>
      <c r="F2657" t="s">
        <v>18623</v>
      </c>
      <c r="G2657" t="s">
        <v>61</v>
      </c>
      <c r="H2657" t="s">
        <v>14532</v>
      </c>
      <c r="I2657" t="s">
        <v>2815</v>
      </c>
      <c r="J2657" s="28">
        <v>44793</v>
      </c>
      <c r="K2657" s="28"/>
      <c r="M2657">
        <v>0</v>
      </c>
      <c r="N2657">
        <v>1</v>
      </c>
      <c r="O2657">
        <v>29.9</v>
      </c>
      <c r="P2657" t="s">
        <v>14507</v>
      </c>
      <c r="Q2657">
        <f t="shared" si="41"/>
        <v>13724</v>
      </c>
      <c r="R2657">
        <f>IF(COUNTIF($A$2:A2657,A2657)=1,Q2657,"")</f>
        <v>13724</v>
      </c>
    </row>
    <row r="2658" spans="1:18">
      <c r="A2658" t="s">
        <v>4340</v>
      </c>
      <c r="B2658" t="s">
        <v>11158</v>
      </c>
      <c r="C2658" t="s">
        <v>14764</v>
      </c>
      <c r="D2658" t="s">
        <v>60</v>
      </c>
      <c r="E2658" t="s">
        <v>14504</v>
      </c>
      <c r="F2658" t="s">
        <v>18624</v>
      </c>
      <c r="G2658" t="s">
        <v>53</v>
      </c>
      <c r="H2658" t="s">
        <v>14639</v>
      </c>
      <c r="I2658" t="s">
        <v>707</v>
      </c>
      <c r="J2658" s="28">
        <v>44745</v>
      </c>
      <c r="K2658" s="28"/>
      <c r="M2658">
        <v>0</v>
      </c>
      <c r="N2658">
        <v>1</v>
      </c>
      <c r="O2658">
        <v>0.9</v>
      </c>
      <c r="P2658" t="s">
        <v>14524</v>
      </c>
      <c r="Q2658">
        <f t="shared" si="41"/>
        <v>19094</v>
      </c>
      <c r="R2658">
        <f>IF(COUNTIF($A$2:A2658,A2658)=1,Q2658,"")</f>
        <v>19094</v>
      </c>
    </row>
    <row r="2659" spans="1:18">
      <c r="A2659" t="s">
        <v>11135</v>
      </c>
      <c r="B2659" t="s">
        <v>2638</v>
      </c>
      <c r="C2659" t="s">
        <v>14705</v>
      </c>
      <c r="D2659" t="s">
        <v>100</v>
      </c>
      <c r="E2659" t="s">
        <v>14504</v>
      </c>
      <c r="F2659" t="s">
        <v>18625</v>
      </c>
      <c r="G2659" t="s">
        <v>74</v>
      </c>
      <c r="H2659" t="s">
        <v>16050</v>
      </c>
      <c r="I2659" t="s">
        <v>1772</v>
      </c>
      <c r="J2659" s="28">
        <v>44621</v>
      </c>
      <c r="K2659" s="28"/>
      <c r="M2659">
        <v>0</v>
      </c>
      <c r="N2659">
        <v>1</v>
      </c>
      <c r="O2659">
        <v>27.2</v>
      </c>
      <c r="P2659" t="s">
        <v>14550</v>
      </c>
      <c r="Q2659">
        <f t="shared" si="41"/>
        <v>4771</v>
      </c>
      <c r="R2659">
        <f>IF(COUNTIF($A$2:A2659,A2659)=1,Q2659,"")</f>
        <v>4771</v>
      </c>
    </row>
    <row r="2660" spans="1:18">
      <c r="A2660" t="s">
        <v>6696</v>
      </c>
      <c r="B2660" t="s">
        <v>10131</v>
      </c>
      <c r="C2660" t="s">
        <v>16612</v>
      </c>
      <c r="D2660" t="s">
        <v>100</v>
      </c>
      <c r="E2660" t="s">
        <v>14590</v>
      </c>
      <c r="F2660" t="s">
        <v>18626</v>
      </c>
      <c r="G2660" t="s">
        <v>53</v>
      </c>
      <c r="H2660" t="s">
        <v>14635</v>
      </c>
      <c r="I2660" t="s">
        <v>1842</v>
      </c>
      <c r="J2660" s="28">
        <v>45077</v>
      </c>
      <c r="K2660" s="28"/>
      <c r="M2660">
        <v>0</v>
      </c>
      <c r="N2660">
        <v>1</v>
      </c>
      <c r="O2660">
        <v>15.5</v>
      </c>
      <c r="P2660" t="s">
        <v>14507</v>
      </c>
      <c r="Q2660">
        <f t="shared" si="41"/>
        <v>7042</v>
      </c>
      <c r="R2660">
        <f>IF(COUNTIF($A$2:A2660,A2660)=1,Q2660,"")</f>
        <v>7042</v>
      </c>
    </row>
    <row r="2661" spans="1:18">
      <c r="A2661" t="s">
        <v>6824</v>
      </c>
      <c r="B2661" t="s">
        <v>2253</v>
      </c>
      <c r="C2661" t="s">
        <v>14967</v>
      </c>
      <c r="D2661" t="s">
        <v>100</v>
      </c>
      <c r="E2661" t="s">
        <v>14509</v>
      </c>
      <c r="F2661" t="s">
        <v>18627</v>
      </c>
      <c r="G2661" t="s">
        <v>67</v>
      </c>
      <c r="H2661" t="s">
        <v>14616</v>
      </c>
      <c r="I2661" t="s">
        <v>648</v>
      </c>
      <c r="J2661" s="28">
        <v>45414</v>
      </c>
      <c r="K2661" s="28"/>
      <c r="M2661">
        <v>0</v>
      </c>
      <c r="N2661">
        <v>1</v>
      </c>
      <c r="O2661">
        <v>20.6</v>
      </c>
      <c r="P2661" t="s">
        <v>14524</v>
      </c>
      <c r="Q2661">
        <f t="shared" si="41"/>
        <v>3323</v>
      </c>
      <c r="R2661">
        <f>IF(COUNTIF($A$2:A2661,A2661)=1,Q2661,"")</f>
        <v>3323</v>
      </c>
    </row>
    <row r="2662" spans="1:18">
      <c r="A2662" t="s">
        <v>4935</v>
      </c>
      <c r="B2662" t="s">
        <v>1354</v>
      </c>
      <c r="C2662" t="s">
        <v>16225</v>
      </c>
      <c r="D2662" t="s">
        <v>60</v>
      </c>
      <c r="E2662" t="s">
        <v>14504</v>
      </c>
      <c r="F2662" t="s">
        <v>18628</v>
      </c>
      <c r="G2662" t="s">
        <v>80</v>
      </c>
      <c r="H2662" t="s">
        <v>14553</v>
      </c>
      <c r="I2662" t="s">
        <v>13116</v>
      </c>
      <c r="J2662" s="28">
        <v>44916</v>
      </c>
      <c r="K2662" s="28"/>
      <c r="M2662">
        <v>0</v>
      </c>
      <c r="N2662">
        <v>1</v>
      </c>
      <c r="P2662" t="s">
        <v>14507</v>
      </c>
      <c r="Q2662">
        <f t="shared" si="41"/>
        <v>11514</v>
      </c>
      <c r="R2662">
        <f>IF(COUNTIF($A$2:A2662,A2662)=1,Q2662,"")</f>
        <v>11514</v>
      </c>
    </row>
    <row r="2663" spans="1:18">
      <c r="A2663" t="s">
        <v>18629</v>
      </c>
      <c r="B2663" t="s">
        <v>50</v>
      </c>
      <c r="C2663" t="s">
        <v>3098</v>
      </c>
      <c r="D2663" t="s">
        <v>73</v>
      </c>
      <c r="E2663" t="s">
        <v>14517</v>
      </c>
      <c r="F2663" t="s">
        <v>18630</v>
      </c>
      <c r="G2663" t="s">
        <v>53</v>
      </c>
      <c r="H2663" t="s">
        <v>14670</v>
      </c>
      <c r="I2663" t="s">
        <v>770</v>
      </c>
      <c r="J2663" s="28">
        <v>45706</v>
      </c>
      <c r="K2663" s="28"/>
      <c r="M2663">
        <v>0</v>
      </c>
      <c r="N2663">
        <v>1</v>
      </c>
      <c r="O2663">
        <v>24.3</v>
      </c>
      <c r="P2663" t="s">
        <v>14512</v>
      </c>
      <c r="Q2663">
        <f t="shared" si="41"/>
        <v>41089</v>
      </c>
      <c r="R2663">
        <f>IF(COUNTIF($A$2:A2663,A2663)=1,Q2663,"")</f>
        <v>41089</v>
      </c>
    </row>
    <row r="2664" spans="1:18">
      <c r="A2664" t="s">
        <v>12981</v>
      </c>
      <c r="B2664" t="s">
        <v>5033</v>
      </c>
      <c r="C2664" t="s">
        <v>14722</v>
      </c>
      <c r="D2664" t="s">
        <v>60</v>
      </c>
      <c r="E2664" t="s">
        <v>14558</v>
      </c>
      <c r="F2664" t="s">
        <v>14756</v>
      </c>
      <c r="G2664" t="s">
        <v>74</v>
      </c>
      <c r="H2664" t="s">
        <v>14568</v>
      </c>
      <c r="I2664" t="s">
        <v>629</v>
      </c>
      <c r="J2664" s="28">
        <v>44833</v>
      </c>
      <c r="K2664" s="28">
        <v>44819</v>
      </c>
      <c r="L2664">
        <v>46</v>
      </c>
      <c r="M2664">
        <v>0</v>
      </c>
      <c r="N2664">
        <v>1</v>
      </c>
      <c r="O2664">
        <v>33.1</v>
      </c>
      <c r="P2664" t="s">
        <v>14550</v>
      </c>
      <c r="Q2664">
        <f t="shared" si="41"/>
        <v>19000</v>
      </c>
      <c r="R2664">
        <f>IF(COUNTIF($A$2:A2664,A2664)=1,Q2664,"")</f>
        <v>19000</v>
      </c>
    </row>
    <row r="2665" spans="1:18">
      <c r="A2665" t="s">
        <v>18631</v>
      </c>
      <c r="B2665" t="s">
        <v>14578</v>
      </c>
      <c r="C2665" t="s">
        <v>14599</v>
      </c>
      <c r="D2665" t="s">
        <v>73</v>
      </c>
      <c r="E2665" t="s">
        <v>14543</v>
      </c>
      <c r="F2665" t="s">
        <v>18632</v>
      </c>
      <c r="G2665" t="s">
        <v>133</v>
      </c>
      <c r="H2665" t="s">
        <v>14798</v>
      </c>
      <c r="I2665" t="s">
        <v>1737</v>
      </c>
      <c r="J2665" s="28">
        <v>45373</v>
      </c>
      <c r="K2665" s="28">
        <v>45440</v>
      </c>
      <c r="L2665">
        <v>152</v>
      </c>
      <c r="M2665">
        <v>0</v>
      </c>
      <c r="N2665">
        <v>1</v>
      </c>
      <c r="O2665">
        <v>15.2</v>
      </c>
      <c r="P2665" t="s">
        <v>14550</v>
      </c>
      <c r="Q2665">
        <f t="shared" si="41"/>
        <v>33704</v>
      </c>
      <c r="R2665">
        <f>IF(COUNTIF($A$2:A2665,A2665)=1,Q2665,"")</f>
        <v>33704</v>
      </c>
    </row>
    <row r="2666" spans="1:18">
      <c r="A2666" t="s">
        <v>8507</v>
      </c>
      <c r="B2666" t="s">
        <v>1935</v>
      </c>
      <c r="C2666" t="s">
        <v>15437</v>
      </c>
      <c r="D2666" t="s">
        <v>52</v>
      </c>
      <c r="E2666" t="s">
        <v>14543</v>
      </c>
      <c r="F2666" t="s">
        <v>18633</v>
      </c>
      <c r="G2666" t="s">
        <v>133</v>
      </c>
      <c r="H2666" t="s">
        <v>14565</v>
      </c>
      <c r="I2666" t="s">
        <v>1073</v>
      </c>
      <c r="J2666" s="28">
        <v>45680</v>
      </c>
      <c r="K2666" s="28">
        <v>45707</v>
      </c>
      <c r="L2666">
        <v>136</v>
      </c>
      <c r="M2666">
        <v>0</v>
      </c>
      <c r="N2666">
        <v>1</v>
      </c>
      <c r="O2666">
        <v>28.3</v>
      </c>
      <c r="P2666" t="s">
        <v>14512</v>
      </c>
      <c r="Q2666">
        <f t="shared" si="41"/>
        <v>54647</v>
      </c>
      <c r="R2666">
        <f>IF(COUNTIF($A$2:A2666,A2666)=1,Q2666,"")</f>
        <v>54647</v>
      </c>
    </row>
    <row r="2667" spans="1:18">
      <c r="A2667" t="s">
        <v>7423</v>
      </c>
      <c r="B2667" t="s">
        <v>2408</v>
      </c>
      <c r="C2667" t="s">
        <v>3098</v>
      </c>
      <c r="D2667" t="s">
        <v>60</v>
      </c>
      <c r="E2667" t="s">
        <v>14543</v>
      </c>
      <c r="F2667" t="s">
        <v>18634</v>
      </c>
      <c r="G2667" t="s">
        <v>80</v>
      </c>
      <c r="H2667" t="s">
        <v>14682</v>
      </c>
      <c r="I2667" t="s">
        <v>1789</v>
      </c>
      <c r="J2667" s="28">
        <v>45106</v>
      </c>
      <c r="K2667" s="28">
        <v>45210</v>
      </c>
      <c r="L2667">
        <v>145</v>
      </c>
      <c r="M2667">
        <v>0</v>
      </c>
      <c r="N2667">
        <v>1</v>
      </c>
      <c r="O2667">
        <v>24.4</v>
      </c>
      <c r="P2667" t="s">
        <v>14507</v>
      </c>
      <c r="Q2667">
        <f t="shared" si="41"/>
        <v>20775</v>
      </c>
      <c r="R2667">
        <f>IF(COUNTIF($A$2:A2667,A2667)=1,Q2667,"")</f>
        <v>20775</v>
      </c>
    </row>
    <row r="2668" spans="1:18">
      <c r="A2668" t="s">
        <v>9702</v>
      </c>
      <c r="B2668" t="s">
        <v>3672</v>
      </c>
      <c r="C2668" t="s">
        <v>16668</v>
      </c>
      <c r="D2668" t="s">
        <v>52</v>
      </c>
      <c r="E2668" t="s">
        <v>14590</v>
      </c>
      <c r="F2668" t="s">
        <v>18635</v>
      </c>
      <c r="G2668" t="s">
        <v>80</v>
      </c>
      <c r="H2668" t="s">
        <v>14527</v>
      </c>
      <c r="I2668" t="s">
        <v>2013</v>
      </c>
      <c r="J2668" s="28">
        <v>45532</v>
      </c>
      <c r="K2668" s="28"/>
      <c r="M2668">
        <v>0</v>
      </c>
      <c r="N2668">
        <v>1</v>
      </c>
      <c r="O2668">
        <v>33.799999999999997</v>
      </c>
      <c r="P2668" t="s">
        <v>14516</v>
      </c>
      <c r="Q2668">
        <f t="shared" si="41"/>
        <v>80485</v>
      </c>
      <c r="R2668">
        <f>IF(COUNTIF($A$2:A2668,A2668)=1,Q2668,"")</f>
        <v>80485</v>
      </c>
    </row>
    <row r="2669" spans="1:18">
      <c r="A2669" t="s">
        <v>18636</v>
      </c>
      <c r="B2669" t="s">
        <v>4846</v>
      </c>
      <c r="C2669" t="s">
        <v>15228</v>
      </c>
      <c r="D2669" t="s">
        <v>119</v>
      </c>
      <c r="E2669" t="s">
        <v>14558</v>
      </c>
      <c r="F2669" t="s">
        <v>16217</v>
      </c>
      <c r="G2669" t="s">
        <v>74</v>
      </c>
      <c r="H2669" t="s">
        <v>14849</v>
      </c>
      <c r="I2669" t="s">
        <v>1679</v>
      </c>
      <c r="J2669" s="28">
        <v>44748</v>
      </c>
      <c r="K2669" s="28">
        <v>44805</v>
      </c>
      <c r="L2669">
        <v>111</v>
      </c>
      <c r="M2669">
        <v>0</v>
      </c>
      <c r="N2669">
        <v>1</v>
      </c>
      <c r="O2669">
        <v>4.7</v>
      </c>
      <c r="P2669" t="s">
        <v>14507</v>
      </c>
      <c r="Q2669">
        <f t="shared" si="41"/>
        <v>7581</v>
      </c>
      <c r="R2669">
        <f>IF(COUNTIF($A$2:A2669,A2669)=1,Q2669,"")</f>
        <v>7581</v>
      </c>
    </row>
    <row r="2670" spans="1:18">
      <c r="A2670" t="s">
        <v>18637</v>
      </c>
      <c r="B2670" t="s">
        <v>769</v>
      </c>
      <c r="C2670" t="s">
        <v>3098</v>
      </c>
      <c r="D2670" t="s">
        <v>52</v>
      </c>
      <c r="E2670" t="s">
        <v>14558</v>
      </c>
      <c r="F2670" t="s">
        <v>18638</v>
      </c>
      <c r="G2670" t="s">
        <v>74</v>
      </c>
      <c r="H2670" t="s">
        <v>14560</v>
      </c>
      <c r="I2670" t="s">
        <v>3069</v>
      </c>
      <c r="J2670" s="28">
        <v>44674</v>
      </c>
      <c r="K2670" s="28">
        <v>44685</v>
      </c>
      <c r="L2670">
        <v>108</v>
      </c>
      <c r="M2670">
        <v>0</v>
      </c>
      <c r="N2670">
        <v>1</v>
      </c>
      <c r="P2670" t="s">
        <v>14516</v>
      </c>
      <c r="Q2670">
        <f t="shared" si="41"/>
        <v>54092</v>
      </c>
      <c r="R2670">
        <f>IF(COUNTIF($A$2:A2670,A2670)=1,Q2670,"")</f>
        <v>54092</v>
      </c>
    </row>
    <row r="2671" spans="1:18">
      <c r="A2671" t="s">
        <v>18639</v>
      </c>
      <c r="B2671" t="s">
        <v>804</v>
      </c>
      <c r="C2671" t="s">
        <v>14557</v>
      </c>
      <c r="D2671" t="s">
        <v>73</v>
      </c>
      <c r="E2671" t="s">
        <v>14504</v>
      </c>
      <c r="F2671" t="s">
        <v>18640</v>
      </c>
      <c r="G2671" t="s">
        <v>53</v>
      </c>
      <c r="H2671" t="s">
        <v>14537</v>
      </c>
      <c r="I2671" t="s">
        <v>1187</v>
      </c>
      <c r="J2671" s="28">
        <v>44751</v>
      </c>
      <c r="K2671" s="28"/>
      <c r="M2671">
        <v>0</v>
      </c>
      <c r="N2671">
        <v>1</v>
      </c>
      <c r="O2671">
        <v>8</v>
      </c>
      <c r="P2671" t="s">
        <v>14512</v>
      </c>
      <c r="Q2671">
        <f t="shared" si="41"/>
        <v>27855</v>
      </c>
      <c r="R2671">
        <f>IF(COUNTIF($A$2:A2671,A2671)=1,Q2671,"")</f>
        <v>27855</v>
      </c>
    </row>
    <row r="2672" spans="1:18">
      <c r="A2672" t="s">
        <v>7752</v>
      </c>
      <c r="B2672" t="s">
        <v>5136</v>
      </c>
      <c r="C2672" t="s">
        <v>16812</v>
      </c>
      <c r="D2672" t="s">
        <v>60</v>
      </c>
      <c r="E2672" t="s">
        <v>14558</v>
      </c>
      <c r="F2672" t="s">
        <v>18641</v>
      </c>
      <c r="G2672" t="s">
        <v>90</v>
      </c>
      <c r="H2672" t="s">
        <v>14838</v>
      </c>
      <c r="I2672" t="s">
        <v>2909</v>
      </c>
      <c r="J2672" s="28">
        <v>45666</v>
      </c>
      <c r="K2672" s="28">
        <v>45566</v>
      </c>
      <c r="L2672">
        <v>39</v>
      </c>
      <c r="M2672">
        <v>0</v>
      </c>
      <c r="N2672">
        <v>1</v>
      </c>
      <c r="O2672">
        <v>24.1</v>
      </c>
      <c r="P2672" t="s">
        <v>14550</v>
      </c>
      <c r="Q2672">
        <f t="shared" si="41"/>
        <v>4875</v>
      </c>
      <c r="R2672">
        <f>IF(COUNTIF($A$2:A2672,A2672)=1,Q2672,"")</f>
        <v>4875</v>
      </c>
    </row>
    <row r="2673" spans="1:18">
      <c r="A2673" t="s">
        <v>18642</v>
      </c>
      <c r="B2673" t="s">
        <v>2326</v>
      </c>
      <c r="C2673" t="s">
        <v>14927</v>
      </c>
      <c r="D2673" t="s">
        <v>73</v>
      </c>
      <c r="E2673" t="s">
        <v>14504</v>
      </c>
      <c r="F2673" t="s">
        <v>18643</v>
      </c>
      <c r="G2673" t="s">
        <v>61</v>
      </c>
      <c r="H2673" t="s">
        <v>14580</v>
      </c>
      <c r="I2673" t="s">
        <v>1181</v>
      </c>
      <c r="J2673" s="28">
        <v>45742</v>
      </c>
      <c r="K2673" s="28"/>
      <c r="M2673">
        <v>0</v>
      </c>
      <c r="N2673">
        <v>1</v>
      </c>
      <c r="O2673">
        <v>28.3</v>
      </c>
      <c r="P2673" t="s">
        <v>14507</v>
      </c>
      <c r="Q2673">
        <f t="shared" si="41"/>
        <v>36296</v>
      </c>
      <c r="R2673">
        <f>IF(COUNTIF($A$2:A2673,A2673)=1,Q2673,"")</f>
        <v>36296</v>
      </c>
    </row>
    <row r="2674" spans="1:18">
      <c r="A2674" t="s">
        <v>6535</v>
      </c>
      <c r="B2674" t="s">
        <v>867</v>
      </c>
      <c r="C2674" t="s">
        <v>3098</v>
      </c>
      <c r="D2674" t="s">
        <v>119</v>
      </c>
      <c r="E2674" t="s">
        <v>14543</v>
      </c>
      <c r="F2674" t="s">
        <v>18644</v>
      </c>
      <c r="G2674" t="s">
        <v>133</v>
      </c>
      <c r="H2674" t="s">
        <v>14527</v>
      </c>
      <c r="I2674" t="s">
        <v>270</v>
      </c>
      <c r="J2674" s="28">
        <v>44843</v>
      </c>
      <c r="K2674" s="28">
        <v>44864</v>
      </c>
      <c r="L2674">
        <v>69</v>
      </c>
      <c r="M2674">
        <v>1</v>
      </c>
      <c r="N2674">
        <v>3</v>
      </c>
      <c r="O2674">
        <v>1.8</v>
      </c>
      <c r="P2674" t="s">
        <v>14512</v>
      </c>
      <c r="Q2674">
        <f t="shared" si="41"/>
        <v>8964</v>
      </c>
      <c r="R2674">
        <f>IF(COUNTIF($A$2:A2674,A2674)=1,Q2674,"")</f>
        <v>8964</v>
      </c>
    </row>
    <row r="2675" spans="1:18">
      <c r="A2675" t="s">
        <v>14449</v>
      </c>
      <c r="B2675" t="s">
        <v>1819</v>
      </c>
      <c r="C2675" t="s">
        <v>15094</v>
      </c>
      <c r="D2675" t="s">
        <v>52</v>
      </c>
      <c r="E2675" t="s">
        <v>14558</v>
      </c>
      <c r="F2675" t="s">
        <v>18645</v>
      </c>
      <c r="G2675" t="s">
        <v>53</v>
      </c>
      <c r="H2675" t="s">
        <v>14682</v>
      </c>
      <c r="I2675" t="s">
        <v>1376</v>
      </c>
      <c r="J2675" s="28">
        <v>45103</v>
      </c>
      <c r="K2675" s="28">
        <v>45152</v>
      </c>
      <c r="L2675">
        <v>188</v>
      </c>
      <c r="M2675">
        <v>0</v>
      </c>
      <c r="N2675">
        <v>1</v>
      </c>
      <c r="O2675">
        <v>8</v>
      </c>
      <c r="P2675" t="s">
        <v>14550</v>
      </c>
      <c r="Q2675">
        <f t="shared" si="41"/>
        <v>83286</v>
      </c>
      <c r="R2675">
        <f>IF(COUNTIF($A$2:A2675,A2675)=1,Q2675,"")</f>
        <v>83286</v>
      </c>
    </row>
    <row r="2676" spans="1:18">
      <c r="A2676" t="s">
        <v>3817</v>
      </c>
      <c r="B2676" t="s">
        <v>1298</v>
      </c>
      <c r="C2676" t="s">
        <v>15338</v>
      </c>
      <c r="D2676" t="s">
        <v>60</v>
      </c>
      <c r="E2676" t="s">
        <v>14558</v>
      </c>
      <c r="F2676" t="s">
        <v>18646</v>
      </c>
      <c r="G2676" t="s">
        <v>61</v>
      </c>
      <c r="H2676" t="s">
        <v>15237</v>
      </c>
      <c r="I2676" t="s">
        <v>2450</v>
      </c>
      <c r="J2676" s="28">
        <v>45793</v>
      </c>
      <c r="K2676" s="28">
        <v>45730</v>
      </c>
      <c r="L2676">
        <v>109</v>
      </c>
      <c r="M2676">
        <v>0</v>
      </c>
      <c r="N2676">
        <v>1</v>
      </c>
      <c r="O2676">
        <v>12</v>
      </c>
      <c r="P2676" t="s">
        <v>14512</v>
      </c>
      <c r="Q2676">
        <f t="shared" si="41"/>
        <v>14540</v>
      </c>
      <c r="R2676">
        <f>IF(COUNTIF($A$2:A2676,A2676)=1,Q2676,"")</f>
        <v>14540</v>
      </c>
    </row>
    <row r="2677" spans="1:18">
      <c r="A2677" t="s">
        <v>18647</v>
      </c>
      <c r="B2677" t="s">
        <v>3386</v>
      </c>
      <c r="C2677" t="s">
        <v>3098</v>
      </c>
      <c r="D2677" t="s">
        <v>100</v>
      </c>
      <c r="E2677" t="s">
        <v>14509</v>
      </c>
      <c r="F2677" t="s">
        <v>18648</v>
      </c>
      <c r="G2677" t="s">
        <v>74</v>
      </c>
      <c r="H2677" t="s">
        <v>14540</v>
      </c>
      <c r="I2677" t="s">
        <v>1405</v>
      </c>
      <c r="J2677" s="28"/>
      <c r="K2677" s="28"/>
      <c r="M2677">
        <v>0</v>
      </c>
      <c r="N2677">
        <v>1</v>
      </c>
      <c r="O2677">
        <v>9.5</v>
      </c>
      <c r="P2677" t="s">
        <v>14512</v>
      </c>
      <c r="Q2677">
        <f t="shared" si="41"/>
        <v>3667</v>
      </c>
      <c r="R2677">
        <f>IF(COUNTIF($A$2:A2677,A2677)=1,Q2677,"")</f>
        <v>3667</v>
      </c>
    </row>
    <row r="2678" spans="1:18">
      <c r="A2678" t="s">
        <v>7058</v>
      </c>
      <c r="B2678" t="s">
        <v>7632</v>
      </c>
      <c r="C2678" t="s">
        <v>15412</v>
      </c>
      <c r="D2678" t="s">
        <v>52</v>
      </c>
      <c r="E2678" t="s">
        <v>14509</v>
      </c>
      <c r="F2678" t="s">
        <v>18649</v>
      </c>
      <c r="G2678" t="s">
        <v>53</v>
      </c>
      <c r="H2678" t="s">
        <v>14532</v>
      </c>
      <c r="I2678" t="s">
        <v>586</v>
      </c>
      <c r="J2678" s="28">
        <v>45181</v>
      </c>
      <c r="K2678" s="28"/>
      <c r="M2678">
        <v>0</v>
      </c>
      <c r="N2678">
        <v>1</v>
      </c>
      <c r="O2678">
        <v>4</v>
      </c>
      <c r="P2678" t="s">
        <v>14516</v>
      </c>
      <c r="Q2678">
        <f t="shared" si="41"/>
        <v>133732</v>
      </c>
      <c r="R2678">
        <f>IF(COUNTIF($A$2:A2678,A2678)=1,Q2678,"")</f>
        <v>133732</v>
      </c>
    </row>
    <row r="2679" spans="1:18">
      <c r="A2679" t="s">
        <v>5012</v>
      </c>
      <c r="B2679" t="s">
        <v>6017</v>
      </c>
      <c r="C2679" t="s">
        <v>15238</v>
      </c>
      <c r="D2679" t="s">
        <v>60</v>
      </c>
      <c r="E2679" t="s">
        <v>14517</v>
      </c>
      <c r="F2679" t="s">
        <v>18650</v>
      </c>
      <c r="G2679" t="s">
        <v>67</v>
      </c>
      <c r="H2679" t="s">
        <v>14568</v>
      </c>
      <c r="I2679" t="s">
        <v>589</v>
      </c>
      <c r="J2679" s="28">
        <v>45623</v>
      </c>
      <c r="K2679" s="28"/>
      <c r="M2679">
        <v>0</v>
      </c>
      <c r="N2679">
        <v>1</v>
      </c>
      <c r="P2679" t="s">
        <v>14524</v>
      </c>
      <c r="Q2679">
        <f t="shared" si="41"/>
        <v>15423</v>
      </c>
      <c r="R2679">
        <f>IF(COUNTIF($A$2:A2679,A2679)=1,Q2679,"")</f>
        <v>15423</v>
      </c>
    </row>
    <row r="2680" spans="1:18">
      <c r="A2680" t="s">
        <v>11051</v>
      </c>
      <c r="B2680" t="s">
        <v>1132</v>
      </c>
      <c r="C2680" t="s">
        <v>3098</v>
      </c>
      <c r="D2680" t="s">
        <v>73</v>
      </c>
      <c r="E2680" t="s">
        <v>14543</v>
      </c>
      <c r="F2680" t="s">
        <v>18651</v>
      </c>
      <c r="G2680" t="s">
        <v>90</v>
      </c>
      <c r="H2680" t="s">
        <v>14616</v>
      </c>
      <c r="I2680" t="s">
        <v>6642</v>
      </c>
      <c r="J2680" s="28">
        <v>44613</v>
      </c>
      <c r="K2680" s="28">
        <v>44778</v>
      </c>
      <c r="L2680">
        <v>198</v>
      </c>
      <c r="M2680">
        <v>0</v>
      </c>
      <c r="N2680">
        <v>1</v>
      </c>
      <c r="O2680">
        <v>14.9</v>
      </c>
      <c r="P2680" t="s">
        <v>14516</v>
      </c>
      <c r="Q2680">
        <f t="shared" si="41"/>
        <v>19170</v>
      </c>
      <c r="R2680">
        <f>IF(COUNTIF($A$2:A2680,A2680)=1,Q2680,"")</f>
        <v>19170</v>
      </c>
    </row>
    <row r="2681" spans="1:18">
      <c r="A2681" t="s">
        <v>18652</v>
      </c>
      <c r="B2681" t="s">
        <v>1907</v>
      </c>
      <c r="C2681" t="s">
        <v>3098</v>
      </c>
      <c r="D2681" t="s">
        <v>119</v>
      </c>
      <c r="E2681" t="s">
        <v>14517</v>
      </c>
      <c r="F2681" t="s">
        <v>18653</v>
      </c>
      <c r="G2681" t="s">
        <v>133</v>
      </c>
      <c r="H2681" t="s">
        <v>14630</v>
      </c>
      <c r="I2681" t="s">
        <v>926</v>
      </c>
      <c r="J2681" s="28">
        <v>45697</v>
      </c>
      <c r="K2681" s="28"/>
      <c r="M2681">
        <v>0</v>
      </c>
      <c r="N2681">
        <v>1</v>
      </c>
      <c r="O2681">
        <v>26</v>
      </c>
      <c r="P2681" t="s">
        <v>14512</v>
      </c>
      <c r="Q2681">
        <f t="shared" si="41"/>
        <v>4314</v>
      </c>
      <c r="R2681">
        <f>IF(COUNTIF($A$2:A2681,A2681)=1,Q2681,"")</f>
        <v>4314</v>
      </c>
    </row>
    <row r="2682" spans="1:18">
      <c r="A2682" t="s">
        <v>9128</v>
      </c>
      <c r="B2682" t="s">
        <v>2416</v>
      </c>
      <c r="C2682" t="s">
        <v>16176</v>
      </c>
      <c r="D2682" t="s">
        <v>60</v>
      </c>
      <c r="E2682" t="s">
        <v>14558</v>
      </c>
      <c r="F2682" t="s">
        <v>18654</v>
      </c>
      <c r="G2682" t="s">
        <v>67</v>
      </c>
      <c r="H2682" t="s">
        <v>14904</v>
      </c>
      <c r="I2682" t="s">
        <v>18655</v>
      </c>
      <c r="J2682" s="28">
        <v>45294</v>
      </c>
      <c r="K2682" s="28">
        <v>45372</v>
      </c>
      <c r="L2682">
        <v>95</v>
      </c>
      <c r="M2682">
        <v>0</v>
      </c>
      <c r="N2682">
        <v>1</v>
      </c>
      <c r="O2682">
        <v>17.399999999999999</v>
      </c>
      <c r="P2682" t="s">
        <v>14512</v>
      </c>
      <c r="Q2682">
        <f t="shared" si="41"/>
        <v>7672</v>
      </c>
      <c r="R2682">
        <f>IF(COUNTIF($A$2:A2682,A2682)=1,Q2682,"")</f>
        <v>7672</v>
      </c>
    </row>
    <row r="2683" spans="1:18">
      <c r="A2683" t="s">
        <v>8173</v>
      </c>
      <c r="B2683" t="s">
        <v>1851</v>
      </c>
      <c r="C2683" t="s">
        <v>16380</v>
      </c>
      <c r="D2683" t="s">
        <v>100</v>
      </c>
      <c r="E2683" t="s">
        <v>14543</v>
      </c>
      <c r="F2683" t="s">
        <v>18656</v>
      </c>
      <c r="G2683" t="s">
        <v>14519</v>
      </c>
      <c r="H2683" t="s">
        <v>14527</v>
      </c>
      <c r="I2683" t="s">
        <v>4095</v>
      </c>
      <c r="J2683" s="28">
        <v>45359</v>
      </c>
      <c r="K2683" s="28">
        <v>45313</v>
      </c>
      <c r="L2683">
        <v>26</v>
      </c>
      <c r="M2683">
        <v>0</v>
      </c>
      <c r="N2683">
        <v>1</v>
      </c>
      <c r="O2683">
        <v>33.700000000000003</v>
      </c>
      <c r="P2683" t="s">
        <v>14507</v>
      </c>
      <c r="Q2683">
        <f t="shared" si="41"/>
        <v>4612</v>
      </c>
      <c r="R2683">
        <f>IF(COUNTIF($A$2:A2683,A2683)=1,Q2683,"")</f>
        <v>4612</v>
      </c>
    </row>
    <row r="2684" spans="1:18">
      <c r="A2684" t="s">
        <v>18657</v>
      </c>
      <c r="B2684" t="s">
        <v>7951</v>
      </c>
      <c r="C2684" t="s">
        <v>14555</v>
      </c>
      <c r="D2684" t="s">
        <v>73</v>
      </c>
      <c r="E2684" t="s">
        <v>14504</v>
      </c>
      <c r="F2684" t="s">
        <v>18658</v>
      </c>
      <c r="G2684" t="s">
        <v>90</v>
      </c>
      <c r="H2684" t="s">
        <v>14616</v>
      </c>
      <c r="I2684" t="s">
        <v>1678</v>
      </c>
      <c r="J2684" s="28">
        <v>44760</v>
      </c>
      <c r="K2684" s="28"/>
      <c r="M2684">
        <v>0</v>
      </c>
      <c r="N2684">
        <v>1</v>
      </c>
      <c r="O2684">
        <v>6.5</v>
      </c>
      <c r="P2684" t="s">
        <v>14512</v>
      </c>
      <c r="Q2684">
        <f t="shared" si="41"/>
        <v>34687</v>
      </c>
      <c r="R2684">
        <f>IF(COUNTIF($A$2:A2684,A2684)=1,Q2684,"")</f>
        <v>34687</v>
      </c>
    </row>
    <row r="2685" spans="1:18">
      <c r="A2685" t="s">
        <v>6050</v>
      </c>
      <c r="B2685" t="s">
        <v>814</v>
      </c>
      <c r="C2685" t="s">
        <v>15197</v>
      </c>
      <c r="D2685" t="s">
        <v>73</v>
      </c>
      <c r="E2685" t="s">
        <v>14558</v>
      </c>
      <c r="F2685" t="s">
        <v>18659</v>
      </c>
      <c r="G2685" t="s">
        <v>14588</v>
      </c>
      <c r="H2685" t="s">
        <v>14571</v>
      </c>
      <c r="I2685" t="s">
        <v>1938</v>
      </c>
      <c r="J2685" s="28">
        <v>44754</v>
      </c>
      <c r="K2685" s="28">
        <v>44737</v>
      </c>
      <c r="L2685">
        <v>46</v>
      </c>
      <c r="M2685">
        <v>0</v>
      </c>
      <c r="N2685">
        <v>1</v>
      </c>
      <c r="O2685">
        <v>27.5</v>
      </c>
      <c r="P2685" t="s">
        <v>14512</v>
      </c>
      <c r="Q2685">
        <f t="shared" si="41"/>
        <v>17005</v>
      </c>
      <c r="R2685">
        <f>IF(COUNTIF($A$2:A2685,A2685)=1,Q2685,"")</f>
        <v>17005</v>
      </c>
    </row>
    <row r="2686" spans="1:18">
      <c r="A2686" t="s">
        <v>18660</v>
      </c>
      <c r="B2686" t="s">
        <v>10259</v>
      </c>
      <c r="C2686" t="s">
        <v>15291</v>
      </c>
      <c r="D2686" t="s">
        <v>100</v>
      </c>
      <c r="E2686" t="s">
        <v>14590</v>
      </c>
      <c r="F2686" t="s">
        <v>18661</v>
      </c>
      <c r="G2686" t="s">
        <v>14519</v>
      </c>
      <c r="H2686" t="s">
        <v>14545</v>
      </c>
      <c r="I2686" t="s">
        <v>8977</v>
      </c>
      <c r="J2686" s="28">
        <v>44976</v>
      </c>
      <c r="K2686" s="28"/>
      <c r="M2686">
        <v>0</v>
      </c>
      <c r="N2686">
        <v>1</v>
      </c>
      <c r="O2686">
        <v>21.6</v>
      </c>
      <c r="P2686" t="s">
        <v>14507</v>
      </c>
      <c r="Q2686">
        <f t="shared" si="41"/>
        <v>9053</v>
      </c>
      <c r="R2686">
        <f>IF(COUNTIF($A$2:A2686,A2686)=1,Q2686,"")</f>
        <v>9053</v>
      </c>
    </row>
    <row r="2687" spans="1:18">
      <c r="A2687" t="s">
        <v>18662</v>
      </c>
      <c r="B2687" t="s">
        <v>6996</v>
      </c>
      <c r="C2687" t="s">
        <v>15034</v>
      </c>
      <c r="D2687" t="s">
        <v>119</v>
      </c>
      <c r="E2687" t="s">
        <v>14504</v>
      </c>
      <c r="F2687" t="s">
        <v>18663</v>
      </c>
      <c r="G2687" t="s">
        <v>14519</v>
      </c>
      <c r="H2687" t="s">
        <v>14527</v>
      </c>
      <c r="I2687" t="s">
        <v>1979</v>
      </c>
      <c r="J2687" s="28">
        <v>45087</v>
      </c>
      <c r="K2687" s="28"/>
      <c r="M2687">
        <v>0</v>
      </c>
      <c r="N2687">
        <v>1</v>
      </c>
      <c r="O2687">
        <v>0.5</v>
      </c>
      <c r="P2687" t="s">
        <v>14524</v>
      </c>
      <c r="Q2687">
        <f t="shared" si="41"/>
        <v>4352</v>
      </c>
      <c r="R2687">
        <f>IF(COUNTIF($A$2:A2687,A2687)=1,Q2687,"")</f>
        <v>4352</v>
      </c>
    </row>
    <row r="2688" spans="1:18">
      <c r="A2688" t="s">
        <v>18664</v>
      </c>
      <c r="B2688" t="s">
        <v>2008</v>
      </c>
      <c r="C2688" t="s">
        <v>16078</v>
      </c>
      <c r="D2688" t="s">
        <v>100</v>
      </c>
      <c r="E2688" t="s">
        <v>14590</v>
      </c>
      <c r="F2688" t="s">
        <v>18665</v>
      </c>
      <c r="G2688" t="s">
        <v>80</v>
      </c>
      <c r="H2688" t="s">
        <v>14639</v>
      </c>
      <c r="I2688" t="s">
        <v>10699</v>
      </c>
      <c r="J2688" s="28">
        <v>44944</v>
      </c>
      <c r="K2688" s="28"/>
      <c r="M2688">
        <v>0</v>
      </c>
      <c r="N2688">
        <v>1</v>
      </c>
      <c r="O2688">
        <v>22.5</v>
      </c>
      <c r="P2688" t="s">
        <v>14524</v>
      </c>
      <c r="Q2688">
        <f t="shared" si="41"/>
        <v>2785</v>
      </c>
      <c r="R2688">
        <f>IF(COUNTIF($A$2:A2688,A2688)=1,Q2688,"")</f>
        <v>2785</v>
      </c>
    </row>
    <row r="2689" spans="1:18">
      <c r="A2689" t="s">
        <v>8122</v>
      </c>
      <c r="B2689" t="s">
        <v>2565</v>
      </c>
      <c r="C2689" t="s">
        <v>15925</v>
      </c>
      <c r="D2689" t="s">
        <v>52</v>
      </c>
      <c r="E2689" t="s">
        <v>14509</v>
      </c>
      <c r="F2689" t="s">
        <v>18666</v>
      </c>
      <c r="G2689" t="s">
        <v>61</v>
      </c>
      <c r="H2689" t="s">
        <v>14549</v>
      </c>
      <c r="I2689" t="s">
        <v>386</v>
      </c>
      <c r="J2689" s="28">
        <v>45242</v>
      </c>
      <c r="K2689" s="28"/>
      <c r="M2689">
        <v>0</v>
      </c>
      <c r="N2689">
        <v>1</v>
      </c>
      <c r="P2689" t="s">
        <v>14550</v>
      </c>
      <c r="Q2689">
        <f t="shared" si="41"/>
        <v>104000</v>
      </c>
      <c r="R2689">
        <f>IF(COUNTIF($A$2:A2689,A2689)=1,Q2689,"")</f>
        <v>104000</v>
      </c>
    </row>
    <row r="2690" spans="1:18">
      <c r="A2690" t="s">
        <v>12272</v>
      </c>
      <c r="B2690" t="s">
        <v>2678</v>
      </c>
      <c r="C2690" t="s">
        <v>15076</v>
      </c>
      <c r="D2690" t="s">
        <v>52</v>
      </c>
      <c r="E2690" t="s">
        <v>14590</v>
      </c>
      <c r="F2690" t="s">
        <v>18667</v>
      </c>
      <c r="G2690" t="s">
        <v>53</v>
      </c>
      <c r="H2690" t="s">
        <v>14511</v>
      </c>
      <c r="I2690" t="s">
        <v>114</v>
      </c>
      <c r="J2690" s="28">
        <v>45354</v>
      </c>
      <c r="K2690" s="28"/>
      <c r="M2690">
        <v>0</v>
      </c>
      <c r="N2690">
        <v>1</v>
      </c>
      <c r="O2690">
        <v>30.9</v>
      </c>
      <c r="P2690" t="s">
        <v>14507</v>
      </c>
      <c r="Q2690">
        <f t="shared" ref="Q2690:Q2753" si="42">IFERROR(IF(RIGHT(UPPER(TRIM(F2690)),1)="K",VALUE(SUBSTITUTE(SUBSTITUTE(LEFT(TRIM(F2690),LEN(TRIM(F2690))-1),"$",""),",",""))*1000,IF(RIGHT(UPPER(TRIM(F2690)),1)="M",VALUE(SUBSTITUTE(SUBSTITUTE(LEFT(TRIM(F2690),LEN(TRIM(F2690))-1),"$",""),",",""))*1000000,VALUE(SUBSTITUTE(SUBSTITUTE(TRIM(F2690),"$",""),",","")))),"")</f>
        <v>84911</v>
      </c>
      <c r="R2690">
        <f>IF(COUNTIF($A$2:A2690,A2690)=1,Q2690,"")</f>
        <v>84911</v>
      </c>
    </row>
    <row r="2691" spans="1:18">
      <c r="A2691" t="s">
        <v>11794</v>
      </c>
      <c r="B2691" t="s">
        <v>6495</v>
      </c>
      <c r="C2691" t="s">
        <v>14583</v>
      </c>
      <c r="D2691" t="s">
        <v>52</v>
      </c>
      <c r="E2691" t="s">
        <v>14509</v>
      </c>
      <c r="F2691" t="s">
        <v>18668</v>
      </c>
      <c r="G2691" t="s">
        <v>14519</v>
      </c>
      <c r="H2691" t="s">
        <v>14537</v>
      </c>
      <c r="I2691" t="s">
        <v>1416</v>
      </c>
      <c r="J2691" s="28">
        <v>45086</v>
      </c>
      <c r="K2691" s="28"/>
      <c r="M2691">
        <v>0</v>
      </c>
      <c r="N2691">
        <v>1</v>
      </c>
      <c r="O2691">
        <v>19.5</v>
      </c>
      <c r="P2691" t="s">
        <v>14516</v>
      </c>
      <c r="Q2691">
        <f t="shared" si="42"/>
        <v>125000</v>
      </c>
      <c r="R2691">
        <f>IF(COUNTIF($A$2:A2691,A2691)=1,Q2691,"")</f>
        <v>125000</v>
      </c>
    </row>
    <row r="2692" spans="1:18">
      <c r="A2692" t="s">
        <v>3768</v>
      </c>
      <c r="B2692" t="s">
        <v>754</v>
      </c>
      <c r="C2692" t="s">
        <v>14911</v>
      </c>
      <c r="D2692" t="s">
        <v>60</v>
      </c>
      <c r="E2692" t="s">
        <v>14504</v>
      </c>
      <c r="F2692" t="s">
        <v>16401</v>
      </c>
      <c r="G2692" t="s">
        <v>67</v>
      </c>
      <c r="H2692" t="s">
        <v>14506</v>
      </c>
      <c r="I2692" t="s">
        <v>809</v>
      </c>
      <c r="J2692" s="28">
        <v>45201</v>
      </c>
      <c r="K2692" s="28"/>
      <c r="M2692">
        <v>0</v>
      </c>
      <c r="N2692">
        <v>1</v>
      </c>
      <c r="O2692">
        <v>34.9</v>
      </c>
      <c r="P2692" t="s">
        <v>14550</v>
      </c>
      <c r="Q2692">
        <f t="shared" si="42"/>
        <v>12809</v>
      </c>
      <c r="R2692">
        <f>IF(COUNTIF($A$2:A2692,A2692)=1,Q2692,"")</f>
        <v>12809</v>
      </c>
    </row>
    <row r="2693" spans="1:18">
      <c r="A2693" t="s">
        <v>7367</v>
      </c>
      <c r="B2693" t="s">
        <v>2337</v>
      </c>
      <c r="C2693" t="s">
        <v>16501</v>
      </c>
      <c r="D2693" t="s">
        <v>73</v>
      </c>
      <c r="E2693" t="s">
        <v>14509</v>
      </c>
      <c r="F2693" t="s">
        <v>18669</v>
      </c>
      <c r="G2693" t="s">
        <v>133</v>
      </c>
      <c r="H2693" t="s">
        <v>14639</v>
      </c>
      <c r="I2693" t="s">
        <v>570</v>
      </c>
      <c r="J2693" s="28">
        <v>44643</v>
      </c>
      <c r="K2693" s="28"/>
      <c r="M2693">
        <v>0</v>
      </c>
      <c r="N2693">
        <v>1</v>
      </c>
      <c r="O2693">
        <v>33.700000000000003</v>
      </c>
      <c r="P2693" t="s">
        <v>14516</v>
      </c>
      <c r="Q2693">
        <f t="shared" si="42"/>
        <v>14045</v>
      </c>
      <c r="R2693">
        <f>IF(COUNTIF($A$2:A2693,A2693)=1,Q2693,"")</f>
        <v>14045</v>
      </c>
    </row>
    <row r="2694" spans="1:18">
      <c r="A2694" t="s">
        <v>7101</v>
      </c>
      <c r="B2694" t="s">
        <v>1494</v>
      </c>
      <c r="C2694" t="s">
        <v>15191</v>
      </c>
      <c r="D2694" t="s">
        <v>52</v>
      </c>
      <c r="E2694" t="s">
        <v>14509</v>
      </c>
      <c r="F2694" t="s">
        <v>18670</v>
      </c>
      <c r="G2694" t="s">
        <v>61</v>
      </c>
      <c r="H2694" t="s">
        <v>14527</v>
      </c>
      <c r="I2694" t="s">
        <v>571</v>
      </c>
      <c r="J2694" s="28">
        <v>44739</v>
      </c>
      <c r="K2694" s="28"/>
      <c r="M2694">
        <v>0</v>
      </c>
      <c r="N2694">
        <v>1</v>
      </c>
      <c r="O2694">
        <v>6.9</v>
      </c>
      <c r="P2694" t="s">
        <v>14550</v>
      </c>
      <c r="Q2694">
        <f t="shared" si="42"/>
        <v>142000</v>
      </c>
      <c r="R2694">
        <f>IF(COUNTIF($A$2:A2694,A2694)=1,Q2694,"")</f>
        <v>142000</v>
      </c>
    </row>
    <row r="2695" spans="1:18">
      <c r="A2695" t="s">
        <v>18671</v>
      </c>
      <c r="B2695" t="s">
        <v>1424</v>
      </c>
      <c r="C2695" t="s">
        <v>14806</v>
      </c>
      <c r="D2695" t="s">
        <v>100</v>
      </c>
      <c r="E2695" t="s">
        <v>14509</v>
      </c>
      <c r="F2695" t="s">
        <v>18672</v>
      </c>
      <c r="G2695" t="s">
        <v>80</v>
      </c>
      <c r="H2695" t="s">
        <v>14537</v>
      </c>
      <c r="I2695" t="s">
        <v>1942</v>
      </c>
      <c r="J2695" s="28">
        <v>45519</v>
      </c>
      <c r="K2695" s="28"/>
      <c r="M2695">
        <v>0</v>
      </c>
      <c r="N2695">
        <v>1</v>
      </c>
      <c r="O2695">
        <v>28.4</v>
      </c>
      <c r="P2695" t="s">
        <v>14507</v>
      </c>
      <c r="Q2695">
        <f t="shared" si="42"/>
        <v>1343</v>
      </c>
      <c r="R2695">
        <f>IF(COUNTIF($A$2:A2695,A2695)=1,Q2695,"")</f>
        <v>1343</v>
      </c>
    </row>
    <row r="2696" spans="1:18">
      <c r="A2696" t="s">
        <v>10189</v>
      </c>
      <c r="B2696" t="s">
        <v>1282</v>
      </c>
      <c r="C2696" t="s">
        <v>15349</v>
      </c>
      <c r="D2696" t="s">
        <v>100</v>
      </c>
      <c r="E2696" t="s">
        <v>14522</v>
      </c>
      <c r="F2696" t="s">
        <v>18673</v>
      </c>
      <c r="G2696" t="s">
        <v>74</v>
      </c>
      <c r="H2696" t="s">
        <v>14530</v>
      </c>
      <c r="I2696" t="s">
        <v>484</v>
      </c>
      <c r="J2696" s="28">
        <v>45732</v>
      </c>
      <c r="K2696" s="28"/>
      <c r="M2696">
        <v>0</v>
      </c>
      <c r="N2696">
        <v>1</v>
      </c>
      <c r="O2696">
        <v>28.8</v>
      </c>
      <c r="P2696" t="s">
        <v>14516</v>
      </c>
      <c r="Q2696">
        <f t="shared" si="42"/>
        <v>4734</v>
      </c>
      <c r="R2696">
        <f>IF(COUNTIF($A$2:A2696,A2696)=1,Q2696,"")</f>
        <v>4734</v>
      </c>
    </row>
    <row r="2697" spans="1:18">
      <c r="A2697" t="s">
        <v>7242</v>
      </c>
      <c r="B2697" t="s">
        <v>4083</v>
      </c>
      <c r="C2697" t="s">
        <v>15716</v>
      </c>
      <c r="D2697" t="s">
        <v>73</v>
      </c>
      <c r="E2697" t="s">
        <v>14543</v>
      </c>
      <c r="F2697" t="s">
        <v>18674</v>
      </c>
      <c r="G2697" t="s">
        <v>61</v>
      </c>
      <c r="H2697" t="s">
        <v>14616</v>
      </c>
      <c r="I2697" t="s">
        <v>1009</v>
      </c>
      <c r="J2697" s="28">
        <v>45748</v>
      </c>
      <c r="K2697" s="28">
        <v>45729</v>
      </c>
      <c r="L2697">
        <v>84</v>
      </c>
      <c r="M2697">
        <v>1</v>
      </c>
      <c r="N2697">
        <v>1</v>
      </c>
      <c r="O2697">
        <v>34.9</v>
      </c>
      <c r="P2697" t="s">
        <v>14512</v>
      </c>
      <c r="Q2697">
        <f t="shared" si="42"/>
        <v>18399</v>
      </c>
      <c r="R2697">
        <f>IF(COUNTIF($A$2:A2697,A2697)=1,Q2697,"")</f>
        <v>18399</v>
      </c>
    </row>
    <row r="2698" spans="1:18">
      <c r="A2698" t="s">
        <v>18675</v>
      </c>
      <c r="B2698" t="s">
        <v>2734</v>
      </c>
      <c r="C2698" t="s">
        <v>14716</v>
      </c>
      <c r="D2698" t="s">
        <v>60</v>
      </c>
      <c r="E2698" t="s">
        <v>14590</v>
      </c>
      <c r="F2698" t="s">
        <v>18676</v>
      </c>
      <c r="G2698" t="s">
        <v>80</v>
      </c>
      <c r="H2698" t="s">
        <v>14511</v>
      </c>
      <c r="I2698" t="s">
        <v>3515</v>
      </c>
      <c r="J2698" s="28">
        <v>44944</v>
      </c>
      <c r="K2698" s="28"/>
      <c r="M2698">
        <v>0</v>
      </c>
      <c r="N2698">
        <v>1</v>
      </c>
      <c r="O2698">
        <v>0.3</v>
      </c>
      <c r="P2698" t="s">
        <v>14512</v>
      </c>
      <c r="Q2698">
        <f t="shared" si="42"/>
        <v>19356</v>
      </c>
      <c r="R2698">
        <f>IF(COUNTIF($A$2:A2698,A2698)=1,Q2698,"")</f>
        <v>19356</v>
      </c>
    </row>
    <row r="2699" spans="1:18">
      <c r="A2699" t="s">
        <v>6772</v>
      </c>
      <c r="B2699" t="s">
        <v>2268</v>
      </c>
      <c r="C2699" t="s">
        <v>15609</v>
      </c>
      <c r="D2699" t="s">
        <v>60</v>
      </c>
      <c r="E2699" t="s">
        <v>14543</v>
      </c>
      <c r="F2699" t="s">
        <v>18677</v>
      </c>
      <c r="G2699" t="s">
        <v>80</v>
      </c>
      <c r="H2699" t="s">
        <v>14560</v>
      </c>
      <c r="I2699" t="s">
        <v>1506</v>
      </c>
      <c r="J2699" s="28">
        <v>44803</v>
      </c>
      <c r="K2699" s="28">
        <v>44729</v>
      </c>
      <c r="L2699">
        <v>49</v>
      </c>
      <c r="M2699">
        <v>1</v>
      </c>
      <c r="N2699">
        <v>3</v>
      </c>
      <c r="P2699" t="s">
        <v>14516</v>
      </c>
      <c r="Q2699">
        <f t="shared" si="42"/>
        <v>16555</v>
      </c>
      <c r="R2699">
        <f>IF(COUNTIF($A$2:A2699,A2699)=1,Q2699,"")</f>
        <v>16555</v>
      </c>
    </row>
    <row r="2700" spans="1:18">
      <c r="A2700" t="s">
        <v>18678</v>
      </c>
      <c r="B2700" t="s">
        <v>1497</v>
      </c>
      <c r="C2700" t="s">
        <v>14569</v>
      </c>
      <c r="D2700" t="s">
        <v>119</v>
      </c>
      <c r="E2700" t="s">
        <v>14522</v>
      </c>
      <c r="F2700" t="s">
        <v>18679</v>
      </c>
      <c r="G2700" t="s">
        <v>90</v>
      </c>
      <c r="H2700" t="s">
        <v>14530</v>
      </c>
      <c r="I2700" t="s">
        <v>1647</v>
      </c>
      <c r="J2700" s="28">
        <v>45615</v>
      </c>
      <c r="K2700" s="28"/>
      <c r="M2700">
        <v>0</v>
      </c>
      <c r="N2700">
        <v>1</v>
      </c>
      <c r="O2700">
        <v>15.5</v>
      </c>
      <c r="P2700" t="s">
        <v>14512</v>
      </c>
      <c r="Q2700">
        <f t="shared" si="42"/>
        <v>4867</v>
      </c>
      <c r="R2700">
        <f>IF(COUNTIF($A$2:A2700,A2700)=1,Q2700,"")</f>
        <v>4867</v>
      </c>
    </row>
    <row r="2701" spans="1:18">
      <c r="A2701" t="s">
        <v>18680</v>
      </c>
      <c r="B2701" t="s">
        <v>2611</v>
      </c>
      <c r="C2701" t="s">
        <v>14633</v>
      </c>
      <c r="D2701" t="s">
        <v>100</v>
      </c>
      <c r="E2701" t="s">
        <v>14543</v>
      </c>
      <c r="F2701" t="s">
        <v>18681</v>
      </c>
      <c r="G2701" t="s">
        <v>133</v>
      </c>
      <c r="H2701" t="s">
        <v>14530</v>
      </c>
      <c r="I2701" t="s">
        <v>3746</v>
      </c>
      <c r="J2701" s="28">
        <v>45234</v>
      </c>
      <c r="K2701" s="28">
        <v>45198</v>
      </c>
      <c r="L2701">
        <v>33</v>
      </c>
      <c r="M2701">
        <v>0</v>
      </c>
      <c r="N2701">
        <v>1</v>
      </c>
      <c r="O2701">
        <v>22.7</v>
      </c>
      <c r="P2701" t="s">
        <v>14524</v>
      </c>
      <c r="Q2701">
        <f t="shared" si="42"/>
        <v>9223</v>
      </c>
      <c r="R2701">
        <f>IF(COUNTIF($A$2:A2701,A2701)=1,Q2701,"")</f>
        <v>9223</v>
      </c>
    </row>
    <row r="2702" spans="1:18">
      <c r="A2702" t="s">
        <v>13460</v>
      </c>
      <c r="B2702" t="s">
        <v>304</v>
      </c>
      <c r="C2702" t="s">
        <v>3098</v>
      </c>
      <c r="D2702" t="s">
        <v>60</v>
      </c>
      <c r="E2702" t="s">
        <v>14517</v>
      </c>
      <c r="F2702" t="s">
        <v>18682</v>
      </c>
      <c r="G2702" t="s">
        <v>14519</v>
      </c>
      <c r="H2702" t="s">
        <v>14540</v>
      </c>
      <c r="I2702" t="s">
        <v>2547</v>
      </c>
      <c r="J2702" s="28">
        <v>45234</v>
      </c>
      <c r="K2702" s="28"/>
      <c r="M2702">
        <v>0</v>
      </c>
      <c r="N2702">
        <v>1</v>
      </c>
      <c r="P2702" t="s">
        <v>14512</v>
      </c>
      <c r="Q2702">
        <f t="shared" si="42"/>
        <v>16617</v>
      </c>
      <c r="R2702">
        <f>IF(COUNTIF($A$2:A2702,A2702)=1,Q2702,"")</f>
        <v>16617</v>
      </c>
    </row>
    <row r="2703" spans="1:18">
      <c r="A2703" t="s">
        <v>5911</v>
      </c>
      <c r="B2703" t="s">
        <v>3452</v>
      </c>
      <c r="C2703" t="s">
        <v>14755</v>
      </c>
      <c r="D2703" t="s">
        <v>73</v>
      </c>
      <c r="E2703" t="s">
        <v>14509</v>
      </c>
      <c r="F2703" t="s">
        <v>18683</v>
      </c>
      <c r="G2703" t="s">
        <v>133</v>
      </c>
      <c r="H2703" t="s">
        <v>15333</v>
      </c>
      <c r="I2703" t="s">
        <v>561</v>
      </c>
      <c r="J2703" s="28">
        <v>44896</v>
      </c>
      <c r="K2703" s="28"/>
      <c r="M2703">
        <v>0</v>
      </c>
      <c r="N2703">
        <v>1</v>
      </c>
      <c r="O2703">
        <v>20.8</v>
      </c>
      <c r="P2703" t="s">
        <v>14516</v>
      </c>
      <c r="Q2703">
        <f t="shared" si="42"/>
        <v>28444</v>
      </c>
      <c r="R2703">
        <f>IF(COUNTIF($A$2:A2703,A2703)=1,Q2703,"")</f>
        <v>28444</v>
      </c>
    </row>
    <row r="2704" spans="1:18">
      <c r="A2704" t="s">
        <v>18684</v>
      </c>
      <c r="B2704" t="s">
        <v>4044</v>
      </c>
      <c r="C2704" t="s">
        <v>3098</v>
      </c>
      <c r="D2704" t="s">
        <v>100</v>
      </c>
      <c r="E2704" t="s">
        <v>14543</v>
      </c>
      <c r="F2704" t="s">
        <v>18685</v>
      </c>
      <c r="G2704" t="s">
        <v>74</v>
      </c>
      <c r="H2704" t="s">
        <v>14616</v>
      </c>
      <c r="I2704" t="s">
        <v>2204</v>
      </c>
      <c r="J2704" s="28">
        <v>45597</v>
      </c>
      <c r="K2704" s="28">
        <v>45603</v>
      </c>
      <c r="L2704">
        <v>39</v>
      </c>
      <c r="M2704">
        <v>1</v>
      </c>
      <c r="N2704">
        <v>1</v>
      </c>
      <c r="O2704">
        <v>19</v>
      </c>
      <c r="P2704" t="s">
        <v>14516</v>
      </c>
      <c r="Q2704">
        <f t="shared" si="42"/>
        <v>2440</v>
      </c>
      <c r="R2704">
        <f>IF(COUNTIF($A$2:A2704,A2704)=1,Q2704,"")</f>
        <v>2440</v>
      </c>
    </row>
    <row r="2705" spans="1:18">
      <c r="A2705" t="s">
        <v>7309</v>
      </c>
      <c r="B2705" t="s">
        <v>6936</v>
      </c>
      <c r="C2705" t="s">
        <v>14980</v>
      </c>
      <c r="D2705" t="s">
        <v>60</v>
      </c>
      <c r="E2705" t="s">
        <v>14509</v>
      </c>
      <c r="F2705" t="s">
        <v>18686</v>
      </c>
      <c r="G2705" t="s">
        <v>80</v>
      </c>
      <c r="H2705" t="s">
        <v>14530</v>
      </c>
      <c r="I2705" t="s">
        <v>2058</v>
      </c>
      <c r="J2705" s="28">
        <v>44850</v>
      </c>
      <c r="K2705" s="28"/>
      <c r="M2705">
        <v>0</v>
      </c>
      <c r="N2705">
        <v>1</v>
      </c>
      <c r="O2705">
        <v>31.8</v>
      </c>
      <c r="P2705" t="s">
        <v>14512</v>
      </c>
      <c r="Q2705">
        <f t="shared" si="42"/>
        <v>13467</v>
      </c>
      <c r="R2705">
        <f>IF(COUNTIF($A$2:A2705,A2705)=1,Q2705,"")</f>
        <v>13467</v>
      </c>
    </row>
    <row r="2706" spans="1:18">
      <c r="A2706" t="s">
        <v>10007</v>
      </c>
      <c r="B2706" t="s">
        <v>499</v>
      </c>
      <c r="C2706" t="s">
        <v>14873</v>
      </c>
      <c r="D2706" t="s">
        <v>52</v>
      </c>
      <c r="E2706" t="s">
        <v>14590</v>
      </c>
      <c r="F2706" t="s">
        <v>18687</v>
      </c>
      <c r="G2706" t="s">
        <v>14519</v>
      </c>
      <c r="H2706" t="s">
        <v>14530</v>
      </c>
      <c r="I2706" t="s">
        <v>2013</v>
      </c>
      <c r="J2706" s="28">
        <v>45499</v>
      </c>
      <c r="K2706" s="28"/>
      <c r="M2706">
        <v>0</v>
      </c>
      <c r="N2706">
        <v>1</v>
      </c>
      <c r="O2706">
        <v>16.2</v>
      </c>
      <c r="P2706" t="s">
        <v>14550</v>
      </c>
      <c r="Q2706">
        <f t="shared" si="42"/>
        <v>115417</v>
      </c>
      <c r="R2706">
        <f>IF(COUNTIF($A$2:A2706,A2706)=1,Q2706,"")</f>
        <v>115417</v>
      </c>
    </row>
    <row r="2707" spans="1:18">
      <c r="A2707" t="s">
        <v>6428</v>
      </c>
      <c r="B2707" t="s">
        <v>1354</v>
      </c>
      <c r="C2707" t="s">
        <v>3098</v>
      </c>
      <c r="D2707" t="s">
        <v>52</v>
      </c>
      <c r="E2707" t="s">
        <v>14543</v>
      </c>
      <c r="F2707" t="s">
        <v>18688</v>
      </c>
      <c r="G2707" t="s">
        <v>61</v>
      </c>
      <c r="H2707" t="s">
        <v>14511</v>
      </c>
      <c r="I2707" t="s">
        <v>1760</v>
      </c>
      <c r="J2707" s="28">
        <v>45559</v>
      </c>
      <c r="K2707" s="28">
        <v>45527</v>
      </c>
      <c r="L2707">
        <v>74</v>
      </c>
      <c r="M2707">
        <v>0</v>
      </c>
      <c r="N2707">
        <v>1</v>
      </c>
      <c r="O2707">
        <v>33</v>
      </c>
      <c r="P2707" t="s">
        <v>14507</v>
      </c>
      <c r="Q2707">
        <f t="shared" si="42"/>
        <v>71860</v>
      </c>
      <c r="R2707">
        <f>IF(COUNTIF($A$2:A2707,A2707)=1,Q2707,"")</f>
        <v>71860</v>
      </c>
    </row>
    <row r="2708" spans="1:18">
      <c r="A2708" t="s">
        <v>10628</v>
      </c>
      <c r="B2708" t="s">
        <v>2249</v>
      </c>
      <c r="C2708" t="s">
        <v>17831</v>
      </c>
      <c r="D2708" t="s">
        <v>60</v>
      </c>
      <c r="E2708" t="s">
        <v>14517</v>
      </c>
      <c r="F2708" t="s">
        <v>18689</v>
      </c>
      <c r="G2708" t="s">
        <v>53</v>
      </c>
      <c r="H2708" t="s">
        <v>14580</v>
      </c>
      <c r="I2708" t="s">
        <v>642</v>
      </c>
      <c r="J2708" s="28">
        <v>44975</v>
      </c>
      <c r="K2708" s="28"/>
      <c r="M2708">
        <v>0</v>
      </c>
      <c r="N2708">
        <v>1</v>
      </c>
      <c r="P2708" t="s">
        <v>14507</v>
      </c>
      <c r="Q2708">
        <f t="shared" si="42"/>
        <v>11948</v>
      </c>
      <c r="R2708">
        <f>IF(COUNTIF($A$2:A2708,A2708)=1,Q2708,"")</f>
        <v>11948</v>
      </c>
    </row>
    <row r="2709" spans="1:18">
      <c r="A2709" t="s">
        <v>18690</v>
      </c>
      <c r="B2709" t="s">
        <v>6408</v>
      </c>
      <c r="C2709" t="s">
        <v>16086</v>
      </c>
      <c r="D2709" t="s">
        <v>60</v>
      </c>
      <c r="E2709" t="s">
        <v>14504</v>
      </c>
      <c r="F2709" t="s">
        <v>18691</v>
      </c>
      <c r="G2709" t="s">
        <v>80</v>
      </c>
      <c r="H2709" t="s">
        <v>14630</v>
      </c>
      <c r="I2709" t="s">
        <v>1275</v>
      </c>
      <c r="J2709" s="28">
        <v>45004</v>
      </c>
      <c r="K2709" s="28"/>
      <c r="M2709">
        <v>0</v>
      </c>
      <c r="N2709">
        <v>1</v>
      </c>
      <c r="O2709">
        <v>15.2</v>
      </c>
      <c r="P2709" t="s">
        <v>14512</v>
      </c>
      <c r="Q2709">
        <f t="shared" si="42"/>
        <v>14845</v>
      </c>
      <c r="R2709">
        <f>IF(COUNTIF($A$2:A2709,A2709)=1,Q2709,"")</f>
        <v>14845</v>
      </c>
    </row>
    <row r="2710" spans="1:18">
      <c r="A2710" t="s">
        <v>8542</v>
      </c>
      <c r="B2710" t="s">
        <v>1485</v>
      </c>
      <c r="C2710" t="s">
        <v>14898</v>
      </c>
      <c r="D2710" t="s">
        <v>119</v>
      </c>
      <c r="E2710" t="s">
        <v>14543</v>
      </c>
      <c r="F2710" t="s">
        <v>18692</v>
      </c>
      <c r="G2710" t="s">
        <v>80</v>
      </c>
      <c r="H2710" t="s">
        <v>14506</v>
      </c>
      <c r="I2710" t="s">
        <v>953</v>
      </c>
      <c r="J2710" s="28">
        <v>45406</v>
      </c>
      <c r="K2710" s="28">
        <v>45336</v>
      </c>
      <c r="L2710">
        <v>54</v>
      </c>
      <c r="M2710">
        <v>1</v>
      </c>
      <c r="N2710">
        <v>1</v>
      </c>
      <c r="O2710">
        <v>9.1999999999999993</v>
      </c>
      <c r="P2710" t="s">
        <v>14524</v>
      </c>
      <c r="Q2710">
        <f t="shared" si="42"/>
        <v>6284</v>
      </c>
      <c r="R2710">
        <f>IF(COUNTIF($A$2:A2710,A2710)=1,Q2710,"")</f>
        <v>6284</v>
      </c>
    </row>
    <row r="2711" spans="1:18">
      <c r="A2711" t="s">
        <v>7505</v>
      </c>
      <c r="B2711" t="s">
        <v>1294</v>
      </c>
      <c r="C2711" t="s">
        <v>15063</v>
      </c>
      <c r="D2711" t="s">
        <v>119</v>
      </c>
      <c r="E2711" t="s">
        <v>14522</v>
      </c>
      <c r="F2711" t="s">
        <v>18693</v>
      </c>
      <c r="G2711" t="s">
        <v>14519</v>
      </c>
      <c r="H2711" t="s">
        <v>14553</v>
      </c>
      <c r="I2711" t="s">
        <v>626</v>
      </c>
      <c r="J2711" s="28">
        <v>45704</v>
      </c>
      <c r="K2711" s="28"/>
      <c r="M2711">
        <v>0</v>
      </c>
      <c r="N2711">
        <v>1</v>
      </c>
      <c r="O2711">
        <v>24.3</v>
      </c>
      <c r="P2711" t="s">
        <v>14516</v>
      </c>
      <c r="Q2711">
        <f t="shared" si="42"/>
        <v>3368</v>
      </c>
      <c r="R2711">
        <f>IF(COUNTIF($A$2:A2711,A2711)=1,Q2711,"")</f>
        <v>3368</v>
      </c>
    </row>
    <row r="2712" spans="1:18">
      <c r="A2712" t="s">
        <v>8548</v>
      </c>
      <c r="B2712" t="s">
        <v>13470</v>
      </c>
      <c r="C2712" t="s">
        <v>14998</v>
      </c>
      <c r="D2712" t="s">
        <v>119</v>
      </c>
      <c r="E2712" t="s">
        <v>14543</v>
      </c>
      <c r="F2712" t="s">
        <v>18694</v>
      </c>
      <c r="G2712" t="s">
        <v>74</v>
      </c>
      <c r="H2712" t="s">
        <v>14571</v>
      </c>
      <c r="I2712" t="s">
        <v>8484</v>
      </c>
      <c r="J2712" s="28">
        <v>45453</v>
      </c>
      <c r="K2712" s="28">
        <v>45547</v>
      </c>
      <c r="L2712">
        <v>110</v>
      </c>
      <c r="M2712">
        <v>0</v>
      </c>
      <c r="N2712">
        <v>1</v>
      </c>
      <c r="O2712">
        <v>17.3</v>
      </c>
      <c r="P2712" t="s">
        <v>14507</v>
      </c>
      <c r="Q2712">
        <f t="shared" si="42"/>
        <v>3836</v>
      </c>
      <c r="R2712">
        <f>IF(COUNTIF($A$2:A2712,A2712)=1,Q2712,"")</f>
        <v>3836</v>
      </c>
    </row>
    <row r="2713" spans="1:18">
      <c r="A2713" t="s">
        <v>18695</v>
      </c>
      <c r="B2713" t="s">
        <v>3204</v>
      </c>
      <c r="C2713" t="s">
        <v>15807</v>
      </c>
      <c r="D2713" t="s">
        <v>52</v>
      </c>
      <c r="E2713" t="s">
        <v>14558</v>
      </c>
      <c r="F2713" t="s">
        <v>18696</v>
      </c>
      <c r="G2713" t="s">
        <v>80</v>
      </c>
      <c r="H2713" t="s">
        <v>14619</v>
      </c>
      <c r="I2713" t="s">
        <v>792</v>
      </c>
      <c r="J2713" s="28">
        <v>45445</v>
      </c>
      <c r="K2713" s="28">
        <v>45327</v>
      </c>
      <c r="L2713">
        <v>51</v>
      </c>
      <c r="M2713">
        <v>0</v>
      </c>
      <c r="N2713">
        <v>1</v>
      </c>
      <c r="O2713">
        <v>3</v>
      </c>
      <c r="P2713" t="s">
        <v>14512</v>
      </c>
      <c r="Q2713">
        <f t="shared" si="42"/>
        <v>187416</v>
      </c>
      <c r="R2713">
        <f>IF(COUNTIF($A$2:A2713,A2713)=1,Q2713,"")</f>
        <v>187416</v>
      </c>
    </row>
    <row r="2714" spans="1:18">
      <c r="A2714" t="s">
        <v>18697</v>
      </c>
      <c r="B2714" t="s">
        <v>2265</v>
      </c>
      <c r="C2714" t="s">
        <v>3098</v>
      </c>
      <c r="D2714" t="s">
        <v>119</v>
      </c>
      <c r="E2714" t="s">
        <v>14504</v>
      </c>
      <c r="F2714" t="s">
        <v>18698</v>
      </c>
      <c r="G2714" t="s">
        <v>67</v>
      </c>
      <c r="H2714" t="s">
        <v>14545</v>
      </c>
      <c r="I2714" t="s">
        <v>3448</v>
      </c>
      <c r="J2714" s="28">
        <v>44722</v>
      </c>
      <c r="K2714" s="28"/>
      <c r="M2714">
        <v>0</v>
      </c>
      <c r="N2714">
        <v>1</v>
      </c>
      <c r="O2714">
        <v>21.3</v>
      </c>
      <c r="P2714" t="s">
        <v>14507</v>
      </c>
      <c r="Q2714">
        <f t="shared" si="42"/>
        <v>11665</v>
      </c>
      <c r="R2714">
        <f>IF(COUNTIF($A$2:A2714,A2714)=1,Q2714,"")</f>
        <v>11665</v>
      </c>
    </row>
    <row r="2715" spans="1:18">
      <c r="A2715" t="s">
        <v>18699</v>
      </c>
      <c r="B2715" t="s">
        <v>3586</v>
      </c>
      <c r="C2715" t="s">
        <v>3098</v>
      </c>
      <c r="D2715" t="s">
        <v>73</v>
      </c>
      <c r="E2715" t="s">
        <v>14504</v>
      </c>
      <c r="F2715" t="s">
        <v>18700</v>
      </c>
      <c r="G2715" t="s">
        <v>14519</v>
      </c>
      <c r="H2715" t="s">
        <v>14682</v>
      </c>
      <c r="I2715" t="s">
        <v>478</v>
      </c>
      <c r="J2715" s="28">
        <v>45393</v>
      </c>
      <c r="K2715" s="28"/>
      <c r="M2715">
        <v>0</v>
      </c>
      <c r="N2715">
        <v>1</v>
      </c>
      <c r="O2715">
        <v>3.1</v>
      </c>
      <c r="P2715" t="s">
        <v>14550</v>
      </c>
      <c r="Q2715">
        <f t="shared" si="42"/>
        <v>17347</v>
      </c>
      <c r="R2715">
        <f>IF(COUNTIF($A$2:A2715,A2715)=1,Q2715,"")</f>
        <v>17347</v>
      </c>
    </row>
    <row r="2716" spans="1:18">
      <c r="A2716" t="s">
        <v>18701</v>
      </c>
      <c r="B2716" t="s">
        <v>2075</v>
      </c>
      <c r="C2716" t="s">
        <v>14699</v>
      </c>
      <c r="D2716" t="s">
        <v>100</v>
      </c>
      <c r="E2716" t="s">
        <v>14522</v>
      </c>
      <c r="F2716" t="s">
        <v>14741</v>
      </c>
      <c r="G2716" t="s">
        <v>67</v>
      </c>
      <c r="H2716" t="s">
        <v>15358</v>
      </c>
      <c r="I2716" t="s">
        <v>798</v>
      </c>
      <c r="J2716" s="28">
        <v>44811</v>
      </c>
      <c r="K2716" s="28"/>
      <c r="M2716">
        <v>0</v>
      </c>
      <c r="N2716">
        <v>1</v>
      </c>
      <c r="O2716">
        <v>17</v>
      </c>
      <c r="P2716" t="s">
        <v>14512</v>
      </c>
      <c r="Q2716">
        <f t="shared" si="42"/>
        <v>2000</v>
      </c>
      <c r="R2716">
        <f>IF(COUNTIF($A$2:A2716,A2716)=1,Q2716,"")</f>
        <v>2000</v>
      </c>
    </row>
    <row r="2717" spans="1:18">
      <c r="A2717" t="s">
        <v>18702</v>
      </c>
      <c r="B2717" t="s">
        <v>3513</v>
      </c>
      <c r="C2717" t="s">
        <v>3098</v>
      </c>
      <c r="D2717" t="s">
        <v>52</v>
      </c>
      <c r="E2717" t="s">
        <v>14558</v>
      </c>
      <c r="F2717" t="s">
        <v>18703</v>
      </c>
      <c r="G2717" t="s">
        <v>14519</v>
      </c>
      <c r="H2717" t="s">
        <v>14571</v>
      </c>
      <c r="I2717" t="s">
        <v>1976</v>
      </c>
      <c r="J2717" s="28">
        <v>45278</v>
      </c>
      <c r="K2717" s="28">
        <v>45290</v>
      </c>
      <c r="L2717">
        <v>149</v>
      </c>
      <c r="M2717">
        <v>0</v>
      </c>
      <c r="N2717">
        <v>1</v>
      </c>
      <c r="P2717" t="s">
        <v>14524</v>
      </c>
      <c r="Q2717">
        <f t="shared" si="42"/>
        <v>146132</v>
      </c>
      <c r="R2717">
        <f>IF(COUNTIF($A$2:A2717,A2717)=1,Q2717,"")</f>
        <v>146132</v>
      </c>
    </row>
    <row r="2718" spans="1:18">
      <c r="A2718" t="s">
        <v>13843</v>
      </c>
      <c r="B2718" t="s">
        <v>6538</v>
      </c>
      <c r="C2718" t="s">
        <v>3098</v>
      </c>
      <c r="D2718" t="s">
        <v>100</v>
      </c>
      <c r="E2718" t="s">
        <v>14590</v>
      </c>
      <c r="F2718" t="s">
        <v>18704</v>
      </c>
      <c r="G2718" t="s">
        <v>80</v>
      </c>
      <c r="H2718" t="s">
        <v>14560</v>
      </c>
      <c r="I2718" t="s">
        <v>1280</v>
      </c>
      <c r="J2718" s="28">
        <v>45804</v>
      </c>
      <c r="K2718" s="28"/>
      <c r="M2718">
        <v>0</v>
      </c>
      <c r="N2718">
        <v>1</v>
      </c>
      <c r="O2718">
        <v>26.6</v>
      </c>
      <c r="P2718" t="s">
        <v>14550</v>
      </c>
      <c r="Q2718">
        <f t="shared" si="42"/>
        <v>4376</v>
      </c>
      <c r="R2718">
        <f>IF(COUNTIF($A$2:A2718,A2718)=1,Q2718,"")</f>
        <v>4376</v>
      </c>
    </row>
    <row r="2719" spans="1:18">
      <c r="A2719" t="s">
        <v>13658</v>
      </c>
      <c r="B2719" t="s">
        <v>829</v>
      </c>
      <c r="C2719" t="s">
        <v>3098</v>
      </c>
      <c r="D2719" t="s">
        <v>73</v>
      </c>
      <c r="E2719" t="s">
        <v>14590</v>
      </c>
      <c r="F2719" t="s">
        <v>18705</v>
      </c>
      <c r="G2719" t="s">
        <v>14519</v>
      </c>
      <c r="H2719" t="s">
        <v>14712</v>
      </c>
      <c r="I2719" t="s">
        <v>3001</v>
      </c>
      <c r="J2719" s="28">
        <v>45089</v>
      </c>
      <c r="K2719" s="28"/>
      <c r="M2719">
        <v>0</v>
      </c>
      <c r="N2719">
        <v>1</v>
      </c>
      <c r="O2719">
        <v>12.9</v>
      </c>
      <c r="P2719" t="s">
        <v>14507</v>
      </c>
      <c r="Q2719">
        <f t="shared" si="42"/>
        <v>12911</v>
      </c>
      <c r="R2719">
        <f>IF(COUNTIF($A$2:A2719,A2719)=1,Q2719,"")</f>
        <v>12911</v>
      </c>
    </row>
    <row r="2720" spans="1:18">
      <c r="A2720" t="s">
        <v>18706</v>
      </c>
      <c r="B2720" t="s">
        <v>7232</v>
      </c>
      <c r="C2720" t="s">
        <v>3098</v>
      </c>
      <c r="D2720" t="s">
        <v>73</v>
      </c>
      <c r="E2720" t="s">
        <v>14509</v>
      </c>
      <c r="F2720" t="s">
        <v>18707</v>
      </c>
      <c r="G2720" t="s">
        <v>61</v>
      </c>
      <c r="H2720" t="s">
        <v>14568</v>
      </c>
      <c r="I2720" t="s">
        <v>834</v>
      </c>
      <c r="J2720" s="28">
        <v>45093</v>
      </c>
      <c r="K2720" s="28"/>
      <c r="M2720">
        <v>0</v>
      </c>
      <c r="N2720">
        <v>1</v>
      </c>
      <c r="O2720">
        <v>24</v>
      </c>
      <c r="P2720" t="s">
        <v>14524</v>
      </c>
      <c r="Q2720">
        <f t="shared" si="42"/>
        <v>27171</v>
      </c>
      <c r="R2720">
        <f>IF(COUNTIF($A$2:A2720,A2720)=1,Q2720,"")</f>
        <v>27171</v>
      </c>
    </row>
    <row r="2721" spans="1:18">
      <c r="A2721" t="s">
        <v>5353</v>
      </c>
      <c r="B2721" t="s">
        <v>4427</v>
      </c>
      <c r="C2721" t="s">
        <v>3098</v>
      </c>
      <c r="D2721" t="s">
        <v>119</v>
      </c>
      <c r="E2721" t="s">
        <v>14558</v>
      </c>
      <c r="F2721" t="s">
        <v>18708</v>
      </c>
      <c r="G2721" t="s">
        <v>61</v>
      </c>
      <c r="H2721" t="s">
        <v>14616</v>
      </c>
      <c r="I2721" t="s">
        <v>3050</v>
      </c>
      <c r="J2721" s="28">
        <v>44832</v>
      </c>
      <c r="K2721" s="28">
        <v>44722</v>
      </c>
      <c r="L2721">
        <v>45</v>
      </c>
      <c r="M2721">
        <v>0</v>
      </c>
      <c r="N2721">
        <v>1</v>
      </c>
      <c r="O2721">
        <v>34.799999999999997</v>
      </c>
      <c r="P2721" t="s">
        <v>14550</v>
      </c>
      <c r="Q2721">
        <f t="shared" si="42"/>
        <v>2526</v>
      </c>
      <c r="R2721">
        <f>IF(COUNTIF($A$2:A2721,A2721)=1,Q2721,"")</f>
        <v>2526</v>
      </c>
    </row>
    <row r="2722" spans="1:18">
      <c r="A2722" t="s">
        <v>4065</v>
      </c>
      <c r="B2722" t="s">
        <v>4550</v>
      </c>
      <c r="C2722" t="s">
        <v>18709</v>
      </c>
      <c r="D2722" t="s">
        <v>52</v>
      </c>
      <c r="E2722" t="s">
        <v>14517</v>
      </c>
      <c r="F2722" t="s">
        <v>18710</v>
      </c>
      <c r="G2722" t="s">
        <v>67</v>
      </c>
      <c r="H2722" t="s">
        <v>15174</v>
      </c>
      <c r="I2722" t="s">
        <v>6642</v>
      </c>
      <c r="J2722" s="28">
        <v>44690</v>
      </c>
      <c r="K2722" s="28"/>
      <c r="M2722">
        <v>0</v>
      </c>
      <c r="N2722">
        <v>1</v>
      </c>
      <c r="O2722">
        <v>26.3</v>
      </c>
      <c r="P2722" t="s">
        <v>14516</v>
      </c>
      <c r="Q2722">
        <f t="shared" si="42"/>
        <v>137023</v>
      </c>
      <c r="R2722">
        <f>IF(COUNTIF($A$2:A2722,A2722)=1,Q2722,"")</f>
        <v>137023</v>
      </c>
    </row>
    <row r="2723" spans="1:18">
      <c r="A2723" t="s">
        <v>3837</v>
      </c>
      <c r="B2723" t="s">
        <v>308</v>
      </c>
      <c r="C2723" t="s">
        <v>16578</v>
      </c>
      <c r="D2723" t="s">
        <v>100</v>
      </c>
      <c r="E2723" t="s">
        <v>14543</v>
      </c>
      <c r="F2723" t="s">
        <v>18711</v>
      </c>
      <c r="G2723" t="s">
        <v>61</v>
      </c>
      <c r="H2723" t="s">
        <v>14571</v>
      </c>
      <c r="I2723" t="s">
        <v>18712</v>
      </c>
      <c r="J2723" s="28">
        <v>45202</v>
      </c>
      <c r="K2723" s="28">
        <v>45251</v>
      </c>
      <c r="L2723">
        <v>99</v>
      </c>
      <c r="M2723">
        <v>0</v>
      </c>
      <c r="N2723">
        <v>1</v>
      </c>
      <c r="O2723">
        <v>28.3</v>
      </c>
      <c r="P2723" t="s">
        <v>14550</v>
      </c>
      <c r="Q2723">
        <f t="shared" si="42"/>
        <v>1918</v>
      </c>
      <c r="R2723">
        <f>IF(COUNTIF($A$2:A2723,A2723)=1,Q2723,"")</f>
        <v>1918</v>
      </c>
    </row>
    <row r="2724" spans="1:18">
      <c r="A2724" t="s">
        <v>3568</v>
      </c>
      <c r="B2724" t="s">
        <v>4587</v>
      </c>
      <c r="C2724" t="s">
        <v>3098</v>
      </c>
      <c r="D2724" t="s">
        <v>119</v>
      </c>
      <c r="E2724" t="s">
        <v>14504</v>
      </c>
      <c r="F2724" t="s">
        <v>18713</v>
      </c>
      <c r="G2724" t="s">
        <v>53</v>
      </c>
      <c r="H2724" t="s">
        <v>14598</v>
      </c>
      <c r="I2724" t="s">
        <v>2043</v>
      </c>
      <c r="J2724" s="28">
        <v>45120</v>
      </c>
      <c r="K2724" s="28"/>
      <c r="M2724">
        <v>0</v>
      </c>
      <c r="N2724">
        <v>1</v>
      </c>
      <c r="O2724">
        <v>12</v>
      </c>
      <c r="P2724" t="s">
        <v>14516</v>
      </c>
      <c r="Q2724">
        <f t="shared" si="42"/>
        <v>9256</v>
      </c>
      <c r="R2724">
        <f>IF(COUNTIF($A$2:A2724,A2724)=1,Q2724,"")</f>
        <v>9256</v>
      </c>
    </row>
    <row r="2725" spans="1:18">
      <c r="A2725" t="s">
        <v>14117</v>
      </c>
      <c r="B2725" t="s">
        <v>4506</v>
      </c>
      <c r="C2725" t="s">
        <v>14962</v>
      </c>
      <c r="D2725" t="s">
        <v>100</v>
      </c>
      <c r="E2725" t="s">
        <v>14504</v>
      </c>
      <c r="F2725" t="s">
        <v>18714</v>
      </c>
      <c r="G2725" t="s">
        <v>67</v>
      </c>
      <c r="H2725" t="s">
        <v>14506</v>
      </c>
      <c r="I2725" t="s">
        <v>1865</v>
      </c>
      <c r="J2725" s="28">
        <v>45087</v>
      </c>
      <c r="K2725" s="28"/>
      <c r="M2725">
        <v>0</v>
      </c>
      <c r="N2725">
        <v>1</v>
      </c>
      <c r="O2725">
        <v>14.4</v>
      </c>
      <c r="P2725" t="s">
        <v>14516</v>
      </c>
      <c r="Q2725">
        <f t="shared" si="42"/>
        <v>5088</v>
      </c>
      <c r="R2725">
        <f>IF(COUNTIF($A$2:A2725,A2725)=1,Q2725,"")</f>
        <v>5088</v>
      </c>
    </row>
    <row r="2726" spans="1:18">
      <c r="A2726" t="s">
        <v>18715</v>
      </c>
      <c r="B2726" t="s">
        <v>1455</v>
      </c>
      <c r="C2726" t="s">
        <v>15354</v>
      </c>
      <c r="D2726" t="s">
        <v>60</v>
      </c>
      <c r="E2726" t="s">
        <v>14543</v>
      </c>
      <c r="F2726" t="s">
        <v>18716</v>
      </c>
      <c r="G2726" t="s">
        <v>61</v>
      </c>
      <c r="H2726" t="s">
        <v>14619</v>
      </c>
      <c r="I2726" t="s">
        <v>2298</v>
      </c>
      <c r="J2726" s="28">
        <v>45741</v>
      </c>
      <c r="K2726" s="28">
        <v>45678</v>
      </c>
      <c r="L2726">
        <v>56</v>
      </c>
      <c r="M2726">
        <v>1</v>
      </c>
      <c r="N2726">
        <v>4</v>
      </c>
      <c r="O2726">
        <v>29.9</v>
      </c>
      <c r="P2726" t="s">
        <v>14507</v>
      </c>
      <c r="Q2726">
        <f t="shared" si="42"/>
        <v>10176</v>
      </c>
      <c r="R2726">
        <f>IF(COUNTIF($A$2:A2726,A2726)=1,Q2726,"")</f>
        <v>10176</v>
      </c>
    </row>
    <row r="2727" spans="1:18">
      <c r="A2727" t="s">
        <v>9565</v>
      </c>
      <c r="B2727" t="s">
        <v>3418</v>
      </c>
      <c r="C2727" t="s">
        <v>15090</v>
      </c>
      <c r="D2727" t="s">
        <v>119</v>
      </c>
      <c r="E2727" t="s">
        <v>14543</v>
      </c>
      <c r="F2727" t="s">
        <v>18717</v>
      </c>
      <c r="G2727" t="s">
        <v>14588</v>
      </c>
      <c r="H2727" t="s">
        <v>14639</v>
      </c>
      <c r="I2727" t="s">
        <v>683</v>
      </c>
      <c r="J2727" s="28">
        <v>44802</v>
      </c>
      <c r="K2727" s="28">
        <v>44868</v>
      </c>
      <c r="L2727">
        <v>116</v>
      </c>
      <c r="M2727">
        <v>0</v>
      </c>
      <c r="N2727">
        <v>1</v>
      </c>
      <c r="P2727" t="s">
        <v>14524</v>
      </c>
      <c r="Q2727">
        <f t="shared" si="42"/>
        <v>8467</v>
      </c>
      <c r="R2727">
        <f>IF(COUNTIF($A$2:A2727,A2727)=1,Q2727,"")</f>
        <v>8467</v>
      </c>
    </row>
    <row r="2728" spans="1:18">
      <c r="A2728" t="s">
        <v>18718</v>
      </c>
      <c r="B2728" t="s">
        <v>3413</v>
      </c>
      <c r="C2728" t="s">
        <v>15200</v>
      </c>
      <c r="D2728" t="s">
        <v>52</v>
      </c>
      <c r="E2728" t="s">
        <v>14504</v>
      </c>
      <c r="F2728" t="s">
        <v>18719</v>
      </c>
      <c r="G2728" t="s">
        <v>61</v>
      </c>
      <c r="H2728" t="s">
        <v>14712</v>
      </c>
      <c r="I2728" t="s">
        <v>4665</v>
      </c>
      <c r="J2728" s="28">
        <v>45712</v>
      </c>
      <c r="K2728" s="28"/>
      <c r="M2728">
        <v>0</v>
      </c>
      <c r="N2728">
        <v>1</v>
      </c>
      <c r="O2728">
        <v>15.7</v>
      </c>
      <c r="P2728" t="s">
        <v>14512</v>
      </c>
      <c r="Q2728">
        <f t="shared" si="42"/>
        <v>85525</v>
      </c>
      <c r="R2728">
        <f>IF(COUNTIF($A$2:A2728,A2728)=1,Q2728,"")</f>
        <v>85525</v>
      </c>
    </row>
    <row r="2729" spans="1:18">
      <c r="A2729" t="s">
        <v>9294</v>
      </c>
      <c r="B2729" t="s">
        <v>4053</v>
      </c>
      <c r="C2729" t="s">
        <v>16916</v>
      </c>
      <c r="D2729" t="s">
        <v>119</v>
      </c>
      <c r="E2729" t="s">
        <v>14543</v>
      </c>
      <c r="F2729" t="s">
        <v>18720</v>
      </c>
      <c r="G2729" t="s">
        <v>14519</v>
      </c>
      <c r="H2729" t="s">
        <v>14655</v>
      </c>
      <c r="I2729" t="s">
        <v>2816</v>
      </c>
      <c r="J2729" s="28">
        <v>44898</v>
      </c>
      <c r="K2729" s="28">
        <v>44849</v>
      </c>
      <c r="L2729">
        <v>123</v>
      </c>
      <c r="M2729">
        <v>0</v>
      </c>
      <c r="N2729">
        <v>1</v>
      </c>
      <c r="O2729">
        <v>3.3</v>
      </c>
      <c r="P2729" t="s">
        <v>14524</v>
      </c>
      <c r="Q2729">
        <f t="shared" si="42"/>
        <v>12899</v>
      </c>
      <c r="R2729">
        <f>IF(COUNTIF($A$2:A2729,A2729)=1,Q2729,"")</f>
        <v>12899</v>
      </c>
    </row>
    <row r="2730" spans="1:18">
      <c r="A2730" t="s">
        <v>10762</v>
      </c>
      <c r="B2730" t="s">
        <v>6906</v>
      </c>
      <c r="C2730" t="s">
        <v>15939</v>
      </c>
      <c r="D2730" t="s">
        <v>119</v>
      </c>
      <c r="E2730" t="s">
        <v>14543</v>
      </c>
      <c r="F2730" t="s">
        <v>18721</v>
      </c>
      <c r="G2730" t="s">
        <v>74</v>
      </c>
      <c r="H2730" t="s">
        <v>14545</v>
      </c>
      <c r="I2730" t="s">
        <v>578</v>
      </c>
      <c r="J2730" s="28">
        <v>44921</v>
      </c>
      <c r="K2730" s="28">
        <v>44952</v>
      </c>
      <c r="L2730">
        <v>107</v>
      </c>
      <c r="M2730">
        <v>0</v>
      </c>
      <c r="N2730">
        <v>1</v>
      </c>
      <c r="O2730">
        <v>25.2</v>
      </c>
      <c r="P2730" t="s">
        <v>14516</v>
      </c>
      <c r="Q2730">
        <f t="shared" si="42"/>
        <v>11224</v>
      </c>
      <c r="R2730">
        <f>IF(COUNTIF($A$2:A2730,A2730)=1,Q2730,"")</f>
        <v>11224</v>
      </c>
    </row>
    <row r="2731" spans="1:18">
      <c r="A2731" t="s">
        <v>10614</v>
      </c>
      <c r="B2731" t="s">
        <v>3672</v>
      </c>
      <c r="C2731" t="s">
        <v>14569</v>
      </c>
      <c r="D2731" t="s">
        <v>100</v>
      </c>
      <c r="E2731" t="s">
        <v>14543</v>
      </c>
      <c r="F2731" t="s">
        <v>18722</v>
      </c>
      <c r="G2731" t="s">
        <v>80</v>
      </c>
      <c r="H2731" t="s">
        <v>14565</v>
      </c>
      <c r="I2731" t="s">
        <v>921</v>
      </c>
      <c r="J2731" s="28">
        <v>45232</v>
      </c>
      <c r="K2731" s="28">
        <v>45229</v>
      </c>
      <c r="L2731">
        <v>172</v>
      </c>
      <c r="M2731">
        <v>0</v>
      </c>
      <c r="N2731">
        <v>1</v>
      </c>
      <c r="O2731">
        <v>34.9</v>
      </c>
      <c r="P2731" t="s">
        <v>14512</v>
      </c>
      <c r="Q2731">
        <f t="shared" si="42"/>
        <v>9218</v>
      </c>
      <c r="R2731">
        <f>IF(COUNTIF($A$2:A2731,A2731)=1,Q2731,"")</f>
        <v>9218</v>
      </c>
    </row>
    <row r="2732" spans="1:18">
      <c r="A2732" t="s">
        <v>7290</v>
      </c>
      <c r="B2732" t="s">
        <v>659</v>
      </c>
      <c r="C2732" t="s">
        <v>14596</v>
      </c>
      <c r="D2732" t="s">
        <v>60</v>
      </c>
      <c r="E2732" t="s">
        <v>14543</v>
      </c>
      <c r="F2732" t="s">
        <v>18723</v>
      </c>
      <c r="G2732" t="s">
        <v>14588</v>
      </c>
      <c r="H2732" t="s">
        <v>14619</v>
      </c>
      <c r="I2732" t="s">
        <v>371</v>
      </c>
      <c r="J2732" s="28">
        <v>45197</v>
      </c>
      <c r="K2732" s="28">
        <v>45131</v>
      </c>
      <c r="L2732">
        <v>58</v>
      </c>
      <c r="M2732">
        <v>0</v>
      </c>
      <c r="N2732">
        <v>1</v>
      </c>
      <c r="O2732">
        <v>20.8</v>
      </c>
      <c r="P2732" t="s">
        <v>14516</v>
      </c>
      <c r="Q2732">
        <f t="shared" si="42"/>
        <v>19554</v>
      </c>
      <c r="R2732">
        <f>IF(COUNTIF($A$2:A2732,A2732)=1,Q2732,"")</f>
        <v>19554</v>
      </c>
    </row>
    <row r="2733" spans="1:18">
      <c r="A2733" t="s">
        <v>18724</v>
      </c>
      <c r="B2733" t="s">
        <v>1350</v>
      </c>
      <c r="C2733" t="s">
        <v>14973</v>
      </c>
      <c r="D2733" t="s">
        <v>100</v>
      </c>
      <c r="E2733" t="s">
        <v>14543</v>
      </c>
      <c r="F2733" t="s">
        <v>15164</v>
      </c>
      <c r="G2733" t="s">
        <v>14519</v>
      </c>
      <c r="H2733" t="s">
        <v>14580</v>
      </c>
      <c r="I2733" t="s">
        <v>10404</v>
      </c>
      <c r="J2733" s="28">
        <v>45648</v>
      </c>
      <c r="K2733" s="28">
        <v>45615</v>
      </c>
      <c r="L2733">
        <v>26</v>
      </c>
      <c r="M2733">
        <v>1</v>
      </c>
      <c r="N2733">
        <v>2</v>
      </c>
      <c r="P2733" t="s">
        <v>14516</v>
      </c>
      <c r="Q2733">
        <f t="shared" si="42"/>
        <v>9000</v>
      </c>
      <c r="R2733">
        <f>IF(COUNTIF($A$2:A2733,A2733)=1,Q2733,"")</f>
        <v>9000</v>
      </c>
    </row>
    <row r="2734" spans="1:18">
      <c r="A2734" t="s">
        <v>4575</v>
      </c>
      <c r="B2734" t="s">
        <v>2837</v>
      </c>
      <c r="C2734" t="s">
        <v>3098</v>
      </c>
      <c r="D2734" t="s">
        <v>73</v>
      </c>
      <c r="E2734" t="s">
        <v>14517</v>
      </c>
      <c r="F2734" t="s">
        <v>14691</v>
      </c>
      <c r="G2734" t="s">
        <v>67</v>
      </c>
      <c r="H2734" t="s">
        <v>14506</v>
      </c>
      <c r="I2734" t="s">
        <v>1068</v>
      </c>
      <c r="J2734" s="28">
        <v>44858</v>
      </c>
      <c r="K2734" s="28"/>
      <c r="M2734">
        <v>0</v>
      </c>
      <c r="N2734">
        <v>1</v>
      </c>
      <c r="O2734">
        <v>19.2</v>
      </c>
      <c r="P2734" t="s">
        <v>14550</v>
      </c>
      <c r="Q2734">
        <f t="shared" si="42"/>
        <v>16000</v>
      </c>
      <c r="R2734">
        <f>IF(COUNTIF($A$2:A2734,A2734)=1,Q2734,"")</f>
        <v>16000</v>
      </c>
    </row>
    <row r="2735" spans="1:18">
      <c r="A2735" t="s">
        <v>4672</v>
      </c>
      <c r="B2735" t="s">
        <v>4701</v>
      </c>
      <c r="C2735" t="s">
        <v>15248</v>
      </c>
      <c r="D2735" t="s">
        <v>100</v>
      </c>
      <c r="E2735" t="s">
        <v>14504</v>
      </c>
      <c r="F2735" t="s">
        <v>18725</v>
      </c>
      <c r="G2735" t="s">
        <v>61</v>
      </c>
      <c r="H2735" t="s">
        <v>14511</v>
      </c>
      <c r="I2735" t="s">
        <v>273</v>
      </c>
      <c r="J2735" s="28">
        <v>45573</v>
      </c>
      <c r="K2735" s="28"/>
      <c r="M2735">
        <v>0</v>
      </c>
      <c r="N2735">
        <v>1</v>
      </c>
      <c r="O2735">
        <v>2.7</v>
      </c>
      <c r="P2735" t="s">
        <v>14516</v>
      </c>
      <c r="Q2735">
        <f t="shared" si="42"/>
        <v>2468</v>
      </c>
      <c r="R2735">
        <f>IF(COUNTIF($A$2:A2735,A2735)=1,Q2735,"")</f>
        <v>2468</v>
      </c>
    </row>
    <row r="2736" spans="1:18">
      <c r="A2736" t="s">
        <v>13062</v>
      </c>
      <c r="B2736" t="s">
        <v>2070</v>
      </c>
      <c r="C2736" t="s">
        <v>14650</v>
      </c>
      <c r="D2736" t="s">
        <v>100</v>
      </c>
      <c r="E2736" t="s">
        <v>14504</v>
      </c>
      <c r="F2736" t="s">
        <v>18726</v>
      </c>
      <c r="G2736" t="s">
        <v>53</v>
      </c>
      <c r="H2736" t="s">
        <v>14635</v>
      </c>
      <c r="I2736" t="s">
        <v>1308</v>
      </c>
      <c r="J2736" s="28">
        <v>45126</v>
      </c>
      <c r="K2736" s="28"/>
      <c r="M2736">
        <v>0</v>
      </c>
      <c r="N2736">
        <v>1</v>
      </c>
      <c r="O2736">
        <v>7.9</v>
      </c>
      <c r="P2736" t="s">
        <v>14512</v>
      </c>
      <c r="Q2736">
        <f t="shared" si="42"/>
        <v>6270</v>
      </c>
      <c r="R2736">
        <f>IF(COUNTIF($A$2:A2736,A2736)=1,Q2736,"")</f>
        <v>6270</v>
      </c>
    </row>
    <row r="2737" spans="1:18">
      <c r="A2737" t="s">
        <v>4555</v>
      </c>
      <c r="B2737" t="s">
        <v>2986</v>
      </c>
      <c r="C2737" t="s">
        <v>3098</v>
      </c>
      <c r="D2737" t="s">
        <v>119</v>
      </c>
      <c r="E2737" t="s">
        <v>14522</v>
      </c>
      <c r="F2737" t="s">
        <v>14787</v>
      </c>
      <c r="G2737" t="s">
        <v>80</v>
      </c>
      <c r="H2737" t="s">
        <v>14635</v>
      </c>
      <c r="I2737" t="s">
        <v>2299</v>
      </c>
      <c r="J2737" s="28">
        <v>45745</v>
      </c>
      <c r="K2737" s="28"/>
      <c r="M2737">
        <v>0</v>
      </c>
      <c r="N2737">
        <v>1</v>
      </c>
      <c r="P2737" t="s">
        <v>14524</v>
      </c>
      <c r="Q2737">
        <f t="shared" si="42"/>
        <v>10000</v>
      </c>
      <c r="R2737">
        <f>IF(COUNTIF($A$2:A2737,A2737)=1,Q2737,"")</f>
        <v>10000</v>
      </c>
    </row>
    <row r="2738" spans="1:18">
      <c r="A2738" t="s">
        <v>18727</v>
      </c>
      <c r="B2738" t="s">
        <v>4248</v>
      </c>
      <c r="C2738" t="s">
        <v>3098</v>
      </c>
      <c r="D2738" t="s">
        <v>60</v>
      </c>
      <c r="E2738" t="s">
        <v>14517</v>
      </c>
      <c r="F2738" t="s">
        <v>18728</v>
      </c>
      <c r="G2738" t="s">
        <v>53</v>
      </c>
      <c r="H2738" t="s">
        <v>14540</v>
      </c>
      <c r="I2738" t="s">
        <v>3338</v>
      </c>
      <c r="J2738" s="28">
        <v>44670</v>
      </c>
      <c r="K2738" s="28"/>
      <c r="M2738">
        <v>0</v>
      </c>
      <c r="N2738">
        <v>1</v>
      </c>
      <c r="O2738">
        <v>31.9</v>
      </c>
      <c r="P2738" t="s">
        <v>14516</v>
      </c>
      <c r="Q2738">
        <f t="shared" si="42"/>
        <v>11432</v>
      </c>
      <c r="R2738">
        <f>IF(COUNTIF($A$2:A2738,A2738)=1,Q2738,"")</f>
        <v>11432</v>
      </c>
    </row>
    <row r="2739" spans="1:18">
      <c r="A2739" t="s">
        <v>18729</v>
      </c>
      <c r="B2739" t="s">
        <v>2708</v>
      </c>
      <c r="C2739" t="s">
        <v>16124</v>
      </c>
      <c r="D2739" t="s">
        <v>52</v>
      </c>
      <c r="E2739" t="s">
        <v>14543</v>
      </c>
      <c r="F2739" t="s">
        <v>18730</v>
      </c>
      <c r="G2739" t="s">
        <v>74</v>
      </c>
      <c r="H2739" t="s">
        <v>14682</v>
      </c>
      <c r="I2739" t="s">
        <v>233</v>
      </c>
      <c r="J2739" s="28">
        <v>45725</v>
      </c>
      <c r="K2739" s="28">
        <v>45673</v>
      </c>
      <c r="L2739">
        <v>126</v>
      </c>
      <c r="M2739">
        <v>0</v>
      </c>
      <c r="N2739">
        <v>1</v>
      </c>
      <c r="O2739">
        <v>20.8</v>
      </c>
      <c r="P2739" t="s">
        <v>14512</v>
      </c>
      <c r="Q2739">
        <f t="shared" si="42"/>
        <v>178176</v>
      </c>
      <c r="R2739">
        <f>IF(COUNTIF($A$2:A2739,A2739)=1,Q2739,"")</f>
        <v>178176</v>
      </c>
    </row>
    <row r="2740" spans="1:18">
      <c r="A2740" t="s">
        <v>7009</v>
      </c>
      <c r="B2740" t="s">
        <v>2944</v>
      </c>
      <c r="C2740" t="s">
        <v>15819</v>
      </c>
      <c r="D2740" t="s">
        <v>73</v>
      </c>
      <c r="E2740" t="s">
        <v>14517</v>
      </c>
      <c r="F2740" t="s">
        <v>18731</v>
      </c>
      <c r="G2740" t="s">
        <v>80</v>
      </c>
      <c r="H2740" t="s">
        <v>14537</v>
      </c>
      <c r="I2740" t="s">
        <v>1482</v>
      </c>
      <c r="J2740" s="28">
        <v>45662</v>
      </c>
      <c r="K2740" s="28"/>
      <c r="M2740">
        <v>0</v>
      </c>
      <c r="N2740">
        <v>1</v>
      </c>
      <c r="O2740">
        <v>20.2</v>
      </c>
      <c r="P2740" t="s">
        <v>14507</v>
      </c>
      <c r="Q2740">
        <f t="shared" si="42"/>
        <v>14775</v>
      </c>
      <c r="R2740">
        <f>IF(COUNTIF($A$2:A2740,A2740)=1,Q2740,"")</f>
        <v>14775</v>
      </c>
    </row>
    <row r="2741" spans="1:18">
      <c r="A2741" t="s">
        <v>7595</v>
      </c>
      <c r="B2741" t="s">
        <v>3704</v>
      </c>
      <c r="C2741" t="s">
        <v>14557</v>
      </c>
      <c r="D2741" t="s">
        <v>100</v>
      </c>
      <c r="E2741" t="s">
        <v>14522</v>
      </c>
      <c r="F2741" t="s">
        <v>18732</v>
      </c>
      <c r="G2741" t="s">
        <v>74</v>
      </c>
      <c r="H2741" t="s">
        <v>15655</v>
      </c>
      <c r="I2741" t="s">
        <v>752</v>
      </c>
      <c r="J2741" s="28">
        <v>45554</v>
      </c>
      <c r="K2741" s="28"/>
      <c r="M2741">
        <v>0</v>
      </c>
      <c r="N2741">
        <v>1</v>
      </c>
      <c r="O2741">
        <v>11.1</v>
      </c>
      <c r="P2741" t="s">
        <v>14550</v>
      </c>
      <c r="Q2741">
        <f t="shared" si="42"/>
        <v>3083</v>
      </c>
      <c r="R2741">
        <f>IF(COUNTIF($A$2:A2741,A2741)=1,Q2741,"")</f>
        <v>3083</v>
      </c>
    </row>
    <row r="2742" spans="1:18">
      <c r="A2742" t="s">
        <v>5102</v>
      </c>
      <c r="B2742" t="s">
        <v>3014</v>
      </c>
      <c r="C2742" t="s">
        <v>16341</v>
      </c>
      <c r="D2742" t="s">
        <v>73</v>
      </c>
      <c r="E2742" t="s">
        <v>14504</v>
      </c>
      <c r="F2742" t="s">
        <v>16062</v>
      </c>
      <c r="G2742" t="s">
        <v>80</v>
      </c>
      <c r="H2742" t="s">
        <v>15298</v>
      </c>
      <c r="I2742" t="s">
        <v>1225</v>
      </c>
      <c r="J2742" s="28">
        <v>44771</v>
      </c>
      <c r="K2742" s="28"/>
      <c r="M2742">
        <v>0</v>
      </c>
      <c r="N2742">
        <v>1</v>
      </c>
      <c r="O2742">
        <v>28.9</v>
      </c>
      <c r="P2742" t="s">
        <v>14524</v>
      </c>
      <c r="Q2742">
        <f t="shared" si="42"/>
        <v>44000</v>
      </c>
      <c r="R2742">
        <f>IF(COUNTIF($A$2:A2742,A2742)=1,Q2742,"")</f>
        <v>44000</v>
      </c>
    </row>
    <row r="2743" spans="1:18">
      <c r="A2743" t="s">
        <v>7915</v>
      </c>
      <c r="B2743" t="s">
        <v>1559</v>
      </c>
      <c r="C2743" t="s">
        <v>16057</v>
      </c>
      <c r="D2743" t="s">
        <v>60</v>
      </c>
      <c r="E2743" t="s">
        <v>14522</v>
      </c>
      <c r="F2743" t="s">
        <v>18733</v>
      </c>
      <c r="G2743" t="s">
        <v>80</v>
      </c>
      <c r="H2743" t="s">
        <v>14527</v>
      </c>
      <c r="I2743" t="s">
        <v>527</v>
      </c>
      <c r="J2743" s="28">
        <v>45501</v>
      </c>
      <c r="K2743" s="28"/>
      <c r="M2743">
        <v>0</v>
      </c>
      <c r="N2743">
        <v>1</v>
      </c>
      <c r="O2743">
        <v>31.6</v>
      </c>
      <c r="P2743" t="s">
        <v>14507</v>
      </c>
      <c r="Q2743">
        <f t="shared" si="42"/>
        <v>9138</v>
      </c>
      <c r="R2743">
        <f>IF(COUNTIF($A$2:A2743,A2743)=1,Q2743,"")</f>
        <v>9138</v>
      </c>
    </row>
    <row r="2744" spans="1:18">
      <c r="A2744" t="s">
        <v>7425</v>
      </c>
      <c r="B2744" t="s">
        <v>5089</v>
      </c>
      <c r="C2744" t="s">
        <v>15688</v>
      </c>
      <c r="D2744" t="s">
        <v>52</v>
      </c>
      <c r="E2744" t="s">
        <v>14543</v>
      </c>
      <c r="F2744" t="s">
        <v>18734</v>
      </c>
      <c r="G2744" t="s">
        <v>67</v>
      </c>
      <c r="H2744" t="s">
        <v>14574</v>
      </c>
      <c r="I2744" t="s">
        <v>926</v>
      </c>
      <c r="J2744" s="28">
        <v>45710</v>
      </c>
      <c r="K2744" s="28">
        <v>45635</v>
      </c>
      <c r="L2744">
        <v>58</v>
      </c>
      <c r="M2744">
        <v>0</v>
      </c>
      <c r="N2744">
        <v>1</v>
      </c>
      <c r="P2744" t="s">
        <v>14550</v>
      </c>
      <c r="Q2744">
        <f t="shared" si="42"/>
        <v>91664</v>
      </c>
      <c r="R2744">
        <f>IF(COUNTIF($A$2:A2744,A2744)=1,Q2744,"")</f>
        <v>91664</v>
      </c>
    </row>
    <row r="2745" spans="1:18">
      <c r="A2745" t="s">
        <v>18735</v>
      </c>
      <c r="B2745" t="s">
        <v>5963</v>
      </c>
      <c r="C2745" t="s">
        <v>15515</v>
      </c>
      <c r="D2745" t="s">
        <v>52</v>
      </c>
      <c r="E2745" t="s">
        <v>14509</v>
      </c>
      <c r="F2745" t="s">
        <v>18736</v>
      </c>
      <c r="G2745" t="s">
        <v>61</v>
      </c>
      <c r="H2745" t="s">
        <v>14630</v>
      </c>
      <c r="I2745" t="s">
        <v>2468</v>
      </c>
      <c r="J2745" s="28">
        <v>45371</v>
      </c>
      <c r="K2745" s="28"/>
      <c r="M2745">
        <v>0</v>
      </c>
      <c r="N2745">
        <v>1</v>
      </c>
      <c r="O2745">
        <v>1</v>
      </c>
      <c r="P2745" t="s">
        <v>14550</v>
      </c>
      <c r="Q2745">
        <f t="shared" si="42"/>
        <v>111615</v>
      </c>
      <c r="R2745">
        <f>IF(COUNTIF($A$2:A2745,A2745)=1,Q2745,"")</f>
        <v>111615</v>
      </c>
    </row>
    <row r="2746" spans="1:18">
      <c r="A2746" t="s">
        <v>18737</v>
      </c>
      <c r="B2746" t="s">
        <v>5112</v>
      </c>
      <c r="C2746" t="s">
        <v>15481</v>
      </c>
      <c r="D2746" t="s">
        <v>60</v>
      </c>
      <c r="E2746" t="s">
        <v>14558</v>
      </c>
      <c r="F2746" t="s">
        <v>18738</v>
      </c>
      <c r="G2746" t="s">
        <v>14519</v>
      </c>
      <c r="H2746" t="s">
        <v>14682</v>
      </c>
      <c r="I2746" t="s">
        <v>1726</v>
      </c>
      <c r="J2746" s="28">
        <v>45679</v>
      </c>
      <c r="K2746" s="28">
        <v>45734</v>
      </c>
      <c r="L2746">
        <v>161</v>
      </c>
      <c r="M2746">
        <v>0</v>
      </c>
      <c r="N2746">
        <v>1</v>
      </c>
      <c r="O2746">
        <v>4.8</v>
      </c>
      <c r="P2746" t="s">
        <v>14550</v>
      </c>
      <c r="Q2746">
        <f t="shared" si="42"/>
        <v>6178</v>
      </c>
      <c r="R2746">
        <f>IF(COUNTIF($A$2:A2746,A2746)=1,Q2746,"")</f>
        <v>6178</v>
      </c>
    </row>
    <row r="2747" spans="1:18">
      <c r="A2747" t="s">
        <v>18739</v>
      </c>
      <c r="B2747" t="s">
        <v>272</v>
      </c>
      <c r="C2747" t="s">
        <v>14637</v>
      </c>
      <c r="D2747" t="s">
        <v>100</v>
      </c>
      <c r="E2747" t="s">
        <v>14522</v>
      </c>
      <c r="F2747" t="s">
        <v>14593</v>
      </c>
      <c r="G2747" t="s">
        <v>80</v>
      </c>
      <c r="H2747" t="s">
        <v>14696</v>
      </c>
      <c r="I2747" t="s">
        <v>258</v>
      </c>
      <c r="J2747" s="28">
        <v>44968</v>
      </c>
      <c r="K2747" s="28"/>
      <c r="M2747">
        <v>0</v>
      </c>
      <c r="N2747">
        <v>1</v>
      </c>
      <c r="O2747">
        <v>10.1</v>
      </c>
      <c r="P2747" t="s">
        <v>14524</v>
      </c>
      <c r="Q2747">
        <f t="shared" si="42"/>
        <v>8000</v>
      </c>
      <c r="R2747">
        <f>IF(COUNTIF($A$2:A2747,A2747)=1,Q2747,"")</f>
        <v>8000</v>
      </c>
    </row>
    <row r="2748" spans="1:18">
      <c r="A2748" t="s">
        <v>11623</v>
      </c>
      <c r="B2748" t="s">
        <v>2194</v>
      </c>
      <c r="C2748" t="s">
        <v>16187</v>
      </c>
      <c r="D2748" t="s">
        <v>73</v>
      </c>
      <c r="E2748" t="s">
        <v>14558</v>
      </c>
      <c r="F2748" t="s">
        <v>18740</v>
      </c>
      <c r="G2748" t="s">
        <v>53</v>
      </c>
      <c r="H2748" t="s">
        <v>14580</v>
      </c>
      <c r="I2748" t="s">
        <v>247</v>
      </c>
      <c r="J2748" s="28">
        <v>45569</v>
      </c>
      <c r="K2748" s="28">
        <v>45601</v>
      </c>
      <c r="L2748">
        <v>131</v>
      </c>
      <c r="M2748">
        <v>0</v>
      </c>
      <c r="N2748">
        <v>1</v>
      </c>
      <c r="P2748" t="s">
        <v>14524</v>
      </c>
      <c r="Q2748">
        <f t="shared" si="42"/>
        <v>43434</v>
      </c>
      <c r="R2748">
        <f>IF(COUNTIF($A$2:A2748,A2748)=1,Q2748,"")</f>
        <v>43434</v>
      </c>
    </row>
    <row r="2749" spans="1:18">
      <c r="A2749" t="s">
        <v>10650</v>
      </c>
      <c r="B2749" t="s">
        <v>1603</v>
      </c>
      <c r="C2749" t="s">
        <v>15427</v>
      </c>
      <c r="D2749" t="s">
        <v>60</v>
      </c>
      <c r="E2749" t="s">
        <v>14504</v>
      </c>
      <c r="F2749" t="s">
        <v>18741</v>
      </c>
      <c r="G2749" t="s">
        <v>14588</v>
      </c>
      <c r="H2749" t="s">
        <v>14537</v>
      </c>
      <c r="I2749" t="s">
        <v>508</v>
      </c>
      <c r="J2749" s="28">
        <v>45109</v>
      </c>
      <c r="K2749" s="28"/>
      <c r="M2749">
        <v>0</v>
      </c>
      <c r="N2749">
        <v>1</v>
      </c>
      <c r="O2749">
        <v>9.4</v>
      </c>
      <c r="P2749" t="s">
        <v>14512</v>
      </c>
      <c r="Q2749">
        <f t="shared" si="42"/>
        <v>11603</v>
      </c>
      <c r="R2749">
        <f>IF(COUNTIF($A$2:A2749,A2749)=1,Q2749,"")</f>
        <v>11603</v>
      </c>
    </row>
    <row r="2750" spans="1:18">
      <c r="A2750" t="s">
        <v>6367</v>
      </c>
      <c r="B2750" t="s">
        <v>867</v>
      </c>
      <c r="C2750" t="s">
        <v>15263</v>
      </c>
      <c r="D2750" t="s">
        <v>52</v>
      </c>
      <c r="E2750" t="s">
        <v>14522</v>
      </c>
      <c r="F2750" t="s">
        <v>18742</v>
      </c>
      <c r="G2750" t="s">
        <v>133</v>
      </c>
      <c r="H2750" t="s">
        <v>14687</v>
      </c>
      <c r="I2750" t="s">
        <v>986</v>
      </c>
      <c r="J2750" s="28">
        <v>45601</v>
      </c>
      <c r="K2750" s="28"/>
      <c r="M2750">
        <v>0</v>
      </c>
      <c r="N2750">
        <v>1</v>
      </c>
      <c r="O2750">
        <v>25.4</v>
      </c>
      <c r="P2750" t="s">
        <v>14524</v>
      </c>
      <c r="Q2750">
        <f t="shared" si="42"/>
        <v>143409</v>
      </c>
      <c r="R2750">
        <f>IF(COUNTIF($A$2:A2750,A2750)=1,Q2750,"")</f>
        <v>143409</v>
      </c>
    </row>
    <row r="2751" spans="1:18">
      <c r="A2751" t="s">
        <v>7811</v>
      </c>
      <c r="B2751" t="s">
        <v>3957</v>
      </c>
      <c r="C2751" t="s">
        <v>16612</v>
      </c>
      <c r="D2751" t="s">
        <v>52</v>
      </c>
      <c r="E2751" t="s">
        <v>14504</v>
      </c>
      <c r="F2751" t="s">
        <v>18743</v>
      </c>
      <c r="G2751" t="s">
        <v>133</v>
      </c>
      <c r="H2751" t="s">
        <v>14545</v>
      </c>
      <c r="I2751" t="s">
        <v>18744</v>
      </c>
      <c r="J2751" s="28">
        <v>45056</v>
      </c>
      <c r="K2751" s="28"/>
      <c r="M2751">
        <v>0</v>
      </c>
      <c r="N2751">
        <v>1</v>
      </c>
      <c r="O2751">
        <v>24.1</v>
      </c>
      <c r="P2751" t="s">
        <v>14512</v>
      </c>
      <c r="Q2751">
        <f t="shared" si="42"/>
        <v>112874</v>
      </c>
      <c r="R2751">
        <f>IF(COUNTIF($A$2:A2751,A2751)=1,Q2751,"")</f>
        <v>112874</v>
      </c>
    </row>
    <row r="2752" spans="1:18">
      <c r="A2752" t="s">
        <v>18745</v>
      </c>
      <c r="B2752" t="s">
        <v>9231</v>
      </c>
      <c r="C2752" t="s">
        <v>3098</v>
      </c>
      <c r="D2752" t="s">
        <v>73</v>
      </c>
      <c r="E2752" t="s">
        <v>14517</v>
      </c>
      <c r="F2752" t="s">
        <v>18746</v>
      </c>
      <c r="G2752" t="s">
        <v>14588</v>
      </c>
      <c r="H2752" t="s">
        <v>14635</v>
      </c>
      <c r="I2752" t="s">
        <v>849</v>
      </c>
      <c r="J2752" s="28">
        <v>45286</v>
      </c>
      <c r="K2752" s="28"/>
      <c r="M2752">
        <v>0</v>
      </c>
      <c r="N2752">
        <v>1</v>
      </c>
      <c r="O2752">
        <v>3.8</v>
      </c>
      <c r="P2752" t="s">
        <v>14524</v>
      </c>
      <c r="Q2752">
        <f t="shared" si="42"/>
        <v>41311</v>
      </c>
      <c r="R2752">
        <f>IF(COUNTIF($A$2:A2752,A2752)=1,Q2752,"")</f>
        <v>41311</v>
      </c>
    </row>
    <row r="2753" spans="1:18">
      <c r="A2753" t="s">
        <v>4443</v>
      </c>
      <c r="B2753" t="s">
        <v>4245</v>
      </c>
      <c r="C2753" t="s">
        <v>15819</v>
      </c>
      <c r="D2753" t="s">
        <v>60</v>
      </c>
      <c r="E2753" t="s">
        <v>14504</v>
      </c>
      <c r="F2753" t="s">
        <v>18747</v>
      </c>
      <c r="G2753" t="s">
        <v>61</v>
      </c>
      <c r="H2753" t="s">
        <v>14630</v>
      </c>
      <c r="I2753" t="s">
        <v>180</v>
      </c>
      <c r="J2753" s="28">
        <v>44701</v>
      </c>
      <c r="K2753" s="28"/>
      <c r="M2753">
        <v>0</v>
      </c>
      <c r="N2753">
        <v>1</v>
      </c>
      <c r="O2753">
        <v>1.8</v>
      </c>
      <c r="P2753" t="s">
        <v>14507</v>
      </c>
      <c r="Q2753">
        <f t="shared" si="42"/>
        <v>16672</v>
      </c>
      <c r="R2753">
        <f>IF(COUNTIF($A$2:A2753,A2753)=1,Q2753,"")</f>
        <v>16672</v>
      </c>
    </row>
    <row r="2754" spans="1:18">
      <c r="A2754" t="s">
        <v>18748</v>
      </c>
      <c r="B2754" t="s">
        <v>2603</v>
      </c>
      <c r="C2754" t="s">
        <v>15483</v>
      </c>
      <c r="D2754" t="s">
        <v>100</v>
      </c>
      <c r="E2754" t="s">
        <v>14543</v>
      </c>
      <c r="F2754" t="s">
        <v>18749</v>
      </c>
      <c r="G2754" t="s">
        <v>90</v>
      </c>
      <c r="H2754" t="s">
        <v>14537</v>
      </c>
      <c r="I2754" t="s">
        <v>251</v>
      </c>
      <c r="J2754" s="28">
        <v>45000</v>
      </c>
      <c r="K2754" s="28">
        <v>44887</v>
      </c>
      <c r="L2754">
        <v>39</v>
      </c>
      <c r="M2754">
        <v>1</v>
      </c>
      <c r="N2754">
        <v>4</v>
      </c>
      <c r="O2754">
        <v>32.9</v>
      </c>
      <c r="P2754" t="s">
        <v>14550</v>
      </c>
      <c r="Q2754">
        <f t="shared" ref="Q2754:Q2817" si="43">IFERROR(IF(RIGHT(UPPER(TRIM(F2754)),1)="K",VALUE(SUBSTITUTE(SUBSTITUTE(LEFT(TRIM(F2754),LEN(TRIM(F2754))-1),"$",""),",",""))*1000,IF(RIGHT(UPPER(TRIM(F2754)),1)="M",VALUE(SUBSTITUTE(SUBSTITUTE(LEFT(TRIM(F2754),LEN(TRIM(F2754))-1),"$",""),",",""))*1000000,VALUE(SUBSTITUTE(SUBSTITUTE(TRIM(F2754),"$",""),",","")))),"")</f>
        <v>6425</v>
      </c>
      <c r="R2754">
        <f>IF(COUNTIF($A$2:A2754,A2754)=1,Q2754,"")</f>
        <v>6425</v>
      </c>
    </row>
    <row r="2755" spans="1:18">
      <c r="A2755" t="s">
        <v>11112</v>
      </c>
      <c r="B2755" t="s">
        <v>2172</v>
      </c>
      <c r="C2755" t="s">
        <v>3098</v>
      </c>
      <c r="D2755" t="s">
        <v>52</v>
      </c>
      <c r="E2755" t="s">
        <v>14509</v>
      </c>
      <c r="F2755" t="s">
        <v>18750</v>
      </c>
      <c r="G2755" t="s">
        <v>53</v>
      </c>
      <c r="H2755" t="s">
        <v>14565</v>
      </c>
      <c r="I2755" t="s">
        <v>4984</v>
      </c>
      <c r="J2755" s="28">
        <v>45382</v>
      </c>
      <c r="K2755" s="28"/>
      <c r="M2755">
        <v>0</v>
      </c>
      <c r="N2755">
        <v>1</v>
      </c>
      <c r="O2755">
        <v>17.5</v>
      </c>
      <c r="P2755" t="s">
        <v>14507</v>
      </c>
      <c r="Q2755">
        <f t="shared" si="43"/>
        <v>152469</v>
      </c>
      <c r="R2755">
        <f>IF(COUNTIF($A$2:A2755,A2755)=1,Q2755,"")</f>
        <v>152469</v>
      </c>
    </row>
    <row r="2756" spans="1:18">
      <c r="A2756" t="s">
        <v>18751</v>
      </c>
      <c r="B2756" t="s">
        <v>1887</v>
      </c>
      <c r="C2756" t="s">
        <v>16176</v>
      </c>
      <c r="D2756" t="s">
        <v>73</v>
      </c>
      <c r="E2756" t="s">
        <v>14543</v>
      </c>
      <c r="F2756" t="s">
        <v>18752</v>
      </c>
      <c r="G2756" t="s">
        <v>53</v>
      </c>
      <c r="H2756" t="s">
        <v>14682</v>
      </c>
      <c r="I2756" t="s">
        <v>2624</v>
      </c>
      <c r="J2756" s="28">
        <v>45182</v>
      </c>
      <c r="K2756" s="28">
        <v>45255</v>
      </c>
      <c r="L2756">
        <v>176</v>
      </c>
      <c r="M2756">
        <v>0</v>
      </c>
      <c r="N2756">
        <v>1</v>
      </c>
      <c r="O2756">
        <v>4.8</v>
      </c>
      <c r="P2756" t="s">
        <v>14516</v>
      </c>
      <c r="Q2756">
        <f t="shared" si="43"/>
        <v>24316</v>
      </c>
      <c r="R2756">
        <f>IF(COUNTIF($A$2:A2756,A2756)=1,Q2756,"")</f>
        <v>24316</v>
      </c>
    </row>
    <row r="2757" spans="1:18">
      <c r="A2757" t="s">
        <v>18753</v>
      </c>
      <c r="B2757" t="s">
        <v>9307</v>
      </c>
      <c r="C2757" t="s">
        <v>3098</v>
      </c>
      <c r="D2757" t="s">
        <v>119</v>
      </c>
      <c r="E2757" t="s">
        <v>14590</v>
      </c>
      <c r="F2757" t="s">
        <v>18754</v>
      </c>
      <c r="G2757" t="s">
        <v>14519</v>
      </c>
      <c r="H2757" t="s">
        <v>14560</v>
      </c>
      <c r="I2757" t="s">
        <v>2192</v>
      </c>
      <c r="J2757" s="28">
        <v>45072</v>
      </c>
      <c r="K2757" s="28"/>
      <c r="M2757">
        <v>0</v>
      </c>
      <c r="N2757">
        <v>1</v>
      </c>
      <c r="O2757">
        <v>17.5</v>
      </c>
      <c r="P2757" t="s">
        <v>14516</v>
      </c>
      <c r="Q2757">
        <f t="shared" si="43"/>
        <v>3515</v>
      </c>
      <c r="R2757">
        <f>IF(COUNTIF($A$2:A2757,A2757)=1,Q2757,"")</f>
        <v>3515</v>
      </c>
    </row>
    <row r="2758" spans="1:18">
      <c r="A2758" t="s">
        <v>18755</v>
      </c>
      <c r="B2758" t="s">
        <v>600</v>
      </c>
      <c r="C2758" t="s">
        <v>16054</v>
      </c>
      <c r="D2758" t="s">
        <v>73</v>
      </c>
      <c r="E2758" t="s">
        <v>14504</v>
      </c>
      <c r="F2758" t="s">
        <v>18756</v>
      </c>
      <c r="G2758" t="s">
        <v>133</v>
      </c>
      <c r="H2758" t="s">
        <v>14580</v>
      </c>
      <c r="I2758" t="s">
        <v>1125</v>
      </c>
      <c r="J2758" s="28">
        <v>44977</v>
      </c>
      <c r="K2758" s="28"/>
      <c r="M2758">
        <v>0</v>
      </c>
      <c r="N2758">
        <v>1</v>
      </c>
      <c r="O2758">
        <v>20.6</v>
      </c>
      <c r="P2758" t="s">
        <v>14524</v>
      </c>
      <c r="Q2758">
        <f t="shared" si="43"/>
        <v>21556</v>
      </c>
      <c r="R2758">
        <f>IF(COUNTIF($A$2:A2758,A2758)=1,Q2758,"")</f>
        <v>21556</v>
      </c>
    </row>
    <row r="2759" spans="1:18">
      <c r="A2759" t="s">
        <v>18757</v>
      </c>
      <c r="B2759" t="s">
        <v>6892</v>
      </c>
      <c r="C2759" t="s">
        <v>3098</v>
      </c>
      <c r="D2759" t="s">
        <v>60</v>
      </c>
      <c r="E2759" t="s">
        <v>14543</v>
      </c>
      <c r="F2759" t="s">
        <v>18758</v>
      </c>
      <c r="G2759" t="s">
        <v>53</v>
      </c>
      <c r="H2759" t="s">
        <v>14530</v>
      </c>
      <c r="I2759" t="s">
        <v>1622</v>
      </c>
      <c r="J2759" s="28">
        <v>45539</v>
      </c>
      <c r="K2759" s="28">
        <v>45591</v>
      </c>
      <c r="L2759">
        <v>146</v>
      </c>
      <c r="M2759">
        <v>1</v>
      </c>
      <c r="N2759">
        <v>4</v>
      </c>
      <c r="O2759">
        <v>17.3</v>
      </c>
      <c r="P2759" t="s">
        <v>14507</v>
      </c>
      <c r="Q2759">
        <f t="shared" si="43"/>
        <v>23943</v>
      </c>
      <c r="R2759">
        <f>IF(COUNTIF($A$2:A2759,A2759)=1,Q2759,"")</f>
        <v>23943</v>
      </c>
    </row>
    <row r="2760" spans="1:18">
      <c r="A2760" t="s">
        <v>8395</v>
      </c>
      <c r="B2760" t="s">
        <v>427</v>
      </c>
      <c r="C2760" t="s">
        <v>15197</v>
      </c>
      <c r="D2760" t="s">
        <v>60</v>
      </c>
      <c r="E2760" t="s">
        <v>14522</v>
      </c>
      <c r="F2760" t="s">
        <v>18759</v>
      </c>
      <c r="G2760" t="s">
        <v>133</v>
      </c>
      <c r="H2760" t="s">
        <v>14549</v>
      </c>
      <c r="I2760" t="s">
        <v>3241</v>
      </c>
      <c r="J2760" s="28">
        <v>45235</v>
      </c>
      <c r="K2760" s="28"/>
      <c r="M2760">
        <v>0</v>
      </c>
      <c r="N2760">
        <v>1</v>
      </c>
      <c r="O2760">
        <v>5</v>
      </c>
      <c r="P2760" t="s">
        <v>14512</v>
      </c>
      <c r="Q2760">
        <f t="shared" si="43"/>
        <v>5318</v>
      </c>
      <c r="R2760">
        <f>IF(COUNTIF($A$2:A2760,A2760)=1,Q2760,"")</f>
        <v>5318</v>
      </c>
    </row>
    <row r="2761" spans="1:18">
      <c r="A2761" t="s">
        <v>14224</v>
      </c>
      <c r="B2761" t="s">
        <v>5710</v>
      </c>
      <c r="C2761" t="s">
        <v>3098</v>
      </c>
      <c r="D2761" t="s">
        <v>60</v>
      </c>
      <c r="E2761" t="s">
        <v>14590</v>
      </c>
      <c r="F2761" t="s">
        <v>18760</v>
      </c>
      <c r="G2761" t="s">
        <v>90</v>
      </c>
      <c r="H2761" t="s">
        <v>14565</v>
      </c>
      <c r="I2761" t="s">
        <v>18761</v>
      </c>
      <c r="J2761" s="28">
        <v>45083</v>
      </c>
      <c r="K2761" s="28"/>
      <c r="M2761">
        <v>0</v>
      </c>
      <c r="N2761">
        <v>1</v>
      </c>
      <c r="O2761">
        <v>17.899999999999999</v>
      </c>
      <c r="P2761" t="s">
        <v>14516</v>
      </c>
      <c r="Q2761">
        <f t="shared" si="43"/>
        <v>17794</v>
      </c>
      <c r="R2761">
        <f>IF(COUNTIF($A$2:A2761,A2761)=1,Q2761,"")</f>
        <v>17794</v>
      </c>
    </row>
    <row r="2762" spans="1:18">
      <c r="A2762" t="s">
        <v>7001</v>
      </c>
      <c r="B2762" t="s">
        <v>754</v>
      </c>
      <c r="C2762" t="s">
        <v>15031</v>
      </c>
      <c r="D2762" t="s">
        <v>60</v>
      </c>
      <c r="E2762" t="s">
        <v>14517</v>
      </c>
      <c r="F2762" t="s">
        <v>18762</v>
      </c>
      <c r="G2762" t="s">
        <v>133</v>
      </c>
      <c r="H2762" t="s">
        <v>14553</v>
      </c>
      <c r="I2762" t="s">
        <v>18474</v>
      </c>
      <c r="J2762" s="28">
        <v>45434</v>
      </c>
      <c r="K2762" s="28"/>
      <c r="M2762">
        <v>0</v>
      </c>
      <c r="N2762">
        <v>1</v>
      </c>
      <c r="P2762" t="s">
        <v>14516</v>
      </c>
      <c r="Q2762">
        <f t="shared" si="43"/>
        <v>16710</v>
      </c>
      <c r="R2762">
        <f>IF(COUNTIF($A$2:A2762,A2762)=1,Q2762,"")</f>
        <v>16710</v>
      </c>
    </row>
    <row r="2763" spans="1:18">
      <c r="A2763" t="s">
        <v>18763</v>
      </c>
      <c r="B2763" t="s">
        <v>8278</v>
      </c>
      <c r="C2763" t="s">
        <v>14760</v>
      </c>
      <c r="D2763" t="s">
        <v>119</v>
      </c>
      <c r="E2763" t="s">
        <v>14558</v>
      </c>
      <c r="F2763" t="s">
        <v>18764</v>
      </c>
      <c r="G2763" t="s">
        <v>14588</v>
      </c>
      <c r="H2763" t="s">
        <v>14537</v>
      </c>
      <c r="I2763" t="s">
        <v>530</v>
      </c>
      <c r="J2763" s="28"/>
      <c r="K2763" s="28">
        <v>44957</v>
      </c>
      <c r="L2763">
        <v>108</v>
      </c>
      <c r="M2763">
        <v>0</v>
      </c>
      <c r="N2763">
        <v>1</v>
      </c>
      <c r="O2763">
        <v>25.8</v>
      </c>
      <c r="P2763" t="s">
        <v>14507</v>
      </c>
      <c r="Q2763">
        <f t="shared" si="43"/>
        <v>12129</v>
      </c>
      <c r="R2763">
        <f>IF(COUNTIF($A$2:A2763,A2763)=1,Q2763,"")</f>
        <v>12129</v>
      </c>
    </row>
    <row r="2764" spans="1:18">
      <c r="A2764" t="s">
        <v>18765</v>
      </c>
      <c r="B2764" t="s">
        <v>883</v>
      </c>
      <c r="C2764" t="s">
        <v>15252</v>
      </c>
      <c r="D2764" t="s">
        <v>119</v>
      </c>
      <c r="E2764" t="s">
        <v>14522</v>
      </c>
      <c r="F2764" t="s">
        <v>18766</v>
      </c>
      <c r="G2764" t="s">
        <v>14588</v>
      </c>
      <c r="H2764" t="s">
        <v>14511</v>
      </c>
      <c r="I2764" t="s">
        <v>860</v>
      </c>
      <c r="J2764" s="28">
        <v>45042</v>
      </c>
      <c r="K2764" s="28"/>
      <c r="M2764">
        <v>0</v>
      </c>
      <c r="N2764">
        <v>1</v>
      </c>
      <c r="O2764">
        <v>0.7</v>
      </c>
      <c r="P2764" t="s">
        <v>14512</v>
      </c>
      <c r="Q2764">
        <f t="shared" si="43"/>
        <v>13507</v>
      </c>
      <c r="R2764">
        <f>IF(COUNTIF($A$2:A2764,A2764)=1,Q2764,"")</f>
        <v>13507</v>
      </c>
    </row>
    <row r="2765" spans="1:18">
      <c r="A2765" t="s">
        <v>8293</v>
      </c>
      <c r="B2765" t="s">
        <v>2944</v>
      </c>
      <c r="C2765" t="s">
        <v>3098</v>
      </c>
      <c r="D2765" t="s">
        <v>100</v>
      </c>
      <c r="E2765" t="s">
        <v>14509</v>
      </c>
      <c r="F2765" t="s">
        <v>18767</v>
      </c>
      <c r="G2765" t="s">
        <v>133</v>
      </c>
      <c r="H2765" t="s">
        <v>14682</v>
      </c>
      <c r="I2765" t="s">
        <v>18768</v>
      </c>
      <c r="J2765" s="28">
        <v>44833</v>
      </c>
      <c r="K2765" s="28"/>
      <c r="M2765">
        <v>0</v>
      </c>
      <c r="N2765">
        <v>1</v>
      </c>
      <c r="P2765" t="s">
        <v>14550</v>
      </c>
      <c r="Q2765">
        <f t="shared" si="43"/>
        <v>9273</v>
      </c>
      <c r="R2765">
        <f>IF(COUNTIF($A$2:A2765,A2765)=1,Q2765,"")</f>
        <v>9273</v>
      </c>
    </row>
    <row r="2766" spans="1:18">
      <c r="A2766" t="s">
        <v>18769</v>
      </c>
      <c r="B2766" t="s">
        <v>5384</v>
      </c>
      <c r="C2766" t="s">
        <v>16249</v>
      </c>
      <c r="D2766" t="s">
        <v>119</v>
      </c>
      <c r="E2766" t="s">
        <v>14590</v>
      </c>
      <c r="F2766" t="s">
        <v>18770</v>
      </c>
      <c r="G2766" t="s">
        <v>14519</v>
      </c>
      <c r="H2766" t="s">
        <v>14506</v>
      </c>
      <c r="I2766" t="s">
        <v>5809</v>
      </c>
      <c r="J2766" s="28">
        <v>45085</v>
      </c>
      <c r="K2766" s="28"/>
      <c r="M2766">
        <v>0</v>
      </c>
      <c r="N2766">
        <v>1</v>
      </c>
      <c r="O2766">
        <v>6.6</v>
      </c>
      <c r="P2766" t="s">
        <v>14507</v>
      </c>
      <c r="Q2766">
        <f t="shared" si="43"/>
        <v>10533</v>
      </c>
      <c r="R2766">
        <f>IF(COUNTIF($A$2:A2766,A2766)=1,Q2766,"")</f>
        <v>10533</v>
      </c>
    </row>
    <row r="2767" spans="1:18">
      <c r="A2767" t="s">
        <v>18771</v>
      </c>
      <c r="B2767" t="s">
        <v>2346</v>
      </c>
      <c r="C2767" t="s">
        <v>3098</v>
      </c>
      <c r="D2767" t="s">
        <v>60</v>
      </c>
      <c r="E2767" t="s">
        <v>14543</v>
      </c>
      <c r="F2767" t="s">
        <v>18772</v>
      </c>
      <c r="G2767" t="s">
        <v>133</v>
      </c>
      <c r="H2767" t="s">
        <v>14639</v>
      </c>
      <c r="I2767" t="s">
        <v>282</v>
      </c>
      <c r="J2767" s="28">
        <v>45401</v>
      </c>
      <c r="K2767" s="28">
        <v>45314</v>
      </c>
      <c r="L2767">
        <v>74</v>
      </c>
      <c r="M2767">
        <v>1</v>
      </c>
      <c r="N2767">
        <v>3</v>
      </c>
      <c r="O2767">
        <v>15.4</v>
      </c>
      <c r="P2767" t="s">
        <v>14550</v>
      </c>
      <c r="Q2767">
        <f t="shared" si="43"/>
        <v>14738</v>
      </c>
      <c r="R2767">
        <f>IF(COUNTIF($A$2:A2767,A2767)=1,Q2767,"")</f>
        <v>14738</v>
      </c>
    </row>
    <row r="2768" spans="1:18">
      <c r="A2768" t="s">
        <v>5932</v>
      </c>
      <c r="B2768" t="s">
        <v>6119</v>
      </c>
      <c r="C2768" t="s">
        <v>3098</v>
      </c>
      <c r="D2768" t="s">
        <v>52</v>
      </c>
      <c r="E2768" t="s">
        <v>14590</v>
      </c>
      <c r="F2768" t="s">
        <v>18773</v>
      </c>
      <c r="G2768" t="s">
        <v>133</v>
      </c>
      <c r="H2768" t="s">
        <v>14549</v>
      </c>
      <c r="I2768" t="s">
        <v>9514</v>
      </c>
      <c r="J2768" s="28">
        <v>45041</v>
      </c>
      <c r="K2768" s="28"/>
      <c r="M2768">
        <v>0</v>
      </c>
      <c r="N2768">
        <v>1</v>
      </c>
      <c r="O2768">
        <v>17.899999999999999</v>
      </c>
      <c r="P2768" t="s">
        <v>14550</v>
      </c>
      <c r="Q2768">
        <f t="shared" si="43"/>
        <v>138314</v>
      </c>
      <c r="R2768">
        <f>IF(COUNTIF($A$2:A2768,A2768)=1,Q2768,"")</f>
        <v>138314</v>
      </c>
    </row>
    <row r="2769" spans="1:18">
      <c r="A2769" t="s">
        <v>7521</v>
      </c>
      <c r="B2769" t="s">
        <v>1481</v>
      </c>
      <c r="C2769" t="s">
        <v>14676</v>
      </c>
      <c r="D2769" t="s">
        <v>100</v>
      </c>
      <c r="E2769" t="s">
        <v>14543</v>
      </c>
      <c r="F2769" t="s">
        <v>18774</v>
      </c>
      <c r="G2769" t="s">
        <v>80</v>
      </c>
      <c r="H2769" t="s">
        <v>14682</v>
      </c>
      <c r="I2769" t="s">
        <v>2280</v>
      </c>
      <c r="J2769" s="28">
        <v>44873</v>
      </c>
      <c r="K2769" s="28">
        <v>45005</v>
      </c>
      <c r="L2769">
        <v>198</v>
      </c>
      <c r="M2769">
        <v>0</v>
      </c>
      <c r="N2769">
        <v>1</v>
      </c>
      <c r="O2769">
        <v>12.6</v>
      </c>
      <c r="P2769" t="s">
        <v>14512</v>
      </c>
      <c r="Q2769">
        <f t="shared" si="43"/>
        <v>5950</v>
      </c>
      <c r="R2769">
        <f>IF(COUNTIF($A$2:A2769,A2769)=1,Q2769,"")</f>
        <v>5950</v>
      </c>
    </row>
    <row r="2770" spans="1:18">
      <c r="A2770" t="s">
        <v>13409</v>
      </c>
      <c r="B2770" t="s">
        <v>2678</v>
      </c>
      <c r="C2770" t="s">
        <v>3098</v>
      </c>
      <c r="D2770" t="s">
        <v>60</v>
      </c>
      <c r="E2770" t="s">
        <v>14590</v>
      </c>
      <c r="F2770" t="s">
        <v>18775</v>
      </c>
      <c r="G2770" t="s">
        <v>14588</v>
      </c>
      <c r="H2770" t="s">
        <v>14682</v>
      </c>
      <c r="I2770" t="s">
        <v>1385</v>
      </c>
      <c r="J2770" s="28">
        <v>45440</v>
      </c>
      <c r="K2770" s="28"/>
      <c r="M2770">
        <v>0</v>
      </c>
      <c r="N2770">
        <v>1</v>
      </c>
      <c r="O2770">
        <v>23.7</v>
      </c>
      <c r="P2770" t="s">
        <v>14524</v>
      </c>
      <c r="Q2770">
        <f t="shared" si="43"/>
        <v>13557</v>
      </c>
      <c r="R2770">
        <f>IF(COUNTIF($A$2:A2770,A2770)=1,Q2770,"")</f>
        <v>13557</v>
      </c>
    </row>
    <row r="2771" spans="1:18">
      <c r="A2771" t="s">
        <v>18776</v>
      </c>
      <c r="B2771" t="s">
        <v>1317</v>
      </c>
      <c r="C2771" t="s">
        <v>3098</v>
      </c>
      <c r="D2771" t="s">
        <v>100</v>
      </c>
      <c r="E2771" t="s">
        <v>14504</v>
      </c>
      <c r="F2771" t="s">
        <v>18777</v>
      </c>
      <c r="G2771" t="s">
        <v>14519</v>
      </c>
      <c r="H2771" t="s">
        <v>14619</v>
      </c>
      <c r="I2771" t="s">
        <v>1176</v>
      </c>
      <c r="J2771" s="28">
        <v>45184</v>
      </c>
      <c r="K2771" s="28"/>
      <c r="M2771">
        <v>0</v>
      </c>
      <c r="N2771">
        <v>1</v>
      </c>
      <c r="O2771">
        <v>18</v>
      </c>
      <c r="P2771" t="s">
        <v>14550</v>
      </c>
      <c r="Q2771">
        <f t="shared" si="43"/>
        <v>8660</v>
      </c>
      <c r="R2771">
        <f>IF(COUNTIF($A$2:A2771,A2771)=1,Q2771,"")</f>
        <v>8660</v>
      </c>
    </row>
    <row r="2772" spans="1:18">
      <c r="A2772" t="s">
        <v>6529</v>
      </c>
      <c r="B2772" t="s">
        <v>2753</v>
      </c>
      <c r="C2772" t="s">
        <v>3098</v>
      </c>
      <c r="D2772" t="s">
        <v>100</v>
      </c>
      <c r="E2772" t="s">
        <v>14558</v>
      </c>
      <c r="F2772" t="s">
        <v>15164</v>
      </c>
      <c r="G2772" t="s">
        <v>14519</v>
      </c>
      <c r="H2772" t="s">
        <v>14568</v>
      </c>
      <c r="I2772" t="s">
        <v>4650</v>
      </c>
      <c r="J2772" s="28">
        <v>45345</v>
      </c>
      <c r="K2772" s="28">
        <v>45236</v>
      </c>
      <c r="L2772">
        <v>35</v>
      </c>
      <c r="M2772">
        <v>0</v>
      </c>
      <c r="N2772">
        <v>1</v>
      </c>
      <c r="O2772">
        <v>15.8</v>
      </c>
      <c r="P2772" t="s">
        <v>14516</v>
      </c>
      <c r="Q2772">
        <f t="shared" si="43"/>
        <v>9000</v>
      </c>
      <c r="R2772">
        <f>IF(COUNTIF($A$2:A2772,A2772)=1,Q2772,"")</f>
        <v>9000</v>
      </c>
    </row>
    <row r="2773" spans="1:18">
      <c r="A2773" t="s">
        <v>3900</v>
      </c>
      <c r="B2773" t="s">
        <v>1491</v>
      </c>
      <c r="C2773" t="s">
        <v>18778</v>
      </c>
      <c r="D2773" t="s">
        <v>100</v>
      </c>
      <c r="E2773" t="s">
        <v>14543</v>
      </c>
      <c r="F2773" t="s">
        <v>18779</v>
      </c>
      <c r="G2773" t="s">
        <v>133</v>
      </c>
      <c r="H2773" t="s">
        <v>14571</v>
      </c>
      <c r="I2773" t="s">
        <v>2225</v>
      </c>
      <c r="J2773" s="28">
        <v>44692</v>
      </c>
      <c r="K2773" s="28">
        <v>44654</v>
      </c>
      <c r="L2773">
        <v>53</v>
      </c>
      <c r="M2773">
        <v>1</v>
      </c>
      <c r="N2773">
        <v>1</v>
      </c>
      <c r="O2773">
        <v>25.7</v>
      </c>
      <c r="P2773" t="s">
        <v>14516</v>
      </c>
      <c r="Q2773">
        <f t="shared" si="43"/>
        <v>1937</v>
      </c>
      <c r="R2773">
        <f>IF(COUNTIF($A$2:A2773,A2773)=1,Q2773,"")</f>
        <v>1937</v>
      </c>
    </row>
    <row r="2774" spans="1:18">
      <c r="A2774" t="s">
        <v>4128</v>
      </c>
      <c r="B2774" t="s">
        <v>1588</v>
      </c>
      <c r="C2774" t="s">
        <v>3098</v>
      </c>
      <c r="D2774" t="s">
        <v>100</v>
      </c>
      <c r="E2774" t="s">
        <v>14504</v>
      </c>
      <c r="F2774" t="s">
        <v>18780</v>
      </c>
      <c r="G2774" t="s">
        <v>133</v>
      </c>
      <c r="H2774" t="s">
        <v>14635</v>
      </c>
      <c r="I2774" t="s">
        <v>18781</v>
      </c>
      <c r="J2774" s="28">
        <v>44963</v>
      </c>
      <c r="K2774" s="28"/>
      <c r="M2774">
        <v>0</v>
      </c>
      <c r="N2774">
        <v>1</v>
      </c>
      <c r="O2774">
        <v>4.0999999999999996</v>
      </c>
      <c r="P2774" t="s">
        <v>14512</v>
      </c>
      <c r="Q2774">
        <f t="shared" si="43"/>
        <v>6614</v>
      </c>
      <c r="R2774">
        <f>IF(COUNTIF($A$2:A2774,A2774)=1,Q2774,"")</f>
        <v>6614</v>
      </c>
    </row>
    <row r="2775" spans="1:18">
      <c r="A2775" t="s">
        <v>4051</v>
      </c>
      <c r="B2775" t="s">
        <v>1404</v>
      </c>
      <c r="C2775" t="s">
        <v>15057</v>
      </c>
      <c r="D2775" t="s">
        <v>73</v>
      </c>
      <c r="E2775" t="s">
        <v>14517</v>
      </c>
      <c r="F2775" t="s">
        <v>18782</v>
      </c>
      <c r="G2775" t="s">
        <v>90</v>
      </c>
      <c r="H2775" t="s">
        <v>14635</v>
      </c>
      <c r="I2775" t="s">
        <v>617</v>
      </c>
      <c r="J2775" s="28">
        <v>45574</v>
      </c>
      <c r="K2775" s="28"/>
      <c r="M2775">
        <v>0</v>
      </c>
      <c r="N2775">
        <v>1</v>
      </c>
      <c r="O2775">
        <v>33.299999999999997</v>
      </c>
      <c r="P2775" t="s">
        <v>14507</v>
      </c>
      <c r="Q2775">
        <f t="shared" si="43"/>
        <v>12282</v>
      </c>
      <c r="R2775">
        <f>IF(COUNTIF($A$2:A2775,A2775)=1,Q2775,"")</f>
        <v>12282</v>
      </c>
    </row>
    <row r="2776" spans="1:18">
      <c r="A2776" t="s">
        <v>10400</v>
      </c>
      <c r="B2776" t="s">
        <v>3886</v>
      </c>
      <c r="C2776" t="s">
        <v>16176</v>
      </c>
      <c r="D2776" t="s">
        <v>119</v>
      </c>
      <c r="E2776" t="s">
        <v>14543</v>
      </c>
      <c r="F2776" t="s">
        <v>18783</v>
      </c>
      <c r="G2776" t="s">
        <v>80</v>
      </c>
      <c r="H2776" t="s">
        <v>14527</v>
      </c>
      <c r="I2776" t="s">
        <v>4179</v>
      </c>
      <c r="J2776" s="28">
        <v>45591</v>
      </c>
      <c r="K2776" s="28">
        <v>45656</v>
      </c>
      <c r="L2776">
        <v>106</v>
      </c>
      <c r="M2776">
        <v>0</v>
      </c>
      <c r="N2776">
        <v>1</v>
      </c>
      <c r="O2776">
        <v>29.8</v>
      </c>
      <c r="P2776" t="s">
        <v>14507</v>
      </c>
      <c r="Q2776">
        <f t="shared" si="43"/>
        <v>12974</v>
      </c>
      <c r="R2776">
        <f>IF(COUNTIF($A$2:A2776,A2776)=1,Q2776,"")</f>
        <v>12974</v>
      </c>
    </row>
    <row r="2777" spans="1:18">
      <c r="A2777" t="s">
        <v>18784</v>
      </c>
      <c r="B2777" t="s">
        <v>7820</v>
      </c>
      <c r="C2777" t="s">
        <v>16044</v>
      </c>
      <c r="D2777" t="s">
        <v>52</v>
      </c>
      <c r="E2777" t="s">
        <v>14590</v>
      </c>
      <c r="F2777" t="s">
        <v>18785</v>
      </c>
      <c r="G2777" t="s">
        <v>80</v>
      </c>
      <c r="H2777" t="s">
        <v>14619</v>
      </c>
      <c r="I2777" t="s">
        <v>848</v>
      </c>
      <c r="J2777" s="28">
        <v>45244</v>
      </c>
      <c r="K2777" s="28"/>
      <c r="M2777">
        <v>0</v>
      </c>
      <c r="N2777">
        <v>1</v>
      </c>
      <c r="O2777">
        <v>12.8</v>
      </c>
      <c r="P2777" t="s">
        <v>14512</v>
      </c>
      <c r="Q2777">
        <f t="shared" si="43"/>
        <v>153130</v>
      </c>
      <c r="R2777">
        <f>IF(COUNTIF($A$2:A2777,A2777)=1,Q2777,"")</f>
        <v>153130</v>
      </c>
    </row>
    <row r="2778" spans="1:18">
      <c r="A2778" t="s">
        <v>18786</v>
      </c>
      <c r="B2778" t="s">
        <v>6792</v>
      </c>
      <c r="C2778" t="s">
        <v>15145</v>
      </c>
      <c r="D2778" t="s">
        <v>119</v>
      </c>
      <c r="E2778" t="s">
        <v>14590</v>
      </c>
      <c r="F2778" t="s">
        <v>18787</v>
      </c>
      <c r="G2778" t="s">
        <v>90</v>
      </c>
      <c r="H2778" t="s">
        <v>14553</v>
      </c>
      <c r="I2778" t="s">
        <v>697</v>
      </c>
      <c r="J2778" s="28">
        <v>45490</v>
      </c>
      <c r="K2778" s="28"/>
      <c r="M2778">
        <v>0</v>
      </c>
      <c r="N2778">
        <v>1</v>
      </c>
      <c r="O2778">
        <v>23</v>
      </c>
      <c r="P2778" t="s">
        <v>14524</v>
      </c>
      <c r="Q2778">
        <f t="shared" si="43"/>
        <v>8168</v>
      </c>
      <c r="R2778">
        <f>IF(COUNTIF($A$2:A2778,A2778)=1,Q2778,"")</f>
        <v>8168</v>
      </c>
    </row>
    <row r="2779" spans="1:18">
      <c r="A2779" t="s">
        <v>18788</v>
      </c>
      <c r="B2779" t="s">
        <v>2919</v>
      </c>
      <c r="C2779" t="s">
        <v>15609</v>
      </c>
      <c r="D2779" t="s">
        <v>119</v>
      </c>
      <c r="E2779" t="s">
        <v>14509</v>
      </c>
      <c r="F2779" t="s">
        <v>18789</v>
      </c>
      <c r="G2779" t="s">
        <v>133</v>
      </c>
      <c r="H2779" t="s">
        <v>14904</v>
      </c>
      <c r="I2779" t="s">
        <v>707</v>
      </c>
      <c r="J2779" s="28">
        <v>44679</v>
      </c>
      <c r="K2779" s="28"/>
      <c r="M2779">
        <v>0</v>
      </c>
      <c r="N2779">
        <v>1</v>
      </c>
      <c r="O2779">
        <v>23.4</v>
      </c>
      <c r="P2779" t="s">
        <v>14507</v>
      </c>
      <c r="Q2779">
        <f t="shared" si="43"/>
        <v>3594</v>
      </c>
      <c r="R2779">
        <f>IF(COUNTIF($A$2:A2779,A2779)=1,Q2779,"")</f>
        <v>3594</v>
      </c>
    </row>
    <row r="2780" spans="1:18">
      <c r="A2780" t="s">
        <v>18790</v>
      </c>
      <c r="B2780" t="s">
        <v>3716</v>
      </c>
      <c r="C2780" t="s">
        <v>3098</v>
      </c>
      <c r="D2780" t="s">
        <v>119</v>
      </c>
      <c r="E2780" t="s">
        <v>14517</v>
      </c>
      <c r="F2780" t="s">
        <v>18791</v>
      </c>
      <c r="G2780" t="s">
        <v>67</v>
      </c>
      <c r="H2780" t="s">
        <v>14565</v>
      </c>
      <c r="I2780" t="s">
        <v>2095</v>
      </c>
      <c r="J2780" s="28">
        <v>45130</v>
      </c>
      <c r="K2780" s="28"/>
      <c r="M2780">
        <v>0</v>
      </c>
      <c r="N2780">
        <v>1</v>
      </c>
      <c r="O2780">
        <v>26.8</v>
      </c>
      <c r="P2780" t="s">
        <v>14507</v>
      </c>
      <c r="Q2780">
        <f t="shared" si="43"/>
        <v>10453</v>
      </c>
      <c r="R2780">
        <f>IF(COUNTIF($A$2:A2780,A2780)=1,Q2780,"")</f>
        <v>10453</v>
      </c>
    </row>
    <row r="2781" spans="1:18">
      <c r="A2781" t="s">
        <v>18792</v>
      </c>
      <c r="B2781" t="s">
        <v>3898</v>
      </c>
      <c r="C2781" t="s">
        <v>3098</v>
      </c>
      <c r="D2781" t="s">
        <v>60</v>
      </c>
      <c r="E2781" t="s">
        <v>14517</v>
      </c>
      <c r="F2781" t="s">
        <v>18793</v>
      </c>
      <c r="G2781" t="s">
        <v>14588</v>
      </c>
      <c r="H2781" t="s">
        <v>14537</v>
      </c>
      <c r="I2781" t="s">
        <v>586</v>
      </c>
      <c r="J2781" s="28">
        <v>45140</v>
      </c>
      <c r="K2781" s="28"/>
      <c r="M2781">
        <v>0</v>
      </c>
      <c r="N2781">
        <v>1</v>
      </c>
      <c r="O2781">
        <v>11.1</v>
      </c>
      <c r="P2781" t="s">
        <v>14516</v>
      </c>
      <c r="Q2781">
        <f t="shared" si="43"/>
        <v>12908</v>
      </c>
      <c r="R2781">
        <f>IF(COUNTIF($A$2:A2781,A2781)=1,Q2781,"")</f>
        <v>12908</v>
      </c>
    </row>
    <row r="2782" spans="1:18">
      <c r="A2782" t="s">
        <v>6960</v>
      </c>
      <c r="B2782" t="s">
        <v>521</v>
      </c>
      <c r="C2782" t="s">
        <v>3098</v>
      </c>
      <c r="D2782" t="s">
        <v>119</v>
      </c>
      <c r="E2782" t="s">
        <v>14522</v>
      </c>
      <c r="F2782" t="s">
        <v>18794</v>
      </c>
      <c r="G2782" t="s">
        <v>14519</v>
      </c>
      <c r="H2782" t="s">
        <v>14553</v>
      </c>
      <c r="I2782" t="s">
        <v>188</v>
      </c>
      <c r="J2782" s="28">
        <v>44908</v>
      </c>
      <c r="K2782" s="28"/>
      <c r="M2782">
        <v>0</v>
      </c>
      <c r="N2782">
        <v>1</v>
      </c>
      <c r="O2782">
        <v>17.3</v>
      </c>
      <c r="P2782" t="s">
        <v>14550</v>
      </c>
      <c r="Q2782">
        <f t="shared" si="43"/>
        <v>12158</v>
      </c>
      <c r="R2782">
        <f>IF(COUNTIF($A$2:A2782,A2782)=1,Q2782,"")</f>
        <v>12158</v>
      </c>
    </row>
    <row r="2783" spans="1:18">
      <c r="A2783" t="s">
        <v>8703</v>
      </c>
      <c r="B2783" t="s">
        <v>6246</v>
      </c>
      <c r="C2783" t="s">
        <v>15475</v>
      </c>
      <c r="D2783" t="s">
        <v>100</v>
      </c>
      <c r="E2783" t="s">
        <v>14522</v>
      </c>
      <c r="F2783" t="s">
        <v>18795</v>
      </c>
      <c r="G2783" t="s">
        <v>74</v>
      </c>
      <c r="H2783" t="s">
        <v>14537</v>
      </c>
      <c r="I2783" t="s">
        <v>1049</v>
      </c>
      <c r="J2783" s="28">
        <v>45500</v>
      </c>
      <c r="K2783" s="28"/>
      <c r="M2783">
        <v>0</v>
      </c>
      <c r="N2783">
        <v>1</v>
      </c>
      <c r="O2783">
        <v>19.100000000000001</v>
      </c>
      <c r="P2783" t="s">
        <v>14550</v>
      </c>
      <c r="Q2783">
        <f t="shared" si="43"/>
        <v>8586</v>
      </c>
      <c r="R2783">
        <f>IF(COUNTIF($A$2:A2783,A2783)=1,Q2783,"")</f>
        <v>8586</v>
      </c>
    </row>
    <row r="2784" spans="1:18">
      <c r="A2784" t="s">
        <v>3834</v>
      </c>
      <c r="B2784" t="s">
        <v>6027</v>
      </c>
      <c r="C2784" t="s">
        <v>3098</v>
      </c>
      <c r="D2784" t="s">
        <v>119</v>
      </c>
      <c r="E2784" t="s">
        <v>14522</v>
      </c>
      <c r="F2784" t="s">
        <v>18796</v>
      </c>
      <c r="G2784" t="s">
        <v>90</v>
      </c>
      <c r="H2784" t="s">
        <v>14506</v>
      </c>
      <c r="I2784" t="s">
        <v>290</v>
      </c>
      <c r="J2784" s="28">
        <v>45638</v>
      </c>
      <c r="K2784" s="28"/>
      <c r="M2784">
        <v>0</v>
      </c>
      <c r="N2784">
        <v>1</v>
      </c>
      <c r="O2784">
        <v>29.9</v>
      </c>
      <c r="P2784" t="s">
        <v>14524</v>
      </c>
      <c r="Q2784">
        <f t="shared" si="43"/>
        <v>11873</v>
      </c>
      <c r="R2784">
        <f>IF(COUNTIF($A$2:A2784,A2784)=1,Q2784,"")</f>
        <v>11873</v>
      </c>
    </row>
    <row r="2785" spans="1:18">
      <c r="A2785" t="s">
        <v>5474</v>
      </c>
      <c r="B2785" t="s">
        <v>6160</v>
      </c>
      <c r="C2785" t="s">
        <v>14941</v>
      </c>
      <c r="D2785" t="s">
        <v>100</v>
      </c>
      <c r="E2785" t="s">
        <v>14543</v>
      </c>
      <c r="F2785" t="s">
        <v>18797</v>
      </c>
      <c r="G2785" t="s">
        <v>133</v>
      </c>
      <c r="H2785" t="s">
        <v>14742</v>
      </c>
      <c r="I2785" t="s">
        <v>564</v>
      </c>
      <c r="J2785" s="28">
        <v>45553</v>
      </c>
      <c r="K2785" s="28">
        <v>45525</v>
      </c>
      <c r="L2785">
        <v>91</v>
      </c>
      <c r="M2785">
        <v>1</v>
      </c>
      <c r="N2785">
        <v>1</v>
      </c>
      <c r="O2785">
        <v>9.1999999999999993</v>
      </c>
      <c r="P2785" t="s">
        <v>14550</v>
      </c>
      <c r="Q2785">
        <f t="shared" si="43"/>
        <v>5083</v>
      </c>
      <c r="R2785">
        <f>IF(COUNTIF($A$2:A2785,A2785)=1,Q2785,"")</f>
        <v>5083</v>
      </c>
    </row>
    <row r="2786" spans="1:18">
      <c r="A2786" t="s">
        <v>8276</v>
      </c>
      <c r="B2786" t="s">
        <v>318</v>
      </c>
      <c r="C2786" t="s">
        <v>3098</v>
      </c>
      <c r="D2786" t="s">
        <v>60</v>
      </c>
      <c r="E2786" t="s">
        <v>14504</v>
      </c>
      <c r="F2786" t="s">
        <v>18798</v>
      </c>
      <c r="G2786" t="s">
        <v>53</v>
      </c>
      <c r="H2786" t="s">
        <v>14571</v>
      </c>
      <c r="I2786" t="s">
        <v>1678</v>
      </c>
      <c r="J2786" s="28">
        <v>44792</v>
      </c>
      <c r="K2786" s="28"/>
      <c r="M2786">
        <v>0</v>
      </c>
      <c r="N2786">
        <v>1</v>
      </c>
      <c r="P2786" t="s">
        <v>14507</v>
      </c>
      <c r="Q2786">
        <f t="shared" si="43"/>
        <v>21924</v>
      </c>
      <c r="R2786">
        <f>IF(COUNTIF($A$2:A2786,A2786)=1,Q2786,"")</f>
        <v>21924</v>
      </c>
    </row>
    <row r="2787" spans="1:18">
      <c r="A2787" t="s">
        <v>13588</v>
      </c>
      <c r="B2787" t="s">
        <v>5295</v>
      </c>
      <c r="C2787" t="s">
        <v>14876</v>
      </c>
      <c r="D2787" t="s">
        <v>60</v>
      </c>
      <c r="E2787" t="s">
        <v>14509</v>
      </c>
      <c r="F2787" t="s">
        <v>18799</v>
      </c>
      <c r="G2787" t="s">
        <v>53</v>
      </c>
      <c r="H2787" t="s">
        <v>14682</v>
      </c>
      <c r="I2787" t="s">
        <v>1209</v>
      </c>
      <c r="J2787" s="28">
        <v>44828</v>
      </c>
      <c r="K2787" s="28"/>
      <c r="M2787">
        <v>0</v>
      </c>
      <c r="N2787">
        <v>1</v>
      </c>
      <c r="O2787">
        <v>34.700000000000003</v>
      </c>
      <c r="P2787" t="s">
        <v>14512</v>
      </c>
      <c r="Q2787">
        <f t="shared" si="43"/>
        <v>16323</v>
      </c>
      <c r="R2787">
        <f>IF(COUNTIF($A$2:A2787,A2787)=1,Q2787,"")</f>
        <v>16323</v>
      </c>
    </row>
    <row r="2788" spans="1:18">
      <c r="A2788" t="s">
        <v>14076</v>
      </c>
      <c r="B2788" t="s">
        <v>3820</v>
      </c>
      <c r="C2788" t="s">
        <v>15314</v>
      </c>
      <c r="D2788" t="s">
        <v>60</v>
      </c>
      <c r="E2788" t="s">
        <v>14517</v>
      </c>
      <c r="F2788" t="s">
        <v>18800</v>
      </c>
      <c r="G2788" t="s">
        <v>53</v>
      </c>
      <c r="H2788" t="s">
        <v>14682</v>
      </c>
      <c r="I2788" t="s">
        <v>1129</v>
      </c>
      <c r="J2788" s="28">
        <v>44718</v>
      </c>
      <c r="K2788" s="28"/>
      <c r="M2788">
        <v>0</v>
      </c>
      <c r="N2788">
        <v>1</v>
      </c>
      <c r="O2788">
        <v>6.7</v>
      </c>
      <c r="P2788" t="s">
        <v>14524</v>
      </c>
      <c r="Q2788">
        <f t="shared" si="43"/>
        <v>10593</v>
      </c>
      <c r="R2788">
        <f>IF(COUNTIF($A$2:A2788,A2788)=1,Q2788,"")</f>
        <v>10593</v>
      </c>
    </row>
    <row r="2789" spans="1:18">
      <c r="A2789" t="s">
        <v>18801</v>
      </c>
      <c r="B2789" t="s">
        <v>2466</v>
      </c>
      <c r="C2789" t="s">
        <v>15684</v>
      </c>
      <c r="D2789" t="s">
        <v>119</v>
      </c>
      <c r="E2789" t="s">
        <v>14558</v>
      </c>
      <c r="F2789" t="s">
        <v>18802</v>
      </c>
      <c r="G2789" t="s">
        <v>14519</v>
      </c>
      <c r="H2789" t="s">
        <v>14635</v>
      </c>
      <c r="I2789" t="s">
        <v>1267</v>
      </c>
      <c r="J2789" s="28">
        <v>45758</v>
      </c>
      <c r="K2789" s="28">
        <v>45679</v>
      </c>
      <c r="L2789">
        <v>60</v>
      </c>
      <c r="M2789">
        <v>0</v>
      </c>
      <c r="N2789">
        <v>1</v>
      </c>
      <c r="O2789">
        <v>25.9</v>
      </c>
      <c r="P2789" t="s">
        <v>14524</v>
      </c>
      <c r="Q2789">
        <f t="shared" si="43"/>
        <v>9077</v>
      </c>
      <c r="R2789">
        <f>IF(COUNTIF($A$2:A2789,A2789)=1,Q2789,"")</f>
        <v>9077</v>
      </c>
    </row>
    <row r="2790" spans="1:18">
      <c r="A2790" t="s">
        <v>18803</v>
      </c>
      <c r="B2790" t="s">
        <v>300</v>
      </c>
      <c r="C2790" t="s">
        <v>15716</v>
      </c>
      <c r="D2790" t="s">
        <v>52</v>
      </c>
      <c r="E2790" t="s">
        <v>14558</v>
      </c>
      <c r="F2790" t="s">
        <v>18804</v>
      </c>
      <c r="G2790" t="s">
        <v>14519</v>
      </c>
      <c r="H2790" t="s">
        <v>14580</v>
      </c>
      <c r="I2790" t="s">
        <v>4337</v>
      </c>
      <c r="J2790" s="28">
        <v>45220</v>
      </c>
      <c r="K2790" s="28">
        <v>45121</v>
      </c>
      <c r="L2790">
        <v>53</v>
      </c>
      <c r="M2790">
        <v>0</v>
      </c>
      <c r="N2790">
        <v>1</v>
      </c>
      <c r="O2790">
        <v>17.399999999999999</v>
      </c>
      <c r="P2790" t="s">
        <v>14512</v>
      </c>
      <c r="Q2790">
        <f t="shared" si="43"/>
        <v>143710</v>
      </c>
      <c r="R2790">
        <f>IF(COUNTIF($A$2:A2790,A2790)=1,Q2790,"")</f>
        <v>143710</v>
      </c>
    </row>
    <row r="2791" spans="1:18">
      <c r="A2791" t="s">
        <v>18805</v>
      </c>
      <c r="B2791" t="s">
        <v>9052</v>
      </c>
      <c r="C2791" t="s">
        <v>14667</v>
      </c>
      <c r="D2791" t="s">
        <v>60</v>
      </c>
      <c r="E2791" t="s">
        <v>14522</v>
      </c>
      <c r="F2791" t="s">
        <v>15527</v>
      </c>
      <c r="G2791" t="s">
        <v>14519</v>
      </c>
      <c r="H2791" t="s">
        <v>14527</v>
      </c>
      <c r="I2791" t="s">
        <v>324</v>
      </c>
      <c r="J2791" s="28">
        <v>44748</v>
      </c>
      <c r="K2791" s="28"/>
      <c r="M2791">
        <v>0</v>
      </c>
      <c r="N2791">
        <v>1</v>
      </c>
      <c r="O2791">
        <v>16.2</v>
      </c>
      <c r="P2791" t="s">
        <v>14516</v>
      </c>
      <c r="Q2791">
        <f t="shared" si="43"/>
        <v>5000</v>
      </c>
      <c r="R2791">
        <f>IF(COUNTIF($A$2:A2791,A2791)=1,Q2791,"")</f>
        <v>5000</v>
      </c>
    </row>
    <row r="2792" spans="1:18">
      <c r="A2792" t="s">
        <v>8240</v>
      </c>
      <c r="B2792" t="s">
        <v>1660</v>
      </c>
      <c r="C2792" t="s">
        <v>16841</v>
      </c>
      <c r="D2792" t="s">
        <v>100</v>
      </c>
      <c r="E2792" t="s">
        <v>14558</v>
      </c>
      <c r="F2792" t="s">
        <v>18806</v>
      </c>
      <c r="G2792" t="s">
        <v>67</v>
      </c>
      <c r="H2792" t="s">
        <v>14527</v>
      </c>
      <c r="I2792" t="s">
        <v>18807</v>
      </c>
      <c r="J2792" s="28">
        <v>45523</v>
      </c>
      <c r="K2792" s="28">
        <v>45543</v>
      </c>
      <c r="L2792">
        <v>48</v>
      </c>
      <c r="M2792">
        <v>0</v>
      </c>
      <c r="N2792">
        <v>1</v>
      </c>
      <c r="O2792">
        <v>16.399999999999999</v>
      </c>
      <c r="P2792" t="s">
        <v>14516</v>
      </c>
      <c r="Q2792">
        <f t="shared" si="43"/>
        <v>8840</v>
      </c>
      <c r="R2792">
        <f>IF(COUNTIF($A$2:A2792,A2792)=1,Q2792,"")</f>
        <v>8840</v>
      </c>
    </row>
    <row r="2793" spans="1:18">
      <c r="A2793" t="s">
        <v>7337</v>
      </c>
      <c r="B2793" t="s">
        <v>1193</v>
      </c>
      <c r="C2793" t="s">
        <v>14572</v>
      </c>
      <c r="D2793" t="s">
        <v>73</v>
      </c>
      <c r="E2793" t="s">
        <v>14522</v>
      </c>
      <c r="F2793" t="s">
        <v>18808</v>
      </c>
      <c r="G2793" t="s">
        <v>14588</v>
      </c>
      <c r="H2793" t="s">
        <v>14635</v>
      </c>
      <c r="I2793" t="s">
        <v>1321</v>
      </c>
      <c r="J2793" s="28">
        <v>45269</v>
      </c>
      <c r="K2793" s="28"/>
      <c r="M2793">
        <v>0</v>
      </c>
      <c r="N2793">
        <v>1</v>
      </c>
      <c r="O2793">
        <v>22.6</v>
      </c>
      <c r="P2793" t="s">
        <v>14516</v>
      </c>
      <c r="Q2793">
        <f t="shared" si="43"/>
        <v>21683</v>
      </c>
      <c r="R2793">
        <f>IF(COUNTIF($A$2:A2793,A2793)=1,Q2793,"")</f>
        <v>21683</v>
      </c>
    </row>
    <row r="2794" spans="1:18">
      <c r="A2794" t="s">
        <v>6001</v>
      </c>
      <c r="B2794" t="s">
        <v>2426</v>
      </c>
      <c r="C2794" t="s">
        <v>15802</v>
      </c>
      <c r="D2794" t="s">
        <v>60</v>
      </c>
      <c r="E2794" t="s">
        <v>14543</v>
      </c>
      <c r="F2794" t="s">
        <v>14903</v>
      </c>
      <c r="G2794" t="s">
        <v>14588</v>
      </c>
      <c r="H2794" t="s">
        <v>14506</v>
      </c>
      <c r="I2794" t="s">
        <v>5053</v>
      </c>
      <c r="J2794" s="28">
        <v>44778</v>
      </c>
      <c r="K2794" s="28">
        <v>44807</v>
      </c>
      <c r="L2794">
        <v>176</v>
      </c>
      <c r="M2794">
        <v>1</v>
      </c>
      <c r="N2794">
        <v>4</v>
      </c>
      <c r="O2794">
        <v>21.4</v>
      </c>
      <c r="P2794" t="s">
        <v>14550</v>
      </c>
      <c r="Q2794">
        <f t="shared" si="43"/>
        <v>5432</v>
      </c>
      <c r="R2794">
        <f>IF(COUNTIF($A$2:A2794,A2794)=1,Q2794,"")</f>
        <v>5432</v>
      </c>
    </row>
    <row r="2795" spans="1:18">
      <c r="A2795" t="s">
        <v>7371</v>
      </c>
      <c r="B2795" t="s">
        <v>1923</v>
      </c>
      <c r="C2795" t="s">
        <v>3098</v>
      </c>
      <c r="D2795" t="s">
        <v>60</v>
      </c>
      <c r="E2795" t="s">
        <v>14522</v>
      </c>
      <c r="F2795" t="s">
        <v>18809</v>
      </c>
      <c r="G2795" t="s">
        <v>74</v>
      </c>
      <c r="H2795" t="s">
        <v>14696</v>
      </c>
      <c r="I2795" t="s">
        <v>1233</v>
      </c>
      <c r="J2795" s="28">
        <v>44854</v>
      </c>
      <c r="K2795" s="28"/>
      <c r="M2795">
        <v>0</v>
      </c>
      <c r="N2795">
        <v>1</v>
      </c>
      <c r="O2795">
        <v>2.9</v>
      </c>
      <c r="P2795" t="s">
        <v>14507</v>
      </c>
      <c r="Q2795">
        <f t="shared" si="43"/>
        <v>11801</v>
      </c>
      <c r="R2795">
        <f>IF(COUNTIF($A$2:A2795,A2795)=1,Q2795,"")</f>
        <v>11801</v>
      </c>
    </row>
    <row r="2796" spans="1:18">
      <c r="A2796" t="s">
        <v>6301</v>
      </c>
      <c r="B2796" t="s">
        <v>3698</v>
      </c>
      <c r="C2796" t="s">
        <v>15431</v>
      </c>
      <c r="D2796" t="s">
        <v>60</v>
      </c>
      <c r="E2796" t="s">
        <v>14504</v>
      </c>
      <c r="F2796" t="s">
        <v>18810</v>
      </c>
      <c r="G2796" t="s">
        <v>80</v>
      </c>
      <c r="H2796" t="s">
        <v>15505</v>
      </c>
      <c r="I2796" t="s">
        <v>18423</v>
      </c>
      <c r="J2796" s="28">
        <v>45567</v>
      </c>
      <c r="K2796" s="28"/>
      <c r="M2796">
        <v>0</v>
      </c>
      <c r="N2796">
        <v>1</v>
      </c>
      <c r="O2796">
        <v>27.9</v>
      </c>
      <c r="P2796" t="s">
        <v>14524</v>
      </c>
      <c r="Q2796">
        <f t="shared" si="43"/>
        <v>20915</v>
      </c>
      <c r="R2796">
        <f>IF(COUNTIF($A$2:A2796,A2796)=1,Q2796,"")</f>
        <v>20915</v>
      </c>
    </row>
    <row r="2797" spans="1:18">
      <c r="A2797" t="s">
        <v>18811</v>
      </c>
      <c r="B2797" t="s">
        <v>344</v>
      </c>
      <c r="C2797" t="s">
        <v>14883</v>
      </c>
      <c r="D2797" t="s">
        <v>73</v>
      </c>
      <c r="E2797" t="s">
        <v>14509</v>
      </c>
      <c r="F2797" t="s">
        <v>18812</v>
      </c>
      <c r="G2797" t="s">
        <v>80</v>
      </c>
      <c r="H2797" t="s">
        <v>14571</v>
      </c>
      <c r="I2797" t="s">
        <v>2746</v>
      </c>
      <c r="J2797" s="28">
        <v>45118</v>
      </c>
      <c r="K2797" s="28"/>
      <c r="M2797">
        <v>0</v>
      </c>
      <c r="N2797">
        <v>1</v>
      </c>
      <c r="P2797" t="s">
        <v>14516</v>
      </c>
      <c r="Q2797">
        <f t="shared" si="43"/>
        <v>28571</v>
      </c>
      <c r="R2797">
        <f>IF(COUNTIF($A$2:A2797,A2797)=1,Q2797,"")</f>
        <v>28571</v>
      </c>
    </row>
    <row r="2798" spans="1:18">
      <c r="A2798" t="s">
        <v>9479</v>
      </c>
      <c r="B2798" t="s">
        <v>8743</v>
      </c>
      <c r="C2798" t="s">
        <v>15311</v>
      </c>
      <c r="D2798" t="s">
        <v>73</v>
      </c>
      <c r="E2798" t="s">
        <v>14543</v>
      </c>
      <c r="F2798" t="s">
        <v>18813</v>
      </c>
      <c r="G2798" t="s">
        <v>67</v>
      </c>
      <c r="H2798" t="s">
        <v>14553</v>
      </c>
      <c r="I2798" t="s">
        <v>3776</v>
      </c>
      <c r="J2798" s="28"/>
      <c r="K2798" s="28">
        <v>44876</v>
      </c>
      <c r="L2798">
        <v>89</v>
      </c>
      <c r="M2798">
        <v>0</v>
      </c>
      <c r="N2798">
        <v>1</v>
      </c>
      <c r="O2798">
        <v>6.4</v>
      </c>
      <c r="P2798" t="s">
        <v>14524</v>
      </c>
      <c r="Q2798">
        <f t="shared" si="43"/>
        <v>26190</v>
      </c>
      <c r="R2798">
        <f>IF(COUNTIF($A$2:A2798,A2798)=1,Q2798,"")</f>
        <v>26190</v>
      </c>
    </row>
    <row r="2799" spans="1:18">
      <c r="A2799" t="s">
        <v>5300</v>
      </c>
      <c r="B2799" t="s">
        <v>1517</v>
      </c>
      <c r="C2799" t="s">
        <v>16044</v>
      </c>
      <c r="D2799" t="s">
        <v>52</v>
      </c>
      <c r="E2799" t="s">
        <v>14509</v>
      </c>
      <c r="F2799" t="s">
        <v>18814</v>
      </c>
      <c r="G2799" t="s">
        <v>67</v>
      </c>
      <c r="H2799" t="s">
        <v>15840</v>
      </c>
      <c r="I2799" t="s">
        <v>18815</v>
      </c>
      <c r="J2799" s="28"/>
      <c r="K2799" s="28"/>
      <c r="M2799">
        <v>0</v>
      </c>
      <c r="N2799">
        <v>1</v>
      </c>
      <c r="O2799">
        <v>31</v>
      </c>
      <c r="P2799" t="s">
        <v>14550</v>
      </c>
      <c r="Q2799">
        <f t="shared" si="43"/>
        <v>205680</v>
      </c>
      <c r="R2799">
        <f>IF(COUNTIF($A$2:A2799,A2799)=1,Q2799,"")</f>
        <v>205680</v>
      </c>
    </row>
    <row r="2800" spans="1:18">
      <c r="A2800" t="s">
        <v>18816</v>
      </c>
      <c r="B2800" t="s">
        <v>4973</v>
      </c>
      <c r="C2800" t="s">
        <v>15238</v>
      </c>
      <c r="D2800" t="s">
        <v>52</v>
      </c>
      <c r="E2800" t="s">
        <v>14558</v>
      </c>
      <c r="F2800" t="s">
        <v>18817</v>
      </c>
      <c r="G2800" t="s">
        <v>133</v>
      </c>
      <c r="H2800" t="s">
        <v>14565</v>
      </c>
      <c r="I2800" t="s">
        <v>668</v>
      </c>
      <c r="J2800" s="28">
        <v>45033</v>
      </c>
      <c r="K2800" s="28">
        <v>45048</v>
      </c>
      <c r="L2800">
        <v>73</v>
      </c>
      <c r="M2800">
        <v>0</v>
      </c>
      <c r="N2800">
        <v>1</v>
      </c>
      <c r="O2800">
        <v>6.1</v>
      </c>
      <c r="P2800" t="s">
        <v>14512</v>
      </c>
      <c r="Q2800">
        <f t="shared" si="43"/>
        <v>156571</v>
      </c>
      <c r="R2800">
        <f>IF(COUNTIF($A$2:A2800,A2800)=1,Q2800,"")</f>
        <v>156571</v>
      </c>
    </row>
    <row r="2801" spans="1:18">
      <c r="A2801" t="s">
        <v>8503</v>
      </c>
      <c r="B2801" t="s">
        <v>2265</v>
      </c>
      <c r="C2801" t="s">
        <v>16037</v>
      </c>
      <c r="D2801" t="s">
        <v>52</v>
      </c>
      <c r="E2801" t="s">
        <v>14509</v>
      </c>
      <c r="F2801" t="s">
        <v>18818</v>
      </c>
      <c r="G2801" t="s">
        <v>53</v>
      </c>
      <c r="H2801" t="s">
        <v>14530</v>
      </c>
      <c r="I2801" t="s">
        <v>2749</v>
      </c>
      <c r="J2801" s="28">
        <v>45174</v>
      </c>
      <c r="K2801" s="28"/>
      <c r="M2801">
        <v>0</v>
      </c>
      <c r="N2801">
        <v>1</v>
      </c>
      <c r="O2801">
        <v>0.5</v>
      </c>
      <c r="P2801" t="s">
        <v>14516</v>
      </c>
      <c r="Q2801">
        <f t="shared" si="43"/>
        <v>70693</v>
      </c>
      <c r="R2801">
        <f>IF(COUNTIF($A$2:A2801,A2801)=1,Q2801,"")</f>
        <v>70693</v>
      </c>
    </row>
    <row r="2802" spans="1:18">
      <c r="A2802" t="s">
        <v>18819</v>
      </c>
      <c r="B2802" t="s">
        <v>696</v>
      </c>
      <c r="C2802" t="s">
        <v>16249</v>
      </c>
      <c r="D2802" t="s">
        <v>52</v>
      </c>
      <c r="E2802" t="s">
        <v>14509</v>
      </c>
      <c r="F2802" t="s">
        <v>18820</v>
      </c>
      <c r="G2802" t="s">
        <v>53</v>
      </c>
      <c r="H2802" t="s">
        <v>14639</v>
      </c>
      <c r="I2802" t="s">
        <v>892</v>
      </c>
      <c r="J2802" s="28">
        <v>44802</v>
      </c>
      <c r="K2802" s="28"/>
      <c r="M2802">
        <v>0</v>
      </c>
      <c r="N2802">
        <v>1</v>
      </c>
      <c r="O2802">
        <v>0.5</v>
      </c>
      <c r="P2802" t="s">
        <v>14516</v>
      </c>
      <c r="Q2802">
        <f t="shared" si="43"/>
        <v>189075</v>
      </c>
      <c r="R2802">
        <f>IF(COUNTIF($A$2:A2802,A2802)=1,Q2802,"")</f>
        <v>189075</v>
      </c>
    </row>
    <row r="2803" spans="1:18">
      <c r="A2803" t="s">
        <v>9044</v>
      </c>
      <c r="B2803" t="s">
        <v>1864</v>
      </c>
      <c r="C2803" t="s">
        <v>3098</v>
      </c>
      <c r="D2803" t="s">
        <v>52</v>
      </c>
      <c r="E2803" t="s">
        <v>14590</v>
      </c>
      <c r="F2803" t="s">
        <v>18821</v>
      </c>
      <c r="G2803" t="s">
        <v>53</v>
      </c>
      <c r="H2803" t="s">
        <v>14540</v>
      </c>
      <c r="I2803" t="s">
        <v>177</v>
      </c>
      <c r="J2803" s="28">
        <v>45529</v>
      </c>
      <c r="K2803" s="28"/>
      <c r="M2803">
        <v>0</v>
      </c>
      <c r="N2803">
        <v>1</v>
      </c>
      <c r="O2803">
        <v>23.8</v>
      </c>
      <c r="P2803" t="s">
        <v>14512</v>
      </c>
      <c r="Q2803">
        <f t="shared" si="43"/>
        <v>134073</v>
      </c>
      <c r="R2803">
        <f>IF(COUNTIF($A$2:A2803,A2803)=1,Q2803,"")</f>
        <v>134073</v>
      </c>
    </row>
    <row r="2804" spans="1:18">
      <c r="A2804" t="s">
        <v>8894</v>
      </c>
      <c r="B2804" t="s">
        <v>923</v>
      </c>
      <c r="C2804" t="s">
        <v>3098</v>
      </c>
      <c r="D2804" t="s">
        <v>100</v>
      </c>
      <c r="E2804" t="s">
        <v>14590</v>
      </c>
      <c r="F2804" t="s">
        <v>18822</v>
      </c>
      <c r="G2804" t="s">
        <v>53</v>
      </c>
      <c r="H2804" t="s">
        <v>14568</v>
      </c>
      <c r="I2804" t="s">
        <v>1768</v>
      </c>
      <c r="J2804" s="28">
        <v>45312</v>
      </c>
      <c r="K2804" s="28"/>
      <c r="M2804">
        <v>0</v>
      </c>
      <c r="N2804">
        <v>1</v>
      </c>
      <c r="O2804">
        <v>33</v>
      </c>
      <c r="P2804" t="s">
        <v>14516</v>
      </c>
      <c r="Q2804">
        <f t="shared" si="43"/>
        <v>1705</v>
      </c>
      <c r="R2804">
        <f>IF(COUNTIF($A$2:A2804,A2804)=1,Q2804,"")</f>
        <v>1705</v>
      </c>
    </row>
    <row r="2805" spans="1:18">
      <c r="A2805" t="s">
        <v>8495</v>
      </c>
      <c r="B2805" t="s">
        <v>2545</v>
      </c>
      <c r="C2805" t="s">
        <v>3098</v>
      </c>
      <c r="D2805" t="s">
        <v>52</v>
      </c>
      <c r="E2805" t="s">
        <v>14504</v>
      </c>
      <c r="F2805" t="s">
        <v>18823</v>
      </c>
      <c r="G2805" t="s">
        <v>14519</v>
      </c>
      <c r="H2805" t="s">
        <v>14545</v>
      </c>
      <c r="I2805" t="s">
        <v>4173</v>
      </c>
      <c r="J2805" s="28">
        <v>45358</v>
      </c>
      <c r="K2805" s="28"/>
      <c r="M2805">
        <v>0</v>
      </c>
      <c r="N2805">
        <v>1</v>
      </c>
      <c r="O2805">
        <v>22.8</v>
      </c>
      <c r="P2805" t="s">
        <v>14512</v>
      </c>
      <c r="Q2805">
        <f t="shared" si="43"/>
        <v>197140</v>
      </c>
      <c r="R2805">
        <f>IF(COUNTIF($A$2:A2805,A2805)=1,Q2805,"")</f>
        <v>197140</v>
      </c>
    </row>
    <row r="2806" spans="1:18">
      <c r="A2806" t="s">
        <v>9605</v>
      </c>
      <c r="B2806" t="s">
        <v>5503</v>
      </c>
      <c r="C2806" t="s">
        <v>3098</v>
      </c>
      <c r="D2806" t="s">
        <v>119</v>
      </c>
      <c r="E2806" t="s">
        <v>14558</v>
      </c>
      <c r="F2806" t="s">
        <v>18824</v>
      </c>
      <c r="G2806" t="s">
        <v>90</v>
      </c>
      <c r="H2806" t="s">
        <v>15435</v>
      </c>
      <c r="I2806" t="s">
        <v>1895</v>
      </c>
      <c r="J2806" s="28">
        <v>44958</v>
      </c>
      <c r="K2806" s="28">
        <v>45084</v>
      </c>
      <c r="L2806">
        <v>145</v>
      </c>
      <c r="M2806">
        <v>0</v>
      </c>
      <c r="N2806">
        <v>1</v>
      </c>
      <c r="O2806">
        <v>11.6</v>
      </c>
      <c r="P2806" t="s">
        <v>14512</v>
      </c>
      <c r="Q2806">
        <f t="shared" si="43"/>
        <v>9651</v>
      </c>
      <c r="R2806">
        <f>IF(COUNTIF($A$2:A2806,A2806)=1,Q2806,"")</f>
        <v>9651</v>
      </c>
    </row>
    <row r="2807" spans="1:18">
      <c r="A2807" t="s">
        <v>9464</v>
      </c>
      <c r="B2807" t="s">
        <v>2502</v>
      </c>
      <c r="C2807" t="s">
        <v>14680</v>
      </c>
      <c r="D2807" t="s">
        <v>52</v>
      </c>
      <c r="E2807" t="s">
        <v>14558</v>
      </c>
      <c r="F2807" t="s">
        <v>18825</v>
      </c>
      <c r="G2807" t="s">
        <v>74</v>
      </c>
      <c r="H2807" t="s">
        <v>14574</v>
      </c>
      <c r="I2807" t="s">
        <v>2215</v>
      </c>
      <c r="J2807" s="28">
        <v>45400</v>
      </c>
      <c r="K2807" s="28">
        <v>45487</v>
      </c>
      <c r="L2807">
        <v>192</v>
      </c>
      <c r="M2807">
        <v>0</v>
      </c>
      <c r="N2807">
        <v>1</v>
      </c>
      <c r="O2807">
        <v>33</v>
      </c>
      <c r="P2807" t="s">
        <v>14524</v>
      </c>
      <c r="Q2807">
        <f t="shared" si="43"/>
        <v>154115</v>
      </c>
      <c r="R2807">
        <f>IF(COUNTIF($A$2:A2807,A2807)=1,Q2807,"")</f>
        <v>154115</v>
      </c>
    </row>
    <row r="2808" spans="1:18">
      <c r="A2808" t="s">
        <v>8844</v>
      </c>
      <c r="B2808" t="s">
        <v>8439</v>
      </c>
      <c r="C2808" t="s">
        <v>15466</v>
      </c>
      <c r="D2808" t="s">
        <v>73</v>
      </c>
      <c r="E2808" t="s">
        <v>14590</v>
      </c>
      <c r="F2808" t="s">
        <v>18826</v>
      </c>
      <c r="G2808" t="s">
        <v>90</v>
      </c>
      <c r="H2808" t="s">
        <v>14682</v>
      </c>
      <c r="I2808" t="s">
        <v>2105</v>
      </c>
      <c r="J2808" s="28">
        <v>45066</v>
      </c>
      <c r="K2808" s="28"/>
      <c r="M2808">
        <v>0</v>
      </c>
      <c r="N2808">
        <v>1</v>
      </c>
      <c r="O2808">
        <v>27</v>
      </c>
      <c r="P2808" t="s">
        <v>14524</v>
      </c>
      <c r="Q2808">
        <f t="shared" si="43"/>
        <v>30521</v>
      </c>
      <c r="R2808">
        <f>IF(COUNTIF($A$2:A2808,A2808)=1,Q2808,"")</f>
        <v>30521</v>
      </c>
    </row>
    <row r="2809" spans="1:18">
      <c r="A2809" t="s">
        <v>18827</v>
      </c>
      <c r="B2809" t="s">
        <v>5085</v>
      </c>
      <c r="C2809" t="s">
        <v>15145</v>
      </c>
      <c r="D2809" t="s">
        <v>73</v>
      </c>
      <c r="E2809" t="s">
        <v>14504</v>
      </c>
      <c r="F2809" t="s">
        <v>18828</v>
      </c>
      <c r="G2809" t="s">
        <v>74</v>
      </c>
      <c r="H2809" t="s">
        <v>14639</v>
      </c>
      <c r="I2809" t="s">
        <v>18829</v>
      </c>
      <c r="J2809" s="28">
        <v>44705</v>
      </c>
      <c r="K2809" s="28"/>
      <c r="M2809">
        <v>0</v>
      </c>
      <c r="N2809">
        <v>1</v>
      </c>
      <c r="P2809" t="s">
        <v>14524</v>
      </c>
      <c r="Q2809">
        <f t="shared" si="43"/>
        <v>31923</v>
      </c>
      <c r="R2809">
        <f>IF(COUNTIF($A$2:A2809,A2809)=1,Q2809,"")</f>
        <v>31923</v>
      </c>
    </row>
    <row r="2810" spans="1:18">
      <c r="A2810" t="s">
        <v>7898</v>
      </c>
      <c r="B2810" t="s">
        <v>1804</v>
      </c>
      <c r="C2810" t="s">
        <v>16225</v>
      </c>
      <c r="D2810" t="s">
        <v>73</v>
      </c>
      <c r="E2810" t="s">
        <v>14522</v>
      </c>
      <c r="F2810" t="s">
        <v>18830</v>
      </c>
      <c r="G2810" t="s">
        <v>74</v>
      </c>
      <c r="H2810" t="s">
        <v>14527</v>
      </c>
      <c r="I2810" t="s">
        <v>1760</v>
      </c>
      <c r="J2810" s="28">
        <v>45631</v>
      </c>
      <c r="K2810" s="28"/>
      <c r="M2810">
        <v>0</v>
      </c>
      <c r="N2810">
        <v>1</v>
      </c>
      <c r="O2810">
        <v>9.3000000000000007</v>
      </c>
      <c r="P2810" t="s">
        <v>14516</v>
      </c>
      <c r="Q2810">
        <f t="shared" si="43"/>
        <v>36723</v>
      </c>
      <c r="R2810">
        <f>IF(COUNTIF($A$2:A2810,A2810)=1,Q2810,"")</f>
        <v>36723</v>
      </c>
    </row>
    <row r="2811" spans="1:18">
      <c r="A2811" t="s">
        <v>18831</v>
      </c>
      <c r="B2811" t="s">
        <v>7820</v>
      </c>
      <c r="C2811" t="s">
        <v>14644</v>
      </c>
      <c r="D2811" t="s">
        <v>52</v>
      </c>
      <c r="E2811" t="s">
        <v>14590</v>
      </c>
      <c r="F2811" t="s">
        <v>18832</v>
      </c>
      <c r="G2811" t="s">
        <v>61</v>
      </c>
      <c r="H2811" t="s">
        <v>14527</v>
      </c>
      <c r="I2811" t="s">
        <v>1861</v>
      </c>
      <c r="J2811" s="28">
        <v>44731</v>
      </c>
      <c r="K2811" s="28"/>
      <c r="M2811">
        <v>0</v>
      </c>
      <c r="N2811">
        <v>1</v>
      </c>
      <c r="O2811">
        <v>8</v>
      </c>
      <c r="P2811" t="s">
        <v>14516</v>
      </c>
      <c r="Q2811">
        <f t="shared" si="43"/>
        <v>54000</v>
      </c>
      <c r="R2811">
        <f>IF(COUNTIF($A$2:A2811,A2811)=1,Q2811,"")</f>
        <v>54000</v>
      </c>
    </row>
    <row r="2812" spans="1:18">
      <c r="A2812" t="s">
        <v>12644</v>
      </c>
      <c r="B2812" t="s">
        <v>1733</v>
      </c>
      <c r="C2812" t="s">
        <v>3098</v>
      </c>
      <c r="D2812" t="s">
        <v>119</v>
      </c>
      <c r="E2812" t="s">
        <v>14558</v>
      </c>
      <c r="F2812" t="s">
        <v>18833</v>
      </c>
      <c r="G2812" t="s">
        <v>14519</v>
      </c>
      <c r="H2812" t="s">
        <v>14580</v>
      </c>
      <c r="I2812" t="s">
        <v>799</v>
      </c>
      <c r="J2812" s="28">
        <v>44829</v>
      </c>
      <c r="K2812" s="28">
        <v>44867</v>
      </c>
      <c r="L2812">
        <v>112</v>
      </c>
      <c r="M2812">
        <v>0</v>
      </c>
      <c r="N2812">
        <v>1</v>
      </c>
      <c r="O2812">
        <v>27.1</v>
      </c>
      <c r="P2812" t="s">
        <v>14507</v>
      </c>
      <c r="Q2812">
        <f t="shared" si="43"/>
        <v>5691</v>
      </c>
      <c r="R2812">
        <f>IF(COUNTIF($A$2:A2812,A2812)=1,Q2812,"")</f>
        <v>5691</v>
      </c>
    </row>
    <row r="2813" spans="1:18">
      <c r="A2813" t="s">
        <v>8919</v>
      </c>
      <c r="B2813" t="s">
        <v>3035</v>
      </c>
      <c r="C2813" t="s">
        <v>3098</v>
      </c>
      <c r="D2813" t="s">
        <v>100</v>
      </c>
      <c r="E2813" t="s">
        <v>14517</v>
      </c>
      <c r="F2813" t="s">
        <v>18834</v>
      </c>
      <c r="G2813" t="s">
        <v>14588</v>
      </c>
      <c r="H2813" t="s">
        <v>14682</v>
      </c>
      <c r="I2813" t="s">
        <v>3523</v>
      </c>
      <c r="J2813" s="28">
        <v>45448</v>
      </c>
      <c r="K2813" s="28"/>
      <c r="M2813">
        <v>0</v>
      </c>
      <c r="N2813">
        <v>1</v>
      </c>
      <c r="O2813">
        <v>32.5</v>
      </c>
      <c r="P2813" t="s">
        <v>14507</v>
      </c>
      <c r="Q2813">
        <f t="shared" si="43"/>
        <v>3224</v>
      </c>
      <c r="R2813">
        <f>IF(COUNTIF($A$2:A2813,A2813)=1,Q2813,"")</f>
        <v>3224</v>
      </c>
    </row>
    <row r="2814" spans="1:18">
      <c r="A2814" t="s">
        <v>7112</v>
      </c>
      <c r="B2814" t="s">
        <v>5374</v>
      </c>
      <c r="C2814" t="s">
        <v>14933</v>
      </c>
      <c r="D2814" t="s">
        <v>60</v>
      </c>
      <c r="E2814" t="s">
        <v>14543</v>
      </c>
      <c r="F2814" t="s">
        <v>18835</v>
      </c>
      <c r="G2814" t="s">
        <v>14588</v>
      </c>
      <c r="H2814" t="s">
        <v>14665</v>
      </c>
      <c r="I2814" t="s">
        <v>115</v>
      </c>
      <c r="J2814" s="28"/>
      <c r="K2814" s="28">
        <v>45342</v>
      </c>
      <c r="L2814">
        <v>93</v>
      </c>
      <c r="M2814">
        <v>0</v>
      </c>
      <c r="N2814">
        <v>1</v>
      </c>
      <c r="O2814">
        <v>14.1</v>
      </c>
      <c r="P2814" t="s">
        <v>14524</v>
      </c>
      <c r="Q2814">
        <f t="shared" si="43"/>
        <v>6631</v>
      </c>
      <c r="R2814">
        <f>IF(COUNTIF($A$2:A2814,A2814)=1,Q2814,"")</f>
        <v>6631</v>
      </c>
    </row>
    <row r="2815" spans="1:18">
      <c r="A2815" t="s">
        <v>18836</v>
      </c>
      <c r="B2815" t="s">
        <v>3299</v>
      </c>
      <c r="C2815" t="s">
        <v>15921</v>
      </c>
      <c r="D2815" t="s">
        <v>52</v>
      </c>
      <c r="E2815" t="s">
        <v>14509</v>
      </c>
      <c r="F2815" t="s">
        <v>18837</v>
      </c>
      <c r="G2815" t="s">
        <v>74</v>
      </c>
      <c r="H2815" t="s">
        <v>15625</v>
      </c>
      <c r="I2815" t="s">
        <v>795</v>
      </c>
      <c r="J2815" s="28">
        <v>44857</v>
      </c>
      <c r="K2815" s="28"/>
      <c r="M2815">
        <v>0</v>
      </c>
      <c r="N2815">
        <v>1</v>
      </c>
      <c r="P2815" t="s">
        <v>14550</v>
      </c>
      <c r="Q2815">
        <f t="shared" si="43"/>
        <v>204463</v>
      </c>
      <c r="R2815">
        <f>IF(COUNTIF($A$2:A2815,A2815)=1,Q2815,"")</f>
        <v>204463</v>
      </c>
    </row>
    <row r="2816" spans="1:18">
      <c r="A2816" t="s">
        <v>8737</v>
      </c>
      <c r="B2816" t="s">
        <v>3049</v>
      </c>
      <c r="C2816" t="s">
        <v>14697</v>
      </c>
      <c r="D2816" t="s">
        <v>73</v>
      </c>
      <c r="E2816" t="s">
        <v>14543</v>
      </c>
      <c r="F2816" t="s">
        <v>18838</v>
      </c>
      <c r="G2816" t="s">
        <v>61</v>
      </c>
      <c r="H2816" t="s">
        <v>14527</v>
      </c>
      <c r="I2816" t="s">
        <v>135</v>
      </c>
      <c r="J2816" s="28">
        <v>45528</v>
      </c>
      <c r="K2816" s="28">
        <v>45483</v>
      </c>
      <c r="L2816">
        <v>78</v>
      </c>
      <c r="M2816">
        <v>1</v>
      </c>
      <c r="N2816">
        <v>4</v>
      </c>
      <c r="O2816">
        <v>7.1</v>
      </c>
      <c r="P2816" t="s">
        <v>14512</v>
      </c>
      <c r="Q2816">
        <f t="shared" si="43"/>
        <v>31689</v>
      </c>
      <c r="R2816">
        <f>IF(COUNTIF($A$2:A2816,A2816)=1,Q2816,"")</f>
        <v>31689</v>
      </c>
    </row>
    <row r="2817" spans="1:18">
      <c r="A2817" t="s">
        <v>18839</v>
      </c>
      <c r="B2817" t="s">
        <v>4952</v>
      </c>
      <c r="C2817" t="s">
        <v>16786</v>
      </c>
      <c r="D2817" t="s">
        <v>119</v>
      </c>
      <c r="E2817" t="s">
        <v>14543</v>
      </c>
      <c r="F2817" t="s">
        <v>18840</v>
      </c>
      <c r="G2817" t="s">
        <v>74</v>
      </c>
      <c r="H2817" t="s">
        <v>14616</v>
      </c>
      <c r="I2817" t="s">
        <v>2357</v>
      </c>
      <c r="J2817" s="28">
        <v>45557</v>
      </c>
      <c r="K2817" s="28">
        <v>45592</v>
      </c>
      <c r="L2817">
        <v>108</v>
      </c>
      <c r="M2817">
        <v>0</v>
      </c>
      <c r="N2817">
        <v>1</v>
      </c>
      <c r="O2817">
        <v>34.200000000000003</v>
      </c>
      <c r="P2817" t="s">
        <v>14550</v>
      </c>
      <c r="Q2817">
        <f t="shared" si="43"/>
        <v>3939</v>
      </c>
      <c r="R2817">
        <f>IF(COUNTIF($A$2:A2817,A2817)=1,Q2817,"")</f>
        <v>3939</v>
      </c>
    </row>
    <row r="2818" spans="1:18">
      <c r="A2818" t="s">
        <v>18841</v>
      </c>
      <c r="B2818" t="s">
        <v>5714</v>
      </c>
      <c r="C2818" t="s">
        <v>17718</v>
      </c>
      <c r="D2818" t="s">
        <v>73</v>
      </c>
      <c r="E2818" t="s">
        <v>14509</v>
      </c>
      <c r="F2818" t="s">
        <v>18842</v>
      </c>
      <c r="G2818" t="s">
        <v>61</v>
      </c>
      <c r="H2818" t="s">
        <v>14553</v>
      </c>
      <c r="I2818" t="s">
        <v>7256</v>
      </c>
      <c r="J2818" s="28">
        <v>45407</v>
      </c>
      <c r="K2818" s="28"/>
      <c r="M2818">
        <v>0</v>
      </c>
      <c r="N2818">
        <v>1</v>
      </c>
      <c r="O2818">
        <v>14.7</v>
      </c>
      <c r="P2818" t="s">
        <v>14524</v>
      </c>
      <c r="Q2818">
        <f t="shared" ref="Q2818:Q2881" si="44">IFERROR(IF(RIGHT(UPPER(TRIM(F2818)),1)="K",VALUE(SUBSTITUTE(SUBSTITUTE(LEFT(TRIM(F2818),LEN(TRIM(F2818))-1),"$",""),",",""))*1000,IF(RIGHT(UPPER(TRIM(F2818)),1)="M",VALUE(SUBSTITUTE(SUBSTITUTE(LEFT(TRIM(F2818),LEN(TRIM(F2818))-1),"$",""),",",""))*1000000,VALUE(SUBSTITUTE(SUBSTITUTE(TRIM(F2818),"$",""),",","")))),"")</f>
        <v>13387</v>
      </c>
      <c r="R2818">
        <f>IF(COUNTIF($A$2:A2818,A2818)=1,Q2818,"")</f>
        <v>13387</v>
      </c>
    </row>
    <row r="2819" spans="1:18">
      <c r="A2819" t="s">
        <v>3998</v>
      </c>
      <c r="B2819" t="s">
        <v>150</v>
      </c>
      <c r="C2819" t="s">
        <v>3098</v>
      </c>
      <c r="D2819" t="s">
        <v>119</v>
      </c>
      <c r="E2819" t="s">
        <v>14522</v>
      </c>
      <c r="F2819" t="s">
        <v>14593</v>
      </c>
      <c r="G2819" t="s">
        <v>67</v>
      </c>
      <c r="H2819" t="s">
        <v>14852</v>
      </c>
      <c r="I2819" t="s">
        <v>416</v>
      </c>
      <c r="J2819" s="28">
        <v>45620</v>
      </c>
      <c r="K2819" s="28"/>
      <c r="M2819">
        <v>0</v>
      </c>
      <c r="N2819">
        <v>1</v>
      </c>
      <c r="O2819">
        <v>31.9</v>
      </c>
      <c r="P2819" t="s">
        <v>14507</v>
      </c>
      <c r="Q2819">
        <f t="shared" si="44"/>
        <v>8000</v>
      </c>
      <c r="R2819">
        <f>IF(COUNTIF($A$2:A2819,A2819)=1,Q2819,"")</f>
        <v>8000</v>
      </c>
    </row>
    <row r="2820" spans="1:18">
      <c r="A2820" t="s">
        <v>12139</v>
      </c>
      <c r="B2820" t="s">
        <v>2946</v>
      </c>
      <c r="C2820" t="s">
        <v>15532</v>
      </c>
      <c r="D2820" t="s">
        <v>73</v>
      </c>
      <c r="E2820" t="s">
        <v>14590</v>
      </c>
      <c r="F2820" t="s">
        <v>18843</v>
      </c>
      <c r="G2820" t="s">
        <v>61</v>
      </c>
      <c r="H2820" t="s">
        <v>14560</v>
      </c>
      <c r="I2820" t="s">
        <v>279</v>
      </c>
      <c r="J2820" s="28">
        <v>45759</v>
      </c>
      <c r="K2820" s="28"/>
      <c r="M2820">
        <v>0</v>
      </c>
      <c r="N2820">
        <v>1</v>
      </c>
      <c r="P2820" t="s">
        <v>14550</v>
      </c>
      <c r="Q2820">
        <f t="shared" si="44"/>
        <v>45581</v>
      </c>
      <c r="R2820">
        <f>IF(COUNTIF($A$2:A2820,A2820)=1,Q2820,"")</f>
        <v>45581</v>
      </c>
    </row>
    <row r="2821" spans="1:18">
      <c r="A2821" t="s">
        <v>11627</v>
      </c>
      <c r="B2821" t="s">
        <v>195</v>
      </c>
      <c r="C2821" t="s">
        <v>3098</v>
      </c>
      <c r="D2821" t="s">
        <v>52</v>
      </c>
      <c r="E2821" t="s">
        <v>14590</v>
      </c>
      <c r="F2821" t="s">
        <v>18844</v>
      </c>
      <c r="G2821" t="s">
        <v>67</v>
      </c>
      <c r="H2821" t="s">
        <v>14511</v>
      </c>
      <c r="I2821" t="s">
        <v>1945</v>
      </c>
      <c r="J2821" s="28">
        <v>45577</v>
      </c>
      <c r="K2821" s="28"/>
      <c r="M2821">
        <v>0</v>
      </c>
      <c r="N2821">
        <v>1</v>
      </c>
      <c r="O2821">
        <v>27.5</v>
      </c>
      <c r="P2821" t="s">
        <v>14512</v>
      </c>
      <c r="Q2821">
        <f t="shared" si="44"/>
        <v>214533</v>
      </c>
      <c r="R2821">
        <f>IF(COUNTIF($A$2:A2821,A2821)=1,Q2821,"")</f>
        <v>214533</v>
      </c>
    </row>
    <row r="2822" spans="1:18">
      <c r="A2822" t="s">
        <v>18845</v>
      </c>
      <c r="B2822" t="s">
        <v>1400</v>
      </c>
      <c r="C2822" t="s">
        <v>17718</v>
      </c>
      <c r="D2822" t="s">
        <v>52</v>
      </c>
      <c r="E2822" t="s">
        <v>14543</v>
      </c>
      <c r="F2822" t="s">
        <v>18846</v>
      </c>
      <c r="G2822" t="s">
        <v>67</v>
      </c>
      <c r="H2822" t="s">
        <v>14682</v>
      </c>
      <c r="I2822" t="s">
        <v>861</v>
      </c>
      <c r="J2822" s="28">
        <v>45114</v>
      </c>
      <c r="K2822" s="28">
        <v>45125</v>
      </c>
      <c r="L2822">
        <v>130</v>
      </c>
      <c r="M2822">
        <v>0</v>
      </c>
      <c r="N2822">
        <v>1</v>
      </c>
      <c r="O2822">
        <v>14.4</v>
      </c>
      <c r="P2822" t="s">
        <v>14550</v>
      </c>
      <c r="Q2822">
        <f t="shared" si="44"/>
        <v>182139</v>
      </c>
      <c r="R2822">
        <f>IF(COUNTIF($A$2:A2822,A2822)=1,Q2822,"")</f>
        <v>182139</v>
      </c>
    </row>
    <row r="2823" spans="1:18">
      <c r="A2823" t="s">
        <v>9256</v>
      </c>
      <c r="B2823" t="s">
        <v>2164</v>
      </c>
      <c r="C2823" t="s">
        <v>16460</v>
      </c>
      <c r="D2823" t="s">
        <v>60</v>
      </c>
      <c r="E2823" t="s">
        <v>14509</v>
      </c>
      <c r="F2823" t="s">
        <v>14756</v>
      </c>
      <c r="G2823" t="s">
        <v>14588</v>
      </c>
      <c r="H2823" t="s">
        <v>14574</v>
      </c>
      <c r="I2823" t="s">
        <v>4259</v>
      </c>
      <c r="J2823" s="28">
        <v>44864</v>
      </c>
      <c r="K2823" s="28"/>
      <c r="M2823">
        <v>0</v>
      </c>
      <c r="N2823">
        <v>1</v>
      </c>
      <c r="O2823">
        <v>9.9</v>
      </c>
      <c r="P2823" t="s">
        <v>14516</v>
      </c>
      <c r="Q2823">
        <f t="shared" si="44"/>
        <v>19000</v>
      </c>
      <c r="R2823">
        <f>IF(COUNTIF($A$2:A2823,A2823)=1,Q2823,"")</f>
        <v>19000</v>
      </c>
    </row>
    <row r="2824" spans="1:18">
      <c r="A2824" t="s">
        <v>4428</v>
      </c>
      <c r="B2824" t="s">
        <v>600</v>
      </c>
      <c r="C2824" t="s">
        <v>15902</v>
      </c>
      <c r="D2824" t="s">
        <v>73</v>
      </c>
      <c r="E2824" t="s">
        <v>14590</v>
      </c>
      <c r="F2824" t="s">
        <v>18847</v>
      </c>
      <c r="G2824" t="s">
        <v>14588</v>
      </c>
      <c r="H2824" t="s">
        <v>14506</v>
      </c>
      <c r="I2824" t="s">
        <v>1946</v>
      </c>
      <c r="J2824" s="28">
        <v>45581</v>
      </c>
      <c r="K2824" s="28"/>
      <c r="M2824">
        <v>0</v>
      </c>
      <c r="N2824">
        <v>1</v>
      </c>
      <c r="O2824">
        <v>3.8</v>
      </c>
      <c r="P2824" t="s">
        <v>14550</v>
      </c>
      <c r="Q2824">
        <f t="shared" si="44"/>
        <v>37300</v>
      </c>
      <c r="R2824">
        <f>IF(COUNTIF($A$2:A2824,A2824)=1,Q2824,"")</f>
        <v>37300</v>
      </c>
    </row>
    <row r="2825" spans="1:18">
      <c r="A2825" t="s">
        <v>6372</v>
      </c>
      <c r="B2825" t="s">
        <v>1786</v>
      </c>
      <c r="C2825" t="s">
        <v>15042</v>
      </c>
      <c r="D2825" t="s">
        <v>100</v>
      </c>
      <c r="E2825" t="s">
        <v>14509</v>
      </c>
      <c r="F2825" t="s">
        <v>18848</v>
      </c>
      <c r="G2825" t="s">
        <v>74</v>
      </c>
      <c r="H2825" t="s">
        <v>14803</v>
      </c>
      <c r="I2825" t="s">
        <v>860</v>
      </c>
      <c r="J2825" s="28">
        <v>44944</v>
      </c>
      <c r="K2825" s="28"/>
      <c r="M2825">
        <v>0</v>
      </c>
      <c r="N2825">
        <v>1</v>
      </c>
      <c r="O2825">
        <v>22</v>
      </c>
      <c r="P2825" t="s">
        <v>14516</v>
      </c>
      <c r="Q2825">
        <f t="shared" si="44"/>
        <v>9159</v>
      </c>
      <c r="R2825">
        <f>IF(COUNTIF($A$2:A2825,A2825)=1,Q2825,"")</f>
        <v>9159</v>
      </c>
    </row>
    <row r="2826" spans="1:18">
      <c r="A2826" t="s">
        <v>18849</v>
      </c>
      <c r="B2826" t="s">
        <v>4846</v>
      </c>
      <c r="C2826" t="s">
        <v>15737</v>
      </c>
      <c r="D2826" t="s">
        <v>100</v>
      </c>
      <c r="E2826" t="s">
        <v>14504</v>
      </c>
      <c r="F2826" t="s">
        <v>18850</v>
      </c>
      <c r="G2826" t="s">
        <v>90</v>
      </c>
      <c r="H2826" t="s">
        <v>14580</v>
      </c>
      <c r="I2826" t="s">
        <v>3495</v>
      </c>
      <c r="J2826" s="28">
        <v>44914</v>
      </c>
      <c r="K2826" s="28"/>
      <c r="M2826">
        <v>0</v>
      </c>
      <c r="N2826">
        <v>1</v>
      </c>
      <c r="O2826">
        <v>2.9</v>
      </c>
      <c r="P2826" t="s">
        <v>14507</v>
      </c>
      <c r="Q2826">
        <f t="shared" si="44"/>
        <v>3217</v>
      </c>
      <c r="R2826">
        <f>IF(COUNTIF($A$2:A2826,A2826)=1,Q2826,"")</f>
        <v>3217</v>
      </c>
    </row>
    <row r="2827" spans="1:18">
      <c r="A2827" t="s">
        <v>18851</v>
      </c>
      <c r="B2827" t="s">
        <v>5542</v>
      </c>
      <c r="C2827" t="s">
        <v>3098</v>
      </c>
      <c r="D2827" t="s">
        <v>52</v>
      </c>
      <c r="E2827" t="s">
        <v>14543</v>
      </c>
      <c r="F2827" t="s">
        <v>18852</v>
      </c>
      <c r="G2827" t="s">
        <v>67</v>
      </c>
      <c r="H2827" t="s">
        <v>14580</v>
      </c>
      <c r="I2827" t="s">
        <v>2627</v>
      </c>
      <c r="J2827" s="28">
        <v>45381</v>
      </c>
      <c r="K2827" s="28">
        <v>45443</v>
      </c>
      <c r="L2827">
        <v>174</v>
      </c>
      <c r="M2827">
        <v>0</v>
      </c>
      <c r="N2827">
        <v>1</v>
      </c>
      <c r="O2827">
        <v>20.6</v>
      </c>
      <c r="P2827" t="s">
        <v>14512</v>
      </c>
      <c r="Q2827">
        <f t="shared" si="44"/>
        <v>58235</v>
      </c>
      <c r="R2827">
        <f>IF(COUNTIF($A$2:A2827,A2827)=1,Q2827,"")</f>
        <v>58235</v>
      </c>
    </row>
    <row r="2828" spans="1:18">
      <c r="A2828" t="s">
        <v>10777</v>
      </c>
      <c r="B2828" t="s">
        <v>6497</v>
      </c>
      <c r="C2828" t="s">
        <v>17283</v>
      </c>
      <c r="D2828" t="s">
        <v>52</v>
      </c>
      <c r="E2828" t="s">
        <v>14504</v>
      </c>
      <c r="F2828" t="s">
        <v>18853</v>
      </c>
      <c r="G2828" t="s">
        <v>90</v>
      </c>
      <c r="H2828" t="s">
        <v>14682</v>
      </c>
      <c r="I2828" t="s">
        <v>3618</v>
      </c>
      <c r="J2828" s="28">
        <v>45116</v>
      </c>
      <c r="K2828" s="28"/>
      <c r="M2828">
        <v>0</v>
      </c>
      <c r="N2828">
        <v>1</v>
      </c>
      <c r="O2828">
        <v>14.7</v>
      </c>
      <c r="P2828" t="s">
        <v>14524</v>
      </c>
      <c r="Q2828">
        <f t="shared" si="44"/>
        <v>107231</v>
      </c>
      <c r="R2828">
        <f>IF(COUNTIF($A$2:A2828,A2828)=1,Q2828,"")</f>
        <v>107231</v>
      </c>
    </row>
    <row r="2829" spans="1:18">
      <c r="A2829" t="s">
        <v>18854</v>
      </c>
      <c r="B2829" t="s">
        <v>620</v>
      </c>
      <c r="C2829" t="s">
        <v>14804</v>
      </c>
      <c r="D2829" t="s">
        <v>119</v>
      </c>
      <c r="E2829" t="s">
        <v>14522</v>
      </c>
      <c r="F2829" t="s">
        <v>18855</v>
      </c>
      <c r="G2829" t="s">
        <v>53</v>
      </c>
      <c r="H2829" t="s">
        <v>14619</v>
      </c>
      <c r="I2829" t="s">
        <v>2226</v>
      </c>
      <c r="J2829" s="28">
        <v>44751</v>
      </c>
      <c r="K2829" s="28"/>
      <c r="M2829">
        <v>0</v>
      </c>
      <c r="N2829">
        <v>1</v>
      </c>
      <c r="P2829" t="s">
        <v>14516</v>
      </c>
      <c r="Q2829">
        <f t="shared" si="44"/>
        <v>5214</v>
      </c>
      <c r="R2829">
        <f>IF(COUNTIF($A$2:A2829,A2829)=1,Q2829,"")</f>
        <v>5214</v>
      </c>
    </row>
    <row r="2830" spans="1:18">
      <c r="A2830" t="s">
        <v>18856</v>
      </c>
      <c r="B2830" t="s">
        <v>4983</v>
      </c>
      <c r="C2830" t="s">
        <v>3098</v>
      </c>
      <c r="D2830" t="s">
        <v>73</v>
      </c>
      <c r="E2830" t="s">
        <v>14543</v>
      </c>
      <c r="F2830" t="s">
        <v>18857</v>
      </c>
      <c r="G2830" t="s">
        <v>67</v>
      </c>
      <c r="H2830" t="s">
        <v>14852</v>
      </c>
      <c r="I2830" t="s">
        <v>6237</v>
      </c>
      <c r="J2830" s="28">
        <v>45483</v>
      </c>
      <c r="K2830" s="28">
        <v>45488</v>
      </c>
      <c r="L2830">
        <v>179</v>
      </c>
      <c r="M2830">
        <v>1</v>
      </c>
      <c r="N2830">
        <v>2</v>
      </c>
      <c r="O2830">
        <v>26.3</v>
      </c>
      <c r="P2830" t="s">
        <v>14524</v>
      </c>
      <c r="Q2830">
        <f t="shared" si="44"/>
        <v>15844</v>
      </c>
      <c r="R2830">
        <f>IF(COUNTIF($A$2:A2830,A2830)=1,Q2830,"")</f>
        <v>15844</v>
      </c>
    </row>
    <row r="2831" spans="1:18">
      <c r="A2831" t="s">
        <v>6069</v>
      </c>
      <c r="B2831" t="s">
        <v>11890</v>
      </c>
      <c r="C2831" t="s">
        <v>3098</v>
      </c>
      <c r="D2831" t="s">
        <v>52</v>
      </c>
      <c r="E2831" t="s">
        <v>14558</v>
      </c>
      <c r="F2831" t="s">
        <v>18858</v>
      </c>
      <c r="G2831" t="s">
        <v>90</v>
      </c>
      <c r="H2831" t="s">
        <v>14506</v>
      </c>
      <c r="I2831" t="s">
        <v>1376</v>
      </c>
      <c r="J2831" s="28">
        <v>45008</v>
      </c>
      <c r="K2831" s="28">
        <v>45139</v>
      </c>
      <c r="L2831">
        <v>175</v>
      </c>
      <c r="M2831">
        <v>0</v>
      </c>
      <c r="N2831">
        <v>1</v>
      </c>
      <c r="O2831">
        <v>28.5</v>
      </c>
      <c r="P2831" t="s">
        <v>14550</v>
      </c>
      <c r="Q2831">
        <f t="shared" si="44"/>
        <v>214712</v>
      </c>
      <c r="R2831">
        <f>IF(COUNTIF($A$2:A2831,A2831)=1,Q2831,"")</f>
        <v>214712</v>
      </c>
    </row>
    <row r="2832" spans="1:18">
      <c r="A2832" t="s">
        <v>8900</v>
      </c>
      <c r="B2832" t="s">
        <v>1649</v>
      </c>
      <c r="C2832" t="s">
        <v>14947</v>
      </c>
      <c r="D2832" t="s">
        <v>73</v>
      </c>
      <c r="E2832" t="s">
        <v>14522</v>
      </c>
      <c r="F2832" t="s">
        <v>18859</v>
      </c>
      <c r="G2832" t="s">
        <v>74</v>
      </c>
      <c r="H2832" t="s">
        <v>14630</v>
      </c>
      <c r="I2832" t="s">
        <v>18860</v>
      </c>
      <c r="J2832" s="28">
        <v>45555</v>
      </c>
      <c r="K2832" s="28"/>
      <c r="M2832">
        <v>0</v>
      </c>
      <c r="N2832">
        <v>1</v>
      </c>
      <c r="O2832">
        <v>22.7</v>
      </c>
      <c r="P2832" t="s">
        <v>14516</v>
      </c>
      <c r="Q2832">
        <f t="shared" si="44"/>
        <v>20070</v>
      </c>
      <c r="R2832">
        <f>IF(COUNTIF($A$2:A2832,A2832)=1,Q2832,"")</f>
        <v>20070</v>
      </c>
    </row>
    <row r="2833" spans="1:18">
      <c r="A2833" t="s">
        <v>13040</v>
      </c>
      <c r="B2833" t="s">
        <v>3836</v>
      </c>
      <c r="C2833" t="s">
        <v>14918</v>
      </c>
      <c r="D2833" t="s">
        <v>73</v>
      </c>
      <c r="E2833" t="s">
        <v>14509</v>
      </c>
      <c r="F2833" t="s">
        <v>18861</v>
      </c>
      <c r="G2833" t="s">
        <v>53</v>
      </c>
      <c r="H2833" t="s">
        <v>14619</v>
      </c>
      <c r="I2833" t="s">
        <v>842</v>
      </c>
      <c r="J2833" s="28">
        <v>45719</v>
      </c>
      <c r="K2833" s="28"/>
      <c r="M2833">
        <v>0</v>
      </c>
      <c r="N2833">
        <v>1</v>
      </c>
      <c r="O2833">
        <v>2.2999999999999998</v>
      </c>
      <c r="P2833" t="s">
        <v>14524</v>
      </c>
      <c r="Q2833">
        <f t="shared" si="44"/>
        <v>41000</v>
      </c>
      <c r="R2833">
        <f>IF(COUNTIF($A$2:A2833,A2833)=1,Q2833,"")</f>
        <v>41000</v>
      </c>
    </row>
    <row r="2834" spans="1:18">
      <c r="A2834" t="s">
        <v>13332</v>
      </c>
      <c r="B2834" t="s">
        <v>2873</v>
      </c>
      <c r="C2834" t="s">
        <v>15106</v>
      </c>
      <c r="D2834" t="s">
        <v>119</v>
      </c>
      <c r="E2834" t="s">
        <v>14590</v>
      </c>
      <c r="F2834" t="s">
        <v>18862</v>
      </c>
      <c r="G2834" t="s">
        <v>133</v>
      </c>
      <c r="H2834" t="s">
        <v>14532</v>
      </c>
      <c r="I2834" t="s">
        <v>1873</v>
      </c>
      <c r="J2834" s="28">
        <v>44890</v>
      </c>
      <c r="K2834" s="28"/>
      <c r="M2834">
        <v>0</v>
      </c>
      <c r="N2834">
        <v>1</v>
      </c>
      <c r="O2834">
        <v>15.3</v>
      </c>
      <c r="P2834" t="s">
        <v>14550</v>
      </c>
      <c r="Q2834">
        <f t="shared" si="44"/>
        <v>10737</v>
      </c>
      <c r="R2834">
        <f>IF(COUNTIF($A$2:A2834,A2834)=1,Q2834,"")</f>
        <v>10737</v>
      </c>
    </row>
    <row r="2835" spans="1:18">
      <c r="A2835" t="s">
        <v>4185</v>
      </c>
      <c r="B2835" t="s">
        <v>257</v>
      </c>
      <c r="C2835" t="s">
        <v>14650</v>
      </c>
      <c r="D2835" t="s">
        <v>60</v>
      </c>
      <c r="E2835" t="s">
        <v>14543</v>
      </c>
      <c r="F2835" t="s">
        <v>18863</v>
      </c>
      <c r="G2835" t="s">
        <v>80</v>
      </c>
      <c r="H2835" t="s">
        <v>14580</v>
      </c>
      <c r="I2835" t="s">
        <v>1928</v>
      </c>
      <c r="J2835" s="28">
        <v>44671</v>
      </c>
      <c r="K2835" s="28">
        <v>44769</v>
      </c>
      <c r="L2835">
        <v>170</v>
      </c>
      <c r="M2835">
        <v>0</v>
      </c>
      <c r="N2835">
        <v>1</v>
      </c>
      <c r="O2835">
        <v>14.2</v>
      </c>
      <c r="P2835" t="s">
        <v>14512</v>
      </c>
      <c r="Q2835">
        <f t="shared" si="44"/>
        <v>8476</v>
      </c>
      <c r="R2835">
        <f>IF(COUNTIF($A$2:A2835,A2835)=1,Q2835,"")</f>
        <v>8476</v>
      </c>
    </row>
    <row r="2836" spans="1:18">
      <c r="A2836" t="s">
        <v>18864</v>
      </c>
      <c r="B2836" t="s">
        <v>923</v>
      </c>
      <c r="C2836" t="s">
        <v>14855</v>
      </c>
      <c r="D2836" t="s">
        <v>119</v>
      </c>
      <c r="E2836" t="s">
        <v>14517</v>
      </c>
      <c r="F2836" t="s">
        <v>18865</v>
      </c>
      <c r="G2836" t="s">
        <v>74</v>
      </c>
      <c r="H2836" t="s">
        <v>14901</v>
      </c>
      <c r="I2836" t="s">
        <v>2577</v>
      </c>
      <c r="J2836" s="28">
        <v>45087</v>
      </c>
      <c r="K2836" s="28"/>
      <c r="M2836">
        <v>0</v>
      </c>
      <c r="N2836">
        <v>1</v>
      </c>
      <c r="O2836">
        <v>14.9</v>
      </c>
      <c r="P2836" t="s">
        <v>14524</v>
      </c>
      <c r="Q2836">
        <f t="shared" si="44"/>
        <v>11515</v>
      </c>
      <c r="R2836">
        <f>IF(COUNTIF($A$2:A2836,A2836)=1,Q2836,"")</f>
        <v>11515</v>
      </c>
    </row>
    <row r="2837" spans="1:18">
      <c r="A2837" t="s">
        <v>18866</v>
      </c>
      <c r="B2837" t="s">
        <v>573</v>
      </c>
      <c r="C2837" t="s">
        <v>15418</v>
      </c>
      <c r="D2837" t="s">
        <v>73</v>
      </c>
      <c r="E2837" t="s">
        <v>14522</v>
      </c>
      <c r="F2837" t="s">
        <v>18867</v>
      </c>
      <c r="G2837" t="s">
        <v>80</v>
      </c>
      <c r="H2837" t="s">
        <v>14574</v>
      </c>
      <c r="I2837" t="s">
        <v>481</v>
      </c>
      <c r="J2837" s="28">
        <v>45705</v>
      </c>
      <c r="K2837" s="28"/>
      <c r="M2837">
        <v>0</v>
      </c>
      <c r="N2837">
        <v>1</v>
      </c>
      <c r="O2837">
        <v>11.8</v>
      </c>
      <c r="P2837" t="s">
        <v>14524</v>
      </c>
      <c r="Q2837">
        <f t="shared" si="44"/>
        <v>20382</v>
      </c>
      <c r="R2837">
        <f>IF(COUNTIF($A$2:A2837,A2837)=1,Q2837,"")</f>
        <v>20382</v>
      </c>
    </row>
    <row r="2838" spans="1:18">
      <c r="A2838" t="s">
        <v>10503</v>
      </c>
      <c r="B2838" t="s">
        <v>1466</v>
      </c>
      <c r="C2838" t="s">
        <v>15547</v>
      </c>
      <c r="D2838" t="s">
        <v>60</v>
      </c>
      <c r="E2838" t="s">
        <v>14543</v>
      </c>
      <c r="F2838" t="s">
        <v>18868</v>
      </c>
      <c r="G2838" t="s">
        <v>61</v>
      </c>
      <c r="H2838" t="s">
        <v>14682</v>
      </c>
      <c r="I2838" t="s">
        <v>4173</v>
      </c>
      <c r="J2838" s="28">
        <v>45413</v>
      </c>
      <c r="K2838" s="28">
        <v>45438</v>
      </c>
      <c r="L2838">
        <v>157</v>
      </c>
      <c r="M2838">
        <v>0</v>
      </c>
      <c r="N2838">
        <v>1</v>
      </c>
      <c r="O2838">
        <v>34.700000000000003</v>
      </c>
      <c r="P2838" t="s">
        <v>14550</v>
      </c>
      <c r="Q2838">
        <f t="shared" si="44"/>
        <v>10604</v>
      </c>
      <c r="R2838">
        <f>IF(COUNTIF($A$2:A2838,A2838)=1,Q2838,"")</f>
        <v>10604</v>
      </c>
    </row>
    <row r="2839" spans="1:18">
      <c r="A2839" t="s">
        <v>18869</v>
      </c>
      <c r="B2839" t="s">
        <v>6283</v>
      </c>
      <c r="C2839" t="s">
        <v>14786</v>
      </c>
      <c r="D2839" t="s">
        <v>100</v>
      </c>
      <c r="E2839" t="s">
        <v>14522</v>
      </c>
      <c r="F2839" t="s">
        <v>18870</v>
      </c>
      <c r="G2839" t="s">
        <v>53</v>
      </c>
      <c r="H2839" t="s">
        <v>17441</v>
      </c>
      <c r="I2839" t="s">
        <v>244</v>
      </c>
      <c r="J2839" s="28">
        <v>45170</v>
      </c>
      <c r="K2839" s="28"/>
      <c r="M2839">
        <v>0</v>
      </c>
      <c r="N2839">
        <v>1</v>
      </c>
      <c r="O2839">
        <v>28.5</v>
      </c>
      <c r="P2839" t="s">
        <v>14524</v>
      </c>
      <c r="Q2839">
        <f t="shared" si="44"/>
        <v>2104</v>
      </c>
      <c r="R2839">
        <f>IF(COUNTIF($A$2:A2839,A2839)=1,Q2839,"")</f>
        <v>2104</v>
      </c>
    </row>
    <row r="2840" spans="1:18">
      <c r="A2840" t="s">
        <v>8350</v>
      </c>
      <c r="B2840" t="s">
        <v>1494</v>
      </c>
      <c r="C2840" t="s">
        <v>3098</v>
      </c>
      <c r="D2840" t="s">
        <v>52</v>
      </c>
      <c r="E2840" t="s">
        <v>14509</v>
      </c>
      <c r="F2840" t="s">
        <v>18871</v>
      </c>
      <c r="G2840" t="s">
        <v>14588</v>
      </c>
      <c r="H2840" t="s">
        <v>14506</v>
      </c>
      <c r="I2840" t="s">
        <v>233</v>
      </c>
      <c r="J2840" s="28">
        <v>45619</v>
      </c>
      <c r="K2840" s="28"/>
      <c r="M2840">
        <v>0</v>
      </c>
      <c r="N2840">
        <v>1</v>
      </c>
      <c r="P2840" t="s">
        <v>14550</v>
      </c>
      <c r="Q2840">
        <f t="shared" si="44"/>
        <v>205865</v>
      </c>
      <c r="R2840">
        <f>IF(COUNTIF($A$2:A2840,A2840)=1,Q2840,"")</f>
        <v>205865</v>
      </c>
    </row>
    <row r="2841" spans="1:18">
      <c r="A2841" t="s">
        <v>18872</v>
      </c>
      <c r="B2841" t="s">
        <v>6446</v>
      </c>
      <c r="C2841" t="s">
        <v>15702</v>
      </c>
      <c r="D2841" t="s">
        <v>60</v>
      </c>
      <c r="E2841" t="s">
        <v>14543</v>
      </c>
      <c r="F2841" t="s">
        <v>18873</v>
      </c>
      <c r="G2841" t="s">
        <v>90</v>
      </c>
      <c r="H2841" t="s">
        <v>14635</v>
      </c>
      <c r="I2841" t="s">
        <v>18874</v>
      </c>
      <c r="J2841" s="28">
        <v>45783</v>
      </c>
      <c r="K2841" s="28">
        <v>45762</v>
      </c>
      <c r="L2841">
        <v>153</v>
      </c>
      <c r="M2841">
        <v>0</v>
      </c>
      <c r="N2841">
        <v>1</v>
      </c>
      <c r="O2841">
        <v>7.7</v>
      </c>
      <c r="P2841" t="s">
        <v>14550</v>
      </c>
      <c r="Q2841">
        <f t="shared" si="44"/>
        <v>20737</v>
      </c>
      <c r="R2841">
        <f>IF(COUNTIF($A$2:A2841,A2841)=1,Q2841,"")</f>
        <v>20737</v>
      </c>
    </row>
    <row r="2842" spans="1:18">
      <c r="A2842" t="s">
        <v>8454</v>
      </c>
      <c r="B2842" t="s">
        <v>682</v>
      </c>
      <c r="C2842" t="s">
        <v>15263</v>
      </c>
      <c r="D2842" t="s">
        <v>100</v>
      </c>
      <c r="E2842" t="s">
        <v>14517</v>
      </c>
      <c r="F2842" t="s">
        <v>18875</v>
      </c>
      <c r="G2842" t="s">
        <v>74</v>
      </c>
      <c r="H2842" t="s">
        <v>14549</v>
      </c>
      <c r="I2842" t="s">
        <v>1894</v>
      </c>
      <c r="J2842" s="28">
        <v>45040</v>
      </c>
      <c r="K2842" s="28"/>
      <c r="M2842">
        <v>0</v>
      </c>
      <c r="N2842">
        <v>1</v>
      </c>
      <c r="O2842">
        <v>6.4</v>
      </c>
      <c r="P2842" t="s">
        <v>14516</v>
      </c>
      <c r="Q2842">
        <f t="shared" si="44"/>
        <v>6941</v>
      </c>
      <c r="R2842">
        <f>IF(COUNTIF($A$2:A2842,A2842)=1,Q2842,"")</f>
        <v>6941</v>
      </c>
    </row>
    <row r="2843" spans="1:18">
      <c r="A2843" t="s">
        <v>18876</v>
      </c>
      <c r="B2843" t="s">
        <v>1455</v>
      </c>
      <c r="C2843" t="s">
        <v>15607</v>
      </c>
      <c r="D2843" t="s">
        <v>100</v>
      </c>
      <c r="E2843" t="s">
        <v>14522</v>
      </c>
      <c r="F2843" t="s">
        <v>18877</v>
      </c>
      <c r="G2843" t="s">
        <v>90</v>
      </c>
      <c r="H2843" t="s">
        <v>14545</v>
      </c>
      <c r="I2843" t="s">
        <v>1586</v>
      </c>
      <c r="J2843" s="28">
        <v>45588</v>
      </c>
      <c r="K2843" s="28"/>
      <c r="M2843">
        <v>0</v>
      </c>
      <c r="N2843">
        <v>1</v>
      </c>
      <c r="O2843">
        <v>27</v>
      </c>
      <c r="P2843" t="s">
        <v>14516</v>
      </c>
      <c r="Q2843">
        <f t="shared" si="44"/>
        <v>2474</v>
      </c>
      <c r="R2843">
        <f>IF(COUNTIF($A$2:A2843,A2843)=1,Q2843,"")</f>
        <v>2474</v>
      </c>
    </row>
    <row r="2844" spans="1:18">
      <c r="A2844" t="s">
        <v>8450</v>
      </c>
      <c r="B2844" t="s">
        <v>3314</v>
      </c>
      <c r="C2844" t="s">
        <v>14891</v>
      </c>
      <c r="D2844" t="s">
        <v>119</v>
      </c>
      <c r="E2844" t="s">
        <v>14590</v>
      </c>
      <c r="F2844" t="s">
        <v>18878</v>
      </c>
      <c r="G2844" t="s">
        <v>80</v>
      </c>
      <c r="H2844" t="s">
        <v>14537</v>
      </c>
      <c r="I2844" t="s">
        <v>1571</v>
      </c>
      <c r="J2844" s="28">
        <v>45693</v>
      </c>
      <c r="K2844" s="28"/>
      <c r="M2844">
        <v>0</v>
      </c>
      <c r="N2844">
        <v>1</v>
      </c>
      <c r="O2844">
        <v>7.4</v>
      </c>
      <c r="P2844" t="s">
        <v>14550</v>
      </c>
      <c r="Q2844">
        <f t="shared" si="44"/>
        <v>3972</v>
      </c>
      <c r="R2844">
        <f>IF(COUNTIF($A$2:A2844,A2844)=1,Q2844,"")</f>
        <v>3972</v>
      </c>
    </row>
    <row r="2845" spans="1:18">
      <c r="A2845" t="s">
        <v>18879</v>
      </c>
      <c r="B2845" t="s">
        <v>2760</v>
      </c>
      <c r="C2845" t="s">
        <v>15473</v>
      </c>
      <c r="D2845" t="s">
        <v>119</v>
      </c>
      <c r="E2845" t="s">
        <v>14522</v>
      </c>
      <c r="F2845" t="s">
        <v>18880</v>
      </c>
      <c r="G2845" t="s">
        <v>53</v>
      </c>
      <c r="H2845" t="s">
        <v>15174</v>
      </c>
      <c r="I2845" t="s">
        <v>56</v>
      </c>
      <c r="J2845" s="28">
        <v>44837</v>
      </c>
      <c r="K2845" s="28"/>
      <c r="M2845">
        <v>0</v>
      </c>
      <c r="N2845">
        <v>1</v>
      </c>
      <c r="O2845">
        <v>0.3</v>
      </c>
      <c r="P2845" t="s">
        <v>14507</v>
      </c>
      <c r="Q2845">
        <f t="shared" si="44"/>
        <v>9207</v>
      </c>
      <c r="R2845">
        <f>IF(COUNTIF($A$2:A2845,A2845)=1,Q2845,"")</f>
        <v>9207</v>
      </c>
    </row>
    <row r="2846" spans="1:18">
      <c r="A2846" t="s">
        <v>18881</v>
      </c>
      <c r="B2846" t="s">
        <v>818</v>
      </c>
      <c r="C2846" t="s">
        <v>15042</v>
      </c>
      <c r="D2846" t="s">
        <v>73</v>
      </c>
      <c r="E2846" t="s">
        <v>14558</v>
      </c>
      <c r="F2846" t="s">
        <v>18882</v>
      </c>
      <c r="G2846" t="s">
        <v>14588</v>
      </c>
      <c r="H2846" t="s">
        <v>14639</v>
      </c>
      <c r="I2846" t="s">
        <v>2937</v>
      </c>
      <c r="J2846" s="28">
        <v>44725</v>
      </c>
      <c r="K2846" s="28">
        <v>44765</v>
      </c>
      <c r="L2846">
        <v>191</v>
      </c>
      <c r="M2846">
        <v>0</v>
      </c>
      <c r="N2846">
        <v>1</v>
      </c>
      <c r="O2846">
        <v>6.7</v>
      </c>
      <c r="P2846" t="s">
        <v>14550</v>
      </c>
      <c r="Q2846">
        <f t="shared" si="44"/>
        <v>10000</v>
      </c>
      <c r="R2846">
        <f>IF(COUNTIF($A$2:A2846,A2846)=1,Q2846,"")</f>
        <v>10000</v>
      </c>
    </row>
    <row r="2847" spans="1:18">
      <c r="A2847" t="s">
        <v>11750</v>
      </c>
      <c r="B2847" t="s">
        <v>7956</v>
      </c>
      <c r="C2847" t="s">
        <v>3098</v>
      </c>
      <c r="D2847" t="s">
        <v>52</v>
      </c>
      <c r="E2847" t="s">
        <v>14522</v>
      </c>
      <c r="F2847" t="s">
        <v>18883</v>
      </c>
      <c r="G2847" t="s">
        <v>67</v>
      </c>
      <c r="H2847" t="s">
        <v>14580</v>
      </c>
      <c r="I2847" t="s">
        <v>432</v>
      </c>
      <c r="J2847" s="28">
        <v>45596</v>
      </c>
      <c r="K2847" s="28"/>
      <c r="M2847">
        <v>0</v>
      </c>
      <c r="N2847">
        <v>1</v>
      </c>
      <c r="O2847">
        <v>3.4</v>
      </c>
      <c r="P2847" t="s">
        <v>14507</v>
      </c>
      <c r="Q2847">
        <f t="shared" si="44"/>
        <v>207010</v>
      </c>
      <c r="R2847">
        <f>IF(COUNTIF($A$2:A2847,A2847)=1,Q2847,"")</f>
        <v>207010</v>
      </c>
    </row>
    <row r="2848" spans="1:18">
      <c r="A2848" t="s">
        <v>6656</v>
      </c>
      <c r="B2848" t="s">
        <v>6308</v>
      </c>
      <c r="C2848" t="s">
        <v>3098</v>
      </c>
      <c r="D2848" t="s">
        <v>60</v>
      </c>
      <c r="E2848" t="s">
        <v>14558</v>
      </c>
      <c r="F2848" t="s">
        <v>18884</v>
      </c>
      <c r="G2848" t="s">
        <v>74</v>
      </c>
      <c r="H2848" t="s">
        <v>14527</v>
      </c>
      <c r="I2848" t="s">
        <v>4984</v>
      </c>
      <c r="J2848" s="28">
        <v>45430</v>
      </c>
      <c r="K2848" s="28">
        <v>45482</v>
      </c>
      <c r="L2848">
        <v>171</v>
      </c>
      <c r="M2848">
        <v>0</v>
      </c>
      <c r="N2848">
        <v>1</v>
      </c>
      <c r="O2848">
        <v>6.7</v>
      </c>
      <c r="P2848" t="s">
        <v>14512</v>
      </c>
      <c r="Q2848">
        <f t="shared" si="44"/>
        <v>6648</v>
      </c>
      <c r="R2848">
        <f>IF(COUNTIF($A$2:A2848,A2848)=1,Q2848,"")</f>
        <v>6648</v>
      </c>
    </row>
    <row r="2849" spans="1:18">
      <c r="A2849" t="s">
        <v>18885</v>
      </c>
      <c r="B2849" t="s">
        <v>4044</v>
      </c>
      <c r="C2849" t="s">
        <v>14555</v>
      </c>
      <c r="D2849" t="s">
        <v>100</v>
      </c>
      <c r="E2849" t="s">
        <v>14590</v>
      </c>
      <c r="F2849" t="s">
        <v>14529</v>
      </c>
      <c r="G2849" t="s">
        <v>80</v>
      </c>
      <c r="H2849" t="s">
        <v>14630</v>
      </c>
      <c r="I2849" t="s">
        <v>1768</v>
      </c>
      <c r="J2849" s="28">
        <v>45347</v>
      </c>
      <c r="K2849" s="28"/>
      <c r="M2849">
        <v>0</v>
      </c>
      <c r="N2849">
        <v>1</v>
      </c>
      <c r="O2849">
        <v>26.1</v>
      </c>
      <c r="P2849" t="s">
        <v>14507</v>
      </c>
      <c r="Q2849">
        <f t="shared" si="44"/>
        <v>7000</v>
      </c>
      <c r="R2849">
        <f>IF(COUNTIF($A$2:A2849,A2849)=1,Q2849,"")</f>
        <v>7000</v>
      </c>
    </row>
    <row r="2850" spans="1:18">
      <c r="A2850" t="s">
        <v>10813</v>
      </c>
      <c r="B2850" t="s">
        <v>3017</v>
      </c>
      <c r="C2850" t="s">
        <v>3098</v>
      </c>
      <c r="D2850" t="s">
        <v>52</v>
      </c>
      <c r="E2850" t="s">
        <v>14509</v>
      </c>
      <c r="F2850" t="s">
        <v>18886</v>
      </c>
      <c r="G2850" t="s">
        <v>133</v>
      </c>
      <c r="H2850" t="s">
        <v>14530</v>
      </c>
      <c r="I2850" t="s">
        <v>1653</v>
      </c>
      <c r="J2850" s="28">
        <v>44834</v>
      </c>
      <c r="K2850" s="28"/>
      <c r="M2850">
        <v>0</v>
      </c>
      <c r="N2850">
        <v>1</v>
      </c>
      <c r="O2850">
        <v>11.7</v>
      </c>
      <c r="P2850" t="s">
        <v>14550</v>
      </c>
      <c r="Q2850">
        <f t="shared" si="44"/>
        <v>74491</v>
      </c>
      <c r="R2850">
        <f>IF(COUNTIF($A$2:A2850,A2850)=1,Q2850,"")</f>
        <v>74491</v>
      </c>
    </row>
    <row r="2851" spans="1:18">
      <c r="A2851" t="s">
        <v>9204</v>
      </c>
      <c r="B2851" t="s">
        <v>6321</v>
      </c>
      <c r="C2851" t="s">
        <v>14862</v>
      </c>
      <c r="D2851" t="s">
        <v>119</v>
      </c>
      <c r="E2851" t="s">
        <v>14590</v>
      </c>
      <c r="F2851" t="s">
        <v>18887</v>
      </c>
      <c r="G2851" t="s">
        <v>74</v>
      </c>
      <c r="H2851" t="s">
        <v>14682</v>
      </c>
      <c r="I2851" t="s">
        <v>459</v>
      </c>
      <c r="J2851" s="28"/>
      <c r="K2851" s="28"/>
      <c r="M2851">
        <v>0</v>
      </c>
      <c r="N2851">
        <v>1</v>
      </c>
      <c r="O2851">
        <v>7.1</v>
      </c>
      <c r="P2851" t="s">
        <v>14516</v>
      </c>
      <c r="Q2851">
        <f t="shared" si="44"/>
        <v>10841</v>
      </c>
      <c r="R2851">
        <f>IF(COUNTIF($A$2:A2851,A2851)=1,Q2851,"")</f>
        <v>10841</v>
      </c>
    </row>
    <row r="2852" spans="1:18">
      <c r="A2852" t="s">
        <v>18888</v>
      </c>
      <c r="B2852" t="s">
        <v>6581</v>
      </c>
      <c r="C2852" t="s">
        <v>15133</v>
      </c>
      <c r="D2852" t="s">
        <v>52</v>
      </c>
      <c r="E2852" t="s">
        <v>14543</v>
      </c>
      <c r="F2852" t="s">
        <v>18889</v>
      </c>
      <c r="G2852" t="s">
        <v>67</v>
      </c>
      <c r="H2852" t="s">
        <v>14580</v>
      </c>
      <c r="I2852" t="s">
        <v>1928</v>
      </c>
      <c r="J2852" s="28">
        <v>44697</v>
      </c>
      <c r="K2852" s="28">
        <v>44761</v>
      </c>
      <c r="L2852">
        <v>162</v>
      </c>
      <c r="M2852">
        <v>1</v>
      </c>
      <c r="N2852">
        <v>3</v>
      </c>
      <c r="O2852">
        <v>31.5</v>
      </c>
      <c r="P2852" t="s">
        <v>14507</v>
      </c>
      <c r="Q2852">
        <f t="shared" si="44"/>
        <v>78789</v>
      </c>
      <c r="R2852">
        <f>IF(COUNTIF($A$2:A2852,A2852)=1,Q2852,"")</f>
        <v>78789</v>
      </c>
    </row>
    <row r="2853" spans="1:18">
      <c r="A2853" t="s">
        <v>18890</v>
      </c>
      <c r="B2853" t="s">
        <v>923</v>
      </c>
      <c r="C2853" t="s">
        <v>15475</v>
      </c>
      <c r="D2853" t="s">
        <v>100</v>
      </c>
      <c r="E2853" t="s">
        <v>14509</v>
      </c>
      <c r="F2853" t="s">
        <v>14593</v>
      </c>
      <c r="G2853" t="s">
        <v>61</v>
      </c>
      <c r="H2853" t="s">
        <v>14549</v>
      </c>
      <c r="I2853" t="s">
        <v>16418</v>
      </c>
      <c r="J2853" s="28">
        <v>45372</v>
      </c>
      <c r="K2853" s="28"/>
      <c r="M2853">
        <v>0</v>
      </c>
      <c r="N2853">
        <v>1</v>
      </c>
      <c r="O2853">
        <v>23.7</v>
      </c>
      <c r="P2853" t="s">
        <v>14507</v>
      </c>
      <c r="Q2853">
        <f t="shared" si="44"/>
        <v>8000</v>
      </c>
      <c r="R2853">
        <f>IF(COUNTIF($A$2:A2853,A2853)=1,Q2853,"")</f>
        <v>8000</v>
      </c>
    </row>
    <row r="2854" spans="1:18">
      <c r="A2854" t="s">
        <v>18891</v>
      </c>
      <c r="B2854" t="s">
        <v>6196</v>
      </c>
      <c r="C2854" t="s">
        <v>15618</v>
      </c>
      <c r="D2854" t="s">
        <v>52</v>
      </c>
      <c r="E2854" t="s">
        <v>14558</v>
      </c>
      <c r="F2854" t="s">
        <v>18892</v>
      </c>
      <c r="G2854" t="s">
        <v>61</v>
      </c>
      <c r="H2854" t="s">
        <v>14571</v>
      </c>
      <c r="I2854" t="s">
        <v>9955</v>
      </c>
      <c r="J2854" s="28">
        <v>44730</v>
      </c>
      <c r="K2854" s="28">
        <v>44739</v>
      </c>
      <c r="L2854">
        <v>148</v>
      </c>
      <c r="M2854">
        <v>0</v>
      </c>
      <c r="N2854">
        <v>1</v>
      </c>
      <c r="O2854">
        <v>21</v>
      </c>
      <c r="P2854" t="s">
        <v>14524</v>
      </c>
      <c r="Q2854">
        <f t="shared" si="44"/>
        <v>127169</v>
      </c>
      <c r="R2854">
        <f>IF(COUNTIF($A$2:A2854,A2854)=1,Q2854,"")</f>
        <v>127169</v>
      </c>
    </row>
    <row r="2855" spans="1:18">
      <c r="A2855" t="s">
        <v>10605</v>
      </c>
      <c r="B2855" t="s">
        <v>2045</v>
      </c>
      <c r="C2855" t="s">
        <v>15130</v>
      </c>
      <c r="D2855" t="s">
        <v>73</v>
      </c>
      <c r="E2855" t="s">
        <v>14509</v>
      </c>
      <c r="F2855" t="s">
        <v>18893</v>
      </c>
      <c r="G2855" t="s">
        <v>14519</v>
      </c>
      <c r="H2855" t="s">
        <v>14532</v>
      </c>
      <c r="I2855" t="s">
        <v>683</v>
      </c>
      <c r="J2855" s="28">
        <v>44906</v>
      </c>
      <c r="K2855" s="28"/>
      <c r="M2855">
        <v>0</v>
      </c>
      <c r="N2855">
        <v>1</v>
      </c>
      <c r="P2855" t="s">
        <v>14550</v>
      </c>
      <c r="Q2855">
        <f t="shared" si="44"/>
        <v>14320</v>
      </c>
      <c r="R2855">
        <f>IF(COUNTIF($A$2:A2855,A2855)=1,Q2855,"")</f>
        <v>14320</v>
      </c>
    </row>
    <row r="2856" spans="1:18">
      <c r="A2856" t="s">
        <v>18894</v>
      </c>
      <c r="B2856" t="s">
        <v>5085</v>
      </c>
      <c r="C2856" t="s">
        <v>15165</v>
      </c>
      <c r="D2856" t="s">
        <v>100</v>
      </c>
      <c r="E2856" t="s">
        <v>14509</v>
      </c>
      <c r="F2856" t="s">
        <v>18895</v>
      </c>
      <c r="G2856" t="s">
        <v>80</v>
      </c>
      <c r="H2856" t="s">
        <v>14511</v>
      </c>
      <c r="I2856" t="s">
        <v>1074</v>
      </c>
      <c r="J2856" s="28">
        <v>45672</v>
      </c>
      <c r="K2856" s="28"/>
      <c r="M2856">
        <v>0</v>
      </c>
      <c r="N2856">
        <v>1</v>
      </c>
      <c r="P2856" t="s">
        <v>14524</v>
      </c>
      <c r="Q2856">
        <f t="shared" si="44"/>
        <v>2481</v>
      </c>
      <c r="R2856">
        <f>IF(COUNTIF($A$2:A2856,A2856)=1,Q2856,"")</f>
        <v>2481</v>
      </c>
    </row>
    <row r="2857" spans="1:18">
      <c r="A2857" t="s">
        <v>8489</v>
      </c>
      <c r="B2857" t="s">
        <v>8743</v>
      </c>
      <c r="C2857" t="s">
        <v>16078</v>
      </c>
      <c r="D2857" t="s">
        <v>73</v>
      </c>
      <c r="E2857" t="s">
        <v>14558</v>
      </c>
      <c r="F2857" t="s">
        <v>18896</v>
      </c>
      <c r="G2857" t="s">
        <v>61</v>
      </c>
      <c r="H2857" t="s">
        <v>15208</v>
      </c>
      <c r="I2857" t="s">
        <v>2182</v>
      </c>
      <c r="J2857" s="28">
        <v>45389</v>
      </c>
      <c r="K2857" s="28">
        <v>45330</v>
      </c>
      <c r="L2857">
        <v>20</v>
      </c>
      <c r="M2857">
        <v>0</v>
      </c>
      <c r="N2857">
        <v>1</v>
      </c>
      <c r="P2857" t="s">
        <v>14516</v>
      </c>
      <c r="Q2857">
        <f t="shared" si="44"/>
        <v>34180</v>
      </c>
      <c r="R2857">
        <f>IF(COUNTIF($A$2:A2857,A2857)=1,Q2857,"")</f>
        <v>34180</v>
      </c>
    </row>
    <row r="2858" spans="1:18">
      <c r="A2858" t="s">
        <v>10862</v>
      </c>
      <c r="B2858" t="s">
        <v>879</v>
      </c>
      <c r="C2858" t="s">
        <v>3098</v>
      </c>
      <c r="D2858" t="s">
        <v>100</v>
      </c>
      <c r="E2858" t="s">
        <v>14543</v>
      </c>
      <c r="F2858" t="s">
        <v>18897</v>
      </c>
      <c r="G2858" t="s">
        <v>74</v>
      </c>
      <c r="H2858" t="s">
        <v>14549</v>
      </c>
      <c r="I2858" t="s">
        <v>2156</v>
      </c>
      <c r="J2858" s="28">
        <v>44847</v>
      </c>
      <c r="K2858" s="28">
        <v>44741</v>
      </c>
      <c r="L2858">
        <v>38</v>
      </c>
      <c r="M2858">
        <v>1</v>
      </c>
      <c r="N2858">
        <v>1</v>
      </c>
      <c r="O2858">
        <v>28.5</v>
      </c>
      <c r="P2858" t="s">
        <v>14524</v>
      </c>
      <c r="Q2858">
        <f t="shared" si="44"/>
        <v>6411</v>
      </c>
      <c r="R2858">
        <f>IF(COUNTIF($A$2:A2858,A2858)=1,Q2858,"")</f>
        <v>6411</v>
      </c>
    </row>
    <row r="2859" spans="1:18">
      <c r="A2859" t="s">
        <v>6488</v>
      </c>
      <c r="B2859" t="s">
        <v>3439</v>
      </c>
      <c r="C2859" t="s">
        <v>14883</v>
      </c>
      <c r="D2859" t="s">
        <v>73</v>
      </c>
      <c r="E2859" t="s">
        <v>14590</v>
      </c>
      <c r="F2859" t="s">
        <v>18898</v>
      </c>
      <c r="G2859" t="s">
        <v>90</v>
      </c>
      <c r="H2859" t="s">
        <v>14639</v>
      </c>
      <c r="I2859" t="s">
        <v>7556</v>
      </c>
      <c r="J2859" s="28">
        <v>45306</v>
      </c>
      <c r="K2859" s="28"/>
      <c r="M2859">
        <v>0</v>
      </c>
      <c r="N2859">
        <v>1</v>
      </c>
      <c r="O2859">
        <v>28.4</v>
      </c>
      <c r="P2859" t="s">
        <v>14516</v>
      </c>
      <c r="Q2859">
        <f t="shared" si="44"/>
        <v>16151</v>
      </c>
      <c r="R2859">
        <f>IF(COUNTIF($A$2:A2859,A2859)=1,Q2859,"")</f>
        <v>16151</v>
      </c>
    </row>
    <row r="2860" spans="1:18">
      <c r="A2860" t="s">
        <v>18899</v>
      </c>
      <c r="B2860" t="s">
        <v>2167</v>
      </c>
      <c r="C2860" t="s">
        <v>16812</v>
      </c>
      <c r="D2860" t="s">
        <v>52</v>
      </c>
      <c r="E2860" t="s">
        <v>14509</v>
      </c>
      <c r="F2860" t="s">
        <v>18900</v>
      </c>
      <c r="G2860" t="s">
        <v>80</v>
      </c>
      <c r="H2860" t="s">
        <v>14639</v>
      </c>
      <c r="I2860" t="s">
        <v>1823</v>
      </c>
      <c r="J2860" s="28">
        <v>44793</v>
      </c>
      <c r="K2860" s="28"/>
      <c r="M2860">
        <v>0</v>
      </c>
      <c r="N2860">
        <v>1</v>
      </c>
      <c r="O2860">
        <v>2.7</v>
      </c>
      <c r="P2860" t="s">
        <v>14524</v>
      </c>
      <c r="Q2860">
        <f t="shared" si="44"/>
        <v>60764</v>
      </c>
      <c r="R2860">
        <f>IF(COUNTIF($A$2:A2860,A2860)=1,Q2860,"")</f>
        <v>60764</v>
      </c>
    </row>
    <row r="2861" spans="1:18">
      <c r="A2861" t="s">
        <v>8817</v>
      </c>
      <c r="B2861" t="s">
        <v>1070</v>
      </c>
      <c r="C2861" t="s">
        <v>3098</v>
      </c>
      <c r="D2861" t="s">
        <v>73</v>
      </c>
      <c r="E2861" t="s">
        <v>14543</v>
      </c>
      <c r="F2861" t="s">
        <v>18901</v>
      </c>
      <c r="G2861" t="s">
        <v>53</v>
      </c>
      <c r="H2861" t="s">
        <v>14571</v>
      </c>
      <c r="I2861" t="s">
        <v>1111</v>
      </c>
      <c r="J2861" s="28"/>
      <c r="K2861" s="28">
        <v>45684</v>
      </c>
      <c r="L2861">
        <v>130</v>
      </c>
      <c r="M2861">
        <v>1</v>
      </c>
      <c r="N2861">
        <v>3</v>
      </c>
      <c r="O2861">
        <v>17.3</v>
      </c>
      <c r="P2861" t="s">
        <v>14512</v>
      </c>
      <c r="Q2861">
        <f t="shared" si="44"/>
        <v>10288</v>
      </c>
      <c r="R2861">
        <f>IF(COUNTIF($A$2:A2861,A2861)=1,Q2861,"")</f>
        <v>10288</v>
      </c>
    </row>
    <row r="2862" spans="1:18">
      <c r="A2862" t="s">
        <v>12116</v>
      </c>
      <c r="B2862" t="s">
        <v>6810</v>
      </c>
      <c r="C2862" t="s">
        <v>15194</v>
      </c>
      <c r="D2862" t="s">
        <v>73</v>
      </c>
      <c r="E2862" t="s">
        <v>14558</v>
      </c>
      <c r="F2862" t="s">
        <v>18902</v>
      </c>
      <c r="G2862" t="s">
        <v>67</v>
      </c>
      <c r="H2862" t="s">
        <v>14511</v>
      </c>
      <c r="I2862" t="s">
        <v>2335</v>
      </c>
      <c r="J2862" s="28">
        <v>45033</v>
      </c>
      <c r="K2862" s="28">
        <v>45044</v>
      </c>
      <c r="L2862">
        <v>157</v>
      </c>
      <c r="M2862">
        <v>0</v>
      </c>
      <c r="N2862">
        <v>1</v>
      </c>
      <c r="P2862" t="s">
        <v>14507</v>
      </c>
      <c r="Q2862">
        <f t="shared" si="44"/>
        <v>14946</v>
      </c>
      <c r="R2862">
        <f>IF(COUNTIF($A$2:A2862,A2862)=1,Q2862,"")</f>
        <v>14946</v>
      </c>
    </row>
    <row r="2863" spans="1:18">
      <c r="A2863" t="s">
        <v>12099</v>
      </c>
      <c r="B2863" t="s">
        <v>3628</v>
      </c>
      <c r="C2863" t="s">
        <v>15925</v>
      </c>
      <c r="D2863" t="s">
        <v>52</v>
      </c>
      <c r="E2863" t="s">
        <v>14517</v>
      </c>
      <c r="F2863" t="s">
        <v>18903</v>
      </c>
      <c r="G2863" t="s">
        <v>74</v>
      </c>
      <c r="H2863" t="s">
        <v>14757</v>
      </c>
      <c r="I2863" t="s">
        <v>2553</v>
      </c>
      <c r="J2863" s="28">
        <v>45184</v>
      </c>
      <c r="K2863" s="28"/>
      <c r="M2863">
        <v>0</v>
      </c>
      <c r="N2863">
        <v>1</v>
      </c>
      <c r="O2863">
        <v>18.2</v>
      </c>
      <c r="P2863" t="s">
        <v>14512</v>
      </c>
      <c r="Q2863">
        <f t="shared" si="44"/>
        <v>52971</v>
      </c>
      <c r="R2863">
        <f>IF(COUNTIF($A$2:A2863,A2863)=1,Q2863,"")</f>
        <v>52971</v>
      </c>
    </row>
    <row r="2864" spans="1:18">
      <c r="A2864" t="s">
        <v>13170</v>
      </c>
      <c r="B2864" t="s">
        <v>6243</v>
      </c>
      <c r="C2864" t="s">
        <v>3098</v>
      </c>
      <c r="D2864" t="s">
        <v>119</v>
      </c>
      <c r="E2864" t="s">
        <v>14504</v>
      </c>
      <c r="F2864" t="s">
        <v>18868</v>
      </c>
      <c r="G2864" t="s">
        <v>53</v>
      </c>
      <c r="H2864" t="s">
        <v>14553</v>
      </c>
      <c r="I2864" t="s">
        <v>120</v>
      </c>
      <c r="J2864" s="28">
        <v>44855</v>
      </c>
      <c r="K2864" s="28"/>
      <c r="M2864">
        <v>0</v>
      </c>
      <c r="N2864">
        <v>1</v>
      </c>
      <c r="O2864">
        <v>9.8000000000000007</v>
      </c>
      <c r="P2864" t="s">
        <v>14550</v>
      </c>
      <c r="Q2864">
        <f t="shared" si="44"/>
        <v>10604</v>
      </c>
      <c r="R2864">
        <f>IF(COUNTIF($A$2:A2864,A2864)=1,Q2864,"")</f>
        <v>10604</v>
      </c>
    </row>
    <row r="2865" spans="1:18">
      <c r="A2865" t="s">
        <v>18904</v>
      </c>
      <c r="B2865" t="s">
        <v>4473</v>
      </c>
      <c r="C2865" t="s">
        <v>15133</v>
      </c>
      <c r="D2865" t="s">
        <v>119</v>
      </c>
      <c r="E2865" t="s">
        <v>14504</v>
      </c>
      <c r="F2865" t="s">
        <v>18905</v>
      </c>
      <c r="G2865" t="s">
        <v>14588</v>
      </c>
      <c r="H2865" t="s">
        <v>15213</v>
      </c>
      <c r="I2865" t="s">
        <v>1315</v>
      </c>
      <c r="J2865" s="28">
        <v>45050</v>
      </c>
      <c r="K2865" s="28"/>
      <c r="M2865">
        <v>0</v>
      </c>
      <c r="N2865">
        <v>1</v>
      </c>
      <c r="O2865">
        <v>22.3</v>
      </c>
      <c r="P2865" t="s">
        <v>14524</v>
      </c>
      <c r="Q2865">
        <f t="shared" si="44"/>
        <v>6645</v>
      </c>
      <c r="R2865">
        <f>IF(COUNTIF($A$2:A2865,A2865)=1,Q2865,"")</f>
        <v>6645</v>
      </c>
    </row>
    <row r="2866" spans="1:18">
      <c r="A2866" t="s">
        <v>9386</v>
      </c>
      <c r="B2866" t="s">
        <v>4569</v>
      </c>
      <c r="C2866" t="s">
        <v>15661</v>
      </c>
      <c r="D2866" t="s">
        <v>60</v>
      </c>
      <c r="E2866" t="s">
        <v>14590</v>
      </c>
      <c r="F2866" t="s">
        <v>18906</v>
      </c>
      <c r="G2866" t="s">
        <v>90</v>
      </c>
      <c r="H2866" t="s">
        <v>14639</v>
      </c>
      <c r="I2866" t="s">
        <v>336</v>
      </c>
      <c r="J2866" s="28">
        <v>45183</v>
      </c>
      <c r="K2866" s="28"/>
      <c r="M2866">
        <v>0</v>
      </c>
      <c r="N2866">
        <v>1</v>
      </c>
      <c r="O2866">
        <v>20.100000000000001</v>
      </c>
      <c r="P2866" t="s">
        <v>14512</v>
      </c>
      <c r="Q2866">
        <f t="shared" si="44"/>
        <v>10471</v>
      </c>
      <c r="R2866">
        <f>IF(COUNTIF($A$2:A2866,A2866)=1,Q2866,"")</f>
        <v>10471</v>
      </c>
    </row>
    <row r="2867" spans="1:18">
      <c r="A2867" t="s">
        <v>18907</v>
      </c>
      <c r="B2867" t="s">
        <v>2748</v>
      </c>
      <c r="C2867" t="s">
        <v>3098</v>
      </c>
      <c r="D2867" t="s">
        <v>73</v>
      </c>
      <c r="E2867" t="s">
        <v>14522</v>
      </c>
      <c r="F2867" t="s">
        <v>18908</v>
      </c>
      <c r="G2867" t="s">
        <v>67</v>
      </c>
      <c r="H2867" t="s">
        <v>14549</v>
      </c>
      <c r="I2867" t="s">
        <v>4425</v>
      </c>
      <c r="J2867" s="28">
        <v>45433</v>
      </c>
      <c r="K2867" s="28"/>
      <c r="M2867">
        <v>0</v>
      </c>
      <c r="N2867">
        <v>1</v>
      </c>
      <c r="O2867">
        <v>13</v>
      </c>
      <c r="P2867" t="s">
        <v>14550</v>
      </c>
      <c r="Q2867">
        <f t="shared" si="44"/>
        <v>16248</v>
      </c>
      <c r="R2867">
        <f>IF(COUNTIF($A$2:A2867,A2867)=1,Q2867,"")</f>
        <v>16248</v>
      </c>
    </row>
    <row r="2868" spans="1:18">
      <c r="A2868" t="s">
        <v>11529</v>
      </c>
      <c r="B2868" t="s">
        <v>5003</v>
      </c>
      <c r="C2868" t="s">
        <v>3098</v>
      </c>
      <c r="D2868" t="s">
        <v>60</v>
      </c>
      <c r="E2868" t="s">
        <v>14522</v>
      </c>
      <c r="F2868" t="s">
        <v>14787</v>
      </c>
      <c r="G2868" t="s">
        <v>90</v>
      </c>
      <c r="H2868" t="s">
        <v>14527</v>
      </c>
      <c r="I2868" t="s">
        <v>2514</v>
      </c>
      <c r="J2868" s="28"/>
      <c r="K2868" s="28"/>
      <c r="M2868">
        <v>0</v>
      </c>
      <c r="N2868">
        <v>1</v>
      </c>
      <c r="O2868">
        <v>0.7</v>
      </c>
      <c r="P2868" t="s">
        <v>14507</v>
      </c>
      <c r="Q2868">
        <f t="shared" si="44"/>
        <v>10000</v>
      </c>
      <c r="R2868">
        <f>IF(COUNTIF($A$2:A2868,A2868)=1,Q2868,"")</f>
        <v>10000</v>
      </c>
    </row>
    <row r="2869" spans="1:18">
      <c r="A2869" t="s">
        <v>18909</v>
      </c>
      <c r="B2869" t="s">
        <v>3944</v>
      </c>
      <c r="C2869" t="s">
        <v>3098</v>
      </c>
      <c r="D2869" t="s">
        <v>119</v>
      </c>
      <c r="E2869" t="s">
        <v>14558</v>
      </c>
      <c r="F2869" t="s">
        <v>18910</v>
      </c>
      <c r="G2869" t="s">
        <v>90</v>
      </c>
      <c r="H2869" t="s">
        <v>14635</v>
      </c>
      <c r="I2869" t="s">
        <v>361</v>
      </c>
      <c r="J2869" s="28">
        <v>45452</v>
      </c>
      <c r="K2869" s="28">
        <v>45389</v>
      </c>
      <c r="L2869">
        <v>97</v>
      </c>
      <c r="M2869">
        <v>0</v>
      </c>
      <c r="N2869">
        <v>1</v>
      </c>
      <c r="O2869">
        <v>4</v>
      </c>
      <c r="P2869" t="s">
        <v>14507</v>
      </c>
      <c r="Q2869">
        <f t="shared" si="44"/>
        <v>11505</v>
      </c>
      <c r="R2869">
        <f>IF(COUNTIF($A$2:A2869,A2869)=1,Q2869,"")</f>
        <v>11505</v>
      </c>
    </row>
    <row r="2870" spans="1:18">
      <c r="A2870" t="s">
        <v>3633</v>
      </c>
      <c r="B2870" t="s">
        <v>6321</v>
      </c>
      <c r="C2870" t="s">
        <v>3098</v>
      </c>
      <c r="D2870" t="s">
        <v>119</v>
      </c>
      <c r="E2870" t="s">
        <v>14522</v>
      </c>
      <c r="F2870" t="s">
        <v>18911</v>
      </c>
      <c r="G2870" t="s">
        <v>14519</v>
      </c>
      <c r="H2870" t="s">
        <v>14537</v>
      </c>
      <c r="I2870" t="s">
        <v>4039</v>
      </c>
      <c r="J2870" s="28">
        <v>44790</v>
      </c>
      <c r="K2870" s="28"/>
      <c r="M2870">
        <v>0</v>
      </c>
      <c r="N2870">
        <v>1</v>
      </c>
      <c r="O2870">
        <v>14.1</v>
      </c>
      <c r="P2870" t="s">
        <v>14550</v>
      </c>
      <c r="Q2870">
        <f t="shared" si="44"/>
        <v>10265</v>
      </c>
      <c r="R2870">
        <f>IF(COUNTIF($A$2:A2870,A2870)=1,Q2870,"")</f>
        <v>10265</v>
      </c>
    </row>
    <row r="2871" spans="1:18">
      <c r="A2871" t="s">
        <v>18912</v>
      </c>
      <c r="B2871" t="s">
        <v>769</v>
      </c>
      <c r="C2871" t="s">
        <v>14776</v>
      </c>
      <c r="D2871" t="s">
        <v>100</v>
      </c>
      <c r="E2871" t="s">
        <v>14543</v>
      </c>
      <c r="F2871" t="s">
        <v>18913</v>
      </c>
      <c r="G2871" t="s">
        <v>14519</v>
      </c>
      <c r="H2871" t="s">
        <v>14580</v>
      </c>
      <c r="I2871" t="s">
        <v>3878</v>
      </c>
      <c r="J2871" s="28">
        <v>44612</v>
      </c>
      <c r="K2871" s="28">
        <v>44615</v>
      </c>
      <c r="L2871">
        <v>28</v>
      </c>
      <c r="M2871">
        <v>0</v>
      </c>
      <c r="N2871">
        <v>1</v>
      </c>
      <c r="O2871">
        <v>4</v>
      </c>
      <c r="P2871" t="s">
        <v>14507</v>
      </c>
      <c r="Q2871">
        <f t="shared" si="44"/>
        <v>1313</v>
      </c>
      <c r="R2871">
        <f>IF(COUNTIF($A$2:A2871,A2871)=1,Q2871,"")</f>
        <v>1313</v>
      </c>
    </row>
    <row r="2872" spans="1:18">
      <c r="A2872" t="s">
        <v>3497</v>
      </c>
      <c r="B2872" t="s">
        <v>2012</v>
      </c>
      <c r="C2872" t="s">
        <v>16373</v>
      </c>
      <c r="D2872" t="s">
        <v>73</v>
      </c>
      <c r="E2872" t="s">
        <v>14522</v>
      </c>
      <c r="F2872" t="s">
        <v>18914</v>
      </c>
      <c r="G2872" t="s">
        <v>90</v>
      </c>
      <c r="H2872" t="s">
        <v>14545</v>
      </c>
      <c r="I2872" t="s">
        <v>404</v>
      </c>
      <c r="J2872" s="28">
        <v>45415</v>
      </c>
      <c r="K2872" s="28"/>
      <c r="M2872">
        <v>0</v>
      </c>
      <c r="N2872">
        <v>1</v>
      </c>
      <c r="O2872">
        <v>10.7</v>
      </c>
      <c r="P2872" t="s">
        <v>14507</v>
      </c>
      <c r="Q2872">
        <f t="shared" si="44"/>
        <v>44278</v>
      </c>
      <c r="R2872">
        <f>IF(COUNTIF($A$2:A2872,A2872)=1,Q2872,"")</f>
        <v>44278</v>
      </c>
    </row>
    <row r="2873" spans="1:18">
      <c r="A2873" t="s">
        <v>18915</v>
      </c>
      <c r="B2873" t="s">
        <v>1228</v>
      </c>
      <c r="C2873" t="s">
        <v>3098</v>
      </c>
      <c r="D2873" t="s">
        <v>73</v>
      </c>
      <c r="E2873" t="s">
        <v>14504</v>
      </c>
      <c r="F2873" t="s">
        <v>18916</v>
      </c>
      <c r="G2873" t="s">
        <v>14519</v>
      </c>
      <c r="H2873" t="s">
        <v>14568</v>
      </c>
      <c r="I2873" t="s">
        <v>456</v>
      </c>
      <c r="J2873" s="28"/>
      <c r="K2873" s="28"/>
      <c r="M2873">
        <v>0</v>
      </c>
      <c r="N2873">
        <v>1</v>
      </c>
      <c r="O2873">
        <v>26</v>
      </c>
      <c r="P2873" t="s">
        <v>14512</v>
      </c>
      <c r="Q2873">
        <f t="shared" si="44"/>
        <v>42718</v>
      </c>
      <c r="R2873">
        <f>IF(COUNTIF($A$2:A2873,A2873)=1,Q2873,"")</f>
        <v>42718</v>
      </c>
    </row>
    <row r="2874" spans="1:18">
      <c r="A2874" t="s">
        <v>18917</v>
      </c>
      <c r="B2874" t="s">
        <v>6090</v>
      </c>
      <c r="C2874" t="s">
        <v>15742</v>
      </c>
      <c r="D2874" t="s">
        <v>73</v>
      </c>
      <c r="E2874" t="s">
        <v>14543</v>
      </c>
      <c r="F2874" t="s">
        <v>18918</v>
      </c>
      <c r="G2874" t="s">
        <v>80</v>
      </c>
      <c r="H2874" t="s">
        <v>14639</v>
      </c>
      <c r="I2874" t="s">
        <v>1921</v>
      </c>
      <c r="J2874" s="28">
        <v>44966</v>
      </c>
      <c r="K2874" s="28">
        <v>44978</v>
      </c>
      <c r="L2874">
        <v>54</v>
      </c>
      <c r="M2874">
        <v>0</v>
      </c>
      <c r="N2874">
        <v>1</v>
      </c>
      <c r="O2874">
        <v>1.2</v>
      </c>
      <c r="P2874" t="s">
        <v>14550</v>
      </c>
      <c r="Q2874">
        <f t="shared" si="44"/>
        <v>18979</v>
      </c>
      <c r="R2874">
        <f>IF(COUNTIF($A$2:A2874,A2874)=1,Q2874,"")</f>
        <v>18979</v>
      </c>
    </row>
    <row r="2875" spans="1:18">
      <c r="A2875" t="s">
        <v>18919</v>
      </c>
      <c r="B2875" t="s">
        <v>1301</v>
      </c>
      <c r="C2875" t="s">
        <v>14760</v>
      </c>
      <c r="D2875" t="s">
        <v>52</v>
      </c>
      <c r="E2875" t="s">
        <v>14590</v>
      </c>
      <c r="F2875" t="s">
        <v>18920</v>
      </c>
      <c r="G2875" t="s">
        <v>14519</v>
      </c>
      <c r="H2875" t="s">
        <v>14630</v>
      </c>
      <c r="I2875" t="s">
        <v>8592</v>
      </c>
      <c r="J2875" s="28">
        <v>44697</v>
      </c>
      <c r="K2875" s="28"/>
      <c r="M2875">
        <v>0</v>
      </c>
      <c r="N2875">
        <v>1</v>
      </c>
      <c r="O2875">
        <v>22.9</v>
      </c>
      <c r="P2875" t="s">
        <v>14512</v>
      </c>
      <c r="Q2875">
        <f t="shared" si="44"/>
        <v>88945</v>
      </c>
      <c r="R2875">
        <f>IF(COUNTIF($A$2:A2875,A2875)=1,Q2875,"")</f>
        <v>88945</v>
      </c>
    </row>
    <row r="2876" spans="1:18">
      <c r="A2876" t="s">
        <v>10116</v>
      </c>
      <c r="B2876" t="s">
        <v>4578</v>
      </c>
      <c r="C2876" t="s">
        <v>14513</v>
      </c>
      <c r="D2876" t="s">
        <v>100</v>
      </c>
      <c r="E2876" t="s">
        <v>14558</v>
      </c>
      <c r="F2876" t="s">
        <v>18921</v>
      </c>
      <c r="G2876" t="s">
        <v>61</v>
      </c>
      <c r="H2876" t="s">
        <v>14568</v>
      </c>
      <c r="I2876" t="s">
        <v>1501</v>
      </c>
      <c r="J2876" s="28">
        <v>45094</v>
      </c>
      <c r="K2876" s="28">
        <v>45099</v>
      </c>
      <c r="L2876">
        <v>125</v>
      </c>
      <c r="M2876">
        <v>0</v>
      </c>
      <c r="N2876">
        <v>1</v>
      </c>
      <c r="O2876">
        <v>23.9</v>
      </c>
      <c r="P2876" t="s">
        <v>14507</v>
      </c>
      <c r="Q2876">
        <f t="shared" si="44"/>
        <v>1945</v>
      </c>
      <c r="R2876">
        <f>IF(COUNTIF($A$2:A2876,A2876)=1,Q2876,"")</f>
        <v>1945</v>
      </c>
    </row>
    <row r="2877" spans="1:18">
      <c r="A2877" t="s">
        <v>8079</v>
      </c>
      <c r="B2877" t="s">
        <v>1997</v>
      </c>
      <c r="C2877" t="s">
        <v>14608</v>
      </c>
      <c r="D2877" t="s">
        <v>73</v>
      </c>
      <c r="E2877" t="s">
        <v>14558</v>
      </c>
      <c r="F2877" t="s">
        <v>18922</v>
      </c>
      <c r="G2877" t="s">
        <v>67</v>
      </c>
      <c r="H2877" t="s">
        <v>14619</v>
      </c>
      <c r="I2877" t="s">
        <v>1842</v>
      </c>
      <c r="J2877" s="28">
        <v>45087</v>
      </c>
      <c r="K2877" s="28">
        <v>45076</v>
      </c>
      <c r="L2877">
        <v>74</v>
      </c>
      <c r="M2877">
        <v>0</v>
      </c>
      <c r="N2877">
        <v>1</v>
      </c>
      <c r="O2877">
        <v>23.6</v>
      </c>
      <c r="P2877" t="s">
        <v>14516</v>
      </c>
      <c r="Q2877">
        <f t="shared" si="44"/>
        <v>29710</v>
      </c>
      <c r="R2877">
        <f>IF(COUNTIF($A$2:A2877,A2877)=1,Q2877,"")</f>
        <v>29710</v>
      </c>
    </row>
    <row r="2878" spans="1:18">
      <c r="A2878" t="s">
        <v>18923</v>
      </c>
      <c r="B2878" t="s">
        <v>663</v>
      </c>
      <c r="C2878" t="s">
        <v>15045</v>
      </c>
      <c r="D2878" t="s">
        <v>52</v>
      </c>
      <c r="E2878" t="s">
        <v>14543</v>
      </c>
      <c r="F2878" t="s">
        <v>18924</v>
      </c>
      <c r="G2878" t="s">
        <v>74</v>
      </c>
      <c r="H2878" t="s">
        <v>14527</v>
      </c>
      <c r="I2878" t="s">
        <v>16880</v>
      </c>
      <c r="J2878" s="28">
        <v>44741</v>
      </c>
      <c r="K2878" s="28">
        <v>44889</v>
      </c>
      <c r="L2878">
        <v>180</v>
      </c>
      <c r="M2878">
        <v>1</v>
      </c>
      <c r="N2878">
        <v>1</v>
      </c>
      <c r="O2878">
        <v>28.3</v>
      </c>
      <c r="P2878" t="s">
        <v>14524</v>
      </c>
      <c r="Q2878">
        <f t="shared" si="44"/>
        <v>165963</v>
      </c>
      <c r="R2878">
        <f>IF(COUNTIF($A$2:A2878,A2878)=1,Q2878,"")</f>
        <v>165963</v>
      </c>
    </row>
    <row r="2879" spans="1:18">
      <c r="A2879" t="s">
        <v>3164</v>
      </c>
      <c r="B2879" t="s">
        <v>285</v>
      </c>
      <c r="C2879" t="s">
        <v>3098</v>
      </c>
      <c r="D2879" t="s">
        <v>60</v>
      </c>
      <c r="E2879" t="s">
        <v>14590</v>
      </c>
      <c r="F2879" t="s">
        <v>18925</v>
      </c>
      <c r="G2879" t="s">
        <v>14519</v>
      </c>
      <c r="H2879" t="s">
        <v>14506</v>
      </c>
      <c r="I2879" t="s">
        <v>1891</v>
      </c>
      <c r="J2879" s="28">
        <v>45427</v>
      </c>
      <c r="K2879" s="28"/>
      <c r="M2879">
        <v>0</v>
      </c>
      <c r="N2879">
        <v>1</v>
      </c>
      <c r="O2879">
        <v>28.6</v>
      </c>
      <c r="P2879" t="s">
        <v>14516</v>
      </c>
      <c r="Q2879">
        <f t="shared" si="44"/>
        <v>11849</v>
      </c>
      <c r="R2879">
        <f>IF(COUNTIF($A$2:A2879,A2879)=1,Q2879,"")</f>
        <v>11849</v>
      </c>
    </row>
    <row r="2880" spans="1:18">
      <c r="A2880" t="s">
        <v>18926</v>
      </c>
      <c r="B2880" t="s">
        <v>2355</v>
      </c>
      <c r="C2880" t="s">
        <v>3098</v>
      </c>
      <c r="D2880" t="s">
        <v>52</v>
      </c>
      <c r="E2880" t="s">
        <v>14558</v>
      </c>
      <c r="F2880" t="s">
        <v>18927</v>
      </c>
      <c r="G2880" t="s">
        <v>133</v>
      </c>
      <c r="H2880" t="s">
        <v>14540</v>
      </c>
      <c r="I2880" t="s">
        <v>18928</v>
      </c>
      <c r="J2880" s="28">
        <v>45285</v>
      </c>
      <c r="K2880" s="28">
        <v>45252</v>
      </c>
      <c r="L2880">
        <v>105</v>
      </c>
      <c r="M2880">
        <v>0</v>
      </c>
      <c r="N2880">
        <v>1</v>
      </c>
      <c r="O2880">
        <v>34.799999999999997</v>
      </c>
      <c r="P2880" t="s">
        <v>14550</v>
      </c>
      <c r="Q2880">
        <f t="shared" si="44"/>
        <v>84008</v>
      </c>
      <c r="R2880">
        <f>IF(COUNTIF($A$2:A2880,A2880)=1,Q2880,"")</f>
        <v>84008</v>
      </c>
    </row>
    <row r="2881" spans="1:18">
      <c r="A2881" t="s">
        <v>8153</v>
      </c>
      <c r="B2881" t="s">
        <v>7077</v>
      </c>
      <c r="C2881" t="s">
        <v>15749</v>
      </c>
      <c r="D2881" t="s">
        <v>60</v>
      </c>
      <c r="E2881" t="s">
        <v>14543</v>
      </c>
      <c r="F2881" t="s">
        <v>18929</v>
      </c>
      <c r="G2881" t="s">
        <v>67</v>
      </c>
      <c r="H2881" t="s">
        <v>14537</v>
      </c>
      <c r="I2881" t="s">
        <v>4984</v>
      </c>
      <c r="J2881" s="28">
        <v>45396</v>
      </c>
      <c r="K2881" s="28">
        <v>45379</v>
      </c>
      <c r="L2881">
        <v>68</v>
      </c>
      <c r="M2881">
        <v>1</v>
      </c>
      <c r="N2881">
        <v>4</v>
      </c>
      <c r="O2881">
        <v>9.1999999999999993</v>
      </c>
      <c r="P2881" t="s">
        <v>14507</v>
      </c>
      <c r="Q2881">
        <f t="shared" si="44"/>
        <v>10776</v>
      </c>
      <c r="R2881">
        <f>IF(COUNTIF($A$2:A2881,A2881)=1,Q2881,"")</f>
        <v>10776</v>
      </c>
    </row>
    <row r="2882" spans="1:18">
      <c r="A2882" t="s">
        <v>18930</v>
      </c>
      <c r="B2882" t="s">
        <v>2939</v>
      </c>
      <c r="C2882" t="s">
        <v>15191</v>
      </c>
      <c r="D2882" t="s">
        <v>100</v>
      </c>
      <c r="E2882" t="s">
        <v>14590</v>
      </c>
      <c r="F2882" t="s">
        <v>18931</v>
      </c>
      <c r="G2882" t="s">
        <v>80</v>
      </c>
      <c r="H2882" t="s">
        <v>14580</v>
      </c>
      <c r="I2882" t="s">
        <v>8128</v>
      </c>
      <c r="J2882" s="28">
        <v>45305</v>
      </c>
      <c r="K2882" s="28"/>
      <c r="M2882">
        <v>0</v>
      </c>
      <c r="N2882">
        <v>1</v>
      </c>
      <c r="O2882">
        <v>11.2</v>
      </c>
      <c r="P2882" t="s">
        <v>14550</v>
      </c>
      <c r="Q2882">
        <f t="shared" ref="Q2882:Q2945" si="45">IFERROR(IF(RIGHT(UPPER(TRIM(F2882)),1)="K",VALUE(SUBSTITUTE(SUBSTITUTE(LEFT(TRIM(F2882),LEN(TRIM(F2882))-1),"$",""),",",""))*1000,IF(RIGHT(UPPER(TRIM(F2882)),1)="M",VALUE(SUBSTITUTE(SUBSTITUTE(LEFT(TRIM(F2882),LEN(TRIM(F2882))-1),"$",""),",",""))*1000000,VALUE(SUBSTITUTE(SUBSTITUTE(TRIM(F2882),"$",""),",","")))),"")</f>
        <v>1665</v>
      </c>
      <c r="R2882">
        <f>IF(COUNTIF($A$2:A2882,A2882)=1,Q2882,"")</f>
        <v>1665</v>
      </c>
    </row>
    <row r="2883" spans="1:18">
      <c r="A2883" t="s">
        <v>3349</v>
      </c>
      <c r="B2883" t="s">
        <v>1320</v>
      </c>
      <c r="C2883" t="s">
        <v>15235</v>
      </c>
      <c r="D2883" t="s">
        <v>73</v>
      </c>
      <c r="E2883" t="s">
        <v>14509</v>
      </c>
      <c r="F2883" t="s">
        <v>18932</v>
      </c>
      <c r="G2883" t="s">
        <v>67</v>
      </c>
      <c r="H2883" t="s">
        <v>14565</v>
      </c>
      <c r="I2883" t="s">
        <v>3884</v>
      </c>
      <c r="J2883" s="28"/>
      <c r="K2883" s="28"/>
      <c r="M2883">
        <v>0</v>
      </c>
      <c r="N2883">
        <v>1</v>
      </c>
      <c r="O2883">
        <v>22.9</v>
      </c>
      <c r="P2883" t="s">
        <v>14524</v>
      </c>
      <c r="Q2883">
        <f t="shared" si="45"/>
        <v>25167</v>
      </c>
      <c r="R2883">
        <f>IF(COUNTIF($A$2:A2883,A2883)=1,Q2883,"")</f>
        <v>25167</v>
      </c>
    </row>
    <row r="2884" spans="1:18">
      <c r="A2884" t="s">
        <v>18933</v>
      </c>
      <c r="B2884" t="s">
        <v>2424</v>
      </c>
      <c r="C2884" t="s">
        <v>3098</v>
      </c>
      <c r="D2884" t="s">
        <v>60</v>
      </c>
      <c r="E2884" t="s">
        <v>14543</v>
      </c>
      <c r="F2884" t="s">
        <v>14830</v>
      </c>
      <c r="G2884" t="s">
        <v>67</v>
      </c>
      <c r="H2884" t="s">
        <v>14560</v>
      </c>
      <c r="I2884" t="s">
        <v>718</v>
      </c>
      <c r="J2884" s="28">
        <v>45502</v>
      </c>
      <c r="K2884" s="28">
        <v>45490</v>
      </c>
      <c r="L2884">
        <v>41</v>
      </c>
      <c r="M2884">
        <v>1</v>
      </c>
      <c r="N2884">
        <v>4</v>
      </c>
      <c r="O2884">
        <v>24.3</v>
      </c>
      <c r="P2884" t="s">
        <v>14550</v>
      </c>
      <c r="Q2884">
        <f t="shared" si="45"/>
        <v>6000</v>
      </c>
      <c r="R2884">
        <f>IF(COUNTIF($A$2:A2884,A2884)=1,Q2884,"")</f>
        <v>6000</v>
      </c>
    </row>
    <row r="2885" spans="1:18">
      <c r="A2885" t="s">
        <v>12403</v>
      </c>
      <c r="B2885" t="s">
        <v>2497</v>
      </c>
      <c r="C2885" t="s">
        <v>16544</v>
      </c>
      <c r="D2885" t="s">
        <v>100</v>
      </c>
      <c r="E2885" t="s">
        <v>14558</v>
      </c>
      <c r="F2885" t="s">
        <v>18934</v>
      </c>
      <c r="G2885" t="s">
        <v>53</v>
      </c>
      <c r="H2885" t="s">
        <v>15714</v>
      </c>
      <c r="I2885" t="s">
        <v>309</v>
      </c>
      <c r="J2885" s="28">
        <v>45286</v>
      </c>
      <c r="K2885" s="28">
        <v>45315</v>
      </c>
      <c r="L2885">
        <v>157</v>
      </c>
      <c r="M2885">
        <v>0</v>
      </c>
      <c r="N2885">
        <v>1</v>
      </c>
      <c r="O2885">
        <v>3.3</v>
      </c>
      <c r="P2885" t="s">
        <v>14516</v>
      </c>
      <c r="Q2885">
        <f t="shared" si="45"/>
        <v>8935</v>
      </c>
      <c r="R2885">
        <f>IF(COUNTIF($A$2:A2885,A2885)=1,Q2885,"")</f>
        <v>8935</v>
      </c>
    </row>
    <row r="2886" spans="1:18">
      <c r="A2886" t="s">
        <v>9832</v>
      </c>
      <c r="B2886" t="s">
        <v>4789</v>
      </c>
      <c r="C2886" t="s">
        <v>17147</v>
      </c>
      <c r="D2886" t="s">
        <v>52</v>
      </c>
      <c r="E2886" t="s">
        <v>14509</v>
      </c>
      <c r="F2886" t="s">
        <v>18935</v>
      </c>
      <c r="G2886" t="s">
        <v>67</v>
      </c>
      <c r="H2886" t="s">
        <v>14682</v>
      </c>
      <c r="I2886" t="s">
        <v>787</v>
      </c>
      <c r="J2886" s="28">
        <v>45294</v>
      </c>
      <c r="K2886" s="28"/>
      <c r="M2886">
        <v>0</v>
      </c>
      <c r="N2886">
        <v>1</v>
      </c>
      <c r="O2886">
        <v>32.4</v>
      </c>
      <c r="P2886" t="s">
        <v>14507</v>
      </c>
      <c r="Q2886">
        <f t="shared" si="45"/>
        <v>70652</v>
      </c>
      <c r="R2886">
        <f>IF(COUNTIF($A$2:A2886,A2886)=1,Q2886,"")</f>
        <v>70652</v>
      </c>
    </row>
    <row r="2887" spans="1:18">
      <c r="A2887" t="s">
        <v>18936</v>
      </c>
      <c r="B2887" t="s">
        <v>2296</v>
      </c>
      <c r="C2887" t="s">
        <v>15943</v>
      </c>
      <c r="D2887" t="s">
        <v>119</v>
      </c>
      <c r="E2887" t="s">
        <v>14517</v>
      </c>
      <c r="F2887" t="s">
        <v>18937</v>
      </c>
      <c r="G2887" t="s">
        <v>61</v>
      </c>
      <c r="H2887" t="s">
        <v>14560</v>
      </c>
      <c r="I2887" t="s">
        <v>1686</v>
      </c>
      <c r="J2887" s="28">
        <v>44922</v>
      </c>
      <c r="K2887" s="28"/>
      <c r="M2887">
        <v>0</v>
      </c>
      <c r="N2887">
        <v>1</v>
      </c>
      <c r="O2887">
        <v>1.7</v>
      </c>
      <c r="P2887" t="s">
        <v>14524</v>
      </c>
      <c r="Q2887">
        <f t="shared" si="45"/>
        <v>7806</v>
      </c>
      <c r="R2887">
        <f>IF(COUNTIF($A$2:A2887,A2887)=1,Q2887,"")</f>
        <v>7806</v>
      </c>
    </row>
    <row r="2888" spans="1:18">
      <c r="A2888" t="s">
        <v>13093</v>
      </c>
      <c r="B2888" t="s">
        <v>2513</v>
      </c>
      <c r="C2888" t="s">
        <v>3098</v>
      </c>
      <c r="D2888" t="s">
        <v>73</v>
      </c>
      <c r="E2888" t="s">
        <v>14509</v>
      </c>
      <c r="F2888" t="s">
        <v>18938</v>
      </c>
      <c r="G2888" t="s">
        <v>67</v>
      </c>
      <c r="H2888" t="s">
        <v>14635</v>
      </c>
      <c r="I2888" t="s">
        <v>220</v>
      </c>
      <c r="J2888" s="28">
        <v>45290</v>
      </c>
      <c r="K2888" s="28"/>
      <c r="M2888">
        <v>0</v>
      </c>
      <c r="N2888">
        <v>1</v>
      </c>
      <c r="P2888" t="s">
        <v>14516</v>
      </c>
      <c r="Q2888">
        <f t="shared" si="45"/>
        <v>36916</v>
      </c>
      <c r="R2888">
        <f>IF(COUNTIF($A$2:A2888,A2888)=1,Q2888,"")</f>
        <v>36916</v>
      </c>
    </row>
    <row r="2889" spans="1:18">
      <c r="A2889" t="s">
        <v>13139</v>
      </c>
      <c r="B2889" t="s">
        <v>5503</v>
      </c>
      <c r="C2889" t="s">
        <v>15006</v>
      </c>
      <c r="D2889" t="s">
        <v>100</v>
      </c>
      <c r="E2889" t="s">
        <v>14509</v>
      </c>
      <c r="F2889" t="s">
        <v>18939</v>
      </c>
      <c r="G2889" t="s">
        <v>53</v>
      </c>
      <c r="H2889" t="s">
        <v>14553</v>
      </c>
      <c r="I2889" t="s">
        <v>1441</v>
      </c>
      <c r="J2889" s="28">
        <v>44771</v>
      </c>
      <c r="K2889" s="28"/>
      <c r="M2889">
        <v>0</v>
      </c>
      <c r="N2889">
        <v>1</v>
      </c>
      <c r="O2889">
        <v>20.3</v>
      </c>
      <c r="P2889" t="s">
        <v>14516</v>
      </c>
      <c r="Q2889">
        <f t="shared" si="45"/>
        <v>4696</v>
      </c>
      <c r="R2889">
        <f>IF(COUNTIF($A$2:A2889,A2889)=1,Q2889,"")</f>
        <v>4696</v>
      </c>
    </row>
    <row r="2890" spans="1:18">
      <c r="A2890" t="s">
        <v>18940</v>
      </c>
      <c r="B2890" t="s">
        <v>4044</v>
      </c>
      <c r="C2890" t="s">
        <v>16841</v>
      </c>
      <c r="D2890" t="s">
        <v>119</v>
      </c>
      <c r="E2890" t="s">
        <v>14504</v>
      </c>
      <c r="F2890" t="s">
        <v>18941</v>
      </c>
      <c r="G2890" t="s">
        <v>14519</v>
      </c>
      <c r="H2890" t="s">
        <v>14571</v>
      </c>
      <c r="I2890" t="s">
        <v>557</v>
      </c>
      <c r="J2890" s="28">
        <v>45504</v>
      </c>
      <c r="K2890" s="28"/>
      <c r="M2890">
        <v>0</v>
      </c>
      <c r="N2890">
        <v>1</v>
      </c>
      <c r="O2890">
        <v>11.8</v>
      </c>
      <c r="P2890" t="s">
        <v>14550</v>
      </c>
      <c r="Q2890">
        <f t="shared" si="45"/>
        <v>7016</v>
      </c>
      <c r="R2890">
        <f>IF(COUNTIF($A$2:A2890,A2890)=1,Q2890,"")</f>
        <v>7016</v>
      </c>
    </row>
    <row r="2891" spans="1:18">
      <c r="A2891" t="s">
        <v>11080</v>
      </c>
      <c r="B2891" t="s">
        <v>2142</v>
      </c>
      <c r="C2891" t="s">
        <v>15168</v>
      </c>
      <c r="D2891" t="s">
        <v>52</v>
      </c>
      <c r="E2891" t="s">
        <v>14590</v>
      </c>
      <c r="F2891" t="s">
        <v>18942</v>
      </c>
      <c r="G2891" t="s">
        <v>90</v>
      </c>
      <c r="H2891" t="s">
        <v>14540</v>
      </c>
      <c r="I2891" t="s">
        <v>416</v>
      </c>
      <c r="J2891" s="28">
        <v>45705</v>
      </c>
      <c r="K2891" s="28"/>
      <c r="M2891">
        <v>0</v>
      </c>
      <c r="N2891">
        <v>1</v>
      </c>
      <c r="O2891">
        <v>14.8</v>
      </c>
      <c r="P2891" t="s">
        <v>14524</v>
      </c>
      <c r="Q2891">
        <f t="shared" si="45"/>
        <v>133871</v>
      </c>
      <c r="R2891">
        <f>IF(COUNTIF($A$2:A2891,A2891)=1,Q2891,"")</f>
        <v>133871</v>
      </c>
    </row>
    <row r="2892" spans="1:18">
      <c r="A2892" t="s">
        <v>12693</v>
      </c>
      <c r="B2892" t="s">
        <v>2029</v>
      </c>
      <c r="C2892" t="s">
        <v>15541</v>
      </c>
      <c r="D2892" t="s">
        <v>73</v>
      </c>
      <c r="E2892" t="s">
        <v>14509</v>
      </c>
      <c r="F2892" t="s">
        <v>18943</v>
      </c>
      <c r="G2892" t="s">
        <v>74</v>
      </c>
      <c r="H2892" t="s">
        <v>14571</v>
      </c>
      <c r="I2892" t="s">
        <v>18944</v>
      </c>
      <c r="J2892" s="28">
        <v>44868</v>
      </c>
      <c r="K2892" s="28"/>
      <c r="M2892">
        <v>0</v>
      </c>
      <c r="N2892">
        <v>1</v>
      </c>
      <c r="O2892">
        <v>16.3</v>
      </c>
      <c r="P2892" t="s">
        <v>14524</v>
      </c>
      <c r="Q2892">
        <f t="shared" si="45"/>
        <v>22774</v>
      </c>
      <c r="R2892">
        <f>IF(COUNTIF($A$2:A2892,A2892)=1,Q2892,"")</f>
        <v>22774</v>
      </c>
    </row>
    <row r="2893" spans="1:18">
      <c r="A2893" t="s">
        <v>18945</v>
      </c>
      <c r="B2893" t="s">
        <v>1777</v>
      </c>
      <c r="C2893" t="s">
        <v>3098</v>
      </c>
      <c r="D2893" t="s">
        <v>60</v>
      </c>
      <c r="E2893" t="s">
        <v>14558</v>
      </c>
      <c r="F2893" t="s">
        <v>18946</v>
      </c>
      <c r="G2893" t="s">
        <v>14588</v>
      </c>
      <c r="H2893" t="s">
        <v>15505</v>
      </c>
      <c r="I2893" t="s">
        <v>2670</v>
      </c>
      <c r="J2893" s="28">
        <v>45511</v>
      </c>
      <c r="K2893" s="28">
        <v>45488</v>
      </c>
      <c r="L2893">
        <v>126</v>
      </c>
      <c r="M2893">
        <v>0</v>
      </c>
      <c r="N2893">
        <v>1</v>
      </c>
      <c r="O2893">
        <v>26.1</v>
      </c>
      <c r="P2893" t="s">
        <v>14507</v>
      </c>
      <c r="Q2893">
        <f t="shared" si="45"/>
        <v>7978</v>
      </c>
      <c r="R2893">
        <f>IF(COUNTIF($A$2:A2893,A2893)=1,Q2893,"")</f>
        <v>7978</v>
      </c>
    </row>
    <row r="2894" spans="1:18">
      <c r="A2894" t="s">
        <v>5890</v>
      </c>
      <c r="B2894" t="s">
        <v>577</v>
      </c>
      <c r="C2894" t="s">
        <v>16297</v>
      </c>
      <c r="D2894" t="s">
        <v>60</v>
      </c>
      <c r="E2894" t="s">
        <v>14558</v>
      </c>
      <c r="F2894" t="s">
        <v>18947</v>
      </c>
      <c r="G2894" t="s">
        <v>14588</v>
      </c>
      <c r="H2894" t="s">
        <v>14511</v>
      </c>
      <c r="I2894" t="s">
        <v>7039</v>
      </c>
      <c r="J2894" s="28">
        <v>45246</v>
      </c>
      <c r="K2894" s="28">
        <v>45337</v>
      </c>
      <c r="L2894">
        <v>153</v>
      </c>
      <c r="M2894">
        <v>0</v>
      </c>
      <c r="N2894">
        <v>1</v>
      </c>
      <c r="P2894" t="s">
        <v>14507</v>
      </c>
      <c r="Q2894">
        <f t="shared" si="45"/>
        <v>7329</v>
      </c>
      <c r="R2894">
        <f>IF(COUNTIF($A$2:A2894,A2894)=1,Q2894,"")</f>
        <v>7329</v>
      </c>
    </row>
    <row r="2895" spans="1:18">
      <c r="A2895" t="s">
        <v>18948</v>
      </c>
      <c r="B2895" t="s">
        <v>4083</v>
      </c>
      <c r="C2895" t="s">
        <v>15397</v>
      </c>
      <c r="D2895" t="s">
        <v>119</v>
      </c>
      <c r="E2895" t="s">
        <v>14590</v>
      </c>
      <c r="F2895" t="s">
        <v>14531</v>
      </c>
      <c r="G2895" t="s">
        <v>90</v>
      </c>
      <c r="H2895" t="s">
        <v>14616</v>
      </c>
      <c r="I2895" t="s">
        <v>508</v>
      </c>
      <c r="J2895" s="28">
        <v>44955</v>
      </c>
      <c r="K2895" s="28"/>
      <c r="M2895">
        <v>0</v>
      </c>
      <c r="N2895">
        <v>1</v>
      </c>
      <c r="O2895">
        <v>9.6</v>
      </c>
      <c r="P2895" t="s">
        <v>14512</v>
      </c>
      <c r="Q2895">
        <f t="shared" si="45"/>
        <v>4000</v>
      </c>
      <c r="R2895">
        <f>IF(COUNTIF($A$2:A2895,A2895)=1,Q2895,"")</f>
        <v>4000</v>
      </c>
    </row>
    <row r="2896" spans="1:18">
      <c r="A2896" t="s">
        <v>18949</v>
      </c>
      <c r="B2896" t="s">
        <v>2603</v>
      </c>
      <c r="C2896" t="s">
        <v>15763</v>
      </c>
      <c r="D2896" t="s">
        <v>52</v>
      </c>
      <c r="E2896" t="s">
        <v>14509</v>
      </c>
      <c r="F2896" t="s">
        <v>18950</v>
      </c>
      <c r="G2896" t="s">
        <v>90</v>
      </c>
      <c r="H2896" t="s">
        <v>14630</v>
      </c>
      <c r="I2896" t="s">
        <v>2468</v>
      </c>
      <c r="J2896" s="28">
        <v>45390</v>
      </c>
      <c r="K2896" s="28"/>
      <c r="M2896">
        <v>0</v>
      </c>
      <c r="N2896">
        <v>1</v>
      </c>
      <c r="P2896" t="s">
        <v>14512</v>
      </c>
      <c r="Q2896">
        <f t="shared" si="45"/>
        <v>124400</v>
      </c>
      <c r="R2896">
        <f>IF(COUNTIF($A$2:A2896,A2896)=1,Q2896,"")</f>
        <v>124400</v>
      </c>
    </row>
    <row r="2897" spans="1:18">
      <c r="A2897" t="s">
        <v>11386</v>
      </c>
      <c r="B2897" t="s">
        <v>359</v>
      </c>
      <c r="C2897" t="s">
        <v>15361</v>
      </c>
      <c r="D2897" t="s">
        <v>52</v>
      </c>
      <c r="E2897" t="s">
        <v>14558</v>
      </c>
      <c r="F2897" t="s">
        <v>18951</v>
      </c>
      <c r="G2897" t="s">
        <v>14519</v>
      </c>
      <c r="H2897" t="s">
        <v>16936</v>
      </c>
      <c r="I2897" t="s">
        <v>5836</v>
      </c>
      <c r="J2897" s="28">
        <v>45014</v>
      </c>
      <c r="K2897" s="28">
        <v>45111</v>
      </c>
      <c r="L2897">
        <v>152</v>
      </c>
      <c r="M2897">
        <v>0</v>
      </c>
      <c r="N2897">
        <v>1</v>
      </c>
      <c r="O2897">
        <v>22</v>
      </c>
      <c r="P2897" t="s">
        <v>14550</v>
      </c>
      <c r="Q2897">
        <f t="shared" si="45"/>
        <v>86808</v>
      </c>
      <c r="R2897">
        <f>IF(COUNTIF($A$2:A2897,A2897)=1,Q2897,"")</f>
        <v>86808</v>
      </c>
    </row>
    <row r="2898" spans="1:18">
      <c r="A2898" t="s">
        <v>13755</v>
      </c>
      <c r="B2898" t="s">
        <v>2630</v>
      </c>
      <c r="C2898" t="s">
        <v>15252</v>
      </c>
      <c r="D2898" t="s">
        <v>60</v>
      </c>
      <c r="E2898" t="s">
        <v>14522</v>
      </c>
      <c r="F2898" t="s">
        <v>18952</v>
      </c>
      <c r="G2898" t="s">
        <v>80</v>
      </c>
      <c r="H2898" t="s">
        <v>14506</v>
      </c>
      <c r="I2898" t="s">
        <v>626</v>
      </c>
      <c r="J2898" s="28">
        <v>45728</v>
      </c>
      <c r="K2898" s="28"/>
      <c r="M2898">
        <v>0</v>
      </c>
      <c r="N2898">
        <v>1</v>
      </c>
      <c r="O2898">
        <v>6.8</v>
      </c>
      <c r="P2898" t="s">
        <v>14507</v>
      </c>
      <c r="Q2898">
        <f t="shared" si="45"/>
        <v>20938</v>
      </c>
      <c r="R2898">
        <f>IF(COUNTIF($A$2:A2898,A2898)=1,Q2898,"")</f>
        <v>20938</v>
      </c>
    </row>
    <row r="2899" spans="1:18">
      <c r="A2899" t="s">
        <v>9168</v>
      </c>
      <c r="B2899" t="s">
        <v>3624</v>
      </c>
      <c r="C2899" t="s">
        <v>15194</v>
      </c>
      <c r="D2899" t="s">
        <v>100</v>
      </c>
      <c r="E2899" t="s">
        <v>14543</v>
      </c>
      <c r="F2899" t="s">
        <v>18953</v>
      </c>
      <c r="G2899" t="s">
        <v>80</v>
      </c>
      <c r="H2899" t="s">
        <v>14540</v>
      </c>
      <c r="I2899" t="s">
        <v>2301</v>
      </c>
      <c r="J2899" s="28">
        <v>45260</v>
      </c>
      <c r="K2899" s="28">
        <v>45165</v>
      </c>
      <c r="L2899">
        <v>71</v>
      </c>
      <c r="M2899">
        <v>1</v>
      </c>
      <c r="N2899">
        <v>3</v>
      </c>
      <c r="O2899">
        <v>16.7</v>
      </c>
      <c r="P2899" t="s">
        <v>14507</v>
      </c>
      <c r="Q2899">
        <f t="shared" si="45"/>
        <v>4504</v>
      </c>
      <c r="R2899">
        <f>IF(COUNTIF($A$2:A2899,A2899)=1,Q2899,"")</f>
        <v>4504</v>
      </c>
    </row>
    <row r="2900" spans="1:18">
      <c r="A2900" t="s">
        <v>18954</v>
      </c>
      <c r="B2900" t="s">
        <v>1868</v>
      </c>
      <c r="C2900" t="s">
        <v>15607</v>
      </c>
      <c r="D2900" t="s">
        <v>60</v>
      </c>
      <c r="E2900" t="s">
        <v>14504</v>
      </c>
      <c r="F2900" t="s">
        <v>18955</v>
      </c>
      <c r="G2900" t="s">
        <v>133</v>
      </c>
      <c r="H2900" t="s">
        <v>14639</v>
      </c>
      <c r="I2900" t="s">
        <v>2409</v>
      </c>
      <c r="J2900" s="28">
        <v>45643</v>
      </c>
      <c r="K2900" s="28"/>
      <c r="M2900">
        <v>0</v>
      </c>
      <c r="N2900">
        <v>1</v>
      </c>
      <c r="O2900">
        <v>0.8</v>
      </c>
      <c r="P2900" t="s">
        <v>14524</v>
      </c>
      <c r="Q2900">
        <f t="shared" si="45"/>
        <v>23441</v>
      </c>
      <c r="R2900">
        <f>IF(COUNTIF($A$2:A2900,A2900)=1,Q2900,"")</f>
        <v>23441</v>
      </c>
    </row>
    <row r="2901" spans="1:18">
      <c r="A2901" t="s">
        <v>18956</v>
      </c>
      <c r="B2901" t="s">
        <v>1889</v>
      </c>
      <c r="C2901" t="s">
        <v>16412</v>
      </c>
      <c r="D2901" t="s">
        <v>52</v>
      </c>
      <c r="E2901" t="s">
        <v>14543</v>
      </c>
      <c r="F2901" t="s">
        <v>18957</v>
      </c>
      <c r="G2901" t="s">
        <v>133</v>
      </c>
      <c r="H2901" t="s">
        <v>14549</v>
      </c>
      <c r="I2901" t="s">
        <v>1090</v>
      </c>
      <c r="J2901" s="28">
        <v>45682</v>
      </c>
      <c r="K2901" s="28">
        <v>45640</v>
      </c>
      <c r="L2901">
        <v>107</v>
      </c>
      <c r="M2901">
        <v>1</v>
      </c>
      <c r="N2901">
        <v>3</v>
      </c>
      <c r="P2901" t="s">
        <v>14524</v>
      </c>
      <c r="Q2901">
        <f t="shared" si="45"/>
        <v>87639</v>
      </c>
      <c r="R2901">
        <f>IF(COUNTIF($A$2:A2901,A2901)=1,Q2901,"")</f>
        <v>87639</v>
      </c>
    </row>
    <row r="2902" spans="1:18">
      <c r="A2902" t="s">
        <v>14404</v>
      </c>
      <c r="B2902" t="s">
        <v>1162</v>
      </c>
      <c r="C2902" t="s">
        <v>14750</v>
      </c>
      <c r="D2902" t="s">
        <v>100</v>
      </c>
      <c r="E2902" t="s">
        <v>14543</v>
      </c>
      <c r="F2902" t="s">
        <v>14510</v>
      </c>
      <c r="G2902" t="s">
        <v>80</v>
      </c>
      <c r="H2902" t="s">
        <v>14537</v>
      </c>
      <c r="I2902" t="s">
        <v>328</v>
      </c>
      <c r="J2902" s="28">
        <v>45325</v>
      </c>
      <c r="K2902" s="28">
        <v>45269</v>
      </c>
      <c r="L2902">
        <v>40</v>
      </c>
      <c r="M2902">
        <v>0</v>
      </c>
      <c r="N2902">
        <v>1</v>
      </c>
      <c r="O2902">
        <v>3.9</v>
      </c>
      <c r="P2902" t="s">
        <v>14507</v>
      </c>
      <c r="Q2902">
        <f t="shared" si="45"/>
        <v>3000</v>
      </c>
      <c r="R2902">
        <f>IF(COUNTIF($A$2:A2902,A2902)=1,Q2902,"")</f>
        <v>3000</v>
      </c>
    </row>
    <row r="2903" spans="1:18">
      <c r="A2903" t="s">
        <v>8779</v>
      </c>
      <c r="B2903" t="s">
        <v>4624</v>
      </c>
      <c r="C2903" t="s">
        <v>14731</v>
      </c>
      <c r="D2903" t="s">
        <v>73</v>
      </c>
      <c r="E2903" t="s">
        <v>14590</v>
      </c>
      <c r="F2903" t="s">
        <v>18958</v>
      </c>
      <c r="G2903" t="s">
        <v>67</v>
      </c>
      <c r="H2903" t="s">
        <v>14568</v>
      </c>
      <c r="I2903" t="s">
        <v>464</v>
      </c>
      <c r="J2903" s="28">
        <v>45484</v>
      </c>
      <c r="K2903" s="28"/>
      <c r="M2903">
        <v>0</v>
      </c>
      <c r="N2903">
        <v>1</v>
      </c>
      <c r="O2903">
        <v>16.399999999999999</v>
      </c>
      <c r="P2903" t="s">
        <v>14507</v>
      </c>
      <c r="Q2903">
        <f t="shared" si="45"/>
        <v>47101</v>
      </c>
      <c r="R2903">
        <f>IF(COUNTIF($A$2:A2903,A2903)=1,Q2903,"")</f>
        <v>47101</v>
      </c>
    </row>
    <row r="2904" spans="1:18">
      <c r="A2904" t="s">
        <v>6681</v>
      </c>
      <c r="B2904" t="s">
        <v>1755</v>
      </c>
      <c r="C2904" t="s">
        <v>15351</v>
      </c>
      <c r="D2904" t="s">
        <v>119</v>
      </c>
      <c r="E2904" t="s">
        <v>14517</v>
      </c>
      <c r="F2904" t="s">
        <v>18959</v>
      </c>
      <c r="G2904" t="s">
        <v>67</v>
      </c>
      <c r="H2904" t="s">
        <v>14527</v>
      </c>
      <c r="I2904" t="s">
        <v>1280</v>
      </c>
      <c r="J2904" s="28">
        <v>45733</v>
      </c>
      <c r="K2904" s="28"/>
      <c r="M2904">
        <v>0</v>
      </c>
      <c r="N2904">
        <v>1</v>
      </c>
      <c r="O2904">
        <v>31.2</v>
      </c>
      <c r="P2904" t="s">
        <v>14516</v>
      </c>
      <c r="Q2904">
        <f t="shared" si="45"/>
        <v>12076</v>
      </c>
      <c r="R2904">
        <f>IF(COUNTIF($A$2:A2904,A2904)=1,Q2904,"")</f>
        <v>12076</v>
      </c>
    </row>
    <row r="2905" spans="1:18">
      <c r="A2905" t="s">
        <v>5642</v>
      </c>
      <c r="B2905" t="s">
        <v>4578</v>
      </c>
      <c r="C2905" t="s">
        <v>16752</v>
      </c>
      <c r="D2905" t="s">
        <v>60</v>
      </c>
      <c r="E2905" t="s">
        <v>14517</v>
      </c>
      <c r="F2905" t="s">
        <v>18960</v>
      </c>
      <c r="G2905" t="s">
        <v>133</v>
      </c>
      <c r="H2905" t="s">
        <v>14616</v>
      </c>
      <c r="I2905" t="s">
        <v>2491</v>
      </c>
      <c r="J2905" s="28">
        <v>44998</v>
      </c>
      <c r="K2905" s="28"/>
      <c r="M2905">
        <v>0</v>
      </c>
      <c r="N2905">
        <v>1</v>
      </c>
      <c r="O2905">
        <v>29.3</v>
      </c>
      <c r="P2905" t="s">
        <v>14516</v>
      </c>
      <c r="Q2905">
        <f t="shared" si="45"/>
        <v>11669</v>
      </c>
      <c r="R2905">
        <f>IF(COUNTIF($A$2:A2905,A2905)=1,Q2905,"")</f>
        <v>11669</v>
      </c>
    </row>
    <row r="2906" spans="1:18">
      <c r="A2906" t="s">
        <v>3744</v>
      </c>
      <c r="B2906" t="s">
        <v>363</v>
      </c>
      <c r="C2906" t="s">
        <v>3098</v>
      </c>
      <c r="D2906" t="s">
        <v>73</v>
      </c>
      <c r="E2906" t="s">
        <v>14543</v>
      </c>
      <c r="F2906" t="s">
        <v>17148</v>
      </c>
      <c r="G2906" t="s">
        <v>80</v>
      </c>
      <c r="H2906" t="s">
        <v>14506</v>
      </c>
      <c r="I2906" t="s">
        <v>5805</v>
      </c>
      <c r="J2906" s="28">
        <v>44673</v>
      </c>
      <c r="K2906" s="28">
        <v>44733</v>
      </c>
      <c r="L2906">
        <v>140</v>
      </c>
      <c r="M2906">
        <v>0</v>
      </c>
      <c r="N2906">
        <v>1</v>
      </c>
      <c r="O2906">
        <v>15.3</v>
      </c>
      <c r="P2906" t="s">
        <v>14550</v>
      </c>
      <c r="Q2906">
        <f t="shared" si="45"/>
        <v>38000</v>
      </c>
      <c r="R2906">
        <f>IF(COUNTIF($A$2:A2906,A2906)=1,Q2906,"")</f>
        <v>38000</v>
      </c>
    </row>
    <row r="2907" spans="1:18">
      <c r="A2907" t="s">
        <v>4690</v>
      </c>
      <c r="B2907" t="s">
        <v>2075</v>
      </c>
      <c r="C2907" t="s">
        <v>15716</v>
      </c>
      <c r="D2907" t="s">
        <v>52</v>
      </c>
      <c r="E2907" t="s">
        <v>14558</v>
      </c>
      <c r="F2907" t="s">
        <v>18961</v>
      </c>
      <c r="G2907" t="s">
        <v>53</v>
      </c>
      <c r="H2907" t="s">
        <v>14530</v>
      </c>
      <c r="I2907" t="s">
        <v>18962</v>
      </c>
      <c r="J2907" s="28">
        <v>45231</v>
      </c>
      <c r="K2907" s="28">
        <v>45238</v>
      </c>
      <c r="L2907">
        <v>23</v>
      </c>
      <c r="M2907">
        <v>0</v>
      </c>
      <c r="N2907">
        <v>1</v>
      </c>
      <c r="O2907">
        <v>23.3</v>
      </c>
      <c r="P2907" t="s">
        <v>14512</v>
      </c>
      <c r="Q2907">
        <f t="shared" si="45"/>
        <v>99797</v>
      </c>
      <c r="R2907">
        <f>IF(COUNTIF($A$2:A2907,A2907)=1,Q2907,"")</f>
        <v>99797</v>
      </c>
    </row>
    <row r="2908" spans="1:18">
      <c r="A2908" t="s">
        <v>18963</v>
      </c>
      <c r="B2908" t="s">
        <v>628</v>
      </c>
      <c r="C2908" t="s">
        <v>16812</v>
      </c>
      <c r="D2908" t="s">
        <v>119</v>
      </c>
      <c r="E2908" t="s">
        <v>14558</v>
      </c>
      <c r="F2908" t="s">
        <v>18964</v>
      </c>
      <c r="G2908" t="s">
        <v>61</v>
      </c>
      <c r="H2908" t="s">
        <v>14527</v>
      </c>
      <c r="I2908" t="s">
        <v>172</v>
      </c>
      <c r="J2908" s="28">
        <v>45605</v>
      </c>
      <c r="K2908" s="28">
        <v>45719</v>
      </c>
      <c r="L2908">
        <v>188</v>
      </c>
      <c r="M2908">
        <v>0</v>
      </c>
      <c r="N2908">
        <v>1</v>
      </c>
      <c r="O2908">
        <v>4.3</v>
      </c>
      <c r="P2908" t="s">
        <v>14507</v>
      </c>
      <c r="Q2908">
        <f t="shared" si="45"/>
        <v>5570</v>
      </c>
      <c r="R2908">
        <f>IF(COUNTIF($A$2:A2908,A2908)=1,Q2908,"")</f>
        <v>5570</v>
      </c>
    </row>
    <row r="2909" spans="1:18">
      <c r="A2909" t="s">
        <v>18965</v>
      </c>
      <c r="B2909" t="s">
        <v>995</v>
      </c>
      <c r="C2909" t="s">
        <v>3098</v>
      </c>
      <c r="D2909" t="s">
        <v>119</v>
      </c>
      <c r="E2909" t="s">
        <v>14517</v>
      </c>
      <c r="F2909" t="s">
        <v>18966</v>
      </c>
      <c r="G2909" t="s">
        <v>14519</v>
      </c>
      <c r="H2909" t="s">
        <v>14616</v>
      </c>
      <c r="I2909" t="s">
        <v>1091</v>
      </c>
      <c r="J2909" s="28">
        <v>45778</v>
      </c>
      <c r="K2909" s="28"/>
      <c r="M2909">
        <v>0</v>
      </c>
      <c r="N2909">
        <v>1</v>
      </c>
      <c r="P2909" t="s">
        <v>14550</v>
      </c>
      <c r="Q2909">
        <f t="shared" si="45"/>
        <v>6893</v>
      </c>
      <c r="R2909">
        <f>IF(COUNTIF($A$2:A2909,A2909)=1,Q2909,"")</f>
        <v>6893</v>
      </c>
    </row>
    <row r="2910" spans="1:18">
      <c r="A2910" t="s">
        <v>18967</v>
      </c>
      <c r="B2910" t="s">
        <v>2713</v>
      </c>
      <c r="C2910" t="s">
        <v>3098</v>
      </c>
      <c r="D2910" t="s">
        <v>73</v>
      </c>
      <c r="E2910" t="s">
        <v>14590</v>
      </c>
      <c r="F2910" t="s">
        <v>18968</v>
      </c>
      <c r="G2910" t="s">
        <v>74</v>
      </c>
      <c r="H2910" t="s">
        <v>14619</v>
      </c>
      <c r="I2910" t="s">
        <v>382</v>
      </c>
      <c r="J2910" s="28">
        <v>45634</v>
      </c>
      <c r="K2910" s="28"/>
      <c r="M2910">
        <v>0</v>
      </c>
      <c r="N2910">
        <v>1</v>
      </c>
      <c r="O2910">
        <v>27</v>
      </c>
      <c r="P2910" t="s">
        <v>14507</v>
      </c>
      <c r="Q2910">
        <f t="shared" si="45"/>
        <v>20393</v>
      </c>
      <c r="R2910">
        <f>IF(COUNTIF($A$2:A2910,A2910)=1,Q2910,"")</f>
        <v>20393</v>
      </c>
    </row>
    <row r="2911" spans="1:18">
      <c r="A2911" t="s">
        <v>18969</v>
      </c>
      <c r="B2911" t="s">
        <v>1739</v>
      </c>
      <c r="C2911" t="s">
        <v>14992</v>
      </c>
      <c r="D2911" t="s">
        <v>100</v>
      </c>
      <c r="E2911" t="s">
        <v>14543</v>
      </c>
      <c r="F2911" t="s">
        <v>18970</v>
      </c>
      <c r="G2911" t="s">
        <v>53</v>
      </c>
      <c r="H2911" t="s">
        <v>14511</v>
      </c>
      <c r="I2911" t="s">
        <v>2065</v>
      </c>
      <c r="J2911" s="28"/>
      <c r="K2911" s="28">
        <v>45130</v>
      </c>
      <c r="L2911">
        <v>104</v>
      </c>
      <c r="M2911">
        <v>1</v>
      </c>
      <c r="N2911">
        <v>2</v>
      </c>
      <c r="O2911">
        <v>1.2</v>
      </c>
      <c r="P2911" t="s">
        <v>14512</v>
      </c>
      <c r="Q2911">
        <f t="shared" si="45"/>
        <v>6285</v>
      </c>
      <c r="R2911">
        <f>IF(COUNTIF($A$2:A2911,A2911)=1,Q2911,"")</f>
        <v>6285</v>
      </c>
    </row>
    <row r="2912" spans="1:18">
      <c r="A2912" t="s">
        <v>10198</v>
      </c>
      <c r="B2912" t="s">
        <v>6243</v>
      </c>
      <c r="C2912" t="s">
        <v>14846</v>
      </c>
      <c r="D2912" t="s">
        <v>119</v>
      </c>
      <c r="E2912" t="s">
        <v>14517</v>
      </c>
      <c r="F2912" t="s">
        <v>16729</v>
      </c>
      <c r="G2912" t="s">
        <v>14519</v>
      </c>
      <c r="H2912" t="s">
        <v>14682</v>
      </c>
      <c r="I2912" t="s">
        <v>18971</v>
      </c>
      <c r="J2912" s="28">
        <v>45118</v>
      </c>
      <c r="K2912" s="28"/>
      <c r="M2912">
        <v>0</v>
      </c>
      <c r="N2912">
        <v>1</v>
      </c>
      <c r="O2912">
        <v>17</v>
      </c>
      <c r="P2912" t="s">
        <v>14512</v>
      </c>
      <c r="Q2912">
        <f t="shared" si="45"/>
        <v>6463</v>
      </c>
      <c r="R2912">
        <f>IF(COUNTIF($A$2:A2912,A2912)=1,Q2912,"")</f>
        <v>6463</v>
      </c>
    </row>
    <row r="2913" spans="1:18">
      <c r="A2913" t="s">
        <v>5052</v>
      </c>
      <c r="B2913" t="s">
        <v>4701</v>
      </c>
      <c r="C2913" t="s">
        <v>3098</v>
      </c>
      <c r="D2913" t="s">
        <v>100</v>
      </c>
      <c r="E2913" t="s">
        <v>14517</v>
      </c>
      <c r="F2913" t="s">
        <v>14529</v>
      </c>
      <c r="G2913" t="s">
        <v>133</v>
      </c>
      <c r="H2913" t="s">
        <v>14682</v>
      </c>
      <c r="I2913" t="s">
        <v>873</v>
      </c>
      <c r="J2913" s="28">
        <v>45437</v>
      </c>
      <c r="K2913" s="28"/>
      <c r="M2913">
        <v>0</v>
      </c>
      <c r="N2913">
        <v>1</v>
      </c>
      <c r="O2913">
        <v>2.1</v>
      </c>
      <c r="P2913" t="s">
        <v>14512</v>
      </c>
      <c r="Q2913">
        <f t="shared" si="45"/>
        <v>7000</v>
      </c>
      <c r="R2913">
        <f>IF(COUNTIF($A$2:A2913,A2913)=1,Q2913,"")</f>
        <v>7000</v>
      </c>
    </row>
    <row r="2914" spans="1:18">
      <c r="A2914" t="s">
        <v>7567</v>
      </c>
      <c r="B2914" t="s">
        <v>1528</v>
      </c>
      <c r="C2914" t="s">
        <v>3098</v>
      </c>
      <c r="D2914" t="s">
        <v>100</v>
      </c>
      <c r="E2914" t="s">
        <v>14522</v>
      </c>
      <c r="F2914" t="s">
        <v>18972</v>
      </c>
      <c r="G2914" t="s">
        <v>61</v>
      </c>
      <c r="H2914" t="s">
        <v>14938</v>
      </c>
      <c r="I2914" t="s">
        <v>2301</v>
      </c>
      <c r="J2914" s="28">
        <v>45111</v>
      </c>
      <c r="K2914" s="28"/>
      <c r="M2914">
        <v>0</v>
      </c>
      <c r="N2914">
        <v>1</v>
      </c>
      <c r="O2914">
        <v>30.2</v>
      </c>
      <c r="P2914" t="s">
        <v>14550</v>
      </c>
      <c r="Q2914">
        <f t="shared" si="45"/>
        <v>6528</v>
      </c>
      <c r="R2914">
        <f>IF(COUNTIF($A$2:A2914,A2914)=1,Q2914,"")</f>
        <v>6528</v>
      </c>
    </row>
    <row r="2915" spans="1:18">
      <c r="A2915" t="s">
        <v>18973</v>
      </c>
      <c r="B2915" t="s">
        <v>6107</v>
      </c>
      <c r="C2915" t="s">
        <v>15267</v>
      </c>
      <c r="D2915" t="s">
        <v>100</v>
      </c>
      <c r="E2915" t="s">
        <v>14517</v>
      </c>
      <c r="F2915" t="s">
        <v>18974</v>
      </c>
      <c r="G2915" t="s">
        <v>61</v>
      </c>
      <c r="H2915" t="s">
        <v>14537</v>
      </c>
      <c r="I2915" t="s">
        <v>18975</v>
      </c>
      <c r="J2915" s="28">
        <v>44738</v>
      </c>
      <c r="K2915" s="28"/>
      <c r="M2915">
        <v>0</v>
      </c>
      <c r="N2915">
        <v>1</v>
      </c>
      <c r="O2915">
        <v>13</v>
      </c>
      <c r="P2915" t="s">
        <v>14524</v>
      </c>
      <c r="Q2915">
        <f t="shared" si="45"/>
        <v>8569</v>
      </c>
      <c r="R2915">
        <f>IF(COUNTIF($A$2:A2915,A2915)=1,Q2915,"")</f>
        <v>8569</v>
      </c>
    </row>
    <row r="2916" spans="1:18">
      <c r="A2916" t="s">
        <v>6758</v>
      </c>
      <c r="B2916" t="s">
        <v>969</v>
      </c>
      <c r="C2916" t="s">
        <v>16201</v>
      </c>
      <c r="D2916" t="s">
        <v>73</v>
      </c>
      <c r="E2916" t="s">
        <v>14590</v>
      </c>
      <c r="F2916" t="s">
        <v>18976</v>
      </c>
      <c r="G2916" t="s">
        <v>61</v>
      </c>
      <c r="H2916" t="s">
        <v>14532</v>
      </c>
      <c r="I2916" t="s">
        <v>18977</v>
      </c>
      <c r="J2916" s="28">
        <v>45030</v>
      </c>
      <c r="K2916" s="28"/>
      <c r="M2916">
        <v>0</v>
      </c>
      <c r="N2916">
        <v>1</v>
      </c>
      <c r="O2916">
        <v>14.7</v>
      </c>
      <c r="P2916" t="s">
        <v>14550</v>
      </c>
      <c r="Q2916">
        <f t="shared" si="45"/>
        <v>18307</v>
      </c>
      <c r="R2916">
        <f>IF(COUNTIF($A$2:A2916,A2916)=1,Q2916,"")</f>
        <v>18307</v>
      </c>
    </row>
    <row r="2917" spans="1:18">
      <c r="A2917" t="s">
        <v>6214</v>
      </c>
      <c r="B2917" t="s">
        <v>8602</v>
      </c>
      <c r="C2917" t="s">
        <v>15399</v>
      </c>
      <c r="D2917" t="s">
        <v>52</v>
      </c>
      <c r="E2917" t="s">
        <v>14522</v>
      </c>
      <c r="F2917" t="s">
        <v>18978</v>
      </c>
      <c r="G2917" t="s">
        <v>67</v>
      </c>
      <c r="H2917" t="s">
        <v>14540</v>
      </c>
      <c r="I2917" t="s">
        <v>2509</v>
      </c>
      <c r="J2917" s="28">
        <v>45065</v>
      </c>
      <c r="K2917" s="28"/>
      <c r="M2917">
        <v>0</v>
      </c>
      <c r="N2917">
        <v>1</v>
      </c>
      <c r="P2917" t="s">
        <v>14512</v>
      </c>
      <c r="Q2917">
        <f t="shared" si="45"/>
        <v>105804</v>
      </c>
      <c r="R2917">
        <f>IF(COUNTIF($A$2:A2917,A2917)=1,Q2917,"")</f>
        <v>105804</v>
      </c>
    </row>
    <row r="2918" spans="1:18">
      <c r="A2918" t="s">
        <v>5492</v>
      </c>
      <c r="B2918" t="s">
        <v>4081</v>
      </c>
      <c r="C2918" t="s">
        <v>15688</v>
      </c>
      <c r="D2918" t="s">
        <v>52</v>
      </c>
      <c r="E2918" t="s">
        <v>14558</v>
      </c>
      <c r="F2918" t="s">
        <v>18979</v>
      </c>
      <c r="G2918" t="s">
        <v>14588</v>
      </c>
      <c r="H2918" t="s">
        <v>14568</v>
      </c>
      <c r="I2918" t="s">
        <v>283</v>
      </c>
      <c r="J2918" s="28">
        <v>45413</v>
      </c>
      <c r="K2918" s="28">
        <v>45478</v>
      </c>
      <c r="L2918">
        <v>199</v>
      </c>
      <c r="M2918">
        <v>0</v>
      </c>
      <c r="N2918">
        <v>1</v>
      </c>
      <c r="O2918">
        <v>12.3</v>
      </c>
      <c r="P2918" t="s">
        <v>14550</v>
      </c>
      <c r="Q2918">
        <f t="shared" si="45"/>
        <v>107528</v>
      </c>
      <c r="R2918">
        <f>IF(COUNTIF($A$2:A2918,A2918)=1,Q2918,"")</f>
        <v>107528</v>
      </c>
    </row>
    <row r="2919" spans="1:18">
      <c r="A2919" t="s">
        <v>10936</v>
      </c>
      <c r="B2919" t="s">
        <v>871</v>
      </c>
      <c r="C2919" t="s">
        <v>15133</v>
      </c>
      <c r="D2919" t="s">
        <v>100</v>
      </c>
      <c r="E2919" t="s">
        <v>14509</v>
      </c>
      <c r="F2919" t="s">
        <v>18980</v>
      </c>
      <c r="G2919" t="s">
        <v>14588</v>
      </c>
      <c r="H2919" t="s">
        <v>14545</v>
      </c>
      <c r="I2919" t="s">
        <v>558</v>
      </c>
      <c r="J2919" s="28">
        <v>45490</v>
      </c>
      <c r="K2919" s="28"/>
      <c r="M2919">
        <v>0</v>
      </c>
      <c r="N2919">
        <v>1</v>
      </c>
      <c r="O2919">
        <v>31.3</v>
      </c>
      <c r="P2919" t="s">
        <v>14550</v>
      </c>
      <c r="Q2919">
        <f t="shared" si="45"/>
        <v>9566</v>
      </c>
      <c r="R2919">
        <f>IF(COUNTIF($A$2:A2919,A2919)=1,Q2919,"")</f>
        <v>9566</v>
      </c>
    </row>
    <row r="2920" spans="1:18">
      <c r="A2920" t="s">
        <v>18981</v>
      </c>
      <c r="B2920" t="s">
        <v>1224</v>
      </c>
      <c r="C2920" t="s">
        <v>3098</v>
      </c>
      <c r="D2920" t="s">
        <v>119</v>
      </c>
      <c r="E2920" t="s">
        <v>14590</v>
      </c>
      <c r="F2920" t="s">
        <v>18982</v>
      </c>
      <c r="G2920" t="s">
        <v>90</v>
      </c>
      <c r="H2920" t="s">
        <v>14549</v>
      </c>
      <c r="I2920" t="s">
        <v>2081</v>
      </c>
      <c r="J2920" s="28">
        <v>45226</v>
      </c>
      <c r="K2920" s="28"/>
      <c r="M2920">
        <v>0</v>
      </c>
      <c r="N2920">
        <v>1</v>
      </c>
      <c r="O2920">
        <v>9.1</v>
      </c>
      <c r="P2920" t="s">
        <v>14550</v>
      </c>
      <c r="Q2920">
        <f t="shared" si="45"/>
        <v>8884</v>
      </c>
      <c r="R2920">
        <f>IF(COUNTIF($A$2:A2920,A2920)=1,Q2920,"")</f>
        <v>8884</v>
      </c>
    </row>
    <row r="2921" spans="1:18">
      <c r="A2921" t="s">
        <v>18983</v>
      </c>
      <c r="B2921" t="s">
        <v>1473</v>
      </c>
      <c r="C2921" t="s">
        <v>16078</v>
      </c>
      <c r="D2921" t="s">
        <v>73</v>
      </c>
      <c r="E2921" t="s">
        <v>14590</v>
      </c>
      <c r="F2921" t="s">
        <v>18984</v>
      </c>
      <c r="G2921" t="s">
        <v>53</v>
      </c>
      <c r="H2921" t="s">
        <v>14537</v>
      </c>
      <c r="I2921" t="s">
        <v>1076</v>
      </c>
      <c r="J2921" s="28">
        <v>45250</v>
      </c>
      <c r="K2921" s="28"/>
      <c r="M2921">
        <v>0</v>
      </c>
      <c r="N2921">
        <v>1</v>
      </c>
      <c r="O2921">
        <v>24.2</v>
      </c>
      <c r="P2921" t="s">
        <v>14516</v>
      </c>
      <c r="Q2921">
        <f t="shared" si="45"/>
        <v>31673</v>
      </c>
      <c r="R2921">
        <f>IF(COUNTIF($A$2:A2921,A2921)=1,Q2921,"")</f>
        <v>31673</v>
      </c>
    </row>
    <row r="2922" spans="1:18">
      <c r="A2922" t="s">
        <v>18985</v>
      </c>
      <c r="B2922" t="s">
        <v>547</v>
      </c>
      <c r="C2922" t="s">
        <v>14755</v>
      </c>
      <c r="D2922" t="s">
        <v>100</v>
      </c>
      <c r="E2922" t="s">
        <v>14558</v>
      </c>
      <c r="F2922" t="s">
        <v>18986</v>
      </c>
      <c r="G2922" t="s">
        <v>67</v>
      </c>
      <c r="H2922" t="s">
        <v>14506</v>
      </c>
      <c r="I2922" t="s">
        <v>614</v>
      </c>
      <c r="J2922" s="28">
        <v>45283</v>
      </c>
      <c r="K2922" s="28">
        <v>45325</v>
      </c>
      <c r="L2922">
        <v>83</v>
      </c>
      <c r="M2922">
        <v>0</v>
      </c>
      <c r="N2922">
        <v>1</v>
      </c>
      <c r="O2922">
        <v>22.7</v>
      </c>
      <c r="P2922" t="s">
        <v>14524</v>
      </c>
      <c r="Q2922">
        <f t="shared" si="45"/>
        <v>8236</v>
      </c>
      <c r="R2922">
        <f>IF(COUNTIF($A$2:A2922,A2922)=1,Q2922,"")</f>
        <v>8236</v>
      </c>
    </row>
    <row r="2923" spans="1:18">
      <c r="A2923" t="s">
        <v>12324</v>
      </c>
      <c r="B2923" t="s">
        <v>1819</v>
      </c>
      <c r="C2923" t="s">
        <v>17283</v>
      </c>
      <c r="D2923" t="s">
        <v>73</v>
      </c>
      <c r="E2923" t="s">
        <v>14558</v>
      </c>
      <c r="F2923" t="s">
        <v>18987</v>
      </c>
      <c r="G2923" t="s">
        <v>14519</v>
      </c>
      <c r="H2923" t="s">
        <v>14560</v>
      </c>
      <c r="I2923" t="s">
        <v>691</v>
      </c>
      <c r="J2923" s="28">
        <v>44680</v>
      </c>
      <c r="K2923" s="28">
        <v>44751</v>
      </c>
      <c r="L2923">
        <v>148</v>
      </c>
      <c r="M2923">
        <v>0</v>
      </c>
      <c r="N2923">
        <v>1</v>
      </c>
      <c r="P2923" t="s">
        <v>14524</v>
      </c>
      <c r="Q2923">
        <f t="shared" si="45"/>
        <v>26371</v>
      </c>
      <c r="R2923">
        <f>IF(COUNTIF($A$2:A2923,A2923)=1,Q2923,"")</f>
        <v>26371</v>
      </c>
    </row>
    <row r="2924" spans="1:18">
      <c r="A2924" t="s">
        <v>10002</v>
      </c>
      <c r="B2924" t="s">
        <v>2303</v>
      </c>
      <c r="C2924" t="s">
        <v>15267</v>
      </c>
      <c r="D2924" t="s">
        <v>100</v>
      </c>
      <c r="E2924" t="s">
        <v>14590</v>
      </c>
      <c r="F2924" t="s">
        <v>18988</v>
      </c>
      <c r="G2924" t="s">
        <v>74</v>
      </c>
      <c r="H2924" t="s">
        <v>14565</v>
      </c>
      <c r="I2924" t="s">
        <v>6042</v>
      </c>
      <c r="J2924" s="28">
        <v>45764</v>
      </c>
      <c r="K2924" s="28"/>
      <c r="M2924">
        <v>0</v>
      </c>
      <c r="N2924">
        <v>1</v>
      </c>
      <c r="O2924">
        <v>25.6</v>
      </c>
      <c r="P2924" t="s">
        <v>14524</v>
      </c>
      <c r="Q2924">
        <f t="shared" si="45"/>
        <v>3852</v>
      </c>
      <c r="R2924">
        <f>IF(COUNTIF($A$2:A2924,A2924)=1,Q2924,"")</f>
        <v>3852</v>
      </c>
    </row>
    <row r="2925" spans="1:18">
      <c r="A2925" t="s">
        <v>6955</v>
      </c>
      <c r="B2925" t="s">
        <v>3299</v>
      </c>
      <c r="C2925" t="s">
        <v>15518</v>
      </c>
      <c r="D2925" t="s">
        <v>119</v>
      </c>
      <c r="E2925" t="s">
        <v>14543</v>
      </c>
      <c r="F2925" t="s">
        <v>18989</v>
      </c>
      <c r="G2925" t="s">
        <v>61</v>
      </c>
      <c r="H2925" t="s">
        <v>14619</v>
      </c>
      <c r="I2925" t="s">
        <v>2624</v>
      </c>
      <c r="J2925" s="28">
        <v>45141</v>
      </c>
      <c r="K2925" s="28">
        <v>45123</v>
      </c>
      <c r="L2925">
        <v>44</v>
      </c>
      <c r="M2925">
        <v>1</v>
      </c>
      <c r="N2925">
        <v>2</v>
      </c>
      <c r="O2925">
        <v>21.2</v>
      </c>
      <c r="P2925" t="s">
        <v>14512</v>
      </c>
      <c r="Q2925">
        <f t="shared" si="45"/>
        <v>5065</v>
      </c>
      <c r="R2925">
        <f>IF(COUNTIF($A$2:A2925,A2925)=1,Q2925,"")</f>
        <v>5065</v>
      </c>
    </row>
    <row r="2926" spans="1:18">
      <c r="A2926" t="s">
        <v>3958</v>
      </c>
      <c r="B2926" t="s">
        <v>311</v>
      </c>
      <c r="C2926" t="s">
        <v>15925</v>
      </c>
      <c r="D2926" t="s">
        <v>60</v>
      </c>
      <c r="E2926" t="s">
        <v>14543</v>
      </c>
      <c r="F2926" t="s">
        <v>18990</v>
      </c>
      <c r="G2926" t="s">
        <v>53</v>
      </c>
      <c r="H2926" t="s">
        <v>14580</v>
      </c>
      <c r="I2926" t="s">
        <v>2026</v>
      </c>
      <c r="J2926" s="28">
        <v>45568</v>
      </c>
      <c r="K2926" s="28">
        <v>45612</v>
      </c>
      <c r="L2926">
        <v>172</v>
      </c>
      <c r="M2926">
        <v>0</v>
      </c>
      <c r="N2926">
        <v>1</v>
      </c>
      <c r="P2926" t="s">
        <v>14512</v>
      </c>
      <c r="Q2926">
        <f t="shared" si="45"/>
        <v>6993</v>
      </c>
      <c r="R2926">
        <f>IF(COUNTIF($A$2:A2926,A2926)=1,Q2926,"")</f>
        <v>6993</v>
      </c>
    </row>
    <row r="2927" spans="1:18">
      <c r="A2927" t="s">
        <v>8418</v>
      </c>
      <c r="B2927" t="s">
        <v>1000</v>
      </c>
      <c r="C2927" t="s">
        <v>14569</v>
      </c>
      <c r="D2927" t="s">
        <v>73</v>
      </c>
      <c r="E2927" t="s">
        <v>14517</v>
      </c>
      <c r="F2927" t="s">
        <v>18991</v>
      </c>
      <c r="G2927" t="s">
        <v>14519</v>
      </c>
      <c r="H2927" t="s">
        <v>14565</v>
      </c>
      <c r="I2927" t="s">
        <v>2635</v>
      </c>
      <c r="J2927" s="28">
        <v>45167</v>
      </c>
      <c r="K2927" s="28"/>
      <c r="M2927">
        <v>0</v>
      </c>
      <c r="N2927">
        <v>1</v>
      </c>
      <c r="O2927">
        <v>5.8</v>
      </c>
      <c r="P2927" t="s">
        <v>14516</v>
      </c>
      <c r="Q2927">
        <f t="shared" si="45"/>
        <v>29760</v>
      </c>
      <c r="R2927">
        <f>IF(COUNTIF($A$2:A2927,A2927)=1,Q2927,"")</f>
        <v>29760</v>
      </c>
    </row>
    <row r="2928" spans="1:18">
      <c r="A2928" t="s">
        <v>13847</v>
      </c>
      <c r="B2928" t="s">
        <v>1722</v>
      </c>
      <c r="C2928" t="s">
        <v>3098</v>
      </c>
      <c r="D2928" t="s">
        <v>119</v>
      </c>
      <c r="E2928" t="s">
        <v>14504</v>
      </c>
      <c r="F2928" t="s">
        <v>18992</v>
      </c>
      <c r="G2928" t="s">
        <v>14519</v>
      </c>
      <c r="H2928" t="s">
        <v>15505</v>
      </c>
      <c r="I2928" t="s">
        <v>2294</v>
      </c>
      <c r="J2928" s="28">
        <v>44955</v>
      </c>
      <c r="K2928" s="28"/>
      <c r="M2928">
        <v>0</v>
      </c>
      <c r="N2928">
        <v>1</v>
      </c>
      <c r="P2928" t="s">
        <v>14516</v>
      </c>
      <c r="Q2928">
        <f t="shared" si="45"/>
        <v>8210</v>
      </c>
      <c r="R2928">
        <f>IF(COUNTIF($A$2:A2928,A2928)=1,Q2928,"")</f>
        <v>8210</v>
      </c>
    </row>
    <row r="2929" spans="1:18">
      <c r="A2929" t="s">
        <v>18993</v>
      </c>
      <c r="B2929" t="s">
        <v>2060</v>
      </c>
      <c r="C2929" t="s">
        <v>3098</v>
      </c>
      <c r="D2929" t="s">
        <v>119</v>
      </c>
      <c r="E2929" t="s">
        <v>14522</v>
      </c>
      <c r="F2929" t="s">
        <v>18994</v>
      </c>
      <c r="G2929" t="s">
        <v>67</v>
      </c>
      <c r="H2929" t="s">
        <v>14901</v>
      </c>
      <c r="I2929" t="s">
        <v>4643</v>
      </c>
      <c r="J2929" s="28">
        <v>44725</v>
      </c>
      <c r="K2929" s="28"/>
      <c r="M2929">
        <v>0</v>
      </c>
      <c r="N2929">
        <v>1</v>
      </c>
      <c r="O2929">
        <v>19.600000000000001</v>
      </c>
      <c r="P2929" t="s">
        <v>14550</v>
      </c>
      <c r="Q2929">
        <f t="shared" si="45"/>
        <v>11238</v>
      </c>
      <c r="R2929">
        <f>IF(COUNTIF($A$2:A2929,A2929)=1,Q2929,"")</f>
        <v>11238</v>
      </c>
    </row>
    <row r="2930" spans="1:18">
      <c r="A2930" t="s">
        <v>18995</v>
      </c>
      <c r="B2930" t="s">
        <v>330</v>
      </c>
      <c r="C2930" t="s">
        <v>15279</v>
      </c>
      <c r="D2930" t="s">
        <v>60</v>
      </c>
      <c r="E2930" t="s">
        <v>14590</v>
      </c>
      <c r="F2930" t="s">
        <v>14593</v>
      </c>
      <c r="G2930" t="s">
        <v>133</v>
      </c>
      <c r="H2930" t="s">
        <v>14532</v>
      </c>
      <c r="I2930" t="s">
        <v>1049</v>
      </c>
      <c r="J2930" s="28">
        <v>45457</v>
      </c>
      <c r="K2930" s="28"/>
      <c r="M2930">
        <v>0</v>
      </c>
      <c r="N2930">
        <v>1</v>
      </c>
      <c r="O2930">
        <v>20</v>
      </c>
      <c r="P2930" t="s">
        <v>14550</v>
      </c>
      <c r="Q2930">
        <f t="shared" si="45"/>
        <v>8000</v>
      </c>
      <c r="R2930">
        <f>IF(COUNTIF($A$2:A2930,A2930)=1,Q2930,"")</f>
        <v>8000</v>
      </c>
    </row>
    <row r="2931" spans="1:18">
      <c r="A2931" t="s">
        <v>18996</v>
      </c>
      <c r="B2931" t="s">
        <v>2618</v>
      </c>
      <c r="C2931" t="s">
        <v>16078</v>
      </c>
      <c r="D2931" t="s">
        <v>119</v>
      </c>
      <c r="E2931" t="s">
        <v>14543</v>
      </c>
      <c r="F2931" t="s">
        <v>14593</v>
      </c>
      <c r="G2931" t="s">
        <v>133</v>
      </c>
      <c r="H2931" t="s">
        <v>14540</v>
      </c>
      <c r="I2931" t="s">
        <v>400</v>
      </c>
      <c r="J2931" s="28">
        <v>44828</v>
      </c>
      <c r="K2931" s="28">
        <v>44777</v>
      </c>
      <c r="L2931">
        <v>23</v>
      </c>
      <c r="M2931">
        <v>0</v>
      </c>
      <c r="N2931">
        <v>1</v>
      </c>
      <c r="O2931">
        <v>18.399999999999999</v>
      </c>
      <c r="P2931" t="s">
        <v>14512</v>
      </c>
      <c r="Q2931">
        <f t="shared" si="45"/>
        <v>8000</v>
      </c>
      <c r="R2931">
        <f>IF(COUNTIF($A$2:A2931,A2931)=1,Q2931,"")</f>
        <v>8000</v>
      </c>
    </row>
    <row r="2932" spans="1:18">
      <c r="A2932" t="s">
        <v>12047</v>
      </c>
      <c r="B2932" t="s">
        <v>8327</v>
      </c>
      <c r="C2932" t="s">
        <v>3098</v>
      </c>
      <c r="D2932" t="s">
        <v>52</v>
      </c>
      <c r="E2932" t="s">
        <v>14522</v>
      </c>
      <c r="F2932" t="s">
        <v>18997</v>
      </c>
      <c r="G2932" t="s">
        <v>80</v>
      </c>
      <c r="H2932" t="s">
        <v>14568</v>
      </c>
      <c r="I2932" t="s">
        <v>16367</v>
      </c>
      <c r="J2932" s="28">
        <v>45681</v>
      </c>
      <c r="K2932" s="28"/>
      <c r="M2932">
        <v>0</v>
      </c>
      <c r="N2932">
        <v>1</v>
      </c>
      <c r="O2932">
        <v>33.9</v>
      </c>
      <c r="P2932" t="s">
        <v>14524</v>
      </c>
      <c r="Q2932">
        <f t="shared" si="45"/>
        <v>71790</v>
      </c>
      <c r="R2932">
        <f>IF(COUNTIF($A$2:A2932,A2932)=1,Q2932,"")</f>
        <v>71790</v>
      </c>
    </row>
    <row r="2933" spans="1:18">
      <c r="A2933" t="s">
        <v>18998</v>
      </c>
      <c r="B2933" t="s">
        <v>6847</v>
      </c>
      <c r="C2933" t="s">
        <v>14812</v>
      </c>
      <c r="D2933" t="s">
        <v>52</v>
      </c>
      <c r="E2933" t="s">
        <v>14509</v>
      </c>
      <c r="F2933" t="s">
        <v>18999</v>
      </c>
      <c r="G2933" t="s">
        <v>14519</v>
      </c>
      <c r="H2933" t="s">
        <v>14568</v>
      </c>
      <c r="I2933" t="s">
        <v>2641</v>
      </c>
      <c r="J2933" s="28">
        <v>45617</v>
      </c>
      <c r="K2933" s="28"/>
      <c r="M2933">
        <v>0</v>
      </c>
      <c r="N2933">
        <v>1</v>
      </c>
      <c r="O2933">
        <v>10.6</v>
      </c>
      <c r="P2933" t="s">
        <v>14524</v>
      </c>
      <c r="Q2933">
        <f t="shared" si="45"/>
        <v>187609</v>
      </c>
      <c r="R2933">
        <f>IF(COUNTIF($A$2:A2933,A2933)=1,Q2933,"")</f>
        <v>187609</v>
      </c>
    </row>
    <row r="2934" spans="1:18">
      <c r="A2934" t="s">
        <v>19000</v>
      </c>
      <c r="B2934" t="s">
        <v>3483</v>
      </c>
      <c r="C2934" t="s">
        <v>15431</v>
      </c>
      <c r="D2934" t="s">
        <v>119</v>
      </c>
      <c r="E2934" t="s">
        <v>14543</v>
      </c>
      <c r="F2934" t="s">
        <v>19001</v>
      </c>
      <c r="G2934" t="s">
        <v>14588</v>
      </c>
      <c r="H2934" t="s">
        <v>14527</v>
      </c>
      <c r="I2934" t="s">
        <v>1672</v>
      </c>
      <c r="J2934" s="28">
        <v>45721</v>
      </c>
      <c r="K2934" s="28">
        <v>45653</v>
      </c>
      <c r="L2934">
        <v>95</v>
      </c>
      <c r="M2934">
        <v>0</v>
      </c>
      <c r="N2934">
        <v>1</v>
      </c>
      <c r="O2934">
        <v>32.799999999999997</v>
      </c>
      <c r="P2934" t="s">
        <v>14516</v>
      </c>
      <c r="Q2934">
        <f t="shared" si="45"/>
        <v>9402</v>
      </c>
      <c r="R2934">
        <f>IF(COUNTIF($A$2:A2934,A2934)=1,Q2934,"")</f>
        <v>9402</v>
      </c>
    </row>
    <row r="2935" spans="1:18">
      <c r="A2935" t="s">
        <v>9368</v>
      </c>
      <c r="B2935" t="s">
        <v>2630</v>
      </c>
      <c r="C2935" t="s">
        <v>17056</v>
      </c>
      <c r="D2935" t="s">
        <v>73</v>
      </c>
      <c r="E2935" t="s">
        <v>14543</v>
      </c>
      <c r="F2935" t="s">
        <v>19002</v>
      </c>
      <c r="G2935" t="s">
        <v>61</v>
      </c>
      <c r="H2935" t="s">
        <v>17191</v>
      </c>
      <c r="I2935" t="s">
        <v>19003</v>
      </c>
      <c r="J2935" s="28">
        <v>45594</v>
      </c>
      <c r="K2935" s="28">
        <v>45654</v>
      </c>
      <c r="L2935">
        <v>155</v>
      </c>
      <c r="M2935">
        <v>1</v>
      </c>
      <c r="N2935">
        <v>1</v>
      </c>
      <c r="O2935">
        <v>1.2</v>
      </c>
      <c r="P2935" t="s">
        <v>14507</v>
      </c>
      <c r="Q2935">
        <f t="shared" si="45"/>
        <v>32394</v>
      </c>
      <c r="R2935">
        <f>IF(COUNTIF($A$2:A2935,A2935)=1,Q2935,"")</f>
        <v>32394</v>
      </c>
    </row>
    <row r="2936" spans="1:18">
      <c r="A2936" t="s">
        <v>19004</v>
      </c>
      <c r="B2936" t="s">
        <v>2542</v>
      </c>
      <c r="C2936" t="s">
        <v>17014</v>
      </c>
      <c r="D2936" t="s">
        <v>52</v>
      </c>
      <c r="E2936" t="s">
        <v>14509</v>
      </c>
      <c r="F2936" t="s">
        <v>19005</v>
      </c>
      <c r="G2936" t="s">
        <v>14519</v>
      </c>
      <c r="H2936" t="s">
        <v>14560</v>
      </c>
      <c r="I2936" t="s">
        <v>571</v>
      </c>
      <c r="J2936" s="28">
        <v>44655</v>
      </c>
      <c r="K2936" s="28"/>
      <c r="M2936">
        <v>0</v>
      </c>
      <c r="N2936">
        <v>1</v>
      </c>
      <c r="O2936">
        <v>7.8</v>
      </c>
      <c r="P2936" t="s">
        <v>14524</v>
      </c>
      <c r="Q2936">
        <f t="shared" si="45"/>
        <v>166270</v>
      </c>
      <c r="R2936">
        <f>IF(COUNTIF($A$2:A2936,A2936)=1,Q2936,"")</f>
        <v>166270</v>
      </c>
    </row>
    <row r="2937" spans="1:18">
      <c r="A2937" t="s">
        <v>5022</v>
      </c>
      <c r="B2937" t="s">
        <v>1086</v>
      </c>
      <c r="C2937" t="s">
        <v>16675</v>
      </c>
      <c r="D2937" t="s">
        <v>60</v>
      </c>
      <c r="E2937" t="s">
        <v>14543</v>
      </c>
      <c r="F2937" t="s">
        <v>19006</v>
      </c>
      <c r="G2937" t="s">
        <v>67</v>
      </c>
      <c r="H2937" t="s">
        <v>14568</v>
      </c>
      <c r="I2937" t="s">
        <v>2023</v>
      </c>
      <c r="J2937" s="28">
        <v>44979</v>
      </c>
      <c r="K2937" s="28">
        <v>45042</v>
      </c>
      <c r="L2937">
        <v>173</v>
      </c>
      <c r="M2937">
        <v>0</v>
      </c>
      <c r="N2937">
        <v>1</v>
      </c>
      <c r="O2937">
        <v>27.5</v>
      </c>
      <c r="P2937" t="s">
        <v>14512</v>
      </c>
      <c r="Q2937">
        <f t="shared" si="45"/>
        <v>17125</v>
      </c>
      <c r="R2937">
        <f>IF(COUNTIF($A$2:A2937,A2937)=1,Q2937,"")</f>
        <v>17125</v>
      </c>
    </row>
    <row r="2938" spans="1:18">
      <c r="A2938" t="s">
        <v>9891</v>
      </c>
      <c r="B2938" t="s">
        <v>7077</v>
      </c>
      <c r="C2938" t="s">
        <v>15747</v>
      </c>
      <c r="D2938" t="s">
        <v>73</v>
      </c>
      <c r="E2938" t="s">
        <v>14590</v>
      </c>
      <c r="F2938" t="s">
        <v>14723</v>
      </c>
      <c r="G2938" t="s">
        <v>90</v>
      </c>
      <c r="H2938" t="s">
        <v>14619</v>
      </c>
      <c r="I2938" t="s">
        <v>2818</v>
      </c>
      <c r="J2938" s="28">
        <v>45298</v>
      </c>
      <c r="K2938" s="28"/>
      <c r="M2938">
        <v>0</v>
      </c>
      <c r="N2938">
        <v>1</v>
      </c>
      <c r="O2938">
        <v>33.4</v>
      </c>
      <c r="P2938" t="s">
        <v>14524</v>
      </c>
      <c r="Q2938">
        <f t="shared" si="45"/>
        <v>15000</v>
      </c>
      <c r="R2938">
        <f>IF(COUNTIF($A$2:A2938,A2938)=1,Q2938,"")</f>
        <v>15000</v>
      </c>
    </row>
    <row r="2939" spans="1:18">
      <c r="A2939" t="s">
        <v>3774</v>
      </c>
      <c r="B2939" t="s">
        <v>7574</v>
      </c>
      <c r="C2939" t="s">
        <v>14722</v>
      </c>
      <c r="D2939" t="s">
        <v>73</v>
      </c>
      <c r="E2939" t="s">
        <v>14522</v>
      </c>
      <c r="F2939" t="s">
        <v>19007</v>
      </c>
      <c r="G2939" t="s">
        <v>53</v>
      </c>
      <c r="H2939" t="s">
        <v>14712</v>
      </c>
      <c r="I2939" t="s">
        <v>19008</v>
      </c>
      <c r="J2939" s="28">
        <v>45517</v>
      </c>
      <c r="K2939" s="28"/>
      <c r="M2939">
        <v>0</v>
      </c>
      <c r="N2939">
        <v>1</v>
      </c>
      <c r="O2939">
        <v>24.6</v>
      </c>
      <c r="P2939" t="s">
        <v>14512</v>
      </c>
      <c r="Q2939">
        <f t="shared" si="45"/>
        <v>12619</v>
      </c>
      <c r="R2939">
        <f>IF(COUNTIF($A$2:A2939,A2939)=1,Q2939,"")</f>
        <v>12619</v>
      </c>
    </row>
    <row r="2940" spans="1:18">
      <c r="A2940" t="s">
        <v>12560</v>
      </c>
      <c r="B2940" t="s">
        <v>749</v>
      </c>
      <c r="C2940" t="s">
        <v>14876</v>
      </c>
      <c r="D2940" t="s">
        <v>73</v>
      </c>
      <c r="E2940" t="s">
        <v>14504</v>
      </c>
      <c r="F2940" t="s">
        <v>19009</v>
      </c>
      <c r="G2940" t="s">
        <v>133</v>
      </c>
      <c r="H2940" t="s">
        <v>14682</v>
      </c>
      <c r="I2940" t="s">
        <v>4705</v>
      </c>
      <c r="J2940" s="28">
        <v>45533</v>
      </c>
      <c r="K2940" s="28"/>
      <c r="M2940">
        <v>0</v>
      </c>
      <c r="N2940">
        <v>1</v>
      </c>
      <c r="O2940">
        <v>1.7</v>
      </c>
      <c r="P2940" t="s">
        <v>14524</v>
      </c>
      <c r="Q2940">
        <f t="shared" si="45"/>
        <v>27678</v>
      </c>
      <c r="R2940">
        <f>IF(COUNTIF($A$2:A2940,A2940)=1,Q2940,"")</f>
        <v>27678</v>
      </c>
    </row>
    <row r="2941" spans="1:18">
      <c r="A2941" t="s">
        <v>8156</v>
      </c>
      <c r="B2941" t="s">
        <v>5319</v>
      </c>
      <c r="C2941" t="s">
        <v>16675</v>
      </c>
      <c r="D2941" t="s">
        <v>73</v>
      </c>
      <c r="E2941" t="s">
        <v>14509</v>
      </c>
      <c r="F2941" t="s">
        <v>19010</v>
      </c>
      <c r="G2941" t="s">
        <v>80</v>
      </c>
      <c r="H2941" t="s">
        <v>14532</v>
      </c>
      <c r="I2941" t="s">
        <v>977</v>
      </c>
      <c r="J2941" s="28">
        <v>45576</v>
      </c>
      <c r="K2941" s="28"/>
      <c r="M2941">
        <v>0</v>
      </c>
      <c r="N2941">
        <v>1</v>
      </c>
      <c r="O2941">
        <v>3.9</v>
      </c>
      <c r="P2941" t="s">
        <v>14516</v>
      </c>
      <c r="Q2941">
        <f t="shared" si="45"/>
        <v>40255</v>
      </c>
      <c r="R2941">
        <f>IF(COUNTIF($A$2:A2941,A2941)=1,Q2941,"")</f>
        <v>40255</v>
      </c>
    </row>
    <row r="2942" spans="1:18">
      <c r="A2942" t="s">
        <v>6370</v>
      </c>
      <c r="B2942" t="s">
        <v>370</v>
      </c>
      <c r="C2942" t="s">
        <v>14893</v>
      </c>
      <c r="D2942" t="s">
        <v>52</v>
      </c>
      <c r="E2942" t="s">
        <v>14558</v>
      </c>
      <c r="F2942" t="s">
        <v>19011</v>
      </c>
      <c r="G2942" t="s">
        <v>61</v>
      </c>
      <c r="H2942" t="s">
        <v>14549</v>
      </c>
      <c r="I2942" t="s">
        <v>3009</v>
      </c>
      <c r="J2942" s="28">
        <v>45421</v>
      </c>
      <c r="K2942" s="28">
        <v>45372</v>
      </c>
      <c r="L2942">
        <v>113</v>
      </c>
      <c r="M2942">
        <v>0</v>
      </c>
      <c r="N2942">
        <v>1</v>
      </c>
      <c r="O2942">
        <v>3</v>
      </c>
      <c r="P2942" t="s">
        <v>14524</v>
      </c>
      <c r="Q2942">
        <f t="shared" si="45"/>
        <v>150174</v>
      </c>
      <c r="R2942">
        <f>IF(COUNTIF($A$2:A2942,A2942)=1,Q2942,"")</f>
        <v>150174</v>
      </c>
    </row>
    <row r="2943" spans="1:18">
      <c r="A2943" t="s">
        <v>3577</v>
      </c>
      <c r="B2943" t="s">
        <v>5865</v>
      </c>
      <c r="C2943" t="s">
        <v>15361</v>
      </c>
      <c r="D2943" t="s">
        <v>100</v>
      </c>
      <c r="E2943" t="s">
        <v>14509</v>
      </c>
      <c r="F2943" t="s">
        <v>19012</v>
      </c>
      <c r="G2943" t="s">
        <v>133</v>
      </c>
      <c r="H2943" t="s">
        <v>14639</v>
      </c>
      <c r="I2943" t="s">
        <v>3650</v>
      </c>
      <c r="J2943" s="28">
        <v>44952</v>
      </c>
      <c r="K2943" s="28"/>
      <c r="M2943">
        <v>0</v>
      </c>
      <c r="N2943">
        <v>1</v>
      </c>
      <c r="O2943">
        <v>21.1</v>
      </c>
      <c r="P2943" t="s">
        <v>14524</v>
      </c>
      <c r="Q2943">
        <f t="shared" si="45"/>
        <v>9405</v>
      </c>
      <c r="R2943">
        <f>IF(COUNTIF($A$2:A2943,A2943)=1,Q2943,"")</f>
        <v>9405</v>
      </c>
    </row>
    <row r="2944" spans="1:18">
      <c r="A2944" t="s">
        <v>19013</v>
      </c>
      <c r="B2944" t="s">
        <v>187</v>
      </c>
      <c r="C2944" t="s">
        <v>14776</v>
      </c>
      <c r="D2944" t="s">
        <v>52</v>
      </c>
      <c r="E2944" t="s">
        <v>14543</v>
      </c>
      <c r="F2944" t="s">
        <v>19014</v>
      </c>
      <c r="G2944" t="s">
        <v>80</v>
      </c>
      <c r="H2944" t="s">
        <v>14639</v>
      </c>
      <c r="I2944" t="s">
        <v>251</v>
      </c>
      <c r="J2944" s="28">
        <v>44899</v>
      </c>
      <c r="K2944" s="28">
        <v>45013</v>
      </c>
      <c r="L2944">
        <v>165</v>
      </c>
      <c r="M2944">
        <v>0</v>
      </c>
      <c r="N2944">
        <v>1</v>
      </c>
      <c r="O2944">
        <v>8.6</v>
      </c>
      <c r="P2944" t="s">
        <v>14516</v>
      </c>
      <c r="Q2944">
        <f t="shared" si="45"/>
        <v>48376</v>
      </c>
      <c r="R2944">
        <f>IF(COUNTIF($A$2:A2944,A2944)=1,Q2944,"")</f>
        <v>48376</v>
      </c>
    </row>
    <row r="2945" spans="1:18">
      <c r="A2945" t="s">
        <v>19015</v>
      </c>
      <c r="B2945" t="s">
        <v>2572</v>
      </c>
      <c r="C2945" t="s">
        <v>15354</v>
      </c>
      <c r="D2945" t="s">
        <v>100</v>
      </c>
      <c r="E2945" t="s">
        <v>14522</v>
      </c>
      <c r="F2945" t="s">
        <v>19016</v>
      </c>
      <c r="G2945" t="s">
        <v>80</v>
      </c>
      <c r="H2945" t="s">
        <v>14635</v>
      </c>
      <c r="I2945" t="s">
        <v>2162</v>
      </c>
      <c r="J2945" s="28">
        <v>44625</v>
      </c>
      <c r="K2945" s="28"/>
      <c r="M2945">
        <v>0</v>
      </c>
      <c r="N2945">
        <v>1</v>
      </c>
      <c r="O2945">
        <v>24.8</v>
      </c>
      <c r="P2945" t="s">
        <v>14507</v>
      </c>
      <c r="Q2945">
        <f t="shared" si="45"/>
        <v>3081</v>
      </c>
      <c r="R2945">
        <f>IF(COUNTIF($A$2:A2945,A2945)=1,Q2945,"")</f>
        <v>3081</v>
      </c>
    </row>
    <row r="2946" spans="1:18">
      <c r="A2946" t="s">
        <v>6934</v>
      </c>
      <c r="B2946" t="s">
        <v>1844</v>
      </c>
      <c r="C2946" t="s">
        <v>3098</v>
      </c>
      <c r="D2946" t="s">
        <v>52</v>
      </c>
      <c r="E2946" t="s">
        <v>14522</v>
      </c>
      <c r="F2946" t="s">
        <v>19017</v>
      </c>
      <c r="G2946" t="s">
        <v>90</v>
      </c>
      <c r="H2946" t="s">
        <v>14619</v>
      </c>
      <c r="I2946" t="s">
        <v>1416</v>
      </c>
      <c r="J2946" s="28">
        <v>45059</v>
      </c>
      <c r="K2946" s="28"/>
      <c r="M2946">
        <v>0</v>
      </c>
      <c r="N2946">
        <v>1</v>
      </c>
      <c r="O2946">
        <v>11</v>
      </c>
      <c r="P2946" t="s">
        <v>14512</v>
      </c>
      <c r="Q2946">
        <f t="shared" ref="Q2946:Q3009" si="46">IFERROR(IF(RIGHT(UPPER(TRIM(F2946)),1)="K",VALUE(SUBSTITUTE(SUBSTITUTE(LEFT(TRIM(F2946),LEN(TRIM(F2946))-1),"$",""),",",""))*1000,IF(RIGHT(UPPER(TRIM(F2946)),1)="M",VALUE(SUBSTITUTE(SUBSTITUTE(LEFT(TRIM(F2946),LEN(TRIM(F2946))-1),"$",""),",",""))*1000000,VALUE(SUBSTITUTE(SUBSTITUTE(TRIM(F2946),"$",""),",","")))),"")</f>
        <v>61573</v>
      </c>
      <c r="R2946">
        <f>IF(COUNTIF($A$2:A2946,A2946)=1,Q2946,"")</f>
        <v>61573</v>
      </c>
    </row>
    <row r="2947" spans="1:18">
      <c r="A2947" t="s">
        <v>12120</v>
      </c>
      <c r="B2947" t="s">
        <v>8379</v>
      </c>
      <c r="C2947" t="s">
        <v>3098</v>
      </c>
      <c r="D2947" t="s">
        <v>119</v>
      </c>
      <c r="E2947" t="s">
        <v>14590</v>
      </c>
      <c r="F2947" t="s">
        <v>14787</v>
      </c>
      <c r="G2947" t="s">
        <v>14588</v>
      </c>
      <c r="H2947" t="s">
        <v>14580</v>
      </c>
      <c r="I2947" t="s">
        <v>4383</v>
      </c>
      <c r="J2947" s="28">
        <v>44691</v>
      </c>
      <c r="K2947" s="28"/>
      <c r="M2947">
        <v>0</v>
      </c>
      <c r="N2947">
        <v>1</v>
      </c>
      <c r="O2947">
        <v>20.399999999999999</v>
      </c>
      <c r="P2947" t="s">
        <v>14524</v>
      </c>
      <c r="Q2947">
        <f t="shared" si="46"/>
        <v>10000</v>
      </c>
      <c r="R2947">
        <f>IF(COUNTIF($A$2:A2947,A2947)=1,Q2947,"")</f>
        <v>10000</v>
      </c>
    </row>
    <row r="2948" spans="1:18">
      <c r="A2948" t="s">
        <v>19018</v>
      </c>
      <c r="B2948" t="s">
        <v>644</v>
      </c>
      <c r="C2948" t="s">
        <v>15899</v>
      </c>
      <c r="D2948" t="s">
        <v>119</v>
      </c>
      <c r="E2948" t="s">
        <v>14517</v>
      </c>
      <c r="F2948" t="s">
        <v>19019</v>
      </c>
      <c r="G2948" t="s">
        <v>80</v>
      </c>
      <c r="H2948" t="s">
        <v>14537</v>
      </c>
      <c r="I2948" t="s">
        <v>526</v>
      </c>
      <c r="J2948" s="28">
        <v>45482</v>
      </c>
      <c r="K2948" s="28"/>
      <c r="M2948">
        <v>0</v>
      </c>
      <c r="N2948">
        <v>1</v>
      </c>
      <c r="O2948">
        <v>18.600000000000001</v>
      </c>
      <c r="P2948" t="s">
        <v>14512</v>
      </c>
      <c r="Q2948">
        <f t="shared" si="46"/>
        <v>4800</v>
      </c>
      <c r="R2948">
        <f>IF(COUNTIF($A$2:A2948,A2948)=1,Q2948,"")</f>
        <v>4800</v>
      </c>
    </row>
    <row r="2949" spans="1:18">
      <c r="A2949" t="s">
        <v>19020</v>
      </c>
      <c r="B2949" t="s">
        <v>8596</v>
      </c>
      <c r="C2949" t="s">
        <v>14944</v>
      </c>
      <c r="D2949" t="s">
        <v>100</v>
      </c>
      <c r="E2949" t="s">
        <v>14543</v>
      </c>
      <c r="F2949" t="s">
        <v>19021</v>
      </c>
      <c r="G2949" t="s">
        <v>90</v>
      </c>
      <c r="H2949" t="s">
        <v>14682</v>
      </c>
      <c r="I2949" t="s">
        <v>1562</v>
      </c>
      <c r="J2949" s="28">
        <v>45160</v>
      </c>
      <c r="K2949" s="28">
        <v>45188</v>
      </c>
      <c r="L2949">
        <v>63</v>
      </c>
      <c r="M2949">
        <v>0</v>
      </c>
      <c r="N2949">
        <v>1</v>
      </c>
      <c r="O2949">
        <v>23.9</v>
      </c>
      <c r="P2949" t="s">
        <v>14516</v>
      </c>
      <c r="Q2949">
        <f t="shared" si="46"/>
        <v>6571</v>
      </c>
      <c r="R2949">
        <f>IF(COUNTIF($A$2:A2949,A2949)=1,Q2949,"")</f>
        <v>6571</v>
      </c>
    </row>
    <row r="2950" spans="1:18">
      <c r="A2950" t="s">
        <v>19022</v>
      </c>
      <c r="B2950" t="s">
        <v>1466</v>
      </c>
      <c r="C2950" t="s">
        <v>15670</v>
      </c>
      <c r="D2950" t="s">
        <v>119</v>
      </c>
      <c r="E2950" t="s">
        <v>14590</v>
      </c>
      <c r="F2950" t="s">
        <v>19023</v>
      </c>
      <c r="G2950" t="s">
        <v>61</v>
      </c>
      <c r="H2950" t="s">
        <v>14506</v>
      </c>
      <c r="I2950" t="s">
        <v>189</v>
      </c>
      <c r="J2950" s="28">
        <v>45057</v>
      </c>
      <c r="K2950" s="28"/>
      <c r="M2950">
        <v>0</v>
      </c>
      <c r="N2950">
        <v>1</v>
      </c>
      <c r="O2950">
        <v>21.2</v>
      </c>
      <c r="P2950" t="s">
        <v>14516</v>
      </c>
      <c r="Q2950">
        <f t="shared" si="46"/>
        <v>5616</v>
      </c>
      <c r="R2950">
        <f>IF(COUNTIF($A$2:A2950,A2950)=1,Q2950,"")</f>
        <v>5616</v>
      </c>
    </row>
    <row r="2951" spans="1:18">
      <c r="A2951" t="s">
        <v>6169</v>
      </c>
      <c r="B2951" t="s">
        <v>1320</v>
      </c>
      <c r="C2951" t="s">
        <v>15661</v>
      </c>
      <c r="D2951" t="s">
        <v>60</v>
      </c>
      <c r="E2951" t="s">
        <v>14504</v>
      </c>
      <c r="F2951" t="s">
        <v>19024</v>
      </c>
      <c r="G2951" t="s">
        <v>74</v>
      </c>
      <c r="H2951" t="s">
        <v>15655</v>
      </c>
      <c r="I2951" t="s">
        <v>189</v>
      </c>
      <c r="J2951" s="28">
        <v>45111</v>
      </c>
      <c r="K2951" s="28"/>
      <c r="M2951">
        <v>0</v>
      </c>
      <c r="N2951">
        <v>1</v>
      </c>
      <c r="O2951">
        <v>1.9</v>
      </c>
      <c r="P2951" t="s">
        <v>14512</v>
      </c>
      <c r="Q2951">
        <f t="shared" si="46"/>
        <v>18093</v>
      </c>
      <c r="R2951">
        <f>IF(COUNTIF($A$2:A2951,A2951)=1,Q2951,"")</f>
        <v>18093</v>
      </c>
    </row>
    <row r="2952" spans="1:18">
      <c r="A2952" t="s">
        <v>13257</v>
      </c>
      <c r="B2952" t="s">
        <v>1510</v>
      </c>
      <c r="C2952" t="s">
        <v>3098</v>
      </c>
      <c r="D2952" t="s">
        <v>52</v>
      </c>
      <c r="E2952" t="s">
        <v>14522</v>
      </c>
      <c r="F2952" t="s">
        <v>19025</v>
      </c>
      <c r="G2952" t="s">
        <v>14588</v>
      </c>
      <c r="H2952" t="s">
        <v>14511</v>
      </c>
      <c r="I2952" t="s">
        <v>213</v>
      </c>
      <c r="J2952" s="28">
        <v>45009</v>
      </c>
      <c r="K2952" s="28"/>
      <c r="M2952">
        <v>0</v>
      </c>
      <c r="N2952">
        <v>1</v>
      </c>
      <c r="O2952">
        <v>27.7</v>
      </c>
      <c r="P2952" t="s">
        <v>14550</v>
      </c>
      <c r="Q2952">
        <f t="shared" si="46"/>
        <v>73969</v>
      </c>
      <c r="R2952">
        <f>IF(COUNTIF($A$2:A2952,A2952)=1,Q2952,"")</f>
        <v>73969</v>
      </c>
    </row>
    <row r="2953" spans="1:18">
      <c r="A2953" t="s">
        <v>12070</v>
      </c>
      <c r="B2953" t="s">
        <v>5059</v>
      </c>
      <c r="C2953" t="s">
        <v>3098</v>
      </c>
      <c r="D2953" t="s">
        <v>73</v>
      </c>
      <c r="E2953" t="s">
        <v>14504</v>
      </c>
      <c r="F2953" t="s">
        <v>19026</v>
      </c>
      <c r="G2953" t="s">
        <v>90</v>
      </c>
      <c r="H2953" t="s">
        <v>15934</v>
      </c>
      <c r="I2953" t="s">
        <v>2000</v>
      </c>
      <c r="J2953" s="28">
        <v>45417</v>
      </c>
      <c r="K2953" s="28"/>
      <c r="M2953">
        <v>0</v>
      </c>
      <c r="N2953">
        <v>1</v>
      </c>
      <c r="O2953">
        <v>8</v>
      </c>
      <c r="P2953" t="s">
        <v>14512</v>
      </c>
      <c r="Q2953">
        <f t="shared" si="46"/>
        <v>26037</v>
      </c>
      <c r="R2953">
        <f>IF(COUNTIF($A$2:A2953,A2953)=1,Q2953,"")</f>
        <v>26037</v>
      </c>
    </row>
    <row r="2954" spans="1:18">
      <c r="A2954" t="s">
        <v>19027</v>
      </c>
      <c r="B2954" t="s">
        <v>2558</v>
      </c>
      <c r="C2954" t="s">
        <v>3098</v>
      </c>
      <c r="D2954" t="s">
        <v>52</v>
      </c>
      <c r="E2954" t="s">
        <v>14558</v>
      </c>
      <c r="F2954" t="s">
        <v>19028</v>
      </c>
      <c r="G2954" t="s">
        <v>80</v>
      </c>
      <c r="H2954" t="s">
        <v>14560</v>
      </c>
      <c r="I2954" t="s">
        <v>248</v>
      </c>
      <c r="J2954" s="28">
        <v>45717</v>
      </c>
      <c r="K2954" s="28">
        <v>45616</v>
      </c>
      <c r="L2954">
        <v>71</v>
      </c>
      <c r="M2954">
        <v>0</v>
      </c>
      <c r="N2954">
        <v>1</v>
      </c>
      <c r="O2954">
        <v>32.1</v>
      </c>
      <c r="P2954" t="s">
        <v>14516</v>
      </c>
      <c r="Q2954">
        <f t="shared" si="46"/>
        <v>118177</v>
      </c>
      <c r="R2954">
        <f>IF(COUNTIF($A$2:A2954,A2954)=1,Q2954,"")</f>
        <v>118177</v>
      </c>
    </row>
    <row r="2955" spans="1:18">
      <c r="A2955" t="s">
        <v>19029</v>
      </c>
      <c r="B2955" t="s">
        <v>1788</v>
      </c>
      <c r="C2955" t="s">
        <v>16024</v>
      </c>
      <c r="D2955" t="s">
        <v>119</v>
      </c>
      <c r="E2955" t="s">
        <v>14543</v>
      </c>
      <c r="F2955" t="s">
        <v>19030</v>
      </c>
      <c r="G2955" t="s">
        <v>133</v>
      </c>
      <c r="H2955" t="s">
        <v>14803</v>
      </c>
      <c r="I2955" t="s">
        <v>500</v>
      </c>
      <c r="J2955" s="28">
        <v>45570</v>
      </c>
      <c r="K2955" s="28">
        <v>45556</v>
      </c>
      <c r="L2955">
        <v>127</v>
      </c>
      <c r="M2955">
        <v>1</v>
      </c>
      <c r="N2955">
        <v>3</v>
      </c>
      <c r="O2955">
        <v>8.6999999999999993</v>
      </c>
      <c r="P2955" t="s">
        <v>14512</v>
      </c>
      <c r="Q2955">
        <f t="shared" si="46"/>
        <v>12015</v>
      </c>
      <c r="R2955">
        <f>IF(COUNTIF($A$2:A2955,A2955)=1,Q2955,"")</f>
        <v>12015</v>
      </c>
    </row>
    <row r="2956" spans="1:18">
      <c r="A2956" t="s">
        <v>19031</v>
      </c>
      <c r="B2956" t="s">
        <v>3981</v>
      </c>
      <c r="C2956" t="s">
        <v>15006</v>
      </c>
      <c r="D2956" t="s">
        <v>100</v>
      </c>
      <c r="E2956" t="s">
        <v>14522</v>
      </c>
      <c r="F2956" t="s">
        <v>14529</v>
      </c>
      <c r="G2956" t="s">
        <v>61</v>
      </c>
      <c r="H2956" t="s">
        <v>14580</v>
      </c>
      <c r="I2956" t="s">
        <v>707</v>
      </c>
      <c r="J2956" s="28">
        <v>44613</v>
      </c>
      <c r="K2956" s="28"/>
      <c r="M2956">
        <v>0</v>
      </c>
      <c r="N2956">
        <v>1</v>
      </c>
      <c r="O2956">
        <v>28.7</v>
      </c>
      <c r="P2956" t="s">
        <v>14512</v>
      </c>
      <c r="Q2956">
        <f t="shared" si="46"/>
        <v>7000</v>
      </c>
      <c r="R2956">
        <f>IF(COUNTIF($A$2:A2956,A2956)=1,Q2956,"")</f>
        <v>7000</v>
      </c>
    </row>
    <row r="2957" spans="1:18">
      <c r="A2957" t="s">
        <v>19032</v>
      </c>
      <c r="B2957" t="s">
        <v>3820</v>
      </c>
      <c r="C2957" t="s">
        <v>3098</v>
      </c>
      <c r="D2957" t="s">
        <v>73</v>
      </c>
      <c r="E2957" t="s">
        <v>14590</v>
      </c>
      <c r="F2957" t="s">
        <v>19033</v>
      </c>
      <c r="G2957" t="s">
        <v>90</v>
      </c>
      <c r="H2957" t="s">
        <v>14788</v>
      </c>
      <c r="I2957" t="s">
        <v>3964</v>
      </c>
      <c r="J2957" s="28">
        <v>45647</v>
      </c>
      <c r="K2957" s="28"/>
      <c r="M2957">
        <v>0</v>
      </c>
      <c r="N2957">
        <v>1</v>
      </c>
      <c r="O2957">
        <v>17.399999999999999</v>
      </c>
      <c r="P2957" t="s">
        <v>14524</v>
      </c>
      <c r="Q2957">
        <f t="shared" si="46"/>
        <v>41831</v>
      </c>
      <c r="R2957">
        <f>IF(COUNTIF($A$2:A2957,A2957)=1,Q2957,"")</f>
        <v>41831</v>
      </c>
    </row>
    <row r="2958" spans="1:18">
      <c r="A2958" t="s">
        <v>19034</v>
      </c>
      <c r="B2958" t="s">
        <v>3454</v>
      </c>
      <c r="C2958" t="s">
        <v>14628</v>
      </c>
      <c r="D2958" t="s">
        <v>73</v>
      </c>
      <c r="E2958" t="s">
        <v>14522</v>
      </c>
      <c r="F2958" t="s">
        <v>19035</v>
      </c>
      <c r="G2958" t="s">
        <v>90</v>
      </c>
      <c r="H2958" t="s">
        <v>14537</v>
      </c>
      <c r="I2958" t="s">
        <v>148</v>
      </c>
      <c r="J2958" s="28">
        <v>44917</v>
      </c>
      <c r="K2958" s="28"/>
      <c r="M2958">
        <v>0</v>
      </c>
      <c r="N2958">
        <v>1</v>
      </c>
      <c r="O2958">
        <v>16.7</v>
      </c>
      <c r="P2958" t="s">
        <v>14512</v>
      </c>
      <c r="Q2958">
        <f t="shared" si="46"/>
        <v>31465</v>
      </c>
      <c r="R2958">
        <f>IF(COUNTIF($A$2:A2958,A2958)=1,Q2958,"")</f>
        <v>31465</v>
      </c>
    </row>
    <row r="2959" spans="1:18">
      <c r="A2959" t="s">
        <v>19036</v>
      </c>
      <c r="B2959" t="s">
        <v>4432</v>
      </c>
      <c r="C2959" t="s">
        <v>15688</v>
      </c>
      <c r="D2959" t="s">
        <v>100</v>
      </c>
      <c r="E2959" t="s">
        <v>14558</v>
      </c>
      <c r="F2959" t="s">
        <v>19037</v>
      </c>
      <c r="G2959" t="s">
        <v>74</v>
      </c>
      <c r="H2959" t="s">
        <v>14746</v>
      </c>
      <c r="I2959" t="s">
        <v>420</v>
      </c>
      <c r="J2959" s="28">
        <v>45236</v>
      </c>
      <c r="K2959" s="28">
        <v>45194</v>
      </c>
      <c r="L2959">
        <v>104</v>
      </c>
      <c r="M2959">
        <v>0</v>
      </c>
      <c r="N2959">
        <v>1</v>
      </c>
      <c r="O2959">
        <v>25.9</v>
      </c>
      <c r="P2959" t="s">
        <v>14516</v>
      </c>
      <c r="Q2959">
        <f t="shared" si="46"/>
        <v>9087</v>
      </c>
      <c r="R2959">
        <f>IF(COUNTIF($A$2:A2959,A2959)=1,Q2959,"")</f>
        <v>9087</v>
      </c>
    </row>
    <row r="2960" spans="1:18">
      <c r="A2960" t="s">
        <v>19038</v>
      </c>
      <c r="B2960" t="s">
        <v>2664</v>
      </c>
      <c r="C2960" t="s">
        <v>15607</v>
      </c>
      <c r="D2960" t="s">
        <v>60</v>
      </c>
      <c r="E2960" t="s">
        <v>14504</v>
      </c>
      <c r="F2960" t="s">
        <v>19039</v>
      </c>
      <c r="G2960" t="s">
        <v>61</v>
      </c>
      <c r="H2960" t="s">
        <v>15602</v>
      </c>
      <c r="I2960" t="s">
        <v>618</v>
      </c>
      <c r="J2960" s="28">
        <v>45576</v>
      </c>
      <c r="K2960" s="28"/>
      <c r="M2960">
        <v>0</v>
      </c>
      <c r="N2960">
        <v>1</v>
      </c>
      <c r="O2960">
        <v>7</v>
      </c>
      <c r="P2960" t="s">
        <v>14524</v>
      </c>
      <c r="Q2960">
        <f t="shared" si="46"/>
        <v>11570</v>
      </c>
      <c r="R2960">
        <f>IF(COUNTIF($A$2:A2960,A2960)=1,Q2960,"")</f>
        <v>11570</v>
      </c>
    </row>
    <row r="2961" spans="1:18">
      <c r="A2961" t="s">
        <v>19040</v>
      </c>
      <c r="B2961" t="s">
        <v>58</v>
      </c>
      <c r="C2961" t="s">
        <v>15387</v>
      </c>
      <c r="D2961" t="s">
        <v>52</v>
      </c>
      <c r="E2961" t="s">
        <v>14558</v>
      </c>
      <c r="F2961" t="s">
        <v>19041</v>
      </c>
      <c r="G2961" t="s">
        <v>53</v>
      </c>
      <c r="H2961" t="s">
        <v>14506</v>
      </c>
      <c r="I2961" t="s">
        <v>350</v>
      </c>
      <c r="J2961" s="28">
        <v>45184</v>
      </c>
      <c r="K2961" s="28">
        <v>45276</v>
      </c>
      <c r="L2961">
        <v>187</v>
      </c>
      <c r="M2961">
        <v>0</v>
      </c>
      <c r="N2961">
        <v>1</v>
      </c>
      <c r="O2961">
        <v>31.6</v>
      </c>
      <c r="P2961" t="s">
        <v>14507</v>
      </c>
      <c r="Q2961">
        <f t="shared" si="46"/>
        <v>155000</v>
      </c>
      <c r="R2961">
        <f>IF(COUNTIF($A$2:A2961,A2961)=1,Q2961,"")</f>
        <v>155000</v>
      </c>
    </row>
    <row r="2962" spans="1:18">
      <c r="A2962" t="s">
        <v>6197</v>
      </c>
      <c r="B2962" t="s">
        <v>1926</v>
      </c>
      <c r="C2962" t="s">
        <v>3098</v>
      </c>
      <c r="D2962" t="s">
        <v>73</v>
      </c>
      <c r="E2962" t="s">
        <v>14558</v>
      </c>
      <c r="F2962" t="s">
        <v>19042</v>
      </c>
      <c r="G2962" t="s">
        <v>53</v>
      </c>
      <c r="H2962" t="s">
        <v>14616</v>
      </c>
      <c r="I2962" t="s">
        <v>1880</v>
      </c>
      <c r="J2962" s="28">
        <v>45303</v>
      </c>
      <c r="K2962" s="28">
        <v>45217</v>
      </c>
      <c r="L2962">
        <v>61</v>
      </c>
      <c r="M2962">
        <v>0</v>
      </c>
      <c r="N2962">
        <v>1</v>
      </c>
      <c r="O2962">
        <v>11.3</v>
      </c>
      <c r="P2962" t="s">
        <v>14512</v>
      </c>
      <c r="Q2962">
        <f t="shared" si="46"/>
        <v>42775</v>
      </c>
      <c r="R2962">
        <f>IF(COUNTIF($A$2:A2962,A2962)=1,Q2962,"")</f>
        <v>42775</v>
      </c>
    </row>
    <row r="2963" spans="1:18">
      <c r="A2963" t="s">
        <v>14042</v>
      </c>
      <c r="B2963" t="s">
        <v>2326</v>
      </c>
      <c r="C2963" t="s">
        <v>3098</v>
      </c>
      <c r="D2963" t="s">
        <v>100</v>
      </c>
      <c r="E2963" t="s">
        <v>14543</v>
      </c>
      <c r="F2963" t="s">
        <v>19043</v>
      </c>
      <c r="G2963" t="s">
        <v>74</v>
      </c>
      <c r="H2963" t="s">
        <v>14619</v>
      </c>
      <c r="I2963" t="s">
        <v>548</v>
      </c>
      <c r="J2963" s="28">
        <v>45505</v>
      </c>
      <c r="K2963" s="28">
        <v>45457</v>
      </c>
      <c r="L2963">
        <v>63</v>
      </c>
      <c r="M2963">
        <v>0</v>
      </c>
      <c r="N2963">
        <v>1</v>
      </c>
      <c r="O2963">
        <v>33.1</v>
      </c>
      <c r="P2963" t="s">
        <v>14516</v>
      </c>
      <c r="Q2963">
        <f t="shared" si="46"/>
        <v>8008</v>
      </c>
      <c r="R2963">
        <f>IF(COUNTIF($A$2:A2963,A2963)=1,Q2963,"")</f>
        <v>8008</v>
      </c>
    </row>
    <row r="2964" spans="1:18">
      <c r="A2964" t="s">
        <v>7799</v>
      </c>
      <c r="B2964" t="s">
        <v>733</v>
      </c>
      <c r="C2964" t="s">
        <v>15042</v>
      </c>
      <c r="D2964" t="s">
        <v>100</v>
      </c>
      <c r="E2964" t="s">
        <v>14517</v>
      </c>
      <c r="F2964" t="s">
        <v>16403</v>
      </c>
      <c r="G2964" t="s">
        <v>53</v>
      </c>
      <c r="H2964" t="s">
        <v>14742</v>
      </c>
      <c r="I2964" t="s">
        <v>1817</v>
      </c>
      <c r="J2964" s="28"/>
      <c r="K2964" s="28"/>
      <c r="M2964">
        <v>0</v>
      </c>
      <c r="N2964">
        <v>1</v>
      </c>
      <c r="O2964">
        <v>24.5</v>
      </c>
      <c r="P2964" t="s">
        <v>14507</v>
      </c>
      <c r="Q2964">
        <f t="shared" si="46"/>
        <v>7913</v>
      </c>
      <c r="R2964">
        <f>IF(COUNTIF($A$2:A2964,A2964)=1,Q2964,"")</f>
        <v>7913</v>
      </c>
    </row>
    <row r="2965" spans="1:18">
      <c r="A2965" t="s">
        <v>10486</v>
      </c>
      <c r="B2965" t="s">
        <v>5006</v>
      </c>
      <c r="C2965" t="s">
        <v>3098</v>
      </c>
      <c r="D2965" t="s">
        <v>100</v>
      </c>
      <c r="E2965" t="s">
        <v>14522</v>
      </c>
      <c r="F2965" t="s">
        <v>19044</v>
      </c>
      <c r="G2965" t="s">
        <v>67</v>
      </c>
      <c r="H2965" t="s">
        <v>14580</v>
      </c>
      <c r="I2965" t="s">
        <v>558</v>
      </c>
      <c r="J2965" s="28">
        <v>45438</v>
      </c>
      <c r="K2965" s="28"/>
      <c r="M2965">
        <v>0</v>
      </c>
      <c r="N2965">
        <v>1</v>
      </c>
      <c r="O2965">
        <v>4.4000000000000004</v>
      </c>
      <c r="P2965" t="s">
        <v>14507</v>
      </c>
      <c r="Q2965">
        <f t="shared" si="46"/>
        <v>1838</v>
      </c>
      <c r="R2965">
        <f>IF(COUNTIF($A$2:A2965,A2965)=1,Q2965,"")</f>
        <v>1838</v>
      </c>
    </row>
    <row r="2966" spans="1:18">
      <c r="A2966" t="s">
        <v>19045</v>
      </c>
      <c r="B2966" t="s">
        <v>7978</v>
      </c>
      <c r="C2966" t="s">
        <v>15098</v>
      </c>
      <c r="D2966" t="s">
        <v>52</v>
      </c>
      <c r="E2966" t="s">
        <v>14543</v>
      </c>
      <c r="F2966" t="s">
        <v>17397</v>
      </c>
      <c r="G2966" t="s">
        <v>67</v>
      </c>
      <c r="H2966" t="s">
        <v>14904</v>
      </c>
      <c r="I2966" t="s">
        <v>1024</v>
      </c>
      <c r="J2966" s="28"/>
      <c r="K2966" s="28">
        <v>44882</v>
      </c>
      <c r="L2966">
        <v>97</v>
      </c>
      <c r="M2966">
        <v>0</v>
      </c>
      <c r="N2966">
        <v>1</v>
      </c>
      <c r="O2966">
        <v>25.7</v>
      </c>
      <c r="P2966" t="s">
        <v>14507</v>
      </c>
      <c r="Q2966">
        <f t="shared" si="46"/>
        <v>161000</v>
      </c>
      <c r="R2966">
        <f>IF(COUNTIF($A$2:A2966,A2966)=1,Q2966,"")</f>
        <v>161000</v>
      </c>
    </row>
    <row r="2967" spans="1:18">
      <c r="A2967" t="s">
        <v>9283</v>
      </c>
      <c r="B2967" t="s">
        <v>4460</v>
      </c>
      <c r="C2967" t="s">
        <v>15366</v>
      </c>
      <c r="D2967" t="s">
        <v>100</v>
      </c>
      <c r="E2967" t="s">
        <v>14504</v>
      </c>
      <c r="F2967" t="s">
        <v>19046</v>
      </c>
      <c r="G2967" t="s">
        <v>14588</v>
      </c>
      <c r="H2967" t="s">
        <v>16050</v>
      </c>
      <c r="I2967" t="s">
        <v>887</v>
      </c>
      <c r="J2967" s="28">
        <v>45480</v>
      </c>
      <c r="K2967" s="28"/>
      <c r="M2967">
        <v>0</v>
      </c>
      <c r="N2967">
        <v>1</v>
      </c>
      <c r="O2967">
        <v>17.2</v>
      </c>
      <c r="P2967" t="s">
        <v>14507</v>
      </c>
      <c r="Q2967">
        <f t="shared" si="46"/>
        <v>7082</v>
      </c>
      <c r="R2967">
        <f>IF(COUNTIF($A$2:A2967,A2967)=1,Q2967,"")</f>
        <v>7082</v>
      </c>
    </row>
    <row r="2968" spans="1:18">
      <c r="A2968" t="s">
        <v>19047</v>
      </c>
      <c r="B2968" t="s">
        <v>2251</v>
      </c>
      <c r="C2968" t="s">
        <v>3098</v>
      </c>
      <c r="D2968" t="s">
        <v>52</v>
      </c>
      <c r="E2968" t="s">
        <v>14543</v>
      </c>
      <c r="F2968" t="s">
        <v>19048</v>
      </c>
      <c r="G2968" t="s">
        <v>90</v>
      </c>
      <c r="H2968" t="s">
        <v>14540</v>
      </c>
      <c r="I2968" t="s">
        <v>2165</v>
      </c>
      <c r="J2968" s="28">
        <v>45315</v>
      </c>
      <c r="K2968" s="28">
        <v>45263</v>
      </c>
      <c r="L2968">
        <v>54</v>
      </c>
      <c r="M2968">
        <v>1</v>
      </c>
      <c r="N2968">
        <v>3</v>
      </c>
      <c r="O2968">
        <v>1.5</v>
      </c>
      <c r="P2968" t="s">
        <v>14512</v>
      </c>
      <c r="Q2968">
        <f t="shared" si="46"/>
        <v>205077</v>
      </c>
      <c r="R2968">
        <f>IF(COUNTIF($A$2:A2968,A2968)=1,Q2968,"")</f>
        <v>205077</v>
      </c>
    </row>
    <row r="2969" spans="1:18">
      <c r="A2969" t="s">
        <v>12525</v>
      </c>
      <c r="B2969" t="s">
        <v>3941</v>
      </c>
      <c r="C2969" t="s">
        <v>14625</v>
      </c>
      <c r="D2969" t="s">
        <v>60</v>
      </c>
      <c r="E2969" t="s">
        <v>14509</v>
      </c>
      <c r="F2969" t="s">
        <v>19049</v>
      </c>
      <c r="G2969" t="s">
        <v>14519</v>
      </c>
      <c r="H2969" t="s">
        <v>14568</v>
      </c>
      <c r="I2969" t="s">
        <v>1412</v>
      </c>
      <c r="J2969" s="28">
        <v>44911</v>
      </c>
      <c r="K2969" s="28"/>
      <c r="M2969">
        <v>0</v>
      </c>
      <c r="N2969">
        <v>1</v>
      </c>
      <c r="O2969">
        <v>11.9</v>
      </c>
      <c r="P2969" t="s">
        <v>14550</v>
      </c>
      <c r="Q2969">
        <f t="shared" si="46"/>
        <v>15412</v>
      </c>
      <c r="R2969">
        <f>IF(COUNTIF($A$2:A2969,A2969)=1,Q2969,"")</f>
        <v>15412</v>
      </c>
    </row>
    <row r="2970" spans="1:18">
      <c r="A2970" t="s">
        <v>19050</v>
      </c>
      <c r="B2970" t="s">
        <v>2323</v>
      </c>
      <c r="C2970" t="s">
        <v>15483</v>
      </c>
      <c r="D2970" t="s">
        <v>73</v>
      </c>
      <c r="E2970" t="s">
        <v>14517</v>
      </c>
      <c r="F2970" t="s">
        <v>19051</v>
      </c>
      <c r="G2970" t="s">
        <v>53</v>
      </c>
      <c r="H2970" t="s">
        <v>14619</v>
      </c>
      <c r="I2970" t="s">
        <v>463</v>
      </c>
      <c r="J2970" s="28">
        <v>45481</v>
      </c>
      <c r="K2970" s="28"/>
      <c r="M2970">
        <v>0</v>
      </c>
      <c r="N2970">
        <v>1</v>
      </c>
      <c r="O2970">
        <v>34.4</v>
      </c>
      <c r="P2970" t="s">
        <v>14512</v>
      </c>
      <c r="Q2970">
        <f t="shared" si="46"/>
        <v>15907</v>
      </c>
      <c r="R2970">
        <f>IF(COUNTIF($A$2:A2970,A2970)=1,Q2970,"")</f>
        <v>15907</v>
      </c>
    </row>
    <row r="2971" spans="1:18">
      <c r="A2971" t="s">
        <v>19052</v>
      </c>
      <c r="B2971" t="s">
        <v>6144</v>
      </c>
      <c r="C2971" t="s">
        <v>15121</v>
      </c>
      <c r="D2971" t="s">
        <v>100</v>
      </c>
      <c r="E2971" t="s">
        <v>14509</v>
      </c>
      <c r="F2971" t="s">
        <v>19053</v>
      </c>
      <c r="G2971" t="s">
        <v>53</v>
      </c>
      <c r="H2971" t="s">
        <v>14560</v>
      </c>
      <c r="I2971" t="s">
        <v>371</v>
      </c>
      <c r="J2971" s="28">
        <v>45121</v>
      </c>
      <c r="K2971" s="28"/>
      <c r="M2971">
        <v>0</v>
      </c>
      <c r="N2971">
        <v>1</v>
      </c>
      <c r="O2971">
        <v>33.799999999999997</v>
      </c>
      <c r="P2971" t="s">
        <v>14507</v>
      </c>
      <c r="Q2971">
        <f t="shared" si="46"/>
        <v>9481</v>
      </c>
      <c r="R2971">
        <f>IF(COUNTIF($A$2:A2971,A2971)=1,Q2971,"")</f>
        <v>9481</v>
      </c>
    </row>
    <row r="2972" spans="1:18">
      <c r="A2972" t="s">
        <v>5997</v>
      </c>
      <c r="B2972" t="s">
        <v>3700</v>
      </c>
      <c r="C2972" t="s">
        <v>3098</v>
      </c>
      <c r="D2972" t="s">
        <v>73</v>
      </c>
      <c r="E2972" t="s">
        <v>14543</v>
      </c>
      <c r="F2972" t="s">
        <v>19054</v>
      </c>
      <c r="G2972" t="s">
        <v>14519</v>
      </c>
      <c r="H2972" t="s">
        <v>14630</v>
      </c>
      <c r="I2972" t="s">
        <v>1357</v>
      </c>
      <c r="J2972" s="28">
        <v>45233</v>
      </c>
      <c r="K2972" s="28">
        <v>45259</v>
      </c>
      <c r="L2972">
        <v>182</v>
      </c>
      <c r="M2972">
        <v>0</v>
      </c>
      <c r="N2972">
        <v>1</v>
      </c>
      <c r="O2972">
        <v>15.5</v>
      </c>
      <c r="P2972" t="s">
        <v>14512</v>
      </c>
      <c r="Q2972">
        <f t="shared" si="46"/>
        <v>27878</v>
      </c>
      <c r="R2972">
        <f>IF(COUNTIF($A$2:A2972,A2972)=1,Q2972,"")</f>
        <v>27878</v>
      </c>
    </row>
    <row r="2973" spans="1:18">
      <c r="A2973" t="s">
        <v>7948</v>
      </c>
      <c r="B2973" t="s">
        <v>5934</v>
      </c>
      <c r="C2973" t="s">
        <v>14705</v>
      </c>
      <c r="D2973" t="s">
        <v>73</v>
      </c>
      <c r="E2973" t="s">
        <v>14558</v>
      </c>
      <c r="F2973" t="s">
        <v>14700</v>
      </c>
      <c r="G2973" t="s">
        <v>74</v>
      </c>
      <c r="H2973" t="s">
        <v>14540</v>
      </c>
      <c r="I2973" t="s">
        <v>938</v>
      </c>
      <c r="J2973" s="28">
        <v>45356</v>
      </c>
      <c r="K2973" s="28">
        <v>45246</v>
      </c>
      <c r="L2973">
        <v>21</v>
      </c>
      <c r="M2973">
        <v>0</v>
      </c>
      <c r="N2973">
        <v>1</v>
      </c>
      <c r="O2973">
        <v>13.9</v>
      </c>
      <c r="P2973" t="s">
        <v>14524</v>
      </c>
      <c r="Q2973">
        <f t="shared" si="46"/>
        <v>11000</v>
      </c>
      <c r="R2973">
        <f>IF(COUNTIF($A$2:A2973,A2973)=1,Q2973,"")</f>
        <v>11000</v>
      </c>
    </row>
    <row r="2974" spans="1:18">
      <c r="A2974" t="s">
        <v>19055</v>
      </c>
      <c r="B2974" t="s">
        <v>2711</v>
      </c>
      <c r="C2974" t="s">
        <v>15899</v>
      </c>
      <c r="D2974" t="s">
        <v>100</v>
      </c>
      <c r="E2974" t="s">
        <v>14590</v>
      </c>
      <c r="F2974" t="s">
        <v>18175</v>
      </c>
      <c r="G2974" t="s">
        <v>61</v>
      </c>
      <c r="H2974" t="s">
        <v>14639</v>
      </c>
      <c r="I2974" t="s">
        <v>1170</v>
      </c>
      <c r="J2974" s="28">
        <v>45309</v>
      </c>
      <c r="K2974" s="28"/>
      <c r="M2974">
        <v>0</v>
      </c>
      <c r="N2974">
        <v>1</v>
      </c>
      <c r="O2974">
        <v>17.8</v>
      </c>
      <c r="P2974" t="s">
        <v>14512</v>
      </c>
      <c r="Q2974">
        <f t="shared" si="46"/>
        <v>4261</v>
      </c>
      <c r="R2974">
        <f>IF(COUNTIF($A$2:A2974,A2974)=1,Q2974,"")</f>
        <v>4261</v>
      </c>
    </row>
    <row r="2975" spans="1:18">
      <c r="A2975" t="s">
        <v>5151</v>
      </c>
      <c r="B2975" t="s">
        <v>779</v>
      </c>
      <c r="C2975" t="s">
        <v>14714</v>
      </c>
      <c r="D2975" t="s">
        <v>73</v>
      </c>
      <c r="E2975" t="s">
        <v>14509</v>
      </c>
      <c r="F2975" t="s">
        <v>14756</v>
      </c>
      <c r="G2975" t="s">
        <v>53</v>
      </c>
      <c r="H2975" t="s">
        <v>14574</v>
      </c>
      <c r="I2975" t="s">
        <v>551</v>
      </c>
      <c r="J2975" s="28">
        <v>45553</v>
      </c>
      <c r="K2975" s="28"/>
      <c r="M2975">
        <v>0</v>
      </c>
      <c r="N2975">
        <v>1</v>
      </c>
      <c r="O2975">
        <v>27.5</v>
      </c>
      <c r="P2975" t="s">
        <v>14550</v>
      </c>
      <c r="Q2975">
        <f t="shared" si="46"/>
        <v>19000</v>
      </c>
      <c r="R2975">
        <f>IF(COUNTIF($A$2:A2975,A2975)=1,Q2975,"")</f>
        <v>19000</v>
      </c>
    </row>
    <row r="2976" spans="1:18">
      <c r="A2976" t="s">
        <v>19056</v>
      </c>
      <c r="B2976" t="s">
        <v>638</v>
      </c>
      <c r="C2976" t="s">
        <v>15902</v>
      </c>
      <c r="D2976" t="s">
        <v>100</v>
      </c>
      <c r="E2976" t="s">
        <v>14509</v>
      </c>
      <c r="F2976" t="s">
        <v>19057</v>
      </c>
      <c r="G2976" t="s">
        <v>14519</v>
      </c>
      <c r="H2976" t="s">
        <v>14580</v>
      </c>
      <c r="I2976" t="s">
        <v>10874</v>
      </c>
      <c r="J2976" s="28">
        <v>45720</v>
      </c>
      <c r="K2976" s="28"/>
      <c r="M2976">
        <v>0</v>
      </c>
      <c r="N2976">
        <v>1</v>
      </c>
      <c r="O2976">
        <v>4.2</v>
      </c>
      <c r="P2976" t="s">
        <v>14516</v>
      </c>
      <c r="Q2976">
        <f t="shared" si="46"/>
        <v>3575</v>
      </c>
      <c r="R2976">
        <f>IF(COUNTIF($A$2:A2976,A2976)=1,Q2976,"")</f>
        <v>3575</v>
      </c>
    </row>
    <row r="2977" spans="1:18">
      <c r="A2977" t="s">
        <v>19058</v>
      </c>
      <c r="B2977" t="s">
        <v>3572</v>
      </c>
      <c r="C2977" t="s">
        <v>3098</v>
      </c>
      <c r="D2977" t="s">
        <v>100</v>
      </c>
      <c r="E2977" t="s">
        <v>14590</v>
      </c>
      <c r="F2977" t="s">
        <v>19059</v>
      </c>
      <c r="G2977" t="s">
        <v>53</v>
      </c>
      <c r="H2977" t="s">
        <v>14574</v>
      </c>
      <c r="I2977" t="s">
        <v>4403</v>
      </c>
      <c r="J2977" s="28"/>
      <c r="K2977" s="28"/>
      <c r="M2977">
        <v>0</v>
      </c>
      <c r="N2977">
        <v>1</v>
      </c>
      <c r="O2977">
        <v>32.4</v>
      </c>
      <c r="P2977" t="s">
        <v>14507</v>
      </c>
      <c r="Q2977">
        <f t="shared" si="46"/>
        <v>1216</v>
      </c>
      <c r="R2977">
        <f>IF(COUNTIF($A$2:A2977,A2977)=1,Q2977,"")</f>
        <v>1216</v>
      </c>
    </row>
    <row r="2978" spans="1:18">
      <c r="A2978" t="s">
        <v>8673</v>
      </c>
      <c r="B2978" t="s">
        <v>1570</v>
      </c>
      <c r="C2978" t="s">
        <v>15094</v>
      </c>
      <c r="D2978" t="s">
        <v>73</v>
      </c>
      <c r="E2978" t="s">
        <v>14517</v>
      </c>
      <c r="F2978" t="s">
        <v>19060</v>
      </c>
      <c r="G2978" t="s">
        <v>14519</v>
      </c>
      <c r="H2978" t="s">
        <v>14545</v>
      </c>
      <c r="I2978" t="s">
        <v>1530</v>
      </c>
      <c r="J2978" s="28">
        <v>45163</v>
      </c>
      <c r="K2978" s="28"/>
      <c r="M2978">
        <v>0</v>
      </c>
      <c r="N2978">
        <v>1</v>
      </c>
      <c r="O2978">
        <v>18.8</v>
      </c>
      <c r="P2978" t="s">
        <v>14507</v>
      </c>
      <c r="Q2978">
        <f t="shared" si="46"/>
        <v>38666</v>
      </c>
      <c r="R2978">
        <f>IF(COUNTIF($A$2:A2978,A2978)=1,Q2978,"")</f>
        <v>38666</v>
      </c>
    </row>
    <row r="2979" spans="1:18">
      <c r="A2979" t="s">
        <v>5900</v>
      </c>
      <c r="B2979" t="s">
        <v>183</v>
      </c>
      <c r="C2979" t="s">
        <v>16636</v>
      </c>
      <c r="D2979" t="s">
        <v>100</v>
      </c>
      <c r="E2979" t="s">
        <v>14517</v>
      </c>
      <c r="F2979" t="s">
        <v>19061</v>
      </c>
      <c r="G2979" t="s">
        <v>14588</v>
      </c>
      <c r="H2979" t="s">
        <v>14549</v>
      </c>
      <c r="I2979" t="s">
        <v>8892</v>
      </c>
      <c r="J2979" s="28">
        <v>45007</v>
      </c>
      <c r="K2979" s="28"/>
      <c r="M2979">
        <v>0</v>
      </c>
      <c r="N2979">
        <v>1</v>
      </c>
      <c r="O2979">
        <v>0.6</v>
      </c>
      <c r="P2979" t="s">
        <v>14516</v>
      </c>
      <c r="Q2979">
        <f t="shared" si="46"/>
        <v>5013</v>
      </c>
      <c r="R2979">
        <f>IF(COUNTIF($A$2:A2979,A2979)=1,Q2979,"")</f>
        <v>5013</v>
      </c>
    </row>
    <row r="2980" spans="1:18">
      <c r="A2980" t="s">
        <v>19062</v>
      </c>
      <c r="B2980" t="s">
        <v>716</v>
      </c>
      <c r="C2980" t="s">
        <v>15921</v>
      </c>
      <c r="D2980" t="s">
        <v>60</v>
      </c>
      <c r="E2980" t="s">
        <v>14522</v>
      </c>
      <c r="F2980" t="s">
        <v>19063</v>
      </c>
      <c r="G2980" t="s">
        <v>14588</v>
      </c>
      <c r="H2980" t="s">
        <v>14553</v>
      </c>
      <c r="I2980" t="s">
        <v>1678</v>
      </c>
      <c r="J2980" s="28">
        <v>44712</v>
      </c>
      <c r="K2980" s="28"/>
      <c r="M2980">
        <v>0</v>
      </c>
      <c r="N2980">
        <v>1</v>
      </c>
      <c r="O2980">
        <v>16</v>
      </c>
      <c r="P2980" t="s">
        <v>14512</v>
      </c>
      <c r="Q2980">
        <f t="shared" si="46"/>
        <v>11414</v>
      </c>
      <c r="R2980">
        <f>IF(COUNTIF($A$2:A2980,A2980)=1,Q2980,"")</f>
        <v>11414</v>
      </c>
    </row>
    <row r="2981" spans="1:18">
      <c r="A2981" t="s">
        <v>14159</v>
      </c>
      <c r="B2981" t="s">
        <v>3488</v>
      </c>
      <c r="C2981" t="s">
        <v>14796</v>
      </c>
      <c r="D2981" t="s">
        <v>52</v>
      </c>
      <c r="E2981" t="s">
        <v>14558</v>
      </c>
      <c r="F2981" t="s">
        <v>19064</v>
      </c>
      <c r="G2981" t="s">
        <v>74</v>
      </c>
      <c r="H2981" t="s">
        <v>14665</v>
      </c>
      <c r="I2981" t="s">
        <v>1601</v>
      </c>
      <c r="J2981" s="28">
        <v>45098</v>
      </c>
      <c r="K2981" s="28">
        <v>44971</v>
      </c>
      <c r="L2981">
        <v>22</v>
      </c>
      <c r="M2981">
        <v>0</v>
      </c>
      <c r="N2981">
        <v>1</v>
      </c>
      <c r="O2981">
        <v>6.1</v>
      </c>
      <c r="P2981" t="s">
        <v>14524</v>
      </c>
      <c r="Q2981">
        <f t="shared" si="46"/>
        <v>184144</v>
      </c>
      <c r="R2981">
        <f>IF(COUNTIF($A$2:A2981,A2981)=1,Q2981,"")</f>
        <v>184144</v>
      </c>
    </row>
    <row r="2982" spans="1:18">
      <c r="A2982" t="s">
        <v>9417</v>
      </c>
      <c r="B2982" t="s">
        <v>281</v>
      </c>
      <c r="C2982" t="s">
        <v>3098</v>
      </c>
      <c r="D2982" t="s">
        <v>60</v>
      </c>
      <c r="E2982" t="s">
        <v>14522</v>
      </c>
      <c r="F2982" t="s">
        <v>19065</v>
      </c>
      <c r="G2982" t="s">
        <v>133</v>
      </c>
      <c r="H2982" t="s">
        <v>14595</v>
      </c>
      <c r="I2982" t="s">
        <v>1076</v>
      </c>
      <c r="J2982" s="28">
        <v>45261</v>
      </c>
      <c r="K2982" s="28"/>
      <c r="M2982">
        <v>0</v>
      </c>
      <c r="N2982">
        <v>1</v>
      </c>
      <c r="O2982">
        <v>15.5</v>
      </c>
      <c r="P2982" t="s">
        <v>14512</v>
      </c>
      <c r="Q2982">
        <f t="shared" si="46"/>
        <v>23127</v>
      </c>
      <c r="R2982">
        <f>IF(COUNTIF($A$2:A2982,A2982)=1,Q2982,"")</f>
        <v>23127</v>
      </c>
    </row>
    <row r="2983" spans="1:18">
      <c r="A2983" t="s">
        <v>5221</v>
      </c>
      <c r="B2983" t="s">
        <v>9872</v>
      </c>
      <c r="C2983" t="s">
        <v>15065</v>
      </c>
      <c r="D2983" t="s">
        <v>52</v>
      </c>
      <c r="E2983" t="s">
        <v>14517</v>
      </c>
      <c r="F2983" t="s">
        <v>19066</v>
      </c>
      <c r="G2983" t="s">
        <v>74</v>
      </c>
      <c r="H2983" t="s">
        <v>14530</v>
      </c>
      <c r="I2983" t="s">
        <v>294</v>
      </c>
      <c r="J2983" s="28">
        <v>45285</v>
      </c>
      <c r="K2983" s="28"/>
      <c r="M2983">
        <v>0</v>
      </c>
      <c r="N2983">
        <v>1</v>
      </c>
      <c r="O2983">
        <v>11.3</v>
      </c>
      <c r="P2983" t="s">
        <v>14516</v>
      </c>
      <c r="Q2983">
        <f t="shared" si="46"/>
        <v>138179</v>
      </c>
      <c r="R2983">
        <f>IF(COUNTIF($A$2:A2983,A2983)=1,Q2983,"")</f>
        <v>138179</v>
      </c>
    </row>
    <row r="2984" spans="1:18">
      <c r="A2984" t="s">
        <v>4366</v>
      </c>
      <c r="B2984" t="s">
        <v>5355</v>
      </c>
      <c r="C2984" t="s">
        <v>14844</v>
      </c>
      <c r="D2984" t="s">
        <v>60</v>
      </c>
      <c r="E2984" t="s">
        <v>14543</v>
      </c>
      <c r="F2984" t="s">
        <v>19067</v>
      </c>
      <c r="G2984" t="s">
        <v>133</v>
      </c>
      <c r="H2984" t="s">
        <v>14537</v>
      </c>
      <c r="I2984" t="s">
        <v>1287</v>
      </c>
      <c r="J2984" s="28">
        <v>44763</v>
      </c>
      <c r="K2984" s="28">
        <v>44646</v>
      </c>
      <c r="L2984">
        <v>50</v>
      </c>
      <c r="M2984">
        <v>0</v>
      </c>
      <c r="N2984">
        <v>1</v>
      </c>
      <c r="O2984">
        <v>9.1</v>
      </c>
      <c r="P2984" t="s">
        <v>14524</v>
      </c>
      <c r="Q2984">
        <f t="shared" si="46"/>
        <v>22250</v>
      </c>
      <c r="R2984">
        <f>IF(COUNTIF($A$2:A2984,A2984)=1,Q2984,"")</f>
        <v>22250</v>
      </c>
    </row>
    <row r="2985" spans="1:18">
      <c r="A2985" t="s">
        <v>19068</v>
      </c>
      <c r="B2985" t="s">
        <v>1491</v>
      </c>
      <c r="C2985" t="s">
        <v>3098</v>
      </c>
      <c r="D2985" t="s">
        <v>73</v>
      </c>
      <c r="E2985" t="s">
        <v>14522</v>
      </c>
      <c r="F2985" t="s">
        <v>19069</v>
      </c>
      <c r="G2985" t="s">
        <v>67</v>
      </c>
      <c r="H2985" t="s">
        <v>14540</v>
      </c>
      <c r="I2985" t="s">
        <v>228</v>
      </c>
      <c r="J2985" s="28">
        <v>44771</v>
      </c>
      <c r="K2985" s="28"/>
      <c r="M2985">
        <v>0</v>
      </c>
      <c r="N2985">
        <v>1</v>
      </c>
      <c r="P2985" t="s">
        <v>14516</v>
      </c>
      <c r="Q2985">
        <f t="shared" si="46"/>
        <v>14371</v>
      </c>
      <c r="R2985">
        <f>IF(COUNTIF($A$2:A2985,A2985)=1,Q2985,"")</f>
        <v>14371</v>
      </c>
    </row>
    <row r="2986" spans="1:18">
      <c r="A2986" t="s">
        <v>3547</v>
      </c>
      <c r="B2986" t="s">
        <v>4233</v>
      </c>
      <c r="C2986" t="s">
        <v>3098</v>
      </c>
      <c r="D2986" t="s">
        <v>100</v>
      </c>
      <c r="E2986" t="s">
        <v>14517</v>
      </c>
      <c r="F2986" t="s">
        <v>14830</v>
      </c>
      <c r="G2986" t="s">
        <v>67</v>
      </c>
      <c r="H2986" t="s">
        <v>14527</v>
      </c>
      <c r="I2986" t="s">
        <v>1933</v>
      </c>
      <c r="J2986" s="28"/>
      <c r="K2986" s="28"/>
      <c r="M2986">
        <v>0</v>
      </c>
      <c r="N2986">
        <v>1</v>
      </c>
      <c r="P2986" t="s">
        <v>14516</v>
      </c>
      <c r="Q2986">
        <f t="shared" si="46"/>
        <v>6000</v>
      </c>
      <c r="R2986">
        <f>IF(COUNTIF($A$2:A2986,A2986)=1,Q2986,"")</f>
        <v>6000</v>
      </c>
    </row>
    <row r="2987" spans="1:18">
      <c r="A2987" t="s">
        <v>4712</v>
      </c>
      <c r="B2987" t="s">
        <v>2887</v>
      </c>
      <c r="C2987" t="s">
        <v>3098</v>
      </c>
      <c r="D2987" t="s">
        <v>60</v>
      </c>
      <c r="E2987" t="s">
        <v>14558</v>
      </c>
      <c r="F2987" t="s">
        <v>19070</v>
      </c>
      <c r="G2987" t="s">
        <v>14519</v>
      </c>
      <c r="H2987" t="s">
        <v>15714</v>
      </c>
      <c r="I2987" t="s">
        <v>2301</v>
      </c>
      <c r="J2987" s="28">
        <v>45248</v>
      </c>
      <c r="K2987" s="28">
        <v>45275</v>
      </c>
      <c r="L2987">
        <v>181</v>
      </c>
      <c r="M2987">
        <v>0</v>
      </c>
      <c r="N2987">
        <v>1</v>
      </c>
      <c r="O2987">
        <v>17.600000000000001</v>
      </c>
      <c r="P2987" t="s">
        <v>14507</v>
      </c>
      <c r="Q2987">
        <f t="shared" si="46"/>
        <v>10013</v>
      </c>
      <c r="R2987">
        <f>IF(COUNTIF($A$2:A2987,A2987)=1,Q2987,"")</f>
        <v>10013</v>
      </c>
    </row>
    <row r="2988" spans="1:18">
      <c r="A2988" t="s">
        <v>19071</v>
      </c>
      <c r="B2988" t="s">
        <v>9872</v>
      </c>
      <c r="C2988" t="s">
        <v>3098</v>
      </c>
      <c r="D2988" t="s">
        <v>60</v>
      </c>
      <c r="E2988" t="s">
        <v>14522</v>
      </c>
      <c r="F2988" t="s">
        <v>19072</v>
      </c>
      <c r="G2988" t="s">
        <v>53</v>
      </c>
      <c r="H2988" t="s">
        <v>14527</v>
      </c>
      <c r="I2988" t="s">
        <v>408</v>
      </c>
      <c r="J2988" s="28">
        <v>45097</v>
      </c>
      <c r="K2988" s="28"/>
      <c r="M2988">
        <v>0</v>
      </c>
      <c r="N2988">
        <v>1</v>
      </c>
      <c r="P2988" t="s">
        <v>14507</v>
      </c>
      <c r="Q2988">
        <f t="shared" si="46"/>
        <v>6636</v>
      </c>
      <c r="R2988">
        <f>IF(COUNTIF($A$2:A2988,A2988)=1,Q2988,"")</f>
        <v>6636</v>
      </c>
    </row>
    <row r="2989" spans="1:18">
      <c r="A2989" t="s">
        <v>19073</v>
      </c>
      <c r="B2989" t="s">
        <v>5626</v>
      </c>
      <c r="C2989" t="s">
        <v>15070</v>
      </c>
      <c r="D2989" t="s">
        <v>73</v>
      </c>
      <c r="E2989" t="s">
        <v>14558</v>
      </c>
      <c r="F2989" t="s">
        <v>19074</v>
      </c>
      <c r="G2989" t="s">
        <v>53</v>
      </c>
      <c r="H2989" t="s">
        <v>14530</v>
      </c>
      <c r="I2989" t="s">
        <v>1202</v>
      </c>
      <c r="J2989" s="28">
        <v>44815</v>
      </c>
      <c r="K2989" s="28">
        <v>44884</v>
      </c>
      <c r="L2989">
        <v>182</v>
      </c>
      <c r="M2989">
        <v>0</v>
      </c>
      <c r="N2989">
        <v>1</v>
      </c>
      <c r="O2989">
        <v>18</v>
      </c>
      <c r="P2989" t="s">
        <v>14512</v>
      </c>
      <c r="Q2989">
        <f t="shared" si="46"/>
        <v>42010</v>
      </c>
      <c r="R2989">
        <f>IF(COUNTIF($A$2:A2989,A2989)=1,Q2989,"")</f>
        <v>42010</v>
      </c>
    </row>
    <row r="2990" spans="1:18">
      <c r="A2990" t="s">
        <v>7086</v>
      </c>
      <c r="B2990" t="s">
        <v>1387</v>
      </c>
      <c r="C2990" t="s">
        <v>15759</v>
      </c>
      <c r="D2990" t="s">
        <v>100</v>
      </c>
      <c r="E2990" t="s">
        <v>14517</v>
      </c>
      <c r="F2990" t="s">
        <v>19075</v>
      </c>
      <c r="G2990" t="s">
        <v>133</v>
      </c>
      <c r="H2990" t="s">
        <v>14532</v>
      </c>
      <c r="I2990" t="s">
        <v>92</v>
      </c>
      <c r="J2990" s="28">
        <v>45510</v>
      </c>
      <c r="K2990" s="28"/>
      <c r="M2990">
        <v>0</v>
      </c>
      <c r="N2990">
        <v>1</v>
      </c>
      <c r="O2990">
        <v>12.5</v>
      </c>
      <c r="P2990" t="s">
        <v>14550</v>
      </c>
      <c r="Q2990">
        <f t="shared" si="46"/>
        <v>2358</v>
      </c>
      <c r="R2990">
        <f>IF(COUNTIF($A$2:A2990,A2990)=1,Q2990,"")</f>
        <v>2358</v>
      </c>
    </row>
    <row r="2991" spans="1:18">
      <c r="A2991" t="s">
        <v>19076</v>
      </c>
      <c r="B2991" t="s">
        <v>5330</v>
      </c>
      <c r="C2991" t="s">
        <v>3098</v>
      </c>
      <c r="D2991" t="s">
        <v>52</v>
      </c>
      <c r="E2991" t="s">
        <v>14522</v>
      </c>
      <c r="F2991" t="s">
        <v>19077</v>
      </c>
      <c r="G2991" t="s">
        <v>133</v>
      </c>
      <c r="H2991" t="s">
        <v>14619</v>
      </c>
      <c r="I2991" t="s">
        <v>115</v>
      </c>
      <c r="J2991" s="28">
        <v>45389</v>
      </c>
      <c r="K2991" s="28"/>
      <c r="M2991">
        <v>0</v>
      </c>
      <c r="N2991">
        <v>1</v>
      </c>
      <c r="O2991">
        <v>32.4</v>
      </c>
      <c r="P2991" t="s">
        <v>14516</v>
      </c>
      <c r="Q2991">
        <f t="shared" si="46"/>
        <v>113844</v>
      </c>
      <c r="R2991">
        <f>IF(COUNTIF($A$2:A2991,A2991)=1,Q2991,"")</f>
        <v>113844</v>
      </c>
    </row>
    <row r="2992" spans="1:18">
      <c r="A2992" t="s">
        <v>19078</v>
      </c>
      <c r="B2992" t="s">
        <v>2849</v>
      </c>
      <c r="C2992" t="s">
        <v>14583</v>
      </c>
      <c r="D2992" t="s">
        <v>60</v>
      </c>
      <c r="E2992" t="s">
        <v>14543</v>
      </c>
      <c r="F2992" t="s">
        <v>19079</v>
      </c>
      <c r="G2992" t="s">
        <v>74</v>
      </c>
      <c r="H2992" t="s">
        <v>14574</v>
      </c>
      <c r="I2992" t="s">
        <v>364</v>
      </c>
      <c r="J2992" s="28">
        <v>44759</v>
      </c>
      <c r="K2992" s="28">
        <v>44763</v>
      </c>
      <c r="L2992">
        <v>96</v>
      </c>
      <c r="M2992">
        <v>0</v>
      </c>
      <c r="N2992">
        <v>1</v>
      </c>
      <c r="P2992" t="s">
        <v>14524</v>
      </c>
      <c r="Q2992">
        <f t="shared" si="46"/>
        <v>6569</v>
      </c>
      <c r="R2992">
        <f>IF(COUNTIF($A$2:A2992,A2992)=1,Q2992,"")</f>
        <v>6569</v>
      </c>
    </row>
    <row r="2993" spans="1:18">
      <c r="A2993" t="s">
        <v>19080</v>
      </c>
      <c r="B2993" t="s">
        <v>4400</v>
      </c>
      <c r="C2993" t="s">
        <v>14812</v>
      </c>
      <c r="D2993" t="s">
        <v>52</v>
      </c>
      <c r="E2993" t="s">
        <v>14522</v>
      </c>
      <c r="F2993" t="s">
        <v>19081</v>
      </c>
      <c r="G2993" t="s">
        <v>61</v>
      </c>
      <c r="H2993" t="s">
        <v>14630</v>
      </c>
      <c r="I2993" t="s">
        <v>848</v>
      </c>
      <c r="J2993" s="28">
        <v>45272</v>
      </c>
      <c r="K2993" s="28"/>
      <c r="M2993">
        <v>0</v>
      </c>
      <c r="N2993">
        <v>1</v>
      </c>
      <c r="O2993">
        <v>20.3</v>
      </c>
      <c r="P2993" t="s">
        <v>14524</v>
      </c>
      <c r="Q2993">
        <f t="shared" si="46"/>
        <v>197737</v>
      </c>
      <c r="R2993">
        <f>IF(COUNTIF($A$2:A2993,A2993)=1,Q2993,"")</f>
        <v>197737</v>
      </c>
    </row>
    <row r="2994" spans="1:18">
      <c r="A2994" t="s">
        <v>19082</v>
      </c>
      <c r="B2994" t="s">
        <v>3541</v>
      </c>
      <c r="C2994" t="s">
        <v>15228</v>
      </c>
      <c r="D2994" t="s">
        <v>100</v>
      </c>
      <c r="E2994" t="s">
        <v>14509</v>
      </c>
      <c r="F2994" t="s">
        <v>19083</v>
      </c>
      <c r="G2994" t="s">
        <v>14588</v>
      </c>
      <c r="H2994" t="s">
        <v>14574</v>
      </c>
      <c r="I2994" t="s">
        <v>774</v>
      </c>
      <c r="J2994" s="28">
        <v>45392</v>
      </c>
      <c r="K2994" s="28"/>
      <c r="M2994">
        <v>0</v>
      </c>
      <c r="N2994">
        <v>1</v>
      </c>
      <c r="O2994">
        <v>21.6</v>
      </c>
      <c r="P2994" t="s">
        <v>14524</v>
      </c>
      <c r="Q2994">
        <f t="shared" si="46"/>
        <v>6320</v>
      </c>
      <c r="R2994">
        <f>IF(COUNTIF($A$2:A2994,A2994)=1,Q2994,"")</f>
        <v>6320</v>
      </c>
    </row>
    <row r="2995" spans="1:18">
      <c r="A2995" t="s">
        <v>9978</v>
      </c>
      <c r="B2995" t="s">
        <v>510</v>
      </c>
      <c r="C2995" t="s">
        <v>15684</v>
      </c>
      <c r="D2995" t="s">
        <v>119</v>
      </c>
      <c r="E2995" t="s">
        <v>14558</v>
      </c>
      <c r="F2995" t="s">
        <v>19084</v>
      </c>
      <c r="G2995" t="s">
        <v>74</v>
      </c>
      <c r="H2995" t="s">
        <v>14549</v>
      </c>
      <c r="I2995" t="s">
        <v>1198</v>
      </c>
      <c r="J2995" s="28">
        <v>45193</v>
      </c>
      <c r="K2995" s="28">
        <v>45168</v>
      </c>
      <c r="L2995">
        <v>124</v>
      </c>
      <c r="M2995">
        <v>0</v>
      </c>
      <c r="N2995">
        <v>1</v>
      </c>
      <c r="O2995">
        <v>9.6</v>
      </c>
      <c r="P2995" t="s">
        <v>14507</v>
      </c>
      <c r="Q2995">
        <f t="shared" si="46"/>
        <v>5539</v>
      </c>
      <c r="R2995">
        <f>IF(COUNTIF($A$2:A2995,A2995)=1,Q2995,"")</f>
        <v>5539</v>
      </c>
    </row>
    <row r="2996" spans="1:18">
      <c r="A2996" t="s">
        <v>19085</v>
      </c>
      <c r="B2996" t="s">
        <v>4741</v>
      </c>
      <c r="C2996" t="s">
        <v>3098</v>
      </c>
      <c r="D2996" t="s">
        <v>100</v>
      </c>
      <c r="E2996" t="s">
        <v>14509</v>
      </c>
      <c r="F2996" t="s">
        <v>19086</v>
      </c>
      <c r="G2996" t="s">
        <v>80</v>
      </c>
      <c r="H2996" t="s">
        <v>15144</v>
      </c>
      <c r="I2996" t="s">
        <v>1518</v>
      </c>
      <c r="J2996" s="28"/>
      <c r="K2996" s="28"/>
      <c r="M2996">
        <v>0</v>
      </c>
      <c r="N2996">
        <v>1</v>
      </c>
      <c r="O2996">
        <v>23</v>
      </c>
      <c r="P2996" t="s">
        <v>14524</v>
      </c>
      <c r="Q2996">
        <f t="shared" si="46"/>
        <v>9443</v>
      </c>
      <c r="R2996">
        <f>IF(COUNTIF($A$2:A2996,A2996)=1,Q2996,"")</f>
        <v>9443</v>
      </c>
    </row>
    <row r="2997" spans="1:18">
      <c r="A2997" t="s">
        <v>7997</v>
      </c>
      <c r="B2997" t="s">
        <v>5542</v>
      </c>
      <c r="C2997" t="s">
        <v>14818</v>
      </c>
      <c r="D2997" t="s">
        <v>100</v>
      </c>
      <c r="E2997" t="s">
        <v>14504</v>
      </c>
      <c r="F2997" t="s">
        <v>19087</v>
      </c>
      <c r="G2997" t="s">
        <v>74</v>
      </c>
      <c r="H2997" t="s">
        <v>14871</v>
      </c>
      <c r="I2997" t="s">
        <v>159</v>
      </c>
      <c r="J2997" s="28">
        <v>45201</v>
      </c>
      <c r="K2997" s="28"/>
      <c r="M2997">
        <v>0</v>
      </c>
      <c r="N2997">
        <v>1</v>
      </c>
      <c r="O2997">
        <v>13.8</v>
      </c>
      <c r="P2997" t="s">
        <v>14507</v>
      </c>
      <c r="Q2997">
        <f t="shared" si="46"/>
        <v>9258</v>
      </c>
      <c r="R2997">
        <f>IF(COUNTIF($A$2:A2997,A2997)=1,Q2997,"")</f>
        <v>9258</v>
      </c>
    </row>
    <row r="2998" spans="1:18">
      <c r="A2998" t="s">
        <v>10672</v>
      </c>
      <c r="B2998" t="s">
        <v>5796</v>
      </c>
      <c r="C2998" t="s">
        <v>16024</v>
      </c>
      <c r="D2998" t="s">
        <v>52</v>
      </c>
      <c r="E2998" t="s">
        <v>14517</v>
      </c>
      <c r="F2998" t="s">
        <v>19088</v>
      </c>
      <c r="G2998" t="s">
        <v>14519</v>
      </c>
      <c r="H2998" t="s">
        <v>14580</v>
      </c>
      <c r="I2998" t="s">
        <v>1740</v>
      </c>
      <c r="J2998" s="28">
        <v>45129</v>
      </c>
      <c r="K2998" s="28"/>
      <c r="M2998">
        <v>0</v>
      </c>
      <c r="N2998">
        <v>1</v>
      </c>
      <c r="O2998">
        <v>11.2</v>
      </c>
      <c r="P2998" t="s">
        <v>14507</v>
      </c>
      <c r="Q2998">
        <f t="shared" si="46"/>
        <v>206324</v>
      </c>
      <c r="R2998">
        <f>IF(COUNTIF($A$2:A2998,A2998)=1,Q2998,"")</f>
        <v>206324</v>
      </c>
    </row>
    <row r="2999" spans="1:18">
      <c r="A2999" t="s">
        <v>8869</v>
      </c>
      <c r="B2999" t="s">
        <v>764</v>
      </c>
      <c r="C2999" t="s">
        <v>15442</v>
      </c>
      <c r="D2999" t="s">
        <v>119</v>
      </c>
      <c r="E2999" t="s">
        <v>14517</v>
      </c>
      <c r="F2999" t="s">
        <v>19089</v>
      </c>
      <c r="G2999" t="s">
        <v>90</v>
      </c>
      <c r="H2999" t="s">
        <v>14574</v>
      </c>
      <c r="I2999" t="s">
        <v>2624</v>
      </c>
      <c r="J2999" s="28">
        <v>45143</v>
      </c>
      <c r="K2999" s="28"/>
      <c r="M2999">
        <v>0</v>
      </c>
      <c r="N2999">
        <v>1</v>
      </c>
      <c r="O2999">
        <v>18.8</v>
      </c>
      <c r="P2999" t="s">
        <v>14512</v>
      </c>
      <c r="Q2999">
        <f t="shared" si="46"/>
        <v>5947</v>
      </c>
      <c r="R2999">
        <f>IF(COUNTIF($A$2:A2999,A2999)=1,Q2999,"")</f>
        <v>5947</v>
      </c>
    </row>
    <row r="3000" spans="1:18">
      <c r="A3000" t="s">
        <v>19090</v>
      </c>
      <c r="B3000" t="s">
        <v>916</v>
      </c>
      <c r="C3000" t="s">
        <v>17068</v>
      </c>
      <c r="D3000" t="s">
        <v>100</v>
      </c>
      <c r="E3000" t="s">
        <v>14543</v>
      </c>
      <c r="F3000" t="s">
        <v>19091</v>
      </c>
      <c r="G3000" t="s">
        <v>67</v>
      </c>
      <c r="H3000" t="s">
        <v>15530</v>
      </c>
      <c r="I3000" t="s">
        <v>1216</v>
      </c>
      <c r="J3000" s="28">
        <v>44983</v>
      </c>
      <c r="K3000" s="28">
        <v>44974</v>
      </c>
      <c r="L3000">
        <v>39</v>
      </c>
      <c r="M3000">
        <v>1</v>
      </c>
      <c r="N3000">
        <v>1</v>
      </c>
      <c r="O3000">
        <v>33.200000000000003</v>
      </c>
      <c r="P3000" t="s">
        <v>14550</v>
      </c>
      <c r="Q3000">
        <f t="shared" si="46"/>
        <v>4897</v>
      </c>
      <c r="R3000">
        <f>IF(COUNTIF($A$2:A3000,A3000)=1,Q3000,"")</f>
        <v>4897</v>
      </c>
    </row>
    <row r="3001" spans="1:18">
      <c r="A3001" t="s">
        <v>4292</v>
      </c>
      <c r="B3001" t="s">
        <v>1539</v>
      </c>
      <c r="C3001" t="s">
        <v>15291</v>
      </c>
      <c r="D3001" t="s">
        <v>73</v>
      </c>
      <c r="E3001" t="s">
        <v>14504</v>
      </c>
      <c r="F3001" t="s">
        <v>15198</v>
      </c>
      <c r="G3001" t="s">
        <v>53</v>
      </c>
      <c r="H3001" t="s">
        <v>14938</v>
      </c>
      <c r="I3001" t="s">
        <v>8320</v>
      </c>
      <c r="J3001" s="28">
        <v>45126</v>
      </c>
      <c r="K3001" s="28"/>
      <c r="M3001">
        <v>0</v>
      </c>
      <c r="N3001">
        <v>1</v>
      </c>
      <c r="O3001">
        <v>6.6</v>
      </c>
      <c r="P3001" t="s">
        <v>14512</v>
      </c>
      <c r="Q3001">
        <f t="shared" si="46"/>
        <v>17000</v>
      </c>
      <c r="R3001">
        <f>IF(COUNTIF($A$2:A3001,A3001)=1,Q3001,"")</f>
        <v>17000</v>
      </c>
    </row>
    <row r="3002" spans="1:18">
      <c r="A3002" t="s">
        <v>19092</v>
      </c>
      <c r="B3002" t="s">
        <v>7279</v>
      </c>
      <c r="C3002" t="s">
        <v>14562</v>
      </c>
      <c r="D3002" t="s">
        <v>60</v>
      </c>
      <c r="E3002" t="s">
        <v>14509</v>
      </c>
      <c r="F3002" t="s">
        <v>19093</v>
      </c>
      <c r="G3002" t="s">
        <v>67</v>
      </c>
      <c r="H3002" t="s">
        <v>14574</v>
      </c>
      <c r="I3002" t="s">
        <v>4911</v>
      </c>
      <c r="J3002" s="28">
        <v>44874</v>
      </c>
      <c r="K3002" s="28"/>
      <c r="M3002">
        <v>0</v>
      </c>
      <c r="N3002">
        <v>1</v>
      </c>
      <c r="O3002">
        <v>18.3</v>
      </c>
      <c r="P3002" t="s">
        <v>14516</v>
      </c>
      <c r="Q3002">
        <f t="shared" si="46"/>
        <v>22746</v>
      </c>
      <c r="R3002">
        <f>IF(COUNTIF($A$2:A3002,A3002)=1,Q3002,"")</f>
        <v>22746</v>
      </c>
    </row>
    <row r="3003" spans="1:18">
      <c r="A3003" t="s">
        <v>10178</v>
      </c>
      <c r="B3003" t="s">
        <v>538</v>
      </c>
      <c r="C3003" t="s">
        <v>3098</v>
      </c>
      <c r="D3003" t="s">
        <v>100</v>
      </c>
      <c r="E3003" t="s">
        <v>14522</v>
      </c>
      <c r="F3003" t="s">
        <v>19094</v>
      </c>
      <c r="G3003" t="s">
        <v>53</v>
      </c>
      <c r="H3003" t="s">
        <v>14527</v>
      </c>
      <c r="I3003" t="s">
        <v>626</v>
      </c>
      <c r="J3003" s="28">
        <v>45808</v>
      </c>
      <c r="K3003" s="28"/>
      <c r="M3003">
        <v>0</v>
      </c>
      <c r="N3003">
        <v>1</v>
      </c>
      <c r="O3003">
        <v>6.5</v>
      </c>
      <c r="P3003" t="s">
        <v>14507</v>
      </c>
      <c r="Q3003">
        <f t="shared" si="46"/>
        <v>1825</v>
      </c>
      <c r="R3003">
        <f>IF(COUNTIF($A$2:A3003,A3003)=1,Q3003,"")</f>
        <v>1825</v>
      </c>
    </row>
    <row r="3004" spans="1:18">
      <c r="A3004" t="s">
        <v>11086</v>
      </c>
      <c r="B3004" t="s">
        <v>2561</v>
      </c>
      <c r="C3004" t="s">
        <v>15168</v>
      </c>
      <c r="D3004" t="s">
        <v>52</v>
      </c>
      <c r="E3004" t="s">
        <v>14517</v>
      </c>
      <c r="F3004" t="s">
        <v>19095</v>
      </c>
      <c r="G3004" t="s">
        <v>133</v>
      </c>
      <c r="H3004" t="s">
        <v>14532</v>
      </c>
      <c r="I3004" t="s">
        <v>4376</v>
      </c>
      <c r="J3004" s="28">
        <v>44956</v>
      </c>
      <c r="K3004" s="28"/>
      <c r="M3004">
        <v>0</v>
      </c>
      <c r="N3004">
        <v>1</v>
      </c>
      <c r="O3004">
        <v>25.6</v>
      </c>
      <c r="P3004" t="s">
        <v>14550</v>
      </c>
      <c r="Q3004">
        <f t="shared" si="46"/>
        <v>211440</v>
      </c>
      <c r="R3004">
        <f>IF(COUNTIF($A$2:A3004,A3004)=1,Q3004,"")</f>
        <v>211440</v>
      </c>
    </row>
    <row r="3005" spans="1:18">
      <c r="A3005" t="s">
        <v>11978</v>
      </c>
      <c r="B3005" t="s">
        <v>3849</v>
      </c>
      <c r="C3005" t="s">
        <v>3098</v>
      </c>
      <c r="D3005" t="s">
        <v>52</v>
      </c>
      <c r="E3005" t="s">
        <v>14558</v>
      </c>
      <c r="F3005" t="s">
        <v>19096</v>
      </c>
      <c r="G3005" t="s">
        <v>14519</v>
      </c>
      <c r="H3005" t="s">
        <v>14549</v>
      </c>
      <c r="I3005" t="s">
        <v>2413</v>
      </c>
      <c r="J3005" s="28">
        <v>45167</v>
      </c>
      <c r="K3005" s="28">
        <v>45181</v>
      </c>
      <c r="L3005">
        <v>111</v>
      </c>
      <c r="M3005">
        <v>0</v>
      </c>
      <c r="N3005">
        <v>1</v>
      </c>
      <c r="O3005">
        <v>22.9</v>
      </c>
      <c r="P3005" t="s">
        <v>14507</v>
      </c>
      <c r="Q3005">
        <f t="shared" si="46"/>
        <v>83162</v>
      </c>
      <c r="R3005">
        <f>IF(COUNTIF($A$2:A3005,A3005)=1,Q3005,"")</f>
        <v>83162</v>
      </c>
    </row>
    <row r="3006" spans="1:18">
      <c r="A3006" t="s">
        <v>9329</v>
      </c>
      <c r="B3006" t="s">
        <v>2721</v>
      </c>
      <c r="C3006" t="s">
        <v>15036</v>
      </c>
      <c r="D3006" t="s">
        <v>60</v>
      </c>
      <c r="E3006" t="s">
        <v>14590</v>
      </c>
      <c r="F3006" t="s">
        <v>19097</v>
      </c>
      <c r="G3006" t="s">
        <v>80</v>
      </c>
      <c r="H3006" t="s">
        <v>14506</v>
      </c>
      <c r="I3006" t="s">
        <v>240</v>
      </c>
      <c r="J3006" s="28">
        <v>44767</v>
      </c>
      <c r="K3006" s="28"/>
      <c r="M3006">
        <v>0</v>
      </c>
      <c r="N3006">
        <v>1</v>
      </c>
      <c r="O3006">
        <v>24.3</v>
      </c>
      <c r="P3006" t="s">
        <v>14524</v>
      </c>
      <c r="Q3006">
        <f t="shared" si="46"/>
        <v>10338</v>
      </c>
      <c r="R3006">
        <f>IF(COUNTIF($A$2:A3006,A3006)=1,Q3006,"")</f>
        <v>10338</v>
      </c>
    </row>
    <row r="3007" spans="1:18">
      <c r="A3007" t="s">
        <v>9765</v>
      </c>
      <c r="B3007" t="s">
        <v>285</v>
      </c>
      <c r="C3007" t="s">
        <v>15399</v>
      </c>
      <c r="D3007" t="s">
        <v>100</v>
      </c>
      <c r="E3007" t="s">
        <v>14522</v>
      </c>
      <c r="F3007" t="s">
        <v>19098</v>
      </c>
      <c r="G3007" t="s">
        <v>14519</v>
      </c>
      <c r="H3007" t="s">
        <v>14511</v>
      </c>
      <c r="I3007" t="s">
        <v>931</v>
      </c>
      <c r="J3007" s="28">
        <v>45088</v>
      </c>
      <c r="K3007" s="28"/>
      <c r="M3007">
        <v>0</v>
      </c>
      <c r="N3007">
        <v>1</v>
      </c>
      <c r="P3007" t="s">
        <v>14512</v>
      </c>
      <c r="Q3007">
        <f t="shared" si="46"/>
        <v>4326</v>
      </c>
      <c r="R3007">
        <f>IF(COUNTIF($A$2:A3007,A3007)=1,Q3007,"")</f>
        <v>4326</v>
      </c>
    </row>
    <row r="3008" spans="1:18">
      <c r="A3008" t="s">
        <v>4598</v>
      </c>
      <c r="B3008" t="s">
        <v>6769</v>
      </c>
      <c r="C3008" t="s">
        <v>3098</v>
      </c>
      <c r="D3008" t="s">
        <v>60</v>
      </c>
      <c r="E3008" t="s">
        <v>14522</v>
      </c>
      <c r="F3008" t="s">
        <v>19099</v>
      </c>
      <c r="G3008" t="s">
        <v>61</v>
      </c>
      <c r="H3008" t="s">
        <v>14938</v>
      </c>
      <c r="I3008" t="s">
        <v>849</v>
      </c>
      <c r="J3008" s="28">
        <v>45288</v>
      </c>
      <c r="K3008" s="28"/>
      <c r="M3008">
        <v>0</v>
      </c>
      <c r="N3008">
        <v>1</v>
      </c>
      <c r="O3008">
        <v>6.8</v>
      </c>
      <c r="P3008" t="s">
        <v>14550</v>
      </c>
      <c r="Q3008">
        <f t="shared" si="46"/>
        <v>12146</v>
      </c>
      <c r="R3008">
        <f>IF(COUNTIF($A$2:A3008,A3008)=1,Q3008,"")</f>
        <v>12146</v>
      </c>
    </row>
    <row r="3009" spans="1:18">
      <c r="A3009" t="s">
        <v>12871</v>
      </c>
      <c r="B3009" t="s">
        <v>2129</v>
      </c>
      <c r="C3009" t="s">
        <v>14599</v>
      </c>
      <c r="D3009" t="s">
        <v>52</v>
      </c>
      <c r="E3009" t="s">
        <v>14517</v>
      </c>
      <c r="F3009" t="s">
        <v>19100</v>
      </c>
      <c r="G3009" t="s">
        <v>80</v>
      </c>
      <c r="H3009" t="s">
        <v>14639</v>
      </c>
      <c r="I3009" t="s">
        <v>1106</v>
      </c>
      <c r="J3009" s="28">
        <v>44924</v>
      </c>
      <c r="K3009" s="28"/>
      <c r="M3009">
        <v>0</v>
      </c>
      <c r="N3009">
        <v>1</v>
      </c>
      <c r="O3009">
        <v>5.8</v>
      </c>
      <c r="P3009" t="s">
        <v>14512</v>
      </c>
      <c r="Q3009">
        <f t="shared" si="46"/>
        <v>77000</v>
      </c>
      <c r="R3009">
        <f>IF(COUNTIF($A$2:A3009,A3009)=1,Q3009,"")</f>
        <v>77000</v>
      </c>
    </row>
    <row r="3010" spans="1:18">
      <c r="A3010" t="s">
        <v>4141</v>
      </c>
      <c r="B3010" t="s">
        <v>4097</v>
      </c>
      <c r="C3010" t="s">
        <v>15076</v>
      </c>
      <c r="D3010" t="s">
        <v>100</v>
      </c>
      <c r="E3010" t="s">
        <v>14509</v>
      </c>
      <c r="F3010" t="s">
        <v>19101</v>
      </c>
      <c r="G3010" t="s">
        <v>67</v>
      </c>
      <c r="H3010" t="s">
        <v>14574</v>
      </c>
      <c r="I3010" t="s">
        <v>652</v>
      </c>
      <c r="J3010" s="28">
        <v>45300</v>
      </c>
      <c r="K3010" s="28"/>
      <c r="M3010">
        <v>0</v>
      </c>
      <c r="N3010">
        <v>1</v>
      </c>
      <c r="O3010">
        <v>11.1</v>
      </c>
      <c r="P3010" t="s">
        <v>14507</v>
      </c>
      <c r="Q3010">
        <f t="shared" ref="Q3010:Q3073" si="47">IFERROR(IF(RIGHT(UPPER(TRIM(F3010)),1)="K",VALUE(SUBSTITUTE(SUBSTITUTE(LEFT(TRIM(F3010),LEN(TRIM(F3010))-1),"$",""),",",""))*1000,IF(RIGHT(UPPER(TRIM(F3010)),1)="M",VALUE(SUBSTITUTE(SUBSTITUTE(LEFT(TRIM(F3010),LEN(TRIM(F3010))-1),"$",""),",",""))*1000000,VALUE(SUBSTITUTE(SUBSTITUTE(TRIM(F3010),"$",""),",","")))),"")</f>
        <v>8976</v>
      </c>
      <c r="R3010">
        <f>IF(COUNTIF($A$2:A3010,A3010)=1,Q3010,"")</f>
        <v>8976</v>
      </c>
    </row>
    <row r="3011" spans="1:18">
      <c r="A3011" t="s">
        <v>19102</v>
      </c>
      <c r="B3011" t="s">
        <v>1914</v>
      </c>
      <c r="C3011" t="s">
        <v>14905</v>
      </c>
      <c r="D3011" t="s">
        <v>73</v>
      </c>
      <c r="E3011" t="s">
        <v>14590</v>
      </c>
      <c r="F3011" t="s">
        <v>19103</v>
      </c>
      <c r="G3011" t="s">
        <v>80</v>
      </c>
      <c r="H3011" t="s">
        <v>14530</v>
      </c>
      <c r="I3011" t="s">
        <v>3029</v>
      </c>
      <c r="J3011" s="28"/>
      <c r="K3011" s="28"/>
      <c r="M3011">
        <v>0</v>
      </c>
      <c r="N3011">
        <v>1</v>
      </c>
      <c r="P3011" t="s">
        <v>14507</v>
      </c>
      <c r="Q3011">
        <f t="shared" si="47"/>
        <v>13646</v>
      </c>
      <c r="R3011">
        <f>IF(COUNTIF($A$2:A3011,A3011)=1,Q3011,"")</f>
        <v>13646</v>
      </c>
    </row>
    <row r="3012" spans="1:18">
      <c r="A3012" t="s">
        <v>9909</v>
      </c>
      <c r="B3012" t="s">
        <v>246</v>
      </c>
      <c r="C3012" t="s">
        <v>15526</v>
      </c>
      <c r="D3012" t="s">
        <v>100</v>
      </c>
      <c r="E3012" t="s">
        <v>14504</v>
      </c>
      <c r="F3012" t="s">
        <v>19104</v>
      </c>
      <c r="G3012" t="s">
        <v>61</v>
      </c>
      <c r="H3012" t="s">
        <v>14560</v>
      </c>
      <c r="I3012" t="s">
        <v>1633</v>
      </c>
      <c r="J3012" s="28">
        <v>44842</v>
      </c>
      <c r="K3012" s="28"/>
      <c r="M3012">
        <v>0</v>
      </c>
      <c r="N3012">
        <v>1</v>
      </c>
      <c r="O3012">
        <v>1.5</v>
      </c>
      <c r="P3012" t="s">
        <v>14550</v>
      </c>
      <c r="Q3012">
        <f t="shared" si="47"/>
        <v>8472</v>
      </c>
      <c r="R3012">
        <f>IF(COUNTIF($A$2:A3012,A3012)=1,Q3012,"")</f>
        <v>8472</v>
      </c>
    </row>
    <row r="3013" spans="1:18">
      <c r="A3013" t="s">
        <v>7609</v>
      </c>
      <c r="B3013" t="s">
        <v>6321</v>
      </c>
      <c r="C3013" t="s">
        <v>16057</v>
      </c>
      <c r="D3013" t="s">
        <v>119</v>
      </c>
      <c r="E3013" t="s">
        <v>14522</v>
      </c>
      <c r="F3013" t="s">
        <v>19105</v>
      </c>
      <c r="G3013" t="s">
        <v>61</v>
      </c>
      <c r="H3013" t="s">
        <v>14527</v>
      </c>
      <c r="I3013" t="s">
        <v>400</v>
      </c>
      <c r="J3013" s="28">
        <v>44775</v>
      </c>
      <c r="K3013" s="28"/>
      <c r="M3013">
        <v>0</v>
      </c>
      <c r="N3013">
        <v>1</v>
      </c>
      <c r="O3013">
        <v>3.4</v>
      </c>
      <c r="P3013" t="s">
        <v>14550</v>
      </c>
      <c r="Q3013">
        <f t="shared" si="47"/>
        <v>10930</v>
      </c>
      <c r="R3013">
        <f>IF(COUNTIF($A$2:A3013,A3013)=1,Q3013,"")</f>
        <v>10930</v>
      </c>
    </row>
    <row r="3014" spans="1:18">
      <c r="A3014" t="s">
        <v>19106</v>
      </c>
      <c r="B3014" t="s">
        <v>4047</v>
      </c>
      <c r="C3014" t="s">
        <v>15418</v>
      </c>
      <c r="D3014" t="s">
        <v>60</v>
      </c>
      <c r="E3014" t="s">
        <v>14504</v>
      </c>
      <c r="F3014" t="s">
        <v>19107</v>
      </c>
      <c r="G3014" t="s">
        <v>67</v>
      </c>
      <c r="H3014" t="s">
        <v>14568</v>
      </c>
      <c r="I3014" t="s">
        <v>2738</v>
      </c>
      <c r="J3014" s="28">
        <v>45646</v>
      </c>
      <c r="K3014" s="28"/>
      <c r="M3014">
        <v>0</v>
      </c>
      <c r="N3014">
        <v>1</v>
      </c>
      <c r="O3014">
        <v>10.4</v>
      </c>
      <c r="P3014" t="s">
        <v>14550</v>
      </c>
      <c r="Q3014">
        <f t="shared" si="47"/>
        <v>8730</v>
      </c>
      <c r="R3014">
        <f>IF(COUNTIF($A$2:A3014,A3014)=1,Q3014,"")</f>
        <v>8730</v>
      </c>
    </row>
    <row r="3015" spans="1:18">
      <c r="A3015" t="s">
        <v>19108</v>
      </c>
      <c r="B3015" t="s">
        <v>5753</v>
      </c>
      <c r="C3015" t="s">
        <v>18497</v>
      </c>
      <c r="D3015" t="s">
        <v>73</v>
      </c>
      <c r="E3015" t="s">
        <v>14509</v>
      </c>
      <c r="F3015" t="s">
        <v>19109</v>
      </c>
      <c r="G3015" t="s">
        <v>74</v>
      </c>
      <c r="H3015" t="s">
        <v>14678</v>
      </c>
      <c r="I3015" t="s">
        <v>527</v>
      </c>
      <c r="J3015" s="28">
        <v>45493</v>
      </c>
      <c r="K3015" s="28"/>
      <c r="M3015">
        <v>0</v>
      </c>
      <c r="N3015">
        <v>1</v>
      </c>
      <c r="P3015" t="s">
        <v>14550</v>
      </c>
      <c r="Q3015">
        <f t="shared" si="47"/>
        <v>31444</v>
      </c>
      <c r="R3015">
        <f>IF(COUNTIF($A$2:A3015,A3015)=1,Q3015,"")</f>
        <v>31444</v>
      </c>
    </row>
    <row r="3016" spans="1:18">
      <c r="A3016" t="s">
        <v>5684</v>
      </c>
      <c r="B3016" t="s">
        <v>4569</v>
      </c>
      <c r="C3016" t="s">
        <v>14796</v>
      </c>
      <c r="D3016" t="s">
        <v>73</v>
      </c>
      <c r="E3016" t="s">
        <v>14543</v>
      </c>
      <c r="F3016" t="s">
        <v>19110</v>
      </c>
      <c r="G3016" t="s">
        <v>61</v>
      </c>
      <c r="H3016" t="s">
        <v>14540</v>
      </c>
      <c r="I3016" t="s">
        <v>718</v>
      </c>
      <c r="J3016" s="28">
        <v>45549</v>
      </c>
      <c r="K3016" s="28">
        <v>45539</v>
      </c>
      <c r="L3016">
        <v>90</v>
      </c>
      <c r="M3016">
        <v>1</v>
      </c>
      <c r="N3016">
        <v>4</v>
      </c>
      <c r="O3016">
        <v>16.3</v>
      </c>
      <c r="P3016" t="s">
        <v>14550</v>
      </c>
      <c r="Q3016">
        <f t="shared" si="47"/>
        <v>26632</v>
      </c>
      <c r="R3016">
        <f>IF(COUNTIF($A$2:A3016,A3016)=1,Q3016,"")</f>
        <v>26632</v>
      </c>
    </row>
    <row r="3017" spans="1:18">
      <c r="A3017" t="s">
        <v>4594</v>
      </c>
      <c r="B3017" t="s">
        <v>4929</v>
      </c>
      <c r="C3017" t="s">
        <v>3098</v>
      </c>
      <c r="D3017" t="s">
        <v>100</v>
      </c>
      <c r="E3017" t="s">
        <v>14509</v>
      </c>
      <c r="F3017" t="s">
        <v>18600</v>
      </c>
      <c r="G3017" t="s">
        <v>74</v>
      </c>
      <c r="H3017" t="s">
        <v>14530</v>
      </c>
      <c r="I3017" t="s">
        <v>2289</v>
      </c>
      <c r="J3017" s="28">
        <v>45142</v>
      </c>
      <c r="K3017" s="28"/>
      <c r="M3017">
        <v>0</v>
      </c>
      <c r="N3017">
        <v>1</v>
      </c>
      <c r="P3017" t="s">
        <v>14516</v>
      </c>
      <c r="Q3017">
        <f t="shared" si="47"/>
        <v>9434</v>
      </c>
      <c r="R3017">
        <f>IF(COUNTIF($A$2:A3017,A3017)=1,Q3017,"")</f>
        <v>9434</v>
      </c>
    </row>
    <row r="3018" spans="1:18">
      <c r="A3018" t="s">
        <v>19111</v>
      </c>
      <c r="B3018" t="s">
        <v>2676</v>
      </c>
      <c r="C3018" t="s">
        <v>3098</v>
      </c>
      <c r="D3018" t="s">
        <v>100</v>
      </c>
      <c r="E3018" t="s">
        <v>14522</v>
      </c>
      <c r="F3018" t="s">
        <v>19112</v>
      </c>
      <c r="G3018" t="s">
        <v>74</v>
      </c>
      <c r="H3018" t="s">
        <v>14527</v>
      </c>
      <c r="I3018" t="s">
        <v>436</v>
      </c>
      <c r="J3018" s="28">
        <v>45357</v>
      </c>
      <c r="K3018" s="28"/>
      <c r="M3018">
        <v>0</v>
      </c>
      <c r="N3018">
        <v>1</v>
      </c>
      <c r="O3018">
        <v>19.7</v>
      </c>
      <c r="P3018" t="s">
        <v>14524</v>
      </c>
      <c r="Q3018">
        <f t="shared" si="47"/>
        <v>4792</v>
      </c>
      <c r="R3018">
        <f>IF(COUNTIF($A$2:A3018,A3018)=1,Q3018,"")</f>
        <v>4792</v>
      </c>
    </row>
    <row r="3019" spans="1:18">
      <c r="A3019" t="s">
        <v>7421</v>
      </c>
      <c r="B3019" t="s">
        <v>3521</v>
      </c>
      <c r="C3019" t="s">
        <v>14694</v>
      </c>
      <c r="D3019" t="s">
        <v>119</v>
      </c>
      <c r="E3019" t="s">
        <v>14522</v>
      </c>
      <c r="F3019" t="s">
        <v>19113</v>
      </c>
      <c r="G3019" t="s">
        <v>74</v>
      </c>
      <c r="H3019" t="s">
        <v>14532</v>
      </c>
      <c r="I3019" t="s">
        <v>17994</v>
      </c>
      <c r="J3019" s="28">
        <v>44834</v>
      </c>
      <c r="K3019" s="28"/>
      <c r="M3019">
        <v>0</v>
      </c>
      <c r="N3019">
        <v>1</v>
      </c>
      <c r="O3019">
        <v>28.2</v>
      </c>
      <c r="P3019" t="s">
        <v>14550</v>
      </c>
      <c r="Q3019">
        <f t="shared" si="47"/>
        <v>4289</v>
      </c>
      <c r="R3019">
        <f>IF(COUNTIF($A$2:A3019,A3019)=1,Q3019,"")</f>
        <v>4289</v>
      </c>
    </row>
    <row r="3020" spans="1:18">
      <c r="A3020" t="s">
        <v>12990</v>
      </c>
      <c r="B3020" t="s">
        <v>4415</v>
      </c>
      <c r="C3020" t="s">
        <v>3098</v>
      </c>
      <c r="D3020" t="s">
        <v>60</v>
      </c>
      <c r="E3020" t="s">
        <v>14558</v>
      </c>
      <c r="F3020" t="s">
        <v>19114</v>
      </c>
      <c r="G3020" t="s">
        <v>67</v>
      </c>
      <c r="H3020" t="s">
        <v>14520</v>
      </c>
      <c r="I3020" t="s">
        <v>1346</v>
      </c>
      <c r="J3020" s="28">
        <v>45735</v>
      </c>
      <c r="K3020" s="28">
        <v>45663</v>
      </c>
      <c r="L3020">
        <v>79</v>
      </c>
      <c r="M3020">
        <v>0</v>
      </c>
      <c r="N3020">
        <v>1</v>
      </c>
      <c r="O3020">
        <v>29.3</v>
      </c>
      <c r="P3020" t="s">
        <v>14512</v>
      </c>
      <c r="Q3020">
        <f t="shared" si="47"/>
        <v>18202</v>
      </c>
      <c r="R3020">
        <f>IF(COUNTIF($A$2:A3020,A3020)=1,Q3020,"")</f>
        <v>18202</v>
      </c>
    </row>
    <row r="3021" spans="1:18">
      <c r="A3021" t="s">
        <v>9029</v>
      </c>
      <c r="B3021" t="s">
        <v>2953</v>
      </c>
      <c r="C3021" t="s">
        <v>16412</v>
      </c>
      <c r="D3021" t="s">
        <v>60</v>
      </c>
      <c r="E3021" t="s">
        <v>14522</v>
      </c>
      <c r="F3021" t="s">
        <v>19115</v>
      </c>
      <c r="G3021" t="s">
        <v>14588</v>
      </c>
      <c r="H3021" t="s">
        <v>14682</v>
      </c>
      <c r="I3021" t="s">
        <v>10897</v>
      </c>
      <c r="J3021" s="28">
        <v>45050</v>
      </c>
      <c r="K3021" s="28"/>
      <c r="M3021">
        <v>0</v>
      </c>
      <c r="N3021">
        <v>1</v>
      </c>
      <c r="O3021">
        <v>28.2</v>
      </c>
      <c r="P3021" t="s">
        <v>14516</v>
      </c>
      <c r="Q3021">
        <f t="shared" si="47"/>
        <v>3984</v>
      </c>
      <c r="R3021">
        <f>IF(COUNTIF($A$2:A3021,A3021)=1,Q3021,"")</f>
        <v>3984</v>
      </c>
    </row>
    <row r="3022" spans="1:18">
      <c r="A3022" t="s">
        <v>10591</v>
      </c>
      <c r="B3022" t="s">
        <v>2760</v>
      </c>
      <c r="C3022" t="s">
        <v>16544</v>
      </c>
      <c r="D3022" t="s">
        <v>119</v>
      </c>
      <c r="E3022" t="s">
        <v>14558</v>
      </c>
      <c r="F3022" t="s">
        <v>19116</v>
      </c>
      <c r="G3022" t="s">
        <v>14519</v>
      </c>
      <c r="H3022" t="s">
        <v>14537</v>
      </c>
      <c r="I3022" t="s">
        <v>92</v>
      </c>
      <c r="J3022" s="28">
        <v>45526</v>
      </c>
      <c r="K3022" s="28">
        <v>45489</v>
      </c>
      <c r="L3022">
        <v>133</v>
      </c>
      <c r="M3022">
        <v>0</v>
      </c>
      <c r="N3022">
        <v>1</v>
      </c>
      <c r="O3022">
        <v>8.5</v>
      </c>
      <c r="P3022" t="s">
        <v>14516</v>
      </c>
      <c r="Q3022">
        <f t="shared" si="47"/>
        <v>14368</v>
      </c>
      <c r="R3022">
        <f>IF(COUNTIF($A$2:A3022,A3022)=1,Q3022,"")</f>
        <v>14368</v>
      </c>
    </row>
    <row r="3023" spans="1:18">
      <c r="A3023" t="s">
        <v>4908</v>
      </c>
      <c r="B3023" t="s">
        <v>736</v>
      </c>
      <c r="C3023" t="s">
        <v>14949</v>
      </c>
      <c r="D3023" t="s">
        <v>119</v>
      </c>
      <c r="E3023" t="s">
        <v>14590</v>
      </c>
      <c r="F3023" t="s">
        <v>19117</v>
      </c>
      <c r="G3023" t="s">
        <v>133</v>
      </c>
      <c r="H3023" t="s">
        <v>14639</v>
      </c>
      <c r="I3023" t="s">
        <v>4563</v>
      </c>
      <c r="J3023" s="28">
        <v>45785</v>
      </c>
      <c r="K3023" s="28"/>
      <c r="M3023">
        <v>0</v>
      </c>
      <c r="N3023">
        <v>1</v>
      </c>
      <c r="O3023">
        <v>5.2</v>
      </c>
      <c r="P3023" t="s">
        <v>14516</v>
      </c>
      <c r="Q3023">
        <f t="shared" si="47"/>
        <v>7403</v>
      </c>
      <c r="R3023">
        <f>IF(COUNTIF($A$2:A3023,A3023)=1,Q3023,"")</f>
        <v>7403</v>
      </c>
    </row>
    <row r="3024" spans="1:18">
      <c r="A3024" t="s">
        <v>10172</v>
      </c>
      <c r="B3024" t="s">
        <v>514</v>
      </c>
      <c r="C3024" t="s">
        <v>16728</v>
      </c>
      <c r="D3024" t="s">
        <v>60</v>
      </c>
      <c r="E3024" t="s">
        <v>14558</v>
      </c>
      <c r="F3024" t="s">
        <v>19118</v>
      </c>
      <c r="G3024" t="s">
        <v>74</v>
      </c>
      <c r="H3024" t="s">
        <v>14568</v>
      </c>
      <c r="I3024" t="s">
        <v>6167</v>
      </c>
      <c r="J3024" s="28">
        <v>44950</v>
      </c>
      <c r="K3024" s="28">
        <v>44899</v>
      </c>
      <c r="L3024">
        <v>123</v>
      </c>
      <c r="M3024">
        <v>0</v>
      </c>
      <c r="N3024">
        <v>1</v>
      </c>
      <c r="P3024" t="s">
        <v>14516</v>
      </c>
      <c r="Q3024">
        <f t="shared" si="47"/>
        <v>20285</v>
      </c>
      <c r="R3024">
        <f>IF(COUNTIF($A$2:A3024,A3024)=1,Q3024,"")</f>
        <v>20285</v>
      </c>
    </row>
    <row r="3025" spans="1:18">
      <c r="A3025" t="s">
        <v>19119</v>
      </c>
      <c r="B3025" t="s">
        <v>7810</v>
      </c>
      <c r="C3025" t="s">
        <v>16183</v>
      </c>
      <c r="D3025" t="s">
        <v>73</v>
      </c>
      <c r="E3025" t="s">
        <v>14522</v>
      </c>
      <c r="F3025" t="s">
        <v>19120</v>
      </c>
      <c r="G3025" t="s">
        <v>14588</v>
      </c>
      <c r="H3025" t="s">
        <v>14619</v>
      </c>
      <c r="I3025" t="s">
        <v>1134</v>
      </c>
      <c r="J3025" s="28">
        <v>44857</v>
      </c>
      <c r="K3025" s="28"/>
      <c r="M3025">
        <v>0</v>
      </c>
      <c r="N3025">
        <v>1</v>
      </c>
      <c r="O3025">
        <v>16.5</v>
      </c>
      <c r="P3025" t="s">
        <v>14516</v>
      </c>
      <c r="Q3025">
        <f t="shared" si="47"/>
        <v>44223</v>
      </c>
      <c r="R3025">
        <f>IF(COUNTIF($A$2:A3025,A3025)=1,Q3025,"")</f>
        <v>44223</v>
      </c>
    </row>
    <row r="3026" spans="1:18">
      <c r="A3026" t="s">
        <v>19121</v>
      </c>
      <c r="B3026" t="s">
        <v>4839</v>
      </c>
      <c r="C3026" t="s">
        <v>15779</v>
      </c>
      <c r="D3026" t="s">
        <v>60</v>
      </c>
      <c r="E3026" t="s">
        <v>14558</v>
      </c>
      <c r="F3026" t="s">
        <v>19122</v>
      </c>
      <c r="G3026" t="s">
        <v>90</v>
      </c>
      <c r="H3026" t="s">
        <v>14574</v>
      </c>
      <c r="I3026" t="s">
        <v>1891</v>
      </c>
      <c r="J3026" s="28">
        <v>45357</v>
      </c>
      <c r="K3026" s="28">
        <v>45399</v>
      </c>
      <c r="L3026">
        <v>149</v>
      </c>
      <c r="M3026">
        <v>0</v>
      </c>
      <c r="N3026">
        <v>1</v>
      </c>
      <c r="O3026">
        <v>8</v>
      </c>
      <c r="P3026" t="s">
        <v>14550</v>
      </c>
      <c r="Q3026">
        <f t="shared" si="47"/>
        <v>22083</v>
      </c>
      <c r="R3026">
        <f>IF(COUNTIF($A$2:A3026,A3026)=1,Q3026,"")</f>
        <v>22083</v>
      </c>
    </row>
    <row r="3027" spans="1:18">
      <c r="A3027" t="s">
        <v>19123</v>
      </c>
      <c r="B3027" t="s">
        <v>844</v>
      </c>
      <c r="C3027" t="s">
        <v>14806</v>
      </c>
      <c r="D3027" t="s">
        <v>73</v>
      </c>
      <c r="E3027" t="s">
        <v>14517</v>
      </c>
      <c r="F3027" t="s">
        <v>19124</v>
      </c>
      <c r="G3027" t="s">
        <v>53</v>
      </c>
      <c r="H3027" t="s">
        <v>14635</v>
      </c>
      <c r="I3027" t="s">
        <v>19125</v>
      </c>
      <c r="J3027" s="28">
        <v>45183</v>
      </c>
      <c r="K3027" s="28"/>
      <c r="M3027">
        <v>0</v>
      </c>
      <c r="N3027">
        <v>1</v>
      </c>
      <c r="O3027">
        <v>12.9</v>
      </c>
      <c r="P3027" t="s">
        <v>14550</v>
      </c>
      <c r="Q3027">
        <f t="shared" si="47"/>
        <v>11394</v>
      </c>
      <c r="R3027">
        <f>IF(COUNTIF($A$2:A3027,A3027)=1,Q3027,"")</f>
        <v>11394</v>
      </c>
    </row>
    <row r="3028" spans="1:18">
      <c r="A3028" t="s">
        <v>19126</v>
      </c>
      <c r="B3028" t="s">
        <v>3335</v>
      </c>
      <c r="C3028" t="s">
        <v>15017</v>
      </c>
      <c r="D3028" t="s">
        <v>100</v>
      </c>
      <c r="E3028" t="s">
        <v>14504</v>
      </c>
      <c r="F3028" t="s">
        <v>19127</v>
      </c>
      <c r="G3028" t="s">
        <v>14519</v>
      </c>
      <c r="H3028" t="s">
        <v>14540</v>
      </c>
      <c r="I3028" t="s">
        <v>564</v>
      </c>
      <c r="J3028" s="28">
        <v>45554</v>
      </c>
      <c r="K3028" s="28"/>
      <c r="M3028">
        <v>0</v>
      </c>
      <c r="N3028">
        <v>1</v>
      </c>
      <c r="O3028">
        <v>32</v>
      </c>
      <c r="P3028" t="s">
        <v>14507</v>
      </c>
      <c r="Q3028">
        <f t="shared" si="47"/>
        <v>6441</v>
      </c>
      <c r="R3028">
        <f>IF(COUNTIF($A$2:A3028,A3028)=1,Q3028,"")</f>
        <v>6441</v>
      </c>
    </row>
    <row r="3029" spans="1:18">
      <c r="A3029" t="s">
        <v>19128</v>
      </c>
      <c r="B3029" t="s">
        <v>3778</v>
      </c>
      <c r="C3029" t="s">
        <v>15437</v>
      </c>
      <c r="D3029" t="s">
        <v>52</v>
      </c>
      <c r="E3029" t="s">
        <v>14543</v>
      </c>
      <c r="F3029" t="s">
        <v>19129</v>
      </c>
      <c r="G3029" t="s">
        <v>80</v>
      </c>
      <c r="H3029" t="s">
        <v>14527</v>
      </c>
      <c r="I3029" t="s">
        <v>2518</v>
      </c>
      <c r="J3029" s="28">
        <v>45225</v>
      </c>
      <c r="K3029" s="28">
        <v>45206</v>
      </c>
      <c r="L3029">
        <v>140</v>
      </c>
      <c r="M3029">
        <v>1</v>
      </c>
      <c r="N3029">
        <v>3</v>
      </c>
      <c r="P3029" t="s">
        <v>14524</v>
      </c>
      <c r="Q3029">
        <f t="shared" si="47"/>
        <v>157980</v>
      </c>
      <c r="R3029">
        <f>IF(COUNTIF($A$2:A3029,A3029)=1,Q3029,"")</f>
        <v>157980</v>
      </c>
    </row>
    <row r="3030" spans="1:18">
      <c r="A3030" t="s">
        <v>19130</v>
      </c>
      <c r="B3030" t="s">
        <v>952</v>
      </c>
      <c r="C3030" t="s">
        <v>16109</v>
      </c>
      <c r="D3030" t="s">
        <v>100</v>
      </c>
      <c r="E3030" t="s">
        <v>14517</v>
      </c>
      <c r="F3030" t="s">
        <v>19131</v>
      </c>
      <c r="G3030" t="s">
        <v>74</v>
      </c>
      <c r="H3030" t="s">
        <v>14549</v>
      </c>
      <c r="I3030" t="s">
        <v>1683</v>
      </c>
      <c r="J3030" s="28">
        <v>45699</v>
      </c>
      <c r="K3030" s="28"/>
      <c r="M3030">
        <v>0</v>
      </c>
      <c r="N3030">
        <v>1</v>
      </c>
      <c r="P3030" t="s">
        <v>14550</v>
      </c>
      <c r="Q3030">
        <f t="shared" si="47"/>
        <v>3780</v>
      </c>
      <c r="R3030">
        <f>IF(COUNTIF($A$2:A3030,A3030)=1,Q3030,"")</f>
        <v>3780</v>
      </c>
    </row>
    <row r="3031" spans="1:18">
      <c r="A3031" t="s">
        <v>19132</v>
      </c>
      <c r="B3031" t="s">
        <v>445</v>
      </c>
      <c r="C3031" t="s">
        <v>16297</v>
      </c>
      <c r="D3031" t="s">
        <v>60</v>
      </c>
      <c r="E3031" t="s">
        <v>14558</v>
      </c>
      <c r="F3031" t="s">
        <v>19133</v>
      </c>
      <c r="G3031" t="s">
        <v>53</v>
      </c>
      <c r="H3031" t="s">
        <v>14540</v>
      </c>
      <c r="I3031" t="s">
        <v>19134</v>
      </c>
      <c r="J3031" s="28">
        <v>45520</v>
      </c>
      <c r="K3031" s="28">
        <v>45405</v>
      </c>
      <c r="L3031">
        <v>38</v>
      </c>
      <c r="M3031">
        <v>0</v>
      </c>
      <c r="N3031">
        <v>1</v>
      </c>
      <c r="O3031">
        <v>7</v>
      </c>
      <c r="P3031" t="s">
        <v>14516</v>
      </c>
      <c r="Q3031">
        <f t="shared" si="47"/>
        <v>15935</v>
      </c>
      <c r="R3031">
        <f>IF(COUNTIF($A$2:A3031,A3031)=1,Q3031,"")</f>
        <v>15935</v>
      </c>
    </row>
    <row r="3032" spans="1:18">
      <c r="A3032" t="s">
        <v>3714</v>
      </c>
      <c r="B3032" t="s">
        <v>71</v>
      </c>
      <c r="C3032" t="s">
        <v>3098</v>
      </c>
      <c r="D3032" t="s">
        <v>73</v>
      </c>
      <c r="E3032" t="s">
        <v>14543</v>
      </c>
      <c r="F3032" t="s">
        <v>19135</v>
      </c>
      <c r="G3032" t="s">
        <v>67</v>
      </c>
      <c r="H3032" t="s">
        <v>14788</v>
      </c>
      <c r="I3032" t="s">
        <v>2073</v>
      </c>
      <c r="J3032" s="28">
        <v>45628</v>
      </c>
      <c r="K3032" s="28">
        <v>45630</v>
      </c>
      <c r="L3032">
        <v>31</v>
      </c>
      <c r="M3032">
        <v>0</v>
      </c>
      <c r="N3032">
        <v>1</v>
      </c>
      <c r="O3032">
        <v>18.5</v>
      </c>
      <c r="P3032" t="s">
        <v>14550</v>
      </c>
      <c r="Q3032">
        <f t="shared" si="47"/>
        <v>15355</v>
      </c>
      <c r="R3032">
        <f>IF(COUNTIF($A$2:A3032,A3032)=1,Q3032,"")</f>
        <v>15355</v>
      </c>
    </row>
    <row r="3033" spans="1:18">
      <c r="A3033" t="s">
        <v>6533</v>
      </c>
      <c r="B3033" t="s">
        <v>231</v>
      </c>
      <c r="C3033" t="s">
        <v>3098</v>
      </c>
      <c r="D3033" t="s">
        <v>52</v>
      </c>
      <c r="E3033" t="s">
        <v>14543</v>
      </c>
      <c r="F3033" t="s">
        <v>19136</v>
      </c>
      <c r="G3033" t="s">
        <v>74</v>
      </c>
      <c r="H3033" t="s">
        <v>16033</v>
      </c>
      <c r="I3033" t="s">
        <v>1292</v>
      </c>
      <c r="J3033" s="28"/>
      <c r="K3033" s="28">
        <v>45292</v>
      </c>
      <c r="L3033">
        <v>28</v>
      </c>
      <c r="M3033">
        <v>0</v>
      </c>
      <c r="N3033">
        <v>1</v>
      </c>
      <c r="O3033">
        <v>18.7</v>
      </c>
      <c r="P3033" t="s">
        <v>14512</v>
      </c>
      <c r="Q3033">
        <f t="shared" si="47"/>
        <v>195512</v>
      </c>
      <c r="R3033">
        <f>IF(COUNTIF($A$2:A3033,A3033)=1,Q3033,"")</f>
        <v>195512</v>
      </c>
    </row>
    <row r="3034" spans="1:18">
      <c r="A3034" t="s">
        <v>19137</v>
      </c>
      <c r="B3034" t="s">
        <v>1594</v>
      </c>
      <c r="C3034" t="s">
        <v>3098</v>
      </c>
      <c r="D3034" t="s">
        <v>119</v>
      </c>
      <c r="E3034" t="s">
        <v>14590</v>
      </c>
      <c r="F3034" t="s">
        <v>15108</v>
      </c>
      <c r="G3034" t="s">
        <v>67</v>
      </c>
      <c r="H3034" t="s">
        <v>15448</v>
      </c>
      <c r="I3034" t="s">
        <v>1194</v>
      </c>
      <c r="J3034" s="28">
        <v>45363</v>
      </c>
      <c r="K3034" s="28"/>
      <c r="M3034">
        <v>0</v>
      </c>
      <c r="N3034">
        <v>1</v>
      </c>
      <c r="O3034">
        <v>21.2</v>
      </c>
      <c r="P3034" t="s">
        <v>14512</v>
      </c>
      <c r="Q3034">
        <f t="shared" si="47"/>
        <v>12000</v>
      </c>
      <c r="R3034">
        <f>IF(COUNTIF($A$2:A3034,A3034)=1,Q3034,"")</f>
        <v>12000</v>
      </c>
    </row>
    <row r="3035" spans="1:18">
      <c r="A3035" t="s">
        <v>5481</v>
      </c>
      <c r="B3035" t="s">
        <v>2268</v>
      </c>
      <c r="C3035" t="s">
        <v>3098</v>
      </c>
      <c r="D3035" t="s">
        <v>119</v>
      </c>
      <c r="E3035" t="s">
        <v>14590</v>
      </c>
      <c r="F3035" t="s">
        <v>19138</v>
      </c>
      <c r="G3035" t="s">
        <v>133</v>
      </c>
      <c r="H3035" t="s">
        <v>14574</v>
      </c>
      <c r="I3035" t="s">
        <v>4658</v>
      </c>
      <c r="J3035" s="28">
        <v>45271</v>
      </c>
      <c r="K3035" s="28"/>
      <c r="M3035">
        <v>0</v>
      </c>
      <c r="N3035">
        <v>1</v>
      </c>
      <c r="O3035">
        <v>28.1</v>
      </c>
      <c r="P3035" t="s">
        <v>14524</v>
      </c>
      <c r="Q3035">
        <f t="shared" si="47"/>
        <v>11691</v>
      </c>
      <c r="R3035">
        <f>IF(COUNTIF($A$2:A3035,A3035)=1,Q3035,"")</f>
        <v>11691</v>
      </c>
    </row>
    <row r="3036" spans="1:18">
      <c r="A3036" t="s">
        <v>9873</v>
      </c>
      <c r="B3036" t="s">
        <v>4679</v>
      </c>
      <c r="C3036" t="s">
        <v>16501</v>
      </c>
      <c r="D3036" t="s">
        <v>60</v>
      </c>
      <c r="E3036" t="s">
        <v>14504</v>
      </c>
      <c r="F3036" t="s">
        <v>19139</v>
      </c>
      <c r="G3036" t="s">
        <v>61</v>
      </c>
      <c r="H3036" t="s">
        <v>14803</v>
      </c>
      <c r="I3036" t="s">
        <v>780</v>
      </c>
      <c r="J3036" s="28">
        <v>45486</v>
      </c>
      <c r="K3036" s="28"/>
      <c r="M3036">
        <v>0</v>
      </c>
      <c r="N3036">
        <v>1</v>
      </c>
      <c r="O3036">
        <v>7.6</v>
      </c>
      <c r="P3036" t="s">
        <v>14550</v>
      </c>
      <c r="Q3036">
        <f t="shared" si="47"/>
        <v>21990</v>
      </c>
      <c r="R3036">
        <f>IF(COUNTIF($A$2:A3036,A3036)=1,Q3036,"")</f>
        <v>21990</v>
      </c>
    </row>
    <row r="3037" spans="1:18">
      <c r="A3037" t="s">
        <v>19140</v>
      </c>
      <c r="B3037" t="s">
        <v>5036</v>
      </c>
      <c r="C3037" t="s">
        <v>15254</v>
      </c>
      <c r="D3037" t="s">
        <v>119</v>
      </c>
      <c r="E3037" t="s">
        <v>14517</v>
      </c>
      <c r="F3037" t="s">
        <v>19141</v>
      </c>
      <c r="G3037" t="s">
        <v>61</v>
      </c>
      <c r="H3037" t="s">
        <v>14506</v>
      </c>
      <c r="I3037" t="s">
        <v>1882</v>
      </c>
      <c r="J3037" s="28">
        <v>45469</v>
      </c>
      <c r="K3037" s="28"/>
      <c r="M3037">
        <v>0</v>
      </c>
      <c r="N3037">
        <v>1</v>
      </c>
      <c r="O3037">
        <v>11.4</v>
      </c>
      <c r="P3037" t="s">
        <v>14550</v>
      </c>
      <c r="Q3037">
        <f t="shared" si="47"/>
        <v>13381</v>
      </c>
      <c r="R3037">
        <f>IF(COUNTIF($A$2:A3037,A3037)=1,Q3037,"")</f>
        <v>13381</v>
      </c>
    </row>
    <row r="3038" spans="1:18">
      <c r="A3038" t="s">
        <v>19142</v>
      </c>
      <c r="B3038" t="s">
        <v>4220</v>
      </c>
      <c r="C3038" t="s">
        <v>15576</v>
      </c>
      <c r="D3038" t="s">
        <v>52</v>
      </c>
      <c r="E3038" t="s">
        <v>14509</v>
      </c>
      <c r="F3038" t="s">
        <v>19143</v>
      </c>
      <c r="G3038" t="s">
        <v>67</v>
      </c>
      <c r="H3038" t="s">
        <v>14571</v>
      </c>
      <c r="I3038" t="s">
        <v>7925</v>
      </c>
      <c r="J3038" s="28">
        <v>45521</v>
      </c>
      <c r="K3038" s="28"/>
      <c r="M3038">
        <v>0</v>
      </c>
      <c r="N3038">
        <v>1</v>
      </c>
      <c r="O3038">
        <v>34.5</v>
      </c>
      <c r="P3038" t="s">
        <v>14524</v>
      </c>
      <c r="Q3038">
        <f t="shared" si="47"/>
        <v>209885</v>
      </c>
      <c r="R3038">
        <f>IF(COUNTIF($A$2:A3038,A3038)=1,Q3038,"")</f>
        <v>209885</v>
      </c>
    </row>
    <row r="3039" spans="1:18">
      <c r="A3039" t="s">
        <v>7705</v>
      </c>
      <c r="B3039" t="s">
        <v>5112</v>
      </c>
      <c r="C3039" t="s">
        <v>15439</v>
      </c>
      <c r="D3039" t="s">
        <v>100</v>
      </c>
      <c r="E3039" t="s">
        <v>14558</v>
      </c>
      <c r="F3039" t="s">
        <v>19144</v>
      </c>
      <c r="G3039" t="s">
        <v>61</v>
      </c>
      <c r="H3039" t="s">
        <v>14982</v>
      </c>
      <c r="I3039" t="s">
        <v>320</v>
      </c>
      <c r="J3039" s="28"/>
      <c r="K3039" s="28">
        <v>44830</v>
      </c>
      <c r="L3039">
        <v>92</v>
      </c>
      <c r="M3039">
        <v>0</v>
      </c>
      <c r="N3039">
        <v>1</v>
      </c>
      <c r="O3039">
        <v>23.6</v>
      </c>
      <c r="P3039" t="s">
        <v>14512</v>
      </c>
      <c r="Q3039">
        <f t="shared" si="47"/>
        <v>6533</v>
      </c>
      <c r="R3039">
        <f>IF(COUNTIF($A$2:A3039,A3039)=1,Q3039,"")</f>
        <v>6533</v>
      </c>
    </row>
    <row r="3040" spans="1:18">
      <c r="A3040" t="s">
        <v>3501</v>
      </c>
      <c r="B3040" t="s">
        <v>3546</v>
      </c>
      <c r="C3040" t="s">
        <v>3098</v>
      </c>
      <c r="D3040" t="s">
        <v>100</v>
      </c>
      <c r="E3040" t="s">
        <v>14517</v>
      </c>
      <c r="F3040" t="s">
        <v>14830</v>
      </c>
      <c r="G3040" t="s">
        <v>90</v>
      </c>
      <c r="H3040" t="s">
        <v>14537</v>
      </c>
      <c r="I3040" t="s">
        <v>770</v>
      </c>
      <c r="J3040" s="28">
        <v>45729</v>
      </c>
      <c r="K3040" s="28"/>
      <c r="M3040">
        <v>0</v>
      </c>
      <c r="N3040">
        <v>1</v>
      </c>
      <c r="P3040" t="s">
        <v>14550</v>
      </c>
      <c r="Q3040">
        <f t="shared" si="47"/>
        <v>6000</v>
      </c>
      <c r="R3040">
        <f>IF(COUNTIF($A$2:A3040,A3040)=1,Q3040,"")</f>
        <v>6000</v>
      </c>
    </row>
    <row r="3041" spans="1:18">
      <c r="A3041" t="s">
        <v>19145</v>
      </c>
      <c r="B3041" t="s">
        <v>4983</v>
      </c>
      <c r="C3041" t="s">
        <v>3098</v>
      </c>
      <c r="D3041" t="s">
        <v>52</v>
      </c>
      <c r="E3041" t="s">
        <v>14543</v>
      </c>
      <c r="F3041" t="s">
        <v>19146</v>
      </c>
      <c r="G3041" t="s">
        <v>133</v>
      </c>
      <c r="H3041" t="s">
        <v>14511</v>
      </c>
      <c r="I3041" t="s">
        <v>1056</v>
      </c>
      <c r="J3041" s="28">
        <v>45392</v>
      </c>
      <c r="K3041" s="28">
        <v>45420</v>
      </c>
      <c r="L3041">
        <v>119</v>
      </c>
      <c r="M3041">
        <v>1</v>
      </c>
      <c r="N3041">
        <v>3</v>
      </c>
      <c r="O3041">
        <v>22.8</v>
      </c>
      <c r="P3041" t="s">
        <v>14524</v>
      </c>
      <c r="Q3041">
        <f t="shared" si="47"/>
        <v>87816</v>
      </c>
      <c r="R3041">
        <f>IF(COUNTIF($A$2:A3041,A3041)=1,Q3041,"")</f>
        <v>87816</v>
      </c>
    </row>
    <row r="3042" spans="1:18">
      <c r="A3042" t="s">
        <v>4146</v>
      </c>
      <c r="B3042" t="s">
        <v>4044</v>
      </c>
      <c r="C3042" t="s">
        <v>15431</v>
      </c>
      <c r="D3042" t="s">
        <v>52</v>
      </c>
      <c r="E3042" t="s">
        <v>14509</v>
      </c>
      <c r="F3042" t="s">
        <v>19147</v>
      </c>
      <c r="G3042" t="s">
        <v>90</v>
      </c>
      <c r="H3042" t="s">
        <v>14545</v>
      </c>
      <c r="I3042" t="s">
        <v>1912</v>
      </c>
      <c r="J3042" s="28">
        <v>45409</v>
      </c>
      <c r="K3042" s="28"/>
      <c r="M3042">
        <v>0</v>
      </c>
      <c r="N3042">
        <v>1</v>
      </c>
      <c r="O3042">
        <v>22.5</v>
      </c>
      <c r="P3042" t="s">
        <v>14550</v>
      </c>
      <c r="Q3042">
        <f t="shared" si="47"/>
        <v>181914</v>
      </c>
      <c r="R3042">
        <f>IF(COUNTIF($A$2:A3042,A3042)=1,Q3042,"")</f>
        <v>181914</v>
      </c>
    </row>
    <row r="3043" spans="1:18">
      <c r="A3043" t="s">
        <v>5004</v>
      </c>
      <c r="B3043" t="s">
        <v>1485</v>
      </c>
      <c r="C3043" t="s">
        <v>15267</v>
      </c>
      <c r="D3043" t="s">
        <v>119</v>
      </c>
      <c r="E3043" t="s">
        <v>14558</v>
      </c>
      <c r="F3043" t="s">
        <v>15527</v>
      </c>
      <c r="G3043" t="s">
        <v>90</v>
      </c>
      <c r="H3043" t="s">
        <v>14560</v>
      </c>
      <c r="I3043" t="s">
        <v>1271</v>
      </c>
      <c r="J3043" s="28">
        <v>45763</v>
      </c>
      <c r="K3043" s="28">
        <v>45669</v>
      </c>
      <c r="L3043">
        <v>82</v>
      </c>
      <c r="M3043">
        <v>0</v>
      </c>
      <c r="N3043">
        <v>1</v>
      </c>
      <c r="O3043">
        <v>10.6</v>
      </c>
      <c r="P3043" t="s">
        <v>14512</v>
      </c>
      <c r="Q3043">
        <f t="shared" si="47"/>
        <v>5000</v>
      </c>
      <c r="R3043">
        <f>IF(COUNTIF($A$2:A3043,A3043)=1,Q3043,"")</f>
        <v>5000</v>
      </c>
    </row>
    <row r="3044" spans="1:18">
      <c r="A3044" t="s">
        <v>7937</v>
      </c>
      <c r="B3044" t="s">
        <v>8582</v>
      </c>
      <c r="C3044" t="s">
        <v>3098</v>
      </c>
      <c r="D3044" t="s">
        <v>60</v>
      </c>
      <c r="E3044" t="s">
        <v>14509</v>
      </c>
      <c r="F3044" t="s">
        <v>19148</v>
      </c>
      <c r="G3044" t="s">
        <v>74</v>
      </c>
      <c r="H3044" t="s">
        <v>14540</v>
      </c>
      <c r="I3044" t="s">
        <v>4708</v>
      </c>
      <c r="J3044" s="28">
        <v>45652</v>
      </c>
      <c r="K3044" s="28"/>
      <c r="M3044">
        <v>0</v>
      </c>
      <c r="N3044">
        <v>1</v>
      </c>
      <c r="O3044">
        <v>6.7</v>
      </c>
      <c r="P3044" t="s">
        <v>14507</v>
      </c>
      <c r="Q3044">
        <f t="shared" si="47"/>
        <v>3848</v>
      </c>
      <c r="R3044">
        <f>IF(COUNTIF($A$2:A3044,A3044)=1,Q3044,"")</f>
        <v>3848</v>
      </c>
    </row>
    <row r="3045" spans="1:18">
      <c r="A3045" t="s">
        <v>4378</v>
      </c>
      <c r="B3045" t="s">
        <v>1089</v>
      </c>
      <c r="C3045" t="s">
        <v>16819</v>
      </c>
      <c r="D3045" t="s">
        <v>119</v>
      </c>
      <c r="E3045" t="s">
        <v>14517</v>
      </c>
      <c r="F3045" t="s">
        <v>19149</v>
      </c>
      <c r="G3045" t="s">
        <v>14588</v>
      </c>
      <c r="H3045" t="s">
        <v>14553</v>
      </c>
      <c r="I3045" t="s">
        <v>3053</v>
      </c>
      <c r="J3045" s="28">
        <v>45238</v>
      </c>
      <c r="K3045" s="28"/>
      <c r="M3045">
        <v>0</v>
      </c>
      <c r="N3045">
        <v>1</v>
      </c>
      <c r="O3045">
        <v>18.5</v>
      </c>
      <c r="P3045" t="s">
        <v>14550</v>
      </c>
      <c r="Q3045">
        <f t="shared" si="47"/>
        <v>13221</v>
      </c>
      <c r="R3045">
        <f>IF(COUNTIF($A$2:A3045,A3045)=1,Q3045,"")</f>
        <v>13221</v>
      </c>
    </row>
    <row r="3046" spans="1:18">
      <c r="A3046" t="s">
        <v>8106</v>
      </c>
      <c r="B3046" t="s">
        <v>859</v>
      </c>
      <c r="C3046" t="s">
        <v>14846</v>
      </c>
      <c r="D3046" t="s">
        <v>60</v>
      </c>
      <c r="E3046" t="s">
        <v>14558</v>
      </c>
      <c r="F3046" t="s">
        <v>19150</v>
      </c>
      <c r="G3046" t="s">
        <v>14519</v>
      </c>
      <c r="H3046" t="s">
        <v>15237</v>
      </c>
      <c r="I3046" t="s">
        <v>2378</v>
      </c>
      <c r="J3046" s="28">
        <v>45384</v>
      </c>
      <c r="K3046" s="28">
        <v>45351</v>
      </c>
      <c r="L3046">
        <v>60</v>
      </c>
      <c r="M3046">
        <v>0</v>
      </c>
      <c r="N3046">
        <v>1</v>
      </c>
      <c r="O3046">
        <v>20.3</v>
      </c>
      <c r="P3046" t="s">
        <v>14550</v>
      </c>
      <c r="Q3046">
        <f t="shared" si="47"/>
        <v>6087</v>
      </c>
      <c r="R3046">
        <f>IF(COUNTIF($A$2:A3046,A3046)=1,Q3046,"")</f>
        <v>6087</v>
      </c>
    </row>
    <row r="3047" spans="1:18">
      <c r="A3047" t="s">
        <v>19151</v>
      </c>
      <c r="B3047" t="s">
        <v>1443</v>
      </c>
      <c r="C3047" t="s">
        <v>3098</v>
      </c>
      <c r="D3047" t="s">
        <v>73</v>
      </c>
      <c r="E3047" t="s">
        <v>14590</v>
      </c>
      <c r="F3047" t="s">
        <v>19152</v>
      </c>
      <c r="G3047" t="s">
        <v>14588</v>
      </c>
      <c r="H3047" t="s">
        <v>14568</v>
      </c>
      <c r="I3047" t="s">
        <v>354</v>
      </c>
      <c r="J3047" s="28">
        <v>45473</v>
      </c>
      <c r="K3047" s="28"/>
      <c r="M3047">
        <v>0</v>
      </c>
      <c r="N3047">
        <v>1</v>
      </c>
      <c r="O3047">
        <v>22.6</v>
      </c>
      <c r="P3047" t="s">
        <v>14507</v>
      </c>
      <c r="Q3047">
        <f t="shared" si="47"/>
        <v>15361</v>
      </c>
      <c r="R3047">
        <f>IF(COUNTIF($A$2:A3047,A3047)=1,Q3047,"")</f>
        <v>15361</v>
      </c>
    </row>
    <row r="3048" spans="1:18">
      <c r="A3048" t="s">
        <v>19153</v>
      </c>
      <c r="B3048" t="s">
        <v>2866</v>
      </c>
      <c r="C3048" t="s">
        <v>14898</v>
      </c>
      <c r="D3048" t="s">
        <v>52</v>
      </c>
      <c r="E3048" t="s">
        <v>14509</v>
      </c>
      <c r="F3048" t="s">
        <v>19154</v>
      </c>
      <c r="G3048" t="s">
        <v>14519</v>
      </c>
      <c r="H3048" t="s">
        <v>14530</v>
      </c>
      <c r="I3048" t="s">
        <v>332</v>
      </c>
      <c r="J3048" s="28">
        <v>45771</v>
      </c>
      <c r="K3048" s="28"/>
      <c r="M3048">
        <v>0</v>
      </c>
      <c r="N3048">
        <v>1</v>
      </c>
      <c r="O3048">
        <v>3.4</v>
      </c>
      <c r="P3048" t="s">
        <v>14524</v>
      </c>
      <c r="Q3048">
        <f t="shared" si="47"/>
        <v>52996</v>
      </c>
      <c r="R3048">
        <f>IF(COUNTIF($A$2:A3048,A3048)=1,Q3048,"")</f>
        <v>52996</v>
      </c>
    </row>
    <row r="3049" spans="1:18">
      <c r="A3049" t="s">
        <v>12073</v>
      </c>
      <c r="B3049" t="s">
        <v>2178</v>
      </c>
      <c r="C3049" t="s">
        <v>15238</v>
      </c>
      <c r="D3049" t="s">
        <v>119</v>
      </c>
      <c r="E3049" t="s">
        <v>14543</v>
      </c>
      <c r="F3049" t="s">
        <v>19155</v>
      </c>
      <c r="G3049" t="s">
        <v>80</v>
      </c>
      <c r="H3049" t="s">
        <v>14904</v>
      </c>
      <c r="I3049" t="s">
        <v>2256</v>
      </c>
      <c r="J3049" s="28">
        <v>45070</v>
      </c>
      <c r="K3049" s="28">
        <v>45156</v>
      </c>
      <c r="L3049">
        <v>188</v>
      </c>
      <c r="M3049">
        <v>0</v>
      </c>
      <c r="N3049">
        <v>1</v>
      </c>
      <c r="O3049">
        <v>34</v>
      </c>
      <c r="P3049" t="s">
        <v>14512</v>
      </c>
      <c r="Q3049">
        <f t="shared" si="47"/>
        <v>2414</v>
      </c>
      <c r="R3049">
        <f>IF(COUNTIF($A$2:A3049,A3049)=1,Q3049,"")</f>
        <v>2414</v>
      </c>
    </row>
    <row r="3050" spans="1:18">
      <c r="A3050" t="s">
        <v>10421</v>
      </c>
      <c r="B3050" t="s">
        <v>1400</v>
      </c>
      <c r="C3050" t="s">
        <v>15515</v>
      </c>
      <c r="D3050" t="s">
        <v>52</v>
      </c>
      <c r="E3050" t="s">
        <v>14543</v>
      </c>
      <c r="F3050" t="s">
        <v>19156</v>
      </c>
      <c r="G3050" t="s">
        <v>14588</v>
      </c>
      <c r="H3050" t="s">
        <v>14568</v>
      </c>
      <c r="I3050" t="s">
        <v>586</v>
      </c>
      <c r="J3050" s="28">
        <v>45076</v>
      </c>
      <c r="K3050" s="28">
        <v>45082</v>
      </c>
      <c r="L3050">
        <v>30</v>
      </c>
      <c r="M3050">
        <v>0</v>
      </c>
      <c r="N3050">
        <v>1</v>
      </c>
      <c r="O3050">
        <v>21.3</v>
      </c>
      <c r="P3050" t="s">
        <v>14507</v>
      </c>
      <c r="Q3050">
        <f t="shared" si="47"/>
        <v>119258</v>
      </c>
      <c r="R3050">
        <f>IF(COUNTIF($A$2:A3050,A3050)=1,Q3050,"")</f>
        <v>119258</v>
      </c>
    </row>
    <row r="3051" spans="1:18">
      <c r="A3051" t="s">
        <v>19157</v>
      </c>
      <c r="B3051" t="s">
        <v>7956</v>
      </c>
      <c r="C3051" t="s">
        <v>3098</v>
      </c>
      <c r="D3051" t="s">
        <v>60</v>
      </c>
      <c r="E3051" t="s">
        <v>14517</v>
      </c>
      <c r="F3051" t="s">
        <v>14531</v>
      </c>
      <c r="G3051" t="s">
        <v>74</v>
      </c>
      <c r="H3051" t="s">
        <v>14545</v>
      </c>
      <c r="I3051" t="s">
        <v>1805</v>
      </c>
      <c r="J3051" s="28">
        <v>45567</v>
      </c>
      <c r="K3051" s="28"/>
      <c r="M3051">
        <v>0</v>
      </c>
      <c r="N3051">
        <v>1</v>
      </c>
      <c r="O3051">
        <v>19.5</v>
      </c>
      <c r="P3051" t="s">
        <v>14512</v>
      </c>
      <c r="Q3051">
        <f t="shared" si="47"/>
        <v>4000</v>
      </c>
      <c r="R3051">
        <f>IF(COUNTIF($A$2:A3051,A3051)=1,Q3051,"")</f>
        <v>4000</v>
      </c>
    </row>
    <row r="3052" spans="1:18">
      <c r="A3052" t="s">
        <v>19158</v>
      </c>
      <c r="B3052" t="s">
        <v>2021</v>
      </c>
      <c r="C3052" t="s">
        <v>15412</v>
      </c>
      <c r="D3052" t="s">
        <v>119</v>
      </c>
      <c r="E3052" t="s">
        <v>14517</v>
      </c>
      <c r="F3052" t="s">
        <v>19159</v>
      </c>
      <c r="G3052" t="s">
        <v>74</v>
      </c>
      <c r="H3052" t="s">
        <v>14571</v>
      </c>
      <c r="I3052" t="s">
        <v>19160</v>
      </c>
      <c r="J3052" s="28">
        <v>45285</v>
      </c>
      <c r="K3052" s="28"/>
      <c r="M3052">
        <v>0</v>
      </c>
      <c r="N3052">
        <v>1</v>
      </c>
      <c r="O3052">
        <v>8.5</v>
      </c>
      <c r="P3052" t="s">
        <v>14512</v>
      </c>
      <c r="Q3052">
        <f t="shared" si="47"/>
        <v>11771</v>
      </c>
      <c r="R3052">
        <f>IF(COUNTIF($A$2:A3052,A3052)=1,Q3052,"")</f>
        <v>11771</v>
      </c>
    </row>
    <row r="3053" spans="1:18">
      <c r="A3053" t="s">
        <v>7862</v>
      </c>
      <c r="B3053" t="s">
        <v>4839</v>
      </c>
      <c r="C3053" t="s">
        <v>14513</v>
      </c>
      <c r="D3053" t="s">
        <v>52</v>
      </c>
      <c r="E3053" t="s">
        <v>14558</v>
      </c>
      <c r="F3053" t="s">
        <v>19161</v>
      </c>
      <c r="G3053" t="s">
        <v>14588</v>
      </c>
      <c r="H3053" t="s">
        <v>14639</v>
      </c>
      <c r="I3053" t="s">
        <v>1502</v>
      </c>
      <c r="J3053" s="28">
        <v>45114</v>
      </c>
      <c r="K3053" s="28">
        <v>45080</v>
      </c>
      <c r="L3053">
        <v>74</v>
      </c>
      <c r="M3053">
        <v>0</v>
      </c>
      <c r="N3053">
        <v>1</v>
      </c>
      <c r="O3053">
        <v>30</v>
      </c>
      <c r="P3053" t="s">
        <v>14507</v>
      </c>
      <c r="Q3053">
        <f t="shared" si="47"/>
        <v>104427</v>
      </c>
      <c r="R3053">
        <f>IF(COUNTIF($A$2:A3053,A3053)=1,Q3053,"")</f>
        <v>104427</v>
      </c>
    </row>
    <row r="3054" spans="1:18">
      <c r="A3054" t="s">
        <v>19162</v>
      </c>
      <c r="B3054" t="s">
        <v>4624</v>
      </c>
      <c r="C3054" t="s">
        <v>14933</v>
      </c>
      <c r="D3054" t="s">
        <v>52</v>
      </c>
      <c r="E3054" t="s">
        <v>14590</v>
      </c>
      <c r="F3054" t="s">
        <v>19163</v>
      </c>
      <c r="G3054" t="s">
        <v>80</v>
      </c>
      <c r="H3054" t="s">
        <v>15144</v>
      </c>
      <c r="I3054" t="s">
        <v>2818</v>
      </c>
      <c r="J3054" s="28">
        <v>45164</v>
      </c>
      <c r="K3054" s="28"/>
      <c r="M3054">
        <v>0</v>
      </c>
      <c r="N3054">
        <v>1</v>
      </c>
      <c r="O3054">
        <v>19.600000000000001</v>
      </c>
      <c r="P3054" t="s">
        <v>14524</v>
      </c>
      <c r="Q3054">
        <f t="shared" si="47"/>
        <v>57000</v>
      </c>
      <c r="R3054">
        <f>IF(COUNTIF($A$2:A3054,A3054)=1,Q3054,"")</f>
        <v>57000</v>
      </c>
    </row>
    <row r="3055" spans="1:18">
      <c r="A3055" t="s">
        <v>7236</v>
      </c>
      <c r="B3055" t="s">
        <v>491</v>
      </c>
      <c r="C3055" t="s">
        <v>14699</v>
      </c>
      <c r="D3055" t="s">
        <v>73</v>
      </c>
      <c r="E3055" t="s">
        <v>14522</v>
      </c>
      <c r="F3055" t="s">
        <v>19164</v>
      </c>
      <c r="G3055" t="s">
        <v>90</v>
      </c>
      <c r="H3055" t="s">
        <v>14545</v>
      </c>
      <c r="I3055" t="s">
        <v>1314</v>
      </c>
      <c r="J3055" s="28">
        <v>44929</v>
      </c>
      <c r="K3055" s="28"/>
      <c r="M3055">
        <v>0</v>
      </c>
      <c r="N3055">
        <v>1</v>
      </c>
      <c r="O3055">
        <v>8.9</v>
      </c>
      <c r="P3055" t="s">
        <v>14512</v>
      </c>
      <c r="Q3055">
        <f t="shared" si="47"/>
        <v>25954</v>
      </c>
      <c r="R3055">
        <f>IF(COUNTIF($A$2:A3055,A3055)=1,Q3055,"")</f>
        <v>25954</v>
      </c>
    </row>
    <row r="3056" spans="1:18">
      <c r="A3056" t="s">
        <v>6668</v>
      </c>
      <c r="B3056" t="s">
        <v>363</v>
      </c>
      <c r="C3056" t="s">
        <v>16199</v>
      </c>
      <c r="D3056" t="s">
        <v>119</v>
      </c>
      <c r="E3056" t="s">
        <v>14517</v>
      </c>
      <c r="F3056" t="s">
        <v>14787</v>
      </c>
      <c r="G3056" t="s">
        <v>90</v>
      </c>
      <c r="H3056" t="s">
        <v>14630</v>
      </c>
      <c r="I3056" t="s">
        <v>1812</v>
      </c>
      <c r="J3056" s="28">
        <v>45062</v>
      </c>
      <c r="K3056" s="28"/>
      <c r="M3056">
        <v>0</v>
      </c>
      <c r="N3056">
        <v>1</v>
      </c>
      <c r="O3056">
        <v>32.6</v>
      </c>
      <c r="P3056" t="s">
        <v>14507</v>
      </c>
      <c r="Q3056">
        <f t="shared" si="47"/>
        <v>10000</v>
      </c>
      <c r="R3056">
        <f>IF(COUNTIF($A$2:A3056,A3056)=1,Q3056,"")</f>
        <v>10000</v>
      </c>
    </row>
    <row r="3057" spans="1:18">
      <c r="A3057" t="s">
        <v>8314</v>
      </c>
      <c r="B3057" t="s">
        <v>2184</v>
      </c>
      <c r="C3057" t="s">
        <v>16315</v>
      </c>
      <c r="D3057" t="s">
        <v>52</v>
      </c>
      <c r="E3057" t="s">
        <v>14522</v>
      </c>
      <c r="F3057" t="s">
        <v>19165</v>
      </c>
      <c r="G3057" t="s">
        <v>90</v>
      </c>
      <c r="H3057" t="s">
        <v>14565</v>
      </c>
      <c r="I3057" t="s">
        <v>368</v>
      </c>
      <c r="J3057" s="28">
        <v>45501</v>
      </c>
      <c r="K3057" s="28"/>
      <c r="M3057">
        <v>0</v>
      </c>
      <c r="N3057">
        <v>1</v>
      </c>
      <c r="O3057">
        <v>32.5</v>
      </c>
      <c r="P3057" t="s">
        <v>14512</v>
      </c>
      <c r="Q3057">
        <f t="shared" si="47"/>
        <v>184557</v>
      </c>
      <c r="R3057">
        <f>IF(COUNTIF($A$2:A3057,A3057)=1,Q3057,"")</f>
        <v>184557</v>
      </c>
    </row>
    <row r="3058" spans="1:18">
      <c r="A3058" t="s">
        <v>7515</v>
      </c>
      <c r="B3058" t="s">
        <v>403</v>
      </c>
      <c r="C3058" t="s">
        <v>3098</v>
      </c>
      <c r="D3058" t="s">
        <v>100</v>
      </c>
      <c r="E3058" t="s">
        <v>14509</v>
      </c>
      <c r="F3058" t="s">
        <v>19166</v>
      </c>
      <c r="G3058" t="s">
        <v>67</v>
      </c>
      <c r="H3058" t="s">
        <v>14530</v>
      </c>
      <c r="I3058" t="s">
        <v>935</v>
      </c>
      <c r="J3058" s="28">
        <v>44918</v>
      </c>
      <c r="K3058" s="28"/>
      <c r="M3058">
        <v>0</v>
      </c>
      <c r="N3058">
        <v>1</v>
      </c>
      <c r="O3058">
        <v>21.7</v>
      </c>
      <c r="P3058" t="s">
        <v>14516</v>
      </c>
      <c r="Q3058">
        <f t="shared" si="47"/>
        <v>7248</v>
      </c>
      <c r="R3058">
        <f>IF(COUNTIF($A$2:A3058,A3058)=1,Q3058,"")</f>
        <v>7248</v>
      </c>
    </row>
    <row r="3059" spans="1:18">
      <c r="A3059" t="s">
        <v>11442</v>
      </c>
      <c r="B3059" t="s">
        <v>5062</v>
      </c>
      <c r="C3059" t="s">
        <v>17072</v>
      </c>
      <c r="D3059" t="s">
        <v>52</v>
      </c>
      <c r="E3059" t="s">
        <v>14590</v>
      </c>
      <c r="F3059" t="s">
        <v>19167</v>
      </c>
      <c r="G3059" t="s">
        <v>53</v>
      </c>
      <c r="H3059" t="s">
        <v>14630</v>
      </c>
      <c r="I3059" t="s">
        <v>148</v>
      </c>
      <c r="J3059" s="28">
        <v>44995</v>
      </c>
      <c r="K3059" s="28"/>
      <c r="M3059">
        <v>0</v>
      </c>
      <c r="N3059">
        <v>1</v>
      </c>
      <c r="O3059">
        <v>31.2</v>
      </c>
      <c r="P3059" t="s">
        <v>14507</v>
      </c>
      <c r="Q3059">
        <f t="shared" si="47"/>
        <v>107379</v>
      </c>
      <c r="R3059">
        <f>IF(COUNTIF($A$2:A3059,A3059)=1,Q3059,"")</f>
        <v>107379</v>
      </c>
    </row>
    <row r="3060" spans="1:18">
      <c r="A3060" t="s">
        <v>19168</v>
      </c>
      <c r="B3060" t="s">
        <v>7514</v>
      </c>
      <c r="C3060" t="s">
        <v>15450</v>
      </c>
      <c r="D3060" t="s">
        <v>52</v>
      </c>
      <c r="E3060" t="s">
        <v>14517</v>
      </c>
      <c r="F3060" t="s">
        <v>19169</v>
      </c>
      <c r="G3060" t="s">
        <v>14519</v>
      </c>
      <c r="H3060" t="s">
        <v>14616</v>
      </c>
      <c r="I3060" t="s">
        <v>19170</v>
      </c>
      <c r="J3060" s="28">
        <v>45000</v>
      </c>
      <c r="K3060" s="28"/>
      <c r="M3060">
        <v>0</v>
      </c>
      <c r="N3060">
        <v>1</v>
      </c>
      <c r="O3060">
        <v>0.3</v>
      </c>
      <c r="P3060" t="s">
        <v>14524</v>
      </c>
      <c r="Q3060">
        <f t="shared" si="47"/>
        <v>104488</v>
      </c>
      <c r="R3060">
        <f>IF(COUNTIF($A$2:A3060,A3060)=1,Q3060,"")</f>
        <v>104488</v>
      </c>
    </row>
    <row r="3061" spans="1:18">
      <c r="A3061" t="s">
        <v>6979</v>
      </c>
      <c r="B3061" t="s">
        <v>3304</v>
      </c>
      <c r="C3061" t="s">
        <v>15552</v>
      </c>
      <c r="D3061" t="s">
        <v>60</v>
      </c>
      <c r="E3061" t="s">
        <v>14558</v>
      </c>
      <c r="F3061" t="s">
        <v>19171</v>
      </c>
      <c r="G3061" t="s">
        <v>14519</v>
      </c>
      <c r="H3061" t="s">
        <v>14574</v>
      </c>
      <c r="I3061" t="s">
        <v>19172</v>
      </c>
      <c r="J3061" s="28">
        <v>45498</v>
      </c>
      <c r="K3061" s="28">
        <v>45491</v>
      </c>
      <c r="L3061">
        <v>63</v>
      </c>
      <c r="M3061">
        <v>0</v>
      </c>
      <c r="N3061">
        <v>1</v>
      </c>
      <c r="O3061">
        <v>11.9</v>
      </c>
      <c r="P3061" t="s">
        <v>14550</v>
      </c>
      <c r="Q3061">
        <f t="shared" si="47"/>
        <v>22310</v>
      </c>
      <c r="R3061">
        <f>IF(COUNTIF($A$2:A3061,A3061)=1,Q3061,"")</f>
        <v>22310</v>
      </c>
    </row>
    <row r="3062" spans="1:18">
      <c r="A3062" t="s">
        <v>19173</v>
      </c>
      <c r="B3062" t="s">
        <v>9494</v>
      </c>
      <c r="C3062" t="s">
        <v>15576</v>
      </c>
      <c r="D3062" t="s">
        <v>73</v>
      </c>
      <c r="E3062" t="s">
        <v>14509</v>
      </c>
      <c r="F3062" t="s">
        <v>19174</v>
      </c>
      <c r="G3062" t="s">
        <v>90</v>
      </c>
      <c r="H3062" t="s">
        <v>14553</v>
      </c>
      <c r="I3062" t="s">
        <v>2991</v>
      </c>
      <c r="J3062" s="28">
        <v>45251</v>
      </c>
      <c r="K3062" s="28"/>
      <c r="M3062">
        <v>0</v>
      </c>
      <c r="N3062">
        <v>1</v>
      </c>
      <c r="O3062">
        <v>14.8</v>
      </c>
      <c r="P3062" t="s">
        <v>14512</v>
      </c>
      <c r="Q3062">
        <f t="shared" si="47"/>
        <v>39352</v>
      </c>
      <c r="R3062">
        <f>IF(COUNTIF($A$2:A3062,A3062)=1,Q3062,"")</f>
        <v>39352</v>
      </c>
    </row>
    <row r="3063" spans="1:18">
      <c r="A3063" t="s">
        <v>19175</v>
      </c>
      <c r="B3063" t="s">
        <v>1590</v>
      </c>
      <c r="C3063" t="s">
        <v>17014</v>
      </c>
      <c r="D3063" t="s">
        <v>73</v>
      </c>
      <c r="E3063" t="s">
        <v>14517</v>
      </c>
      <c r="F3063" t="s">
        <v>16394</v>
      </c>
      <c r="G3063" t="s">
        <v>14588</v>
      </c>
      <c r="H3063" t="s">
        <v>14682</v>
      </c>
      <c r="I3063" t="s">
        <v>324</v>
      </c>
      <c r="J3063" s="28">
        <v>44793</v>
      </c>
      <c r="K3063" s="28"/>
      <c r="M3063">
        <v>0</v>
      </c>
      <c r="N3063">
        <v>1</v>
      </c>
      <c r="O3063">
        <v>34.700000000000003</v>
      </c>
      <c r="P3063" t="s">
        <v>14516</v>
      </c>
      <c r="Q3063">
        <f t="shared" si="47"/>
        <v>36000</v>
      </c>
      <c r="R3063">
        <f>IF(COUNTIF($A$2:A3063,A3063)=1,Q3063,"")</f>
        <v>36000</v>
      </c>
    </row>
    <row r="3064" spans="1:18">
      <c r="A3064" t="s">
        <v>19176</v>
      </c>
      <c r="B3064" t="s">
        <v>1341</v>
      </c>
      <c r="C3064" t="s">
        <v>15418</v>
      </c>
      <c r="D3064" t="s">
        <v>52</v>
      </c>
      <c r="E3064" t="s">
        <v>14590</v>
      </c>
      <c r="F3064" t="s">
        <v>19177</v>
      </c>
      <c r="G3064" t="s">
        <v>14588</v>
      </c>
      <c r="H3064" t="s">
        <v>14630</v>
      </c>
      <c r="I3064" t="s">
        <v>4095</v>
      </c>
      <c r="J3064" s="28">
        <v>45460</v>
      </c>
      <c r="K3064" s="28"/>
      <c r="M3064">
        <v>0</v>
      </c>
      <c r="N3064">
        <v>1</v>
      </c>
      <c r="O3064">
        <v>23</v>
      </c>
      <c r="P3064" t="s">
        <v>14550</v>
      </c>
      <c r="Q3064">
        <f t="shared" si="47"/>
        <v>185647</v>
      </c>
      <c r="R3064">
        <f>IF(COUNTIF($A$2:A3064,A3064)=1,Q3064,"")</f>
        <v>185647</v>
      </c>
    </row>
    <row r="3065" spans="1:18">
      <c r="A3065" t="s">
        <v>8621</v>
      </c>
      <c r="B3065" t="s">
        <v>2672</v>
      </c>
      <c r="C3065" t="s">
        <v>3098</v>
      </c>
      <c r="D3065" t="s">
        <v>73</v>
      </c>
      <c r="E3065" t="s">
        <v>14509</v>
      </c>
      <c r="F3065" t="s">
        <v>19178</v>
      </c>
      <c r="G3065" t="s">
        <v>61</v>
      </c>
      <c r="H3065" t="s">
        <v>14665</v>
      </c>
      <c r="I3065" t="s">
        <v>808</v>
      </c>
      <c r="J3065" s="28">
        <v>45190</v>
      </c>
      <c r="K3065" s="28"/>
      <c r="M3065">
        <v>0</v>
      </c>
      <c r="N3065">
        <v>1</v>
      </c>
      <c r="O3065">
        <v>17.7</v>
      </c>
      <c r="P3065" t="s">
        <v>14524</v>
      </c>
      <c r="Q3065">
        <f t="shared" si="47"/>
        <v>43921</v>
      </c>
      <c r="R3065">
        <f>IF(COUNTIF($A$2:A3065,A3065)=1,Q3065,"")</f>
        <v>43921</v>
      </c>
    </row>
    <row r="3066" spans="1:18">
      <c r="A3066" t="s">
        <v>19179</v>
      </c>
      <c r="B3066" t="s">
        <v>4546</v>
      </c>
      <c r="C3066" t="s">
        <v>3098</v>
      </c>
      <c r="D3066" t="s">
        <v>119</v>
      </c>
      <c r="E3066" t="s">
        <v>14543</v>
      </c>
      <c r="F3066" t="s">
        <v>19180</v>
      </c>
      <c r="G3066" t="s">
        <v>90</v>
      </c>
      <c r="H3066" t="s">
        <v>15840</v>
      </c>
      <c r="I3066" t="s">
        <v>1134</v>
      </c>
      <c r="J3066" s="28">
        <v>44932</v>
      </c>
      <c r="K3066" s="28">
        <v>44992</v>
      </c>
      <c r="L3066">
        <v>181</v>
      </c>
      <c r="M3066">
        <v>1</v>
      </c>
      <c r="N3066">
        <v>1</v>
      </c>
      <c r="O3066">
        <v>0.9</v>
      </c>
      <c r="P3066" t="s">
        <v>14507</v>
      </c>
      <c r="Q3066">
        <f t="shared" si="47"/>
        <v>3469</v>
      </c>
      <c r="R3066">
        <f>IF(COUNTIF($A$2:A3066,A3066)=1,Q3066,"")</f>
        <v>3469</v>
      </c>
    </row>
    <row r="3067" spans="1:18">
      <c r="A3067" t="s">
        <v>11914</v>
      </c>
      <c r="B3067" t="s">
        <v>624</v>
      </c>
      <c r="C3067" t="s">
        <v>15021</v>
      </c>
      <c r="D3067" t="s">
        <v>60</v>
      </c>
      <c r="E3067" t="s">
        <v>14504</v>
      </c>
      <c r="F3067" t="s">
        <v>19181</v>
      </c>
      <c r="G3067" t="s">
        <v>53</v>
      </c>
      <c r="H3067" t="s">
        <v>14527</v>
      </c>
      <c r="I3067" t="s">
        <v>2298</v>
      </c>
      <c r="J3067" s="28">
        <v>45641</v>
      </c>
      <c r="K3067" s="28"/>
      <c r="M3067">
        <v>0</v>
      </c>
      <c r="N3067">
        <v>1</v>
      </c>
      <c r="O3067">
        <v>10</v>
      </c>
      <c r="P3067" t="s">
        <v>14507</v>
      </c>
      <c r="Q3067">
        <f t="shared" si="47"/>
        <v>5667</v>
      </c>
      <c r="R3067">
        <f>IF(COUNTIF($A$2:A3067,A3067)=1,Q3067,"")</f>
        <v>5667</v>
      </c>
    </row>
    <row r="3068" spans="1:18">
      <c r="A3068" t="s">
        <v>13991</v>
      </c>
      <c r="B3068" t="s">
        <v>7254</v>
      </c>
      <c r="C3068" t="s">
        <v>15366</v>
      </c>
      <c r="D3068" t="s">
        <v>100</v>
      </c>
      <c r="E3068" t="s">
        <v>14543</v>
      </c>
      <c r="F3068" t="s">
        <v>19182</v>
      </c>
      <c r="G3068" t="s">
        <v>67</v>
      </c>
      <c r="H3068" t="s">
        <v>14639</v>
      </c>
      <c r="I3068" t="s">
        <v>1943</v>
      </c>
      <c r="J3068" s="28">
        <v>45535</v>
      </c>
      <c r="K3068" s="28">
        <v>45559</v>
      </c>
      <c r="L3068">
        <v>90</v>
      </c>
      <c r="M3068">
        <v>1</v>
      </c>
      <c r="N3068">
        <v>1</v>
      </c>
      <c r="O3068">
        <v>32.5</v>
      </c>
      <c r="P3068" t="s">
        <v>14516</v>
      </c>
      <c r="Q3068">
        <f t="shared" si="47"/>
        <v>6712</v>
      </c>
      <c r="R3068">
        <f>IF(COUNTIF($A$2:A3068,A3068)=1,Q3068,"")</f>
        <v>6712</v>
      </c>
    </row>
    <row r="3069" spans="1:18">
      <c r="A3069" t="s">
        <v>4336</v>
      </c>
      <c r="B3069" t="s">
        <v>7820</v>
      </c>
      <c r="C3069" t="s">
        <v>3098</v>
      </c>
      <c r="D3069" t="s">
        <v>60</v>
      </c>
      <c r="E3069" t="s">
        <v>14590</v>
      </c>
      <c r="F3069" t="s">
        <v>16932</v>
      </c>
      <c r="G3069" t="s">
        <v>80</v>
      </c>
      <c r="H3069" t="s">
        <v>14571</v>
      </c>
      <c r="I3069" t="s">
        <v>1299</v>
      </c>
      <c r="J3069" s="28">
        <v>45197</v>
      </c>
      <c r="K3069" s="28"/>
      <c r="M3069">
        <v>0</v>
      </c>
      <c r="N3069">
        <v>1</v>
      </c>
      <c r="O3069">
        <v>4.3</v>
      </c>
      <c r="P3069" t="s">
        <v>14524</v>
      </c>
      <c r="Q3069">
        <f t="shared" si="47"/>
        <v>10553</v>
      </c>
      <c r="R3069">
        <f>IF(COUNTIF($A$2:A3069,A3069)=1,Q3069,"")</f>
        <v>10553</v>
      </c>
    </row>
    <row r="3070" spans="1:18">
      <c r="A3070" t="s">
        <v>8929</v>
      </c>
      <c r="B3070" t="s">
        <v>3773</v>
      </c>
      <c r="C3070" t="s">
        <v>17096</v>
      </c>
      <c r="D3070" t="s">
        <v>100</v>
      </c>
      <c r="E3070" t="s">
        <v>14558</v>
      </c>
      <c r="F3070" t="s">
        <v>19183</v>
      </c>
      <c r="G3070" t="s">
        <v>67</v>
      </c>
      <c r="H3070" t="s">
        <v>14619</v>
      </c>
      <c r="I3070" t="s">
        <v>62</v>
      </c>
      <c r="J3070" s="28">
        <v>45221</v>
      </c>
      <c r="K3070" s="28">
        <v>45278</v>
      </c>
      <c r="L3070">
        <v>193</v>
      </c>
      <c r="M3070">
        <v>0</v>
      </c>
      <c r="N3070">
        <v>1</v>
      </c>
      <c r="O3070">
        <v>1.1000000000000001</v>
      </c>
      <c r="P3070" t="s">
        <v>14516</v>
      </c>
      <c r="Q3070">
        <f t="shared" si="47"/>
        <v>4220</v>
      </c>
      <c r="R3070">
        <f>IF(COUNTIF($A$2:A3070,A3070)=1,Q3070,"")</f>
        <v>4220</v>
      </c>
    </row>
    <row r="3071" spans="1:18">
      <c r="A3071" t="s">
        <v>9751</v>
      </c>
      <c r="B3071" t="s">
        <v>4248</v>
      </c>
      <c r="C3071" t="s">
        <v>14733</v>
      </c>
      <c r="D3071" t="s">
        <v>52</v>
      </c>
      <c r="E3071" t="s">
        <v>14558</v>
      </c>
      <c r="F3071" t="s">
        <v>19184</v>
      </c>
      <c r="G3071" t="s">
        <v>74</v>
      </c>
      <c r="H3071" t="s">
        <v>14635</v>
      </c>
      <c r="I3071" t="s">
        <v>184</v>
      </c>
      <c r="J3071" s="28">
        <v>44992</v>
      </c>
      <c r="K3071" s="28">
        <v>45134</v>
      </c>
      <c r="L3071">
        <v>161</v>
      </c>
      <c r="M3071">
        <v>0</v>
      </c>
      <c r="N3071">
        <v>1</v>
      </c>
      <c r="O3071">
        <v>32.4</v>
      </c>
      <c r="P3071" t="s">
        <v>14512</v>
      </c>
      <c r="Q3071">
        <f t="shared" si="47"/>
        <v>190912</v>
      </c>
      <c r="R3071">
        <f>IF(COUNTIF($A$2:A3071,A3071)=1,Q3071,"")</f>
        <v>190912</v>
      </c>
    </row>
    <row r="3072" spans="1:18">
      <c r="A3072" t="s">
        <v>19185</v>
      </c>
      <c r="B3072" t="s">
        <v>5404</v>
      </c>
      <c r="C3072" t="s">
        <v>14796</v>
      </c>
      <c r="D3072" t="s">
        <v>73</v>
      </c>
      <c r="E3072" t="s">
        <v>14522</v>
      </c>
      <c r="F3072" t="s">
        <v>19186</v>
      </c>
      <c r="G3072" t="s">
        <v>133</v>
      </c>
      <c r="H3072" t="s">
        <v>14619</v>
      </c>
      <c r="I3072" t="s">
        <v>1208</v>
      </c>
      <c r="J3072" s="28">
        <v>44792</v>
      </c>
      <c r="K3072" s="28"/>
      <c r="M3072">
        <v>0</v>
      </c>
      <c r="N3072">
        <v>1</v>
      </c>
      <c r="O3072">
        <v>23.9</v>
      </c>
      <c r="P3072" t="s">
        <v>14512</v>
      </c>
      <c r="Q3072">
        <f t="shared" si="47"/>
        <v>23426</v>
      </c>
      <c r="R3072">
        <f>IF(COUNTIF($A$2:A3072,A3072)=1,Q3072,"")</f>
        <v>23426</v>
      </c>
    </row>
    <row r="3073" spans="1:18">
      <c r="A3073" t="s">
        <v>19187</v>
      </c>
      <c r="B3073" t="s">
        <v>4138</v>
      </c>
      <c r="C3073" t="s">
        <v>15908</v>
      </c>
      <c r="D3073" t="s">
        <v>119</v>
      </c>
      <c r="E3073" t="s">
        <v>14509</v>
      </c>
      <c r="F3073" t="s">
        <v>19188</v>
      </c>
      <c r="G3073" t="s">
        <v>80</v>
      </c>
      <c r="H3073" t="s">
        <v>14635</v>
      </c>
      <c r="I3073" t="s">
        <v>2403</v>
      </c>
      <c r="J3073" s="28">
        <v>45738</v>
      </c>
      <c r="K3073" s="28"/>
      <c r="M3073">
        <v>0</v>
      </c>
      <c r="N3073">
        <v>1</v>
      </c>
      <c r="O3073">
        <v>18</v>
      </c>
      <c r="P3073" t="s">
        <v>14550</v>
      </c>
      <c r="Q3073">
        <f t="shared" si="47"/>
        <v>5961</v>
      </c>
      <c r="R3073">
        <f>IF(COUNTIF($A$2:A3073,A3073)=1,Q3073,"")</f>
        <v>5961</v>
      </c>
    </row>
    <row r="3074" spans="1:18">
      <c r="A3074" t="s">
        <v>4892</v>
      </c>
      <c r="B3074" t="s">
        <v>1599</v>
      </c>
      <c r="C3074" t="s">
        <v>14716</v>
      </c>
      <c r="D3074" t="s">
        <v>60</v>
      </c>
      <c r="E3074" t="s">
        <v>14517</v>
      </c>
      <c r="F3074" t="s">
        <v>19189</v>
      </c>
      <c r="G3074" t="s">
        <v>74</v>
      </c>
      <c r="H3074" t="s">
        <v>14619</v>
      </c>
      <c r="I3074" t="s">
        <v>849</v>
      </c>
      <c r="J3074" s="28">
        <v>45251</v>
      </c>
      <c r="K3074" s="28"/>
      <c r="M3074">
        <v>0</v>
      </c>
      <c r="N3074">
        <v>1</v>
      </c>
      <c r="O3074">
        <v>6.9</v>
      </c>
      <c r="P3074" t="s">
        <v>14550</v>
      </c>
      <c r="Q3074">
        <f t="shared" ref="Q3074:Q3137" si="48">IFERROR(IF(RIGHT(UPPER(TRIM(F3074)),1)="K",VALUE(SUBSTITUTE(SUBSTITUTE(LEFT(TRIM(F3074),LEN(TRIM(F3074))-1),"$",""),",",""))*1000,IF(RIGHT(UPPER(TRIM(F3074)),1)="M",VALUE(SUBSTITUTE(SUBSTITUTE(LEFT(TRIM(F3074),LEN(TRIM(F3074))-1),"$",""),",",""))*1000000,VALUE(SUBSTITUTE(SUBSTITUTE(TRIM(F3074),"$",""),",","")))),"")</f>
        <v>8881</v>
      </c>
      <c r="R3074">
        <f>IF(COUNTIF($A$2:A3074,A3074)=1,Q3074,"")</f>
        <v>8881</v>
      </c>
    </row>
    <row r="3075" spans="1:18">
      <c r="A3075" t="s">
        <v>6506</v>
      </c>
      <c r="B3075" t="s">
        <v>5542</v>
      </c>
      <c r="C3075" t="s">
        <v>3098</v>
      </c>
      <c r="D3075" t="s">
        <v>73</v>
      </c>
      <c r="E3075" t="s">
        <v>14509</v>
      </c>
      <c r="F3075" t="s">
        <v>19190</v>
      </c>
      <c r="G3075" t="s">
        <v>90</v>
      </c>
      <c r="H3075" t="s">
        <v>14560</v>
      </c>
      <c r="I3075" t="s">
        <v>886</v>
      </c>
      <c r="J3075" s="28">
        <v>45493</v>
      </c>
      <c r="K3075" s="28"/>
      <c r="M3075">
        <v>0</v>
      </c>
      <c r="N3075">
        <v>1</v>
      </c>
      <c r="O3075">
        <v>16.899999999999999</v>
      </c>
      <c r="P3075" t="s">
        <v>14507</v>
      </c>
      <c r="Q3075">
        <f t="shared" si="48"/>
        <v>21903</v>
      </c>
      <c r="R3075">
        <f>IF(COUNTIF($A$2:A3075,A3075)=1,Q3075,"")</f>
        <v>21903</v>
      </c>
    </row>
    <row r="3076" spans="1:18">
      <c r="A3076" t="s">
        <v>19191</v>
      </c>
      <c r="B3076" t="s">
        <v>1701</v>
      </c>
      <c r="C3076" t="s">
        <v>15392</v>
      </c>
      <c r="D3076" t="s">
        <v>60</v>
      </c>
      <c r="E3076" t="s">
        <v>14590</v>
      </c>
      <c r="F3076" t="s">
        <v>14787</v>
      </c>
      <c r="G3076" t="s">
        <v>133</v>
      </c>
      <c r="H3076" t="s">
        <v>14511</v>
      </c>
      <c r="I3076" t="s">
        <v>4956</v>
      </c>
      <c r="J3076" s="28"/>
      <c r="K3076" s="28"/>
      <c r="M3076">
        <v>0</v>
      </c>
      <c r="N3076">
        <v>1</v>
      </c>
      <c r="O3076">
        <v>0.7</v>
      </c>
      <c r="P3076" t="s">
        <v>14516</v>
      </c>
      <c r="Q3076">
        <f t="shared" si="48"/>
        <v>10000</v>
      </c>
      <c r="R3076">
        <f>IF(COUNTIF($A$2:A3076,A3076)=1,Q3076,"")</f>
        <v>10000</v>
      </c>
    </row>
    <row r="3077" spans="1:18">
      <c r="A3077" t="s">
        <v>6973</v>
      </c>
      <c r="B3077" t="s">
        <v>1736</v>
      </c>
      <c r="C3077" t="s">
        <v>16817</v>
      </c>
      <c r="D3077" t="s">
        <v>100</v>
      </c>
      <c r="E3077" t="s">
        <v>14509</v>
      </c>
      <c r="F3077" t="s">
        <v>14556</v>
      </c>
      <c r="G3077" t="s">
        <v>90</v>
      </c>
      <c r="H3077" t="s">
        <v>14682</v>
      </c>
      <c r="I3077" t="s">
        <v>1958</v>
      </c>
      <c r="J3077" s="28">
        <v>44804</v>
      </c>
      <c r="K3077" s="28"/>
      <c r="M3077">
        <v>0</v>
      </c>
      <c r="N3077">
        <v>1</v>
      </c>
      <c r="O3077">
        <v>18.2</v>
      </c>
      <c r="P3077" t="s">
        <v>14507</v>
      </c>
      <c r="Q3077">
        <f t="shared" si="48"/>
        <v>1000</v>
      </c>
      <c r="R3077">
        <f>IF(COUNTIF($A$2:A3077,A3077)=1,Q3077,"")</f>
        <v>1000</v>
      </c>
    </row>
    <row r="3078" spans="1:18">
      <c r="A3078" t="s">
        <v>19192</v>
      </c>
      <c r="B3078" t="s">
        <v>1596</v>
      </c>
      <c r="C3078" t="s">
        <v>3098</v>
      </c>
      <c r="D3078" t="s">
        <v>119</v>
      </c>
      <c r="E3078" t="s">
        <v>14504</v>
      </c>
      <c r="F3078" t="s">
        <v>19193</v>
      </c>
      <c r="G3078" t="s">
        <v>90</v>
      </c>
      <c r="H3078" t="s">
        <v>14630</v>
      </c>
      <c r="I3078" t="s">
        <v>1653</v>
      </c>
      <c r="J3078" s="28">
        <v>44790</v>
      </c>
      <c r="K3078" s="28"/>
      <c r="M3078">
        <v>0</v>
      </c>
      <c r="N3078">
        <v>1</v>
      </c>
      <c r="O3078">
        <v>33.4</v>
      </c>
      <c r="P3078" t="s">
        <v>14516</v>
      </c>
      <c r="Q3078">
        <f t="shared" si="48"/>
        <v>12004</v>
      </c>
      <c r="R3078">
        <f>IF(COUNTIF($A$2:A3078,A3078)=1,Q3078,"")</f>
        <v>12004</v>
      </c>
    </row>
    <row r="3079" spans="1:18">
      <c r="A3079" t="s">
        <v>8487</v>
      </c>
      <c r="B3079" t="s">
        <v>4565</v>
      </c>
      <c r="C3079" t="s">
        <v>3098</v>
      </c>
      <c r="D3079" t="s">
        <v>60</v>
      </c>
      <c r="E3079" t="s">
        <v>14517</v>
      </c>
      <c r="F3079" t="s">
        <v>19194</v>
      </c>
      <c r="G3079" t="s">
        <v>74</v>
      </c>
      <c r="H3079" t="s">
        <v>14635</v>
      </c>
      <c r="I3079" t="s">
        <v>4981</v>
      </c>
      <c r="J3079" s="28">
        <v>45563</v>
      </c>
      <c r="K3079" s="28"/>
      <c r="M3079">
        <v>0</v>
      </c>
      <c r="N3079">
        <v>1</v>
      </c>
      <c r="O3079">
        <v>6.6</v>
      </c>
      <c r="P3079" t="s">
        <v>14507</v>
      </c>
      <c r="Q3079">
        <f t="shared" si="48"/>
        <v>14529</v>
      </c>
      <c r="R3079">
        <f>IF(COUNTIF($A$2:A3079,A3079)=1,Q3079,"")</f>
        <v>14529</v>
      </c>
    </row>
    <row r="3080" spans="1:18">
      <c r="A3080" t="s">
        <v>19195</v>
      </c>
      <c r="B3080" t="s">
        <v>9470</v>
      </c>
      <c r="C3080" t="s">
        <v>16201</v>
      </c>
      <c r="D3080" t="s">
        <v>60</v>
      </c>
      <c r="E3080" t="s">
        <v>14558</v>
      </c>
      <c r="F3080" t="s">
        <v>19196</v>
      </c>
      <c r="G3080" t="s">
        <v>53</v>
      </c>
      <c r="H3080" t="s">
        <v>14678</v>
      </c>
      <c r="I3080" t="s">
        <v>5836</v>
      </c>
      <c r="J3080" s="28">
        <v>45053</v>
      </c>
      <c r="K3080" s="28">
        <v>45061</v>
      </c>
      <c r="L3080">
        <v>102</v>
      </c>
      <c r="M3080">
        <v>0</v>
      </c>
      <c r="N3080">
        <v>1</v>
      </c>
      <c r="O3080">
        <v>19.399999999999999</v>
      </c>
      <c r="P3080" t="s">
        <v>14516</v>
      </c>
      <c r="Q3080">
        <f t="shared" si="48"/>
        <v>4175</v>
      </c>
      <c r="R3080">
        <f>IF(COUNTIF($A$2:A3080,A3080)=1,Q3080,"")</f>
        <v>4175</v>
      </c>
    </row>
    <row r="3081" spans="1:18">
      <c r="A3081" t="s">
        <v>19197</v>
      </c>
      <c r="B3081" t="s">
        <v>3071</v>
      </c>
      <c r="C3081" t="s">
        <v>16700</v>
      </c>
      <c r="D3081" t="s">
        <v>73</v>
      </c>
      <c r="E3081" t="s">
        <v>14504</v>
      </c>
      <c r="F3081" t="s">
        <v>19198</v>
      </c>
      <c r="G3081" t="s">
        <v>14588</v>
      </c>
      <c r="H3081" t="s">
        <v>14506</v>
      </c>
      <c r="I3081" t="s">
        <v>1276</v>
      </c>
      <c r="J3081" s="28">
        <v>45109</v>
      </c>
      <c r="K3081" s="28"/>
      <c r="M3081">
        <v>0</v>
      </c>
      <c r="N3081">
        <v>1</v>
      </c>
      <c r="O3081">
        <v>22.9</v>
      </c>
      <c r="P3081" t="s">
        <v>14512</v>
      </c>
      <c r="Q3081">
        <f t="shared" si="48"/>
        <v>47877</v>
      </c>
      <c r="R3081">
        <f>IF(COUNTIF($A$2:A3081,A3081)=1,Q3081,"")</f>
        <v>47877</v>
      </c>
    </row>
    <row r="3082" spans="1:18">
      <c r="A3082" t="s">
        <v>8863</v>
      </c>
      <c r="B3082" t="s">
        <v>2572</v>
      </c>
      <c r="C3082" t="s">
        <v>14855</v>
      </c>
      <c r="D3082" t="s">
        <v>52</v>
      </c>
      <c r="E3082" t="s">
        <v>14543</v>
      </c>
      <c r="F3082" t="s">
        <v>19199</v>
      </c>
      <c r="G3082" t="s">
        <v>53</v>
      </c>
      <c r="H3082" t="s">
        <v>14712</v>
      </c>
      <c r="I3082" t="s">
        <v>2289</v>
      </c>
      <c r="J3082" s="28">
        <v>45101</v>
      </c>
      <c r="K3082" s="28">
        <v>45046</v>
      </c>
      <c r="L3082">
        <v>56</v>
      </c>
      <c r="M3082">
        <v>0</v>
      </c>
      <c r="N3082">
        <v>1</v>
      </c>
      <c r="O3082">
        <v>20.6</v>
      </c>
      <c r="P3082" t="s">
        <v>14524</v>
      </c>
      <c r="Q3082">
        <f t="shared" si="48"/>
        <v>165930</v>
      </c>
      <c r="R3082">
        <f>IF(COUNTIF($A$2:A3082,A3082)=1,Q3082,"")</f>
        <v>165930</v>
      </c>
    </row>
    <row r="3083" spans="1:18">
      <c r="A3083" t="s">
        <v>19200</v>
      </c>
      <c r="B3083" t="s">
        <v>6612</v>
      </c>
      <c r="C3083" t="s">
        <v>15098</v>
      </c>
      <c r="D3083" t="s">
        <v>100</v>
      </c>
      <c r="E3083" t="s">
        <v>14558</v>
      </c>
      <c r="F3083" t="s">
        <v>19201</v>
      </c>
      <c r="G3083" t="s">
        <v>14588</v>
      </c>
      <c r="H3083" t="s">
        <v>15448</v>
      </c>
      <c r="I3083" t="s">
        <v>371</v>
      </c>
      <c r="J3083" s="28">
        <v>45228</v>
      </c>
      <c r="K3083" s="28">
        <v>45187</v>
      </c>
      <c r="L3083">
        <v>114</v>
      </c>
      <c r="M3083">
        <v>0</v>
      </c>
      <c r="N3083">
        <v>1</v>
      </c>
      <c r="O3083">
        <v>16.7</v>
      </c>
      <c r="P3083" t="s">
        <v>14550</v>
      </c>
      <c r="Q3083">
        <f t="shared" si="48"/>
        <v>4804</v>
      </c>
      <c r="R3083">
        <f>IF(COUNTIF($A$2:A3083,A3083)=1,Q3083,"")</f>
        <v>4804</v>
      </c>
    </row>
    <row r="3084" spans="1:18">
      <c r="A3084" t="s">
        <v>5627</v>
      </c>
      <c r="B3084" t="s">
        <v>1636</v>
      </c>
      <c r="C3084" t="s">
        <v>15705</v>
      </c>
      <c r="D3084" t="s">
        <v>119</v>
      </c>
      <c r="E3084" t="s">
        <v>14517</v>
      </c>
      <c r="F3084" t="s">
        <v>19202</v>
      </c>
      <c r="G3084" t="s">
        <v>74</v>
      </c>
      <c r="H3084" t="s">
        <v>14574</v>
      </c>
      <c r="I3084" t="s">
        <v>1187</v>
      </c>
      <c r="J3084" s="28">
        <v>44703</v>
      </c>
      <c r="K3084" s="28"/>
      <c r="M3084">
        <v>0</v>
      </c>
      <c r="N3084">
        <v>1</v>
      </c>
      <c r="O3084">
        <v>1.6</v>
      </c>
      <c r="P3084" t="s">
        <v>14512</v>
      </c>
      <c r="Q3084">
        <f t="shared" si="48"/>
        <v>4387</v>
      </c>
      <c r="R3084">
        <f>IF(COUNTIF($A$2:A3084,A3084)=1,Q3084,"")</f>
        <v>4387</v>
      </c>
    </row>
    <row r="3085" spans="1:18">
      <c r="A3085" t="s">
        <v>9915</v>
      </c>
      <c r="B3085" t="s">
        <v>3667</v>
      </c>
      <c r="C3085" t="s">
        <v>14755</v>
      </c>
      <c r="D3085" t="s">
        <v>60</v>
      </c>
      <c r="E3085" t="s">
        <v>14543</v>
      </c>
      <c r="F3085" t="s">
        <v>19203</v>
      </c>
      <c r="G3085" t="s">
        <v>74</v>
      </c>
      <c r="H3085" t="s">
        <v>14703</v>
      </c>
      <c r="I3085" t="s">
        <v>1023</v>
      </c>
      <c r="J3085" s="28">
        <v>44733</v>
      </c>
      <c r="K3085" s="28">
        <v>44860</v>
      </c>
      <c r="L3085">
        <v>159</v>
      </c>
      <c r="M3085">
        <v>0</v>
      </c>
      <c r="N3085">
        <v>1</v>
      </c>
      <c r="O3085">
        <v>25.2</v>
      </c>
      <c r="P3085" t="s">
        <v>14507</v>
      </c>
      <c r="Q3085">
        <f t="shared" si="48"/>
        <v>7748</v>
      </c>
      <c r="R3085">
        <f>IF(COUNTIF($A$2:A3085,A3085)=1,Q3085,"")</f>
        <v>7748</v>
      </c>
    </row>
    <row r="3086" spans="1:18">
      <c r="A3086" t="s">
        <v>12562</v>
      </c>
      <c r="B3086" t="s">
        <v>2827</v>
      </c>
      <c r="C3086" t="s">
        <v>3098</v>
      </c>
      <c r="D3086" t="s">
        <v>119</v>
      </c>
      <c r="E3086" t="s">
        <v>14590</v>
      </c>
      <c r="F3086" t="s">
        <v>19204</v>
      </c>
      <c r="G3086" t="s">
        <v>61</v>
      </c>
      <c r="H3086" t="s">
        <v>14549</v>
      </c>
      <c r="I3086" t="s">
        <v>7653</v>
      </c>
      <c r="J3086" s="28"/>
      <c r="K3086" s="28"/>
      <c r="M3086">
        <v>0</v>
      </c>
      <c r="N3086">
        <v>1</v>
      </c>
      <c r="O3086">
        <v>20.7</v>
      </c>
      <c r="P3086" t="s">
        <v>14516</v>
      </c>
      <c r="Q3086">
        <f t="shared" si="48"/>
        <v>12508</v>
      </c>
      <c r="R3086">
        <f>IF(COUNTIF($A$2:A3086,A3086)=1,Q3086,"")</f>
        <v>12508</v>
      </c>
    </row>
    <row r="3087" spans="1:18">
      <c r="A3087" t="s">
        <v>8475</v>
      </c>
      <c r="B3087" t="s">
        <v>841</v>
      </c>
      <c r="C3087" t="s">
        <v>15600</v>
      </c>
      <c r="D3087" t="s">
        <v>60</v>
      </c>
      <c r="E3087" t="s">
        <v>14590</v>
      </c>
      <c r="F3087" t="s">
        <v>19205</v>
      </c>
      <c r="G3087" t="s">
        <v>67</v>
      </c>
      <c r="H3087" t="s">
        <v>14682</v>
      </c>
      <c r="I3087" t="s">
        <v>1219</v>
      </c>
      <c r="J3087" s="28">
        <v>45451</v>
      </c>
      <c r="K3087" s="28"/>
      <c r="M3087">
        <v>0</v>
      </c>
      <c r="N3087">
        <v>1</v>
      </c>
      <c r="P3087" t="s">
        <v>14507</v>
      </c>
      <c r="Q3087">
        <f t="shared" si="48"/>
        <v>13133</v>
      </c>
      <c r="R3087">
        <f>IF(COUNTIF($A$2:A3087,A3087)=1,Q3087,"")</f>
        <v>13133</v>
      </c>
    </row>
    <row r="3088" spans="1:18">
      <c r="A3088" t="s">
        <v>19206</v>
      </c>
      <c r="B3088" t="s">
        <v>2330</v>
      </c>
      <c r="C3088" t="s">
        <v>14625</v>
      </c>
      <c r="D3088" t="s">
        <v>119</v>
      </c>
      <c r="E3088" t="s">
        <v>14590</v>
      </c>
      <c r="F3088" t="s">
        <v>19207</v>
      </c>
      <c r="G3088" t="s">
        <v>90</v>
      </c>
      <c r="H3088" t="s">
        <v>14549</v>
      </c>
      <c r="I3088" t="s">
        <v>6375</v>
      </c>
      <c r="J3088" s="28">
        <v>44690</v>
      </c>
      <c r="K3088" s="28"/>
      <c r="M3088">
        <v>0</v>
      </c>
      <c r="N3088">
        <v>1</v>
      </c>
      <c r="O3088">
        <v>2.6</v>
      </c>
      <c r="P3088" t="s">
        <v>14550</v>
      </c>
      <c r="Q3088">
        <f t="shared" si="48"/>
        <v>9779</v>
      </c>
      <c r="R3088">
        <f>IF(COUNTIF($A$2:A3088,A3088)=1,Q3088,"")</f>
        <v>9779</v>
      </c>
    </row>
    <row r="3089" spans="1:18">
      <c r="A3089" t="s">
        <v>19208</v>
      </c>
      <c r="B3089" t="s">
        <v>2245</v>
      </c>
      <c r="C3089" t="s">
        <v>14740</v>
      </c>
      <c r="D3089" t="s">
        <v>73</v>
      </c>
      <c r="E3089" t="s">
        <v>14517</v>
      </c>
      <c r="F3089" t="s">
        <v>19209</v>
      </c>
      <c r="G3089" t="s">
        <v>74</v>
      </c>
      <c r="H3089" t="s">
        <v>14682</v>
      </c>
      <c r="I3089" t="s">
        <v>932</v>
      </c>
      <c r="J3089" s="28">
        <v>45207</v>
      </c>
      <c r="K3089" s="28"/>
      <c r="M3089">
        <v>0</v>
      </c>
      <c r="N3089">
        <v>1</v>
      </c>
      <c r="O3089">
        <v>13</v>
      </c>
      <c r="P3089" t="s">
        <v>14512</v>
      </c>
      <c r="Q3089">
        <f t="shared" si="48"/>
        <v>18764</v>
      </c>
      <c r="R3089">
        <f>IF(COUNTIF($A$2:A3089,A3089)=1,Q3089,"")</f>
        <v>18764</v>
      </c>
    </row>
    <row r="3090" spans="1:18">
      <c r="A3090" t="s">
        <v>11224</v>
      </c>
      <c r="B3090" t="s">
        <v>4419</v>
      </c>
      <c r="C3090" t="s">
        <v>14599</v>
      </c>
      <c r="D3090" t="s">
        <v>73</v>
      </c>
      <c r="E3090" t="s">
        <v>14558</v>
      </c>
      <c r="F3090" t="s">
        <v>19210</v>
      </c>
      <c r="G3090" t="s">
        <v>80</v>
      </c>
      <c r="H3090" t="s">
        <v>14630</v>
      </c>
      <c r="I3090" t="s">
        <v>581</v>
      </c>
      <c r="J3090" s="28">
        <v>44918</v>
      </c>
      <c r="K3090" s="28">
        <v>44838</v>
      </c>
      <c r="L3090">
        <v>60</v>
      </c>
      <c r="M3090">
        <v>0</v>
      </c>
      <c r="N3090">
        <v>1</v>
      </c>
      <c r="O3090">
        <v>8.5</v>
      </c>
      <c r="P3090" t="s">
        <v>14516</v>
      </c>
      <c r="Q3090">
        <f t="shared" si="48"/>
        <v>23532</v>
      </c>
      <c r="R3090">
        <f>IF(COUNTIF($A$2:A3090,A3090)=1,Q3090,"")</f>
        <v>23532</v>
      </c>
    </row>
    <row r="3091" spans="1:18">
      <c r="A3091" t="s">
        <v>11677</v>
      </c>
      <c r="B3091" t="s">
        <v>7696</v>
      </c>
      <c r="C3091" t="s">
        <v>15098</v>
      </c>
      <c r="D3091" t="s">
        <v>60</v>
      </c>
      <c r="E3091" t="s">
        <v>14504</v>
      </c>
      <c r="F3091" t="s">
        <v>19211</v>
      </c>
      <c r="G3091" t="s">
        <v>133</v>
      </c>
      <c r="H3091" t="s">
        <v>14545</v>
      </c>
      <c r="I3091" t="s">
        <v>5269</v>
      </c>
      <c r="J3091" s="28">
        <v>45120</v>
      </c>
      <c r="K3091" s="28"/>
      <c r="M3091">
        <v>0</v>
      </c>
      <c r="N3091">
        <v>1</v>
      </c>
      <c r="O3091">
        <v>24.4</v>
      </c>
      <c r="P3091" t="s">
        <v>14512</v>
      </c>
      <c r="Q3091">
        <f t="shared" si="48"/>
        <v>8503</v>
      </c>
      <c r="R3091">
        <f>IF(COUNTIF($A$2:A3091,A3091)=1,Q3091,"")</f>
        <v>8503</v>
      </c>
    </row>
    <row r="3092" spans="1:18">
      <c r="A3092" t="s">
        <v>8666</v>
      </c>
      <c r="B3092" t="s">
        <v>3293</v>
      </c>
      <c r="C3092" t="s">
        <v>15231</v>
      </c>
      <c r="D3092" t="s">
        <v>52</v>
      </c>
      <c r="E3092" t="s">
        <v>14517</v>
      </c>
      <c r="F3092" t="s">
        <v>19212</v>
      </c>
      <c r="G3092" t="s">
        <v>74</v>
      </c>
      <c r="H3092" t="s">
        <v>14549</v>
      </c>
      <c r="I3092" t="s">
        <v>1143</v>
      </c>
      <c r="J3092" s="28">
        <v>45654</v>
      </c>
      <c r="K3092" s="28"/>
      <c r="M3092">
        <v>0</v>
      </c>
      <c r="N3092">
        <v>1</v>
      </c>
      <c r="O3092">
        <v>26.3</v>
      </c>
      <c r="P3092" t="s">
        <v>14512</v>
      </c>
      <c r="Q3092">
        <f t="shared" si="48"/>
        <v>106000</v>
      </c>
      <c r="R3092">
        <f>IF(COUNTIF($A$2:A3092,A3092)=1,Q3092,"")</f>
        <v>106000</v>
      </c>
    </row>
    <row r="3093" spans="1:18">
      <c r="A3093" t="s">
        <v>19213</v>
      </c>
      <c r="B3093" t="s">
        <v>2777</v>
      </c>
      <c r="C3093" t="s">
        <v>3098</v>
      </c>
      <c r="D3093" t="s">
        <v>60</v>
      </c>
      <c r="E3093" t="s">
        <v>14504</v>
      </c>
      <c r="F3093" t="s">
        <v>19214</v>
      </c>
      <c r="G3093" t="s">
        <v>67</v>
      </c>
      <c r="H3093" t="s">
        <v>14527</v>
      </c>
      <c r="I3093" t="s">
        <v>601</v>
      </c>
      <c r="J3093" s="28">
        <v>45635</v>
      </c>
      <c r="K3093" s="28"/>
      <c r="M3093">
        <v>0</v>
      </c>
      <c r="N3093">
        <v>1</v>
      </c>
      <c r="O3093">
        <v>8.6999999999999993</v>
      </c>
      <c r="P3093" t="s">
        <v>14512</v>
      </c>
      <c r="Q3093">
        <f t="shared" si="48"/>
        <v>21971</v>
      </c>
      <c r="R3093">
        <f>IF(COUNTIF($A$2:A3093,A3093)=1,Q3093,"")</f>
        <v>21971</v>
      </c>
    </row>
    <row r="3094" spans="1:18">
      <c r="A3094" t="s">
        <v>19215</v>
      </c>
      <c r="B3094" t="s">
        <v>5414</v>
      </c>
      <c r="C3094" t="s">
        <v>3098</v>
      </c>
      <c r="D3094" t="s">
        <v>119</v>
      </c>
      <c r="E3094" t="s">
        <v>14517</v>
      </c>
      <c r="F3094" t="s">
        <v>14529</v>
      </c>
      <c r="G3094" t="s">
        <v>53</v>
      </c>
      <c r="H3094" t="s">
        <v>14506</v>
      </c>
      <c r="I3094" t="s">
        <v>2874</v>
      </c>
      <c r="J3094" s="28">
        <v>44824</v>
      </c>
      <c r="K3094" s="28"/>
      <c r="M3094">
        <v>0</v>
      </c>
      <c r="N3094">
        <v>1</v>
      </c>
      <c r="O3094">
        <v>25.5</v>
      </c>
      <c r="P3094" t="s">
        <v>14516</v>
      </c>
      <c r="Q3094">
        <f t="shared" si="48"/>
        <v>7000</v>
      </c>
      <c r="R3094">
        <f>IF(COUNTIF($A$2:A3094,A3094)=1,Q3094,"")</f>
        <v>7000</v>
      </c>
    </row>
    <row r="3095" spans="1:18">
      <c r="A3095" t="s">
        <v>19216</v>
      </c>
      <c r="B3095" t="s">
        <v>1370</v>
      </c>
      <c r="C3095" t="s">
        <v>14862</v>
      </c>
      <c r="D3095" t="s">
        <v>119</v>
      </c>
      <c r="E3095" t="s">
        <v>14558</v>
      </c>
      <c r="F3095" t="s">
        <v>19217</v>
      </c>
      <c r="G3095" t="s">
        <v>53</v>
      </c>
      <c r="H3095" t="s">
        <v>14901</v>
      </c>
      <c r="I3095" t="s">
        <v>3009</v>
      </c>
      <c r="J3095" s="28">
        <v>45316</v>
      </c>
      <c r="K3095" s="28">
        <v>45394</v>
      </c>
      <c r="L3095">
        <v>135</v>
      </c>
      <c r="M3095">
        <v>0</v>
      </c>
      <c r="N3095">
        <v>1</v>
      </c>
      <c r="O3095">
        <v>28.4</v>
      </c>
      <c r="P3095" t="s">
        <v>14550</v>
      </c>
      <c r="Q3095">
        <f t="shared" si="48"/>
        <v>6982</v>
      </c>
      <c r="R3095">
        <f>IF(COUNTIF($A$2:A3095,A3095)=1,Q3095,"")</f>
        <v>6982</v>
      </c>
    </row>
    <row r="3096" spans="1:18">
      <c r="A3096" t="s">
        <v>7435</v>
      </c>
      <c r="B3096" t="s">
        <v>7918</v>
      </c>
      <c r="C3096" t="s">
        <v>16819</v>
      </c>
      <c r="D3096" t="s">
        <v>119</v>
      </c>
      <c r="E3096" t="s">
        <v>14517</v>
      </c>
      <c r="F3096" t="s">
        <v>19218</v>
      </c>
      <c r="G3096" t="s">
        <v>14519</v>
      </c>
      <c r="H3096" t="s">
        <v>14982</v>
      </c>
      <c r="I3096" t="s">
        <v>273</v>
      </c>
      <c r="J3096" s="28">
        <v>45578</v>
      </c>
      <c r="K3096" s="28"/>
      <c r="M3096">
        <v>0</v>
      </c>
      <c r="N3096">
        <v>1</v>
      </c>
      <c r="O3096">
        <v>19.5</v>
      </c>
      <c r="P3096" t="s">
        <v>14524</v>
      </c>
      <c r="Q3096">
        <f t="shared" si="48"/>
        <v>12529</v>
      </c>
      <c r="R3096">
        <f>IF(COUNTIF($A$2:A3096,A3096)=1,Q3096,"")</f>
        <v>12529</v>
      </c>
    </row>
    <row r="3097" spans="1:18">
      <c r="A3097" t="s">
        <v>10740</v>
      </c>
      <c r="B3097" t="s">
        <v>435</v>
      </c>
      <c r="C3097" t="s">
        <v>15275</v>
      </c>
      <c r="D3097" t="s">
        <v>119</v>
      </c>
      <c r="E3097" t="s">
        <v>14522</v>
      </c>
      <c r="F3097" t="s">
        <v>19219</v>
      </c>
      <c r="G3097" t="s">
        <v>14588</v>
      </c>
      <c r="H3097" t="s">
        <v>14553</v>
      </c>
      <c r="I3097" t="s">
        <v>1608</v>
      </c>
      <c r="J3097" s="28">
        <v>45523</v>
      </c>
      <c r="K3097" s="28"/>
      <c r="M3097">
        <v>0</v>
      </c>
      <c r="N3097">
        <v>1</v>
      </c>
      <c r="O3097">
        <v>18</v>
      </c>
      <c r="P3097" t="s">
        <v>14524</v>
      </c>
      <c r="Q3097">
        <f t="shared" si="48"/>
        <v>6177</v>
      </c>
      <c r="R3097">
        <f>IF(COUNTIF($A$2:A3097,A3097)=1,Q3097,"")</f>
        <v>6177</v>
      </c>
    </row>
    <row r="3098" spans="1:18">
      <c r="A3098" t="s">
        <v>19220</v>
      </c>
      <c r="B3098" t="s">
        <v>2352</v>
      </c>
      <c r="C3098" t="s">
        <v>3098</v>
      </c>
      <c r="D3098" t="s">
        <v>52</v>
      </c>
      <c r="E3098" t="s">
        <v>14517</v>
      </c>
      <c r="F3098" t="s">
        <v>19221</v>
      </c>
      <c r="G3098" t="s">
        <v>14588</v>
      </c>
      <c r="H3098" t="s">
        <v>14682</v>
      </c>
      <c r="I3098" t="s">
        <v>2000</v>
      </c>
      <c r="J3098" s="28">
        <v>45447</v>
      </c>
      <c r="K3098" s="28"/>
      <c r="M3098">
        <v>0</v>
      </c>
      <c r="N3098">
        <v>1</v>
      </c>
      <c r="O3098">
        <v>10.199999999999999</v>
      </c>
      <c r="P3098" t="s">
        <v>14524</v>
      </c>
      <c r="Q3098">
        <f t="shared" si="48"/>
        <v>55607</v>
      </c>
      <c r="R3098">
        <f>IF(COUNTIF($A$2:A3098,A3098)=1,Q3098,"")</f>
        <v>55607</v>
      </c>
    </row>
    <row r="3099" spans="1:18">
      <c r="A3099" t="s">
        <v>19222</v>
      </c>
      <c r="B3099" t="s">
        <v>5271</v>
      </c>
      <c r="C3099" t="s">
        <v>15361</v>
      </c>
      <c r="D3099" t="s">
        <v>100</v>
      </c>
      <c r="E3099" t="s">
        <v>14590</v>
      </c>
      <c r="F3099" t="s">
        <v>19223</v>
      </c>
      <c r="G3099" t="s">
        <v>90</v>
      </c>
      <c r="H3099" t="s">
        <v>14630</v>
      </c>
      <c r="I3099" t="s">
        <v>425</v>
      </c>
      <c r="J3099" s="28">
        <v>45018</v>
      </c>
      <c r="K3099" s="28"/>
      <c r="M3099">
        <v>0</v>
      </c>
      <c r="N3099">
        <v>1</v>
      </c>
      <c r="O3099">
        <v>16.100000000000001</v>
      </c>
      <c r="P3099" t="s">
        <v>14516</v>
      </c>
      <c r="Q3099">
        <f t="shared" si="48"/>
        <v>2450</v>
      </c>
      <c r="R3099">
        <f>IF(COUNTIF($A$2:A3099,A3099)=1,Q3099,"")</f>
        <v>2450</v>
      </c>
    </row>
    <row r="3100" spans="1:18">
      <c r="A3100" t="s">
        <v>19224</v>
      </c>
      <c r="B3100" t="s">
        <v>7619</v>
      </c>
      <c r="C3100" t="s">
        <v>3098</v>
      </c>
      <c r="D3100" t="s">
        <v>73</v>
      </c>
      <c r="E3100" t="s">
        <v>14590</v>
      </c>
      <c r="F3100" t="s">
        <v>19225</v>
      </c>
      <c r="G3100" t="s">
        <v>53</v>
      </c>
      <c r="H3100" t="s">
        <v>14798</v>
      </c>
      <c r="I3100" t="s">
        <v>6623</v>
      </c>
      <c r="J3100" s="28">
        <v>44739</v>
      </c>
      <c r="K3100" s="28"/>
      <c r="M3100">
        <v>0</v>
      </c>
      <c r="N3100">
        <v>1</v>
      </c>
      <c r="O3100">
        <v>5.7</v>
      </c>
      <c r="P3100" t="s">
        <v>14512</v>
      </c>
      <c r="Q3100">
        <f t="shared" si="48"/>
        <v>15471</v>
      </c>
      <c r="R3100">
        <f>IF(COUNTIF($A$2:A3100,A3100)=1,Q3100,"")</f>
        <v>15471</v>
      </c>
    </row>
    <row r="3101" spans="1:18">
      <c r="A3101" t="s">
        <v>19226</v>
      </c>
      <c r="B3101" t="s">
        <v>6083</v>
      </c>
      <c r="C3101" t="s">
        <v>3098</v>
      </c>
      <c r="D3101" t="s">
        <v>119</v>
      </c>
      <c r="E3101" t="s">
        <v>14558</v>
      </c>
      <c r="F3101" t="s">
        <v>19227</v>
      </c>
      <c r="G3101" t="s">
        <v>14588</v>
      </c>
      <c r="H3101" t="s">
        <v>14687</v>
      </c>
      <c r="I3101" t="s">
        <v>503</v>
      </c>
      <c r="J3101" s="28">
        <v>45529</v>
      </c>
      <c r="K3101" s="28">
        <v>45443</v>
      </c>
      <c r="L3101">
        <v>60</v>
      </c>
      <c r="M3101">
        <v>0</v>
      </c>
      <c r="N3101">
        <v>1</v>
      </c>
      <c r="O3101">
        <v>8.8000000000000007</v>
      </c>
      <c r="P3101" t="s">
        <v>14512</v>
      </c>
      <c r="Q3101">
        <f t="shared" si="48"/>
        <v>5626</v>
      </c>
      <c r="R3101">
        <f>IF(COUNTIF($A$2:A3101,A3101)=1,Q3101,"")</f>
        <v>5626</v>
      </c>
    </row>
    <row r="3102" spans="1:18">
      <c r="A3102" t="s">
        <v>19228</v>
      </c>
      <c r="B3102" t="s">
        <v>2919</v>
      </c>
      <c r="C3102" t="s">
        <v>3098</v>
      </c>
      <c r="D3102" t="s">
        <v>73</v>
      </c>
      <c r="E3102" t="s">
        <v>14509</v>
      </c>
      <c r="F3102" t="s">
        <v>14787</v>
      </c>
      <c r="G3102" t="s">
        <v>80</v>
      </c>
      <c r="H3102" t="s">
        <v>14901</v>
      </c>
      <c r="I3102" t="s">
        <v>2221</v>
      </c>
      <c r="J3102" s="28">
        <v>45001</v>
      </c>
      <c r="K3102" s="28"/>
      <c r="M3102">
        <v>0</v>
      </c>
      <c r="N3102">
        <v>1</v>
      </c>
      <c r="O3102">
        <v>26.8</v>
      </c>
      <c r="P3102" t="s">
        <v>14550</v>
      </c>
      <c r="Q3102">
        <f t="shared" si="48"/>
        <v>10000</v>
      </c>
      <c r="R3102">
        <f>IF(COUNTIF($A$2:A3102,A3102)=1,Q3102,"")</f>
        <v>10000</v>
      </c>
    </row>
    <row r="3103" spans="1:18">
      <c r="A3103" t="s">
        <v>19229</v>
      </c>
      <c r="B3103" t="s">
        <v>3383</v>
      </c>
      <c r="C3103" t="s">
        <v>15252</v>
      </c>
      <c r="D3103" t="s">
        <v>60</v>
      </c>
      <c r="E3103" t="s">
        <v>14509</v>
      </c>
      <c r="F3103" t="s">
        <v>19230</v>
      </c>
      <c r="G3103" t="s">
        <v>61</v>
      </c>
      <c r="H3103" t="s">
        <v>14532</v>
      </c>
      <c r="I3103" t="s">
        <v>220</v>
      </c>
      <c r="J3103" s="28">
        <v>45183</v>
      </c>
      <c r="K3103" s="28"/>
      <c r="M3103">
        <v>0</v>
      </c>
      <c r="N3103">
        <v>1</v>
      </c>
      <c r="O3103">
        <v>6.5</v>
      </c>
      <c r="P3103" t="s">
        <v>14550</v>
      </c>
      <c r="Q3103">
        <f t="shared" si="48"/>
        <v>10053</v>
      </c>
      <c r="R3103">
        <f>IF(COUNTIF($A$2:A3103,A3103)=1,Q3103,"")</f>
        <v>10053</v>
      </c>
    </row>
    <row r="3104" spans="1:18">
      <c r="A3104" t="s">
        <v>8227</v>
      </c>
      <c r="B3104" t="s">
        <v>3337</v>
      </c>
      <c r="C3104" t="s">
        <v>14557</v>
      </c>
      <c r="D3104" t="s">
        <v>73</v>
      </c>
      <c r="E3104" t="s">
        <v>14590</v>
      </c>
      <c r="F3104" t="s">
        <v>19231</v>
      </c>
      <c r="G3104" t="s">
        <v>80</v>
      </c>
      <c r="H3104" t="s">
        <v>14571</v>
      </c>
      <c r="I3104" t="s">
        <v>11221</v>
      </c>
      <c r="J3104" s="28">
        <v>45173</v>
      </c>
      <c r="K3104" s="28"/>
      <c r="M3104">
        <v>0</v>
      </c>
      <c r="N3104">
        <v>1</v>
      </c>
      <c r="O3104">
        <v>26.9</v>
      </c>
      <c r="P3104" t="s">
        <v>14550</v>
      </c>
      <c r="Q3104">
        <f t="shared" si="48"/>
        <v>14118</v>
      </c>
      <c r="R3104">
        <f>IF(COUNTIF($A$2:A3104,A3104)=1,Q3104,"")</f>
        <v>14118</v>
      </c>
    </row>
    <row r="3105" spans="1:18">
      <c r="A3105" t="s">
        <v>19232</v>
      </c>
      <c r="B3105" t="s">
        <v>10218</v>
      </c>
      <c r="C3105" t="s">
        <v>16176</v>
      </c>
      <c r="D3105" t="s">
        <v>52</v>
      </c>
      <c r="E3105" t="s">
        <v>14558</v>
      </c>
      <c r="F3105" t="s">
        <v>19233</v>
      </c>
      <c r="G3105" t="s">
        <v>133</v>
      </c>
      <c r="H3105" t="s">
        <v>14616</v>
      </c>
      <c r="I3105" t="s">
        <v>726</v>
      </c>
      <c r="J3105" s="28">
        <v>45284</v>
      </c>
      <c r="K3105" s="28">
        <v>45352</v>
      </c>
      <c r="L3105">
        <v>117</v>
      </c>
      <c r="M3105">
        <v>0</v>
      </c>
      <c r="N3105">
        <v>1</v>
      </c>
      <c r="P3105" t="s">
        <v>14512</v>
      </c>
      <c r="Q3105">
        <f t="shared" si="48"/>
        <v>93773</v>
      </c>
      <c r="R3105">
        <f>IF(COUNTIF($A$2:A3105,A3105)=1,Q3105,"")</f>
        <v>93773</v>
      </c>
    </row>
    <row r="3106" spans="1:18">
      <c r="A3106" t="s">
        <v>8752</v>
      </c>
      <c r="B3106" t="s">
        <v>3052</v>
      </c>
      <c r="C3106" t="s">
        <v>14714</v>
      </c>
      <c r="D3106" t="s">
        <v>60</v>
      </c>
      <c r="E3106" t="s">
        <v>14517</v>
      </c>
      <c r="F3106" t="s">
        <v>19234</v>
      </c>
      <c r="G3106" t="s">
        <v>14519</v>
      </c>
      <c r="H3106" t="s">
        <v>14532</v>
      </c>
      <c r="I3106" t="s">
        <v>2667</v>
      </c>
      <c r="J3106" s="28">
        <v>45116</v>
      </c>
      <c r="K3106" s="28"/>
      <c r="M3106">
        <v>0</v>
      </c>
      <c r="N3106">
        <v>1</v>
      </c>
      <c r="O3106">
        <v>27.2</v>
      </c>
      <c r="P3106" t="s">
        <v>14507</v>
      </c>
      <c r="Q3106">
        <f t="shared" si="48"/>
        <v>16148</v>
      </c>
      <c r="R3106">
        <f>IF(COUNTIF($A$2:A3106,A3106)=1,Q3106,"")</f>
        <v>16148</v>
      </c>
    </row>
    <row r="3107" spans="1:18">
      <c r="A3107" t="s">
        <v>4588</v>
      </c>
      <c r="B3107" t="s">
        <v>2424</v>
      </c>
      <c r="C3107" t="s">
        <v>14625</v>
      </c>
      <c r="D3107" t="s">
        <v>119</v>
      </c>
      <c r="E3107" t="s">
        <v>14590</v>
      </c>
      <c r="F3107" t="s">
        <v>15527</v>
      </c>
      <c r="G3107" t="s">
        <v>14588</v>
      </c>
      <c r="H3107" t="s">
        <v>14527</v>
      </c>
      <c r="I3107" t="s">
        <v>4070</v>
      </c>
      <c r="J3107" s="28">
        <v>44949</v>
      </c>
      <c r="K3107" s="28"/>
      <c r="M3107">
        <v>0</v>
      </c>
      <c r="N3107">
        <v>1</v>
      </c>
      <c r="O3107">
        <v>24.6</v>
      </c>
      <c r="P3107" t="s">
        <v>14507</v>
      </c>
      <c r="Q3107">
        <f t="shared" si="48"/>
        <v>5000</v>
      </c>
      <c r="R3107">
        <f>IF(COUNTIF($A$2:A3107,A3107)=1,Q3107,"")</f>
        <v>5000</v>
      </c>
    </row>
    <row r="3108" spans="1:18">
      <c r="A3108" t="s">
        <v>19235</v>
      </c>
      <c r="B3108" t="s">
        <v>4010</v>
      </c>
      <c r="C3108" t="s">
        <v>15155</v>
      </c>
      <c r="D3108" t="s">
        <v>100</v>
      </c>
      <c r="E3108" t="s">
        <v>14543</v>
      </c>
      <c r="F3108" t="s">
        <v>19236</v>
      </c>
      <c r="G3108" t="s">
        <v>90</v>
      </c>
      <c r="H3108" t="s">
        <v>14803</v>
      </c>
      <c r="I3108" t="s">
        <v>1148</v>
      </c>
      <c r="J3108" s="28">
        <v>45017</v>
      </c>
      <c r="K3108" s="28">
        <v>45048</v>
      </c>
      <c r="L3108">
        <v>162</v>
      </c>
      <c r="M3108">
        <v>0</v>
      </c>
      <c r="N3108">
        <v>1</v>
      </c>
      <c r="P3108" t="s">
        <v>14524</v>
      </c>
      <c r="Q3108">
        <f t="shared" si="48"/>
        <v>8572</v>
      </c>
      <c r="R3108">
        <f>IF(COUNTIF($A$2:A3108,A3108)=1,Q3108,"")</f>
        <v>8572</v>
      </c>
    </row>
    <row r="3109" spans="1:18">
      <c r="A3109" t="s">
        <v>11769</v>
      </c>
      <c r="B3109" t="s">
        <v>2288</v>
      </c>
      <c r="C3109" t="s">
        <v>3098</v>
      </c>
      <c r="D3109" t="s">
        <v>100</v>
      </c>
      <c r="E3109" t="s">
        <v>14543</v>
      </c>
      <c r="F3109" t="s">
        <v>19237</v>
      </c>
      <c r="G3109" t="s">
        <v>14519</v>
      </c>
      <c r="H3109" t="s">
        <v>14532</v>
      </c>
      <c r="I3109" t="s">
        <v>1683</v>
      </c>
      <c r="J3109" s="28">
        <v>45655</v>
      </c>
      <c r="K3109" s="28">
        <v>45816</v>
      </c>
      <c r="L3109">
        <v>191</v>
      </c>
      <c r="M3109">
        <v>1</v>
      </c>
      <c r="N3109">
        <v>1</v>
      </c>
      <c r="P3109" t="s">
        <v>14550</v>
      </c>
      <c r="Q3109">
        <f t="shared" si="48"/>
        <v>8382</v>
      </c>
      <c r="R3109">
        <f>IF(COUNTIF($A$2:A3109,A3109)=1,Q3109,"")</f>
        <v>8382</v>
      </c>
    </row>
    <row r="3110" spans="1:18">
      <c r="A3110" t="s">
        <v>19238</v>
      </c>
      <c r="B3110" t="s">
        <v>1528</v>
      </c>
      <c r="C3110" t="s">
        <v>14596</v>
      </c>
      <c r="D3110" t="s">
        <v>73</v>
      </c>
      <c r="E3110" t="s">
        <v>14517</v>
      </c>
      <c r="F3110" t="s">
        <v>19239</v>
      </c>
      <c r="G3110" t="s">
        <v>80</v>
      </c>
      <c r="H3110" t="s">
        <v>14532</v>
      </c>
      <c r="I3110" t="s">
        <v>233</v>
      </c>
      <c r="J3110" s="28">
        <v>45636</v>
      </c>
      <c r="K3110" s="28"/>
      <c r="M3110">
        <v>0</v>
      </c>
      <c r="N3110">
        <v>1</v>
      </c>
      <c r="O3110">
        <v>17.600000000000001</v>
      </c>
      <c r="P3110" t="s">
        <v>14524</v>
      </c>
      <c r="Q3110">
        <f t="shared" si="48"/>
        <v>29249</v>
      </c>
      <c r="R3110">
        <f>IF(COUNTIF($A$2:A3110,A3110)=1,Q3110,"")</f>
        <v>29249</v>
      </c>
    </row>
    <row r="3111" spans="1:18">
      <c r="A3111" t="s">
        <v>19240</v>
      </c>
      <c r="B3111" t="s">
        <v>399</v>
      </c>
      <c r="C3111" t="s">
        <v>15600</v>
      </c>
      <c r="D3111" t="s">
        <v>73</v>
      </c>
      <c r="E3111" t="s">
        <v>14543</v>
      </c>
      <c r="F3111" t="s">
        <v>19241</v>
      </c>
      <c r="G3111" t="s">
        <v>90</v>
      </c>
      <c r="H3111" t="s">
        <v>14527</v>
      </c>
      <c r="I3111" t="s">
        <v>585</v>
      </c>
      <c r="J3111" s="28">
        <v>45153</v>
      </c>
      <c r="K3111" s="28">
        <v>45058</v>
      </c>
      <c r="L3111">
        <v>42</v>
      </c>
      <c r="M3111">
        <v>1</v>
      </c>
      <c r="N3111">
        <v>3</v>
      </c>
      <c r="O3111">
        <v>5.6</v>
      </c>
      <c r="P3111" t="s">
        <v>14524</v>
      </c>
      <c r="Q3111">
        <f t="shared" si="48"/>
        <v>29189</v>
      </c>
      <c r="R3111">
        <f>IF(COUNTIF($A$2:A3111,A3111)=1,Q3111,"")</f>
        <v>29189</v>
      </c>
    </row>
    <row r="3112" spans="1:18">
      <c r="A3112" t="s">
        <v>9917</v>
      </c>
      <c r="B3112" t="s">
        <v>5042</v>
      </c>
      <c r="C3112" t="s">
        <v>16412</v>
      </c>
      <c r="D3112" t="s">
        <v>73</v>
      </c>
      <c r="E3112" t="s">
        <v>14558</v>
      </c>
      <c r="F3112" t="s">
        <v>19242</v>
      </c>
      <c r="G3112" t="s">
        <v>14588</v>
      </c>
      <c r="H3112" t="s">
        <v>14530</v>
      </c>
      <c r="I3112" t="s">
        <v>3663</v>
      </c>
      <c r="J3112" s="28">
        <v>45720</v>
      </c>
      <c r="K3112" s="28">
        <v>45615</v>
      </c>
      <c r="L3112">
        <v>66</v>
      </c>
      <c r="M3112">
        <v>0</v>
      </c>
      <c r="N3112">
        <v>1</v>
      </c>
      <c r="O3112">
        <v>9.3000000000000007</v>
      </c>
      <c r="P3112" t="s">
        <v>14516</v>
      </c>
      <c r="Q3112">
        <f t="shared" si="48"/>
        <v>22248</v>
      </c>
      <c r="R3112">
        <f>IF(COUNTIF($A$2:A3112,A3112)=1,Q3112,"")</f>
        <v>22248</v>
      </c>
    </row>
    <row r="3113" spans="1:18">
      <c r="A3113" t="s">
        <v>9607</v>
      </c>
      <c r="B3113" t="s">
        <v>728</v>
      </c>
      <c r="C3113" t="s">
        <v>15191</v>
      </c>
      <c r="D3113" t="s">
        <v>119</v>
      </c>
      <c r="E3113" t="s">
        <v>14590</v>
      </c>
      <c r="F3113" t="s">
        <v>19243</v>
      </c>
      <c r="G3113" t="s">
        <v>133</v>
      </c>
      <c r="H3113" t="s">
        <v>15602</v>
      </c>
      <c r="I3113" t="s">
        <v>144</v>
      </c>
      <c r="J3113" s="28">
        <v>44681</v>
      </c>
      <c r="K3113" s="28"/>
      <c r="M3113">
        <v>0</v>
      </c>
      <c r="N3113">
        <v>1</v>
      </c>
      <c r="P3113" t="s">
        <v>14524</v>
      </c>
      <c r="Q3113">
        <f t="shared" si="48"/>
        <v>2574</v>
      </c>
      <c r="R3113">
        <f>IF(COUNTIF($A$2:A3113,A3113)=1,Q3113,"")</f>
        <v>2574</v>
      </c>
    </row>
    <row r="3114" spans="1:18">
      <c r="A3114" t="s">
        <v>19244</v>
      </c>
      <c r="B3114" t="s">
        <v>1930</v>
      </c>
      <c r="C3114" t="s">
        <v>3098</v>
      </c>
      <c r="D3114" t="s">
        <v>100</v>
      </c>
      <c r="E3114" t="s">
        <v>14543</v>
      </c>
      <c r="F3114" t="s">
        <v>19245</v>
      </c>
      <c r="G3114" t="s">
        <v>14519</v>
      </c>
      <c r="H3114" t="s">
        <v>14904</v>
      </c>
      <c r="I3114" t="s">
        <v>931</v>
      </c>
      <c r="J3114" s="28">
        <v>45234</v>
      </c>
      <c r="K3114" s="28">
        <v>45171</v>
      </c>
      <c r="L3114">
        <v>109</v>
      </c>
      <c r="M3114">
        <v>1</v>
      </c>
      <c r="N3114">
        <v>1</v>
      </c>
      <c r="O3114">
        <v>13</v>
      </c>
      <c r="P3114" t="s">
        <v>14507</v>
      </c>
      <c r="Q3114">
        <f t="shared" si="48"/>
        <v>1293</v>
      </c>
      <c r="R3114">
        <f>IF(COUNTIF($A$2:A3114,A3114)=1,Q3114,"")</f>
        <v>1293</v>
      </c>
    </row>
    <row r="3115" spans="1:18">
      <c r="A3115" t="s">
        <v>19246</v>
      </c>
      <c r="B3115" t="s">
        <v>6497</v>
      </c>
      <c r="C3115" t="s">
        <v>14642</v>
      </c>
      <c r="D3115" t="s">
        <v>52</v>
      </c>
      <c r="E3115" t="s">
        <v>14590</v>
      </c>
      <c r="F3115" t="s">
        <v>19247</v>
      </c>
      <c r="G3115" t="s">
        <v>14588</v>
      </c>
      <c r="H3115" t="s">
        <v>14635</v>
      </c>
      <c r="I3115" t="s">
        <v>7212</v>
      </c>
      <c r="J3115" s="28">
        <v>44967</v>
      </c>
      <c r="K3115" s="28"/>
      <c r="M3115">
        <v>0</v>
      </c>
      <c r="N3115">
        <v>1</v>
      </c>
      <c r="O3115">
        <v>23</v>
      </c>
      <c r="P3115" t="s">
        <v>14550</v>
      </c>
      <c r="Q3115">
        <f t="shared" si="48"/>
        <v>163000</v>
      </c>
      <c r="R3115">
        <f>IF(COUNTIF($A$2:A3115,A3115)=1,Q3115,"")</f>
        <v>163000</v>
      </c>
    </row>
    <row r="3116" spans="1:18">
      <c r="A3116" t="s">
        <v>4266</v>
      </c>
      <c r="B3116" t="s">
        <v>2748</v>
      </c>
      <c r="C3116" t="s">
        <v>3098</v>
      </c>
      <c r="D3116" t="s">
        <v>119</v>
      </c>
      <c r="E3116" t="s">
        <v>14504</v>
      </c>
      <c r="F3116" t="s">
        <v>16637</v>
      </c>
      <c r="G3116" t="s">
        <v>67</v>
      </c>
      <c r="H3116" t="s">
        <v>14574</v>
      </c>
      <c r="I3116" t="s">
        <v>1305</v>
      </c>
      <c r="J3116" s="28">
        <v>45591</v>
      </c>
      <c r="K3116" s="28"/>
      <c r="M3116">
        <v>0</v>
      </c>
      <c r="N3116">
        <v>1</v>
      </c>
      <c r="O3116">
        <v>3.6</v>
      </c>
      <c r="P3116" t="s">
        <v>14524</v>
      </c>
      <c r="Q3116">
        <f t="shared" si="48"/>
        <v>7043</v>
      </c>
      <c r="R3116">
        <f>IF(COUNTIF($A$2:A3116,A3116)=1,Q3116,"")</f>
        <v>7043</v>
      </c>
    </row>
    <row r="3117" spans="1:18">
      <c r="A3117" t="s">
        <v>4816</v>
      </c>
      <c r="B3117" t="s">
        <v>211</v>
      </c>
      <c r="C3117" t="s">
        <v>14705</v>
      </c>
      <c r="D3117" t="s">
        <v>119</v>
      </c>
      <c r="E3117" t="s">
        <v>14590</v>
      </c>
      <c r="F3117" t="s">
        <v>14700</v>
      </c>
      <c r="G3117" t="s">
        <v>53</v>
      </c>
      <c r="H3117" t="s">
        <v>14545</v>
      </c>
      <c r="I3117" t="s">
        <v>3813</v>
      </c>
      <c r="J3117" s="28">
        <v>45128</v>
      </c>
      <c r="K3117" s="28"/>
      <c r="M3117">
        <v>0</v>
      </c>
      <c r="N3117">
        <v>1</v>
      </c>
      <c r="O3117">
        <v>20.7</v>
      </c>
      <c r="P3117" t="s">
        <v>14524</v>
      </c>
      <c r="Q3117">
        <f t="shared" si="48"/>
        <v>11000</v>
      </c>
      <c r="R3117">
        <f>IF(COUNTIF($A$2:A3117,A3117)=1,Q3117,"")</f>
        <v>11000</v>
      </c>
    </row>
    <row r="3118" spans="1:18">
      <c r="A3118" t="s">
        <v>19248</v>
      </c>
      <c r="B3118" t="s">
        <v>5367</v>
      </c>
      <c r="C3118" t="s">
        <v>15878</v>
      </c>
      <c r="D3118" t="s">
        <v>52</v>
      </c>
      <c r="E3118" t="s">
        <v>14543</v>
      </c>
      <c r="F3118" t="s">
        <v>19249</v>
      </c>
      <c r="G3118" t="s">
        <v>74</v>
      </c>
      <c r="H3118" t="s">
        <v>14530</v>
      </c>
      <c r="I3118" t="s">
        <v>3502</v>
      </c>
      <c r="J3118" s="28">
        <v>44719</v>
      </c>
      <c r="K3118" s="28">
        <v>44659</v>
      </c>
      <c r="L3118">
        <v>55</v>
      </c>
      <c r="M3118">
        <v>0</v>
      </c>
      <c r="N3118">
        <v>1</v>
      </c>
      <c r="P3118" t="s">
        <v>14507</v>
      </c>
      <c r="Q3118">
        <f t="shared" si="48"/>
        <v>49653</v>
      </c>
      <c r="R3118">
        <f>IF(COUNTIF($A$2:A3118,A3118)=1,Q3118,"")</f>
        <v>49653</v>
      </c>
    </row>
    <row r="3119" spans="1:18">
      <c r="A3119" t="s">
        <v>19250</v>
      </c>
      <c r="B3119" t="s">
        <v>1478</v>
      </c>
      <c r="C3119" t="s">
        <v>14694</v>
      </c>
      <c r="D3119" t="s">
        <v>119</v>
      </c>
      <c r="E3119" t="s">
        <v>14558</v>
      </c>
      <c r="F3119" t="s">
        <v>19251</v>
      </c>
      <c r="G3119" t="s">
        <v>14519</v>
      </c>
      <c r="H3119" t="s">
        <v>14568</v>
      </c>
      <c r="I3119" t="s">
        <v>478</v>
      </c>
      <c r="J3119" s="28">
        <v>45471</v>
      </c>
      <c r="K3119" s="28">
        <v>45445</v>
      </c>
      <c r="L3119">
        <v>94</v>
      </c>
      <c r="M3119">
        <v>0</v>
      </c>
      <c r="N3119">
        <v>1</v>
      </c>
      <c r="O3119">
        <v>7.6</v>
      </c>
      <c r="P3119" t="s">
        <v>14550</v>
      </c>
      <c r="Q3119">
        <f t="shared" si="48"/>
        <v>10612</v>
      </c>
      <c r="R3119">
        <f>IF(COUNTIF($A$2:A3119,A3119)=1,Q3119,"")</f>
        <v>10612</v>
      </c>
    </row>
    <row r="3120" spans="1:18">
      <c r="A3120" t="s">
        <v>19252</v>
      </c>
      <c r="B3120" t="s">
        <v>487</v>
      </c>
      <c r="C3120" t="s">
        <v>17831</v>
      </c>
      <c r="D3120" t="s">
        <v>52</v>
      </c>
      <c r="E3120" t="s">
        <v>14543</v>
      </c>
      <c r="F3120" t="s">
        <v>19253</v>
      </c>
      <c r="G3120" t="s">
        <v>90</v>
      </c>
      <c r="H3120" t="s">
        <v>14616</v>
      </c>
      <c r="I3120" t="s">
        <v>4162</v>
      </c>
      <c r="J3120" s="28">
        <v>45482</v>
      </c>
      <c r="K3120" s="28">
        <v>45479</v>
      </c>
      <c r="L3120">
        <v>102</v>
      </c>
      <c r="M3120">
        <v>0</v>
      </c>
      <c r="N3120">
        <v>1</v>
      </c>
      <c r="O3120">
        <v>1</v>
      </c>
      <c r="P3120" t="s">
        <v>14512</v>
      </c>
      <c r="Q3120">
        <f t="shared" si="48"/>
        <v>164166</v>
      </c>
      <c r="R3120">
        <f>IF(COUNTIF($A$2:A3120,A3120)=1,Q3120,"")</f>
        <v>164166</v>
      </c>
    </row>
    <row r="3121" spans="1:18">
      <c r="A3121" t="s">
        <v>19254</v>
      </c>
      <c r="B3121" t="s">
        <v>1179</v>
      </c>
      <c r="C3121" t="s">
        <v>15899</v>
      </c>
      <c r="D3121" t="s">
        <v>73</v>
      </c>
      <c r="E3121" t="s">
        <v>14517</v>
      </c>
      <c r="F3121" t="s">
        <v>19255</v>
      </c>
      <c r="G3121" t="s">
        <v>53</v>
      </c>
      <c r="H3121" t="s">
        <v>14630</v>
      </c>
      <c r="I3121" t="s">
        <v>4787</v>
      </c>
      <c r="J3121" s="28">
        <v>45699</v>
      </c>
      <c r="K3121" s="28"/>
      <c r="M3121">
        <v>0</v>
      </c>
      <c r="N3121">
        <v>1</v>
      </c>
      <c r="O3121">
        <v>9.4</v>
      </c>
      <c r="P3121" t="s">
        <v>14512</v>
      </c>
      <c r="Q3121">
        <f t="shared" si="48"/>
        <v>22425</v>
      </c>
      <c r="R3121">
        <f>IF(COUNTIF($A$2:A3121,A3121)=1,Q3121,"")</f>
        <v>22425</v>
      </c>
    </row>
    <row r="3122" spans="1:18">
      <c r="A3122" t="s">
        <v>5681</v>
      </c>
      <c r="B3122" t="s">
        <v>1969</v>
      </c>
      <c r="C3122" t="s">
        <v>16187</v>
      </c>
      <c r="D3122" t="s">
        <v>119</v>
      </c>
      <c r="E3122" t="s">
        <v>14590</v>
      </c>
      <c r="F3122" t="s">
        <v>19256</v>
      </c>
      <c r="G3122" t="s">
        <v>14519</v>
      </c>
      <c r="H3122" t="s">
        <v>14530</v>
      </c>
      <c r="I3122" t="s">
        <v>2030</v>
      </c>
      <c r="J3122" s="28">
        <v>45460</v>
      </c>
      <c r="K3122" s="28"/>
      <c r="M3122">
        <v>0</v>
      </c>
      <c r="N3122">
        <v>1</v>
      </c>
      <c r="P3122" t="s">
        <v>14507</v>
      </c>
      <c r="Q3122">
        <f t="shared" si="48"/>
        <v>6019</v>
      </c>
      <c r="R3122">
        <f>IF(COUNTIF($A$2:A3122,A3122)=1,Q3122,"")</f>
        <v>6019</v>
      </c>
    </row>
    <row r="3123" spans="1:18">
      <c r="A3123" t="s">
        <v>19257</v>
      </c>
      <c r="B3123" t="s">
        <v>1235</v>
      </c>
      <c r="C3123" t="s">
        <v>3098</v>
      </c>
      <c r="D3123" t="s">
        <v>100</v>
      </c>
      <c r="E3123" t="s">
        <v>14590</v>
      </c>
      <c r="F3123" t="s">
        <v>19258</v>
      </c>
      <c r="G3123" t="s">
        <v>80</v>
      </c>
      <c r="H3123" t="s">
        <v>14670</v>
      </c>
      <c r="I3123" t="s">
        <v>19259</v>
      </c>
      <c r="J3123" s="28">
        <v>45276</v>
      </c>
      <c r="K3123" s="28"/>
      <c r="M3123">
        <v>0</v>
      </c>
      <c r="N3123">
        <v>1</v>
      </c>
      <c r="O3123">
        <v>29.4</v>
      </c>
      <c r="P3123" t="s">
        <v>14507</v>
      </c>
      <c r="Q3123">
        <f t="shared" si="48"/>
        <v>6801</v>
      </c>
      <c r="R3123">
        <f>IF(COUNTIF($A$2:A3123,A3123)=1,Q3123,"")</f>
        <v>6801</v>
      </c>
    </row>
    <row r="3124" spans="1:18">
      <c r="A3124" t="s">
        <v>19260</v>
      </c>
      <c r="B3124" t="s">
        <v>4427</v>
      </c>
      <c r="C3124" t="s">
        <v>15694</v>
      </c>
      <c r="D3124" t="s">
        <v>52</v>
      </c>
      <c r="E3124" t="s">
        <v>14522</v>
      </c>
      <c r="F3124" t="s">
        <v>19261</v>
      </c>
      <c r="G3124" t="s">
        <v>67</v>
      </c>
      <c r="H3124" t="s">
        <v>14549</v>
      </c>
      <c r="I3124" t="s">
        <v>4956</v>
      </c>
      <c r="J3124" s="28">
        <v>44715</v>
      </c>
      <c r="K3124" s="28"/>
      <c r="M3124">
        <v>0</v>
      </c>
      <c r="N3124">
        <v>1</v>
      </c>
      <c r="O3124">
        <v>12.1</v>
      </c>
      <c r="P3124" t="s">
        <v>14516</v>
      </c>
      <c r="Q3124">
        <f t="shared" si="48"/>
        <v>192911</v>
      </c>
      <c r="R3124">
        <f>IF(COUNTIF($A$2:A3124,A3124)=1,Q3124,"")</f>
        <v>192911</v>
      </c>
    </row>
    <row r="3125" spans="1:18">
      <c r="A3125" t="s">
        <v>10187</v>
      </c>
      <c r="B3125" t="s">
        <v>2511</v>
      </c>
      <c r="C3125" t="s">
        <v>15609</v>
      </c>
      <c r="D3125" t="s">
        <v>73</v>
      </c>
      <c r="E3125" t="s">
        <v>14504</v>
      </c>
      <c r="F3125" t="s">
        <v>19262</v>
      </c>
      <c r="G3125" t="s">
        <v>67</v>
      </c>
      <c r="H3125" t="s">
        <v>14532</v>
      </c>
      <c r="I3125" t="s">
        <v>3241</v>
      </c>
      <c r="J3125" s="28">
        <v>45325</v>
      </c>
      <c r="K3125" s="28"/>
      <c r="M3125">
        <v>0</v>
      </c>
      <c r="N3125">
        <v>1</v>
      </c>
      <c r="O3125">
        <v>2.1</v>
      </c>
      <c r="P3125" t="s">
        <v>14524</v>
      </c>
      <c r="Q3125">
        <f t="shared" si="48"/>
        <v>34145</v>
      </c>
      <c r="R3125">
        <f>IF(COUNTIF($A$2:A3125,A3125)=1,Q3125,"")</f>
        <v>34145</v>
      </c>
    </row>
    <row r="3126" spans="1:18">
      <c r="A3126" t="s">
        <v>12630</v>
      </c>
      <c r="B3126" t="s">
        <v>1878</v>
      </c>
      <c r="C3126" t="s">
        <v>14947</v>
      </c>
      <c r="D3126" t="s">
        <v>60</v>
      </c>
      <c r="E3126" t="s">
        <v>14543</v>
      </c>
      <c r="F3126" t="s">
        <v>19263</v>
      </c>
      <c r="G3126" t="s">
        <v>14519</v>
      </c>
      <c r="H3126" t="s">
        <v>15020</v>
      </c>
      <c r="I3126" t="s">
        <v>4173</v>
      </c>
      <c r="J3126" s="28">
        <v>45382</v>
      </c>
      <c r="K3126" s="28">
        <v>45316</v>
      </c>
      <c r="L3126">
        <v>35</v>
      </c>
      <c r="M3126">
        <v>0</v>
      </c>
      <c r="N3126">
        <v>1</v>
      </c>
      <c r="O3126">
        <v>22.2</v>
      </c>
      <c r="P3126" t="s">
        <v>14550</v>
      </c>
      <c r="Q3126">
        <f t="shared" si="48"/>
        <v>15515</v>
      </c>
      <c r="R3126">
        <f>IF(COUNTIF($A$2:A3126,A3126)=1,Q3126,"")</f>
        <v>15515</v>
      </c>
    </row>
    <row r="3127" spans="1:18">
      <c r="A3127" t="s">
        <v>6205</v>
      </c>
      <c r="B3127" t="s">
        <v>4489</v>
      </c>
      <c r="C3127" t="s">
        <v>3098</v>
      </c>
      <c r="D3127" t="s">
        <v>52</v>
      </c>
      <c r="E3127" t="s">
        <v>14590</v>
      </c>
      <c r="F3127" t="s">
        <v>19264</v>
      </c>
      <c r="G3127" t="s">
        <v>133</v>
      </c>
      <c r="H3127" t="s">
        <v>14511</v>
      </c>
      <c r="I3127" t="s">
        <v>892</v>
      </c>
      <c r="J3127" s="28">
        <v>44665</v>
      </c>
      <c r="K3127" s="28"/>
      <c r="M3127">
        <v>0</v>
      </c>
      <c r="N3127">
        <v>1</v>
      </c>
      <c r="O3127">
        <v>31.2</v>
      </c>
      <c r="P3127" t="s">
        <v>14512</v>
      </c>
      <c r="Q3127">
        <f t="shared" si="48"/>
        <v>65091</v>
      </c>
      <c r="R3127">
        <f>IF(COUNTIF($A$2:A3127,A3127)=1,Q3127,"")</f>
        <v>65091</v>
      </c>
    </row>
    <row r="3128" spans="1:18">
      <c r="A3128" t="s">
        <v>8298</v>
      </c>
      <c r="B3128" t="s">
        <v>4578</v>
      </c>
      <c r="C3128" t="s">
        <v>16073</v>
      </c>
      <c r="D3128" t="s">
        <v>73</v>
      </c>
      <c r="E3128" t="s">
        <v>14590</v>
      </c>
      <c r="F3128" t="s">
        <v>19265</v>
      </c>
      <c r="G3128" t="s">
        <v>80</v>
      </c>
      <c r="H3128" t="s">
        <v>14917</v>
      </c>
      <c r="I3128" t="s">
        <v>3008</v>
      </c>
      <c r="J3128" s="28">
        <v>45250</v>
      </c>
      <c r="K3128" s="28"/>
      <c r="M3128">
        <v>0</v>
      </c>
      <c r="N3128">
        <v>1</v>
      </c>
      <c r="O3128">
        <v>1.5</v>
      </c>
      <c r="P3128" t="s">
        <v>14550</v>
      </c>
      <c r="Q3128">
        <f t="shared" si="48"/>
        <v>35493</v>
      </c>
      <c r="R3128">
        <f>IF(COUNTIF($A$2:A3128,A3128)=1,Q3128,"")</f>
        <v>35493</v>
      </c>
    </row>
    <row r="3129" spans="1:18">
      <c r="A3129" t="s">
        <v>14482</v>
      </c>
      <c r="B3129" t="s">
        <v>11852</v>
      </c>
      <c r="C3129" t="s">
        <v>3098</v>
      </c>
      <c r="D3129" t="s">
        <v>60</v>
      </c>
      <c r="E3129" t="s">
        <v>14504</v>
      </c>
      <c r="F3129" t="s">
        <v>19266</v>
      </c>
      <c r="G3129" t="s">
        <v>14588</v>
      </c>
      <c r="H3129" t="s">
        <v>14917</v>
      </c>
      <c r="I3129" t="s">
        <v>2991</v>
      </c>
      <c r="J3129" s="28">
        <v>45299</v>
      </c>
      <c r="K3129" s="28"/>
      <c r="M3129">
        <v>0</v>
      </c>
      <c r="N3129">
        <v>1</v>
      </c>
      <c r="O3129">
        <v>14.3</v>
      </c>
      <c r="P3129" t="s">
        <v>14512</v>
      </c>
      <c r="Q3129">
        <f t="shared" si="48"/>
        <v>15684</v>
      </c>
      <c r="R3129">
        <f>IF(COUNTIF($A$2:A3129,A3129)=1,Q3129,"")</f>
        <v>15684</v>
      </c>
    </row>
    <row r="3130" spans="1:18">
      <c r="A3130" t="s">
        <v>19267</v>
      </c>
      <c r="B3130" t="s">
        <v>1393</v>
      </c>
      <c r="C3130" t="s">
        <v>15541</v>
      </c>
      <c r="D3130" t="s">
        <v>100</v>
      </c>
      <c r="E3130" t="s">
        <v>14509</v>
      </c>
      <c r="F3130" t="s">
        <v>19268</v>
      </c>
      <c r="G3130" t="s">
        <v>80</v>
      </c>
      <c r="H3130" t="s">
        <v>14619</v>
      </c>
      <c r="I3130" t="s">
        <v>3008</v>
      </c>
      <c r="J3130" s="28">
        <v>45207</v>
      </c>
      <c r="K3130" s="28"/>
      <c r="M3130">
        <v>0</v>
      </c>
      <c r="N3130">
        <v>1</v>
      </c>
      <c r="O3130">
        <v>0.5</v>
      </c>
      <c r="P3130" t="s">
        <v>14524</v>
      </c>
      <c r="Q3130">
        <f t="shared" si="48"/>
        <v>2261</v>
      </c>
      <c r="R3130">
        <f>IF(COUNTIF($A$2:A3130,A3130)=1,Q3130,"")</f>
        <v>2261</v>
      </c>
    </row>
    <row r="3131" spans="1:18">
      <c r="A3131" t="s">
        <v>19269</v>
      </c>
      <c r="B3131" t="s">
        <v>1476</v>
      </c>
      <c r="C3131" t="s">
        <v>3098</v>
      </c>
      <c r="D3131" t="s">
        <v>52</v>
      </c>
      <c r="E3131" t="s">
        <v>14522</v>
      </c>
      <c r="F3131" t="s">
        <v>19270</v>
      </c>
      <c r="G3131" t="s">
        <v>61</v>
      </c>
      <c r="H3131" t="s">
        <v>14527</v>
      </c>
      <c r="I3131" t="s">
        <v>101</v>
      </c>
      <c r="J3131" s="28">
        <v>44870</v>
      </c>
      <c r="K3131" s="28"/>
      <c r="M3131">
        <v>0</v>
      </c>
      <c r="N3131">
        <v>1</v>
      </c>
      <c r="O3131">
        <v>30.6</v>
      </c>
      <c r="P3131" t="s">
        <v>14507</v>
      </c>
      <c r="Q3131">
        <f t="shared" si="48"/>
        <v>66509</v>
      </c>
      <c r="R3131">
        <f>IF(COUNTIF($A$2:A3131,A3131)=1,Q3131,"")</f>
        <v>66509</v>
      </c>
    </row>
    <row r="3132" spans="1:18">
      <c r="A3132" t="s">
        <v>19271</v>
      </c>
      <c r="B3132" t="s">
        <v>5515</v>
      </c>
      <c r="C3132" t="s">
        <v>15235</v>
      </c>
      <c r="D3132" t="s">
        <v>73</v>
      </c>
      <c r="E3132" t="s">
        <v>14522</v>
      </c>
      <c r="F3132" t="s">
        <v>19272</v>
      </c>
      <c r="G3132" t="s">
        <v>90</v>
      </c>
      <c r="H3132" t="s">
        <v>14616</v>
      </c>
      <c r="I3132" t="s">
        <v>667</v>
      </c>
      <c r="J3132" s="28">
        <v>44964</v>
      </c>
      <c r="K3132" s="28"/>
      <c r="M3132">
        <v>0</v>
      </c>
      <c r="N3132">
        <v>1</v>
      </c>
      <c r="O3132">
        <v>6.5</v>
      </c>
      <c r="P3132" t="s">
        <v>14507</v>
      </c>
      <c r="Q3132">
        <f t="shared" si="48"/>
        <v>32511</v>
      </c>
      <c r="R3132">
        <f>IF(COUNTIF($A$2:A3132,A3132)=1,Q3132,"")</f>
        <v>32511</v>
      </c>
    </row>
    <row r="3133" spans="1:18">
      <c r="A3133" t="s">
        <v>19273</v>
      </c>
      <c r="B3133" t="s">
        <v>3304</v>
      </c>
      <c r="C3133" t="s">
        <v>15070</v>
      </c>
      <c r="D3133" t="s">
        <v>100</v>
      </c>
      <c r="E3133" t="s">
        <v>14504</v>
      </c>
      <c r="F3133" t="s">
        <v>19274</v>
      </c>
      <c r="G3133" t="s">
        <v>133</v>
      </c>
      <c r="H3133" t="s">
        <v>14530</v>
      </c>
      <c r="I3133" t="s">
        <v>996</v>
      </c>
      <c r="J3133" s="28">
        <v>45444</v>
      </c>
      <c r="K3133" s="28"/>
      <c r="M3133">
        <v>0</v>
      </c>
      <c r="N3133">
        <v>1</v>
      </c>
      <c r="O3133">
        <v>13.7</v>
      </c>
      <c r="P3133" t="s">
        <v>14512</v>
      </c>
      <c r="Q3133">
        <f t="shared" si="48"/>
        <v>6012</v>
      </c>
      <c r="R3133">
        <f>IF(COUNTIF($A$2:A3133,A3133)=1,Q3133,"")</f>
        <v>6012</v>
      </c>
    </row>
    <row r="3134" spans="1:18">
      <c r="A3134" t="s">
        <v>19275</v>
      </c>
      <c r="B3134" t="s">
        <v>8405</v>
      </c>
      <c r="C3134" t="s">
        <v>15716</v>
      </c>
      <c r="D3134" t="s">
        <v>60</v>
      </c>
      <c r="E3134" t="s">
        <v>14517</v>
      </c>
      <c r="F3134" t="s">
        <v>19276</v>
      </c>
      <c r="G3134" t="s">
        <v>14588</v>
      </c>
      <c r="H3134" t="s">
        <v>14560</v>
      </c>
      <c r="I3134" t="s">
        <v>2951</v>
      </c>
      <c r="J3134" s="28">
        <v>45565</v>
      </c>
      <c r="K3134" s="28"/>
      <c r="M3134">
        <v>0</v>
      </c>
      <c r="N3134">
        <v>1</v>
      </c>
      <c r="O3134">
        <v>4.5999999999999996</v>
      </c>
      <c r="P3134" t="s">
        <v>14507</v>
      </c>
      <c r="Q3134">
        <f t="shared" si="48"/>
        <v>11443</v>
      </c>
      <c r="R3134">
        <f>IF(COUNTIF($A$2:A3134,A3134)=1,Q3134,"")</f>
        <v>11443</v>
      </c>
    </row>
    <row r="3135" spans="1:18">
      <c r="A3135" t="s">
        <v>12466</v>
      </c>
      <c r="B3135" t="s">
        <v>2167</v>
      </c>
      <c r="C3135" t="s">
        <v>16453</v>
      </c>
      <c r="D3135" t="s">
        <v>52</v>
      </c>
      <c r="E3135" t="s">
        <v>14509</v>
      </c>
      <c r="F3135" t="s">
        <v>19277</v>
      </c>
      <c r="G3135" t="s">
        <v>133</v>
      </c>
      <c r="H3135" t="s">
        <v>15714</v>
      </c>
      <c r="I3135" t="s">
        <v>2871</v>
      </c>
      <c r="J3135" s="28">
        <v>44833</v>
      </c>
      <c r="K3135" s="28"/>
      <c r="M3135">
        <v>0</v>
      </c>
      <c r="N3135">
        <v>1</v>
      </c>
      <c r="O3135">
        <v>3.4</v>
      </c>
      <c r="P3135" t="s">
        <v>14524</v>
      </c>
      <c r="Q3135">
        <f t="shared" si="48"/>
        <v>171619</v>
      </c>
      <c r="R3135">
        <f>IF(COUNTIF($A$2:A3135,A3135)=1,Q3135,"")</f>
        <v>171619</v>
      </c>
    </row>
    <row r="3136" spans="1:18">
      <c r="A3136" t="s">
        <v>19278</v>
      </c>
      <c r="B3136" t="s">
        <v>2691</v>
      </c>
      <c r="C3136" t="s">
        <v>16352</v>
      </c>
      <c r="D3136" t="s">
        <v>100</v>
      </c>
      <c r="E3136" t="s">
        <v>14590</v>
      </c>
      <c r="F3136" t="s">
        <v>19279</v>
      </c>
      <c r="G3136" t="s">
        <v>133</v>
      </c>
      <c r="H3136" t="s">
        <v>14565</v>
      </c>
      <c r="I3136" t="s">
        <v>4911</v>
      </c>
      <c r="J3136" s="28">
        <v>44805</v>
      </c>
      <c r="K3136" s="28"/>
      <c r="M3136">
        <v>0</v>
      </c>
      <c r="N3136">
        <v>1</v>
      </c>
      <c r="O3136">
        <v>26.8</v>
      </c>
      <c r="P3136" t="s">
        <v>14512</v>
      </c>
      <c r="Q3136">
        <f t="shared" si="48"/>
        <v>9294</v>
      </c>
      <c r="R3136">
        <f>IF(COUNTIF($A$2:A3136,A3136)=1,Q3136,"")</f>
        <v>9294</v>
      </c>
    </row>
    <row r="3137" spans="1:18">
      <c r="A3137" t="s">
        <v>19280</v>
      </c>
      <c r="B3137" t="s">
        <v>2699</v>
      </c>
      <c r="C3137" t="s">
        <v>14705</v>
      </c>
      <c r="D3137" t="s">
        <v>119</v>
      </c>
      <c r="E3137" t="s">
        <v>14509</v>
      </c>
      <c r="F3137" t="s">
        <v>19281</v>
      </c>
      <c r="G3137" t="s">
        <v>14519</v>
      </c>
      <c r="H3137" t="s">
        <v>14619</v>
      </c>
      <c r="I3137" t="s">
        <v>1519</v>
      </c>
      <c r="J3137" s="28">
        <v>45381</v>
      </c>
      <c r="K3137" s="28"/>
      <c r="M3137">
        <v>0</v>
      </c>
      <c r="N3137">
        <v>1</v>
      </c>
      <c r="P3137" t="s">
        <v>14550</v>
      </c>
      <c r="Q3137">
        <f t="shared" si="48"/>
        <v>9607</v>
      </c>
      <c r="R3137">
        <f>IF(COUNTIF($A$2:A3137,A3137)=1,Q3137,"")</f>
        <v>9607</v>
      </c>
    </row>
    <row r="3138" spans="1:18">
      <c r="A3138" t="s">
        <v>10174</v>
      </c>
      <c r="B3138" t="s">
        <v>389</v>
      </c>
      <c r="C3138" t="s">
        <v>15518</v>
      </c>
      <c r="D3138" t="s">
        <v>119</v>
      </c>
      <c r="E3138" t="s">
        <v>14522</v>
      </c>
      <c r="F3138" t="s">
        <v>15108</v>
      </c>
      <c r="G3138" t="s">
        <v>14588</v>
      </c>
      <c r="H3138" t="s">
        <v>15213</v>
      </c>
      <c r="I3138" t="s">
        <v>1090</v>
      </c>
      <c r="J3138" s="28">
        <v>45676</v>
      </c>
      <c r="K3138" s="28"/>
      <c r="M3138">
        <v>0</v>
      </c>
      <c r="N3138">
        <v>1</v>
      </c>
      <c r="O3138">
        <v>5.0999999999999996</v>
      </c>
      <c r="P3138" t="s">
        <v>14524</v>
      </c>
      <c r="Q3138">
        <f t="shared" ref="Q3138:Q3201" si="49">IFERROR(IF(RIGHT(UPPER(TRIM(F3138)),1)="K",VALUE(SUBSTITUTE(SUBSTITUTE(LEFT(TRIM(F3138),LEN(TRIM(F3138))-1),"$",""),",",""))*1000,IF(RIGHT(UPPER(TRIM(F3138)),1)="M",VALUE(SUBSTITUTE(SUBSTITUTE(LEFT(TRIM(F3138),LEN(TRIM(F3138))-1),"$",""),",",""))*1000000,VALUE(SUBSTITUTE(SUBSTITUTE(TRIM(F3138),"$",""),",","")))),"")</f>
        <v>12000</v>
      </c>
      <c r="R3138">
        <f>IF(COUNTIF($A$2:A3138,A3138)=1,Q3138,"")</f>
        <v>12000</v>
      </c>
    </row>
    <row r="3139" spans="1:18">
      <c r="A3139" t="s">
        <v>10903</v>
      </c>
      <c r="B3139" t="s">
        <v>3691</v>
      </c>
      <c r="C3139" t="s">
        <v>3098</v>
      </c>
      <c r="D3139" t="s">
        <v>73</v>
      </c>
      <c r="E3139" t="s">
        <v>14590</v>
      </c>
      <c r="F3139" t="s">
        <v>19282</v>
      </c>
      <c r="G3139" t="s">
        <v>61</v>
      </c>
      <c r="H3139" t="s">
        <v>14630</v>
      </c>
      <c r="I3139" t="s">
        <v>966</v>
      </c>
      <c r="J3139" s="28">
        <v>45513</v>
      </c>
      <c r="K3139" s="28"/>
      <c r="M3139">
        <v>0</v>
      </c>
      <c r="N3139">
        <v>1</v>
      </c>
      <c r="O3139">
        <v>13</v>
      </c>
      <c r="P3139" t="s">
        <v>14507</v>
      </c>
      <c r="Q3139">
        <f t="shared" si="49"/>
        <v>16123</v>
      </c>
      <c r="R3139">
        <f>IF(COUNTIF($A$2:A3139,A3139)=1,Q3139,"")</f>
        <v>16123</v>
      </c>
    </row>
    <row r="3140" spans="1:18">
      <c r="A3140" t="s">
        <v>9426</v>
      </c>
      <c r="B3140" t="s">
        <v>3306</v>
      </c>
      <c r="C3140" t="s">
        <v>17056</v>
      </c>
      <c r="D3140" t="s">
        <v>73</v>
      </c>
      <c r="E3140" t="s">
        <v>14509</v>
      </c>
      <c r="F3140" t="s">
        <v>19283</v>
      </c>
      <c r="G3140" t="s">
        <v>61</v>
      </c>
      <c r="H3140" t="s">
        <v>14532</v>
      </c>
      <c r="I3140" t="s">
        <v>3029</v>
      </c>
      <c r="J3140" s="28">
        <v>44621</v>
      </c>
      <c r="K3140" s="28"/>
      <c r="M3140">
        <v>0</v>
      </c>
      <c r="N3140">
        <v>1</v>
      </c>
      <c r="O3140">
        <v>34.700000000000003</v>
      </c>
      <c r="P3140" t="s">
        <v>14507</v>
      </c>
      <c r="Q3140">
        <f t="shared" si="49"/>
        <v>34575</v>
      </c>
      <c r="R3140">
        <f>IF(COUNTIF($A$2:A3140,A3140)=1,Q3140,"")</f>
        <v>34575</v>
      </c>
    </row>
    <row r="3141" spans="1:18">
      <c r="A3141" t="s">
        <v>6815</v>
      </c>
      <c r="B3141" t="s">
        <v>8074</v>
      </c>
      <c r="C3141" t="s">
        <v>15407</v>
      </c>
      <c r="D3141" t="s">
        <v>73</v>
      </c>
      <c r="E3141" t="s">
        <v>14590</v>
      </c>
      <c r="F3141" t="s">
        <v>16876</v>
      </c>
      <c r="G3141" t="s">
        <v>90</v>
      </c>
      <c r="H3141" t="s">
        <v>14616</v>
      </c>
      <c r="I3141" t="s">
        <v>664</v>
      </c>
      <c r="J3141" s="28">
        <v>45098</v>
      </c>
      <c r="K3141" s="28"/>
      <c r="M3141">
        <v>0</v>
      </c>
      <c r="N3141">
        <v>1</v>
      </c>
      <c r="O3141">
        <v>10.3</v>
      </c>
      <c r="P3141" t="s">
        <v>14512</v>
      </c>
      <c r="Q3141">
        <f t="shared" si="49"/>
        <v>27000</v>
      </c>
      <c r="R3141">
        <f>IF(COUNTIF($A$2:A3141,A3141)=1,Q3141,"")</f>
        <v>27000</v>
      </c>
    </row>
    <row r="3142" spans="1:18">
      <c r="A3142" t="s">
        <v>19284</v>
      </c>
      <c r="B3142" t="s">
        <v>5087</v>
      </c>
      <c r="C3142" t="s">
        <v>16124</v>
      </c>
      <c r="D3142" t="s">
        <v>52</v>
      </c>
      <c r="E3142" t="s">
        <v>14543</v>
      </c>
      <c r="F3142" t="s">
        <v>19285</v>
      </c>
      <c r="G3142" t="s">
        <v>133</v>
      </c>
      <c r="H3142" t="s">
        <v>14568</v>
      </c>
      <c r="I3142" t="s">
        <v>935</v>
      </c>
      <c r="J3142" s="28">
        <v>45048</v>
      </c>
      <c r="K3142" s="28">
        <v>45073</v>
      </c>
      <c r="L3142">
        <v>192</v>
      </c>
      <c r="M3142">
        <v>0</v>
      </c>
      <c r="N3142">
        <v>1</v>
      </c>
      <c r="O3142">
        <v>24.3</v>
      </c>
      <c r="P3142" t="s">
        <v>14524</v>
      </c>
      <c r="Q3142">
        <f t="shared" si="49"/>
        <v>67439</v>
      </c>
      <c r="R3142">
        <f>IF(COUNTIF($A$2:A3142,A3142)=1,Q3142,"")</f>
        <v>67439</v>
      </c>
    </row>
    <row r="3143" spans="1:18">
      <c r="A3143" t="s">
        <v>5857</v>
      </c>
      <c r="B3143" t="s">
        <v>1730</v>
      </c>
      <c r="C3143" t="s">
        <v>15694</v>
      </c>
      <c r="D3143" t="s">
        <v>100</v>
      </c>
      <c r="E3143" t="s">
        <v>14504</v>
      </c>
      <c r="F3143" t="s">
        <v>19286</v>
      </c>
      <c r="G3143" t="s">
        <v>14519</v>
      </c>
      <c r="H3143" t="s">
        <v>14540</v>
      </c>
      <c r="I3143" t="s">
        <v>1391</v>
      </c>
      <c r="J3143" s="28">
        <v>45315</v>
      </c>
      <c r="K3143" s="28"/>
      <c r="M3143">
        <v>0</v>
      </c>
      <c r="N3143">
        <v>1</v>
      </c>
      <c r="O3143">
        <v>21.9</v>
      </c>
      <c r="P3143" t="s">
        <v>14512</v>
      </c>
      <c r="Q3143">
        <f t="shared" si="49"/>
        <v>6416</v>
      </c>
      <c r="R3143">
        <f>IF(COUNTIF($A$2:A3143,A3143)=1,Q3143,"")</f>
        <v>6416</v>
      </c>
    </row>
    <row r="3144" spans="1:18">
      <c r="A3144" t="s">
        <v>7047</v>
      </c>
      <c r="B3144" t="s">
        <v>2253</v>
      </c>
      <c r="C3144" t="s">
        <v>15021</v>
      </c>
      <c r="D3144" t="s">
        <v>73</v>
      </c>
      <c r="E3144" t="s">
        <v>14522</v>
      </c>
      <c r="F3144" t="s">
        <v>19287</v>
      </c>
      <c r="G3144" t="s">
        <v>67</v>
      </c>
      <c r="H3144" t="s">
        <v>14520</v>
      </c>
      <c r="I3144" t="s">
        <v>846</v>
      </c>
      <c r="J3144" s="28">
        <v>45119</v>
      </c>
      <c r="K3144" s="28"/>
      <c r="M3144">
        <v>0</v>
      </c>
      <c r="N3144">
        <v>1</v>
      </c>
      <c r="O3144">
        <v>18</v>
      </c>
      <c r="P3144" t="s">
        <v>14507</v>
      </c>
      <c r="Q3144">
        <f t="shared" si="49"/>
        <v>35119</v>
      </c>
      <c r="R3144">
        <f>IF(COUNTIF($A$2:A3144,A3144)=1,Q3144,"")</f>
        <v>35119</v>
      </c>
    </row>
    <row r="3145" spans="1:18">
      <c r="A3145" t="s">
        <v>19288</v>
      </c>
      <c r="B3145" t="s">
        <v>5542</v>
      </c>
      <c r="C3145" t="s">
        <v>3098</v>
      </c>
      <c r="D3145" t="s">
        <v>119</v>
      </c>
      <c r="E3145" t="s">
        <v>14504</v>
      </c>
      <c r="F3145" t="s">
        <v>14700</v>
      </c>
      <c r="G3145" t="s">
        <v>74</v>
      </c>
      <c r="H3145" t="s">
        <v>14619</v>
      </c>
      <c r="I3145" t="s">
        <v>460</v>
      </c>
      <c r="J3145" s="28">
        <v>44724</v>
      </c>
      <c r="K3145" s="28"/>
      <c r="M3145">
        <v>0</v>
      </c>
      <c r="N3145">
        <v>1</v>
      </c>
      <c r="P3145" t="s">
        <v>14512</v>
      </c>
      <c r="Q3145">
        <f t="shared" si="49"/>
        <v>11000</v>
      </c>
      <c r="R3145">
        <f>IF(COUNTIF($A$2:A3145,A3145)=1,Q3145,"")</f>
        <v>11000</v>
      </c>
    </row>
    <row r="3146" spans="1:18">
      <c r="A3146" t="s">
        <v>19289</v>
      </c>
      <c r="B3146" t="s">
        <v>3066</v>
      </c>
      <c r="C3146" t="s">
        <v>16155</v>
      </c>
      <c r="D3146" t="s">
        <v>60</v>
      </c>
      <c r="E3146" t="s">
        <v>14558</v>
      </c>
      <c r="F3146" t="s">
        <v>19290</v>
      </c>
      <c r="G3146" t="s">
        <v>61</v>
      </c>
      <c r="H3146" t="s">
        <v>14635</v>
      </c>
      <c r="I3146" t="s">
        <v>1046</v>
      </c>
      <c r="J3146" s="28"/>
      <c r="K3146" s="28">
        <v>45175</v>
      </c>
      <c r="L3146">
        <v>194</v>
      </c>
      <c r="M3146">
        <v>0</v>
      </c>
      <c r="N3146">
        <v>1</v>
      </c>
      <c r="O3146">
        <v>30.9</v>
      </c>
      <c r="P3146" t="s">
        <v>14507</v>
      </c>
      <c r="Q3146">
        <f t="shared" si="49"/>
        <v>9264</v>
      </c>
      <c r="R3146">
        <f>IF(COUNTIF($A$2:A3146,A3146)=1,Q3146,"")</f>
        <v>9264</v>
      </c>
    </row>
    <row r="3147" spans="1:18">
      <c r="A3147" t="s">
        <v>19291</v>
      </c>
      <c r="B3147" t="s">
        <v>1055</v>
      </c>
      <c r="C3147" t="s">
        <v>3098</v>
      </c>
      <c r="D3147" t="s">
        <v>119</v>
      </c>
      <c r="E3147" t="s">
        <v>14504</v>
      </c>
      <c r="F3147" t="s">
        <v>19292</v>
      </c>
      <c r="G3147" t="s">
        <v>61</v>
      </c>
      <c r="H3147" t="s">
        <v>15174</v>
      </c>
      <c r="I3147" t="s">
        <v>2403</v>
      </c>
      <c r="J3147" s="28">
        <v>45726</v>
      </c>
      <c r="K3147" s="28"/>
      <c r="M3147">
        <v>0</v>
      </c>
      <c r="N3147">
        <v>1</v>
      </c>
      <c r="P3147" t="s">
        <v>14550</v>
      </c>
      <c r="Q3147">
        <f t="shared" si="49"/>
        <v>8355</v>
      </c>
      <c r="R3147">
        <f>IF(COUNTIF($A$2:A3147,A3147)=1,Q3147,"")</f>
        <v>8355</v>
      </c>
    </row>
    <row r="3148" spans="1:18">
      <c r="A3148" t="s">
        <v>19293</v>
      </c>
      <c r="B3148" t="s">
        <v>5262</v>
      </c>
      <c r="C3148" t="s">
        <v>17149</v>
      </c>
      <c r="D3148" t="s">
        <v>60</v>
      </c>
      <c r="E3148" t="s">
        <v>14509</v>
      </c>
      <c r="F3148" t="s">
        <v>16169</v>
      </c>
      <c r="G3148" t="s">
        <v>67</v>
      </c>
      <c r="H3148" t="s">
        <v>14553</v>
      </c>
      <c r="I3148" t="s">
        <v>164</v>
      </c>
      <c r="J3148" s="28">
        <v>44974</v>
      </c>
      <c r="K3148" s="28"/>
      <c r="M3148">
        <v>0</v>
      </c>
      <c r="N3148">
        <v>1</v>
      </c>
      <c r="O3148">
        <v>20.3</v>
      </c>
      <c r="P3148" t="s">
        <v>14524</v>
      </c>
      <c r="Q3148">
        <f t="shared" si="49"/>
        <v>4910</v>
      </c>
      <c r="R3148">
        <f>IF(COUNTIF($A$2:A3148,A3148)=1,Q3148,"")</f>
        <v>4910</v>
      </c>
    </row>
    <row r="3149" spans="1:18">
      <c r="A3149" t="s">
        <v>6790</v>
      </c>
      <c r="B3149" t="s">
        <v>2369</v>
      </c>
      <c r="C3149" t="s">
        <v>14740</v>
      </c>
      <c r="D3149" t="s">
        <v>119</v>
      </c>
      <c r="E3149" t="s">
        <v>14504</v>
      </c>
      <c r="F3149" t="s">
        <v>19294</v>
      </c>
      <c r="G3149" t="s">
        <v>14519</v>
      </c>
      <c r="H3149" t="s">
        <v>14560</v>
      </c>
      <c r="I3149" t="s">
        <v>2086</v>
      </c>
      <c r="J3149" s="28">
        <v>45435</v>
      </c>
      <c r="K3149" s="28"/>
      <c r="M3149">
        <v>0</v>
      </c>
      <c r="N3149">
        <v>1</v>
      </c>
      <c r="O3149">
        <v>25.6</v>
      </c>
      <c r="P3149" t="s">
        <v>14507</v>
      </c>
      <c r="Q3149">
        <f t="shared" si="49"/>
        <v>9551</v>
      </c>
      <c r="R3149">
        <f>IF(COUNTIF($A$2:A3149,A3149)=1,Q3149,"")</f>
        <v>9551</v>
      </c>
    </row>
    <row r="3150" spans="1:18">
      <c r="A3150" t="s">
        <v>19295</v>
      </c>
      <c r="B3150" t="s">
        <v>3492</v>
      </c>
      <c r="C3150" t="s">
        <v>16460</v>
      </c>
      <c r="D3150" t="s">
        <v>100</v>
      </c>
      <c r="E3150" t="s">
        <v>14522</v>
      </c>
      <c r="F3150" t="s">
        <v>19296</v>
      </c>
      <c r="G3150" t="s">
        <v>133</v>
      </c>
      <c r="H3150" t="s">
        <v>14616</v>
      </c>
      <c r="I3150" t="s">
        <v>3601</v>
      </c>
      <c r="J3150" s="28">
        <v>45182</v>
      </c>
      <c r="K3150" s="28"/>
      <c r="M3150">
        <v>0</v>
      </c>
      <c r="N3150">
        <v>1</v>
      </c>
      <c r="O3150">
        <v>14.6</v>
      </c>
      <c r="P3150" t="s">
        <v>14550</v>
      </c>
      <c r="Q3150">
        <f t="shared" si="49"/>
        <v>7251</v>
      </c>
      <c r="R3150">
        <f>IF(COUNTIF($A$2:A3150,A3150)=1,Q3150,"")</f>
        <v>7251</v>
      </c>
    </row>
    <row r="3151" spans="1:18">
      <c r="A3151" t="s">
        <v>19297</v>
      </c>
      <c r="B3151" t="s">
        <v>720</v>
      </c>
      <c r="C3151" t="s">
        <v>3098</v>
      </c>
      <c r="D3151" t="s">
        <v>52</v>
      </c>
      <c r="E3151" t="s">
        <v>14517</v>
      </c>
      <c r="F3151" t="s">
        <v>19298</v>
      </c>
      <c r="G3151" t="s">
        <v>74</v>
      </c>
      <c r="H3151" t="s">
        <v>14560</v>
      </c>
      <c r="I3151" t="s">
        <v>425</v>
      </c>
      <c r="J3151" s="28">
        <v>44972</v>
      </c>
      <c r="K3151" s="28"/>
      <c r="M3151">
        <v>0</v>
      </c>
      <c r="N3151">
        <v>1</v>
      </c>
      <c r="O3151">
        <v>31.8</v>
      </c>
      <c r="P3151" t="s">
        <v>14512</v>
      </c>
      <c r="Q3151">
        <f t="shared" si="49"/>
        <v>145198</v>
      </c>
      <c r="R3151">
        <f>IF(COUNTIF($A$2:A3151,A3151)=1,Q3151,"")</f>
        <v>145198</v>
      </c>
    </row>
    <row r="3152" spans="1:18">
      <c r="A3152" t="s">
        <v>12065</v>
      </c>
      <c r="B3152" t="s">
        <v>8103</v>
      </c>
      <c r="C3152" t="s">
        <v>15618</v>
      </c>
      <c r="D3152" t="s">
        <v>100</v>
      </c>
      <c r="E3152" t="s">
        <v>14517</v>
      </c>
      <c r="F3152" t="s">
        <v>19299</v>
      </c>
      <c r="G3152" t="s">
        <v>14588</v>
      </c>
      <c r="H3152" t="s">
        <v>14616</v>
      </c>
      <c r="I3152" t="s">
        <v>2280</v>
      </c>
      <c r="J3152" s="28">
        <v>44904</v>
      </c>
      <c r="K3152" s="28"/>
      <c r="M3152">
        <v>0</v>
      </c>
      <c r="N3152">
        <v>1</v>
      </c>
      <c r="O3152">
        <v>3.7</v>
      </c>
      <c r="P3152" t="s">
        <v>14512</v>
      </c>
      <c r="Q3152">
        <f t="shared" si="49"/>
        <v>8233</v>
      </c>
      <c r="R3152">
        <f>IF(COUNTIF($A$2:A3152,A3152)=1,Q3152,"")</f>
        <v>8233</v>
      </c>
    </row>
    <row r="3153" spans="1:18">
      <c r="A3153" t="s">
        <v>7258</v>
      </c>
      <c r="B3153" t="s">
        <v>3740</v>
      </c>
      <c r="C3153" t="s">
        <v>15407</v>
      </c>
      <c r="D3153" t="s">
        <v>100</v>
      </c>
      <c r="E3153" t="s">
        <v>14509</v>
      </c>
      <c r="F3153" t="s">
        <v>19300</v>
      </c>
      <c r="G3153" t="s">
        <v>14519</v>
      </c>
      <c r="H3153" t="s">
        <v>14754</v>
      </c>
      <c r="I3153" t="s">
        <v>233</v>
      </c>
      <c r="J3153" s="28">
        <v>45594</v>
      </c>
      <c r="K3153" s="28"/>
      <c r="M3153">
        <v>0</v>
      </c>
      <c r="N3153">
        <v>1</v>
      </c>
      <c r="P3153" t="s">
        <v>14512</v>
      </c>
      <c r="Q3153">
        <f t="shared" si="49"/>
        <v>4812</v>
      </c>
      <c r="R3153">
        <f>IF(COUNTIF($A$2:A3153,A3153)=1,Q3153,"")</f>
        <v>4812</v>
      </c>
    </row>
    <row r="3154" spans="1:18">
      <c r="A3154" t="s">
        <v>6067</v>
      </c>
      <c r="B3154" t="s">
        <v>1973</v>
      </c>
      <c r="C3154" t="s">
        <v>17249</v>
      </c>
      <c r="D3154" t="s">
        <v>100</v>
      </c>
      <c r="E3154" t="s">
        <v>14543</v>
      </c>
      <c r="F3154" t="s">
        <v>14830</v>
      </c>
      <c r="G3154" t="s">
        <v>90</v>
      </c>
      <c r="H3154" t="s">
        <v>14568</v>
      </c>
      <c r="I3154" t="s">
        <v>2367</v>
      </c>
      <c r="J3154" s="28">
        <v>45339</v>
      </c>
      <c r="K3154" s="28">
        <v>45213</v>
      </c>
      <c r="L3154">
        <v>50</v>
      </c>
      <c r="M3154">
        <v>0</v>
      </c>
      <c r="N3154">
        <v>1</v>
      </c>
      <c r="O3154">
        <v>21.6</v>
      </c>
      <c r="P3154" t="s">
        <v>14512</v>
      </c>
      <c r="Q3154">
        <f t="shared" si="49"/>
        <v>6000</v>
      </c>
      <c r="R3154">
        <f>IF(COUNTIF($A$2:A3154,A3154)=1,Q3154,"")</f>
        <v>6000</v>
      </c>
    </row>
    <row r="3155" spans="1:18">
      <c r="A3155" t="s">
        <v>19301</v>
      </c>
      <c r="B3155" t="s">
        <v>2286</v>
      </c>
      <c r="C3155" t="s">
        <v>3098</v>
      </c>
      <c r="D3155" t="s">
        <v>73</v>
      </c>
      <c r="E3155" t="s">
        <v>14543</v>
      </c>
      <c r="F3155" t="s">
        <v>19302</v>
      </c>
      <c r="G3155" t="s">
        <v>74</v>
      </c>
      <c r="H3155" t="s">
        <v>14506</v>
      </c>
      <c r="I3155" t="s">
        <v>1385</v>
      </c>
      <c r="J3155" s="28">
        <v>45458</v>
      </c>
      <c r="K3155" s="28">
        <v>45466</v>
      </c>
      <c r="L3155">
        <v>65</v>
      </c>
      <c r="M3155">
        <v>0</v>
      </c>
      <c r="N3155">
        <v>1</v>
      </c>
      <c r="O3155">
        <v>26.4</v>
      </c>
      <c r="P3155" t="s">
        <v>14507</v>
      </c>
      <c r="Q3155">
        <f t="shared" si="49"/>
        <v>47743</v>
      </c>
      <c r="R3155">
        <f>IF(COUNTIF($A$2:A3155,A3155)=1,Q3155,"")</f>
        <v>47743</v>
      </c>
    </row>
    <row r="3156" spans="1:18">
      <c r="A3156" t="s">
        <v>6628</v>
      </c>
      <c r="B3156" t="s">
        <v>4550</v>
      </c>
      <c r="C3156" t="s">
        <v>16817</v>
      </c>
      <c r="D3156" t="s">
        <v>52</v>
      </c>
      <c r="E3156" t="s">
        <v>14543</v>
      </c>
      <c r="F3156" t="s">
        <v>19303</v>
      </c>
      <c r="G3156" t="s">
        <v>53</v>
      </c>
      <c r="H3156" t="s">
        <v>14580</v>
      </c>
      <c r="I3156" t="s">
        <v>770</v>
      </c>
      <c r="J3156" s="28">
        <v>45800</v>
      </c>
      <c r="K3156" s="28">
        <v>45757</v>
      </c>
      <c r="L3156">
        <v>127</v>
      </c>
      <c r="M3156">
        <v>0</v>
      </c>
      <c r="N3156">
        <v>1</v>
      </c>
      <c r="O3156">
        <v>26.8</v>
      </c>
      <c r="P3156" t="s">
        <v>14524</v>
      </c>
      <c r="Q3156">
        <f t="shared" si="49"/>
        <v>130586</v>
      </c>
      <c r="R3156">
        <f>IF(COUNTIF($A$2:A3156,A3156)=1,Q3156,"")</f>
        <v>130586</v>
      </c>
    </row>
    <row r="3157" spans="1:18">
      <c r="A3157" t="s">
        <v>19304</v>
      </c>
      <c r="B3157" t="s">
        <v>3723</v>
      </c>
      <c r="C3157" t="s">
        <v>3098</v>
      </c>
      <c r="D3157" t="s">
        <v>52</v>
      </c>
      <c r="E3157" t="s">
        <v>14522</v>
      </c>
      <c r="F3157" t="s">
        <v>19305</v>
      </c>
      <c r="G3157" t="s">
        <v>53</v>
      </c>
      <c r="H3157" t="s">
        <v>14540</v>
      </c>
      <c r="I3157" t="s">
        <v>1713</v>
      </c>
      <c r="J3157" s="28">
        <v>45240</v>
      </c>
      <c r="K3157" s="28"/>
      <c r="M3157">
        <v>0</v>
      </c>
      <c r="N3157">
        <v>1</v>
      </c>
      <c r="O3157">
        <v>7.6</v>
      </c>
      <c r="P3157" t="s">
        <v>14524</v>
      </c>
      <c r="Q3157">
        <f t="shared" si="49"/>
        <v>174883</v>
      </c>
      <c r="R3157">
        <f>IF(COUNTIF($A$2:A3157,A3157)=1,Q3157,"")</f>
        <v>174883</v>
      </c>
    </row>
    <row r="3158" spans="1:18">
      <c r="A3158" t="s">
        <v>19306</v>
      </c>
      <c r="B3158" t="s">
        <v>2669</v>
      </c>
      <c r="C3158" t="s">
        <v>3098</v>
      </c>
      <c r="D3158" t="s">
        <v>100</v>
      </c>
      <c r="E3158" t="s">
        <v>14558</v>
      </c>
      <c r="F3158" t="s">
        <v>19307</v>
      </c>
      <c r="G3158" t="s">
        <v>67</v>
      </c>
      <c r="H3158" t="s">
        <v>14540</v>
      </c>
      <c r="I3158" t="s">
        <v>2294</v>
      </c>
      <c r="J3158" s="28">
        <v>44941</v>
      </c>
      <c r="K3158" s="28">
        <v>44897</v>
      </c>
      <c r="L3158">
        <v>37</v>
      </c>
      <c r="M3158">
        <v>0</v>
      </c>
      <c r="N3158">
        <v>1</v>
      </c>
      <c r="O3158">
        <v>11.7</v>
      </c>
      <c r="P3158" t="s">
        <v>14516</v>
      </c>
      <c r="Q3158">
        <f t="shared" si="49"/>
        <v>7647</v>
      </c>
      <c r="R3158">
        <f>IF(COUNTIF($A$2:A3158,A3158)=1,Q3158,"")</f>
        <v>7647</v>
      </c>
    </row>
    <row r="3159" spans="1:18">
      <c r="A3159" t="s">
        <v>8701</v>
      </c>
      <c r="B3159" t="s">
        <v>1652</v>
      </c>
      <c r="C3159" t="s">
        <v>14628</v>
      </c>
      <c r="D3159" t="s">
        <v>119</v>
      </c>
      <c r="E3159" t="s">
        <v>14558</v>
      </c>
      <c r="F3159" t="s">
        <v>19308</v>
      </c>
      <c r="G3159" t="s">
        <v>90</v>
      </c>
      <c r="H3159" t="s">
        <v>15505</v>
      </c>
      <c r="I3159" t="s">
        <v>606</v>
      </c>
      <c r="J3159" s="28">
        <v>45484</v>
      </c>
      <c r="K3159" s="28">
        <v>45460</v>
      </c>
      <c r="L3159">
        <v>137</v>
      </c>
      <c r="M3159">
        <v>0</v>
      </c>
      <c r="N3159">
        <v>1</v>
      </c>
      <c r="O3159">
        <v>0.1</v>
      </c>
      <c r="P3159" t="s">
        <v>14550</v>
      </c>
      <c r="Q3159">
        <f t="shared" si="49"/>
        <v>14144</v>
      </c>
      <c r="R3159">
        <f>IF(COUNTIF($A$2:A3159,A3159)=1,Q3159,"")</f>
        <v>14144</v>
      </c>
    </row>
    <row r="3160" spans="1:18">
      <c r="A3160" t="s">
        <v>9140</v>
      </c>
      <c r="B3160" t="s">
        <v>1466</v>
      </c>
      <c r="C3160" t="s">
        <v>3098</v>
      </c>
      <c r="D3160" t="s">
        <v>100</v>
      </c>
      <c r="E3160" t="s">
        <v>14509</v>
      </c>
      <c r="F3160" t="s">
        <v>19309</v>
      </c>
      <c r="G3160" t="s">
        <v>14519</v>
      </c>
      <c r="H3160" t="s">
        <v>14530</v>
      </c>
      <c r="I3160" t="s">
        <v>416</v>
      </c>
      <c r="J3160" s="28">
        <v>45778</v>
      </c>
      <c r="K3160" s="28"/>
      <c r="M3160">
        <v>0</v>
      </c>
      <c r="N3160">
        <v>1</v>
      </c>
      <c r="O3160">
        <v>23.7</v>
      </c>
      <c r="P3160" t="s">
        <v>14507</v>
      </c>
      <c r="Q3160">
        <f t="shared" si="49"/>
        <v>5257</v>
      </c>
      <c r="R3160">
        <f>IF(COUNTIF($A$2:A3160,A3160)=1,Q3160,"")</f>
        <v>5257</v>
      </c>
    </row>
    <row r="3161" spans="1:18">
      <c r="A3161" t="s">
        <v>5327</v>
      </c>
      <c r="B3161" t="s">
        <v>7577</v>
      </c>
      <c r="C3161" t="s">
        <v>19310</v>
      </c>
      <c r="D3161" t="s">
        <v>60</v>
      </c>
      <c r="E3161" t="s">
        <v>14517</v>
      </c>
      <c r="F3161" t="s">
        <v>19311</v>
      </c>
      <c r="G3161" t="s">
        <v>67</v>
      </c>
      <c r="H3161" t="s">
        <v>14532</v>
      </c>
      <c r="I3161" t="s">
        <v>1239</v>
      </c>
      <c r="J3161" s="28">
        <v>45604</v>
      </c>
      <c r="K3161" s="28"/>
      <c r="M3161">
        <v>0</v>
      </c>
      <c r="N3161">
        <v>1</v>
      </c>
      <c r="O3161">
        <v>29.6</v>
      </c>
      <c r="P3161" t="s">
        <v>14524</v>
      </c>
      <c r="Q3161">
        <f t="shared" si="49"/>
        <v>5600</v>
      </c>
      <c r="R3161">
        <f>IF(COUNTIF($A$2:A3161,A3161)=1,Q3161,"")</f>
        <v>5600</v>
      </c>
    </row>
    <row r="3162" spans="1:18">
      <c r="A3162" t="s">
        <v>10923</v>
      </c>
      <c r="B3162" t="s">
        <v>5984</v>
      </c>
      <c r="C3162" t="s">
        <v>3098</v>
      </c>
      <c r="D3162" t="s">
        <v>73</v>
      </c>
      <c r="E3162" t="s">
        <v>14522</v>
      </c>
      <c r="F3162" t="s">
        <v>19312</v>
      </c>
      <c r="G3162" t="s">
        <v>61</v>
      </c>
      <c r="H3162" t="s">
        <v>14630</v>
      </c>
      <c r="I3162" t="s">
        <v>2266</v>
      </c>
      <c r="J3162" s="28">
        <v>45766</v>
      </c>
      <c r="K3162" s="28"/>
      <c r="M3162">
        <v>0</v>
      </c>
      <c r="N3162">
        <v>1</v>
      </c>
      <c r="O3162">
        <v>15.5</v>
      </c>
      <c r="P3162" t="s">
        <v>14516</v>
      </c>
      <c r="Q3162">
        <f t="shared" si="49"/>
        <v>38574</v>
      </c>
      <c r="R3162">
        <f>IF(COUNTIF($A$2:A3162,A3162)=1,Q3162,"")</f>
        <v>38574</v>
      </c>
    </row>
    <row r="3163" spans="1:18">
      <c r="A3163" t="s">
        <v>14011</v>
      </c>
      <c r="B3163" t="s">
        <v>8032</v>
      </c>
      <c r="C3163" t="s">
        <v>15017</v>
      </c>
      <c r="D3163" t="s">
        <v>60</v>
      </c>
      <c r="E3163" t="s">
        <v>14509</v>
      </c>
      <c r="F3163" t="s">
        <v>14531</v>
      </c>
      <c r="G3163" t="s">
        <v>67</v>
      </c>
      <c r="H3163" t="s">
        <v>16050</v>
      </c>
      <c r="I3163" t="s">
        <v>5693</v>
      </c>
      <c r="J3163" s="28">
        <v>45775</v>
      </c>
      <c r="K3163" s="28"/>
      <c r="M3163">
        <v>0</v>
      </c>
      <c r="N3163">
        <v>1</v>
      </c>
      <c r="P3163" t="s">
        <v>14550</v>
      </c>
      <c r="Q3163">
        <f t="shared" si="49"/>
        <v>4000</v>
      </c>
      <c r="R3163">
        <f>IF(COUNTIF($A$2:A3163,A3163)=1,Q3163,"")</f>
        <v>4000</v>
      </c>
    </row>
    <row r="3164" spans="1:18">
      <c r="A3164" t="s">
        <v>19313</v>
      </c>
      <c r="B3164" t="s">
        <v>7223</v>
      </c>
      <c r="C3164" t="s">
        <v>15197</v>
      </c>
      <c r="D3164" t="s">
        <v>60</v>
      </c>
      <c r="E3164" t="s">
        <v>14558</v>
      </c>
      <c r="F3164" t="s">
        <v>19314</v>
      </c>
      <c r="G3164" t="s">
        <v>67</v>
      </c>
      <c r="H3164" t="s">
        <v>14565</v>
      </c>
      <c r="I3164" t="s">
        <v>7010</v>
      </c>
      <c r="J3164" s="28">
        <v>45130</v>
      </c>
      <c r="K3164" s="28">
        <v>45150</v>
      </c>
      <c r="L3164">
        <v>43</v>
      </c>
      <c r="M3164">
        <v>0</v>
      </c>
      <c r="N3164">
        <v>1</v>
      </c>
      <c r="O3164">
        <v>11.9</v>
      </c>
      <c r="P3164" t="s">
        <v>14512</v>
      </c>
      <c r="Q3164">
        <f t="shared" si="49"/>
        <v>8448</v>
      </c>
      <c r="R3164">
        <f>IF(COUNTIF($A$2:A3164,A3164)=1,Q3164,"")</f>
        <v>8448</v>
      </c>
    </row>
    <row r="3165" spans="1:18">
      <c r="A3165" t="s">
        <v>19315</v>
      </c>
      <c r="B3165" t="s">
        <v>2822</v>
      </c>
      <c r="C3165" t="s">
        <v>15259</v>
      </c>
      <c r="D3165" t="s">
        <v>60</v>
      </c>
      <c r="E3165" t="s">
        <v>14558</v>
      </c>
      <c r="F3165" t="s">
        <v>19316</v>
      </c>
      <c r="G3165" t="s">
        <v>80</v>
      </c>
      <c r="H3165" t="s">
        <v>14549</v>
      </c>
      <c r="I3165" t="s">
        <v>1775</v>
      </c>
      <c r="J3165" s="28">
        <v>45027</v>
      </c>
      <c r="K3165" s="28">
        <v>45112</v>
      </c>
      <c r="L3165">
        <v>134</v>
      </c>
      <c r="M3165">
        <v>0</v>
      </c>
      <c r="N3165">
        <v>1</v>
      </c>
      <c r="O3165">
        <v>34.5</v>
      </c>
      <c r="P3165" t="s">
        <v>14550</v>
      </c>
      <c r="Q3165">
        <f t="shared" si="49"/>
        <v>3942</v>
      </c>
      <c r="R3165">
        <f>IF(COUNTIF($A$2:A3165,A3165)=1,Q3165,"")</f>
        <v>3942</v>
      </c>
    </row>
    <row r="3166" spans="1:18">
      <c r="A3166" t="s">
        <v>19317</v>
      </c>
      <c r="B3166" t="s">
        <v>5545</v>
      </c>
      <c r="C3166" t="s">
        <v>15763</v>
      </c>
      <c r="D3166" t="s">
        <v>100</v>
      </c>
      <c r="E3166" t="s">
        <v>14509</v>
      </c>
      <c r="F3166" t="s">
        <v>19318</v>
      </c>
      <c r="G3166" t="s">
        <v>74</v>
      </c>
      <c r="H3166" t="s">
        <v>14511</v>
      </c>
      <c r="I3166" t="s">
        <v>2294</v>
      </c>
      <c r="J3166" s="28">
        <v>44953</v>
      </c>
      <c r="K3166" s="28"/>
      <c r="M3166">
        <v>0</v>
      </c>
      <c r="N3166">
        <v>1</v>
      </c>
      <c r="O3166">
        <v>16.399999999999999</v>
      </c>
      <c r="P3166" t="s">
        <v>14516</v>
      </c>
      <c r="Q3166">
        <f t="shared" si="49"/>
        <v>8680</v>
      </c>
      <c r="R3166">
        <f>IF(COUNTIF($A$2:A3166,A3166)=1,Q3166,"")</f>
        <v>8680</v>
      </c>
    </row>
    <row r="3167" spans="1:18">
      <c r="A3167" t="s">
        <v>19319</v>
      </c>
      <c r="B3167" t="s">
        <v>1641</v>
      </c>
      <c r="C3167" t="s">
        <v>15351</v>
      </c>
      <c r="D3167" t="s">
        <v>100</v>
      </c>
      <c r="E3167" t="s">
        <v>14543</v>
      </c>
      <c r="F3167" t="s">
        <v>15527</v>
      </c>
      <c r="G3167" t="s">
        <v>90</v>
      </c>
      <c r="H3167" t="s">
        <v>14670</v>
      </c>
      <c r="I3167" t="s">
        <v>19320</v>
      </c>
      <c r="J3167" s="28">
        <v>44961</v>
      </c>
      <c r="K3167" s="28">
        <v>44879</v>
      </c>
      <c r="L3167">
        <v>75</v>
      </c>
      <c r="M3167">
        <v>1</v>
      </c>
      <c r="N3167">
        <v>2</v>
      </c>
      <c r="P3167" t="s">
        <v>14516</v>
      </c>
      <c r="Q3167">
        <f t="shared" si="49"/>
        <v>5000</v>
      </c>
      <c r="R3167">
        <f>IF(COUNTIF($A$2:A3167,A3167)=1,Q3167,"")</f>
        <v>5000</v>
      </c>
    </row>
    <row r="3168" spans="1:18">
      <c r="A3168" t="s">
        <v>4606</v>
      </c>
      <c r="B3168" t="s">
        <v>1083</v>
      </c>
      <c r="C3168" t="s">
        <v>3098</v>
      </c>
      <c r="D3168" t="s">
        <v>60</v>
      </c>
      <c r="E3168" t="s">
        <v>14543</v>
      </c>
      <c r="F3168" t="s">
        <v>19321</v>
      </c>
      <c r="G3168" t="s">
        <v>61</v>
      </c>
      <c r="H3168" t="s">
        <v>14549</v>
      </c>
      <c r="I3168" t="s">
        <v>273</v>
      </c>
      <c r="J3168" s="28">
        <v>45583</v>
      </c>
      <c r="K3168" s="28">
        <v>45639</v>
      </c>
      <c r="L3168">
        <v>178</v>
      </c>
      <c r="M3168">
        <v>0</v>
      </c>
      <c r="N3168">
        <v>1</v>
      </c>
      <c r="P3168" t="s">
        <v>14516</v>
      </c>
      <c r="Q3168">
        <f t="shared" si="49"/>
        <v>19465</v>
      </c>
      <c r="R3168">
        <f>IF(COUNTIF($A$2:A3168,A3168)=1,Q3168,"")</f>
        <v>19465</v>
      </c>
    </row>
    <row r="3169" spans="1:18">
      <c r="A3169" t="s">
        <v>5792</v>
      </c>
      <c r="B3169" t="s">
        <v>7574</v>
      </c>
      <c r="C3169" t="s">
        <v>3098</v>
      </c>
      <c r="D3169" t="s">
        <v>73</v>
      </c>
      <c r="E3169" t="s">
        <v>14543</v>
      </c>
      <c r="F3169" t="s">
        <v>19322</v>
      </c>
      <c r="G3169" t="s">
        <v>80</v>
      </c>
      <c r="H3169" t="s">
        <v>14852</v>
      </c>
      <c r="I3169" t="s">
        <v>16586</v>
      </c>
      <c r="J3169" s="28">
        <v>45316</v>
      </c>
      <c r="K3169" s="28">
        <v>45343</v>
      </c>
      <c r="L3169">
        <v>189</v>
      </c>
      <c r="M3169">
        <v>1</v>
      </c>
      <c r="N3169">
        <v>1</v>
      </c>
      <c r="P3169" t="s">
        <v>14550</v>
      </c>
      <c r="Q3169">
        <f t="shared" si="49"/>
        <v>45133</v>
      </c>
      <c r="R3169">
        <f>IF(COUNTIF($A$2:A3169,A3169)=1,Q3169,"")</f>
        <v>45133</v>
      </c>
    </row>
    <row r="3170" spans="1:18">
      <c r="A3170" t="s">
        <v>4996</v>
      </c>
      <c r="B3170" t="s">
        <v>158</v>
      </c>
      <c r="C3170" t="s">
        <v>3098</v>
      </c>
      <c r="D3170" t="s">
        <v>52</v>
      </c>
      <c r="E3170" t="s">
        <v>14509</v>
      </c>
      <c r="F3170" t="s">
        <v>19323</v>
      </c>
      <c r="G3170" t="s">
        <v>67</v>
      </c>
      <c r="H3170" t="s">
        <v>14520</v>
      </c>
      <c r="I3170" t="s">
        <v>2900</v>
      </c>
      <c r="J3170" s="28">
        <v>45608</v>
      </c>
      <c r="K3170" s="28"/>
      <c r="M3170">
        <v>0</v>
      </c>
      <c r="N3170">
        <v>1</v>
      </c>
      <c r="O3170">
        <v>27.9</v>
      </c>
      <c r="P3170" t="s">
        <v>14524</v>
      </c>
      <c r="Q3170">
        <f t="shared" si="49"/>
        <v>176528</v>
      </c>
      <c r="R3170">
        <f>IF(COUNTIF($A$2:A3170,A3170)=1,Q3170,"")</f>
        <v>176528</v>
      </c>
    </row>
    <row r="3171" spans="1:18">
      <c r="A3171" t="s">
        <v>10019</v>
      </c>
      <c r="B3171" t="s">
        <v>2018</v>
      </c>
      <c r="C3171" t="s">
        <v>14949</v>
      </c>
      <c r="D3171" t="s">
        <v>60</v>
      </c>
      <c r="E3171" t="s">
        <v>14543</v>
      </c>
      <c r="F3171" t="s">
        <v>19324</v>
      </c>
      <c r="G3171" t="s">
        <v>53</v>
      </c>
      <c r="H3171" t="s">
        <v>14619</v>
      </c>
      <c r="I3171" t="s">
        <v>283</v>
      </c>
      <c r="J3171" s="28">
        <v>45331</v>
      </c>
      <c r="K3171" s="28">
        <v>45375</v>
      </c>
      <c r="L3171">
        <v>96</v>
      </c>
      <c r="M3171">
        <v>0</v>
      </c>
      <c r="N3171">
        <v>1</v>
      </c>
      <c r="O3171">
        <v>5.3</v>
      </c>
      <c r="P3171" t="s">
        <v>14550</v>
      </c>
      <c r="Q3171">
        <f t="shared" si="49"/>
        <v>15050</v>
      </c>
      <c r="R3171">
        <f>IF(COUNTIF($A$2:A3171,A3171)=1,Q3171,"")</f>
        <v>15050</v>
      </c>
    </row>
    <row r="3172" spans="1:18">
      <c r="A3172" t="s">
        <v>8086</v>
      </c>
      <c r="B3172" t="s">
        <v>4245</v>
      </c>
      <c r="C3172" t="s">
        <v>14625</v>
      </c>
      <c r="D3172" t="s">
        <v>73</v>
      </c>
      <c r="E3172" t="s">
        <v>14504</v>
      </c>
      <c r="F3172" t="s">
        <v>19325</v>
      </c>
      <c r="G3172" t="s">
        <v>53</v>
      </c>
      <c r="H3172" t="s">
        <v>14619</v>
      </c>
      <c r="I3172" t="s">
        <v>1654</v>
      </c>
      <c r="J3172" s="28">
        <v>44878</v>
      </c>
      <c r="K3172" s="28"/>
      <c r="M3172">
        <v>0</v>
      </c>
      <c r="N3172">
        <v>1</v>
      </c>
      <c r="O3172">
        <v>5</v>
      </c>
      <c r="P3172" t="s">
        <v>14507</v>
      </c>
      <c r="Q3172">
        <f t="shared" si="49"/>
        <v>39625</v>
      </c>
      <c r="R3172">
        <f>IF(COUNTIF($A$2:A3172,A3172)=1,Q3172,"")</f>
        <v>39625</v>
      </c>
    </row>
    <row r="3173" spans="1:18">
      <c r="A3173" t="s">
        <v>5431</v>
      </c>
      <c r="B3173" t="s">
        <v>1884</v>
      </c>
      <c r="C3173" t="s">
        <v>14860</v>
      </c>
      <c r="D3173" t="s">
        <v>73</v>
      </c>
      <c r="E3173" t="s">
        <v>14522</v>
      </c>
      <c r="F3173" t="s">
        <v>19326</v>
      </c>
      <c r="G3173" t="s">
        <v>74</v>
      </c>
      <c r="H3173" t="s">
        <v>14537</v>
      </c>
      <c r="I3173" t="s">
        <v>364</v>
      </c>
      <c r="J3173" s="28">
        <v>44734</v>
      </c>
      <c r="K3173" s="28"/>
      <c r="M3173">
        <v>0</v>
      </c>
      <c r="N3173">
        <v>1</v>
      </c>
      <c r="O3173">
        <v>29.4</v>
      </c>
      <c r="P3173" t="s">
        <v>14550</v>
      </c>
      <c r="Q3173">
        <f t="shared" si="49"/>
        <v>29774</v>
      </c>
      <c r="R3173">
        <f>IF(COUNTIF($A$2:A3173,A3173)=1,Q3173,"")</f>
        <v>29774</v>
      </c>
    </row>
    <row r="3174" spans="1:18">
      <c r="A3174" t="s">
        <v>19327</v>
      </c>
      <c r="B3174" t="s">
        <v>12114</v>
      </c>
      <c r="C3174" t="s">
        <v>3098</v>
      </c>
      <c r="D3174" t="s">
        <v>60</v>
      </c>
      <c r="E3174" t="s">
        <v>14590</v>
      </c>
      <c r="F3174" t="s">
        <v>19328</v>
      </c>
      <c r="G3174" t="s">
        <v>61</v>
      </c>
      <c r="H3174" t="s">
        <v>14540</v>
      </c>
      <c r="I3174" t="s">
        <v>1416</v>
      </c>
      <c r="J3174" s="28">
        <v>44953</v>
      </c>
      <c r="K3174" s="28"/>
      <c r="M3174">
        <v>0</v>
      </c>
      <c r="N3174">
        <v>1</v>
      </c>
      <c r="O3174">
        <v>2.9</v>
      </c>
      <c r="P3174" t="s">
        <v>14516</v>
      </c>
      <c r="Q3174">
        <f t="shared" si="49"/>
        <v>23873</v>
      </c>
      <c r="R3174">
        <f>IF(COUNTIF($A$2:A3174,A3174)=1,Q3174,"")</f>
        <v>23873</v>
      </c>
    </row>
    <row r="3175" spans="1:18">
      <c r="A3175" t="s">
        <v>19329</v>
      </c>
      <c r="B3175" t="s">
        <v>1497</v>
      </c>
      <c r="C3175" t="s">
        <v>3098</v>
      </c>
      <c r="D3175" t="s">
        <v>60</v>
      </c>
      <c r="E3175" t="s">
        <v>14558</v>
      </c>
      <c r="F3175" t="s">
        <v>19330</v>
      </c>
      <c r="G3175" t="s">
        <v>80</v>
      </c>
      <c r="H3175" t="s">
        <v>14571</v>
      </c>
      <c r="I3175" t="s">
        <v>155</v>
      </c>
      <c r="J3175" s="28">
        <v>45465</v>
      </c>
      <c r="K3175" s="28">
        <v>45473</v>
      </c>
      <c r="L3175">
        <v>36</v>
      </c>
      <c r="M3175">
        <v>0</v>
      </c>
      <c r="N3175">
        <v>1</v>
      </c>
      <c r="O3175">
        <v>5.9</v>
      </c>
      <c r="P3175" t="s">
        <v>14550</v>
      </c>
      <c r="Q3175">
        <f t="shared" si="49"/>
        <v>4297</v>
      </c>
      <c r="R3175">
        <f>IF(COUNTIF($A$2:A3175,A3175)=1,Q3175,"")</f>
        <v>4297</v>
      </c>
    </row>
    <row r="3176" spans="1:18">
      <c r="A3176" t="s">
        <v>8932</v>
      </c>
      <c r="B3176" t="s">
        <v>5587</v>
      </c>
      <c r="C3176" t="s">
        <v>14790</v>
      </c>
      <c r="D3176" t="s">
        <v>119</v>
      </c>
      <c r="E3176" t="s">
        <v>14543</v>
      </c>
      <c r="F3176" t="s">
        <v>18863</v>
      </c>
      <c r="G3176" t="s">
        <v>53</v>
      </c>
      <c r="H3176" t="s">
        <v>14537</v>
      </c>
      <c r="I3176" t="s">
        <v>3601</v>
      </c>
      <c r="J3176" s="28">
        <v>45219</v>
      </c>
      <c r="K3176" s="28">
        <v>45270</v>
      </c>
      <c r="L3176">
        <v>124</v>
      </c>
      <c r="M3176">
        <v>0</v>
      </c>
      <c r="N3176">
        <v>1</v>
      </c>
      <c r="O3176">
        <v>17.7</v>
      </c>
      <c r="P3176" t="s">
        <v>14524</v>
      </c>
      <c r="Q3176">
        <f t="shared" si="49"/>
        <v>8476</v>
      </c>
      <c r="R3176">
        <f>IF(COUNTIF($A$2:A3176,A3176)=1,Q3176,"")</f>
        <v>8476</v>
      </c>
    </row>
    <row r="3177" spans="1:18">
      <c r="A3177" t="s">
        <v>19331</v>
      </c>
      <c r="B3177" t="s">
        <v>239</v>
      </c>
      <c r="C3177" t="s">
        <v>15009</v>
      </c>
      <c r="D3177" t="s">
        <v>52</v>
      </c>
      <c r="E3177" t="s">
        <v>14504</v>
      </c>
      <c r="F3177" t="s">
        <v>19332</v>
      </c>
      <c r="G3177" t="s">
        <v>14519</v>
      </c>
      <c r="H3177" t="s">
        <v>14560</v>
      </c>
      <c r="I3177" t="s">
        <v>1221</v>
      </c>
      <c r="J3177" s="28">
        <v>45201</v>
      </c>
      <c r="K3177" s="28"/>
      <c r="M3177">
        <v>0</v>
      </c>
      <c r="N3177">
        <v>1</v>
      </c>
      <c r="O3177">
        <v>11.1</v>
      </c>
      <c r="P3177" t="s">
        <v>14512</v>
      </c>
      <c r="Q3177">
        <f t="shared" si="49"/>
        <v>78514</v>
      </c>
      <c r="R3177">
        <f>IF(COUNTIF($A$2:A3177,A3177)=1,Q3177,"")</f>
        <v>78514</v>
      </c>
    </row>
    <row r="3178" spans="1:18">
      <c r="A3178" t="s">
        <v>10533</v>
      </c>
      <c r="B3178" t="s">
        <v>2511</v>
      </c>
      <c r="C3178" t="s">
        <v>16898</v>
      </c>
      <c r="D3178" t="s">
        <v>52</v>
      </c>
      <c r="E3178" t="s">
        <v>14522</v>
      </c>
      <c r="F3178" t="s">
        <v>19333</v>
      </c>
      <c r="G3178" t="s">
        <v>80</v>
      </c>
      <c r="H3178" t="s">
        <v>14616</v>
      </c>
      <c r="I3178" t="s">
        <v>4977</v>
      </c>
      <c r="J3178" s="28">
        <v>44895</v>
      </c>
      <c r="K3178" s="28"/>
      <c r="M3178">
        <v>0</v>
      </c>
      <c r="N3178">
        <v>1</v>
      </c>
      <c r="O3178">
        <v>17</v>
      </c>
      <c r="P3178" t="s">
        <v>14524</v>
      </c>
      <c r="Q3178">
        <f t="shared" si="49"/>
        <v>66549</v>
      </c>
      <c r="R3178">
        <f>IF(COUNTIF($A$2:A3178,A3178)=1,Q3178,"")</f>
        <v>66549</v>
      </c>
    </row>
    <row r="3179" spans="1:18">
      <c r="A3179" t="s">
        <v>19334</v>
      </c>
      <c r="B3179" t="s">
        <v>2217</v>
      </c>
      <c r="C3179" t="s">
        <v>14569</v>
      </c>
      <c r="D3179" t="s">
        <v>60</v>
      </c>
      <c r="E3179" t="s">
        <v>14543</v>
      </c>
      <c r="F3179" t="s">
        <v>19335</v>
      </c>
      <c r="G3179" t="s">
        <v>53</v>
      </c>
      <c r="H3179" t="s">
        <v>15208</v>
      </c>
      <c r="I3179" t="s">
        <v>2406</v>
      </c>
      <c r="J3179" s="28">
        <v>44810</v>
      </c>
      <c r="K3179" s="28">
        <v>44734</v>
      </c>
      <c r="L3179">
        <v>45</v>
      </c>
      <c r="M3179">
        <v>0</v>
      </c>
      <c r="N3179">
        <v>1</v>
      </c>
      <c r="O3179">
        <v>10.7</v>
      </c>
      <c r="P3179" t="s">
        <v>14507</v>
      </c>
      <c r="Q3179">
        <f t="shared" si="49"/>
        <v>5213</v>
      </c>
      <c r="R3179">
        <f>IF(COUNTIF($A$2:A3179,A3179)=1,Q3179,"")</f>
        <v>5213</v>
      </c>
    </row>
    <row r="3180" spans="1:18">
      <c r="A3180" t="s">
        <v>8148</v>
      </c>
      <c r="B3180" t="s">
        <v>1270</v>
      </c>
      <c r="C3180" t="s">
        <v>17014</v>
      </c>
      <c r="D3180" t="s">
        <v>52</v>
      </c>
      <c r="E3180" t="s">
        <v>14590</v>
      </c>
      <c r="F3180" t="s">
        <v>19336</v>
      </c>
      <c r="G3180" t="s">
        <v>61</v>
      </c>
      <c r="H3180" t="s">
        <v>14574</v>
      </c>
      <c r="I3180" t="s">
        <v>3044</v>
      </c>
      <c r="J3180" s="28">
        <v>45316</v>
      </c>
      <c r="K3180" s="28"/>
      <c r="M3180">
        <v>0</v>
      </c>
      <c r="N3180">
        <v>1</v>
      </c>
      <c r="P3180" t="s">
        <v>14524</v>
      </c>
      <c r="Q3180">
        <f t="shared" si="49"/>
        <v>109325</v>
      </c>
      <c r="R3180">
        <f>IF(COUNTIF($A$2:A3180,A3180)=1,Q3180,"")</f>
        <v>109325</v>
      </c>
    </row>
    <row r="3181" spans="1:18">
      <c r="A3181" t="s">
        <v>19337</v>
      </c>
      <c r="B3181" t="s">
        <v>3957</v>
      </c>
      <c r="C3181" t="s">
        <v>15716</v>
      </c>
      <c r="D3181" t="s">
        <v>60</v>
      </c>
      <c r="E3181" t="s">
        <v>14509</v>
      </c>
      <c r="F3181" t="s">
        <v>19338</v>
      </c>
      <c r="G3181" t="s">
        <v>90</v>
      </c>
      <c r="H3181" t="s">
        <v>14527</v>
      </c>
      <c r="I3181" t="s">
        <v>216</v>
      </c>
      <c r="J3181" s="28">
        <v>45486</v>
      </c>
      <c r="K3181" s="28"/>
      <c r="M3181">
        <v>0</v>
      </c>
      <c r="N3181">
        <v>1</v>
      </c>
      <c r="O3181">
        <v>10.3</v>
      </c>
      <c r="P3181" t="s">
        <v>14550</v>
      </c>
      <c r="Q3181">
        <f t="shared" si="49"/>
        <v>7025</v>
      </c>
      <c r="R3181">
        <f>IF(COUNTIF($A$2:A3181,A3181)=1,Q3181,"")</f>
        <v>7025</v>
      </c>
    </row>
    <row r="3182" spans="1:18">
      <c r="A3182" t="s">
        <v>19339</v>
      </c>
      <c r="B3182" t="s">
        <v>790</v>
      </c>
      <c r="C3182" t="s">
        <v>15709</v>
      </c>
      <c r="D3182" t="s">
        <v>73</v>
      </c>
      <c r="E3182" t="s">
        <v>14509</v>
      </c>
      <c r="F3182" t="s">
        <v>19276</v>
      </c>
      <c r="G3182" t="s">
        <v>133</v>
      </c>
      <c r="H3182" t="s">
        <v>14537</v>
      </c>
      <c r="I3182" t="s">
        <v>5315</v>
      </c>
      <c r="J3182" s="28">
        <v>44600</v>
      </c>
      <c r="K3182" s="28"/>
      <c r="M3182">
        <v>0</v>
      </c>
      <c r="N3182">
        <v>1</v>
      </c>
      <c r="O3182">
        <v>22.8</v>
      </c>
      <c r="P3182" t="s">
        <v>14516</v>
      </c>
      <c r="Q3182">
        <f t="shared" si="49"/>
        <v>11443</v>
      </c>
      <c r="R3182">
        <f>IF(COUNTIF($A$2:A3182,A3182)=1,Q3182,"")</f>
        <v>11443</v>
      </c>
    </row>
    <row r="3183" spans="1:18">
      <c r="A3183" t="s">
        <v>19340</v>
      </c>
      <c r="B3183" t="s">
        <v>2640</v>
      </c>
      <c r="C3183" t="s">
        <v>3098</v>
      </c>
      <c r="D3183" t="s">
        <v>60</v>
      </c>
      <c r="E3183" t="s">
        <v>14522</v>
      </c>
      <c r="F3183" t="s">
        <v>19341</v>
      </c>
      <c r="G3183" t="s">
        <v>67</v>
      </c>
      <c r="H3183" t="s">
        <v>14553</v>
      </c>
      <c r="I3183" t="s">
        <v>240</v>
      </c>
      <c r="J3183" s="28">
        <v>44640</v>
      </c>
      <c r="K3183" s="28"/>
      <c r="M3183">
        <v>0</v>
      </c>
      <c r="N3183">
        <v>1</v>
      </c>
      <c r="O3183">
        <v>10.7</v>
      </c>
      <c r="P3183" t="s">
        <v>14512</v>
      </c>
      <c r="Q3183">
        <f t="shared" si="49"/>
        <v>9087</v>
      </c>
      <c r="R3183">
        <f>IF(COUNTIF($A$2:A3183,A3183)=1,Q3183,"")</f>
        <v>9087</v>
      </c>
    </row>
    <row r="3184" spans="1:18">
      <c r="A3184" t="s">
        <v>10004</v>
      </c>
      <c r="B3184" t="s">
        <v>2343</v>
      </c>
      <c r="C3184" t="s">
        <v>14891</v>
      </c>
      <c r="D3184" t="s">
        <v>100</v>
      </c>
      <c r="E3184" t="s">
        <v>14517</v>
      </c>
      <c r="F3184" t="s">
        <v>19342</v>
      </c>
      <c r="G3184" t="s">
        <v>53</v>
      </c>
      <c r="H3184" t="s">
        <v>14549</v>
      </c>
      <c r="I3184" t="s">
        <v>2658</v>
      </c>
      <c r="J3184" s="28">
        <v>45510</v>
      </c>
      <c r="K3184" s="28"/>
      <c r="M3184">
        <v>0</v>
      </c>
      <c r="N3184">
        <v>1</v>
      </c>
      <c r="O3184">
        <v>18</v>
      </c>
      <c r="P3184" t="s">
        <v>14516</v>
      </c>
      <c r="Q3184">
        <f t="shared" si="49"/>
        <v>9158</v>
      </c>
      <c r="R3184">
        <f>IF(COUNTIF($A$2:A3184,A3184)=1,Q3184,"")</f>
        <v>9158</v>
      </c>
    </row>
    <row r="3185" spans="1:18">
      <c r="A3185" t="s">
        <v>10378</v>
      </c>
      <c r="B3185" t="s">
        <v>1712</v>
      </c>
      <c r="C3185" t="s">
        <v>14980</v>
      </c>
      <c r="D3185" t="s">
        <v>60</v>
      </c>
      <c r="E3185" t="s">
        <v>14590</v>
      </c>
      <c r="F3185" t="s">
        <v>19343</v>
      </c>
      <c r="G3185" t="s">
        <v>61</v>
      </c>
      <c r="H3185" t="s">
        <v>14560</v>
      </c>
      <c r="I3185" t="s">
        <v>8537</v>
      </c>
      <c r="J3185" s="28">
        <v>44773</v>
      </c>
      <c r="K3185" s="28"/>
      <c r="M3185">
        <v>0</v>
      </c>
      <c r="N3185">
        <v>1</v>
      </c>
      <c r="O3185">
        <v>8.9</v>
      </c>
      <c r="P3185" t="s">
        <v>14516</v>
      </c>
      <c r="Q3185">
        <f t="shared" si="49"/>
        <v>7330</v>
      </c>
      <c r="R3185">
        <f>IF(COUNTIF($A$2:A3185,A3185)=1,Q3185,"")</f>
        <v>7330</v>
      </c>
    </row>
    <row r="3186" spans="1:18">
      <c r="A3186" t="s">
        <v>12618</v>
      </c>
      <c r="B3186" t="s">
        <v>1172</v>
      </c>
      <c r="C3186" t="s">
        <v>15006</v>
      </c>
      <c r="D3186" t="s">
        <v>119</v>
      </c>
      <c r="E3186" t="s">
        <v>14504</v>
      </c>
      <c r="F3186" t="s">
        <v>19344</v>
      </c>
      <c r="G3186" t="s">
        <v>133</v>
      </c>
      <c r="H3186" t="s">
        <v>14530</v>
      </c>
      <c r="I3186" t="s">
        <v>2867</v>
      </c>
      <c r="J3186" s="28">
        <v>45195</v>
      </c>
      <c r="K3186" s="28"/>
      <c r="M3186">
        <v>0</v>
      </c>
      <c r="N3186">
        <v>1</v>
      </c>
      <c r="O3186">
        <v>9.1</v>
      </c>
      <c r="P3186" t="s">
        <v>14524</v>
      </c>
      <c r="Q3186">
        <f t="shared" si="49"/>
        <v>5487</v>
      </c>
      <c r="R3186">
        <f>IF(COUNTIF($A$2:A3186,A3186)=1,Q3186,"")</f>
        <v>5487</v>
      </c>
    </row>
    <row r="3187" spans="1:18">
      <c r="A3187" t="s">
        <v>19345</v>
      </c>
      <c r="B3187" t="s">
        <v>4934</v>
      </c>
      <c r="C3187" t="s">
        <v>3098</v>
      </c>
      <c r="D3187" t="s">
        <v>60</v>
      </c>
      <c r="E3187" t="s">
        <v>14504</v>
      </c>
      <c r="F3187" t="s">
        <v>19346</v>
      </c>
      <c r="G3187" t="s">
        <v>80</v>
      </c>
      <c r="H3187" t="s">
        <v>14574</v>
      </c>
      <c r="I3187" t="s">
        <v>19347</v>
      </c>
      <c r="J3187" s="28">
        <v>45438</v>
      </c>
      <c r="K3187" s="28"/>
      <c r="M3187">
        <v>0</v>
      </c>
      <c r="N3187">
        <v>1</v>
      </c>
      <c r="O3187">
        <v>3.3</v>
      </c>
      <c r="P3187" t="s">
        <v>14507</v>
      </c>
      <c r="Q3187">
        <f t="shared" si="49"/>
        <v>19398</v>
      </c>
      <c r="R3187">
        <f>IF(COUNTIF($A$2:A3187,A3187)=1,Q3187,"")</f>
        <v>19398</v>
      </c>
    </row>
    <row r="3188" spans="1:18">
      <c r="A3188" t="s">
        <v>13153</v>
      </c>
      <c r="B3188" t="s">
        <v>1961</v>
      </c>
      <c r="C3188" t="s">
        <v>15439</v>
      </c>
      <c r="D3188" t="s">
        <v>52</v>
      </c>
      <c r="E3188" t="s">
        <v>14558</v>
      </c>
      <c r="F3188" t="s">
        <v>19348</v>
      </c>
      <c r="G3188" t="s">
        <v>133</v>
      </c>
      <c r="H3188" t="s">
        <v>14619</v>
      </c>
      <c r="I3188" t="s">
        <v>507</v>
      </c>
      <c r="J3188" s="28">
        <v>44881</v>
      </c>
      <c r="K3188" s="28">
        <v>44935</v>
      </c>
      <c r="L3188">
        <v>85</v>
      </c>
      <c r="M3188">
        <v>0</v>
      </c>
      <c r="N3188">
        <v>1</v>
      </c>
      <c r="O3188">
        <v>25.8</v>
      </c>
      <c r="P3188" t="s">
        <v>14507</v>
      </c>
      <c r="Q3188">
        <f t="shared" si="49"/>
        <v>134915</v>
      </c>
      <c r="R3188">
        <f>IF(COUNTIF($A$2:A3188,A3188)=1,Q3188,"")</f>
        <v>134915</v>
      </c>
    </row>
    <row r="3189" spans="1:18">
      <c r="A3189" t="s">
        <v>19349</v>
      </c>
      <c r="B3189" t="s">
        <v>3513</v>
      </c>
      <c r="C3189" t="s">
        <v>3098</v>
      </c>
      <c r="D3189" t="s">
        <v>73</v>
      </c>
      <c r="E3189" t="s">
        <v>14522</v>
      </c>
      <c r="F3189" t="s">
        <v>14854</v>
      </c>
      <c r="G3189" t="s">
        <v>80</v>
      </c>
      <c r="H3189" t="s">
        <v>14616</v>
      </c>
      <c r="I3189" t="s">
        <v>816</v>
      </c>
      <c r="J3189" s="28">
        <v>45115</v>
      </c>
      <c r="K3189" s="28"/>
      <c r="M3189">
        <v>0</v>
      </c>
      <c r="N3189">
        <v>1</v>
      </c>
      <c r="O3189">
        <v>15.5</v>
      </c>
      <c r="P3189" t="s">
        <v>14550</v>
      </c>
      <c r="Q3189">
        <f t="shared" si="49"/>
        <v>14000</v>
      </c>
      <c r="R3189">
        <f>IF(COUNTIF($A$2:A3189,A3189)=1,Q3189,"")</f>
        <v>14000</v>
      </c>
    </row>
    <row r="3190" spans="1:18">
      <c r="A3190" t="s">
        <v>4401</v>
      </c>
      <c r="B3190" t="s">
        <v>5014</v>
      </c>
      <c r="C3190" t="s">
        <v>3098</v>
      </c>
      <c r="D3190" t="s">
        <v>100</v>
      </c>
      <c r="E3190" t="s">
        <v>14522</v>
      </c>
      <c r="F3190" t="s">
        <v>19350</v>
      </c>
      <c r="G3190" t="s">
        <v>80</v>
      </c>
      <c r="H3190" t="s">
        <v>14560</v>
      </c>
      <c r="I3190" t="s">
        <v>1311</v>
      </c>
      <c r="J3190" s="28">
        <v>45503</v>
      </c>
      <c r="K3190" s="28"/>
      <c r="M3190">
        <v>0</v>
      </c>
      <c r="N3190">
        <v>1</v>
      </c>
      <c r="O3190">
        <v>32.4</v>
      </c>
      <c r="P3190" t="s">
        <v>14516</v>
      </c>
      <c r="Q3190">
        <f t="shared" si="49"/>
        <v>9304</v>
      </c>
      <c r="R3190">
        <f>IF(COUNTIF($A$2:A3190,A3190)=1,Q3190,"")</f>
        <v>9304</v>
      </c>
    </row>
    <row r="3191" spans="1:18">
      <c r="A3191" t="s">
        <v>12384</v>
      </c>
      <c r="B3191" t="s">
        <v>1137</v>
      </c>
      <c r="C3191" t="s">
        <v>15547</v>
      </c>
      <c r="D3191" t="s">
        <v>60</v>
      </c>
      <c r="E3191" t="s">
        <v>14517</v>
      </c>
      <c r="F3191" t="s">
        <v>19351</v>
      </c>
      <c r="G3191" t="s">
        <v>53</v>
      </c>
      <c r="H3191" t="s">
        <v>14549</v>
      </c>
      <c r="I3191" t="s">
        <v>1519</v>
      </c>
      <c r="J3191" s="28">
        <v>45439</v>
      </c>
      <c r="K3191" s="28"/>
      <c r="M3191">
        <v>0</v>
      </c>
      <c r="N3191">
        <v>1</v>
      </c>
      <c r="P3191" t="s">
        <v>14524</v>
      </c>
      <c r="Q3191">
        <f t="shared" si="49"/>
        <v>19464</v>
      </c>
      <c r="R3191">
        <f>IF(COUNTIF($A$2:A3191,A3191)=1,Q3191,"")</f>
        <v>19464</v>
      </c>
    </row>
    <row r="3192" spans="1:18">
      <c r="A3192" t="s">
        <v>19352</v>
      </c>
      <c r="B3192" t="s">
        <v>9043</v>
      </c>
      <c r="C3192" t="s">
        <v>14699</v>
      </c>
      <c r="D3192" t="s">
        <v>60</v>
      </c>
      <c r="E3192" t="s">
        <v>14543</v>
      </c>
      <c r="F3192" t="s">
        <v>18332</v>
      </c>
      <c r="G3192" t="s">
        <v>133</v>
      </c>
      <c r="H3192" t="s">
        <v>14553</v>
      </c>
      <c r="I3192" t="s">
        <v>853</v>
      </c>
      <c r="J3192" s="28"/>
      <c r="K3192" s="28">
        <v>45035</v>
      </c>
      <c r="L3192">
        <v>50</v>
      </c>
      <c r="M3192">
        <v>0</v>
      </c>
      <c r="N3192">
        <v>1</v>
      </c>
      <c r="O3192">
        <v>19.899999999999999</v>
      </c>
      <c r="P3192" t="s">
        <v>14507</v>
      </c>
      <c r="Q3192">
        <f t="shared" si="49"/>
        <v>8796</v>
      </c>
      <c r="R3192">
        <f>IF(COUNTIF($A$2:A3192,A3192)=1,Q3192,"")</f>
        <v>8796</v>
      </c>
    </row>
    <row r="3193" spans="1:18">
      <c r="A3193" t="s">
        <v>19353</v>
      </c>
      <c r="B3193" t="s">
        <v>1706</v>
      </c>
      <c r="C3193" t="s">
        <v>14918</v>
      </c>
      <c r="D3193" t="s">
        <v>100</v>
      </c>
      <c r="E3193" t="s">
        <v>14509</v>
      </c>
      <c r="F3193" t="s">
        <v>19354</v>
      </c>
      <c r="G3193" t="s">
        <v>80</v>
      </c>
      <c r="H3193" t="s">
        <v>14506</v>
      </c>
      <c r="I3193" t="s">
        <v>570</v>
      </c>
      <c r="J3193" s="28">
        <v>44749</v>
      </c>
      <c r="K3193" s="28"/>
      <c r="M3193">
        <v>0</v>
      </c>
      <c r="N3193">
        <v>1</v>
      </c>
      <c r="O3193">
        <v>4.5</v>
      </c>
      <c r="P3193" t="s">
        <v>14512</v>
      </c>
      <c r="Q3193">
        <f t="shared" si="49"/>
        <v>2755</v>
      </c>
      <c r="R3193">
        <f>IF(COUNTIF($A$2:A3193,A3193)=1,Q3193,"")</f>
        <v>2755</v>
      </c>
    </row>
    <row r="3194" spans="1:18">
      <c r="A3194" t="s">
        <v>8143</v>
      </c>
      <c r="B3194" t="s">
        <v>7803</v>
      </c>
      <c r="C3194" t="s">
        <v>15397</v>
      </c>
      <c r="D3194" t="s">
        <v>52</v>
      </c>
      <c r="E3194" t="s">
        <v>14543</v>
      </c>
      <c r="F3194" t="s">
        <v>19355</v>
      </c>
      <c r="G3194" t="s">
        <v>14519</v>
      </c>
      <c r="H3194" t="s">
        <v>14682</v>
      </c>
      <c r="I3194" t="s">
        <v>2048</v>
      </c>
      <c r="J3194" s="28">
        <v>44944</v>
      </c>
      <c r="K3194" s="28">
        <v>45021</v>
      </c>
      <c r="L3194">
        <v>196</v>
      </c>
      <c r="M3194">
        <v>0</v>
      </c>
      <c r="N3194">
        <v>1</v>
      </c>
      <c r="O3194">
        <v>14.8</v>
      </c>
      <c r="P3194" t="s">
        <v>14507</v>
      </c>
      <c r="Q3194">
        <f t="shared" si="49"/>
        <v>132423</v>
      </c>
      <c r="R3194">
        <f>IF(COUNTIF($A$2:A3194,A3194)=1,Q3194,"")</f>
        <v>132423</v>
      </c>
    </row>
    <row r="3195" spans="1:18">
      <c r="A3195" t="s">
        <v>11256</v>
      </c>
      <c r="B3195" t="s">
        <v>1948</v>
      </c>
      <c r="C3195" t="s">
        <v>15379</v>
      </c>
      <c r="D3195" t="s">
        <v>52</v>
      </c>
      <c r="E3195" t="s">
        <v>14509</v>
      </c>
      <c r="F3195" t="s">
        <v>19356</v>
      </c>
      <c r="G3195" t="s">
        <v>74</v>
      </c>
      <c r="H3195" t="s">
        <v>14568</v>
      </c>
      <c r="I3195" t="s">
        <v>19357</v>
      </c>
      <c r="J3195" s="28">
        <v>45266</v>
      </c>
      <c r="K3195" s="28"/>
      <c r="M3195">
        <v>0</v>
      </c>
      <c r="N3195">
        <v>1</v>
      </c>
      <c r="O3195">
        <v>14.8</v>
      </c>
      <c r="P3195" t="s">
        <v>14524</v>
      </c>
      <c r="Q3195">
        <f t="shared" si="49"/>
        <v>199234</v>
      </c>
      <c r="R3195">
        <f>IF(COUNTIF($A$2:A3195,A3195)=1,Q3195,"")</f>
        <v>199234</v>
      </c>
    </row>
    <row r="3196" spans="1:18">
      <c r="A3196" t="s">
        <v>5025</v>
      </c>
      <c r="B3196" t="s">
        <v>8030</v>
      </c>
      <c r="C3196" t="s">
        <v>14891</v>
      </c>
      <c r="D3196" t="s">
        <v>73</v>
      </c>
      <c r="E3196" t="s">
        <v>14522</v>
      </c>
      <c r="F3196" t="s">
        <v>14685</v>
      </c>
      <c r="G3196" t="s">
        <v>61</v>
      </c>
      <c r="H3196" t="s">
        <v>14565</v>
      </c>
      <c r="I3196" t="s">
        <v>1945</v>
      </c>
      <c r="J3196" s="28">
        <v>45529</v>
      </c>
      <c r="K3196" s="28"/>
      <c r="M3196">
        <v>0</v>
      </c>
      <c r="N3196">
        <v>1</v>
      </c>
      <c r="O3196">
        <v>31.5</v>
      </c>
      <c r="P3196" t="s">
        <v>14550</v>
      </c>
      <c r="Q3196">
        <f t="shared" si="49"/>
        <v>35000</v>
      </c>
      <c r="R3196">
        <f>IF(COUNTIF($A$2:A3196,A3196)=1,Q3196,"")</f>
        <v>35000</v>
      </c>
    </row>
    <row r="3197" spans="1:18">
      <c r="A3197" t="s">
        <v>5770</v>
      </c>
      <c r="B3197" t="s">
        <v>3233</v>
      </c>
      <c r="C3197" t="s">
        <v>17024</v>
      </c>
      <c r="D3197" t="s">
        <v>119</v>
      </c>
      <c r="E3197" t="s">
        <v>14509</v>
      </c>
      <c r="F3197" t="s">
        <v>17373</v>
      </c>
      <c r="G3197" t="s">
        <v>14588</v>
      </c>
      <c r="H3197" t="s">
        <v>14635</v>
      </c>
      <c r="I3197" t="s">
        <v>2599</v>
      </c>
      <c r="J3197" s="28">
        <v>45240</v>
      </c>
      <c r="K3197" s="28"/>
      <c r="M3197">
        <v>0</v>
      </c>
      <c r="N3197">
        <v>1</v>
      </c>
      <c r="O3197">
        <v>23.5</v>
      </c>
      <c r="P3197" t="s">
        <v>14516</v>
      </c>
      <c r="Q3197">
        <f t="shared" si="49"/>
        <v>8353</v>
      </c>
      <c r="R3197">
        <f>IF(COUNTIF($A$2:A3197,A3197)=1,Q3197,"")</f>
        <v>8353</v>
      </c>
    </row>
    <row r="3198" spans="1:18">
      <c r="A3198" t="s">
        <v>13472</v>
      </c>
      <c r="B3198" t="s">
        <v>3390</v>
      </c>
      <c r="C3198" t="s">
        <v>15025</v>
      </c>
      <c r="D3198" t="s">
        <v>73</v>
      </c>
      <c r="E3198" t="s">
        <v>14522</v>
      </c>
      <c r="F3198" t="s">
        <v>19358</v>
      </c>
      <c r="G3198" t="s">
        <v>80</v>
      </c>
      <c r="H3198" t="s">
        <v>14917</v>
      </c>
      <c r="I3198" t="s">
        <v>192</v>
      </c>
      <c r="J3198" s="28">
        <v>44946</v>
      </c>
      <c r="K3198" s="28"/>
      <c r="M3198">
        <v>0</v>
      </c>
      <c r="N3198">
        <v>1</v>
      </c>
      <c r="O3198">
        <v>1.9</v>
      </c>
      <c r="P3198" t="s">
        <v>14516</v>
      </c>
      <c r="Q3198">
        <f t="shared" si="49"/>
        <v>12390</v>
      </c>
      <c r="R3198">
        <f>IF(COUNTIF($A$2:A3198,A3198)=1,Q3198,"")</f>
        <v>12390</v>
      </c>
    </row>
    <row r="3199" spans="1:18">
      <c r="A3199" t="s">
        <v>8263</v>
      </c>
      <c r="B3199" t="s">
        <v>2389</v>
      </c>
      <c r="C3199" t="s">
        <v>3098</v>
      </c>
      <c r="D3199" t="s">
        <v>100</v>
      </c>
      <c r="E3199" t="s">
        <v>14509</v>
      </c>
      <c r="F3199" t="s">
        <v>19359</v>
      </c>
      <c r="G3199" t="s">
        <v>133</v>
      </c>
      <c r="H3199" t="s">
        <v>14574</v>
      </c>
      <c r="I3199" t="s">
        <v>220</v>
      </c>
      <c r="J3199" s="28">
        <v>45176</v>
      </c>
      <c r="K3199" s="28"/>
      <c r="M3199">
        <v>0</v>
      </c>
      <c r="N3199">
        <v>1</v>
      </c>
      <c r="P3199" t="s">
        <v>14512</v>
      </c>
      <c r="Q3199">
        <f t="shared" si="49"/>
        <v>8930</v>
      </c>
      <c r="R3199">
        <f>IF(COUNTIF($A$2:A3199,A3199)=1,Q3199,"")</f>
        <v>8930</v>
      </c>
    </row>
    <row r="3200" spans="1:18">
      <c r="A3200" t="s">
        <v>12468</v>
      </c>
      <c r="B3200" t="s">
        <v>1868</v>
      </c>
      <c r="C3200" t="s">
        <v>16037</v>
      </c>
      <c r="D3200" t="s">
        <v>100</v>
      </c>
      <c r="E3200" t="s">
        <v>14590</v>
      </c>
      <c r="F3200" t="s">
        <v>15527</v>
      </c>
      <c r="G3200" t="s">
        <v>14519</v>
      </c>
      <c r="H3200" t="s">
        <v>14630</v>
      </c>
      <c r="I3200" t="s">
        <v>1357</v>
      </c>
      <c r="J3200" s="28">
        <v>45233</v>
      </c>
      <c r="K3200" s="28"/>
      <c r="M3200">
        <v>0</v>
      </c>
      <c r="N3200">
        <v>1</v>
      </c>
      <c r="O3200">
        <v>27.9</v>
      </c>
      <c r="P3200" t="s">
        <v>14507</v>
      </c>
      <c r="Q3200">
        <f t="shared" si="49"/>
        <v>5000</v>
      </c>
      <c r="R3200">
        <f>IF(COUNTIF($A$2:A3200,A3200)=1,Q3200,"")</f>
        <v>5000</v>
      </c>
    </row>
    <row r="3201" spans="1:18">
      <c r="A3201" t="s">
        <v>19360</v>
      </c>
      <c r="B3201" t="s">
        <v>1270</v>
      </c>
      <c r="C3201" t="s">
        <v>3098</v>
      </c>
      <c r="D3201" t="s">
        <v>119</v>
      </c>
      <c r="E3201" t="s">
        <v>14590</v>
      </c>
      <c r="F3201" t="s">
        <v>19361</v>
      </c>
      <c r="G3201" t="s">
        <v>61</v>
      </c>
      <c r="H3201" t="s">
        <v>14630</v>
      </c>
      <c r="I3201" t="s">
        <v>886</v>
      </c>
      <c r="J3201" s="28">
        <v>45370</v>
      </c>
      <c r="K3201" s="28"/>
      <c r="M3201">
        <v>0</v>
      </c>
      <c r="N3201">
        <v>1</v>
      </c>
      <c r="O3201">
        <v>34.700000000000003</v>
      </c>
      <c r="P3201" t="s">
        <v>14507</v>
      </c>
      <c r="Q3201">
        <f t="shared" si="49"/>
        <v>2977</v>
      </c>
      <c r="R3201">
        <f>IF(COUNTIF($A$2:A3201,A3201)=1,Q3201,"")</f>
        <v>2977</v>
      </c>
    </row>
    <row r="3202" spans="1:18">
      <c r="A3202" t="s">
        <v>19362</v>
      </c>
      <c r="B3202" t="s">
        <v>5089</v>
      </c>
      <c r="C3202" t="s">
        <v>3098</v>
      </c>
      <c r="D3202" t="s">
        <v>119</v>
      </c>
      <c r="E3202" t="s">
        <v>14504</v>
      </c>
      <c r="F3202" t="s">
        <v>19363</v>
      </c>
      <c r="G3202" t="s">
        <v>14588</v>
      </c>
      <c r="H3202" t="s">
        <v>14530</v>
      </c>
      <c r="I3202" t="s">
        <v>2548</v>
      </c>
      <c r="J3202" s="28">
        <v>45400</v>
      </c>
      <c r="K3202" s="28"/>
      <c r="M3202">
        <v>0</v>
      </c>
      <c r="N3202">
        <v>1</v>
      </c>
      <c r="P3202" t="s">
        <v>14516</v>
      </c>
      <c r="Q3202">
        <f t="shared" ref="Q3202:Q3265" si="50">IFERROR(IF(RIGHT(UPPER(TRIM(F3202)),1)="K",VALUE(SUBSTITUTE(SUBSTITUTE(LEFT(TRIM(F3202),LEN(TRIM(F3202))-1),"$",""),",",""))*1000,IF(RIGHT(UPPER(TRIM(F3202)),1)="M",VALUE(SUBSTITUTE(SUBSTITUTE(LEFT(TRIM(F3202),LEN(TRIM(F3202))-1),"$",""),",",""))*1000000,VALUE(SUBSTITUTE(SUBSTITUTE(TRIM(F3202),"$",""),",","")))),"")</f>
        <v>3686</v>
      </c>
      <c r="R3202">
        <f>IF(COUNTIF($A$2:A3202,A3202)=1,Q3202,"")</f>
        <v>3686</v>
      </c>
    </row>
    <row r="3203" spans="1:18">
      <c r="A3203" t="s">
        <v>19364</v>
      </c>
      <c r="B3203" t="s">
        <v>638</v>
      </c>
      <c r="C3203" t="s">
        <v>16054</v>
      </c>
      <c r="D3203" t="s">
        <v>73</v>
      </c>
      <c r="E3203" t="s">
        <v>14522</v>
      </c>
      <c r="F3203" t="s">
        <v>19365</v>
      </c>
      <c r="G3203" t="s">
        <v>74</v>
      </c>
      <c r="H3203" t="s">
        <v>14530</v>
      </c>
      <c r="I3203" t="s">
        <v>2829</v>
      </c>
      <c r="J3203" s="28">
        <v>45664</v>
      </c>
      <c r="K3203" s="28"/>
      <c r="M3203">
        <v>0</v>
      </c>
      <c r="N3203">
        <v>1</v>
      </c>
      <c r="O3203">
        <v>21.5</v>
      </c>
      <c r="P3203" t="s">
        <v>14512</v>
      </c>
      <c r="Q3203">
        <f t="shared" si="50"/>
        <v>33851</v>
      </c>
      <c r="R3203">
        <f>IF(COUNTIF($A$2:A3203,A3203)=1,Q3203,"")</f>
        <v>33851</v>
      </c>
    </row>
    <row r="3204" spans="1:18">
      <c r="A3204" t="s">
        <v>5832</v>
      </c>
      <c r="B3204" t="s">
        <v>2355</v>
      </c>
      <c r="C3204" t="s">
        <v>17216</v>
      </c>
      <c r="D3204" t="s">
        <v>73</v>
      </c>
      <c r="E3204" t="s">
        <v>14590</v>
      </c>
      <c r="F3204" t="s">
        <v>19366</v>
      </c>
      <c r="G3204" t="s">
        <v>61</v>
      </c>
      <c r="H3204" t="s">
        <v>14527</v>
      </c>
      <c r="I3204" t="s">
        <v>2667</v>
      </c>
      <c r="J3204" s="28">
        <v>45132</v>
      </c>
      <c r="K3204" s="28"/>
      <c r="M3204">
        <v>0</v>
      </c>
      <c r="N3204">
        <v>1</v>
      </c>
      <c r="O3204">
        <v>34.4</v>
      </c>
      <c r="P3204" t="s">
        <v>14524</v>
      </c>
      <c r="Q3204">
        <f t="shared" si="50"/>
        <v>21821</v>
      </c>
      <c r="R3204">
        <f>IF(COUNTIF($A$2:A3204,A3204)=1,Q3204,"")</f>
        <v>21821</v>
      </c>
    </row>
    <row r="3205" spans="1:18">
      <c r="A3205" t="s">
        <v>19367</v>
      </c>
      <c r="B3205" t="s">
        <v>2536</v>
      </c>
      <c r="C3205" t="s">
        <v>15130</v>
      </c>
      <c r="D3205" t="s">
        <v>73</v>
      </c>
      <c r="E3205" t="s">
        <v>14590</v>
      </c>
      <c r="F3205" t="s">
        <v>19368</v>
      </c>
      <c r="G3205" t="s">
        <v>90</v>
      </c>
      <c r="H3205" t="s">
        <v>14527</v>
      </c>
      <c r="I3205" t="s">
        <v>1373</v>
      </c>
      <c r="J3205" s="28">
        <v>45203</v>
      </c>
      <c r="K3205" s="28"/>
      <c r="M3205">
        <v>0</v>
      </c>
      <c r="N3205">
        <v>1</v>
      </c>
      <c r="P3205" t="s">
        <v>14507</v>
      </c>
      <c r="Q3205">
        <f t="shared" si="50"/>
        <v>40958</v>
      </c>
      <c r="R3205">
        <f>IF(COUNTIF($A$2:A3205,A3205)=1,Q3205,"")</f>
        <v>40958</v>
      </c>
    </row>
    <row r="3206" spans="1:18">
      <c r="A3206" t="s">
        <v>19369</v>
      </c>
      <c r="B3206" t="s">
        <v>6538</v>
      </c>
      <c r="C3206" t="s">
        <v>14995</v>
      </c>
      <c r="D3206" t="s">
        <v>52</v>
      </c>
      <c r="E3206" t="s">
        <v>14590</v>
      </c>
      <c r="F3206" t="s">
        <v>19370</v>
      </c>
      <c r="G3206" t="s">
        <v>14519</v>
      </c>
      <c r="H3206" t="s">
        <v>14560</v>
      </c>
      <c r="I3206" t="s">
        <v>1143</v>
      </c>
      <c r="J3206" s="28">
        <v>45705</v>
      </c>
      <c r="K3206" s="28"/>
      <c r="M3206">
        <v>0</v>
      </c>
      <c r="N3206">
        <v>1</v>
      </c>
      <c r="O3206">
        <v>30.7</v>
      </c>
      <c r="P3206" t="s">
        <v>14516</v>
      </c>
      <c r="Q3206">
        <f t="shared" si="50"/>
        <v>110855</v>
      </c>
      <c r="R3206">
        <f>IF(COUNTIF($A$2:A3206,A3206)=1,Q3206,"")</f>
        <v>110855</v>
      </c>
    </row>
    <row r="3207" spans="1:18">
      <c r="A3207" t="s">
        <v>5126</v>
      </c>
      <c r="B3207" t="s">
        <v>6892</v>
      </c>
      <c r="C3207" t="s">
        <v>15479</v>
      </c>
      <c r="D3207" t="s">
        <v>60</v>
      </c>
      <c r="E3207" t="s">
        <v>14543</v>
      </c>
      <c r="F3207" t="s">
        <v>19371</v>
      </c>
      <c r="G3207" t="s">
        <v>67</v>
      </c>
      <c r="H3207" t="s">
        <v>15213</v>
      </c>
      <c r="I3207" t="s">
        <v>255</v>
      </c>
      <c r="J3207" s="28">
        <v>45686</v>
      </c>
      <c r="K3207" s="28">
        <v>45779</v>
      </c>
      <c r="L3207">
        <v>200</v>
      </c>
      <c r="M3207">
        <v>0</v>
      </c>
      <c r="N3207">
        <v>1</v>
      </c>
      <c r="O3207">
        <v>0.3</v>
      </c>
      <c r="P3207" t="s">
        <v>14550</v>
      </c>
      <c r="Q3207">
        <f t="shared" si="50"/>
        <v>21753</v>
      </c>
      <c r="R3207">
        <f>IF(COUNTIF($A$2:A3207,A3207)=1,Q3207,"")</f>
        <v>21753</v>
      </c>
    </row>
    <row r="3208" spans="1:18">
      <c r="A3208" t="s">
        <v>5835</v>
      </c>
      <c r="B3208" t="s">
        <v>8405</v>
      </c>
      <c r="C3208" t="s">
        <v>15763</v>
      </c>
      <c r="D3208" t="s">
        <v>100</v>
      </c>
      <c r="E3208" t="s">
        <v>14558</v>
      </c>
      <c r="F3208" t="s">
        <v>19372</v>
      </c>
      <c r="G3208" t="s">
        <v>74</v>
      </c>
      <c r="H3208" t="s">
        <v>15144</v>
      </c>
      <c r="I3208" t="s">
        <v>189</v>
      </c>
      <c r="J3208" s="28">
        <v>45047</v>
      </c>
      <c r="K3208" s="28">
        <v>45114</v>
      </c>
      <c r="L3208">
        <v>174</v>
      </c>
      <c r="M3208">
        <v>0</v>
      </c>
      <c r="N3208">
        <v>1</v>
      </c>
      <c r="O3208">
        <v>3.7</v>
      </c>
      <c r="P3208" t="s">
        <v>14507</v>
      </c>
      <c r="Q3208">
        <f t="shared" si="50"/>
        <v>1270</v>
      </c>
      <c r="R3208">
        <f>IF(COUNTIF($A$2:A3208,A3208)=1,Q3208,"")</f>
        <v>1270</v>
      </c>
    </row>
    <row r="3209" spans="1:18">
      <c r="A3209" t="s">
        <v>10869</v>
      </c>
      <c r="B3209" t="s">
        <v>4753</v>
      </c>
      <c r="C3209" t="s">
        <v>14538</v>
      </c>
      <c r="D3209" t="s">
        <v>119</v>
      </c>
      <c r="E3209" t="s">
        <v>14509</v>
      </c>
      <c r="F3209" t="s">
        <v>19373</v>
      </c>
      <c r="G3209" t="s">
        <v>90</v>
      </c>
      <c r="H3209" t="s">
        <v>14635</v>
      </c>
      <c r="I3209" t="s">
        <v>963</v>
      </c>
      <c r="J3209" s="28">
        <v>45725</v>
      </c>
      <c r="K3209" s="28"/>
      <c r="M3209">
        <v>0</v>
      </c>
      <c r="N3209">
        <v>1</v>
      </c>
      <c r="P3209" t="s">
        <v>14550</v>
      </c>
      <c r="Q3209">
        <f t="shared" si="50"/>
        <v>6204</v>
      </c>
      <c r="R3209">
        <f>IF(COUNTIF($A$2:A3209,A3209)=1,Q3209,"")</f>
        <v>6204</v>
      </c>
    </row>
    <row r="3210" spans="1:18">
      <c r="A3210" t="s">
        <v>19374</v>
      </c>
      <c r="B3210" t="s">
        <v>3734</v>
      </c>
      <c r="C3210" t="s">
        <v>3098</v>
      </c>
      <c r="D3210" t="s">
        <v>119</v>
      </c>
      <c r="E3210" t="s">
        <v>14558</v>
      </c>
      <c r="F3210" t="s">
        <v>19375</v>
      </c>
      <c r="G3210" t="s">
        <v>74</v>
      </c>
      <c r="H3210" t="s">
        <v>14532</v>
      </c>
      <c r="I3210" t="s">
        <v>734</v>
      </c>
      <c r="J3210" s="28">
        <v>44862</v>
      </c>
      <c r="K3210" s="28">
        <v>44805</v>
      </c>
      <c r="L3210">
        <v>25</v>
      </c>
      <c r="M3210">
        <v>0</v>
      </c>
      <c r="N3210">
        <v>1</v>
      </c>
      <c r="O3210">
        <v>19</v>
      </c>
      <c r="P3210" t="s">
        <v>14524</v>
      </c>
      <c r="Q3210">
        <f t="shared" si="50"/>
        <v>6652</v>
      </c>
      <c r="R3210">
        <f>IF(COUNTIF($A$2:A3210,A3210)=1,Q3210,"")</f>
        <v>6652</v>
      </c>
    </row>
    <row r="3211" spans="1:18">
      <c r="A3211" t="s">
        <v>10425</v>
      </c>
      <c r="B3211" t="s">
        <v>359</v>
      </c>
      <c r="C3211" t="s">
        <v>16786</v>
      </c>
      <c r="D3211" t="s">
        <v>100</v>
      </c>
      <c r="E3211" t="s">
        <v>14522</v>
      </c>
      <c r="F3211" t="s">
        <v>19376</v>
      </c>
      <c r="G3211" t="s">
        <v>61</v>
      </c>
      <c r="H3211" t="s">
        <v>14540</v>
      </c>
      <c r="I3211" t="s">
        <v>594</v>
      </c>
      <c r="J3211" s="28">
        <v>45674</v>
      </c>
      <c r="K3211" s="28"/>
      <c r="M3211">
        <v>0</v>
      </c>
      <c r="N3211">
        <v>1</v>
      </c>
      <c r="O3211">
        <v>22.5</v>
      </c>
      <c r="P3211" t="s">
        <v>14550</v>
      </c>
      <c r="Q3211">
        <f t="shared" si="50"/>
        <v>2117</v>
      </c>
      <c r="R3211">
        <f>IF(COUNTIF($A$2:A3211,A3211)=1,Q3211,"")</f>
        <v>2117</v>
      </c>
    </row>
    <row r="3212" spans="1:18">
      <c r="A3212" t="s">
        <v>19377</v>
      </c>
      <c r="B3212" t="s">
        <v>445</v>
      </c>
      <c r="C3212" t="s">
        <v>15932</v>
      </c>
      <c r="D3212" t="s">
        <v>73</v>
      </c>
      <c r="E3212" t="s">
        <v>14509</v>
      </c>
      <c r="F3212" t="s">
        <v>19378</v>
      </c>
      <c r="G3212" t="s">
        <v>14519</v>
      </c>
      <c r="H3212" t="s">
        <v>14630</v>
      </c>
      <c r="I3212" t="s">
        <v>259</v>
      </c>
      <c r="J3212" s="28">
        <v>44908</v>
      </c>
      <c r="K3212" s="28"/>
      <c r="M3212">
        <v>0</v>
      </c>
      <c r="N3212">
        <v>1</v>
      </c>
      <c r="O3212">
        <v>18.899999999999999</v>
      </c>
      <c r="P3212" t="s">
        <v>14512</v>
      </c>
      <c r="Q3212">
        <f t="shared" si="50"/>
        <v>28382</v>
      </c>
      <c r="R3212">
        <f>IF(COUNTIF($A$2:A3212,A3212)=1,Q3212,"")</f>
        <v>28382</v>
      </c>
    </row>
    <row r="3213" spans="1:18">
      <c r="A3213" t="s">
        <v>19379</v>
      </c>
      <c r="B3213" t="s">
        <v>3480</v>
      </c>
      <c r="C3213" t="s">
        <v>15186</v>
      </c>
      <c r="D3213" t="s">
        <v>52</v>
      </c>
      <c r="E3213" t="s">
        <v>14522</v>
      </c>
      <c r="F3213" t="s">
        <v>19380</v>
      </c>
      <c r="G3213" t="s">
        <v>14519</v>
      </c>
      <c r="H3213" t="s">
        <v>14687</v>
      </c>
      <c r="I3213" t="s">
        <v>5433</v>
      </c>
      <c r="J3213" s="28">
        <v>45306</v>
      </c>
      <c r="K3213" s="28"/>
      <c r="M3213">
        <v>0</v>
      </c>
      <c r="N3213">
        <v>1</v>
      </c>
      <c r="O3213">
        <v>5.4</v>
      </c>
      <c r="P3213" t="s">
        <v>14524</v>
      </c>
      <c r="Q3213">
        <f t="shared" si="50"/>
        <v>105595</v>
      </c>
      <c r="R3213">
        <f>IF(COUNTIF($A$2:A3213,A3213)=1,Q3213,"")</f>
        <v>105595</v>
      </c>
    </row>
    <row r="3214" spans="1:18">
      <c r="A3214" t="s">
        <v>19381</v>
      </c>
      <c r="B3214" t="s">
        <v>5070</v>
      </c>
      <c r="C3214" t="s">
        <v>15036</v>
      </c>
      <c r="D3214" t="s">
        <v>100</v>
      </c>
      <c r="E3214" t="s">
        <v>14517</v>
      </c>
      <c r="F3214" t="s">
        <v>19382</v>
      </c>
      <c r="G3214" t="s">
        <v>90</v>
      </c>
      <c r="H3214" t="s">
        <v>15103</v>
      </c>
      <c r="I3214" t="s">
        <v>2150</v>
      </c>
      <c r="J3214" s="28">
        <v>45369</v>
      </c>
      <c r="K3214" s="28"/>
      <c r="M3214">
        <v>0</v>
      </c>
      <c r="N3214">
        <v>1</v>
      </c>
      <c r="O3214">
        <v>15.8</v>
      </c>
      <c r="P3214" t="s">
        <v>14550</v>
      </c>
      <c r="Q3214">
        <f t="shared" si="50"/>
        <v>7744</v>
      </c>
      <c r="R3214">
        <f>IF(COUNTIF($A$2:A3214,A3214)=1,Q3214,"")</f>
        <v>7744</v>
      </c>
    </row>
    <row r="3215" spans="1:18">
      <c r="A3215" t="s">
        <v>19383</v>
      </c>
      <c r="B3215" t="s">
        <v>435</v>
      </c>
      <c r="C3215" t="s">
        <v>16086</v>
      </c>
      <c r="D3215" t="s">
        <v>100</v>
      </c>
      <c r="E3215" t="s">
        <v>14517</v>
      </c>
      <c r="F3215" t="s">
        <v>19384</v>
      </c>
      <c r="G3215" t="s">
        <v>14588</v>
      </c>
      <c r="H3215" t="s">
        <v>14553</v>
      </c>
      <c r="I3215" t="s">
        <v>1324</v>
      </c>
      <c r="J3215" s="28">
        <v>45432</v>
      </c>
      <c r="K3215" s="28"/>
      <c r="M3215">
        <v>0</v>
      </c>
      <c r="N3215">
        <v>1</v>
      </c>
      <c r="O3215">
        <v>0.7</v>
      </c>
      <c r="P3215" t="s">
        <v>14516</v>
      </c>
      <c r="Q3215">
        <f t="shared" si="50"/>
        <v>2362</v>
      </c>
      <c r="R3215">
        <f>IF(COUNTIF($A$2:A3215,A3215)=1,Q3215,"")</f>
        <v>2362</v>
      </c>
    </row>
    <row r="3216" spans="1:18">
      <c r="A3216" t="s">
        <v>19385</v>
      </c>
      <c r="B3216" t="s">
        <v>1197</v>
      </c>
      <c r="C3216" t="s">
        <v>14562</v>
      </c>
      <c r="D3216" t="s">
        <v>73</v>
      </c>
      <c r="E3216" t="s">
        <v>14558</v>
      </c>
      <c r="F3216" t="s">
        <v>19386</v>
      </c>
      <c r="G3216" t="s">
        <v>80</v>
      </c>
      <c r="H3216" t="s">
        <v>14549</v>
      </c>
      <c r="I3216" t="s">
        <v>2156</v>
      </c>
      <c r="J3216" s="28">
        <v>44845</v>
      </c>
      <c r="K3216" s="28">
        <v>44723</v>
      </c>
      <c r="L3216">
        <v>20</v>
      </c>
      <c r="M3216">
        <v>0</v>
      </c>
      <c r="N3216">
        <v>1</v>
      </c>
      <c r="O3216">
        <v>26.8</v>
      </c>
      <c r="P3216" t="s">
        <v>14516</v>
      </c>
      <c r="Q3216">
        <f t="shared" si="50"/>
        <v>22429</v>
      </c>
      <c r="R3216">
        <f>IF(COUNTIF($A$2:A3216,A3216)=1,Q3216,"")</f>
        <v>22429</v>
      </c>
    </row>
    <row r="3217" spans="1:18">
      <c r="A3217" t="s">
        <v>9012</v>
      </c>
      <c r="B3217" t="s">
        <v>1214</v>
      </c>
      <c r="C3217" t="s">
        <v>3098</v>
      </c>
      <c r="D3217" t="s">
        <v>60</v>
      </c>
      <c r="E3217" t="s">
        <v>14558</v>
      </c>
      <c r="F3217" t="s">
        <v>19387</v>
      </c>
      <c r="G3217" t="s">
        <v>90</v>
      </c>
      <c r="H3217" t="s">
        <v>15144</v>
      </c>
      <c r="I3217" t="s">
        <v>931</v>
      </c>
      <c r="J3217" s="28">
        <v>45125</v>
      </c>
      <c r="K3217" s="28">
        <v>45132</v>
      </c>
      <c r="L3217">
        <v>70</v>
      </c>
      <c r="M3217">
        <v>0</v>
      </c>
      <c r="N3217">
        <v>1</v>
      </c>
      <c r="O3217">
        <v>11.1</v>
      </c>
      <c r="P3217" t="s">
        <v>14524</v>
      </c>
      <c r="Q3217">
        <f t="shared" si="50"/>
        <v>13984</v>
      </c>
      <c r="R3217">
        <f>IF(COUNTIF($A$2:A3217,A3217)=1,Q3217,"")</f>
        <v>13984</v>
      </c>
    </row>
    <row r="3218" spans="1:18">
      <c r="A3218" t="s">
        <v>19388</v>
      </c>
      <c r="B3218" t="s">
        <v>1162</v>
      </c>
      <c r="C3218" t="s">
        <v>3098</v>
      </c>
      <c r="D3218" t="s">
        <v>60</v>
      </c>
      <c r="E3218" t="s">
        <v>14522</v>
      </c>
      <c r="F3218" t="s">
        <v>19389</v>
      </c>
      <c r="G3218" t="s">
        <v>133</v>
      </c>
      <c r="H3218" t="s">
        <v>14571</v>
      </c>
      <c r="I3218" t="s">
        <v>914</v>
      </c>
      <c r="J3218" s="28">
        <v>45211</v>
      </c>
      <c r="K3218" s="28"/>
      <c r="M3218">
        <v>0</v>
      </c>
      <c r="N3218">
        <v>1</v>
      </c>
      <c r="O3218">
        <v>17.5</v>
      </c>
      <c r="P3218" t="s">
        <v>14512</v>
      </c>
      <c r="Q3218">
        <f t="shared" si="50"/>
        <v>21085</v>
      </c>
      <c r="R3218">
        <f>IF(COUNTIF($A$2:A3218,A3218)=1,Q3218,"")</f>
        <v>21085</v>
      </c>
    </row>
    <row r="3219" spans="1:18">
      <c r="A3219" t="s">
        <v>5405</v>
      </c>
      <c r="B3219" t="s">
        <v>3454</v>
      </c>
      <c r="C3219" t="s">
        <v>17587</v>
      </c>
      <c r="D3219" t="s">
        <v>60</v>
      </c>
      <c r="E3219" t="s">
        <v>14558</v>
      </c>
      <c r="F3219" t="s">
        <v>19390</v>
      </c>
      <c r="G3219" t="s">
        <v>67</v>
      </c>
      <c r="H3219" t="s">
        <v>15448</v>
      </c>
      <c r="I3219" t="s">
        <v>2160</v>
      </c>
      <c r="J3219" s="28"/>
      <c r="K3219" s="28">
        <v>44979</v>
      </c>
      <c r="L3219">
        <v>90</v>
      </c>
      <c r="M3219">
        <v>0</v>
      </c>
      <c r="N3219">
        <v>1</v>
      </c>
      <c r="O3219">
        <v>7.5</v>
      </c>
      <c r="P3219" t="s">
        <v>14516</v>
      </c>
      <c r="Q3219">
        <f t="shared" si="50"/>
        <v>17148</v>
      </c>
      <c r="R3219">
        <f>IF(COUNTIF($A$2:A3219,A3219)=1,Q3219,"")</f>
        <v>17148</v>
      </c>
    </row>
    <row r="3220" spans="1:18">
      <c r="A3220" t="s">
        <v>10968</v>
      </c>
      <c r="B3220" t="s">
        <v>2478</v>
      </c>
      <c r="C3220" t="s">
        <v>15437</v>
      </c>
      <c r="D3220" t="s">
        <v>100</v>
      </c>
      <c r="E3220" t="s">
        <v>14590</v>
      </c>
      <c r="F3220" t="s">
        <v>19391</v>
      </c>
      <c r="G3220" t="s">
        <v>90</v>
      </c>
      <c r="H3220" t="s">
        <v>14630</v>
      </c>
      <c r="I3220" t="s">
        <v>3730</v>
      </c>
      <c r="J3220" s="28">
        <v>45342</v>
      </c>
      <c r="K3220" s="28"/>
      <c r="M3220">
        <v>0</v>
      </c>
      <c r="N3220">
        <v>1</v>
      </c>
      <c r="O3220">
        <v>6.6</v>
      </c>
      <c r="P3220" t="s">
        <v>14512</v>
      </c>
      <c r="Q3220">
        <f t="shared" si="50"/>
        <v>8594</v>
      </c>
      <c r="R3220">
        <f>IF(COUNTIF($A$2:A3220,A3220)=1,Q3220,"")</f>
        <v>8594</v>
      </c>
    </row>
    <row r="3221" spans="1:18">
      <c r="A3221" t="s">
        <v>19392</v>
      </c>
      <c r="B3221" t="s">
        <v>8602</v>
      </c>
      <c r="C3221" t="s">
        <v>3098</v>
      </c>
      <c r="D3221" t="s">
        <v>60</v>
      </c>
      <c r="E3221" t="s">
        <v>14558</v>
      </c>
      <c r="F3221" t="s">
        <v>19393</v>
      </c>
      <c r="G3221" t="s">
        <v>14519</v>
      </c>
      <c r="H3221" t="s">
        <v>14571</v>
      </c>
      <c r="I3221" t="s">
        <v>4544</v>
      </c>
      <c r="J3221" s="28">
        <v>45584</v>
      </c>
      <c r="K3221" s="28">
        <v>45704</v>
      </c>
      <c r="L3221">
        <v>141</v>
      </c>
      <c r="M3221">
        <v>0</v>
      </c>
      <c r="N3221">
        <v>1</v>
      </c>
      <c r="O3221">
        <v>26.3</v>
      </c>
      <c r="P3221" t="s">
        <v>14512</v>
      </c>
      <c r="Q3221">
        <f t="shared" si="50"/>
        <v>8395</v>
      </c>
      <c r="R3221">
        <f>IF(COUNTIF($A$2:A3221,A3221)=1,Q3221,"")</f>
        <v>8395</v>
      </c>
    </row>
    <row r="3222" spans="1:18">
      <c r="A3222" t="s">
        <v>7353</v>
      </c>
      <c r="B3222" t="s">
        <v>1238</v>
      </c>
      <c r="C3222" t="s">
        <v>3098</v>
      </c>
      <c r="D3222" t="s">
        <v>60</v>
      </c>
      <c r="E3222" t="s">
        <v>14590</v>
      </c>
      <c r="F3222" t="s">
        <v>19394</v>
      </c>
      <c r="G3222" t="s">
        <v>80</v>
      </c>
      <c r="H3222" t="s">
        <v>14574</v>
      </c>
      <c r="I3222" t="s">
        <v>4005</v>
      </c>
      <c r="J3222" s="28">
        <v>45067</v>
      </c>
      <c r="K3222" s="28"/>
      <c r="M3222">
        <v>0</v>
      </c>
      <c r="N3222">
        <v>1</v>
      </c>
      <c r="O3222">
        <v>2.2999999999999998</v>
      </c>
      <c r="P3222" t="s">
        <v>14507</v>
      </c>
      <c r="Q3222">
        <f t="shared" si="50"/>
        <v>11686</v>
      </c>
      <c r="R3222">
        <f>IF(COUNTIF($A$2:A3222,A3222)=1,Q3222,"")</f>
        <v>11686</v>
      </c>
    </row>
    <row r="3223" spans="1:18">
      <c r="A3223" t="s">
        <v>5839</v>
      </c>
      <c r="B3223" t="s">
        <v>2711</v>
      </c>
      <c r="C3223" t="s">
        <v>16183</v>
      </c>
      <c r="D3223" t="s">
        <v>73</v>
      </c>
      <c r="E3223" t="s">
        <v>14522</v>
      </c>
      <c r="F3223" t="s">
        <v>19395</v>
      </c>
      <c r="G3223" t="s">
        <v>14519</v>
      </c>
      <c r="H3223" t="s">
        <v>14580</v>
      </c>
      <c r="I3223" t="s">
        <v>1521</v>
      </c>
      <c r="J3223" s="28">
        <v>45194</v>
      </c>
      <c r="K3223" s="28"/>
      <c r="M3223">
        <v>0</v>
      </c>
      <c r="N3223">
        <v>1</v>
      </c>
      <c r="O3223">
        <v>19.3</v>
      </c>
      <c r="P3223" t="s">
        <v>14512</v>
      </c>
      <c r="Q3223">
        <f t="shared" si="50"/>
        <v>47693</v>
      </c>
      <c r="R3223">
        <f>IF(COUNTIF($A$2:A3223,A3223)=1,Q3223,"")</f>
        <v>47693</v>
      </c>
    </row>
    <row r="3224" spans="1:18">
      <c r="A3224" t="s">
        <v>6434</v>
      </c>
      <c r="B3224" t="s">
        <v>1363</v>
      </c>
      <c r="C3224" t="s">
        <v>16728</v>
      </c>
      <c r="D3224" t="s">
        <v>119</v>
      </c>
      <c r="E3224" t="s">
        <v>14590</v>
      </c>
      <c r="F3224" t="s">
        <v>19396</v>
      </c>
      <c r="G3224" t="s">
        <v>90</v>
      </c>
      <c r="H3224" t="s">
        <v>16366</v>
      </c>
      <c r="I3224" t="s">
        <v>240</v>
      </c>
      <c r="J3224" s="28">
        <v>44703</v>
      </c>
      <c r="K3224" s="28"/>
      <c r="M3224">
        <v>0</v>
      </c>
      <c r="N3224">
        <v>1</v>
      </c>
      <c r="O3224">
        <v>13.8</v>
      </c>
      <c r="P3224" t="s">
        <v>14550</v>
      </c>
      <c r="Q3224">
        <f t="shared" si="50"/>
        <v>2545</v>
      </c>
      <c r="R3224">
        <f>IF(COUNTIF($A$2:A3224,A3224)=1,Q3224,"")</f>
        <v>2545</v>
      </c>
    </row>
    <row r="3225" spans="1:18">
      <c r="A3225" t="s">
        <v>7971</v>
      </c>
      <c r="B3225" t="s">
        <v>2307</v>
      </c>
      <c r="C3225" t="s">
        <v>14836</v>
      </c>
      <c r="D3225" t="s">
        <v>100</v>
      </c>
      <c r="E3225" t="s">
        <v>14509</v>
      </c>
      <c r="F3225" t="s">
        <v>19397</v>
      </c>
      <c r="G3225" t="s">
        <v>14519</v>
      </c>
      <c r="H3225" t="s">
        <v>14511</v>
      </c>
      <c r="I3225" t="s">
        <v>2883</v>
      </c>
      <c r="J3225" s="28">
        <v>45630</v>
      </c>
      <c r="K3225" s="28"/>
      <c r="M3225">
        <v>0</v>
      </c>
      <c r="N3225">
        <v>1</v>
      </c>
      <c r="O3225">
        <v>9.1999999999999993</v>
      </c>
      <c r="P3225" t="s">
        <v>14512</v>
      </c>
      <c r="Q3225">
        <f t="shared" si="50"/>
        <v>2606</v>
      </c>
      <c r="R3225">
        <f>IF(COUNTIF($A$2:A3225,A3225)=1,Q3225,"")</f>
        <v>2606</v>
      </c>
    </row>
    <row r="3226" spans="1:18">
      <c r="A3226" t="s">
        <v>19398</v>
      </c>
      <c r="B3226" t="s">
        <v>2825</v>
      </c>
      <c r="C3226" t="s">
        <v>15442</v>
      </c>
      <c r="D3226" t="s">
        <v>52</v>
      </c>
      <c r="E3226" t="s">
        <v>14504</v>
      </c>
      <c r="F3226" t="s">
        <v>19399</v>
      </c>
      <c r="G3226" t="s">
        <v>133</v>
      </c>
      <c r="H3226" t="s">
        <v>14682</v>
      </c>
      <c r="I3226" t="s">
        <v>1571</v>
      </c>
      <c r="J3226" s="28">
        <v>45687</v>
      </c>
      <c r="K3226" s="28"/>
      <c r="M3226">
        <v>0</v>
      </c>
      <c r="N3226">
        <v>1</v>
      </c>
      <c r="O3226">
        <v>17.2</v>
      </c>
      <c r="P3226" t="s">
        <v>14550</v>
      </c>
      <c r="Q3226">
        <f t="shared" si="50"/>
        <v>106691</v>
      </c>
      <c r="R3226">
        <f>IF(COUNTIF($A$2:A3226,A3226)=1,Q3226,"")</f>
        <v>106691</v>
      </c>
    </row>
    <row r="3227" spans="1:18">
      <c r="A3227" t="s">
        <v>19400</v>
      </c>
      <c r="B3227" t="s">
        <v>1624</v>
      </c>
      <c r="C3227" t="s">
        <v>3098</v>
      </c>
      <c r="D3227" t="s">
        <v>73</v>
      </c>
      <c r="E3227" t="s">
        <v>14558</v>
      </c>
      <c r="F3227" t="s">
        <v>19401</v>
      </c>
      <c r="G3227" t="s">
        <v>80</v>
      </c>
      <c r="H3227" t="s">
        <v>14537</v>
      </c>
      <c r="I3227" t="s">
        <v>1758</v>
      </c>
      <c r="J3227" s="28">
        <v>44853</v>
      </c>
      <c r="K3227" s="28">
        <v>44938</v>
      </c>
      <c r="L3227">
        <v>185</v>
      </c>
      <c r="M3227">
        <v>0</v>
      </c>
      <c r="N3227">
        <v>1</v>
      </c>
      <c r="O3227">
        <v>3.8</v>
      </c>
      <c r="P3227" t="s">
        <v>14512</v>
      </c>
      <c r="Q3227">
        <f t="shared" si="50"/>
        <v>11639</v>
      </c>
      <c r="R3227">
        <f>IF(COUNTIF($A$2:A3227,A3227)=1,Q3227,"")</f>
        <v>11639</v>
      </c>
    </row>
    <row r="3228" spans="1:18">
      <c r="A3228" t="s">
        <v>9699</v>
      </c>
      <c r="B3228" t="s">
        <v>11158</v>
      </c>
      <c r="C3228" t="s">
        <v>16786</v>
      </c>
      <c r="D3228" t="s">
        <v>52</v>
      </c>
      <c r="E3228" t="s">
        <v>14543</v>
      </c>
      <c r="F3228" t="s">
        <v>19402</v>
      </c>
      <c r="G3228" t="s">
        <v>74</v>
      </c>
      <c r="H3228" t="s">
        <v>14560</v>
      </c>
      <c r="I3228" t="s">
        <v>19403</v>
      </c>
      <c r="J3228" s="28">
        <v>45464</v>
      </c>
      <c r="K3228" s="28">
        <v>45369</v>
      </c>
      <c r="L3228">
        <v>22</v>
      </c>
      <c r="M3228">
        <v>1</v>
      </c>
      <c r="N3228">
        <v>1</v>
      </c>
      <c r="O3228">
        <v>17.3</v>
      </c>
      <c r="P3228" t="s">
        <v>14507</v>
      </c>
      <c r="Q3228">
        <f t="shared" si="50"/>
        <v>160813</v>
      </c>
      <c r="R3228">
        <f>IF(COUNTIF($A$2:A3228,A3228)=1,Q3228,"")</f>
        <v>160813</v>
      </c>
    </row>
    <row r="3229" spans="1:18">
      <c r="A3229" t="s">
        <v>7804</v>
      </c>
      <c r="B3229" t="s">
        <v>3257</v>
      </c>
      <c r="C3229" t="s">
        <v>16315</v>
      </c>
      <c r="D3229" t="s">
        <v>100</v>
      </c>
      <c r="E3229" t="s">
        <v>14504</v>
      </c>
      <c r="F3229" t="s">
        <v>19404</v>
      </c>
      <c r="G3229" t="s">
        <v>67</v>
      </c>
      <c r="H3229" t="s">
        <v>14565</v>
      </c>
      <c r="I3229" t="s">
        <v>7377</v>
      </c>
      <c r="J3229" s="28">
        <v>45338</v>
      </c>
      <c r="K3229" s="28"/>
      <c r="M3229">
        <v>0</v>
      </c>
      <c r="N3229">
        <v>1</v>
      </c>
      <c r="O3229">
        <v>10.4</v>
      </c>
      <c r="P3229" t="s">
        <v>14512</v>
      </c>
      <c r="Q3229">
        <f t="shared" si="50"/>
        <v>8127</v>
      </c>
      <c r="R3229">
        <f>IF(COUNTIF($A$2:A3229,A3229)=1,Q3229,"")</f>
        <v>8127</v>
      </c>
    </row>
    <row r="3230" spans="1:18">
      <c r="A3230" t="s">
        <v>4897</v>
      </c>
      <c r="B3230" t="s">
        <v>6006</v>
      </c>
      <c r="C3230" t="s">
        <v>15036</v>
      </c>
      <c r="D3230" t="s">
        <v>52</v>
      </c>
      <c r="E3230" t="s">
        <v>14504</v>
      </c>
      <c r="F3230" t="s">
        <v>19405</v>
      </c>
      <c r="G3230" t="s">
        <v>61</v>
      </c>
      <c r="H3230" t="s">
        <v>14798</v>
      </c>
      <c r="I3230" t="s">
        <v>2909</v>
      </c>
      <c r="J3230" s="28">
        <v>45700</v>
      </c>
      <c r="K3230" s="28"/>
      <c r="M3230">
        <v>0</v>
      </c>
      <c r="N3230">
        <v>1</v>
      </c>
      <c r="O3230">
        <v>11.6</v>
      </c>
      <c r="P3230" t="s">
        <v>14507</v>
      </c>
      <c r="Q3230">
        <f t="shared" si="50"/>
        <v>195438</v>
      </c>
      <c r="R3230">
        <f>IF(COUNTIF($A$2:A3230,A3230)=1,Q3230,"")</f>
        <v>195438</v>
      </c>
    </row>
    <row r="3231" spans="1:18">
      <c r="A3231" t="s">
        <v>19406</v>
      </c>
      <c r="B3231" t="s">
        <v>2777</v>
      </c>
      <c r="C3231" t="s">
        <v>15636</v>
      </c>
      <c r="D3231" t="s">
        <v>73</v>
      </c>
      <c r="E3231" t="s">
        <v>14590</v>
      </c>
      <c r="F3231" t="s">
        <v>19407</v>
      </c>
      <c r="G3231" t="s">
        <v>61</v>
      </c>
      <c r="H3231" t="s">
        <v>14630</v>
      </c>
      <c r="I3231" t="s">
        <v>6035</v>
      </c>
      <c r="J3231" s="28">
        <v>45494</v>
      </c>
      <c r="K3231" s="28"/>
      <c r="M3231">
        <v>0</v>
      </c>
      <c r="N3231">
        <v>1</v>
      </c>
      <c r="P3231" t="s">
        <v>14524</v>
      </c>
      <c r="Q3231">
        <f t="shared" si="50"/>
        <v>45612</v>
      </c>
      <c r="R3231">
        <f>IF(COUNTIF($A$2:A3231,A3231)=1,Q3231,"")</f>
        <v>45612</v>
      </c>
    </row>
    <row r="3232" spans="1:18">
      <c r="A3232" t="s">
        <v>7369</v>
      </c>
      <c r="B3232" t="s">
        <v>4419</v>
      </c>
      <c r="C3232" t="s">
        <v>3098</v>
      </c>
      <c r="D3232" t="s">
        <v>60</v>
      </c>
      <c r="E3232" t="s">
        <v>14509</v>
      </c>
      <c r="F3232" t="s">
        <v>19408</v>
      </c>
      <c r="G3232" t="s">
        <v>67</v>
      </c>
      <c r="H3232" t="s">
        <v>14574</v>
      </c>
      <c r="I3232" t="s">
        <v>1405</v>
      </c>
      <c r="J3232" s="28">
        <v>44808</v>
      </c>
      <c r="K3232" s="28"/>
      <c r="M3232">
        <v>0</v>
      </c>
      <c r="N3232">
        <v>1</v>
      </c>
      <c r="P3232" t="s">
        <v>14512</v>
      </c>
      <c r="Q3232">
        <f t="shared" si="50"/>
        <v>9765</v>
      </c>
      <c r="R3232">
        <f>IF(COUNTIF($A$2:A3232,A3232)=1,Q3232,"")</f>
        <v>9765</v>
      </c>
    </row>
    <row r="3233" spans="1:18">
      <c r="A3233" t="s">
        <v>3259</v>
      </c>
      <c r="B3233" t="s">
        <v>1715</v>
      </c>
      <c r="C3233" t="s">
        <v>16752</v>
      </c>
      <c r="D3233" t="s">
        <v>60</v>
      </c>
      <c r="E3233" t="s">
        <v>14590</v>
      </c>
      <c r="F3233" t="s">
        <v>19409</v>
      </c>
      <c r="G3233" t="s">
        <v>133</v>
      </c>
      <c r="H3233" t="s">
        <v>14692</v>
      </c>
      <c r="I3233" t="s">
        <v>335</v>
      </c>
      <c r="J3233" s="28">
        <v>45190</v>
      </c>
      <c r="K3233" s="28"/>
      <c r="M3233">
        <v>0</v>
      </c>
      <c r="N3233">
        <v>1</v>
      </c>
      <c r="O3233">
        <v>21.1</v>
      </c>
      <c r="P3233" t="s">
        <v>14512</v>
      </c>
      <c r="Q3233">
        <f t="shared" si="50"/>
        <v>9928</v>
      </c>
      <c r="R3233">
        <f>IF(COUNTIF($A$2:A3233,A3233)=1,Q3233,"")</f>
        <v>9928</v>
      </c>
    </row>
    <row r="3234" spans="1:18">
      <c r="A3234" t="s">
        <v>4864</v>
      </c>
      <c r="B3234" t="s">
        <v>2122</v>
      </c>
      <c r="C3234" t="s">
        <v>15275</v>
      </c>
      <c r="D3234" t="s">
        <v>52</v>
      </c>
      <c r="E3234" t="s">
        <v>14522</v>
      </c>
      <c r="F3234" t="s">
        <v>19410</v>
      </c>
      <c r="G3234" t="s">
        <v>61</v>
      </c>
      <c r="H3234" t="s">
        <v>14619</v>
      </c>
      <c r="I3234" t="s">
        <v>14079</v>
      </c>
      <c r="J3234" s="28">
        <v>45209</v>
      </c>
      <c r="K3234" s="28"/>
      <c r="M3234">
        <v>0</v>
      </c>
      <c r="N3234">
        <v>1</v>
      </c>
      <c r="O3234">
        <v>31.9</v>
      </c>
      <c r="P3234" t="s">
        <v>14512</v>
      </c>
      <c r="Q3234">
        <f t="shared" si="50"/>
        <v>172256</v>
      </c>
      <c r="R3234">
        <f>IF(COUNTIF($A$2:A3234,A3234)=1,Q3234,"")</f>
        <v>172256</v>
      </c>
    </row>
    <row r="3235" spans="1:18">
      <c r="A3235" t="s">
        <v>19411</v>
      </c>
      <c r="B3235" t="s">
        <v>5446</v>
      </c>
      <c r="C3235" t="s">
        <v>14660</v>
      </c>
      <c r="D3235" t="s">
        <v>100</v>
      </c>
      <c r="E3235" t="s">
        <v>14517</v>
      </c>
      <c r="F3235" t="s">
        <v>14531</v>
      </c>
      <c r="G3235" t="s">
        <v>80</v>
      </c>
      <c r="H3235" t="s">
        <v>14540</v>
      </c>
      <c r="I3235" t="s">
        <v>856</v>
      </c>
      <c r="J3235" s="28">
        <v>45711</v>
      </c>
      <c r="K3235" s="28"/>
      <c r="M3235">
        <v>0</v>
      </c>
      <c r="N3235">
        <v>1</v>
      </c>
      <c r="O3235">
        <v>6.4</v>
      </c>
      <c r="P3235" t="s">
        <v>14550</v>
      </c>
      <c r="Q3235">
        <f t="shared" si="50"/>
        <v>4000</v>
      </c>
      <c r="R3235">
        <f>IF(COUNTIF($A$2:A3235,A3235)=1,Q3235,"")</f>
        <v>4000</v>
      </c>
    </row>
    <row r="3236" spans="1:18">
      <c r="A3236" t="s">
        <v>19412</v>
      </c>
      <c r="B3236" t="s">
        <v>1811</v>
      </c>
      <c r="C3236" t="s">
        <v>16556</v>
      </c>
      <c r="D3236" t="s">
        <v>52</v>
      </c>
      <c r="E3236" t="s">
        <v>14509</v>
      </c>
      <c r="F3236" t="s">
        <v>19413</v>
      </c>
      <c r="G3236" t="s">
        <v>80</v>
      </c>
      <c r="H3236" t="s">
        <v>14766</v>
      </c>
      <c r="I3236" t="s">
        <v>2196</v>
      </c>
      <c r="J3236" s="28">
        <v>45383</v>
      </c>
      <c r="K3236" s="28"/>
      <c r="M3236">
        <v>0</v>
      </c>
      <c r="N3236">
        <v>1</v>
      </c>
      <c r="O3236">
        <v>24.9</v>
      </c>
      <c r="P3236" t="s">
        <v>14524</v>
      </c>
      <c r="Q3236">
        <f t="shared" si="50"/>
        <v>127000</v>
      </c>
      <c r="R3236">
        <f>IF(COUNTIF($A$2:A3236,A3236)=1,Q3236,"")</f>
        <v>127000</v>
      </c>
    </row>
    <row r="3237" spans="1:18">
      <c r="A3237" t="s">
        <v>11578</v>
      </c>
      <c r="B3237" t="s">
        <v>6243</v>
      </c>
      <c r="C3237" t="s">
        <v>16675</v>
      </c>
      <c r="D3237" t="s">
        <v>100</v>
      </c>
      <c r="E3237" t="s">
        <v>14504</v>
      </c>
      <c r="F3237" t="s">
        <v>15164</v>
      </c>
      <c r="G3237" t="s">
        <v>80</v>
      </c>
      <c r="H3237" t="s">
        <v>14574</v>
      </c>
      <c r="I3237" t="s">
        <v>2215</v>
      </c>
      <c r="J3237" s="28">
        <v>45330</v>
      </c>
      <c r="K3237" s="28"/>
      <c r="M3237">
        <v>0</v>
      </c>
      <c r="N3237">
        <v>1</v>
      </c>
      <c r="O3237">
        <v>18.7</v>
      </c>
      <c r="P3237" t="s">
        <v>14507</v>
      </c>
      <c r="Q3237">
        <f t="shared" si="50"/>
        <v>9000</v>
      </c>
      <c r="R3237">
        <f>IF(COUNTIF($A$2:A3237,A3237)=1,Q3237,"")</f>
        <v>9000</v>
      </c>
    </row>
    <row r="3238" spans="1:18">
      <c r="A3238" t="s">
        <v>19414</v>
      </c>
      <c r="B3238" t="s">
        <v>1428</v>
      </c>
      <c r="C3238" t="s">
        <v>3098</v>
      </c>
      <c r="D3238" t="s">
        <v>100</v>
      </c>
      <c r="E3238" t="s">
        <v>14509</v>
      </c>
      <c r="F3238" t="s">
        <v>19415</v>
      </c>
      <c r="G3238" t="s">
        <v>14588</v>
      </c>
      <c r="H3238" t="s">
        <v>14754</v>
      </c>
      <c r="I3238" t="s">
        <v>889</v>
      </c>
      <c r="J3238" s="28">
        <v>45234</v>
      </c>
      <c r="K3238" s="28"/>
      <c r="M3238">
        <v>0</v>
      </c>
      <c r="N3238">
        <v>1</v>
      </c>
      <c r="O3238">
        <v>9.6999999999999993</v>
      </c>
      <c r="P3238" t="s">
        <v>14512</v>
      </c>
      <c r="Q3238">
        <f t="shared" si="50"/>
        <v>3309</v>
      </c>
      <c r="R3238">
        <f>IF(COUNTIF($A$2:A3238,A3238)=1,Q3238,"")</f>
        <v>3309</v>
      </c>
    </row>
    <row r="3239" spans="1:18">
      <c r="A3239" t="s">
        <v>8578</v>
      </c>
      <c r="B3239" t="s">
        <v>16028</v>
      </c>
      <c r="C3239" t="s">
        <v>3098</v>
      </c>
      <c r="D3239" t="s">
        <v>52</v>
      </c>
      <c r="E3239" t="s">
        <v>14504</v>
      </c>
      <c r="F3239" t="s">
        <v>19416</v>
      </c>
      <c r="G3239" t="s">
        <v>90</v>
      </c>
      <c r="H3239" t="s">
        <v>14506</v>
      </c>
      <c r="I3239" t="s">
        <v>10822</v>
      </c>
      <c r="J3239" s="28">
        <v>45213</v>
      </c>
      <c r="K3239" s="28"/>
      <c r="M3239">
        <v>0</v>
      </c>
      <c r="N3239">
        <v>1</v>
      </c>
      <c r="O3239">
        <v>33</v>
      </c>
      <c r="P3239" t="s">
        <v>14507</v>
      </c>
      <c r="Q3239">
        <f t="shared" si="50"/>
        <v>138999</v>
      </c>
      <c r="R3239">
        <f>IF(COUNTIF($A$2:A3239,A3239)=1,Q3239,"")</f>
        <v>138999</v>
      </c>
    </row>
    <row r="3240" spans="1:18">
      <c r="A3240" t="s">
        <v>19417</v>
      </c>
      <c r="B3240" t="s">
        <v>525</v>
      </c>
      <c r="C3240" t="s">
        <v>3098</v>
      </c>
      <c r="D3240" t="s">
        <v>52</v>
      </c>
      <c r="E3240" t="s">
        <v>14558</v>
      </c>
      <c r="F3240" t="s">
        <v>19418</v>
      </c>
      <c r="G3240" t="s">
        <v>80</v>
      </c>
      <c r="H3240" t="s">
        <v>14574</v>
      </c>
      <c r="I3240" t="s">
        <v>1622</v>
      </c>
      <c r="J3240" s="28"/>
      <c r="K3240" s="28">
        <v>45465</v>
      </c>
      <c r="L3240">
        <v>20</v>
      </c>
      <c r="M3240">
        <v>0</v>
      </c>
      <c r="N3240">
        <v>1</v>
      </c>
      <c r="P3240" t="s">
        <v>14512</v>
      </c>
      <c r="Q3240">
        <f t="shared" si="50"/>
        <v>69699</v>
      </c>
      <c r="R3240">
        <f>IF(COUNTIF($A$2:A3240,A3240)=1,Q3240,"")</f>
        <v>69699</v>
      </c>
    </row>
    <row r="3241" spans="1:18">
      <c r="A3241" t="s">
        <v>10596</v>
      </c>
      <c r="B3241" t="s">
        <v>841</v>
      </c>
      <c r="C3241" t="s">
        <v>16556</v>
      </c>
      <c r="D3241" t="s">
        <v>60</v>
      </c>
      <c r="E3241" t="s">
        <v>14558</v>
      </c>
      <c r="F3241" t="s">
        <v>14787</v>
      </c>
      <c r="G3241" t="s">
        <v>80</v>
      </c>
      <c r="H3241" t="s">
        <v>14540</v>
      </c>
      <c r="I3241" t="s">
        <v>1967</v>
      </c>
      <c r="J3241" s="28">
        <v>44914</v>
      </c>
      <c r="K3241" s="28">
        <v>45069</v>
      </c>
      <c r="L3241">
        <v>177</v>
      </c>
      <c r="M3241">
        <v>0</v>
      </c>
      <c r="N3241">
        <v>1</v>
      </c>
      <c r="O3241">
        <v>19</v>
      </c>
      <c r="P3241" t="s">
        <v>14516</v>
      </c>
      <c r="Q3241">
        <f t="shared" si="50"/>
        <v>10000</v>
      </c>
      <c r="R3241">
        <f>IF(COUNTIF($A$2:A3241,A3241)=1,Q3241,"")</f>
        <v>10000</v>
      </c>
    </row>
    <row r="3242" spans="1:18">
      <c r="A3242" t="s">
        <v>19419</v>
      </c>
      <c r="B3242" t="s">
        <v>1186</v>
      </c>
      <c r="C3242" t="s">
        <v>15275</v>
      </c>
      <c r="D3242" t="s">
        <v>73</v>
      </c>
      <c r="E3242" t="s">
        <v>14509</v>
      </c>
      <c r="F3242" t="s">
        <v>19420</v>
      </c>
      <c r="G3242" t="s">
        <v>90</v>
      </c>
      <c r="H3242" t="s">
        <v>14619</v>
      </c>
      <c r="I3242" t="s">
        <v>1402</v>
      </c>
      <c r="J3242" s="28">
        <v>45479</v>
      </c>
      <c r="K3242" s="28"/>
      <c r="M3242">
        <v>0</v>
      </c>
      <c r="N3242">
        <v>1</v>
      </c>
      <c r="P3242" t="s">
        <v>14524</v>
      </c>
      <c r="Q3242">
        <f t="shared" si="50"/>
        <v>31892</v>
      </c>
      <c r="R3242">
        <f>IF(COUNTIF($A$2:A3242,A3242)=1,Q3242,"")</f>
        <v>31892</v>
      </c>
    </row>
    <row r="3243" spans="1:18">
      <c r="A3243" t="s">
        <v>19421</v>
      </c>
      <c r="B3243" t="s">
        <v>1032</v>
      </c>
      <c r="C3243" t="s">
        <v>17831</v>
      </c>
      <c r="D3243" t="s">
        <v>100</v>
      </c>
      <c r="E3243" t="s">
        <v>14509</v>
      </c>
      <c r="F3243" t="s">
        <v>19422</v>
      </c>
      <c r="G3243" t="s">
        <v>133</v>
      </c>
      <c r="H3243" t="s">
        <v>14553</v>
      </c>
      <c r="I3243" t="s">
        <v>1226</v>
      </c>
      <c r="J3243" s="28">
        <v>44710</v>
      </c>
      <c r="K3243" s="28"/>
      <c r="M3243">
        <v>0</v>
      </c>
      <c r="N3243">
        <v>1</v>
      </c>
      <c r="O3243">
        <v>31.2</v>
      </c>
      <c r="P3243" t="s">
        <v>14550</v>
      </c>
      <c r="Q3243">
        <f t="shared" si="50"/>
        <v>8450</v>
      </c>
      <c r="R3243">
        <f>IF(COUNTIF($A$2:A3243,A3243)=1,Q3243,"")</f>
        <v>8450</v>
      </c>
    </row>
    <row r="3244" spans="1:18">
      <c r="A3244" t="s">
        <v>10106</v>
      </c>
      <c r="B3244" t="s">
        <v>1665</v>
      </c>
      <c r="C3244" t="s">
        <v>15855</v>
      </c>
      <c r="D3244" t="s">
        <v>73</v>
      </c>
      <c r="E3244" t="s">
        <v>14522</v>
      </c>
      <c r="F3244" t="s">
        <v>14897</v>
      </c>
      <c r="G3244" t="s">
        <v>61</v>
      </c>
      <c r="H3244" t="s">
        <v>14568</v>
      </c>
      <c r="I3244" t="s">
        <v>10960</v>
      </c>
      <c r="J3244" s="28">
        <v>45599</v>
      </c>
      <c r="K3244" s="28"/>
      <c r="M3244">
        <v>0</v>
      </c>
      <c r="N3244">
        <v>1</v>
      </c>
      <c r="O3244">
        <v>13.5</v>
      </c>
      <c r="P3244" t="s">
        <v>14524</v>
      </c>
      <c r="Q3244">
        <f t="shared" si="50"/>
        <v>29000</v>
      </c>
      <c r="R3244">
        <f>IF(COUNTIF($A$2:A3244,A3244)=1,Q3244,"")</f>
        <v>29000</v>
      </c>
    </row>
    <row r="3245" spans="1:18">
      <c r="A3245" t="s">
        <v>13429</v>
      </c>
      <c r="B3245" t="s">
        <v>2045</v>
      </c>
      <c r="C3245" t="s">
        <v>14513</v>
      </c>
      <c r="D3245" t="s">
        <v>100</v>
      </c>
      <c r="E3245" t="s">
        <v>14509</v>
      </c>
      <c r="F3245" t="s">
        <v>19423</v>
      </c>
      <c r="G3245" t="s">
        <v>133</v>
      </c>
      <c r="H3245" t="s">
        <v>14619</v>
      </c>
      <c r="I3245" t="s">
        <v>1760</v>
      </c>
      <c r="J3245" s="28">
        <v>45488</v>
      </c>
      <c r="K3245" s="28"/>
      <c r="M3245">
        <v>0</v>
      </c>
      <c r="N3245">
        <v>1</v>
      </c>
      <c r="O3245">
        <v>4.7</v>
      </c>
      <c r="P3245" t="s">
        <v>14516</v>
      </c>
      <c r="Q3245">
        <f t="shared" si="50"/>
        <v>4814</v>
      </c>
      <c r="R3245">
        <f>IF(COUNTIF($A$2:A3245,A3245)=1,Q3245,"")</f>
        <v>4814</v>
      </c>
    </row>
    <row r="3246" spans="1:18">
      <c r="A3246" t="s">
        <v>19424</v>
      </c>
      <c r="B3246" t="s">
        <v>1985</v>
      </c>
      <c r="C3246" t="s">
        <v>17330</v>
      </c>
      <c r="D3246" t="s">
        <v>73</v>
      </c>
      <c r="E3246" t="s">
        <v>14522</v>
      </c>
      <c r="F3246" t="s">
        <v>19425</v>
      </c>
      <c r="G3246" t="s">
        <v>14588</v>
      </c>
      <c r="H3246" t="s">
        <v>14545</v>
      </c>
      <c r="I3246" t="s">
        <v>2659</v>
      </c>
      <c r="J3246" s="28">
        <v>45567</v>
      </c>
      <c r="K3246" s="28"/>
      <c r="M3246">
        <v>0</v>
      </c>
      <c r="N3246">
        <v>1</v>
      </c>
      <c r="O3246">
        <v>15.4</v>
      </c>
      <c r="P3246" t="s">
        <v>14507</v>
      </c>
      <c r="Q3246">
        <f t="shared" si="50"/>
        <v>43700</v>
      </c>
      <c r="R3246">
        <f>IF(COUNTIF($A$2:A3246,A3246)=1,Q3246,"")</f>
        <v>43700</v>
      </c>
    </row>
    <row r="3247" spans="1:18">
      <c r="A3247" t="s">
        <v>4832</v>
      </c>
      <c r="B3247" t="s">
        <v>2944</v>
      </c>
      <c r="C3247" t="s">
        <v>17387</v>
      </c>
      <c r="D3247" t="s">
        <v>100</v>
      </c>
      <c r="E3247" t="s">
        <v>14543</v>
      </c>
      <c r="F3247" t="s">
        <v>19426</v>
      </c>
      <c r="G3247" t="s">
        <v>133</v>
      </c>
      <c r="H3247" t="s">
        <v>14635</v>
      </c>
      <c r="I3247" t="s">
        <v>992</v>
      </c>
      <c r="J3247" s="28">
        <v>44901</v>
      </c>
      <c r="K3247" s="28">
        <v>44995</v>
      </c>
      <c r="L3247">
        <v>187</v>
      </c>
      <c r="M3247">
        <v>1</v>
      </c>
      <c r="N3247">
        <v>1</v>
      </c>
      <c r="O3247">
        <v>30.3</v>
      </c>
      <c r="P3247" t="s">
        <v>14507</v>
      </c>
      <c r="Q3247">
        <f t="shared" si="50"/>
        <v>8562</v>
      </c>
      <c r="R3247">
        <f>IF(COUNTIF($A$2:A3247,A3247)=1,Q3247,"")</f>
        <v>8562</v>
      </c>
    </row>
    <row r="3248" spans="1:18">
      <c r="A3248" t="s">
        <v>19427</v>
      </c>
      <c r="B3248" t="s">
        <v>4308</v>
      </c>
      <c r="C3248" t="s">
        <v>15168</v>
      </c>
      <c r="D3248" t="s">
        <v>73</v>
      </c>
      <c r="E3248" t="s">
        <v>14509</v>
      </c>
      <c r="F3248" t="s">
        <v>19428</v>
      </c>
      <c r="G3248" t="s">
        <v>133</v>
      </c>
      <c r="H3248" t="s">
        <v>14630</v>
      </c>
      <c r="I3248" t="s">
        <v>935</v>
      </c>
      <c r="J3248" s="28">
        <v>44980</v>
      </c>
      <c r="K3248" s="28"/>
      <c r="M3248">
        <v>0</v>
      </c>
      <c r="N3248">
        <v>1</v>
      </c>
      <c r="P3248" t="s">
        <v>14524</v>
      </c>
      <c r="Q3248">
        <f t="shared" si="50"/>
        <v>47769</v>
      </c>
      <c r="R3248">
        <f>IF(COUNTIF($A$2:A3248,A3248)=1,Q3248,"")</f>
        <v>47769</v>
      </c>
    </row>
    <row r="3249" spans="1:18">
      <c r="A3249" t="s">
        <v>19429</v>
      </c>
      <c r="B3249" t="s">
        <v>1973</v>
      </c>
      <c r="C3249" t="s">
        <v>15090</v>
      </c>
      <c r="D3249" t="s">
        <v>73</v>
      </c>
      <c r="E3249" t="s">
        <v>14522</v>
      </c>
      <c r="F3249" t="s">
        <v>19430</v>
      </c>
      <c r="G3249" t="s">
        <v>74</v>
      </c>
      <c r="H3249" t="s">
        <v>14635</v>
      </c>
      <c r="I3249" t="s">
        <v>1167</v>
      </c>
      <c r="J3249" s="28">
        <v>45561</v>
      </c>
      <c r="K3249" s="28"/>
      <c r="M3249">
        <v>0</v>
      </c>
      <c r="N3249">
        <v>1</v>
      </c>
      <c r="O3249">
        <v>31</v>
      </c>
      <c r="P3249" t="s">
        <v>14507</v>
      </c>
      <c r="Q3249">
        <f t="shared" si="50"/>
        <v>47840</v>
      </c>
      <c r="R3249">
        <f>IF(COUNTIF($A$2:A3249,A3249)=1,Q3249,"")</f>
        <v>47840</v>
      </c>
    </row>
    <row r="3250" spans="1:18">
      <c r="A3250" t="s">
        <v>6520</v>
      </c>
      <c r="B3250" t="s">
        <v>7820</v>
      </c>
      <c r="C3250" t="s">
        <v>15284</v>
      </c>
      <c r="D3250" t="s">
        <v>73</v>
      </c>
      <c r="E3250" t="s">
        <v>14543</v>
      </c>
      <c r="F3250" t="s">
        <v>19431</v>
      </c>
      <c r="G3250" t="s">
        <v>67</v>
      </c>
      <c r="H3250" t="s">
        <v>14803</v>
      </c>
      <c r="I3250" t="s">
        <v>11221</v>
      </c>
      <c r="J3250" s="28">
        <v>45164</v>
      </c>
      <c r="K3250" s="28">
        <v>45147</v>
      </c>
      <c r="L3250">
        <v>121</v>
      </c>
      <c r="M3250">
        <v>0</v>
      </c>
      <c r="N3250">
        <v>1</v>
      </c>
      <c r="O3250">
        <v>12.9</v>
      </c>
      <c r="P3250" t="s">
        <v>14512</v>
      </c>
      <c r="Q3250">
        <f t="shared" si="50"/>
        <v>38090</v>
      </c>
      <c r="R3250">
        <f>IF(COUNTIF($A$2:A3250,A3250)=1,Q3250,"")</f>
        <v>38090</v>
      </c>
    </row>
    <row r="3251" spans="1:18">
      <c r="A3251" t="s">
        <v>19432</v>
      </c>
      <c r="B3251" t="s">
        <v>1966</v>
      </c>
      <c r="C3251" t="s">
        <v>14944</v>
      </c>
      <c r="D3251" t="s">
        <v>119</v>
      </c>
      <c r="E3251" t="s">
        <v>14558</v>
      </c>
      <c r="F3251" t="s">
        <v>19433</v>
      </c>
      <c r="G3251" t="s">
        <v>14588</v>
      </c>
      <c r="H3251" t="s">
        <v>14678</v>
      </c>
      <c r="I3251" t="s">
        <v>1271</v>
      </c>
      <c r="J3251" s="28">
        <v>45746</v>
      </c>
      <c r="K3251" s="28">
        <v>45661</v>
      </c>
      <c r="L3251">
        <v>74</v>
      </c>
      <c r="M3251">
        <v>0</v>
      </c>
      <c r="N3251">
        <v>1</v>
      </c>
      <c r="O3251">
        <v>21.2</v>
      </c>
      <c r="P3251" t="s">
        <v>14524</v>
      </c>
      <c r="Q3251">
        <f t="shared" si="50"/>
        <v>3750</v>
      </c>
      <c r="R3251">
        <f>IF(COUNTIF($A$2:A3251,A3251)=1,Q3251,"")</f>
        <v>3750</v>
      </c>
    </row>
    <row r="3252" spans="1:18">
      <c r="A3252" t="s">
        <v>19434</v>
      </c>
      <c r="B3252" t="s">
        <v>11544</v>
      </c>
      <c r="C3252" t="s">
        <v>3098</v>
      </c>
      <c r="D3252" t="s">
        <v>100</v>
      </c>
      <c r="E3252" t="s">
        <v>14590</v>
      </c>
      <c r="F3252" t="s">
        <v>19435</v>
      </c>
      <c r="G3252" t="s">
        <v>67</v>
      </c>
      <c r="H3252" t="s">
        <v>14540</v>
      </c>
      <c r="I3252" t="s">
        <v>2840</v>
      </c>
      <c r="J3252" s="28">
        <v>44737</v>
      </c>
      <c r="K3252" s="28"/>
      <c r="M3252">
        <v>0</v>
      </c>
      <c r="N3252">
        <v>1</v>
      </c>
      <c r="O3252">
        <v>3.5</v>
      </c>
      <c r="P3252" t="s">
        <v>14524</v>
      </c>
      <c r="Q3252">
        <f t="shared" si="50"/>
        <v>7890</v>
      </c>
      <c r="R3252">
        <f>IF(COUNTIF($A$2:A3252,A3252)=1,Q3252,"")</f>
        <v>7890</v>
      </c>
    </row>
    <row r="3253" spans="1:18">
      <c r="A3253" t="s">
        <v>4562</v>
      </c>
      <c r="B3253" t="s">
        <v>3962</v>
      </c>
      <c r="C3253" t="s">
        <v>15366</v>
      </c>
      <c r="D3253" t="s">
        <v>60</v>
      </c>
      <c r="E3253" t="s">
        <v>14509</v>
      </c>
      <c r="F3253" t="s">
        <v>19436</v>
      </c>
      <c r="G3253" t="s">
        <v>61</v>
      </c>
      <c r="H3253" t="s">
        <v>14553</v>
      </c>
      <c r="I3253" t="s">
        <v>2976</v>
      </c>
      <c r="J3253" s="28">
        <v>45660</v>
      </c>
      <c r="K3253" s="28"/>
      <c r="M3253">
        <v>0</v>
      </c>
      <c r="N3253">
        <v>1</v>
      </c>
      <c r="O3253">
        <v>3.2</v>
      </c>
      <c r="P3253" t="s">
        <v>14507</v>
      </c>
      <c r="Q3253">
        <f t="shared" si="50"/>
        <v>9157</v>
      </c>
      <c r="R3253">
        <f>IF(COUNTIF($A$2:A3253,A3253)=1,Q3253,"")</f>
        <v>9157</v>
      </c>
    </row>
    <row r="3254" spans="1:18">
      <c r="A3254" t="s">
        <v>6248</v>
      </c>
      <c r="B3254" t="s">
        <v>2950</v>
      </c>
      <c r="C3254" t="s">
        <v>15412</v>
      </c>
      <c r="D3254" t="s">
        <v>100</v>
      </c>
      <c r="E3254" t="s">
        <v>14509</v>
      </c>
      <c r="F3254" t="s">
        <v>19437</v>
      </c>
      <c r="G3254" t="s">
        <v>14519</v>
      </c>
      <c r="H3254" t="s">
        <v>14565</v>
      </c>
      <c r="I3254" t="s">
        <v>512</v>
      </c>
      <c r="J3254" s="28">
        <v>45061</v>
      </c>
      <c r="K3254" s="28"/>
      <c r="M3254">
        <v>0</v>
      </c>
      <c r="N3254">
        <v>1</v>
      </c>
      <c r="O3254">
        <v>2.5</v>
      </c>
      <c r="P3254" t="s">
        <v>14524</v>
      </c>
      <c r="Q3254">
        <f t="shared" si="50"/>
        <v>3136</v>
      </c>
      <c r="R3254">
        <f>IF(COUNTIF($A$2:A3254,A3254)=1,Q3254,"")</f>
        <v>3136</v>
      </c>
    </row>
    <row r="3255" spans="1:18">
      <c r="A3255" t="s">
        <v>19438</v>
      </c>
      <c r="B3255" t="s">
        <v>4245</v>
      </c>
      <c r="C3255" t="s">
        <v>15028</v>
      </c>
      <c r="D3255" t="s">
        <v>60</v>
      </c>
      <c r="E3255" t="s">
        <v>14543</v>
      </c>
      <c r="F3255" t="s">
        <v>19439</v>
      </c>
      <c r="G3255" t="s">
        <v>61</v>
      </c>
      <c r="H3255" t="s">
        <v>14540</v>
      </c>
      <c r="I3255" t="s">
        <v>2133</v>
      </c>
      <c r="J3255" s="28">
        <v>45656</v>
      </c>
      <c r="K3255" s="28">
        <v>45607</v>
      </c>
      <c r="L3255">
        <v>107</v>
      </c>
      <c r="M3255">
        <v>0</v>
      </c>
      <c r="N3255">
        <v>1</v>
      </c>
      <c r="O3255">
        <v>8.3000000000000007</v>
      </c>
      <c r="P3255" t="s">
        <v>14507</v>
      </c>
      <c r="Q3255">
        <f t="shared" si="50"/>
        <v>14821</v>
      </c>
      <c r="R3255">
        <f>IF(COUNTIF($A$2:A3255,A3255)=1,Q3255,"")</f>
        <v>14821</v>
      </c>
    </row>
    <row r="3256" spans="1:18">
      <c r="A3256" t="s">
        <v>13746</v>
      </c>
      <c r="B3256" t="s">
        <v>6559</v>
      </c>
      <c r="C3256" t="s">
        <v>15747</v>
      </c>
      <c r="D3256" t="s">
        <v>52</v>
      </c>
      <c r="E3256" t="s">
        <v>14517</v>
      </c>
      <c r="F3256" t="s">
        <v>19440</v>
      </c>
      <c r="G3256" t="s">
        <v>90</v>
      </c>
      <c r="H3256" t="s">
        <v>14532</v>
      </c>
      <c r="I3256" t="s">
        <v>1084</v>
      </c>
      <c r="J3256" s="28">
        <v>44805</v>
      </c>
      <c r="K3256" s="28"/>
      <c r="M3256">
        <v>0</v>
      </c>
      <c r="N3256">
        <v>1</v>
      </c>
      <c r="O3256">
        <v>9.8000000000000007</v>
      </c>
      <c r="P3256" t="s">
        <v>14550</v>
      </c>
      <c r="Q3256">
        <f t="shared" si="50"/>
        <v>168931</v>
      </c>
      <c r="R3256">
        <f>IF(COUNTIF($A$2:A3256,A3256)=1,Q3256,"")</f>
        <v>168931</v>
      </c>
    </row>
    <row r="3257" spans="1:18">
      <c r="A3257" t="s">
        <v>10447</v>
      </c>
      <c r="B3257" t="s">
        <v>3667</v>
      </c>
      <c r="C3257" t="s">
        <v>15910</v>
      </c>
      <c r="D3257" t="s">
        <v>73</v>
      </c>
      <c r="E3257" t="s">
        <v>14509</v>
      </c>
      <c r="F3257" t="s">
        <v>19441</v>
      </c>
      <c r="G3257" t="s">
        <v>80</v>
      </c>
      <c r="H3257" t="s">
        <v>14616</v>
      </c>
      <c r="I3257" t="s">
        <v>2685</v>
      </c>
      <c r="J3257" s="28">
        <v>44780</v>
      </c>
      <c r="K3257" s="28"/>
      <c r="M3257">
        <v>0</v>
      </c>
      <c r="N3257">
        <v>1</v>
      </c>
      <c r="O3257">
        <v>31.7</v>
      </c>
      <c r="P3257" t="s">
        <v>14516</v>
      </c>
      <c r="Q3257">
        <f t="shared" si="50"/>
        <v>27885</v>
      </c>
      <c r="R3257">
        <f>IF(COUNTIF($A$2:A3257,A3257)=1,Q3257,"")</f>
        <v>27885</v>
      </c>
    </row>
    <row r="3258" spans="1:18">
      <c r="A3258" t="s">
        <v>19442</v>
      </c>
      <c r="B3258" t="s">
        <v>3594</v>
      </c>
      <c r="C3258" t="s">
        <v>14806</v>
      </c>
      <c r="D3258" t="s">
        <v>119</v>
      </c>
      <c r="E3258" t="s">
        <v>14543</v>
      </c>
      <c r="F3258" t="s">
        <v>14510</v>
      </c>
      <c r="G3258" t="s">
        <v>14588</v>
      </c>
      <c r="H3258" t="s">
        <v>14506</v>
      </c>
      <c r="I3258" t="s">
        <v>6642</v>
      </c>
      <c r="J3258" s="28">
        <v>44615</v>
      </c>
      <c r="K3258" s="28">
        <v>44653</v>
      </c>
      <c r="L3258">
        <v>73</v>
      </c>
      <c r="M3258">
        <v>1</v>
      </c>
      <c r="N3258">
        <v>3</v>
      </c>
      <c r="O3258">
        <v>18</v>
      </c>
      <c r="P3258" t="s">
        <v>14512</v>
      </c>
      <c r="Q3258">
        <f t="shared" si="50"/>
        <v>3000</v>
      </c>
      <c r="R3258">
        <f>IF(COUNTIF($A$2:A3258,A3258)=1,Q3258,"")</f>
        <v>3000</v>
      </c>
    </row>
    <row r="3259" spans="1:18">
      <c r="A3259" t="s">
        <v>19443</v>
      </c>
      <c r="B3259" t="s">
        <v>1510</v>
      </c>
      <c r="C3259" t="s">
        <v>15958</v>
      </c>
      <c r="D3259" t="s">
        <v>119</v>
      </c>
      <c r="E3259" t="s">
        <v>14509</v>
      </c>
      <c r="F3259" t="s">
        <v>19444</v>
      </c>
      <c r="G3259" t="s">
        <v>14588</v>
      </c>
      <c r="H3259" t="s">
        <v>14532</v>
      </c>
      <c r="I3259" t="s">
        <v>6256</v>
      </c>
      <c r="J3259" s="28">
        <v>45067</v>
      </c>
      <c r="K3259" s="28"/>
      <c r="M3259">
        <v>0</v>
      </c>
      <c r="N3259">
        <v>1</v>
      </c>
      <c r="O3259">
        <v>6.5</v>
      </c>
      <c r="P3259" t="s">
        <v>14512</v>
      </c>
      <c r="Q3259">
        <f t="shared" si="50"/>
        <v>2465</v>
      </c>
      <c r="R3259">
        <f>IF(COUNTIF($A$2:A3259,A3259)=1,Q3259,"")</f>
        <v>2465</v>
      </c>
    </row>
    <row r="3260" spans="1:18">
      <c r="A3260" t="s">
        <v>6269</v>
      </c>
      <c r="B3260" t="s">
        <v>5159</v>
      </c>
      <c r="C3260" t="s">
        <v>17831</v>
      </c>
      <c r="D3260" t="s">
        <v>60</v>
      </c>
      <c r="E3260" t="s">
        <v>14543</v>
      </c>
      <c r="F3260" t="s">
        <v>19445</v>
      </c>
      <c r="G3260" t="s">
        <v>67</v>
      </c>
      <c r="H3260" t="s">
        <v>14549</v>
      </c>
      <c r="I3260" t="s">
        <v>784</v>
      </c>
      <c r="J3260" s="28">
        <v>45408</v>
      </c>
      <c r="K3260" s="28">
        <v>45300</v>
      </c>
      <c r="L3260">
        <v>52</v>
      </c>
      <c r="M3260">
        <v>1</v>
      </c>
      <c r="N3260">
        <v>1</v>
      </c>
      <c r="O3260">
        <v>1.7</v>
      </c>
      <c r="P3260" t="s">
        <v>14550</v>
      </c>
      <c r="Q3260">
        <f t="shared" si="50"/>
        <v>4457</v>
      </c>
      <c r="R3260">
        <f>IF(COUNTIF($A$2:A3260,A3260)=1,Q3260,"")</f>
        <v>4457</v>
      </c>
    </row>
    <row r="3261" spans="1:18">
      <c r="A3261" t="s">
        <v>19446</v>
      </c>
      <c r="B3261" t="s">
        <v>14841</v>
      </c>
      <c r="C3261" t="s">
        <v>3098</v>
      </c>
      <c r="D3261" t="s">
        <v>60</v>
      </c>
      <c r="E3261" t="s">
        <v>14509</v>
      </c>
      <c r="F3261" t="s">
        <v>19447</v>
      </c>
      <c r="G3261" t="s">
        <v>80</v>
      </c>
      <c r="H3261" t="s">
        <v>14549</v>
      </c>
      <c r="I3261" t="s">
        <v>1191</v>
      </c>
      <c r="J3261" s="28">
        <v>44814</v>
      </c>
      <c r="K3261" s="28"/>
      <c r="M3261">
        <v>0</v>
      </c>
      <c r="N3261">
        <v>1</v>
      </c>
      <c r="P3261" t="s">
        <v>14512</v>
      </c>
      <c r="Q3261">
        <f t="shared" si="50"/>
        <v>5668</v>
      </c>
      <c r="R3261">
        <f>IF(COUNTIF($A$2:A3261,A3261)=1,Q3261,"")</f>
        <v>5668</v>
      </c>
    </row>
    <row r="3262" spans="1:18">
      <c r="A3262" t="s">
        <v>3922</v>
      </c>
      <c r="B3262" t="s">
        <v>902</v>
      </c>
      <c r="C3262" t="s">
        <v>14647</v>
      </c>
      <c r="D3262" t="s">
        <v>119</v>
      </c>
      <c r="E3262" t="s">
        <v>14543</v>
      </c>
      <c r="F3262" t="s">
        <v>19448</v>
      </c>
      <c r="G3262" t="s">
        <v>90</v>
      </c>
      <c r="H3262" t="s">
        <v>14703</v>
      </c>
      <c r="I3262" t="s">
        <v>747</v>
      </c>
      <c r="J3262" s="28">
        <v>44967</v>
      </c>
      <c r="K3262" s="28">
        <v>45029</v>
      </c>
      <c r="L3262">
        <v>197</v>
      </c>
      <c r="M3262">
        <v>1</v>
      </c>
      <c r="N3262">
        <v>3</v>
      </c>
      <c r="O3262">
        <v>27.7</v>
      </c>
      <c r="P3262" t="s">
        <v>14550</v>
      </c>
      <c r="Q3262">
        <f t="shared" si="50"/>
        <v>11895</v>
      </c>
      <c r="R3262">
        <f>IF(COUNTIF($A$2:A3262,A3262)=1,Q3262,"")</f>
        <v>11895</v>
      </c>
    </row>
    <row r="3263" spans="1:18">
      <c r="A3263" t="s">
        <v>19449</v>
      </c>
      <c r="B3263" t="s">
        <v>5087</v>
      </c>
      <c r="C3263" t="s">
        <v>15894</v>
      </c>
      <c r="D3263" t="s">
        <v>73</v>
      </c>
      <c r="E3263" t="s">
        <v>14517</v>
      </c>
      <c r="F3263" t="s">
        <v>19450</v>
      </c>
      <c r="G3263" t="s">
        <v>53</v>
      </c>
      <c r="H3263" t="s">
        <v>14506</v>
      </c>
      <c r="I3263" t="s">
        <v>2266</v>
      </c>
      <c r="J3263" s="28">
        <v>45678</v>
      </c>
      <c r="K3263" s="28"/>
      <c r="M3263">
        <v>0</v>
      </c>
      <c r="N3263">
        <v>1</v>
      </c>
      <c r="O3263">
        <v>0.1</v>
      </c>
      <c r="P3263" t="s">
        <v>14550</v>
      </c>
      <c r="Q3263">
        <f t="shared" si="50"/>
        <v>45046</v>
      </c>
      <c r="R3263">
        <f>IF(COUNTIF($A$2:A3263,A3263)=1,Q3263,"")</f>
        <v>45046</v>
      </c>
    </row>
    <row r="3264" spans="1:18">
      <c r="A3264" t="s">
        <v>19451</v>
      </c>
      <c r="B3264" t="s">
        <v>1846</v>
      </c>
      <c r="C3264" t="s">
        <v>15589</v>
      </c>
      <c r="D3264" t="s">
        <v>73</v>
      </c>
      <c r="E3264" t="s">
        <v>14590</v>
      </c>
      <c r="F3264" t="s">
        <v>19452</v>
      </c>
      <c r="G3264" t="s">
        <v>90</v>
      </c>
      <c r="H3264" t="s">
        <v>14549</v>
      </c>
      <c r="I3264" t="s">
        <v>95</v>
      </c>
      <c r="J3264" s="28">
        <v>44835</v>
      </c>
      <c r="K3264" s="28"/>
      <c r="M3264">
        <v>0</v>
      </c>
      <c r="N3264">
        <v>1</v>
      </c>
      <c r="O3264">
        <v>17.2</v>
      </c>
      <c r="P3264" t="s">
        <v>14524</v>
      </c>
      <c r="Q3264">
        <f t="shared" si="50"/>
        <v>39936</v>
      </c>
      <c r="R3264">
        <f>IF(COUNTIF($A$2:A3264,A3264)=1,Q3264,"")</f>
        <v>39936</v>
      </c>
    </row>
    <row r="3265" spans="1:18">
      <c r="A3265" t="s">
        <v>19453</v>
      </c>
      <c r="B3265" t="s">
        <v>804</v>
      </c>
      <c r="C3265" t="s">
        <v>15412</v>
      </c>
      <c r="D3265" t="s">
        <v>73</v>
      </c>
      <c r="E3265" t="s">
        <v>14517</v>
      </c>
      <c r="F3265" t="s">
        <v>19454</v>
      </c>
      <c r="G3265" t="s">
        <v>67</v>
      </c>
      <c r="H3265" t="s">
        <v>15793</v>
      </c>
      <c r="I3265" t="s">
        <v>5264</v>
      </c>
      <c r="J3265" s="28">
        <v>45301</v>
      </c>
      <c r="K3265" s="28"/>
      <c r="M3265">
        <v>0</v>
      </c>
      <c r="N3265">
        <v>1</v>
      </c>
      <c r="O3265">
        <v>11</v>
      </c>
      <c r="P3265" t="s">
        <v>14507</v>
      </c>
      <c r="Q3265">
        <f t="shared" si="50"/>
        <v>43572</v>
      </c>
      <c r="R3265">
        <f>IF(COUNTIF($A$2:A3265,A3265)=1,Q3265,"")</f>
        <v>43572</v>
      </c>
    </row>
    <row r="3266" spans="1:18">
      <c r="A3266" t="s">
        <v>11424</v>
      </c>
      <c r="B3266" t="s">
        <v>1282</v>
      </c>
      <c r="C3266" t="s">
        <v>15518</v>
      </c>
      <c r="D3266" t="s">
        <v>73</v>
      </c>
      <c r="E3266" t="s">
        <v>14509</v>
      </c>
      <c r="F3266" t="s">
        <v>19455</v>
      </c>
      <c r="G3266" t="s">
        <v>53</v>
      </c>
      <c r="H3266" t="s">
        <v>14568</v>
      </c>
      <c r="I3266" t="s">
        <v>316</v>
      </c>
      <c r="J3266" s="28">
        <v>44912</v>
      </c>
      <c r="K3266" s="28"/>
      <c r="M3266">
        <v>0</v>
      </c>
      <c r="N3266">
        <v>1</v>
      </c>
      <c r="O3266">
        <v>19.899999999999999</v>
      </c>
      <c r="P3266" t="s">
        <v>14550</v>
      </c>
      <c r="Q3266">
        <f t="shared" ref="Q3266:Q3329" si="51">IFERROR(IF(RIGHT(UPPER(TRIM(F3266)),1)="K",VALUE(SUBSTITUTE(SUBSTITUTE(LEFT(TRIM(F3266),LEN(TRIM(F3266))-1),"$",""),",",""))*1000,IF(RIGHT(UPPER(TRIM(F3266)),1)="M",VALUE(SUBSTITUTE(SUBSTITUTE(LEFT(TRIM(F3266),LEN(TRIM(F3266))-1),"$",""),",",""))*1000000,VALUE(SUBSTITUTE(SUBSTITUTE(TRIM(F3266),"$",""),",","")))),"")</f>
        <v>34003</v>
      </c>
      <c r="R3266">
        <f>IF(COUNTIF($A$2:A3266,A3266)=1,Q3266,"")</f>
        <v>34003</v>
      </c>
    </row>
    <row r="3267" spans="1:18">
      <c r="A3267" t="s">
        <v>12029</v>
      </c>
      <c r="B3267" t="s">
        <v>363</v>
      </c>
      <c r="C3267" t="s">
        <v>3098</v>
      </c>
      <c r="D3267" t="s">
        <v>60</v>
      </c>
      <c r="E3267" t="s">
        <v>14522</v>
      </c>
      <c r="F3267" t="s">
        <v>19456</v>
      </c>
      <c r="G3267" t="s">
        <v>74</v>
      </c>
      <c r="H3267" t="s">
        <v>14616</v>
      </c>
      <c r="I3267" t="s">
        <v>1402</v>
      </c>
      <c r="J3267" s="28">
        <v>45619</v>
      </c>
      <c r="K3267" s="28"/>
      <c r="M3267">
        <v>0</v>
      </c>
      <c r="N3267">
        <v>1</v>
      </c>
      <c r="P3267" t="s">
        <v>14512</v>
      </c>
      <c r="Q3267">
        <f t="shared" si="51"/>
        <v>23604</v>
      </c>
      <c r="R3267">
        <f>IF(COUNTIF($A$2:A3267,A3267)=1,Q3267,"")</f>
        <v>23604</v>
      </c>
    </row>
    <row r="3268" spans="1:18">
      <c r="A3268" t="s">
        <v>6293</v>
      </c>
      <c r="B3268" t="s">
        <v>1733</v>
      </c>
      <c r="C3268" t="s">
        <v>3098</v>
      </c>
      <c r="D3268" t="s">
        <v>73</v>
      </c>
      <c r="E3268" t="s">
        <v>14522</v>
      </c>
      <c r="F3268" t="s">
        <v>19457</v>
      </c>
      <c r="G3268" t="s">
        <v>74</v>
      </c>
      <c r="H3268" t="s">
        <v>14565</v>
      </c>
      <c r="I3268" t="s">
        <v>2002</v>
      </c>
      <c r="J3268" s="28">
        <v>45263</v>
      </c>
      <c r="K3268" s="28"/>
      <c r="M3268">
        <v>0</v>
      </c>
      <c r="N3268">
        <v>1</v>
      </c>
      <c r="O3268">
        <v>19.8</v>
      </c>
      <c r="P3268" t="s">
        <v>14524</v>
      </c>
      <c r="Q3268">
        <f t="shared" si="51"/>
        <v>41658</v>
      </c>
      <c r="R3268">
        <f>IF(COUNTIF($A$2:A3268,A3268)=1,Q3268,"")</f>
        <v>41658</v>
      </c>
    </row>
    <row r="3269" spans="1:18">
      <c r="A3269" t="s">
        <v>4742</v>
      </c>
      <c r="B3269" t="s">
        <v>547</v>
      </c>
      <c r="C3269" t="s">
        <v>14893</v>
      </c>
      <c r="D3269" t="s">
        <v>100</v>
      </c>
      <c r="E3269" t="s">
        <v>14522</v>
      </c>
      <c r="F3269" t="s">
        <v>19458</v>
      </c>
      <c r="G3269" t="s">
        <v>14519</v>
      </c>
      <c r="H3269" t="s">
        <v>14746</v>
      </c>
      <c r="I3269" t="s">
        <v>443</v>
      </c>
      <c r="J3269" s="28">
        <v>45311</v>
      </c>
      <c r="K3269" s="28"/>
      <c r="M3269">
        <v>0</v>
      </c>
      <c r="N3269">
        <v>1</v>
      </c>
      <c r="P3269" t="s">
        <v>14524</v>
      </c>
      <c r="Q3269">
        <f t="shared" si="51"/>
        <v>7739</v>
      </c>
      <c r="R3269">
        <f>IF(COUNTIF($A$2:A3269,A3269)=1,Q3269,"")</f>
        <v>7739</v>
      </c>
    </row>
    <row r="3270" spans="1:18">
      <c r="A3270" t="s">
        <v>14250</v>
      </c>
      <c r="B3270" t="s">
        <v>2678</v>
      </c>
      <c r="C3270" t="s">
        <v>15878</v>
      </c>
      <c r="D3270" t="s">
        <v>119</v>
      </c>
      <c r="E3270" t="s">
        <v>14509</v>
      </c>
      <c r="F3270" t="s">
        <v>17998</v>
      </c>
      <c r="G3270" t="s">
        <v>67</v>
      </c>
      <c r="H3270" t="s">
        <v>14560</v>
      </c>
      <c r="I3270" t="s">
        <v>18419</v>
      </c>
      <c r="J3270" s="28">
        <v>44729</v>
      </c>
      <c r="K3270" s="28"/>
      <c r="M3270">
        <v>0</v>
      </c>
      <c r="N3270">
        <v>1</v>
      </c>
      <c r="O3270">
        <v>8.9</v>
      </c>
      <c r="P3270" t="s">
        <v>14507</v>
      </c>
      <c r="Q3270">
        <f t="shared" si="51"/>
        <v>5766</v>
      </c>
      <c r="R3270">
        <f>IF(COUNTIF($A$2:A3270,A3270)=1,Q3270,"")</f>
        <v>5766</v>
      </c>
    </row>
    <row r="3271" spans="1:18">
      <c r="A3271" t="s">
        <v>19459</v>
      </c>
      <c r="B3271" t="s">
        <v>5626</v>
      </c>
      <c r="C3271" t="s">
        <v>3098</v>
      </c>
      <c r="D3271" t="s">
        <v>52</v>
      </c>
      <c r="E3271" t="s">
        <v>14590</v>
      </c>
      <c r="F3271" t="s">
        <v>19460</v>
      </c>
      <c r="G3271" t="s">
        <v>14519</v>
      </c>
      <c r="H3271" t="s">
        <v>14527</v>
      </c>
      <c r="I3271" t="s">
        <v>617</v>
      </c>
      <c r="J3271" s="28">
        <v>45471</v>
      </c>
      <c r="K3271" s="28"/>
      <c r="M3271">
        <v>0</v>
      </c>
      <c r="N3271">
        <v>1</v>
      </c>
      <c r="O3271">
        <v>7.1</v>
      </c>
      <c r="P3271" t="s">
        <v>14512</v>
      </c>
      <c r="Q3271">
        <f t="shared" si="51"/>
        <v>89861</v>
      </c>
      <c r="R3271">
        <f>IF(COUNTIF($A$2:A3271,A3271)=1,Q3271,"")</f>
        <v>89861</v>
      </c>
    </row>
    <row r="3272" spans="1:18">
      <c r="A3272" t="s">
        <v>19461</v>
      </c>
      <c r="B3272" t="s">
        <v>1014</v>
      </c>
      <c r="C3272" t="s">
        <v>15483</v>
      </c>
      <c r="D3272" t="s">
        <v>100</v>
      </c>
      <c r="E3272" t="s">
        <v>14558</v>
      </c>
      <c r="F3272" t="s">
        <v>19462</v>
      </c>
      <c r="G3272" t="s">
        <v>133</v>
      </c>
      <c r="H3272" t="s">
        <v>14639</v>
      </c>
      <c r="I3272" t="s">
        <v>2048</v>
      </c>
      <c r="J3272" s="28">
        <v>44878</v>
      </c>
      <c r="K3272" s="28">
        <v>44948</v>
      </c>
      <c r="L3272">
        <v>123</v>
      </c>
      <c r="M3272">
        <v>0</v>
      </c>
      <c r="N3272">
        <v>1</v>
      </c>
      <c r="O3272">
        <v>4.3</v>
      </c>
      <c r="P3272" t="s">
        <v>14512</v>
      </c>
      <c r="Q3272">
        <f t="shared" si="51"/>
        <v>7471</v>
      </c>
      <c r="R3272">
        <f>IF(COUNTIF($A$2:A3272,A3272)=1,Q3272,"")</f>
        <v>7471</v>
      </c>
    </row>
    <row r="3273" spans="1:18">
      <c r="A3273" t="s">
        <v>13064</v>
      </c>
      <c r="B3273" t="s">
        <v>6446</v>
      </c>
      <c r="C3273" t="s">
        <v>14705</v>
      </c>
      <c r="D3273" t="s">
        <v>60</v>
      </c>
      <c r="E3273" t="s">
        <v>14543</v>
      </c>
      <c r="F3273" t="s">
        <v>19463</v>
      </c>
      <c r="G3273" t="s">
        <v>67</v>
      </c>
      <c r="H3273" t="s">
        <v>14506</v>
      </c>
      <c r="I3273" t="s">
        <v>1675</v>
      </c>
      <c r="J3273" s="28">
        <v>45758</v>
      </c>
      <c r="K3273" s="28">
        <v>45651</v>
      </c>
      <c r="L3273">
        <v>58</v>
      </c>
      <c r="M3273">
        <v>0</v>
      </c>
      <c r="N3273">
        <v>1</v>
      </c>
      <c r="O3273">
        <v>17.5</v>
      </c>
      <c r="P3273" t="s">
        <v>14516</v>
      </c>
      <c r="Q3273">
        <f t="shared" si="51"/>
        <v>7407</v>
      </c>
      <c r="R3273">
        <f>IF(COUNTIF($A$2:A3273,A3273)=1,Q3273,"")</f>
        <v>7407</v>
      </c>
    </row>
    <row r="3274" spans="1:18">
      <c r="A3274" t="s">
        <v>19464</v>
      </c>
      <c r="B3274" t="s">
        <v>9884</v>
      </c>
      <c r="C3274" t="s">
        <v>16139</v>
      </c>
      <c r="D3274" t="s">
        <v>73</v>
      </c>
      <c r="E3274" t="s">
        <v>14558</v>
      </c>
      <c r="F3274" t="s">
        <v>19465</v>
      </c>
      <c r="G3274" t="s">
        <v>14519</v>
      </c>
      <c r="H3274" t="s">
        <v>14630</v>
      </c>
      <c r="I3274" t="s">
        <v>1672</v>
      </c>
      <c r="J3274" s="28">
        <v>45697</v>
      </c>
      <c r="K3274" s="28">
        <v>45649</v>
      </c>
      <c r="L3274">
        <v>91</v>
      </c>
      <c r="M3274">
        <v>0</v>
      </c>
      <c r="N3274">
        <v>1</v>
      </c>
      <c r="P3274" t="s">
        <v>14516</v>
      </c>
      <c r="Q3274">
        <f t="shared" si="51"/>
        <v>25643</v>
      </c>
      <c r="R3274">
        <f>IF(COUNTIF($A$2:A3274,A3274)=1,Q3274,"")</f>
        <v>25643</v>
      </c>
    </row>
    <row r="3275" spans="1:18">
      <c r="A3275" t="s">
        <v>19466</v>
      </c>
      <c r="B3275" t="s">
        <v>5934</v>
      </c>
      <c r="C3275" t="s">
        <v>14622</v>
      </c>
      <c r="D3275" t="s">
        <v>73</v>
      </c>
      <c r="E3275" t="s">
        <v>14590</v>
      </c>
      <c r="F3275" t="s">
        <v>19467</v>
      </c>
      <c r="G3275" t="s">
        <v>14588</v>
      </c>
      <c r="H3275" t="s">
        <v>14511</v>
      </c>
      <c r="I3275" t="s">
        <v>1302</v>
      </c>
      <c r="J3275" s="28">
        <v>45634</v>
      </c>
      <c r="K3275" s="28"/>
      <c r="M3275">
        <v>0</v>
      </c>
      <c r="N3275">
        <v>1</v>
      </c>
      <c r="P3275" t="s">
        <v>14524</v>
      </c>
      <c r="Q3275">
        <f t="shared" si="51"/>
        <v>18153</v>
      </c>
      <c r="R3275">
        <f>IF(COUNTIF($A$2:A3275,A3275)=1,Q3275,"")</f>
        <v>18153</v>
      </c>
    </row>
    <row r="3276" spans="1:18">
      <c r="A3276" t="s">
        <v>19468</v>
      </c>
      <c r="B3276" t="s">
        <v>6290</v>
      </c>
      <c r="C3276" t="s">
        <v>3098</v>
      </c>
      <c r="D3276" t="s">
        <v>52</v>
      </c>
      <c r="E3276" t="s">
        <v>14509</v>
      </c>
      <c r="F3276" t="s">
        <v>19469</v>
      </c>
      <c r="G3276" t="s">
        <v>61</v>
      </c>
      <c r="H3276" t="s">
        <v>14687</v>
      </c>
      <c r="I3276" t="s">
        <v>3847</v>
      </c>
      <c r="J3276" s="28">
        <v>44892</v>
      </c>
      <c r="K3276" s="28"/>
      <c r="M3276">
        <v>0</v>
      </c>
      <c r="N3276">
        <v>1</v>
      </c>
      <c r="O3276">
        <v>3.7</v>
      </c>
      <c r="P3276" t="s">
        <v>14507</v>
      </c>
      <c r="Q3276">
        <f t="shared" si="51"/>
        <v>103516</v>
      </c>
      <c r="R3276">
        <f>IF(COUNTIF($A$2:A3276,A3276)=1,Q3276,"")</f>
        <v>103516</v>
      </c>
    </row>
    <row r="3277" spans="1:18">
      <c r="A3277" t="s">
        <v>7407</v>
      </c>
      <c r="B3277" t="s">
        <v>1528</v>
      </c>
      <c r="C3277" t="s">
        <v>3098</v>
      </c>
      <c r="D3277" t="s">
        <v>73</v>
      </c>
      <c r="E3277" t="s">
        <v>14590</v>
      </c>
      <c r="F3277" t="s">
        <v>19470</v>
      </c>
      <c r="G3277" t="s">
        <v>90</v>
      </c>
      <c r="H3277" t="s">
        <v>14682</v>
      </c>
      <c r="I3277" t="s">
        <v>731</v>
      </c>
      <c r="J3277" s="28">
        <v>45505</v>
      </c>
      <c r="K3277" s="28"/>
      <c r="M3277">
        <v>0</v>
      </c>
      <c r="N3277">
        <v>1</v>
      </c>
      <c r="O3277">
        <v>29.8</v>
      </c>
      <c r="P3277" t="s">
        <v>14524</v>
      </c>
      <c r="Q3277">
        <f t="shared" si="51"/>
        <v>47730</v>
      </c>
      <c r="R3277">
        <f>IF(COUNTIF($A$2:A3277,A3277)=1,Q3277,"")</f>
        <v>47730</v>
      </c>
    </row>
    <row r="3278" spans="1:18">
      <c r="A3278" t="s">
        <v>19471</v>
      </c>
      <c r="B3278" t="s">
        <v>166</v>
      </c>
      <c r="C3278" t="s">
        <v>15217</v>
      </c>
      <c r="D3278" t="s">
        <v>73</v>
      </c>
      <c r="E3278" t="s">
        <v>14543</v>
      </c>
      <c r="F3278" t="s">
        <v>14691</v>
      </c>
      <c r="G3278" t="s">
        <v>74</v>
      </c>
      <c r="H3278" t="s">
        <v>14682</v>
      </c>
      <c r="I3278" t="s">
        <v>4005</v>
      </c>
      <c r="J3278" s="28">
        <v>45167</v>
      </c>
      <c r="K3278" s="28">
        <v>45128</v>
      </c>
      <c r="L3278">
        <v>119</v>
      </c>
      <c r="M3278">
        <v>1</v>
      </c>
      <c r="N3278">
        <v>2</v>
      </c>
      <c r="O3278">
        <v>30.4</v>
      </c>
      <c r="P3278" t="s">
        <v>14507</v>
      </c>
      <c r="Q3278">
        <f t="shared" si="51"/>
        <v>16000</v>
      </c>
      <c r="R3278">
        <f>IF(COUNTIF($A$2:A3278,A3278)=1,Q3278,"")</f>
        <v>16000</v>
      </c>
    </row>
    <row r="3279" spans="1:18">
      <c r="A3279" t="s">
        <v>12347</v>
      </c>
      <c r="B3279" t="s">
        <v>2438</v>
      </c>
      <c r="C3279" t="s">
        <v>14575</v>
      </c>
      <c r="D3279" t="s">
        <v>73</v>
      </c>
      <c r="E3279" t="s">
        <v>14522</v>
      </c>
      <c r="F3279" t="s">
        <v>19472</v>
      </c>
      <c r="G3279" t="s">
        <v>53</v>
      </c>
      <c r="H3279" t="s">
        <v>14754</v>
      </c>
      <c r="I3279" t="s">
        <v>19473</v>
      </c>
      <c r="J3279" s="28">
        <v>44938</v>
      </c>
      <c r="K3279" s="28"/>
      <c r="M3279">
        <v>0</v>
      </c>
      <c r="N3279">
        <v>1</v>
      </c>
      <c r="O3279">
        <v>2.6</v>
      </c>
      <c r="P3279" t="s">
        <v>14516</v>
      </c>
      <c r="Q3279">
        <f t="shared" si="51"/>
        <v>32480</v>
      </c>
      <c r="R3279">
        <f>IF(COUNTIF($A$2:A3279,A3279)=1,Q3279,"")</f>
        <v>32480</v>
      </c>
    </row>
    <row r="3280" spans="1:18">
      <c r="A3280" t="s">
        <v>19474</v>
      </c>
      <c r="B3280" t="s">
        <v>5993</v>
      </c>
      <c r="C3280" t="s">
        <v>3098</v>
      </c>
      <c r="D3280" t="s">
        <v>60</v>
      </c>
      <c r="E3280" t="s">
        <v>14504</v>
      </c>
      <c r="F3280" t="s">
        <v>19475</v>
      </c>
      <c r="G3280" t="s">
        <v>61</v>
      </c>
      <c r="H3280" t="s">
        <v>14549</v>
      </c>
      <c r="I3280" t="s">
        <v>3024</v>
      </c>
      <c r="J3280" s="28">
        <v>44838</v>
      </c>
      <c r="K3280" s="28"/>
      <c r="M3280">
        <v>0</v>
      </c>
      <c r="N3280">
        <v>1</v>
      </c>
      <c r="O3280">
        <v>14.6</v>
      </c>
      <c r="P3280" t="s">
        <v>14507</v>
      </c>
      <c r="Q3280">
        <f t="shared" si="51"/>
        <v>22440</v>
      </c>
      <c r="R3280">
        <f>IF(COUNTIF($A$2:A3280,A3280)=1,Q3280,"")</f>
        <v>22440</v>
      </c>
    </row>
    <row r="3281" spans="1:18">
      <c r="A3281" t="s">
        <v>19476</v>
      </c>
      <c r="B3281" t="s">
        <v>2092</v>
      </c>
      <c r="C3281" t="s">
        <v>15407</v>
      </c>
      <c r="D3281" t="s">
        <v>119</v>
      </c>
      <c r="E3281" t="s">
        <v>14509</v>
      </c>
      <c r="F3281" t="s">
        <v>19477</v>
      </c>
      <c r="G3281" t="s">
        <v>61</v>
      </c>
      <c r="H3281" t="s">
        <v>14553</v>
      </c>
      <c r="I3281" t="s">
        <v>460</v>
      </c>
      <c r="J3281" s="28">
        <v>44751</v>
      </c>
      <c r="K3281" s="28"/>
      <c r="M3281">
        <v>0</v>
      </c>
      <c r="N3281">
        <v>1</v>
      </c>
      <c r="O3281">
        <v>21.4</v>
      </c>
      <c r="P3281" t="s">
        <v>14507</v>
      </c>
      <c r="Q3281">
        <f t="shared" si="51"/>
        <v>6342</v>
      </c>
      <c r="R3281">
        <f>IF(COUNTIF($A$2:A3281,A3281)=1,Q3281,"")</f>
        <v>6342</v>
      </c>
    </row>
    <row r="3282" spans="1:18">
      <c r="A3282" t="s">
        <v>19478</v>
      </c>
      <c r="B3282" t="s">
        <v>272</v>
      </c>
      <c r="C3282" t="s">
        <v>14980</v>
      </c>
      <c r="D3282" t="s">
        <v>60</v>
      </c>
      <c r="E3282" t="s">
        <v>14558</v>
      </c>
      <c r="F3282" t="s">
        <v>19479</v>
      </c>
      <c r="G3282" t="s">
        <v>14519</v>
      </c>
      <c r="H3282" t="s">
        <v>14852</v>
      </c>
      <c r="I3282" t="s">
        <v>504</v>
      </c>
      <c r="J3282" s="28">
        <v>45551</v>
      </c>
      <c r="K3282" s="28">
        <v>45591</v>
      </c>
      <c r="L3282">
        <v>126</v>
      </c>
      <c r="M3282">
        <v>0</v>
      </c>
      <c r="N3282">
        <v>1</v>
      </c>
      <c r="O3282">
        <v>2.1</v>
      </c>
      <c r="P3282" t="s">
        <v>14507</v>
      </c>
      <c r="Q3282">
        <f t="shared" si="51"/>
        <v>22472</v>
      </c>
      <c r="R3282">
        <f>IF(COUNTIF($A$2:A3282,A3282)=1,Q3282,"")</f>
        <v>22472</v>
      </c>
    </row>
    <row r="3283" spans="1:18">
      <c r="A3283" t="s">
        <v>8197</v>
      </c>
      <c r="B3283" t="s">
        <v>3276</v>
      </c>
      <c r="C3283" t="s">
        <v>15314</v>
      </c>
      <c r="D3283" t="s">
        <v>119</v>
      </c>
      <c r="E3283" t="s">
        <v>14543</v>
      </c>
      <c r="F3283" t="s">
        <v>19480</v>
      </c>
      <c r="G3283" t="s">
        <v>90</v>
      </c>
      <c r="H3283" t="s">
        <v>14540</v>
      </c>
      <c r="I3283" t="s">
        <v>2464</v>
      </c>
      <c r="J3283" s="28">
        <v>45259</v>
      </c>
      <c r="K3283" s="28">
        <v>45402</v>
      </c>
      <c r="L3283">
        <v>164</v>
      </c>
      <c r="M3283">
        <v>0</v>
      </c>
      <c r="N3283">
        <v>1</v>
      </c>
      <c r="P3283" t="s">
        <v>14524</v>
      </c>
      <c r="Q3283">
        <f t="shared" si="51"/>
        <v>4331</v>
      </c>
      <c r="R3283">
        <f>IF(COUNTIF($A$2:A3283,A3283)=1,Q3283,"")</f>
        <v>4331</v>
      </c>
    </row>
    <row r="3284" spans="1:18">
      <c r="A3284" t="s">
        <v>11694</v>
      </c>
      <c r="B3284" t="s">
        <v>4432</v>
      </c>
      <c r="C3284" t="s">
        <v>3098</v>
      </c>
      <c r="D3284" t="s">
        <v>73</v>
      </c>
      <c r="E3284" t="s">
        <v>14522</v>
      </c>
      <c r="F3284" t="s">
        <v>19481</v>
      </c>
      <c r="G3284" t="s">
        <v>14588</v>
      </c>
      <c r="H3284" t="s">
        <v>14527</v>
      </c>
      <c r="I3284" t="s">
        <v>1959</v>
      </c>
      <c r="J3284" s="28">
        <v>44762</v>
      </c>
      <c r="K3284" s="28"/>
      <c r="M3284">
        <v>0</v>
      </c>
      <c r="N3284">
        <v>1</v>
      </c>
      <c r="O3284">
        <v>3</v>
      </c>
      <c r="P3284" t="s">
        <v>14516</v>
      </c>
      <c r="Q3284">
        <f t="shared" si="51"/>
        <v>42213</v>
      </c>
      <c r="R3284">
        <f>IF(COUNTIF($A$2:A3284,A3284)=1,Q3284,"")</f>
        <v>42213</v>
      </c>
    </row>
    <row r="3285" spans="1:18">
      <c r="A3285" t="s">
        <v>19482</v>
      </c>
      <c r="B3285" t="s">
        <v>2646</v>
      </c>
      <c r="C3285" t="s">
        <v>14611</v>
      </c>
      <c r="D3285" t="s">
        <v>73</v>
      </c>
      <c r="E3285" t="s">
        <v>14590</v>
      </c>
      <c r="F3285" t="s">
        <v>19483</v>
      </c>
      <c r="G3285" t="s">
        <v>14519</v>
      </c>
      <c r="H3285" t="s">
        <v>14639</v>
      </c>
      <c r="I3285" t="s">
        <v>694</v>
      </c>
      <c r="J3285" s="28">
        <v>45036</v>
      </c>
      <c r="K3285" s="28"/>
      <c r="M3285">
        <v>0</v>
      </c>
      <c r="N3285">
        <v>1</v>
      </c>
      <c r="O3285">
        <v>16.5</v>
      </c>
      <c r="P3285" t="s">
        <v>14550</v>
      </c>
      <c r="Q3285">
        <f t="shared" si="51"/>
        <v>21866</v>
      </c>
      <c r="R3285">
        <f>IF(COUNTIF($A$2:A3285,A3285)=1,Q3285,"")</f>
        <v>21866</v>
      </c>
    </row>
    <row r="3286" spans="1:18">
      <c r="A3286" t="s">
        <v>8425</v>
      </c>
      <c r="B3286" t="s">
        <v>3765</v>
      </c>
      <c r="C3286" t="s">
        <v>15958</v>
      </c>
      <c r="D3286" t="s">
        <v>60</v>
      </c>
      <c r="E3286" t="s">
        <v>14543</v>
      </c>
      <c r="F3286" t="s">
        <v>19484</v>
      </c>
      <c r="G3286" t="s">
        <v>14519</v>
      </c>
      <c r="H3286" t="s">
        <v>14616</v>
      </c>
      <c r="I3286" t="s">
        <v>2909</v>
      </c>
      <c r="J3286" s="28">
        <v>45645</v>
      </c>
      <c r="K3286" s="28">
        <v>45659</v>
      </c>
      <c r="L3286">
        <v>132</v>
      </c>
      <c r="M3286">
        <v>0</v>
      </c>
      <c r="N3286">
        <v>1</v>
      </c>
      <c r="O3286">
        <v>23.8</v>
      </c>
      <c r="P3286" t="s">
        <v>14507</v>
      </c>
      <c r="Q3286">
        <f t="shared" si="51"/>
        <v>10692</v>
      </c>
      <c r="R3286">
        <f>IF(COUNTIF($A$2:A3286,A3286)=1,Q3286,"")</f>
        <v>10692</v>
      </c>
    </row>
    <row r="3287" spans="1:18">
      <c r="A3287" t="s">
        <v>19485</v>
      </c>
      <c r="B3287" t="s">
        <v>2921</v>
      </c>
      <c r="C3287" t="s">
        <v>16183</v>
      </c>
      <c r="D3287" t="s">
        <v>73</v>
      </c>
      <c r="E3287" t="s">
        <v>14517</v>
      </c>
      <c r="F3287" t="s">
        <v>19486</v>
      </c>
      <c r="G3287" t="s">
        <v>14519</v>
      </c>
      <c r="H3287" t="s">
        <v>14630</v>
      </c>
      <c r="I3287" t="s">
        <v>983</v>
      </c>
      <c r="J3287" s="28">
        <v>44974</v>
      </c>
      <c r="K3287" s="28"/>
      <c r="M3287">
        <v>0</v>
      </c>
      <c r="N3287">
        <v>1</v>
      </c>
      <c r="O3287">
        <v>11.7</v>
      </c>
      <c r="P3287" t="s">
        <v>14516</v>
      </c>
      <c r="Q3287">
        <f t="shared" si="51"/>
        <v>25554</v>
      </c>
      <c r="R3287">
        <f>IF(COUNTIF($A$2:A3287,A3287)=1,Q3287,"")</f>
        <v>25554</v>
      </c>
    </row>
    <row r="3288" spans="1:18">
      <c r="A3288" t="s">
        <v>5055</v>
      </c>
      <c r="B3288" t="s">
        <v>4602</v>
      </c>
      <c r="C3288" t="s">
        <v>3098</v>
      </c>
      <c r="D3288" t="s">
        <v>60</v>
      </c>
      <c r="E3288" t="s">
        <v>14522</v>
      </c>
      <c r="F3288" t="s">
        <v>19487</v>
      </c>
      <c r="G3288" t="s">
        <v>61</v>
      </c>
      <c r="H3288" t="s">
        <v>15020</v>
      </c>
      <c r="I3288" t="s">
        <v>1709</v>
      </c>
      <c r="J3288" s="28">
        <v>45173</v>
      </c>
      <c r="K3288" s="28"/>
      <c r="M3288">
        <v>0</v>
      </c>
      <c r="N3288">
        <v>1</v>
      </c>
      <c r="O3288">
        <v>28.4</v>
      </c>
      <c r="P3288" t="s">
        <v>14550</v>
      </c>
      <c r="Q3288">
        <f t="shared" si="51"/>
        <v>21281</v>
      </c>
      <c r="R3288">
        <f>IF(COUNTIF($A$2:A3288,A3288)=1,Q3288,"")</f>
        <v>21281</v>
      </c>
    </row>
    <row r="3289" spans="1:18">
      <c r="A3289" t="s">
        <v>9747</v>
      </c>
      <c r="B3289" t="s">
        <v>311</v>
      </c>
      <c r="C3289" t="s">
        <v>15387</v>
      </c>
      <c r="D3289" t="s">
        <v>100</v>
      </c>
      <c r="E3289" t="s">
        <v>14543</v>
      </c>
      <c r="F3289" t="s">
        <v>19488</v>
      </c>
      <c r="G3289" t="s">
        <v>133</v>
      </c>
      <c r="H3289" t="s">
        <v>14635</v>
      </c>
      <c r="I3289" t="s">
        <v>5693</v>
      </c>
      <c r="J3289" s="28">
        <v>45713</v>
      </c>
      <c r="K3289" s="28">
        <v>45850</v>
      </c>
      <c r="L3289">
        <v>194</v>
      </c>
      <c r="M3289">
        <v>1</v>
      </c>
      <c r="N3289">
        <v>3</v>
      </c>
      <c r="O3289">
        <v>15.7</v>
      </c>
      <c r="P3289" t="s">
        <v>14516</v>
      </c>
      <c r="Q3289">
        <f t="shared" si="51"/>
        <v>8970</v>
      </c>
      <c r="R3289">
        <f>IF(COUNTIF($A$2:A3289,A3289)=1,Q3289,"")</f>
        <v>8970</v>
      </c>
    </row>
    <row r="3290" spans="1:18">
      <c r="A3290" t="s">
        <v>12314</v>
      </c>
      <c r="B3290" t="s">
        <v>4565</v>
      </c>
      <c r="C3290" t="s">
        <v>15749</v>
      </c>
      <c r="D3290" t="s">
        <v>119</v>
      </c>
      <c r="E3290" t="s">
        <v>14558</v>
      </c>
      <c r="F3290" t="s">
        <v>19489</v>
      </c>
      <c r="G3290" t="s">
        <v>61</v>
      </c>
      <c r="H3290" t="s">
        <v>14560</v>
      </c>
      <c r="I3290" t="s">
        <v>2459</v>
      </c>
      <c r="J3290" s="28">
        <v>45663</v>
      </c>
      <c r="K3290" s="28">
        <v>45735</v>
      </c>
      <c r="L3290">
        <v>88</v>
      </c>
      <c r="M3290">
        <v>0</v>
      </c>
      <c r="N3290">
        <v>1</v>
      </c>
      <c r="O3290">
        <v>17.3</v>
      </c>
      <c r="P3290" t="s">
        <v>14512</v>
      </c>
      <c r="Q3290">
        <f t="shared" si="51"/>
        <v>4804</v>
      </c>
      <c r="R3290">
        <f>IF(COUNTIF($A$2:A3290,A3290)=1,Q3290,"")</f>
        <v>4804</v>
      </c>
    </row>
    <row r="3291" spans="1:18">
      <c r="A3291" t="s">
        <v>9812</v>
      </c>
      <c r="B3291" t="s">
        <v>4074</v>
      </c>
      <c r="C3291" t="s">
        <v>16020</v>
      </c>
      <c r="D3291" t="s">
        <v>52</v>
      </c>
      <c r="E3291" t="s">
        <v>14543</v>
      </c>
      <c r="F3291" t="s">
        <v>19490</v>
      </c>
      <c r="G3291" t="s">
        <v>14519</v>
      </c>
      <c r="H3291" t="s">
        <v>14549</v>
      </c>
      <c r="I3291" t="s">
        <v>856</v>
      </c>
      <c r="J3291" s="28">
        <v>45603</v>
      </c>
      <c r="K3291" s="28">
        <v>45730</v>
      </c>
      <c r="L3291">
        <v>156</v>
      </c>
      <c r="M3291">
        <v>0</v>
      </c>
      <c r="N3291">
        <v>1</v>
      </c>
      <c r="P3291" t="s">
        <v>14512</v>
      </c>
      <c r="Q3291">
        <f t="shared" si="51"/>
        <v>118465</v>
      </c>
      <c r="R3291">
        <f>IF(COUNTIF($A$2:A3291,A3291)=1,Q3291,"")</f>
        <v>118465</v>
      </c>
    </row>
    <row r="3292" spans="1:18">
      <c r="A3292" t="s">
        <v>6175</v>
      </c>
      <c r="B3292" t="s">
        <v>2452</v>
      </c>
      <c r="C3292" t="s">
        <v>17387</v>
      </c>
      <c r="D3292" t="s">
        <v>60</v>
      </c>
      <c r="E3292" t="s">
        <v>14522</v>
      </c>
      <c r="F3292" t="s">
        <v>19491</v>
      </c>
      <c r="G3292" t="s">
        <v>133</v>
      </c>
      <c r="H3292" t="s">
        <v>14568</v>
      </c>
      <c r="I3292" t="s">
        <v>478</v>
      </c>
      <c r="J3292" s="28">
        <v>45504</v>
      </c>
      <c r="K3292" s="28"/>
      <c r="M3292">
        <v>0</v>
      </c>
      <c r="N3292">
        <v>1</v>
      </c>
      <c r="O3292">
        <v>5.8</v>
      </c>
      <c r="P3292" t="s">
        <v>14512</v>
      </c>
      <c r="Q3292">
        <f t="shared" si="51"/>
        <v>17605</v>
      </c>
      <c r="R3292">
        <f>IF(COUNTIF($A$2:A3292,A3292)=1,Q3292,"")</f>
        <v>17605</v>
      </c>
    </row>
    <row r="3293" spans="1:18">
      <c r="A3293" t="s">
        <v>19492</v>
      </c>
      <c r="B3293" t="s">
        <v>3239</v>
      </c>
      <c r="C3293" t="s">
        <v>3098</v>
      </c>
      <c r="D3293" t="s">
        <v>119</v>
      </c>
      <c r="E3293" t="s">
        <v>14543</v>
      </c>
      <c r="F3293" t="s">
        <v>19493</v>
      </c>
      <c r="G3293" t="s">
        <v>90</v>
      </c>
      <c r="H3293" t="s">
        <v>14506</v>
      </c>
      <c r="I3293" t="s">
        <v>1579</v>
      </c>
      <c r="J3293" s="28">
        <v>45362</v>
      </c>
      <c r="K3293" s="28">
        <v>45470</v>
      </c>
      <c r="L3293">
        <v>134</v>
      </c>
      <c r="M3293">
        <v>1</v>
      </c>
      <c r="N3293">
        <v>3</v>
      </c>
      <c r="O3293">
        <v>20</v>
      </c>
      <c r="P3293" t="s">
        <v>14512</v>
      </c>
      <c r="Q3293">
        <f t="shared" si="51"/>
        <v>6130</v>
      </c>
      <c r="R3293">
        <f>IF(COUNTIF($A$2:A3293,A3293)=1,Q3293,"")</f>
        <v>6130</v>
      </c>
    </row>
    <row r="3294" spans="1:18">
      <c r="A3294" t="s">
        <v>19494</v>
      </c>
      <c r="B3294" t="s">
        <v>2825</v>
      </c>
      <c r="C3294" t="s">
        <v>15902</v>
      </c>
      <c r="D3294" t="s">
        <v>119</v>
      </c>
      <c r="E3294" t="s">
        <v>14543</v>
      </c>
      <c r="F3294" t="s">
        <v>19495</v>
      </c>
      <c r="G3294" t="s">
        <v>61</v>
      </c>
      <c r="H3294" t="s">
        <v>14545</v>
      </c>
      <c r="I3294" t="s">
        <v>636</v>
      </c>
      <c r="J3294" s="28">
        <v>44876</v>
      </c>
      <c r="K3294" s="28">
        <v>45026</v>
      </c>
      <c r="L3294">
        <v>172</v>
      </c>
      <c r="M3294">
        <v>0</v>
      </c>
      <c r="N3294">
        <v>1</v>
      </c>
      <c r="O3294">
        <v>9.3000000000000007</v>
      </c>
      <c r="P3294" t="s">
        <v>14524</v>
      </c>
      <c r="Q3294">
        <f t="shared" si="51"/>
        <v>11304</v>
      </c>
      <c r="R3294">
        <f>IF(COUNTIF($A$2:A3294,A3294)=1,Q3294,"")</f>
        <v>11304</v>
      </c>
    </row>
    <row r="3295" spans="1:18">
      <c r="A3295" t="s">
        <v>6850</v>
      </c>
      <c r="B3295" t="s">
        <v>2288</v>
      </c>
      <c r="C3295" t="s">
        <v>15259</v>
      </c>
      <c r="D3295" t="s">
        <v>52</v>
      </c>
      <c r="E3295" t="s">
        <v>14522</v>
      </c>
      <c r="F3295" t="s">
        <v>19496</v>
      </c>
      <c r="G3295" t="s">
        <v>61</v>
      </c>
      <c r="H3295" t="s">
        <v>14580</v>
      </c>
      <c r="I3295" t="s">
        <v>2774</v>
      </c>
      <c r="J3295" s="28">
        <v>45623</v>
      </c>
      <c r="K3295" s="28"/>
      <c r="M3295">
        <v>0</v>
      </c>
      <c r="N3295">
        <v>1</v>
      </c>
      <c r="O3295">
        <v>27.2</v>
      </c>
      <c r="P3295" t="s">
        <v>14550</v>
      </c>
      <c r="Q3295">
        <f t="shared" si="51"/>
        <v>49431</v>
      </c>
      <c r="R3295">
        <f>IF(COUNTIF($A$2:A3295,A3295)=1,Q3295,"")</f>
        <v>49431</v>
      </c>
    </row>
    <row r="3296" spans="1:18">
      <c r="A3296" t="s">
        <v>10841</v>
      </c>
      <c r="B3296" t="s">
        <v>4435</v>
      </c>
      <c r="C3296" t="s">
        <v>14699</v>
      </c>
      <c r="D3296" t="s">
        <v>73</v>
      </c>
      <c r="E3296" t="s">
        <v>14558</v>
      </c>
      <c r="F3296" t="s">
        <v>19497</v>
      </c>
      <c r="G3296" t="s">
        <v>61</v>
      </c>
      <c r="H3296" t="s">
        <v>14565</v>
      </c>
      <c r="I3296" t="s">
        <v>2587</v>
      </c>
      <c r="J3296" s="28"/>
      <c r="K3296" s="28">
        <v>45523</v>
      </c>
      <c r="L3296">
        <v>150</v>
      </c>
      <c r="M3296">
        <v>0</v>
      </c>
      <c r="N3296">
        <v>1</v>
      </c>
      <c r="O3296">
        <v>18.3</v>
      </c>
      <c r="P3296" t="s">
        <v>14524</v>
      </c>
      <c r="Q3296">
        <f t="shared" si="51"/>
        <v>12632</v>
      </c>
      <c r="R3296">
        <f>IF(COUNTIF($A$2:A3296,A3296)=1,Q3296,"")</f>
        <v>12632</v>
      </c>
    </row>
    <row r="3297" spans="1:18">
      <c r="A3297" t="s">
        <v>11842</v>
      </c>
      <c r="B3297" t="s">
        <v>702</v>
      </c>
      <c r="C3297" t="s">
        <v>16916</v>
      </c>
      <c r="D3297" t="s">
        <v>119</v>
      </c>
      <c r="E3297" t="s">
        <v>14590</v>
      </c>
      <c r="F3297" t="s">
        <v>19498</v>
      </c>
      <c r="G3297" t="s">
        <v>80</v>
      </c>
      <c r="H3297" t="s">
        <v>14560</v>
      </c>
      <c r="I3297" t="s">
        <v>1291</v>
      </c>
      <c r="J3297" s="28">
        <v>45258</v>
      </c>
      <c r="K3297" s="28"/>
      <c r="M3297">
        <v>0</v>
      </c>
      <c r="N3297">
        <v>1</v>
      </c>
      <c r="O3297">
        <v>26.6</v>
      </c>
      <c r="P3297" t="s">
        <v>14507</v>
      </c>
      <c r="Q3297">
        <f t="shared" si="51"/>
        <v>8205</v>
      </c>
      <c r="R3297">
        <f>IF(COUNTIF($A$2:A3297,A3297)=1,Q3297,"")</f>
        <v>8205</v>
      </c>
    </row>
    <row r="3298" spans="1:18">
      <c r="A3298" t="s">
        <v>19499</v>
      </c>
      <c r="B3298" t="s">
        <v>7454</v>
      </c>
      <c r="C3298" t="s">
        <v>16201</v>
      </c>
      <c r="D3298" t="s">
        <v>52</v>
      </c>
      <c r="E3298" t="s">
        <v>14590</v>
      </c>
      <c r="F3298" t="s">
        <v>19500</v>
      </c>
      <c r="G3298" t="s">
        <v>14588</v>
      </c>
      <c r="H3298" t="s">
        <v>14553</v>
      </c>
      <c r="I3298" t="s">
        <v>617</v>
      </c>
      <c r="J3298" s="28">
        <v>45427</v>
      </c>
      <c r="K3298" s="28"/>
      <c r="M3298">
        <v>0</v>
      </c>
      <c r="N3298">
        <v>1</v>
      </c>
      <c r="P3298" t="s">
        <v>14524</v>
      </c>
      <c r="Q3298">
        <f t="shared" si="51"/>
        <v>118592</v>
      </c>
      <c r="R3298">
        <f>IF(COUNTIF($A$2:A3298,A3298)=1,Q3298,"")</f>
        <v>118592</v>
      </c>
    </row>
    <row r="3299" spans="1:18">
      <c r="A3299" t="s">
        <v>3416</v>
      </c>
      <c r="B3299" t="s">
        <v>2039</v>
      </c>
      <c r="C3299" t="s">
        <v>16659</v>
      </c>
      <c r="D3299" t="s">
        <v>100</v>
      </c>
      <c r="E3299" t="s">
        <v>14509</v>
      </c>
      <c r="F3299" t="s">
        <v>19501</v>
      </c>
      <c r="G3299" t="s">
        <v>61</v>
      </c>
      <c r="H3299" t="s">
        <v>14568</v>
      </c>
      <c r="I3299" t="s">
        <v>2716</v>
      </c>
      <c r="J3299" s="28">
        <v>45736</v>
      </c>
      <c r="K3299" s="28"/>
      <c r="M3299">
        <v>0</v>
      </c>
      <c r="N3299">
        <v>1</v>
      </c>
      <c r="O3299">
        <v>11.2</v>
      </c>
      <c r="P3299" t="s">
        <v>14507</v>
      </c>
      <c r="Q3299">
        <f t="shared" si="51"/>
        <v>1446</v>
      </c>
      <c r="R3299">
        <f>IF(COUNTIF($A$2:A3299,A3299)=1,Q3299,"")</f>
        <v>1446</v>
      </c>
    </row>
    <row r="3300" spans="1:18">
      <c r="A3300" t="s">
        <v>10155</v>
      </c>
      <c r="B3300" t="s">
        <v>2251</v>
      </c>
      <c r="C3300" t="s">
        <v>17149</v>
      </c>
      <c r="D3300" t="s">
        <v>60</v>
      </c>
      <c r="E3300" t="s">
        <v>14522</v>
      </c>
      <c r="F3300" t="s">
        <v>19502</v>
      </c>
      <c r="G3300" t="s">
        <v>61</v>
      </c>
      <c r="H3300" t="s">
        <v>14630</v>
      </c>
      <c r="I3300" t="s">
        <v>998</v>
      </c>
      <c r="J3300" s="28">
        <v>45683</v>
      </c>
      <c r="K3300" s="28"/>
      <c r="M3300">
        <v>0</v>
      </c>
      <c r="N3300">
        <v>1</v>
      </c>
      <c r="O3300">
        <v>4.2</v>
      </c>
      <c r="P3300" t="s">
        <v>14512</v>
      </c>
      <c r="Q3300">
        <f t="shared" si="51"/>
        <v>6203</v>
      </c>
      <c r="R3300">
        <f>IF(COUNTIF($A$2:A3300,A3300)=1,Q3300,"")</f>
        <v>6203</v>
      </c>
    </row>
    <row r="3301" spans="1:18">
      <c r="A3301" t="s">
        <v>8135</v>
      </c>
      <c r="B3301" t="s">
        <v>1396</v>
      </c>
      <c r="C3301" t="s">
        <v>14583</v>
      </c>
      <c r="D3301" t="s">
        <v>60</v>
      </c>
      <c r="E3301" t="s">
        <v>14558</v>
      </c>
      <c r="F3301" t="s">
        <v>14691</v>
      </c>
      <c r="G3301" t="s">
        <v>80</v>
      </c>
      <c r="H3301" t="s">
        <v>14678</v>
      </c>
      <c r="I3301" t="s">
        <v>6167</v>
      </c>
      <c r="J3301" s="28">
        <v>44867</v>
      </c>
      <c r="K3301" s="28">
        <v>44929</v>
      </c>
      <c r="L3301">
        <v>153</v>
      </c>
      <c r="M3301">
        <v>0</v>
      </c>
      <c r="N3301">
        <v>1</v>
      </c>
      <c r="O3301">
        <v>22.3</v>
      </c>
      <c r="P3301" t="s">
        <v>14524</v>
      </c>
      <c r="Q3301">
        <f t="shared" si="51"/>
        <v>16000</v>
      </c>
      <c r="R3301">
        <f>IF(COUNTIF($A$2:A3301,A3301)=1,Q3301,"")</f>
        <v>16000</v>
      </c>
    </row>
    <row r="3302" spans="1:18">
      <c r="A3302" t="s">
        <v>19503</v>
      </c>
      <c r="B3302" t="s">
        <v>5468</v>
      </c>
      <c r="C3302" t="s">
        <v>17249</v>
      </c>
      <c r="D3302" t="s">
        <v>119</v>
      </c>
      <c r="E3302" t="s">
        <v>14509</v>
      </c>
      <c r="F3302" t="s">
        <v>19504</v>
      </c>
      <c r="G3302" t="s">
        <v>61</v>
      </c>
      <c r="H3302" t="s">
        <v>14506</v>
      </c>
      <c r="I3302" t="s">
        <v>1068</v>
      </c>
      <c r="J3302" s="28">
        <v>44851</v>
      </c>
      <c r="K3302" s="28"/>
      <c r="M3302">
        <v>0</v>
      </c>
      <c r="N3302">
        <v>1</v>
      </c>
      <c r="O3302">
        <v>21.1</v>
      </c>
      <c r="P3302" t="s">
        <v>14550</v>
      </c>
      <c r="Q3302">
        <f t="shared" si="51"/>
        <v>13986</v>
      </c>
      <c r="R3302">
        <f>IF(COUNTIF($A$2:A3302,A3302)=1,Q3302,"")</f>
        <v>13986</v>
      </c>
    </row>
    <row r="3303" spans="1:18">
      <c r="A3303" t="s">
        <v>19505</v>
      </c>
      <c r="B3303" t="s">
        <v>2480</v>
      </c>
      <c r="C3303" t="s">
        <v>18497</v>
      </c>
      <c r="D3303" t="s">
        <v>52</v>
      </c>
      <c r="E3303" t="s">
        <v>14543</v>
      </c>
      <c r="F3303" t="s">
        <v>19506</v>
      </c>
      <c r="G3303" t="s">
        <v>74</v>
      </c>
      <c r="H3303" t="s">
        <v>14630</v>
      </c>
      <c r="I3303" t="s">
        <v>1074</v>
      </c>
      <c r="J3303" s="28">
        <v>45750</v>
      </c>
      <c r="K3303" s="28">
        <v>45701</v>
      </c>
      <c r="L3303">
        <v>94</v>
      </c>
      <c r="M3303">
        <v>1</v>
      </c>
      <c r="N3303">
        <v>4</v>
      </c>
      <c r="O3303">
        <v>30</v>
      </c>
      <c r="P3303" t="s">
        <v>14524</v>
      </c>
      <c r="Q3303">
        <f t="shared" si="51"/>
        <v>72997</v>
      </c>
      <c r="R3303">
        <f>IF(COUNTIF($A$2:A3303,A3303)=1,Q3303,"")</f>
        <v>72997</v>
      </c>
    </row>
    <row r="3304" spans="1:18">
      <c r="A3304" t="s">
        <v>19507</v>
      </c>
      <c r="B3304" t="s">
        <v>4502</v>
      </c>
      <c r="C3304" t="s">
        <v>15910</v>
      </c>
      <c r="D3304" t="s">
        <v>52</v>
      </c>
      <c r="E3304" t="s">
        <v>14558</v>
      </c>
      <c r="F3304" t="s">
        <v>19508</v>
      </c>
      <c r="G3304" t="s">
        <v>14519</v>
      </c>
      <c r="H3304" t="s">
        <v>14746</v>
      </c>
      <c r="I3304" t="s">
        <v>2714</v>
      </c>
      <c r="J3304" s="28">
        <v>45561</v>
      </c>
      <c r="K3304" s="28">
        <v>45665</v>
      </c>
      <c r="L3304">
        <v>123</v>
      </c>
      <c r="M3304">
        <v>0</v>
      </c>
      <c r="N3304">
        <v>1</v>
      </c>
      <c r="O3304">
        <v>27.6</v>
      </c>
      <c r="P3304" t="s">
        <v>14524</v>
      </c>
      <c r="Q3304">
        <f t="shared" si="51"/>
        <v>75813</v>
      </c>
      <c r="R3304">
        <f>IF(COUNTIF($A$2:A3304,A3304)=1,Q3304,"")</f>
        <v>75813</v>
      </c>
    </row>
    <row r="3305" spans="1:18">
      <c r="A3305" t="s">
        <v>19509</v>
      </c>
      <c r="B3305" t="s">
        <v>1246</v>
      </c>
      <c r="C3305" t="s">
        <v>14941</v>
      </c>
      <c r="D3305" t="s">
        <v>73</v>
      </c>
      <c r="E3305" t="s">
        <v>14558</v>
      </c>
      <c r="F3305" t="s">
        <v>16382</v>
      </c>
      <c r="G3305" t="s">
        <v>90</v>
      </c>
      <c r="H3305" t="s">
        <v>15144</v>
      </c>
      <c r="I3305" t="s">
        <v>87</v>
      </c>
      <c r="J3305" s="28">
        <v>45592</v>
      </c>
      <c r="K3305" s="28">
        <v>45477</v>
      </c>
      <c r="L3305">
        <v>65</v>
      </c>
      <c r="M3305">
        <v>0</v>
      </c>
      <c r="N3305">
        <v>1</v>
      </c>
      <c r="O3305">
        <v>2.2000000000000002</v>
      </c>
      <c r="P3305" t="s">
        <v>14507</v>
      </c>
      <c r="Q3305">
        <f t="shared" si="51"/>
        <v>42000</v>
      </c>
      <c r="R3305">
        <f>IF(COUNTIF($A$2:A3305,A3305)=1,Q3305,"")</f>
        <v>42000</v>
      </c>
    </row>
    <row r="3306" spans="1:18">
      <c r="A3306" t="s">
        <v>5304</v>
      </c>
      <c r="B3306" t="s">
        <v>315</v>
      </c>
      <c r="C3306" t="s">
        <v>14727</v>
      </c>
      <c r="D3306" t="s">
        <v>119</v>
      </c>
      <c r="E3306" t="s">
        <v>14543</v>
      </c>
      <c r="F3306" t="s">
        <v>19510</v>
      </c>
      <c r="G3306" t="s">
        <v>14588</v>
      </c>
      <c r="H3306" t="s">
        <v>14545</v>
      </c>
      <c r="I3306" t="s">
        <v>4660</v>
      </c>
      <c r="J3306" s="28">
        <v>45416</v>
      </c>
      <c r="K3306" s="28">
        <v>45440</v>
      </c>
      <c r="L3306">
        <v>40</v>
      </c>
      <c r="M3306">
        <v>0</v>
      </c>
      <c r="N3306">
        <v>1</v>
      </c>
      <c r="O3306">
        <v>12.7</v>
      </c>
      <c r="P3306" t="s">
        <v>14507</v>
      </c>
      <c r="Q3306">
        <f t="shared" si="51"/>
        <v>13817</v>
      </c>
      <c r="R3306">
        <f>IF(COUNTIF($A$2:A3306,A3306)=1,Q3306,"")</f>
        <v>13817</v>
      </c>
    </row>
    <row r="3307" spans="1:18">
      <c r="A3307" t="s">
        <v>19511</v>
      </c>
      <c r="B3307" t="s">
        <v>5796</v>
      </c>
      <c r="C3307" t="s">
        <v>17387</v>
      </c>
      <c r="D3307" t="s">
        <v>100</v>
      </c>
      <c r="E3307" t="s">
        <v>14509</v>
      </c>
      <c r="F3307" t="s">
        <v>15164</v>
      </c>
      <c r="G3307" t="s">
        <v>67</v>
      </c>
      <c r="H3307" t="s">
        <v>14560</v>
      </c>
      <c r="I3307" t="s">
        <v>1280</v>
      </c>
      <c r="J3307" s="28">
        <v>45762</v>
      </c>
      <c r="K3307" s="28"/>
      <c r="M3307">
        <v>0</v>
      </c>
      <c r="N3307">
        <v>1</v>
      </c>
      <c r="O3307">
        <v>30.4</v>
      </c>
      <c r="P3307" t="s">
        <v>14516</v>
      </c>
      <c r="Q3307">
        <f t="shared" si="51"/>
        <v>9000</v>
      </c>
      <c r="R3307">
        <f>IF(COUNTIF($A$2:A3307,A3307)=1,Q3307,"")</f>
        <v>9000</v>
      </c>
    </row>
    <row r="3308" spans="1:18">
      <c r="A3308" t="s">
        <v>19512</v>
      </c>
      <c r="B3308" t="s">
        <v>308</v>
      </c>
      <c r="C3308" t="s">
        <v>3098</v>
      </c>
      <c r="D3308" t="s">
        <v>60</v>
      </c>
      <c r="E3308" t="s">
        <v>14509</v>
      </c>
      <c r="F3308" t="s">
        <v>19513</v>
      </c>
      <c r="G3308" t="s">
        <v>53</v>
      </c>
      <c r="H3308" t="s">
        <v>14527</v>
      </c>
      <c r="I3308" t="s">
        <v>5740</v>
      </c>
      <c r="J3308" s="28">
        <v>44875</v>
      </c>
      <c r="K3308" s="28"/>
      <c r="M3308">
        <v>0</v>
      </c>
      <c r="N3308">
        <v>1</v>
      </c>
      <c r="O3308">
        <v>30.1</v>
      </c>
      <c r="P3308" t="s">
        <v>14550</v>
      </c>
      <c r="Q3308">
        <f t="shared" si="51"/>
        <v>6065</v>
      </c>
      <c r="R3308">
        <f>IF(COUNTIF($A$2:A3308,A3308)=1,Q3308,"")</f>
        <v>6065</v>
      </c>
    </row>
    <row r="3309" spans="1:18">
      <c r="A3309" t="s">
        <v>19514</v>
      </c>
      <c r="B3309" t="s">
        <v>8103</v>
      </c>
      <c r="C3309" t="s">
        <v>15636</v>
      </c>
      <c r="D3309" t="s">
        <v>119</v>
      </c>
      <c r="E3309" t="s">
        <v>14543</v>
      </c>
      <c r="F3309" t="s">
        <v>19515</v>
      </c>
      <c r="G3309" t="s">
        <v>67</v>
      </c>
      <c r="H3309" t="s">
        <v>14553</v>
      </c>
      <c r="I3309" t="s">
        <v>1471</v>
      </c>
      <c r="J3309" s="28">
        <v>45646</v>
      </c>
      <c r="K3309" s="28">
        <v>45588</v>
      </c>
      <c r="L3309">
        <v>110</v>
      </c>
      <c r="M3309">
        <v>1</v>
      </c>
      <c r="N3309">
        <v>3</v>
      </c>
      <c r="O3309">
        <v>3.8</v>
      </c>
      <c r="P3309" t="s">
        <v>14512</v>
      </c>
      <c r="Q3309">
        <f t="shared" si="51"/>
        <v>14360</v>
      </c>
      <c r="R3309">
        <f>IF(COUNTIF($A$2:A3309,A3309)=1,Q3309,"")</f>
        <v>14360</v>
      </c>
    </row>
    <row r="3310" spans="1:18">
      <c r="A3310" t="s">
        <v>6951</v>
      </c>
      <c r="B3310" t="s">
        <v>776</v>
      </c>
      <c r="C3310" t="s">
        <v>14873</v>
      </c>
      <c r="D3310" t="s">
        <v>100</v>
      </c>
      <c r="E3310" t="s">
        <v>14558</v>
      </c>
      <c r="F3310" t="s">
        <v>19516</v>
      </c>
      <c r="G3310" t="s">
        <v>67</v>
      </c>
      <c r="H3310" t="s">
        <v>14540</v>
      </c>
      <c r="I3310" t="s">
        <v>1775</v>
      </c>
      <c r="J3310" s="28">
        <v>45128</v>
      </c>
      <c r="K3310" s="28">
        <v>45069</v>
      </c>
      <c r="L3310">
        <v>91</v>
      </c>
      <c r="M3310">
        <v>0</v>
      </c>
      <c r="N3310">
        <v>1</v>
      </c>
      <c r="O3310">
        <v>13.1</v>
      </c>
      <c r="P3310" t="s">
        <v>14516</v>
      </c>
      <c r="Q3310">
        <f t="shared" si="51"/>
        <v>5000</v>
      </c>
      <c r="R3310">
        <f>IF(COUNTIF($A$2:A3310,A3310)=1,Q3310,"")</f>
        <v>5000</v>
      </c>
    </row>
    <row r="3311" spans="1:18">
      <c r="A3311" t="s">
        <v>19517</v>
      </c>
      <c r="B3311" t="s">
        <v>3620</v>
      </c>
      <c r="C3311" t="s">
        <v>16400</v>
      </c>
      <c r="D3311" t="s">
        <v>52</v>
      </c>
      <c r="E3311" t="s">
        <v>14590</v>
      </c>
      <c r="F3311" t="s">
        <v>19518</v>
      </c>
      <c r="G3311" t="s">
        <v>53</v>
      </c>
      <c r="H3311" t="s">
        <v>14560</v>
      </c>
      <c r="I3311" t="s">
        <v>19519</v>
      </c>
      <c r="J3311" s="28">
        <v>45155</v>
      </c>
      <c r="K3311" s="28"/>
      <c r="M3311">
        <v>0</v>
      </c>
      <c r="N3311">
        <v>1</v>
      </c>
      <c r="O3311">
        <v>17.2</v>
      </c>
      <c r="P3311" t="s">
        <v>14524</v>
      </c>
      <c r="Q3311">
        <f t="shared" si="51"/>
        <v>79291</v>
      </c>
      <c r="R3311">
        <f>IF(COUNTIF($A$2:A3311,A3311)=1,Q3311,"")</f>
        <v>79291</v>
      </c>
    </row>
    <row r="3312" spans="1:18">
      <c r="A3312" t="s">
        <v>19520</v>
      </c>
      <c r="B3312" t="s">
        <v>1907</v>
      </c>
      <c r="C3312" t="s">
        <v>19521</v>
      </c>
      <c r="D3312" t="s">
        <v>119</v>
      </c>
      <c r="E3312" t="s">
        <v>14509</v>
      </c>
      <c r="F3312" t="s">
        <v>19522</v>
      </c>
      <c r="G3312" t="s">
        <v>61</v>
      </c>
      <c r="H3312" t="s">
        <v>14619</v>
      </c>
      <c r="I3312" t="s">
        <v>204</v>
      </c>
      <c r="J3312" s="28">
        <v>45260</v>
      </c>
      <c r="K3312" s="28"/>
      <c r="M3312">
        <v>0</v>
      </c>
      <c r="N3312">
        <v>1</v>
      </c>
      <c r="O3312">
        <v>1.2</v>
      </c>
      <c r="P3312" t="s">
        <v>14550</v>
      </c>
      <c r="Q3312">
        <f t="shared" si="51"/>
        <v>7564</v>
      </c>
      <c r="R3312">
        <f>IF(COUNTIF($A$2:A3312,A3312)=1,Q3312,"")</f>
        <v>7564</v>
      </c>
    </row>
    <row r="3313" spans="1:18">
      <c r="A3313" t="s">
        <v>14363</v>
      </c>
      <c r="B3313" t="s">
        <v>1154</v>
      </c>
      <c r="C3313" t="s">
        <v>3098</v>
      </c>
      <c r="D3313" t="s">
        <v>52</v>
      </c>
      <c r="E3313" t="s">
        <v>14509</v>
      </c>
      <c r="F3313" t="s">
        <v>19523</v>
      </c>
      <c r="G3313" t="s">
        <v>90</v>
      </c>
      <c r="H3313" t="s">
        <v>14795</v>
      </c>
      <c r="I3313" t="s">
        <v>294</v>
      </c>
      <c r="J3313" s="28">
        <v>45270</v>
      </c>
      <c r="K3313" s="28"/>
      <c r="M3313">
        <v>0</v>
      </c>
      <c r="N3313">
        <v>1</v>
      </c>
      <c r="O3313">
        <v>25.8</v>
      </c>
      <c r="P3313" t="s">
        <v>14516</v>
      </c>
      <c r="Q3313">
        <f t="shared" si="51"/>
        <v>108539</v>
      </c>
      <c r="R3313">
        <f>IF(COUNTIF($A$2:A3313,A3313)=1,Q3313,"")</f>
        <v>108539</v>
      </c>
    </row>
    <row r="3314" spans="1:18">
      <c r="A3314" t="s">
        <v>19524</v>
      </c>
      <c r="B3314" t="s">
        <v>1464</v>
      </c>
      <c r="C3314" t="s">
        <v>3098</v>
      </c>
      <c r="D3314" t="s">
        <v>60</v>
      </c>
      <c r="E3314" t="s">
        <v>14509</v>
      </c>
      <c r="F3314" t="s">
        <v>19525</v>
      </c>
      <c r="G3314" t="s">
        <v>90</v>
      </c>
      <c r="H3314" t="s">
        <v>14532</v>
      </c>
      <c r="I3314" t="s">
        <v>19526</v>
      </c>
      <c r="J3314" s="28">
        <v>45265</v>
      </c>
      <c r="K3314" s="28"/>
      <c r="M3314">
        <v>0</v>
      </c>
      <c r="N3314">
        <v>1</v>
      </c>
      <c r="O3314">
        <v>34.1</v>
      </c>
      <c r="P3314" t="s">
        <v>14516</v>
      </c>
      <c r="Q3314">
        <f t="shared" si="51"/>
        <v>9940</v>
      </c>
      <c r="R3314">
        <f>IF(COUNTIF($A$2:A3314,A3314)=1,Q3314,"")</f>
        <v>9940</v>
      </c>
    </row>
    <row r="3315" spans="1:18">
      <c r="A3315" t="s">
        <v>19527</v>
      </c>
      <c r="B3315" t="s">
        <v>2960</v>
      </c>
      <c r="C3315" t="s">
        <v>14760</v>
      </c>
      <c r="D3315" t="s">
        <v>119</v>
      </c>
      <c r="E3315" t="s">
        <v>14543</v>
      </c>
      <c r="F3315" t="s">
        <v>19528</v>
      </c>
      <c r="G3315" t="s">
        <v>80</v>
      </c>
      <c r="H3315" t="s">
        <v>14527</v>
      </c>
      <c r="I3315" t="s">
        <v>632</v>
      </c>
      <c r="J3315" s="28">
        <v>45625</v>
      </c>
      <c r="K3315" s="28">
        <v>45724</v>
      </c>
      <c r="L3315">
        <v>149</v>
      </c>
      <c r="M3315">
        <v>0</v>
      </c>
      <c r="N3315">
        <v>1</v>
      </c>
      <c r="O3315">
        <v>1.9</v>
      </c>
      <c r="P3315" t="s">
        <v>14512</v>
      </c>
      <c r="Q3315">
        <f t="shared" si="51"/>
        <v>7948</v>
      </c>
      <c r="R3315">
        <f>IF(COUNTIF($A$2:A3315,A3315)=1,Q3315,"")</f>
        <v>7948</v>
      </c>
    </row>
    <row r="3316" spans="1:18">
      <c r="A3316" t="s">
        <v>19529</v>
      </c>
      <c r="B3316" t="s">
        <v>1235</v>
      </c>
      <c r="C3316" t="s">
        <v>3098</v>
      </c>
      <c r="D3316" t="s">
        <v>60</v>
      </c>
      <c r="E3316" t="s">
        <v>14590</v>
      </c>
      <c r="F3316" t="s">
        <v>19530</v>
      </c>
      <c r="G3316" t="s">
        <v>133</v>
      </c>
      <c r="H3316" t="s">
        <v>14682</v>
      </c>
      <c r="I3316" t="s">
        <v>2874</v>
      </c>
      <c r="J3316" s="28">
        <v>44806</v>
      </c>
      <c r="K3316" s="28"/>
      <c r="M3316">
        <v>0</v>
      </c>
      <c r="N3316">
        <v>1</v>
      </c>
      <c r="O3316">
        <v>24.3</v>
      </c>
      <c r="P3316" t="s">
        <v>14516</v>
      </c>
      <c r="Q3316">
        <f t="shared" si="51"/>
        <v>6447</v>
      </c>
      <c r="R3316">
        <f>IF(COUNTIF($A$2:A3316,A3316)=1,Q3316,"")</f>
        <v>6447</v>
      </c>
    </row>
    <row r="3317" spans="1:18">
      <c r="A3317" t="s">
        <v>5874</v>
      </c>
      <c r="B3317" t="s">
        <v>3306</v>
      </c>
      <c r="C3317" t="s">
        <v>15235</v>
      </c>
      <c r="D3317" t="s">
        <v>100</v>
      </c>
      <c r="E3317" t="s">
        <v>14509</v>
      </c>
      <c r="F3317" t="s">
        <v>19531</v>
      </c>
      <c r="G3317" t="s">
        <v>74</v>
      </c>
      <c r="H3317" t="s">
        <v>14571</v>
      </c>
      <c r="I3317" t="s">
        <v>1061</v>
      </c>
      <c r="J3317" s="28">
        <v>45373</v>
      </c>
      <c r="K3317" s="28"/>
      <c r="M3317">
        <v>0</v>
      </c>
      <c r="N3317">
        <v>1</v>
      </c>
      <c r="O3317">
        <v>12.9</v>
      </c>
      <c r="P3317" t="s">
        <v>14507</v>
      </c>
      <c r="Q3317">
        <f t="shared" si="51"/>
        <v>6954</v>
      </c>
      <c r="R3317">
        <f>IF(COUNTIF($A$2:A3317,A3317)=1,Q3317,"")</f>
        <v>6954</v>
      </c>
    </row>
    <row r="3318" spans="1:18">
      <c r="A3318" t="s">
        <v>5494</v>
      </c>
      <c r="B3318" t="s">
        <v>525</v>
      </c>
      <c r="C3318" t="s">
        <v>16352</v>
      </c>
      <c r="D3318" t="s">
        <v>52</v>
      </c>
      <c r="E3318" t="s">
        <v>14590</v>
      </c>
      <c r="F3318" t="s">
        <v>19532</v>
      </c>
      <c r="G3318" t="s">
        <v>14588</v>
      </c>
      <c r="H3318" t="s">
        <v>14574</v>
      </c>
      <c r="I3318" t="s">
        <v>823</v>
      </c>
      <c r="J3318" s="28">
        <v>44828</v>
      </c>
      <c r="K3318" s="28"/>
      <c r="M3318">
        <v>0</v>
      </c>
      <c r="N3318">
        <v>1</v>
      </c>
      <c r="O3318">
        <v>25.1</v>
      </c>
      <c r="P3318" t="s">
        <v>14512</v>
      </c>
      <c r="Q3318">
        <f t="shared" si="51"/>
        <v>202205</v>
      </c>
      <c r="R3318">
        <f>IF(COUNTIF($A$2:A3318,A3318)=1,Q3318,"")</f>
        <v>202205</v>
      </c>
    </row>
    <row r="3319" spans="1:18">
      <c r="A3319" t="s">
        <v>10797</v>
      </c>
      <c r="B3319" t="s">
        <v>2090</v>
      </c>
      <c r="C3319" t="s">
        <v>14764</v>
      </c>
      <c r="D3319" t="s">
        <v>52</v>
      </c>
      <c r="E3319" t="s">
        <v>14517</v>
      </c>
      <c r="F3319" t="s">
        <v>19533</v>
      </c>
      <c r="G3319" t="s">
        <v>90</v>
      </c>
      <c r="H3319" t="s">
        <v>14540</v>
      </c>
      <c r="I3319" t="s">
        <v>2105</v>
      </c>
      <c r="J3319" s="28">
        <v>45100</v>
      </c>
      <c r="K3319" s="28"/>
      <c r="M3319">
        <v>0</v>
      </c>
      <c r="N3319">
        <v>1</v>
      </c>
      <c r="O3319">
        <v>25.1</v>
      </c>
      <c r="P3319" t="s">
        <v>14524</v>
      </c>
      <c r="Q3319">
        <f t="shared" si="51"/>
        <v>111145</v>
      </c>
      <c r="R3319">
        <f>IF(COUNTIF($A$2:A3319,A3319)=1,Q3319,"")</f>
        <v>111145</v>
      </c>
    </row>
    <row r="3320" spans="1:18">
      <c r="A3320" t="s">
        <v>8399</v>
      </c>
      <c r="B3320" t="s">
        <v>3332</v>
      </c>
      <c r="C3320" t="s">
        <v>14809</v>
      </c>
      <c r="D3320" t="s">
        <v>119</v>
      </c>
      <c r="E3320" t="s">
        <v>14590</v>
      </c>
      <c r="F3320" t="s">
        <v>19534</v>
      </c>
      <c r="G3320" t="s">
        <v>14519</v>
      </c>
      <c r="H3320" t="s">
        <v>14532</v>
      </c>
      <c r="I3320" t="s">
        <v>848</v>
      </c>
      <c r="J3320" s="28">
        <v>45212</v>
      </c>
      <c r="K3320" s="28"/>
      <c r="M3320">
        <v>0</v>
      </c>
      <c r="N3320">
        <v>1</v>
      </c>
      <c r="O3320">
        <v>25.6</v>
      </c>
      <c r="P3320" t="s">
        <v>14550</v>
      </c>
      <c r="Q3320">
        <f t="shared" si="51"/>
        <v>3171</v>
      </c>
      <c r="R3320">
        <f>IF(COUNTIF($A$2:A3320,A3320)=1,Q3320,"")</f>
        <v>3171</v>
      </c>
    </row>
    <row r="3321" spans="1:18">
      <c r="A3321" t="s">
        <v>6590</v>
      </c>
      <c r="B3321" t="s">
        <v>2831</v>
      </c>
      <c r="C3321" t="s">
        <v>3098</v>
      </c>
      <c r="D3321" t="s">
        <v>73</v>
      </c>
      <c r="E3321" t="s">
        <v>14517</v>
      </c>
      <c r="F3321" t="s">
        <v>19535</v>
      </c>
      <c r="G3321" t="s">
        <v>53</v>
      </c>
      <c r="H3321" t="s">
        <v>14565</v>
      </c>
      <c r="I3321" t="s">
        <v>1064</v>
      </c>
      <c r="J3321" s="28">
        <v>45080</v>
      </c>
      <c r="K3321" s="28"/>
      <c r="M3321">
        <v>0</v>
      </c>
      <c r="N3321">
        <v>1</v>
      </c>
      <c r="O3321">
        <v>25.2</v>
      </c>
      <c r="P3321" t="s">
        <v>14512</v>
      </c>
      <c r="Q3321">
        <f t="shared" si="51"/>
        <v>28178</v>
      </c>
      <c r="R3321">
        <f>IF(COUNTIF($A$2:A3321,A3321)=1,Q3321,"")</f>
        <v>28178</v>
      </c>
    </row>
    <row r="3322" spans="1:18">
      <c r="A3322" t="s">
        <v>12080</v>
      </c>
      <c r="B3322" t="s">
        <v>2104</v>
      </c>
      <c r="C3322" t="s">
        <v>16853</v>
      </c>
      <c r="D3322" t="s">
        <v>119</v>
      </c>
      <c r="E3322" t="s">
        <v>14509</v>
      </c>
      <c r="F3322" t="s">
        <v>15527</v>
      </c>
      <c r="G3322" t="s">
        <v>14519</v>
      </c>
      <c r="H3322" t="s">
        <v>14635</v>
      </c>
      <c r="I3322" t="s">
        <v>15833</v>
      </c>
      <c r="J3322" s="28">
        <v>45041</v>
      </c>
      <c r="K3322" s="28"/>
      <c r="M3322">
        <v>0</v>
      </c>
      <c r="N3322">
        <v>1</v>
      </c>
      <c r="O3322">
        <v>34</v>
      </c>
      <c r="P3322" t="s">
        <v>14516</v>
      </c>
      <c r="Q3322">
        <f t="shared" si="51"/>
        <v>5000</v>
      </c>
      <c r="R3322">
        <f>IF(COUNTIF($A$2:A3322,A3322)=1,Q3322,"")</f>
        <v>5000</v>
      </c>
    </row>
    <row r="3323" spans="1:18">
      <c r="A3323" t="s">
        <v>9243</v>
      </c>
      <c r="B3323" t="s">
        <v>2760</v>
      </c>
      <c r="C3323" t="s">
        <v>16668</v>
      </c>
      <c r="D3323" t="s">
        <v>100</v>
      </c>
      <c r="E3323" t="s">
        <v>14590</v>
      </c>
      <c r="F3323" t="s">
        <v>19536</v>
      </c>
      <c r="G3323" t="s">
        <v>53</v>
      </c>
      <c r="H3323" t="s">
        <v>14754</v>
      </c>
      <c r="I3323" t="s">
        <v>4544</v>
      </c>
      <c r="J3323" s="28">
        <v>45685</v>
      </c>
      <c r="K3323" s="28"/>
      <c r="M3323">
        <v>0</v>
      </c>
      <c r="N3323">
        <v>1</v>
      </c>
      <c r="O3323">
        <v>13.1</v>
      </c>
      <c r="P3323" t="s">
        <v>14524</v>
      </c>
      <c r="Q3323">
        <f t="shared" si="51"/>
        <v>8943</v>
      </c>
      <c r="R3323">
        <f>IF(COUNTIF($A$2:A3323,A3323)=1,Q3323,"")</f>
        <v>8943</v>
      </c>
    </row>
    <row r="3324" spans="1:18">
      <c r="A3324" t="s">
        <v>5409</v>
      </c>
      <c r="B3324" t="s">
        <v>934</v>
      </c>
      <c r="C3324" t="s">
        <v>14814</v>
      </c>
      <c r="D3324" t="s">
        <v>100</v>
      </c>
      <c r="E3324" t="s">
        <v>14517</v>
      </c>
      <c r="F3324" t="s">
        <v>19537</v>
      </c>
      <c r="G3324" t="s">
        <v>67</v>
      </c>
      <c r="H3324" t="s">
        <v>14527</v>
      </c>
      <c r="I3324" t="s">
        <v>929</v>
      </c>
      <c r="J3324" s="28">
        <v>44804</v>
      </c>
      <c r="K3324" s="28"/>
      <c r="M3324">
        <v>0</v>
      </c>
      <c r="N3324">
        <v>1</v>
      </c>
      <c r="O3324">
        <v>16</v>
      </c>
      <c r="P3324" t="s">
        <v>14507</v>
      </c>
      <c r="Q3324">
        <f t="shared" si="51"/>
        <v>4595</v>
      </c>
      <c r="R3324">
        <f>IF(COUNTIF($A$2:A3324,A3324)=1,Q3324,"")</f>
        <v>4595</v>
      </c>
    </row>
    <row r="3325" spans="1:18">
      <c r="A3325" t="s">
        <v>19538</v>
      </c>
      <c r="B3325" t="s">
        <v>1108</v>
      </c>
      <c r="C3325" t="s">
        <v>3098</v>
      </c>
      <c r="D3325" t="s">
        <v>73</v>
      </c>
      <c r="E3325" t="s">
        <v>14590</v>
      </c>
      <c r="F3325" t="s">
        <v>19539</v>
      </c>
      <c r="G3325" t="s">
        <v>67</v>
      </c>
      <c r="H3325" t="s">
        <v>14506</v>
      </c>
      <c r="I3325" t="s">
        <v>849</v>
      </c>
      <c r="J3325" s="28">
        <v>45261</v>
      </c>
      <c r="K3325" s="28"/>
      <c r="M3325">
        <v>0</v>
      </c>
      <c r="N3325">
        <v>1</v>
      </c>
      <c r="P3325" t="s">
        <v>14507</v>
      </c>
      <c r="Q3325">
        <f t="shared" si="51"/>
        <v>35818</v>
      </c>
      <c r="R3325">
        <f>IF(COUNTIF($A$2:A3325,A3325)=1,Q3325,"")</f>
        <v>35818</v>
      </c>
    </row>
    <row r="3326" spans="1:18">
      <c r="A3326" t="s">
        <v>19540</v>
      </c>
      <c r="B3326" t="s">
        <v>227</v>
      </c>
      <c r="C3326" t="s">
        <v>14995</v>
      </c>
      <c r="D3326" t="s">
        <v>60</v>
      </c>
      <c r="E3326" t="s">
        <v>14558</v>
      </c>
      <c r="F3326" t="s">
        <v>19541</v>
      </c>
      <c r="G3326" t="s">
        <v>14588</v>
      </c>
      <c r="H3326" t="s">
        <v>14639</v>
      </c>
      <c r="I3326" t="s">
        <v>1335</v>
      </c>
      <c r="J3326" s="28">
        <v>45602</v>
      </c>
      <c r="K3326" s="28">
        <v>45654</v>
      </c>
      <c r="L3326">
        <v>128</v>
      </c>
      <c r="M3326">
        <v>0</v>
      </c>
      <c r="N3326">
        <v>1</v>
      </c>
      <c r="O3326">
        <v>21.9</v>
      </c>
      <c r="P3326" t="s">
        <v>14507</v>
      </c>
      <c r="Q3326">
        <f t="shared" si="51"/>
        <v>9809</v>
      </c>
      <c r="R3326">
        <f>IF(COUNTIF($A$2:A3326,A3326)=1,Q3326,"")</f>
        <v>9809</v>
      </c>
    </row>
    <row r="3327" spans="1:18">
      <c r="A3327" t="s">
        <v>19542</v>
      </c>
      <c r="B3327" t="s">
        <v>2870</v>
      </c>
      <c r="C3327" t="s">
        <v>19543</v>
      </c>
      <c r="D3327" t="s">
        <v>60</v>
      </c>
      <c r="E3327" t="s">
        <v>14522</v>
      </c>
      <c r="F3327" t="s">
        <v>19544</v>
      </c>
      <c r="G3327" t="s">
        <v>133</v>
      </c>
      <c r="H3327" t="s">
        <v>14506</v>
      </c>
      <c r="I3327" t="s">
        <v>2109</v>
      </c>
      <c r="J3327" s="28">
        <v>45539</v>
      </c>
      <c r="K3327" s="28"/>
      <c r="M3327">
        <v>0</v>
      </c>
      <c r="N3327">
        <v>1</v>
      </c>
      <c r="O3327">
        <v>0.2</v>
      </c>
      <c r="P3327" t="s">
        <v>14512</v>
      </c>
      <c r="Q3327">
        <f t="shared" si="51"/>
        <v>10045</v>
      </c>
      <c r="R3327">
        <f>IF(COUNTIF($A$2:A3327,A3327)=1,Q3327,"")</f>
        <v>10045</v>
      </c>
    </row>
    <row r="3328" spans="1:18">
      <c r="A3328" t="s">
        <v>6517</v>
      </c>
      <c r="B3328" t="s">
        <v>2576</v>
      </c>
      <c r="C3328" t="s">
        <v>14708</v>
      </c>
      <c r="D3328" t="s">
        <v>73</v>
      </c>
      <c r="E3328" t="s">
        <v>14522</v>
      </c>
      <c r="F3328" t="s">
        <v>19545</v>
      </c>
      <c r="G3328" t="s">
        <v>74</v>
      </c>
      <c r="H3328" t="s">
        <v>14553</v>
      </c>
      <c r="I3328" t="s">
        <v>5891</v>
      </c>
      <c r="J3328" s="28">
        <v>44685</v>
      </c>
      <c r="K3328" s="28"/>
      <c r="M3328">
        <v>0</v>
      </c>
      <c r="N3328">
        <v>1</v>
      </c>
      <c r="O3328">
        <v>28.5</v>
      </c>
      <c r="P3328" t="s">
        <v>14507</v>
      </c>
      <c r="Q3328">
        <f t="shared" si="51"/>
        <v>25582</v>
      </c>
      <c r="R3328">
        <f>IF(COUNTIF($A$2:A3328,A3328)=1,Q3328,"")</f>
        <v>25582</v>
      </c>
    </row>
    <row r="3329" spans="1:18">
      <c r="A3329" t="s">
        <v>19546</v>
      </c>
      <c r="B3329" t="s">
        <v>6448</v>
      </c>
      <c r="C3329" t="s">
        <v>15592</v>
      </c>
      <c r="D3329" t="s">
        <v>100</v>
      </c>
      <c r="E3329" t="s">
        <v>14590</v>
      </c>
      <c r="F3329" t="s">
        <v>19547</v>
      </c>
      <c r="G3329" t="s">
        <v>61</v>
      </c>
      <c r="H3329" t="s">
        <v>14795</v>
      </c>
      <c r="I3329" t="s">
        <v>3073</v>
      </c>
      <c r="J3329" s="28">
        <v>44760</v>
      </c>
      <c r="K3329" s="28"/>
      <c r="M3329">
        <v>0</v>
      </c>
      <c r="N3329">
        <v>1</v>
      </c>
      <c r="O3329">
        <v>5.5</v>
      </c>
      <c r="P3329" t="s">
        <v>14550</v>
      </c>
      <c r="Q3329">
        <f t="shared" si="51"/>
        <v>8433</v>
      </c>
      <c r="R3329">
        <f>IF(COUNTIF($A$2:A3329,A3329)=1,Q3329,"")</f>
        <v>8433</v>
      </c>
    </row>
    <row r="3330" spans="1:18">
      <c r="A3330" t="s">
        <v>9740</v>
      </c>
      <c r="B3330" t="s">
        <v>693</v>
      </c>
      <c r="C3330" t="s">
        <v>17206</v>
      </c>
      <c r="D3330" t="s">
        <v>100</v>
      </c>
      <c r="E3330" t="s">
        <v>14543</v>
      </c>
      <c r="F3330" t="s">
        <v>14529</v>
      </c>
      <c r="G3330" t="s">
        <v>80</v>
      </c>
      <c r="H3330" t="s">
        <v>14639</v>
      </c>
      <c r="I3330" t="s">
        <v>5836</v>
      </c>
      <c r="J3330" s="28">
        <v>44994</v>
      </c>
      <c r="K3330" s="28">
        <v>45007</v>
      </c>
      <c r="L3330">
        <v>48</v>
      </c>
      <c r="M3330">
        <v>0</v>
      </c>
      <c r="N3330">
        <v>1</v>
      </c>
      <c r="O3330">
        <v>27.2</v>
      </c>
      <c r="P3330" t="s">
        <v>14516</v>
      </c>
      <c r="Q3330">
        <f t="shared" ref="Q3330:Q3393" si="52">IFERROR(IF(RIGHT(UPPER(TRIM(F3330)),1)="K",VALUE(SUBSTITUTE(SUBSTITUTE(LEFT(TRIM(F3330),LEN(TRIM(F3330))-1),"$",""),",",""))*1000,IF(RIGHT(UPPER(TRIM(F3330)),1)="M",VALUE(SUBSTITUTE(SUBSTITUTE(LEFT(TRIM(F3330),LEN(TRIM(F3330))-1),"$",""),",",""))*1000000,VALUE(SUBSTITUTE(SUBSTITUTE(TRIM(F3330),"$",""),",","")))),"")</f>
        <v>7000</v>
      </c>
      <c r="R3330">
        <f>IF(COUNTIF($A$2:A3330,A3330)=1,Q3330,"")</f>
        <v>7000</v>
      </c>
    </row>
    <row r="3331" spans="1:18">
      <c r="A3331" t="s">
        <v>12088</v>
      </c>
      <c r="B3331" t="s">
        <v>3564</v>
      </c>
      <c r="C3331" t="s">
        <v>16155</v>
      </c>
      <c r="D3331" t="s">
        <v>52</v>
      </c>
      <c r="E3331" t="s">
        <v>14517</v>
      </c>
      <c r="F3331" t="s">
        <v>19548</v>
      </c>
      <c r="G3331" t="s">
        <v>14588</v>
      </c>
      <c r="H3331" t="s">
        <v>14565</v>
      </c>
      <c r="I3331" t="s">
        <v>1251</v>
      </c>
      <c r="J3331" s="28">
        <v>45788</v>
      </c>
      <c r="K3331" s="28"/>
      <c r="M3331">
        <v>0</v>
      </c>
      <c r="N3331">
        <v>1</v>
      </c>
      <c r="O3331">
        <v>18.7</v>
      </c>
      <c r="P3331" t="s">
        <v>14512</v>
      </c>
      <c r="Q3331">
        <f t="shared" si="52"/>
        <v>112588</v>
      </c>
      <c r="R3331">
        <f>IF(COUNTIF($A$2:A3331,A3331)=1,Q3331,"")</f>
        <v>112588</v>
      </c>
    </row>
    <row r="3332" spans="1:18">
      <c r="A3332" t="s">
        <v>19549</v>
      </c>
      <c r="B3332" t="s">
        <v>4467</v>
      </c>
      <c r="C3332" t="s">
        <v>16109</v>
      </c>
      <c r="D3332" t="s">
        <v>52</v>
      </c>
      <c r="E3332" t="s">
        <v>14509</v>
      </c>
      <c r="F3332" t="s">
        <v>19550</v>
      </c>
      <c r="G3332" t="s">
        <v>90</v>
      </c>
      <c r="H3332" t="s">
        <v>14580</v>
      </c>
      <c r="I3332" t="s">
        <v>1861</v>
      </c>
      <c r="J3332" s="28">
        <v>44716</v>
      </c>
      <c r="K3332" s="28"/>
      <c r="M3332">
        <v>0</v>
      </c>
      <c r="N3332">
        <v>1</v>
      </c>
      <c r="O3332">
        <v>29</v>
      </c>
      <c r="P3332" t="s">
        <v>14512</v>
      </c>
      <c r="Q3332">
        <f t="shared" si="52"/>
        <v>202000</v>
      </c>
      <c r="R3332">
        <f>IF(COUNTIF($A$2:A3332,A3332)=1,Q3332,"")</f>
        <v>202000</v>
      </c>
    </row>
    <row r="3333" spans="1:18">
      <c r="A3333" t="s">
        <v>19551</v>
      </c>
      <c r="B3333" t="s">
        <v>7454</v>
      </c>
      <c r="C3333" t="s">
        <v>14694</v>
      </c>
      <c r="D3333" t="s">
        <v>60</v>
      </c>
      <c r="E3333" t="s">
        <v>14522</v>
      </c>
      <c r="F3333" t="s">
        <v>19552</v>
      </c>
      <c r="G3333" t="s">
        <v>61</v>
      </c>
      <c r="H3333" t="s">
        <v>14630</v>
      </c>
      <c r="I3333" t="s">
        <v>792</v>
      </c>
      <c r="J3333" s="28">
        <v>45455</v>
      </c>
      <c r="K3333" s="28"/>
      <c r="M3333">
        <v>0</v>
      </c>
      <c r="N3333">
        <v>1</v>
      </c>
      <c r="O3333">
        <v>18.100000000000001</v>
      </c>
      <c r="P3333" t="s">
        <v>14507</v>
      </c>
      <c r="Q3333">
        <f t="shared" si="52"/>
        <v>20410</v>
      </c>
      <c r="R3333">
        <f>IF(COUNTIF($A$2:A3333,A3333)=1,Q3333,"")</f>
        <v>20410</v>
      </c>
    </row>
    <row r="3334" spans="1:18">
      <c r="A3334" t="s">
        <v>11427</v>
      </c>
      <c r="B3334" t="s">
        <v>4419</v>
      </c>
      <c r="C3334" t="s">
        <v>15607</v>
      </c>
      <c r="D3334" t="s">
        <v>52</v>
      </c>
      <c r="E3334" t="s">
        <v>14543</v>
      </c>
      <c r="F3334" t="s">
        <v>19553</v>
      </c>
      <c r="G3334" t="s">
        <v>80</v>
      </c>
      <c r="H3334" t="s">
        <v>14696</v>
      </c>
      <c r="I3334" t="s">
        <v>1012</v>
      </c>
      <c r="J3334" s="28">
        <v>45311</v>
      </c>
      <c r="K3334" s="28">
        <v>45301</v>
      </c>
      <c r="L3334">
        <v>30</v>
      </c>
      <c r="M3334">
        <v>0</v>
      </c>
      <c r="N3334">
        <v>1</v>
      </c>
      <c r="O3334">
        <v>16.5</v>
      </c>
      <c r="P3334" t="s">
        <v>14507</v>
      </c>
      <c r="Q3334">
        <f t="shared" si="52"/>
        <v>118376</v>
      </c>
      <c r="R3334">
        <f>IF(COUNTIF($A$2:A3334,A3334)=1,Q3334,"")</f>
        <v>118376</v>
      </c>
    </row>
    <row r="3335" spans="1:18">
      <c r="A3335" t="s">
        <v>19554</v>
      </c>
      <c r="B3335" t="s">
        <v>8342</v>
      </c>
      <c r="C3335" t="s">
        <v>3098</v>
      </c>
      <c r="D3335" t="s">
        <v>73</v>
      </c>
      <c r="E3335" t="s">
        <v>14590</v>
      </c>
      <c r="F3335" t="s">
        <v>19555</v>
      </c>
      <c r="G3335" t="s">
        <v>53</v>
      </c>
      <c r="H3335" t="s">
        <v>15360</v>
      </c>
      <c r="I3335" t="s">
        <v>590</v>
      </c>
      <c r="J3335" s="28">
        <v>45648</v>
      </c>
      <c r="K3335" s="28"/>
      <c r="M3335">
        <v>0</v>
      </c>
      <c r="N3335">
        <v>1</v>
      </c>
      <c r="P3335" t="s">
        <v>14550</v>
      </c>
      <c r="Q3335">
        <f t="shared" si="52"/>
        <v>41298</v>
      </c>
      <c r="R3335">
        <f>IF(COUNTIF($A$2:A3335,A3335)=1,Q3335,"")</f>
        <v>41298</v>
      </c>
    </row>
    <row r="3336" spans="1:18">
      <c r="A3336" t="s">
        <v>3597</v>
      </c>
      <c r="B3336" t="s">
        <v>4288</v>
      </c>
      <c r="C3336" t="s">
        <v>3098</v>
      </c>
      <c r="D3336" t="s">
        <v>60</v>
      </c>
      <c r="E3336" t="s">
        <v>14517</v>
      </c>
      <c r="F3336" t="s">
        <v>19556</v>
      </c>
      <c r="G3336" t="s">
        <v>133</v>
      </c>
      <c r="H3336" t="s">
        <v>14788</v>
      </c>
      <c r="I3336" t="s">
        <v>1501</v>
      </c>
      <c r="J3336" s="28">
        <v>45043</v>
      </c>
      <c r="K3336" s="28"/>
      <c r="M3336">
        <v>0</v>
      </c>
      <c r="N3336">
        <v>1</v>
      </c>
      <c r="O3336">
        <v>26.7</v>
      </c>
      <c r="P3336" t="s">
        <v>14507</v>
      </c>
      <c r="Q3336">
        <f t="shared" si="52"/>
        <v>21507</v>
      </c>
      <c r="R3336">
        <f>IF(COUNTIF($A$2:A3336,A3336)=1,Q3336,"")</f>
        <v>21507</v>
      </c>
    </row>
    <row r="3337" spans="1:18">
      <c r="A3337" t="s">
        <v>13415</v>
      </c>
      <c r="B3337" t="s">
        <v>553</v>
      </c>
      <c r="C3337" t="s">
        <v>16095</v>
      </c>
      <c r="D3337" t="s">
        <v>60</v>
      </c>
      <c r="E3337" t="s">
        <v>14590</v>
      </c>
      <c r="F3337" t="s">
        <v>19557</v>
      </c>
      <c r="G3337" t="s">
        <v>133</v>
      </c>
      <c r="H3337" t="s">
        <v>14553</v>
      </c>
      <c r="I3337" t="s">
        <v>2085</v>
      </c>
      <c r="J3337" s="28">
        <v>45502</v>
      </c>
      <c r="K3337" s="28"/>
      <c r="M3337">
        <v>0</v>
      </c>
      <c r="N3337">
        <v>1</v>
      </c>
      <c r="O3337">
        <v>15.9</v>
      </c>
      <c r="P3337" t="s">
        <v>14524</v>
      </c>
      <c r="Q3337">
        <f t="shared" si="52"/>
        <v>15838</v>
      </c>
      <c r="R3337">
        <f>IF(COUNTIF($A$2:A3337,A3337)=1,Q3337,"")</f>
        <v>15838</v>
      </c>
    </row>
    <row r="3338" spans="1:18">
      <c r="A3338" t="s">
        <v>5790</v>
      </c>
      <c r="B3338" t="s">
        <v>9307</v>
      </c>
      <c r="C3338" t="s">
        <v>15749</v>
      </c>
      <c r="D3338" t="s">
        <v>60</v>
      </c>
      <c r="E3338" t="s">
        <v>14517</v>
      </c>
      <c r="F3338" t="s">
        <v>19558</v>
      </c>
      <c r="G3338" t="s">
        <v>67</v>
      </c>
      <c r="H3338" t="s">
        <v>14757</v>
      </c>
      <c r="I3338" t="s">
        <v>2816</v>
      </c>
      <c r="J3338" s="28">
        <v>44882</v>
      </c>
      <c r="K3338" s="28"/>
      <c r="M3338">
        <v>0</v>
      </c>
      <c r="N3338">
        <v>1</v>
      </c>
      <c r="O3338">
        <v>25.5</v>
      </c>
      <c r="P3338" t="s">
        <v>14507</v>
      </c>
      <c r="Q3338">
        <f t="shared" si="52"/>
        <v>4420</v>
      </c>
      <c r="R3338">
        <f>IF(COUNTIF($A$2:A3338,A3338)=1,Q3338,"")</f>
        <v>4420</v>
      </c>
    </row>
    <row r="3339" spans="1:18">
      <c r="A3339" t="s">
        <v>19559</v>
      </c>
      <c r="B3339" t="s">
        <v>4231</v>
      </c>
      <c r="C3339" t="s">
        <v>14804</v>
      </c>
      <c r="D3339" t="s">
        <v>52</v>
      </c>
      <c r="E3339" t="s">
        <v>14543</v>
      </c>
      <c r="F3339" t="s">
        <v>19560</v>
      </c>
      <c r="G3339" t="s">
        <v>90</v>
      </c>
      <c r="H3339" t="s">
        <v>14580</v>
      </c>
      <c r="I3339" t="s">
        <v>2823</v>
      </c>
      <c r="J3339" s="28">
        <v>45447</v>
      </c>
      <c r="K3339" s="28">
        <v>45470</v>
      </c>
      <c r="L3339">
        <v>116</v>
      </c>
      <c r="M3339">
        <v>1</v>
      </c>
      <c r="N3339">
        <v>1</v>
      </c>
      <c r="O3339">
        <v>15.4</v>
      </c>
      <c r="P3339" t="s">
        <v>14507</v>
      </c>
      <c r="Q3339">
        <f t="shared" si="52"/>
        <v>68732</v>
      </c>
      <c r="R3339">
        <f>IF(COUNTIF($A$2:A3339,A3339)=1,Q3339,"")</f>
        <v>68732</v>
      </c>
    </row>
    <row r="3340" spans="1:18">
      <c r="A3340" t="s">
        <v>19561</v>
      </c>
      <c r="B3340" t="s">
        <v>1089</v>
      </c>
      <c r="C3340" t="s">
        <v>17831</v>
      </c>
      <c r="D3340" t="s">
        <v>60</v>
      </c>
      <c r="E3340" t="s">
        <v>14517</v>
      </c>
      <c r="F3340" t="s">
        <v>19562</v>
      </c>
      <c r="G3340" t="s">
        <v>67</v>
      </c>
      <c r="H3340" t="s">
        <v>14511</v>
      </c>
      <c r="I3340" t="s">
        <v>690</v>
      </c>
      <c r="J3340" s="28">
        <v>44623</v>
      </c>
      <c r="K3340" s="28"/>
      <c r="M3340">
        <v>0</v>
      </c>
      <c r="N3340">
        <v>1</v>
      </c>
      <c r="O3340">
        <v>33.6</v>
      </c>
      <c r="P3340" t="s">
        <v>14516</v>
      </c>
      <c r="Q3340">
        <f t="shared" si="52"/>
        <v>9643</v>
      </c>
      <c r="R3340">
        <f>IF(COUNTIF($A$2:A3340,A3340)=1,Q3340,"")</f>
        <v>9643</v>
      </c>
    </row>
    <row r="3341" spans="1:18">
      <c r="A3341" t="s">
        <v>19563</v>
      </c>
      <c r="B3341" t="s">
        <v>5515</v>
      </c>
      <c r="C3341" t="s">
        <v>14683</v>
      </c>
      <c r="D3341" t="s">
        <v>60</v>
      </c>
      <c r="E3341" t="s">
        <v>14509</v>
      </c>
      <c r="F3341" t="s">
        <v>14700</v>
      </c>
      <c r="G3341" t="s">
        <v>14519</v>
      </c>
      <c r="H3341" t="s">
        <v>15298</v>
      </c>
      <c r="I3341" t="s">
        <v>2667</v>
      </c>
      <c r="J3341" s="28">
        <v>45203</v>
      </c>
      <c r="K3341" s="28"/>
      <c r="M3341">
        <v>0</v>
      </c>
      <c r="N3341">
        <v>1</v>
      </c>
      <c r="O3341">
        <v>33.4</v>
      </c>
      <c r="P3341" t="s">
        <v>14516</v>
      </c>
      <c r="Q3341">
        <f t="shared" si="52"/>
        <v>11000</v>
      </c>
      <c r="R3341">
        <f>IF(COUNTIF($A$2:A3341,A3341)=1,Q3341,"")</f>
        <v>11000</v>
      </c>
    </row>
    <row r="3342" spans="1:18">
      <c r="A3342" t="s">
        <v>10488</v>
      </c>
      <c r="B3342" t="s">
        <v>1755</v>
      </c>
      <c r="C3342" t="s">
        <v>16315</v>
      </c>
      <c r="D3342" t="s">
        <v>73</v>
      </c>
      <c r="E3342" t="s">
        <v>14517</v>
      </c>
      <c r="F3342" t="s">
        <v>19564</v>
      </c>
      <c r="G3342" t="s">
        <v>14588</v>
      </c>
      <c r="H3342" t="s">
        <v>14619</v>
      </c>
      <c r="I3342" t="s">
        <v>5194</v>
      </c>
      <c r="J3342" s="28">
        <v>45014</v>
      </c>
      <c r="K3342" s="28"/>
      <c r="M3342">
        <v>0</v>
      </c>
      <c r="N3342">
        <v>1</v>
      </c>
      <c r="P3342" t="s">
        <v>14516</v>
      </c>
      <c r="Q3342">
        <f t="shared" si="52"/>
        <v>24183</v>
      </c>
      <c r="R3342">
        <f>IF(COUNTIF($A$2:A3342,A3342)=1,Q3342,"")</f>
        <v>24183</v>
      </c>
    </row>
    <row r="3343" spans="1:18">
      <c r="A3343" t="s">
        <v>19565</v>
      </c>
      <c r="B3343" t="s">
        <v>1464</v>
      </c>
      <c r="C3343" t="s">
        <v>3098</v>
      </c>
      <c r="D3343" t="s">
        <v>60</v>
      </c>
      <c r="E3343" t="s">
        <v>14517</v>
      </c>
      <c r="F3343" t="s">
        <v>19566</v>
      </c>
      <c r="G3343" t="s">
        <v>67</v>
      </c>
      <c r="H3343" t="s">
        <v>14568</v>
      </c>
      <c r="I3343" t="s">
        <v>379</v>
      </c>
      <c r="J3343" s="28">
        <v>45563</v>
      </c>
      <c r="K3343" s="28"/>
      <c r="M3343">
        <v>0</v>
      </c>
      <c r="N3343">
        <v>1</v>
      </c>
      <c r="O3343">
        <v>4</v>
      </c>
      <c r="P3343" t="s">
        <v>14550</v>
      </c>
      <c r="Q3343">
        <f t="shared" si="52"/>
        <v>8330</v>
      </c>
      <c r="R3343">
        <f>IF(COUNTIF($A$2:A3343,A3343)=1,Q3343,"")</f>
        <v>8330</v>
      </c>
    </row>
    <row r="3344" spans="1:18">
      <c r="A3344" t="s">
        <v>19567</v>
      </c>
      <c r="B3344" t="s">
        <v>1241</v>
      </c>
      <c r="C3344" t="s">
        <v>15090</v>
      </c>
      <c r="D3344" t="s">
        <v>60</v>
      </c>
      <c r="E3344" t="s">
        <v>14590</v>
      </c>
      <c r="F3344" t="s">
        <v>19568</v>
      </c>
      <c r="G3344" t="s">
        <v>14519</v>
      </c>
      <c r="H3344" t="s">
        <v>14565</v>
      </c>
      <c r="I3344" t="s">
        <v>19569</v>
      </c>
      <c r="J3344" s="28">
        <v>45336</v>
      </c>
      <c r="K3344" s="28"/>
      <c r="M3344">
        <v>0</v>
      </c>
      <c r="N3344">
        <v>1</v>
      </c>
      <c r="O3344">
        <v>31.7</v>
      </c>
      <c r="P3344" t="s">
        <v>14512</v>
      </c>
      <c r="Q3344">
        <f t="shared" si="52"/>
        <v>8841</v>
      </c>
      <c r="R3344">
        <f>IF(COUNTIF($A$2:A3344,A3344)=1,Q3344,"")</f>
        <v>8841</v>
      </c>
    </row>
    <row r="3345" spans="1:18">
      <c r="A3345" t="s">
        <v>12380</v>
      </c>
      <c r="B3345" t="s">
        <v>11411</v>
      </c>
      <c r="C3345" t="s">
        <v>16275</v>
      </c>
      <c r="D3345" t="s">
        <v>73</v>
      </c>
      <c r="E3345" t="s">
        <v>14504</v>
      </c>
      <c r="F3345" t="s">
        <v>19570</v>
      </c>
      <c r="G3345" t="s">
        <v>80</v>
      </c>
      <c r="H3345" t="s">
        <v>14568</v>
      </c>
      <c r="I3345" t="s">
        <v>3270</v>
      </c>
      <c r="J3345" s="28">
        <v>45152</v>
      </c>
      <c r="K3345" s="28"/>
      <c r="M3345">
        <v>0</v>
      </c>
      <c r="N3345">
        <v>1</v>
      </c>
      <c r="O3345">
        <v>3.6</v>
      </c>
      <c r="P3345" t="s">
        <v>14550</v>
      </c>
      <c r="Q3345">
        <f t="shared" si="52"/>
        <v>19934</v>
      </c>
      <c r="R3345">
        <f>IF(COUNTIF($A$2:A3345,A3345)=1,Q3345,"")</f>
        <v>19934</v>
      </c>
    </row>
    <row r="3346" spans="1:18">
      <c r="A3346" t="s">
        <v>19571</v>
      </c>
      <c r="B3346" t="s">
        <v>9236</v>
      </c>
      <c r="C3346" t="s">
        <v>3098</v>
      </c>
      <c r="D3346" t="s">
        <v>52</v>
      </c>
      <c r="E3346" t="s">
        <v>14522</v>
      </c>
      <c r="F3346" t="s">
        <v>19572</v>
      </c>
      <c r="G3346" t="s">
        <v>14588</v>
      </c>
      <c r="H3346" t="s">
        <v>14678</v>
      </c>
      <c r="I3346" t="s">
        <v>5081</v>
      </c>
      <c r="J3346" s="28">
        <v>45574</v>
      </c>
      <c r="K3346" s="28"/>
      <c r="M3346">
        <v>0</v>
      </c>
      <c r="N3346">
        <v>1</v>
      </c>
      <c r="O3346">
        <v>22.7</v>
      </c>
      <c r="P3346" t="s">
        <v>14550</v>
      </c>
      <c r="Q3346">
        <f t="shared" si="52"/>
        <v>172576</v>
      </c>
      <c r="R3346">
        <f>IF(COUNTIF($A$2:A3346,A3346)=1,Q3346,"")</f>
        <v>172576</v>
      </c>
    </row>
    <row r="3347" spans="1:18">
      <c r="A3347" t="s">
        <v>12290</v>
      </c>
      <c r="B3347" t="s">
        <v>919</v>
      </c>
      <c r="C3347" t="s">
        <v>14764</v>
      </c>
      <c r="D3347" t="s">
        <v>73</v>
      </c>
      <c r="E3347" t="s">
        <v>14543</v>
      </c>
      <c r="F3347" t="s">
        <v>19573</v>
      </c>
      <c r="G3347" t="s">
        <v>53</v>
      </c>
      <c r="H3347" t="s">
        <v>14565</v>
      </c>
      <c r="I3347" t="s">
        <v>1379</v>
      </c>
      <c r="J3347" s="28">
        <v>44975</v>
      </c>
      <c r="K3347" s="28">
        <v>44937</v>
      </c>
      <c r="L3347">
        <v>32</v>
      </c>
      <c r="M3347">
        <v>1</v>
      </c>
      <c r="N3347">
        <v>4</v>
      </c>
      <c r="O3347">
        <v>24.9</v>
      </c>
      <c r="P3347" t="s">
        <v>14512</v>
      </c>
      <c r="Q3347">
        <f t="shared" si="52"/>
        <v>29490</v>
      </c>
      <c r="R3347">
        <f>IF(COUNTIF($A$2:A3347,A3347)=1,Q3347,"")</f>
        <v>29490</v>
      </c>
    </row>
    <row r="3348" spans="1:18">
      <c r="A3348" t="s">
        <v>5783</v>
      </c>
      <c r="B3348" t="s">
        <v>2142</v>
      </c>
      <c r="C3348" t="s">
        <v>3098</v>
      </c>
      <c r="D3348" t="s">
        <v>52</v>
      </c>
      <c r="E3348" t="s">
        <v>14558</v>
      </c>
      <c r="F3348" t="s">
        <v>19574</v>
      </c>
      <c r="G3348" t="s">
        <v>80</v>
      </c>
      <c r="H3348" t="s">
        <v>14553</v>
      </c>
      <c r="I3348" t="s">
        <v>4057</v>
      </c>
      <c r="J3348" s="28">
        <v>44899</v>
      </c>
      <c r="K3348" s="28">
        <v>44887</v>
      </c>
      <c r="L3348">
        <v>144</v>
      </c>
      <c r="M3348">
        <v>0</v>
      </c>
      <c r="N3348">
        <v>1</v>
      </c>
      <c r="P3348" t="s">
        <v>14512</v>
      </c>
      <c r="Q3348">
        <f t="shared" si="52"/>
        <v>207161</v>
      </c>
      <c r="R3348">
        <f>IF(COUNTIF($A$2:A3348,A3348)=1,Q3348,"")</f>
        <v>207161</v>
      </c>
    </row>
    <row r="3349" spans="1:18">
      <c r="A3349" t="s">
        <v>5772</v>
      </c>
      <c r="B3349" t="s">
        <v>3204</v>
      </c>
      <c r="C3349" t="s">
        <v>14786</v>
      </c>
      <c r="D3349" t="s">
        <v>73</v>
      </c>
      <c r="E3349" t="s">
        <v>14517</v>
      </c>
      <c r="F3349" t="s">
        <v>19575</v>
      </c>
      <c r="G3349" t="s">
        <v>80</v>
      </c>
      <c r="H3349" t="s">
        <v>14530</v>
      </c>
      <c r="I3349" t="s">
        <v>603</v>
      </c>
      <c r="J3349" s="28">
        <v>45389</v>
      </c>
      <c r="K3349" s="28"/>
      <c r="M3349">
        <v>0</v>
      </c>
      <c r="N3349">
        <v>1</v>
      </c>
      <c r="O3349">
        <v>33.4</v>
      </c>
      <c r="P3349" t="s">
        <v>14512</v>
      </c>
      <c r="Q3349">
        <f t="shared" si="52"/>
        <v>43553</v>
      </c>
      <c r="R3349">
        <f>IF(COUNTIF($A$2:A3349,A3349)=1,Q3349,"")</f>
        <v>43553</v>
      </c>
    </row>
    <row r="3350" spans="1:18">
      <c r="A3350" t="s">
        <v>19576</v>
      </c>
      <c r="B3350" t="s">
        <v>4251</v>
      </c>
      <c r="C3350" t="s">
        <v>15917</v>
      </c>
      <c r="D3350" t="s">
        <v>73</v>
      </c>
      <c r="E3350" t="s">
        <v>14509</v>
      </c>
      <c r="F3350" t="s">
        <v>19577</v>
      </c>
      <c r="G3350" t="s">
        <v>14588</v>
      </c>
      <c r="H3350" t="s">
        <v>14616</v>
      </c>
      <c r="I3350" t="s">
        <v>3995</v>
      </c>
      <c r="J3350" s="28">
        <v>44680</v>
      </c>
      <c r="K3350" s="28"/>
      <c r="M3350">
        <v>0</v>
      </c>
      <c r="N3350">
        <v>1</v>
      </c>
      <c r="O3350">
        <v>0.9</v>
      </c>
      <c r="P3350" t="s">
        <v>14550</v>
      </c>
      <c r="Q3350">
        <f t="shared" si="52"/>
        <v>39132</v>
      </c>
      <c r="R3350">
        <f>IF(COUNTIF($A$2:A3350,A3350)=1,Q3350,"")</f>
        <v>39132</v>
      </c>
    </row>
    <row r="3351" spans="1:18">
      <c r="A3351" t="s">
        <v>19578</v>
      </c>
      <c r="B3351" t="s">
        <v>3369</v>
      </c>
      <c r="C3351" t="s">
        <v>15034</v>
      </c>
      <c r="D3351" t="s">
        <v>119</v>
      </c>
      <c r="E3351" t="s">
        <v>14504</v>
      </c>
      <c r="F3351" t="s">
        <v>19579</v>
      </c>
      <c r="G3351" t="s">
        <v>80</v>
      </c>
      <c r="H3351" t="s">
        <v>14565</v>
      </c>
      <c r="I3351" t="s">
        <v>160</v>
      </c>
      <c r="J3351" s="28">
        <v>45258</v>
      </c>
      <c r="K3351" s="28"/>
      <c r="M3351">
        <v>0</v>
      </c>
      <c r="N3351">
        <v>1</v>
      </c>
      <c r="O3351">
        <v>11.6</v>
      </c>
      <c r="P3351" t="s">
        <v>14512</v>
      </c>
      <c r="Q3351">
        <f t="shared" si="52"/>
        <v>2939</v>
      </c>
      <c r="R3351">
        <f>IF(COUNTIF($A$2:A3351,A3351)=1,Q3351,"")</f>
        <v>2939</v>
      </c>
    </row>
    <row r="3352" spans="1:18">
      <c r="A3352" t="s">
        <v>5778</v>
      </c>
      <c r="B3352" t="s">
        <v>2303</v>
      </c>
      <c r="C3352" t="s">
        <v>3098</v>
      </c>
      <c r="D3352" t="s">
        <v>119</v>
      </c>
      <c r="E3352" t="s">
        <v>14522</v>
      </c>
      <c r="F3352" t="s">
        <v>19580</v>
      </c>
      <c r="G3352" t="s">
        <v>90</v>
      </c>
      <c r="H3352" t="s">
        <v>14635</v>
      </c>
      <c r="I3352" t="s">
        <v>558</v>
      </c>
      <c r="J3352" s="28">
        <v>45454</v>
      </c>
      <c r="K3352" s="28"/>
      <c r="M3352">
        <v>0</v>
      </c>
      <c r="N3352">
        <v>1</v>
      </c>
      <c r="P3352" t="s">
        <v>14524</v>
      </c>
      <c r="Q3352">
        <f t="shared" si="52"/>
        <v>6149</v>
      </c>
      <c r="R3352">
        <f>IF(COUNTIF($A$2:A3352,A3352)=1,Q3352,"")</f>
        <v>6149</v>
      </c>
    </row>
    <row r="3353" spans="1:18">
      <c r="A3353" t="s">
        <v>7989</v>
      </c>
      <c r="B3353" t="s">
        <v>4954</v>
      </c>
      <c r="C3353" t="s">
        <v>15392</v>
      </c>
      <c r="D3353" t="s">
        <v>119</v>
      </c>
      <c r="E3353" t="s">
        <v>14543</v>
      </c>
      <c r="F3353" t="s">
        <v>19581</v>
      </c>
      <c r="G3353" t="s">
        <v>74</v>
      </c>
      <c r="H3353" t="s">
        <v>14549</v>
      </c>
      <c r="I3353" t="s">
        <v>2457</v>
      </c>
      <c r="J3353" s="28">
        <v>45483</v>
      </c>
      <c r="K3353" s="28">
        <v>45460</v>
      </c>
      <c r="L3353">
        <v>44</v>
      </c>
      <c r="M3353">
        <v>0</v>
      </c>
      <c r="N3353">
        <v>1</v>
      </c>
      <c r="O3353">
        <v>18.2</v>
      </c>
      <c r="P3353" t="s">
        <v>14516</v>
      </c>
      <c r="Q3353">
        <f t="shared" si="52"/>
        <v>11960</v>
      </c>
      <c r="R3353">
        <f>IF(COUNTIF($A$2:A3353,A3353)=1,Q3353,"")</f>
        <v>11960</v>
      </c>
    </row>
    <row r="3354" spans="1:18">
      <c r="A3354" t="s">
        <v>6004</v>
      </c>
      <c r="B3354" t="s">
        <v>5632</v>
      </c>
      <c r="C3354" t="s">
        <v>15802</v>
      </c>
      <c r="D3354" t="s">
        <v>119</v>
      </c>
      <c r="E3354" t="s">
        <v>14517</v>
      </c>
      <c r="F3354" t="s">
        <v>19582</v>
      </c>
      <c r="G3354" t="s">
        <v>80</v>
      </c>
      <c r="H3354" t="s">
        <v>14553</v>
      </c>
      <c r="I3354" t="s">
        <v>2256</v>
      </c>
      <c r="J3354" s="28">
        <v>44985</v>
      </c>
      <c r="K3354" s="28"/>
      <c r="M3354">
        <v>0</v>
      </c>
      <c r="N3354">
        <v>1</v>
      </c>
      <c r="O3354">
        <v>15.9</v>
      </c>
      <c r="P3354" t="s">
        <v>14516</v>
      </c>
      <c r="Q3354">
        <f t="shared" si="52"/>
        <v>10234</v>
      </c>
      <c r="R3354">
        <f>IF(COUNTIF($A$2:A3354,A3354)=1,Q3354,"")</f>
        <v>10234</v>
      </c>
    </row>
    <row r="3355" spans="1:18">
      <c r="A3355" t="s">
        <v>19583</v>
      </c>
      <c r="B3355" t="s">
        <v>3613</v>
      </c>
      <c r="C3355" t="s">
        <v>16297</v>
      </c>
      <c r="D3355" t="s">
        <v>60</v>
      </c>
      <c r="E3355" t="s">
        <v>14522</v>
      </c>
      <c r="F3355" t="s">
        <v>19584</v>
      </c>
      <c r="G3355" t="s">
        <v>90</v>
      </c>
      <c r="H3355" t="s">
        <v>14682</v>
      </c>
      <c r="I3355" t="s">
        <v>1352</v>
      </c>
      <c r="J3355" s="28">
        <v>45547</v>
      </c>
      <c r="K3355" s="28"/>
      <c r="M3355">
        <v>0</v>
      </c>
      <c r="N3355">
        <v>1</v>
      </c>
      <c r="O3355">
        <v>27.6</v>
      </c>
      <c r="P3355" t="s">
        <v>14512</v>
      </c>
      <c r="Q3355">
        <f t="shared" si="52"/>
        <v>23885</v>
      </c>
      <c r="R3355">
        <f>IF(COUNTIF($A$2:A3355,A3355)=1,Q3355,"")</f>
        <v>23885</v>
      </c>
    </row>
    <row r="3356" spans="1:18">
      <c r="A3356" t="s">
        <v>12045</v>
      </c>
      <c r="B3356" t="s">
        <v>7057</v>
      </c>
      <c r="C3356" t="s">
        <v>14589</v>
      </c>
      <c r="D3356" t="s">
        <v>119</v>
      </c>
      <c r="E3356" t="s">
        <v>14509</v>
      </c>
      <c r="F3356" t="s">
        <v>19585</v>
      </c>
      <c r="G3356" t="s">
        <v>61</v>
      </c>
      <c r="H3356" t="s">
        <v>15103</v>
      </c>
      <c r="I3356" t="s">
        <v>110</v>
      </c>
      <c r="J3356" s="28">
        <v>45072</v>
      </c>
      <c r="K3356" s="28"/>
      <c r="M3356">
        <v>0</v>
      </c>
      <c r="N3356">
        <v>1</v>
      </c>
      <c r="O3356">
        <v>21.4</v>
      </c>
      <c r="P3356" t="s">
        <v>14550</v>
      </c>
      <c r="Q3356">
        <f t="shared" si="52"/>
        <v>13595</v>
      </c>
      <c r="R3356">
        <f>IF(COUNTIF($A$2:A3356,A3356)=1,Q3356,"")</f>
        <v>13595</v>
      </c>
    </row>
    <row r="3357" spans="1:18">
      <c r="A3357" t="s">
        <v>19586</v>
      </c>
      <c r="B3357" t="s">
        <v>8342</v>
      </c>
      <c r="C3357" t="s">
        <v>16752</v>
      </c>
      <c r="D3357" t="s">
        <v>100</v>
      </c>
      <c r="E3357" t="s">
        <v>14543</v>
      </c>
      <c r="F3357" t="s">
        <v>19587</v>
      </c>
      <c r="G3357" t="s">
        <v>14588</v>
      </c>
      <c r="H3357" t="s">
        <v>14527</v>
      </c>
      <c r="I3357" t="s">
        <v>1611</v>
      </c>
      <c r="J3357" s="28">
        <v>45721</v>
      </c>
      <c r="K3357" s="28">
        <v>45760</v>
      </c>
      <c r="L3357">
        <v>140</v>
      </c>
      <c r="M3357">
        <v>0</v>
      </c>
      <c r="N3357">
        <v>1</v>
      </c>
      <c r="O3357">
        <v>22.9</v>
      </c>
      <c r="P3357" t="s">
        <v>14512</v>
      </c>
      <c r="Q3357">
        <f t="shared" si="52"/>
        <v>4026</v>
      </c>
      <c r="R3357">
        <f>IF(COUNTIF($A$2:A3357,A3357)=1,Q3357,"")</f>
        <v>4026</v>
      </c>
    </row>
    <row r="3358" spans="1:18">
      <c r="A3358" t="s">
        <v>6052</v>
      </c>
      <c r="B3358" t="s">
        <v>8602</v>
      </c>
      <c r="C3358" t="s">
        <v>15397</v>
      </c>
      <c r="D3358" t="s">
        <v>73</v>
      </c>
      <c r="E3358" t="s">
        <v>14558</v>
      </c>
      <c r="F3358" t="s">
        <v>18155</v>
      </c>
      <c r="G3358" t="s">
        <v>53</v>
      </c>
      <c r="H3358" t="s">
        <v>14580</v>
      </c>
      <c r="I3358" t="s">
        <v>244</v>
      </c>
      <c r="J3358" s="28">
        <v>45045</v>
      </c>
      <c r="K3358" s="28">
        <v>45130</v>
      </c>
      <c r="L3358">
        <v>127</v>
      </c>
      <c r="M3358">
        <v>0</v>
      </c>
      <c r="N3358">
        <v>1</v>
      </c>
      <c r="O3358">
        <v>25.6</v>
      </c>
      <c r="P3358" t="s">
        <v>14516</v>
      </c>
      <c r="Q3358">
        <f t="shared" si="52"/>
        <v>47000</v>
      </c>
      <c r="R3358">
        <f>IF(COUNTIF($A$2:A3358,A3358)=1,Q3358,"")</f>
        <v>47000</v>
      </c>
    </row>
    <row r="3359" spans="1:18">
      <c r="A3359" t="s">
        <v>19588</v>
      </c>
      <c r="B3359" t="s">
        <v>916</v>
      </c>
      <c r="C3359" t="s">
        <v>16373</v>
      </c>
      <c r="D3359" t="s">
        <v>100</v>
      </c>
      <c r="E3359" t="s">
        <v>14543</v>
      </c>
      <c r="F3359" t="s">
        <v>19589</v>
      </c>
      <c r="G3359" t="s">
        <v>53</v>
      </c>
      <c r="H3359" t="s">
        <v>14568</v>
      </c>
      <c r="I3359" t="s">
        <v>254</v>
      </c>
      <c r="J3359" s="28">
        <v>45629</v>
      </c>
      <c r="K3359" s="28">
        <v>45626</v>
      </c>
      <c r="L3359">
        <v>139</v>
      </c>
      <c r="M3359">
        <v>0</v>
      </c>
      <c r="N3359">
        <v>1</v>
      </c>
      <c r="O3359">
        <v>7</v>
      </c>
      <c r="P3359" t="s">
        <v>14550</v>
      </c>
      <c r="Q3359">
        <f t="shared" si="52"/>
        <v>7491</v>
      </c>
      <c r="R3359">
        <f>IF(COUNTIF($A$2:A3359,A3359)=1,Q3359,"")</f>
        <v>7491</v>
      </c>
    </row>
    <row r="3360" spans="1:18">
      <c r="A3360" t="s">
        <v>5296</v>
      </c>
      <c r="B3360" t="s">
        <v>1304</v>
      </c>
      <c r="C3360" t="s">
        <v>3098</v>
      </c>
      <c r="D3360" t="s">
        <v>60</v>
      </c>
      <c r="E3360" t="s">
        <v>14504</v>
      </c>
      <c r="F3360" t="s">
        <v>19590</v>
      </c>
      <c r="G3360" t="s">
        <v>133</v>
      </c>
      <c r="H3360" t="s">
        <v>15237</v>
      </c>
      <c r="I3360" t="s">
        <v>2240</v>
      </c>
      <c r="J3360" s="28">
        <v>44769</v>
      </c>
      <c r="K3360" s="28"/>
      <c r="M3360">
        <v>0</v>
      </c>
      <c r="N3360">
        <v>1</v>
      </c>
      <c r="P3360" t="s">
        <v>14507</v>
      </c>
      <c r="Q3360">
        <f t="shared" si="52"/>
        <v>21912</v>
      </c>
      <c r="R3360">
        <f>IF(COUNTIF($A$2:A3360,A3360)=1,Q3360,"")</f>
        <v>21912</v>
      </c>
    </row>
    <row r="3361" spans="1:18">
      <c r="A3361" t="s">
        <v>14235</v>
      </c>
      <c r="B3361" t="s">
        <v>2125</v>
      </c>
      <c r="C3361" t="s">
        <v>3098</v>
      </c>
      <c r="D3361" t="s">
        <v>119</v>
      </c>
      <c r="E3361" t="s">
        <v>14543</v>
      </c>
      <c r="F3361" t="s">
        <v>15164</v>
      </c>
      <c r="G3361" t="s">
        <v>53</v>
      </c>
      <c r="H3361" t="s">
        <v>14549</v>
      </c>
      <c r="I3361" t="s">
        <v>2548</v>
      </c>
      <c r="J3361" s="28">
        <v>45314</v>
      </c>
      <c r="K3361" s="28">
        <v>45358</v>
      </c>
      <c r="L3361">
        <v>98</v>
      </c>
      <c r="M3361">
        <v>1</v>
      </c>
      <c r="N3361">
        <v>2</v>
      </c>
      <c r="O3361">
        <v>8</v>
      </c>
      <c r="P3361" t="s">
        <v>14512</v>
      </c>
      <c r="Q3361">
        <f t="shared" si="52"/>
        <v>9000</v>
      </c>
      <c r="R3361">
        <f>IF(COUNTIF($A$2:A3361,A3361)=1,Q3361,"")</f>
        <v>9000</v>
      </c>
    </row>
    <row r="3362" spans="1:18">
      <c r="A3362" t="s">
        <v>19591</v>
      </c>
      <c r="B3362" t="s">
        <v>3862</v>
      </c>
      <c r="C3362" t="s">
        <v>14760</v>
      </c>
      <c r="D3362" t="s">
        <v>100</v>
      </c>
      <c r="E3362" t="s">
        <v>14509</v>
      </c>
      <c r="F3362" t="s">
        <v>19592</v>
      </c>
      <c r="G3362" t="s">
        <v>14588</v>
      </c>
      <c r="H3362" t="s">
        <v>14580</v>
      </c>
      <c r="I3362" t="s">
        <v>474</v>
      </c>
      <c r="J3362" s="28">
        <v>44820</v>
      </c>
      <c r="K3362" s="28"/>
      <c r="M3362">
        <v>0</v>
      </c>
      <c r="N3362">
        <v>1</v>
      </c>
      <c r="O3362">
        <v>28.6</v>
      </c>
      <c r="P3362" t="s">
        <v>14507</v>
      </c>
      <c r="Q3362">
        <f t="shared" si="52"/>
        <v>3944</v>
      </c>
      <c r="R3362">
        <f>IF(COUNTIF($A$2:A3362,A3362)=1,Q3362,"")</f>
        <v>3944</v>
      </c>
    </row>
    <row r="3363" spans="1:18">
      <c r="A3363" t="s">
        <v>11855</v>
      </c>
      <c r="B3363" t="s">
        <v>1953</v>
      </c>
      <c r="C3363" t="s">
        <v>3098</v>
      </c>
      <c r="D3363" t="s">
        <v>100</v>
      </c>
      <c r="E3363" t="s">
        <v>14543</v>
      </c>
      <c r="F3363" t="s">
        <v>19593</v>
      </c>
      <c r="G3363" t="s">
        <v>67</v>
      </c>
      <c r="H3363" t="s">
        <v>14532</v>
      </c>
      <c r="I3363" t="s">
        <v>645</v>
      </c>
      <c r="J3363" s="28">
        <v>45358</v>
      </c>
      <c r="K3363" s="28">
        <v>45240</v>
      </c>
      <c r="L3363">
        <v>44</v>
      </c>
      <c r="M3363">
        <v>0</v>
      </c>
      <c r="N3363">
        <v>1</v>
      </c>
      <c r="O3363">
        <v>26.1</v>
      </c>
      <c r="P3363" t="s">
        <v>14516</v>
      </c>
      <c r="Q3363">
        <f t="shared" si="52"/>
        <v>2456</v>
      </c>
      <c r="R3363">
        <f>IF(COUNTIF($A$2:A3363,A3363)=1,Q3363,"")</f>
        <v>2456</v>
      </c>
    </row>
    <row r="3364" spans="1:18">
      <c r="A3364" t="s">
        <v>19594</v>
      </c>
      <c r="B3364" t="s">
        <v>2279</v>
      </c>
      <c r="C3364" t="s">
        <v>16786</v>
      </c>
      <c r="D3364" t="s">
        <v>60</v>
      </c>
      <c r="E3364" t="s">
        <v>14522</v>
      </c>
      <c r="F3364" t="s">
        <v>14700</v>
      </c>
      <c r="G3364" t="s">
        <v>14588</v>
      </c>
      <c r="H3364" t="s">
        <v>14540</v>
      </c>
      <c r="I3364" t="s">
        <v>1792</v>
      </c>
      <c r="J3364" s="28">
        <v>45315</v>
      </c>
      <c r="K3364" s="28"/>
      <c r="M3364">
        <v>0</v>
      </c>
      <c r="N3364">
        <v>1</v>
      </c>
      <c r="O3364">
        <v>6.8</v>
      </c>
      <c r="P3364" t="s">
        <v>14524</v>
      </c>
      <c r="Q3364">
        <f t="shared" si="52"/>
        <v>11000</v>
      </c>
      <c r="R3364">
        <f>IF(COUNTIF($A$2:A3364,A3364)=1,Q3364,"")</f>
        <v>11000</v>
      </c>
    </row>
    <row r="3365" spans="1:18">
      <c r="A3365" t="s">
        <v>6711</v>
      </c>
      <c r="B3365" t="s">
        <v>6219</v>
      </c>
      <c r="C3365" t="s">
        <v>3098</v>
      </c>
      <c r="D3365" t="s">
        <v>52</v>
      </c>
      <c r="E3365" t="s">
        <v>14590</v>
      </c>
      <c r="F3365" t="s">
        <v>19595</v>
      </c>
      <c r="G3365" t="s">
        <v>14519</v>
      </c>
      <c r="H3365" t="s">
        <v>14553</v>
      </c>
      <c r="I3365" t="s">
        <v>2847</v>
      </c>
      <c r="J3365" s="28">
        <v>45042</v>
      </c>
      <c r="K3365" s="28"/>
      <c r="M3365">
        <v>0</v>
      </c>
      <c r="N3365">
        <v>1</v>
      </c>
      <c r="P3365" t="s">
        <v>14516</v>
      </c>
      <c r="Q3365">
        <f t="shared" si="52"/>
        <v>127750</v>
      </c>
      <c r="R3365">
        <f>IF(COUNTIF($A$2:A3365,A3365)=1,Q3365,"")</f>
        <v>127750</v>
      </c>
    </row>
    <row r="3366" spans="1:18">
      <c r="A3366" t="s">
        <v>19596</v>
      </c>
      <c r="B3366" t="s">
        <v>7232</v>
      </c>
      <c r="C3366" t="s">
        <v>14884</v>
      </c>
      <c r="D3366" t="s">
        <v>73</v>
      </c>
      <c r="E3366" t="s">
        <v>14590</v>
      </c>
      <c r="F3366" t="s">
        <v>19597</v>
      </c>
      <c r="G3366" t="s">
        <v>14519</v>
      </c>
      <c r="H3366" t="s">
        <v>14639</v>
      </c>
      <c r="I3366" t="s">
        <v>91</v>
      </c>
      <c r="J3366" s="28">
        <v>45365</v>
      </c>
      <c r="K3366" s="28"/>
      <c r="M3366">
        <v>0</v>
      </c>
      <c r="N3366">
        <v>1</v>
      </c>
      <c r="O3366">
        <v>27</v>
      </c>
      <c r="P3366" t="s">
        <v>14516</v>
      </c>
      <c r="Q3366">
        <f t="shared" si="52"/>
        <v>10587</v>
      </c>
      <c r="R3366">
        <f>IF(COUNTIF($A$2:A3366,A3366)=1,Q3366,"")</f>
        <v>10587</v>
      </c>
    </row>
    <row r="3367" spans="1:18">
      <c r="A3367" t="s">
        <v>7806</v>
      </c>
      <c r="B3367" t="s">
        <v>1451</v>
      </c>
      <c r="C3367" t="s">
        <v>14832</v>
      </c>
      <c r="D3367" t="s">
        <v>60</v>
      </c>
      <c r="E3367" t="s">
        <v>14543</v>
      </c>
      <c r="F3367" t="s">
        <v>19598</v>
      </c>
      <c r="G3367" t="s">
        <v>14519</v>
      </c>
      <c r="H3367" t="s">
        <v>14682</v>
      </c>
      <c r="I3367" t="s">
        <v>2738</v>
      </c>
      <c r="J3367" s="28">
        <v>45668</v>
      </c>
      <c r="K3367" s="28">
        <v>45579</v>
      </c>
      <c r="L3367">
        <v>33</v>
      </c>
      <c r="M3367">
        <v>0</v>
      </c>
      <c r="N3367">
        <v>1</v>
      </c>
      <c r="O3367">
        <v>26</v>
      </c>
      <c r="P3367" t="s">
        <v>14507</v>
      </c>
      <c r="Q3367">
        <f t="shared" si="52"/>
        <v>17618</v>
      </c>
      <c r="R3367">
        <f>IF(COUNTIF($A$2:A3367,A3367)=1,Q3367,"")</f>
        <v>17618</v>
      </c>
    </row>
    <row r="3368" spans="1:18">
      <c r="A3368" t="s">
        <v>9475</v>
      </c>
      <c r="B3368" t="s">
        <v>1494</v>
      </c>
      <c r="C3368" t="s">
        <v>15191</v>
      </c>
      <c r="D3368" t="s">
        <v>119</v>
      </c>
      <c r="E3368" t="s">
        <v>14543</v>
      </c>
      <c r="F3368" t="s">
        <v>19599</v>
      </c>
      <c r="G3368" t="s">
        <v>14519</v>
      </c>
      <c r="H3368" t="s">
        <v>14568</v>
      </c>
      <c r="I3368" t="s">
        <v>2182</v>
      </c>
      <c r="J3368" s="28">
        <v>45347</v>
      </c>
      <c r="K3368" s="28">
        <v>45496</v>
      </c>
      <c r="L3368">
        <v>186</v>
      </c>
      <c r="M3368">
        <v>0</v>
      </c>
      <c r="N3368">
        <v>1</v>
      </c>
      <c r="O3368">
        <v>16.899999999999999</v>
      </c>
      <c r="P3368" t="s">
        <v>14516</v>
      </c>
      <c r="Q3368">
        <f t="shared" si="52"/>
        <v>3811</v>
      </c>
      <c r="R3368">
        <f>IF(COUNTIF($A$2:A3368,A3368)=1,Q3368,"")</f>
        <v>3811</v>
      </c>
    </row>
    <row r="3369" spans="1:18">
      <c r="A3369" t="s">
        <v>19600</v>
      </c>
      <c r="B3369" t="s">
        <v>5963</v>
      </c>
      <c r="C3369" t="s">
        <v>15902</v>
      </c>
      <c r="D3369" t="s">
        <v>119</v>
      </c>
      <c r="E3369" t="s">
        <v>14522</v>
      </c>
      <c r="F3369" t="s">
        <v>19601</v>
      </c>
      <c r="G3369" t="s">
        <v>53</v>
      </c>
      <c r="H3369" t="s">
        <v>14630</v>
      </c>
      <c r="I3369" t="s">
        <v>248</v>
      </c>
      <c r="J3369" s="28">
        <v>45705</v>
      </c>
      <c r="K3369" s="28"/>
      <c r="M3369">
        <v>0</v>
      </c>
      <c r="N3369">
        <v>1</v>
      </c>
      <c r="O3369">
        <v>25.3</v>
      </c>
      <c r="P3369" t="s">
        <v>14524</v>
      </c>
      <c r="Q3369">
        <f t="shared" si="52"/>
        <v>2912</v>
      </c>
      <c r="R3369">
        <f>IF(COUNTIF($A$2:A3369,A3369)=1,Q3369,"")</f>
        <v>2912</v>
      </c>
    </row>
    <row r="3370" spans="1:18">
      <c r="A3370" t="s">
        <v>8347</v>
      </c>
      <c r="B3370" t="s">
        <v>318</v>
      </c>
      <c r="C3370" t="s">
        <v>15547</v>
      </c>
      <c r="D3370" t="s">
        <v>60</v>
      </c>
      <c r="E3370" t="s">
        <v>14504</v>
      </c>
      <c r="F3370" t="s">
        <v>14736</v>
      </c>
      <c r="G3370" t="s">
        <v>74</v>
      </c>
      <c r="H3370" t="s">
        <v>14565</v>
      </c>
      <c r="I3370" t="s">
        <v>1447</v>
      </c>
      <c r="J3370" s="28">
        <v>45419</v>
      </c>
      <c r="K3370" s="28"/>
      <c r="M3370">
        <v>0</v>
      </c>
      <c r="N3370">
        <v>1</v>
      </c>
      <c r="O3370">
        <v>32.9</v>
      </c>
      <c r="P3370" t="s">
        <v>14507</v>
      </c>
      <c r="Q3370">
        <f t="shared" si="52"/>
        <v>20000</v>
      </c>
      <c r="R3370">
        <f>IF(COUNTIF($A$2:A3370,A3370)=1,Q3370,"")</f>
        <v>20000</v>
      </c>
    </row>
    <row r="3371" spans="1:18">
      <c r="A3371" t="s">
        <v>19602</v>
      </c>
      <c r="B3371" t="s">
        <v>7964</v>
      </c>
      <c r="C3371" t="s">
        <v>15028</v>
      </c>
      <c r="D3371" t="s">
        <v>100</v>
      </c>
      <c r="E3371" t="s">
        <v>14543</v>
      </c>
      <c r="F3371" t="s">
        <v>19603</v>
      </c>
      <c r="G3371" t="s">
        <v>14519</v>
      </c>
      <c r="H3371" t="s">
        <v>14616</v>
      </c>
      <c r="I3371" t="s">
        <v>2941</v>
      </c>
      <c r="J3371" s="28"/>
      <c r="K3371" s="28">
        <v>45754</v>
      </c>
      <c r="L3371">
        <v>112</v>
      </c>
      <c r="M3371">
        <v>0</v>
      </c>
      <c r="N3371">
        <v>1</v>
      </c>
      <c r="O3371">
        <v>10.7</v>
      </c>
      <c r="P3371" t="s">
        <v>14516</v>
      </c>
      <c r="Q3371">
        <f t="shared" si="52"/>
        <v>2474</v>
      </c>
      <c r="R3371">
        <f>IF(COUNTIF($A$2:A3371,A3371)=1,Q3371,"")</f>
        <v>2474</v>
      </c>
    </row>
    <row r="3372" spans="1:18">
      <c r="A3372" t="s">
        <v>12554</v>
      </c>
      <c r="B3372" t="s">
        <v>272</v>
      </c>
      <c r="C3372" t="s">
        <v>3098</v>
      </c>
      <c r="D3372" t="s">
        <v>100</v>
      </c>
      <c r="E3372" t="s">
        <v>14509</v>
      </c>
      <c r="F3372" t="s">
        <v>15164</v>
      </c>
      <c r="G3372" t="s">
        <v>61</v>
      </c>
      <c r="H3372" t="s">
        <v>14580</v>
      </c>
      <c r="I3372" t="s">
        <v>3578</v>
      </c>
      <c r="J3372" s="28">
        <v>45312</v>
      </c>
      <c r="K3372" s="28"/>
      <c r="M3372">
        <v>0</v>
      </c>
      <c r="N3372">
        <v>1</v>
      </c>
      <c r="O3372">
        <v>26.7</v>
      </c>
      <c r="P3372" t="s">
        <v>14550</v>
      </c>
      <c r="Q3372">
        <f t="shared" si="52"/>
        <v>9000</v>
      </c>
      <c r="R3372">
        <f>IF(COUNTIF($A$2:A3372,A3372)=1,Q3372,"")</f>
        <v>9000</v>
      </c>
    </row>
    <row r="3373" spans="1:18">
      <c r="A3373" t="s">
        <v>19604</v>
      </c>
      <c r="B3373" t="s">
        <v>3279</v>
      </c>
      <c r="C3373" t="s">
        <v>15070</v>
      </c>
      <c r="D3373" t="s">
        <v>119</v>
      </c>
      <c r="E3373" t="s">
        <v>14509</v>
      </c>
      <c r="F3373" t="s">
        <v>19605</v>
      </c>
      <c r="G3373" t="s">
        <v>53</v>
      </c>
      <c r="H3373" t="s">
        <v>14537</v>
      </c>
      <c r="I3373" t="s">
        <v>1199</v>
      </c>
      <c r="J3373" s="28">
        <v>45278</v>
      </c>
      <c r="K3373" s="28"/>
      <c r="M3373">
        <v>0</v>
      </c>
      <c r="N3373">
        <v>1</v>
      </c>
      <c r="O3373">
        <v>26</v>
      </c>
      <c r="P3373" t="s">
        <v>14512</v>
      </c>
      <c r="Q3373">
        <f t="shared" si="52"/>
        <v>12480</v>
      </c>
      <c r="R3373">
        <f>IF(COUNTIF($A$2:A3373,A3373)=1,Q3373,"")</f>
        <v>12480</v>
      </c>
    </row>
    <row r="3374" spans="1:18">
      <c r="A3374" t="s">
        <v>14036</v>
      </c>
      <c r="B3374" t="s">
        <v>3815</v>
      </c>
      <c r="C3374" t="s">
        <v>14836</v>
      </c>
      <c r="D3374" t="s">
        <v>52</v>
      </c>
      <c r="E3374" t="s">
        <v>14509</v>
      </c>
      <c r="F3374" t="s">
        <v>19606</v>
      </c>
      <c r="G3374" t="s">
        <v>74</v>
      </c>
      <c r="H3374" t="s">
        <v>14530</v>
      </c>
      <c r="I3374" t="s">
        <v>4814</v>
      </c>
      <c r="J3374" s="28">
        <v>44865</v>
      </c>
      <c r="K3374" s="28"/>
      <c r="M3374">
        <v>0</v>
      </c>
      <c r="N3374">
        <v>1</v>
      </c>
      <c r="O3374">
        <v>14.2</v>
      </c>
      <c r="P3374" t="s">
        <v>14550</v>
      </c>
      <c r="Q3374">
        <f t="shared" si="52"/>
        <v>182931</v>
      </c>
      <c r="R3374">
        <f>IF(COUNTIF($A$2:A3374,A3374)=1,Q3374,"")</f>
        <v>182931</v>
      </c>
    </row>
    <row r="3375" spans="1:18">
      <c r="A3375" t="s">
        <v>4213</v>
      </c>
      <c r="B3375" t="s">
        <v>1154</v>
      </c>
      <c r="C3375" t="s">
        <v>16668</v>
      </c>
      <c r="D3375" t="s">
        <v>119</v>
      </c>
      <c r="E3375" t="s">
        <v>14543</v>
      </c>
      <c r="F3375" t="s">
        <v>19607</v>
      </c>
      <c r="G3375" t="s">
        <v>74</v>
      </c>
      <c r="H3375" t="s">
        <v>14571</v>
      </c>
      <c r="I3375" t="s">
        <v>19608</v>
      </c>
      <c r="J3375" s="28">
        <v>44653</v>
      </c>
      <c r="K3375" s="28">
        <v>44784</v>
      </c>
      <c r="L3375">
        <v>174</v>
      </c>
      <c r="M3375">
        <v>1</v>
      </c>
      <c r="N3375">
        <v>1</v>
      </c>
      <c r="P3375" t="s">
        <v>14507</v>
      </c>
      <c r="Q3375">
        <f t="shared" si="52"/>
        <v>4397</v>
      </c>
      <c r="R3375">
        <f>IF(COUNTIF($A$2:A3375,A3375)=1,Q3375,"")</f>
        <v>4397</v>
      </c>
    </row>
    <row r="3376" spans="1:18">
      <c r="A3376" t="s">
        <v>12995</v>
      </c>
      <c r="B3376" t="s">
        <v>7721</v>
      </c>
      <c r="C3376" t="s">
        <v>15130</v>
      </c>
      <c r="D3376" t="s">
        <v>73</v>
      </c>
      <c r="E3376" t="s">
        <v>14522</v>
      </c>
      <c r="F3376" t="s">
        <v>19609</v>
      </c>
      <c r="G3376" t="s">
        <v>133</v>
      </c>
      <c r="H3376" t="s">
        <v>15208</v>
      </c>
      <c r="I3376" t="s">
        <v>17535</v>
      </c>
      <c r="J3376" s="28">
        <v>44663</v>
      </c>
      <c r="K3376" s="28"/>
      <c r="M3376">
        <v>0</v>
      </c>
      <c r="N3376">
        <v>1</v>
      </c>
      <c r="O3376">
        <v>10.6</v>
      </c>
      <c r="P3376" t="s">
        <v>14512</v>
      </c>
      <c r="Q3376">
        <f t="shared" si="52"/>
        <v>33303</v>
      </c>
      <c r="R3376">
        <f>IF(COUNTIF($A$2:A3376,A3376)=1,Q3376,"")</f>
        <v>33303</v>
      </c>
    </row>
    <row r="3377" spans="1:18">
      <c r="A3377" t="s">
        <v>19610</v>
      </c>
      <c r="B3377" t="s">
        <v>934</v>
      </c>
      <c r="C3377" t="s">
        <v>14513</v>
      </c>
      <c r="D3377" t="s">
        <v>60</v>
      </c>
      <c r="E3377" t="s">
        <v>14509</v>
      </c>
      <c r="F3377" t="s">
        <v>19611</v>
      </c>
      <c r="G3377" t="s">
        <v>80</v>
      </c>
      <c r="H3377" t="s">
        <v>14746</v>
      </c>
      <c r="I3377" t="s">
        <v>515</v>
      </c>
      <c r="J3377" s="28">
        <v>44875</v>
      </c>
      <c r="K3377" s="28"/>
      <c r="M3377">
        <v>0</v>
      </c>
      <c r="N3377">
        <v>1</v>
      </c>
      <c r="O3377">
        <v>19.899999999999999</v>
      </c>
      <c r="P3377" t="s">
        <v>14512</v>
      </c>
      <c r="Q3377">
        <f t="shared" si="52"/>
        <v>20122</v>
      </c>
      <c r="R3377">
        <f>IF(COUNTIF($A$2:A3377,A3377)=1,Q3377,"")</f>
        <v>20122</v>
      </c>
    </row>
    <row r="3378" spans="1:18">
      <c r="A3378" t="s">
        <v>4002</v>
      </c>
      <c r="B3378" t="s">
        <v>322</v>
      </c>
      <c r="C3378" t="s">
        <v>14905</v>
      </c>
      <c r="D3378" t="s">
        <v>52</v>
      </c>
      <c r="E3378" t="s">
        <v>14522</v>
      </c>
      <c r="F3378" t="s">
        <v>19612</v>
      </c>
      <c r="G3378" t="s">
        <v>133</v>
      </c>
      <c r="H3378" t="s">
        <v>14598</v>
      </c>
      <c r="I3378" t="s">
        <v>1663</v>
      </c>
      <c r="J3378" s="28">
        <v>45761</v>
      </c>
      <c r="K3378" s="28"/>
      <c r="M3378">
        <v>0</v>
      </c>
      <c r="N3378">
        <v>1</v>
      </c>
      <c r="P3378" t="s">
        <v>14524</v>
      </c>
      <c r="Q3378">
        <f t="shared" si="52"/>
        <v>67300</v>
      </c>
      <c r="R3378">
        <f>IF(COUNTIF($A$2:A3378,A3378)=1,Q3378,"")</f>
        <v>67300</v>
      </c>
    </row>
    <row r="3379" spans="1:18">
      <c r="A3379" t="s">
        <v>19613</v>
      </c>
      <c r="B3379" t="s">
        <v>1594</v>
      </c>
      <c r="C3379" t="s">
        <v>15494</v>
      </c>
      <c r="D3379" t="s">
        <v>60</v>
      </c>
      <c r="E3379" t="s">
        <v>14517</v>
      </c>
      <c r="F3379" t="s">
        <v>19614</v>
      </c>
      <c r="G3379" t="s">
        <v>133</v>
      </c>
      <c r="H3379" t="s">
        <v>14506</v>
      </c>
      <c r="I3379" t="s">
        <v>1492</v>
      </c>
      <c r="J3379" s="28">
        <v>44799</v>
      </c>
      <c r="K3379" s="28"/>
      <c r="M3379">
        <v>0</v>
      </c>
      <c r="N3379">
        <v>1</v>
      </c>
      <c r="O3379">
        <v>31.7</v>
      </c>
      <c r="P3379" t="s">
        <v>14524</v>
      </c>
      <c r="Q3379">
        <f t="shared" si="52"/>
        <v>10841</v>
      </c>
      <c r="R3379">
        <f>IF(COUNTIF($A$2:A3379,A3379)=1,Q3379,"")</f>
        <v>10841</v>
      </c>
    </row>
    <row r="3380" spans="1:18">
      <c r="A3380" t="s">
        <v>19615</v>
      </c>
      <c r="B3380" t="s">
        <v>389</v>
      </c>
      <c r="C3380" t="s">
        <v>15366</v>
      </c>
      <c r="D3380" t="s">
        <v>73</v>
      </c>
      <c r="E3380" t="s">
        <v>14558</v>
      </c>
      <c r="F3380" t="s">
        <v>19616</v>
      </c>
      <c r="G3380" t="s">
        <v>90</v>
      </c>
      <c r="H3380" t="s">
        <v>14616</v>
      </c>
      <c r="I3380" t="s">
        <v>4643</v>
      </c>
      <c r="J3380" s="28">
        <v>44869</v>
      </c>
      <c r="K3380" s="28">
        <v>44833</v>
      </c>
      <c r="L3380">
        <v>123</v>
      </c>
      <c r="M3380">
        <v>0</v>
      </c>
      <c r="N3380">
        <v>1</v>
      </c>
      <c r="O3380">
        <v>12.2</v>
      </c>
      <c r="P3380" t="s">
        <v>14512</v>
      </c>
      <c r="Q3380">
        <f t="shared" si="52"/>
        <v>20216</v>
      </c>
      <c r="R3380">
        <f>IF(COUNTIF($A$2:A3380,A3380)=1,Q3380,"")</f>
        <v>20216</v>
      </c>
    </row>
    <row r="3381" spans="1:18">
      <c r="A3381" t="s">
        <v>19617</v>
      </c>
      <c r="B3381" t="s">
        <v>5231</v>
      </c>
      <c r="C3381" t="s">
        <v>15028</v>
      </c>
      <c r="D3381" t="s">
        <v>100</v>
      </c>
      <c r="E3381" t="s">
        <v>14522</v>
      </c>
      <c r="F3381" t="s">
        <v>19618</v>
      </c>
      <c r="G3381" t="s">
        <v>90</v>
      </c>
      <c r="H3381" t="s">
        <v>14553</v>
      </c>
      <c r="I3381" t="s">
        <v>1945</v>
      </c>
      <c r="J3381" s="28">
        <v>45573</v>
      </c>
      <c r="K3381" s="28"/>
      <c r="M3381">
        <v>0</v>
      </c>
      <c r="N3381">
        <v>1</v>
      </c>
      <c r="O3381">
        <v>6.1</v>
      </c>
      <c r="P3381" t="s">
        <v>14512</v>
      </c>
      <c r="Q3381">
        <f t="shared" si="52"/>
        <v>5192</v>
      </c>
      <c r="R3381">
        <f>IF(COUNTIF($A$2:A3381,A3381)=1,Q3381,"")</f>
        <v>5192</v>
      </c>
    </row>
    <row r="3382" spans="1:18">
      <c r="A3382" t="s">
        <v>19619</v>
      </c>
      <c r="B3382" t="s">
        <v>2990</v>
      </c>
      <c r="C3382" t="s">
        <v>16659</v>
      </c>
      <c r="D3382" t="s">
        <v>119</v>
      </c>
      <c r="E3382" t="s">
        <v>14509</v>
      </c>
      <c r="F3382" t="s">
        <v>14593</v>
      </c>
      <c r="G3382" t="s">
        <v>80</v>
      </c>
      <c r="H3382" t="s">
        <v>14682</v>
      </c>
      <c r="I3382" t="s">
        <v>3598</v>
      </c>
      <c r="J3382" s="28">
        <v>44753</v>
      </c>
      <c r="K3382" s="28"/>
      <c r="M3382">
        <v>0</v>
      </c>
      <c r="N3382">
        <v>1</v>
      </c>
      <c r="O3382">
        <v>1.9</v>
      </c>
      <c r="P3382" t="s">
        <v>14516</v>
      </c>
      <c r="Q3382">
        <f t="shared" si="52"/>
        <v>8000</v>
      </c>
      <c r="R3382">
        <f>IF(COUNTIF($A$2:A3382,A3382)=1,Q3382,"")</f>
        <v>8000</v>
      </c>
    </row>
    <row r="3383" spans="1:18">
      <c r="A3383" t="s">
        <v>14201</v>
      </c>
      <c r="B3383" t="s">
        <v>5330</v>
      </c>
      <c r="C3383" t="s">
        <v>16139</v>
      </c>
      <c r="D3383" t="s">
        <v>100</v>
      </c>
      <c r="E3383" t="s">
        <v>14509</v>
      </c>
      <c r="F3383" t="s">
        <v>19620</v>
      </c>
      <c r="G3383" t="s">
        <v>53</v>
      </c>
      <c r="H3383" t="s">
        <v>14527</v>
      </c>
      <c r="I3383" t="s">
        <v>1357</v>
      </c>
      <c r="J3383" s="28">
        <v>45119</v>
      </c>
      <c r="K3383" s="28"/>
      <c r="M3383">
        <v>0</v>
      </c>
      <c r="N3383">
        <v>1</v>
      </c>
      <c r="O3383">
        <v>22.1</v>
      </c>
      <c r="P3383" t="s">
        <v>14550</v>
      </c>
      <c r="Q3383">
        <f t="shared" si="52"/>
        <v>7886</v>
      </c>
      <c r="R3383">
        <f>IF(COUNTIF($A$2:A3383,A3383)=1,Q3383,"")</f>
        <v>7886</v>
      </c>
    </row>
    <row r="3384" spans="1:18">
      <c r="A3384" t="s">
        <v>19621</v>
      </c>
      <c r="B3384" t="s">
        <v>3678</v>
      </c>
      <c r="C3384" t="s">
        <v>18497</v>
      </c>
      <c r="D3384" t="s">
        <v>100</v>
      </c>
      <c r="E3384" t="s">
        <v>14504</v>
      </c>
      <c r="F3384" t="s">
        <v>19622</v>
      </c>
      <c r="G3384" t="s">
        <v>53</v>
      </c>
      <c r="H3384" t="s">
        <v>14619</v>
      </c>
      <c r="I3384" t="s">
        <v>2225</v>
      </c>
      <c r="J3384" s="28">
        <v>44710</v>
      </c>
      <c r="K3384" s="28"/>
      <c r="M3384">
        <v>0</v>
      </c>
      <c r="N3384">
        <v>1</v>
      </c>
      <c r="O3384">
        <v>14.8</v>
      </c>
      <c r="P3384" t="s">
        <v>14516</v>
      </c>
      <c r="Q3384">
        <f t="shared" si="52"/>
        <v>3586</v>
      </c>
      <c r="R3384">
        <f>IF(COUNTIF($A$2:A3384,A3384)=1,Q3384,"")</f>
        <v>3586</v>
      </c>
    </row>
    <row r="3385" spans="1:18">
      <c r="A3385" t="s">
        <v>19623</v>
      </c>
      <c r="B3385" t="s">
        <v>2796</v>
      </c>
      <c r="C3385" t="s">
        <v>3098</v>
      </c>
      <c r="D3385" t="s">
        <v>73</v>
      </c>
      <c r="E3385" t="s">
        <v>14504</v>
      </c>
      <c r="F3385" t="s">
        <v>19624</v>
      </c>
      <c r="G3385" t="s">
        <v>67</v>
      </c>
      <c r="H3385" t="s">
        <v>14527</v>
      </c>
      <c r="I3385" t="s">
        <v>2983</v>
      </c>
      <c r="J3385" s="28">
        <v>44877</v>
      </c>
      <c r="K3385" s="28"/>
      <c r="M3385">
        <v>0</v>
      </c>
      <c r="N3385">
        <v>1</v>
      </c>
      <c r="O3385">
        <v>11.2</v>
      </c>
      <c r="P3385" t="s">
        <v>14550</v>
      </c>
      <c r="Q3385">
        <f t="shared" si="52"/>
        <v>38655</v>
      </c>
      <c r="R3385">
        <f>IF(COUNTIF($A$2:A3385,A3385)=1,Q3385,"")</f>
        <v>38655</v>
      </c>
    </row>
    <row r="3386" spans="1:18">
      <c r="A3386" t="s">
        <v>19625</v>
      </c>
      <c r="B3386" t="s">
        <v>5030</v>
      </c>
      <c r="C3386" t="s">
        <v>14978</v>
      </c>
      <c r="D3386" t="s">
        <v>73</v>
      </c>
      <c r="E3386" t="s">
        <v>14558</v>
      </c>
      <c r="F3386" t="s">
        <v>17976</v>
      </c>
      <c r="G3386" t="s">
        <v>67</v>
      </c>
      <c r="H3386" t="s">
        <v>14511</v>
      </c>
      <c r="I3386" t="s">
        <v>3696</v>
      </c>
      <c r="J3386" s="28">
        <v>44958</v>
      </c>
      <c r="K3386" s="28">
        <v>45015</v>
      </c>
      <c r="L3386">
        <v>140</v>
      </c>
      <c r="M3386">
        <v>0</v>
      </c>
      <c r="N3386">
        <v>1</v>
      </c>
      <c r="P3386" t="s">
        <v>14524</v>
      </c>
      <c r="Q3386">
        <f t="shared" si="52"/>
        <v>43000</v>
      </c>
      <c r="R3386">
        <f>IF(COUNTIF($A$2:A3386,A3386)=1,Q3386,"")</f>
        <v>43000</v>
      </c>
    </row>
    <row r="3387" spans="1:18">
      <c r="A3387" t="s">
        <v>5745</v>
      </c>
      <c r="B3387" t="s">
        <v>4074</v>
      </c>
      <c r="C3387" t="s">
        <v>14806</v>
      </c>
      <c r="D3387" t="s">
        <v>52</v>
      </c>
      <c r="E3387" t="s">
        <v>14517</v>
      </c>
      <c r="F3387" t="s">
        <v>19626</v>
      </c>
      <c r="G3387" t="s">
        <v>53</v>
      </c>
      <c r="H3387" t="s">
        <v>14616</v>
      </c>
      <c r="I3387" t="s">
        <v>571</v>
      </c>
      <c r="J3387" s="28">
        <v>44759</v>
      </c>
      <c r="K3387" s="28"/>
      <c r="M3387">
        <v>0</v>
      </c>
      <c r="N3387">
        <v>1</v>
      </c>
      <c r="O3387">
        <v>12.7</v>
      </c>
      <c r="P3387" t="s">
        <v>14512</v>
      </c>
      <c r="Q3387">
        <f t="shared" si="52"/>
        <v>48152</v>
      </c>
      <c r="R3387">
        <f>IF(COUNTIF($A$2:A3387,A3387)=1,Q3387,"")</f>
        <v>48152</v>
      </c>
    </row>
    <row r="3388" spans="1:18">
      <c r="A3388" t="s">
        <v>5018</v>
      </c>
      <c r="B3388" t="s">
        <v>3346</v>
      </c>
      <c r="C3388" t="s">
        <v>3098</v>
      </c>
      <c r="D3388" t="s">
        <v>100</v>
      </c>
      <c r="E3388" t="s">
        <v>14558</v>
      </c>
      <c r="F3388" t="s">
        <v>19627</v>
      </c>
      <c r="G3388" t="s">
        <v>61</v>
      </c>
      <c r="H3388" t="s">
        <v>14639</v>
      </c>
      <c r="I3388" t="s">
        <v>3578</v>
      </c>
      <c r="J3388" s="28">
        <v>45342</v>
      </c>
      <c r="K3388" s="28">
        <v>45278</v>
      </c>
      <c r="L3388">
        <v>103</v>
      </c>
      <c r="M3388">
        <v>0</v>
      </c>
      <c r="N3388">
        <v>1</v>
      </c>
      <c r="O3388">
        <v>14.3</v>
      </c>
      <c r="P3388" t="s">
        <v>14512</v>
      </c>
      <c r="Q3388">
        <f t="shared" si="52"/>
        <v>7118</v>
      </c>
      <c r="R3388">
        <f>IF(COUNTIF($A$2:A3388,A3388)=1,Q3388,"")</f>
        <v>7118</v>
      </c>
    </row>
    <row r="3389" spans="1:18">
      <c r="A3389" t="s">
        <v>10758</v>
      </c>
      <c r="B3389" t="s">
        <v>2039</v>
      </c>
      <c r="C3389" t="s">
        <v>14812</v>
      </c>
      <c r="D3389" t="s">
        <v>52</v>
      </c>
      <c r="E3389" t="s">
        <v>14504</v>
      </c>
      <c r="F3389" t="s">
        <v>19628</v>
      </c>
      <c r="G3389" t="s">
        <v>14588</v>
      </c>
      <c r="H3389" t="s">
        <v>14571</v>
      </c>
      <c r="I3389" t="s">
        <v>2818</v>
      </c>
      <c r="J3389" s="28">
        <v>45292</v>
      </c>
      <c r="K3389" s="28"/>
      <c r="M3389">
        <v>0</v>
      </c>
      <c r="N3389">
        <v>1</v>
      </c>
      <c r="O3389">
        <v>12.6</v>
      </c>
      <c r="P3389" t="s">
        <v>14512</v>
      </c>
      <c r="Q3389">
        <f t="shared" si="52"/>
        <v>135512</v>
      </c>
      <c r="R3389">
        <f>IF(COUNTIF($A$2:A3389,A3389)=1,Q3389,"")</f>
        <v>135512</v>
      </c>
    </row>
    <row r="3390" spans="1:18">
      <c r="A3390" t="s">
        <v>19629</v>
      </c>
      <c r="B3390" t="s">
        <v>4931</v>
      </c>
      <c r="C3390" t="s">
        <v>3098</v>
      </c>
      <c r="D3390" t="s">
        <v>52</v>
      </c>
      <c r="E3390" t="s">
        <v>14504</v>
      </c>
      <c r="F3390" t="s">
        <v>19630</v>
      </c>
      <c r="G3390" t="s">
        <v>53</v>
      </c>
      <c r="H3390" t="s">
        <v>14565</v>
      </c>
      <c r="I3390" t="s">
        <v>416</v>
      </c>
      <c r="J3390" s="28">
        <v>45774</v>
      </c>
      <c r="K3390" s="28"/>
      <c r="M3390">
        <v>0</v>
      </c>
      <c r="N3390">
        <v>1</v>
      </c>
      <c r="P3390" t="s">
        <v>14524</v>
      </c>
      <c r="Q3390">
        <f t="shared" si="52"/>
        <v>156135</v>
      </c>
      <c r="R3390">
        <f>IF(COUNTIF($A$2:A3390,A3390)=1,Q3390,"")</f>
        <v>156135</v>
      </c>
    </row>
    <row r="3391" spans="1:18">
      <c r="A3391" t="s">
        <v>11216</v>
      </c>
      <c r="B3391" t="s">
        <v>3450</v>
      </c>
      <c r="C3391" t="s">
        <v>3098</v>
      </c>
      <c r="D3391" t="s">
        <v>52</v>
      </c>
      <c r="E3391" t="s">
        <v>14543</v>
      </c>
      <c r="F3391" t="s">
        <v>19631</v>
      </c>
      <c r="G3391" t="s">
        <v>80</v>
      </c>
      <c r="H3391" t="s">
        <v>14520</v>
      </c>
      <c r="I3391" t="s">
        <v>1667</v>
      </c>
      <c r="J3391" s="28">
        <v>45571</v>
      </c>
      <c r="K3391" s="28">
        <v>45570</v>
      </c>
      <c r="L3391">
        <v>38</v>
      </c>
      <c r="M3391">
        <v>0</v>
      </c>
      <c r="N3391">
        <v>1</v>
      </c>
      <c r="O3391">
        <v>5.3</v>
      </c>
      <c r="P3391" t="s">
        <v>14524</v>
      </c>
      <c r="Q3391">
        <f t="shared" si="52"/>
        <v>148370</v>
      </c>
      <c r="R3391">
        <f>IF(COUNTIF($A$2:A3391,A3391)=1,Q3391,"")</f>
        <v>148370</v>
      </c>
    </row>
    <row r="3392" spans="1:18">
      <c r="A3392" t="s">
        <v>14406</v>
      </c>
      <c r="B3392" t="s">
        <v>1008</v>
      </c>
      <c r="C3392" t="s">
        <v>14850</v>
      </c>
      <c r="D3392" t="s">
        <v>73</v>
      </c>
      <c r="E3392" t="s">
        <v>14543</v>
      </c>
      <c r="F3392" t="s">
        <v>19632</v>
      </c>
      <c r="G3392" t="s">
        <v>90</v>
      </c>
      <c r="H3392" t="s">
        <v>14549</v>
      </c>
      <c r="I3392" t="s">
        <v>2395</v>
      </c>
      <c r="J3392" s="28">
        <v>44815</v>
      </c>
      <c r="K3392" s="28">
        <v>44878</v>
      </c>
      <c r="L3392">
        <v>79</v>
      </c>
      <c r="M3392">
        <v>0</v>
      </c>
      <c r="N3392">
        <v>1</v>
      </c>
      <c r="O3392">
        <v>22.9</v>
      </c>
      <c r="P3392" t="s">
        <v>14550</v>
      </c>
      <c r="Q3392">
        <f t="shared" si="52"/>
        <v>43183</v>
      </c>
      <c r="R3392">
        <f>IF(COUNTIF($A$2:A3392,A3392)=1,Q3392,"")</f>
        <v>43183</v>
      </c>
    </row>
    <row r="3393" spans="1:18">
      <c r="A3393" t="s">
        <v>7265</v>
      </c>
      <c r="B3393" t="s">
        <v>8439</v>
      </c>
      <c r="C3393" t="s">
        <v>14911</v>
      </c>
      <c r="D3393" t="s">
        <v>52</v>
      </c>
      <c r="E3393" t="s">
        <v>14504</v>
      </c>
      <c r="F3393" t="s">
        <v>19633</v>
      </c>
      <c r="G3393" t="s">
        <v>90</v>
      </c>
      <c r="H3393" t="s">
        <v>16050</v>
      </c>
      <c r="I3393" t="s">
        <v>726</v>
      </c>
      <c r="J3393" s="28">
        <v>45275</v>
      </c>
      <c r="K3393" s="28"/>
      <c r="M3393">
        <v>0</v>
      </c>
      <c r="N3393">
        <v>1</v>
      </c>
      <c r="O3393">
        <v>22.2</v>
      </c>
      <c r="P3393" t="s">
        <v>14512</v>
      </c>
      <c r="Q3393">
        <f t="shared" si="52"/>
        <v>117340</v>
      </c>
      <c r="R3393">
        <f>IF(COUNTIF($A$2:A3393,A3393)=1,Q3393,"")</f>
        <v>117340</v>
      </c>
    </row>
    <row r="3394" spans="1:18">
      <c r="A3394" t="s">
        <v>19634</v>
      </c>
      <c r="B3394" t="s">
        <v>5136</v>
      </c>
      <c r="C3394" t="s">
        <v>3098</v>
      </c>
      <c r="D3394" t="s">
        <v>119</v>
      </c>
      <c r="E3394" t="s">
        <v>14504</v>
      </c>
      <c r="F3394" t="s">
        <v>19635</v>
      </c>
      <c r="G3394" t="s">
        <v>14519</v>
      </c>
      <c r="H3394" t="s">
        <v>14682</v>
      </c>
      <c r="I3394" t="s">
        <v>220</v>
      </c>
      <c r="J3394" s="28">
        <v>45265</v>
      </c>
      <c r="K3394" s="28"/>
      <c r="M3394">
        <v>0</v>
      </c>
      <c r="N3394">
        <v>1</v>
      </c>
      <c r="O3394">
        <v>4.5999999999999996</v>
      </c>
      <c r="P3394" t="s">
        <v>14516</v>
      </c>
      <c r="Q3394">
        <f t="shared" ref="Q3394:Q3457" si="53">IFERROR(IF(RIGHT(UPPER(TRIM(F3394)),1)="K",VALUE(SUBSTITUTE(SUBSTITUTE(LEFT(TRIM(F3394),LEN(TRIM(F3394))-1),"$",""),",",""))*1000,IF(RIGHT(UPPER(TRIM(F3394)),1)="M",VALUE(SUBSTITUTE(SUBSTITUTE(LEFT(TRIM(F3394),LEN(TRIM(F3394))-1),"$",""),",",""))*1000000,VALUE(SUBSTITUTE(SUBSTITUTE(TRIM(F3394),"$",""),",","")))),"")</f>
        <v>5666</v>
      </c>
      <c r="R3394">
        <f>IF(COUNTIF($A$2:A3394,A3394)=1,Q3394,"")</f>
        <v>5666</v>
      </c>
    </row>
    <row r="3395" spans="1:18">
      <c r="A3395" t="s">
        <v>19636</v>
      </c>
      <c r="B3395" t="s">
        <v>415</v>
      </c>
      <c r="C3395" t="s">
        <v>3098</v>
      </c>
      <c r="D3395" t="s">
        <v>52</v>
      </c>
      <c r="E3395" t="s">
        <v>14517</v>
      </c>
      <c r="F3395" t="s">
        <v>19637</v>
      </c>
      <c r="G3395" t="s">
        <v>80</v>
      </c>
      <c r="H3395" t="s">
        <v>16033</v>
      </c>
      <c r="I3395" t="s">
        <v>1388</v>
      </c>
      <c r="J3395" s="28">
        <v>45333</v>
      </c>
      <c r="K3395" s="28"/>
      <c r="M3395">
        <v>0</v>
      </c>
      <c r="N3395">
        <v>1</v>
      </c>
      <c r="O3395">
        <v>2.9</v>
      </c>
      <c r="P3395" t="s">
        <v>14507</v>
      </c>
      <c r="Q3395">
        <f t="shared" si="53"/>
        <v>83522</v>
      </c>
      <c r="R3395">
        <f>IF(COUNTIF($A$2:A3395,A3395)=1,Q3395,"")</f>
        <v>83522</v>
      </c>
    </row>
    <row r="3396" spans="1:18">
      <c r="A3396" t="s">
        <v>9451</v>
      </c>
      <c r="B3396" t="s">
        <v>863</v>
      </c>
      <c r="C3396" t="s">
        <v>3098</v>
      </c>
      <c r="D3396" t="s">
        <v>119</v>
      </c>
      <c r="E3396" t="s">
        <v>14543</v>
      </c>
      <c r="F3396" t="s">
        <v>19638</v>
      </c>
      <c r="G3396" t="s">
        <v>90</v>
      </c>
      <c r="H3396" t="s">
        <v>14540</v>
      </c>
      <c r="I3396" t="s">
        <v>17920</v>
      </c>
      <c r="J3396" s="28">
        <v>44795</v>
      </c>
      <c r="K3396" s="28">
        <v>44681</v>
      </c>
      <c r="L3396">
        <v>66</v>
      </c>
      <c r="M3396">
        <v>0</v>
      </c>
      <c r="N3396">
        <v>1</v>
      </c>
      <c r="P3396" t="s">
        <v>14507</v>
      </c>
      <c r="Q3396">
        <f t="shared" si="53"/>
        <v>3881</v>
      </c>
      <c r="R3396">
        <f>IF(COUNTIF($A$2:A3396,A3396)=1,Q3396,"")</f>
        <v>3881</v>
      </c>
    </row>
    <row r="3397" spans="1:18">
      <c r="A3397" t="s">
        <v>9504</v>
      </c>
      <c r="B3397" t="s">
        <v>9127</v>
      </c>
      <c r="C3397" t="s">
        <v>15361</v>
      </c>
      <c r="D3397" t="s">
        <v>119</v>
      </c>
      <c r="E3397" t="s">
        <v>14590</v>
      </c>
      <c r="F3397" t="s">
        <v>14830</v>
      </c>
      <c r="G3397" t="s">
        <v>61</v>
      </c>
      <c r="H3397" t="s">
        <v>14571</v>
      </c>
      <c r="I3397" t="s">
        <v>2468</v>
      </c>
      <c r="J3397" s="28"/>
      <c r="K3397" s="28"/>
      <c r="M3397">
        <v>0</v>
      </c>
      <c r="N3397">
        <v>1</v>
      </c>
      <c r="O3397">
        <v>28.7</v>
      </c>
      <c r="P3397" t="s">
        <v>14516</v>
      </c>
      <c r="Q3397">
        <f t="shared" si="53"/>
        <v>6000</v>
      </c>
      <c r="R3397">
        <f>IF(COUNTIF($A$2:A3397,A3397)=1,Q3397,"")</f>
        <v>6000</v>
      </c>
    </row>
    <row r="3398" spans="1:18">
      <c r="A3398" t="s">
        <v>10638</v>
      </c>
      <c r="B3398" t="s">
        <v>1844</v>
      </c>
      <c r="C3398" t="s">
        <v>3098</v>
      </c>
      <c r="D3398" t="s">
        <v>119</v>
      </c>
      <c r="E3398" t="s">
        <v>14558</v>
      </c>
      <c r="F3398" t="s">
        <v>19639</v>
      </c>
      <c r="G3398" t="s">
        <v>14588</v>
      </c>
      <c r="H3398" t="s">
        <v>14532</v>
      </c>
      <c r="I3398" t="s">
        <v>1412</v>
      </c>
      <c r="J3398" s="28">
        <v>44897</v>
      </c>
      <c r="K3398" s="28">
        <v>44861</v>
      </c>
      <c r="L3398">
        <v>28</v>
      </c>
      <c r="M3398">
        <v>0</v>
      </c>
      <c r="N3398">
        <v>1</v>
      </c>
      <c r="P3398" t="s">
        <v>14516</v>
      </c>
      <c r="Q3398">
        <f t="shared" si="53"/>
        <v>12511</v>
      </c>
      <c r="R3398">
        <f>IF(COUNTIF($A$2:A3398,A3398)=1,Q3398,"")</f>
        <v>12511</v>
      </c>
    </row>
    <row r="3399" spans="1:18">
      <c r="A3399" t="s">
        <v>19640</v>
      </c>
      <c r="B3399" t="s">
        <v>5295</v>
      </c>
      <c r="C3399" t="s">
        <v>14962</v>
      </c>
      <c r="D3399" t="s">
        <v>100</v>
      </c>
      <c r="E3399" t="s">
        <v>14590</v>
      </c>
      <c r="F3399" t="s">
        <v>19641</v>
      </c>
      <c r="G3399" t="s">
        <v>14588</v>
      </c>
      <c r="H3399" t="s">
        <v>14630</v>
      </c>
      <c r="I3399" t="s">
        <v>4660</v>
      </c>
      <c r="J3399" s="28">
        <v>45481</v>
      </c>
      <c r="K3399" s="28"/>
      <c r="M3399">
        <v>0</v>
      </c>
      <c r="N3399">
        <v>1</v>
      </c>
      <c r="O3399">
        <v>33.1</v>
      </c>
      <c r="P3399" t="s">
        <v>14507</v>
      </c>
      <c r="Q3399">
        <f t="shared" si="53"/>
        <v>1969</v>
      </c>
      <c r="R3399">
        <f>IF(COUNTIF($A$2:A3399,A3399)=1,Q3399,"")</f>
        <v>1969</v>
      </c>
    </row>
    <row r="3400" spans="1:18">
      <c r="A3400" t="s">
        <v>19642</v>
      </c>
      <c r="B3400" t="s">
        <v>7206</v>
      </c>
      <c r="C3400" t="s">
        <v>15021</v>
      </c>
      <c r="D3400" t="s">
        <v>60</v>
      </c>
      <c r="E3400" t="s">
        <v>14509</v>
      </c>
      <c r="F3400" t="s">
        <v>19643</v>
      </c>
      <c r="G3400" t="s">
        <v>14588</v>
      </c>
      <c r="H3400" t="s">
        <v>14511</v>
      </c>
      <c r="I3400" t="s">
        <v>4179</v>
      </c>
      <c r="J3400" s="28">
        <v>45637</v>
      </c>
      <c r="K3400" s="28"/>
      <c r="M3400">
        <v>0</v>
      </c>
      <c r="N3400">
        <v>1</v>
      </c>
      <c r="O3400">
        <v>34.4</v>
      </c>
      <c r="P3400" t="s">
        <v>14550</v>
      </c>
      <c r="Q3400">
        <f t="shared" si="53"/>
        <v>4477</v>
      </c>
      <c r="R3400">
        <f>IF(COUNTIF($A$2:A3400,A3400)=1,Q3400,"")</f>
        <v>4477</v>
      </c>
    </row>
    <row r="3401" spans="1:18">
      <c r="A3401" t="s">
        <v>11954</v>
      </c>
      <c r="B3401" t="s">
        <v>1466</v>
      </c>
      <c r="C3401" t="s">
        <v>15366</v>
      </c>
      <c r="D3401" t="s">
        <v>119</v>
      </c>
      <c r="E3401" t="s">
        <v>14590</v>
      </c>
      <c r="F3401" t="s">
        <v>19644</v>
      </c>
      <c r="G3401" t="s">
        <v>80</v>
      </c>
      <c r="H3401" t="s">
        <v>14616</v>
      </c>
      <c r="I3401" t="s">
        <v>13085</v>
      </c>
      <c r="J3401" s="28">
        <v>44865</v>
      </c>
      <c r="K3401" s="28"/>
      <c r="M3401">
        <v>0</v>
      </c>
      <c r="N3401">
        <v>1</v>
      </c>
      <c r="O3401">
        <v>34.9</v>
      </c>
      <c r="P3401" t="s">
        <v>14550</v>
      </c>
      <c r="Q3401">
        <f t="shared" si="53"/>
        <v>8524</v>
      </c>
      <c r="R3401">
        <f>IF(COUNTIF($A$2:A3401,A3401)=1,Q3401,"")</f>
        <v>8524</v>
      </c>
    </row>
    <row r="3402" spans="1:18">
      <c r="A3402" t="s">
        <v>6295</v>
      </c>
      <c r="B3402" t="s">
        <v>1534</v>
      </c>
      <c r="C3402" t="s">
        <v>16668</v>
      </c>
      <c r="D3402" t="s">
        <v>60</v>
      </c>
      <c r="E3402" t="s">
        <v>14558</v>
      </c>
      <c r="F3402" t="s">
        <v>19645</v>
      </c>
      <c r="G3402" t="s">
        <v>74</v>
      </c>
      <c r="H3402" t="s">
        <v>14565</v>
      </c>
      <c r="I3402" t="s">
        <v>1394</v>
      </c>
      <c r="J3402" s="28">
        <v>45594</v>
      </c>
      <c r="K3402" s="28">
        <v>45629</v>
      </c>
      <c r="L3402">
        <v>85</v>
      </c>
      <c r="M3402">
        <v>0</v>
      </c>
      <c r="N3402">
        <v>1</v>
      </c>
      <c r="O3402">
        <v>34</v>
      </c>
      <c r="P3402" t="s">
        <v>14550</v>
      </c>
      <c r="Q3402">
        <f t="shared" si="53"/>
        <v>19522</v>
      </c>
      <c r="R3402">
        <f>IF(COUNTIF($A$2:A3402,A3402)=1,Q3402,"")</f>
        <v>19522</v>
      </c>
    </row>
    <row r="3403" spans="1:18">
      <c r="A3403" t="s">
        <v>5258</v>
      </c>
      <c r="B3403" t="s">
        <v>2242</v>
      </c>
      <c r="C3403" t="s">
        <v>3098</v>
      </c>
      <c r="D3403" t="s">
        <v>60</v>
      </c>
      <c r="E3403" t="s">
        <v>14543</v>
      </c>
      <c r="F3403" t="s">
        <v>15579</v>
      </c>
      <c r="G3403" t="s">
        <v>53</v>
      </c>
      <c r="H3403" t="s">
        <v>14635</v>
      </c>
      <c r="I3403" t="s">
        <v>140</v>
      </c>
      <c r="J3403" s="28">
        <v>45540</v>
      </c>
      <c r="K3403" s="28">
        <v>45536</v>
      </c>
      <c r="L3403">
        <v>35</v>
      </c>
      <c r="M3403">
        <v>0</v>
      </c>
      <c r="N3403">
        <v>1</v>
      </c>
      <c r="O3403">
        <v>12.3</v>
      </c>
      <c r="P3403" t="s">
        <v>14524</v>
      </c>
      <c r="Q3403">
        <f t="shared" si="53"/>
        <v>21000</v>
      </c>
      <c r="R3403">
        <f>IF(COUNTIF($A$2:A3403,A3403)=1,Q3403,"")</f>
        <v>21000</v>
      </c>
    </row>
    <row r="3404" spans="1:18">
      <c r="A3404" t="s">
        <v>11467</v>
      </c>
      <c r="B3404" t="s">
        <v>2944</v>
      </c>
      <c r="C3404" t="s">
        <v>17216</v>
      </c>
      <c r="D3404" t="s">
        <v>60</v>
      </c>
      <c r="E3404" t="s">
        <v>14522</v>
      </c>
      <c r="F3404" t="s">
        <v>19646</v>
      </c>
      <c r="G3404" t="s">
        <v>133</v>
      </c>
      <c r="H3404" t="s">
        <v>14619</v>
      </c>
      <c r="I3404" t="s">
        <v>1222</v>
      </c>
      <c r="J3404" s="28">
        <v>45218</v>
      </c>
      <c r="K3404" s="28"/>
      <c r="M3404">
        <v>0</v>
      </c>
      <c r="N3404">
        <v>1</v>
      </c>
      <c r="O3404">
        <v>34.299999999999997</v>
      </c>
      <c r="P3404" t="s">
        <v>14516</v>
      </c>
      <c r="Q3404">
        <f t="shared" si="53"/>
        <v>12888</v>
      </c>
      <c r="R3404">
        <f>IF(COUNTIF($A$2:A3404,A3404)=1,Q3404,"")</f>
        <v>12888</v>
      </c>
    </row>
    <row r="3405" spans="1:18">
      <c r="A3405" t="s">
        <v>4792</v>
      </c>
      <c r="B3405" t="s">
        <v>1848</v>
      </c>
      <c r="C3405" t="s">
        <v>15515</v>
      </c>
      <c r="D3405" t="s">
        <v>73</v>
      </c>
      <c r="E3405" t="s">
        <v>14590</v>
      </c>
      <c r="F3405" t="s">
        <v>19647</v>
      </c>
      <c r="G3405" t="s">
        <v>80</v>
      </c>
      <c r="H3405" t="s">
        <v>14616</v>
      </c>
      <c r="I3405" t="s">
        <v>512</v>
      </c>
      <c r="J3405" s="28">
        <v>45024</v>
      </c>
      <c r="K3405" s="28"/>
      <c r="M3405">
        <v>0</v>
      </c>
      <c r="N3405">
        <v>1</v>
      </c>
      <c r="O3405">
        <v>9.9</v>
      </c>
      <c r="P3405" t="s">
        <v>14507</v>
      </c>
      <c r="Q3405">
        <f t="shared" si="53"/>
        <v>41838</v>
      </c>
      <c r="R3405">
        <f>IF(COUNTIF($A$2:A3405,A3405)=1,Q3405,"")</f>
        <v>41838</v>
      </c>
    </row>
    <row r="3406" spans="1:18">
      <c r="A3406" t="s">
        <v>9837</v>
      </c>
      <c r="B3406" t="s">
        <v>3369</v>
      </c>
      <c r="C3406" t="s">
        <v>15580</v>
      </c>
      <c r="D3406" t="s">
        <v>119</v>
      </c>
      <c r="E3406" t="s">
        <v>14517</v>
      </c>
      <c r="F3406" t="s">
        <v>19648</v>
      </c>
      <c r="G3406" t="s">
        <v>67</v>
      </c>
      <c r="H3406" t="s">
        <v>14616</v>
      </c>
      <c r="I3406" t="s">
        <v>2381</v>
      </c>
      <c r="J3406" s="28">
        <v>45091</v>
      </c>
      <c r="K3406" s="28"/>
      <c r="M3406">
        <v>0</v>
      </c>
      <c r="N3406">
        <v>1</v>
      </c>
      <c r="O3406">
        <v>33.799999999999997</v>
      </c>
      <c r="P3406" t="s">
        <v>14516</v>
      </c>
      <c r="Q3406">
        <f t="shared" si="53"/>
        <v>10813</v>
      </c>
      <c r="R3406">
        <f>IF(COUNTIF($A$2:A3406,A3406)=1,Q3406,"")</f>
        <v>10813</v>
      </c>
    </row>
    <row r="3407" spans="1:18">
      <c r="A3407" t="s">
        <v>19649</v>
      </c>
      <c r="B3407" t="s">
        <v>1606</v>
      </c>
      <c r="C3407" t="s">
        <v>3098</v>
      </c>
      <c r="D3407" t="s">
        <v>119</v>
      </c>
      <c r="E3407" t="s">
        <v>14517</v>
      </c>
      <c r="F3407" t="s">
        <v>19650</v>
      </c>
      <c r="G3407" t="s">
        <v>61</v>
      </c>
      <c r="H3407" t="s">
        <v>15100</v>
      </c>
      <c r="I3407" t="s">
        <v>2054</v>
      </c>
      <c r="J3407" s="28">
        <v>45310</v>
      </c>
      <c r="K3407" s="28"/>
      <c r="M3407">
        <v>0</v>
      </c>
      <c r="N3407">
        <v>1</v>
      </c>
      <c r="O3407">
        <v>29</v>
      </c>
      <c r="P3407" t="s">
        <v>14507</v>
      </c>
      <c r="Q3407">
        <f t="shared" si="53"/>
        <v>4074</v>
      </c>
      <c r="R3407">
        <f>IF(COUNTIF($A$2:A3407,A3407)=1,Q3407,"")</f>
        <v>4074</v>
      </c>
    </row>
    <row r="3408" spans="1:18">
      <c r="A3408" t="s">
        <v>19651</v>
      </c>
      <c r="B3408" t="s">
        <v>2283</v>
      </c>
      <c r="C3408" t="s">
        <v>15267</v>
      </c>
      <c r="D3408" t="s">
        <v>100</v>
      </c>
      <c r="E3408" t="s">
        <v>14543</v>
      </c>
      <c r="F3408" t="s">
        <v>19652</v>
      </c>
      <c r="G3408" t="s">
        <v>53</v>
      </c>
      <c r="H3408" t="s">
        <v>14571</v>
      </c>
      <c r="I3408" t="s">
        <v>5540</v>
      </c>
      <c r="J3408" s="28">
        <v>45253</v>
      </c>
      <c r="K3408" s="28">
        <v>45289</v>
      </c>
      <c r="L3408">
        <v>169</v>
      </c>
      <c r="M3408">
        <v>0</v>
      </c>
      <c r="N3408">
        <v>1</v>
      </c>
      <c r="O3408">
        <v>14.4</v>
      </c>
      <c r="P3408" t="s">
        <v>14550</v>
      </c>
      <c r="Q3408">
        <f t="shared" si="53"/>
        <v>7093</v>
      </c>
      <c r="R3408">
        <f>IF(COUNTIF($A$2:A3408,A3408)=1,Q3408,"")</f>
        <v>7093</v>
      </c>
    </row>
    <row r="3409" spans="1:18">
      <c r="A3409" t="s">
        <v>19653</v>
      </c>
      <c r="B3409" t="s">
        <v>269</v>
      </c>
      <c r="C3409" t="s">
        <v>3098</v>
      </c>
      <c r="D3409" t="s">
        <v>100</v>
      </c>
      <c r="E3409" t="s">
        <v>14590</v>
      </c>
      <c r="F3409" t="s">
        <v>19654</v>
      </c>
      <c r="G3409" t="s">
        <v>67</v>
      </c>
      <c r="H3409" t="s">
        <v>14619</v>
      </c>
      <c r="I3409" t="s">
        <v>897</v>
      </c>
      <c r="J3409" s="28">
        <v>44933</v>
      </c>
      <c r="K3409" s="28"/>
      <c r="M3409">
        <v>0</v>
      </c>
      <c r="N3409">
        <v>1</v>
      </c>
      <c r="O3409">
        <v>19.100000000000001</v>
      </c>
      <c r="P3409" t="s">
        <v>14550</v>
      </c>
      <c r="Q3409">
        <f t="shared" si="53"/>
        <v>8869</v>
      </c>
      <c r="R3409">
        <f>IF(COUNTIF($A$2:A3409,A3409)=1,Q3409,"")</f>
        <v>8869</v>
      </c>
    </row>
    <row r="3410" spans="1:18">
      <c r="A3410" t="s">
        <v>19655</v>
      </c>
      <c r="B3410" t="s">
        <v>2804</v>
      </c>
      <c r="C3410" t="s">
        <v>15450</v>
      </c>
      <c r="D3410" t="s">
        <v>119</v>
      </c>
      <c r="E3410" t="s">
        <v>14504</v>
      </c>
      <c r="F3410" t="s">
        <v>19656</v>
      </c>
      <c r="G3410" t="s">
        <v>53</v>
      </c>
      <c r="H3410" t="s">
        <v>14635</v>
      </c>
      <c r="I3410" t="s">
        <v>2298</v>
      </c>
      <c r="J3410" s="28">
        <v>45800</v>
      </c>
      <c r="K3410" s="28"/>
      <c r="M3410">
        <v>0</v>
      </c>
      <c r="N3410">
        <v>1</v>
      </c>
      <c r="O3410">
        <v>18.100000000000001</v>
      </c>
      <c r="P3410" t="s">
        <v>14512</v>
      </c>
      <c r="Q3410">
        <f t="shared" si="53"/>
        <v>7893</v>
      </c>
      <c r="R3410">
        <f>IF(COUNTIF($A$2:A3410,A3410)=1,Q3410,"")</f>
        <v>7893</v>
      </c>
    </row>
    <row r="3411" spans="1:18">
      <c r="A3411" t="s">
        <v>6541</v>
      </c>
      <c r="B3411" t="s">
        <v>1870</v>
      </c>
      <c r="C3411" t="s">
        <v>14814</v>
      </c>
      <c r="D3411" t="s">
        <v>52</v>
      </c>
      <c r="E3411" t="s">
        <v>14543</v>
      </c>
      <c r="F3411" t="s">
        <v>19657</v>
      </c>
      <c r="G3411" t="s">
        <v>74</v>
      </c>
      <c r="H3411" t="s">
        <v>16050</v>
      </c>
      <c r="I3411" t="s">
        <v>193</v>
      </c>
      <c r="J3411" s="28"/>
      <c r="K3411" s="28">
        <v>44870</v>
      </c>
      <c r="L3411">
        <v>29</v>
      </c>
      <c r="M3411">
        <v>0</v>
      </c>
      <c r="N3411">
        <v>1</v>
      </c>
      <c r="O3411">
        <v>31.6</v>
      </c>
      <c r="P3411" t="s">
        <v>14512</v>
      </c>
      <c r="Q3411">
        <f t="shared" si="53"/>
        <v>113985</v>
      </c>
      <c r="R3411">
        <f>IF(COUNTIF($A$2:A3411,A3411)=1,Q3411,"")</f>
        <v>113985</v>
      </c>
    </row>
    <row r="3412" spans="1:18">
      <c r="A3412" t="s">
        <v>8774</v>
      </c>
      <c r="B3412" t="s">
        <v>1594</v>
      </c>
      <c r="C3412" t="s">
        <v>14542</v>
      </c>
      <c r="D3412" t="s">
        <v>100</v>
      </c>
      <c r="E3412" t="s">
        <v>14504</v>
      </c>
      <c r="F3412" t="s">
        <v>19658</v>
      </c>
      <c r="G3412" t="s">
        <v>133</v>
      </c>
      <c r="H3412" t="s">
        <v>14619</v>
      </c>
      <c r="I3412" t="s">
        <v>1311</v>
      </c>
      <c r="J3412" s="28">
        <v>45578</v>
      </c>
      <c r="K3412" s="28"/>
      <c r="M3412">
        <v>0</v>
      </c>
      <c r="N3412">
        <v>1</v>
      </c>
      <c r="O3412">
        <v>14.8</v>
      </c>
      <c r="P3412" t="s">
        <v>14550</v>
      </c>
      <c r="Q3412">
        <f t="shared" si="53"/>
        <v>9131</v>
      </c>
      <c r="R3412">
        <f>IF(COUNTIF($A$2:A3412,A3412)=1,Q3412,"")</f>
        <v>9131</v>
      </c>
    </row>
    <row r="3413" spans="1:18">
      <c r="A3413" t="s">
        <v>19659</v>
      </c>
      <c r="B3413" t="s">
        <v>385</v>
      </c>
      <c r="C3413" t="s">
        <v>14599</v>
      </c>
      <c r="D3413" t="s">
        <v>100</v>
      </c>
      <c r="E3413" t="s">
        <v>14590</v>
      </c>
      <c r="F3413" t="s">
        <v>19660</v>
      </c>
      <c r="G3413" t="s">
        <v>80</v>
      </c>
      <c r="H3413" t="s">
        <v>14682</v>
      </c>
      <c r="I3413" t="s">
        <v>258</v>
      </c>
      <c r="J3413" s="28">
        <v>44887</v>
      </c>
      <c r="K3413" s="28"/>
      <c r="M3413">
        <v>0</v>
      </c>
      <c r="N3413">
        <v>1</v>
      </c>
      <c r="O3413">
        <v>0.4</v>
      </c>
      <c r="P3413" t="s">
        <v>14516</v>
      </c>
      <c r="Q3413">
        <f t="shared" si="53"/>
        <v>1729</v>
      </c>
      <c r="R3413">
        <f>IF(COUNTIF($A$2:A3413,A3413)=1,Q3413,"")</f>
        <v>1729</v>
      </c>
    </row>
    <row r="3414" spans="1:18">
      <c r="A3414" t="s">
        <v>13421</v>
      </c>
      <c r="B3414" t="s">
        <v>158</v>
      </c>
      <c r="C3414" t="s">
        <v>16448</v>
      </c>
      <c r="D3414" t="s">
        <v>119</v>
      </c>
      <c r="E3414" t="s">
        <v>14522</v>
      </c>
      <c r="F3414" t="s">
        <v>15527</v>
      </c>
      <c r="G3414" t="s">
        <v>14519</v>
      </c>
      <c r="H3414" t="s">
        <v>14545</v>
      </c>
      <c r="I3414" t="s">
        <v>1042</v>
      </c>
      <c r="J3414" s="28">
        <v>45186</v>
      </c>
      <c r="K3414" s="28"/>
      <c r="M3414">
        <v>0</v>
      </c>
      <c r="N3414">
        <v>1</v>
      </c>
      <c r="O3414">
        <v>34.299999999999997</v>
      </c>
      <c r="P3414" t="s">
        <v>14524</v>
      </c>
      <c r="Q3414">
        <f t="shared" si="53"/>
        <v>5000</v>
      </c>
      <c r="R3414">
        <f>IF(COUNTIF($A$2:A3414,A3414)=1,Q3414,"")</f>
        <v>5000</v>
      </c>
    </row>
    <row r="3415" spans="1:18">
      <c r="A3415" t="s">
        <v>3863</v>
      </c>
      <c r="B3415" t="s">
        <v>506</v>
      </c>
      <c r="C3415" t="s">
        <v>14853</v>
      </c>
      <c r="D3415" t="s">
        <v>52</v>
      </c>
      <c r="E3415" t="s">
        <v>14509</v>
      </c>
      <c r="F3415" t="s">
        <v>19661</v>
      </c>
      <c r="G3415" t="s">
        <v>61</v>
      </c>
      <c r="H3415" t="s">
        <v>14619</v>
      </c>
      <c r="I3415" t="s">
        <v>2655</v>
      </c>
      <c r="J3415" s="28">
        <v>45031</v>
      </c>
      <c r="K3415" s="28"/>
      <c r="M3415">
        <v>0</v>
      </c>
      <c r="N3415">
        <v>1</v>
      </c>
      <c r="O3415">
        <v>17.600000000000001</v>
      </c>
      <c r="P3415" t="s">
        <v>14550</v>
      </c>
      <c r="Q3415">
        <f t="shared" si="53"/>
        <v>160653</v>
      </c>
      <c r="R3415">
        <f>IF(COUNTIF($A$2:A3415,A3415)=1,Q3415,"")</f>
        <v>160653</v>
      </c>
    </row>
    <row r="3416" spans="1:18">
      <c r="A3416" t="s">
        <v>19662</v>
      </c>
      <c r="B3416" t="s">
        <v>3439</v>
      </c>
      <c r="C3416" t="s">
        <v>15133</v>
      </c>
      <c r="D3416" t="s">
        <v>100</v>
      </c>
      <c r="E3416" t="s">
        <v>14522</v>
      </c>
      <c r="F3416" t="s">
        <v>19663</v>
      </c>
      <c r="G3416" t="s">
        <v>61</v>
      </c>
      <c r="H3416" t="s">
        <v>14537</v>
      </c>
      <c r="I3416" t="s">
        <v>266</v>
      </c>
      <c r="J3416" s="28"/>
      <c r="K3416" s="28"/>
      <c r="M3416">
        <v>0</v>
      </c>
      <c r="N3416">
        <v>1</v>
      </c>
      <c r="O3416">
        <v>6.3</v>
      </c>
      <c r="P3416" t="s">
        <v>14507</v>
      </c>
      <c r="Q3416">
        <f t="shared" si="53"/>
        <v>3637</v>
      </c>
      <c r="R3416">
        <f>IF(COUNTIF($A$2:A3416,A3416)=1,Q3416,"")</f>
        <v>3637</v>
      </c>
    </row>
    <row r="3417" spans="1:18">
      <c r="A3417" t="s">
        <v>12625</v>
      </c>
      <c r="B3417" t="s">
        <v>2936</v>
      </c>
      <c r="C3417" t="s">
        <v>15925</v>
      </c>
      <c r="D3417" t="s">
        <v>60</v>
      </c>
      <c r="E3417" t="s">
        <v>14558</v>
      </c>
      <c r="F3417" t="s">
        <v>19664</v>
      </c>
      <c r="G3417" t="s">
        <v>61</v>
      </c>
      <c r="H3417" t="s">
        <v>14639</v>
      </c>
      <c r="I3417" t="s">
        <v>1581</v>
      </c>
      <c r="J3417" s="28">
        <v>45014</v>
      </c>
      <c r="K3417" s="28">
        <v>44886</v>
      </c>
      <c r="L3417">
        <v>35</v>
      </c>
      <c r="M3417">
        <v>0</v>
      </c>
      <c r="N3417">
        <v>1</v>
      </c>
      <c r="O3417">
        <v>0.3</v>
      </c>
      <c r="P3417" t="s">
        <v>14507</v>
      </c>
      <c r="Q3417">
        <f t="shared" si="53"/>
        <v>8910</v>
      </c>
      <c r="R3417">
        <f>IF(COUNTIF($A$2:A3417,A3417)=1,Q3417,"")</f>
        <v>8910</v>
      </c>
    </row>
    <row r="3418" spans="1:18">
      <c r="A3418" t="s">
        <v>10169</v>
      </c>
      <c r="B3418" t="s">
        <v>6285</v>
      </c>
      <c r="C3418" t="s">
        <v>15559</v>
      </c>
      <c r="D3418" t="s">
        <v>60</v>
      </c>
      <c r="E3418" t="s">
        <v>14543</v>
      </c>
      <c r="F3418" t="s">
        <v>19665</v>
      </c>
      <c r="G3418" t="s">
        <v>53</v>
      </c>
      <c r="H3418" t="s">
        <v>15714</v>
      </c>
      <c r="I3418" t="s">
        <v>1562</v>
      </c>
      <c r="J3418" s="28">
        <v>45213</v>
      </c>
      <c r="K3418" s="28">
        <v>45234</v>
      </c>
      <c r="L3418">
        <v>109</v>
      </c>
      <c r="M3418">
        <v>1</v>
      </c>
      <c r="N3418">
        <v>1</v>
      </c>
      <c r="O3418">
        <v>4.3</v>
      </c>
      <c r="P3418" t="s">
        <v>14550</v>
      </c>
      <c r="Q3418">
        <f t="shared" si="53"/>
        <v>21637</v>
      </c>
      <c r="R3418">
        <f>IF(COUNTIF($A$2:A3418,A3418)=1,Q3418,"")</f>
        <v>21637</v>
      </c>
    </row>
    <row r="3419" spans="1:18">
      <c r="A3419" t="s">
        <v>19666</v>
      </c>
      <c r="B3419" t="s">
        <v>2591</v>
      </c>
      <c r="C3419" t="s">
        <v>16659</v>
      </c>
      <c r="D3419" t="s">
        <v>73</v>
      </c>
      <c r="E3419" t="s">
        <v>14543</v>
      </c>
      <c r="F3419" t="s">
        <v>19667</v>
      </c>
      <c r="G3419" t="s">
        <v>61</v>
      </c>
      <c r="H3419" t="s">
        <v>14568</v>
      </c>
      <c r="I3419" t="s">
        <v>10699</v>
      </c>
      <c r="J3419" s="28">
        <v>45010</v>
      </c>
      <c r="K3419" s="28">
        <v>44990</v>
      </c>
      <c r="L3419">
        <v>95</v>
      </c>
      <c r="M3419">
        <v>0</v>
      </c>
      <c r="N3419">
        <v>1</v>
      </c>
      <c r="O3419">
        <v>10.3</v>
      </c>
      <c r="P3419" t="s">
        <v>14516</v>
      </c>
      <c r="Q3419">
        <f t="shared" si="53"/>
        <v>30369</v>
      </c>
      <c r="R3419">
        <f>IF(COUNTIF($A$2:A3419,A3419)=1,Q3419,"")</f>
        <v>30369</v>
      </c>
    </row>
    <row r="3420" spans="1:18">
      <c r="A3420" t="s">
        <v>19668</v>
      </c>
      <c r="B3420" t="s">
        <v>2788</v>
      </c>
      <c r="C3420" t="s">
        <v>14599</v>
      </c>
      <c r="D3420" t="s">
        <v>60</v>
      </c>
      <c r="E3420" t="s">
        <v>14558</v>
      </c>
      <c r="F3420" t="s">
        <v>15341</v>
      </c>
      <c r="G3420" t="s">
        <v>14519</v>
      </c>
      <c r="H3420" t="s">
        <v>15625</v>
      </c>
      <c r="I3420" t="s">
        <v>1902</v>
      </c>
      <c r="J3420" s="28">
        <v>44768</v>
      </c>
      <c r="K3420" s="28">
        <v>44888</v>
      </c>
      <c r="L3420">
        <v>175</v>
      </c>
      <c r="M3420">
        <v>0</v>
      </c>
      <c r="N3420">
        <v>1</v>
      </c>
      <c r="O3420">
        <v>28.5</v>
      </c>
      <c r="P3420" t="s">
        <v>14516</v>
      </c>
      <c r="Q3420">
        <f t="shared" si="53"/>
        <v>18000</v>
      </c>
      <c r="R3420">
        <f>IF(COUNTIF($A$2:A3420,A3420)=1,Q3420,"")</f>
        <v>18000</v>
      </c>
    </row>
    <row r="3421" spans="1:18">
      <c r="A3421" t="s">
        <v>19669</v>
      </c>
      <c r="B3421" t="s">
        <v>3784</v>
      </c>
      <c r="C3421" t="s">
        <v>3098</v>
      </c>
      <c r="D3421" t="s">
        <v>100</v>
      </c>
      <c r="E3421" t="s">
        <v>14558</v>
      </c>
      <c r="F3421" t="s">
        <v>19670</v>
      </c>
      <c r="G3421" t="s">
        <v>74</v>
      </c>
      <c r="H3421" t="s">
        <v>14571</v>
      </c>
      <c r="I3421" t="s">
        <v>1391</v>
      </c>
      <c r="J3421" s="28">
        <v>45387</v>
      </c>
      <c r="K3421" s="28">
        <v>45429</v>
      </c>
      <c r="L3421">
        <v>129</v>
      </c>
      <c r="M3421">
        <v>0</v>
      </c>
      <c r="N3421">
        <v>1</v>
      </c>
      <c r="O3421">
        <v>28.6</v>
      </c>
      <c r="P3421" t="s">
        <v>14524</v>
      </c>
      <c r="Q3421">
        <f t="shared" si="53"/>
        <v>9417</v>
      </c>
      <c r="R3421">
        <f>IF(COUNTIF($A$2:A3421,A3421)=1,Q3421,"")</f>
        <v>9417</v>
      </c>
    </row>
    <row r="3422" spans="1:18">
      <c r="A3422" t="s">
        <v>19671</v>
      </c>
      <c r="B3422" t="s">
        <v>13522</v>
      </c>
      <c r="C3422" t="s">
        <v>16139</v>
      </c>
      <c r="D3422" t="s">
        <v>100</v>
      </c>
      <c r="E3422" t="s">
        <v>14504</v>
      </c>
      <c r="F3422" t="s">
        <v>19672</v>
      </c>
      <c r="G3422" t="s">
        <v>53</v>
      </c>
      <c r="H3422" t="s">
        <v>14619</v>
      </c>
      <c r="I3422" t="s">
        <v>987</v>
      </c>
      <c r="J3422" s="28">
        <v>45702</v>
      </c>
      <c r="K3422" s="28"/>
      <c r="M3422">
        <v>0</v>
      </c>
      <c r="N3422">
        <v>1</v>
      </c>
      <c r="O3422">
        <v>29.7</v>
      </c>
      <c r="P3422" t="s">
        <v>14550</v>
      </c>
      <c r="Q3422">
        <f t="shared" si="53"/>
        <v>2773</v>
      </c>
      <c r="R3422">
        <f>IF(COUNTIF($A$2:A3422,A3422)=1,Q3422,"")</f>
        <v>2773</v>
      </c>
    </row>
    <row r="3423" spans="1:18">
      <c r="A3423" t="s">
        <v>4018</v>
      </c>
      <c r="B3423" t="s">
        <v>65</v>
      </c>
      <c r="C3423" t="s">
        <v>14964</v>
      </c>
      <c r="D3423" t="s">
        <v>52</v>
      </c>
      <c r="E3423" t="s">
        <v>14522</v>
      </c>
      <c r="F3423" t="s">
        <v>19673</v>
      </c>
      <c r="G3423" t="s">
        <v>133</v>
      </c>
      <c r="H3423" t="s">
        <v>14565</v>
      </c>
      <c r="I3423" t="s">
        <v>3544</v>
      </c>
      <c r="J3423" s="28"/>
      <c r="K3423" s="28"/>
      <c r="M3423">
        <v>0</v>
      </c>
      <c r="N3423">
        <v>1</v>
      </c>
      <c r="O3423">
        <v>19.5</v>
      </c>
      <c r="P3423" t="s">
        <v>14516</v>
      </c>
      <c r="Q3423">
        <f t="shared" si="53"/>
        <v>200545</v>
      </c>
      <c r="R3423">
        <f>IF(COUNTIF($A$2:A3423,A3423)=1,Q3423,"")</f>
        <v>200545</v>
      </c>
    </row>
    <row r="3424" spans="1:18">
      <c r="A3424" t="s">
        <v>13845</v>
      </c>
      <c r="B3424" t="s">
        <v>1286</v>
      </c>
      <c r="C3424" t="s">
        <v>14891</v>
      </c>
      <c r="D3424" t="s">
        <v>73</v>
      </c>
      <c r="E3424" t="s">
        <v>14558</v>
      </c>
      <c r="F3424" t="s">
        <v>19674</v>
      </c>
      <c r="G3424" t="s">
        <v>133</v>
      </c>
      <c r="H3424" t="s">
        <v>14540</v>
      </c>
      <c r="I3424" t="s">
        <v>382</v>
      </c>
      <c r="J3424" s="28">
        <v>45693</v>
      </c>
      <c r="K3424" s="28">
        <v>45718</v>
      </c>
      <c r="L3424">
        <v>129</v>
      </c>
      <c r="M3424">
        <v>0</v>
      </c>
      <c r="N3424">
        <v>1</v>
      </c>
      <c r="P3424" t="s">
        <v>14507</v>
      </c>
      <c r="Q3424">
        <f t="shared" si="53"/>
        <v>35263</v>
      </c>
      <c r="R3424">
        <f>IF(COUNTIF($A$2:A3424,A3424)=1,Q3424,"")</f>
        <v>35263</v>
      </c>
    </row>
    <row r="3425" spans="1:18">
      <c r="A3425" t="s">
        <v>19675</v>
      </c>
      <c r="B3425" t="s">
        <v>3011</v>
      </c>
      <c r="C3425" t="s">
        <v>16054</v>
      </c>
      <c r="D3425" t="s">
        <v>52</v>
      </c>
      <c r="E3425" t="s">
        <v>14543</v>
      </c>
      <c r="F3425" t="s">
        <v>19676</v>
      </c>
      <c r="G3425" t="s">
        <v>74</v>
      </c>
      <c r="H3425" t="s">
        <v>14616</v>
      </c>
      <c r="I3425" t="s">
        <v>324</v>
      </c>
      <c r="J3425" s="28">
        <v>44785</v>
      </c>
      <c r="K3425" s="28">
        <v>44787</v>
      </c>
      <c r="L3425">
        <v>119</v>
      </c>
      <c r="M3425">
        <v>0</v>
      </c>
      <c r="N3425">
        <v>1</v>
      </c>
      <c r="O3425">
        <v>13.8</v>
      </c>
      <c r="P3425" t="s">
        <v>14524</v>
      </c>
      <c r="Q3425">
        <f t="shared" si="53"/>
        <v>213743</v>
      </c>
      <c r="R3425">
        <f>IF(COUNTIF($A$2:A3425,A3425)=1,Q3425,"")</f>
        <v>213743</v>
      </c>
    </row>
    <row r="3426" spans="1:18">
      <c r="A3426" t="s">
        <v>19677</v>
      </c>
      <c r="B3426" t="s">
        <v>8902</v>
      </c>
      <c r="C3426" t="s">
        <v>17147</v>
      </c>
      <c r="D3426" t="s">
        <v>73</v>
      </c>
      <c r="E3426" t="s">
        <v>14558</v>
      </c>
      <c r="F3426" t="s">
        <v>19678</v>
      </c>
      <c r="G3426" t="s">
        <v>14519</v>
      </c>
      <c r="H3426" t="s">
        <v>14574</v>
      </c>
      <c r="I3426" t="s">
        <v>140</v>
      </c>
      <c r="J3426" s="28">
        <v>45613</v>
      </c>
      <c r="K3426" s="28">
        <v>45533</v>
      </c>
      <c r="L3426">
        <v>32</v>
      </c>
      <c r="M3426">
        <v>0</v>
      </c>
      <c r="N3426">
        <v>1</v>
      </c>
      <c r="O3426">
        <v>27.1</v>
      </c>
      <c r="P3426" t="s">
        <v>14524</v>
      </c>
      <c r="Q3426">
        <f t="shared" si="53"/>
        <v>27577</v>
      </c>
      <c r="R3426">
        <f>IF(COUNTIF($A$2:A3426,A3426)=1,Q3426,"")</f>
        <v>27577</v>
      </c>
    </row>
    <row r="3427" spans="1:18">
      <c r="A3427" t="s">
        <v>7614</v>
      </c>
      <c r="B3427" t="s">
        <v>1517</v>
      </c>
      <c r="C3427" t="s">
        <v>3098</v>
      </c>
      <c r="D3427" t="s">
        <v>100</v>
      </c>
      <c r="E3427" t="s">
        <v>14590</v>
      </c>
      <c r="F3427" t="s">
        <v>19679</v>
      </c>
      <c r="G3427" t="s">
        <v>90</v>
      </c>
      <c r="H3427" t="s">
        <v>14571</v>
      </c>
      <c r="I3427" t="s">
        <v>938</v>
      </c>
      <c r="J3427" s="28">
        <v>45398</v>
      </c>
      <c r="K3427" s="28"/>
      <c r="M3427">
        <v>0</v>
      </c>
      <c r="N3427">
        <v>1</v>
      </c>
      <c r="O3427">
        <v>30.7</v>
      </c>
      <c r="P3427" t="s">
        <v>14524</v>
      </c>
      <c r="Q3427">
        <f t="shared" si="53"/>
        <v>3826</v>
      </c>
      <c r="R3427">
        <f>IF(COUNTIF($A$2:A3427,A3427)=1,Q3427,"")</f>
        <v>3826</v>
      </c>
    </row>
    <row r="3428" spans="1:18">
      <c r="A3428" t="s">
        <v>10184</v>
      </c>
      <c r="B3428" t="s">
        <v>142</v>
      </c>
      <c r="C3428" t="s">
        <v>3098</v>
      </c>
      <c r="D3428" t="s">
        <v>100</v>
      </c>
      <c r="E3428" t="s">
        <v>14590</v>
      </c>
      <c r="F3428" t="s">
        <v>15527</v>
      </c>
      <c r="G3428" t="s">
        <v>80</v>
      </c>
      <c r="H3428" t="s">
        <v>14619</v>
      </c>
      <c r="I3428" t="s">
        <v>273</v>
      </c>
      <c r="J3428" s="28">
        <v>45541</v>
      </c>
      <c r="K3428" s="28"/>
      <c r="M3428">
        <v>0</v>
      </c>
      <c r="N3428">
        <v>1</v>
      </c>
      <c r="O3428">
        <v>23.1</v>
      </c>
      <c r="P3428" t="s">
        <v>14524</v>
      </c>
      <c r="Q3428">
        <f t="shared" si="53"/>
        <v>5000</v>
      </c>
      <c r="R3428">
        <f>IF(COUNTIF($A$2:A3428,A3428)=1,Q3428,"")</f>
        <v>5000</v>
      </c>
    </row>
    <row r="3429" spans="1:18">
      <c r="A3429" t="s">
        <v>19680</v>
      </c>
      <c r="B3429" t="s">
        <v>300</v>
      </c>
      <c r="C3429" t="s">
        <v>3098</v>
      </c>
      <c r="D3429" t="s">
        <v>73</v>
      </c>
      <c r="E3429" t="s">
        <v>14517</v>
      </c>
      <c r="F3429" t="s">
        <v>19681</v>
      </c>
      <c r="G3429" t="s">
        <v>90</v>
      </c>
      <c r="H3429" t="s">
        <v>14568</v>
      </c>
      <c r="I3429" t="s">
        <v>2522</v>
      </c>
      <c r="J3429" s="28">
        <v>45043</v>
      </c>
      <c r="K3429" s="28"/>
      <c r="M3429">
        <v>0</v>
      </c>
      <c r="N3429">
        <v>1</v>
      </c>
      <c r="O3429">
        <v>16.8</v>
      </c>
      <c r="P3429" t="s">
        <v>14524</v>
      </c>
      <c r="Q3429">
        <f t="shared" si="53"/>
        <v>13668</v>
      </c>
      <c r="R3429">
        <f>IF(COUNTIF($A$2:A3429,A3429)=1,Q3429,"")</f>
        <v>13668</v>
      </c>
    </row>
    <row r="3430" spans="1:18">
      <c r="A3430" t="s">
        <v>12956</v>
      </c>
      <c r="B3430" t="s">
        <v>2919</v>
      </c>
      <c r="C3430" t="s">
        <v>3098</v>
      </c>
      <c r="D3430" t="s">
        <v>60</v>
      </c>
      <c r="E3430" t="s">
        <v>14543</v>
      </c>
      <c r="F3430" t="s">
        <v>19682</v>
      </c>
      <c r="G3430" t="s">
        <v>133</v>
      </c>
      <c r="H3430" t="s">
        <v>14506</v>
      </c>
      <c r="I3430" t="s">
        <v>2840</v>
      </c>
      <c r="J3430" s="28">
        <v>44724</v>
      </c>
      <c r="K3430" s="28">
        <v>44833</v>
      </c>
      <c r="L3430">
        <v>159</v>
      </c>
      <c r="M3430">
        <v>1</v>
      </c>
      <c r="N3430">
        <v>4</v>
      </c>
      <c r="O3430">
        <v>18.399999999999999</v>
      </c>
      <c r="P3430" t="s">
        <v>14550</v>
      </c>
      <c r="Q3430">
        <f t="shared" si="53"/>
        <v>6204</v>
      </c>
      <c r="R3430">
        <f>IF(COUNTIF($A$2:A3430,A3430)=1,Q3430,"")</f>
        <v>6204</v>
      </c>
    </row>
    <row r="3431" spans="1:18">
      <c r="A3431" t="s">
        <v>13552</v>
      </c>
      <c r="B3431" t="s">
        <v>4248</v>
      </c>
      <c r="C3431" t="s">
        <v>14551</v>
      </c>
      <c r="D3431" t="s">
        <v>100</v>
      </c>
      <c r="E3431" t="s">
        <v>14504</v>
      </c>
      <c r="F3431" t="s">
        <v>14741</v>
      </c>
      <c r="G3431" t="s">
        <v>80</v>
      </c>
      <c r="H3431" t="s">
        <v>14904</v>
      </c>
      <c r="I3431" t="s">
        <v>18474</v>
      </c>
      <c r="J3431" s="28">
        <v>45396</v>
      </c>
      <c r="K3431" s="28"/>
      <c r="M3431">
        <v>0</v>
      </c>
      <c r="N3431">
        <v>1</v>
      </c>
      <c r="P3431" t="s">
        <v>14516</v>
      </c>
      <c r="Q3431">
        <f t="shared" si="53"/>
        <v>2000</v>
      </c>
      <c r="R3431">
        <f>IF(COUNTIF($A$2:A3431,A3431)=1,Q3431,"")</f>
        <v>2000</v>
      </c>
    </row>
    <row r="3432" spans="1:18">
      <c r="A3432" t="s">
        <v>14304</v>
      </c>
      <c r="B3432" t="s">
        <v>6497</v>
      </c>
      <c r="C3432" t="s">
        <v>15702</v>
      </c>
      <c r="D3432" t="s">
        <v>73</v>
      </c>
      <c r="E3432" t="s">
        <v>14509</v>
      </c>
      <c r="F3432" t="s">
        <v>15713</v>
      </c>
      <c r="G3432" t="s">
        <v>80</v>
      </c>
      <c r="H3432" t="s">
        <v>14635</v>
      </c>
      <c r="I3432" t="s">
        <v>2058</v>
      </c>
      <c r="J3432" s="28">
        <v>44865</v>
      </c>
      <c r="K3432" s="28"/>
      <c r="M3432">
        <v>0</v>
      </c>
      <c r="N3432">
        <v>1</v>
      </c>
      <c r="O3432">
        <v>5.9</v>
      </c>
      <c r="P3432" t="s">
        <v>14524</v>
      </c>
      <c r="Q3432">
        <f t="shared" si="53"/>
        <v>10488</v>
      </c>
      <c r="R3432">
        <f>IF(COUNTIF($A$2:A3432,A3432)=1,Q3432,"")</f>
        <v>10488</v>
      </c>
    </row>
    <row r="3433" spans="1:18">
      <c r="A3433" t="s">
        <v>19683</v>
      </c>
      <c r="B3433" t="s">
        <v>2230</v>
      </c>
      <c r="C3433" t="s">
        <v>17707</v>
      </c>
      <c r="D3433" t="s">
        <v>100</v>
      </c>
      <c r="E3433" t="s">
        <v>14517</v>
      </c>
      <c r="F3433" t="s">
        <v>19684</v>
      </c>
      <c r="G3433" t="s">
        <v>53</v>
      </c>
      <c r="H3433" t="s">
        <v>14560</v>
      </c>
      <c r="I3433" t="s">
        <v>3717</v>
      </c>
      <c r="J3433" s="28">
        <v>45645</v>
      </c>
      <c r="K3433" s="28"/>
      <c r="M3433">
        <v>0</v>
      </c>
      <c r="N3433">
        <v>1</v>
      </c>
      <c r="O3433">
        <v>3.8</v>
      </c>
      <c r="P3433" t="s">
        <v>14516</v>
      </c>
      <c r="Q3433">
        <f t="shared" si="53"/>
        <v>9311</v>
      </c>
      <c r="R3433">
        <f>IF(COUNTIF($A$2:A3433,A3433)=1,Q3433,"")</f>
        <v>9311</v>
      </c>
    </row>
    <row r="3434" spans="1:18">
      <c r="A3434" t="s">
        <v>19685</v>
      </c>
      <c r="B3434" t="s">
        <v>1304</v>
      </c>
      <c r="C3434" t="s">
        <v>18497</v>
      </c>
      <c r="D3434" t="s">
        <v>60</v>
      </c>
      <c r="E3434" t="s">
        <v>14517</v>
      </c>
      <c r="F3434" t="s">
        <v>19686</v>
      </c>
      <c r="G3434" t="s">
        <v>74</v>
      </c>
      <c r="H3434" t="s">
        <v>14682</v>
      </c>
      <c r="I3434" t="s">
        <v>10423</v>
      </c>
      <c r="J3434" s="28">
        <v>45462</v>
      </c>
      <c r="K3434" s="28"/>
      <c r="M3434">
        <v>0</v>
      </c>
      <c r="N3434">
        <v>1</v>
      </c>
      <c r="O3434">
        <v>34.1</v>
      </c>
      <c r="P3434" t="s">
        <v>14550</v>
      </c>
      <c r="Q3434">
        <f t="shared" si="53"/>
        <v>12780</v>
      </c>
      <c r="R3434">
        <f>IF(COUNTIF($A$2:A3434,A3434)=1,Q3434,"")</f>
        <v>12780</v>
      </c>
    </row>
    <row r="3435" spans="1:18">
      <c r="A3435" t="s">
        <v>9327</v>
      </c>
      <c r="B3435" t="s">
        <v>1549</v>
      </c>
      <c r="C3435" t="s">
        <v>15932</v>
      </c>
      <c r="D3435" t="s">
        <v>119</v>
      </c>
      <c r="E3435" t="s">
        <v>14517</v>
      </c>
      <c r="F3435" t="s">
        <v>19687</v>
      </c>
      <c r="G3435" t="s">
        <v>90</v>
      </c>
      <c r="H3435" t="s">
        <v>14549</v>
      </c>
      <c r="I3435" t="s">
        <v>1156</v>
      </c>
      <c r="J3435" s="28">
        <v>44946</v>
      </c>
      <c r="K3435" s="28"/>
      <c r="M3435">
        <v>0</v>
      </c>
      <c r="N3435">
        <v>1</v>
      </c>
      <c r="O3435">
        <v>2.7</v>
      </c>
      <c r="P3435" t="s">
        <v>14516</v>
      </c>
      <c r="Q3435">
        <f t="shared" si="53"/>
        <v>8911</v>
      </c>
      <c r="R3435">
        <f>IF(COUNTIF($A$2:A3435,A3435)=1,Q3435,"")</f>
        <v>8911</v>
      </c>
    </row>
    <row r="3436" spans="1:18">
      <c r="A3436" t="s">
        <v>11127</v>
      </c>
      <c r="B3436" t="s">
        <v>2140</v>
      </c>
      <c r="C3436" t="s">
        <v>16556</v>
      </c>
      <c r="D3436" t="s">
        <v>119</v>
      </c>
      <c r="E3436" t="s">
        <v>14558</v>
      </c>
      <c r="F3436" t="s">
        <v>19688</v>
      </c>
      <c r="G3436" t="s">
        <v>74</v>
      </c>
      <c r="H3436" t="s">
        <v>14530</v>
      </c>
      <c r="I3436" t="s">
        <v>171</v>
      </c>
      <c r="J3436" s="28">
        <v>45577</v>
      </c>
      <c r="K3436" s="28">
        <v>45510</v>
      </c>
      <c r="L3436">
        <v>37</v>
      </c>
      <c r="M3436">
        <v>0</v>
      </c>
      <c r="N3436">
        <v>1</v>
      </c>
      <c r="O3436">
        <v>30.4</v>
      </c>
      <c r="P3436" t="s">
        <v>14516</v>
      </c>
      <c r="Q3436">
        <f t="shared" si="53"/>
        <v>3485</v>
      </c>
      <c r="R3436">
        <f>IF(COUNTIF($A$2:A3436,A3436)=1,Q3436,"")</f>
        <v>3485</v>
      </c>
    </row>
    <row r="3437" spans="1:18">
      <c r="A3437" t="s">
        <v>13513</v>
      </c>
      <c r="B3437" t="s">
        <v>2029</v>
      </c>
      <c r="C3437" t="s">
        <v>15541</v>
      </c>
      <c r="D3437" t="s">
        <v>73</v>
      </c>
      <c r="E3437" t="s">
        <v>14543</v>
      </c>
      <c r="F3437" t="s">
        <v>19689</v>
      </c>
      <c r="G3437" t="s">
        <v>14588</v>
      </c>
      <c r="H3437" t="s">
        <v>14630</v>
      </c>
      <c r="I3437" t="s">
        <v>213</v>
      </c>
      <c r="J3437" s="28">
        <v>45004</v>
      </c>
      <c r="K3437" s="28">
        <v>45000</v>
      </c>
      <c r="L3437">
        <v>46</v>
      </c>
      <c r="M3437">
        <v>0</v>
      </c>
      <c r="N3437">
        <v>1</v>
      </c>
      <c r="O3437">
        <v>24.3</v>
      </c>
      <c r="P3437" t="s">
        <v>14507</v>
      </c>
      <c r="Q3437">
        <f t="shared" si="53"/>
        <v>48000</v>
      </c>
      <c r="R3437">
        <f>IF(COUNTIF($A$2:A3437,A3437)=1,Q3437,"")</f>
        <v>48000</v>
      </c>
    </row>
    <row r="3438" spans="1:18">
      <c r="A3438" t="s">
        <v>19690</v>
      </c>
      <c r="B3438" t="s">
        <v>3324</v>
      </c>
      <c r="C3438" t="s">
        <v>15119</v>
      </c>
      <c r="D3438" t="s">
        <v>73</v>
      </c>
      <c r="E3438" t="s">
        <v>14543</v>
      </c>
      <c r="F3438" t="s">
        <v>19691</v>
      </c>
      <c r="G3438" t="s">
        <v>61</v>
      </c>
      <c r="H3438" t="s">
        <v>14537</v>
      </c>
      <c r="I3438" t="s">
        <v>382</v>
      </c>
      <c r="J3438" s="28">
        <v>45736</v>
      </c>
      <c r="K3438" s="28">
        <v>45736</v>
      </c>
      <c r="L3438">
        <v>147</v>
      </c>
      <c r="M3438">
        <v>0</v>
      </c>
      <c r="N3438">
        <v>1</v>
      </c>
      <c r="P3438" t="s">
        <v>14507</v>
      </c>
      <c r="Q3438">
        <f t="shared" si="53"/>
        <v>45845</v>
      </c>
      <c r="R3438">
        <f>IF(COUNTIF($A$2:A3438,A3438)=1,Q3438,"")</f>
        <v>45845</v>
      </c>
    </row>
    <row r="3439" spans="1:18">
      <c r="A3439" t="s">
        <v>3982</v>
      </c>
      <c r="B3439" t="s">
        <v>6134</v>
      </c>
      <c r="C3439" t="s">
        <v>3098</v>
      </c>
      <c r="D3439" t="s">
        <v>119</v>
      </c>
      <c r="E3439" t="s">
        <v>14590</v>
      </c>
      <c r="F3439" t="s">
        <v>15959</v>
      </c>
      <c r="G3439" t="s">
        <v>133</v>
      </c>
      <c r="H3439" t="s">
        <v>14537</v>
      </c>
      <c r="I3439" t="s">
        <v>1826</v>
      </c>
      <c r="J3439" s="28">
        <v>44806</v>
      </c>
      <c r="K3439" s="28"/>
      <c r="M3439">
        <v>0</v>
      </c>
      <c r="N3439">
        <v>1</v>
      </c>
      <c r="O3439">
        <v>2.2999999999999998</v>
      </c>
      <c r="P3439" t="s">
        <v>14550</v>
      </c>
      <c r="Q3439">
        <f t="shared" si="53"/>
        <v>13000</v>
      </c>
      <c r="R3439">
        <f>IF(COUNTIF($A$2:A3439,A3439)=1,Q3439,"")</f>
        <v>13000</v>
      </c>
    </row>
    <row r="3440" spans="1:18">
      <c r="A3440" t="s">
        <v>7070</v>
      </c>
      <c r="B3440" t="s">
        <v>6544</v>
      </c>
      <c r="C3440" t="s">
        <v>17330</v>
      </c>
      <c r="D3440" t="s">
        <v>100</v>
      </c>
      <c r="E3440" t="s">
        <v>14558</v>
      </c>
      <c r="F3440" t="s">
        <v>15086</v>
      </c>
      <c r="G3440" t="s">
        <v>14519</v>
      </c>
      <c r="H3440" t="s">
        <v>14527</v>
      </c>
      <c r="I3440" t="s">
        <v>826</v>
      </c>
      <c r="J3440" s="28">
        <v>45641</v>
      </c>
      <c r="K3440" s="28">
        <v>45628</v>
      </c>
      <c r="L3440">
        <v>52</v>
      </c>
      <c r="M3440">
        <v>0</v>
      </c>
      <c r="N3440">
        <v>1</v>
      </c>
      <c r="O3440">
        <v>10.8</v>
      </c>
      <c r="P3440" t="s">
        <v>14516</v>
      </c>
      <c r="Q3440">
        <f t="shared" si="53"/>
        <v>7772</v>
      </c>
      <c r="R3440">
        <f>IF(COUNTIF($A$2:A3440,A3440)=1,Q3440,"")</f>
        <v>7772</v>
      </c>
    </row>
    <row r="3441" spans="1:18">
      <c r="A3441" t="s">
        <v>12188</v>
      </c>
      <c r="B3441" t="s">
        <v>5006</v>
      </c>
      <c r="C3441" t="s">
        <v>16024</v>
      </c>
      <c r="D3441" t="s">
        <v>73</v>
      </c>
      <c r="E3441" t="s">
        <v>14590</v>
      </c>
      <c r="F3441" t="s">
        <v>19692</v>
      </c>
      <c r="G3441" t="s">
        <v>61</v>
      </c>
      <c r="H3441" t="s">
        <v>14595</v>
      </c>
      <c r="I3441" t="s">
        <v>2727</v>
      </c>
      <c r="J3441" s="28">
        <v>45737</v>
      </c>
      <c r="K3441" s="28"/>
      <c r="M3441">
        <v>0</v>
      </c>
      <c r="N3441">
        <v>1</v>
      </c>
      <c r="O3441">
        <v>28.8</v>
      </c>
      <c r="P3441" t="s">
        <v>14524</v>
      </c>
      <c r="Q3441">
        <f t="shared" si="53"/>
        <v>35774</v>
      </c>
      <c r="R3441">
        <f>IF(COUNTIF($A$2:A3441,A3441)=1,Q3441,"")</f>
        <v>35774</v>
      </c>
    </row>
    <row r="3442" spans="1:18">
      <c r="A3442" t="s">
        <v>19693</v>
      </c>
      <c r="B3442" t="s">
        <v>2265</v>
      </c>
      <c r="C3442" t="s">
        <v>16412</v>
      </c>
      <c r="D3442" t="s">
        <v>52</v>
      </c>
      <c r="E3442" t="s">
        <v>14509</v>
      </c>
      <c r="F3442" t="s">
        <v>19694</v>
      </c>
      <c r="G3442" t="s">
        <v>61</v>
      </c>
      <c r="H3442" t="s">
        <v>14530</v>
      </c>
      <c r="I3442" t="s">
        <v>589</v>
      </c>
      <c r="J3442" s="28">
        <v>45539</v>
      </c>
      <c r="K3442" s="28"/>
      <c r="M3442">
        <v>0</v>
      </c>
      <c r="N3442">
        <v>1</v>
      </c>
      <c r="O3442">
        <v>3.7</v>
      </c>
      <c r="P3442" t="s">
        <v>14516</v>
      </c>
      <c r="Q3442">
        <f t="shared" si="53"/>
        <v>123557</v>
      </c>
      <c r="R3442">
        <f>IF(COUNTIF($A$2:A3442,A3442)=1,Q3442,"")</f>
        <v>123557</v>
      </c>
    </row>
    <row r="3443" spans="1:18">
      <c r="A3443" t="s">
        <v>19695</v>
      </c>
      <c r="B3443" t="s">
        <v>4368</v>
      </c>
      <c r="C3443" t="s">
        <v>15076</v>
      </c>
      <c r="D3443" t="s">
        <v>52</v>
      </c>
      <c r="E3443" t="s">
        <v>14509</v>
      </c>
      <c r="F3443" t="s">
        <v>19696</v>
      </c>
      <c r="G3443" t="s">
        <v>14519</v>
      </c>
      <c r="H3443" t="s">
        <v>14540</v>
      </c>
      <c r="I3443" t="s">
        <v>4304</v>
      </c>
      <c r="J3443" s="28">
        <v>44947</v>
      </c>
      <c r="K3443" s="28"/>
      <c r="M3443">
        <v>0</v>
      </c>
      <c r="N3443">
        <v>1</v>
      </c>
      <c r="O3443">
        <v>5.9</v>
      </c>
      <c r="P3443" t="s">
        <v>14550</v>
      </c>
      <c r="Q3443">
        <f t="shared" si="53"/>
        <v>79748</v>
      </c>
      <c r="R3443">
        <f>IF(COUNTIF($A$2:A3443,A3443)=1,Q3443,"")</f>
        <v>79748</v>
      </c>
    </row>
    <row r="3444" spans="1:18">
      <c r="A3444" t="s">
        <v>3607</v>
      </c>
      <c r="B3444" t="s">
        <v>3023</v>
      </c>
      <c r="C3444" t="s">
        <v>14740</v>
      </c>
      <c r="D3444" t="s">
        <v>119</v>
      </c>
      <c r="E3444" t="s">
        <v>14543</v>
      </c>
      <c r="F3444" t="s">
        <v>19697</v>
      </c>
      <c r="G3444" t="s">
        <v>67</v>
      </c>
      <c r="H3444" t="s">
        <v>14565</v>
      </c>
      <c r="I3444" t="s">
        <v>1405</v>
      </c>
      <c r="J3444" s="28">
        <v>44711</v>
      </c>
      <c r="K3444" s="28">
        <v>44834</v>
      </c>
      <c r="L3444">
        <v>150</v>
      </c>
      <c r="M3444">
        <v>1</v>
      </c>
      <c r="N3444">
        <v>2</v>
      </c>
      <c r="P3444" t="s">
        <v>14550</v>
      </c>
      <c r="Q3444">
        <f t="shared" si="53"/>
        <v>12458</v>
      </c>
      <c r="R3444">
        <f>IF(COUNTIF($A$2:A3444,A3444)=1,Q3444,"")</f>
        <v>12458</v>
      </c>
    </row>
    <row r="3445" spans="1:18">
      <c r="A3445" t="s">
        <v>19698</v>
      </c>
      <c r="B3445" t="s">
        <v>4325</v>
      </c>
      <c r="C3445" t="s">
        <v>3098</v>
      </c>
      <c r="D3445" t="s">
        <v>52</v>
      </c>
      <c r="E3445" t="s">
        <v>14522</v>
      </c>
      <c r="F3445" t="s">
        <v>19699</v>
      </c>
      <c r="G3445" t="s">
        <v>14519</v>
      </c>
      <c r="H3445" t="s">
        <v>14545</v>
      </c>
      <c r="I3445" t="s">
        <v>405</v>
      </c>
      <c r="J3445" s="28">
        <v>45436</v>
      </c>
      <c r="K3445" s="28"/>
      <c r="M3445">
        <v>0</v>
      </c>
      <c r="N3445">
        <v>1</v>
      </c>
      <c r="O3445">
        <v>6.2</v>
      </c>
      <c r="P3445" t="s">
        <v>14550</v>
      </c>
      <c r="Q3445">
        <f t="shared" si="53"/>
        <v>163101</v>
      </c>
      <c r="R3445">
        <f>IF(COUNTIF($A$2:A3445,A3445)=1,Q3445,"")</f>
        <v>163101</v>
      </c>
    </row>
    <row r="3446" spans="1:18">
      <c r="A3446" t="s">
        <v>19700</v>
      </c>
      <c r="B3446" t="s">
        <v>473</v>
      </c>
      <c r="C3446" t="s">
        <v>15387</v>
      </c>
      <c r="D3446" t="s">
        <v>100</v>
      </c>
      <c r="E3446" t="s">
        <v>14590</v>
      </c>
      <c r="F3446" t="s">
        <v>14830</v>
      </c>
      <c r="G3446" t="s">
        <v>74</v>
      </c>
      <c r="H3446" t="s">
        <v>14571</v>
      </c>
      <c r="I3446" t="s">
        <v>842</v>
      </c>
      <c r="J3446" s="28">
        <v>45640</v>
      </c>
      <c r="K3446" s="28"/>
      <c r="M3446">
        <v>0</v>
      </c>
      <c r="N3446">
        <v>1</v>
      </c>
      <c r="O3446">
        <v>29.1</v>
      </c>
      <c r="P3446" t="s">
        <v>14516</v>
      </c>
      <c r="Q3446">
        <f t="shared" si="53"/>
        <v>6000</v>
      </c>
      <c r="R3446">
        <f>IF(COUNTIF($A$2:A3446,A3446)=1,Q3446,"")</f>
        <v>6000</v>
      </c>
    </row>
    <row r="3447" spans="1:18">
      <c r="A3447" t="s">
        <v>19701</v>
      </c>
      <c r="B3447" t="s">
        <v>1788</v>
      </c>
      <c r="C3447" t="s">
        <v>15050</v>
      </c>
      <c r="D3447" t="s">
        <v>52</v>
      </c>
      <c r="E3447" t="s">
        <v>14504</v>
      </c>
      <c r="F3447" t="s">
        <v>19702</v>
      </c>
      <c r="G3447" t="s">
        <v>14588</v>
      </c>
      <c r="H3447" t="s">
        <v>14565</v>
      </c>
      <c r="I3447" t="s">
        <v>447</v>
      </c>
      <c r="J3447" s="28">
        <v>44923</v>
      </c>
      <c r="K3447" s="28"/>
      <c r="M3447">
        <v>0</v>
      </c>
      <c r="N3447">
        <v>1</v>
      </c>
      <c r="O3447">
        <v>16.7</v>
      </c>
      <c r="P3447" t="s">
        <v>14512</v>
      </c>
      <c r="Q3447">
        <f t="shared" si="53"/>
        <v>117686</v>
      </c>
      <c r="R3447">
        <f>IF(COUNTIF($A$2:A3447,A3447)=1,Q3447,"")</f>
        <v>117686</v>
      </c>
    </row>
    <row r="3448" spans="1:18">
      <c r="A3448" t="s">
        <v>13852</v>
      </c>
      <c r="B3448" t="s">
        <v>600</v>
      </c>
      <c r="C3448" t="s">
        <v>15636</v>
      </c>
      <c r="D3448" t="s">
        <v>60</v>
      </c>
      <c r="E3448" t="s">
        <v>14558</v>
      </c>
      <c r="F3448" t="s">
        <v>19703</v>
      </c>
      <c r="G3448" t="s">
        <v>90</v>
      </c>
      <c r="H3448" t="s">
        <v>14527</v>
      </c>
      <c r="I3448" t="s">
        <v>3565</v>
      </c>
      <c r="J3448" s="28">
        <v>44727</v>
      </c>
      <c r="K3448" s="28">
        <v>44793</v>
      </c>
      <c r="L3448">
        <v>108</v>
      </c>
      <c r="M3448">
        <v>0</v>
      </c>
      <c r="N3448">
        <v>1</v>
      </c>
      <c r="O3448">
        <v>13.2</v>
      </c>
      <c r="P3448" t="s">
        <v>14507</v>
      </c>
      <c r="Q3448">
        <f t="shared" si="53"/>
        <v>15583</v>
      </c>
      <c r="R3448">
        <f>IF(COUNTIF($A$2:A3448,A3448)=1,Q3448,"")</f>
        <v>15583</v>
      </c>
    </row>
    <row r="3449" spans="1:18">
      <c r="A3449" t="s">
        <v>19704</v>
      </c>
      <c r="B3449" t="s">
        <v>1066</v>
      </c>
      <c r="C3449" t="s">
        <v>14884</v>
      </c>
      <c r="D3449" t="s">
        <v>60</v>
      </c>
      <c r="E3449" t="s">
        <v>14509</v>
      </c>
      <c r="F3449" t="s">
        <v>19705</v>
      </c>
      <c r="G3449" t="s">
        <v>14588</v>
      </c>
      <c r="H3449" t="s">
        <v>14565</v>
      </c>
      <c r="I3449" t="s">
        <v>1264</v>
      </c>
      <c r="J3449" s="28">
        <v>44727</v>
      </c>
      <c r="K3449" s="28"/>
      <c r="M3449">
        <v>0</v>
      </c>
      <c r="N3449">
        <v>1</v>
      </c>
      <c r="O3449">
        <v>27.5</v>
      </c>
      <c r="P3449" t="s">
        <v>14524</v>
      </c>
      <c r="Q3449">
        <f t="shared" si="53"/>
        <v>6523</v>
      </c>
      <c r="R3449">
        <f>IF(COUNTIF($A$2:A3449,A3449)=1,Q3449,"")</f>
        <v>6523</v>
      </c>
    </row>
    <row r="3450" spans="1:18">
      <c r="A3450" t="s">
        <v>9396</v>
      </c>
      <c r="B3450" t="s">
        <v>1063</v>
      </c>
      <c r="C3450" t="s">
        <v>14513</v>
      </c>
      <c r="D3450" t="s">
        <v>73</v>
      </c>
      <c r="E3450" t="s">
        <v>14517</v>
      </c>
      <c r="F3450" t="s">
        <v>19706</v>
      </c>
      <c r="G3450" t="s">
        <v>53</v>
      </c>
      <c r="H3450" t="s">
        <v>14635</v>
      </c>
      <c r="I3450" t="s">
        <v>1728</v>
      </c>
      <c r="J3450" s="28">
        <v>45425</v>
      </c>
      <c r="K3450" s="28"/>
      <c r="M3450">
        <v>0</v>
      </c>
      <c r="N3450">
        <v>1</v>
      </c>
      <c r="O3450">
        <v>8.4</v>
      </c>
      <c r="P3450" t="s">
        <v>14516</v>
      </c>
      <c r="Q3450">
        <f t="shared" si="53"/>
        <v>39417</v>
      </c>
      <c r="R3450">
        <f>IF(COUNTIF($A$2:A3450,A3450)=1,Q3450,"")</f>
        <v>39417</v>
      </c>
    </row>
    <row r="3451" spans="1:18">
      <c r="A3451" t="s">
        <v>3426</v>
      </c>
      <c r="B3451" t="s">
        <v>2286</v>
      </c>
      <c r="C3451" t="s">
        <v>15573</v>
      </c>
      <c r="D3451" t="s">
        <v>52</v>
      </c>
      <c r="E3451" t="s">
        <v>14522</v>
      </c>
      <c r="F3451" t="s">
        <v>19707</v>
      </c>
      <c r="G3451" t="s">
        <v>61</v>
      </c>
      <c r="H3451" t="s">
        <v>16033</v>
      </c>
      <c r="I3451" t="s">
        <v>7735</v>
      </c>
      <c r="J3451" s="28">
        <v>45612</v>
      </c>
      <c r="K3451" s="28"/>
      <c r="M3451">
        <v>0</v>
      </c>
      <c r="N3451">
        <v>1</v>
      </c>
      <c r="O3451">
        <v>28.2</v>
      </c>
      <c r="P3451" t="s">
        <v>14516</v>
      </c>
      <c r="Q3451">
        <f t="shared" si="53"/>
        <v>75889</v>
      </c>
      <c r="R3451">
        <f>IF(COUNTIF($A$2:A3451,A3451)=1,Q3451,"")</f>
        <v>75889</v>
      </c>
    </row>
    <row r="3452" spans="1:18">
      <c r="A3452" t="s">
        <v>19708</v>
      </c>
      <c r="B3452" t="s">
        <v>4056</v>
      </c>
      <c r="C3452" t="s">
        <v>3098</v>
      </c>
      <c r="D3452" t="s">
        <v>119</v>
      </c>
      <c r="E3452" t="s">
        <v>14590</v>
      </c>
      <c r="F3452" t="s">
        <v>19709</v>
      </c>
      <c r="G3452" t="s">
        <v>74</v>
      </c>
      <c r="H3452" t="s">
        <v>14580</v>
      </c>
      <c r="I3452" t="s">
        <v>14825</v>
      </c>
      <c r="J3452" s="28"/>
      <c r="K3452" s="28"/>
      <c r="M3452">
        <v>0</v>
      </c>
      <c r="N3452">
        <v>1</v>
      </c>
      <c r="O3452">
        <v>23</v>
      </c>
      <c r="P3452" t="s">
        <v>14524</v>
      </c>
      <c r="Q3452">
        <f t="shared" si="53"/>
        <v>10331</v>
      </c>
      <c r="R3452">
        <f>IF(COUNTIF($A$2:A3452,A3452)=1,Q3452,"")</f>
        <v>10331</v>
      </c>
    </row>
    <row r="3453" spans="1:18">
      <c r="A3453" t="s">
        <v>19710</v>
      </c>
      <c r="B3453" t="s">
        <v>4350</v>
      </c>
      <c r="C3453" t="s">
        <v>3098</v>
      </c>
      <c r="D3453" t="s">
        <v>119</v>
      </c>
      <c r="E3453" t="s">
        <v>14504</v>
      </c>
      <c r="F3453" t="s">
        <v>19711</v>
      </c>
      <c r="G3453" t="s">
        <v>53</v>
      </c>
      <c r="H3453" t="s">
        <v>14703</v>
      </c>
      <c r="I3453" t="s">
        <v>2385</v>
      </c>
      <c r="J3453" s="28">
        <v>45003</v>
      </c>
      <c r="K3453" s="28"/>
      <c r="M3453">
        <v>0</v>
      </c>
      <c r="N3453">
        <v>1</v>
      </c>
      <c r="O3453">
        <v>6.9</v>
      </c>
      <c r="P3453" t="s">
        <v>14507</v>
      </c>
      <c r="Q3453">
        <f t="shared" si="53"/>
        <v>2449</v>
      </c>
      <c r="R3453">
        <f>IF(COUNTIF($A$2:A3453,A3453)=1,Q3453,"")</f>
        <v>2449</v>
      </c>
    </row>
    <row r="3454" spans="1:18">
      <c r="A3454" t="s">
        <v>19712</v>
      </c>
      <c r="B3454" t="s">
        <v>8618</v>
      </c>
      <c r="C3454" t="s">
        <v>15902</v>
      </c>
      <c r="D3454" t="s">
        <v>52</v>
      </c>
      <c r="E3454" t="s">
        <v>14590</v>
      </c>
      <c r="F3454" t="s">
        <v>19713</v>
      </c>
      <c r="G3454" t="s">
        <v>80</v>
      </c>
      <c r="H3454" t="s">
        <v>14565</v>
      </c>
      <c r="I3454" t="s">
        <v>671</v>
      </c>
      <c r="J3454" s="28">
        <v>45083</v>
      </c>
      <c r="K3454" s="28"/>
      <c r="M3454">
        <v>0</v>
      </c>
      <c r="N3454">
        <v>1</v>
      </c>
      <c r="O3454">
        <v>18.600000000000001</v>
      </c>
      <c r="P3454" t="s">
        <v>14516</v>
      </c>
      <c r="Q3454">
        <f t="shared" si="53"/>
        <v>104324</v>
      </c>
      <c r="R3454">
        <f>IF(COUNTIF($A$2:A3454,A3454)=1,Q3454,"")</f>
        <v>104324</v>
      </c>
    </row>
    <row r="3455" spans="1:18">
      <c r="A3455" t="s">
        <v>10661</v>
      </c>
      <c r="B3455" t="s">
        <v>1387</v>
      </c>
      <c r="C3455" t="s">
        <v>15200</v>
      </c>
      <c r="D3455" t="s">
        <v>119</v>
      </c>
      <c r="E3455" t="s">
        <v>14504</v>
      </c>
      <c r="F3455" t="s">
        <v>19714</v>
      </c>
      <c r="G3455" t="s">
        <v>53</v>
      </c>
      <c r="H3455" t="s">
        <v>14549</v>
      </c>
      <c r="I3455" t="s">
        <v>1683</v>
      </c>
      <c r="J3455" s="28"/>
      <c r="K3455" s="28"/>
      <c r="M3455">
        <v>0</v>
      </c>
      <c r="N3455">
        <v>1</v>
      </c>
      <c r="P3455" t="s">
        <v>14550</v>
      </c>
      <c r="Q3455">
        <f t="shared" si="53"/>
        <v>13398</v>
      </c>
      <c r="R3455">
        <f>IF(COUNTIF($A$2:A3455,A3455)=1,Q3455,"")</f>
        <v>13398</v>
      </c>
    </row>
    <row r="3456" spans="1:18">
      <c r="A3456" t="s">
        <v>6786</v>
      </c>
      <c r="B3456" t="s">
        <v>3993</v>
      </c>
      <c r="C3456" t="s">
        <v>14814</v>
      </c>
      <c r="D3456" t="s">
        <v>52</v>
      </c>
      <c r="E3456" t="s">
        <v>14543</v>
      </c>
      <c r="F3456" t="s">
        <v>19715</v>
      </c>
      <c r="G3456" t="s">
        <v>67</v>
      </c>
      <c r="H3456" t="s">
        <v>14545</v>
      </c>
      <c r="I3456" t="s">
        <v>492</v>
      </c>
      <c r="J3456" s="28">
        <v>45023</v>
      </c>
      <c r="K3456" s="28">
        <v>45165</v>
      </c>
      <c r="L3456">
        <v>168</v>
      </c>
      <c r="M3456">
        <v>1</v>
      </c>
      <c r="N3456">
        <v>3</v>
      </c>
      <c r="O3456">
        <v>1.6</v>
      </c>
      <c r="P3456" t="s">
        <v>14524</v>
      </c>
      <c r="Q3456">
        <f t="shared" si="53"/>
        <v>172411</v>
      </c>
      <c r="R3456">
        <f>IF(COUNTIF($A$2:A3456,A3456)=1,Q3456,"")</f>
        <v>172411</v>
      </c>
    </row>
    <row r="3457" spans="1:18">
      <c r="A3457" t="s">
        <v>7499</v>
      </c>
      <c r="B3457" t="s">
        <v>6023</v>
      </c>
      <c r="C3457" t="s">
        <v>14980</v>
      </c>
      <c r="D3457" t="s">
        <v>52</v>
      </c>
      <c r="E3457" t="s">
        <v>14558</v>
      </c>
      <c r="F3457" t="s">
        <v>19716</v>
      </c>
      <c r="G3457" t="s">
        <v>67</v>
      </c>
      <c r="H3457" t="s">
        <v>14665</v>
      </c>
      <c r="I3457" t="s">
        <v>2538</v>
      </c>
      <c r="J3457" s="28">
        <v>44917</v>
      </c>
      <c r="K3457" s="28">
        <v>45045</v>
      </c>
      <c r="L3457">
        <v>172</v>
      </c>
      <c r="M3457">
        <v>0</v>
      </c>
      <c r="N3457">
        <v>1</v>
      </c>
      <c r="O3457">
        <v>32.4</v>
      </c>
      <c r="P3457" t="s">
        <v>14516</v>
      </c>
      <c r="Q3457">
        <f t="shared" si="53"/>
        <v>165009</v>
      </c>
      <c r="R3457">
        <f>IF(COUNTIF($A$2:A3457,A3457)=1,Q3457,"")</f>
        <v>165009</v>
      </c>
    </row>
    <row r="3458" spans="1:18">
      <c r="A3458" t="s">
        <v>5516</v>
      </c>
      <c r="B3458" t="s">
        <v>3648</v>
      </c>
      <c r="C3458" t="s">
        <v>15670</v>
      </c>
      <c r="D3458" t="s">
        <v>60</v>
      </c>
      <c r="E3458" t="s">
        <v>14543</v>
      </c>
      <c r="F3458" t="s">
        <v>19717</v>
      </c>
      <c r="G3458" t="s">
        <v>61</v>
      </c>
      <c r="H3458" t="s">
        <v>14540</v>
      </c>
      <c r="I3458" t="s">
        <v>657</v>
      </c>
      <c r="J3458" s="28">
        <v>44962</v>
      </c>
      <c r="K3458" s="28">
        <v>44929</v>
      </c>
      <c r="L3458">
        <v>58</v>
      </c>
      <c r="M3458">
        <v>1</v>
      </c>
      <c r="N3458">
        <v>2</v>
      </c>
      <c r="O3458">
        <v>24</v>
      </c>
      <c r="P3458" t="s">
        <v>14516</v>
      </c>
      <c r="Q3458">
        <f t="shared" ref="Q3458:Q3521" si="54">IFERROR(IF(RIGHT(UPPER(TRIM(F3458)),1)="K",VALUE(SUBSTITUTE(SUBSTITUTE(LEFT(TRIM(F3458),LEN(TRIM(F3458))-1),"$",""),",",""))*1000,IF(RIGHT(UPPER(TRIM(F3458)),1)="M",VALUE(SUBSTITUTE(SUBSTITUTE(LEFT(TRIM(F3458),LEN(TRIM(F3458))-1),"$",""),",",""))*1000000,VALUE(SUBSTITUTE(SUBSTITUTE(TRIM(F3458),"$",""),",","")))),"")</f>
        <v>20130</v>
      </c>
      <c r="R3458">
        <f>IF(COUNTIF($A$2:A3458,A3458)=1,Q3458,"")</f>
        <v>20130</v>
      </c>
    </row>
    <row r="3459" spans="1:18">
      <c r="A3459" t="s">
        <v>19718</v>
      </c>
      <c r="B3459" t="s">
        <v>4165</v>
      </c>
      <c r="C3459" t="s">
        <v>3098</v>
      </c>
      <c r="D3459" t="s">
        <v>73</v>
      </c>
      <c r="E3459" t="s">
        <v>14504</v>
      </c>
      <c r="F3459" t="s">
        <v>15593</v>
      </c>
      <c r="G3459" t="s">
        <v>90</v>
      </c>
      <c r="H3459" t="s">
        <v>16033</v>
      </c>
      <c r="I3459" t="s">
        <v>16418</v>
      </c>
      <c r="J3459" s="28">
        <v>45509</v>
      </c>
      <c r="K3459" s="28"/>
      <c r="M3459">
        <v>0</v>
      </c>
      <c r="N3459">
        <v>1</v>
      </c>
      <c r="O3459">
        <v>13.9</v>
      </c>
      <c r="P3459" t="s">
        <v>14512</v>
      </c>
      <c r="Q3459">
        <f t="shared" si="54"/>
        <v>39409</v>
      </c>
      <c r="R3459">
        <f>IF(COUNTIF($A$2:A3459,A3459)=1,Q3459,"")</f>
        <v>39409</v>
      </c>
    </row>
    <row r="3460" spans="1:18">
      <c r="A3460" t="s">
        <v>8249</v>
      </c>
      <c r="B3460" t="s">
        <v>510</v>
      </c>
      <c r="C3460" t="s">
        <v>16501</v>
      </c>
      <c r="D3460" t="s">
        <v>60</v>
      </c>
      <c r="E3460" t="s">
        <v>14590</v>
      </c>
      <c r="F3460" t="s">
        <v>19719</v>
      </c>
      <c r="G3460" t="s">
        <v>67</v>
      </c>
      <c r="H3460" t="s">
        <v>14580</v>
      </c>
      <c r="I3460" t="s">
        <v>19720</v>
      </c>
      <c r="J3460" s="28">
        <v>45758</v>
      </c>
      <c r="K3460" s="28"/>
      <c r="M3460">
        <v>0</v>
      </c>
      <c r="N3460">
        <v>1</v>
      </c>
      <c r="O3460">
        <v>15.9</v>
      </c>
      <c r="P3460" t="s">
        <v>14507</v>
      </c>
      <c r="Q3460">
        <f t="shared" si="54"/>
        <v>7616</v>
      </c>
      <c r="R3460">
        <f>IF(COUNTIF($A$2:A3460,A3460)=1,Q3460,"")</f>
        <v>7616</v>
      </c>
    </row>
    <row r="3461" spans="1:18">
      <c r="A3461" t="s">
        <v>13910</v>
      </c>
      <c r="B3461" t="s">
        <v>2090</v>
      </c>
      <c r="C3461" t="s">
        <v>16866</v>
      </c>
      <c r="D3461" t="s">
        <v>60</v>
      </c>
      <c r="E3461" t="s">
        <v>14590</v>
      </c>
      <c r="F3461" t="s">
        <v>15896</v>
      </c>
      <c r="G3461" t="s">
        <v>14588</v>
      </c>
      <c r="H3461" t="s">
        <v>14537</v>
      </c>
      <c r="I3461" t="s">
        <v>106</v>
      </c>
      <c r="J3461" s="28">
        <v>44779</v>
      </c>
      <c r="K3461" s="28"/>
      <c r="M3461">
        <v>0</v>
      </c>
      <c r="N3461">
        <v>1</v>
      </c>
      <c r="O3461">
        <v>0.3</v>
      </c>
      <c r="P3461" t="s">
        <v>14507</v>
      </c>
      <c r="Q3461">
        <f t="shared" si="54"/>
        <v>5253</v>
      </c>
      <c r="R3461">
        <f>IF(COUNTIF($A$2:A3461,A3461)=1,Q3461,"")</f>
        <v>5253</v>
      </c>
    </row>
    <row r="3462" spans="1:18">
      <c r="A3462" t="s">
        <v>4827</v>
      </c>
      <c r="B3462" t="s">
        <v>9052</v>
      </c>
      <c r="C3462" t="s">
        <v>15475</v>
      </c>
      <c r="D3462" t="s">
        <v>60</v>
      </c>
      <c r="E3462" t="s">
        <v>14543</v>
      </c>
      <c r="F3462" t="s">
        <v>19721</v>
      </c>
      <c r="G3462" t="s">
        <v>53</v>
      </c>
      <c r="H3462" t="s">
        <v>14540</v>
      </c>
      <c r="I3462" t="s">
        <v>2523</v>
      </c>
      <c r="J3462" s="28">
        <v>45171</v>
      </c>
      <c r="K3462" s="28">
        <v>45142</v>
      </c>
      <c r="L3462">
        <v>143</v>
      </c>
      <c r="M3462">
        <v>1</v>
      </c>
      <c r="N3462">
        <v>1</v>
      </c>
      <c r="O3462">
        <v>17.3</v>
      </c>
      <c r="P3462" t="s">
        <v>14516</v>
      </c>
      <c r="Q3462">
        <f t="shared" si="54"/>
        <v>7100</v>
      </c>
      <c r="R3462">
        <f>IF(COUNTIF($A$2:A3462,A3462)=1,Q3462,"")</f>
        <v>7100</v>
      </c>
    </row>
    <row r="3463" spans="1:18">
      <c r="A3463" t="s">
        <v>19722</v>
      </c>
      <c r="B3463" t="s">
        <v>2531</v>
      </c>
      <c r="C3463" t="s">
        <v>16448</v>
      </c>
      <c r="D3463" t="s">
        <v>100</v>
      </c>
      <c r="E3463" t="s">
        <v>14543</v>
      </c>
      <c r="F3463" t="s">
        <v>19723</v>
      </c>
      <c r="G3463" t="s">
        <v>80</v>
      </c>
      <c r="H3463" t="s">
        <v>14560</v>
      </c>
      <c r="I3463" t="s">
        <v>2878</v>
      </c>
      <c r="J3463" s="28">
        <v>44723</v>
      </c>
      <c r="K3463" s="28">
        <v>44797</v>
      </c>
      <c r="L3463">
        <v>149</v>
      </c>
      <c r="M3463">
        <v>1</v>
      </c>
      <c r="N3463">
        <v>4</v>
      </c>
      <c r="O3463">
        <v>16.100000000000001</v>
      </c>
      <c r="P3463" t="s">
        <v>14524</v>
      </c>
      <c r="Q3463">
        <f t="shared" si="54"/>
        <v>5048</v>
      </c>
      <c r="R3463">
        <f>IF(COUNTIF($A$2:A3463,A3463)=1,Q3463,"")</f>
        <v>5048</v>
      </c>
    </row>
    <row r="3464" spans="1:18">
      <c r="A3464" t="s">
        <v>8883</v>
      </c>
      <c r="B3464" t="s">
        <v>1715</v>
      </c>
      <c r="C3464" t="s">
        <v>14814</v>
      </c>
      <c r="D3464" t="s">
        <v>52</v>
      </c>
      <c r="E3464" t="s">
        <v>14558</v>
      </c>
      <c r="F3464" t="s">
        <v>19724</v>
      </c>
      <c r="G3464" t="s">
        <v>53</v>
      </c>
      <c r="H3464" t="s">
        <v>14549</v>
      </c>
      <c r="I3464" t="s">
        <v>2240</v>
      </c>
      <c r="J3464" s="28">
        <v>44678</v>
      </c>
      <c r="K3464" s="28">
        <v>44755</v>
      </c>
      <c r="L3464">
        <v>135</v>
      </c>
      <c r="M3464">
        <v>0</v>
      </c>
      <c r="N3464">
        <v>1</v>
      </c>
      <c r="O3464">
        <v>31.7</v>
      </c>
      <c r="P3464" t="s">
        <v>14550</v>
      </c>
      <c r="Q3464">
        <f t="shared" si="54"/>
        <v>187858</v>
      </c>
      <c r="R3464">
        <f>IF(COUNTIF($A$2:A3464,A3464)=1,Q3464,"")</f>
        <v>187858</v>
      </c>
    </row>
    <row r="3465" spans="1:18">
      <c r="A3465" t="s">
        <v>19725</v>
      </c>
      <c r="B3465" t="s">
        <v>2527</v>
      </c>
      <c r="C3465" t="s">
        <v>19310</v>
      </c>
      <c r="D3465" t="s">
        <v>60</v>
      </c>
      <c r="E3465" t="s">
        <v>14543</v>
      </c>
      <c r="F3465" t="s">
        <v>15713</v>
      </c>
      <c r="G3465" t="s">
        <v>133</v>
      </c>
      <c r="H3465" t="s">
        <v>14571</v>
      </c>
      <c r="I3465" t="s">
        <v>1723</v>
      </c>
      <c r="J3465" s="28">
        <v>44798</v>
      </c>
      <c r="K3465" s="28">
        <v>44681</v>
      </c>
      <c r="L3465">
        <v>62</v>
      </c>
      <c r="M3465">
        <v>0</v>
      </c>
      <c r="N3465">
        <v>1</v>
      </c>
      <c r="P3465" t="s">
        <v>14512</v>
      </c>
      <c r="Q3465">
        <f t="shared" si="54"/>
        <v>10488</v>
      </c>
      <c r="R3465">
        <f>IF(COUNTIF($A$2:A3465,A3465)=1,Q3465,"")</f>
        <v>10488</v>
      </c>
    </row>
    <row r="3466" spans="1:18">
      <c r="A3466" t="s">
        <v>4520</v>
      </c>
      <c r="B3466" t="s">
        <v>3471</v>
      </c>
      <c r="C3466" t="s">
        <v>16037</v>
      </c>
      <c r="D3466" t="s">
        <v>60</v>
      </c>
      <c r="E3466" t="s">
        <v>14504</v>
      </c>
      <c r="F3466" t="s">
        <v>19726</v>
      </c>
      <c r="G3466" t="s">
        <v>53</v>
      </c>
      <c r="H3466" t="s">
        <v>14532</v>
      </c>
      <c r="I3466" t="s">
        <v>2263</v>
      </c>
      <c r="J3466" s="28">
        <v>44841</v>
      </c>
      <c r="K3466" s="28"/>
      <c r="M3466">
        <v>0</v>
      </c>
      <c r="N3466">
        <v>1</v>
      </c>
      <c r="O3466">
        <v>21.8</v>
      </c>
      <c r="P3466" t="s">
        <v>14516</v>
      </c>
      <c r="Q3466">
        <f t="shared" si="54"/>
        <v>13254</v>
      </c>
      <c r="R3466">
        <f>IF(COUNTIF($A$2:A3466,A3466)=1,Q3466,"")</f>
        <v>13254</v>
      </c>
    </row>
    <row r="3467" spans="1:18">
      <c r="A3467" t="s">
        <v>9391</v>
      </c>
      <c r="B3467" t="s">
        <v>7223</v>
      </c>
      <c r="C3467" t="s">
        <v>15320</v>
      </c>
      <c r="D3467" t="s">
        <v>119</v>
      </c>
      <c r="E3467" t="s">
        <v>14522</v>
      </c>
      <c r="F3467" t="s">
        <v>19727</v>
      </c>
      <c r="G3467" t="s">
        <v>80</v>
      </c>
      <c r="H3467" t="s">
        <v>14527</v>
      </c>
      <c r="I3467" t="s">
        <v>4850</v>
      </c>
      <c r="J3467" s="28">
        <v>45395</v>
      </c>
      <c r="K3467" s="28"/>
      <c r="M3467">
        <v>0</v>
      </c>
      <c r="N3467">
        <v>1</v>
      </c>
      <c r="O3467">
        <v>30.9</v>
      </c>
      <c r="P3467" t="s">
        <v>14512</v>
      </c>
      <c r="Q3467">
        <f t="shared" si="54"/>
        <v>13024</v>
      </c>
      <c r="R3467">
        <f>IF(COUNTIF($A$2:A3467,A3467)=1,Q3467,"")</f>
        <v>13024</v>
      </c>
    </row>
    <row r="3468" spans="1:18">
      <c r="A3468" t="s">
        <v>11522</v>
      </c>
      <c r="B3468" t="s">
        <v>3418</v>
      </c>
      <c r="C3468" t="s">
        <v>3098</v>
      </c>
      <c r="D3468" t="s">
        <v>52</v>
      </c>
      <c r="E3468" t="s">
        <v>14517</v>
      </c>
      <c r="F3468" t="s">
        <v>19728</v>
      </c>
      <c r="G3468" t="s">
        <v>80</v>
      </c>
      <c r="H3468" t="s">
        <v>14560</v>
      </c>
      <c r="I3468" t="s">
        <v>1544</v>
      </c>
      <c r="J3468" s="28">
        <v>45359</v>
      </c>
      <c r="K3468" s="28"/>
      <c r="M3468">
        <v>0</v>
      </c>
      <c r="N3468">
        <v>1</v>
      </c>
      <c r="O3468">
        <v>33.200000000000003</v>
      </c>
      <c r="P3468" t="s">
        <v>14507</v>
      </c>
      <c r="Q3468">
        <f t="shared" si="54"/>
        <v>138027</v>
      </c>
      <c r="R3468">
        <f>IF(COUNTIF($A$2:A3468,A3468)=1,Q3468,"")</f>
        <v>138027</v>
      </c>
    </row>
    <row r="3469" spans="1:18">
      <c r="A3469" t="s">
        <v>12020</v>
      </c>
      <c r="B3469" t="s">
        <v>6849</v>
      </c>
      <c r="C3469" t="s">
        <v>16078</v>
      </c>
      <c r="D3469" t="s">
        <v>73</v>
      </c>
      <c r="E3469" t="s">
        <v>14504</v>
      </c>
      <c r="F3469" t="s">
        <v>19729</v>
      </c>
      <c r="G3469" t="s">
        <v>80</v>
      </c>
      <c r="H3469" t="s">
        <v>14565</v>
      </c>
      <c r="I3469" t="s">
        <v>320</v>
      </c>
      <c r="J3469" s="28">
        <v>44856</v>
      </c>
      <c r="K3469" s="28"/>
      <c r="M3469">
        <v>0</v>
      </c>
      <c r="N3469">
        <v>1</v>
      </c>
      <c r="O3469">
        <v>23.3</v>
      </c>
      <c r="P3469" t="s">
        <v>14516</v>
      </c>
      <c r="Q3469">
        <f t="shared" si="54"/>
        <v>28128</v>
      </c>
      <c r="R3469">
        <f>IF(COUNTIF($A$2:A3469,A3469)=1,Q3469,"")</f>
        <v>28128</v>
      </c>
    </row>
    <row r="3470" spans="1:18">
      <c r="A3470" t="s">
        <v>19730</v>
      </c>
      <c r="B3470" t="s">
        <v>4318</v>
      </c>
      <c r="C3470" t="s">
        <v>15111</v>
      </c>
      <c r="D3470" t="s">
        <v>73</v>
      </c>
      <c r="E3470" t="s">
        <v>14558</v>
      </c>
      <c r="F3470" t="s">
        <v>19731</v>
      </c>
      <c r="G3470" t="s">
        <v>14519</v>
      </c>
      <c r="H3470" t="s">
        <v>14574</v>
      </c>
      <c r="I3470" t="s">
        <v>2102</v>
      </c>
      <c r="J3470" s="28">
        <v>44861</v>
      </c>
      <c r="K3470" s="28">
        <v>44868</v>
      </c>
      <c r="L3470">
        <v>86</v>
      </c>
      <c r="M3470">
        <v>0</v>
      </c>
      <c r="N3470">
        <v>1</v>
      </c>
      <c r="O3470">
        <v>22.3</v>
      </c>
      <c r="P3470" t="s">
        <v>14507</v>
      </c>
      <c r="Q3470">
        <f t="shared" si="54"/>
        <v>33409</v>
      </c>
      <c r="R3470">
        <f>IF(COUNTIF($A$2:A3470,A3470)=1,Q3470,"")</f>
        <v>33409</v>
      </c>
    </row>
    <row r="3471" spans="1:18">
      <c r="A3471" t="s">
        <v>5528</v>
      </c>
      <c r="B3471" t="s">
        <v>7232</v>
      </c>
      <c r="C3471" t="s">
        <v>17096</v>
      </c>
      <c r="D3471" t="s">
        <v>119</v>
      </c>
      <c r="E3471" t="s">
        <v>14558</v>
      </c>
      <c r="F3471" t="s">
        <v>19732</v>
      </c>
      <c r="G3471" t="s">
        <v>14519</v>
      </c>
      <c r="H3471" t="s">
        <v>14580</v>
      </c>
      <c r="I3471" t="s">
        <v>1519</v>
      </c>
      <c r="J3471" s="28">
        <v>45453</v>
      </c>
      <c r="K3471" s="28">
        <v>45381</v>
      </c>
      <c r="L3471">
        <v>87</v>
      </c>
      <c r="M3471">
        <v>0</v>
      </c>
      <c r="N3471">
        <v>1</v>
      </c>
      <c r="O3471">
        <v>30.8</v>
      </c>
      <c r="P3471" t="s">
        <v>14524</v>
      </c>
      <c r="Q3471">
        <f t="shared" si="54"/>
        <v>11776</v>
      </c>
      <c r="R3471">
        <f>IF(COUNTIF($A$2:A3471,A3471)=1,Q3471,"")</f>
        <v>11776</v>
      </c>
    </row>
    <row r="3472" spans="1:18">
      <c r="A3472" t="s">
        <v>19733</v>
      </c>
      <c r="B3472" t="s">
        <v>1370</v>
      </c>
      <c r="C3472" t="s">
        <v>3098</v>
      </c>
      <c r="D3472" t="s">
        <v>100</v>
      </c>
      <c r="E3472" t="s">
        <v>14509</v>
      </c>
      <c r="F3472" t="s">
        <v>19734</v>
      </c>
      <c r="G3472" t="s">
        <v>67</v>
      </c>
      <c r="H3472" t="s">
        <v>14540</v>
      </c>
      <c r="I3472" t="s">
        <v>6167</v>
      </c>
      <c r="J3472" s="28">
        <v>44940</v>
      </c>
      <c r="K3472" s="28"/>
      <c r="M3472">
        <v>0</v>
      </c>
      <c r="N3472">
        <v>1</v>
      </c>
      <c r="O3472">
        <v>8.9</v>
      </c>
      <c r="P3472" t="s">
        <v>14524</v>
      </c>
      <c r="Q3472">
        <f t="shared" si="54"/>
        <v>8345</v>
      </c>
      <c r="R3472">
        <f>IF(COUNTIF($A$2:A3472,A3472)=1,Q3472,"")</f>
        <v>8345</v>
      </c>
    </row>
    <row r="3473" spans="1:18">
      <c r="A3473" t="s">
        <v>19735</v>
      </c>
      <c r="B3473" t="s">
        <v>2112</v>
      </c>
      <c r="C3473" t="s">
        <v>16201</v>
      </c>
      <c r="D3473" t="s">
        <v>60</v>
      </c>
      <c r="E3473" t="s">
        <v>14590</v>
      </c>
      <c r="F3473" t="s">
        <v>19736</v>
      </c>
      <c r="G3473" t="s">
        <v>14519</v>
      </c>
      <c r="H3473" t="s">
        <v>14560</v>
      </c>
      <c r="I3473" t="s">
        <v>1604</v>
      </c>
      <c r="J3473" s="28">
        <v>44965</v>
      </c>
      <c r="K3473" s="28"/>
      <c r="M3473">
        <v>0</v>
      </c>
      <c r="N3473">
        <v>1</v>
      </c>
      <c r="O3473">
        <v>21.9</v>
      </c>
      <c r="P3473" t="s">
        <v>14524</v>
      </c>
      <c r="Q3473">
        <f t="shared" si="54"/>
        <v>16114</v>
      </c>
      <c r="R3473">
        <f>IF(COUNTIF($A$2:A3473,A3473)=1,Q3473,"")</f>
        <v>16114</v>
      </c>
    </row>
    <row r="3474" spans="1:18">
      <c r="A3474" t="s">
        <v>9849</v>
      </c>
      <c r="B3474" t="s">
        <v>6196</v>
      </c>
      <c r="C3474" t="s">
        <v>15559</v>
      </c>
      <c r="D3474" t="s">
        <v>73</v>
      </c>
      <c r="E3474" t="s">
        <v>14504</v>
      </c>
      <c r="F3474" t="s">
        <v>19737</v>
      </c>
      <c r="G3474" t="s">
        <v>53</v>
      </c>
      <c r="H3474" t="s">
        <v>14560</v>
      </c>
      <c r="I3474" t="s">
        <v>2406</v>
      </c>
      <c r="J3474" s="28">
        <v>44792</v>
      </c>
      <c r="K3474" s="28"/>
      <c r="M3474">
        <v>0</v>
      </c>
      <c r="N3474">
        <v>1</v>
      </c>
      <c r="O3474">
        <v>5.7</v>
      </c>
      <c r="P3474" t="s">
        <v>14507</v>
      </c>
      <c r="Q3474">
        <f t="shared" si="54"/>
        <v>38232</v>
      </c>
      <c r="R3474">
        <f>IF(COUNTIF($A$2:A3474,A3474)=1,Q3474,"")</f>
        <v>38232</v>
      </c>
    </row>
    <row r="3475" spans="1:18">
      <c r="A3475" t="s">
        <v>10940</v>
      </c>
      <c r="B3475" t="s">
        <v>5918</v>
      </c>
      <c r="C3475" t="s">
        <v>16711</v>
      </c>
      <c r="D3475" t="s">
        <v>73</v>
      </c>
      <c r="E3475" t="s">
        <v>14558</v>
      </c>
      <c r="F3475" t="s">
        <v>19738</v>
      </c>
      <c r="G3475" t="s">
        <v>67</v>
      </c>
      <c r="H3475" t="s">
        <v>15103</v>
      </c>
      <c r="I3475" t="s">
        <v>405</v>
      </c>
      <c r="J3475" s="28">
        <v>45480</v>
      </c>
      <c r="K3475" s="28">
        <v>45538</v>
      </c>
      <c r="L3475">
        <v>194</v>
      </c>
      <c r="M3475">
        <v>0</v>
      </c>
      <c r="N3475">
        <v>1</v>
      </c>
      <c r="O3475">
        <v>11.1</v>
      </c>
      <c r="P3475" t="s">
        <v>14512</v>
      </c>
      <c r="Q3475">
        <f t="shared" si="54"/>
        <v>15084</v>
      </c>
      <c r="R3475">
        <f>IF(COUNTIF($A$2:A3475,A3475)=1,Q3475,"")</f>
        <v>15084</v>
      </c>
    </row>
    <row r="3476" spans="1:18">
      <c r="A3476" t="s">
        <v>10299</v>
      </c>
      <c r="B3476" t="s">
        <v>1393</v>
      </c>
      <c r="C3476" t="s">
        <v>3098</v>
      </c>
      <c r="D3476" t="s">
        <v>119</v>
      </c>
      <c r="E3476" t="s">
        <v>14522</v>
      </c>
      <c r="F3476" t="s">
        <v>19739</v>
      </c>
      <c r="G3476" t="s">
        <v>14519</v>
      </c>
      <c r="H3476" t="s">
        <v>14580</v>
      </c>
      <c r="I3476" t="s">
        <v>361</v>
      </c>
      <c r="J3476" s="28">
        <v>45399</v>
      </c>
      <c r="K3476" s="28"/>
      <c r="M3476">
        <v>0</v>
      </c>
      <c r="N3476">
        <v>1</v>
      </c>
      <c r="O3476">
        <v>11.7</v>
      </c>
      <c r="P3476" t="s">
        <v>14524</v>
      </c>
      <c r="Q3476">
        <f t="shared" si="54"/>
        <v>9235</v>
      </c>
      <c r="R3476">
        <f>IF(COUNTIF($A$2:A3476,A3476)=1,Q3476,"")</f>
        <v>9235</v>
      </c>
    </row>
    <row r="3477" spans="1:18">
      <c r="A3477" t="s">
        <v>7765</v>
      </c>
      <c r="B3477" t="s">
        <v>162</v>
      </c>
      <c r="C3477" t="s">
        <v>3098</v>
      </c>
      <c r="D3477" t="s">
        <v>52</v>
      </c>
      <c r="E3477" t="s">
        <v>14543</v>
      </c>
      <c r="F3477" t="s">
        <v>19740</v>
      </c>
      <c r="G3477" t="s">
        <v>80</v>
      </c>
      <c r="H3477" t="s">
        <v>14635</v>
      </c>
      <c r="I3477" t="s">
        <v>5264</v>
      </c>
      <c r="J3477" s="28">
        <v>45302</v>
      </c>
      <c r="K3477" s="28">
        <v>45325</v>
      </c>
      <c r="L3477">
        <v>57</v>
      </c>
      <c r="M3477">
        <v>0</v>
      </c>
      <c r="N3477">
        <v>1</v>
      </c>
      <c r="O3477">
        <v>16.5</v>
      </c>
      <c r="P3477" t="s">
        <v>14512</v>
      </c>
      <c r="Q3477">
        <f t="shared" si="54"/>
        <v>169136</v>
      </c>
      <c r="R3477">
        <f>IF(COUNTIF($A$2:A3477,A3477)=1,Q3477,"")</f>
        <v>169136</v>
      </c>
    </row>
    <row r="3478" spans="1:18">
      <c r="A3478" t="s">
        <v>9323</v>
      </c>
      <c r="B3478" t="s">
        <v>2957</v>
      </c>
      <c r="C3478" t="s">
        <v>3098</v>
      </c>
      <c r="D3478" t="s">
        <v>52</v>
      </c>
      <c r="E3478" t="s">
        <v>14504</v>
      </c>
      <c r="F3478" t="s">
        <v>19741</v>
      </c>
      <c r="G3478" t="s">
        <v>74</v>
      </c>
      <c r="H3478" t="s">
        <v>14553</v>
      </c>
      <c r="I3478" t="s">
        <v>515</v>
      </c>
      <c r="J3478" s="28">
        <v>45026</v>
      </c>
      <c r="K3478" s="28"/>
      <c r="M3478">
        <v>0</v>
      </c>
      <c r="N3478">
        <v>1</v>
      </c>
      <c r="O3478">
        <v>25.8</v>
      </c>
      <c r="P3478" t="s">
        <v>14524</v>
      </c>
      <c r="Q3478">
        <f t="shared" si="54"/>
        <v>93149</v>
      </c>
      <c r="R3478">
        <f>IF(COUNTIF($A$2:A3478,A3478)=1,Q3478,"")</f>
        <v>93149</v>
      </c>
    </row>
    <row r="3479" spans="1:18">
      <c r="A3479" t="s">
        <v>19742</v>
      </c>
      <c r="B3479" t="s">
        <v>399</v>
      </c>
      <c r="C3479" t="s">
        <v>3098</v>
      </c>
      <c r="D3479" t="s">
        <v>100</v>
      </c>
      <c r="E3479" t="s">
        <v>14504</v>
      </c>
      <c r="F3479" t="s">
        <v>19743</v>
      </c>
      <c r="G3479" t="s">
        <v>74</v>
      </c>
      <c r="H3479" t="s">
        <v>14553</v>
      </c>
      <c r="I3479" t="s">
        <v>864</v>
      </c>
      <c r="J3479" s="28">
        <v>45438</v>
      </c>
      <c r="K3479" s="28"/>
      <c r="M3479">
        <v>0</v>
      </c>
      <c r="N3479">
        <v>1</v>
      </c>
      <c r="O3479">
        <v>9.9</v>
      </c>
      <c r="P3479" t="s">
        <v>14550</v>
      </c>
      <c r="Q3479">
        <f t="shared" si="54"/>
        <v>1978</v>
      </c>
      <c r="R3479">
        <f>IF(COUNTIF($A$2:A3479,A3479)=1,Q3479,"")</f>
        <v>1978</v>
      </c>
    </row>
    <row r="3480" spans="1:18">
      <c r="A3480" t="s">
        <v>6707</v>
      </c>
      <c r="B3480" t="s">
        <v>1051</v>
      </c>
      <c r="C3480" t="s">
        <v>3098</v>
      </c>
      <c r="D3480" t="s">
        <v>119</v>
      </c>
      <c r="E3480" t="s">
        <v>14522</v>
      </c>
      <c r="F3480" t="s">
        <v>19744</v>
      </c>
      <c r="G3480" t="s">
        <v>133</v>
      </c>
      <c r="H3480" t="s">
        <v>14571</v>
      </c>
      <c r="I3480" t="s">
        <v>2043</v>
      </c>
      <c r="J3480" s="28">
        <v>45110</v>
      </c>
      <c r="K3480" s="28"/>
      <c r="M3480">
        <v>0</v>
      </c>
      <c r="N3480">
        <v>1</v>
      </c>
      <c r="O3480">
        <v>18.5</v>
      </c>
      <c r="P3480" t="s">
        <v>14507</v>
      </c>
      <c r="Q3480">
        <f t="shared" si="54"/>
        <v>8184</v>
      </c>
      <c r="R3480">
        <f>IF(COUNTIF($A$2:A3480,A3480)=1,Q3480,"")</f>
        <v>8184</v>
      </c>
    </row>
    <row r="3481" spans="1:18">
      <c r="A3481" t="s">
        <v>4769</v>
      </c>
      <c r="B3481" t="s">
        <v>246</v>
      </c>
      <c r="C3481" t="s">
        <v>14850</v>
      </c>
      <c r="D3481" t="s">
        <v>73</v>
      </c>
      <c r="E3481" t="s">
        <v>14509</v>
      </c>
      <c r="F3481" t="s">
        <v>19745</v>
      </c>
      <c r="G3481" t="s">
        <v>53</v>
      </c>
      <c r="H3481" t="s">
        <v>14574</v>
      </c>
      <c r="I3481" t="s">
        <v>2391</v>
      </c>
      <c r="J3481" s="28">
        <v>44707</v>
      </c>
      <c r="K3481" s="28"/>
      <c r="M3481">
        <v>0</v>
      </c>
      <c r="N3481">
        <v>1</v>
      </c>
      <c r="O3481">
        <v>26.9</v>
      </c>
      <c r="P3481" t="s">
        <v>14550</v>
      </c>
      <c r="Q3481">
        <f t="shared" si="54"/>
        <v>23033</v>
      </c>
      <c r="R3481">
        <f>IF(COUNTIF($A$2:A3481,A3481)=1,Q3481,"")</f>
        <v>23033</v>
      </c>
    </row>
    <row r="3482" spans="1:18">
      <c r="A3482" t="s">
        <v>19746</v>
      </c>
      <c r="B3482" t="s">
        <v>891</v>
      </c>
      <c r="C3482" t="s">
        <v>15917</v>
      </c>
      <c r="D3482" t="s">
        <v>119</v>
      </c>
      <c r="E3482" t="s">
        <v>14504</v>
      </c>
      <c r="F3482" t="s">
        <v>19747</v>
      </c>
      <c r="G3482" t="s">
        <v>90</v>
      </c>
      <c r="H3482" t="s">
        <v>14568</v>
      </c>
      <c r="I3482" t="s">
        <v>548</v>
      </c>
      <c r="J3482" s="28">
        <v>45559</v>
      </c>
      <c r="K3482" s="28"/>
      <c r="M3482">
        <v>0</v>
      </c>
      <c r="N3482">
        <v>1</v>
      </c>
      <c r="O3482">
        <v>3.9</v>
      </c>
      <c r="P3482" t="s">
        <v>14512</v>
      </c>
      <c r="Q3482">
        <f t="shared" si="54"/>
        <v>4686</v>
      </c>
      <c r="R3482">
        <f>IF(COUNTIF($A$2:A3482,A3482)=1,Q3482,"")</f>
        <v>4686</v>
      </c>
    </row>
    <row r="3483" spans="1:18">
      <c r="A3483" t="s">
        <v>19748</v>
      </c>
      <c r="B3483" t="s">
        <v>4587</v>
      </c>
      <c r="C3483" t="s">
        <v>14944</v>
      </c>
      <c r="D3483" t="s">
        <v>73</v>
      </c>
      <c r="E3483" t="s">
        <v>14522</v>
      </c>
      <c r="F3483" t="s">
        <v>19749</v>
      </c>
      <c r="G3483" t="s">
        <v>67</v>
      </c>
      <c r="H3483" t="s">
        <v>14580</v>
      </c>
      <c r="I3483" t="s">
        <v>1109</v>
      </c>
      <c r="J3483" s="28">
        <v>45467</v>
      </c>
      <c r="K3483" s="28"/>
      <c r="M3483">
        <v>0</v>
      </c>
      <c r="N3483">
        <v>1</v>
      </c>
      <c r="O3483">
        <v>32.799999999999997</v>
      </c>
      <c r="P3483" t="s">
        <v>14524</v>
      </c>
      <c r="Q3483">
        <f t="shared" si="54"/>
        <v>17967</v>
      </c>
      <c r="R3483">
        <f>IF(COUNTIF($A$2:A3483,A3483)=1,Q3483,"")</f>
        <v>17967</v>
      </c>
    </row>
    <row r="3484" spans="1:18">
      <c r="A3484" t="s">
        <v>6893</v>
      </c>
      <c r="B3484" t="s">
        <v>3648</v>
      </c>
      <c r="C3484" t="s">
        <v>19543</v>
      </c>
      <c r="D3484" t="s">
        <v>100</v>
      </c>
      <c r="E3484" t="s">
        <v>14558</v>
      </c>
      <c r="F3484" t="s">
        <v>14510</v>
      </c>
      <c r="G3484" t="s">
        <v>90</v>
      </c>
      <c r="H3484" t="s">
        <v>14553</v>
      </c>
      <c r="I3484" t="s">
        <v>1740</v>
      </c>
      <c r="J3484" s="28">
        <v>45228</v>
      </c>
      <c r="K3484" s="28">
        <v>45128</v>
      </c>
      <c r="L3484">
        <v>69</v>
      </c>
      <c r="M3484">
        <v>0</v>
      </c>
      <c r="N3484">
        <v>1</v>
      </c>
      <c r="O3484">
        <v>35</v>
      </c>
      <c r="P3484" t="s">
        <v>14516</v>
      </c>
      <c r="Q3484">
        <f t="shared" si="54"/>
        <v>3000</v>
      </c>
      <c r="R3484">
        <f>IF(COUNTIF($A$2:A3484,A3484)=1,Q3484,"")</f>
        <v>3000</v>
      </c>
    </row>
    <row r="3485" spans="1:18">
      <c r="A3485" t="s">
        <v>7603</v>
      </c>
      <c r="B3485" t="s">
        <v>1798</v>
      </c>
      <c r="C3485" t="s">
        <v>16347</v>
      </c>
      <c r="D3485" t="s">
        <v>60</v>
      </c>
      <c r="E3485" t="s">
        <v>14558</v>
      </c>
      <c r="F3485" t="s">
        <v>19750</v>
      </c>
      <c r="G3485" t="s">
        <v>90</v>
      </c>
      <c r="H3485" t="s">
        <v>14682</v>
      </c>
      <c r="I3485" t="s">
        <v>188</v>
      </c>
      <c r="J3485" s="28">
        <v>44979</v>
      </c>
      <c r="K3485" s="28">
        <v>45002</v>
      </c>
      <c r="L3485">
        <v>111</v>
      </c>
      <c r="M3485">
        <v>0</v>
      </c>
      <c r="N3485">
        <v>1</v>
      </c>
      <c r="O3485">
        <v>21.4</v>
      </c>
      <c r="P3485" t="s">
        <v>14550</v>
      </c>
      <c r="Q3485">
        <f t="shared" si="54"/>
        <v>21543</v>
      </c>
      <c r="R3485">
        <f>IF(COUNTIF($A$2:A3485,A3485)=1,Q3485,"")</f>
        <v>21543</v>
      </c>
    </row>
    <row r="3486" spans="1:18">
      <c r="A3486" t="s">
        <v>19751</v>
      </c>
      <c r="B3486" t="s">
        <v>6879</v>
      </c>
      <c r="C3486" t="s">
        <v>15354</v>
      </c>
      <c r="D3486" t="s">
        <v>100</v>
      </c>
      <c r="E3486" t="s">
        <v>14590</v>
      </c>
      <c r="F3486" t="s">
        <v>19752</v>
      </c>
      <c r="G3486" t="s">
        <v>74</v>
      </c>
      <c r="H3486" t="s">
        <v>14630</v>
      </c>
      <c r="I3486" t="s">
        <v>1188</v>
      </c>
      <c r="J3486" s="28">
        <v>44793</v>
      </c>
      <c r="K3486" s="28"/>
      <c r="M3486">
        <v>0</v>
      </c>
      <c r="N3486">
        <v>1</v>
      </c>
      <c r="O3486">
        <v>3.8</v>
      </c>
      <c r="P3486" t="s">
        <v>14524</v>
      </c>
      <c r="Q3486">
        <f t="shared" si="54"/>
        <v>1702</v>
      </c>
      <c r="R3486">
        <f>IF(COUNTIF($A$2:A3486,A3486)=1,Q3486,"")</f>
        <v>1702</v>
      </c>
    </row>
    <row r="3487" spans="1:18">
      <c r="A3487" t="s">
        <v>19753</v>
      </c>
      <c r="B3487" t="s">
        <v>6581</v>
      </c>
      <c r="C3487" t="s">
        <v>3098</v>
      </c>
      <c r="D3487" t="s">
        <v>52</v>
      </c>
      <c r="E3487" t="s">
        <v>14522</v>
      </c>
      <c r="F3487" t="s">
        <v>19754</v>
      </c>
      <c r="G3487" t="s">
        <v>14519</v>
      </c>
      <c r="H3487" t="s">
        <v>14766</v>
      </c>
      <c r="I3487" t="s">
        <v>1336</v>
      </c>
      <c r="J3487" s="28">
        <v>45642</v>
      </c>
      <c r="K3487" s="28"/>
      <c r="M3487">
        <v>0</v>
      </c>
      <c r="N3487">
        <v>1</v>
      </c>
      <c r="O3487">
        <v>2.5</v>
      </c>
      <c r="P3487" t="s">
        <v>14516</v>
      </c>
      <c r="Q3487">
        <f t="shared" si="54"/>
        <v>109546</v>
      </c>
      <c r="R3487">
        <f>IF(COUNTIF($A$2:A3487,A3487)=1,Q3487,"")</f>
        <v>109546</v>
      </c>
    </row>
    <row r="3488" spans="1:18">
      <c r="A3488" t="s">
        <v>10214</v>
      </c>
      <c r="B3488" t="s">
        <v>5110</v>
      </c>
      <c r="C3488" t="s">
        <v>3098</v>
      </c>
      <c r="D3488" t="s">
        <v>100</v>
      </c>
      <c r="E3488" t="s">
        <v>14522</v>
      </c>
      <c r="F3488" t="s">
        <v>19755</v>
      </c>
      <c r="G3488" t="s">
        <v>53</v>
      </c>
      <c r="H3488" t="s">
        <v>14527</v>
      </c>
      <c r="I3488" t="s">
        <v>3009</v>
      </c>
      <c r="J3488" s="28">
        <v>45384</v>
      </c>
      <c r="K3488" s="28"/>
      <c r="M3488">
        <v>0</v>
      </c>
      <c r="N3488">
        <v>1</v>
      </c>
      <c r="O3488">
        <v>10.8</v>
      </c>
      <c r="P3488" t="s">
        <v>14524</v>
      </c>
      <c r="Q3488">
        <f t="shared" si="54"/>
        <v>1568</v>
      </c>
      <c r="R3488">
        <f>IF(COUNTIF($A$2:A3488,A3488)=1,Q3488,"")</f>
        <v>1568</v>
      </c>
    </row>
    <row r="3489" spans="1:18">
      <c r="A3489" t="s">
        <v>19756</v>
      </c>
      <c r="B3489" t="s">
        <v>510</v>
      </c>
      <c r="C3489" t="s">
        <v>15399</v>
      </c>
      <c r="D3489" t="s">
        <v>119</v>
      </c>
      <c r="E3489" t="s">
        <v>14558</v>
      </c>
      <c r="F3489" t="s">
        <v>14700</v>
      </c>
      <c r="G3489" t="s">
        <v>74</v>
      </c>
      <c r="H3489" t="s">
        <v>14909</v>
      </c>
      <c r="I3489" t="s">
        <v>835</v>
      </c>
      <c r="J3489" s="28">
        <v>45094</v>
      </c>
      <c r="K3489" s="28">
        <v>45031</v>
      </c>
      <c r="L3489">
        <v>68</v>
      </c>
      <c r="M3489">
        <v>0</v>
      </c>
      <c r="N3489">
        <v>1</v>
      </c>
      <c r="O3489">
        <v>19.899999999999999</v>
      </c>
      <c r="P3489" t="s">
        <v>14516</v>
      </c>
      <c r="Q3489">
        <f t="shared" si="54"/>
        <v>11000</v>
      </c>
      <c r="R3489">
        <f>IF(COUNTIF($A$2:A3489,A3489)=1,Q3489,"")</f>
        <v>11000</v>
      </c>
    </row>
    <row r="3490" spans="1:18">
      <c r="A3490" t="s">
        <v>6297</v>
      </c>
      <c r="B3490" t="s">
        <v>1870</v>
      </c>
      <c r="C3490" t="s">
        <v>14960</v>
      </c>
      <c r="D3490" t="s">
        <v>100</v>
      </c>
      <c r="E3490" t="s">
        <v>14543</v>
      </c>
      <c r="F3490" t="s">
        <v>19757</v>
      </c>
      <c r="G3490" t="s">
        <v>61</v>
      </c>
      <c r="H3490" t="s">
        <v>14639</v>
      </c>
      <c r="I3490" t="s">
        <v>831</v>
      </c>
      <c r="J3490" s="28">
        <v>44905</v>
      </c>
      <c r="K3490" s="28">
        <v>44975</v>
      </c>
      <c r="L3490">
        <v>133</v>
      </c>
      <c r="M3490">
        <v>0</v>
      </c>
      <c r="N3490">
        <v>1</v>
      </c>
      <c r="P3490" t="s">
        <v>14516</v>
      </c>
      <c r="Q3490">
        <f t="shared" si="54"/>
        <v>8129</v>
      </c>
      <c r="R3490">
        <f>IF(COUNTIF($A$2:A3490,A3490)=1,Q3490,"")</f>
        <v>8129</v>
      </c>
    </row>
    <row r="3491" spans="1:18">
      <c r="A3491" t="s">
        <v>9536</v>
      </c>
      <c r="B3491" t="s">
        <v>5011</v>
      </c>
      <c r="C3491" t="s">
        <v>14542</v>
      </c>
      <c r="D3491" t="s">
        <v>73</v>
      </c>
      <c r="E3491" t="s">
        <v>14509</v>
      </c>
      <c r="F3491" t="s">
        <v>19758</v>
      </c>
      <c r="G3491" t="s">
        <v>61</v>
      </c>
      <c r="H3491" t="s">
        <v>14560</v>
      </c>
      <c r="I3491" t="s">
        <v>3050</v>
      </c>
      <c r="J3491" s="28">
        <v>44744</v>
      </c>
      <c r="K3491" s="28"/>
      <c r="M3491">
        <v>0</v>
      </c>
      <c r="N3491">
        <v>1</v>
      </c>
      <c r="O3491">
        <v>12.1</v>
      </c>
      <c r="P3491" t="s">
        <v>14507</v>
      </c>
      <c r="Q3491">
        <f t="shared" si="54"/>
        <v>46573</v>
      </c>
      <c r="R3491">
        <f>IF(COUNTIF($A$2:A3491,A3491)=1,Q3491,"")</f>
        <v>46573</v>
      </c>
    </row>
    <row r="3492" spans="1:18">
      <c r="A3492" t="s">
        <v>19759</v>
      </c>
      <c r="B3492" t="s">
        <v>2664</v>
      </c>
      <c r="C3492" t="s">
        <v>14790</v>
      </c>
      <c r="D3492" t="s">
        <v>100</v>
      </c>
      <c r="E3492" t="s">
        <v>14509</v>
      </c>
      <c r="F3492" t="s">
        <v>19760</v>
      </c>
      <c r="G3492" t="s">
        <v>90</v>
      </c>
      <c r="H3492" t="s">
        <v>14530</v>
      </c>
      <c r="I3492" t="s">
        <v>983</v>
      </c>
      <c r="J3492" s="28">
        <v>44885</v>
      </c>
      <c r="K3492" s="28"/>
      <c r="M3492">
        <v>0</v>
      </c>
      <c r="N3492">
        <v>1</v>
      </c>
      <c r="O3492">
        <v>13</v>
      </c>
      <c r="P3492" t="s">
        <v>14550</v>
      </c>
      <c r="Q3492">
        <f t="shared" si="54"/>
        <v>1631</v>
      </c>
      <c r="R3492">
        <f>IF(COUNTIF($A$2:A3492,A3492)=1,Q3492,"")</f>
        <v>1631</v>
      </c>
    </row>
    <row r="3493" spans="1:18">
      <c r="A3493" t="s">
        <v>4038</v>
      </c>
      <c r="B3493" t="s">
        <v>285</v>
      </c>
      <c r="C3493" t="s">
        <v>15763</v>
      </c>
      <c r="D3493" t="s">
        <v>60</v>
      </c>
      <c r="E3493" t="s">
        <v>14590</v>
      </c>
      <c r="F3493" t="s">
        <v>14723</v>
      </c>
      <c r="G3493" t="s">
        <v>67</v>
      </c>
      <c r="H3493" t="s">
        <v>14540</v>
      </c>
      <c r="I3493" t="s">
        <v>3964</v>
      </c>
      <c r="J3493" s="28">
        <v>45714</v>
      </c>
      <c r="K3493" s="28"/>
      <c r="M3493">
        <v>0</v>
      </c>
      <c r="N3493">
        <v>1</v>
      </c>
      <c r="O3493">
        <v>0.5</v>
      </c>
      <c r="P3493" t="s">
        <v>14550</v>
      </c>
      <c r="Q3493">
        <f t="shared" si="54"/>
        <v>15000</v>
      </c>
      <c r="R3493">
        <f>IF(COUNTIF($A$2:A3493,A3493)=1,Q3493,"")</f>
        <v>15000</v>
      </c>
    </row>
    <row r="3494" spans="1:18">
      <c r="A3494" t="s">
        <v>19761</v>
      </c>
      <c r="B3494" t="s">
        <v>1573</v>
      </c>
      <c r="C3494" t="s">
        <v>15670</v>
      </c>
      <c r="D3494" t="s">
        <v>100</v>
      </c>
      <c r="E3494" t="s">
        <v>14509</v>
      </c>
      <c r="F3494" t="s">
        <v>19762</v>
      </c>
      <c r="G3494" t="s">
        <v>90</v>
      </c>
      <c r="H3494" t="s">
        <v>14571</v>
      </c>
      <c r="I3494" t="s">
        <v>2123</v>
      </c>
      <c r="J3494" s="28">
        <v>45743</v>
      </c>
      <c r="K3494" s="28"/>
      <c r="M3494">
        <v>0</v>
      </c>
      <c r="N3494">
        <v>1</v>
      </c>
      <c r="O3494">
        <v>17.899999999999999</v>
      </c>
      <c r="P3494" t="s">
        <v>14550</v>
      </c>
      <c r="Q3494">
        <f t="shared" si="54"/>
        <v>6505</v>
      </c>
      <c r="R3494">
        <f>IF(COUNTIF($A$2:A3494,A3494)=1,Q3494,"")</f>
        <v>6505</v>
      </c>
    </row>
    <row r="3495" spans="1:18">
      <c r="A3495" t="s">
        <v>8046</v>
      </c>
      <c r="B3495" t="s">
        <v>566</v>
      </c>
      <c r="C3495" t="s">
        <v>3098</v>
      </c>
      <c r="D3495" t="s">
        <v>73</v>
      </c>
      <c r="E3495" t="s">
        <v>14509</v>
      </c>
      <c r="F3495" t="s">
        <v>19763</v>
      </c>
      <c r="G3495" t="s">
        <v>14588</v>
      </c>
      <c r="H3495" t="s">
        <v>14682</v>
      </c>
      <c r="I3495" t="s">
        <v>2023</v>
      </c>
      <c r="J3495" s="28">
        <v>44967</v>
      </c>
      <c r="K3495" s="28"/>
      <c r="M3495">
        <v>0</v>
      </c>
      <c r="N3495">
        <v>1</v>
      </c>
      <c r="O3495">
        <v>23.3</v>
      </c>
      <c r="P3495" t="s">
        <v>14516</v>
      </c>
      <c r="Q3495">
        <f t="shared" si="54"/>
        <v>43643</v>
      </c>
      <c r="R3495">
        <f>IF(COUNTIF($A$2:A3495,A3495)=1,Q3495,"")</f>
        <v>43643</v>
      </c>
    </row>
    <row r="3496" spans="1:18">
      <c r="A3496" t="s">
        <v>19764</v>
      </c>
      <c r="B3496" t="s">
        <v>50</v>
      </c>
      <c r="C3496" t="s">
        <v>3098</v>
      </c>
      <c r="D3496" t="s">
        <v>60</v>
      </c>
      <c r="E3496" t="s">
        <v>14517</v>
      </c>
      <c r="F3496" t="s">
        <v>19765</v>
      </c>
      <c r="G3496" t="s">
        <v>80</v>
      </c>
      <c r="H3496" t="s">
        <v>14574</v>
      </c>
      <c r="I3496" t="s">
        <v>2729</v>
      </c>
      <c r="J3496" s="28">
        <v>45228</v>
      </c>
      <c r="K3496" s="28"/>
      <c r="M3496">
        <v>0</v>
      </c>
      <c r="N3496">
        <v>1</v>
      </c>
      <c r="O3496">
        <v>19.100000000000001</v>
      </c>
      <c r="P3496" t="s">
        <v>14516</v>
      </c>
      <c r="Q3496">
        <f t="shared" si="54"/>
        <v>16783</v>
      </c>
      <c r="R3496">
        <f>IF(COUNTIF($A$2:A3496,A3496)=1,Q3496,"")</f>
        <v>16783</v>
      </c>
    </row>
    <row r="3497" spans="1:18">
      <c r="A3497" t="s">
        <v>8380</v>
      </c>
      <c r="B3497" t="s">
        <v>3211</v>
      </c>
      <c r="C3497" t="s">
        <v>14853</v>
      </c>
      <c r="D3497" t="s">
        <v>73</v>
      </c>
      <c r="E3497" t="s">
        <v>14509</v>
      </c>
      <c r="F3497" t="s">
        <v>19766</v>
      </c>
      <c r="G3497" t="s">
        <v>67</v>
      </c>
      <c r="H3497" t="s">
        <v>14757</v>
      </c>
      <c r="I3497" t="s">
        <v>694</v>
      </c>
      <c r="J3497" s="28"/>
      <c r="K3497" s="28"/>
      <c r="M3497">
        <v>0</v>
      </c>
      <c r="N3497">
        <v>1</v>
      </c>
      <c r="O3497">
        <v>30.2</v>
      </c>
      <c r="P3497" t="s">
        <v>14516</v>
      </c>
      <c r="Q3497">
        <f t="shared" si="54"/>
        <v>37305</v>
      </c>
      <c r="R3497">
        <f>IF(COUNTIF($A$2:A3497,A3497)=1,Q3497,"")</f>
        <v>37305</v>
      </c>
    </row>
    <row r="3498" spans="1:18">
      <c r="A3498" t="s">
        <v>19767</v>
      </c>
      <c r="B3498" t="s">
        <v>2649</v>
      </c>
      <c r="C3498" t="s">
        <v>15252</v>
      </c>
      <c r="D3498" t="s">
        <v>52</v>
      </c>
      <c r="E3498" t="s">
        <v>14543</v>
      </c>
      <c r="F3498" t="s">
        <v>17706</v>
      </c>
      <c r="G3498" t="s">
        <v>61</v>
      </c>
      <c r="H3498" t="s">
        <v>14635</v>
      </c>
      <c r="I3498" t="s">
        <v>184</v>
      </c>
      <c r="J3498" s="28">
        <v>45009</v>
      </c>
      <c r="K3498" s="28">
        <v>44998</v>
      </c>
      <c r="L3498">
        <v>25</v>
      </c>
      <c r="M3498">
        <v>1</v>
      </c>
      <c r="N3498">
        <v>4</v>
      </c>
      <c r="O3498">
        <v>31.2</v>
      </c>
      <c r="P3498" t="s">
        <v>14512</v>
      </c>
      <c r="Q3498">
        <f t="shared" si="54"/>
        <v>136000</v>
      </c>
      <c r="R3498">
        <f>IF(COUNTIF($A$2:A3498,A3498)=1,Q3498,"")</f>
        <v>136000</v>
      </c>
    </row>
    <row r="3499" spans="1:18">
      <c r="A3499" t="s">
        <v>6661</v>
      </c>
      <c r="B3499" t="s">
        <v>2067</v>
      </c>
      <c r="C3499" t="s">
        <v>14740</v>
      </c>
      <c r="D3499" t="s">
        <v>119</v>
      </c>
      <c r="E3499" t="s">
        <v>14517</v>
      </c>
      <c r="F3499" t="s">
        <v>19768</v>
      </c>
      <c r="G3499" t="s">
        <v>90</v>
      </c>
      <c r="H3499" t="s">
        <v>14565</v>
      </c>
      <c r="I3499" t="s">
        <v>4330</v>
      </c>
      <c r="J3499" s="28">
        <v>45209</v>
      </c>
      <c r="K3499" s="28"/>
      <c r="M3499">
        <v>0</v>
      </c>
      <c r="N3499">
        <v>1</v>
      </c>
      <c r="O3499">
        <v>31.5</v>
      </c>
      <c r="P3499" t="s">
        <v>14512</v>
      </c>
      <c r="Q3499">
        <f t="shared" si="54"/>
        <v>6636</v>
      </c>
      <c r="R3499">
        <f>IF(COUNTIF($A$2:A3499,A3499)=1,Q3499,"")</f>
        <v>6636</v>
      </c>
    </row>
    <row r="3500" spans="1:18">
      <c r="A3500" t="s">
        <v>10642</v>
      </c>
      <c r="B3500" t="s">
        <v>1969</v>
      </c>
      <c r="C3500" t="s">
        <v>14930</v>
      </c>
      <c r="D3500" t="s">
        <v>60</v>
      </c>
      <c r="E3500" t="s">
        <v>14509</v>
      </c>
      <c r="F3500" t="s">
        <v>19769</v>
      </c>
      <c r="G3500" t="s">
        <v>74</v>
      </c>
      <c r="H3500" t="s">
        <v>14506</v>
      </c>
      <c r="I3500" t="s">
        <v>3925</v>
      </c>
      <c r="J3500" s="28">
        <v>44744</v>
      </c>
      <c r="K3500" s="28"/>
      <c r="M3500">
        <v>0</v>
      </c>
      <c r="N3500">
        <v>1</v>
      </c>
      <c r="O3500">
        <v>27.5</v>
      </c>
      <c r="P3500" t="s">
        <v>14524</v>
      </c>
      <c r="Q3500">
        <f t="shared" si="54"/>
        <v>10973</v>
      </c>
      <c r="R3500">
        <f>IF(COUNTIF($A$2:A3500,A3500)=1,Q3500,"")</f>
        <v>10973</v>
      </c>
    </row>
    <row r="3501" spans="1:18">
      <c r="A3501" t="s">
        <v>19770</v>
      </c>
      <c r="B3501" t="s">
        <v>4756</v>
      </c>
      <c r="C3501" t="s">
        <v>3098</v>
      </c>
      <c r="D3501" t="s">
        <v>60</v>
      </c>
      <c r="E3501" t="s">
        <v>14504</v>
      </c>
      <c r="F3501" t="s">
        <v>19771</v>
      </c>
      <c r="G3501" t="s">
        <v>14519</v>
      </c>
      <c r="H3501" t="s">
        <v>14530</v>
      </c>
      <c r="I3501" t="s">
        <v>2491</v>
      </c>
      <c r="J3501" s="28">
        <v>44993</v>
      </c>
      <c r="K3501" s="28"/>
      <c r="M3501">
        <v>0</v>
      </c>
      <c r="N3501">
        <v>1</v>
      </c>
      <c r="O3501">
        <v>6.4</v>
      </c>
      <c r="P3501" t="s">
        <v>14524</v>
      </c>
      <c r="Q3501">
        <f t="shared" si="54"/>
        <v>15141</v>
      </c>
      <c r="R3501">
        <f>IF(COUNTIF($A$2:A3501,A3501)=1,Q3501,"")</f>
        <v>15141</v>
      </c>
    </row>
    <row r="3502" spans="1:18">
      <c r="A3502" t="s">
        <v>9631</v>
      </c>
      <c r="B3502" t="s">
        <v>4613</v>
      </c>
      <c r="C3502" t="s">
        <v>14667</v>
      </c>
      <c r="D3502" t="s">
        <v>73</v>
      </c>
      <c r="E3502" t="s">
        <v>14558</v>
      </c>
      <c r="F3502" t="s">
        <v>19772</v>
      </c>
      <c r="G3502" t="s">
        <v>61</v>
      </c>
      <c r="H3502" t="s">
        <v>14616</v>
      </c>
      <c r="I3502" t="s">
        <v>2026</v>
      </c>
      <c r="J3502" s="28">
        <v>45615</v>
      </c>
      <c r="K3502" s="28">
        <v>45541</v>
      </c>
      <c r="L3502">
        <v>101</v>
      </c>
      <c r="M3502">
        <v>0</v>
      </c>
      <c r="N3502">
        <v>1</v>
      </c>
      <c r="O3502">
        <v>9.9</v>
      </c>
      <c r="P3502" t="s">
        <v>14512</v>
      </c>
      <c r="Q3502">
        <f t="shared" si="54"/>
        <v>45304</v>
      </c>
      <c r="R3502">
        <f>IF(COUNTIF($A$2:A3502,A3502)=1,Q3502,"")</f>
        <v>45304</v>
      </c>
    </row>
    <row r="3503" spans="1:18">
      <c r="A3503" t="s">
        <v>13586</v>
      </c>
      <c r="B3503" t="s">
        <v>5384</v>
      </c>
      <c r="C3503" t="s">
        <v>15442</v>
      </c>
      <c r="D3503" t="s">
        <v>100</v>
      </c>
      <c r="E3503" t="s">
        <v>14522</v>
      </c>
      <c r="F3503" t="s">
        <v>19773</v>
      </c>
      <c r="G3503" t="s">
        <v>67</v>
      </c>
      <c r="H3503" t="s">
        <v>14635</v>
      </c>
      <c r="I3503" t="s">
        <v>247</v>
      </c>
      <c r="J3503" s="28">
        <v>45544</v>
      </c>
      <c r="K3503" s="28"/>
      <c r="M3503">
        <v>0</v>
      </c>
      <c r="N3503">
        <v>1</v>
      </c>
      <c r="O3503">
        <v>14.8</v>
      </c>
      <c r="P3503" t="s">
        <v>14550</v>
      </c>
      <c r="Q3503">
        <f t="shared" si="54"/>
        <v>6668</v>
      </c>
      <c r="R3503">
        <f>IF(COUNTIF($A$2:A3503,A3503)=1,Q3503,"")</f>
        <v>6668</v>
      </c>
    </row>
    <row r="3504" spans="1:18">
      <c r="A3504" t="s">
        <v>3234</v>
      </c>
      <c r="B3504" t="s">
        <v>2936</v>
      </c>
      <c r="C3504" t="s">
        <v>3098</v>
      </c>
      <c r="D3504" t="s">
        <v>100</v>
      </c>
      <c r="E3504" t="s">
        <v>14543</v>
      </c>
      <c r="F3504" t="s">
        <v>19774</v>
      </c>
      <c r="G3504" t="s">
        <v>74</v>
      </c>
      <c r="H3504" t="s">
        <v>14537</v>
      </c>
      <c r="I3504" t="s">
        <v>328</v>
      </c>
      <c r="J3504" s="28">
        <v>45269</v>
      </c>
      <c r="K3504" s="28">
        <v>45292</v>
      </c>
      <c r="L3504">
        <v>63</v>
      </c>
      <c r="M3504">
        <v>1</v>
      </c>
      <c r="N3504">
        <v>4</v>
      </c>
      <c r="O3504">
        <v>27</v>
      </c>
      <c r="P3504" t="s">
        <v>14550</v>
      </c>
      <c r="Q3504">
        <f t="shared" si="54"/>
        <v>3930</v>
      </c>
      <c r="R3504">
        <f>IF(COUNTIF($A$2:A3504,A3504)=1,Q3504,"")</f>
        <v>3930</v>
      </c>
    </row>
    <row r="3505" spans="1:18">
      <c r="A3505" t="s">
        <v>7844</v>
      </c>
      <c r="B3505" t="s">
        <v>3667</v>
      </c>
      <c r="C3505" t="s">
        <v>3098</v>
      </c>
      <c r="D3505" t="s">
        <v>73</v>
      </c>
      <c r="E3505" t="s">
        <v>14543</v>
      </c>
      <c r="F3505" t="s">
        <v>19775</v>
      </c>
      <c r="G3505" t="s">
        <v>14519</v>
      </c>
      <c r="H3505" t="s">
        <v>14635</v>
      </c>
      <c r="I3505" t="s">
        <v>107</v>
      </c>
      <c r="J3505" s="28">
        <v>44922</v>
      </c>
      <c r="K3505" s="28">
        <v>44917</v>
      </c>
      <c r="L3505">
        <v>119</v>
      </c>
      <c r="M3505">
        <v>1</v>
      </c>
      <c r="N3505">
        <v>2</v>
      </c>
      <c r="O3505">
        <v>28.9</v>
      </c>
      <c r="P3505" t="s">
        <v>14524</v>
      </c>
      <c r="Q3505">
        <f t="shared" si="54"/>
        <v>33485</v>
      </c>
      <c r="R3505">
        <f>IF(COUNTIF($A$2:A3505,A3505)=1,Q3505,"")</f>
        <v>33485</v>
      </c>
    </row>
    <row r="3506" spans="1:18">
      <c r="A3506" t="s">
        <v>5645</v>
      </c>
      <c r="B3506" t="s">
        <v>6544</v>
      </c>
      <c r="C3506" t="s">
        <v>3098</v>
      </c>
      <c r="D3506" t="s">
        <v>73</v>
      </c>
      <c r="E3506" t="s">
        <v>14509</v>
      </c>
      <c r="F3506" t="s">
        <v>19776</v>
      </c>
      <c r="G3506" t="s">
        <v>74</v>
      </c>
      <c r="H3506" t="s">
        <v>14574</v>
      </c>
      <c r="I3506" t="s">
        <v>1707</v>
      </c>
      <c r="J3506" s="28">
        <v>45366</v>
      </c>
      <c r="K3506" s="28"/>
      <c r="M3506">
        <v>0</v>
      </c>
      <c r="N3506">
        <v>1</v>
      </c>
      <c r="O3506">
        <v>17.3</v>
      </c>
      <c r="P3506" t="s">
        <v>14512</v>
      </c>
      <c r="Q3506">
        <f t="shared" si="54"/>
        <v>16241</v>
      </c>
      <c r="R3506">
        <f>IF(COUNTIF($A$2:A3506,A3506)=1,Q3506,"")</f>
        <v>16241</v>
      </c>
    </row>
    <row r="3507" spans="1:18">
      <c r="A3507" t="s">
        <v>12835</v>
      </c>
      <c r="B3507" t="s">
        <v>395</v>
      </c>
      <c r="C3507" t="s">
        <v>14905</v>
      </c>
      <c r="D3507" t="s">
        <v>60</v>
      </c>
      <c r="E3507" t="s">
        <v>14522</v>
      </c>
      <c r="F3507" t="s">
        <v>19777</v>
      </c>
      <c r="G3507" t="s">
        <v>14588</v>
      </c>
      <c r="H3507" t="s">
        <v>14616</v>
      </c>
      <c r="I3507" t="s">
        <v>557</v>
      </c>
      <c r="J3507" s="28">
        <v>45533</v>
      </c>
      <c r="K3507" s="28"/>
      <c r="M3507">
        <v>0</v>
      </c>
      <c r="N3507">
        <v>1</v>
      </c>
      <c r="O3507">
        <v>30.5</v>
      </c>
      <c r="P3507" t="s">
        <v>14550</v>
      </c>
      <c r="Q3507">
        <f t="shared" si="54"/>
        <v>4192</v>
      </c>
      <c r="R3507">
        <f>IF(COUNTIF($A$2:A3507,A3507)=1,Q3507,"")</f>
        <v>4192</v>
      </c>
    </row>
    <row r="3508" spans="1:18">
      <c r="A3508" t="s">
        <v>6546</v>
      </c>
      <c r="B3508" t="s">
        <v>5321</v>
      </c>
      <c r="C3508" t="s">
        <v>16054</v>
      </c>
      <c r="D3508" t="s">
        <v>100</v>
      </c>
      <c r="E3508" t="s">
        <v>14558</v>
      </c>
      <c r="F3508" t="s">
        <v>19778</v>
      </c>
      <c r="G3508" t="s">
        <v>90</v>
      </c>
      <c r="H3508" t="s">
        <v>14506</v>
      </c>
      <c r="I3508" t="s">
        <v>164</v>
      </c>
      <c r="J3508" s="28">
        <v>45097</v>
      </c>
      <c r="K3508" s="28">
        <v>45053</v>
      </c>
      <c r="L3508">
        <v>108</v>
      </c>
      <c r="M3508">
        <v>0</v>
      </c>
      <c r="N3508">
        <v>1</v>
      </c>
      <c r="O3508">
        <v>34.700000000000003</v>
      </c>
      <c r="P3508" t="s">
        <v>14516</v>
      </c>
      <c r="Q3508">
        <f t="shared" si="54"/>
        <v>3927</v>
      </c>
      <c r="R3508">
        <f>IF(COUNTIF($A$2:A3508,A3508)=1,Q3508,"")</f>
        <v>3927</v>
      </c>
    </row>
    <row r="3509" spans="1:18">
      <c r="A3509" t="s">
        <v>19779</v>
      </c>
      <c r="B3509" t="s">
        <v>5110</v>
      </c>
      <c r="C3509" t="s">
        <v>3098</v>
      </c>
      <c r="D3509" t="s">
        <v>52</v>
      </c>
      <c r="E3509" t="s">
        <v>14504</v>
      </c>
      <c r="F3509" t="s">
        <v>19780</v>
      </c>
      <c r="G3509" t="s">
        <v>61</v>
      </c>
      <c r="H3509" t="s">
        <v>14571</v>
      </c>
      <c r="I3509" t="s">
        <v>4548</v>
      </c>
      <c r="J3509" s="28">
        <v>44915</v>
      </c>
      <c r="K3509" s="28"/>
      <c r="M3509">
        <v>0</v>
      </c>
      <c r="N3509">
        <v>1</v>
      </c>
      <c r="O3509">
        <v>10.7</v>
      </c>
      <c r="P3509" t="s">
        <v>14507</v>
      </c>
      <c r="Q3509">
        <f t="shared" si="54"/>
        <v>204092</v>
      </c>
      <c r="R3509">
        <f>IF(COUNTIF($A$2:A3509,A3509)=1,Q3509,"")</f>
        <v>204092</v>
      </c>
    </row>
    <row r="3510" spans="1:18">
      <c r="A3510" t="s">
        <v>19781</v>
      </c>
      <c r="B3510" t="s">
        <v>634</v>
      </c>
      <c r="C3510" t="s">
        <v>14599</v>
      </c>
      <c r="D3510" t="s">
        <v>60</v>
      </c>
      <c r="E3510" t="s">
        <v>14522</v>
      </c>
      <c r="F3510" t="s">
        <v>19782</v>
      </c>
      <c r="G3510" t="s">
        <v>14588</v>
      </c>
      <c r="H3510" t="s">
        <v>14692</v>
      </c>
      <c r="I3510" t="s">
        <v>852</v>
      </c>
      <c r="J3510" s="28">
        <v>45030</v>
      </c>
      <c r="K3510" s="28"/>
      <c r="M3510">
        <v>0</v>
      </c>
      <c r="N3510">
        <v>1</v>
      </c>
      <c r="O3510">
        <v>29.1</v>
      </c>
      <c r="P3510" t="s">
        <v>14516</v>
      </c>
      <c r="Q3510">
        <f t="shared" si="54"/>
        <v>4971</v>
      </c>
      <c r="R3510">
        <f>IF(COUNTIF($A$2:A3510,A3510)=1,Q3510,"")</f>
        <v>4971</v>
      </c>
    </row>
    <row r="3511" spans="1:18">
      <c r="A3511" t="s">
        <v>6938</v>
      </c>
      <c r="B3511" t="s">
        <v>2765</v>
      </c>
      <c r="C3511" t="s">
        <v>14969</v>
      </c>
      <c r="D3511" t="s">
        <v>60</v>
      </c>
      <c r="E3511" t="s">
        <v>14504</v>
      </c>
      <c r="F3511" t="s">
        <v>19783</v>
      </c>
      <c r="G3511" t="s">
        <v>67</v>
      </c>
      <c r="H3511" t="s">
        <v>14553</v>
      </c>
      <c r="I3511" t="s">
        <v>243</v>
      </c>
      <c r="J3511" s="28">
        <v>45092</v>
      </c>
      <c r="K3511" s="28"/>
      <c r="M3511">
        <v>0</v>
      </c>
      <c r="N3511">
        <v>1</v>
      </c>
      <c r="O3511">
        <v>26.7</v>
      </c>
      <c r="P3511" t="s">
        <v>14524</v>
      </c>
      <c r="Q3511">
        <f t="shared" si="54"/>
        <v>22786</v>
      </c>
      <c r="R3511">
        <f>IF(COUNTIF($A$2:A3511,A3511)=1,Q3511,"")</f>
        <v>22786</v>
      </c>
    </row>
    <row r="3512" spans="1:18">
      <c r="A3512" t="s">
        <v>19784</v>
      </c>
      <c r="B3512" t="s">
        <v>2274</v>
      </c>
      <c r="C3512" t="s">
        <v>15302</v>
      </c>
      <c r="D3512" t="s">
        <v>119</v>
      </c>
      <c r="E3512" t="s">
        <v>14522</v>
      </c>
      <c r="F3512" t="s">
        <v>19785</v>
      </c>
      <c r="G3512" t="s">
        <v>133</v>
      </c>
      <c r="H3512" t="s">
        <v>14565</v>
      </c>
      <c r="I3512" t="s">
        <v>19786</v>
      </c>
      <c r="J3512" s="28">
        <v>45025</v>
      </c>
      <c r="K3512" s="28"/>
      <c r="M3512">
        <v>0</v>
      </c>
      <c r="N3512">
        <v>1</v>
      </c>
      <c r="P3512" t="s">
        <v>14550</v>
      </c>
      <c r="Q3512">
        <f t="shared" si="54"/>
        <v>9152</v>
      </c>
      <c r="R3512">
        <f>IF(COUNTIF($A$2:A3512,A3512)=1,Q3512,"")</f>
        <v>9152</v>
      </c>
    </row>
    <row r="3513" spans="1:18">
      <c r="A3513" t="s">
        <v>5785</v>
      </c>
      <c r="B3513" t="s">
        <v>2852</v>
      </c>
      <c r="C3513" t="s">
        <v>15039</v>
      </c>
      <c r="D3513" t="s">
        <v>119</v>
      </c>
      <c r="E3513" t="s">
        <v>14590</v>
      </c>
      <c r="F3513" t="s">
        <v>19787</v>
      </c>
      <c r="G3513" t="s">
        <v>14588</v>
      </c>
      <c r="H3513" t="s">
        <v>14511</v>
      </c>
      <c r="I3513" t="s">
        <v>9056</v>
      </c>
      <c r="J3513" s="28">
        <v>45060</v>
      </c>
      <c r="K3513" s="28"/>
      <c r="M3513">
        <v>0</v>
      </c>
      <c r="N3513">
        <v>1</v>
      </c>
      <c r="O3513">
        <v>11.6</v>
      </c>
      <c r="P3513" t="s">
        <v>14507</v>
      </c>
      <c r="Q3513">
        <f t="shared" si="54"/>
        <v>4932</v>
      </c>
      <c r="R3513">
        <f>IF(COUNTIF($A$2:A3513,A3513)=1,Q3513,"")</f>
        <v>4932</v>
      </c>
    </row>
    <row r="3514" spans="1:18">
      <c r="A3514" t="s">
        <v>14124</v>
      </c>
      <c r="B3514" t="s">
        <v>4062</v>
      </c>
      <c r="C3514" t="s">
        <v>3098</v>
      </c>
      <c r="D3514" t="s">
        <v>73</v>
      </c>
      <c r="E3514" t="s">
        <v>14522</v>
      </c>
      <c r="F3514" t="s">
        <v>19788</v>
      </c>
      <c r="G3514" t="s">
        <v>61</v>
      </c>
      <c r="H3514" t="s">
        <v>14530</v>
      </c>
      <c r="I3514" t="s">
        <v>2109</v>
      </c>
      <c r="J3514" s="28">
        <v>45515</v>
      </c>
      <c r="K3514" s="28"/>
      <c r="M3514">
        <v>0</v>
      </c>
      <c r="N3514">
        <v>1</v>
      </c>
      <c r="O3514">
        <v>11.7</v>
      </c>
      <c r="P3514" t="s">
        <v>14507</v>
      </c>
      <c r="Q3514">
        <f t="shared" si="54"/>
        <v>28179</v>
      </c>
      <c r="R3514">
        <f>IF(COUNTIF($A$2:A3514,A3514)=1,Q3514,"")</f>
        <v>28179</v>
      </c>
    </row>
    <row r="3515" spans="1:18">
      <c r="A3515" t="s">
        <v>19789</v>
      </c>
      <c r="B3515" t="s">
        <v>5224</v>
      </c>
      <c r="C3515" t="s">
        <v>3098</v>
      </c>
      <c r="D3515" t="s">
        <v>60</v>
      </c>
      <c r="E3515" t="s">
        <v>14590</v>
      </c>
      <c r="F3515" t="s">
        <v>19790</v>
      </c>
      <c r="G3515" t="s">
        <v>67</v>
      </c>
      <c r="H3515" t="s">
        <v>15333</v>
      </c>
      <c r="I3515" t="s">
        <v>1091</v>
      </c>
      <c r="J3515" s="28">
        <v>45641</v>
      </c>
      <c r="K3515" s="28"/>
      <c r="M3515">
        <v>0</v>
      </c>
      <c r="N3515">
        <v>1</v>
      </c>
      <c r="O3515">
        <v>34.5</v>
      </c>
      <c r="P3515" t="s">
        <v>14524</v>
      </c>
      <c r="Q3515">
        <f t="shared" si="54"/>
        <v>19665</v>
      </c>
      <c r="R3515">
        <f>IF(COUNTIF($A$2:A3515,A3515)=1,Q3515,"")</f>
        <v>19665</v>
      </c>
    </row>
    <row r="3516" spans="1:18">
      <c r="A3516" t="s">
        <v>19791</v>
      </c>
      <c r="B3516" t="s">
        <v>3066</v>
      </c>
      <c r="C3516" t="s">
        <v>14708</v>
      </c>
      <c r="D3516" t="s">
        <v>119</v>
      </c>
      <c r="E3516" t="s">
        <v>14522</v>
      </c>
      <c r="F3516" t="s">
        <v>19792</v>
      </c>
      <c r="G3516" t="s">
        <v>14519</v>
      </c>
      <c r="H3516" t="s">
        <v>14532</v>
      </c>
      <c r="I3516" t="s">
        <v>3033</v>
      </c>
      <c r="J3516" s="28">
        <v>45332</v>
      </c>
      <c r="K3516" s="28"/>
      <c r="M3516">
        <v>0</v>
      </c>
      <c r="N3516">
        <v>1</v>
      </c>
      <c r="P3516" t="s">
        <v>14512</v>
      </c>
      <c r="Q3516">
        <f t="shared" si="54"/>
        <v>14139</v>
      </c>
      <c r="R3516">
        <f>IF(COUNTIF($A$2:A3516,A3516)=1,Q3516,"")</f>
        <v>14139</v>
      </c>
    </row>
    <row r="3517" spans="1:18">
      <c r="A3517" t="s">
        <v>19793</v>
      </c>
      <c r="B3517" t="s">
        <v>2462</v>
      </c>
      <c r="C3517" t="s">
        <v>15600</v>
      </c>
      <c r="D3517" t="s">
        <v>52</v>
      </c>
      <c r="E3517" t="s">
        <v>14558</v>
      </c>
      <c r="F3517" t="s">
        <v>19794</v>
      </c>
      <c r="G3517" t="s">
        <v>53</v>
      </c>
      <c r="H3517" t="s">
        <v>14511</v>
      </c>
      <c r="I3517" t="s">
        <v>2709</v>
      </c>
      <c r="J3517" s="28"/>
      <c r="K3517" s="28">
        <v>45399</v>
      </c>
      <c r="L3517">
        <v>53</v>
      </c>
      <c r="M3517">
        <v>0</v>
      </c>
      <c r="N3517">
        <v>1</v>
      </c>
      <c r="O3517">
        <v>33.5</v>
      </c>
      <c r="P3517" t="s">
        <v>14516</v>
      </c>
      <c r="Q3517">
        <f t="shared" si="54"/>
        <v>80841</v>
      </c>
      <c r="R3517">
        <f>IF(COUNTIF($A$2:A3517,A3517)=1,Q3517,"")</f>
        <v>80841</v>
      </c>
    </row>
    <row r="3518" spans="1:18">
      <c r="A3518" t="s">
        <v>10139</v>
      </c>
      <c r="B3518" t="s">
        <v>1175</v>
      </c>
      <c r="C3518" t="s">
        <v>3098</v>
      </c>
      <c r="D3518" t="s">
        <v>52</v>
      </c>
      <c r="E3518" t="s">
        <v>14509</v>
      </c>
      <c r="F3518" t="s">
        <v>19795</v>
      </c>
      <c r="G3518" t="s">
        <v>61</v>
      </c>
      <c r="H3518" t="s">
        <v>14565</v>
      </c>
      <c r="I3518" t="s">
        <v>2270</v>
      </c>
      <c r="J3518" s="28">
        <v>45403</v>
      </c>
      <c r="K3518" s="28"/>
      <c r="M3518">
        <v>0</v>
      </c>
      <c r="N3518">
        <v>1</v>
      </c>
      <c r="O3518">
        <v>3.7</v>
      </c>
      <c r="P3518" t="s">
        <v>14512</v>
      </c>
      <c r="Q3518">
        <f t="shared" si="54"/>
        <v>86446</v>
      </c>
      <c r="R3518">
        <f>IF(COUNTIF($A$2:A3518,A3518)=1,Q3518,"")</f>
        <v>86446</v>
      </c>
    </row>
    <row r="3519" spans="1:18">
      <c r="A3519" t="s">
        <v>3507</v>
      </c>
      <c r="B3519" t="s">
        <v>5027</v>
      </c>
      <c r="C3519" t="s">
        <v>15802</v>
      </c>
      <c r="D3519" t="s">
        <v>52</v>
      </c>
      <c r="E3519" t="s">
        <v>14590</v>
      </c>
      <c r="F3519" t="s">
        <v>19796</v>
      </c>
      <c r="G3519" t="s">
        <v>61</v>
      </c>
      <c r="H3519" t="s">
        <v>14537</v>
      </c>
      <c r="I3519" t="s">
        <v>3241</v>
      </c>
      <c r="J3519" s="28">
        <v>45287</v>
      </c>
      <c r="K3519" s="28"/>
      <c r="M3519">
        <v>0</v>
      </c>
      <c r="N3519">
        <v>1</v>
      </c>
      <c r="O3519">
        <v>14.1</v>
      </c>
      <c r="P3519" t="s">
        <v>14524</v>
      </c>
      <c r="Q3519">
        <f t="shared" si="54"/>
        <v>168113</v>
      </c>
      <c r="R3519">
        <f>IF(COUNTIF($A$2:A3519,A3519)=1,Q3519,"")</f>
        <v>168113</v>
      </c>
    </row>
    <row r="3520" spans="1:18">
      <c r="A3520" t="s">
        <v>19797</v>
      </c>
      <c r="B3520" t="s">
        <v>8032</v>
      </c>
      <c r="C3520" t="s">
        <v>14995</v>
      </c>
      <c r="D3520" t="s">
        <v>52</v>
      </c>
      <c r="E3520" t="s">
        <v>14558</v>
      </c>
      <c r="F3520" t="s">
        <v>19798</v>
      </c>
      <c r="G3520" t="s">
        <v>14519</v>
      </c>
      <c r="H3520" t="s">
        <v>14568</v>
      </c>
      <c r="I3520" t="s">
        <v>597</v>
      </c>
      <c r="J3520" s="28">
        <v>45138</v>
      </c>
      <c r="K3520" s="28">
        <v>45062</v>
      </c>
      <c r="L3520">
        <v>40</v>
      </c>
      <c r="M3520">
        <v>0</v>
      </c>
      <c r="N3520">
        <v>1</v>
      </c>
      <c r="O3520">
        <v>34</v>
      </c>
      <c r="P3520" t="s">
        <v>14507</v>
      </c>
      <c r="Q3520">
        <f t="shared" si="54"/>
        <v>166734</v>
      </c>
      <c r="R3520">
        <f>IF(COUNTIF($A$2:A3520,A3520)=1,Q3520,"")</f>
        <v>166734</v>
      </c>
    </row>
    <row r="3521" spans="1:18">
      <c r="A3521" t="s">
        <v>19799</v>
      </c>
      <c r="B3521" t="s">
        <v>3997</v>
      </c>
      <c r="C3521" t="s">
        <v>15910</v>
      </c>
      <c r="D3521" t="s">
        <v>119</v>
      </c>
      <c r="E3521" t="s">
        <v>14558</v>
      </c>
      <c r="F3521" t="s">
        <v>19800</v>
      </c>
      <c r="G3521" t="s">
        <v>14519</v>
      </c>
      <c r="H3521" t="s">
        <v>14537</v>
      </c>
      <c r="I3521" t="s">
        <v>4992</v>
      </c>
      <c r="J3521" s="28">
        <v>45737</v>
      </c>
      <c r="K3521" s="28">
        <v>45653</v>
      </c>
      <c r="L3521">
        <v>28</v>
      </c>
      <c r="M3521">
        <v>0</v>
      </c>
      <c r="N3521">
        <v>1</v>
      </c>
      <c r="O3521">
        <v>2.4</v>
      </c>
      <c r="P3521" t="s">
        <v>14524</v>
      </c>
      <c r="Q3521">
        <f t="shared" si="54"/>
        <v>12853</v>
      </c>
      <c r="R3521">
        <f>IF(COUNTIF($A$2:A3521,A3521)=1,Q3521,"")</f>
        <v>12853</v>
      </c>
    </row>
    <row r="3522" spans="1:18">
      <c r="A3522" t="s">
        <v>10619</v>
      </c>
      <c r="B3522" t="s">
        <v>8069</v>
      </c>
      <c r="C3522" t="s">
        <v>15580</v>
      </c>
      <c r="D3522" t="s">
        <v>73</v>
      </c>
      <c r="E3522" t="s">
        <v>14590</v>
      </c>
      <c r="F3522" t="s">
        <v>19801</v>
      </c>
      <c r="G3522" t="s">
        <v>14588</v>
      </c>
      <c r="H3522" t="s">
        <v>14630</v>
      </c>
      <c r="I3522" t="s">
        <v>2357</v>
      </c>
      <c r="J3522" s="28">
        <v>45596</v>
      </c>
      <c r="K3522" s="28"/>
      <c r="M3522">
        <v>0</v>
      </c>
      <c r="N3522">
        <v>1</v>
      </c>
      <c r="O3522">
        <v>23</v>
      </c>
      <c r="P3522" t="s">
        <v>14512</v>
      </c>
      <c r="Q3522">
        <f t="shared" ref="Q3522:Q3585" si="55">IFERROR(IF(RIGHT(UPPER(TRIM(F3522)),1)="K",VALUE(SUBSTITUTE(SUBSTITUTE(LEFT(TRIM(F3522),LEN(TRIM(F3522))-1),"$",""),",",""))*1000,IF(RIGHT(UPPER(TRIM(F3522)),1)="M",VALUE(SUBSTITUTE(SUBSTITUTE(LEFT(TRIM(F3522),LEN(TRIM(F3522))-1),"$",""),",",""))*1000000,VALUE(SUBSTITUTE(SUBSTITUTE(TRIM(F3522),"$",""),",","")))),"")</f>
        <v>15184</v>
      </c>
      <c r="R3522">
        <f>IF(COUNTIF($A$2:A3522,A3522)=1,Q3522,"")</f>
        <v>15184</v>
      </c>
    </row>
    <row r="3523" spans="1:18">
      <c r="A3523" t="s">
        <v>11041</v>
      </c>
      <c r="B3523" t="s">
        <v>1855</v>
      </c>
      <c r="C3523" t="s">
        <v>16044</v>
      </c>
      <c r="D3523" t="s">
        <v>119</v>
      </c>
      <c r="E3523" t="s">
        <v>14509</v>
      </c>
      <c r="F3523" t="s">
        <v>19802</v>
      </c>
      <c r="G3523" t="s">
        <v>80</v>
      </c>
      <c r="H3523" t="s">
        <v>14511</v>
      </c>
      <c r="I3523" t="s">
        <v>1049</v>
      </c>
      <c r="J3523" s="28">
        <v>45594</v>
      </c>
      <c r="K3523" s="28"/>
      <c r="M3523">
        <v>0</v>
      </c>
      <c r="N3523">
        <v>1</v>
      </c>
      <c r="O3523">
        <v>4.3</v>
      </c>
      <c r="P3523" t="s">
        <v>14524</v>
      </c>
      <c r="Q3523">
        <f t="shared" si="55"/>
        <v>12023</v>
      </c>
      <c r="R3523">
        <f>IF(COUNTIF($A$2:A3523,A3523)=1,Q3523,"")</f>
        <v>12023</v>
      </c>
    </row>
    <row r="3524" spans="1:18">
      <c r="A3524" t="s">
        <v>13723</v>
      </c>
      <c r="B3524" t="s">
        <v>14578</v>
      </c>
      <c r="C3524" t="s">
        <v>3098</v>
      </c>
      <c r="D3524" t="s">
        <v>52</v>
      </c>
      <c r="E3524" t="s">
        <v>14522</v>
      </c>
      <c r="F3524" t="s">
        <v>19803</v>
      </c>
      <c r="G3524" t="s">
        <v>14588</v>
      </c>
      <c r="H3524" t="s">
        <v>14537</v>
      </c>
      <c r="I3524" t="s">
        <v>1667</v>
      </c>
      <c r="J3524" s="28">
        <v>45677</v>
      </c>
      <c r="K3524" s="28"/>
      <c r="M3524">
        <v>0</v>
      </c>
      <c r="N3524">
        <v>1</v>
      </c>
      <c r="O3524">
        <v>8.5</v>
      </c>
      <c r="P3524" t="s">
        <v>14512</v>
      </c>
      <c r="Q3524">
        <f t="shared" si="55"/>
        <v>192137</v>
      </c>
      <c r="R3524">
        <f>IF(COUNTIF($A$2:A3524,A3524)=1,Q3524,"")</f>
        <v>192137</v>
      </c>
    </row>
    <row r="3525" spans="1:18">
      <c r="A3525" t="s">
        <v>19804</v>
      </c>
      <c r="B3525" t="s">
        <v>1186</v>
      </c>
      <c r="C3525" t="s">
        <v>15248</v>
      </c>
      <c r="D3525" t="s">
        <v>60</v>
      </c>
      <c r="E3525" t="s">
        <v>14517</v>
      </c>
      <c r="F3525" t="s">
        <v>19805</v>
      </c>
      <c r="G3525" t="s">
        <v>14588</v>
      </c>
      <c r="H3525" t="s">
        <v>14630</v>
      </c>
      <c r="I3525" t="s">
        <v>1156</v>
      </c>
      <c r="J3525" s="28">
        <v>44877</v>
      </c>
      <c r="K3525" s="28"/>
      <c r="M3525">
        <v>0</v>
      </c>
      <c r="N3525">
        <v>1</v>
      </c>
      <c r="P3525" t="s">
        <v>14507</v>
      </c>
      <c r="Q3525">
        <f t="shared" si="55"/>
        <v>16450</v>
      </c>
      <c r="R3525">
        <f>IF(COUNTIF($A$2:A3525,A3525)=1,Q3525,"")</f>
        <v>16450</v>
      </c>
    </row>
    <row r="3526" spans="1:18">
      <c r="A3526" t="s">
        <v>6240</v>
      </c>
      <c r="B3526" t="s">
        <v>4074</v>
      </c>
      <c r="C3526" t="s">
        <v>14969</v>
      </c>
      <c r="D3526" t="s">
        <v>60</v>
      </c>
      <c r="E3526" t="s">
        <v>14509</v>
      </c>
      <c r="F3526" t="s">
        <v>19806</v>
      </c>
      <c r="G3526" t="s">
        <v>61</v>
      </c>
      <c r="H3526" t="s">
        <v>14545</v>
      </c>
      <c r="I3526" t="s">
        <v>523</v>
      </c>
      <c r="J3526" s="28">
        <v>45469</v>
      </c>
      <c r="K3526" s="28"/>
      <c r="M3526">
        <v>0</v>
      </c>
      <c r="N3526">
        <v>1</v>
      </c>
      <c r="P3526" t="s">
        <v>14524</v>
      </c>
      <c r="Q3526">
        <f t="shared" si="55"/>
        <v>10454</v>
      </c>
      <c r="R3526">
        <f>IF(COUNTIF($A$2:A3526,A3526)=1,Q3526,"")</f>
        <v>10454</v>
      </c>
    </row>
    <row r="3527" spans="1:18">
      <c r="A3527" t="s">
        <v>11827</v>
      </c>
      <c r="B3527" t="s">
        <v>2969</v>
      </c>
      <c r="C3527" t="s">
        <v>14586</v>
      </c>
      <c r="D3527" t="s">
        <v>60</v>
      </c>
      <c r="E3527" t="s">
        <v>14522</v>
      </c>
      <c r="F3527" t="s">
        <v>14593</v>
      </c>
      <c r="G3527" t="s">
        <v>133</v>
      </c>
      <c r="H3527" t="s">
        <v>14537</v>
      </c>
      <c r="I3527" t="s">
        <v>1091</v>
      </c>
      <c r="J3527" s="28">
        <v>45634</v>
      </c>
      <c r="K3527" s="28"/>
      <c r="M3527">
        <v>0</v>
      </c>
      <c r="N3527">
        <v>1</v>
      </c>
      <c r="O3527">
        <v>0.9</v>
      </c>
      <c r="P3527" t="s">
        <v>14524</v>
      </c>
      <c r="Q3527">
        <f t="shared" si="55"/>
        <v>8000</v>
      </c>
      <c r="R3527">
        <f>IF(COUNTIF($A$2:A3527,A3527)=1,Q3527,"")</f>
        <v>8000</v>
      </c>
    </row>
    <row r="3528" spans="1:18">
      <c r="A3528" t="s">
        <v>5774</v>
      </c>
      <c r="B3528" t="s">
        <v>4050</v>
      </c>
      <c r="C3528" t="s">
        <v>19807</v>
      </c>
      <c r="D3528" t="s">
        <v>60</v>
      </c>
      <c r="E3528" t="s">
        <v>14522</v>
      </c>
      <c r="F3528" t="s">
        <v>19808</v>
      </c>
      <c r="G3528" t="s">
        <v>61</v>
      </c>
      <c r="H3528" t="s">
        <v>14511</v>
      </c>
      <c r="I3528" t="s">
        <v>1908</v>
      </c>
      <c r="J3528" s="28">
        <v>44894</v>
      </c>
      <c r="K3528" s="28"/>
      <c r="M3528">
        <v>0</v>
      </c>
      <c r="N3528">
        <v>1</v>
      </c>
      <c r="O3528">
        <v>18.8</v>
      </c>
      <c r="P3528" t="s">
        <v>14507</v>
      </c>
      <c r="Q3528">
        <f t="shared" si="55"/>
        <v>15927</v>
      </c>
      <c r="R3528">
        <f>IF(COUNTIF($A$2:A3528,A3528)=1,Q3528,"")</f>
        <v>15927</v>
      </c>
    </row>
    <row r="3529" spans="1:18">
      <c r="A3529" t="s">
        <v>12815</v>
      </c>
      <c r="B3529" t="s">
        <v>2567</v>
      </c>
      <c r="C3529" t="s">
        <v>15371</v>
      </c>
      <c r="D3529" t="s">
        <v>60</v>
      </c>
      <c r="E3529" t="s">
        <v>14543</v>
      </c>
      <c r="F3529" t="s">
        <v>19809</v>
      </c>
      <c r="G3529" t="s">
        <v>90</v>
      </c>
      <c r="H3529" t="s">
        <v>15625</v>
      </c>
      <c r="I3529" t="s">
        <v>420</v>
      </c>
      <c r="J3529" s="28">
        <v>45179</v>
      </c>
      <c r="K3529" s="28">
        <v>45169</v>
      </c>
      <c r="L3529">
        <v>79</v>
      </c>
      <c r="M3529">
        <v>0</v>
      </c>
      <c r="N3529">
        <v>1</v>
      </c>
      <c r="O3529">
        <v>13.9</v>
      </c>
      <c r="P3529" t="s">
        <v>14550</v>
      </c>
      <c r="Q3529">
        <f t="shared" si="55"/>
        <v>14044</v>
      </c>
      <c r="R3529">
        <f>IF(COUNTIF($A$2:A3529,A3529)=1,Q3529,"")</f>
        <v>14044</v>
      </c>
    </row>
    <row r="3530" spans="1:18">
      <c r="A3530" t="s">
        <v>19810</v>
      </c>
      <c r="B3530" t="s">
        <v>3049</v>
      </c>
      <c r="C3530" t="s">
        <v>15191</v>
      </c>
      <c r="D3530" t="s">
        <v>60</v>
      </c>
      <c r="E3530" t="s">
        <v>14504</v>
      </c>
      <c r="F3530" t="s">
        <v>19811</v>
      </c>
      <c r="G3530" t="s">
        <v>133</v>
      </c>
      <c r="H3530" t="s">
        <v>14506</v>
      </c>
      <c r="I3530" t="s">
        <v>2951</v>
      </c>
      <c r="J3530" s="28">
        <v>45556</v>
      </c>
      <c r="K3530" s="28"/>
      <c r="M3530">
        <v>0</v>
      </c>
      <c r="N3530">
        <v>1</v>
      </c>
      <c r="O3530">
        <v>12.7</v>
      </c>
      <c r="P3530" t="s">
        <v>14524</v>
      </c>
      <c r="Q3530">
        <f t="shared" si="55"/>
        <v>12658</v>
      </c>
      <c r="R3530">
        <f>IF(COUNTIF($A$2:A3530,A3530)=1,Q3530,"")</f>
        <v>12658</v>
      </c>
    </row>
    <row r="3531" spans="1:18">
      <c r="A3531" t="s">
        <v>7410</v>
      </c>
      <c r="B3531" t="s">
        <v>3678</v>
      </c>
      <c r="C3531" t="s">
        <v>16054</v>
      </c>
      <c r="D3531" t="s">
        <v>73</v>
      </c>
      <c r="E3531" t="s">
        <v>14504</v>
      </c>
      <c r="F3531" t="s">
        <v>19812</v>
      </c>
      <c r="G3531" t="s">
        <v>90</v>
      </c>
      <c r="H3531" t="s">
        <v>14616</v>
      </c>
      <c r="I3531" t="s">
        <v>704</v>
      </c>
      <c r="J3531" s="28">
        <v>45034</v>
      </c>
      <c r="K3531" s="28"/>
      <c r="M3531">
        <v>0</v>
      </c>
      <c r="N3531">
        <v>1</v>
      </c>
      <c r="O3531">
        <v>4.5999999999999996</v>
      </c>
      <c r="P3531" t="s">
        <v>14507</v>
      </c>
      <c r="Q3531">
        <f t="shared" si="55"/>
        <v>24064</v>
      </c>
      <c r="R3531">
        <f>IF(COUNTIF($A$2:A3531,A3531)=1,Q3531,"")</f>
        <v>24064</v>
      </c>
    </row>
    <row r="3532" spans="1:18">
      <c r="A3532" t="s">
        <v>7976</v>
      </c>
      <c r="B3532" t="s">
        <v>2127</v>
      </c>
      <c r="C3532" t="s">
        <v>16409</v>
      </c>
      <c r="D3532" t="s">
        <v>60</v>
      </c>
      <c r="E3532" t="s">
        <v>14590</v>
      </c>
      <c r="F3532" t="s">
        <v>19813</v>
      </c>
      <c r="G3532" t="s">
        <v>133</v>
      </c>
      <c r="H3532" t="s">
        <v>14616</v>
      </c>
      <c r="I3532" t="s">
        <v>1586</v>
      </c>
      <c r="J3532" s="28">
        <v>45495</v>
      </c>
      <c r="K3532" s="28"/>
      <c r="M3532">
        <v>0</v>
      </c>
      <c r="N3532">
        <v>1</v>
      </c>
      <c r="O3532">
        <v>21.3</v>
      </c>
      <c r="P3532" t="s">
        <v>14516</v>
      </c>
      <c r="Q3532">
        <f t="shared" si="55"/>
        <v>7101</v>
      </c>
      <c r="R3532">
        <f>IF(COUNTIF($A$2:A3532,A3532)=1,Q3532,"")</f>
        <v>7101</v>
      </c>
    </row>
    <row r="3533" spans="1:18">
      <c r="A3533" t="s">
        <v>19814</v>
      </c>
      <c r="B3533" t="s">
        <v>71</v>
      </c>
      <c r="C3533" t="s">
        <v>3098</v>
      </c>
      <c r="D3533" t="s">
        <v>60</v>
      </c>
      <c r="E3533" t="s">
        <v>14522</v>
      </c>
      <c r="F3533" t="s">
        <v>19815</v>
      </c>
      <c r="G3533" t="s">
        <v>14588</v>
      </c>
      <c r="H3533" t="s">
        <v>14520</v>
      </c>
      <c r="I3533" t="s">
        <v>2133</v>
      </c>
      <c r="J3533" s="28">
        <v>45602</v>
      </c>
      <c r="K3533" s="28"/>
      <c r="M3533">
        <v>0</v>
      </c>
      <c r="N3533">
        <v>1</v>
      </c>
      <c r="O3533">
        <v>19</v>
      </c>
      <c r="P3533" t="s">
        <v>14516</v>
      </c>
      <c r="Q3533">
        <f t="shared" si="55"/>
        <v>5006</v>
      </c>
      <c r="R3533">
        <f>IF(COUNTIF($A$2:A3533,A3533)=1,Q3533,"")</f>
        <v>5006</v>
      </c>
    </row>
    <row r="3534" spans="1:18">
      <c r="A3534" t="s">
        <v>19816</v>
      </c>
      <c r="B3534" t="s">
        <v>12072</v>
      </c>
      <c r="C3534" t="s">
        <v>3098</v>
      </c>
      <c r="D3534" t="s">
        <v>52</v>
      </c>
      <c r="E3534" t="s">
        <v>14522</v>
      </c>
      <c r="F3534" t="s">
        <v>19817</v>
      </c>
      <c r="G3534" t="s">
        <v>61</v>
      </c>
      <c r="H3534" t="s">
        <v>14574</v>
      </c>
      <c r="I3534" t="s">
        <v>213</v>
      </c>
      <c r="J3534" s="28">
        <v>45073</v>
      </c>
      <c r="K3534" s="28"/>
      <c r="M3534">
        <v>0</v>
      </c>
      <c r="N3534">
        <v>1</v>
      </c>
      <c r="O3534">
        <v>2</v>
      </c>
      <c r="P3534" t="s">
        <v>14550</v>
      </c>
      <c r="Q3534">
        <f t="shared" si="55"/>
        <v>92073</v>
      </c>
      <c r="R3534">
        <f>IF(COUNTIF($A$2:A3534,A3534)=1,Q3534,"")</f>
        <v>92073</v>
      </c>
    </row>
    <row r="3535" spans="1:18">
      <c r="A3535" t="s">
        <v>19818</v>
      </c>
      <c r="B3535" t="s">
        <v>304</v>
      </c>
      <c r="C3535" t="s">
        <v>15620</v>
      </c>
      <c r="D3535" t="s">
        <v>100</v>
      </c>
      <c r="E3535" t="s">
        <v>14504</v>
      </c>
      <c r="F3535" t="s">
        <v>19819</v>
      </c>
      <c r="G3535" t="s">
        <v>90</v>
      </c>
      <c r="H3535" t="s">
        <v>15789</v>
      </c>
      <c r="I3535" t="s">
        <v>4042</v>
      </c>
      <c r="J3535" s="28">
        <v>44773</v>
      </c>
      <c r="K3535" s="28"/>
      <c r="M3535">
        <v>0</v>
      </c>
      <c r="N3535">
        <v>1</v>
      </c>
      <c r="O3535">
        <v>1.4</v>
      </c>
      <c r="P3535" t="s">
        <v>14507</v>
      </c>
      <c r="Q3535">
        <f t="shared" si="55"/>
        <v>8021</v>
      </c>
      <c r="R3535">
        <f>IF(COUNTIF($A$2:A3535,A3535)=1,Q3535,"")</f>
        <v>8021</v>
      </c>
    </row>
    <row r="3536" spans="1:18">
      <c r="A3536" t="s">
        <v>5146</v>
      </c>
      <c r="B3536" t="s">
        <v>1035</v>
      </c>
      <c r="C3536" t="s">
        <v>3098</v>
      </c>
      <c r="D3536" t="s">
        <v>52</v>
      </c>
      <c r="E3536" t="s">
        <v>14590</v>
      </c>
      <c r="F3536" t="s">
        <v>19820</v>
      </c>
      <c r="G3536" t="s">
        <v>133</v>
      </c>
      <c r="H3536" t="s">
        <v>14549</v>
      </c>
      <c r="I3536" t="s">
        <v>5597</v>
      </c>
      <c r="J3536" s="28">
        <v>44751</v>
      </c>
      <c r="K3536" s="28"/>
      <c r="M3536">
        <v>0</v>
      </c>
      <c r="N3536">
        <v>1</v>
      </c>
      <c r="O3536">
        <v>16</v>
      </c>
      <c r="P3536" t="s">
        <v>14512</v>
      </c>
      <c r="Q3536">
        <f t="shared" si="55"/>
        <v>77958</v>
      </c>
      <c r="R3536">
        <f>IF(COUNTIF($A$2:A3536,A3536)=1,Q3536,"")</f>
        <v>77958</v>
      </c>
    </row>
    <row r="3537" spans="1:18">
      <c r="A3537" t="s">
        <v>12551</v>
      </c>
      <c r="B3537" t="s">
        <v>1853</v>
      </c>
      <c r="C3537" t="s">
        <v>14714</v>
      </c>
      <c r="D3537" t="s">
        <v>52</v>
      </c>
      <c r="E3537" t="s">
        <v>14590</v>
      </c>
      <c r="F3537" t="s">
        <v>19821</v>
      </c>
      <c r="G3537" t="s">
        <v>67</v>
      </c>
      <c r="H3537" t="s">
        <v>14635</v>
      </c>
      <c r="I3537" t="s">
        <v>3717</v>
      </c>
      <c r="J3537" s="28">
        <v>45626</v>
      </c>
      <c r="K3537" s="28"/>
      <c r="M3537">
        <v>0</v>
      </c>
      <c r="N3537">
        <v>1</v>
      </c>
      <c r="O3537">
        <v>24.6</v>
      </c>
      <c r="P3537" t="s">
        <v>14550</v>
      </c>
      <c r="Q3537">
        <f t="shared" si="55"/>
        <v>103000</v>
      </c>
      <c r="R3537">
        <f>IF(COUNTIF($A$2:A3537,A3537)=1,Q3537,"")</f>
        <v>103000</v>
      </c>
    </row>
    <row r="3538" spans="1:18">
      <c r="A3538" t="s">
        <v>4704</v>
      </c>
      <c r="B3538" t="s">
        <v>8862</v>
      </c>
      <c r="C3538" t="s">
        <v>15688</v>
      </c>
      <c r="D3538" t="s">
        <v>52</v>
      </c>
      <c r="E3538" t="s">
        <v>14509</v>
      </c>
      <c r="F3538" t="s">
        <v>19822</v>
      </c>
      <c r="G3538" t="s">
        <v>61</v>
      </c>
      <c r="H3538" t="s">
        <v>14527</v>
      </c>
      <c r="I3538" t="s">
        <v>1180</v>
      </c>
      <c r="J3538" s="28">
        <v>45649</v>
      </c>
      <c r="K3538" s="28"/>
      <c r="M3538">
        <v>0</v>
      </c>
      <c r="N3538">
        <v>1</v>
      </c>
      <c r="O3538">
        <v>29.7</v>
      </c>
      <c r="P3538" t="s">
        <v>14524</v>
      </c>
      <c r="Q3538">
        <f t="shared" si="55"/>
        <v>73395</v>
      </c>
      <c r="R3538">
        <f>IF(COUNTIF($A$2:A3538,A3538)=1,Q3538,"")</f>
        <v>73395</v>
      </c>
    </row>
    <row r="3539" spans="1:18">
      <c r="A3539" t="s">
        <v>19823</v>
      </c>
      <c r="B3539" t="s">
        <v>6892</v>
      </c>
      <c r="C3539" t="s">
        <v>15566</v>
      </c>
      <c r="D3539" t="s">
        <v>119</v>
      </c>
      <c r="E3539" t="s">
        <v>14543</v>
      </c>
      <c r="F3539" t="s">
        <v>19824</v>
      </c>
      <c r="G3539" t="s">
        <v>61</v>
      </c>
      <c r="H3539" t="s">
        <v>14580</v>
      </c>
      <c r="I3539" t="s">
        <v>6244</v>
      </c>
      <c r="J3539" s="28">
        <v>44879</v>
      </c>
      <c r="K3539" s="28">
        <v>44908</v>
      </c>
      <c r="L3539">
        <v>171</v>
      </c>
      <c r="M3539">
        <v>0</v>
      </c>
      <c r="N3539">
        <v>1</v>
      </c>
      <c r="O3539">
        <v>9.1</v>
      </c>
      <c r="P3539" t="s">
        <v>14550</v>
      </c>
      <c r="Q3539">
        <f t="shared" si="55"/>
        <v>8588</v>
      </c>
      <c r="R3539">
        <f>IF(COUNTIF($A$2:A3539,A3539)=1,Q3539,"")</f>
        <v>8588</v>
      </c>
    </row>
    <row r="3540" spans="1:18">
      <c r="A3540" t="s">
        <v>8108</v>
      </c>
      <c r="B3540" t="s">
        <v>6839</v>
      </c>
      <c r="C3540" t="s">
        <v>14521</v>
      </c>
      <c r="D3540" t="s">
        <v>100</v>
      </c>
      <c r="E3540" t="s">
        <v>14509</v>
      </c>
      <c r="F3540" t="s">
        <v>19825</v>
      </c>
      <c r="G3540" t="s">
        <v>67</v>
      </c>
      <c r="H3540" t="s">
        <v>14639</v>
      </c>
      <c r="I3540" t="s">
        <v>1789</v>
      </c>
      <c r="J3540" s="28">
        <v>45092</v>
      </c>
      <c r="K3540" s="28"/>
      <c r="M3540">
        <v>0</v>
      </c>
      <c r="N3540">
        <v>1</v>
      </c>
      <c r="O3540">
        <v>27.3</v>
      </c>
      <c r="P3540" t="s">
        <v>14524</v>
      </c>
      <c r="Q3540">
        <f t="shared" si="55"/>
        <v>8793</v>
      </c>
      <c r="R3540">
        <f>IF(COUNTIF($A$2:A3540,A3540)=1,Q3540,"")</f>
        <v>8793</v>
      </c>
    </row>
    <row r="3541" spans="1:18">
      <c r="A3541" t="s">
        <v>19826</v>
      </c>
      <c r="B3541" t="s">
        <v>1060</v>
      </c>
      <c r="C3541" t="s">
        <v>14967</v>
      </c>
      <c r="D3541" t="s">
        <v>73</v>
      </c>
      <c r="E3541" t="s">
        <v>14558</v>
      </c>
      <c r="F3541" t="s">
        <v>19827</v>
      </c>
      <c r="G3541" t="s">
        <v>67</v>
      </c>
      <c r="H3541" t="s">
        <v>14532</v>
      </c>
      <c r="I3541" t="s">
        <v>2757</v>
      </c>
      <c r="J3541" s="28">
        <v>45664</v>
      </c>
      <c r="K3541" s="28">
        <v>45649</v>
      </c>
      <c r="L3541">
        <v>96</v>
      </c>
      <c r="M3541">
        <v>0</v>
      </c>
      <c r="N3541">
        <v>1</v>
      </c>
      <c r="O3541">
        <v>5.0999999999999996</v>
      </c>
      <c r="P3541" t="s">
        <v>14516</v>
      </c>
      <c r="Q3541">
        <f t="shared" si="55"/>
        <v>20734</v>
      </c>
      <c r="R3541">
        <f>IF(COUNTIF($A$2:A3541,A3541)=1,Q3541,"")</f>
        <v>20734</v>
      </c>
    </row>
    <row r="3542" spans="1:18">
      <c r="A3542" t="s">
        <v>19828</v>
      </c>
      <c r="B3542" t="s">
        <v>3888</v>
      </c>
      <c r="C3542" t="s">
        <v>3098</v>
      </c>
      <c r="D3542" t="s">
        <v>100</v>
      </c>
      <c r="E3542" t="s">
        <v>14509</v>
      </c>
      <c r="F3542" t="s">
        <v>19829</v>
      </c>
      <c r="G3542" t="s">
        <v>14519</v>
      </c>
      <c r="H3542" t="s">
        <v>14532</v>
      </c>
      <c r="I3542" t="s">
        <v>4268</v>
      </c>
      <c r="J3542" s="28">
        <v>45132</v>
      </c>
      <c r="K3542" s="28"/>
      <c r="M3542">
        <v>0</v>
      </c>
      <c r="N3542">
        <v>1</v>
      </c>
      <c r="O3542">
        <v>0</v>
      </c>
      <c r="P3542" t="s">
        <v>14516</v>
      </c>
      <c r="Q3542">
        <f t="shared" si="55"/>
        <v>7256</v>
      </c>
      <c r="R3542">
        <f>IF(COUNTIF($A$2:A3542,A3542)=1,Q3542,"")</f>
        <v>7256</v>
      </c>
    </row>
    <row r="3543" spans="1:18">
      <c r="A3543" t="s">
        <v>19830</v>
      </c>
      <c r="B3543" t="s">
        <v>3304</v>
      </c>
      <c r="C3543" t="s">
        <v>17330</v>
      </c>
      <c r="D3543" t="s">
        <v>73</v>
      </c>
      <c r="E3543" t="s">
        <v>14522</v>
      </c>
      <c r="F3543" t="s">
        <v>19831</v>
      </c>
      <c r="G3543" t="s">
        <v>67</v>
      </c>
      <c r="H3543" t="s">
        <v>14527</v>
      </c>
      <c r="I3543" t="s">
        <v>121</v>
      </c>
      <c r="J3543" s="28">
        <v>44924</v>
      </c>
      <c r="K3543" s="28"/>
      <c r="M3543">
        <v>0</v>
      </c>
      <c r="N3543">
        <v>1</v>
      </c>
      <c r="O3543">
        <v>19.7</v>
      </c>
      <c r="P3543" t="s">
        <v>14550</v>
      </c>
      <c r="Q3543">
        <f t="shared" si="55"/>
        <v>20958</v>
      </c>
      <c r="R3543">
        <f>IF(COUNTIF($A$2:A3543,A3543)=1,Q3543,"")</f>
        <v>20958</v>
      </c>
    </row>
    <row r="3544" spans="1:18">
      <c r="A3544" t="s">
        <v>4781</v>
      </c>
      <c r="B3544" t="s">
        <v>3396</v>
      </c>
      <c r="C3544" t="s">
        <v>16812</v>
      </c>
      <c r="D3544" t="s">
        <v>73</v>
      </c>
      <c r="E3544" t="s">
        <v>14522</v>
      </c>
      <c r="F3544" t="s">
        <v>19832</v>
      </c>
      <c r="G3544" t="s">
        <v>90</v>
      </c>
      <c r="H3544" t="s">
        <v>14580</v>
      </c>
      <c r="I3544" t="s">
        <v>7634</v>
      </c>
      <c r="J3544" s="28">
        <v>44774</v>
      </c>
      <c r="K3544" s="28"/>
      <c r="M3544">
        <v>0</v>
      </c>
      <c r="N3544">
        <v>1</v>
      </c>
      <c r="O3544">
        <v>11.6</v>
      </c>
      <c r="P3544" t="s">
        <v>14512</v>
      </c>
      <c r="Q3544">
        <f t="shared" si="55"/>
        <v>16725</v>
      </c>
      <c r="R3544">
        <f>IF(COUNTIF($A$2:A3544,A3544)=1,Q3544,"")</f>
        <v>16725</v>
      </c>
    </row>
    <row r="3545" spans="1:18">
      <c r="A3545" t="s">
        <v>8965</v>
      </c>
      <c r="B3545" t="s">
        <v>678</v>
      </c>
      <c r="C3545" t="s">
        <v>14637</v>
      </c>
      <c r="D3545" t="s">
        <v>60</v>
      </c>
      <c r="E3545" t="s">
        <v>14509</v>
      </c>
      <c r="F3545" t="s">
        <v>19833</v>
      </c>
      <c r="G3545" t="s">
        <v>14519</v>
      </c>
      <c r="H3545" t="s">
        <v>14553</v>
      </c>
      <c r="I3545" t="s">
        <v>408</v>
      </c>
      <c r="J3545" s="28">
        <v>44979</v>
      </c>
      <c r="K3545" s="28"/>
      <c r="M3545">
        <v>0</v>
      </c>
      <c r="N3545">
        <v>1</v>
      </c>
      <c r="O3545">
        <v>0.3</v>
      </c>
      <c r="P3545" t="s">
        <v>14512</v>
      </c>
      <c r="Q3545">
        <f t="shared" si="55"/>
        <v>17097</v>
      </c>
      <c r="R3545">
        <f>IF(COUNTIF($A$2:A3545,A3545)=1,Q3545,"")</f>
        <v>17097</v>
      </c>
    </row>
    <row r="3546" spans="1:18">
      <c r="A3546" t="s">
        <v>19834</v>
      </c>
      <c r="B3546" t="s">
        <v>9400</v>
      </c>
      <c r="C3546" t="s">
        <v>3098</v>
      </c>
      <c r="D3546" t="s">
        <v>100</v>
      </c>
      <c r="E3546" t="s">
        <v>14509</v>
      </c>
      <c r="F3546" t="s">
        <v>19835</v>
      </c>
      <c r="G3546" t="s">
        <v>133</v>
      </c>
      <c r="H3546" t="s">
        <v>14527</v>
      </c>
      <c r="I3546" t="s">
        <v>1275</v>
      </c>
      <c r="J3546" s="28"/>
      <c r="K3546" s="28"/>
      <c r="M3546">
        <v>0</v>
      </c>
      <c r="N3546">
        <v>1</v>
      </c>
      <c r="O3546">
        <v>18.899999999999999</v>
      </c>
      <c r="P3546" t="s">
        <v>14550</v>
      </c>
      <c r="Q3546">
        <f t="shared" si="55"/>
        <v>4199</v>
      </c>
      <c r="R3546">
        <f>IF(COUNTIF($A$2:A3546,A3546)=1,Q3546,"")</f>
        <v>4199</v>
      </c>
    </row>
    <row r="3547" spans="1:18">
      <c r="A3547" t="s">
        <v>19836</v>
      </c>
      <c r="B3547" t="s">
        <v>4261</v>
      </c>
      <c r="C3547" t="s">
        <v>16636</v>
      </c>
      <c r="D3547" t="s">
        <v>119</v>
      </c>
      <c r="E3547" t="s">
        <v>14517</v>
      </c>
      <c r="F3547" t="s">
        <v>19837</v>
      </c>
      <c r="G3547" t="s">
        <v>14519</v>
      </c>
      <c r="H3547" t="s">
        <v>14506</v>
      </c>
      <c r="I3547" t="s">
        <v>4389</v>
      </c>
      <c r="J3547" s="28">
        <v>44809</v>
      </c>
      <c r="K3547" s="28"/>
      <c r="M3547">
        <v>0</v>
      </c>
      <c r="N3547">
        <v>1</v>
      </c>
      <c r="O3547">
        <v>18.7</v>
      </c>
      <c r="P3547" t="s">
        <v>14512</v>
      </c>
      <c r="Q3547">
        <f t="shared" si="55"/>
        <v>4181</v>
      </c>
      <c r="R3547">
        <f>IF(COUNTIF($A$2:A3547,A3547)=1,Q3547,"")</f>
        <v>4181</v>
      </c>
    </row>
    <row r="3548" spans="1:18">
      <c r="A3548" t="s">
        <v>19838</v>
      </c>
      <c r="B3548" t="s">
        <v>4963</v>
      </c>
      <c r="C3548" t="s">
        <v>15197</v>
      </c>
      <c r="D3548" t="s">
        <v>52</v>
      </c>
      <c r="E3548" t="s">
        <v>14543</v>
      </c>
      <c r="F3548" t="s">
        <v>19839</v>
      </c>
      <c r="G3548" t="s">
        <v>53</v>
      </c>
      <c r="H3548" t="s">
        <v>14553</v>
      </c>
      <c r="I3548" t="s">
        <v>826</v>
      </c>
      <c r="J3548" s="28">
        <v>45641</v>
      </c>
      <c r="K3548" s="28">
        <v>45763</v>
      </c>
      <c r="L3548">
        <v>187</v>
      </c>
      <c r="M3548">
        <v>1</v>
      </c>
      <c r="N3548">
        <v>4</v>
      </c>
      <c r="P3548" t="s">
        <v>14507</v>
      </c>
      <c r="Q3548">
        <f t="shared" si="55"/>
        <v>128325</v>
      </c>
      <c r="R3548">
        <f>IF(COUNTIF($A$2:A3548,A3548)=1,Q3548,"")</f>
        <v>128325</v>
      </c>
    </row>
    <row r="3549" spans="1:18">
      <c r="A3549" t="s">
        <v>4270</v>
      </c>
      <c r="B3549" t="s">
        <v>8379</v>
      </c>
      <c r="C3549" t="s">
        <v>3098</v>
      </c>
      <c r="D3549" t="s">
        <v>52</v>
      </c>
      <c r="E3549" t="s">
        <v>14558</v>
      </c>
      <c r="F3549" t="s">
        <v>19840</v>
      </c>
      <c r="G3549" t="s">
        <v>133</v>
      </c>
      <c r="H3549" t="s">
        <v>14682</v>
      </c>
      <c r="I3549" t="s">
        <v>2874</v>
      </c>
      <c r="J3549" s="28">
        <v>44798</v>
      </c>
      <c r="K3549" s="28">
        <v>44845</v>
      </c>
      <c r="L3549">
        <v>157</v>
      </c>
      <c r="M3549">
        <v>0</v>
      </c>
      <c r="N3549">
        <v>1</v>
      </c>
      <c r="P3549" t="s">
        <v>14516</v>
      </c>
      <c r="Q3549">
        <f t="shared" si="55"/>
        <v>171438</v>
      </c>
      <c r="R3549">
        <f>IF(COUNTIF($A$2:A3549,A3549)=1,Q3549,"")</f>
        <v>171438</v>
      </c>
    </row>
    <row r="3550" spans="1:18">
      <c r="A3550" t="s">
        <v>8639</v>
      </c>
      <c r="B3550" t="s">
        <v>147</v>
      </c>
      <c r="C3550" t="s">
        <v>15694</v>
      </c>
      <c r="D3550" t="s">
        <v>73</v>
      </c>
      <c r="E3550" t="s">
        <v>14543</v>
      </c>
      <c r="F3550" t="s">
        <v>19841</v>
      </c>
      <c r="G3550" t="s">
        <v>80</v>
      </c>
      <c r="H3550" t="s">
        <v>14938</v>
      </c>
      <c r="I3550" t="s">
        <v>1921</v>
      </c>
      <c r="J3550" s="28">
        <v>44970</v>
      </c>
      <c r="K3550" s="28">
        <v>44944</v>
      </c>
      <c r="L3550">
        <v>20</v>
      </c>
      <c r="M3550">
        <v>0</v>
      </c>
      <c r="N3550">
        <v>1</v>
      </c>
      <c r="O3550">
        <v>29.8</v>
      </c>
      <c r="P3550" t="s">
        <v>14512</v>
      </c>
      <c r="Q3550">
        <f t="shared" si="55"/>
        <v>21323</v>
      </c>
      <c r="R3550">
        <f>IF(COUNTIF($A$2:A3550,A3550)=1,Q3550,"")</f>
        <v>21323</v>
      </c>
    </row>
    <row r="3551" spans="1:18">
      <c r="A3551" t="s">
        <v>19842</v>
      </c>
      <c r="B3551" t="s">
        <v>995</v>
      </c>
      <c r="C3551" t="s">
        <v>14836</v>
      </c>
      <c r="D3551" t="s">
        <v>119</v>
      </c>
      <c r="E3551" t="s">
        <v>14543</v>
      </c>
      <c r="F3551" t="s">
        <v>19843</v>
      </c>
      <c r="G3551" t="s">
        <v>74</v>
      </c>
      <c r="H3551" t="s">
        <v>14682</v>
      </c>
      <c r="I3551" t="s">
        <v>1778</v>
      </c>
      <c r="J3551" s="28">
        <v>45499</v>
      </c>
      <c r="K3551" s="28">
        <v>45445</v>
      </c>
      <c r="L3551">
        <v>93</v>
      </c>
      <c r="M3551">
        <v>0</v>
      </c>
      <c r="N3551">
        <v>1</v>
      </c>
      <c r="P3551" t="s">
        <v>14550</v>
      </c>
      <c r="Q3551">
        <f t="shared" si="55"/>
        <v>13715</v>
      </c>
      <c r="R3551">
        <f>IF(COUNTIF($A$2:A3551,A3551)=1,Q3551,"")</f>
        <v>13715</v>
      </c>
    </row>
    <row r="3552" spans="1:18">
      <c r="A3552" t="s">
        <v>5198</v>
      </c>
      <c r="B3552" t="s">
        <v>1610</v>
      </c>
      <c r="C3552" t="s">
        <v>15228</v>
      </c>
      <c r="D3552" t="s">
        <v>60</v>
      </c>
      <c r="E3552" t="s">
        <v>14558</v>
      </c>
      <c r="F3552" t="s">
        <v>19844</v>
      </c>
      <c r="G3552" t="s">
        <v>74</v>
      </c>
      <c r="H3552" t="s">
        <v>14506</v>
      </c>
      <c r="I3552" t="s">
        <v>368</v>
      </c>
      <c r="J3552" s="28">
        <v>45553</v>
      </c>
      <c r="K3552" s="28">
        <v>45684</v>
      </c>
      <c r="L3552">
        <v>199</v>
      </c>
      <c r="M3552">
        <v>0</v>
      </c>
      <c r="N3552">
        <v>1</v>
      </c>
      <c r="O3552">
        <v>5.8</v>
      </c>
      <c r="P3552" t="s">
        <v>14524</v>
      </c>
      <c r="Q3552">
        <f t="shared" si="55"/>
        <v>16463</v>
      </c>
      <c r="R3552">
        <f>IF(COUNTIF($A$2:A3552,A3552)=1,Q3552,"")</f>
        <v>16463</v>
      </c>
    </row>
    <row r="3553" spans="1:18">
      <c r="A3553" t="s">
        <v>19845</v>
      </c>
      <c r="B3553" t="s">
        <v>2167</v>
      </c>
      <c r="C3553" t="s">
        <v>18778</v>
      </c>
      <c r="D3553" t="s">
        <v>119</v>
      </c>
      <c r="E3553" t="s">
        <v>14504</v>
      </c>
      <c r="F3553" t="s">
        <v>19846</v>
      </c>
      <c r="G3553" t="s">
        <v>14519</v>
      </c>
      <c r="H3553" t="s">
        <v>14619</v>
      </c>
      <c r="I3553" t="s">
        <v>4643</v>
      </c>
      <c r="J3553" s="28">
        <v>44738</v>
      </c>
      <c r="K3553" s="28"/>
      <c r="M3553">
        <v>0</v>
      </c>
      <c r="N3553">
        <v>1</v>
      </c>
      <c r="P3553" t="s">
        <v>14512</v>
      </c>
      <c r="Q3553">
        <f t="shared" si="55"/>
        <v>9815</v>
      </c>
      <c r="R3553">
        <f>IF(COUNTIF($A$2:A3553,A3553)=1,Q3553,"")</f>
        <v>9815</v>
      </c>
    </row>
    <row r="3554" spans="1:18">
      <c r="A3554" t="s">
        <v>19847</v>
      </c>
      <c r="B3554" t="s">
        <v>2259</v>
      </c>
      <c r="C3554" t="s">
        <v>14973</v>
      </c>
      <c r="D3554" t="s">
        <v>73</v>
      </c>
      <c r="E3554" t="s">
        <v>14522</v>
      </c>
      <c r="F3554" t="s">
        <v>19848</v>
      </c>
      <c r="G3554" t="s">
        <v>90</v>
      </c>
      <c r="H3554" t="s">
        <v>14639</v>
      </c>
      <c r="I3554" t="s">
        <v>111</v>
      </c>
      <c r="J3554" s="28">
        <v>45105</v>
      </c>
      <c r="K3554" s="28"/>
      <c r="M3554">
        <v>0</v>
      </c>
      <c r="N3554">
        <v>1</v>
      </c>
      <c r="O3554">
        <v>8.9</v>
      </c>
      <c r="P3554" t="s">
        <v>14516</v>
      </c>
      <c r="Q3554">
        <f t="shared" si="55"/>
        <v>35332</v>
      </c>
      <c r="R3554">
        <f>IF(COUNTIF($A$2:A3554,A3554)=1,Q3554,"")</f>
        <v>35332</v>
      </c>
    </row>
    <row r="3555" spans="1:18">
      <c r="A3555" t="s">
        <v>5776</v>
      </c>
      <c r="B3555" t="s">
        <v>3812</v>
      </c>
      <c r="C3555" t="s">
        <v>14725</v>
      </c>
      <c r="D3555" t="s">
        <v>60</v>
      </c>
      <c r="E3555" t="s">
        <v>14590</v>
      </c>
      <c r="F3555" t="s">
        <v>15341</v>
      </c>
      <c r="G3555" t="s">
        <v>74</v>
      </c>
      <c r="H3555" t="s">
        <v>14540</v>
      </c>
      <c r="I3555" t="s">
        <v>3964</v>
      </c>
      <c r="J3555" s="28">
        <v>45772</v>
      </c>
      <c r="K3555" s="28"/>
      <c r="M3555">
        <v>0</v>
      </c>
      <c r="N3555">
        <v>1</v>
      </c>
      <c r="O3555">
        <v>16.899999999999999</v>
      </c>
      <c r="P3555" t="s">
        <v>14512</v>
      </c>
      <c r="Q3555">
        <f t="shared" si="55"/>
        <v>18000</v>
      </c>
      <c r="R3555">
        <f>IF(COUNTIF($A$2:A3555,A3555)=1,Q3555,"")</f>
        <v>18000</v>
      </c>
    </row>
    <row r="3556" spans="1:18">
      <c r="A3556" t="s">
        <v>5427</v>
      </c>
      <c r="B3556" t="s">
        <v>1690</v>
      </c>
      <c r="C3556" t="s">
        <v>14936</v>
      </c>
      <c r="D3556" t="s">
        <v>52</v>
      </c>
      <c r="E3556" t="s">
        <v>14558</v>
      </c>
      <c r="F3556" t="s">
        <v>19849</v>
      </c>
      <c r="G3556" t="s">
        <v>14519</v>
      </c>
      <c r="H3556" t="s">
        <v>15505</v>
      </c>
      <c r="I3556" t="s">
        <v>795</v>
      </c>
      <c r="J3556" s="28">
        <v>44886</v>
      </c>
      <c r="K3556" s="28">
        <v>44963</v>
      </c>
      <c r="L3556">
        <v>124</v>
      </c>
      <c r="M3556">
        <v>0</v>
      </c>
      <c r="N3556">
        <v>1</v>
      </c>
      <c r="P3556" t="s">
        <v>14516</v>
      </c>
      <c r="Q3556">
        <f t="shared" si="55"/>
        <v>93902</v>
      </c>
      <c r="R3556">
        <f>IF(COUNTIF($A$2:A3556,A3556)=1,Q3556,"")</f>
        <v>93902</v>
      </c>
    </row>
    <row r="3557" spans="1:18">
      <c r="A3557" t="s">
        <v>8235</v>
      </c>
      <c r="B3557" t="s">
        <v>1966</v>
      </c>
      <c r="C3557" t="s">
        <v>14832</v>
      </c>
      <c r="D3557" t="s">
        <v>119</v>
      </c>
      <c r="E3557" t="s">
        <v>14509</v>
      </c>
      <c r="F3557" t="s">
        <v>19850</v>
      </c>
      <c r="G3557" t="s">
        <v>80</v>
      </c>
      <c r="H3557" t="s">
        <v>14630</v>
      </c>
      <c r="I3557" t="s">
        <v>375</v>
      </c>
      <c r="J3557" s="28">
        <v>44708</v>
      </c>
      <c r="K3557" s="28"/>
      <c r="M3557">
        <v>0</v>
      </c>
      <c r="N3557">
        <v>1</v>
      </c>
      <c r="O3557">
        <v>16.899999999999999</v>
      </c>
      <c r="P3557" t="s">
        <v>14512</v>
      </c>
      <c r="Q3557">
        <f t="shared" si="55"/>
        <v>3783</v>
      </c>
      <c r="R3557">
        <f>IF(COUNTIF($A$2:A3557,A3557)=1,Q3557,"")</f>
        <v>3783</v>
      </c>
    </row>
    <row r="3558" spans="1:18">
      <c r="A3558" t="s">
        <v>19851</v>
      </c>
      <c r="B3558" t="s">
        <v>5621</v>
      </c>
      <c r="C3558" t="s">
        <v>3098</v>
      </c>
      <c r="D3558" t="s">
        <v>119</v>
      </c>
      <c r="E3558" t="s">
        <v>14543</v>
      </c>
      <c r="F3558" t="s">
        <v>19852</v>
      </c>
      <c r="G3558" t="s">
        <v>67</v>
      </c>
      <c r="H3558" t="s">
        <v>14540</v>
      </c>
      <c r="I3558" t="s">
        <v>2874</v>
      </c>
      <c r="J3558" s="28">
        <v>44736</v>
      </c>
      <c r="K3558" s="28">
        <v>44860</v>
      </c>
      <c r="L3558">
        <v>172</v>
      </c>
      <c r="M3558">
        <v>0</v>
      </c>
      <c r="N3558">
        <v>1</v>
      </c>
      <c r="O3558">
        <v>24</v>
      </c>
      <c r="P3558" t="s">
        <v>14516</v>
      </c>
      <c r="Q3558">
        <f t="shared" si="55"/>
        <v>13934</v>
      </c>
      <c r="R3558">
        <f>IF(COUNTIF($A$2:A3558,A3558)=1,Q3558,"")</f>
        <v>13934</v>
      </c>
    </row>
    <row r="3559" spans="1:18">
      <c r="A3559" t="s">
        <v>5472</v>
      </c>
      <c r="B3559" t="s">
        <v>3359</v>
      </c>
      <c r="C3559" t="s">
        <v>16898</v>
      </c>
      <c r="D3559" t="s">
        <v>52</v>
      </c>
      <c r="E3559" t="s">
        <v>14590</v>
      </c>
      <c r="F3559" t="s">
        <v>19853</v>
      </c>
      <c r="G3559" t="s">
        <v>14588</v>
      </c>
      <c r="H3559" t="s">
        <v>14540</v>
      </c>
      <c r="I3559" t="s">
        <v>1452</v>
      </c>
      <c r="J3559" s="28">
        <v>44998</v>
      </c>
      <c r="K3559" s="28"/>
      <c r="M3559">
        <v>0</v>
      </c>
      <c r="N3559">
        <v>1</v>
      </c>
      <c r="O3559">
        <v>33.9</v>
      </c>
      <c r="P3559" t="s">
        <v>14524</v>
      </c>
      <c r="Q3559">
        <f t="shared" si="55"/>
        <v>192345</v>
      </c>
      <c r="R3559">
        <f>IF(COUNTIF($A$2:A3559,A3559)=1,Q3559,"")</f>
        <v>192345</v>
      </c>
    </row>
    <row r="3560" spans="1:18">
      <c r="A3560" t="s">
        <v>9680</v>
      </c>
      <c r="B3560" t="s">
        <v>745</v>
      </c>
      <c r="C3560" t="s">
        <v>3098</v>
      </c>
      <c r="D3560" t="s">
        <v>119</v>
      </c>
      <c r="E3560" t="s">
        <v>14543</v>
      </c>
      <c r="F3560" t="s">
        <v>19854</v>
      </c>
      <c r="G3560" t="s">
        <v>80</v>
      </c>
      <c r="H3560" t="s">
        <v>14580</v>
      </c>
      <c r="I3560" t="s">
        <v>5519</v>
      </c>
      <c r="J3560" s="28">
        <v>45200</v>
      </c>
      <c r="K3560" s="28">
        <v>45270</v>
      </c>
      <c r="L3560">
        <v>153</v>
      </c>
      <c r="M3560">
        <v>0</v>
      </c>
      <c r="N3560">
        <v>1</v>
      </c>
      <c r="O3560">
        <v>15.8</v>
      </c>
      <c r="P3560" t="s">
        <v>14550</v>
      </c>
      <c r="Q3560">
        <f t="shared" si="55"/>
        <v>3173</v>
      </c>
      <c r="R3560">
        <f>IF(COUNTIF($A$2:A3560,A3560)=1,Q3560,"")</f>
        <v>3173</v>
      </c>
    </row>
    <row r="3561" spans="1:18">
      <c r="A3561" t="s">
        <v>5311</v>
      </c>
      <c r="B3561" t="s">
        <v>1981</v>
      </c>
      <c r="C3561" t="s">
        <v>3098</v>
      </c>
      <c r="D3561" t="s">
        <v>119</v>
      </c>
      <c r="E3561" t="s">
        <v>14509</v>
      </c>
      <c r="F3561" t="s">
        <v>19855</v>
      </c>
      <c r="G3561" t="s">
        <v>80</v>
      </c>
      <c r="H3561" t="s">
        <v>14635</v>
      </c>
      <c r="I3561" t="s">
        <v>581</v>
      </c>
      <c r="J3561" s="28">
        <v>44912</v>
      </c>
      <c r="K3561" s="28"/>
      <c r="M3561">
        <v>0</v>
      </c>
      <c r="N3561">
        <v>1</v>
      </c>
      <c r="O3561">
        <v>29.5</v>
      </c>
      <c r="P3561" t="s">
        <v>14516</v>
      </c>
      <c r="Q3561">
        <f t="shared" si="55"/>
        <v>8924</v>
      </c>
      <c r="R3561">
        <f>IF(COUNTIF($A$2:A3561,A3561)=1,Q3561,"")</f>
        <v>8924</v>
      </c>
    </row>
    <row r="3562" spans="1:18">
      <c r="A3562" t="s">
        <v>19856</v>
      </c>
      <c r="B3562" t="s">
        <v>3698</v>
      </c>
      <c r="C3562" t="s">
        <v>14770</v>
      </c>
      <c r="D3562" t="s">
        <v>60</v>
      </c>
      <c r="E3562" t="s">
        <v>14522</v>
      </c>
      <c r="F3562" t="s">
        <v>19857</v>
      </c>
      <c r="G3562" t="s">
        <v>74</v>
      </c>
      <c r="H3562" t="s">
        <v>14619</v>
      </c>
      <c r="I3562" t="s">
        <v>1402</v>
      </c>
      <c r="J3562" s="28">
        <v>45636</v>
      </c>
      <c r="K3562" s="28"/>
      <c r="M3562">
        <v>0</v>
      </c>
      <c r="N3562">
        <v>1</v>
      </c>
      <c r="O3562">
        <v>11.3</v>
      </c>
      <c r="P3562" t="s">
        <v>14507</v>
      </c>
      <c r="Q3562">
        <f t="shared" si="55"/>
        <v>21231</v>
      </c>
      <c r="R3562">
        <f>IF(COUNTIF($A$2:A3562,A3562)=1,Q3562,"")</f>
        <v>21231</v>
      </c>
    </row>
    <row r="3563" spans="1:18">
      <c r="A3563" t="s">
        <v>13961</v>
      </c>
      <c r="B3563" t="s">
        <v>1551</v>
      </c>
      <c r="C3563" t="s">
        <v>3098</v>
      </c>
      <c r="D3563" t="s">
        <v>73</v>
      </c>
      <c r="E3563" t="s">
        <v>14558</v>
      </c>
      <c r="F3563" t="s">
        <v>17976</v>
      </c>
      <c r="G3563" t="s">
        <v>133</v>
      </c>
      <c r="H3563" t="s">
        <v>14511</v>
      </c>
      <c r="I3563" t="s">
        <v>543</v>
      </c>
      <c r="J3563" s="28">
        <v>44917</v>
      </c>
      <c r="K3563" s="28">
        <v>44856</v>
      </c>
      <c r="L3563">
        <v>39</v>
      </c>
      <c r="M3563">
        <v>0</v>
      </c>
      <c r="N3563">
        <v>1</v>
      </c>
      <c r="O3563">
        <v>15.1</v>
      </c>
      <c r="P3563" t="s">
        <v>14524</v>
      </c>
      <c r="Q3563">
        <f t="shared" si="55"/>
        <v>43000</v>
      </c>
      <c r="R3563">
        <f>IF(COUNTIF($A$2:A3563,A3563)=1,Q3563,"")</f>
        <v>43000</v>
      </c>
    </row>
    <row r="3564" spans="1:18">
      <c r="A3564" t="s">
        <v>19858</v>
      </c>
      <c r="B3564" t="s">
        <v>344</v>
      </c>
      <c r="C3564" t="s">
        <v>16124</v>
      </c>
      <c r="D3564" t="s">
        <v>60</v>
      </c>
      <c r="E3564" t="s">
        <v>14522</v>
      </c>
      <c r="F3564" t="s">
        <v>19859</v>
      </c>
      <c r="G3564" t="s">
        <v>74</v>
      </c>
      <c r="H3564" t="s">
        <v>14540</v>
      </c>
      <c r="I3564" t="s">
        <v>2651</v>
      </c>
      <c r="J3564" s="28">
        <v>45143</v>
      </c>
      <c r="K3564" s="28"/>
      <c r="M3564">
        <v>0</v>
      </c>
      <c r="N3564">
        <v>1</v>
      </c>
      <c r="O3564">
        <v>12.1</v>
      </c>
      <c r="P3564" t="s">
        <v>14516</v>
      </c>
      <c r="Q3564">
        <f t="shared" si="55"/>
        <v>11136</v>
      </c>
      <c r="R3564">
        <f>IF(COUNTIF($A$2:A3564,A3564)=1,Q3564,"")</f>
        <v>11136</v>
      </c>
    </row>
    <row r="3565" spans="1:18">
      <c r="A3565" t="s">
        <v>10454</v>
      </c>
      <c r="B3565" t="s">
        <v>2274</v>
      </c>
      <c r="C3565" t="s">
        <v>17072</v>
      </c>
      <c r="D3565" t="s">
        <v>73</v>
      </c>
      <c r="E3565" t="s">
        <v>14543</v>
      </c>
      <c r="F3565" t="s">
        <v>19860</v>
      </c>
      <c r="G3565" t="s">
        <v>61</v>
      </c>
      <c r="H3565" t="s">
        <v>14532</v>
      </c>
      <c r="I3565" t="s">
        <v>2459</v>
      </c>
      <c r="J3565" s="28">
        <v>45725</v>
      </c>
      <c r="K3565" s="28">
        <v>45725</v>
      </c>
      <c r="L3565">
        <v>78</v>
      </c>
      <c r="M3565">
        <v>1</v>
      </c>
      <c r="N3565">
        <v>1</v>
      </c>
      <c r="P3565" t="s">
        <v>14550</v>
      </c>
      <c r="Q3565">
        <f t="shared" si="55"/>
        <v>14356</v>
      </c>
      <c r="R3565">
        <f>IF(COUNTIF($A$2:A3565,A3565)=1,Q3565,"")</f>
        <v>14356</v>
      </c>
    </row>
    <row r="3566" spans="1:18">
      <c r="A3566" t="s">
        <v>19861</v>
      </c>
      <c r="B3566" t="s">
        <v>1214</v>
      </c>
      <c r="C3566" t="s">
        <v>14911</v>
      </c>
      <c r="D3566" t="s">
        <v>100</v>
      </c>
      <c r="E3566" t="s">
        <v>14590</v>
      </c>
      <c r="F3566" t="s">
        <v>19862</v>
      </c>
      <c r="G3566" t="s">
        <v>14588</v>
      </c>
      <c r="H3566" t="s">
        <v>14527</v>
      </c>
      <c r="I3566" t="s">
        <v>1073</v>
      </c>
      <c r="J3566" s="28">
        <v>45711</v>
      </c>
      <c r="K3566" s="28"/>
      <c r="M3566">
        <v>0</v>
      </c>
      <c r="N3566">
        <v>1</v>
      </c>
      <c r="P3566" t="s">
        <v>14512</v>
      </c>
      <c r="Q3566">
        <f t="shared" si="55"/>
        <v>3004</v>
      </c>
      <c r="R3566">
        <f>IF(COUNTIF($A$2:A3566,A3566)=1,Q3566,"")</f>
        <v>3004</v>
      </c>
    </row>
    <row r="3567" spans="1:18">
      <c r="A3567" t="s">
        <v>6514</v>
      </c>
      <c r="B3567" t="s">
        <v>895</v>
      </c>
      <c r="C3567" t="s">
        <v>14683</v>
      </c>
      <c r="D3567" t="s">
        <v>73</v>
      </c>
      <c r="E3567" t="s">
        <v>14590</v>
      </c>
      <c r="F3567" t="s">
        <v>19863</v>
      </c>
      <c r="G3567" t="s">
        <v>61</v>
      </c>
      <c r="H3567" t="s">
        <v>14549</v>
      </c>
      <c r="I3567" t="s">
        <v>1176</v>
      </c>
      <c r="J3567" s="28">
        <v>45225</v>
      </c>
      <c r="K3567" s="28"/>
      <c r="M3567">
        <v>0</v>
      </c>
      <c r="N3567">
        <v>1</v>
      </c>
      <c r="P3567" t="s">
        <v>14516</v>
      </c>
      <c r="Q3567">
        <f t="shared" si="55"/>
        <v>39968</v>
      </c>
      <c r="R3567">
        <f>IF(COUNTIF($A$2:A3567,A3567)=1,Q3567,"")</f>
        <v>39968</v>
      </c>
    </row>
    <row r="3568" spans="1:18">
      <c r="A3568" t="s">
        <v>5368</v>
      </c>
      <c r="B3568" t="s">
        <v>1367</v>
      </c>
      <c r="C3568" t="s">
        <v>15526</v>
      </c>
      <c r="D3568" t="s">
        <v>73</v>
      </c>
      <c r="E3568" t="s">
        <v>14558</v>
      </c>
      <c r="F3568" t="s">
        <v>19864</v>
      </c>
      <c r="G3568" t="s">
        <v>67</v>
      </c>
      <c r="H3568" t="s">
        <v>14506</v>
      </c>
      <c r="I3568" t="s">
        <v>1016</v>
      </c>
      <c r="J3568" s="28">
        <v>45488</v>
      </c>
      <c r="K3568" s="28">
        <v>45516</v>
      </c>
      <c r="L3568">
        <v>107</v>
      </c>
      <c r="M3568">
        <v>0</v>
      </c>
      <c r="N3568">
        <v>1</v>
      </c>
      <c r="P3568" t="s">
        <v>14524</v>
      </c>
      <c r="Q3568">
        <f t="shared" si="55"/>
        <v>46267</v>
      </c>
      <c r="R3568">
        <f>IF(COUNTIF($A$2:A3568,A3568)=1,Q3568,"")</f>
        <v>46267</v>
      </c>
    </row>
    <row r="3569" spans="1:18">
      <c r="A3569" t="s">
        <v>9506</v>
      </c>
      <c r="B3569" t="s">
        <v>2876</v>
      </c>
      <c r="C3569" t="s">
        <v>15431</v>
      </c>
      <c r="D3569" t="s">
        <v>73</v>
      </c>
      <c r="E3569" t="s">
        <v>14504</v>
      </c>
      <c r="F3569" t="s">
        <v>19865</v>
      </c>
      <c r="G3569" t="s">
        <v>133</v>
      </c>
      <c r="H3569" t="s">
        <v>14925</v>
      </c>
      <c r="I3569" t="s">
        <v>1865</v>
      </c>
      <c r="J3569" s="28">
        <v>45045</v>
      </c>
      <c r="K3569" s="28"/>
      <c r="M3569">
        <v>0</v>
      </c>
      <c r="N3569">
        <v>1</v>
      </c>
      <c r="O3569">
        <v>32.299999999999997</v>
      </c>
      <c r="P3569" t="s">
        <v>14507</v>
      </c>
      <c r="Q3569">
        <f t="shared" si="55"/>
        <v>26098</v>
      </c>
      <c r="R3569">
        <f>IF(COUNTIF($A$2:A3569,A3569)=1,Q3569,"")</f>
        <v>26098</v>
      </c>
    </row>
    <row r="3570" spans="1:18">
      <c r="A3570" t="s">
        <v>5902</v>
      </c>
      <c r="B3570" t="s">
        <v>10259</v>
      </c>
      <c r="C3570" t="s">
        <v>14542</v>
      </c>
      <c r="D3570" t="s">
        <v>52</v>
      </c>
      <c r="E3570" t="s">
        <v>14504</v>
      </c>
      <c r="F3570" t="s">
        <v>19866</v>
      </c>
      <c r="G3570" t="s">
        <v>61</v>
      </c>
      <c r="H3570" t="s">
        <v>14560</v>
      </c>
      <c r="I3570" t="s">
        <v>357</v>
      </c>
      <c r="J3570" s="28">
        <v>45642</v>
      </c>
      <c r="K3570" s="28"/>
      <c r="M3570">
        <v>0</v>
      </c>
      <c r="N3570">
        <v>1</v>
      </c>
      <c r="O3570">
        <v>5.6</v>
      </c>
      <c r="P3570" t="s">
        <v>14507</v>
      </c>
      <c r="Q3570">
        <f t="shared" si="55"/>
        <v>154147</v>
      </c>
      <c r="R3570">
        <f>IF(COUNTIF($A$2:A3570,A3570)=1,Q3570,"")</f>
        <v>154147</v>
      </c>
    </row>
    <row r="3571" spans="1:18">
      <c r="A3571" t="s">
        <v>5429</v>
      </c>
      <c r="B3571" t="s">
        <v>5070</v>
      </c>
      <c r="C3571" t="s">
        <v>15559</v>
      </c>
      <c r="D3571" t="s">
        <v>52</v>
      </c>
      <c r="E3571" t="s">
        <v>14504</v>
      </c>
      <c r="F3571" t="s">
        <v>19867</v>
      </c>
      <c r="G3571" t="s">
        <v>90</v>
      </c>
      <c r="H3571" t="s">
        <v>14580</v>
      </c>
      <c r="I3571" t="s">
        <v>283</v>
      </c>
      <c r="J3571" s="28">
        <v>45446</v>
      </c>
      <c r="K3571" s="28"/>
      <c r="M3571">
        <v>0</v>
      </c>
      <c r="N3571">
        <v>1</v>
      </c>
      <c r="O3571">
        <v>34.4</v>
      </c>
      <c r="P3571" t="s">
        <v>14516</v>
      </c>
      <c r="Q3571">
        <f t="shared" si="55"/>
        <v>82791</v>
      </c>
      <c r="R3571">
        <f>IF(COUNTIF($A$2:A3571,A3571)=1,Q3571,"")</f>
        <v>82791</v>
      </c>
    </row>
    <row r="3572" spans="1:18">
      <c r="A3572" t="s">
        <v>19868</v>
      </c>
      <c r="B3572" t="s">
        <v>702</v>
      </c>
      <c r="C3572" t="s">
        <v>15390</v>
      </c>
      <c r="D3572" t="s">
        <v>100</v>
      </c>
      <c r="E3572" t="s">
        <v>14543</v>
      </c>
      <c r="F3572" t="s">
        <v>19869</v>
      </c>
      <c r="G3572" t="s">
        <v>90</v>
      </c>
      <c r="H3572" t="s">
        <v>14568</v>
      </c>
      <c r="I3572" t="s">
        <v>3565</v>
      </c>
      <c r="J3572" s="28">
        <v>44715</v>
      </c>
      <c r="K3572" s="28">
        <v>44829</v>
      </c>
      <c r="L3572">
        <v>144</v>
      </c>
      <c r="M3572">
        <v>0</v>
      </c>
      <c r="N3572">
        <v>1</v>
      </c>
      <c r="O3572">
        <v>14.3</v>
      </c>
      <c r="P3572" t="s">
        <v>14516</v>
      </c>
      <c r="Q3572">
        <f t="shared" si="55"/>
        <v>4903</v>
      </c>
      <c r="R3572">
        <f>IF(COUNTIF($A$2:A3572,A3572)=1,Q3572,"")</f>
        <v>4903</v>
      </c>
    </row>
    <row r="3573" spans="1:18">
      <c r="A3573" t="s">
        <v>12889</v>
      </c>
      <c r="B3573" t="s">
        <v>11566</v>
      </c>
      <c r="C3573" t="s">
        <v>15716</v>
      </c>
      <c r="D3573" t="s">
        <v>100</v>
      </c>
      <c r="E3573" t="s">
        <v>14590</v>
      </c>
      <c r="F3573" t="s">
        <v>19870</v>
      </c>
      <c r="G3573" t="s">
        <v>67</v>
      </c>
      <c r="H3573" t="s">
        <v>14580</v>
      </c>
      <c r="I3573" t="s">
        <v>3044</v>
      </c>
      <c r="J3573" s="28">
        <v>45292</v>
      </c>
      <c r="K3573" s="28"/>
      <c r="M3573">
        <v>0</v>
      </c>
      <c r="N3573">
        <v>1</v>
      </c>
      <c r="O3573">
        <v>22.2</v>
      </c>
      <c r="P3573" t="s">
        <v>14550</v>
      </c>
      <c r="Q3573">
        <f t="shared" si="55"/>
        <v>8280</v>
      </c>
      <c r="R3573">
        <f>IF(COUNTIF($A$2:A3573,A3573)=1,Q3573,"")</f>
        <v>8280</v>
      </c>
    </row>
    <row r="3574" spans="1:18">
      <c r="A3574" t="s">
        <v>19871</v>
      </c>
      <c r="B3574" t="s">
        <v>1461</v>
      </c>
      <c r="C3574" t="s">
        <v>14596</v>
      </c>
      <c r="D3574" t="s">
        <v>60</v>
      </c>
      <c r="E3574" t="s">
        <v>14590</v>
      </c>
      <c r="F3574" t="s">
        <v>19872</v>
      </c>
      <c r="G3574" t="s">
        <v>61</v>
      </c>
      <c r="H3574" t="s">
        <v>14560</v>
      </c>
      <c r="I3574" t="s">
        <v>2883</v>
      </c>
      <c r="J3574" s="28">
        <v>45636</v>
      </c>
      <c r="K3574" s="28"/>
      <c r="M3574">
        <v>0</v>
      </c>
      <c r="N3574">
        <v>1</v>
      </c>
      <c r="O3574">
        <v>13.5</v>
      </c>
      <c r="P3574" t="s">
        <v>14516</v>
      </c>
      <c r="Q3574">
        <f t="shared" si="55"/>
        <v>4743</v>
      </c>
      <c r="R3574">
        <f>IF(COUNTIF($A$2:A3574,A3574)=1,Q3574,"")</f>
        <v>4743</v>
      </c>
    </row>
    <row r="3575" spans="1:18">
      <c r="A3575" t="s">
        <v>12304</v>
      </c>
      <c r="B3575" t="s">
        <v>6383</v>
      </c>
      <c r="C3575" t="s">
        <v>3098</v>
      </c>
      <c r="D3575" t="s">
        <v>119</v>
      </c>
      <c r="E3575" t="s">
        <v>14504</v>
      </c>
      <c r="F3575" t="s">
        <v>19873</v>
      </c>
      <c r="G3575" t="s">
        <v>90</v>
      </c>
      <c r="H3575" t="s">
        <v>14537</v>
      </c>
      <c r="I3575" t="s">
        <v>2196</v>
      </c>
      <c r="J3575" s="28">
        <v>45292</v>
      </c>
      <c r="K3575" s="28"/>
      <c r="M3575">
        <v>0</v>
      </c>
      <c r="N3575">
        <v>1</v>
      </c>
      <c r="P3575" t="s">
        <v>14524</v>
      </c>
      <c r="Q3575">
        <f t="shared" si="55"/>
        <v>11759</v>
      </c>
      <c r="R3575">
        <f>IF(COUNTIF($A$2:A3575,A3575)=1,Q3575,"")</f>
        <v>11759</v>
      </c>
    </row>
    <row r="3576" spans="1:18">
      <c r="A3576" t="s">
        <v>11097</v>
      </c>
      <c r="B3576" t="s">
        <v>3643</v>
      </c>
      <c r="C3576" t="s">
        <v>15034</v>
      </c>
      <c r="D3576" t="s">
        <v>119</v>
      </c>
      <c r="E3576" t="s">
        <v>14543</v>
      </c>
      <c r="F3576" t="s">
        <v>19874</v>
      </c>
      <c r="G3576" t="s">
        <v>80</v>
      </c>
      <c r="H3576" t="s">
        <v>14788</v>
      </c>
      <c r="I3576" t="s">
        <v>636</v>
      </c>
      <c r="J3576" s="28">
        <v>44881</v>
      </c>
      <c r="K3576" s="28">
        <v>45042</v>
      </c>
      <c r="L3576">
        <v>188</v>
      </c>
      <c r="M3576">
        <v>0</v>
      </c>
      <c r="N3576">
        <v>1</v>
      </c>
      <c r="O3576">
        <v>30.8</v>
      </c>
      <c r="P3576" t="s">
        <v>14524</v>
      </c>
      <c r="Q3576">
        <f t="shared" si="55"/>
        <v>4395</v>
      </c>
      <c r="R3576">
        <f>IF(COUNTIF($A$2:A3576,A3576)=1,Q3576,"")</f>
        <v>4395</v>
      </c>
    </row>
    <row r="3577" spans="1:18">
      <c r="A3577" t="s">
        <v>4345</v>
      </c>
      <c r="B3577" t="s">
        <v>1997</v>
      </c>
      <c r="C3577" t="s">
        <v>14680</v>
      </c>
      <c r="D3577" t="s">
        <v>52</v>
      </c>
      <c r="E3577" t="s">
        <v>14517</v>
      </c>
      <c r="F3577" t="s">
        <v>19875</v>
      </c>
      <c r="G3577" t="s">
        <v>74</v>
      </c>
      <c r="H3577" t="s">
        <v>14580</v>
      </c>
      <c r="I3577" t="s">
        <v>176</v>
      </c>
      <c r="J3577" s="28">
        <v>45448</v>
      </c>
      <c r="K3577" s="28"/>
      <c r="M3577">
        <v>0</v>
      </c>
      <c r="N3577">
        <v>1</v>
      </c>
      <c r="O3577">
        <v>3.6</v>
      </c>
      <c r="P3577" t="s">
        <v>14550</v>
      </c>
      <c r="Q3577">
        <f t="shared" si="55"/>
        <v>116389</v>
      </c>
      <c r="R3577">
        <f>IF(COUNTIF($A$2:A3577,A3577)=1,Q3577,"")</f>
        <v>116389</v>
      </c>
    </row>
    <row r="3578" spans="1:18">
      <c r="A3578" t="s">
        <v>19876</v>
      </c>
      <c r="B3578" t="s">
        <v>3765</v>
      </c>
      <c r="C3578" t="s">
        <v>3098</v>
      </c>
      <c r="D3578" t="s">
        <v>100</v>
      </c>
      <c r="E3578" t="s">
        <v>14509</v>
      </c>
      <c r="F3578" t="s">
        <v>19877</v>
      </c>
      <c r="G3578" t="s">
        <v>74</v>
      </c>
      <c r="H3578" t="s">
        <v>14506</v>
      </c>
      <c r="I3578" t="s">
        <v>2384</v>
      </c>
      <c r="J3578" s="28">
        <v>44825</v>
      </c>
      <c r="K3578" s="28"/>
      <c r="M3578">
        <v>0</v>
      </c>
      <c r="N3578">
        <v>1</v>
      </c>
      <c r="O3578">
        <v>17.100000000000001</v>
      </c>
      <c r="P3578" t="s">
        <v>14516</v>
      </c>
      <c r="Q3578">
        <f t="shared" si="55"/>
        <v>2919</v>
      </c>
      <c r="R3578">
        <f>IF(COUNTIF($A$2:A3578,A3578)=1,Q3578,"")</f>
        <v>2919</v>
      </c>
    </row>
    <row r="3579" spans="1:18">
      <c r="A3579" t="s">
        <v>12897</v>
      </c>
      <c r="B3579" t="s">
        <v>2112</v>
      </c>
      <c r="C3579" t="s">
        <v>15779</v>
      </c>
      <c r="D3579" t="s">
        <v>60</v>
      </c>
      <c r="E3579" t="s">
        <v>14504</v>
      </c>
      <c r="F3579" t="s">
        <v>19878</v>
      </c>
      <c r="G3579" t="s">
        <v>14588</v>
      </c>
      <c r="H3579" t="s">
        <v>14537</v>
      </c>
      <c r="I3579" t="s">
        <v>543</v>
      </c>
      <c r="J3579" s="28">
        <v>44884</v>
      </c>
      <c r="K3579" s="28"/>
      <c r="M3579">
        <v>0</v>
      </c>
      <c r="N3579">
        <v>1</v>
      </c>
      <c r="O3579">
        <v>11.3</v>
      </c>
      <c r="P3579" t="s">
        <v>14524</v>
      </c>
      <c r="Q3579">
        <f t="shared" si="55"/>
        <v>21447</v>
      </c>
      <c r="R3579">
        <f>IF(COUNTIF($A$2:A3579,A3579)=1,Q3579,"")</f>
        <v>21447</v>
      </c>
    </row>
    <row r="3580" spans="1:18">
      <c r="A3580" t="s">
        <v>19879</v>
      </c>
      <c r="B3580" t="s">
        <v>1035</v>
      </c>
      <c r="C3580" t="s">
        <v>15155</v>
      </c>
      <c r="D3580" t="s">
        <v>73</v>
      </c>
      <c r="E3580" t="s">
        <v>14522</v>
      </c>
      <c r="F3580" t="s">
        <v>19880</v>
      </c>
      <c r="G3580" t="s">
        <v>61</v>
      </c>
      <c r="H3580" t="s">
        <v>15103</v>
      </c>
      <c r="I3580" t="s">
        <v>1262</v>
      </c>
      <c r="J3580" s="28">
        <v>45751</v>
      </c>
      <c r="K3580" s="28"/>
      <c r="M3580">
        <v>0</v>
      </c>
      <c r="N3580">
        <v>1</v>
      </c>
      <c r="O3580">
        <v>17.7</v>
      </c>
      <c r="P3580" t="s">
        <v>14512</v>
      </c>
      <c r="Q3580">
        <f t="shared" si="55"/>
        <v>42712</v>
      </c>
      <c r="R3580">
        <f>IF(COUNTIF($A$2:A3580,A3580)=1,Q3580,"")</f>
        <v>42712</v>
      </c>
    </row>
    <row r="3581" spans="1:18">
      <c r="A3581" t="s">
        <v>19881</v>
      </c>
      <c r="B3581" t="s">
        <v>1646</v>
      </c>
      <c r="C3581" t="s">
        <v>3098</v>
      </c>
      <c r="D3581" t="s">
        <v>119</v>
      </c>
      <c r="E3581" t="s">
        <v>14543</v>
      </c>
      <c r="F3581" t="s">
        <v>19882</v>
      </c>
      <c r="G3581" t="s">
        <v>74</v>
      </c>
      <c r="H3581" t="s">
        <v>16366</v>
      </c>
      <c r="I3581" t="s">
        <v>346</v>
      </c>
      <c r="J3581" s="28">
        <v>45130</v>
      </c>
      <c r="K3581" s="28">
        <v>45149</v>
      </c>
      <c r="L3581">
        <v>177</v>
      </c>
      <c r="M3581">
        <v>0</v>
      </c>
      <c r="N3581">
        <v>1</v>
      </c>
      <c r="O3581">
        <v>11.5</v>
      </c>
      <c r="P3581" t="s">
        <v>14550</v>
      </c>
      <c r="Q3581">
        <f t="shared" si="55"/>
        <v>6645</v>
      </c>
      <c r="R3581">
        <f>IF(COUNTIF($A$2:A3581,A3581)=1,Q3581,"")</f>
        <v>6645</v>
      </c>
    </row>
    <row r="3582" spans="1:18">
      <c r="A3582" t="s">
        <v>19883</v>
      </c>
      <c r="B3582" t="s">
        <v>3346</v>
      </c>
      <c r="C3582" t="s">
        <v>3098</v>
      </c>
      <c r="D3582" t="s">
        <v>60</v>
      </c>
      <c r="E3582" t="s">
        <v>14517</v>
      </c>
      <c r="F3582" t="s">
        <v>19884</v>
      </c>
      <c r="G3582" t="s">
        <v>80</v>
      </c>
      <c r="H3582" t="s">
        <v>14553</v>
      </c>
      <c r="I3582" t="s">
        <v>929</v>
      </c>
      <c r="J3582" s="28">
        <v>44823</v>
      </c>
      <c r="K3582" s="28"/>
      <c r="M3582">
        <v>0</v>
      </c>
      <c r="N3582">
        <v>1</v>
      </c>
      <c r="O3582">
        <v>34.1</v>
      </c>
      <c r="P3582" t="s">
        <v>14524</v>
      </c>
      <c r="Q3582">
        <f t="shared" si="55"/>
        <v>22429</v>
      </c>
      <c r="R3582">
        <f>IF(COUNTIF($A$2:A3582,A3582)=1,Q3582,"")</f>
        <v>22429</v>
      </c>
    </row>
    <row r="3583" spans="1:18">
      <c r="A3583" t="s">
        <v>9087</v>
      </c>
      <c r="B3583" t="s">
        <v>3066</v>
      </c>
      <c r="C3583" t="s">
        <v>16249</v>
      </c>
      <c r="D3583" t="s">
        <v>100</v>
      </c>
      <c r="E3583" t="s">
        <v>14517</v>
      </c>
      <c r="F3583" t="s">
        <v>19885</v>
      </c>
      <c r="G3583" t="s">
        <v>67</v>
      </c>
      <c r="H3583" t="s">
        <v>14527</v>
      </c>
      <c r="I3583" t="s">
        <v>2902</v>
      </c>
      <c r="J3583" s="28">
        <v>44667</v>
      </c>
      <c r="K3583" s="28"/>
      <c r="M3583">
        <v>0</v>
      </c>
      <c r="N3583">
        <v>1</v>
      </c>
      <c r="O3583">
        <v>30.5</v>
      </c>
      <c r="P3583" t="s">
        <v>14512</v>
      </c>
      <c r="Q3583">
        <f t="shared" si="55"/>
        <v>2248</v>
      </c>
      <c r="R3583">
        <f>IF(COUNTIF($A$2:A3583,A3583)=1,Q3583,"")</f>
        <v>2248</v>
      </c>
    </row>
    <row r="3584" spans="1:18">
      <c r="A3584" t="s">
        <v>13803</v>
      </c>
      <c r="B3584" t="s">
        <v>2634</v>
      </c>
      <c r="C3584" t="s">
        <v>16249</v>
      </c>
      <c r="D3584" t="s">
        <v>73</v>
      </c>
      <c r="E3584" t="s">
        <v>14590</v>
      </c>
      <c r="F3584" t="s">
        <v>19886</v>
      </c>
      <c r="G3584" t="s">
        <v>133</v>
      </c>
      <c r="H3584" t="s">
        <v>14506</v>
      </c>
      <c r="I3584" t="s">
        <v>4977</v>
      </c>
      <c r="J3584" s="28">
        <v>44983</v>
      </c>
      <c r="K3584" s="28"/>
      <c r="M3584">
        <v>0</v>
      </c>
      <c r="N3584">
        <v>1</v>
      </c>
      <c r="O3584">
        <v>18</v>
      </c>
      <c r="P3584" t="s">
        <v>14507</v>
      </c>
      <c r="Q3584">
        <f t="shared" si="55"/>
        <v>21839</v>
      </c>
      <c r="R3584">
        <f>IF(COUNTIF($A$2:A3584,A3584)=1,Q3584,"")</f>
        <v>21839</v>
      </c>
    </row>
    <row r="3585" spans="1:18">
      <c r="A3585" t="s">
        <v>12742</v>
      </c>
      <c r="B3585" t="s">
        <v>1685</v>
      </c>
      <c r="C3585" t="s">
        <v>3098</v>
      </c>
      <c r="D3585" t="s">
        <v>100</v>
      </c>
      <c r="E3585" t="s">
        <v>14517</v>
      </c>
      <c r="F3585" t="s">
        <v>19887</v>
      </c>
      <c r="G3585" t="s">
        <v>74</v>
      </c>
      <c r="H3585" t="s">
        <v>14712</v>
      </c>
      <c r="I3585" t="s">
        <v>456</v>
      </c>
      <c r="J3585" s="28">
        <v>44955</v>
      </c>
      <c r="K3585" s="28"/>
      <c r="M3585">
        <v>0</v>
      </c>
      <c r="N3585">
        <v>1</v>
      </c>
      <c r="O3585">
        <v>31.8</v>
      </c>
      <c r="P3585" t="s">
        <v>14550</v>
      </c>
      <c r="Q3585">
        <f t="shared" si="55"/>
        <v>9439</v>
      </c>
      <c r="R3585">
        <f>IF(COUNTIF($A$2:A3585,A3585)=1,Q3585,"")</f>
        <v>9439</v>
      </c>
    </row>
    <row r="3586" spans="1:18">
      <c r="A3586" t="s">
        <v>19888</v>
      </c>
      <c r="B3586" t="s">
        <v>3304</v>
      </c>
      <c r="C3586" t="s">
        <v>14992</v>
      </c>
      <c r="D3586" t="s">
        <v>60</v>
      </c>
      <c r="E3586" t="s">
        <v>14509</v>
      </c>
      <c r="F3586" t="s">
        <v>19889</v>
      </c>
      <c r="G3586" t="s">
        <v>61</v>
      </c>
      <c r="H3586" t="s">
        <v>14565</v>
      </c>
      <c r="I3586" t="s">
        <v>5315</v>
      </c>
      <c r="J3586" s="28">
        <v>44726</v>
      </c>
      <c r="K3586" s="28"/>
      <c r="M3586">
        <v>0</v>
      </c>
      <c r="N3586">
        <v>1</v>
      </c>
      <c r="O3586">
        <v>17.399999999999999</v>
      </c>
      <c r="P3586" t="s">
        <v>14516</v>
      </c>
      <c r="Q3586">
        <f t="shared" ref="Q3586:Q3649" si="56">IFERROR(IF(RIGHT(UPPER(TRIM(F3586)),1)="K",VALUE(SUBSTITUTE(SUBSTITUTE(LEFT(TRIM(F3586),LEN(TRIM(F3586))-1),"$",""),",",""))*1000,IF(RIGHT(UPPER(TRIM(F3586)),1)="M",VALUE(SUBSTITUTE(SUBSTITUTE(LEFT(TRIM(F3586),LEN(TRIM(F3586))-1),"$",""),",",""))*1000000,VALUE(SUBSTITUTE(SUBSTITUTE(TRIM(F3586),"$",""),",","")))),"")</f>
        <v>9325</v>
      </c>
      <c r="R3586">
        <f>IF(COUNTIF($A$2:A3586,A3586)=1,Q3586,"")</f>
        <v>9325</v>
      </c>
    </row>
    <row r="3587" spans="1:18">
      <c r="A3587" t="s">
        <v>19890</v>
      </c>
      <c r="B3587" t="s">
        <v>1124</v>
      </c>
      <c r="C3587" t="s">
        <v>3098</v>
      </c>
      <c r="D3587" t="s">
        <v>73</v>
      </c>
      <c r="E3587" t="s">
        <v>14590</v>
      </c>
      <c r="F3587" t="s">
        <v>19891</v>
      </c>
      <c r="G3587" t="s">
        <v>14519</v>
      </c>
      <c r="H3587" t="s">
        <v>15360</v>
      </c>
      <c r="I3587" t="s">
        <v>319</v>
      </c>
      <c r="J3587" s="28">
        <v>44723</v>
      </c>
      <c r="K3587" s="28"/>
      <c r="M3587">
        <v>0</v>
      </c>
      <c r="N3587">
        <v>1</v>
      </c>
      <c r="O3587">
        <v>33.299999999999997</v>
      </c>
      <c r="P3587" t="s">
        <v>14524</v>
      </c>
      <c r="Q3587">
        <f t="shared" si="56"/>
        <v>10881</v>
      </c>
      <c r="R3587">
        <f>IF(COUNTIF($A$2:A3587,A3587)=1,Q3587,"")</f>
        <v>10881</v>
      </c>
    </row>
    <row r="3588" spans="1:18">
      <c r="A3588" t="s">
        <v>19892</v>
      </c>
      <c r="B3588" t="s">
        <v>5284</v>
      </c>
      <c r="C3588" t="s">
        <v>14676</v>
      </c>
      <c r="D3588" t="s">
        <v>52</v>
      </c>
      <c r="E3588" t="s">
        <v>14558</v>
      </c>
      <c r="F3588" t="s">
        <v>19893</v>
      </c>
      <c r="G3588" t="s">
        <v>80</v>
      </c>
      <c r="H3588" t="s">
        <v>14619</v>
      </c>
      <c r="I3588" t="s">
        <v>2000</v>
      </c>
      <c r="J3588" s="28">
        <v>45540</v>
      </c>
      <c r="K3588" s="28">
        <v>45463</v>
      </c>
      <c r="L3588">
        <v>94</v>
      </c>
      <c r="M3588">
        <v>0</v>
      </c>
      <c r="N3588">
        <v>1</v>
      </c>
      <c r="P3588" t="s">
        <v>14524</v>
      </c>
      <c r="Q3588">
        <f t="shared" si="56"/>
        <v>131487</v>
      </c>
      <c r="R3588">
        <f>IF(COUNTIF($A$2:A3588,A3588)=1,Q3588,"")</f>
        <v>131487</v>
      </c>
    </row>
    <row r="3589" spans="1:18">
      <c r="A3589" t="s">
        <v>7033</v>
      </c>
      <c r="B3589" t="s">
        <v>1235</v>
      </c>
      <c r="C3589" t="s">
        <v>3098</v>
      </c>
      <c r="D3589" t="s">
        <v>52</v>
      </c>
      <c r="E3589" t="s">
        <v>14590</v>
      </c>
      <c r="F3589" t="s">
        <v>19894</v>
      </c>
      <c r="G3589" t="s">
        <v>80</v>
      </c>
      <c r="H3589" t="s">
        <v>14537</v>
      </c>
      <c r="I3589" t="s">
        <v>2095</v>
      </c>
      <c r="J3589" s="28">
        <v>45238</v>
      </c>
      <c r="K3589" s="28"/>
      <c r="M3589">
        <v>0</v>
      </c>
      <c r="N3589">
        <v>1</v>
      </c>
      <c r="O3589">
        <v>27</v>
      </c>
      <c r="P3589" t="s">
        <v>14516</v>
      </c>
      <c r="Q3589">
        <f t="shared" si="56"/>
        <v>113720</v>
      </c>
      <c r="R3589">
        <f>IF(COUNTIF($A$2:A3589,A3589)=1,Q3589,"")</f>
        <v>113720</v>
      </c>
    </row>
    <row r="3590" spans="1:18">
      <c r="A3590" t="s">
        <v>9015</v>
      </c>
      <c r="B3590" t="s">
        <v>5905</v>
      </c>
      <c r="C3590" t="s">
        <v>17283</v>
      </c>
      <c r="D3590" t="s">
        <v>60</v>
      </c>
      <c r="E3590" t="s">
        <v>14517</v>
      </c>
      <c r="F3590" t="s">
        <v>19895</v>
      </c>
      <c r="G3590" t="s">
        <v>74</v>
      </c>
      <c r="H3590" t="s">
        <v>14630</v>
      </c>
      <c r="I3590" t="s">
        <v>1856</v>
      </c>
      <c r="J3590" s="28">
        <v>45782</v>
      </c>
      <c r="K3590" s="28"/>
      <c r="M3590">
        <v>0</v>
      </c>
      <c r="N3590">
        <v>1</v>
      </c>
      <c r="O3590">
        <v>7.9</v>
      </c>
      <c r="P3590" t="s">
        <v>14512</v>
      </c>
      <c r="Q3590">
        <f t="shared" si="56"/>
        <v>9639</v>
      </c>
      <c r="R3590">
        <f>IF(COUNTIF($A$2:A3590,A3590)=1,Q3590,"")</f>
        <v>9639</v>
      </c>
    </row>
    <row r="3591" spans="1:18">
      <c r="A3591" t="s">
        <v>19896</v>
      </c>
      <c r="B3591" t="s">
        <v>5030</v>
      </c>
      <c r="C3591" t="s">
        <v>14748</v>
      </c>
      <c r="D3591" t="s">
        <v>73</v>
      </c>
      <c r="E3591" t="s">
        <v>14590</v>
      </c>
      <c r="F3591" t="s">
        <v>19897</v>
      </c>
      <c r="G3591" t="s">
        <v>74</v>
      </c>
      <c r="H3591" t="s">
        <v>14511</v>
      </c>
      <c r="I3591" t="s">
        <v>3322</v>
      </c>
      <c r="J3591" s="28">
        <v>45043</v>
      </c>
      <c r="K3591" s="28"/>
      <c r="M3591">
        <v>0</v>
      </c>
      <c r="N3591">
        <v>1</v>
      </c>
      <c r="O3591">
        <v>16</v>
      </c>
      <c r="P3591" t="s">
        <v>14516</v>
      </c>
      <c r="Q3591">
        <f t="shared" si="56"/>
        <v>22375</v>
      </c>
      <c r="R3591">
        <f>IF(COUNTIF($A$2:A3591,A3591)=1,Q3591,"")</f>
        <v>22375</v>
      </c>
    </row>
    <row r="3592" spans="1:18">
      <c r="A3592" t="s">
        <v>19898</v>
      </c>
      <c r="B3592" t="s">
        <v>1830</v>
      </c>
      <c r="C3592" t="s">
        <v>3098</v>
      </c>
      <c r="D3592" t="s">
        <v>60</v>
      </c>
      <c r="E3592" t="s">
        <v>14543</v>
      </c>
      <c r="F3592" t="s">
        <v>15198</v>
      </c>
      <c r="G3592" t="s">
        <v>61</v>
      </c>
      <c r="H3592" t="s">
        <v>14540</v>
      </c>
      <c r="I3592" t="s">
        <v>1135</v>
      </c>
      <c r="J3592" s="28">
        <v>44984</v>
      </c>
      <c r="K3592" s="28">
        <v>45007</v>
      </c>
      <c r="L3592">
        <v>106</v>
      </c>
      <c r="M3592">
        <v>0</v>
      </c>
      <c r="N3592">
        <v>1</v>
      </c>
      <c r="O3592">
        <v>2.4</v>
      </c>
      <c r="P3592" t="s">
        <v>14507</v>
      </c>
      <c r="Q3592">
        <f t="shared" si="56"/>
        <v>17000</v>
      </c>
      <c r="R3592">
        <f>IF(COUNTIF($A$2:A3592,A3592)=1,Q3592,"")</f>
        <v>17000</v>
      </c>
    </row>
    <row r="3593" spans="1:18">
      <c r="A3593" t="s">
        <v>5640</v>
      </c>
      <c r="B3593" t="s">
        <v>8594</v>
      </c>
      <c r="C3593" t="s">
        <v>14683</v>
      </c>
      <c r="D3593" t="s">
        <v>73</v>
      </c>
      <c r="E3593" t="s">
        <v>14509</v>
      </c>
      <c r="F3593" t="s">
        <v>19899</v>
      </c>
      <c r="G3593" t="s">
        <v>14588</v>
      </c>
      <c r="H3593" t="s">
        <v>14580</v>
      </c>
      <c r="I3593" t="s">
        <v>1219</v>
      </c>
      <c r="J3593" s="28">
        <v>45515</v>
      </c>
      <c r="K3593" s="28"/>
      <c r="M3593">
        <v>0</v>
      </c>
      <c r="N3593">
        <v>1</v>
      </c>
      <c r="O3593">
        <v>29.3</v>
      </c>
      <c r="P3593" t="s">
        <v>14516</v>
      </c>
      <c r="Q3593">
        <f t="shared" si="56"/>
        <v>12450</v>
      </c>
      <c r="R3593">
        <f>IF(COUNTIF($A$2:A3593,A3593)=1,Q3593,"")</f>
        <v>12450</v>
      </c>
    </row>
    <row r="3594" spans="1:18">
      <c r="A3594" t="s">
        <v>10216</v>
      </c>
      <c r="B3594" t="s">
        <v>300</v>
      </c>
      <c r="C3594" t="s">
        <v>14980</v>
      </c>
      <c r="D3594" t="s">
        <v>60</v>
      </c>
      <c r="E3594" t="s">
        <v>14509</v>
      </c>
      <c r="F3594" t="s">
        <v>19900</v>
      </c>
      <c r="G3594" t="s">
        <v>67</v>
      </c>
      <c r="H3594" t="s">
        <v>14532</v>
      </c>
      <c r="I3594" t="s">
        <v>279</v>
      </c>
      <c r="J3594" s="28">
        <v>45659</v>
      </c>
      <c r="K3594" s="28"/>
      <c r="M3594">
        <v>0</v>
      </c>
      <c r="N3594">
        <v>1</v>
      </c>
      <c r="O3594">
        <v>0</v>
      </c>
      <c r="P3594" t="s">
        <v>14516</v>
      </c>
      <c r="Q3594">
        <f t="shared" si="56"/>
        <v>10639</v>
      </c>
      <c r="R3594">
        <f>IF(COUNTIF($A$2:A3594,A3594)=1,Q3594,"")</f>
        <v>10639</v>
      </c>
    </row>
    <row r="3595" spans="1:18">
      <c r="A3595" t="s">
        <v>12934</v>
      </c>
      <c r="B3595" t="s">
        <v>4499</v>
      </c>
      <c r="C3595" t="s">
        <v>3098</v>
      </c>
      <c r="D3595" t="s">
        <v>73</v>
      </c>
      <c r="E3595" t="s">
        <v>14509</v>
      </c>
      <c r="F3595" t="s">
        <v>19901</v>
      </c>
      <c r="G3595" t="s">
        <v>14588</v>
      </c>
      <c r="H3595" t="s">
        <v>14560</v>
      </c>
      <c r="I3595" t="s">
        <v>1268</v>
      </c>
      <c r="J3595" s="28">
        <v>45758</v>
      </c>
      <c r="K3595" s="28"/>
      <c r="M3595">
        <v>0</v>
      </c>
      <c r="N3595">
        <v>1</v>
      </c>
      <c r="O3595">
        <v>18.3</v>
      </c>
      <c r="P3595" t="s">
        <v>14550</v>
      </c>
      <c r="Q3595">
        <f t="shared" si="56"/>
        <v>25365</v>
      </c>
      <c r="R3595">
        <f>IF(COUNTIF($A$2:A3595,A3595)=1,Q3595,"")</f>
        <v>25365</v>
      </c>
    </row>
    <row r="3596" spans="1:18">
      <c r="A3596" t="s">
        <v>9031</v>
      </c>
      <c r="B3596" t="s">
        <v>1354</v>
      </c>
      <c r="C3596" t="s">
        <v>3098</v>
      </c>
      <c r="D3596" t="s">
        <v>60</v>
      </c>
      <c r="E3596" t="s">
        <v>14504</v>
      </c>
      <c r="F3596" t="s">
        <v>19902</v>
      </c>
      <c r="G3596" t="s">
        <v>67</v>
      </c>
      <c r="H3596" t="s">
        <v>14545</v>
      </c>
      <c r="I3596" t="s">
        <v>278</v>
      </c>
      <c r="J3596" s="28">
        <v>45615</v>
      </c>
      <c r="K3596" s="28"/>
      <c r="M3596">
        <v>0</v>
      </c>
      <c r="N3596">
        <v>1</v>
      </c>
      <c r="O3596">
        <v>9.4</v>
      </c>
      <c r="P3596" t="s">
        <v>14516</v>
      </c>
      <c r="Q3596">
        <f t="shared" si="56"/>
        <v>10412</v>
      </c>
      <c r="R3596">
        <f>IF(COUNTIF($A$2:A3596,A3596)=1,Q3596,"")</f>
        <v>10412</v>
      </c>
    </row>
    <row r="3597" spans="1:18">
      <c r="A3597" t="s">
        <v>19903</v>
      </c>
      <c r="B3597" t="s">
        <v>2591</v>
      </c>
      <c r="C3597" t="s">
        <v>14722</v>
      </c>
      <c r="D3597" t="s">
        <v>119</v>
      </c>
      <c r="E3597" t="s">
        <v>14504</v>
      </c>
      <c r="F3597" t="s">
        <v>19904</v>
      </c>
      <c r="G3597" t="s">
        <v>80</v>
      </c>
      <c r="H3597" t="s">
        <v>14511</v>
      </c>
      <c r="I3597" t="s">
        <v>597</v>
      </c>
      <c r="J3597" s="28">
        <v>45193</v>
      </c>
      <c r="K3597" s="28"/>
      <c r="M3597">
        <v>0</v>
      </c>
      <c r="N3597">
        <v>1</v>
      </c>
      <c r="O3597">
        <v>18.7</v>
      </c>
      <c r="P3597" t="s">
        <v>14550</v>
      </c>
      <c r="Q3597">
        <f t="shared" si="56"/>
        <v>9199</v>
      </c>
      <c r="R3597">
        <f>IF(COUNTIF($A$2:A3597,A3597)=1,Q3597,"")</f>
        <v>9199</v>
      </c>
    </row>
    <row r="3598" spans="1:18">
      <c r="A3598" t="s">
        <v>8322</v>
      </c>
      <c r="B3598" t="s">
        <v>2441</v>
      </c>
      <c r="C3598" t="s">
        <v>15291</v>
      </c>
      <c r="D3598" t="s">
        <v>119</v>
      </c>
      <c r="E3598" t="s">
        <v>14522</v>
      </c>
      <c r="F3598" t="s">
        <v>19905</v>
      </c>
      <c r="G3598" t="s">
        <v>74</v>
      </c>
      <c r="H3598" t="s">
        <v>14527</v>
      </c>
      <c r="I3598" t="s">
        <v>436</v>
      </c>
      <c r="J3598" s="28">
        <v>45364</v>
      </c>
      <c r="K3598" s="28"/>
      <c r="M3598">
        <v>0</v>
      </c>
      <c r="N3598">
        <v>1</v>
      </c>
      <c r="O3598">
        <v>25</v>
      </c>
      <c r="P3598" t="s">
        <v>14550</v>
      </c>
      <c r="Q3598">
        <f t="shared" si="56"/>
        <v>12231</v>
      </c>
      <c r="R3598">
        <f>IF(COUNTIF($A$2:A3598,A3598)=1,Q3598,"")</f>
        <v>12231</v>
      </c>
    </row>
    <row r="3599" spans="1:18">
      <c r="A3599" t="s">
        <v>10543</v>
      </c>
      <c r="B3599" t="s">
        <v>2511</v>
      </c>
      <c r="C3599" t="s">
        <v>15471</v>
      </c>
      <c r="D3599" t="s">
        <v>52</v>
      </c>
      <c r="E3599" t="s">
        <v>14558</v>
      </c>
      <c r="F3599" t="s">
        <v>19906</v>
      </c>
      <c r="G3599" t="s">
        <v>133</v>
      </c>
      <c r="H3599" t="s">
        <v>14565</v>
      </c>
      <c r="I3599" t="s">
        <v>1885</v>
      </c>
      <c r="J3599" s="28">
        <v>45728</v>
      </c>
      <c r="K3599" s="28">
        <v>45769</v>
      </c>
      <c r="L3599">
        <v>145</v>
      </c>
      <c r="M3599">
        <v>0</v>
      </c>
      <c r="N3599">
        <v>1</v>
      </c>
      <c r="O3599">
        <v>16.5</v>
      </c>
      <c r="P3599" t="s">
        <v>14507</v>
      </c>
      <c r="Q3599">
        <f t="shared" si="56"/>
        <v>150754</v>
      </c>
      <c r="R3599">
        <f>IF(COUNTIF($A$2:A3599,A3599)=1,Q3599,"")</f>
        <v>150754</v>
      </c>
    </row>
    <row r="3600" spans="1:18">
      <c r="A3600" t="s">
        <v>19907</v>
      </c>
      <c r="B3600" t="s">
        <v>1950</v>
      </c>
      <c r="C3600" t="s">
        <v>14969</v>
      </c>
      <c r="D3600" t="s">
        <v>100</v>
      </c>
      <c r="E3600" t="s">
        <v>14558</v>
      </c>
      <c r="F3600" t="s">
        <v>19908</v>
      </c>
      <c r="G3600" t="s">
        <v>67</v>
      </c>
      <c r="H3600" t="s">
        <v>15103</v>
      </c>
      <c r="I3600" t="s">
        <v>827</v>
      </c>
      <c r="J3600" s="28">
        <v>45670</v>
      </c>
      <c r="K3600" s="28">
        <v>45707</v>
      </c>
      <c r="L3600">
        <v>63</v>
      </c>
      <c r="M3600">
        <v>0</v>
      </c>
      <c r="N3600">
        <v>1</v>
      </c>
      <c r="O3600">
        <v>14.9</v>
      </c>
      <c r="P3600" t="s">
        <v>14550</v>
      </c>
      <c r="Q3600">
        <f t="shared" si="56"/>
        <v>8701</v>
      </c>
      <c r="R3600">
        <f>IF(COUNTIF($A$2:A3600,A3600)=1,Q3600,"")</f>
        <v>8701</v>
      </c>
    </row>
    <row r="3601" spans="1:18">
      <c r="A3601" t="s">
        <v>8760</v>
      </c>
      <c r="B3601" t="s">
        <v>79</v>
      </c>
      <c r="C3601" t="s">
        <v>16326</v>
      </c>
      <c r="D3601" t="s">
        <v>52</v>
      </c>
      <c r="E3601" t="s">
        <v>14558</v>
      </c>
      <c r="F3601" t="s">
        <v>19909</v>
      </c>
      <c r="G3601" t="s">
        <v>14519</v>
      </c>
      <c r="H3601" t="s">
        <v>14917</v>
      </c>
      <c r="I3601" t="s">
        <v>357</v>
      </c>
      <c r="J3601" s="28">
        <v>45636</v>
      </c>
      <c r="K3601" s="28">
        <v>45634</v>
      </c>
      <c r="L3601">
        <v>156</v>
      </c>
      <c r="M3601">
        <v>0</v>
      </c>
      <c r="N3601">
        <v>1</v>
      </c>
      <c r="P3601" t="s">
        <v>14507</v>
      </c>
      <c r="Q3601">
        <f t="shared" si="56"/>
        <v>173854</v>
      </c>
      <c r="R3601">
        <f>IF(COUNTIF($A$2:A3601,A3601)=1,Q3601,"")</f>
        <v>173854</v>
      </c>
    </row>
    <row r="3602" spans="1:18">
      <c r="A3602" t="s">
        <v>5975</v>
      </c>
      <c r="B3602" t="s">
        <v>5660</v>
      </c>
      <c r="C3602" t="s">
        <v>17072</v>
      </c>
      <c r="D3602" t="s">
        <v>100</v>
      </c>
      <c r="E3602" t="s">
        <v>14517</v>
      </c>
      <c r="F3602" t="s">
        <v>19910</v>
      </c>
      <c r="G3602" t="s">
        <v>53</v>
      </c>
      <c r="H3602" t="s">
        <v>14635</v>
      </c>
      <c r="I3602" t="s">
        <v>935</v>
      </c>
      <c r="J3602" s="28">
        <v>44948</v>
      </c>
      <c r="K3602" s="28"/>
      <c r="M3602">
        <v>0</v>
      </c>
      <c r="N3602">
        <v>1</v>
      </c>
      <c r="O3602">
        <v>6.9</v>
      </c>
      <c r="P3602" t="s">
        <v>14507</v>
      </c>
      <c r="Q3602">
        <f t="shared" si="56"/>
        <v>1846</v>
      </c>
      <c r="R3602">
        <f>IF(COUNTIF($A$2:A3602,A3602)=1,Q3602,"")</f>
        <v>1846</v>
      </c>
    </row>
    <row r="3603" spans="1:18">
      <c r="A3603" t="s">
        <v>19911</v>
      </c>
      <c r="B3603" t="s">
        <v>4750</v>
      </c>
      <c r="C3603" t="s">
        <v>16556</v>
      </c>
      <c r="D3603" t="s">
        <v>52</v>
      </c>
      <c r="E3603" t="s">
        <v>14590</v>
      </c>
      <c r="F3603" t="s">
        <v>19912</v>
      </c>
      <c r="G3603" t="s">
        <v>133</v>
      </c>
      <c r="H3603" t="s">
        <v>14511</v>
      </c>
      <c r="I3603" t="s">
        <v>2195</v>
      </c>
      <c r="J3603" s="28">
        <v>45289</v>
      </c>
      <c r="K3603" s="28"/>
      <c r="M3603">
        <v>0</v>
      </c>
      <c r="N3603">
        <v>1</v>
      </c>
      <c r="O3603">
        <v>19.100000000000001</v>
      </c>
      <c r="P3603" t="s">
        <v>14516</v>
      </c>
      <c r="Q3603">
        <f t="shared" si="56"/>
        <v>211547</v>
      </c>
      <c r="R3603">
        <f>IF(COUNTIF($A$2:A3603,A3603)=1,Q3603,"")</f>
        <v>211547</v>
      </c>
    </row>
    <row r="3604" spans="1:18">
      <c r="A3604" t="s">
        <v>3559</v>
      </c>
      <c r="B3604" t="s">
        <v>1733</v>
      </c>
      <c r="C3604" t="s">
        <v>16073</v>
      </c>
      <c r="D3604" t="s">
        <v>60</v>
      </c>
      <c r="E3604" t="s">
        <v>14558</v>
      </c>
      <c r="F3604" t="s">
        <v>19913</v>
      </c>
      <c r="G3604" t="s">
        <v>133</v>
      </c>
      <c r="H3604" t="s">
        <v>14635</v>
      </c>
      <c r="I3604" t="s">
        <v>2102</v>
      </c>
      <c r="J3604" s="28">
        <v>44843</v>
      </c>
      <c r="K3604" s="28">
        <v>44896</v>
      </c>
      <c r="L3604">
        <v>114</v>
      </c>
      <c r="M3604">
        <v>0</v>
      </c>
      <c r="N3604">
        <v>1</v>
      </c>
      <c r="O3604">
        <v>7.2</v>
      </c>
      <c r="P3604" t="s">
        <v>14524</v>
      </c>
      <c r="Q3604">
        <f t="shared" si="56"/>
        <v>14545</v>
      </c>
      <c r="R3604">
        <f>IF(COUNTIF($A$2:A3604,A3604)=1,Q3604,"")</f>
        <v>14545</v>
      </c>
    </row>
    <row r="3605" spans="1:18">
      <c r="A3605" t="s">
        <v>5509</v>
      </c>
      <c r="B3605" t="s">
        <v>8618</v>
      </c>
      <c r="C3605" t="s">
        <v>15742</v>
      </c>
      <c r="D3605" t="s">
        <v>100</v>
      </c>
      <c r="E3605" t="s">
        <v>14590</v>
      </c>
      <c r="F3605" t="s">
        <v>14830</v>
      </c>
      <c r="G3605" t="s">
        <v>61</v>
      </c>
      <c r="H3605" t="s">
        <v>14580</v>
      </c>
      <c r="I3605" t="s">
        <v>1242</v>
      </c>
      <c r="J3605" s="28">
        <v>45489</v>
      </c>
      <c r="K3605" s="28"/>
      <c r="M3605">
        <v>0</v>
      </c>
      <c r="N3605">
        <v>1</v>
      </c>
      <c r="O3605">
        <v>10.9</v>
      </c>
      <c r="P3605" t="s">
        <v>14524</v>
      </c>
      <c r="Q3605">
        <f t="shared" si="56"/>
        <v>6000</v>
      </c>
      <c r="R3605">
        <f>IF(COUNTIF($A$2:A3605,A3605)=1,Q3605,"")</f>
        <v>6000</v>
      </c>
    </row>
    <row r="3606" spans="1:18">
      <c r="A3606" t="s">
        <v>19914</v>
      </c>
      <c r="B3606" t="s">
        <v>3407</v>
      </c>
      <c r="C3606" t="s">
        <v>3098</v>
      </c>
      <c r="D3606" t="s">
        <v>119</v>
      </c>
      <c r="E3606" t="s">
        <v>14517</v>
      </c>
      <c r="F3606" t="s">
        <v>19915</v>
      </c>
      <c r="G3606" t="s">
        <v>133</v>
      </c>
      <c r="H3606" t="s">
        <v>14532</v>
      </c>
      <c r="I3606" t="s">
        <v>13341</v>
      </c>
      <c r="J3606" s="28">
        <v>45090</v>
      </c>
      <c r="K3606" s="28"/>
      <c r="M3606">
        <v>0</v>
      </c>
      <c r="N3606">
        <v>1</v>
      </c>
      <c r="O3606">
        <v>8.3000000000000007</v>
      </c>
      <c r="P3606" t="s">
        <v>14507</v>
      </c>
      <c r="Q3606">
        <f t="shared" si="56"/>
        <v>12481</v>
      </c>
      <c r="R3606">
        <f>IF(COUNTIF($A$2:A3606,A3606)=1,Q3606,"")</f>
        <v>12481</v>
      </c>
    </row>
    <row r="3607" spans="1:18">
      <c r="A3607" t="s">
        <v>19916</v>
      </c>
      <c r="B3607" t="s">
        <v>1201</v>
      </c>
      <c r="C3607" t="s">
        <v>16225</v>
      </c>
      <c r="D3607" t="s">
        <v>52</v>
      </c>
      <c r="E3607" t="s">
        <v>14504</v>
      </c>
      <c r="F3607" t="s">
        <v>19917</v>
      </c>
      <c r="G3607" t="s">
        <v>14588</v>
      </c>
      <c r="H3607" t="s">
        <v>14571</v>
      </c>
      <c r="I3607" t="s">
        <v>4660</v>
      </c>
      <c r="J3607" s="28">
        <v>45503</v>
      </c>
      <c r="K3607" s="28"/>
      <c r="M3607">
        <v>0</v>
      </c>
      <c r="N3607">
        <v>1</v>
      </c>
      <c r="O3607">
        <v>18.399999999999999</v>
      </c>
      <c r="P3607" t="s">
        <v>14516</v>
      </c>
      <c r="Q3607">
        <f t="shared" si="56"/>
        <v>84555</v>
      </c>
      <c r="R3607">
        <f>IF(COUNTIF($A$2:A3607,A3607)=1,Q3607,"")</f>
        <v>84555</v>
      </c>
    </row>
    <row r="3608" spans="1:18">
      <c r="A3608" t="s">
        <v>19918</v>
      </c>
      <c r="B3608" t="s">
        <v>895</v>
      </c>
      <c r="C3608" t="s">
        <v>15076</v>
      </c>
      <c r="D3608" t="s">
        <v>52</v>
      </c>
      <c r="E3608" t="s">
        <v>14522</v>
      </c>
      <c r="F3608" t="s">
        <v>19919</v>
      </c>
      <c r="G3608" t="s">
        <v>14519</v>
      </c>
      <c r="H3608" t="s">
        <v>14537</v>
      </c>
      <c r="I3608" t="s">
        <v>106</v>
      </c>
      <c r="J3608" s="28">
        <v>44793</v>
      </c>
      <c r="K3608" s="28"/>
      <c r="M3608">
        <v>0</v>
      </c>
      <c r="N3608">
        <v>1</v>
      </c>
      <c r="O3608">
        <v>29.4</v>
      </c>
      <c r="P3608" t="s">
        <v>14512</v>
      </c>
      <c r="Q3608">
        <f t="shared" si="56"/>
        <v>112913</v>
      </c>
      <c r="R3608">
        <f>IF(COUNTIF($A$2:A3608,A3608)=1,Q3608,"")</f>
        <v>112913</v>
      </c>
    </row>
    <row r="3609" spans="1:18">
      <c r="A3609" t="s">
        <v>19920</v>
      </c>
      <c r="B3609" t="s">
        <v>3693</v>
      </c>
      <c r="C3609" t="s">
        <v>16095</v>
      </c>
      <c r="D3609" t="s">
        <v>60</v>
      </c>
      <c r="E3609" t="s">
        <v>14509</v>
      </c>
      <c r="F3609" t="s">
        <v>19921</v>
      </c>
      <c r="G3609" t="s">
        <v>61</v>
      </c>
      <c r="H3609" t="s">
        <v>14506</v>
      </c>
      <c r="I3609" t="s">
        <v>3059</v>
      </c>
      <c r="J3609" s="28">
        <v>45190</v>
      </c>
      <c r="K3609" s="28"/>
      <c r="M3609">
        <v>0</v>
      </c>
      <c r="N3609">
        <v>1</v>
      </c>
      <c r="O3609">
        <v>9.5</v>
      </c>
      <c r="P3609" t="s">
        <v>14524</v>
      </c>
      <c r="Q3609">
        <f t="shared" si="56"/>
        <v>20538</v>
      </c>
      <c r="R3609">
        <f>IF(COUNTIF($A$2:A3609,A3609)=1,Q3609,"")</f>
        <v>20538</v>
      </c>
    </row>
    <row r="3610" spans="1:18">
      <c r="A3610" t="s">
        <v>4683</v>
      </c>
      <c r="B3610" t="s">
        <v>4325</v>
      </c>
      <c r="C3610" t="s">
        <v>3098</v>
      </c>
      <c r="D3610" t="s">
        <v>73</v>
      </c>
      <c r="E3610" t="s">
        <v>14558</v>
      </c>
      <c r="F3610" t="s">
        <v>19922</v>
      </c>
      <c r="G3610" t="s">
        <v>74</v>
      </c>
      <c r="H3610" t="s">
        <v>14553</v>
      </c>
      <c r="I3610" t="s">
        <v>1874</v>
      </c>
      <c r="J3610" s="28">
        <v>44957</v>
      </c>
      <c r="K3610" s="28">
        <v>44902</v>
      </c>
      <c r="L3610">
        <v>79</v>
      </c>
      <c r="M3610">
        <v>0</v>
      </c>
      <c r="N3610">
        <v>1</v>
      </c>
      <c r="O3610">
        <v>1.3</v>
      </c>
      <c r="P3610" t="s">
        <v>14507</v>
      </c>
      <c r="Q3610">
        <f t="shared" si="56"/>
        <v>29812</v>
      </c>
      <c r="R3610">
        <f>IF(COUNTIF($A$2:A3610,A3610)=1,Q3610,"")</f>
        <v>29812</v>
      </c>
    </row>
    <row r="3611" spans="1:18">
      <c r="A3611" t="s">
        <v>19923</v>
      </c>
      <c r="B3611" t="s">
        <v>2558</v>
      </c>
      <c r="C3611" t="s">
        <v>15910</v>
      </c>
      <c r="D3611" t="s">
        <v>60</v>
      </c>
      <c r="E3611" t="s">
        <v>14504</v>
      </c>
      <c r="F3611" t="s">
        <v>19924</v>
      </c>
      <c r="G3611" t="s">
        <v>133</v>
      </c>
      <c r="H3611" t="s">
        <v>14560</v>
      </c>
      <c r="I3611" t="s">
        <v>826</v>
      </c>
      <c r="J3611" s="28">
        <v>45615</v>
      </c>
      <c r="K3611" s="28"/>
      <c r="M3611">
        <v>0</v>
      </c>
      <c r="N3611">
        <v>1</v>
      </c>
      <c r="O3611">
        <v>22.6</v>
      </c>
      <c r="P3611" t="s">
        <v>14507</v>
      </c>
      <c r="Q3611">
        <f t="shared" si="56"/>
        <v>9882</v>
      </c>
      <c r="R3611">
        <f>IF(COUNTIF($A$2:A3611,A3611)=1,Q3611,"")</f>
        <v>9882</v>
      </c>
    </row>
    <row r="3612" spans="1:18">
      <c r="A3612" t="s">
        <v>10432</v>
      </c>
      <c r="B3612" t="s">
        <v>2389</v>
      </c>
      <c r="C3612" t="s">
        <v>15632</v>
      </c>
      <c r="D3612" t="s">
        <v>73</v>
      </c>
      <c r="E3612" t="s">
        <v>14517</v>
      </c>
      <c r="F3612" t="s">
        <v>19925</v>
      </c>
      <c r="G3612" t="s">
        <v>14588</v>
      </c>
      <c r="H3612" t="s">
        <v>14574</v>
      </c>
      <c r="I3612" t="s">
        <v>247</v>
      </c>
      <c r="J3612" s="28">
        <v>45553</v>
      </c>
      <c r="K3612" s="28"/>
      <c r="M3612">
        <v>0</v>
      </c>
      <c r="N3612">
        <v>1</v>
      </c>
      <c r="O3612">
        <v>30.2</v>
      </c>
      <c r="P3612" t="s">
        <v>14507</v>
      </c>
      <c r="Q3612">
        <f t="shared" si="56"/>
        <v>21878</v>
      </c>
      <c r="R3612">
        <f>IF(COUNTIF($A$2:A3612,A3612)=1,Q3612,"")</f>
        <v>21878</v>
      </c>
    </row>
    <row r="3613" spans="1:18">
      <c r="A3613" t="s">
        <v>4795</v>
      </c>
      <c r="B3613" t="s">
        <v>2389</v>
      </c>
      <c r="C3613" t="s">
        <v>15600</v>
      </c>
      <c r="D3613" t="s">
        <v>119</v>
      </c>
      <c r="E3613" t="s">
        <v>14543</v>
      </c>
      <c r="F3613" t="s">
        <v>19926</v>
      </c>
      <c r="G3613" t="s">
        <v>74</v>
      </c>
      <c r="H3613" t="s">
        <v>14511</v>
      </c>
      <c r="I3613" t="s">
        <v>19927</v>
      </c>
      <c r="J3613" s="28">
        <v>44745</v>
      </c>
      <c r="K3613" s="28">
        <v>44767</v>
      </c>
      <c r="L3613">
        <v>161</v>
      </c>
      <c r="M3613">
        <v>0</v>
      </c>
      <c r="N3613">
        <v>1</v>
      </c>
      <c r="O3613">
        <v>12.4</v>
      </c>
      <c r="P3613" t="s">
        <v>14512</v>
      </c>
      <c r="Q3613">
        <f t="shared" si="56"/>
        <v>8571</v>
      </c>
      <c r="R3613">
        <f>IF(COUNTIF($A$2:A3613,A3613)=1,Q3613,"")</f>
        <v>8571</v>
      </c>
    </row>
    <row r="3614" spans="1:18">
      <c r="A3614" t="s">
        <v>5571</v>
      </c>
      <c r="B3614" t="s">
        <v>678</v>
      </c>
      <c r="C3614" t="s">
        <v>3098</v>
      </c>
      <c r="D3614" t="s">
        <v>52</v>
      </c>
      <c r="E3614" t="s">
        <v>14558</v>
      </c>
      <c r="F3614" t="s">
        <v>19928</v>
      </c>
      <c r="G3614" t="s">
        <v>14588</v>
      </c>
      <c r="H3614" t="s">
        <v>14560</v>
      </c>
      <c r="I3614" t="s">
        <v>360</v>
      </c>
      <c r="J3614" s="28">
        <v>45331</v>
      </c>
      <c r="K3614" s="28">
        <v>45296</v>
      </c>
      <c r="L3614">
        <v>51</v>
      </c>
      <c r="M3614">
        <v>0</v>
      </c>
      <c r="N3614">
        <v>1</v>
      </c>
      <c r="O3614">
        <v>17.899999999999999</v>
      </c>
      <c r="P3614" t="s">
        <v>14507</v>
      </c>
      <c r="Q3614">
        <f t="shared" si="56"/>
        <v>66000</v>
      </c>
      <c r="R3614">
        <f>IF(COUNTIF($A$2:A3614,A3614)=1,Q3614,"")</f>
        <v>66000</v>
      </c>
    </row>
    <row r="3615" spans="1:18">
      <c r="A3615" t="s">
        <v>10176</v>
      </c>
      <c r="B3615" t="s">
        <v>563</v>
      </c>
      <c r="C3615" t="s">
        <v>3098</v>
      </c>
      <c r="D3615" t="s">
        <v>119</v>
      </c>
      <c r="E3615" t="s">
        <v>14590</v>
      </c>
      <c r="F3615" t="s">
        <v>18105</v>
      </c>
      <c r="G3615" t="s">
        <v>90</v>
      </c>
      <c r="H3615" t="s">
        <v>14530</v>
      </c>
      <c r="I3615" t="s">
        <v>5433</v>
      </c>
      <c r="J3615" s="28">
        <v>45315</v>
      </c>
      <c r="K3615" s="28"/>
      <c r="M3615">
        <v>0</v>
      </c>
      <c r="N3615">
        <v>1</v>
      </c>
      <c r="O3615">
        <v>9.6</v>
      </c>
      <c r="P3615" t="s">
        <v>14516</v>
      </c>
      <c r="Q3615">
        <f t="shared" si="56"/>
        <v>3462</v>
      </c>
      <c r="R3615">
        <f>IF(COUNTIF($A$2:A3615,A3615)=1,Q3615,"")</f>
        <v>3462</v>
      </c>
    </row>
    <row r="3616" spans="1:18">
      <c r="A3616" t="s">
        <v>7824</v>
      </c>
      <c r="B3616" t="s">
        <v>5503</v>
      </c>
      <c r="C3616" t="s">
        <v>14538</v>
      </c>
      <c r="D3616" t="s">
        <v>52</v>
      </c>
      <c r="E3616" t="s">
        <v>14558</v>
      </c>
      <c r="F3616" t="s">
        <v>19929</v>
      </c>
      <c r="G3616" t="s">
        <v>133</v>
      </c>
      <c r="H3616" t="s">
        <v>15934</v>
      </c>
      <c r="I3616" t="s">
        <v>897</v>
      </c>
      <c r="J3616" s="28">
        <v>44949</v>
      </c>
      <c r="K3616" s="28">
        <v>44934</v>
      </c>
      <c r="L3616">
        <v>141</v>
      </c>
      <c r="M3616">
        <v>0</v>
      </c>
      <c r="N3616">
        <v>1</v>
      </c>
      <c r="O3616">
        <v>7.1</v>
      </c>
      <c r="P3616" t="s">
        <v>14516</v>
      </c>
      <c r="Q3616">
        <f t="shared" si="56"/>
        <v>162170</v>
      </c>
      <c r="R3616">
        <f>IF(COUNTIF($A$2:A3616,A3616)=1,Q3616,"")</f>
        <v>162170</v>
      </c>
    </row>
    <row r="3617" spans="1:18">
      <c r="A3617" t="s">
        <v>6316</v>
      </c>
      <c r="B3617" t="s">
        <v>9310</v>
      </c>
      <c r="C3617" t="s">
        <v>15314</v>
      </c>
      <c r="D3617" t="s">
        <v>60</v>
      </c>
      <c r="E3617" t="s">
        <v>14590</v>
      </c>
      <c r="F3617" t="s">
        <v>19930</v>
      </c>
      <c r="G3617" t="s">
        <v>14588</v>
      </c>
      <c r="H3617" t="s">
        <v>14545</v>
      </c>
      <c r="I3617" t="s">
        <v>19931</v>
      </c>
      <c r="J3617" s="28">
        <v>44936</v>
      </c>
      <c r="K3617" s="28"/>
      <c r="M3617">
        <v>0</v>
      </c>
      <c r="N3617">
        <v>1</v>
      </c>
      <c r="O3617">
        <v>0.4</v>
      </c>
      <c r="P3617" t="s">
        <v>14516</v>
      </c>
      <c r="Q3617">
        <f t="shared" si="56"/>
        <v>10999</v>
      </c>
      <c r="R3617">
        <f>IF(COUNTIF($A$2:A3617,A3617)=1,Q3617,"")</f>
        <v>10999</v>
      </c>
    </row>
    <row r="3618" spans="1:18">
      <c r="A3618" t="s">
        <v>8225</v>
      </c>
      <c r="B3618" t="s">
        <v>14578</v>
      </c>
      <c r="C3618" t="s">
        <v>15908</v>
      </c>
      <c r="D3618" t="s">
        <v>73</v>
      </c>
      <c r="E3618" t="s">
        <v>14543</v>
      </c>
      <c r="F3618" t="s">
        <v>15084</v>
      </c>
      <c r="G3618" t="s">
        <v>14519</v>
      </c>
      <c r="H3618" t="s">
        <v>14506</v>
      </c>
      <c r="I3618" t="s">
        <v>237</v>
      </c>
      <c r="J3618" s="28">
        <v>45550</v>
      </c>
      <c r="K3618" s="28">
        <v>45569</v>
      </c>
      <c r="L3618">
        <v>79</v>
      </c>
      <c r="M3618">
        <v>1</v>
      </c>
      <c r="N3618">
        <v>1</v>
      </c>
      <c r="O3618">
        <v>28.6</v>
      </c>
      <c r="P3618" t="s">
        <v>14524</v>
      </c>
      <c r="Q3618">
        <f t="shared" si="56"/>
        <v>39000</v>
      </c>
      <c r="R3618">
        <f>IF(COUNTIF($A$2:A3618,A3618)=1,Q3618,"")</f>
        <v>39000</v>
      </c>
    </row>
    <row r="3619" spans="1:18">
      <c r="A3619" t="s">
        <v>19932</v>
      </c>
      <c r="B3619" t="s">
        <v>2072</v>
      </c>
      <c r="C3619" t="s">
        <v>15620</v>
      </c>
      <c r="D3619" t="s">
        <v>60</v>
      </c>
      <c r="E3619" t="s">
        <v>14558</v>
      </c>
      <c r="F3619" t="s">
        <v>19933</v>
      </c>
      <c r="G3619" t="s">
        <v>14588</v>
      </c>
      <c r="H3619" t="s">
        <v>14511</v>
      </c>
      <c r="I3619" t="s">
        <v>2906</v>
      </c>
      <c r="J3619" s="28">
        <v>45136</v>
      </c>
      <c r="K3619" s="28">
        <v>45196</v>
      </c>
      <c r="L3619">
        <v>160</v>
      </c>
      <c r="M3619">
        <v>0</v>
      </c>
      <c r="N3619">
        <v>1</v>
      </c>
      <c r="O3619">
        <v>31.8</v>
      </c>
      <c r="P3619" t="s">
        <v>14512</v>
      </c>
      <c r="Q3619">
        <f t="shared" si="56"/>
        <v>7081</v>
      </c>
      <c r="R3619">
        <f>IF(COUNTIF($A$2:A3619,A3619)=1,Q3619,"")</f>
        <v>7081</v>
      </c>
    </row>
    <row r="3620" spans="1:18">
      <c r="A3620" t="s">
        <v>19934</v>
      </c>
      <c r="B3620" t="s">
        <v>2265</v>
      </c>
      <c r="C3620" t="s">
        <v>3098</v>
      </c>
      <c r="D3620" t="s">
        <v>52</v>
      </c>
      <c r="E3620" t="s">
        <v>14543</v>
      </c>
      <c r="F3620" t="s">
        <v>19935</v>
      </c>
      <c r="G3620" t="s">
        <v>74</v>
      </c>
      <c r="H3620" t="s">
        <v>14540</v>
      </c>
      <c r="I3620" t="s">
        <v>886</v>
      </c>
      <c r="J3620" s="28">
        <v>45423</v>
      </c>
      <c r="K3620" s="28">
        <v>45439</v>
      </c>
      <c r="L3620">
        <v>99</v>
      </c>
      <c r="M3620">
        <v>0</v>
      </c>
      <c r="N3620">
        <v>1</v>
      </c>
      <c r="P3620" t="s">
        <v>14550</v>
      </c>
      <c r="Q3620">
        <f t="shared" si="56"/>
        <v>112103</v>
      </c>
      <c r="R3620">
        <f>IF(COUNTIF($A$2:A3620,A3620)=1,Q3620,"")</f>
        <v>112103</v>
      </c>
    </row>
    <row r="3621" spans="1:18">
      <c r="A3621" t="s">
        <v>13794</v>
      </c>
      <c r="B3621" t="s">
        <v>6063</v>
      </c>
      <c r="C3621" t="s">
        <v>14680</v>
      </c>
      <c r="D3621" t="s">
        <v>52</v>
      </c>
      <c r="E3621" t="s">
        <v>14504</v>
      </c>
      <c r="F3621" t="s">
        <v>19936</v>
      </c>
      <c r="G3621" t="s">
        <v>133</v>
      </c>
      <c r="H3621" t="s">
        <v>14565</v>
      </c>
      <c r="I3621" t="s">
        <v>758</v>
      </c>
      <c r="J3621" s="28">
        <v>45047</v>
      </c>
      <c r="K3621" s="28"/>
      <c r="M3621">
        <v>0</v>
      </c>
      <c r="N3621">
        <v>1</v>
      </c>
      <c r="O3621">
        <v>3.4</v>
      </c>
      <c r="P3621" t="s">
        <v>14524</v>
      </c>
      <c r="Q3621">
        <f t="shared" si="56"/>
        <v>172338</v>
      </c>
      <c r="R3621">
        <f>IF(COUNTIF($A$2:A3621,A3621)=1,Q3621,"")</f>
        <v>172338</v>
      </c>
    </row>
    <row r="3622" spans="1:18">
      <c r="A3622" t="s">
        <v>14083</v>
      </c>
      <c r="B3622" t="s">
        <v>3257</v>
      </c>
      <c r="C3622" t="s">
        <v>3098</v>
      </c>
      <c r="D3622" t="s">
        <v>60</v>
      </c>
      <c r="E3622" t="s">
        <v>14522</v>
      </c>
      <c r="F3622" t="s">
        <v>19937</v>
      </c>
      <c r="G3622" t="s">
        <v>14588</v>
      </c>
      <c r="H3622" t="s">
        <v>14532</v>
      </c>
      <c r="I3622" t="s">
        <v>2284</v>
      </c>
      <c r="J3622" s="28">
        <v>45486</v>
      </c>
      <c r="K3622" s="28"/>
      <c r="M3622">
        <v>0</v>
      </c>
      <c r="N3622">
        <v>1</v>
      </c>
      <c r="O3622">
        <v>26.4</v>
      </c>
      <c r="P3622" t="s">
        <v>14516</v>
      </c>
      <c r="Q3622">
        <f t="shared" si="56"/>
        <v>18478</v>
      </c>
      <c r="R3622">
        <f>IF(COUNTIF($A$2:A3622,A3622)=1,Q3622,"")</f>
        <v>18478</v>
      </c>
    </row>
    <row r="3623" spans="1:18">
      <c r="A3623" t="s">
        <v>4516</v>
      </c>
      <c r="B3623" t="s">
        <v>4240</v>
      </c>
      <c r="C3623" t="s">
        <v>15943</v>
      </c>
      <c r="D3623" t="s">
        <v>73</v>
      </c>
      <c r="E3623" t="s">
        <v>14558</v>
      </c>
      <c r="F3623" t="s">
        <v>19938</v>
      </c>
      <c r="G3623" t="s">
        <v>74</v>
      </c>
      <c r="H3623" t="s">
        <v>14682</v>
      </c>
      <c r="I3623" t="s">
        <v>1351</v>
      </c>
      <c r="J3623" s="28">
        <v>45441</v>
      </c>
      <c r="K3623" s="28">
        <v>45471</v>
      </c>
      <c r="L3623">
        <v>129</v>
      </c>
      <c r="M3623">
        <v>0</v>
      </c>
      <c r="N3623">
        <v>1</v>
      </c>
      <c r="O3623">
        <v>21</v>
      </c>
      <c r="P3623" t="s">
        <v>14512</v>
      </c>
      <c r="Q3623">
        <f t="shared" si="56"/>
        <v>15933</v>
      </c>
      <c r="R3623">
        <f>IF(COUNTIF($A$2:A3623,A3623)=1,Q3623,"")</f>
        <v>15933</v>
      </c>
    </row>
    <row r="3624" spans="1:18">
      <c r="A3624" t="s">
        <v>19939</v>
      </c>
      <c r="B3624" t="s">
        <v>2090</v>
      </c>
      <c r="C3624" t="s">
        <v>15200</v>
      </c>
      <c r="D3624" t="s">
        <v>100</v>
      </c>
      <c r="E3624" t="s">
        <v>14590</v>
      </c>
      <c r="F3624" t="s">
        <v>14593</v>
      </c>
      <c r="G3624" t="s">
        <v>74</v>
      </c>
      <c r="H3624" t="s">
        <v>14568</v>
      </c>
      <c r="I3624" t="s">
        <v>5836</v>
      </c>
      <c r="J3624" s="28">
        <v>45111</v>
      </c>
      <c r="K3624" s="28"/>
      <c r="M3624">
        <v>0</v>
      </c>
      <c r="N3624">
        <v>1</v>
      </c>
      <c r="O3624">
        <v>20.7</v>
      </c>
      <c r="P3624" t="s">
        <v>14507</v>
      </c>
      <c r="Q3624">
        <f t="shared" si="56"/>
        <v>8000</v>
      </c>
      <c r="R3624">
        <f>IF(COUNTIF($A$2:A3624,A3624)=1,Q3624,"")</f>
        <v>8000</v>
      </c>
    </row>
    <row r="3625" spans="1:18">
      <c r="A3625" t="s">
        <v>7230</v>
      </c>
      <c r="B3625" t="s">
        <v>4083</v>
      </c>
      <c r="C3625" t="s">
        <v>3098</v>
      </c>
      <c r="D3625" t="s">
        <v>60</v>
      </c>
      <c r="E3625" t="s">
        <v>14558</v>
      </c>
      <c r="F3625" t="s">
        <v>19940</v>
      </c>
      <c r="G3625" t="s">
        <v>14588</v>
      </c>
      <c r="H3625" t="s">
        <v>14574</v>
      </c>
      <c r="I3625" t="s">
        <v>19941</v>
      </c>
      <c r="J3625" s="28">
        <v>44803</v>
      </c>
      <c r="K3625" s="28">
        <v>44937</v>
      </c>
      <c r="L3625">
        <v>165</v>
      </c>
      <c r="M3625">
        <v>0</v>
      </c>
      <c r="N3625">
        <v>1</v>
      </c>
      <c r="O3625">
        <v>12.6</v>
      </c>
      <c r="P3625" t="s">
        <v>14550</v>
      </c>
      <c r="Q3625">
        <f t="shared" si="56"/>
        <v>7887</v>
      </c>
      <c r="R3625">
        <f>IF(COUNTIF($A$2:A3625,A3625)=1,Q3625,"")</f>
        <v>7887</v>
      </c>
    </row>
    <row r="3626" spans="1:18">
      <c r="A3626" t="s">
        <v>8498</v>
      </c>
      <c r="B3626" t="s">
        <v>4514</v>
      </c>
      <c r="C3626" t="s">
        <v>16275</v>
      </c>
      <c r="D3626" t="s">
        <v>52</v>
      </c>
      <c r="E3626" t="s">
        <v>14590</v>
      </c>
      <c r="F3626" t="s">
        <v>19942</v>
      </c>
      <c r="G3626" t="s">
        <v>67</v>
      </c>
      <c r="H3626" t="s">
        <v>14540</v>
      </c>
      <c r="I3626" t="s">
        <v>2150</v>
      </c>
      <c r="J3626" s="28">
        <v>45411</v>
      </c>
      <c r="K3626" s="28"/>
      <c r="M3626">
        <v>0</v>
      </c>
      <c r="N3626">
        <v>1</v>
      </c>
      <c r="O3626">
        <v>26.9</v>
      </c>
      <c r="P3626" t="s">
        <v>14512</v>
      </c>
      <c r="Q3626">
        <f t="shared" si="56"/>
        <v>59899</v>
      </c>
      <c r="R3626">
        <f>IF(COUNTIF($A$2:A3626,A3626)=1,Q3626,"")</f>
        <v>59899</v>
      </c>
    </row>
    <row r="3627" spans="1:18">
      <c r="A3627" t="s">
        <v>7228</v>
      </c>
      <c r="B3627" t="s">
        <v>4419</v>
      </c>
      <c r="C3627" t="s">
        <v>16073</v>
      </c>
      <c r="D3627" t="s">
        <v>52</v>
      </c>
      <c r="E3627" t="s">
        <v>14543</v>
      </c>
      <c r="F3627" t="s">
        <v>19943</v>
      </c>
      <c r="G3627" t="s">
        <v>74</v>
      </c>
      <c r="H3627" t="s">
        <v>14571</v>
      </c>
      <c r="I3627" t="s">
        <v>1789</v>
      </c>
      <c r="J3627" s="28">
        <v>45125</v>
      </c>
      <c r="K3627" s="28">
        <v>45190</v>
      </c>
      <c r="L3627">
        <v>125</v>
      </c>
      <c r="M3627">
        <v>0</v>
      </c>
      <c r="N3627">
        <v>1</v>
      </c>
      <c r="O3627">
        <v>1.4</v>
      </c>
      <c r="P3627" t="s">
        <v>14507</v>
      </c>
      <c r="Q3627">
        <f t="shared" si="56"/>
        <v>134371</v>
      </c>
      <c r="R3627">
        <f>IF(COUNTIF($A$2:A3627,A3627)=1,Q3627,"")</f>
        <v>134371</v>
      </c>
    </row>
    <row r="3628" spans="1:18">
      <c r="A3628" t="s">
        <v>6394</v>
      </c>
      <c r="B3628" t="s">
        <v>3064</v>
      </c>
      <c r="C3628" t="s">
        <v>16544</v>
      </c>
      <c r="D3628" t="s">
        <v>100</v>
      </c>
      <c r="E3628" t="s">
        <v>14543</v>
      </c>
      <c r="F3628" t="s">
        <v>19944</v>
      </c>
      <c r="G3628" t="s">
        <v>14519</v>
      </c>
      <c r="H3628" t="s">
        <v>14571</v>
      </c>
      <c r="I3628" t="s">
        <v>2998</v>
      </c>
      <c r="J3628" s="28">
        <v>44752</v>
      </c>
      <c r="K3628" s="28">
        <v>44727</v>
      </c>
      <c r="L3628">
        <v>87</v>
      </c>
      <c r="M3628">
        <v>1</v>
      </c>
      <c r="N3628">
        <v>4</v>
      </c>
      <c r="O3628">
        <v>21.4</v>
      </c>
      <c r="P3628" t="s">
        <v>14524</v>
      </c>
      <c r="Q3628">
        <f t="shared" si="56"/>
        <v>8558</v>
      </c>
      <c r="R3628">
        <f>IF(COUNTIF($A$2:A3628,A3628)=1,Q3628,"")</f>
        <v>8558</v>
      </c>
    </row>
    <row r="3629" spans="1:18">
      <c r="A3629" t="s">
        <v>11582</v>
      </c>
      <c r="B3629" t="s">
        <v>9470</v>
      </c>
      <c r="C3629" t="s">
        <v>14569</v>
      </c>
      <c r="D3629" t="s">
        <v>60</v>
      </c>
      <c r="E3629" t="s">
        <v>14509</v>
      </c>
      <c r="F3629" t="s">
        <v>15108</v>
      </c>
      <c r="G3629" t="s">
        <v>90</v>
      </c>
      <c r="H3629" t="s">
        <v>14571</v>
      </c>
      <c r="I3629" t="s">
        <v>1672</v>
      </c>
      <c r="J3629" s="28">
        <v>45738</v>
      </c>
      <c r="K3629" s="28"/>
      <c r="M3629">
        <v>0</v>
      </c>
      <c r="N3629">
        <v>1</v>
      </c>
      <c r="O3629">
        <v>19.899999999999999</v>
      </c>
      <c r="P3629" t="s">
        <v>14524</v>
      </c>
      <c r="Q3629">
        <f t="shared" si="56"/>
        <v>12000</v>
      </c>
      <c r="R3629">
        <f>IF(COUNTIF($A$2:A3629,A3629)=1,Q3629,"")</f>
        <v>12000</v>
      </c>
    </row>
    <row r="3630" spans="1:18">
      <c r="A3630" t="s">
        <v>13620</v>
      </c>
      <c r="B3630" t="s">
        <v>2265</v>
      </c>
      <c r="C3630" t="s">
        <v>3098</v>
      </c>
      <c r="D3630" t="s">
        <v>60</v>
      </c>
      <c r="E3630" t="s">
        <v>14517</v>
      </c>
      <c r="F3630" t="s">
        <v>19945</v>
      </c>
      <c r="G3630" t="s">
        <v>14588</v>
      </c>
      <c r="H3630" t="s">
        <v>14506</v>
      </c>
      <c r="I3630" t="s">
        <v>313</v>
      </c>
      <c r="J3630" s="28">
        <v>44993</v>
      </c>
      <c r="K3630" s="28"/>
      <c r="M3630">
        <v>0</v>
      </c>
      <c r="N3630">
        <v>1</v>
      </c>
      <c r="O3630">
        <v>11.2</v>
      </c>
      <c r="P3630" t="s">
        <v>14512</v>
      </c>
      <c r="Q3630">
        <f t="shared" si="56"/>
        <v>21670</v>
      </c>
      <c r="R3630">
        <f>IF(COUNTIF($A$2:A3630,A3630)=1,Q3630,"")</f>
        <v>21670</v>
      </c>
    </row>
    <row r="3631" spans="1:18">
      <c r="A3631" t="s">
        <v>5522</v>
      </c>
      <c r="B3631" t="s">
        <v>9494</v>
      </c>
      <c r="C3631" t="s">
        <v>15815</v>
      </c>
      <c r="D3631" t="s">
        <v>52</v>
      </c>
      <c r="E3631" t="s">
        <v>14509</v>
      </c>
      <c r="F3631" t="s">
        <v>19946</v>
      </c>
      <c r="G3631" t="s">
        <v>67</v>
      </c>
      <c r="H3631" t="s">
        <v>14580</v>
      </c>
      <c r="I3631" t="s">
        <v>527</v>
      </c>
      <c r="J3631" s="28">
        <v>45499</v>
      </c>
      <c r="K3631" s="28"/>
      <c r="M3631">
        <v>0</v>
      </c>
      <c r="N3631">
        <v>1</v>
      </c>
      <c r="O3631">
        <v>31.8</v>
      </c>
      <c r="P3631" t="s">
        <v>14512</v>
      </c>
      <c r="Q3631">
        <f t="shared" si="56"/>
        <v>88709</v>
      </c>
      <c r="R3631">
        <f>IF(COUNTIF($A$2:A3631,A3631)=1,Q3631,"")</f>
        <v>88709</v>
      </c>
    </row>
    <row r="3632" spans="1:18">
      <c r="A3632" t="s">
        <v>6963</v>
      </c>
      <c r="B3632" t="s">
        <v>9470</v>
      </c>
      <c r="C3632" t="s">
        <v>14809</v>
      </c>
      <c r="D3632" t="s">
        <v>60</v>
      </c>
      <c r="E3632" t="s">
        <v>14522</v>
      </c>
      <c r="F3632" t="s">
        <v>19947</v>
      </c>
      <c r="G3632" t="s">
        <v>67</v>
      </c>
      <c r="H3632" t="s">
        <v>14871</v>
      </c>
      <c r="I3632" t="s">
        <v>201</v>
      </c>
      <c r="J3632" s="28">
        <v>45565</v>
      </c>
      <c r="K3632" s="28"/>
      <c r="M3632">
        <v>0</v>
      </c>
      <c r="N3632">
        <v>1</v>
      </c>
      <c r="O3632">
        <v>30.4</v>
      </c>
      <c r="P3632" t="s">
        <v>14550</v>
      </c>
      <c r="Q3632">
        <f t="shared" si="56"/>
        <v>4865</v>
      </c>
      <c r="R3632">
        <f>IF(COUNTIF($A$2:A3632,A3632)=1,Q3632,"")</f>
        <v>4865</v>
      </c>
    </row>
    <row r="3633" spans="1:18">
      <c r="A3633" t="s">
        <v>19948</v>
      </c>
      <c r="B3633" t="s">
        <v>445</v>
      </c>
      <c r="C3633" t="s">
        <v>15263</v>
      </c>
      <c r="D3633" t="s">
        <v>52</v>
      </c>
      <c r="E3633" t="s">
        <v>14558</v>
      </c>
      <c r="F3633" t="s">
        <v>19949</v>
      </c>
      <c r="G3633" t="s">
        <v>61</v>
      </c>
      <c r="H3633" t="s">
        <v>14511</v>
      </c>
      <c r="I3633" t="s">
        <v>1023</v>
      </c>
      <c r="J3633" s="28">
        <v>44807</v>
      </c>
      <c r="K3633" s="28">
        <v>44873</v>
      </c>
      <c r="L3633">
        <v>172</v>
      </c>
      <c r="M3633">
        <v>0</v>
      </c>
      <c r="N3633">
        <v>1</v>
      </c>
      <c r="O3633">
        <v>21.7</v>
      </c>
      <c r="P3633" t="s">
        <v>14550</v>
      </c>
      <c r="Q3633">
        <f t="shared" si="56"/>
        <v>103075</v>
      </c>
      <c r="R3633">
        <f>IF(COUNTIF($A$2:A3633,A3633)=1,Q3633,"")</f>
        <v>103075</v>
      </c>
    </row>
    <row r="3634" spans="1:18">
      <c r="A3634" t="s">
        <v>3770</v>
      </c>
      <c r="B3634" t="s">
        <v>2603</v>
      </c>
      <c r="C3634" t="s">
        <v>15390</v>
      </c>
      <c r="D3634" t="s">
        <v>100</v>
      </c>
      <c r="E3634" t="s">
        <v>14509</v>
      </c>
      <c r="F3634" t="s">
        <v>19950</v>
      </c>
      <c r="G3634" t="s">
        <v>53</v>
      </c>
      <c r="H3634" t="s">
        <v>14537</v>
      </c>
      <c r="I3634" t="s">
        <v>892</v>
      </c>
      <c r="J3634" s="28">
        <v>44642</v>
      </c>
      <c r="K3634" s="28"/>
      <c r="M3634">
        <v>0</v>
      </c>
      <c r="N3634">
        <v>1</v>
      </c>
      <c r="O3634">
        <v>14</v>
      </c>
      <c r="P3634" t="s">
        <v>14507</v>
      </c>
      <c r="Q3634">
        <f t="shared" si="56"/>
        <v>3322</v>
      </c>
      <c r="R3634">
        <f>IF(COUNTIF($A$2:A3634,A3634)=1,Q3634,"")</f>
        <v>3322</v>
      </c>
    </row>
    <row r="3635" spans="1:18">
      <c r="A3635" t="s">
        <v>7907</v>
      </c>
      <c r="B3635" t="s">
        <v>4261</v>
      </c>
      <c r="C3635" t="s">
        <v>15300</v>
      </c>
      <c r="D3635" t="s">
        <v>73</v>
      </c>
      <c r="E3635" t="s">
        <v>14504</v>
      </c>
      <c r="F3635" t="s">
        <v>19951</v>
      </c>
      <c r="G3635" t="s">
        <v>67</v>
      </c>
      <c r="H3635" t="s">
        <v>14568</v>
      </c>
      <c r="I3635" t="s">
        <v>3009</v>
      </c>
      <c r="J3635" s="28">
        <v>45379</v>
      </c>
      <c r="K3635" s="28"/>
      <c r="M3635">
        <v>0</v>
      </c>
      <c r="N3635">
        <v>1</v>
      </c>
      <c r="O3635">
        <v>3.3</v>
      </c>
      <c r="P3635" t="s">
        <v>14512</v>
      </c>
      <c r="Q3635">
        <f t="shared" si="56"/>
        <v>12907</v>
      </c>
      <c r="R3635">
        <f>IF(COUNTIF($A$2:A3635,A3635)=1,Q3635,"")</f>
        <v>12907</v>
      </c>
    </row>
    <row r="3636" spans="1:18">
      <c r="A3636" t="s">
        <v>6982</v>
      </c>
      <c r="B3636" t="s">
        <v>3346</v>
      </c>
      <c r="C3636" t="s">
        <v>3098</v>
      </c>
      <c r="D3636" t="s">
        <v>73</v>
      </c>
      <c r="E3636" t="s">
        <v>14522</v>
      </c>
      <c r="F3636" t="s">
        <v>18155</v>
      </c>
      <c r="G3636" t="s">
        <v>133</v>
      </c>
      <c r="H3636" t="s">
        <v>14532</v>
      </c>
      <c r="I3636" t="s">
        <v>1452</v>
      </c>
      <c r="J3636" s="28">
        <v>45082</v>
      </c>
      <c r="K3636" s="28"/>
      <c r="M3636">
        <v>0</v>
      </c>
      <c r="N3636">
        <v>1</v>
      </c>
      <c r="O3636">
        <v>1.8</v>
      </c>
      <c r="P3636" t="s">
        <v>14512</v>
      </c>
      <c r="Q3636">
        <f t="shared" si="56"/>
        <v>47000</v>
      </c>
      <c r="R3636">
        <f>IF(COUNTIF($A$2:A3636,A3636)=1,Q3636,"")</f>
        <v>47000</v>
      </c>
    </row>
    <row r="3637" spans="1:18">
      <c r="A3637" t="s">
        <v>12716</v>
      </c>
      <c r="B3637" t="s">
        <v>3056</v>
      </c>
      <c r="C3637" t="s">
        <v>16400</v>
      </c>
      <c r="D3637" t="s">
        <v>52</v>
      </c>
      <c r="E3637" t="s">
        <v>14543</v>
      </c>
      <c r="F3637" t="s">
        <v>19952</v>
      </c>
      <c r="G3637" t="s">
        <v>133</v>
      </c>
      <c r="H3637" t="s">
        <v>14565</v>
      </c>
      <c r="I3637" t="s">
        <v>3752</v>
      </c>
      <c r="J3637" s="28">
        <v>45795</v>
      </c>
      <c r="K3637" s="28">
        <v>45823</v>
      </c>
      <c r="L3637">
        <v>194</v>
      </c>
      <c r="M3637">
        <v>1</v>
      </c>
      <c r="N3637">
        <v>2</v>
      </c>
      <c r="O3637">
        <v>1.4</v>
      </c>
      <c r="P3637" t="s">
        <v>14516</v>
      </c>
      <c r="Q3637">
        <f t="shared" si="56"/>
        <v>58750</v>
      </c>
      <c r="R3637">
        <f>IF(COUNTIF($A$2:A3637,A3637)=1,Q3637,"")</f>
        <v>58750</v>
      </c>
    </row>
    <row r="3638" spans="1:18">
      <c r="A3638" t="s">
        <v>19953</v>
      </c>
      <c r="B3638" t="s">
        <v>4611</v>
      </c>
      <c r="C3638" t="s">
        <v>14796</v>
      </c>
      <c r="D3638" t="s">
        <v>73</v>
      </c>
      <c r="E3638" t="s">
        <v>14558</v>
      </c>
      <c r="F3638" t="s">
        <v>19954</v>
      </c>
      <c r="G3638" t="s">
        <v>14519</v>
      </c>
      <c r="H3638" t="s">
        <v>14678</v>
      </c>
      <c r="I3638" t="s">
        <v>324</v>
      </c>
      <c r="J3638" s="28">
        <v>44818</v>
      </c>
      <c r="K3638" s="28">
        <v>44758</v>
      </c>
      <c r="L3638">
        <v>90</v>
      </c>
      <c r="M3638">
        <v>0</v>
      </c>
      <c r="N3638">
        <v>1</v>
      </c>
      <c r="O3638">
        <v>16.2</v>
      </c>
      <c r="P3638" t="s">
        <v>14550</v>
      </c>
      <c r="Q3638">
        <f t="shared" si="56"/>
        <v>13207</v>
      </c>
      <c r="R3638">
        <f>IF(COUNTIF($A$2:A3638,A3638)=1,Q3638,"")</f>
        <v>13207</v>
      </c>
    </row>
    <row r="3639" spans="1:18">
      <c r="A3639" t="s">
        <v>19955</v>
      </c>
      <c r="B3639" t="s">
        <v>807</v>
      </c>
      <c r="C3639" t="s">
        <v>15702</v>
      </c>
      <c r="D3639" t="s">
        <v>60</v>
      </c>
      <c r="E3639" t="s">
        <v>14543</v>
      </c>
      <c r="F3639" t="s">
        <v>19956</v>
      </c>
      <c r="G3639" t="s">
        <v>80</v>
      </c>
      <c r="H3639" t="s">
        <v>14537</v>
      </c>
      <c r="I3639" t="s">
        <v>1479</v>
      </c>
      <c r="J3639" s="28">
        <v>45485</v>
      </c>
      <c r="K3639" s="28">
        <v>45526</v>
      </c>
      <c r="L3639">
        <v>160</v>
      </c>
      <c r="M3639">
        <v>0</v>
      </c>
      <c r="N3639">
        <v>1</v>
      </c>
      <c r="O3639">
        <v>23.5</v>
      </c>
      <c r="P3639" t="s">
        <v>14524</v>
      </c>
      <c r="Q3639">
        <f t="shared" si="56"/>
        <v>4364</v>
      </c>
      <c r="R3639">
        <f>IF(COUNTIF($A$2:A3639,A3639)=1,Q3639,"")</f>
        <v>4364</v>
      </c>
    </row>
    <row r="3640" spans="1:18">
      <c r="A3640" t="s">
        <v>19957</v>
      </c>
      <c r="B3640" t="s">
        <v>7209</v>
      </c>
      <c r="C3640" t="s">
        <v>3098</v>
      </c>
      <c r="D3640" t="s">
        <v>60</v>
      </c>
      <c r="E3640" t="s">
        <v>14558</v>
      </c>
      <c r="F3640" t="s">
        <v>19958</v>
      </c>
      <c r="G3640" t="s">
        <v>14519</v>
      </c>
      <c r="H3640" t="s">
        <v>14574</v>
      </c>
      <c r="I3640" t="s">
        <v>718</v>
      </c>
      <c r="J3640" s="28">
        <v>45559</v>
      </c>
      <c r="K3640" s="28">
        <v>45599</v>
      </c>
      <c r="L3640">
        <v>150</v>
      </c>
      <c r="M3640">
        <v>0</v>
      </c>
      <c r="N3640">
        <v>1</v>
      </c>
      <c r="O3640">
        <v>17.600000000000001</v>
      </c>
      <c r="P3640" t="s">
        <v>14512</v>
      </c>
      <c r="Q3640">
        <f t="shared" si="56"/>
        <v>5982</v>
      </c>
      <c r="R3640">
        <f>IF(COUNTIF($A$2:A3640,A3640)=1,Q3640,"")</f>
        <v>5982</v>
      </c>
    </row>
    <row r="3641" spans="1:18">
      <c r="A3641" t="s">
        <v>3741</v>
      </c>
      <c r="B3641" t="s">
        <v>2833</v>
      </c>
      <c r="C3641" t="s">
        <v>15661</v>
      </c>
      <c r="D3641" t="s">
        <v>60</v>
      </c>
      <c r="E3641" t="s">
        <v>14509</v>
      </c>
      <c r="F3641" t="s">
        <v>19959</v>
      </c>
      <c r="G3641" t="s">
        <v>67</v>
      </c>
      <c r="H3641" t="s">
        <v>14560</v>
      </c>
      <c r="I3641" t="s">
        <v>2225</v>
      </c>
      <c r="J3641" s="28">
        <v>44715</v>
      </c>
      <c r="K3641" s="28"/>
      <c r="M3641">
        <v>0</v>
      </c>
      <c r="N3641">
        <v>1</v>
      </c>
      <c r="O3641">
        <v>5</v>
      </c>
      <c r="P3641" t="s">
        <v>14516</v>
      </c>
      <c r="Q3641">
        <f t="shared" si="56"/>
        <v>14593</v>
      </c>
      <c r="R3641">
        <f>IF(COUNTIF($A$2:A3641,A3641)=1,Q3641,"")</f>
        <v>14593</v>
      </c>
    </row>
    <row r="3642" spans="1:18">
      <c r="A3642" t="s">
        <v>10464</v>
      </c>
      <c r="B3642" t="s">
        <v>769</v>
      </c>
      <c r="C3642" t="s">
        <v>15739</v>
      </c>
      <c r="D3642" t="s">
        <v>60</v>
      </c>
      <c r="E3642" t="s">
        <v>14504</v>
      </c>
      <c r="F3642" t="s">
        <v>15341</v>
      </c>
      <c r="G3642" t="s">
        <v>53</v>
      </c>
      <c r="H3642" t="s">
        <v>14553</v>
      </c>
      <c r="I3642" t="s">
        <v>2459</v>
      </c>
      <c r="J3642" s="28">
        <v>45727</v>
      </c>
      <c r="K3642" s="28"/>
      <c r="M3642">
        <v>0</v>
      </c>
      <c r="N3642">
        <v>1</v>
      </c>
      <c r="P3642" t="s">
        <v>14516</v>
      </c>
      <c r="Q3642">
        <f t="shared" si="56"/>
        <v>18000</v>
      </c>
      <c r="R3642">
        <f>IF(COUNTIF($A$2:A3642,A3642)=1,Q3642,"")</f>
        <v>18000</v>
      </c>
    </row>
    <row r="3643" spans="1:18">
      <c r="A3643" t="s">
        <v>7060</v>
      </c>
      <c r="B3643" t="s">
        <v>5435</v>
      </c>
      <c r="C3643" t="s">
        <v>17387</v>
      </c>
      <c r="D3643" t="s">
        <v>52</v>
      </c>
      <c r="E3643" t="s">
        <v>14509</v>
      </c>
      <c r="F3643" t="s">
        <v>19960</v>
      </c>
      <c r="G3643" t="s">
        <v>53</v>
      </c>
      <c r="H3643" t="s">
        <v>14553</v>
      </c>
      <c r="I3643" t="s">
        <v>2391</v>
      </c>
      <c r="J3643" s="28">
        <v>44847</v>
      </c>
      <c r="K3643" s="28"/>
      <c r="M3643">
        <v>0</v>
      </c>
      <c r="N3643">
        <v>1</v>
      </c>
      <c r="O3643">
        <v>12.7</v>
      </c>
      <c r="P3643" t="s">
        <v>14512</v>
      </c>
      <c r="Q3643">
        <f t="shared" si="56"/>
        <v>109979</v>
      </c>
      <c r="R3643">
        <f>IF(COUNTIF($A$2:A3643,A3643)=1,Q3643,"")</f>
        <v>109979</v>
      </c>
    </row>
    <row r="3644" spans="1:18">
      <c r="A3644" t="s">
        <v>19961</v>
      </c>
      <c r="B3644" t="s">
        <v>3815</v>
      </c>
      <c r="C3644" t="s">
        <v>17268</v>
      </c>
      <c r="D3644" t="s">
        <v>60</v>
      </c>
      <c r="E3644" t="s">
        <v>14590</v>
      </c>
      <c r="F3644" t="s">
        <v>19962</v>
      </c>
      <c r="G3644" t="s">
        <v>67</v>
      </c>
      <c r="H3644" t="s">
        <v>14571</v>
      </c>
      <c r="I3644" t="s">
        <v>19963</v>
      </c>
      <c r="J3644" s="28">
        <v>44793</v>
      </c>
      <c r="K3644" s="28"/>
      <c r="M3644">
        <v>0</v>
      </c>
      <c r="N3644">
        <v>1</v>
      </c>
      <c r="O3644">
        <v>15.6</v>
      </c>
      <c r="P3644" t="s">
        <v>14507</v>
      </c>
      <c r="Q3644">
        <f t="shared" si="56"/>
        <v>21197</v>
      </c>
      <c r="R3644">
        <f>IF(COUNTIF($A$2:A3644,A3644)=1,Q3644,"")</f>
        <v>21197</v>
      </c>
    </row>
    <row r="3645" spans="1:18">
      <c r="A3645" t="s">
        <v>19964</v>
      </c>
      <c r="B3645" t="s">
        <v>2472</v>
      </c>
      <c r="C3645" t="s">
        <v>14911</v>
      </c>
      <c r="D3645" t="s">
        <v>100</v>
      </c>
      <c r="E3645" t="s">
        <v>14517</v>
      </c>
      <c r="F3645" t="s">
        <v>19965</v>
      </c>
      <c r="G3645" t="s">
        <v>14588</v>
      </c>
      <c r="H3645" t="s">
        <v>14530</v>
      </c>
      <c r="I3645" t="s">
        <v>4999</v>
      </c>
      <c r="J3645" s="28">
        <v>44974</v>
      </c>
      <c r="K3645" s="28"/>
      <c r="M3645">
        <v>0</v>
      </c>
      <c r="N3645">
        <v>1</v>
      </c>
      <c r="O3645">
        <v>33.200000000000003</v>
      </c>
      <c r="P3645" t="s">
        <v>14524</v>
      </c>
      <c r="Q3645">
        <f t="shared" si="56"/>
        <v>1721</v>
      </c>
      <c r="R3645">
        <f>IF(COUNTIF($A$2:A3645,A3645)=1,Q3645,"")</f>
        <v>1721</v>
      </c>
    </row>
    <row r="3646" spans="1:18">
      <c r="A3646" t="s">
        <v>6888</v>
      </c>
      <c r="B3646" t="s">
        <v>1354</v>
      </c>
      <c r="C3646" t="s">
        <v>15694</v>
      </c>
      <c r="D3646" t="s">
        <v>60</v>
      </c>
      <c r="E3646" t="s">
        <v>14543</v>
      </c>
      <c r="F3646" t="s">
        <v>19966</v>
      </c>
      <c r="G3646" t="s">
        <v>61</v>
      </c>
      <c r="H3646" t="s">
        <v>14532</v>
      </c>
      <c r="I3646" t="s">
        <v>2299</v>
      </c>
      <c r="J3646" s="28">
        <v>45770</v>
      </c>
      <c r="K3646" s="28">
        <v>45713</v>
      </c>
      <c r="L3646">
        <v>59</v>
      </c>
      <c r="M3646">
        <v>0</v>
      </c>
      <c r="N3646">
        <v>1</v>
      </c>
      <c r="O3646">
        <v>10.9</v>
      </c>
      <c r="P3646" t="s">
        <v>14550</v>
      </c>
      <c r="Q3646">
        <f t="shared" si="56"/>
        <v>10126</v>
      </c>
      <c r="R3646">
        <f>IF(COUNTIF($A$2:A3646,A3646)=1,Q3646,"")</f>
        <v>10126</v>
      </c>
    </row>
    <row r="3647" spans="1:18">
      <c r="A3647" t="s">
        <v>10958</v>
      </c>
      <c r="B3647" t="s">
        <v>7164</v>
      </c>
      <c r="C3647" t="s">
        <v>3098</v>
      </c>
      <c r="D3647" t="s">
        <v>119</v>
      </c>
      <c r="E3647" t="s">
        <v>14509</v>
      </c>
      <c r="F3647" t="s">
        <v>19967</v>
      </c>
      <c r="G3647" t="s">
        <v>14519</v>
      </c>
      <c r="H3647" t="s">
        <v>14553</v>
      </c>
      <c r="I3647" t="s">
        <v>1894</v>
      </c>
      <c r="J3647" s="28">
        <v>45013</v>
      </c>
      <c r="K3647" s="28"/>
      <c r="M3647">
        <v>0</v>
      </c>
      <c r="N3647">
        <v>1</v>
      </c>
      <c r="O3647">
        <v>4</v>
      </c>
      <c r="P3647" t="s">
        <v>14524</v>
      </c>
      <c r="Q3647">
        <f t="shared" si="56"/>
        <v>11119</v>
      </c>
      <c r="R3647">
        <f>IF(COUNTIF($A$2:A3647,A3647)=1,Q3647,"")</f>
        <v>11119</v>
      </c>
    </row>
    <row r="3648" spans="1:18">
      <c r="A3648" t="s">
        <v>10035</v>
      </c>
      <c r="B3648" t="s">
        <v>1985</v>
      </c>
      <c r="C3648" t="s">
        <v>14947</v>
      </c>
      <c r="D3648" t="s">
        <v>60</v>
      </c>
      <c r="E3648" t="s">
        <v>14543</v>
      </c>
      <c r="F3648" t="s">
        <v>19968</v>
      </c>
      <c r="G3648" t="s">
        <v>74</v>
      </c>
      <c r="H3648" t="s">
        <v>14527</v>
      </c>
      <c r="I3648" t="s">
        <v>2073</v>
      </c>
      <c r="J3648" s="28">
        <v>45624</v>
      </c>
      <c r="K3648" s="28">
        <v>45761</v>
      </c>
      <c r="L3648">
        <v>162</v>
      </c>
      <c r="M3648">
        <v>0</v>
      </c>
      <c r="N3648">
        <v>1</v>
      </c>
      <c r="O3648">
        <v>20.8</v>
      </c>
      <c r="P3648" t="s">
        <v>14507</v>
      </c>
      <c r="Q3648">
        <f t="shared" si="56"/>
        <v>15256</v>
      </c>
      <c r="R3648">
        <f>IF(COUNTIF($A$2:A3648,A3648)=1,Q3648,"")</f>
        <v>15256</v>
      </c>
    </row>
    <row r="3649" spans="1:18">
      <c r="A3649" t="s">
        <v>19969</v>
      </c>
      <c r="B3649" t="s">
        <v>1690</v>
      </c>
      <c r="C3649" t="s">
        <v>15607</v>
      </c>
      <c r="D3649" t="s">
        <v>119</v>
      </c>
      <c r="E3649" t="s">
        <v>14590</v>
      </c>
      <c r="F3649" t="s">
        <v>19970</v>
      </c>
      <c r="G3649" t="s">
        <v>133</v>
      </c>
      <c r="H3649" t="s">
        <v>14532</v>
      </c>
      <c r="I3649" t="s">
        <v>1902</v>
      </c>
      <c r="J3649" s="28">
        <v>44844</v>
      </c>
      <c r="K3649" s="28"/>
      <c r="M3649">
        <v>0</v>
      </c>
      <c r="N3649">
        <v>1</v>
      </c>
      <c r="O3649">
        <v>18.7</v>
      </c>
      <c r="P3649" t="s">
        <v>14512</v>
      </c>
      <c r="Q3649">
        <f t="shared" si="56"/>
        <v>14341</v>
      </c>
      <c r="R3649">
        <f>IF(COUNTIF($A$2:A3649,A3649)=1,Q3649,"")</f>
        <v>14341</v>
      </c>
    </row>
    <row r="3650" spans="1:18">
      <c r="A3650" t="s">
        <v>4858</v>
      </c>
      <c r="B3650" t="s">
        <v>6769</v>
      </c>
      <c r="C3650" t="s">
        <v>19521</v>
      </c>
      <c r="D3650" t="s">
        <v>73</v>
      </c>
      <c r="E3650" t="s">
        <v>14543</v>
      </c>
      <c r="F3650" t="s">
        <v>19971</v>
      </c>
      <c r="G3650" t="s">
        <v>90</v>
      </c>
      <c r="H3650" t="s">
        <v>14635</v>
      </c>
      <c r="I3650" t="s">
        <v>853</v>
      </c>
      <c r="J3650" s="28">
        <v>45068</v>
      </c>
      <c r="K3650" s="28">
        <v>45120</v>
      </c>
      <c r="L3650">
        <v>135</v>
      </c>
      <c r="M3650">
        <v>0</v>
      </c>
      <c r="N3650">
        <v>1</v>
      </c>
      <c r="O3650">
        <v>24.3</v>
      </c>
      <c r="P3650" t="s">
        <v>14516</v>
      </c>
      <c r="Q3650">
        <f t="shared" ref="Q3650:Q3713" si="57">IFERROR(IF(RIGHT(UPPER(TRIM(F3650)),1)="K",VALUE(SUBSTITUTE(SUBSTITUTE(LEFT(TRIM(F3650),LEN(TRIM(F3650))-1),"$",""),",",""))*1000,IF(RIGHT(UPPER(TRIM(F3650)),1)="M",VALUE(SUBSTITUTE(SUBSTITUTE(LEFT(TRIM(F3650),LEN(TRIM(F3650))-1),"$",""),",",""))*1000000,VALUE(SUBSTITUTE(SUBSTITUTE(TRIM(F3650),"$",""),",","")))),"")</f>
        <v>35455</v>
      </c>
      <c r="R3650">
        <f>IF(COUNTIF($A$2:A3650,A3650)=1,Q3650,"")</f>
        <v>35455</v>
      </c>
    </row>
    <row r="3651" spans="1:18">
      <c r="A3651" t="s">
        <v>4692</v>
      </c>
      <c r="B3651" t="s">
        <v>3882</v>
      </c>
      <c r="C3651" t="s">
        <v>15259</v>
      </c>
      <c r="D3651" t="s">
        <v>73</v>
      </c>
      <c r="E3651" t="s">
        <v>14522</v>
      </c>
      <c r="F3651" t="s">
        <v>19972</v>
      </c>
      <c r="G3651" t="s">
        <v>14519</v>
      </c>
      <c r="H3651" t="s">
        <v>14511</v>
      </c>
      <c r="I3651" t="s">
        <v>892</v>
      </c>
      <c r="J3651" s="28">
        <v>44677</v>
      </c>
      <c r="K3651" s="28"/>
      <c r="M3651">
        <v>0</v>
      </c>
      <c r="N3651">
        <v>1</v>
      </c>
      <c r="P3651" t="s">
        <v>14524</v>
      </c>
      <c r="Q3651">
        <f t="shared" si="57"/>
        <v>33584</v>
      </c>
      <c r="R3651">
        <f>IF(COUNTIF($A$2:A3651,A3651)=1,Q3651,"")</f>
        <v>33584</v>
      </c>
    </row>
    <row r="3652" spans="1:18">
      <c r="A3652" t="s">
        <v>11682</v>
      </c>
      <c r="B3652" t="s">
        <v>1717</v>
      </c>
      <c r="C3652" t="s">
        <v>14667</v>
      </c>
      <c r="D3652" t="s">
        <v>100</v>
      </c>
      <c r="E3652" t="s">
        <v>14590</v>
      </c>
      <c r="F3652" t="s">
        <v>19973</v>
      </c>
      <c r="G3652" t="s">
        <v>53</v>
      </c>
      <c r="H3652" t="s">
        <v>14574</v>
      </c>
      <c r="I3652" t="s">
        <v>1222</v>
      </c>
      <c r="J3652" s="28">
        <v>45185</v>
      </c>
      <c r="K3652" s="28"/>
      <c r="M3652">
        <v>0</v>
      </c>
      <c r="N3652">
        <v>1</v>
      </c>
      <c r="O3652">
        <v>10.6</v>
      </c>
      <c r="P3652" t="s">
        <v>14512</v>
      </c>
      <c r="Q3652">
        <f t="shared" si="57"/>
        <v>4917</v>
      </c>
      <c r="R3652">
        <f>IF(COUNTIF($A$2:A3652,A3652)=1,Q3652,"")</f>
        <v>4917</v>
      </c>
    </row>
    <row r="3653" spans="1:18">
      <c r="A3653" t="s">
        <v>7759</v>
      </c>
      <c r="B3653" t="s">
        <v>952</v>
      </c>
      <c r="C3653" t="s">
        <v>3098</v>
      </c>
      <c r="D3653" t="s">
        <v>119</v>
      </c>
      <c r="E3653" t="s">
        <v>14522</v>
      </c>
      <c r="F3653" t="s">
        <v>19974</v>
      </c>
      <c r="G3653" t="s">
        <v>61</v>
      </c>
      <c r="H3653" t="s">
        <v>14639</v>
      </c>
      <c r="I3653" t="s">
        <v>622</v>
      </c>
      <c r="J3653" s="28">
        <v>45137</v>
      </c>
      <c r="K3653" s="28"/>
      <c r="M3653">
        <v>0</v>
      </c>
      <c r="N3653">
        <v>1</v>
      </c>
      <c r="O3653">
        <v>28.7</v>
      </c>
      <c r="P3653" t="s">
        <v>14507</v>
      </c>
      <c r="Q3653">
        <f t="shared" si="57"/>
        <v>13145</v>
      </c>
      <c r="R3653">
        <f>IF(COUNTIF($A$2:A3653,A3653)=1,Q3653,"")</f>
        <v>13145</v>
      </c>
    </row>
    <row r="3654" spans="1:18">
      <c r="A3654" t="s">
        <v>19975</v>
      </c>
      <c r="B3654" t="s">
        <v>6713</v>
      </c>
      <c r="C3654" t="s">
        <v>18778</v>
      </c>
      <c r="D3654" t="s">
        <v>73</v>
      </c>
      <c r="E3654" t="s">
        <v>14504</v>
      </c>
      <c r="F3654" t="s">
        <v>19976</v>
      </c>
      <c r="G3654" t="s">
        <v>14588</v>
      </c>
      <c r="H3654" t="s">
        <v>14549</v>
      </c>
      <c r="I3654" t="s">
        <v>3618</v>
      </c>
      <c r="J3654" s="28">
        <v>45219</v>
      </c>
      <c r="K3654" s="28"/>
      <c r="M3654">
        <v>0</v>
      </c>
      <c r="N3654">
        <v>1</v>
      </c>
      <c r="O3654">
        <v>34.4</v>
      </c>
      <c r="P3654" t="s">
        <v>14516</v>
      </c>
      <c r="Q3654">
        <f t="shared" si="57"/>
        <v>13534</v>
      </c>
      <c r="R3654">
        <f>IF(COUNTIF($A$2:A3654,A3654)=1,Q3654,"")</f>
        <v>13534</v>
      </c>
    </row>
    <row r="3655" spans="1:18">
      <c r="A3655" t="s">
        <v>13484</v>
      </c>
      <c r="B3655" t="s">
        <v>10259</v>
      </c>
      <c r="C3655" t="s">
        <v>15356</v>
      </c>
      <c r="D3655" t="s">
        <v>60</v>
      </c>
      <c r="E3655" t="s">
        <v>14522</v>
      </c>
      <c r="F3655" t="s">
        <v>19977</v>
      </c>
      <c r="G3655" t="s">
        <v>61</v>
      </c>
      <c r="H3655" t="s">
        <v>14682</v>
      </c>
      <c r="I3655" t="s">
        <v>7377</v>
      </c>
      <c r="J3655" s="28">
        <v>45413</v>
      </c>
      <c r="K3655" s="28"/>
      <c r="M3655">
        <v>0</v>
      </c>
      <c r="N3655">
        <v>1</v>
      </c>
      <c r="O3655">
        <v>24.4</v>
      </c>
      <c r="P3655" t="s">
        <v>14516</v>
      </c>
      <c r="Q3655">
        <f t="shared" si="57"/>
        <v>21321</v>
      </c>
      <c r="R3655">
        <f>IF(COUNTIF($A$2:A3655,A3655)=1,Q3655,"")</f>
        <v>21321</v>
      </c>
    </row>
    <row r="3656" spans="1:18">
      <c r="A3656" t="s">
        <v>19978</v>
      </c>
      <c r="B3656" t="s">
        <v>1889</v>
      </c>
      <c r="C3656" t="s">
        <v>15943</v>
      </c>
      <c r="D3656" t="s">
        <v>73</v>
      </c>
      <c r="E3656" t="s">
        <v>14543</v>
      </c>
      <c r="F3656" t="s">
        <v>19979</v>
      </c>
      <c r="G3656" t="s">
        <v>133</v>
      </c>
      <c r="H3656" t="s">
        <v>15208</v>
      </c>
      <c r="I3656" t="s">
        <v>181</v>
      </c>
      <c r="J3656" s="28">
        <v>44782</v>
      </c>
      <c r="K3656" s="28">
        <v>44750</v>
      </c>
      <c r="L3656">
        <v>32</v>
      </c>
      <c r="M3656">
        <v>1</v>
      </c>
      <c r="N3656">
        <v>3</v>
      </c>
      <c r="P3656" t="s">
        <v>14512</v>
      </c>
      <c r="Q3656">
        <f t="shared" si="57"/>
        <v>13716</v>
      </c>
      <c r="R3656">
        <f>IF(COUNTIF($A$2:A3656,A3656)=1,Q3656,"")</f>
        <v>13716</v>
      </c>
    </row>
    <row r="3657" spans="1:18">
      <c r="A3657" t="s">
        <v>19980</v>
      </c>
      <c r="B3657" t="s">
        <v>1359</v>
      </c>
      <c r="C3657" t="s">
        <v>3098</v>
      </c>
      <c r="D3657" t="s">
        <v>119</v>
      </c>
      <c r="E3657" t="s">
        <v>14543</v>
      </c>
      <c r="F3657" t="s">
        <v>14529</v>
      </c>
      <c r="G3657" t="s">
        <v>14588</v>
      </c>
      <c r="H3657" t="s">
        <v>14506</v>
      </c>
      <c r="I3657" t="s">
        <v>822</v>
      </c>
      <c r="J3657" s="28">
        <v>44709</v>
      </c>
      <c r="K3657" s="28">
        <v>44779</v>
      </c>
      <c r="L3657">
        <v>120</v>
      </c>
      <c r="M3657">
        <v>0</v>
      </c>
      <c r="N3657">
        <v>1</v>
      </c>
      <c r="O3657">
        <v>33</v>
      </c>
      <c r="P3657" t="s">
        <v>14507</v>
      </c>
      <c r="Q3657">
        <f t="shared" si="57"/>
        <v>7000</v>
      </c>
      <c r="R3657">
        <f>IF(COUNTIF($A$2:A3657,A3657)=1,Q3657,"")</f>
        <v>7000</v>
      </c>
    </row>
    <row r="3658" spans="1:18">
      <c r="A3658" t="s">
        <v>19981</v>
      </c>
      <c r="B3658" t="s">
        <v>2416</v>
      </c>
      <c r="C3658" t="s">
        <v>3098</v>
      </c>
      <c r="D3658" t="s">
        <v>60</v>
      </c>
      <c r="E3658" t="s">
        <v>14522</v>
      </c>
      <c r="F3658" t="s">
        <v>19982</v>
      </c>
      <c r="G3658" t="s">
        <v>61</v>
      </c>
      <c r="H3658" t="s">
        <v>14616</v>
      </c>
      <c r="I3658" t="s">
        <v>2019</v>
      </c>
      <c r="J3658" s="28">
        <v>45089</v>
      </c>
      <c r="K3658" s="28"/>
      <c r="M3658">
        <v>0</v>
      </c>
      <c r="N3658">
        <v>1</v>
      </c>
      <c r="O3658">
        <v>0.7</v>
      </c>
      <c r="P3658" t="s">
        <v>14507</v>
      </c>
      <c r="Q3658">
        <f t="shared" si="57"/>
        <v>9911</v>
      </c>
      <c r="R3658">
        <f>IF(COUNTIF($A$2:A3658,A3658)=1,Q3658,"")</f>
        <v>9911</v>
      </c>
    </row>
    <row r="3659" spans="1:18">
      <c r="A3659" t="s">
        <v>19983</v>
      </c>
      <c r="B3659" t="s">
        <v>3561</v>
      </c>
      <c r="C3659" t="s">
        <v>15802</v>
      </c>
      <c r="D3659" t="s">
        <v>52</v>
      </c>
      <c r="E3659" t="s">
        <v>14509</v>
      </c>
      <c r="F3659" t="s">
        <v>19984</v>
      </c>
      <c r="G3659" t="s">
        <v>53</v>
      </c>
      <c r="H3659" t="s">
        <v>14553</v>
      </c>
      <c r="I3659" t="s">
        <v>2605</v>
      </c>
      <c r="J3659" s="28">
        <v>45026</v>
      </c>
      <c r="K3659" s="28"/>
      <c r="M3659">
        <v>0</v>
      </c>
      <c r="N3659">
        <v>1</v>
      </c>
      <c r="O3659">
        <v>24.1</v>
      </c>
      <c r="P3659" t="s">
        <v>14512</v>
      </c>
      <c r="Q3659">
        <f t="shared" si="57"/>
        <v>177223</v>
      </c>
      <c r="R3659">
        <f>IF(COUNTIF($A$2:A3659,A3659)=1,Q3659,"")</f>
        <v>177223</v>
      </c>
    </row>
    <row r="3660" spans="1:18">
      <c r="A3660" t="s">
        <v>6884</v>
      </c>
      <c r="B3660" t="s">
        <v>419</v>
      </c>
      <c r="C3660" t="s">
        <v>14801</v>
      </c>
      <c r="D3660" t="s">
        <v>100</v>
      </c>
      <c r="E3660" t="s">
        <v>14522</v>
      </c>
      <c r="F3660" t="s">
        <v>19985</v>
      </c>
      <c r="G3660" t="s">
        <v>53</v>
      </c>
      <c r="H3660" t="s">
        <v>14506</v>
      </c>
      <c r="I3660" t="s">
        <v>981</v>
      </c>
      <c r="J3660" s="28">
        <v>45620</v>
      </c>
      <c r="K3660" s="28"/>
      <c r="M3660">
        <v>0</v>
      </c>
      <c r="N3660">
        <v>1</v>
      </c>
      <c r="P3660" t="s">
        <v>14507</v>
      </c>
      <c r="Q3660">
        <f t="shared" si="57"/>
        <v>8537</v>
      </c>
      <c r="R3660">
        <f>IF(COUNTIF($A$2:A3660,A3660)=1,Q3660,"")</f>
        <v>8537</v>
      </c>
    </row>
    <row r="3661" spans="1:18">
      <c r="A3661" t="s">
        <v>9800</v>
      </c>
      <c r="B3661" t="s">
        <v>3902</v>
      </c>
      <c r="C3661" t="s">
        <v>15379</v>
      </c>
      <c r="D3661" t="s">
        <v>60</v>
      </c>
      <c r="E3661" t="s">
        <v>14504</v>
      </c>
      <c r="F3661" t="s">
        <v>19986</v>
      </c>
      <c r="G3661" t="s">
        <v>133</v>
      </c>
      <c r="H3661" t="s">
        <v>14560</v>
      </c>
      <c r="I3661" t="s">
        <v>594</v>
      </c>
      <c r="J3661" s="28">
        <v>45654</v>
      </c>
      <c r="K3661" s="28"/>
      <c r="M3661">
        <v>0</v>
      </c>
      <c r="N3661">
        <v>1</v>
      </c>
      <c r="O3661">
        <v>19.100000000000001</v>
      </c>
      <c r="P3661" t="s">
        <v>14524</v>
      </c>
      <c r="Q3661">
        <f t="shared" si="57"/>
        <v>9301</v>
      </c>
      <c r="R3661">
        <f>IF(COUNTIF($A$2:A3661,A3661)=1,Q3661,"")</f>
        <v>9301</v>
      </c>
    </row>
    <row r="3662" spans="1:18">
      <c r="A3662" t="s">
        <v>19987</v>
      </c>
      <c r="B3662" t="s">
        <v>6538</v>
      </c>
      <c r="C3662" t="s">
        <v>15749</v>
      </c>
      <c r="D3662" t="s">
        <v>73</v>
      </c>
      <c r="E3662" t="s">
        <v>14509</v>
      </c>
      <c r="F3662" t="s">
        <v>19988</v>
      </c>
      <c r="G3662" t="s">
        <v>67</v>
      </c>
      <c r="H3662" t="s">
        <v>14574</v>
      </c>
      <c r="I3662" t="s">
        <v>1029</v>
      </c>
      <c r="J3662" s="28">
        <v>45325</v>
      </c>
      <c r="K3662" s="28"/>
      <c r="M3662">
        <v>0</v>
      </c>
      <c r="N3662">
        <v>1</v>
      </c>
      <c r="O3662">
        <v>23.6</v>
      </c>
      <c r="P3662" t="s">
        <v>14512</v>
      </c>
      <c r="Q3662">
        <f t="shared" si="57"/>
        <v>15346</v>
      </c>
      <c r="R3662">
        <f>IF(COUNTIF($A$2:A3662,A3662)=1,Q3662,"")</f>
        <v>15346</v>
      </c>
    </row>
    <row r="3663" spans="1:18">
      <c r="A3663" t="s">
        <v>9824</v>
      </c>
      <c r="B3663" t="s">
        <v>3716</v>
      </c>
      <c r="C3663" t="s">
        <v>16090</v>
      </c>
      <c r="D3663" t="s">
        <v>119</v>
      </c>
      <c r="E3663" t="s">
        <v>14590</v>
      </c>
      <c r="F3663" t="s">
        <v>19989</v>
      </c>
      <c r="G3663" t="s">
        <v>67</v>
      </c>
      <c r="H3663" t="s">
        <v>14549</v>
      </c>
      <c r="I3663" t="s">
        <v>1933</v>
      </c>
      <c r="J3663" s="28">
        <v>45284</v>
      </c>
      <c r="K3663" s="28"/>
      <c r="M3663">
        <v>0</v>
      </c>
      <c r="N3663">
        <v>1</v>
      </c>
      <c r="O3663">
        <v>13.6</v>
      </c>
      <c r="P3663" t="s">
        <v>14550</v>
      </c>
      <c r="Q3663">
        <f t="shared" si="57"/>
        <v>11997</v>
      </c>
      <c r="R3663">
        <f>IF(COUNTIF($A$2:A3663,A3663)=1,Q3663,"")</f>
        <v>11997</v>
      </c>
    </row>
    <row r="3664" spans="1:18">
      <c r="A3664" t="s">
        <v>13840</v>
      </c>
      <c r="B3664" t="s">
        <v>1461</v>
      </c>
      <c r="C3664" t="s">
        <v>14714</v>
      </c>
      <c r="D3664" t="s">
        <v>100</v>
      </c>
      <c r="E3664" t="s">
        <v>14543</v>
      </c>
      <c r="F3664" t="s">
        <v>19990</v>
      </c>
      <c r="G3664" t="s">
        <v>67</v>
      </c>
      <c r="H3664" t="s">
        <v>14553</v>
      </c>
      <c r="I3664" t="s">
        <v>2768</v>
      </c>
      <c r="J3664" s="28">
        <v>45472</v>
      </c>
      <c r="K3664" s="28">
        <v>45481</v>
      </c>
      <c r="L3664">
        <v>42</v>
      </c>
      <c r="M3664">
        <v>0</v>
      </c>
      <c r="N3664">
        <v>1</v>
      </c>
      <c r="O3664">
        <v>4.8</v>
      </c>
      <c r="P3664" t="s">
        <v>14524</v>
      </c>
      <c r="Q3664">
        <f t="shared" si="57"/>
        <v>6378</v>
      </c>
      <c r="R3664">
        <f>IF(COUNTIF($A$2:A3664,A3664)=1,Q3664,"")</f>
        <v>6378</v>
      </c>
    </row>
    <row r="3665" spans="1:18">
      <c r="A3665" t="s">
        <v>8719</v>
      </c>
      <c r="B3665" t="s">
        <v>1978</v>
      </c>
      <c r="C3665" t="s">
        <v>3098</v>
      </c>
      <c r="D3665" t="s">
        <v>60</v>
      </c>
      <c r="E3665" t="s">
        <v>14517</v>
      </c>
      <c r="F3665" t="s">
        <v>19991</v>
      </c>
      <c r="G3665" t="s">
        <v>53</v>
      </c>
      <c r="H3665" t="s">
        <v>14635</v>
      </c>
      <c r="I3665" t="s">
        <v>4861</v>
      </c>
      <c r="J3665" s="28">
        <v>45716</v>
      </c>
      <c r="K3665" s="28"/>
      <c r="M3665">
        <v>0</v>
      </c>
      <c r="N3665">
        <v>1</v>
      </c>
      <c r="O3665">
        <v>7.9</v>
      </c>
      <c r="P3665" t="s">
        <v>14550</v>
      </c>
      <c r="Q3665">
        <f t="shared" si="57"/>
        <v>4737</v>
      </c>
      <c r="R3665">
        <f>IF(COUNTIF($A$2:A3665,A3665)=1,Q3665,"")</f>
        <v>4737</v>
      </c>
    </row>
    <row r="3666" spans="1:18">
      <c r="A3666" t="s">
        <v>14421</v>
      </c>
      <c r="B3666" t="s">
        <v>2104</v>
      </c>
      <c r="C3666" t="s">
        <v>3098</v>
      </c>
      <c r="D3666" t="s">
        <v>73</v>
      </c>
      <c r="E3666" t="s">
        <v>14543</v>
      </c>
      <c r="F3666" t="s">
        <v>19992</v>
      </c>
      <c r="G3666" t="s">
        <v>14519</v>
      </c>
      <c r="H3666" t="s">
        <v>14545</v>
      </c>
      <c r="I3666" t="s">
        <v>1768</v>
      </c>
      <c r="J3666" s="28">
        <v>45337</v>
      </c>
      <c r="K3666" s="28">
        <v>45358</v>
      </c>
      <c r="L3666">
        <v>156</v>
      </c>
      <c r="M3666">
        <v>0</v>
      </c>
      <c r="N3666">
        <v>1</v>
      </c>
      <c r="O3666">
        <v>30.2</v>
      </c>
      <c r="P3666" t="s">
        <v>14512</v>
      </c>
      <c r="Q3666">
        <f t="shared" si="57"/>
        <v>24542</v>
      </c>
      <c r="R3666">
        <f>IF(COUNTIF($A$2:A3666,A3666)=1,Q3666,"")</f>
        <v>24542</v>
      </c>
    </row>
    <row r="3667" spans="1:18">
      <c r="A3667" t="s">
        <v>19993</v>
      </c>
      <c r="B3667" t="s">
        <v>1698</v>
      </c>
      <c r="C3667" t="s">
        <v>3098</v>
      </c>
      <c r="D3667" t="s">
        <v>100</v>
      </c>
      <c r="E3667" t="s">
        <v>14517</v>
      </c>
      <c r="F3667" t="s">
        <v>19994</v>
      </c>
      <c r="G3667" t="s">
        <v>14519</v>
      </c>
      <c r="H3667" t="s">
        <v>14560</v>
      </c>
      <c r="I3667" t="s">
        <v>361</v>
      </c>
      <c r="J3667" s="28">
        <v>45326</v>
      </c>
      <c r="K3667" s="28"/>
      <c r="M3667">
        <v>0</v>
      </c>
      <c r="N3667">
        <v>1</v>
      </c>
      <c r="O3667">
        <v>0.8</v>
      </c>
      <c r="P3667" t="s">
        <v>14550</v>
      </c>
      <c r="Q3667">
        <f t="shared" si="57"/>
        <v>5518</v>
      </c>
      <c r="R3667">
        <f>IF(COUNTIF($A$2:A3667,A3667)=1,Q3667,"")</f>
        <v>5518</v>
      </c>
    </row>
    <row r="3668" spans="1:18">
      <c r="A3668" t="s">
        <v>4258</v>
      </c>
      <c r="B3668" t="s">
        <v>2664</v>
      </c>
      <c r="C3668" t="s">
        <v>14905</v>
      </c>
      <c r="D3668" t="s">
        <v>119</v>
      </c>
      <c r="E3668" t="s">
        <v>14543</v>
      </c>
      <c r="F3668" t="s">
        <v>19995</v>
      </c>
      <c r="G3668" t="s">
        <v>133</v>
      </c>
      <c r="H3668" t="s">
        <v>14549</v>
      </c>
      <c r="I3668" t="s">
        <v>780</v>
      </c>
      <c r="J3668" s="28">
        <v>45561</v>
      </c>
      <c r="K3668" s="28">
        <v>45556</v>
      </c>
      <c r="L3668">
        <v>148</v>
      </c>
      <c r="M3668">
        <v>0</v>
      </c>
      <c r="N3668">
        <v>1</v>
      </c>
      <c r="O3668">
        <v>21.7</v>
      </c>
      <c r="P3668" t="s">
        <v>14524</v>
      </c>
      <c r="Q3668">
        <f t="shared" si="57"/>
        <v>6393</v>
      </c>
      <c r="R3668">
        <f>IF(COUNTIF($A$2:A3668,A3668)=1,Q3668,"")</f>
        <v>6393</v>
      </c>
    </row>
    <row r="3669" spans="1:18">
      <c r="A3669" t="s">
        <v>12335</v>
      </c>
      <c r="B3669" t="s">
        <v>2181</v>
      </c>
      <c r="C3669" t="s">
        <v>15518</v>
      </c>
      <c r="D3669" t="s">
        <v>100</v>
      </c>
      <c r="E3669" t="s">
        <v>14504</v>
      </c>
      <c r="F3669" t="s">
        <v>16202</v>
      </c>
      <c r="G3669" t="s">
        <v>67</v>
      </c>
      <c r="H3669" t="s">
        <v>14619</v>
      </c>
      <c r="I3669" t="s">
        <v>2982</v>
      </c>
      <c r="J3669" s="28">
        <v>44726</v>
      </c>
      <c r="K3669" s="28"/>
      <c r="M3669">
        <v>0</v>
      </c>
      <c r="N3669">
        <v>1</v>
      </c>
      <c r="O3669">
        <v>33.5</v>
      </c>
      <c r="P3669" t="s">
        <v>14524</v>
      </c>
      <c r="Q3669">
        <f t="shared" si="57"/>
        <v>8274</v>
      </c>
      <c r="R3669">
        <f>IF(COUNTIF($A$2:A3669,A3669)=1,Q3669,"")</f>
        <v>8274</v>
      </c>
    </row>
    <row r="3670" spans="1:18">
      <c r="A3670" t="s">
        <v>19996</v>
      </c>
      <c r="B3670" t="s">
        <v>1665</v>
      </c>
      <c r="C3670" t="s">
        <v>14583</v>
      </c>
      <c r="D3670" t="s">
        <v>100</v>
      </c>
      <c r="E3670" t="s">
        <v>14590</v>
      </c>
      <c r="F3670" t="s">
        <v>19997</v>
      </c>
      <c r="G3670" t="s">
        <v>14588</v>
      </c>
      <c r="H3670" t="s">
        <v>14574</v>
      </c>
      <c r="I3670" t="s">
        <v>931</v>
      </c>
      <c r="J3670" s="28">
        <v>45234</v>
      </c>
      <c r="K3670" s="28"/>
      <c r="M3670">
        <v>0</v>
      </c>
      <c r="N3670">
        <v>1</v>
      </c>
      <c r="O3670">
        <v>5.6</v>
      </c>
      <c r="P3670" t="s">
        <v>14550</v>
      </c>
      <c r="Q3670">
        <f t="shared" si="57"/>
        <v>8628</v>
      </c>
      <c r="R3670">
        <f>IF(COUNTIF($A$2:A3670,A3670)=1,Q3670,"")</f>
        <v>8628</v>
      </c>
    </row>
    <row r="3671" spans="1:18">
      <c r="A3671" t="s">
        <v>19998</v>
      </c>
      <c r="B3671" t="s">
        <v>4592</v>
      </c>
      <c r="C3671" t="s">
        <v>15860</v>
      </c>
      <c r="D3671" t="s">
        <v>73</v>
      </c>
      <c r="E3671" t="s">
        <v>14517</v>
      </c>
      <c r="F3671" t="s">
        <v>16803</v>
      </c>
      <c r="G3671" t="s">
        <v>90</v>
      </c>
      <c r="H3671" t="s">
        <v>14532</v>
      </c>
      <c r="I3671" t="s">
        <v>792</v>
      </c>
      <c r="J3671" s="28">
        <v>45330</v>
      </c>
      <c r="K3671" s="28"/>
      <c r="M3671">
        <v>0</v>
      </c>
      <c r="N3671">
        <v>1</v>
      </c>
      <c r="O3671">
        <v>26.9</v>
      </c>
      <c r="P3671" t="s">
        <v>14524</v>
      </c>
      <c r="Q3671">
        <f t="shared" si="57"/>
        <v>33000</v>
      </c>
      <c r="R3671">
        <f>IF(COUNTIF($A$2:A3671,A3671)=1,Q3671,"")</f>
        <v>33000</v>
      </c>
    </row>
    <row r="3672" spans="1:18">
      <c r="A3672" t="s">
        <v>19999</v>
      </c>
      <c r="B3672" t="s">
        <v>6023</v>
      </c>
      <c r="C3672" t="s">
        <v>14812</v>
      </c>
      <c r="D3672" t="s">
        <v>119</v>
      </c>
      <c r="E3672" t="s">
        <v>14509</v>
      </c>
      <c r="F3672" t="s">
        <v>20000</v>
      </c>
      <c r="G3672" t="s">
        <v>61</v>
      </c>
      <c r="H3672" t="s">
        <v>14800</v>
      </c>
      <c r="I3672" t="s">
        <v>14173</v>
      </c>
      <c r="J3672" s="28">
        <v>45639</v>
      </c>
      <c r="K3672" s="28"/>
      <c r="M3672">
        <v>0</v>
      </c>
      <c r="N3672">
        <v>1</v>
      </c>
      <c r="O3672">
        <v>7.5</v>
      </c>
      <c r="P3672" t="s">
        <v>14507</v>
      </c>
      <c r="Q3672">
        <f t="shared" si="57"/>
        <v>8080</v>
      </c>
      <c r="R3672">
        <f>IF(COUNTIF($A$2:A3672,A3672)=1,Q3672,"")</f>
        <v>8080</v>
      </c>
    </row>
    <row r="3673" spans="1:18">
      <c r="A3673" t="s">
        <v>20001</v>
      </c>
      <c r="B3673" t="s">
        <v>3784</v>
      </c>
      <c r="C3673" t="s">
        <v>3098</v>
      </c>
      <c r="D3673" t="s">
        <v>73</v>
      </c>
      <c r="E3673" t="s">
        <v>14517</v>
      </c>
      <c r="F3673" t="s">
        <v>20002</v>
      </c>
      <c r="G3673" t="s">
        <v>133</v>
      </c>
      <c r="H3673" t="s">
        <v>14553</v>
      </c>
      <c r="I3673" t="s">
        <v>2532</v>
      </c>
      <c r="J3673" s="28">
        <v>44738</v>
      </c>
      <c r="K3673" s="28"/>
      <c r="M3673">
        <v>0</v>
      </c>
      <c r="N3673">
        <v>1</v>
      </c>
      <c r="O3673">
        <v>28.2</v>
      </c>
      <c r="P3673" t="s">
        <v>14550</v>
      </c>
      <c r="Q3673">
        <f t="shared" si="57"/>
        <v>25093</v>
      </c>
      <c r="R3673">
        <f>IF(COUNTIF($A$2:A3673,A3673)=1,Q3673,"")</f>
        <v>25093</v>
      </c>
    </row>
    <row r="3674" spans="1:18">
      <c r="A3674" t="s">
        <v>11616</v>
      </c>
      <c r="B3674" t="s">
        <v>1848</v>
      </c>
      <c r="C3674" t="s">
        <v>16544</v>
      </c>
      <c r="D3674" t="s">
        <v>100</v>
      </c>
      <c r="E3674" t="s">
        <v>14504</v>
      </c>
      <c r="F3674" t="s">
        <v>20003</v>
      </c>
      <c r="G3674" t="s">
        <v>14519</v>
      </c>
      <c r="H3674" t="s">
        <v>14527</v>
      </c>
      <c r="I3674" t="s">
        <v>845</v>
      </c>
      <c r="J3674" s="28">
        <v>45091</v>
      </c>
      <c r="K3674" s="28"/>
      <c r="M3674">
        <v>0</v>
      </c>
      <c r="N3674">
        <v>1</v>
      </c>
      <c r="O3674">
        <v>25.2</v>
      </c>
      <c r="P3674" t="s">
        <v>14524</v>
      </c>
      <c r="Q3674">
        <f t="shared" si="57"/>
        <v>2802</v>
      </c>
      <c r="R3674">
        <f>IF(COUNTIF($A$2:A3674,A3674)=1,Q3674,"")</f>
        <v>2802</v>
      </c>
    </row>
    <row r="3675" spans="1:18">
      <c r="A3675" t="s">
        <v>20004</v>
      </c>
      <c r="B3675" t="s">
        <v>1923</v>
      </c>
      <c r="C3675" t="s">
        <v>3098</v>
      </c>
      <c r="D3675" t="s">
        <v>100</v>
      </c>
      <c r="E3675" t="s">
        <v>14522</v>
      </c>
      <c r="F3675" t="s">
        <v>20005</v>
      </c>
      <c r="G3675" t="s">
        <v>61</v>
      </c>
      <c r="H3675" t="s">
        <v>14537</v>
      </c>
      <c r="I3675" t="s">
        <v>722</v>
      </c>
      <c r="J3675" s="28">
        <v>44875</v>
      </c>
      <c r="K3675" s="28"/>
      <c r="M3675">
        <v>0</v>
      </c>
      <c r="N3675">
        <v>1</v>
      </c>
      <c r="P3675" t="s">
        <v>14507</v>
      </c>
      <c r="Q3675">
        <f t="shared" si="57"/>
        <v>2506</v>
      </c>
      <c r="R3675">
        <f>IF(COUNTIF($A$2:A3675,A3675)=1,Q3675,"")</f>
        <v>2506</v>
      </c>
    </row>
    <row r="3676" spans="1:18">
      <c r="A3676" t="s">
        <v>4303</v>
      </c>
      <c r="B3676" t="s">
        <v>4806</v>
      </c>
      <c r="C3676" t="s">
        <v>16183</v>
      </c>
      <c r="D3676" t="s">
        <v>52</v>
      </c>
      <c r="E3676" t="s">
        <v>14509</v>
      </c>
      <c r="F3676" t="s">
        <v>17806</v>
      </c>
      <c r="G3676" t="s">
        <v>90</v>
      </c>
      <c r="H3676" t="s">
        <v>14537</v>
      </c>
      <c r="I3676" t="s">
        <v>3853</v>
      </c>
      <c r="J3676" s="28">
        <v>44792</v>
      </c>
      <c r="K3676" s="28"/>
      <c r="M3676">
        <v>0</v>
      </c>
      <c r="N3676">
        <v>1</v>
      </c>
      <c r="O3676">
        <v>21.3</v>
      </c>
      <c r="P3676" t="s">
        <v>14516</v>
      </c>
      <c r="Q3676">
        <f t="shared" si="57"/>
        <v>169926</v>
      </c>
      <c r="R3676">
        <f>IF(COUNTIF($A$2:A3676,A3676)=1,Q3676,"")</f>
        <v>169926</v>
      </c>
    </row>
    <row r="3677" spans="1:18">
      <c r="A3677" t="s">
        <v>9285</v>
      </c>
      <c r="B3677" t="s">
        <v>7477</v>
      </c>
      <c r="C3677" t="s">
        <v>14604</v>
      </c>
      <c r="D3677" t="s">
        <v>60</v>
      </c>
      <c r="E3677" t="s">
        <v>14522</v>
      </c>
      <c r="F3677" t="s">
        <v>20006</v>
      </c>
      <c r="G3677" t="s">
        <v>80</v>
      </c>
      <c r="H3677" t="s">
        <v>15208</v>
      </c>
      <c r="I3677" t="s">
        <v>621</v>
      </c>
      <c r="J3677" s="28">
        <v>45044</v>
      </c>
      <c r="K3677" s="28"/>
      <c r="M3677">
        <v>0</v>
      </c>
      <c r="N3677">
        <v>1</v>
      </c>
      <c r="O3677">
        <v>29</v>
      </c>
      <c r="P3677" t="s">
        <v>14524</v>
      </c>
      <c r="Q3677">
        <f t="shared" si="57"/>
        <v>20560</v>
      </c>
      <c r="R3677">
        <f>IF(COUNTIF($A$2:A3677,A3677)=1,Q3677,"")</f>
        <v>20560</v>
      </c>
    </row>
    <row r="3678" spans="1:18">
      <c r="A3678" t="s">
        <v>14423</v>
      </c>
      <c r="B3678" t="s">
        <v>4574</v>
      </c>
      <c r="C3678" t="s">
        <v>17068</v>
      </c>
      <c r="D3678" t="s">
        <v>119</v>
      </c>
      <c r="E3678" t="s">
        <v>14558</v>
      </c>
      <c r="F3678" t="s">
        <v>20007</v>
      </c>
      <c r="G3678" t="s">
        <v>53</v>
      </c>
      <c r="H3678" t="s">
        <v>14682</v>
      </c>
      <c r="I3678" t="s">
        <v>2772</v>
      </c>
      <c r="J3678" s="28">
        <v>45387</v>
      </c>
      <c r="K3678" s="28">
        <v>45292</v>
      </c>
      <c r="L3678">
        <v>55</v>
      </c>
      <c r="M3678">
        <v>0</v>
      </c>
      <c r="N3678">
        <v>1</v>
      </c>
      <c r="O3678">
        <v>2.1</v>
      </c>
      <c r="P3678" t="s">
        <v>14516</v>
      </c>
      <c r="Q3678">
        <f t="shared" si="57"/>
        <v>7245</v>
      </c>
      <c r="R3678">
        <f>IF(COUNTIF($A$2:A3678,A3678)=1,Q3678,"")</f>
        <v>7245</v>
      </c>
    </row>
    <row r="3679" spans="1:18">
      <c r="A3679" t="s">
        <v>20008</v>
      </c>
      <c r="B3679" t="s">
        <v>1543</v>
      </c>
      <c r="C3679" t="s">
        <v>15857</v>
      </c>
      <c r="D3679" t="s">
        <v>60</v>
      </c>
      <c r="E3679" t="s">
        <v>14517</v>
      </c>
      <c r="F3679" t="s">
        <v>20009</v>
      </c>
      <c r="G3679" t="s">
        <v>80</v>
      </c>
      <c r="H3679" t="s">
        <v>14545</v>
      </c>
      <c r="I3679" t="s">
        <v>20010</v>
      </c>
      <c r="J3679" s="28">
        <v>44905</v>
      </c>
      <c r="K3679" s="28"/>
      <c r="M3679">
        <v>0</v>
      </c>
      <c r="N3679">
        <v>1</v>
      </c>
      <c r="O3679">
        <v>10.8</v>
      </c>
      <c r="P3679" t="s">
        <v>14524</v>
      </c>
      <c r="Q3679">
        <f t="shared" si="57"/>
        <v>11897</v>
      </c>
      <c r="R3679">
        <f>IF(COUNTIF($A$2:A3679,A3679)=1,Q3679,"")</f>
        <v>11897</v>
      </c>
    </row>
    <row r="3680" spans="1:18">
      <c r="A3680" t="s">
        <v>4360</v>
      </c>
      <c r="B3680" t="s">
        <v>5042</v>
      </c>
      <c r="C3680" t="s">
        <v>15827</v>
      </c>
      <c r="D3680" t="s">
        <v>73</v>
      </c>
      <c r="E3680" t="s">
        <v>14504</v>
      </c>
      <c r="F3680" t="s">
        <v>20011</v>
      </c>
      <c r="G3680" t="s">
        <v>53</v>
      </c>
      <c r="H3680" t="s">
        <v>14635</v>
      </c>
      <c r="I3680" t="s">
        <v>393</v>
      </c>
      <c r="J3680" s="28">
        <v>44804</v>
      </c>
      <c r="K3680" s="28"/>
      <c r="M3680">
        <v>0</v>
      </c>
      <c r="N3680">
        <v>1</v>
      </c>
      <c r="O3680">
        <v>21.6</v>
      </c>
      <c r="P3680" t="s">
        <v>14524</v>
      </c>
      <c r="Q3680">
        <f t="shared" si="57"/>
        <v>43162</v>
      </c>
      <c r="R3680">
        <f>IF(COUNTIF($A$2:A3680,A3680)=1,Q3680,"")</f>
        <v>43162</v>
      </c>
    </row>
    <row r="3681" spans="1:18">
      <c r="A3681" t="s">
        <v>20012</v>
      </c>
      <c r="B3681" t="s">
        <v>1201</v>
      </c>
      <c r="C3681" t="s">
        <v>15705</v>
      </c>
      <c r="D3681" t="s">
        <v>52</v>
      </c>
      <c r="E3681" t="s">
        <v>14543</v>
      </c>
      <c r="F3681" t="s">
        <v>20013</v>
      </c>
      <c r="G3681" t="s">
        <v>67</v>
      </c>
      <c r="H3681" t="s">
        <v>14553</v>
      </c>
      <c r="I3681" t="s">
        <v>3326</v>
      </c>
      <c r="J3681" s="28">
        <v>44725</v>
      </c>
      <c r="K3681" s="28">
        <v>44712</v>
      </c>
      <c r="L3681">
        <v>95</v>
      </c>
      <c r="M3681">
        <v>0</v>
      </c>
      <c r="N3681">
        <v>1</v>
      </c>
      <c r="O3681">
        <v>21</v>
      </c>
      <c r="P3681" t="s">
        <v>14507</v>
      </c>
      <c r="Q3681">
        <f t="shared" si="57"/>
        <v>118000</v>
      </c>
      <c r="R3681">
        <f>IF(COUNTIF($A$2:A3681,A3681)=1,Q3681,"")</f>
        <v>118000</v>
      </c>
    </row>
    <row r="3682" spans="1:18">
      <c r="A3682" t="s">
        <v>7740</v>
      </c>
      <c r="B3682" t="s">
        <v>1750</v>
      </c>
      <c r="C3682" t="s">
        <v>14694</v>
      </c>
      <c r="D3682" t="s">
        <v>60</v>
      </c>
      <c r="E3682" t="s">
        <v>14509</v>
      </c>
      <c r="F3682" t="s">
        <v>20014</v>
      </c>
      <c r="G3682" t="s">
        <v>74</v>
      </c>
      <c r="H3682" t="s">
        <v>14574</v>
      </c>
      <c r="I3682" t="s">
        <v>2082</v>
      </c>
      <c r="J3682" s="28">
        <v>45362</v>
      </c>
      <c r="K3682" s="28"/>
      <c r="M3682">
        <v>0</v>
      </c>
      <c r="N3682">
        <v>1</v>
      </c>
      <c r="O3682">
        <v>6.2</v>
      </c>
      <c r="P3682" t="s">
        <v>14512</v>
      </c>
      <c r="Q3682">
        <f t="shared" si="57"/>
        <v>19926</v>
      </c>
      <c r="R3682">
        <f>IF(COUNTIF($A$2:A3682,A3682)=1,Q3682,"")</f>
        <v>19926</v>
      </c>
    </row>
    <row r="3683" spans="1:18">
      <c r="A3683" t="s">
        <v>20015</v>
      </c>
      <c r="B3683" t="s">
        <v>8991</v>
      </c>
      <c r="C3683" t="s">
        <v>3098</v>
      </c>
      <c r="D3683" t="s">
        <v>73</v>
      </c>
      <c r="E3683" t="s">
        <v>14517</v>
      </c>
      <c r="F3683" t="s">
        <v>15108</v>
      </c>
      <c r="G3683" t="s">
        <v>133</v>
      </c>
      <c r="H3683" t="s">
        <v>14571</v>
      </c>
      <c r="I3683" t="s">
        <v>1462</v>
      </c>
      <c r="J3683" s="28">
        <v>45747</v>
      </c>
      <c r="K3683" s="28"/>
      <c r="M3683">
        <v>0</v>
      </c>
      <c r="N3683">
        <v>1</v>
      </c>
      <c r="O3683">
        <v>11.3</v>
      </c>
      <c r="P3683" t="s">
        <v>14516</v>
      </c>
      <c r="Q3683">
        <f t="shared" si="57"/>
        <v>12000</v>
      </c>
      <c r="R3683">
        <f>IF(COUNTIF($A$2:A3683,A3683)=1,Q3683,"")</f>
        <v>12000</v>
      </c>
    </row>
    <row r="3684" spans="1:18">
      <c r="A3684" t="s">
        <v>20016</v>
      </c>
      <c r="B3684" t="s">
        <v>1685</v>
      </c>
      <c r="C3684" t="s">
        <v>16453</v>
      </c>
      <c r="D3684" t="s">
        <v>100</v>
      </c>
      <c r="E3684" t="s">
        <v>14509</v>
      </c>
      <c r="F3684" t="s">
        <v>14593</v>
      </c>
      <c r="G3684" t="s">
        <v>133</v>
      </c>
      <c r="H3684" t="s">
        <v>14574</v>
      </c>
      <c r="I3684" t="s">
        <v>1921</v>
      </c>
      <c r="J3684" s="28">
        <v>45060</v>
      </c>
      <c r="K3684" s="28"/>
      <c r="M3684">
        <v>0</v>
      </c>
      <c r="N3684">
        <v>1</v>
      </c>
      <c r="P3684" t="s">
        <v>14516</v>
      </c>
      <c r="Q3684">
        <f t="shared" si="57"/>
        <v>8000</v>
      </c>
      <c r="R3684">
        <f>IF(COUNTIF($A$2:A3684,A3684)=1,Q3684,"")</f>
        <v>8000</v>
      </c>
    </row>
    <row r="3685" spans="1:18">
      <c r="A3685" t="s">
        <v>20017</v>
      </c>
      <c r="B3685" t="s">
        <v>5753</v>
      </c>
      <c r="C3685" t="s">
        <v>3098</v>
      </c>
      <c r="D3685" t="s">
        <v>100</v>
      </c>
      <c r="E3685" t="s">
        <v>14517</v>
      </c>
      <c r="F3685" t="s">
        <v>15164</v>
      </c>
      <c r="G3685" t="s">
        <v>53</v>
      </c>
      <c r="H3685" t="s">
        <v>14571</v>
      </c>
      <c r="I3685" t="s">
        <v>20018</v>
      </c>
      <c r="J3685" s="28">
        <v>45115</v>
      </c>
      <c r="K3685" s="28"/>
      <c r="M3685">
        <v>0</v>
      </c>
      <c r="N3685">
        <v>1</v>
      </c>
      <c r="O3685">
        <v>30.6</v>
      </c>
      <c r="P3685" t="s">
        <v>14507</v>
      </c>
      <c r="Q3685">
        <f t="shared" si="57"/>
        <v>9000</v>
      </c>
      <c r="R3685">
        <f>IF(COUNTIF($A$2:A3685,A3685)=1,Q3685,"")</f>
        <v>9000</v>
      </c>
    </row>
    <row r="3686" spans="1:18">
      <c r="A3686" t="s">
        <v>14156</v>
      </c>
      <c r="B3686" t="s">
        <v>3257</v>
      </c>
      <c r="C3686" t="s">
        <v>16199</v>
      </c>
      <c r="D3686" t="s">
        <v>73</v>
      </c>
      <c r="E3686" t="s">
        <v>14517</v>
      </c>
      <c r="F3686" t="s">
        <v>20019</v>
      </c>
      <c r="G3686" t="s">
        <v>14588</v>
      </c>
      <c r="H3686" t="s">
        <v>14545</v>
      </c>
      <c r="I3686" t="s">
        <v>19170</v>
      </c>
      <c r="J3686" s="28">
        <v>44992</v>
      </c>
      <c r="K3686" s="28"/>
      <c r="M3686">
        <v>0</v>
      </c>
      <c r="N3686">
        <v>1</v>
      </c>
      <c r="O3686">
        <v>7.5</v>
      </c>
      <c r="P3686" t="s">
        <v>14512</v>
      </c>
      <c r="Q3686">
        <f t="shared" si="57"/>
        <v>43957</v>
      </c>
      <c r="R3686">
        <f>IF(COUNTIF($A$2:A3686,A3686)=1,Q3686,"")</f>
        <v>43957</v>
      </c>
    </row>
    <row r="3687" spans="1:18">
      <c r="A3687" t="s">
        <v>11220</v>
      </c>
      <c r="B3687" t="s">
        <v>9872</v>
      </c>
      <c r="C3687" t="s">
        <v>14755</v>
      </c>
      <c r="D3687" t="s">
        <v>100</v>
      </c>
      <c r="E3687" t="s">
        <v>14558</v>
      </c>
      <c r="F3687" t="s">
        <v>20020</v>
      </c>
      <c r="G3687" t="s">
        <v>74</v>
      </c>
      <c r="H3687" t="s">
        <v>14639</v>
      </c>
      <c r="I3687" t="s">
        <v>2823</v>
      </c>
      <c r="J3687" s="28">
        <v>45432</v>
      </c>
      <c r="K3687" s="28">
        <v>45499</v>
      </c>
      <c r="L3687">
        <v>145</v>
      </c>
      <c r="M3687">
        <v>0</v>
      </c>
      <c r="N3687">
        <v>1</v>
      </c>
      <c r="O3687">
        <v>23.6</v>
      </c>
      <c r="P3687" t="s">
        <v>14550</v>
      </c>
      <c r="Q3687">
        <f t="shared" si="57"/>
        <v>5485</v>
      </c>
      <c r="R3687">
        <f>IF(COUNTIF($A$2:A3687,A3687)=1,Q3687,"")</f>
        <v>5485</v>
      </c>
    </row>
    <row r="3688" spans="1:18">
      <c r="A3688" t="s">
        <v>3942</v>
      </c>
      <c r="B3688" t="s">
        <v>4237</v>
      </c>
      <c r="C3688" t="s">
        <v>17014</v>
      </c>
      <c r="D3688" t="s">
        <v>73</v>
      </c>
      <c r="E3688" t="s">
        <v>14543</v>
      </c>
      <c r="F3688" t="s">
        <v>20021</v>
      </c>
      <c r="G3688" t="s">
        <v>67</v>
      </c>
      <c r="H3688" t="s">
        <v>14537</v>
      </c>
      <c r="I3688" t="s">
        <v>2532</v>
      </c>
      <c r="J3688" s="28">
        <v>44745</v>
      </c>
      <c r="K3688" s="28">
        <v>44746</v>
      </c>
      <c r="L3688">
        <v>108</v>
      </c>
      <c r="M3688">
        <v>1</v>
      </c>
      <c r="N3688">
        <v>4</v>
      </c>
      <c r="O3688">
        <v>19.399999999999999</v>
      </c>
      <c r="P3688" t="s">
        <v>14550</v>
      </c>
      <c r="Q3688">
        <f t="shared" si="57"/>
        <v>29107</v>
      </c>
      <c r="R3688">
        <f>IF(COUNTIF($A$2:A3688,A3688)=1,Q3688,"")</f>
        <v>29107</v>
      </c>
    </row>
    <row r="3689" spans="1:18">
      <c r="A3689" t="s">
        <v>20022</v>
      </c>
      <c r="B3689" t="s">
        <v>6975</v>
      </c>
      <c r="C3689" t="s">
        <v>15458</v>
      </c>
      <c r="D3689" t="s">
        <v>119</v>
      </c>
      <c r="E3689" t="s">
        <v>14543</v>
      </c>
      <c r="F3689" t="s">
        <v>15959</v>
      </c>
      <c r="G3689" t="s">
        <v>74</v>
      </c>
      <c r="H3689" t="s">
        <v>14506</v>
      </c>
      <c r="I3689" t="s">
        <v>5264</v>
      </c>
      <c r="J3689" s="28">
        <v>45293</v>
      </c>
      <c r="K3689" s="28">
        <v>45343</v>
      </c>
      <c r="L3689">
        <v>75</v>
      </c>
      <c r="M3689">
        <v>1</v>
      </c>
      <c r="N3689">
        <v>3</v>
      </c>
      <c r="O3689">
        <v>11.7</v>
      </c>
      <c r="P3689" t="s">
        <v>14550</v>
      </c>
      <c r="Q3689">
        <f t="shared" si="57"/>
        <v>13000</v>
      </c>
      <c r="R3689">
        <f>IF(COUNTIF($A$2:A3689,A3689)=1,Q3689,"")</f>
        <v>13000</v>
      </c>
    </row>
    <row r="3690" spans="1:18">
      <c r="A3690" t="s">
        <v>6876</v>
      </c>
      <c r="B3690" t="s">
        <v>1957</v>
      </c>
      <c r="C3690" t="s">
        <v>15182</v>
      </c>
      <c r="D3690" t="s">
        <v>119</v>
      </c>
      <c r="E3690" t="s">
        <v>14543</v>
      </c>
      <c r="F3690" t="s">
        <v>20023</v>
      </c>
      <c r="G3690" t="s">
        <v>14519</v>
      </c>
      <c r="H3690" t="s">
        <v>14655</v>
      </c>
      <c r="I3690" t="s">
        <v>2891</v>
      </c>
      <c r="J3690" s="28">
        <v>45331</v>
      </c>
      <c r="K3690" s="28">
        <v>45246</v>
      </c>
      <c r="L3690">
        <v>63</v>
      </c>
      <c r="M3690">
        <v>0</v>
      </c>
      <c r="N3690">
        <v>1</v>
      </c>
      <c r="O3690">
        <v>25</v>
      </c>
      <c r="P3690" t="s">
        <v>14512</v>
      </c>
      <c r="Q3690">
        <f t="shared" si="57"/>
        <v>5767</v>
      </c>
      <c r="R3690">
        <f>IF(COUNTIF($A$2:A3690,A3690)=1,Q3690,"")</f>
        <v>5767</v>
      </c>
    </row>
    <row r="3691" spans="1:18">
      <c r="A3691" t="s">
        <v>20024</v>
      </c>
      <c r="B3691" t="s">
        <v>4611</v>
      </c>
      <c r="C3691" t="s">
        <v>16090</v>
      </c>
      <c r="D3691" t="s">
        <v>100</v>
      </c>
      <c r="E3691" t="s">
        <v>14590</v>
      </c>
      <c r="F3691" t="s">
        <v>15527</v>
      </c>
      <c r="G3691" t="s">
        <v>133</v>
      </c>
      <c r="H3691" t="s">
        <v>14545</v>
      </c>
      <c r="I3691" t="s">
        <v>3031</v>
      </c>
      <c r="J3691" s="28">
        <v>45605</v>
      </c>
      <c r="K3691" s="28"/>
      <c r="M3691">
        <v>0</v>
      </c>
      <c r="N3691">
        <v>1</v>
      </c>
      <c r="O3691">
        <v>18.399999999999999</v>
      </c>
      <c r="P3691" t="s">
        <v>14516</v>
      </c>
      <c r="Q3691">
        <f t="shared" si="57"/>
        <v>5000</v>
      </c>
      <c r="R3691">
        <f>IF(COUNTIF($A$2:A3691,A3691)=1,Q3691,"")</f>
        <v>5000</v>
      </c>
    </row>
    <row r="3692" spans="1:18">
      <c r="A3692" t="s">
        <v>20025</v>
      </c>
      <c r="B3692" t="s">
        <v>1304</v>
      </c>
      <c r="C3692" t="s">
        <v>14755</v>
      </c>
      <c r="D3692" t="s">
        <v>100</v>
      </c>
      <c r="E3692" t="s">
        <v>14590</v>
      </c>
      <c r="F3692" t="s">
        <v>20026</v>
      </c>
      <c r="G3692" t="s">
        <v>67</v>
      </c>
      <c r="H3692" t="s">
        <v>14571</v>
      </c>
      <c r="I3692" t="s">
        <v>5805</v>
      </c>
      <c r="J3692" s="28">
        <v>44755</v>
      </c>
      <c r="K3692" s="28"/>
      <c r="M3692">
        <v>0</v>
      </c>
      <c r="N3692">
        <v>1</v>
      </c>
      <c r="P3692" t="s">
        <v>14550</v>
      </c>
      <c r="Q3692">
        <f t="shared" si="57"/>
        <v>1944</v>
      </c>
      <c r="R3692">
        <f>IF(COUNTIF($A$2:A3692,A3692)=1,Q3692,"")</f>
        <v>1944</v>
      </c>
    </row>
    <row r="3693" spans="1:18">
      <c r="A3693" t="s">
        <v>6208</v>
      </c>
      <c r="B3693" t="s">
        <v>1868</v>
      </c>
      <c r="C3693" t="s">
        <v>15000</v>
      </c>
      <c r="D3693" t="s">
        <v>73</v>
      </c>
      <c r="E3693" t="s">
        <v>14522</v>
      </c>
      <c r="F3693" t="s">
        <v>20027</v>
      </c>
      <c r="G3693" t="s">
        <v>90</v>
      </c>
      <c r="H3693" t="s">
        <v>14571</v>
      </c>
      <c r="I3693" t="s">
        <v>737</v>
      </c>
      <c r="J3693" s="28">
        <v>45414</v>
      </c>
      <c r="K3693" s="28"/>
      <c r="M3693">
        <v>0</v>
      </c>
      <c r="N3693">
        <v>1</v>
      </c>
      <c r="O3693">
        <v>16.600000000000001</v>
      </c>
      <c r="P3693" t="s">
        <v>14507</v>
      </c>
      <c r="Q3693">
        <f t="shared" si="57"/>
        <v>29495</v>
      </c>
      <c r="R3693">
        <f>IF(COUNTIF($A$2:A3693,A3693)=1,Q3693,"")</f>
        <v>29495</v>
      </c>
    </row>
    <row r="3694" spans="1:18">
      <c r="A3694" t="s">
        <v>11901</v>
      </c>
      <c r="B3694" t="s">
        <v>318</v>
      </c>
      <c r="C3694" t="s">
        <v>3098</v>
      </c>
      <c r="D3694" t="s">
        <v>100</v>
      </c>
      <c r="E3694" t="s">
        <v>14504</v>
      </c>
      <c r="F3694" t="s">
        <v>20028</v>
      </c>
      <c r="G3694" t="s">
        <v>61</v>
      </c>
      <c r="H3694" t="s">
        <v>14545</v>
      </c>
      <c r="I3694" t="s">
        <v>2013</v>
      </c>
      <c r="J3694" s="28">
        <v>45594</v>
      </c>
      <c r="K3694" s="28"/>
      <c r="M3694">
        <v>0</v>
      </c>
      <c r="N3694">
        <v>1</v>
      </c>
      <c r="P3694" t="s">
        <v>14512</v>
      </c>
      <c r="Q3694">
        <f t="shared" si="57"/>
        <v>8234</v>
      </c>
      <c r="R3694">
        <f>IF(COUNTIF($A$2:A3694,A3694)=1,Q3694,"")</f>
        <v>8234</v>
      </c>
    </row>
    <row r="3695" spans="1:18">
      <c r="A3695" t="s">
        <v>20029</v>
      </c>
      <c r="B3695" t="s">
        <v>4514</v>
      </c>
      <c r="C3695" t="s">
        <v>14538</v>
      </c>
      <c r="D3695" t="s">
        <v>52</v>
      </c>
      <c r="E3695" t="s">
        <v>14543</v>
      </c>
      <c r="F3695" t="s">
        <v>20030</v>
      </c>
      <c r="G3695" t="s">
        <v>14588</v>
      </c>
      <c r="H3695" t="s">
        <v>14574</v>
      </c>
      <c r="I3695" t="s">
        <v>1371</v>
      </c>
      <c r="J3695" s="28">
        <v>45823</v>
      </c>
      <c r="K3695" s="28">
        <v>45707</v>
      </c>
      <c r="L3695">
        <v>56</v>
      </c>
      <c r="M3695">
        <v>1</v>
      </c>
      <c r="N3695">
        <v>4</v>
      </c>
      <c r="O3695">
        <v>18.600000000000001</v>
      </c>
      <c r="P3695" t="s">
        <v>14516</v>
      </c>
      <c r="Q3695">
        <f t="shared" si="57"/>
        <v>74339</v>
      </c>
      <c r="R3695">
        <f>IF(COUNTIF($A$2:A3695,A3695)=1,Q3695,"")</f>
        <v>74339</v>
      </c>
    </row>
    <row r="3696" spans="1:18">
      <c r="A3696" t="s">
        <v>6091</v>
      </c>
      <c r="B3696" t="s">
        <v>786</v>
      </c>
      <c r="C3696" t="s">
        <v>14883</v>
      </c>
      <c r="D3696" t="s">
        <v>60</v>
      </c>
      <c r="E3696" t="s">
        <v>14509</v>
      </c>
      <c r="F3696" t="s">
        <v>20031</v>
      </c>
      <c r="G3696" t="s">
        <v>61</v>
      </c>
      <c r="H3696" t="s">
        <v>14639</v>
      </c>
      <c r="I3696" t="s">
        <v>478</v>
      </c>
      <c r="J3696" s="28">
        <v>45384</v>
      </c>
      <c r="K3696" s="28"/>
      <c r="M3696">
        <v>0</v>
      </c>
      <c r="N3696">
        <v>1</v>
      </c>
      <c r="O3696">
        <v>32.6</v>
      </c>
      <c r="P3696" t="s">
        <v>14524</v>
      </c>
      <c r="Q3696">
        <f t="shared" si="57"/>
        <v>17723</v>
      </c>
      <c r="R3696">
        <f>IF(COUNTIF($A$2:A3696,A3696)=1,Q3696,"")</f>
        <v>17723</v>
      </c>
    </row>
    <row r="3697" spans="1:18">
      <c r="A3697" t="s">
        <v>20032</v>
      </c>
      <c r="B3697" t="s">
        <v>6996</v>
      </c>
      <c r="C3697" t="s">
        <v>14855</v>
      </c>
      <c r="D3697" t="s">
        <v>60</v>
      </c>
      <c r="E3697" t="s">
        <v>14558</v>
      </c>
      <c r="F3697" t="s">
        <v>20033</v>
      </c>
      <c r="G3697" t="s">
        <v>53</v>
      </c>
      <c r="H3697" t="s">
        <v>14925</v>
      </c>
      <c r="I3697" t="s">
        <v>992</v>
      </c>
      <c r="J3697" s="28">
        <v>44988</v>
      </c>
      <c r="K3697" s="28">
        <v>44899</v>
      </c>
      <c r="L3697">
        <v>91</v>
      </c>
      <c r="M3697">
        <v>0</v>
      </c>
      <c r="N3697">
        <v>1</v>
      </c>
      <c r="O3697">
        <v>10.7</v>
      </c>
      <c r="P3697" t="s">
        <v>14516</v>
      </c>
      <c r="Q3697">
        <f t="shared" si="57"/>
        <v>16576</v>
      </c>
      <c r="R3697">
        <f>IF(COUNTIF($A$2:A3697,A3697)=1,Q3697,"")</f>
        <v>16576</v>
      </c>
    </row>
    <row r="3698" spans="1:18">
      <c r="A3698" t="s">
        <v>12673</v>
      </c>
      <c r="B3698" t="s">
        <v>7295</v>
      </c>
      <c r="C3698" t="s">
        <v>3098</v>
      </c>
      <c r="D3698" t="s">
        <v>73</v>
      </c>
      <c r="E3698" t="s">
        <v>14517</v>
      </c>
      <c r="F3698" t="s">
        <v>14854</v>
      </c>
      <c r="G3698" t="s">
        <v>74</v>
      </c>
      <c r="H3698" t="s">
        <v>14537</v>
      </c>
      <c r="I3698" t="s">
        <v>6178</v>
      </c>
      <c r="J3698" s="28">
        <v>44796</v>
      </c>
      <c r="K3698" s="28"/>
      <c r="M3698">
        <v>0</v>
      </c>
      <c r="N3698">
        <v>1</v>
      </c>
      <c r="P3698" t="s">
        <v>14550</v>
      </c>
      <c r="Q3698">
        <f t="shared" si="57"/>
        <v>14000</v>
      </c>
      <c r="R3698">
        <f>IF(COUNTIF($A$2:A3698,A3698)=1,Q3698,"")</f>
        <v>14000</v>
      </c>
    </row>
    <row r="3699" spans="1:18">
      <c r="A3699" t="s">
        <v>13204</v>
      </c>
      <c r="B3699" t="s">
        <v>5607</v>
      </c>
      <c r="C3699" t="s">
        <v>16086</v>
      </c>
      <c r="D3699" t="s">
        <v>73</v>
      </c>
      <c r="E3699" t="s">
        <v>14558</v>
      </c>
      <c r="F3699" t="s">
        <v>20034</v>
      </c>
      <c r="G3699" t="s">
        <v>14519</v>
      </c>
      <c r="H3699" t="s">
        <v>14580</v>
      </c>
      <c r="I3699" t="s">
        <v>2636</v>
      </c>
      <c r="J3699" s="28">
        <v>45321</v>
      </c>
      <c r="K3699" s="28">
        <v>45386</v>
      </c>
      <c r="L3699">
        <v>154</v>
      </c>
      <c r="M3699">
        <v>0</v>
      </c>
      <c r="N3699">
        <v>1</v>
      </c>
      <c r="P3699" t="s">
        <v>14550</v>
      </c>
      <c r="Q3699">
        <f t="shared" si="57"/>
        <v>15169</v>
      </c>
      <c r="R3699">
        <f>IF(COUNTIF($A$2:A3699,A3699)=1,Q3699,"")</f>
        <v>15169</v>
      </c>
    </row>
    <row r="3700" spans="1:18">
      <c r="A3700" t="s">
        <v>9810</v>
      </c>
      <c r="B3700" t="s">
        <v>2833</v>
      </c>
      <c r="C3700" t="s">
        <v>15165</v>
      </c>
      <c r="D3700" t="s">
        <v>52</v>
      </c>
      <c r="E3700" t="s">
        <v>14590</v>
      </c>
      <c r="F3700" t="s">
        <v>20035</v>
      </c>
      <c r="G3700" t="s">
        <v>14588</v>
      </c>
      <c r="H3700" t="s">
        <v>14549</v>
      </c>
      <c r="I3700" t="s">
        <v>9056</v>
      </c>
      <c r="J3700" s="28">
        <v>45180</v>
      </c>
      <c r="K3700" s="28"/>
      <c r="M3700">
        <v>0</v>
      </c>
      <c r="N3700">
        <v>1</v>
      </c>
      <c r="O3700">
        <v>31.1</v>
      </c>
      <c r="P3700" t="s">
        <v>14524</v>
      </c>
      <c r="Q3700">
        <f t="shared" si="57"/>
        <v>123528</v>
      </c>
      <c r="R3700">
        <f>IF(COUNTIF($A$2:A3700,A3700)=1,Q3700,"")</f>
        <v>123528</v>
      </c>
    </row>
    <row r="3701" spans="1:18">
      <c r="A3701" t="s">
        <v>11804</v>
      </c>
      <c r="B3701" t="s">
        <v>563</v>
      </c>
      <c r="C3701" t="s">
        <v>3098</v>
      </c>
      <c r="D3701" t="s">
        <v>60</v>
      </c>
      <c r="E3701" t="s">
        <v>14558</v>
      </c>
      <c r="F3701" t="s">
        <v>20036</v>
      </c>
      <c r="G3701" t="s">
        <v>133</v>
      </c>
      <c r="H3701" t="s">
        <v>14565</v>
      </c>
      <c r="I3701" t="s">
        <v>404</v>
      </c>
      <c r="J3701" s="28">
        <v>45453</v>
      </c>
      <c r="K3701" s="28">
        <v>45454</v>
      </c>
      <c r="L3701">
        <v>165</v>
      </c>
      <c r="M3701">
        <v>0</v>
      </c>
      <c r="N3701">
        <v>1</v>
      </c>
      <c r="O3701">
        <v>20.6</v>
      </c>
      <c r="P3701" t="s">
        <v>14512</v>
      </c>
      <c r="Q3701">
        <f t="shared" si="57"/>
        <v>7309</v>
      </c>
      <c r="R3701">
        <f>IF(COUNTIF($A$2:A3701,A3701)=1,Q3701,"")</f>
        <v>7309</v>
      </c>
    </row>
    <row r="3702" spans="1:18">
      <c r="A3702" t="s">
        <v>4949</v>
      </c>
      <c r="B3702" t="s">
        <v>13522</v>
      </c>
      <c r="C3702" t="s">
        <v>3098</v>
      </c>
      <c r="D3702" t="s">
        <v>100</v>
      </c>
      <c r="E3702" t="s">
        <v>14590</v>
      </c>
      <c r="F3702" t="s">
        <v>20037</v>
      </c>
      <c r="G3702" t="s">
        <v>80</v>
      </c>
      <c r="H3702" t="s">
        <v>14571</v>
      </c>
      <c r="I3702" t="s">
        <v>2926</v>
      </c>
      <c r="J3702" s="28">
        <v>45759</v>
      </c>
      <c r="K3702" s="28"/>
      <c r="M3702">
        <v>0</v>
      </c>
      <c r="N3702">
        <v>1</v>
      </c>
      <c r="O3702">
        <v>17.899999999999999</v>
      </c>
      <c r="P3702" t="s">
        <v>14524</v>
      </c>
      <c r="Q3702">
        <f t="shared" si="57"/>
        <v>9381</v>
      </c>
      <c r="R3702">
        <f>IF(COUNTIF($A$2:A3702,A3702)=1,Q3702,"")</f>
        <v>9381</v>
      </c>
    </row>
    <row r="3703" spans="1:18">
      <c r="A3703" t="s">
        <v>20038</v>
      </c>
      <c r="B3703" t="s">
        <v>2923</v>
      </c>
      <c r="C3703" t="s">
        <v>14918</v>
      </c>
      <c r="D3703" t="s">
        <v>52</v>
      </c>
      <c r="E3703" t="s">
        <v>14522</v>
      </c>
      <c r="F3703" t="s">
        <v>20039</v>
      </c>
      <c r="G3703" t="s">
        <v>133</v>
      </c>
      <c r="H3703" t="s">
        <v>14639</v>
      </c>
      <c r="I3703" t="s">
        <v>3502</v>
      </c>
      <c r="J3703" s="28">
        <v>44710</v>
      </c>
      <c r="K3703" s="28"/>
      <c r="M3703">
        <v>0</v>
      </c>
      <c r="N3703">
        <v>1</v>
      </c>
      <c r="O3703">
        <v>32.6</v>
      </c>
      <c r="P3703" t="s">
        <v>14550</v>
      </c>
      <c r="Q3703">
        <f t="shared" si="57"/>
        <v>104601</v>
      </c>
      <c r="R3703">
        <f>IF(COUNTIF($A$2:A3703,A3703)=1,Q3703,"")</f>
        <v>104601</v>
      </c>
    </row>
    <row r="3704" spans="1:18">
      <c r="A3704" t="s">
        <v>3247</v>
      </c>
      <c r="B3704" t="s">
        <v>720</v>
      </c>
      <c r="C3704" t="s">
        <v>15759</v>
      </c>
      <c r="D3704" t="s">
        <v>119</v>
      </c>
      <c r="E3704" t="s">
        <v>14517</v>
      </c>
      <c r="F3704" t="s">
        <v>20040</v>
      </c>
      <c r="G3704" t="s">
        <v>67</v>
      </c>
      <c r="H3704" t="s">
        <v>14639</v>
      </c>
      <c r="I3704" t="s">
        <v>758</v>
      </c>
      <c r="J3704" s="28">
        <v>45158</v>
      </c>
      <c r="K3704" s="28"/>
      <c r="M3704">
        <v>0</v>
      </c>
      <c r="N3704">
        <v>1</v>
      </c>
      <c r="O3704">
        <v>31.4</v>
      </c>
      <c r="P3704" t="s">
        <v>14524</v>
      </c>
      <c r="Q3704">
        <f t="shared" si="57"/>
        <v>6825</v>
      </c>
      <c r="R3704">
        <f>IF(COUNTIF($A$2:A3704,A3704)=1,Q3704,"")</f>
        <v>6825</v>
      </c>
    </row>
    <row r="3705" spans="1:18">
      <c r="A3705" t="s">
        <v>11540</v>
      </c>
      <c r="B3705" t="s">
        <v>4750</v>
      </c>
      <c r="C3705" t="s">
        <v>16081</v>
      </c>
      <c r="D3705" t="s">
        <v>119</v>
      </c>
      <c r="E3705" t="s">
        <v>14517</v>
      </c>
      <c r="F3705" t="s">
        <v>20041</v>
      </c>
      <c r="G3705" t="s">
        <v>53</v>
      </c>
      <c r="H3705" t="s">
        <v>16936</v>
      </c>
      <c r="I3705" t="s">
        <v>629</v>
      </c>
      <c r="J3705" s="28">
        <v>44871</v>
      </c>
      <c r="K3705" s="28"/>
      <c r="M3705">
        <v>0</v>
      </c>
      <c r="N3705">
        <v>1</v>
      </c>
      <c r="O3705">
        <v>31.1</v>
      </c>
      <c r="P3705" t="s">
        <v>14512</v>
      </c>
      <c r="Q3705">
        <f t="shared" si="57"/>
        <v>3653</v>
      </c>
      <c r="R3705">
        <f>IF(COUNTIF($A$2:A3705,A3705)=1,Q3705,"")</f>
        <v>3653</v>
      </c>
    </row>
    <row r="3706" spans="1:18">
      <c r="A3706" t="s">
        <v>9693</v>
      </c>
      <c r="B3706" t="s">
        <v>2614</v>
      </c>
      <c r="C3706" t="s">
        <v>15168</v>
      </c>
      <c r="D3706" t="s">
        <v>73</v>
      </c>
      <c r="E3706" t="s">
        <v>14558</v>
      </c>
      <c r="F3706" t="s">
        <v>20042</v>
      </c>
      <c r="G3706" t="s">
        <v>67</v>
      </c>
      <c r="H3706" t="s">
        <v>14506</v>
      </c>
      <c r="I3706" t="s">
        <v>6642</v>
      </c>
      <c r="J3706" s="28">
        <v>44692</v>
      </c>
      <c r="K3706" s="28">
        <v>44739</v>
      </c>
      <c r="L3706">
        <v>159</v>
      </c>
      <c r="M3706">
        <v>0</v>
      </c>
      <c r="N3706">
        <v>1</v>
      </c>
      <c r="O3706">
        <v>9.6</v>
      </c>
      <c r="P3706" t="s">
        <v>14512</v>
      </c>
      <c r="Q3706">
        <f t="shared" si="57"/>
        <v>23171</v>
      </c>
      <c r="R3706">
        <f>IF(COUNTIF($A$2:A3706,A3706)=1,Q3706,"")</f>
        <v>23171</v>
      </c>
    </row>
    <row r="3707" spans="1:18">
      <c r="A3707" t="s">
        <v>20043</v>
      </c>
      <c r="B3707" t="s">
        <v>3698</v>
      </c>
      <c r="C3707" t="s">
        <v>3098</v>
      </c>
      <c r="D3707" t="s">
        <v>73</v>
      </c>
      <c r="E3707" t="s">
        <v>14517</v>
      </c>
      <c r="F3707" t="s">
        <v>20044</v>
      </c>
      <c r="G3707" t="s">
        <v>133</v>
      </c>
      <c r="H3707" t="s">
        <v>14549</v>
      </c>
      <c r="I3707" t="s">
        <v>2150</v>
      </c>
      <c r="J3707" s="28">
        <v>45339</v>
      </c>
      <c r="K3707" s="28"/>
      <c r="M3707">
        <v>0</v>
      </c>
      <c r="N3707">
        <v>1</v>
      </c>
      <c r="O3707">
        <v>30</v>
      </c>
      <c r="P3707" t="s">
        <v>14516</v>
      </c>
      <c r="Q3707">
        <f t="shared" si="57"/>
        <v>19018</v>
      </c>
      <c r="R3707">
        <f>IF(COUNTIF($A$2:A3707,A3707)=1,Q3707,"")</f>
        <v>19018</v>
      </c>
    </row>
    <row r="3708" spans="1:18">
      <c r="A3708" t="s">
        <v>4940</v>
      </c>
      <c r="B3708" t="s">
        <v>4131</v>
      </c>
      <c r="C3708" t="s">
        <v>15580</v>
      </c>
      <c r="D3708" t="s">
        <v>73</v>
      </c>
      <c r="E3708" t="s">
        <v>14590</v>
      </c>
      <c r="F3708" t="s">
        <v>20045</v>
      </c>
      <c r="G3708" t="s">
        <v>61</v>
      </c>
      <c r="H3708" t="s">
        <v>14545</v>
      </c>
      <c r="I3708" t="s">
        <v>1462</v>
      </c>
      <c r="J3708" s="28">
        <v>45636</v>
      </c>
      <c r="K3708" s="28"/>
      <c r="M3708">
        <v>0</v>
      </c>
      <c r="N3708">
        <v>1</v>
      </c>
      <c r="O3708">
        <v>8.4</v>
      </c>
      <c r="P3708" t="s">
        <v>14516</v>
      </c>
      <c r="Q3708">
        <f t="shared" si="57"/>
        <v>24192</v>
      </c>
      <c r="R3708">
        <f>IF(COUNTIF($A$2:A3708,A3708)=1,Q3708,"")</f>
        <v>24192</v>
      </c>
    </row>
    <row r="3709" spans="1:18">
      <c r="A3709" t="s">
        <v>20046</v>
      </c>
      <c r="B3709" t="s">
        <v>4432</v>
      </c>
      <c r="C3709" t="s">
        <v>15819</v>
      </c>
      <c r="D3709" t="s">
        <v>100</v>
      </c>
      <c r="E3709" t="s">
        <v>14543</v>
      </c>
      <c r="F3709" t="s">
        <v>20047</v>
      </c>
      <c r="G3709" t="s">
        <v>53</v>
      </c>
      <c r="H3709" t="s">
        <v>14511</v>
      </c>
      <c r="I3709" t="s">
        <v>2002</v>
      </c>
      <c r="J3709" s="28">
        <v>45252</v>
      </c>
      <c r="K3709" s="28">
        <v>45272</v>
      </c>
      <c r="L3709">
        <v>54</v>
      </c>
      <c r="M3709">
        <v>0</v>
      </c>
      <c r="N3709">
        <v>1</v>
      </c>
      <c r="P3709" t="s">
        <v>14507</v>
      </c>
      <c r="Q3709">
        <f t="shared" si="57"/>
        <v>4875</v>
      </c>
      <c r="R3709">
        <f>IF(COUNTIF($A$2:A3709,A3709)=1,Q3709,"")</f>
        <v>4875</v>
      </c>
    </row>
    <row r="3710" spans="1:18">
      <c r="A3710" t="s">
        <v>20048</v>
      </c>
      <c r="B3710" t="s">
        <v>5934</v>
      </c>
      <c r="C3710" t="s">
        <v>15479</v>
      </c>
      <c r="D3710" t="s">
        <v>73</v>
      </c>
      <c r="E3710" t="s">
        <v>14558</v>
      </c>
      <c r="F3710" t="s">
        <v>20049</v>
      </c>
      <c r="G3710" t="s">
        <v>133</v>
      </c>
      <c r="H3710" t="s">
        <v>14530</v>
      </c>
      <c r="I3710" t="s">
        <v>819</v>
      </c>
      <c r="J3710" s="28">
        <v>45405</v>
      </c>
      <c r="K3710" s="28">
        <v>45491</v>
      </c>
      <c r="L3710">
        <v>150</v>
      </c>
      <c r="M3710">
        <v>0</v>
      </c>
      <c r="N3710">
        <v>1</v>
      </c>
      <c r="O3710">
        <v>30.4</v>
      </c>
      <c r="P3710" t="s">
        <v>14507</v>
      </c>
      <c r="Q3710">
        <f t="shared" si="57"/>
        <v>12429</v>
      </c>
      <c r="R3710">
        <f>IF(COUNTIF($A$2:A3710,A3710)=1,Q3710,"")</f>
        <v>12429</v>
      </c>
    </row>
    <row r="3711" spans="1:18">
      <c r="A3711" t="s">
        <v>9657</v>
      </c>
      <c r="B3711" t="s">
        <v>6119</v>
      </c>
      <c r="C3711" t="s">
        <v>15197</v>
      </c>
      <c r="D3711" t="s">
        <v>52</v>
      </c>
      <c r="E3711" t="s">
        <v>14517</v>
      </c>
      <c r="F3711" t="s">
        <v>20050</v>
      </c>
      <c r="G3711" t="s">
        <v>90</v>
      </c>
      <c r="H3711" t="s">
        <v>14545</v>
      </c>
      <c r="I3711" t="s">
        <v>3069</v>
      </c>
      <c r="J3711" s="28">
        <v>44621</v>
      </c>
      <c r="K3711" s="28"/>
      <c r="M3711">
        <v>0</v>
      </c>
      <c r="N3711">
        <v>1</v>
      </c>
      <c r="O3711">
        <v>3.6</v>
      </c>
      <c r="P3711" t="s">
        <v>14550</v>
      </c>
      <c r="Q3711">
        <f t="shared" si="57"/>
        <v>178743</v>
      </c>
      <c r="R3711">
        <f>IF(COUNTIF($A$2:A3711,A3711)=1,Q3711,"")</f>
        <v>178743</v>
      </c>
    </row>
    <row r="3712" spans="1:18">
      <c r="A3712" t="s">
        <v>12414</v>
      </c>
      <c r="B3712" t="s">
        <v>1901</v>
      </c>
      <c r="C3712" t="s">
        <v>15878</v>
      </c>
      <c r="D3712" t="s">
        <v>60</v>
      </c>
      <c r="E3712" t="s">
        <v>14590</v>
      </c>
      <c r="F3712" t="s">
        <v>20051</v>
      </c>
      <c r="G3712" t="s">
        <v>80</v>
      </c>
      <c r="H3712" t="s">
        <v>14670</v>
      </c>
      <c r="I3712" t="s">
        <v>4104</v>
      </c>
      <c r="J3712" s="28">
        <v>44842</v>
      </c>
      <c r="K3712" s="28"/>
      <c r="M3712">
        <v>0</v>
      </c>
      <c r="N3712">
        <v>1</v>
      </c>
      <c r="O3712">
        <v>17.3</v>
      </c>
      <c r="P3712" t="s">
        <v>14516</v>
      </c>
      <c r="Q3712">
        <f t="shared" si="57"/>
        <v>17564</v>
      </c>
      <c r="R3712">
        <f>IF(COUNTIF($A$2:A3712,A3712)=1,Q3712,"")</f>
        <v>17564</v>
      </c>
    </row>
    <row r="3713" spans="1:18">
      <c r="A3713" t="s">
        <v>5885</v>
      </c>
      <c r="B3713" t="s">
        <v>1636</v>
      </c>
      <c r="C3713" t="s">
        <v>14535</v>
      </c>
      <c r="D3713" t="s">
        <v>73</v>
      </c>
      <c r="E3713" t="s">
        <v>14522</v>
      </c>
      <c r="F3713" t="s">
        <v>20052</v>
      </c>
      <c r="G3713" t="s">
        <v>53</v>
      </c>
      <c r="H3713" t="s">
        <v>14506</v>
      </c>
      <c r="I3713" t="s">
        <v>5341</v>
      </c>
      <c r="J3713" s="28">
        <v>44759</v>
      </c>
      <c r="K3713" s="28"/>
      <c r="M3713">
        <v>0</v>
      </c>
      <c r="N3713">
        <v>1</v>
      </c>
      <c r="O3713">
        <v>19.5</v>
      </c>
      <c r="P3713" t="s">
        <v>14512</v>
      </c>
      <c r="Q3713">
        <f t="shared" si="57"/>
        <v>31609</v>
      </c>
      <c r="R3713">
        <f>IF(COUNTIF($A$2:A3713,A3713)=1,Q3713,"")</f>
        <v>31609</v>
      </c>
    </row>
    <row r="3714" spans="1:18">
      <c r="A3714" t="s">
        <v>10708</v>
      </c>
      <c r="B3714" t="s">
        <v>9310</v>
      </c>
      <c r="C3714" t="s">
        <v>15267</v>
      </c>
      <c r="D3714" t="s">
        <v>52</v>
      </c>
      <c r="E3714" t="s">
        <v>14504</v>
      </c>
      <c r="F3714" t="s">
        <v>20053</v>
      </c>
      <c r="G3714" t="s">
        <v>67</v>
      </c>
      <c r="H3714" t="s">
        <v>14568</v>
      </c>
      <c r="I3714" t="s">
        <v>5081</v>
      </c>
      <c r="J3714" s="28">
        <v>45549</v>
      </c>
      <c r="K3714" s="28"/>
      <c r="M3714">
        <v>0</v>
      </c>
      <c r="N3714">
        <v>1</v>
      </c>
      <c r="O3714">
        <v>24.3</v>
      </c>
      <c r="P3714" t="s">
        <v>14550</v>
      </c>
      <c r="Q3714">
        <f t="shared" ref="Q3714:Q3777" si="58">IFERROR(IF(RIGHT(UPPER(TRIM(F3714)),1)="K",VALUE(SUBSTITUTE(SUBSTITUTE(LEFT(TRIM(F3714),LEN(TRIM(F3714))-1),"$",""),",",""))*1000,IF(RIGHT(UPPER(TRIM(F3714)),1)="M",VALUE(SUBSTITUTE(SUBSTITUTE(LEFT(TRIM(F3714),LEN(TRIM(F3714))-1),"$",""),",",""))*1000000,VALUE(SUBSTITUTE(SUBSTITUTE(TRIM(F3714),"$",""),",","")))),"")</f>
        <v>122184</v>
      </c>
      <c r="R3714">
        <f>IF(COUNTIF($A$2:A3714,A3714)=1,Q3714,"")</f>
        <v>122184</v>
      </c>
    </row>
    <row r="3715" spans="1:18">
      <c r="A3715" t="s">
        <v>9334</v>
      </c>
      <c r="B3715" t="s">
        <v>3430</v>
      </c>
      <c r="C3715" t="s">
        <v>3098</v>
      </c>
      <c r="D3715" t="s">
        <v>52</v>
      </c>
      <c r="E3715" t="s">
        <v>14543</v>
      </c>
      <c r="F3715" t="s">
        <v>20054</v>
      </c>
      <c r="G3715" t="s">
        <v>67</v>
      </c>
      <c r="H3715" t="s">
        <v>14565</v>
      </c>
      <c r="I3715" t="s">
        <v>822</v>
      </c>
      <c r="J3715" s="28">
        <v>44723</v>
      </c>
      <c r="K3715" s="28">
        <v>44752</v>
      </c>
      <c r="L3715">
        <v>93</v>
      </c>
      <c r="M3715">
        <v>0</v>
      </c>
      <c r="N3715">
        <v>1</v>
      </c>
      <c r="O3715">
        <v>6</v>
      </c>
      <c r="P3715" t="s">
        <v>14524</v>
      </c>
      <c r="Q3715">
        <f t="shared" si="58"/>
        <v>133298</v>
      </c>
      <c r="R3715">
        <f>IF(COUNTIF($A$2:A3715,A3715)=1,Q3715,"")</f>
        <v>133298</v>
      </c>
    </row>
    <row r="3716" spans="1:18">
      <c r="A3716" t="s">
        <v>13142</v>
      </c>
      <c r="B3716" t="s">
        <v>1359</v>
      </c>
      <c r="C3716" t="s">
        <v>16326</v>
      </c>
      <c r="D3716" t="s">
        <v>119</v>
      </c>
      <c r="E3716" t="s">
        <v>14522</v>
      </c>
      <c r="F3716" t="s">
        <v>20055</v>
      </c>
      <c r="G3716" t="s">
        <v>90</v>
      </c>
      <c r="H3716" t="s">
        <v>14574</v>
      </c>
      <c r="I3716" t="s">
        <v>248</v>
      </c>
      <c r="J3716" s="28">
        <v>45616</v>
      </c>
      <c r="K3716" s="28"/>
      <c r="M3716">
        <v>0</v>
      </c>
      <c r="N3716">
        <v>1</v>
      </c>
      <c r="O3716">
        <v>7.4</v>
      </c>
      <c r="P3716" t="s">
        <v>14512</v>
      </c>
      <c r="Q3716">
        <f t="shared" si="58"/>
        <v>5266</v>
      </c>
      <c r="R3716">
        <f>IF(COUNTIF($A$2:A3716,A3716)=1,Q3716,"")</f>
        <v>5266</v>
      </c>
    </row>
    <row r="3717" spans="1:18">
      <c r="A3717" t="s">
        <v>20056</v>
      </c>
      <c r="B3717" t="s">
        <v>779</v>
      </c>
      <c r="C3717" t="s">
        <v>15483</v>
      </c>
      <c r="D3717" t="s">
        <v>60</v>
      </c>
      <c r="E3717" t="s">
        <v>14517</v>
      </c>
      <c r="F3717" t="s">
        <v>20057</v>
      </c>
      <c r="G3717" t="s">
        <v>61</v>
      </c>
      <c r="H3717" t="s">
        <v>14742</v>
      </c>
      <c r="I3717" t="s">
        <v>8338</v>
      </c>
      <c r="J3717" s="28">
        <v>45019</v>
      </c>
      <c r="K3717" s="28"/>
      <c r="M3717">
        <v>0</v>
      </c>
      <c r="N3717">
        <v>1</v>
      </c>
      <c r="O3717">
        <v>19.7</v>
      </c>
      <c r="P3717" t="s">
        <v>14524</v>
      </c>
      <c r="Q3717">
        <f t="shared" si="58"/>
        <v>21002</v>
      </c>
      <c r="R3717">
        <f>IF(COUNTIF($A$2:A3717,A3717)=1,Q3717,"")</f>
        <v>21002</v>
      </c>
    </row>
    <row r="3718" spans="1:18">
      <c r="A3718" t="s">
        <v>7924</v>
      </c>
      <c r="B3718" t="s">
        <v>3488</v>
      </c>
      <c r="C3718" t="s">
        <v>15254</v>
      </c>
      <c r="D3718" t="s">
        <v>119</v>
      </c>
      <c r="E3718" t="s">
        <v>14522</v>
      </c>
      <c r="F3718" t="s">
        <v>20058</v>
      </c>
      <c r="G3718" t="s">
        <v>14519</v>
      </c>
      <c r="H3718" t="s">
        <v>14682</v>
      </c>
      <c r="I3718" t="s">
        <v>201</v>
      </c>
      <c r="J3718" s="28">
        <v>45593</v>
      </c>
      <c r="K3718" s="28"/>
      <c r="M3718">
        <v>0</v>
      </c>
      <c r="N3718">
        <v>1</v>
      </c>
      <c r="O3718">
        <v>21.7</v>
      </c>
      <c r="P3718" t="s">
        <v>14550</v>
      </c>
      <c r="Q3718">
        <f t="shared" si="58"/>
        <v>10509</v>
      </c>
      <c r="R3718">
        <f>IF(COUNTIF($A$2:A3718,A3718)=1,Q3718,"")</f>
        <v>10509</v>
      </c>
    </row>
    <row r="3719" spans="1:18">
      <c r="A3719" t="s">
        <v>20059</v>
      </c>
      <c r="B3719" t="s">
        <v>2480</v>
      </c>
      <c r="C3719" t="s">
        <v>16380</v>
      </c>
      <c r="D3719" t="s">
        <v>60</v>
      </c>
      <c r="E3719" t="s">
        <v>14509</v>
      </c>
      <c r="F3719" t="s">
        <v>20060</v>
      </c>
      <c r="G3719" t="s">
        <v>74</v>
      </c>
      <c r="H3719" t="s">
        <v>14616</v>
      </c>
      <c r="I3719" t="s">
        <v>463</v>
      </c>
      <c r="J3719" s="28">
        <v>45534</v>
      </c>
      <c r="K3719" s="28"/>
      <c r="M3719">
        <v>0</v>
      </c>
      <c r="N3719">
        <v>1</v>
      </c>
      <c r="O3719">
        <v>16.3</v>
      </c>
      <c r="P3719" t="s">
        <v>14524</v>
      </c>
      <c r="Q3719">
        <f t="shared" si="58"/>
        <v>7992</v>
      </c>
      <c r="R3719">
        <f>IF(COUNTIF($A$2:A3719,A3719)=1,Q3719,"")</f>
        <v>7992</v>
      </c>
    </row>
    <row r="3720" spans="1:18">
      <c r="A3720" t="s">
        <v>4446</v>
      </c>
      <c r="B3720" t="s">
        <v>8991</v>
      </c>
      <c r="C3720" t="s">
        <v>15734</v>
      </c>
      <c r="D3720" t="s">
        <v>73</v>
      </c>
      <c r="E3720" t="s">
        <v>14504</v>
      </c>
      <c r="F3720" t="s">
        <v>20061</v>
      </c>
      <c r="G3720" t="s">
        <v>67</v>
      </c>
      <c r="H3720" t="s">
        <v>15360</v>
      </c>
      <c r="I3720" t="s">
        <v>2651</v>
      </c>
      <c r="J3720" s="28">
        <v>45050</v>
      </c>
      <c r="K3720" s="28"/>
      <c r="M3720">
        <v>0</v>
      </c>
      <c r="N3720">
        <v>1</v>
      </c>
      <c r="O3720">
        <v>5.5</v>
      </c>
      <c r="P3720" t="s">
        <v>14512</v>
      </c>
      <c r="Q3720">
        <f t="shared" si="58"/>
        <v>19184</v>
      </c>
      <c r="R3720">
        <f>IF(COUNTIF($A$2:A3720,A3720)=1,Q3720,"")</f>
        <v>19184</v>
      </c>
    </row>
    <row r="3721" spans="1:18">
      <c r="A3721" t="s">
        <v>7293</v>
      </c>
      <c r="B3721" t="s">
        <v>8465</v>
      </c>
      <c r="C3721" t="s">
        <v>16817</v>
      </c>
      <c r="D3721" t="s">
        <v>73</v>
      </c>
      <c r="E3721" t="s">
        <v>14522</v>
      </c>
      <c r="F3721" t="s">
        <v>20062</v>
      </c>
      <c r="G3721" t="s">
        <v>133</v>
      </c>
      <c r="H3721" t="s">
        <v>14619</v>
      </c>
      <c r="I3721" t="s">
        <v>557</v>
      </c>
      <c r="J3721" s="28">
        <v>45558</v>
      </c>
      <c r="K3721" s="28"/>
      <c r="M3721">
        <v>0</v>
      </c>
      <c r="N3721">
        <v>1</v>
      </c>
      <c r="O3721">
        <v>13.3</v>
      </c>
      <c r="P3721" t="s">
        <v>14550</v>
      </c>
      <c r="Q3721">
        <f t="shared" si="58"/>
        <v>43101</v>
      </c>
      <c r="R3721">
        <f>IF(COUNTIF($A$2:A3721,A3721)=1,Q3721,"")</f>
        <v>43101</v>
      </c>
    </row>
    <row r="3722" spans="1:18">
      <c r="A3722" t="s">
        <v>12536</v>
      </c>
      <c r="B3722" t="s">
        <v>6775</v>
      </c>
      <c r="C3722" t="s">
        <v>3098</v>
      </c>
      <c r="D3722" t="s">
        <v>100</v>
      </c>
      <c r="E3722" t="s">
        <v>14590</v>
      </c>
      <c r="F3722" t="s">
        <v>20063</v>
      </c>
      <c r="G3722" t="s">
        <v>133</v>
      </c>
      <c r="H3722" t="s">
        <v>14630</v>
      </c>
      <c r="I3722" t="s">
        <v>1199</v>
      </c>
      <c r="J3722" s="28">
        <v>45280</v>
      </c>
      <c r="K3722" s="28"/>
      <c r="M3722">
        <v>0</v>
      </c>
      <c r="N3722">
        <v>1</v>
      </c>
      <c r="O3722">
        <v>23.1</v>
      </c>
      <c r="P3722" t="s">
        <v>14516</v>
      </c>
      <c r="Q3722">
        <f t="shared" si="58"/>
        <v>6149</v>
      </c>
      <c r="R3722">
        <f>IF(COUNTIF($A$2:A3722,A3722)=1,Q3722,"")</f>
        <v>6149</v>
      </c>
    </row>
    <row r="3723" spans="1:18">
      <c r="A3723" t="s">
        <v>20064</v>
      </c>
      <c r="B3723" t="s">
        <v>4097</v>
      </c>
      <c r="C3723" t="s">
        <v>3098</v>
      </c>
      <c r="D3723" t="s">
        <v>60</v>
      </c>
      <c r="E3723" t="s">
        <v>14504</v>
      </c>
      <c r="F3723" t="s">
        <v>20065</v>
      </c>
      <c r="G3723" t="s">
        <v>14588</v>
      </c>
      <c r="H3723" t="s">
        <v>14574</v>
      </c>
      <c r="I3723" t="s">
        <v>20066</v>
      </c>
      <c r="J3723" s="28">
        <v>45240</v>
      </c>
      <c r="K3723" s="28"/>
      <c r="M3723">
        <v>0</v>
      </c>
      <c r="N3723">
        <v>1</v>
      </c>
      <c r="O3723">
        <v>17.600000000000001</v>
      </c>
      <c r="P3723" t="s">
        <v>14507</v>
      </c>
      <c r="Q3723">
        <f t="shared" si="58"/>
        <v>19737</v>
      </c>
      <c r="R3723">
        <f>IF(COUNTIF($A$2:A3723,A3723)=1,Q3723,"")</f>
        <v>19737</v>
      </c>
    </row>
    <row r="3724" spans="1:18">
      <c r="A3724" t="s">
        <v>8616</v>
      </c>
      <c r="B3724" t="s">
        <v>1777</v>
      </c>
      <c r="C3724" t="s">
        <v>14962</v>
      </c>
      <c r="D3724" t="s">
        <v>52</v>
      </c>
      <c r="E3724" t="s">
        <v>14517</v>
      </c>
      <c r="F3724" t="s">
        <v>20067</v>
      </c>
      <c r="G3724" t="s">
        <v>53</v>
      </c>
      <c r="H3724" t="s">
        <v>14532</v>
      </c>
      <c r="I3724" t="s">
        <v>20068</v>
      </c>
      <c r="J3724" s="28">
        <v>44984</v>
      </c>
      <c r="K3724" s="28"/>
      <c r="M3724">
        <v>0</v>
      </c>
      <c r="N3724">
        <v>1</v>
      </c>
      <c r="O3724">
        <v>1.7</v>
      </c>
      <c r="P3724" t="s">
        <v>14507</v>
      </c>
      <c r="Q3724">
        <f t="shared" si="58"/>
        <v>119839</v>
      </c>
      <c r="R3724">
        <f>IF(COUNTIF($A$2:A3724,A3724)=1,Q3724,"")</f>
        <v>119839</v>
      </c>
    </row>
    <row r="3725" spans="1:18">
      <c r="A3725" t="s">
        <v>20069</v>
      </c>
      <c r="B3725" t="s">
        <v>3356</v>
      </c>
      <c r="C3725" t="s">
        <v>16369</v>
      </c>
      <c r="D3725" t="s">
        <v>52</v>
      </c>
      <c r="E3725" t="s">
        <v>14509</v>
      </c>
      <c r="F3725" t="s">
        <v>20070</v>
      </c>
      <c r="G3725" t="s">
        <v>90</v>
      </c>
      <c r="H3725" t="s">
        <v>14682</v>
      </c>
      <c r="I3725" t="s">
        <v>1639</v>
      </c>
      <c r="J3725" s="28">
        <v>45324</v>
      </c>
      <c r="K3725" s="28"/>
      <c r="M3725">
        <v>0</v>
      </c>
      <c r="N3725">
        <v>1</v>
      </c>
      <c r="O3725">
        <v>15.7</v>
      </c>
      <c r="P3725" t="s">
        <v>14550</v>
      </c>
      <c r="Q3725">
        <f t="shared" si="58"/>
        <v>152290</v>
      </c>
      <c r="R3725">
        <f>IF(COUNTIF($A$2:A3725,A3725)=1,Q3725,"")</f>
        <v>152290</v>
      </c>
    </row>
    <row r="3726" spans="1:18">
      <c r="A3726" t="s">
        <v>20071</v>
      </c>
      <c r="B3726" t="s">
        <v>706</v>
      </c>
      <c r="C3726" t="s">
        <v>16095</v>
      </c>
      <c r="D3726" t="s">
        <v>60</v>
      </c>
      <c r="E3726" t="s">
        <v>14509</v>
      </c>
      <c r="F3726" t="s">
        <v>20072</v>
      </c>
      <c r="G3726" t="s">
        <v>14519</v>
      </c>
      <c r="H3726" t="s">
        <v>14560</v>
      </c>
      <c r="I3726" t="s">
        <v>935</v>
      </c>
      <c r="J3726" s="28">
        <v>45047</v>
      </c>
      <c r="K3726" s="28"/>
      <c r="M3726">
        <v>0</v>
      </c>
      <c r="N3726">
        <v>1</v>
      </c>
      <c r="P3726" t="s">
        <v>14512</v>
      </c>
      <c r="Q3726">
        <f t="shared" si="58"/>
        <v>9002</v>
      </c>
      <c r="R3726">
        <f>IF(COUNTIF($A$2:A3726,A3726)=1,Q3726,"")</f>
        <v>9002</v>
      </c>
    </row>
    <row r="3727" spans="1:18">
      <c r="A3727" t="s">
        <v>20073</v>
      </c>
      <c r="B3727" t="s">
        <v>1641</v>
      </c>
      <c r="C3727" t="s">
        <v>15958</v>
      </c>
      <c r="D3727" t="s">
        <v>52</v>
      </c>
      <c r="E3727" t="s">
        <v>14517</v>
      </c>
      <c r="F3727" t="s">
        <v>20074</v>
      </c>
      <c r="G3727" t="s">
        <v>14519</v>
      </c>
      <c r="H3727" t="s">
        <v>14565</v>
      </c>
      <c r="I3727" t="s">
        <v>897</v>
      </c>
      <c r="J3727" s="28">
        <v>44814</v>
      </c>
      <c r="K3727" s="28"/>
      <c r="M3727">
        <v>0</v>
      </c>
      <c r="N3727">
        <v>1</v>
      </c>
      <c r="O3727">
        <v>13.2</v>
      </c>
      <c r="P3727" t="s">
        <v>14512</v>
      </c>
      <c r="Q3727">
        <f t="shared" si="58"/>
        <v>191469</v>
      </c>
      <c r="R3727">
        <f>IF(COUNTIF($A$2:A3727,A3727)=1,Q3727,"")</f>
        <v>191469</v>
      </c>
    </row>
    <row r="3728" spans="1:18">
      <c r="A3728" t="s">
        <v>9194</v>
      </c>
      <c r="B3728" t="s">
        <v>3504</v>
      </c>
      <c r="C3728" t="s">
        <v>3098</v>
      </c>
      <c r="D3728" t="s">
        <v>119</v>
      </c>
      <c r="E3728" t="s">
        <v>14504</v>
      </c>
      <c r="F3728" t="s">
        <v>20075</v>
      </c>
      <c r="G3728" t="s">
        <v>61</v>
      </c>
      <c r="H3728" t="s">
        <v>14545</v>
      </c>
      <c r="I3728" t="s">
        <v>1793</v>
      </c>
      <c r="J3728" s="28">
        <v>45416</v>
      </c>
      <c r="K3728" s="28"/>
      <c r="M3728">
        <v>0</v>
      </c>
      <c r="N3728">
        <v>1</v>
      </c>
      <c r="P3728" t="s">
        <v>14524</v>
      </c>
      <c r="Q3728">
        <f t="shared" si="58"/>
        <v>6838</v>
      </c>
      <c r="R3728">
        <f>IF(COUNTIF($A$2:A3728,A3728)=1,Q3728,"")</f>
        <v>6838</v>
      </c>
    </row>
    <row r="3729" spans="1:18">
      <c r="A3729" t="s">
        <v>5670</v>
      </c>
      <c r="B3729" t="s">
        <v>445</v>
      </c>
      <c r="C3729" t="s">
        <v>3098</v>
      </c>
      <c r="D3729" t="s">
        <v>60</v>
      </c>
      <c r="E3729" t="s">
        <v>14558</v>
      </c>
      <c r="F3729" t="s">
        <v>20076</v>
      </c>
      <c r="G3729" t="s">
        <v>67</v>
      </c>
      <c r="H3729" t="s">
        <v>14635</v>
      </c>
      <c r="I3729" t="s">
        <v>551</v>
      </c>
      <c r="J3729" s="28">
        <v>45500</v>
      </c>
      <c r="K3729" s="28">
        <v>45647</v>
      </c>
      <c r="L3729">
        <v>197</v>
      </c>
      <c r="M3729">
        <v>0</v>
      </c>
      <c r="N3729">
        <v>1</v>
      </c>
      <c r="P3729" t="s">
        <v>14550</v>
      </c>
      <c r="Q3729">
        <f t="shared" si="58"/>
        <v>4265</v>
      </c>
      <c r="R3729">
        <f>IF(COUNTIF($A$2:A3729,A3729)=1,Q3729,"")</f>
        <v>4265</v>
      </c>
    </row>
    <row r="3730" spans="1:18">
      <c r="A3730" t="s">
        <v>20077</v>
      </c>
      <c r="B3730" t="s">
        <v>5423</v>
      </c>
      <c r="C3730" t="s">
        <v>16544</v>
      </c>
      <c r="D3730" t="s">
        <v>52</v>
      </c>
      <c r="E3730" t="s">
        <v>14509</v>
      </c>
      <c r="F3730" t="s">
        <v>20078</v>
      </c>
      <c r="G3730" t="s">
        <v>14588</v>
      </c>
      <c r="H3730" t="s">
        <v>14568</v>
      </c>
      <c r="I3730" t="s">
        <v>2940</v>
      </c>
      <c r="J3730" s="28">
        <v>45667</v>
      </c>
      <c r="K3730" s="28"/>
      <c r="M3730">
        <v>0</v>
      </c>
      <c r="N3730">
        <v>1</v>
      </c>
      <c r="P3730" t="s">
        <v>14507</v>
      </c>
      <c r="Q3730">
        <f t="shared" si="58"/>
        <v>127613</v>
      </c>
      <c r="R3730">
        <f>IF(COUNTIF($A$2:A3730,A3730)=1,Q3730,"")</f>
        <v>127613</v>
      </c>
    </row>
    <row r="3731" spans="1:18">
      <c r="A3731" t="s">
        <v>20079</v>
      </c>
      <c r="B3731" t="s">
        <v>3066</v>
      </c>
      <c r="C3731" t="s">
        <v>15407</v>
      </c>
      <c r="D3731" t="s">
        <v>73</v>
      </c>
      <c r="E3731" t="s">
        <v>14504</v>
      </c>
      <c r="F3731" t="s">
        <v>20080</v>
      </c>
      <c r="G3731" t="s">
        <v>133</v>
      </c>
      <c r="H3731" t="s">
        <v>14560</v>
      </c>
      <c r="I3731" t="s">
        <v>3350</v>
      </c>
      <c r="J3731" s="28">
        <v>45042</v>
      </c>
      <c r="K3731" s="28"/>
      <c r="M3731">
        <v>0</v>
      </c>
      <c r="N3731">
        <v>1</v>
      </c>
      <c r="P3731" t="s">
        <v>14516</v>
      </c>
      <c r="Q3731">
        <f t="shared" si="58"/>
        <v>31332</v>
      </c>
      <c r="R3731">
        <f>IF(COUNTIF($A$2:A3731,A3731)=1,Q3731,"")</f>
        <v>31332</v>
      </c>
    </row>
    <row r="3732" spans="1:18">
      <c r="A3732" t="s">
        <v>13628</v>
      </c>
      <c r="B3732" t="s">
        <v>670</v>
      </c>
      <c r="C3732" t="s">
        <v>3098</v>
      </c>
      <c r="D3732" t="s">
        <v>119</v>
      </c>
      <c r="E3732" t="s">
        <v>14543</v>
      </c>
      <c r="F3732" t="s">
        <v>20081</v>
      </c>
      <c r="G3732" t="s">
        <v>133</v>
      </c>
      <c r="H3732" t="s">
        <v>14635</v>
      </c>
      <c r="I3732" t="s">
        <v>1326</v>
      </c>
      <c r="J3732" s="28">
        <v>45210</v>
      </c>
      <c r="K3732" s="28">
        <v>45279</v>
      </c>
      <c r="L3732">
        <v>175</v>
      </c>
      <c r="M3732">
        <v>0</v>
      </c>
      <c r="N3732">
        <v>1</v>
      </c>
      <c r="O3732">
        <v>31.6</v>
      </c>
      <c r="P3732" t="s">
        <v>14516</v>
      </c>
      <c r="Q3732">
        <f t="shared" si="58"/>
        <v>14079</v>
      </c>
      <c r="R3732">
        <f>IF(COUNTIF($A$2:A3732,A3732)=1,Q3732,"")</f>
        <v>14079</v>
      </c>
    </row>
    <row r="3733" spans="1:18">
      <c r="A3733" t="s">
        <v>20082</v>
      </c>
      <c r="B3733" t="s">
        <v>10218</v>
      </c>
      <c r="C3733" t="s">
        <v>15009</v>
      </c>
      <c r="D3733" t="s">
        <v>119</v>
      </c>
      <c r="E3733" t="s">
        <v>14590</v>
      </c>
      <c r="F3733" t="s">
        <v>20083</v>
      </c>
      <c r="G3733" t="s">
        <v>53</v>
      </c>
      <c r="H3733" t="s">
        <v>14506</v>
      </c>
      <c r="I3733" t="s">
        <v>774</v>
      </c>
      <c r="J3733" s="28">
        <v>45362</v>
      </c>
      <c r="K3733" s="28"/>
      <c r="M3733">
        <v>0</v>
      </c>
      <c r="N3733">
        <v>1</v>
      </c>
      <c r="O3733">
        <v>10.8</v>
      </c>
      <c r="P3733" t="s">
        <v>14524</v>
      </c>
      <c r="Q3733">
        <f t="shared" si="58"/>
        <v>11825</v>
      </c>
      <c r="R3733">
        <f>IF(COUNTIF($A$2:A3733,A3733)=1,Q3733,"")</f>
        <v>11825</v>
      </c>
    </row>
    <row r="3734" spans="1:18">
      <c r="A3734" t="s">
        <v>6512</v>
      </c>
      <c r="B3734" t="s">
        <v>7667</v>
      </c>
      <c r="C3734" t="s">
        <v>3098</v>
      </c>
      <c r="D3734" t="s">
        <v>119</v>
      </c>
      <c r="E3734" t="s">
        <v>14590</v>
      </c>
      <c r="F3734" t="s">
        <v>20084</v>
      </c>
      <c r="G3734" t="s">
        <v>53</v>
      </c>
      <c r="H3734" t="s">
        <v>14506</v>
      </c>
      <c r="I3734" t="s">
        <v>1498</v>
      </c>
      <c r="J3734" s="28">
        <v>44742</v>
      </c>
      <c r="K3734" s="28"/>
      <c r="M3734">
        <v>0</v>
      </c>
      <c r="N3734">
        <v>1</v>
      </c>
      <c r="O3734">
        <v>13.3</v>
      </c>
      <c r="P3734" t="s">
        <v>14512</v>
      </c>
      <c r="Q3734">
        <f t="shared" si="58"/>
        <v>10954</v>
      </c>
      <c r="R3734">
        <f>IF(COUNTIF($A$2:A3734,A3734)=1,Q3734,"")</f>
        <v>10954</v>
      </c>
    </row>
    <row r="3735" spans="1:18">
      <c r="A3735" t="s">
        <v>14433</v>
      </c>
      <c r="B3735" t="s">
        <v>6017</v>
      </c>
      <c r="C3735" t="s">
        <v>14637</v>
      </c>
      <c r="D3735" t="s">
        <v>60</v>
      </c>
      <c r="E3735" t="s">
        <v>14522</v>
      </c>
      <c r="F3735" t="s">
        <v>20085</v>
      </c>
      <c r="G3735" t="s">
        <v>74</v>
      </c>
      <c r="H3735" t="s">
        <v>14635</v>
      </c>
      <c r="I3735" t="s">
        <v>1155</v>
      </c>
      <c r="J3735" s="28">
        <v>44805</v>
      </c>
      <c r="K3735" s="28"/>
      <c r="M3735">
        <v>0</v>
      </c>
      <c r="N3735">
        <v>1</v>
      </c>
      <c r="O3735">
        <v>17.899999999999999</v>
      </c>
      <c r="P3735" t="s">
        <v>14524</v>
      </c>
      <c r="Q3735">
        <f t="shared" si="58"/>
        <v>11911</v>
      </c>
      <c r="R3735">
        <f>IF(COUNTIF($A$2:A3735,A3735)=1,Q3735,"")</f>
        <v>11911</v>
      </c>
    </row>
    <row r="3736" spans="1:18">
      <c r="A3736" t="s">
        <v>20086</v>
      </c>
      <c r="B3736" t="s">
        <v>6060</v>
      </c>
      <c r="C3736" t="s">
        <v>15925</v>
      </c>
      <c r="D3736" t="s">
        <v>100</v>
      </c>
      <c r="E3736" t="s">
        <v>14590</v>
      </c>
      <c r="F3736" t="s">
        <v>20087</v>
      </c>
      <c r="G3736" t="s">
        <v>14519</v>
      </c>
      <c r="H3736" t="s">
        <v>14565</v>
      </c>
      <c r="I3736" t="s">
        <v>1891</v>
      </c>
      <c r="J3736" s="28">
        <v>45310</v>
      </c>
      <c r="K3736" s="28"/>
      <c r="M3736">
        <v>0</v>
      </c>
      <c r="N3736">
        <v>1</v>
      </c>
      <c r="O3736">
        <v>10.3</v>
      </c>
      <c r="P3736" t="s">
        <v>14512</v>
      </c>
      <c r="Q3736">
        <f t="shared" si="58"/>
        <v>2590</v>
      </c>
      <c r="R3736">
        <f>IF(COUNTIF($A$2:A3736,A3736)=1,Q3736,"")</f>
        <v>2590</v>
      </c>
    </row>
    <row r="3737" spans="1:18">
      <c r="A3737" t="s">
        <v>20088</v>
      </c>
      <c r="B3737" t="s">
        <v>5249</v>
      </c>
      <c r="C3737" t="s">
        <v>3098</v>
      </c>
      <c r="D3737" t="s">
        <v>73</v>
      </c>
      <c r="E3737" t="s">
        <v>14517</v>
      </c>
      <c r="F3737" t="s">
        <v>20089</v>
      </c>
      <c r="G3737" t="s">
        <v>67</v>
      </c>
      <c r="H3737" t="s">
        <v>14635</v>
      </c>
      <c r="I3737" t="s">
        <v>1106</v>
      </c>
      <c r="J3737" s="28">
        <v>44789</v>
      </c>
      <c r="K3737" s="28"/>
      <c r="M3737">
        <v>0</v>
      </c>
      <c r="N3737">
        <v>1</v>
      </c>
      <c r="O3737">
        <v>19.2</v>
      </c>
      <c r="P3737" t="s">
        <v>14507</v>
      </c>
      <c r="Q3737">
        <f t="shared" si="58"/>
        <v>42431</v>
      </c>
      <c r="R3737">
        <f>IF(COUNTIF($A$2:A3737,A3737)=1,Q3737,"")</f>
        <v>42431</v>
      </c>
    </row>
    <row r="3738" spans="1:18">
      <c r="A3738" t="s">
        <v>20090</v>
      </c>
      <c r="B3738" t="s">
        <v>6505</v>
      </c>
      <c r="C3738" t="s">
        <v>3098</v>
      </c>
      <c r="D3738" t="s">
        <v>119</v>
      </c>
      <c r="E3738" t="s">
        <v>14509</v>
      </c>
      <c r="F3738" t="s">
        <v>20091</v>
      </c>
      <c r="G3738" t="s">
        <v>80</v>
      </c>
      <c r="H3738" t="s">
        <v>14549</v>
      </c>
      <c r="I3738" t="s">
        <v>1221</v>
      </c>
      <c r="J3738" s="28">
        <v>45150</v>
      </c>
      <c r="K3738" s="28"/>
      <c r="M3738">
        <v>0</v>
      </c>
      <c r="N3738">
        <v>1</v>
      </c>
      <c r="O3738">
        <v>17.899999999999999</v>
      </c>
      <c r="P3738" t="s">
        <v>14507</v>
      </c>
      <c r="Q3738">
        <f t="shared" si="58"/>
        <v>4942</v>
      </c>
      <c r="R3738">
        <f>IF(COUNTIF($A$2:A3738,A3738)=1,Q3738,"")</f>
        <v>4942</v>
      </c>
    </row>
    <row r="3739" spans="1:18">
      <c r="A3739" t="s">
        <v>20092</v>
      </c>
      <c r="B3739" t="s">
        <v>5624</v>
      </c>
      <c r="C3739" t="s">
        <v>15737</v>
      </c>
      <c r="D3739" t="s">
        <v>73</v>
      </c>
      <c r="E3739" t="s">
        <v>14522</v>
      </c>
      <c r="F3739" t="s">
        <v>20093</v>
      </c>
      <c r="G3739" t="s">
        <v>61</v>
      </c>
      <c r="H3739" t="s">
        <v>14565</v>
      </c>
      <c r="I3739" t="s">
        <v>2022</v>
      </c>
      <c r="J3739" s="28">
        <v>44978</v>
      </c>
      <c r="K3739" s="28"/>
      <c r="M3739">
        <v>0</v>
      </c>
      <c r="N3739">
        <v>1</v>
      </c>
      <c r="O3739">
        <v>1.9</v>
      </c>
      <c r="P3739" t="s">
        <v>14516</v>
      </c>
      <c r="Q3739">
        <f t="shared" si="58"/>
        <v>28579</v>
      </c>
      <c r="R3739">
        <f>IF(COUNTIF($A$2:A3739,A3739)=1,Q3739,"")</f>
        <v>28579</v>
      </c>
    </row>
    <row r="3740" spans="1:18">
      <c r="A3740" t="s">
        <v>20094</v>
      </c>
      <c r="B3740" t="s">
        <v>5134</v>
      </c>
      <c r="C3740" t="s">
        <v>16373</v>
      </c>
      <c r="D3740" t="s">
        <v>60</v>
      </c>
      <c r="E3740" t="s">
        <v>14509</v>
      </c>
      <c r="F3740" t="s">
        <v>16217</v>
      </c>
      <c r="G3740" t="s">
        <v>53</v>
      </c>
      <c r="H3740" t="s">
        <v>14530</v>
      </c>
      <c r="I3740" t="s">
        <v>618</v>
      </c>
      <c r="J3740" s="28">
        <v>45579</v>
      </c>
      <c r="K3740" s="28"/>
      <c r="M3740">
        <v>0</v>
      </c>
      <c r="N3740">
        <v>1</v>
      </c>
      <c r="O3740">
        <v>4.3</v>
      </c>
      <c r="P3740" t="s">
        <v>14550</v>
      </c>
      <c r="Q3740">
        <f t="shared" si="58"/>
        <v>7581</v>
      </c>
      <c r="R3740">
        <f>IF(COUNTIF($A$2:A3740,A3740)=1,Q3740,"")</f>
        <v>7581</v>
      </c>
    </row>
    <row r="3741" spans="1:18">
      <c r="A3741" t="s">
        <v>11444</v>
      </c>
      <c r="B3741" t="s">
        <v>3362</v>
      </c>
      <c r="C3741" t="s">
        <v>3098</v>
      </c>
      <c r="D3741" t="s">
        <v>52</v>
      </c>
      <c r="E3741" t="s">
        <v>14590</v>
      </c>
      <c r="F3741" t="s">
        <v>20095</v>
      </c>
      <c r="G3741" t="s">
        <v>74</v>
      </c>
      <c r="H3741" t="s">
        <v>14553</v>
      </c>
      <c r="I3741" t="s">
        <v>687</v>
      </c>
      <c r="J3741" s="28">
        <v>45223</v>
      </c>
      <c r="K3741" s="28"/>
      <c r="M3741">
        <v>0</v>
      </c>
      <c r="N3741">
        <v>1</v>
      </c>
      <c r="P3741" t="s">
        <v>14516</v>
      </c>
      <c r="Q3741">
        <f t="shared" si="58"/>
        <v>131770</v>
      </c>
      <c r="R3741">
        <f>IF(COUNTIF($A$2:A3741,A3741)=1,Q3741,"")</f>
        <v>131770</v>
      </c>
    </row>
    <row r="3742" spans="1:18">
      <c r="A3742" t="s">
        <v>7464</v>
      </c>
      <c r="B3742" t="s">
        <v>4843</v>
      </c>
      <c r="C3742" t="s">
        <v>14930</v>
      </c>
      <c r="D3742" t="s">
        <v>119</v>
      </c>
      <c r="E3742" t="s">
        <v>14590</v>
      </c>
      <c r="F3742" t="s">
        <v>14510</v>
      </c>
      <c r="G3742" t="s">
        <v>53</v>
      </c>
      <c r="H3742" t="s">
        <v>14682</v>
      </c>
      <c r="I3742" t="s">
        <v>437</v>
      </c>
      <c r="J3742" s="28">
        <v>45439</v>
      </c>
      <c r="K3742" s="28"/>
      <c r="M3742">
        <v>0</v>
      </c>
      <c r="N3742">
        <v>1</v>
      </c>
      <c r="O3742">
        <v>29.9</v>
      </c>
      <c r="P3742" t="s">
        <v>14550</v>
      </c>
      <c r="Q3742">
        <f t="shared" si="58"/>
        <v>3000</v>
      </c>
      <c r="R3742">
        <f>IF(COUNTIF($A$2:A3742,A3742)=1,Q3742,"")</f>
        <v>3000</v>
      </c>
    </row>
    <row r="3743" spans="1:18">
      <c r="A3743" t="s">
        <v>20096</v>
      </c>
      <c r="B3743" t="s">
        <v>1298</v>
      </c>
      <c r="C3743" t="s">
        <v>14604</v>
      </c>
      <c r="D3743" t="s">
        <v>73</v>
      </c>
      <c r="E3743" t="s">
        <v>14543</v>
      </c>
      <c r="F3743" t="s">
        <v>20097</v>
      </c>
      <c r="G3743" t="s">
        <v>133</v>
      </c>
      <c r="H3743" t="s">
        <v>14619</v>
      </c>
      <c r="I3743" t="s">
        <v>19931</v>
      </c>
      <c r="J3743" s="28">
        <v>44948</v>
      </c>
      <c r="K3743" s="28">
        <v>44929</v>
      </c>
      <c r="L3743">
        <v>83</v>
      </c>
      <c r="M3743">
        <v>0</v>
      </c>
      <c r="N3743">
        <v>1</v>
      </c>
      <c r="O3743">
        <v>23.2</v>
      </c>
      <c r="P3743" t="s">
        <v>14524</v>
      </c>
      <c r="Q3743">
        <f t="shared" si="58"/>
        <v>29553</v>
      </c>
      <c r="R3743">
        <f>IF(COUNTIF($A$2:A3743,A3743)=1,Q3743,"")</f>
        <v>29553</v>
      </c>
    </row>
    <row r="3744" spans="1:18">
      <c r="A3744" t="s">
        <v>20098</v>
      </c>
      <c r="B3744" t="s">
        <v>6487</v>
      </c>
      <c r="C3744" t="s">
        <v>3098</v>
      </c>
      <c r="D3744" t="s">
        <v>52</v>
      </c>
      <c r="E3744" t="s">
        <v>14522</v>
      </c>
      <c r="F3744" t="s">
        <v>20099</v>
      </c>
      <c r="G3744" t="s">
        <v>14588</v>
      </c>
      <c r="H3744" t="s">
        <v>14511</v>
      </c>
      <c r="I3744" t="s">
        <v>247</v>
      </c>
      <c r="J3744" s="28">
        <v>45617</v>
      </c>
      <c r="K3744" s="28"/>
      <c r="M3744">
        <v>0</v>
      </c>
      <c r="N3744">
        <v>1</v>
      </c>
      <c r="O3744">
        <v>18.7</v>
      </c>
      <c r="P3744" t="s">
        <v>14512</v>
      </c>
      <c r="Q3744">
        <f t="shared" si="58"/>
        <v>178115</v>
      </c>
      <c r="R3744">
        <f>IF(COUNTIF($A$2:A3744,A3744)=1,Q3744,"")</f>
        <v>178115</v>
      </c>
    </row>
    <row r="3745" spans="1:18">
      <c r="A3745" t="s">
        <v>9882</v>
      </c>
      <c r="B3745" t="s">
        <v>969</v>
      </c>
      <c r="C3745" t="s">
        <v>14752</v>
      </c>
      <c r="D3745" t="s">
        <v>52</v>
      </c>
      <c r="E3745" t="s">
        <v>14558</v>
      </c>
      <c r="F3745" t="s">
        <v>20100</v>
      </c>
      <c r="G3745" t="s">
        <v>80</v>
      </c>
      <c r="H3745" t="s">
        <v>14616</v>
      </c>
      <c r="I3745" t="s">
        <v>512</v>
      </c>
      <c r="J3745" s="28"/>
      <c r="K3745" s="28">
        <v>45079</v>
      </c>
      <c r="L3745">
        <v>121</v>
      </c>
      <c r="M3745">
        <v>0</v>
      </c>
      <c r="N3745">
        <v>1</v>
      </c>
      <c r="O3745">
        <v>28</v>
      </c>
      <c r="P3745" t="s">
        <v>14507</v>
      </c>
      <c r="Q3745">
        <f t="shared" si="58"/>
        <v>174599</v>
      </c>
      <c r="R3745">
        <f>IF(COUNTIF($A$2:A3745,A3745)=1,Q3745,"")</f>
        <v>174599</v>
      </c>
    </row>
    <row r="3746" spans="1:18">
      <c r="A3746" t="s">
        <v>20101</v>
      </c>
      <c r="B3746" t="s">
        <v>8048</v>
      </c>
      <c r="C3746" t="s">
        <v>15925</v>
      </c>
      <c r="D3746" t="s">
        <v>119</v>
      </c>
      <c r="E3746" t="s">
        <v>14509</v>
      </c>
      <c r="F3746" t="s">
        <v>20102</v>
      </c>
      <c r="G3746" t="s">
        <v>90</v>
      </c>
      <c r="H3746" t="s">
        <v>14682</v>
      </c>
      <c r="I3746" t="s">
        <v>1140</v>
      </c>
      <c r="J3746" s="28">
        <v>45434</v>
      </c>
      <c r="K3746" s="28"/>
      <c r="M3746">
        <v>0</v>
      </c>
      <c r="N3746">
        <v>1</v>
      </c>
      <c r="O3746">
        <v>3.2</v>
      </c>
      <c r="P3746" t="s">
        <v>14550</v>
      </c>
      <c r="Q3746">
        <f t="shared" si="58"/>
        <v>8665</v>
      </c>
      <c r="R3746">
        <f>IF(COUNTIF($A$2:A3746,A3746)=1,Q3746,"")</f>
        <v>8665</v>
      </c>
    </row>
    <row r="3747" spans="1:18">
      <c r="A3747" t="s">
        <v>20103</v>
      </c>
      <c r="B3747" t="s">
        <v>12072</v>
      </c>
      <c r="C3747" t="s">
        <v>15226</v>
      </c>
      <c r="D3747" t="s">
        <v>60</v>
      </c>
      <c r="E3747" t="s">
        <v>14504</v>
      </c>
      <c r="F3747" t="s">
        <v>20104</v>
      </c>
      <c r="G3747" t="s">
        <v>90</v>
      </c>
      <c r="H3747" t="s">
        <v>14527</v>
      </c>
      <c r="I3747" t="s">
        <v>1015</v>
      </c>
      <c r="J3747" s="28">
        <v>45372</v>
      </c>
      <c r="K3747" s="28"/>
      <c r="M3747">
        <v>0</v>
      </c>
      <c r="N3747">
        <v>1</v>
      </c>
      <c r="O3747">
        <v>21</v>
      </c>
      <c r="P3747" t="s">
        <v>14516</v>
      </c>
      <c r="Q3747">
        <f t="shared" si="58"/>
        <v>20589</v>
      </c>
      <c r="R3747">
        <f>IF(COUNTIF($A$2:A3747,A3747)=1,Q3747,"")</f>
        <v>20589</v>
      </c>
    </row>
    <row r="3748" spans="1:18">
      <c r="A3748" t="s">
        <v>20105</v>
      </c>
      <c r="B3748" t="s">
        <v>2792</v>
      </c>
      <c r="C3748" t="s">
        <v>3098</v>
      </c>
      <c r="D3748" t="s">
        <v>60</v>
      </c>
      <c r="E3748" t="s">
        <v>14517</v>
      </c>
      <c r="F3748" t="s">
        <v>20106</v>
      </c>
      <c r="G3748" t="s">
        <v>80</v>
      </c>
      <c r="H3748" t="s">
        <v>14549</v>
      </c>
      <c r="I3748" t="s">
        <v>232</v>
      </c>
      <c r="J3748" s="28">
        <v>45613</v>
      </c>
      <c r="K3748" s="28"/>
      <c r="M3748">
        <v>0</v>
      </c>
      <c r="N3748">
        <v>1</v>
      </c>
      <c r="O3748">
        <v>1.7</v>
      </c>
      <c r="P3748" t="s">
        <v>14524</v>
      </c>
      <c r="Q3748">
        <f t="shared" si="58"/>
        <v>9167</v>
      </c>
      <c r="R3748">
        <f>IF(COUNTIF($A$2:A3748,A3748)=1,Q3748,"")</f>
        <v>9167</v>
      </c>
    </row>
    <row r="3749" spans="1:18">
      <c r="A3749" t="s">
        <v>7928</v>
      </c>
      <c r="B3749" t="s">
        <v>1830</v>
      </c>
      <c r="C3749" t="s">
        <v>17707</v>
      </c>
      <c r="D3749" t="s">
        <v>119</v>
      </c>
      <c r="E3749" t="s">
        <v>14504</v>
      </c>
      <c r="F3749" t="s">
        <v>20107</v>
      </c>
      <c r="G3749" t="s">
        <v>90</v>
      </c>
      <c r="H3749" t="s">
        <v>14527</v>
      </c>
      <c r="I3749" t="s">
        <v>1043</v>
      </c>
      <c r="J3749" s="28">
        <v>45194</v>
      </c>
      <c r="K3749" s="28"/>
      <c r="M3749">
        <v>0</v>
      </c>
      <c r="N3749">
        <v>1</v>
      </c>
      <c r="O3749">
        <v>14.2</v>
      </c>
      <c r="P3749" t="s">
        <v>14516</v>
      </c>
      <c r="Q3749">
        <f t="shared" si="58"/>
        <v>11433</v>
      </c>
      <c r="R3749">
        <f>IF(COUNTIF($A$2:A3749,A3749)=1,Q3749,"")</f>
        <v>11433</v>
      </c>
    </row>
    <row r="3750" spans="1:18">
      <c r="A3750" t="s">
        <v>14281</v>
      </c>
      <c r="B3750" t="s">
        <v>5981</v>
      </c>
      <c r="C3750" t="s">
        <v>3098</v>
      </c>
      <c r="D3750" t="s">
        <v>119</v>
      </c>
      <c r="E3750" t="s">
        <v>14590</v>
      </c>
      <c r="F3750" t="s">
        <v>20108</v>
      </c>
      <c r="G3750" t="s">
        <v>67</v>
      </c>
      <c r="H3750" t="s">
        <v>14537</v>
      </c>
      <c r="I3750" t="s">
        <v>20109</v>
      </c>
      <c r="J3750" s="28"/>
      <c r="K3750" s="28"/>
      <c r="M3750">
        <v>0</v>
      </c>
      <c r="N3750">
        <v>1</v>
      </c>
      <c r="O3750">
        <v>31.4</v>
      </c>
      <c r="P3750" t="s">
        <v>14507</v>
      </c>
      <c r="Q3750">
        <f t="shared" si="58"/>
        <v>6170</v>
      </c>
      <c r="R3750">
        <f>IF(COUNTIF($A$2:A3750,A3750)=1,Q3750,"")</f>
        <v>6170</v>
      </c>
    </row>
    <row r="3751" spans="1:18">
      <c r="A3751" t="s">
        <v>20110</v>
      </c>
      <c r="B3751" t="s">
        <v>2664</v>
      </c>
      <c r="C3751" t="s">
        <v>3098</v>
      </c>
      <c r="D3751" t="s">
        <v>73</v>
      </c>
      <c r="E3751" t="s">
        <v>14504</v>
      </c>
      <c r="F3751" t="s">
        <v>20111</v>
      </c>
      <c r="G3751" t="s">
        <v>14588</v>
      </c>
      <c r="H3751" t="s">
        <v>14527</v>
      </c>
      <c r="I3751" t="s">
        <v>1024</v>
      </c>
      <c r="J3751" s="28">
        <v>44836</v>
      </c>
      <c r="K3751" s="28"/>
      <c r="M3751">
        <v>0</v>
      </c>
      <c r="N3751">
        <v>1</v>
      </c>
      <c r="O3751">
        <v>11.7</v>
      </c>
      <c r="P3751" t="s">
        <v>14507</v>
      </c>
      <c r="Q3751">
        <f t="shared" si="58"/>
        <v>12698</v>
      </c>
      <c r="R3751">
        <f>IF(COUNTIF($A$2:A3751,A3751)=1,Q3751,"")</f>
        <v>12698</v>
      </c>
    </row>
    <row r="3752" spans="1:18">
      <c r="A3752" t="s">
        <v>5952</v>
      </c>
      <c r="B3752" t="s">
        <v>3667</v>
      </c>
      <c r="C3752" t="s">
        <v>14729</v>
      </c>
      <c r="D3752" t="s">
        <v>73</v>
      </c>
      <c r="E3752" t="s">
        <v>14543</v>
      </c>
      <c r="F3752" t="s">
        <v>20112</v>
      </c>
      <c r="G3752" t="s">
        <v>67</v>
      </c>
      <c r="H3752" t="s">
        <v>14574</v>
      </c>
      <c r="I3752" t="s">
        <v>938</v>
      </c>
      <c r="J3752" s="28">
        <v>45248</v>
      </c>
      <c r="K3752" s="28">
        <v>45417</v>
      </c>
      <c r="L3752">
        <v>192</v>
      </c>
      <c r="M3752">
        <v>1</v>
      </c>
      <c r="N3752">
        <v>4</v>
      </c>
      <c r="O3752">
        <v>31.8</v>
      </c>
      <c r="P3752" t="s">
        <v>14512</v>
      </c>
      <c r="Q3752">
        <f t="shared" si="58"/>
        <v>17147</v>
      </c>
      <c r="R3752">
        <f>IF(COUNTIF($A$2:A3752,A3752)=1,Q3752,"")</f>
        <v>17147</v>
      </c>
    </row>
    <row r="3753" spans="1:18">
      <c r="A3753" t="s">
        <v>20113</v>
      </c>
      <c r="B3753" t="s">
        <v>3062</v>
      </c>
      <c r="C3753" t="s">
        <v>15742</v>
      </c>
      <c r="D3753" t="s">
        <v>100</v>
      </c>
      <c r="E3753" t="s">
        <v>14558</v>
      </c>
      <c r="F3753" t="s">
        <v>20114</v>
      </c>
      <c r="G3753" t="s">
        <v>67</v>
      </c>
      <c r="H3753" t="s">
        <v>14630</v>
      </c>
      <c r="I3753" t="s">
        <v>2118</v>
      </c>
      <c r="J3753" s="28">
        <v>44834</v>
      </c>
      <c r="K3753" s="28">
        <v>44963</v>
      </c>
      <c r="L3753">
        <v>200</v>
      </c>
      <c r="M3753">
        <v>0</v>
      </c>
      <c r="N3753">
        <v>1</v>
      </c>
      <c r="O3753">
        <v>9.1</v>
      </c>
      <c r="P3753" t="s">
        <v>14550</v>
      </c>
      <c r="Q3753">
        <f t="shared" si="58"/>
        <v>8036</v>
      </c>
      <c r="R3753">
        <f>IF(COUNTIF($A$2:A3753,A3753)=1,Q3753,"")</f>
        <v>8036</v>
      </c>
    </row>
    <row r="3754" spans="1:18">
      <c r="A3754" t="s">
        <v>20115</v>
      </c>
      <c r="B3754" t="s">
        <v>6487</v>
      </c>
      <c r="C3754" t="s">
        <v>16369</v>
      </c>
      <c r="D3754" t="s">
        <v>119</v>
      </c>
      <c r="E3754" t="s">
        <v>14509</v>
      </c>
      <c r="F3754" t="s">
        <v>20116</v>
      </c>
      <c r="G3754" t="s">
        <v>80</v>
      </c>
      <c r="H3754" t="s">
        <v>14682</v>
      </c>
      <c r="I3754" t="s">
        <v>2727</v>
      </c>
      <c r="J3754" s="28">
        <v>45691</v>
      </c>
      <c r="K3754" s="28"/>
      <c r="M3754">
        <v>0</v>
      </c>
      <c r="N3754">
        <v>1</v>
      </c>
      <c r="O3754">
        <v>19</v>
      </c>
      <c r="P3754" t="s">
        <v>14550</v>
      </c>
      <c r="Q3754">
        <f t="shared" si="58"/>
        <v>3424</v>
      </c>
      <c r="R3754">
        <f>IF(COUNTIF($A$2:A3754,A3754)=1,Q3754,"")</f>
        <v>3424</v>
      </c>
    </row>
    <row r="3755" spans="1:18">
      <c r="A3755" t="s">
        <v>10515</v>
      </c>
      <c r="B3755" t="s">
        <v>137</v>
      </c>
      <c r="C3755" t="s">
        <v>3098</v>
      </c>
      <c r="D3755" t="s">
        <v>52</v>
      </c>
      <c r="E3755" t="s">
        <v>14504</v>
      </c>
      <c r="F3755" t="s">
        <v>20117</v>
      </c>
      <c r="G3755" t="s">
        <v>67</v>
      </c>
      <c r="H3755" t="s">
        <v>14527</v>
      </c>
      <c r="I3755" t="s">
        <v>3995</v>
      </c>
      <c r="J3755" s="28">
        <v>44679</v>
      </c>
      <c r="K3755" s="28"/>
      <c r="M3755">
        <v>0</v>
      </c>
      <c r="N3755">
        <v>1</v>
      </c>
      <c r="O3755">
        <v>32.6</v>
      </c>
      <c r="P3755" t="s">
        <v>14516</v>
      </c>
      <c r="Q3755">
        <f t="shared" si="58"/>
        <v>157161</v>
      </c>
      <c r="R3755">
        <f>IF(COUNTIF($A$2:A3755,A3755)=1,Q3755,"")</f>
        <v>157161</v>
      </c>
    </row>
    <row r="3756" spans="1:18">
      <c r="A3756" t="s">
        <v>6224</v>
      </c>
      <c r="B3756" t="s">
        <v>1868</v>
      </c>
      <c r="C3756" t="s">
        <v>14735</v>
      </c>
      <c r="D3756" t="s">
        <v>73</v>
      </c>
      <c r="E3756" t="s">
        <v>14558</v>
      </c>
      <c r="F3756" t="s">
        <v>20118</v>
      </c>
      <c r="G3756" t="s">
        <v>133</v>
      </c>
      <c r="H3756" t="s">
        <v>14568</v>
      </c>
      <c r="I3756" t="s">
        <v>2263</v>
      </c>
      <c r="J3756" s="28">
        <v>44809</v>
      </c>
      <c r="K3756" s="28">
        <v>44903</v>
      </c>
      <c r="L3756">
        <v>164</v>
      </c>
      <c r="M3756">
        <v>0</v>
      </c>
      <c r="N3756">
        <v>1</v>
      </c>
      <c r="O3756">
        <v>4</v>
      </c>
      <c r="P3756" t="s">
        <v>14507</v>
      </c>
      <c r="Q3756">
        <f t="shared" si="58"/>
        <v>41088</v>
      </c>
      <c r="R3756">
        <f>IF(COUNTIF($A$2:A3756,A3756)=1,Q3756,"")</f>
        <v>41088</v>
      </c>
    </row>
    <row r="3757" spans="1:18">
      <c r="A3757" t="s">
        <v>5925</v>
      </c>
      <c r="B3757" t="s">
        <v>5104</v>
      </c>
      <c r="C3757" t="s">
        <v>16668</v>
      </c>
      <c r="D3757" t="s">
        <v>73</v>
      </c>
      <c r="E3757" t="s">
        <v>14517</v>
      </c>
      <c r="F3757" t="s">
        <v>20119</v>
      </c>
      <c r="G3757" t="s">
        <v>133</v>
      </c>
      <c r="H3757" t="s">
        <v>14580</v>
      </c>
      <c r="I3757" t="s">
        <v>1962</v>
      </c>
      <c r="J3757" s="28">
        <v>45365</v>
      </c>
      <c r="K3757" s="28"/>
      <c r="M3757">
        <v>0</v>
      </c>
      <c r="N3757">
        <v>1</v>
      </c>
      <c r="O3757">
        <v>32.9</v>
      </c>
      <c r="P3757" t="s">
        <v>14512</v>
      </c>
      <c r="Q3757">
        <f t="shared" si="58"/>
        <v>31896</v>
      </c>
      <c r="R3757">
        <f>IF(COUNTIF($A$2:A3757,A3757)=1,Q3757,"")</f>
        <v>31896</v>
      </c>
    </row>
    <row r="3758" spans="1:18">
      <c r="A3758" t="s">
        <v>8044</v>
      </c>
      <c r="B3758" t="s">
        <v>3576</v>
      </c>
      <c r="C3758" t="s">
        <v>3098</v>
      </c>
      <c r="D3758" t="s">
        <v>60</v>
      </c>
      <c r="E3758" t="s">
        <v>14517</v>
      </c>
      <c r="F3758" t="s">
        <v>14593</v>
      </c>
      <c r="G3758" t="s">
        <v>90</v>
      </c>
      <c r="H3758" t="s">
        <v>14560</v>
      </c>
      <c r="I3758" t="s">
        <v>536</v>
      </c>
      <c r="J3758" s="28">
        <v>45320</v>
      </c>
      <c r="K3758" s="28"/>
      <c r="M3758">
        <v>0</v>
      </c>
      <c r="N3758">
        <v>1</v>
      </c>
      <c r="O3758">
        <v>25.2</v>
      </c>
      <c r="P3758" t="s">
        <v>14516</v>
      </c>
      <c r="Q3758">
        <f t="shared" si="58"/>
        <v>8000</v>
      </c>
      <c r="R3758">
        <f>IF(COUNTIF($A$2:A3758,A3758)=1,Q3758,"")</f>
        <v>8000</v>
      </c>
    </row>
    <row r="3759" spans="1:18">
      <c r="A3759" t="s">
        <v>6032</v>
      </c>
      <c r="B3759" t="s">
        <v>7016</v>
      </c>
      <c r="C3759" t="s">
        <v>14735</v>
      </c>
      <c r="D3759" t="s">
        <v>52</v>
      </c>
      <c r="E3759" t="s">
        <v>14517</v>
      </c>
      <c r="F3759" t="s">
        <v>20120</v>
      </c>
      <c r="G3759" t="s">
        <v>133</v>
      </c>
      <c r="H3759" t="s">
        <v>14619</v>
      </c>
      <c r="I3759" t="s">
        <v>1885</v>
      </c>
      <c r="J3759" s="28">
        <v>45711</v>
      </c>
      <c r="K3759" s="28"/>
      <c r="M3759">
        <v>0</v>
      </c>
      <c r="N3759">
        <v>1</v>
      </c>
      <c r="P3759" t="s">
        <v>14550</v>
      </c>
      <c r="Q3759">
        <f t="shared" si="58"/>
        <v>141053</v>
      </c>
      <c r="R3759">
        <f>IF(COUNTIF($A$2:A3759,A3759)=1,Q3759,"")</f>
        <v>141053</v>
      </c>
    </row>
    <row r="3760" spans="1:18">
      <c r="A3760" t="s">
        <v>20121</v>
      </c>
      <c r="B3760" t="s">
        <v>3014</v>
      </c>
      <c r="C3760" t="s">
        <v>16866</v>
      </c>
      <c r="D3760" t="s">
        <v>60</v>
      </c>
      <c r="E3760" t="s">
        <v>14543</v>
      </c>
      <c r="F3760" t="s">
        <v>14756</v>
      </c>
      <c r="G3760" t="s">
        <v>90</v>
      </c>
      <c r="H3760" t="s">
        <v>14574</v>
      </c>
      <c r="I3760" t="s">
        <v>390</v>
      </c>
      <c r="J3760" s="28">
        <v>45024</v>
      </c>
      <c r="K3760" s="28">
        <v>44967</v>
      </c>
      <c r="L3760">
        <v>87</v>
      </c>
      <c r="M3760">
        <v>0</v>
      </c>
      <c r="N3760">
        <v>1</v>
      </c>
      <c r="P3760" t="s">
        <v>14516</v>
      </c>
      <c r="Q3760">
        <f t="shared" si="58"/>
        <v>19000</v>
      </c>
      <c r="R3760">
        <f>IF(COUNTIF($A$2:A3760,A3760)=1,Q3760,"")</f>
        <v>19000</v>
      </c>
    </row>
    <row r="3761" spans="1:18">
      <c r="A3761" t="s">
        <v>7973</v>
      </c>
      <c r="B3761" t="s">
        <v>3441</v>
      </c>
      <c r="C3761" t="s">
        <v>15006</v>
      </c>
      <c r="D3761" t="s">
        <v>100</v>
      </c>
      <c r="E3761" t="s">
        <v>14517</v>
      </c>
      <c r="F3761" t="s">
        <v>20122</v>
      </c>
      <c r="G3761" t="s">
        <v>74</v>
      </c>
      <c r="H3761" t="s">
        <v>14540</v>
      </c>
      <c r="I3761" t="s">
        <v>1368</v>
      </c>
      <c r="J3761" s="28">
        <v>45669</v>
      </c>
      <c r="K3761" s="28"/>
      <c r="M3761">
        <v>0</v>
      </c>
      <c r="N3761">
        <v>1</v>
      </c>
      <c r="O3761">
        <v>11.8</v>
      </c>
      <c r="P3761" t="s">
        <v>14507</v>
      </c>
      <c r="Q3761">
        <f t="shared" si="58"/>
        <v>1281</v>
      </c>
      <c r="R3761">
        <f>IF(COUNTIF($A$2:A3761,A3761)=1,Q3761,"")</f>
        <v>1281</v>
      </c>
    </row>
    <row r="3762" spans="1:18">
      <c r="A3762" t="s">
        <v>20123</v>
      </c>
      <c r="B3762" t="s">
        <v>2661</v>
      </c>
      <c r="C3762" t="s">
        <v>3098</v>
      </c>
      <c r="D3762" t="s">
        <v>119</v>
      </c>
      <c r="E3762" t="s">
        <v>14509</v>
      </c>
      <c r="F3762" t="s">
        <v>20124</v>
      </c>
      <c r="G3762" t="s">
        <v>61</v>
      </c>
      <c r="H3762" t="s">
        <v>14568</v>
      </c>
      <c r="I3762" t="s">
        <v>20125</v>
      </c>
      <c r="J3762" s="28">
        <v>45053</v>
      </c>
      <c r="K3762" s="28"/>
      <c r="M3762">
        <v>0</v>
      </c>
      <c r="N3762">
        <v>1</v>
      </c>
      <c r="O3762">
        <v>33.4</v>
      </c>
      <c r="P3762" t="s">
        <v>14550</v>
      </c>
      <c r="Q3762">
        <f t="shared" si="58"/>
        <v>5251</v>
      </c>
      <c r="R3762">
        <f>IF(COUNTIF($A$2:A3762,A3762)=1,Q3762,"")</f>
        <v>5251</v>
      </c>
    </row>
    <row r="3763" spans="1:18">
      <c r="A3763" t="s">
        <v>20126</v>
      </c>
      <c r="B3763" t="s">
        <v>2155</v>
      </c>
      <c r="C3763" t="s">
        <v>15479</v>
      </c>
      <c r="D3763" t="s">
        <v>100</v>
      </c>
      <c r="E3763" t="s">
        <v>14517</v>
      </c>
      <c r="F3763" t="s">
        <v>20127</v>
      </c>
      <c r="G3763" t="s">
        <v>74</v>
      </c>
      <c r="H3763" t="s">
        <v>14530</v>
      </c>
      <c r="I3763" t="s">
        <v>1148</v>
      </c>
      <c r="J3763" s="28">
        <v>45012</v>
      </c>
      <c r="K3763" s="28"/>
      <c r="M3763">
        <v>0</v>
      </c>
      <c r="N3763">
        <v>1</v>
      </c>
      <c r="P3763" t="s">
        <v>14524</v>
      </c>
      <c r="Q3763">
        <f t="shared" si="58"/>
        <v>4338</v>
      </c>
      <c r="R3763">
        <f>IF(COUNTIF($A$2:A3763,A3763)=1,Q3763,"")</f>
        <v>4338</v>
      </c>
    </row>
    <row r="3764" spans="1:18">
      <c r="A3764" t="s">
        <v>3649</v>
      </c>
      <c r="B3764" t="s">
        <v>1048</v>
      </c>
      <c r="C3764" t="s">
        <v>15902</v>
      </c>
      <c r="D3764" t="s">
        <v>60</v>
      </c>
      <c r="E3764" t="s">
        <v>14509</v>
      </c>
      <c r="F3764" t="s">
        <v>20128</v>
      </c>
      <c r="G3764" t="s">
        <v>14519</v>
      </c>
      <c r="H3764" t="s">
        <v>15655</v>
      </c>
      <c r="I3764" t="s">
        <v>808</v>
      </c>
      <c r="J3764" s="28">
        <v>45112</v>
      </c>
      <c r="K3764" s="28"/>
      <c r="M3764">
        <v>0</v>
      </c>
      <c r="N3764">
        <v>1</v>
      </c>
      <c r="O3764">
        <v>14.8</v>
      </c>
      <c r="P3764" t="s">
        <v>14507</v>
      </c>
      <c r="Q3764">
        <f t="shared" si="58"/>
        <v>8672</v>
      </c>
      <c r="R3764">
        <f>IF(COUNTIF($A$2:A3764,A3764)=1,Q3764,"")</f>
        <v>8672</v>
      </c>
    </row>
    <row r="3765" spans="1:18">
      <c r="A3765" t="s">
        <v>20129</v>
      </c>
      <c r="B3765" t="s">
        <v>1791</v>
      </c>
      <c r="C3765" t="s">
        <v>3098</v>
      </c>
      <c r="D3765" t="s">
        <v>100</v>
      </c>
      <c r="E3765" t="s">
        <v>14543</v>
      </c>
      <c r="F3765" t="s">
        <v>20130</v>
      </c>
      <c r="G3765" t="s">
        <v>14519</v>
      </c>
      <c r="H3765" t="s">
        <v>14549</v>
      </c>
      <c r="I3765" t="s">
        <v>5748</v>
      </c>
      <c r="J3765" s="28">
        <v>44764</v>
      </c>
      <c r="K3765" s="28">
        <v>44802</v>
      </c>
      <c r="L3765">
        <v>127</v>
      </c>
      <c r="M3765">
        <v>1</v>
      </c>
      <c r="N3765">
        <v>1</v>
      </c>
      <c r="O3765">
        <v>21.7</v>
      </c>
      <c r="P3765" t="s">
        <v>14507</v>
      </c>
      <c r="Q3765">
        <f t="shared" si="58"/>
        <v>5257</v>
      </c>
      <c r="R3765">
        <f>IF(COUNTIF($A$2:A3765,A3765)=1,Q3765,"")</f>
        <v>5257</v>
      </c>
    </row>
    <row r="3766" spans="1:18">
      <c r="A3766" t="s">
        <v>14261</v>
      </c>
      <c r="B3766" t="s">
        <v>1966</v>
      </c>
      <c r="C3766" t="s">
        <v>15121</v>
      </c>
      <c r="D3766" t="s">
        <v>100</v>
      </c>
      <c r="E3766" t="s">
        <v>14543</v>
      </c>
      <c r="F3766" t="s">
        <v>20131</v>
      </c>
      <c r="G3766" t="s">
        <v>14519</v>
      </c>
      <c r="H3766" t="s">
        <v>14917</v>
      </c>
      <c r="I3766" t="s">
        <v>861</v>
      </c>
      <c r="J3766" s="28">
        <v>45025</v>
      </c>
      <c r="K3766" s="28">
        <v>45039</v>
      </c>
      <c r="L3766">
        <v>44</v>
      </c>
      <c r="M3766">
        <v>0</v>
      </c>
      <c r="N3766">
        <v>1</v>
      </c>
      <c r="O3766">
        <v>13.5</v>
      </c>
      <c r="P3766" t="s">
        <v>14516</v>
      </c>
      <c r="Q3766">
        <f t="shared" si="58"/>
        <v>8050</v>
      </c>
      <c r="R3766">
        <f>IF(COUNTIF($A$2:A3766,A3766)=1,Q3766,"")</f>
        <v>8050</v>
      </c>
    </row>
    <row r="3767" spans="1:18">
      <c r="A3767" t="s">
        <v>4924</v>
      </c>
      <c r="B3767" t="s">
        <v>4395</v>
      </c>
      <c r="C3767" t="s">
        <v>3098</v>
      </c>
      <c r="D3767" t="s">
        <v>100</v>
      </c>
      <c r="E3767" t="s">
        <v>14517</v>
      </c>
      <c r="F3767" t="s">
        <v>20132</v>
      </c>
      <c r="G3767" t="s">
        <v>74</v>
      </c>
      <c r="H3767" t="s">
        <v>14580</v>
      </c>
      <c r="I3767" t="s">
        <v>1894</v>
      </c>
      <c r="J3767" s="28">
        <v>44951</v>
      </c>
      <c r="K3767" s="28"/>
      <c r="M3767">
        <v>0</v>
      </c>
      <c r="N3767">
        <v>1</v>
      </c>
      <c r="O3767">
        <v>7.7</v>
      </c>
      <c r="P3767" t="s">
        <v>14507</v>
      </c>
      <c r="Q3767">
        <f t="shared" si="58"/>
        <v>4576</v>
      </c>
      <c r="R3767">
        <f>IF(COUNTIF($A$2:A3767,A3767)=1,Q3767,"")</f>
        <v>4576</v>
      </c>
    </row>
    <row r="3768" spans="1:18">
      <c r="A3768" t="s">
        <v>12791</v>
      </c>
      <c r="B3768" t="s">
        <v>1791</v>
      </c>
      <c r="C3768" t="s">
        <v>15070</v>
      </c>
      <c r="D3768" t="s">
        <v>52</v>
      </c>
      <c r="E3768" t="s">
        <v>14517</v>
      </c>
      <c r="F3768" t="s">
        <v>20133</v>
      </c>
      <c r="G3768" t="s">
        <v>61</v>
      </c>
      <c r="H3768" t="s">
        <v>14530</v>
      </c>
      <c r="I3768" t="s">
        <v>197</v>
      </c>
      <c r="J3768" s="28">
        <v>45018</v>
      </c>
      <c r="K3768" s="28"/>
      <c r="M3768">
        <v>0</v>
      </c>
      <c r="N3768">
        <v>1</v>
      </c>
      <c r="P3768" t="s">
        <v>14507</v>
      </c>
      <c r="Q3768">
        <f t="shared" si="58"/>
        <v>100000</v>
      </c>
      <c r="R3768">
        <f>IF(COUNTIF($A$2:A3768,A3768)=1,Q3768,"")</f>
        <v>100000</v>
      </c>
    </row>
    <row r="3769" spans="1:18">
      <c r="A3769" t="s">
        <v>20134</v>
      </c>
      <c r="B3769" t="s">
        <v>3311</v>
      </c>
      <c r="C3769" t="s">
        <v>3098</v>
      </c>
      <c r="D3769" t="s">
        <v>73</v>
      </c>
      <c r="E3769" t="s">
        <v>14590</v>
      </c>
      <c r="F3769" t="s">
        <v>20135</v>
      </c>
      <c r="G3769" t="s">
        <v>67</v>
      </c>
      <c r="H3769" t="s">
        <v>14530</v>
      </c>
      <c r="I3769" t="s">
        <v>2749</v>
      </c>
      <c r="J3769" s="28">
        <v>45226</v>
      </c>
      <c r="K3769" s="28"/>
      <c r="M3769">
        <v>0</v>
      </c>
      <c r="N3769">
        <v>1</v>
      </c>
      <c r="P3769" t="s">
        <v>14512</v>
      </c>
      <c r="Q3769">
        <f t="shared" si="58"/>
        <v>26544</v>
      </c>
      <c r="R3769">
        <f>IF(COUNTIF($A$2:A3769,A3769)=1,Q3769,"")</f>
        <v>26544</v>
      </c>
    </row>
    <row r="3770" spans="1:18">
      <c r="A3770" t="s">
        <v>12590</v>
      </c>
      <c r="B3770" t="s">
        <v>3960</v>
      </c>
      <c r="C3770" t="s">
        <v>14918</v>
      </c>
      <c r="D3770" t="s">
        <v>73</v>
      </c>
      <c r="E3770" t="s">
        <v>14517</v>
      </c>
      <c r="F3770" t="s">
        <v>20136</v>
      </c>
      <c r="G3770" t="s">
        <v>53</v>
      </c>
      <c r="H3770" t="s">
        <v>14530</v>
      </c>
      <c r="I3770" t="s">
        <v>1644</v>
      </c>
      <c r="J3770" s="28">
        <v>44939</v>
      </c>
      <c r="K3770" s="28"/>
      <c r="M3770">
        <v>0</v>
      </c>
      <c r="N3770">
        <v>1</v>
      </c>
      <c r="O3770">
        <v>31.7</v>
      </c>
      <c r="P3770" t="s">
        <v>14507</v>
      </c>
      <c r="Q3770">
        <f t="shared" si="58"/>
        <v>18501</v>
      </c>
      <c r="R3770">
        <f>IF(COUNTIF($A$2:A3770,A3770)=1,Q3770,"")</f>
        <v>18501</v>
      </c>
    </row>
    <row r="3771" spans="1:18">
      <c r="A3771" t="s">
        <v>20137</v>
      </c>
      <c r="B3771" t="s">
        <v>3737</v>
      </c>
      <c r="C3771" t="s">
        <v>16044</v>
      </c>
      <c r="D3771" t="s">
        <v>73</v>
      </c>
      <c r="E3771" t="s">
        <v>14543</v>
      </c>
      <c r="F3771" t="s">
        <v>16803</v>
      </c>
      <c r="G3771" t="s">
        <v>133</v>
      </c>
      <c r="H3771" t="s">
        <v>14571</v>
      </c>
      <c r="I3771" t="s">
        <v>4650</v>
      </c>
      <c r="J3771" s="28">
        <v>45278</v>
      </c>
      <c r="K3771" s="28">
        <v>45307</v>
      </c>
      <c r="L3771">
        <v>106</v>
      </c>
      <c r="M3771">
        <v>0</v>
      </c>
      <c r="N3771">
        <v>1</v>
      </c>
      <c r="O3771">
        <v>3.2</v>
      </c>
      <c r="P3771" t="s">
        <v>14512</v>
      </c>
      <c r="Q3771">
        <f t="shared" si="58"/>
        <v>33000</v>
      </c>
      <c r="R3771">
        <f>IF(COUNTIF($A$2:A3771,A3771)=1,Q3771,"")</f>
        <v>33000</v>
      </c>
    </row>
    <row r="3772" spans="1:18">
      <c r="A3772" t="s">
        <v>20138</v>
      </c>
      <c r="B3772" t="s">
        <v>2350</v>
      </c>
      <c r="C3772" t="s">
        <v>15747</v>
      </c>
      <c r="D3772" t="s">
        <v>119</v>
      </c>
      <c r="E3772" t="s">
        <v>14517</v>
      </c>
      <c r="F3772" t="s">
        <v>17631</v>
      </c>
      <c r="G3772" t="s">
        <v>90</v>
      </c>
      <c r="H3772" t="s">
        <v>14574</v>
      </c>
      <c r="I3772" t="s">
        <v>2818</v>
      </c>
      <c r="J3772" s="28">
        <v>45230</v>
      </c>
      <c r="K3772" s="28"/>
      <c r="M3772">
        <v>0</v>
      </c>
      <c r="N3772">
        <v>1</v>
      </c>
      <c r="O3772">
        <v>29.2</v>
      </c>
      <c r="P3772" t="s">
        <v>14516</v>
      </c>
      <c r="Q3772">
        <f t="shared" si="58"/>
        <v>6223</v>
      </c>
      <c r="R3772">
        <f>IF(COUNTIF($A$2:A3772,A3772)=1,Q3772,"")</f>
        <v>6223</v>
      </c>
    </row>
    <row r="3773" spans="1:18">
      <c r="A3773" t="s">
        <v>7621</v>
      </c>
      <c r="B3773" t="s">
        <v>1466</v>
      </c>
      <c r="C3773" t="s">
        <v>15618</v>
      </c>
      <c r="D3773" t="s">
        <v>119</v>
      </c>
      <c r="E3773" t="s">
        <v>14517</v>
      </c>
      <c r="F3773" t="s">
        <v>20139</v>
      </c>
      <c r="G3773" t="s">
        <v>133</v>
      </c>
      <c r="H3773" t="s">
        <v>14537</v>
      </c>
      <c r="I3773" t="s">
        <v>8589</v>
      </c>
      <c r="J3773" s="28">
        <v>45402</v>
      </c>
      <c r="K3773" s="28"/>
      <c r="M3773">
        <v>0</v>
      </c>
      <c r="N3773">
        <v>1</v>
      </c>
      <c r="O3773">
        <v>14.9</v>
      </c>
      <c r="P3773" t="s">
        <v>14550</v>
      </c>
      <c r="Q3773">
        <f t="shared" si="58"/>
        <v>3455</v>
      </c>
      <c r="R3773">
        <f>IF(COUNTIF($A$2:A3773,A3773)=1,Q3773,"")</f>
        <v>3455</v>
      </c>
    </row>
    <row r="3774" spans="1:18">
      <c r="A3774" t="s">
        <v>4411</v>
      </c>
      <c r="B3774" t="s">
        <v>2259</v>
      </c>
      <c r="C3774" t="s">
        <v>3098</v>
      </c>
      <c r="D3774" t="s">
        <v>60</v>
      </c>
      <c r="E3774" t="s">
        <v>14522</v>
      </c>
      <c r="F3774" t="s">
        <v>20140</v>
      </c>
      <c r="G3774" t="s">
        <v>74</v>
      </c>
      <c r="H3774" t="s">
        <v>14630</v>
      </c>
      <c r="I3774" t="s">
        <v>1459</v>
      </c>
      <c r="J3774" s="28">
        <v>45080</v>
      </c>
      <c r="K3774" s="28"/>
      <c r="M3774">
        <v>0</v>
      </c>
      <c r="N3774">
        <v>1</v>
      </c>
      <c r="O3774">
        <v>30.6</v>
      </c>
      <c r="P3774" t="s">
        <v>14512</v>
      </c>
      <c r="Q3774">
        <f t="shared" si="58"/>
        <v>9426</v>
      </c>
      <c r="R3774">
        <f>IF(COUNTIF($A$2:A3774,A3774)=1,Q3774,"")</f>
        <v>9426</v>
      </c>
    </row>
    <row r="3775" spans="1:18">
      <c r="A3775" t="s">
        <v>20141</v>
      </c>
      <c r="B3775" t="s">
        <v>71</v>
      </c>
      <c r="C3775" t="s">
        <v>14962</v>
      </c>
      <c r="D3775" t="s">
        <v>100</v>
      </c>
      <c r="E3775" t="s">
        <v>14558</v>
      </c>
      <c r="F3775" t="s">
        <v>14510</v>
      </c>
      <c r="G3775" t="s">
        <v>53</v>
      </c>
      <c r="H3775" t="s">
        <v>14537</v>
      </c>
      <c r="I3775" t="s">
        <v>1579</v>
      </c>
      <c r="J3775" s="28">
        <v>45472</v>
      </c>
      <c r="K3775" s="28">
        <v>45458</v>
      </c>
      <c r="L3775">
        <v>122</v>
      </c>
      <c r="M3775">
        <v>0</v>
      </c>
      <c r="N3775">
        <v>1</v>
      </c>
      <c r="O3775">
        <v>26.4</v>
      </c>
      <c r="P3775" t="s">
        <v>14550</v>
      </c>
      <c r="Q3775">
        <f t="shared" si="58"/>
        <v>3000</v>
      </c>
      <c r="R3775">
        <f>IF(COUNTIF($A$2:A3775,A3775)=1,Q3775,"")</f>
        <v>3000</v>
      </c>
    </row>
    <row r="3776" spans="1:18">
      <c r="A3776" t="s">
        <v>20142</v>
      </c>
      <c r="B3776" t="s">
        <v>2831</v>
      </c>
      <c r="C3776" t="s">
        <v>15716</v>
      </c>
      <c r="D3776" t="s">
        <v>60</v>
      </c>
      <c r="E3776" t="s">
        <v>14558</v>
      </c>
      <c r="F3776" t="s">
        <v>20143</v>
      </c>
      <c r="G3776" t="s">
        <v>90</v>
      </c>
      <c r="H3776" t="s">
        <v>14511</v>
      </c>
      <c r="I3776" t="s">
        <v>973</v>
      </c>
      <c r="J3776" s="28">
        <v>44832</v>
      </c>
      <c r="K3776" s="28">
        <v>44853</v>
      </c>
      <c r="L3776">
        <v>81</v>
      </c>
      <c r="M3776">
        <v>0</v>
      </c>
      <c r="N3776">
        <v>1</v>
      </c>
      <c r="O3776">
        <v>34.9</v>
      </c>
      <c r="P3776" t="s">
        <v>14507</v>
      </c>
      <c r="Q3776">
        <f t="shared" si="58"/>
        <v>5627</v>
      </c>
      <c r="R3776">
        <f>IF(COUNTIF($A$2:A3776,A3776)=1,Q3776,"")</f>
        <v>5627</v>
      </c>
    </row>
    <row r="3777" spans="1:18">
      <c r="A3777" t="s">
        <v>5400</v>
      </c>
      <c r="B3777" t="s">
        <v>395</v>
      </c>
      <c r="C3777" t="s">
        <v>14902</v>
      </c>
      <c r="D3777" t="s">
        <v>119</v>
      </c>
      <c r="E3777" t="s">
        <v>14558</v>
      </c>
      <c r="F3777" t="s">
        <v>20144</v>
      </c>
      <c r="G3777" t="s">
        <v>67</v>
      </c>
      <c r="H3777" t="s">
        <v>14630</v>
      </c>
      <c r="I3777" t="s">
        <v>3042</v>
      </c>
      <c r="J3777" s="28">
        <v>45332</v>
      </c>
      <c r="K3777" s="28">
        <v>45351</v>
      </c>
      <c r="L3777">
        <v>135</v>
      </c>
      <c r="M3777">
        <v>0</v>
      </c>
      <c r="N3777">
        <v>1</v>
      </c>
      <c r="O3777">
        <v>30.1</v>
      </c>
      <c r="P3777" t="s">
        <v>14524</v>
      </c>
      <c r="Q3777">
        <f t="shared" si="58"/>
        <v>9438</v>
      </c>
      <c r="R3777">
        <f>IF(COUNTIF($A$2:A3777,A3777)=1,Q3777,"")</f>
        <v>9438</v>
      </c>
    </row>
    <row r="3778" spans="1:18">
      <c r="A3778" t="s">
        <v>3841</v>
      </c>
      <c r="B3778" t="s">
        <v>1893</v>
      </c>
      <c r="C3778" t="s">
        <v>15248</v>
      </c>
      <c r="D3778" t="s">
        <v>52</v>
      </c>
      <c r="E3778" t="s">
        <v>14590</v>
      </c>
      <c r="F3778" t="s">
        <v>14657</v>
      </c>
      <c r="G3778" t="s">
        <v>67</v>
      </c>
      <c r="H3778" t="s">
        <v>14553</v>
      </c>
      <c r="I3778" t="s">
        <v>920</v>
      </c>
      <c r="J3778" s="28">
        <v>45108</v>
      </c>
      <c r="K3778" s="28"/>
      <c r="M3778">
        <v>0</v>
      </c>
      <c r="N3778">
        <v>1</v>
      </c>
      <c r="O3778">
        <v>17.600000000000001</v>
      </c>
      <c r="P3778" t="s">
        <v>14516</v>
      </c>
      <c r="Q3778">
        <f t="shared" ref="Q3778:Q3841" si="59">IFERROR(IF(RIGHT(UPPER(TRIM(F3778)),1)="K",VALUE(SUBSTITUTE(SUBSTITUTE(LEFT(TRIM(F3778),LEN(TRIM(F3778))-1),"$",""),",",""))*1000,IF(RIGHT(UPPER(TRIM(F3778)),1)="M",VALUE(SUBSTITUTE(SUBSTITUTE(LEFT(TRIM(F3778),LEN(TRIM(F3778))-1),"$",""),",",""))*1000000,VALUE(SUBSTITUTE(SUBSTITUTE(TRIM(F3778),"$",""),",","")))),"")</f>
        <v>145000</v>
      </c>
      <c r="R3778">
        <f>IF(COUNTIF($A$2:A3778,A3778)=1,Q3778,"")</f>
        <v>145000</v>
      </c>
    </row>
    <row r="3779" spans="1:18">
      <c r="A3779" t="s">
        <v>20145</v>
      </c>
      <c r="B3779" t="s">
        <v>348</v>
      </c>
      <c r="C3779" t="s">
        <v>16373</v>
      </c>
      <c r="D3779" t="s">
        <v>119</v>
      </c>
      <c r="E3779" t="s">
        <v>14522</v>
      </c>
      <c r="F3779" t="s">
        <v>20146</v>
      </c>
      <c r="G3779" t="s">
        <v>133</v>
      </c>
      <c r="H3779" t="s">
        <v>14527</v>
      </c>
      <c r="I3779" t="s">
        <v>3847</v>
      </c>
      <c r="J3779" s="28">
        <v>44902</v>
      </c>
      <c r="K3779" s="28"/>
      <c r="M3779">
        <v>0</v>
      </c>
      <c r="N3779">
        <v>1</v>
      </c>
      <c r="O3779">
        <v>0.7</v>
      </c>
      <c r="P3779" t="s">
        <v>14512</v>
      </c>
      <c r="Q3779">
        <f t="shared" si="59"/>
        <v>2487</v>
      </c>
      <c r="R3779">
        <f>IF(COUNTIF($A$2:A3779,A3779)=1,Q3779,"")</f>
        <v>2487</v>
      </c>
    </row>
    <row r="3780" spans="1:18">
      <c r="A3780" t="s">
        <v>20147</v>
      </c>
      <c r="B3780" t="s">
        <v>9346</v>
      </c>
      <c r="C3780" t="s">
        <v>16199</v>
      </c>
      <c r="D3780" t="s">
        <v>100</v>
      </c>
      <c r="E3780" t="s">
        <v>14522</v>
      </c>
      <c r="F3780" t="s">
        <v>20148</v>
      </c>
      <c r="G3780" t="s">
        <v>74</v>
      </c>
      <c r="H3780" t="s">
        <v>15333</v>
      </c>
      <c r="I3780" t="s">
        <v>1275</v>
      </c>
      <c r="J3780" s="28">
        <v>45038</v>
      </c>
      <c r="K3780" s="28"/>
      <c r="M3780">
        <v>0</v>
      </c>
      <c r="N3780">
        <v>1</v>
      </c>
      <c r="O3780">
        <v>4</v>
      </c>
      <c r="P3780" t="s">
        <v>14550</v>
      </c>
      <c r="Q3780">
        <f t="shared" si="59"/>
        <v>7557</v>
      </c>
      <c r="R3780">
        <f>IF(COUNTIF($A$2:A3780,A3780)=1,Q3780,"")</f>
        <v>7557</v>
      </c>
    </row>
    <row r="3781" spans="1:18">
      <c r="A3781" t="s">
        <v>4276</v>
      </c>
      <c r="B3781" t="s">
        <v>2753</v>
      </c>
      <c r="C3781" t="s">
        <v>15943</v>
      </c>
      <c r="D3781" t="s">
        <v>119</v>
      </c>
      <c r="E3781" t="s">
        <v>14590</v>
      </c>
      <c r="F3781" t="s">
        <v>17050</v>
      </c>
      <c r="G3781" t="s">
        <v>80</v>
      </c>
      <c r="H3781" t="s">
        <v>16050</v>
      </c>
      <c r="I3781" t="s">
        <v>1188</v>
      </c>
      <c r="J3781" s="28">
        <v>44641</v>
      </c>
      <c r="K3781" s="28"/>
      <c r="M3781">
        <v>0</v>
      </c>
      <c r="N3781">
        <v>1</v>
      </c>
      <c r="O3781">
        <v>18.600000000000001</v>
      </c>
      <c r="P3781" t="s">
        <v>14516</v>
      </c>
      <c r="Q3781">
        <f t="shared" si="59"/>
        <v>7272</v>
      </c>
      <c r="R3781">
        <f>IF(COUNTIF($A$2:A3781,A3781)=1,Q3781,"")</f>
        <v>7272</v>
      </c>
    </row>
    <row r="3782" spans="1:18">
      <c r="A3782" t="s">
        <v>6226</v>
      </c>
      <c r="B3782" t="s">
        <v>4846</v>
      </c>
      <c r="C3782" t="s">
        <v>3098</v>
      </c>
      <c r="D3782" t="s">
        <v>52</v>
      </c>
      <c r="E3782" t="s">
        <v>14522</v>
      </c>
      <c r="F3782" t="s">
        <v>20149</v>
      </c>
      <c r="G3782" t="s">
        <v>67</v>
      </c>
      <c r="H3782" t="s">
        <v>15237</v>
      </c>
      <c r="I3782" t="s">
        <v>121</v>
      </c>
      <c r="J3782" s="28">
        <v>44947</v>
      </c>
      <c r="K3782" s="28"/>
      <c r="M3782">
        <v>0</v>
      </c>
      <c r="N3782">
        <v>1</v>
      </c>
      <c r="O3782">
        <v>11.7</v>
      </c>
      <c r="P3782" t="s">
        <v>14516</v>
      </c>
      <c r="Q3782">
        <f t="shared" si="59"/>
        <v>75245</v>
      </c>
      <c r="R3782">
        <f>IF(COUNTIF($A$2:A3782,A3782)=1,Q3782,"")</f>
        <v>75245</v>
      </c>
    </row>
    <row r="3783" spans="1:18">
      <c r="A3783" t="s">
        <v>7307</v>
      </c>
      <c r="B3783" t="s">
        <v>1614</v>
      </c>
      <c r="C3783" t="s">
        <v>3098</v>
      </c>
      <c r="D3783" t="s">
        <v>100</v>
      </c>
      <c r="E3783" t="s">
        <v>14543</v>
      </c>
      <c r="F3783" t="s">
        <v>20150</v>
      </c>
      <c r="G3783" t="s">
        <v>61</v>
      </c>
      <c r="H3783" t="s">
        <v>14571</v>
      </c>
      <c r="I3783" t="s">
        <v>5341</v>
      </c>
      <c r="J3783" s="28">
        <v>44791</v>
      </c>
      <c r="K3783" s="28">
        <v>44727</v>
      </c>
      <c r="L3783">
        <v>90</v>
      </c>
      <c r="M3783">
        <v>0</v>
      </c>
      <c r="N3783">
        <v>1</v>
      </c>
      <c r="O3783">
        <v>9</v>
      </c>
      <c r="P3783" t="s">
        <v>14524</v>
      </c>
      <c r="Q3783">
        <f t="shared" si="59"/>
        <v>3560</v>
      </c>
      <c r="R3783">
        <f>IF(COUNTIF($A$2:A3783,A3783)=1,Q3783,"")</f>
        <v>3560</v>
      </c>
    </row>
    <row r="3784" spans="1:18">
      <c r="A3784" t="s">
        <v>20151</v>
      </c>
      <c r="B3784" t="s">
        <v>3401</v>
      </c>
      <c r="C3784" t="s">
        <v>3098</v>
      </c>
      <c r="D3784" t="s">
        <v>52</v>
      </c>
      <c r="E3784" t="s">
        <v>14543</v>
      </c>
      <c r="F3784" t="s">
        <v>20152</v>
      </c>
      <c r="G3784" t="s">
        <v>67</v>
      </c>
      <c r="H3784" t="s">
        <v>14616</v>
      </c>
      <c r="I3784" t="s">
        <v>2099</v>
      </c>
      <c r="J3784" s="28">
        <v>45473</v>
      </c>
      <c r="K3784" s="28">
        <v>45483</v>
      </c>
      <c r="L3784">
        <v>119</v>
      </c>
      <c r="M3784">
        <v>0</v>
      </c>
      <c r="N3784">
        <v>1</v>
      </c>
      <c r="O3784">
        <v>28.7</v>
      </c>
      <c r="P3784" t="s">
        <v>14512</v>
      </c>
      <c r="Q3784">
        <f t="shared" si="59"/>
        <v>103425</v>
      </c>
      <c r="R3784">
        <f>IF(COUNTIF($A$2:A3784,A3784)=1,Q3784,"")</f>
        <v>103425</v>
      </c>
    </row>
    <row r="3785" spans="1:18">
      <c r="A3785" t="s">
        <v>20153</v>
      </c>
      <c r="B3785" t="s">
        <v>1665</v>
      </c>
      <c r="C3785" t="s">
        <v>14862</v>
      </c>
      <c r="D3785" t="s">
        <v>100</v>
      </c>
      <c r="E3785" t="s">
        <v>14517</v>
      </c>
      <c r="F3785" t="s">
        <v>20154</v>
      </c>
      <c r="G3785" t="s">
        <v>133</v>
      </c>
      <c r="H3785" t="s">
        <v>14616</v>
      </c>
      <c r="I3785" t="s">
        <v>2391</v>
      </c>
      <c r="J3785" s="28">
        <v>44716</v>
      </c>
      <c r="K3785" s="28"/>
      <c r="M3785">
        <v>0</v>
      </c>
      <c r="N3785">
        <v>1</v>
      </c>
      <c r="O3785">
        <v>6.9</v>
      </c>
      <c r="P3785" t="s">
        <v>14516</v>
      </c>
      <c r="Q3785">
        <f t="shared" si="59"/>
        <v>2582</v>
      </c>
      <c r="R3785">
        <f>IF(COUNTIF($A$2:A3785,A3785)=1,Q3785,"")</f>
        <v>2582</v>
      </c>
    </row>
    <row r="3786" spans="1:18">
      <c r="A3786" t="s">
        <v>10634</v>
      </c>
      <c r="B3786" t="s">
        <v>801</v>
      </c>
      <c r="C3786" t="s">
        <v>14622</v>
      </c>
      <c r="D3786" t="s">
        <v>73</v>
      </c>
      <c r="E3786" t="s">
        <v>14558</v>
      </c>
      <c r="F3786" t="s">
        <v>20155</v>
      </c>
      <c r="G3786" t="s">
        <v>61</v>
      </c>
      <c r="H3786" t="s">
        <v>15208</v>
      </c>
      <c r="I3786" t="s">
        <v>1275</v>
      </c>
      <c r="J3786" s="28">
        <v>44932</v>
      </c>
      <c r="K3786" s="28">
        <v>45049</v>
      </c>
      <c r="L3786">
        <v>141</v>
      </c>
      <c r="M3786">
        <v>0</v>
      </c>
      <c r="N3786">
        <v>1</v>
      </c>
      <c r="O3786">
        <v>19.7</v>
      </c>
      <c r="P3786" t="s">
        <v>14507</v>
      </c>
      <c r="Q3786">
        <f t="shared" si="59"/>
        <v>12392</v>
      </c>
      <c r="R3786">
        <f>IF(COUNTIF($A$2:A3786,A3786)=1,Q3786,"")</f>
        <v>12392</v>
      </c>
    </row>
    <row r="3787" spans="1:18">
      <c r="A3787" t="s">
        <v>20156</v>
      </c>
      <c r="B3787" t="s">
        <v>1100</v>
      </c>
      <c r="C3787" t="s">
        <v>14705</v>
      </c>
      <c r="D3787" t="s">
        <v>73</v>
      </c>
      <c r="E3787" t="s">
        <v>14504</v>
      </c>
      <c r="F3787" t="s">
        <v>20157</v>
      </c>
      <c r="G3787" t="s">
        <v>61</v>
      </c>
      <c r="H3787" t="s">
        <v>14545</v>
      </c>
      <c r="I3787" t="s">
        <v>4763</v>
      </c>
      <c r="J3787" s="28">
        <v>45569</v>
      </c>
      <c r="K3787" s="28"/>
      <c r="M3787">
        <v>0</v>
      </c>
      <c r="N3787">
        <v>1</v>
      </c>
      <c r="O3787">
        <v>13.2</v>
      </c>
      <c r="P3787" t="s">
        <v>14512</v>
      </c>
      <c r="Q3787">
        <f t="shared" si="59"/>
        <v>25325</v>
      </c>
      <c r="R3787">
        <f>IF(COUNTIF($A$2:A3787,A3787)=1,Q3787,"")</f>
        <v>25325</v>
      </c>
    </row>
    <row r="3788" spans="1:18">
      <c r="A3788" t="s">
        <v>7791</v>
      </c>
      <c r="B3788" t="s">
        <v>2307</v>
      </c>
      <c r="C3788" t="s">
        <v>15031</v>
      </c>
      <c r="D3788" t="s">
        <v>119</v>
      </c>
      <c r="E3788" t="s">
        <v>14509</v>
      </c>
      <c r="F3788" t="s">
        <v>20158</v>
      </c>
      <c r="G3788" t="s">
        <v>90</v>
      </c>
      <c r="H3788" t="s">
        <v>14532</v>
      </c>
      <c r="I3788" t="s">
        <v>11009</v>
      </c>
      <c r="J3788" s="28">
        <v>45295</v>
      </c>
      <c r="K3788" s="28"/>
      <c r="M3788">
        <v>0</v>
      </c>
      <c r="N3788">
        <v>1</v>
      </c>
      <c r="O3788">
        <v>16.7</v>
      </c>
      <c r="P3788" t="s">
        <v>14516</v>
      </c>
      <c r="Q3788">
        <f t="shared" si="59"/>
        <v>11129</v>
      </c>
      <c r="R3788">
        <f>IF(COUNTIF($A$2:A3788,A3788)=1,Q3788,"")</f>
        <v>11129</v>
      </c>
    </row>
    <row r="3789" spans="1:18">
      <c r="A3789" t="s">
        <v>20159</v>
      </c>
      <c r="B3789" t="s">
        <v>1307</v>
      </c>
      <c r="C3789" t="s">
        <v>16090</v>
      </c>
      <c r="D3789" t="s">
        <v>119</v>
      </c>
      <c r="E3789" t="s">
        <v>14522</v>
      </c>
      <c r="F3789" t="s">
        <v>20160</v>
      </c>
      <c r="G3789" t="s">
        <v>53</v>
      </c>
      <c r="H3789" t="s">
        <v>14511</v>
      </c>
      <c r="I3789" t="s">
        <v>3964</v>
      </c>
      <c r="J3789" s="28">
        <v>45656</v>
      </c>
      <c r="K3789" s="28"/>
      <c r="M3789">
        <v>0</v>
      </c>
      <c r="N3789">
        <v>1</v>
      </c>
      <c r="O3789">
        <v>16.899999999999999</v>
      </c>
      <c r="P3789" t="s">
        <v>14524</v>
      </c>
      <c r="Q3789">
        <f t="shared" si="59"/>
        <v>3715</v>
      </c>
      <c r="R3789">
        <f>IF(COUNTIF($A$2:A3789,A3789)=1,Q3789,"")</f>
        <v>3715</v>
      </c>
    </row>
    <row r="3790" spans="1:18">
      <c r="A3790" t="s">
        <v>20161</v>
      </c>
      <c r="B3790" t="s">
        <v>6071</v>
      </c>
      <c r="C3790" t="s">
        <v>3098</v>
      </c>
      <c r="D3790" t="s">
        <v>73</v>
      </c>
      <c r="E3790" t="s">
        <v>14509</v>
      </c>
      <c r="F3790" t="s">
        <v>20162</v>
      </c>
      <c r="G3790" t="s">
        <v>61</v>
      </c>
      <c r="H3790" t="s">
        <v>14619</v>
      </c>
      <c r="I3790" t="s">
        <v>2321</v>
      </c>
      <c r="J3790" s="28">
        <v>45288</v>
      </c>
      <c r="K3790" s="28"/>
      <c r="M3790">
        <v>0</v>
      </c>
      <c r="N3790">
        <v>1</v>
      </c>
      <c r="O3790">
        <v>24.6</v>
      </c>
      <c r="P3790" t="s">
        <v>14512</v>
      </c>
      <c r="Q3790">
        <f t="shared" si="59"/>
        <v>14458</v>
      </c>
      <c r="R3790">
        <f>IF(COUNTIF($A$2:A3790,A3790)=1,Q3790,"")</f>
        <v>14458</v>
      </c>
    </row>
    <row r="3791" spans="1:18">
      <c r="A3791" t="s">
        <v>7818</v>
      </c>
      <c r="B3791" t="s">
        <v>1819</v>
      </c>
      <c r="C3791" t="s">
        <v>15366</v>
      </c>
      <c r="D3791" t="s">
        <v>119</v>
      </c>
      <c r="E3791" t="s">
        <v>14522</v>
      </c>
      <c r="F3791" t="s">
        <v>20163</v>
      </c>
      <c r="G3791" t="s">
        <v>14588</v>
      </c>
      <c r="H3791" t="s">
        <v>14635</v>
      </c>
      <c r="I3791" t="s">
        <v>2118</v>
      </c>
      <c r="J3791" s="28">
        <v>44810</v>
      </c>
      <c r="K3791" s="28"/>
      <c r="M3791">
        <v>0</v>
      </c>
      <c r="N3791">
        <v>1</v>
      </c>
      <c r="P3791" t="s">
        <v>14512</v>
      </c>
      <c r="Q3791">
        <f t="shared" si="59"/>
        <v>7643</v>
      </c>
      <c r="R3791">
        <f>IF(COUNTIF($A$2:A3791,A3791)=1,Q3791,"")</f>
        <v>7643</v>
      </c>
    </row>
    <row r="3792" spans="1:18">
      <c r="A3792" t="s">
        <v>5879</v>
      </c>
      <c r="B3792" t="s">
        <v>1851</v>
      </c>
      <c r="C3792" t="s">
        <v>16853</v>
      </c>
      <c r="D3792" t="s">
        <v>73</v>
      </c>
      <c r="E3792" t="s">
        <v>14509</v>
      </c>
      <c r="F3792" t="s">
        <v>14736</v>
      </c>
      <c r="G3792" t="s">
        <v>67</v>
      </c>
      <c r="H3792" t="s">
        <v>14574</v>
      </c>
      <c r="I3792" t="s">
        <v>4563</v>
      </c>
      <c r="J3792" s="28">
        <v>45741</v>
      </c>
      <c r="K3792" s="28"/>
      <c r="M3792">
        <v>0</v>
      </c>
      <c r="N3792">
        <v>1</v>
      </c>
      <c r="O3792">
        <v>27.7</v>
      </c>
      <c r="P3792" t="s">
        <v>14524</v>
      </c>
      <c r="Q3792">
        <f t="shared" si="59"/>
        <v>20000</v>
      </c>
      <c r="R3792">
        <f>IF(COUNTIF($A$2:A3792,A3792)=1,Q3792,"")</f>
        <v>20000</v>
      </c>
    </row>
    <row r="3793" spans="1:18">
      <c r="A3793" t="s">
        <v>6156</v>
      </c>
      <c r="B3793" t="s">
        <v>381</v>
      </c>
      <c r="C3793" t="s">
        <v>3098</v>
      </c>
      <c r="D3793" t="s">
        <v>60</v>
      </c>
      <c r="E3793" t="s">
        <v>14590</v>
      </c>
      <c r="F3793" t="s">
        <v>20164</v>
      </c>
      <c r="G3793" t="s">
        <v>53</v>
      </c>
      <c r="H3793" t="s">
        <v>14537</v>
      </c>
      <c r="I3793" t="s">
        <v>11272</v>
      </c>
      <c r="J3793" s="28">
        <v>45133</v>
      </c>
      <c r="K3793" s="28"/>
      <c r="M3793">
        <v>0</v>
      </c>
      <c r="N3793">
        <v>1</v>
      </c>
      <c r="O3793">
        <v>14.7</v>
      </c>
      <c r="P3793" t="s">
        <v>14550</v>
      </c>
      <c r="Q3793">
        <f t="shared" si="59"/>
        <v>5508</v>
      </c>
      <c r="R3793">
        <f>IF(COUNTIF($A$2:A3793,A3793)=1,Q3793,"")</f>
        <v>5508</v>
      </c>
    </row>
    <row r="3794" spans="1:18">
      <c r="A3794" t="s">
        <v>9350</v>
      </c>
      <c r="B3794" t="s">
        <v>1274</v>
      </c>
      <c r="C3794" t="s">
        <v>18778</v>
      </c>
      <c r="D3794" t="s">
        <v>52</v>
      </c>
      <c r="E3794" t="s">
        <v>14558</v>
      </c>
      <c r="F3794" t="s">
        <v>20165</v>
      </c>
      <c r="G3794" t="s">
        <v>14588</v>
      </c>
      <c r="H3794" t="s">
        <v>14619</v>
      </c>
      <c r="I3794" t="s">
        <v>1554</v>
      </c>
      <c r="J3794" s="28">
        <v>45009</v>
      </c>
      <c r="K3794" s="28">
        <v>45044</v>
      </c>
      <c r="L3794">
        <v>62</v>
      </c>
      <c r="M3794">
        <v>0</v>
      </c>
      <c r="N3794">
        <v>1</v>
      </c>
      <c r="O3794">
        <v>3.6</v>
      </c>
      <c r="P3794" t="s">
        <v>14550</v>
      </c>
      <c r="Q3794">
        <f t="shared" si="59"/>
        <v>72834</v>
      </c>
      <c r="R3794">
        <f>IF(COUNTIF($A$2:A3794,A3794)=1,Q3794,"")</f>
        <v>72834</v>
      </c>
    </row>
    <row r="3795" spans="1:18">
      <c r="A3795" t="s">
        <v>13126</v>
      </c>
      <c r="B3795" t="s">
        <v>7327</v>
      </c>
      <c r="C3795" t="s">
        <v>14625</v>
      </c>
      <c r="D3795" t="s">
        <v>119</v>
      </c>
      <c r="E3795" t="s">
        <v>14543</v>
      </c>
      <c r="F3795" t="s">
        <v>20166</v>
      </c>
      <c r="G3795" t="s">
        <v>80</v>
      </c>
      <c r="H3795" t="s">
        <v>14568</v>
      </c>
      <c r="I3795" t="s">
        <v>2099</v>
      </c>
      <c r="J3795" s="28"/>
      <c r="K3795" s="28">
        <v>45416</v>
      </c>
      <c r="L3795">
        <v>52</v>
      </c>
      <c r="M3795">
        <v>1</v>
      </c>
      <c r="N3795">
        <v>1</v>
      </c>
      <c r="O3795">
        <v>5.4</v>
      </c>
      <c r="P3795" t="s">
        <v>14550</v>
      </c>
      <c r="Q3795">
        <f t="shared" si="59"/>
        <v>3263</v>
      </c>
      <c r="R3795">
        <f>IF(COUNTIF($A$2:A3795,A3795)=1,Q3795,"")</f>
        <v>3263</v>
      </c>
    </row>
    <row r="3796" spans="1:18">
      <c r="A3796" t="s">
        <v>10395</v>
      </c>
      <c r="B3796" t="s">
        <v>3709</v>
      </c>
      <c r="C3796" t="s">
        <v>14936</v>
      </c>
      <c r="D3796" t="s">
        <v>52</v>
      </c>
      <c r="E3796" t="s">
        <v>14504</v>
      </c>
      <c r="F3796" t="s">
        <v>20167</v>
      </c>
      <c r="G3796" t="s">
        <v>67</v>
      </c>
      <c r="H3796" t="s">
        <v>14568</v>
      </c>
      <c r="I3796" t="s">
        <v>3024</v>
      </c>
      <c r="J3796" s="28">
        <v>44972</v>
      </c>
      <c r="K3796" s="28"/>
      <c r="M3796">
        <v>0</v>
      </c>
      <c r="N3796">
        <v>1</v>
      </c>
      <c r="P3796" t="s">
        <v>14512</v>
      </c>
      <c r="Q3796">
        <f t="shared" si="59"/>
        <v>73429</v>
      </c>
      <c r="R3796">
        <f>IF(COUNTIF($A$2:A3796,A3796)=1,Q3796,"")</f>
        <v>73429</v>
      </c>
    </row>
    <row r="3797" spans="1:18">
      <c r="A3797" t="s">
        <v>5750</v>
      </c>
      <c r="B3797" t="s">
        <v>1690</v>
      </c>
      <c r="C3797" t="s">
        <v>19310</v>
      </c>
      <c r="D3797" t="s">
        <v>52</v>
      </c>
      <c r="E3797" t="s">
        <v>14543</v>
      </c>
      <c r="F3797" t="s">
        <v>20168</v>
      </c>
      <c r="G3797" t="s">
        <v>61</v>
      </c>
      <c r="H3797" t="s">
        <v>14553</v>
      </c>
      <c r="I3797" t="s">
        <v>579</v>
      </c>
      <c r="J3797" s="28">
        <v>44936</v>
      </c>
      <c r="K3797" s="28">
        <v>44967</v>
      </c>
      <c r="L3797">
        <v>88</v>
      </c>
      <c r="M3797">
        <v>0</v>
      </c>
      <c r="N3797">
        <v>1</v>
      </c>
      <c r="O3797">
        <v>15.6</v>
      </c>
      <c r="P3797" t="s">
        <v>14507</v>
      </c>
      <c r="Q3797">
        <f t="shared" si="59"/>
        <v>185745</v>
      </c>
      <c r="R3797">
        <f>IF(COUNTIF($A$2:A3797,A3797)=1,Q3797,"")</f>
        <v>185745</v>
      </c>
    </row>
    <row r="3798" spans="1:18">
      <c r="A3798" t="s">
        <v>20169</v>
      </c>
      <c r="B3798" t="s">
        <v>556</v>
      </c>
      <c r="C3798" t="s">
        <v>3098</v>
      </c>
      <c r="D3798" t="s">
        <v>60</v>
      </c>
      <c r="E3798" t="s">
        <v>14543</v>
      </c>
      <c r="F3798" t="s">
        <v>14529</v>
      </c>
      <c r="G3798" t="s">
        <v>14588</v>
      </c>
      <c r="H3798" t="s">
        <v>14527</v>
      </c>
      <c r="I3798" t="s">
        <v>221</v>
      </c>
      <c r="J3798" s="28">
        <v>45294</v>
      </c>
      <c r="K3798" s="28">
        <v>45366</v>
      </c>
      <c r="L3798">
        <v>133</v>
      </c>
      <c r="M3798">
        <v>1</v>
      </c>
      <c r="N3798">
        <v>4</v>
      </c>
      <c r="O3798">
        <v>4.5999999999999996</v>
      </c>
      <c r="P3798" t="s">
        <v>14507</v>
      </c>
      <c r="Q3798">
        <f t="shared" si="59"/>
        <v>7000</v>
      </c>
      <c r="R3798">
        <f>IF(COUNTIF($A$2:A3798,A3798)=1,Q3798,"")</f>
        <v>7000</v>
      </c>
    </row>
    <row r="3799" spans="1:18">
      <c r="A3799" t="s">
        <v>8039</v>
      </c>
      <c r="B3799" t="s">
        <v>3011</v>
      </c>
      <c r="C3799" t="s">
        <v>3098</v>
      </c>
      <c r="D3799" t="s">
        <v>100</v>
      </c>
      <c r="E3799" t="s">
        <v>14509</v>
      </c>
      <c r="F3799" t="s">
        <v>20170</v>
      </c>
      <c r="G3799" t="s">
        <v>14519</v>
      </c>
      <c r="H3799" t="s">
        <v>14803</v>
      </c>
      <c r="I3799" t="s">
        <v>815</v>
      </c>
      <c r="J3799" s="28">
        <v>45179</v>
      </c>
      <c r="K3799" s="28"/>
      <c r="M3799">
        <v>0</v>
      </c>
      <c r="N3799">
        <v>1</v>
      </c>
      <c r="O3799">
        <v>23</v>
      </c>
      <c r="P3799" t="s">
        <v>14516</v>
      </c>
      <c r="Q3799">
        <f t="shared" si="59"/>
        <v>7271</v>
      </c>
      <c r="R3799">
        <f>IF(COUNTIF($A$2:A3799,A3799)=1,Q3799,"")</f>
        <v>7271</v>
      </c>
    </row>
    <row r="3800" spans="1:18">
      <c r="A3800" t="s">
        <v>12215</v>
      </c>
      <c r="B3800" t="s">
        <v>4370</v>
      </c>
      <c r="C3800" t="s">
        <v>3098</v>
      </c>
      <c r="D3800" t="s">
        <v>119</v>
      </c>
      <c r="E3800" t="s">
        <v>14543</v>
      </c>
      <c r="F3800" t="s">
        <v>20171</v>
      </c>
      <c r="G3800" t="s">
        <v>61</v>
      </c>
      <c r="H3800" t="s">
        <v>14795</v>
      </c>
      <c r="I3800" t="s">
        <v>1043</v>
      </c>
      <c r="J3800" s="28">
        <v>45264</v>
      </c>
      <c r="K3800" s="28">
        <v>45223</v>
      </c>
      <c r="L3800">
        <v>85</v>
      </c>
      <c r="M3800">
        <v>1</v>
      </c>
      <c r="N3800">
        <v>1</v>
      </c>
      <c r="O3800">
        <v>29.7</v>
      </c>
      <c r="P3800" t="s">
        <v>14516</v>
      </c>
      <c r="Q3800">
        <f t="shared" si="59"/>
        <v>2551</v>
      </c>
      <c r="R3800">
        <f>IF(COUNTIF($A$2:A3800,A3800)=1,Q3800,"")</f>
        <v>2551</v>
      </c>
    </row>
    <row r="3801" spans="1:18">
      <c r="A3801" t="s">
        <v>20172</v>
      </c>
      <c r="B3801" t="s">
        <v>7964</v>
      </c>
      <c r="C3801" t="s">
        <v>15636</v>
      </c>
      <c r="D3801" t="s">
        <v>60</v>
      </c>
      <c r="E3801" t="s">
        <v>14590</v>
      </c>
      <c r="F3801" t="s">
        <v>20173</v>
      </c>
      <c r="G3801" t="s">
        <v>53</v>
      </c>
      <c r="H3801" t="s">
        <v>14682</v>
      </c>
      <c r="I3801" t="s">
        <v>4070</v>
      </c>
      <c r="J3801" s="28">
        <v>44969</v>
      </c>
      <c r="K3801" s="28"/>
      <c r="M3801">
        <v>0</v>
      </c>
      <c r="N3801">
        <v>1</v>
      </c>
      <c r="O3801">
        <v>13.1</v>
      </c>
      <c r="P3801" t="s">
        <v>14550</v>
      </c>
      <c r="Q3801">
        <f t="shared" si="59"/>
        <v>22316</v>
      </c>
      <c r="R3801">
        <f>IF(COUNTIF($A$2:A3801,A3801)=1,Q3801,"")</f>
        <v>22316</v>
      </c>
    </row>
    <row r="3802" spans="1:18">
      <c r="A3802" t="s">
        <v>20174</v>
      </c>
      <c r="B3802" t="s">
        <v>1022</v>
      </c>
      <c r="C3802" t="s">
        <v>16501</v>
      </c>
      <c r="D3802" t="s">
        <v>119</v>
      </c>
      <c r="E3802" t="s">
        <v>14504</v>
      </c>
      <c r="F3802" t="s">
        <v>20175</v>
      </c>
      <c r="G3802" t="s">
        <v>14519</v>
      </c>
      <c r="H3802" t="s">
        <v>14574</v>
      </c>
      <c r="I3802" t="s">
        <v>4005</v>
      </c>
      <c r="J3802" s="28">
        <v>45067</v>
      </c>
      <c r="K3802" s="28"/>
      <c r="M3802">
        <v>0</v>
      </c>
      <c r="N3802">
        <v>1</v>
      </c>
      <c r="O3802">
        <v>15.1</v>
      </c>
      <c r="P3802" t="s">
        <v>14512</v>
      </c>
      <c r="Q3802">
        <f t="shared" si="59"/>
        <v>7027</v>
      </c>
      <c r="R3802">
        <f>IF(COUNTIF($A$2:A3802,A3802)=1,Q3802,"")</f>
        <v>7027</v>
      </c>
    </row>
    <row r="3803" spans="1:18">
      <c r="A3803" t="s">
        <v>5564</v>
      </c>
      <c r="B3803" t="s">
        <v>620</v>
      </c>
      <c r="C3803" t="s">
        <v>14604</v>
      </c>
      <c r="D3803" t="s">
        <v>119</v>
      </c>
      <c r="E3803" t="s">
        <v>14543</v>
      </c>
      <c r="F3803" t="s">
        <v>20176</v>
      </c>
      <c r="G3803" t="s">
        <v>67</v>
      </c>
      <c r="H3803" t="s">
        <v>14616</v>
      </c>
      <c r="I3803" t="s">
        <v>7273</v>
      </c>
      <c r="J3803" s="28">
        <v>45501</v>
      </c>
      <c r="K3803" s="28">
        <v>45566</v>
      </c>
      <c r="L3803">
        <v>149</v>
      </c>
      <c r="M3803">
        <v>0</v>
      </c>
      <c r="N3803">
        <v>1</v>
      </c>
      <c r="O3803">
        <v>2</v>
      </c>
      <c r="P3803" t="s">
        <v>14512</v>
      </c>
      <c r="Q3803">
        <f t="shared" si="59"/>
        <v>6790</v>
      </c>
      <c r="R3803">
        <f>IF(COUNTIF($A$2:A3803,A3803)=1,Q3803,"")</f>
        <v>6790</v>
      </c>
    </row>
    <row r="3804" spans="1:18">
      <c r="A3804" t="s">
        <v>4409</v>
      </c>
      <c r="B3804" t="s">
        <v>7315</v>
      </c>
      <c r="C3804" t="s">
        <v>16451</v>
      </c>
      <c r="D3804" t="s">
        <v>52</v>
      </c>
      <c r="E3804" t="s">
        <v>14517</v>
      </c>
      <c r="F3804" t="s">
        <v>20177</v>
      </c>
      <c r="G3804" t="s">
        <v>67</v>
      </c>
      <c r="H3804" t="s">
        <v>14639</v>
      </c>
      <c r="I3804" t="s">
        <v>3270</v>
      </c>
      <c r="J3804" s="28"/>
      <c r="K3804" s="28"/>
      <c r="M3804">
        <v>0</v>
      </c>
      <c r="N3804">
        <v>1</v>
      </c>
      <c r="O3804">
        <v>14.9</v>
      </c>
      <c r="P3804" t="s">
        <v>14524</v>
      </c>
      <c r="Q3804">
        <f t="shared" si="59"/>
        <v>193422</v>
      </c>
      <c r="R3804">
        <f>IF(COUNTIF($A$2:A3804,A3804)=1,Q3804,"")</f>
        <v>193422</v>
      </c>
    </row>
    <row r="3805" spans="1:18">
      <c r="A3805" t="s">
        <v>11185</v>
      </c>
      <c r="B3805" t="s">
        <v>5238</v>
      </c>
      <c r="C3805" t="s">
        <v>3098</v>
      </c>
      <c r="D3805" t="s">
        <v>73</v>
      </c>
      <c r="E3805" t="s">
        <v>14558</v>
      </c>
      <c r="F3805" t="s">
        <v>20178</v>
      </c>
      <c r="G3805" t="s">
        <v>61</v>
      </c>
      <c r="H3805" t="s">
        <v>14619</v>
      </c>
      <c r="I3805" t="s">
        <v>2982</v>
      </c>
      <c r="J3805" s="28">
        <v>44750</v>
      </c>
      <c r="K3805" s="28">
        <v>44784</v>
      </c>
      <c r="L3805">
        <v>109</v>
      </c>
      <c r="M3805">
        <v>0</v>
      </c>
      <c r="N3805">
        <v>1</v>
      </c>
      <c r="O3805">
        <v>23.5</v>
      </c>
      <c r="P3805" t="s">
        <v>14512</v>
      </c>
      <c r="Q3805">
        <f t="shared" si="59"/>
        <v>23046</v>
      </c>
      <c r="R3805">
        <f>IF(COUNTIF($A$2:A3805,A3805)=1,Q3805,"")</f>
        <v>23046</v>
      </c>
    </row>
    <row r="3806" spans="1:18">
      <c r="A3806" t="s">
        <v>20179</v>
      </c>
      <c r="B3806" t="s">
        <v>2456</v>
      </c>
      <c r="C3806" t="s">
        <v>15351</v>
      </c>
      <c r="D3806" t="s">
        <v>100</v>
      </c>
      <c r="E3806" t="s">
        <v>14543</v>
      </c>
      <c r="F3806" t="s">
        <v>20180</v>
      </c>
      <c r="G3806" t="s">
        <v>53</v>
      </c>
      <c r="H3806" t="s">
        <v>14520</v>
      </c>
      <c r="I3806" t="s">
        <v>1299</v>
      </c>
      <c r="J3806" s="28">
        <v>45125</v>
      </c>
      <c r="K3806" s="28">
        <v>45207</v>
      </c>
      <c r="L3806">
        <v>183</v>
      </c>
      <c r="M3806">
        <v>1</v>
      </c>
      <c r="N3806">
        <v>3</v>
      </c>
      <c r="O3806">
        <v>26.6</v>
      </c>
      <c r="P3806" t="s">
        <v>14516</v>
      </c>
      <c r="Q3806">
        <f t="shared" si="59"/>
        <v>1565</v>
      </c>
      <c r="R3806">
        <f>IF(COUNTIF($A$2:A3806,A3806)=1,Q3806,"")</f>
        <v>1565</v>
      </c>
    </row>
    <row r="3807" spans="1:18">
      <c r="A3807" t="s">
        <v>3638</v>
      </c>
      <c r="B3807" t="s">
        <v>2008</v>
      </c>
      <c r="C3807" t="s">
        <v>3098</v>
      </c>
      <c r="D3807" t="s">
        <v>60</v>
      </c>
      <c r="E3807" t="s">
        <v>14504</v>
      </c>
      <c r="F3807" t="s">
        <v>20181</v>
      </c>
      <c r="G3807" t="s">
        <v>74</v>
      </c>
      <c r="H3807" t="s">
        <v>14549</v>
      </c>
      <c r="I3807" t="s">
        <v>1796</v>
      </c>
      <c r="J3807" s="28">
        <v>45049</v>
      </c>
      <c r="K3807" s="28"/>
      <c r="M3807">
        <v>0</v>
      </c>
      <c r="N3807">
        <v>1</v>
      </c>
      <c r="O3807">
        <v>17.100000000000001</v>
      </c>
      <c r="P3807" t="s">
        <v>14524</v>
      </c>
      <c r="Q3807">
        <f t="shared" si="59"/>
        <v>18180</v>
      </c>
      <c r="R3807">
        <f>IF(COUNTIF($A$2:A3807,A3807)=1,Q3807,"")</f>
        <v>18180</v>
      </c>
    </row>
    <row r="3808" spans="1:18">
      <c r="A3808" t="s">
        <v>10564</v>
      </c>
      <c r="B3808" t="s">
        <v>1528</v>
      </c>
      <c r="C3808" t="s">
        <v>3098</v>
      </c>
      <c r="D3808" t="s">
        <v>52</v>
      </c>
      <c r="E3808" t="s">
        <v>14558</v>
      </c>
      <c r="F3808" t="s">
        <v>20182</v>
      </c>
      <c r="G3808" t="s">
        <v>80</v>
      </c>
      <c r="H3808" t="s">
        <v>14630</v>
      </c>
      <c r="I3808" t="s">
        <v>1737</v>
      </c>
      <c r="J3808" s="28">
        <v>45368</v>
      </c>
      <c r="K3808" s="28">
        <v>45321</v>
      </c>
      <c r="L3808">
        <v>33</v>
      </c>
      <c r="M3808">
        <v>0</v>
      </c>
      <c r="N3808">
        <v>1</v>
      </c>
      <c r="O3808">
        <v>35</v>
      </c>
      <c r="P3808" t="s">
        <v>14507</v>
      </c>
      <c r="Q3808">
        <f t="shared" si="59"/>
        <v>135055</v>
      </c>
      <c r="R3808">
        <f>IF(COUNTIF($A$2:A3808,A3808)=1,Q3808,"")</f>
        <v>135055</v>
      </c>
    </row>
    <row r="3809" spans="1:18">
      <c r="A3809" t="s">
        <v>20183</v>
      </c>
      <c r="B3809" t="s">
        <v>3704</v>
      </c>
      <c r="C3809" t="s">
        <v>15747</v>
      </c>
      <c r="D3809" t="s">
        <v>60</v>
      </c>
      <c r="E3809" t="s">
        <v>14504</v>
      </c>
      <c r="F3809" t="s">
        <v>20184</v>
      </c>
      <c r="G3809" t="s">
        <v>80</v>
      </c>
      <c r="H3809" t="s">
        <v>14530</v>
      </c>
      <c r="I3809" t="s">
        <v>1023</v>
      </c>
      <c r="J3809" s="28"/>
      <c r="K3809" s="28"/>
      <c r="M3809">
        <v>0</v>
      </c>
      <c r="N3809">
        <v>1</v>
      </c>
      <c r="O3809">
        <v>31.9</v>
      </c>
      <c r="P3809" t="s">
        <v>14512</v>
      </c>
      <c r="Q3809">
        <f t="shared" si="59"/>
        <v>18408</v>
      </c>
      <c r="R3809">
        <f>IF(COUNTIF($A$2:A3809,A3809)=1,Q3809,"")</f>
        <v>18408</v>
      </c>
    </row>
    <row r="3810" spans="1:18">
      <c r="A3810" t="s">
        <v>13666</v>
      </c>
      <c r="B3810" t="s">
        <v>344</v>
      </c>
      <c r="C3810" t="s">
        <v>17068</v>
      </c>
      <c r="D3810" t="s">
        <v>52</v>
      </c>
      <c r="E3810" t="s">
        <v>14504</v>
      </c>
      <c r="F3810" t="s">
        <v>20185</v>
      </c>
      <c r="G3810" t="s">
        <v>90</v>
      </c>
      <c r="H3810" t="s">
        <v>14616</v>
      </c>
      <c r="I3810" t="s">
        <v>485</v>
      </c>
      <c r="J3810" s="28">
        <v>45664</v>
      </c>
      <c r="K3810" s="28"/>
      <c r="M3810">
        <v>0</v>
      </c>
      <c r="N3810">
        <v>1</v>
      </c>
      <c r="O3810">
        <v>12.9</v>
      </c>
      <c r="P3810" t="s">
        <v>14507</v>
      </c>
      <c r="Q3810">
        <f t="shared" si="59"/>
        <v>171652</v>
      </c>
      <c r="R3810">
        <f>IF(COUNTIF($A$2:A3810,A3810)=1,Q3810,"")</f>
        <v>171652</v>
      </c>
    </row>
    <row r="3811" spans="1:18">
      <c r="A3811" t="s">
        <v>20186</v>
      </c>
      <c r="B3811" t="s">
        <v>2097</v>
      </c>
      <c r="C3811" t="s">
        <v>15618</v>
      </c>
      <c r="D3811" t="s">
        <v>60</v>
      </c>
      <c r="E3811" t="s">
        <v>14543</v>
      </c>
      <c r="F3811" t="s">
        <v>20187</v>
      </c>
      <c r="G3811" t="s">
        <v>14588</v>
      </c>
      <c r="H3811" t="s">
        <v>14560</v>
      </c>
      <c r="I3811" t="s">
        <v>3932</v>
      </c>
      <c r="J3811" s="28">
        <v>45492</v>
      </c>
      <c r="K3811" s="28">
        <v>45505</v>
      </c>
      <c r="L3811">
        <v>128</v>
      </c>
      <c r="M3811">
        <v>0</v>
      </c>
      <c r="N3811">
        <v>1</v>
      </c>
      <c r="O3811">
        <v>6.9</v>
      </c>
      <c r="P3811" t="s">
        <v>14507</v>
      </c>
      <c r="Q3811">
        <f t="shared" si="59"/>
        <v>22709</v>
      </c>
      <c r="R3811">
        <f>IF(COUNTIF($A$2:A3811,A3811)=1,Q3811,"")</f>
        <v>22709</v>
      </c>
    </row>
    <row r="3812" spans="1:18">
      <c r="A3812" t="s">
        <v>20188</v>
      </c>
      <c r="B3812" t="s">
        <v>1378</v>
      </c>
      <c r="C3812" t="s">
        <v>15302</v>
      </c>
      <c r="D3812" t="s">
        <v>60</v>
      </c>
      <c r="E3812" t="s">
        <v>14509</v>
      </c>
      <c r="F3812" t="s">
        <v>20189</v>
      </c>
      <c r="G3812" t="s">
        <v>53</v>
      </c>
      <c r="H3812" t="s">
        <v>14619</v>
      </c>
      <c r="I3812" t="s">
        <v>279</v>
      </c>
      <c r="J3812" s="28">
        <v>45686</v>
      </c>
      <c r="K3812" s="28"/>
      <c r="M3812">
        <v>0</v>
      </c>
      <c r="N3812">
        <v>1</v>
      </c>
      <c r="O3812">
        <v>29.1</v>
      </c>
      <c r="P3812" t="s">
        <v>14550</v>
      </c>
      <c r="Q3812">
        <f t="shared" si="59"/>
        <v>5046</v>
      </c>
      <c r="R3812">
        <f>IF(COUNTIF($A$2:A3812,A3812)=1,Q3812,"")</f>
        <v>5046</v>
      </c>
    </row>
    <row r="3813" spans="1:18">
      <c r="A3813" t="s">
        <v>3522</v>
      </c>
      <c r="B3813" t="s">
        <v>2688</v>
      </c>
      <c r="C3813" t="s">
        <v>15526</v>
      </c>
      <c r="D3813" t="s">
        <v>119</v>
      </c>
      <c r="E3813" t="s">
        <v>14517</v>
      </c>
      <c r="F3813" t="s">
        <v>15108</v>
      </c>
      <c r="G3813" t="s">
        <v>53</v>
      </c>
      <c r="H3813" t="s">
        <v>14545</v>
      </c>
      <c r="I3813" t="s">
        <v>20190</v>
      </c>
      <c r="J3813" s="28">
        <v>44974</v>
      </c>
      <c r="K3813" s="28"/>
      <c r="M3813">
        <v>0</v>
      </c>
      <c r="N3813">
        <v>1</v>
      </c>
      <c r="O3813">
        <v>3.4</v>
      </c>
      <c r="P3813" t="s">
        <v>14516</v>
      </c>
      <c r="Q3813">
        <f t="shared" si="59"/>
        <v>12000</v>
      </c>
      <c r="R3813">
        <f>IF(COUNTIF($A$2:A3813,A3813)=1,Q3813,"")</f>
        <v>12000</v>
      </c>
    </row>
    <row r="3814" spans="1:18">
      <c r="A3814" t="s">
        <v>10412</v>
      </c>
      <c r="B3814" t="s">
        <v>1992</v>
      </c>
      <c r="C3814" t="s">
        <v>15471</v>
      </c>
      <c r="D3814" t="s">
        <v>100</v>
      </c>
      <c r="E3814" t="s">
        <v>14504</v>
      </c>
      <c r="F3814" t="s">
        <v>20191</v>
      </c>
      <c r="G3814" t="s">
        <v>80</v>
      </c>
      <c r="H3814" t="s">
        <v>14565</v>
      </c>
      <c r="I3814" t="s">
        <v>1502</v>
      </c>
      <c r="J3814" s="28">
        <v>45031</v>
      </c>
      <c r="K3814" s="28"/>
      <c r="M3814">
        <v>0</v>
      </c>
      <c r="N3814">
        <v>1</v>
      </c>
      <c r="P3814" t="s">
        <v>14512</v>
      </c>
      <c r="Q3814">
        <f t="shared" si="59"/>
        <v>3590</v>
      </c>
      <c r="R3814">
        <f>IF(COUNTIF($A$2:A3814,A3814)=1,Q3814,"")</f>
        <v>3590</v>
      </c>
    </row>
    <row r="3815" spans="1:18">
      <c r="A3815" t="s">
        <v>20192</v>
      </c>
      <c r="B3815" t="s">
        <v>483</v>
      </c>
      <c r="C3815" t="s">
        <v>14708</v>
      </c>
      <c r="D3815" t="s">
        <v>73</v>
      </c>
      <c r="E3815" t="s">
        <v>14509</v>
      </c>
      <c r="F3815" t="s">
        <v>20193</v>
      </c>
      <c r="G3815" t="s">
        <v>14588</v>
      </c>
      <c r="H3815" t="s">
        <v>14635</v>
      </c>
      <c r="I3815" t="s">
        <v>7301</v>
      </c>
      <c r="J3815" s="28">
        <v>45060</v>
      </c>
      <c r="K3815" s="28"/>
      <c r="M3815">
        <v>0</v>
      </c>
      <c r="N3815">
        <v>1</v>
      </c>
      <c r="O3815">
        <v>28.6</v>
      </c>
      <c r="P3815" t="s">
        <v>14550</v>
      </c>
      <c r="Q3815">
        <f t="shared" si="59"/>
        <v>15721</v>
      </c>
      <c r="R3815">
        <f>IF(COUNTIF($A$2:A3815,A3815)=1,Q3815,"")</f>
        <v>15721</v>
      </c>
    </row>
    <row r="3816" spans="1:18">
      <c r="A3816" t="s">
        <v>20194</v>
      </c>
      <c r="B3816" t="s">
        <v>3567</v>
      </c>
      <c r="C3816" t="s">
        <v>14933</v>
      </c>
      <c r="D3816" t="s">
        <v>73</v>
      </c>
      <c r="E3816" t="s">
        <v>14590</v>
      </c>
      <c r="F3816" t="s">
        <v>20195</v>
      </c>
      <c r="G3816" t="s">
        <v>133</v>
      </c>
      <c r="H3816" t="s">
        <v>14635</v>
      </c>
      <c r="I3816" t="s">
        <v>364</v>
      </c>
      <c r="J3816" s="28">
        <v>44770</v>
      </c>
      <c r="K3816" s="28"/>
      <c r="M3816">
        <v>0</v>
      </c>
      <c r="N3816">
        <v>1</v>
      </c>
      <c r="O3816">
        <v>3.4</v>
      </c>
      <c r="P3816" t="s">
        <v>14507</v>
      </c>
      <c r="Q3816">
        <f t="shared" si="59"/>
        <v>35743</v>
      </c>
      <c r="R3816">
        <f>IF(COUNTIF($A$2:A3816,A3816)=1,Q3816,"")</f>
        <v>35743</v>
      </c>
    </row>
    <row r="3817" spans="1:18">
      <c r="A3817" t="s">
        <v>10327</v>
      </c>
      <c r="B3817" t="s">
        <v>4025</v>
      </c>
      <c r="C3817" t="s">
        <v>14944</v>
      </c>
      <c r="D3817" t="s">
        <v>73</v>
      </c>
      <c r="E3817" t="s">
        <v>14504</v>
      </c>
      <c r="F3817" t="s">
        <v>20196</v>
      </c>
      <c r="G3817" t="s">
        <v>80</v>
      </c>
      <c r="H3817" t="s">
        <v>14574</v>
      </c>
      <c r="I3817" t="s">
        <v>2732</v>
      </c>
      <c r="J3817" s="28"/>
      <c r="K3817" s="28"/>
      <c r="M3817">
        <v>0</v>
      </c>
      <c r="N3817">
        <v>1</v>
      </c>
      <c r="O3817">
        <v>32.799999999999997</v>
      </c>
      <c r="P3817" t="s">
        <v>14507</v>
      </c>
      <c r="Q3817">
        <f t="shared" si="59"/>
        <v>12319</v>
      </c>
      <c r="R3817">
        <f>IF(COUNTIF($A$2:A3817,A3817)=1,Q3817,"")</f>
        <v>12319</v>
      </c>
    </row>
    <row r="3818" spans="1:18">
      <c r="A3818" t="s">
        <v>20197</v>
      </c>
      <c r="B3818" t="s">
        <v>2833</v>
      </c>
      <c r="C3818" t="s">
        <v>14572</v>
      </c>
      <c r="D3818" t="s">
        <v>100</v>
      </c>
      <c r="E3818" t="s">
        <v>14590</v>
      </c>
      <c r="F3818" t="s">
        <v>20198</v>
      </c>
      <c r="G3818" t="s">
        <v>133</v>
      </c>
      <c r="H3818" t="s">
        <v>14630</v>
      </c>
      <c r="I3818" t="s">
        <v>3033</v>
      </c>
      <c r="J3818" s="28">
        <v>45319</v>
      </c>
      <c r="K3818" s="28"/>
      <c r="M3818">
        <v>0</v>
      </c>
      <c r="N3818">
        <v>1</v>
      </c>
      <c r="O3818">
        <v>31</v>
      </c>
      <c r="P3818" t="s">
        <v>14524</v>
      </c>
      <c r="Q3818">
        <f t="shared" si="59"/>
        <v>2966</v>
      </c>
      <c r="R3818">
        <f>IF(COUNTIF($A$2:A3818,A3818)=1,Q3818,"")</f>
        <v>2966</v>
      </c>
    </row>
    <row r="3819" spans="1:18">
      <c r="A3819" t="s">
        <v>20199</v>
      </c>
      <c r="B3819" t="s">
        <v>1969</v>
      </c>
      <c r="C3819" t="s">
        <v>3098</v>
      </c>
      <c r="D3819" t="s">
        <v>52</v>
      </c>
      <c r="E3819" t="s">
        <v>14504</v>
      </c>
      <c r="F3819" t="s">
        <v>20200</v>
      </c>
      <c r="G3819" t="s">
        <v>61</v>
      </c>
      <c r="H3819" t="s">
        <v>14682</v>
      </c>
      <c r="I3819" t="s">
        <v>1310</v>
      </c>
      <c r="J3819" s="28">
        <v>45518</v>
      </c>
      <c r="K3819" s="28"/>
      <c r="M3819">
        <v>0</v>
      </c>
      <c r="N3819">
        <v>1</v>
      </c>
      <c r="P3819" t="s">
        <v>14507</v>
      </c>
      <c r="Q3819">
        <f t="shared" si="59"/>
        <v>95938</v>
      </c>
      <c r="R3819">
        <f>IF(COUNTIF($A$2:A3819,A3819)=1,Q3819,"")</f>
        <v>95938</v>
      </c>
    </row>
    <row r="3820" spans="1:18">
      <c r="A3820" t="s">
        <v>10713</v>
      </c>
      <c r="B3820" t="s">
        <v>5802</v>
      </c>
      <c r="C3820" t="s">
        <v>14809</v>
      </c>
      <c r="D3820" t="s">
        <v>119</v>
      </c>
      <c r="E3820" t="s">
        <v>14590</v>
      </c>
      <c r="F3820" t="s">
        <v>20201</v>
      </c>
      <c r="G3820" t="s">
        <v>14588</v>
      </c>
      <c r="H3820" t="s">
        <v>14537</v>
      </c>
      <c r="I3820" t="s">
        <v>4544</v>
      </c>
      <c r="J3820" s="28">
        <v>45594</v>
      </c>
      <c r="K3820" s="28"/>
      <c r="M3820">
        <v>0</v>
      </c>
      <c r="N3820">
        <v>1</v>
      </c>
      <c r="O3820">
        <v>19.399999999999999</v>
      </c>
      <c r="P3820" t="s">
        <v>14524</v>
      </c>
      <c r="Q3820">
        <f t="shared" si="59"/>
        <v>11469</v>
      </c>
      <c r="R3820">
        <f>IF(COUNTIF($A$2:A3820,A3820)=1,Q3820,"")</f>
        <v>11469</v>
      </c>
    </row>
    <row r="3821" spans="1:18">
      <c r="A3821" t="s">
        <v>11885</v>
      </c>
      <c r="B3821" t="s">
        <v>127</v>
      </c>
      <c r="C3821" t="s">
        <v>3098</v>
      </c>
      <c r="D3821" t="s">
        <v>73</v>
      </c>
      <c r="E3821" t="s">
        <v>14590</v>
      </c>
      <c r="F3821" t="s">
        <v>20202</v>
      </c>
      <c r="G3821" t="s">
        <v>53</v>
      </c>
      <c r="H3821" t="s">
        <v>14532</v>
      </c>
      <c r="I3821" t="s">
        <v>816</v>
      </c>
      <c r="J3821" s="28">
        <v>45085</v>
      </c>
      <c r="K3821" s="28"/>
      <c r="M3821">
        <v>0</v>
      </c>
      <c r="N3821">
        <v>1</v>
      </c>
      <c r="O3821">
        <v>0.3</v>
      </c>
      <c r="P3821" t="s">
        <v>14550</v>
      </c>
      <c r="Q3821">
        <f t="shared" si="59"/>
        <v>44692</v>
      </c>
      <c r="R3821">
        <f>IF(COUNTIF($A$2:A3821,A3821)=1,Q3821,"")</f>
        <v>44692</v>
      </c>
    </row>
    <row r="3822" spans="1:18">
      <c r="A3822" t="s">
        <v>3267</v>
      </c>
      <c r="B3822" t="s">
        <v>3401</v>
      </c>
      <c r="C3822" t="s">
        <v>16086</v>
      </c>
      <c r="D3822" t="s">
        <v>60</v>
      </c>
      <c r="E3822" t="s">
        <v>14517</v>
      </c>
      <c r="F3822" t="s">
        <v>20203</v>
      </c>
      <c r="G3822" t="s">
        <v>14588</v>
      </c>
      <c r="H3822" t="s">
        <v>14560</v>
      </c>
      <c r="I3822" t="s">
        <v>613</v>
      </c>
      <c r="J3822" s="28">
        <v>45211</v>
      </c>
      <c r="K3822" s="28"/>
      <c r="M3822">
        <v>0</v>
      </c>
      <c r="N3822">
        <v>1</v>
      </c>
      <c r="O3822">
        <v>5.5</v>
      </c>
      <c r="P3822" t="s">
        <v>14550</v>
      </c>
      <c r="Q3822">
        <f t="shared" si="59"/>
        <v>5043</v>
      </c>
      <c r="R3822">
        <f>IF(COUNTIF($A$2:A3822,A3822)=1,Q3822,"")</f>
        <v>5043</v>
      </c>
    </row>
    <row r="3823" spans="1:18">
      <c r="A3823" t="s">
        <v>7957</v>
      </c>
      <c r="B3823" t="s">
        <v>1434</v>
      </c>
      <c r="C3823" t="s">
        <v>15335</v>
      </c>
      <c r="D3823" t="s">
        <v>52</v>
      </c>
      <c r="E3823" t="s">
        <v>14522</v>
      </c>
      <c r="F3823" t="s">
        <v>20204</v>
      </c>
      <c r="G3823" t="s">
        <v>74</v>
      </c>
      <c r="H3823" t="s">
        <v>14511</v>
      </c>
      <c r="I3823" t="s">
        <v>2673</v>
      </c>
      <c r="J3823" s="28">
        <v>45651</v>
      </c>
      <c r="K3823" s="28"/>
      <c r="M3823">
        <v>0</v>
      </c>
      <c r="N3823">
        <v>1</v>
      </c>
      <c r="O3823">
        <v>9.6</v>
      </c>
      <c r="P3823" t="s">
        <v>14516</v>
      </c>
      <c r="Q3823">
        <f t="shared" si="59"/>
        <v>133915</v>
      </c>
      <c r="R3823">
        <f>IF(COUNTIF($A$2:A3823,A3823)=1,Q3823,"")</f>
        <v>133915</v>
      </c>
    </row>
    <row r="3824" spans="1:18">
      <c r="A3824" t="s">
        <v>9054</v>
      </c>
      <c r="B3824" t="s">
        <v>2447</v>
      </c>
      <c r="C3824" t="s">
        <v>14995</v>
      </c>
      <c r="D3824" t="s">
        <v>73</v>
      </c>
      <c r="E3824" t="s">
        <v>14509</v>
      </c>
      <c r="F3824" t="s">
        <v>20205</v>
      </c>
      <c r="G3824" t="s">
        <v>90</v>
      </c>
      <c r="H3824" t="s">
        <v>14527</v>
      </c>
      <c r="I3824" t="s">
        <v>1006</v>
      </c>
      <c r="J3824" s="28">
        <v>44959</v>
      </c>
      <c r="K3824" s="28"/>
      <c r="M3824">
        <v>0</v>
      </c>
      <c r="N3824">
        <v>1</v>
      </c>
      <c r="O3824">
        <v>32.5</v>
      </c>
      <c r="P3824" t="s">
        <v>14507</v>
      </c>
      <c r="Q3824">
        <f t="shared" si="59"/>
        <v>15535</v>
      </c>
      <c r="R3824">
        <f>IF(COUNTIF($A$2:A3824,A3824)=1,Q3824,"")</f>
        <v>15535</v>
      </c>
    </row>
    <row r="3825" spans="1:18">
      <c r="A3825" t="s">
        <v>8654</v>
      </c>
      <c r="B3825" t="s">
        <v>5974</v>
      </c>
      <c r="C3825" t="s">
        <v>3098</v>
      </c>
      <c r="D3825" t="s">
        <v>52</v>
      </c>
      <c r="E3825" t="s">
        <v>14543</v>
      </c>
      <c r="F3825" t="s">
        <v>20206</v>
      </c>
      <c r="G3825" t="s">
        <v>133</v>
      </c>
      <c r="H3825" t="s">
        <v>14545</v>
      </c>
      <c r="I3825" t="s">
        <v>397</v>
      </c>
      <c r="J3825" s="28"/>
      <c r="K3825" s="28">
        <v>44913</v>
      </c>
      <c r="L3825">
        <v>76</v>
      </c>
      <c r="M3825">
        <v>1</v>
      </c>
      <c r="N3825">
        <v>2</v>
      </c>
      <c r="O3825">
        <v>19.7</v>
      </c>
      <c r="P3825" t="s">
        <v>14507</v>
      </c>
      <c r="Q3825">
        <f t="shared" si="59"/>
        <v>81682</v>
      </c>
      <c r="R3825">
        <f>IF(COUNTIF($A$2:A3825,A3825)=1,Q3825,"")</f>
        <v>81682</v>
      </c>
    </row>
    <row r="3826" spans="1:18">
      <c r="A3826" t="s">
        <v>10900</v>
      </c>
      <c r="B3826" t="s">
        <v>6027</v>
      </c>
      <c r="C3826" t="s">
        <v>14995</v>
      </c>
      <c r="D3826" t="s">
        <v>100</v>
      </c>
      <c r="E3826" t="s">
        <v>14522</v>
      </c>
      <c r="F3826" t="s">
        <v>20207</v>
      </c>
      <c r="G3826" t="s">
        <v>133</v>
      </c>
      <c r="H3826" t="s">
        <v>14506</v>
      </c>
      <c r="I3826" t="s">
        <v>20208</v>
      </c>
      <c r="J3826" s="28">
        <v>45644</v>
      </c>
      <c r="K3826" s="28"/>
      <c r="M3826">
        <v>0</v>
      </c>
      <c r="N3826">
        <v>1</v>
      </c>
      <c r="O3826">
        <v>34.799999999999997</v>
      </c>
      <c r="P3826" t="s">
        <v>14512</v>
      </c>
      <c r="Q3826">
        <f t="shared" si="59"/>
        <v>1796</v>
      </c>
      <c r="R3826">
        <f>IF(COUNTIF($A$2:A3826,A3826)=1,Q3826,"")</f>
        <v>1796</v>
      </c>
    </row>
    <row r="3827" spans="1:18">
      <c r="A3827" t="s">
        <v>6672</v>
      </c>
      <c r="B3827" t="s">
        <v>1381</v>
      </c>
      <c r="C3827" t="s">
        <v>3098</v>
      </c>
      <c r="D3827" t="s">
        <v>119</v>
      </c>
      <c r="E3827" t="s">
        <v>14558</v>
      </c>
      <c r="F3827" t="s">
        <v>20209</v>
      </c>
      <c r="G3827" t="s">
        <v>133</v>
      </c>
      <c r="H3827" t="s">
        <v>16033</v>
      </c>
      <c r="I3827" t="s">
        <v>1899</v>
      </c>
      <c r="J3827" s="28">
        <v>44912</v>
      </c>
      <c r="K3827" s="28">
        <v>44958</v>
      </c>
      <c r="L3827">
        <v>154</v>
      </c>
      <c r="M3827">
        <v>0</v>
      </c>
      <c r="N3827">
        <v>1</v>
      </c>
      <c r="O3827">
        <v>8.3000000000000007</v>
      </c>
      <c r="P3827" t="s">
        <v>14550</v>
      </c>
      <c r="Q3827">
        <f t="shared" si="59"/>
        <v>12559</v>
      </c>
      <c r="R3827">
        <f>IF(COUNTIF($A$2:A3827,A3827)=1,Q3827,"")</f>
        <v>12559</v>
      </c>
    </row>
    <row r="3828" spans="1:18">
      <c r="A3828" t="s">
        <v>6648</v>
      </c>
      <c r="B3828" t="s">
        <v>2708</v>
      </c>
      <c r="C3828" t="s">
        <v>16095</v>
      </c>
      <c r="D3828" t="s">
        <v>119</v>
      </c>
      <c r="E3828" t="s">
        <v>14543</v>
      </c>
      <c r="F3828" t="s">
        <v>20210</v>
      </c>
      <c r="G3828" t="s">
        <v>67</v>
      </c>
      <c r="H3828" t="s">
        <v>14568</v>
      </c>
      <c r="I3828" t="s">
        <v>3490</v>
      </c>
      <c r="J3828" s="28">
        <v>45715</v>
      </c>
      <c r="K3828" s="28">
        <v>45580</v>
      </c>
      <c r="L3828">
        <v>44</v>
      </c>
      <c r="M3828">
        <v>0</v>
      </c>
      <c r="N3828">
        <v>1</v>
      </c>
      <c r="O3828">
        <v>28.5</v>
      </c>
      <c r="P3828" t="s">
        <v>14550</v>
      </c>
      <c r="Q3828">
        <f t="shared" si="59"/>
        <v>5010</v>
      </c>
      <c r="R3828">
        <f>IF(COUNTIF($A$2:A3828,A3828)=1,Q3828,"")</f>
        <v>5010</v>
      </c>
    </row>
    <row r="3829" spans="1:18">
      <c r="A3829" t="s">
        <v>5349</v>
      </c>
      <c r="B3829" t="s">
        <v>7820</v>
      </c>
      <c r="C3829" t="s">
        <v>3098</v>
      </c>
      <c r="D3829" t="s">
        <v>52</v>
      </c>
      <c r="E3829" t="s">
        <v>14509</v>
      </c>
      <c r="F3829" t="s">
        <v>20211</v>
      </c>
      <c r="G3829" t="s">
        <v>14588</v>
      </c>
      <c r="H3829" t="s">
        <v>14616</v>
      </c>
      <c r="I3829" t="s">
        <v>1264</v>
      </c>
      <c r="J3829" s="28">
        <v>44835</v>
      </c>
      <c r="K3829" s="28"/>
      <c r="M3829">
        <v>0</v>
      </c>
      <c r="N3829">
        <v>1</v>
      </c>
      <c r="O3829">
        <v>25.4</v>
      </c>
      <c r="P3829" t="s">
        <v>14524</v>
      </c>
      <c r="Q3829">
        <f t="shared" si="59"/>
        <v>131687</v>
      </c>
      <c r="R3829">
        <f>IF(COUNTIF($A$2:A3829,A3829)=1,Q3829,"")</f>
        <v>131687</v>
      </c>
    </row>
    <row r="3830" spans="1:18">
      <c r="A3830" t="s">
        <v>20212</v>
      </c>
      <c r="B3830" t="s">
        <v>4083</v>
      </c>
      <c r="C3830" t="s">
        <v>16812</v>
      </c>
      <c r="D3830" t="s">
        <v>73</v>
      </c>
      <c r="E3830" t="s">
        <v>14522</v>
      </c>
      <c r="F3830" t="s">
        <v>20213</v>
      </c>
      <c r="G3830" t="s">
        <v>80</v>
      </c>
      <c r="H3830" t="s">
        <v>14635</v>
      </c>
      <c r="I3830" t="s">
        <v>815</v>
      </c>
      <c r="J3830" s="28">
        <v>45168</v>
      </c>
      <c r="K3830" s="28"/>
      <c r="M3830">
        <v>0</v>
      </c>
      <c r="N3830">
        <v>1</v>
      </c>
      <c r="O3830">
        <v>2.7</v>
      </c>
      <c r="P3830" t="s">
        <v>14550</v>
      </c>
      <c r="Q3830">
        <f t="shared" si="59"/>
        <v>32591</v>
      </c>
      <c r="R3830">
        <f>IF(COUNTIF($A$2:A3830,A3830)=1,Q3830,"")</f>
        <v>32591</v>
      </c>
    </row>
    <row r="3831" spans="1:18">
      <c r="A3831" t="s">
        <v>4580</v>
      </c>
      <c r="B3831" t="s">
        <v>16028</v>
      </c>
      <c r="C3831" t="s">
        <v>15248</v>
      </c>
      <c r="D3831" t="s">
        <v>73</v>
      </c>
      <c r="E3831" t="s">
        <v>14522</v>
      </c>
      <c r="F3831" t="s">
        <v>20214</v>
      </c>
      <c r="G3831" t="s">
        <v>14519</v>
      </c>
      <c r="H3831" t="s">
        <v>14540</v>
      </c>
      <c r="I3831" t="s">
        <v>8110</v>
      </c>
      <c r="J3831" s="28">
        <v>44956</v>
      </c>
      <c r="K3831" s="28"/>
      <c r="M3831">
        <v>0</v>
      </c>
      <c r="N3831">
        <v>1</v>
      </c>
      <c r="O3831">
        <v>28</v>
      </c>
      <c r="P3831" t="s">
        <v>14550</v>
      </c>
      <c r="Q3831">
        <f t="shared" si="59"/>
        <v>19893</v>
      </c>
      <c r="R3831">
        <f>IF(COUNTIF($A$2:A3831,A3831)=1,Q3831,"")</f>
        <v>19893</v>
      </c>
    </row>
    <row r="3832" spans="1:18">
      <c r="A3832" t="s">
        <v>20215</v>
      </c>
      <c r="B3832" t="s">
        <v>10532</v>
      </c>
      <c r="C3832" t="s">
        <v>3098</v>
      </c>
      <c r="D3832" t="s">
        <v>60</v>
      </c>
      <c r="E3832" t="s">
        <v>14543</v>
      </c>
      <c r="F3832" t="s">
        <v>20216</v>
      </c>
      <c r="G3832" t="s">
        <v>14519</v>
      </c>
      <c r="H3832" t="s">
        <v>14904</v>
      </c>
      <c r="I3832" t="s">
        <v>2641</v>
      </c>
      <c r="J3832" s="28">
        <v>45466</v>
      </c>
      <c r="K3832" s="28">
        <v>45480</v>
      </c>
      <c r="L3832">
        <v>33</v>
      </c>
      <c r="M3832">
        <v>1</v>
      </c>
      <c r="N3832">
        <v>3</v>
      </c>
      <c r="O3832">
        <v>31.5</v>
      </c>
      <c r="P3832" t="s">
        <v>14524</v>
      </c>
      <c r="Q3832">
        <f t="shared" si="59"/>
        <v>17864</v>
      </c>
      <c r="R3832">
        <f>IF(COUNTIF($A$2:A3832,A3832)=1,Q3832,"")</f>
        <v>17864</v>
      </c>
    </row>
    <row r="3833" spans="1:18">
      <c r="A3833" t="s">
        <v>8517</v>
      </c>
      <c r="B3833" t="s">
        <v>1771</v>
      </c>
      <c r="C3833" t="s">
        <v>15796</v>
      </c>
      <c r="D3833" t="s">
        <v>119</v>
      </c>
      <c r="E3833" t="s">
        <v>14558</v>
      </c>
      <c r="F3833" t="s">
        <v>20217</v>
      </c>
      <c r="G3833" t="s">
        <v>90</v>
      </c>
      <c r="H3833" t="s">
        <v>14619</v>
      </c>
      <c r="I3833" t="s">
        <v>1209</v>
      </c>
      <c r="J3833" s="28">
        <v>44822</v>
      </c>
      <c r="K3833" s="28">
        <v>44838</v>
      </c>
      <c r="L3833">
        <v>138</v>
      </c>
      <c r="M3833">
        <v>0</v>
      </c>
      <c r="N3833">
        <v>1</v>
      </c>
      <c r="O3833">
        <v>10.1</v>
      </c>
      <c r="P3833" t="s">
        <v>14524</v>
      </c>
      <c r="Q3833">
        <f t="shared" si="59"/>
        <v>6458</v>
      </c>
      <c r="R3833">
        <f>IF(COUNTIF($A$2:A3833,A3833)=1,Q3833,"")</f>
        <v>6458</v>
      </c>
    </row>
    <row r="3834" spans="1:18">
      <c r="A3834" t="s">
        <v>7149</v>
      </c>
      <c r="B3834" t="s">
        <v>9994</v>
      </c>
      <c r="C3834" t="s">
        <v>15923</v>
      </c>
      <c r="D3834" t="s">
        <v>52</v>
      </c>
      <c r="E3834" t="s">
        <v>14543</v>
      </c>
      <c r="F3834" t="s">
        <v>20218</v>
      </c>
      <c r="G3834" t="s">
        <v>53</v>
      </c>
      <c r="H3834" t="s">
        <v>14904</v>
      </c>
      <c r="I3834" t="s">
        <v>120</v>
      </c>
      <c r="J3834" s="28">
        <v>44943</v>
      </c>
      <c r="K3834" s="28">
        <v>44884</v>
      </c>
      <c r="L3834">
        <v>115</v>
      </c>
      <c r="M3834">
        <v>0</v>
      </c>
      <c r="N3834">
        <v>1</v>
      </c>
      <c r="O3834">
        <v>19.8</v>
      </c>
      <c r="P3834" t="s">
        <v>14512</v>
      </c>
      <c r="Q3834">
        <f t="shared" si="59"/>
        <v>210745</v>
      </c>
      <c r="R3834">
        <f>IF(COUNTIF($A$2:A3834,A3834)=1,Q3834,"")</f>
        <v>210745</v>
      </c>
    </row>
    <row r="3835" spans="1:18">
      <c r="A3835" t="s">
        <v>20219</v>
      </c>
      <c r="B3835" t="s">
        <v>3631</v>
      </c>
      <c r="C3835" t="s">
        <v>16898</v>
      </c>
      <c r="D3835" t="s">
        <v>52</v>
      </c>
      <c r="E3835" t="s">
        <v>14504</v>
      </c>
      <c r="F3835" t="s">
        <v>20220</v>
      </c>
      <c r="G3835" t="s">
        <v>80</v>
      </c>
      <c r="H3835" t="s">
        <v>14630</v>
      </c>
      <c r="I3835" t="s">
        <v>708</v>
      </c>
      <c r="J3835" s="28">
        <v>44776</v>
      </c>
      <c r="K3835" s="28"/>
      <c r="M3835">
        <v>0</v>
      </c>
      <c r="N3835">
        <v>1</v>
      </c>
      <c r="O3835">
        <v>30.5</v>
      </c>
      <c r="P3835" t="s">
        <v>14550</v>
      </c>
      <c r="Q3835">
        <f t="shared" si="59"/>
        <v>179875</v>
      </c>
      <c r="R3835">
        <f>IF(COUNTIF($A$2:A3835,A3835)=1,Q3835,"")</f>
        <v>179875</v>
      </c>
    </row>
    <row r="3836" spans="1:18">
      <c r="A3836" t="s">
        <v>6565</v>
      </c>
      <c r="B3836" t="s">
        <v>4499</v>
      </c>
      <c r="C3836" t="s">
        <v>16448</v>
      </c>
      <c r="D3836" t="s">
        <v>119</v>
      </c>
      <c r="E3836" t="s">
        <v>14522</v>
      </c>
      <c r="F3836" t="s">
        <v>20221</v>
      </c>
      <c r="G3836" t="s">
        <v>80</v>
      </c>
      <c r="H3836" t="s">
        <v>14580</v>
      </c>
      <c r="I3836" t="s">
        <v>129</v>
      </c>
      <c r="J3836" s="28">
        <v>45159</v>
      </c>
      <c r="K3836" s="28"/>
      <c r="M3836">
        <v>0</v>
      </c>
      <c r="N3836">
        <v>1</v>
      </c>
      <c r="O3836">
        <v>26.7</v>
      </c>
      <c r="P3836" t="s">
        <v>14516</v>
      </c>
      <c r="Q3836">
        <f t="shared" si="59"/>
        <v>3137</v>
      </c>
      <c r="R3836">
        <f>IF(COUNTIF($A$2:A3836,A3836)=1,Q3836,"")</f>
        <v>3137</v>
      </c>
    </row>
    <row r="3837" spans="1:18">
      <c r="A3837" t="s">
        <v>5424</v>
      </c>
      <c r="B3837" t="s">
        <v>6083</v>
      </c>
      <c r="C3837" t="s">
        <v>14604</v>
      </c>
      <c r="D3837" t="s">
        <v>52</v>
      </c>
      <c r="E3837" t="s">
        <v>14509</v>
      </c>
      <c r="F3837" t="s">
        <v>20222</v>
      </c>
      <c r="G3837" t="s">
        <v>80</v>
      </c>
      <c r="H3837" t="s">
        <v>14595</v>
      </c>
      <c r="I3837" t="s">
        <v>20223</v>
      </c>
      <c r="J3837" s="28"/>
      <c r="K3837" s="28"/>
      <c r="M3837">
        <v>0</v>
      </c>
      <c r="N3837">
        <v>1</v>
      </c>
      <c r="P3837" t="s">
        <v>14524</v>
      </c>
      <c r="Q3837">
        <f t="shared" si="59"/>
        <v>77254</v>
      </c>
      <c r="R3837">
        <f>IF(COUNTIF($A$2:A3837,A3837)=1,Q3837,"")</f>
        <v>77254</v>
      </c>
    </row>
    <row r="3838" spans="1:18">
      <c r="A3838" t="s">
        <v>20224</v>
      </c>
      <c r="B3838" t="s">
        <v>2842</v>
      </c>
      <c r="C3838" t="s">
        <v>14690</v>
      </c>
      <c r="D3838" t="s">
        <v>73</v>
      </c>
      <c r="E3838" t="s">
        <v>14543</v>
      </c>
      <c r="F3838" t="s">
        <v>20225</v>
      </c>
      <c r="G3838" t="s">
        <v>61</v>
      </c>
      <c r="H3838" t="s">
        <v>14532</v>
      </c>
      <c r="I3838" t="s">
        <v>2818</v>
      </c>
      <c r="J3838" s="28">
        <v>45194</v>
      </c>
      <c r="K3838" s="28">
        <v>45215</v>
      </c>
      <c r="L3838">
        <v>67</v>
      </c>
      <c r="M3838">
        <v>0</v>
      </c>
      <c r="N3838">
        <v>1</v>
      </c>
      <c r="O3838">
        <v>13.4</v>
      </c>
      <c r="P3838" t="s">
        <v>14516</v>
      </c>
      <c r="Q3838">
        <f t="shared" si="59"/>
        <v>26782</v>
      </c>
      <c r="R3838">
        <f>IF(COUNTIF($A$2:A3838,A3838)=1,Q3838,"")</f>
        <v>26782</v>
      </c>
    </row>
    <row r="3839" spans="1:18">
      <c r="A3839" t="s">
        <v>8076</v>
      </c>
      <c r="B3839" t="s">
        <v>304</v>
      </c>
      <c r="C3839" t="s">
        <v>16812</v>
      </c>
      <c r="D3839" t="s">
        <v>119</v>
      </c>
      <c r="E3839" t="s">
        <v>14517</v>
      </c>
      <c r="F3839" t="s">
        <v>20226</v>
      </c>
      <c r="G3839" t="s">
        <v>74</v>
      </c>
      <c r="H3839" t="s">
        <v>14537</v>
      </c>
      <c r="I3839" t="s">
        <v>3033</v>
      </c>
      <c r="J3839" s="28">
        <v>45355</v>
      </c>
      <c r="K3839" s="28"/>
      <c r="M3839">
        <v>0</v>
      </c>
      <c r="N3839">
        <v>1</v>
      </c>
      <c r="P3839" t="s">
        <v>14512</v>
      </c>
      <c r="Q3839">
        <f t="shared" si="59"/>
        <v>6444</v>
      </c>
      <c r="R3839">
        <f>IF(COUNTIF($A$2:A3839,A3839)=1,Q3839,"")</f>
        <v>6444</v>
      </c>
    </row>
    <row r="3840" spans="1:18">
      <c r="A3840" t="s">
        <v>14274</v>
      </c>
      <c r="B3840" t="s">
        <v>4220</v>
      </c>
      <c r="C3840" t="s">
        <v>14676</v>
      </c>
      <c r="D3840" t="s">
        <v>119</v>
      </c>
      <c r="E3840" t="s">
        <v>14509</v>
      </c>
      <c r="F3840" t="s">
        <v>20227</v>
      </c>
      <c r="G3840" t="s">
        <v>80</v>
      </c>
      <c r="H3840" t="s">
        <v>14560</v>
      </c>
      <c r="I3840" t="s">
        <v>213</v>
      </c>
      <c r="J3840" s="28">
        <v>45117</v>
      </c>
      <c r="K3840" s="28"/>
      <c r="M3840">
        <v>0</v>
      </c>
      <c r="N3840">
        <v>1</v>
      </c>
      <c r="O3840">
        <v>5.0999999999999996</v>
      </c>
      <c r="P3840" t="s">
        <v>14512</v>
      </c>
      <c r="Q3840">
        <f t="shared" si="59"/>
        <v>6754</v>
      </c>
      <c r="R3840">
        <f>IF(COUNTIF($A$2:A3840,A3840)=1,Q3840,"")</f>
        <v>6754</v>
      </c>
    </row>
    <row r="3841" spans="1:18">
      <c r="A3841" t="s">
        <v>20228</v>
      </c>
      <c r="B3841" t="s">
        <v>4233</v>
      </c>
      <c r="C3841" t="s">
        <v>3098</v>
      </c>
      <c r="D3841" t="s">
        <v>73</v>
      </c>
      <c r="E3841" t="s">
        <v>14543</v>
      </c>
      <c r="F3841" t="s">
        <v>20229</v>
      </c>
      <c r="G3841" t="s">
        <v>14519</v>
      </c>
      <c r="H3841" t="s">
        <v>14540</v>
      </c>
      <c r="I3841" t="s">
        <v>2716</v>
      </c>
      <c r="J3841" s="28">
        <v>45686</v>
      </c>
      <c r="K3841" s="28">
        <v>45657</v>
      </c>
      <c r="L3841">
        <v>66</v>
      </c>
      <c r="M3841">
        <v>0</v>
      </c>
      <c r="N3841">
        <v>1</v>
      </c>
      <c r="O3841">
        <v>18.399999999999999</v>
      </c>
      <c r="P3841" t="s">
        <v>14512</v>
      </c>
      <c r="Q3841">
        <f t="shared" si="59"/>
        <v>20249</v>
      </c>
      <c r="R3841">
        <f>IF(COUNTIF($A$2:A3841,A3841)=1,Q3841,"")</f>
        <v>20249</v>
      </c>
    </row>
    <row r="3842" spans="1:18">
      <c r="A3842" t="s">
        <v>9341</v>
      </c>
      <c r="B3842" t="s">
        <v>7815</v>
      </c>
      <c r="C3842" t="s">
        <v>3098</v>
      </c>
      <c r="D3842" t="s">
        <v>73</v>
      </c>
      <c r="E3842" t="s">
        <v>14543</v>
      </c>
      <c r="F3842" t="s">
        <v>20230</v>
      </c>
      <c r="G3842" t="s">
        <v>74</v>
      </c>
      <c r="H3842" t="s">
        <v>14549</v>
      </c>
      <c r="I3842" t="s">
        <v>2429</v>
      </c>
      <c r="J3842" s="28">
        <v>44757</v>
      </c>
      <c r="K3842" s="28">
        <v>44879</v>
      </c>
      <c r="L3842">
        <v>155</v>
      </c>
      <c r="M3842">
        <v>1</v>
      </c>
      <c r="N3842">
        <v>4</v>
      </c>
      <c r="O3842">
        <v>32.299999999999997</v>
      </c>
      <c r="P3842" t="s">
        <v>14512</v>
      </c>
      <c r="Q3842">
        <f t="shared" ref="Q3842:Q3905" si="60">IFERROR(IF(RIGHT(UPPER(TRIM(F3842)),1)="K",VALUE(SUBSTITUTE(SUBSTITUTE(LEFT(TRIM(F3842),LEN(TRIM(F3842))-1),"$",""),",",""))*1000,IF(RIGHT(UPPER(TRIM(F3842)),1)="M",VALUE(SUBSTITUTE(SUBSTITUTE(LEFT(TRIM(F3842),LEN(TRIM(F3842))-1),"$",""),",",""))*1000000,VALUE(SUBSTITUTE(SUBSTITUTE(TRIM(F3842),"$",""),",","")))),"")</f>
        <v>22736</v>
      </c>
      <c r="R3842">
        <f>IF(COUNTIF($A$2:A3842,A3842)=1,Q3842,"")</f>
        <v>22736</v>
      </c>
    </row>
    <row r="3843" spans="1:18">
      <c r="A3843" t="s">
        <v>5759</v>
      </c>
      <c r="B3843" t="s">
        <v>2914</v>
      </c>
      <c r="C3843" t="s">
        <v>3098</v>
      </c>
      <c r="D3843" t="s">
        <v>100</v>
      </c>
      <c r="E3843" t="s">
        <v>14509</v>
      </c>
      <c r="F3843" t="s">
        <v>20231</v>
      </c>
      <c r="G3843" t="s">
        <v>53</v>
      </c>
      <c r="H3843" t="s">
        <v>14682</v>
      </c>
      <c r="I3843" t="s">
        <v>1043</v>
      </c>
      <c r="J3843" s="28">
        <v>45230</v>
      </c>
      <c r="K3843" s="28"/>
      <c r="M3843">
        <v>0</v>
      </c>
      <c r="N3843">
        <v>1</v>
      </c>
      <c r="O3843">
        <v>3.1</v>
      </c>
      <c r="P3843" t="s">
        <v>14516</v>
      </c>
      <c r="Q3843">
        <f t="shared" si="60"/>
        <v>1607</v>
      </c>
      <c r="R3843">
        <f>IF(COUNTIF($A$2:A3843,A3843)=1,Q3843,"")</f>
        <v>1607</v>
      </c>
    </row>
    <row r="3844" spans="1:18">
      <c r="A3844" t="s">
        <v>20232</v>
      </c>
      <c r="B3844" t="s">
        <v>1851</v>
      </c>
      <c r="C3844" t="s">
        <v>16380</v>
      </c>
      <c r="D3844" t="s">
        <v>60</v>
      </c>
      <c r="E3844" t="s">
        <v>14590</v>
      </c>
      <c r="F3844" t="s">
        <v>20233</v>
      </c>
      <c r="G3844" t="s">
        <v>53</v>
      </c>
      <c r="H3844" t="s">
        <v>14530</v>
      </c>
      <c r="I3844" t="s">
        <v>2647</v>
      </c>
      <c r="J3844" s="28">
        <v>45589</v>
      </c>
      <c r="K3844" s="28"/>
      <c r="M3844">
        <v>0</v>
      </c>
      <c r="N3844">
        <v>1</v>
      </c>
      <c r="O3844">
        <v>5.6</v>
      </c>
      <c r="P3844" t="s">
        <v>14512</v>
      </c>
      <c r="Q3844">
        <f t="shared" si="60"/>
        <v>22180</v>
      </c>
      <c r="R3844">
        <f>IF(COUNTIF($A$2:A3844,A3844)=1,Q3844,"")</f>
        <v>22180</v>
      </c>
    </row>
    <row r="3845" spans="1:18">
      <c r="A3845" t="s">
        <v>3963</v>
      </c>
      <c r="B3845" t="s">
        <v>2857</v>
      </c>
      <c r="C3845" t="s">
        <v>14776</v>
      </c>
      <c r="D3845" t="s">
        <v>73</v>
      </c>
      <c r="E3845" t="s">
        <v>14517</v>
      </c>
      <c r="F3845" t="s">
        <v>20234</v>
      </c>
      <c r="G3845" t="s">
        <v>53</v>
      </c>
      <c r="H3845" t="s">
        <v>14553</v>
      </c>
      <c r="I3845" t="s">
        <v>597</v>
      </c>
      <c r="J3845" s="28">
        <v>45184</v>
      </c>
      <c r="K3845" s="28"/>
      <c r="M3845">
        <v>0</v>
      </c>
      <c r="N3845">
        <v>1</v>
      </c>
      <c r="O3845">
        <v>32.4</v>
      </c>
      <c r="P3845" t="s">
        <v>14512</v>
      </c>
      <c r="Q3845">
        <f t="shared" si="60"/>
        <v>33211</v>
      </c>
      <c r="R3845">
        <f>IF(COUNTIF($A$2:A3845,A3845)=1,Q3845,"")</f>
        <v>33211</v>
      </c>
    </row>
    <row r="3846" spans="1:18">
      <c r="A3846" t="s">
        <v>13730</v>
      </c>
      <c r="B3846" t="s">
        <v>18301</v>
      </c>
      <c r="C3846" t="s">
        <v>14773</v>
      </c>
      <c r="D3846" t="s">
        <v>73</v>
      </c>
      <c r="E3846" t="s">
        <v>14504</v>
      </c>
      <c r="F3846" t="s">
        <v>20235</v>
      </c>
      <c r="G3846" t="s">
        <v>14588</v>
      </c>
      <c r="H3846" t="s">
        <v>14574</v>
      </c>
      <c r="I3846" t="s">
        <v>1611</v>
      </c>
      <c r="J3846" s="28">
        <v>45791</v>
      </c>
      <c r="K3846" s="28"/>
      <c r="M3846">
        <v>0</v>
      </c>
      <c r="N3846">
        <v>1</v>
      </c>
      <c r="O3846">
        <v>6</v>
      </c>
      <c r="P3846" t="s">
        <v>14516</v>
      </c>
      <c r="Q3846">
        <f t="shared" si="60"/>
        <v>46945</v>
      </c>
      <c r="R3846">
        <f>IF(COUNTIF($A$2:A3846,A3846)=1,Q3846,"")</f>
        <v>46945</v>
      </c>
    </row>
    <row r="3847" spans="1:18">
      <c r="A3847" t="s">
        <v>7779</v>
      </c>
      <c r="B3847" t="s">
        <v>4131</v>
      </c>
      <c r="C3847" t="s">
        <v>14653</v>
      </c>
      <c r="D3847" t="s">
        <v>100</v>
      </c>
      <c r="E3847" t="s">
        <v>14509</v>
      </c>
      <c r="F3847" t="s">
        <v>20236</v>
      </c>
      <c r="G3847" t="s">
        <v>61</v>
      </c>
      <c r="H3847" t="s">
        <v>14560</v>
      </c>
      <c r="I3847" t="s">
        <v>9460</v>
      </c>
      <c r="J3847" s="28">
        <v>45756</v>
      </c>
      <c r="K3847" s="28"/>
      <c r="M3847">
        <v>0</v>
      </c>
      <c r="N3847">
        <v>1</v>
      </c>
      <c r="O3847">
        <v>0.3</v>
      </c>
      <c r="P3847" t="s">
        <v>14524</v>
      </c>
      <c r="Q3847">
        <f t="shared" si="60"/>
        <v>3363</v>
      </c>
      <c r="R3847">
        <f>IF(COUNTIF($A$2:A3847,A3847)=1,Q3847,"")</f>
        <v>3363</v>
      </c>
    </row>
    <row r="3848" spans="1:18">
      <c r="A3848" t="s">
        <v>11898</v>
      </c>
      <c r="B3848" t="s">
        <v>8902</v>
      </c>
      <c r="C3848" t="s">
        <v>16100</v>
      </c>
      <c r="D3848" t="s">
        <v>119</v>
      </c>
      <c r="E3848" t="s">
        <v>14590</v>
      </c>
      <c r="F3848" t="s">
        <v>20237</v>
      </c>
      <c r="G3848" t="s">
        <v>61</v>
      </c>
      <c r="H3848" t="s">
        <v>14565</v>
      </c>
      <c r="I3848" t="s">
        <v>527</v>
      </c>
      <c r="J3848" s="28">
        <v>45487</v>
      </c>
      <c r="K3848" s="28"/>
      <c r="M3848">
        <v>0</v>
      </c>
      <c r="N3848">
        <v>1</v>
      </c>
      <c r="O3848">
        <v>8</v>
      </c>
      <c r="P3848" t="s">
        <v>14524</v>
      </c>
      <c r="Q3848">
        <f t="shared" si="60"/>
        <v>10899</v>
      </c>
      <c r="R3848">
        <f>IF(COUNTIF($A$2:A3848,A3848)=1,Q3848,"")</f>
        <v>10899</v>
      </c>
    </row>
    <row r="3849" spans="1:18">
      <c r="A3849" t="s">
        <v>20238</v>
      </c>
      <c r="B3849" t="s">
        <v>5030</v>
      </c>
      <c r="C3849" t="s">
        <v>14986</v>
      </c>
      <c r="D3849" t="s">
        <v>60</v>
      </c>
      <c r="E3849" t="s">
        <v>14509</v>
      </c>
      <c r="F3849" t="s">
        <v>20239</v>
      </c>
      <c r="G3849" t="s">
        <v>14519</v>
      </c>
      <c r="H3849" t="s">
        <v>14530</v>
      </c>
      <c r="I3849" t="s">
        <v>1039</v>
      </c>
      <c r="J3849" s="28">
        <v>45003</v>
      </c>
      <c r="K3849" s="28"/>
      <c r="M3849">
        <v>0</v>
      </c>
      <c r="N3849">
        <v>1</v>
      </c>
      <c r="O3849">
        <v>28</v>
      </c>
      <c r="P3849" t="s">
        <v>14512</v>
      </c>
      <c r="Q3849">
        <f t="shared" si="60"/>
        <v>7016</v>
      </c>
      <c r="R3849">
        <f>IF(COUNTIF($A$2:A3849,A3849)=1,Q3849,"")</f>
        <v>7016</v>
      </c>
    </row>
    <row r="3850" spans="1:18">
      <c r="A3850" t="s">
        <v>20240</v>
      </c>
      <c r="B3850" t="s">
        <v>1750</v>
      </c>
      <c r="C3850" t="s">
        <v>16470</v>
      </c>
      <c r="D3850" t="s">
        <v>73</v>
      </c>
      <c r="E3850" t="s">
        <v>14504</v>
      </c>
      <c r="F3850" t="s">
        <v>20241</v>
      </c>
      <c r="G3850" t="s">
        <v>53</v>
      </c>
      <c r="H3850" t="s">
        <v>14635</v>
      </c>
      <c r="I3850" t="s">
        <v>1467</v>
      </c>
      <c r="J3850" s="28">
        <v>44616</v>
      </c>
      <c r="K3850" s="28"/>
      <c r="M3850">
        <v>0</v>
      </c>
      <c r="N3850">
        <v>1</v>
      </c>
      <c r="O3850">
        <v>14.4</v>
      </c>
      <c r="P3850" t="s">
        <v>14512</v>
      </c>
      <c r="Q3850">
        <f t="shared" si="60"/>
        <v>34904</v>
      </c>
      <c r="R3850">
        <f>IF(COUNTIF($A$2:A3850,A3850)=1,Q3850,"")</f>
        <v>34904</v>
      </c>
    </row>
    <row r="3851" spans="1:18">
      <c r="A3851" t="s">
        <v>20242</v>
      </c>
      <c r="B3851" t="s">
        <v>7016</v>
      </c>
      <c r="C3851" t="s">
        <v>3098</v>
      </c>
      <c r="D3851" t="s">
        <v>119</v>
      </c>
      <c r="E3851" t="s">
        <v>14522</v>
      </c>
      <c r="F3851" t="s">
        <v>20243</v>
      </c>
      <c r="G3851" t="s">
        <v>14519</v>
      </c>
      <c r="H3851" t="s">
        <v>14540</v>
      </c>
      <c r="I3851" t="s">
        <v>1209</v>
      </c>
      <c r="J3851" s="28">
        <v>44845</v>
      </c>
      <c r="K3851" s="28"/>
      <c r="M3851">
        <v>0</v>
      </c>
      <c r="N3851">
        <v>1</v>
      </c>
      <c r="O3851">
        <v>29.1</v>
      </c>
      <c r="P3851" t="s">
        <v>14512</v>
      </c>
      <c r="Q3851">
        <f t="shared" si="60"/>
        <v>7433</v>
      </c>
      <c r="R3851">
        <f>IF(COUNTIF($A$2:A3851,A3851)=1,Q3851,"")</f>
        <v>7433</v>
      </c>
    </row>
    <row r="3852" spans="1:18">
      <c r="A3852" t="s">
        <v>20244</v>
      </c>
      <c r="B3852" t="s">
        <v>3620</v>
      </c>
      <c r="C3852" t="s">
        <v>3098</v>
      </c>
      <c r="D3852" t="s">
        <v>52</v>
      </c>
      <c r="E3852" t="s">
        <v>14558</v>
      </c>
      <c r="F3852" t="s">
        <v>20245</v>
      </c>
      <c r="G3852" t="s">
        <v>61</v>
      </c>
      <c r="H3852" t="s">
        <v>14742</v>
      </c>
      <c r="I3852" t="s">
        <v>913</v>
      </c>
      <c r="J3852" s="28">
        <v>45202</v>
      </c>
      <c r="K3852" s="28">
        <v>45244</v>
      </c>
      <c r="L3852">
        <v>166</v>
      </c>
      <c r="M3852">
        <v>0</v>
      </c>
      <c r="N3852">
        <v>1</v>
      </c>
      <c r="O3852">
        <v>28.1</v>
      </c>
      <c r="P3852" t="s">
        <v>14512</v>
      </c>
      <c r="Q3852">
        <f t="shared" si="60"/>
        <v>60584</v>
      </c>
      <c r="R3852">
        <f>IF(COUNTIF($A$2:A3852,A3852)=1,Q3852,"")</f>
        <v>60584</v>
      </c>
    </row>
    <row r="3853" spans="1:18">
      <c r="A3853" t="s">
        <v>12008</v>
      </c>
      <c r="B3853" t="s">
        <v>1858</v>
      </c>
      <c r="C3853" t="s">
        <v>3098</v>
      </c>
      <c r="D3853" t="s">
        <v>60</v>
      </c>
      <c r="E3853" t="s">
        <v>14522</v>
      </c>
      <c r="F3853" t="s">
        <v>15198</v>
      </c>
      <c r="G3853" t="s">
        <v>53</v>
      </c>
      <c r="H3853" t="s">
        <v>14639</v>
      </c>
      <c r="I3853" t="s">
        <v>1918</v>
      </c>
      <c r="J3853" s="28">
        <v>44807</v>
      </c>
      <c r="K3853" s="28"/>
      <c r="M3853">
        <v>0</v>
      </c>
      <c r="N3853">
        <v>1</v>
      </c>
      <c r="O3853">
        <v>18.399999999999999</v>
      </c>
      <c r="P3853" t="s">
        <v>14507</v>
      </c>
      <c r="Q3853">
        <f t="shared" si="60"/>
        <v>17000</v>
      </c>
      <c r="R3853">
        <f>IF(COUNTIF($A$2:A3853,A3853)=1,Q3853,"")</f>
        <v>17000</v>
      </c>
    </row>
    <row r="3854" spans="1:18">
      <c r="A3854" t="s">
        <v>4094</v>
      </c>
      <c r="B3854" t="s">
        <v>741</v>
      </c>
      <c r="C3854" t="s">
        <v>3098</v>
      </c>
      <c r="D3854" t="s">
        <v>73</v>
      </c>
      <c r="E3854" t="s">
        <v>14590</v>
      </c>
      <c r="F3854" t="s">
        <v>20246</v>
      </c>
      <c r="G3854" t="s">
        <v>61</v>
      </c>
      <c r="H3854" t="s">
        <v>14982</v>
      </c>
      <c r="I3854" t="s">
        <v>1058</v>
      </c>
      <c r="J3854" s="28">
        <v>45614</v>
      </c>
      <c r="K3854" s="28"/>
      <c r="M3854">
        <v>0</v>
      </c>
      <c r="N3854">
        <v>1</v>
      </c>
      <c r="O3854">
        <v>16.2</v>
      </c>
      <c r="P3854" t="s">
        <v>14512</v>
      </c>
      <c r="Q3854">
        <f t="shared" si="60"/>
        <v>19959</v>
      </c>
      <c r="R3854">
        <f>IF(COUNTIF($A$2:A3854,A3854)=1,Q3854,"")</f>
        <v>19959</v>
      </c>
    </row>
    <row r="3855" spans="1:18">
      <c r="A3855" t="s">
        <v>20247</v>
      </c>
      <c r="B3855" t="s">
        <v>7223</v>
      </c>
      <c r="C3855" t="s">
        <v>3098</v>
      </c>
      <c r="D3855" t="s">
        <v>52</v>
      </c>
      <c r="E3855" t="s">
        <v>14590</v>
      </c>
      <c r="F3855" t="s">
        <v>20248</v>
      </c>
      <c r="G3855" t="s">
        <v>80</v>
      </c>
      <c r="H3855" t="s">
        <v>14568</v>
      </c>
      <c r="I3855" t="s">
        <v>738</v>
      </c>
      <c r="J3855" s="28">
        <v>45400</v>
      </c>
      <c r="K3855" s="28"/>
      <c r="M3855">
        <v>0</v>
      </c>
      <c r="N3855">
        <v>1</v>
      </c>
      <c r="O3855">
        <v>6</v>
      </c>
      <c r="P3855" t="s">
        <v>14550</v>
      </c>
      <c r="Q3855">
        <f t="shared" si="60"/>
        <v>104382</v>
      </c>
      <c r="R3855">
        <f>IF(COUNTIF($A$2:A3855,A3855)=1,Q3855,"")</f>
        <v>104382</v>
      </c>
    </row>
    <row r="3856" spans="1:18">
      <c r="A3856" t="s">
        <v>11680</v>
      </c>
      <c r="B3856" t="s">
        <v>3684</v>
      </c>
      <c r="C3856" t="s">
        <v>15904</v>
      </c>
      <c r="D3856" t="s">
        <v>52</v>
      </c>
      <c r="E3856" t="s">
        <v>14522</v>
      </c>
      <c r="F3856" t="s">
        <v>20249</v>
      </c>
      <c r="G3856" t="s">
        <v>61</v>
      </c>
      <c r="H3856" t="s">
        <v>14553</v>
      </c>
      <c r="I3856" t="s">
        <v>1332</v>
      </c>
      <c r="J3856" s="28">
        <v>44984</v>
      </c>
      <c r="K3856" s="28"/>
      <c r="M3856">
        <v>0</v>
      </c>
      <c r="N3856">
        <v>1</v>
      </c>
      <c r="O3856">
        <v>13.5</v>
      </c>
      <c r="P3856" t="s">
        <v>14550</v>
      </c>
      <c r="Q3856">
        <f t="shared" si="60"/>
        <v>207531</v>
      </c>
      <c r="R3856">
        <f>IF(COUNTIF($A$2:A3856,A3856)=1,Q3856,"")</f>
        <v>207531</v>
      </c>
    </row>
    <row r="3857" spans="1:18">
      <c r="A3857" t="s">
        <v>6760</v>
      </c>
      <c r="B3857" t="s">
        <v>1693</v>
      </c>
      <c r="C3857" t="s">
        <v>14869</v>
      </c>
      <c r="D3857" t="s">
        <v>119</v>
      </c>
      <c r="E3857" t="s">
        <v>14504</v>
      </c>
      <c r="F3857" t="s">
        <v>20250</v>
      </c>
      <c r="G3857" t="s">
        <v>90</v>
      </c>
      <c r="H3857" t="s">
        <v>14549</v>
      </c>
      <c r="I3857" t="s">
        <v>5836</v>
      </c>
      <c r="J3857" s="28">
        <v>45089</v>
      </c>
      <c r="K3857" s="28"/>
      <c r="M3857">
        <v>0</v>
      </c>
      <c r="N3857">
        <v>1</v>
      </c>
      <c r="O3857">
        <v>23.3</v>
      </c>
      <c r="P3857" t="s">
        <v>14516</v>
      </c>
      <c r="Q3857">
        <f t="shared" si="60"/>
        <v>6513</v>
      </c>
      <c r="R3857">
        <f>IF(COUNTIF($A$2:A3857,A3857)=1,Q3857,"")</f>
        <v>6513</v>
      </c>
    </row>
    <row r="3858" spans="1:18">
      <c r="A3858" t="s">
        <v>7358</v>
      </c>
      <c r="B3858" t="s">
        <v>5592</v>
      </c>
      <c r="C3858" t="s">
        <v>3098</v>
      </c>
      <c r="D3858" t="s">
        <v>52</v>
      </c>
      <c r="E3858" t="s">
        <v>14504</v>
      </c>
      <c r="F3858" t="s">
        <v>20251</v>
      </c>
      <c r="G3858" t="s">
        <v>14588</v>
      </c>
      <c r="H3858" t="s">
        <v>14580</v>
      </c>
      <c r="I3858" t="s">
        <v>2409</v>
      </c>
      <c r="J3858" s="28">
        <v>45670</v>
      </c>
      <c r="K3858" s="28"/>
      <c r="M3858">
        <v>0</v>
      </c>
      <c r="N3858">
        <v>1</v>
      </c>
      <c r="O3858">
        <v>20.9</v>
      </c>
      <c r="P3858" t="s">
        <v>14516</v>
      </c>
      <c r="Q3858">
        <f t="shared" si="60"/>
        <v>151183</v>
      </c>
      <c r="R3858">
        <f>IF(COUNTIF($A$2:A3858,A3858)=1,Q3858,"")</f>
        <v>151183</v>
      </c>
    </row>
    <row r="3859" spans="1:18">
      <c r="A3859" t="s">
        <v>10219</v>
      </c>
      <c r="B3859" t="s">
        <v>928</v>
      </c>
      <c r="C3859" t="s">
        <v>15291</v>
      </c>
      <c r="D3859" t="s">
        <v>52</v>
      </c>
      <c r="E3859" t="s">
        <v>14558</v>
      </c>
      <c r="F3859" t="s">
        <v>20252</v>
      </c>
      <c r="G3859" t="s">
        <v>90</v>
      </c>
      <c r="H3859" t="s">
        <v>16366</v>
      </c>
      <c r="I3859" t="s">
        <v>1115</v>
      </c>
      <c r="J3859" s="28"/>
      <c r="K3859" s="28">
        <v>45742</v>
      </c>
      <c r="L3859">
        <v>141</v>
      </c>
      <c r="M3859">
        <v>0</v>
      </c>
      <c r="N3859">
        <v>1</v>
      </c>
      <c r="O3859">
        <v>32.9</v>
      </c>
      <c r="P3859" t="s">
        <v>14516</v>
      </c>
      <c r="Q3859">
        <f t="shared" si="60"/>
        <v>85066</v>
      </c>
      <c r="R3859">
        <f>IF(COUNTIF($A$2:A3859,A3859)=1,Q3859,"")</f>
        <v>85066</v>
      </c>
    </row>
    <row r="3860" spans="1:18">
      <c r="A3860" t="s">
        <v>20253</v>
      </c>
      <c r="B3860" t="s">
        <v>1461</v>
      </c>
      <c r="C3860" t="s">
        <v>19807</v>
      </c>
      <c r="D3860" t="s">
        <v>73</v>
      </c>
      <c r="E3860" t="s">
        <v>14522</v>
      </c>
      <c r="F3860" t="s">
        <v>20254</v>
      </c>
      <c r="G3860" t="s">
        <v>14588</v>
      </c>
      <c r="H3860" t="s">
        <v>14545</v>
      </c>
      <c r="I3860" t="s">
        <v>1305</v>
      </c>
      <c r="J3860" s="28">
        <v>45663</v>
      </c>
      <c r="K3860" s="28"/>
      <c r="M3860">
        <v>0</v>
      </c>
      <c r="N3860">
        <v>1</v>
      </c>
      <c r="P3860" t="s">
        <v>14512</v>
      </c>
      <c r="Q3860">
        <f t="shared" si="60"/>
        <v>35963</v>
      </c>
      <c r="R3860">
        <f>IF(COUNTIF($A$2:A3860,A3860)=1,Q3860,"")</f>
        <v>35963</v>
      </c>
    </row>
    <row r="3861" spans="1:18">
      <c r="A3861" t="s">
        <v>20255</v>
      </c>
      <c r="B3861" t="s">
        <v>6107</v>
      </c>
      <c r="C3861" t="s">
        <v>14893</v>
      </c>
      <c r="D3861" t="s">
        <v>52</v>
      </c>
      <c r="E3861" t="s">
        <v>14517</v>
      </c>
      <c r="F3861" t="s">
        <v>20256</v>
      </c>
      <c r="G3861" t="s">
        <v>74</v>
      </c>
      <c r="H3861" t="s">
        <v>14511</v>
      </c>
      <c r="I3861" t="s">
        <v>20257</v>
      </c>
      <c r="J3861" s="28">
        <v>44880</v>
      </c>
      <c r="K3861" s="28"/>
      <c r="M3861">
        <v>0</v>
      </c>
      <c r="N3861">
        <v>1</v>
      </c>
      <c r="O3861">
        <v>29.8</v>
      </c>
      <c r="P3861" t="s">
        <v>14512</v>
      </c>
      <c r="Q3861">
        <f t="shared" si="60"/>
        <v>191000</v>
      </c>
      <c r="R3861">
        <f>IF(COUNTIF($A$2:A3861,A3861)=1,Q3861,"")</f>
        <v>191000</v>
      </c>
    </row>
    <row r="3862" spans="1:18">
      <c r="A3862" t="s">
        <v>11513</v>
      </c>
      <c r="B3862" t="s">
        <v>1999</v>
      </c>
      <c r="C3862" t="s">
        <v>3098</v>
      </c>
      <c r="D3862" t="s">
        <v>100</v>
      </c>
      <c r="E3862" t="s">
        <v>14558</v>
      </c>
      <c r="F3862" t="s">
        <v>20258</v>
      </c>
      <c r="G3862" t="s">
        <v>80</v>
      </c>
      <c r="H3862" t="s">
        <v>14571</v>
      </c>
      <c r="I3862" t="s">
        <v>1775</v>
      </c>
      <c r="J3862" s="28">
        <v>45124</v>
      </c>
      <c r="K3862" s="28">
        <v>45065</v>
      </c>
      <c r="L3862">
        <v>87</v>
      </c>
      <c r="M3862">
        <v>0</v>
      </c>
      <c r="N3862">
        <v>1</v>
      </c>
      <c r="O3862">
        <v>32.799999999999997</v>
      </c>
      <c r="P3862" t="s">
        <v>14550</v>
      </c>
      <c r="Q3862">
        <f t="shared" si="60"/>
        <v>2619</v>
      </c>
      <c r="R3862">
        <f>IF(COUNTIF($A$2:A3862,A3862)=1,Q3862,"")</f>
        <v>2619</v>
      </c>
    </row>
    <row r="3863" spans="1:18">
      <c r="A3863" t="s">
        <v>3402</v>
      </c>
      <c r="B3863" t="s">
        <v>1481</v>
      </c>
      <c r="C3863" t="s">
        <v>16675</v>
      </c>
      <c r="D3863" t="s">
        <v>52</v>
      </c>
      <c r="E3863" t="s">
        <v>14517</v>
      </c>
      <c r="F3863" t="s">
        <v>20259</v>
      </c>
      <c r="G3863" t="s">
        <v>14519</v>
      </c>
      <c r="H3863" t="s">
        <v>14635</v>
      </c>
      <c r="I3863" t="s">
        <v>5315</v>
      </c>
      <c r="J3863" s="28">
        <v>44736</v>
      </c>
      <c r="K3863" s="28"/>
      <c r="M3863">
        <v>0</v>
      </c>
      <c r="N3863">
        <v>1</v>
      </c>
      <c r="O3863">
        <v>28</v>
      </c>
      <c r="P3863" t="s">
        <v>14524</v>
      </c>
      <c r="Q3863">
        <f t="shared" si="60"/>
        <v>180075</v>
      </c>
      <c r="R3863">
        <f>IF(COUNTIF($A$2:A3863,A3863)=1,Q3863,"")</f>
        <v>180075</v>
      </c>
    </row>
    <row r="3864" spans="1:18">
      <c r="A3864" t="s">
        <v>20260</v>
      </c>
      <c r="B3864" t="s">
        <v>1345</v>
      </c>
      <c r="C3864" t="s">
        <v>3098</v>
      </c>
      <c r="D3864" t="s">
        <v>52</v>
      </c>
      <c r="E3864" t="s">
        <v>14543</v>
      </c>
      <c r="F3864" t="s">
        <v>20261</v>
      </c>
      <c r="G3864" t="s">
        <v>133</v>
      </c>
      <c r="H3864" t="s">
        <v>14530</v>
      </c>
      <c r="I3864" t="s">
        <v>5269</v>
      </c>
      <c r="J3864" s="28">
        <v>45086</v>
      </c>
      <c r="K3864" s="28">
        <v>45166</v>
      </c>
      <c r="L3864">
        <v>159</v>
      </c>
      <c r="M3864">
        <v>1</v>
      </c>
      <c r="N3864">
        <v>3</v>
      </c>
      <c r="P3864" t="s">
        <v>14550</v>
      </c>
      <c r="Q3864">
        <f t="shared" si="60"/>
        <v>170333</v>
      </c>
      <c r="R3864">
        <f>IF(COUNTIF($A$2:A3864,A3864)=1,Q3864,"")</f>
        <v>170333</v>
      </c>
    </row>
    <row r="3865" spans="1:18">
      <c r="A3865" t="s">
        <v>20262</v>
      </c>
      <c r="B3865" t="s">
        <v>370</v>
      </c>
      <c r="C3865" t="s">
        <v>3098</v>
      </c>
      <c r="D3865" t="s">
        <v>119</v>
      </c>
      <c r="E3865" t="s">
        <v>14509</v>
      </c>
      <c r="F3865" t="s">
        <v>20263</v>
      </c>
      <c r="G3865" t="s">
        <v>14519</v>
      </c>
      <c r="H3865" t="s">
        <v>15020</v>
      </c>
      <c r="I3865" t="s">
        <v>7273</v>
      </c>
      <c r="J3865" s="28"/>
      <c r="K3865" s="28"/>
      <c r="M3865">
        <v>0</v>
      </c>
      <c r="N3865">
        <v>1</v>
      </c>
      <c r="O3865">
        <v>20.100000000000001</v>
      </c>
      <c r="P3865" t="s">
        <v>14516</v>
      </c>
      <c r="Q3865">
        <f t="shared" si="60"/>
        <v>11062</v>
      </c>
      <c r="R3865">
        <f>IF(COUNTIF($A$2:A3865,A3865)=1,Q3865,"")</f>
        <v>11062</v>
      </c>
    </row>
    <row r="3866" spans="1:18">
      <c r="A3866" t="s">
        <v>20264</v>
      </c>
      <c r="B3866" t="s">
        <v>7918</v>
      </c>
      <c r="C3866" t="s">
        <v>14604</v>
      </c>
      <c r="D3866" t="s">
        <v>52</v>
      </c>
      <c r="E3866" t="s">
        <v>14558</v>
      </c>
      <c r="F3866" t="s">
        <v>20265</v>
      </c>
      <c r="G3866" t="s">
        <v>67</v>
      </c>
      <c r="H3866" t="s">
        <v>14560</v>
      </c>
      <c r="I3866" t="s">
        <v>3322</v>
      </c>
      <c r="J3866" s="28">
        <v>45031</v>
      </c>
      <c r="K3866" s="28">
        <v>45067</v>
      </c>
      <c r="L3866">
        <v>81</v>
      </c>
      <c r="M3866">
        <v>0</v>
      </c>
      <c r="N3866">
        <v>1</v>
      </c>
      <c r="O3866">
        <v>20.2</v>
      </c>
      <c r="P3866" t="s">
        <v>14524</v>
      </c>
      <c r="Q3866">
        <f t="shared" si="60"/>
        <v>160590</v>
      </c>
      <c r="R3866">
        <f>IF(COUNTIF($A$2:A3866,A3866)=1,Q3866,"")</f>
        <v>160590</v>
      </c>
    </row>
    <row r="3867" spans="1:18">
      <c r="A3867" t="s">
        <v>20266</v>
      </c>
      <c r="B3867" t="s">
        <v>818</v>
      </c>
      <c r="C3867" t="s">
        <v>14947</v>
      </c>
      <c r="D3867" t="s">
        <v>73</v>
      </c>
      <c r="E3867" t="s">
        <v>14522</v>
      </c>
      <c r="F3867" t="s">
        <v>20267</v>
      </c>
      <c r="G3867" t="s">
        <v>67</v>
      </c>
      <c r="H3867" t="s">
        <v>14565</v>
      </c>
      <c r="I3867" t="s">
        <v>1094</v>
      </c>
      <c r="J3867" s="28">
        <v>45363</v>
      </c>
      <c r="K3867" s="28"/>
      <c r="M3867">
        <v>0</v>
      </c>
      <c r="N3867">
        <v>1</v>
      </c>
      <c r="P3867" t="s">
        <v>14524</v>
      </c>
      <c r="Q3867">
        <f t="shared" si="60"/>
        <v>20842</v>
      </c>
      <c r="R3867">
        <f>IF(COUNTIF($A$2:A3867,A3867)=1,Q3867,"")</f>
        <v>20842</v>
      </c>
    </row>
    <row r="3868" spans="1:18">
      <c r="A3868" t="s">
        <v>20268</v>
      </c>
      <c r="B3868" t="s">
        <v>8048</v>
      </c>
      <c r="C3868" t="s">
        <v>17014</v>
      </c>
      <c r="D3868" t="s">
        <v>52</v>
      </c>
      <c r="E3868" t="s">
        <v>14543</v>
      </c>
      <c r="F3868" t="s">
        <v>20269</v>
      </c>
      <c r="G3868" t="s">
        <v>90</v>
      </c>
      <c r="H3868" t="s">
        <v>14549</v>
      </c>
      <c r="I3868" t="s">
        <v>2486</v>
      </c>
      <c r="J3868" s="28">
        <v>44891</v>
      </c>
      <c r="K3868" s="28">
        <v>44987</v>
      </c>
      <c r="L3868">
        <v>186</v>
      </c>
      <c r="M3868">
        <v>1</v>
      </c>
      <c r="N3868">
        <v>1</v>
      </c>
      <c r="O3868">
        <v>1.6</v>
      </c>
      <c r="P3868" t="s">
        <v>14516</v>
      </c>
      <c r="Q3868">
        <f t="shared" si="60"/>
        <v>140789</v>
      </c>
      <c r="R3868">
        <f>IF(COUNTIF($A$2:A3868,A3868)=1,Q3868,"")</f>
        <v>140789</v>
      </c>
    </row>
    <row r="3869" spans="1:18">
      <c r="A3869" t="s">
        <v>20270</v>
      </c>
      <c r="B3869" t="s">
        <v>6102</v>
      </c>
      <c r="C3869" t="s">
        <v>15418</v>
      </c>
      <c r="D3869" t="s">
        <v>52</v>
      </c>
      <c r="E3869" t="s">
        <v>14590</v>
      </c>
      <c r="F3869" t="s">
        <v>20271</v>
      </c>
      <c r="G3869" t="s">
        <v>53</v>
      </c>
      <c r="H3869" t="s">
        <v>14616</v>
      </c>
      <c r="I3869" t="s">
        <v>409</v>
      </c>
      <c r="J3869" s="28">
        <v>45169</v>
      </c>
      <c r="K3869" s="28"/>
      <c r="M3869">
        <v>0</v>
      </c>
      <c r="N3869">
        <v>1</v>
      </c>
      <c r="O3869">
        <v>4.5</v>
      </c>
      <c r="P3869" t="s">
        <v>14507</v>
      </c>
      <c r="Q3869">
        <f t="shared" si="60"/>
        <v>123049</v>
      </c>
      <c r="R3869">
        <f>IF(COUNTIF($A$2:A3869,A3869)=1,Q3869,"")</f>
        <v>123049</v>
      </c>
    </row>
    <row r="3870" spans="1:18">
      <c r="A3870" t="s">
        <v>20272</v>
      </c>
      <c r="B3870" t="s">
        <v>1003</v>
      </c>
      <c r="C3870" t="s">
        <v>17283</v>
      </c>
      <c r="D3870" t="s">
        <v>52</v>
      </c>
      <c r="E3870" t="s">
        <v>14509</v>
      </c>
      <c r="F3870" t="s">
        <v>20273</v>
      </c>
      <c r="G3870" t="s">
        <v>74</v>
      </c>
      <c r="H3870" t="s">
        <v>14532</v>
      </c>
      <c r="I3870" t="s">
        <v>567</v>
      </c>
      <c r="J3870" s="28"/>
      <c r="K3870" s="28"/>
      <c r="M3870">
        <v>0</v>
      </c>
      <c r="N3870">
        <v>1</v>
      </c>
      <c r="O3870">
        <v>0.8</v>
      </c>
      <c r="P3870" t="s">
        <v>14512</v>
      </c>
      <c r="Q3870">
        <f t="shared" si="60"/>
        <v>134136</v>
      </c>
      <c r="R3870">
        <f>IF(COUNTIF($A$2:A3870,A3870)=1,Q3870,"")</f>
        <v>134136</v>
      </c>
    </row>
    <row r="3871" spans="1:18">
      <c r="A3871" t="s">
        <v>20274</v>
      </c>
      <c r="B3871" t="s">
        <v>945</v>
      </c>
      <c r="C3871" t="s">
        <v>15140</v>
      </c>
      <c r="D3871" t="s">
        <v>100</v>
      </c>
      <c r="E3871" t="s">
        <v>14517</v>
      </c>
      <c r="F3871" t="s">
        <v>20275</v>
      </c>
      <c r="G3871" t="s">
        <v>14588</v>
      </c>
      <c r="H3871" t="s">
        <v>14639</v>
      </c>
      <c r="I3871" t="s">
        <v>3990</v>
      </c>
      <c r="J3871" s="28">
        <v>45326</v>
      </c>
      <c r="K3871" s="28"/>
      <c r="M3871">
        <v>0</v>
      </c>
      <c r="N3871">
        <v>1</v>
      </c>
      <c r="O3871">
        <v>0.5</v>
      </c>
      <c r="P3871" t="s">
        <v>14550</v>
      </c>
      <c r="Q3871">
        <f t="shared" si="60"/>
        <v>3851</v>
      </c>
      <c r="R3871">
        <f>IF(COUNTIF($A$2:A3871,A3871)=1,Q3871,"")</f>
        <v>3851</v>
      </c>
    </row>
    <row r="3872" spans="1:18">
      <c r="A3872" t="s">
        <v>20276</v>
      </c>
      <c r="B3872" t="s">
        <v>6532</v>
      </c>
      <c r="C3872" t="s">
        <v>3098</v>
      </c>
      <c r="D3872" t="s">
        <v>60</v>
      </c>
      <c r="E3872" t="s">
        <v>14522</v>
      </c>
      <c r="F3872" t="s">
        <v>20277</v>
      </c>
      <c r="G3872" t="s">
        <v>67</v>
      </c>
      <c r="H3872" t="s">
        <v>14630</v>
      </c>
      <c r="I3872" t="s">
        <v>780</v>
      </c>
      <c r="J3872" s="28">
        <v>45494</v>
      </c>
      <c r="K3872" s="28"/>
      <c r="M3872">
        <v>0</v>
      </c>
      <c r="N3872">
        <v>1</v>
      </c>
      <c r="O3872">
        <v>20.3</v>
      </c>
      <c r="P3872" t="s">
        <v>14516</v>
      </c>
      <c r="Q3872">
        <f t="shared" si="60"/>
        <v>8702</v>
      </c>
      <c r="R3872">
        <f>IF(COUNTIF($A$2:A3872,A3872)=1,Q3872,"")</f>
        <v>8702</v>
      </c>
    </row>
    <row r="3873" spans="1:18">
      <c r="A3873" t="s">
        <v>8613</v>
      </c>
      <c r="B3873" t="s">
        <v>2286</v>
      </c>
      <c r="C3873" t="s">
        <v>15311</v>
      </c>
      <c r="D3873" t="s">
        <v>119</v>
      </c>
      <c r="E3873" t="s">
        <v>14522</v>
      </c>
      <c r="F3873" t="s">
        <v>20278</v>
      </c>
      <c r="G3873" t="s">
        <v>61</v>
      </c>
      <c r="H3873" t="s">
        <v>14795</v>
      </c>
      <c r="I3873" t="s">
        <v>489</v>
      </c>
      <c r="J3873" s="28">
        <v>44626</v>
      </c>
      <c r="K3873" s="28"/>
      <c r="M3873">
        <v>0</v>
      </c>
      <c r="N3873">
        <v>1</v>
      </c>
      <c r="O3873">
        <v>12.9</v>
      </c>
      <c r="P3873" t="s">
        <v>14512</v>
      </c>
      <c r="Q3873">
        <f t="shared" si="60"/>
        <v>10208</v>
      </c>
      <c r="R3873">
        <f>IF(COUNTIF($A$2:A3873,A3873)=1,Q3873,"")</f>
        <v>10208</v>
      </c>
    </row>
    <row r="3874" spans="1:18">
      <c r="A3874" t="s">
        <v>20279</v>
      </c>
      <c r="B3874" t="s">
        <v>1898</v>
      </c>
      <c r="C3874" t="s">
        <v>15111</v>
      </c>
      <c r="D3874" t="s">
        <v>73</v>
      </c>
      <c r="E3874" t="s">
        <v>14504</v>
      </c>
      <c r="F3874" t="s">
        <v>20280</v>
      </c>
      <c r="G3874" t="s">
        <v>14588</v>
      </c>
      <c r="H3874" t="s">
        <v>14630</v>
      </c>
      <c r="I3874" t="s">
        <v>1299</v>
      </c>
      <c r="J3874" s="28">
        <v>45039</v>
      </c>
      <c r="K3874" s="28"/>
      <c r="M3874">
        <v>0</v>
      </c>
      <c r="N3874">
        <v>1</v>
      </c>
      <c r="O3874">
        <v>16.2</v>
      </c>
      <c r="P3874" t="s">
        <v>14512</v>
      </c>
      <c r="Q3874">
        <f t="shared" si="60"/>
        <v>41278</v>
      </c>
      <c r="R3874">
        <f>IF(COUNTIF($A$2:A3874,A3874)=1,Q3874,"")</f>
        <v>41278</v>
      </c>
    </row>
    <row r="3875" spans="1:18">
      <c r="A3875" t="s">
        <v>3756</v>
      </c>
      <c r="B3875" t="s">
        <v>7206</v>
      </c>
      <c r="C3875" t="s">
        <v>14846</v>
      </c>
      <c r="D3875" t="s">
        <v>100</v>
      </c>
      <c r="E3875" t="s">
        <v>14543</v>
      </c>
      <c r="F3875" t="s">
        <v>20281</v>
      </c>
      <c r="G3875" t="s">
        <v>67</v>
      </c>
      <c r="H3875" t="s">
        <v>14530</v>
      </c>
      <c r="I3875" t="s">
        <v>3539</v>
      </c>
      <c r="J3875" s="28">
        <v>44752</v>
      </c>
      <c r="K3875" s="28">
        <v>44688</v>
      </c>
      <c r="L3875">
        <v>96</v>
      </c>
      <c r="M3875">
        <v>0</v>
      </c>
      <c r="N3875">
        <v>1</v>
      </c>
      <c r="O3875">
        <v>6.6</v>
      </c>
      <c r="P3875" t="s">
        <v>14507</v>
      </c>
      <c r="Q3875">
        <f t="shared" si="60"/>
        <v>6312</v>
      </c>
      <c r="R3875">
        <f>IF(COUNTIF($A$2:A3875,A3875)=1,Q3875,"")</f>
        <v>6312</v>
      </c>
    </row>
    <row r="3876" spans="1:18">
      <c r="A3876" t="s">
        <v>20282</v>
      </c>
      <c r="B3876" t="s">
        <v>367</v>
      </c>
      <c r="C3876" t="s">
        <v>3098</v>
      </c>
      <c r="D3876" t="s">
        <v>119</v>
      </c>
      <c r="E3876" t="s">
        <v>14517</v>
      </c>
      <c r="F3876" t="s">
        <v>20283</v>
      </c>
      <c r="G3876" t="s">
        <v>133</v>
      </c>
      <c r="H3876" t="s">
        <v>14527</v>
      </c>
      <c r="I3876" t="s">
        <v>2605</v>
      </c>
      <c r="J3876" s="28">
        <v>45056</v>
      </c>
      <c r="K3876" s="28"/>
      <c r="M3876">
        <v>0</v>
      </c>
      <c r="N3876">
        <v>1</v>
      </c>
      <c r="O3876">
        <v>18.8</v>
      </c>
      <c r="P3876" t="s">
        <v>14516</v>
      </c>
      <c r="Q3876">
        <f t="shared" si="60"/>
        <v>3357</v>
      </c>
      <c r="R3876">
        <f>IF(COUNTIF($A$2:A3876,A3876)=1,Q3876,"")</f>
        <v>3357</v>
      </c>
    </row>
    <row r="3877" spans="1:18">
      <c r="A3877" t="s">
        <v>8608</v>
      </c>
      <c r="B3877" t="s">
        <v>1197</v>
      </c>
      <c r="C3877" t="s">
        <v>16057</v>
      </c>
      <c r="D3877" t="s">
        <v>52</v>
      </c>
      <c r="E3877" t="s">
        <v>14543</v>
      </c>
      <c r="F3877" t="s">
        <v>20284</v>
      </c>
      <c r="G3877" t="s">
        <v>74</v>
      </c>
      <c r="H3877" t="s">
        <v>14619</v>
      </c>
      <c r="I3877" t="s">
        <v>2339</v>
      </c>
      <c r="J3877" s="28">
        <v>45526</v>
      </c>
      <c r="K3877" s="28">
        <v>45431</v>
      </c>
      <c r="L3877">
        <v>76</v>
      </c>
      <c r="M3877">
        <v>0</v>
      </c>
      <c r="N3877">
        <v>1</v>
      </c>
      <c r="O3877">
        <v>7.1</v>
      </c>
      <c r="P3877" t="s">
        <v>14507</v>
      </c>
      <c r="Q3877">
        <f t="shared" si="60"/>
        <v>122876</v>
      </c>
      <c r="R3877">
        <f>IF(COUNTIF($A$2:A3877,A3877)=1,Q3877,"")</f>
        <v>122876</v>
      </c>
    </row>
    <row r="3878" spans="1:18">
      <c r="A3878" t="s">
        <v>10846</v>
      </c>
      <c r="B3878" t="s">
        <v>7295</v>
      </c>
      <c r="C3878" t="s">
        <v>3098</v>
      </c>
      <c r="D3878" t="s">
        <v>52</v>
      </c>
      <c r="E3878" t="s">
        <v>14509</v>
      </c>
      <c r="F3878" t="s">
        <v>20285</v>
      </c>
      <c r="G3878" t="s">
        <v>53</v>
      </c>
      <c r="H3878" t="s">
        <v>15435</v>
      </c>
      <c r="I3878" t="s">
        <v>1894</v>
      </c>
      <c r="J3878" s="28">
        <v>44915</v>
      </c>
      <c r="K3878" s="28"/>
      <c r="M3878">
        <v>0</v>
      </c>
      <c r="N3878">
        <v>1</v>
      </c>
      <c r="O3878">
        <v>24.4</v>
      </c>
      <c r="P3878" t="s">
        <v>14507</v>
      </c>
      <c r="Q3878">
        <f t="shared" si="60"/>
        <v>141976</v>
      </c>
      <c r="R3878">
        <f>IF(COUNTIF($A$2:A3878,A3878)=1,Q3878,"")</f>
        <v>141976</v>
      </c>
    </row>
    <row r="3879" spans="1:18">
      <c r="A3879" t="s">
        <v>20286</v>
      </c>
      <c r="B3879" t="s">
        <v>4887</v>
      </c>
      <c r="C3879" t="s">
        <v>15021</v>
      </c>
      <c r="D3879" t="s">
        <v>52</v>
      </c>
      <c r="E3879" t="s">
        <v>14517</v>
      </c>
      <c r="F3879" t="s">
        <v>20287</v>
      </c>
      <c r="G3879" t="s">
        <v>90</v>
      </c>
      <c r="H3879" t="s">
        <v>14746</v>
      </c>
      <c r="I3879" t="s">
        <v>1856</v>
      </c>
      <c r="J3879" s="28">
        <v>45709</v>
      </c>
      <c r="K3879" s="28"/>
      <c r="M3879">
        <v>0</v>
      </c>
      <c r="N3879">
        <v>1</v>
      </c>
      <c r="O3879">
        <v>4</v>
      </c>
      <c r="P3879" t="s">
        <v>14516</v>
      </c>
      <c r="Q3879">
        <f t="shared" si="60"/>
        <v>198592</v>
      </c>
      <c r="R3879">
        <f>IF(COUNTIF($A$2:A3879,A3879)=1,Q3879,"")</f>
        <v>198592</v>
      </c>
    </row>
    <row r="3880" spans="1:18">
      <c r="A3880" t="s">
        <v>6194</v>
      </c>
      <c r="B3880" t="s">
        <v>3276</v>
      </c>
      <c r="C3880" t="s">
        <v>3098</v>
      </c>
      <c r="D3880" t="s">
        <v>60</v>
      </c>
      <c r="E3880" t="s">
        <v>14509</v>
      </c>
      <c r="F3880" t="s">
        <v>20288</v>
      </c>
      <c r="G3880" t="s">
        <v>133</v>
      </c>
      <c r="H3880" t="s">
        <v>14630</v>
      </c>
      <c r="I3880" t="s">
        <v>6455</v>
      </c>
      <c r="J3880" s="28">
        <v>45654</v>
      </c>
      <c r="K3880" s="28"/>
      <c r="M3880">
        <v>0</v>
      </c>
      <c r="N3880">
        <v>1</v>
      </c>
      <c r="O3880">
        <v>7.5</v>
      </c>
      <c r="P3880" t="s">
        <v>14550</v>
      </c>
      <c r="Q3880">
        <f t="shared" si="60"/>
        <v>19585</v>
      </c>
      <c r="R3880">
        <f>IF(COUNTIF($A$2:A3880,A3880)=1,Q3880,"")</f>
        <v>19585</v>
      </c>
    </row>
    <row r="3881" spans="1:18">
      <c r="A3881" t="s">
        <v>20289</v>
      </c>
      <c r="B3881" t="s">
        <v>2760</v>
      </c>
      <c r="C3881" t="s">
        <v>17607</v>
      </c>
      <c r="D3881" t="s">
        <v>119</v>
      </c>
      <c r="E3881" t="s">
        <v>14543</v>
      </c>
      <c r="F3881" t="s">
        <v>20290</v>
      </c>
      <c r="G3881" t="s">
        <v>133</v>
      </c>
      <c r="H3881" t="s">
        <v>14580</v>
      </c>
      <c r="I3881" t="s">
        <v>171</v>
      </c>
      <c r="J3881" s="28">
        <v>45509</v>
      </c>
      <c r="K3881" s="28">
        <v>45578</v>
      </c>
      <c r="L3881">
        <v>105</v>
      </c>
      <c r="M3881">
        <v>0</v>
      </c>
      <c r="N3881">
        <v>1</v>
      </c>
      <c r="O3881">
        <v>30.4</v>
      </c>
      <c r="P3881" t="s">
        <v>14507</v>
      </c>
      <c r="Q3881">
        <f t="shared" si="60"/>
        <v>12313</v>
      </c>
      <c r="R3881">
        <f>IF(COUNTIF($A$2:A3881,A3881)=1,Q3881,"")</f>
        <v>12313</v>
      </c>
    </row>
    <row r="3882" spans="1:18">
      <c r="A3882" t="s">
        <v>11140</v>
      </c>
      <c r="B3882" t="s">
        <v>3211</v>
      </c>
      <c r="C3882" t="s">
        <v>15609</v>
      </c>
      <c r="D3882" t="s">
        <v>119</v>
      </c>
      <c r="E3882" t="s">
        <v>14504</v>
      </c>
      <c r="F3882" t="s">
        <v>20291</v>
      </c>
      <c r="G3882" t="s">
        <v>74</v>
      </c>
      <c r="H3882" t="s">
        <v>14540</v>
      </c>
      <c r="I3882" t="s">
        <v>601</v>
      </c>
      <c r="J3882" s="28">
        <v>45703</v>
      </c>
      <c r="K3882" s="28"/>
      <c r="M3882">
        <v>0</v>
      </c>
      <c r="N3882">
        <v>1</v>
      </c>
      <c r="O3882">
        <v>5.0999999999999996</v>
      </c>
      <c r="P3882" t="s">
        <v>14507</v>
      </c>
      <c r="Q3882">
        <f t="shared" si="60"/>
        <v>9812</v>
      </c>
      <c r="R3882">
        <f>IF(COUNTIF($A$2:A3882,A3882)=1,Q3882,"")</f>
        <v>9812</v>
      </c>
    </row>
    <row r="3883" spans="1:18">
      <c r="A3883" t="s">
        <v>20292</v>
      </c>
      <c r="B3883" t="s">
        <v>8970</v>
      </c>
      <c r="C3883" t="s">
        <v>17096</v>
      </c>
      <c r="D3883" t="s">
        <v>119</v>
      </c>
      <c r="E3883" t="s">
        <v>14543</v>
      </c>
      <c r="F3883" t="s">
        <v>20293</v>
      </c>
      <c r="G3883" t="s">
        <v>74</v>
      </c>
      <c r="H3883" t="s">
        <v>14527</v>
      </c>
      <c r="I3883" t="s">
        <v>350</v>
      </c>
      <c r="J3883" s="28">
        <v>45210</v>
      </c>
      <c r="K3883" s="28">
        <v>45193</v>
      </c>
      <c r="L3883">
        <v>104</v>
      </c>
      <c r="M3883">
        <v>0</v>
      </c>
      <c r="N3883">
        <v>1</v>
      </c>
      <c r="P3883" t="s">
        <v>14550</v>
      </c>
      <c r="Q3883">
        <f t="shared" si="60"/>
        <v>9577</v>
      </c>
      <c r="R3883">
        <f>IF(COUNTIF($A$2:A3883,A3883)=1,Q3883,"")</f>
        <v>9577</v>
      </c>
    </row>
    <row r="3884" spans="1:18">
      <c r="A3884" t="s">
        <v>12770</v>
      </c>
      <c r="B3884" t="s">
        <v>5849</v>
      </c>
      <c r="C3884" t="s">
        <v>15857</v>
      </c>
      <c r="D3884" t="s">
        <v>73</v>
      </c>
      <c r="E3884" t="s">
        <v>14558</v>
      </c>
      <c r="F3884" t="s">
        <v>20294</v>
      </c>
      <c r="G3884" t="s">
        <v>80</v>
      </c>
      <c r="H3884" t="s">
        <v>14565</v>
      </c>
      <c r="I3884" t="s">
        <v>1459</v>
      </c>
      <c r="J3884" s="28">
        <v>45179</v>
      </c>
      <c r="K3884" s="28">
        <v>45217</v>
      </c>
      <c r="L3884">
        <v>175</v>
      </c>
      <c r="M3884">
        <v>0</v>
      </c>
      <c r="N3884">
        <v>1</v>
      </c>
      <c r="O3884">
        <v>12.8</v>
      </c>
      <c r="P3884" t="s">
        <v>14507</v>
      </c>
      <c r="Q3884">
        <f t="shared" si="60"/>
        <v>10531</v>
      </c>
      <c r="R3884">
        <f>IF(COUNTIF($A$2:A3884,A3884)=1,Q3884,"")</f>
        <v>10531</v>
      </c>
    </row>
    <row r="3885" spans="1:18">
      <c r="A3885" t="s">
        <v>12103</v>
      </c>
      <c r="B3885" t="s">
        <v>4482</v>
      </c>
      <c r="C3885" t="s">
        <v>15182</v>
      </c>
      <c r="D3885" t="s">
        <v>73</v>
      </c>
      <c r="E3885" t="s">
        <v>14517</v>
      </c>
      <c r="F3885" t="s">
        <v>20295</v>
      </c>
      <c r="G3885" t="s">
        <v>14519</v>
      </c>
      <c r="H3885" t="s">
        <v>14580</v>
      </c>
      <c r="I3885" t="s">
        <v>731</v>
      </c>
      <c r="J3885" s="28">
        <v>45541</v>
      </c>
      <c r="K3885" s="28"/>
      <c r="M3885">
        <v>0</v>
      </c>
      <c r="N3885">
        <v>1</v>
      </c>
      <c r="O3885">
        <v>8.1999999999999993</v>
      </c>
      <c r="P3885" t="s">
        <v>14516</v>
      </c>
      <c r="Q3885">
        <f t="shared" si="60"/>
        <v>35044</v>
      </c>
      <c r="R3885">
        <f>IF(COUNTIF($A$2:A3885,A3885)=1,Q3885,"")</f>
        <v>35044</v>
      </c>
    </row>
    <row r="3886" spans="1:18">
      <c r="A3886" t="s">
        <v>12648</v>
      </c>
      <c r="B3886" t="s">
        <v>4053</v>
      </c>
      <c r="C3886" t="s">
        <v>3098</v>
      </c>
      <c r="D3886" t="s">
        <v>119</v>
      </c>
      <c r="E3886" t="s">
        <v>14543</v>
      </c>
      <c r="F3886" t="s">
        <v>20296</v>
      </c>
      <c r="G3886" t="s">
        <v>133</v>
      </c>
      <c r="H3886" t="s">
        <v>14803</v>
      </c>
      <c r="I3886" t="s">
        <v>4548</v>
      </c>
      <c r="J3886" s="28">
        <v>44895</v>
      </c>
      <c r="K3886" s="28">
        <v>44942</v>
      </c>
      <c r="L3886">
        <v>108</v>
      </c>
      <c r="M3886">
        <v>0</v>
      </c>
      <c r="N3886">
        <v>1</v>
      </c>
      <c r="O3886">
        <v>18.399999999999999</v>
      </c>
      <c r="P3886" t="s">
        <v>14550</v>
      </c>
      <c r="Q3886">
        <f t="shared" si="60"/>
        <v>4226</v>
      </c>
      <c r="R3886">
        <f>IF(COUNTIF($A$2:A3886,A3886)=1,Q3886,"")</f>
        <v>4226</v>
      </c>
    </row>
    <row r="3887" spans="1:18">
      <c r="A3887" t="s">
        <v>20297</v>
      </c>
      <c r="B3887" t="s">
        <v>859</v>
      </c>
      <c r="C3887" t="s">
        <v>17330</v>
      </c>
      <c r="D3887" t="s">
        <v>52</v>
      </c>
      <c r="E3887" t="s">
        <v>14509</v>
      </c>
      <c r="F3887" t="s">
        <v>20298</v>
      </c>
      <c r="G3887" t="s">
        <v>14519</v>
      </c>
      <c r="H3887" t="s">
        <v>14553</v>
      </c>
      <c r="I3887" t="s">
        <v>2240</v>
      </c>
      <c r="J3887" s="28">
        <v>44739</v>
      </c>
      <c r="K3887" s="28"/>
      <c r="M3887">
        <v>0</v>
      </c>
      <c r="N3887">
        <v>1</v>
      </c>
      <c r="O3887">
        <v>4</v>
      </c>
      <c r="P3887" t="s">
        <v>14524</v>
      </c>
      <c r="Q3887">
        <f t="shared" si="60"/>
        <v>67218</v>
      </c>
      <c r="R3887">
        <f>IF(COUNTIF($A$2:A3887,A3887)=1,Q3887,"")</f>
        <v>67218</v>
      </c>
    </row>
    <row r="3888" spans="1:18">
      <c r="A3888" t="s">
        <v>7160</v>
      </c>
      <c r="B3888" t="s">
        <v>3285</v>
      </c>
      <c r="C3888" t="s">
        <v>3098</v>
      </c>
      <c r="D3888" t="s">
        <v>100</v>
      </c>
      <c r="E3888" t="s">
        <v>14590</v>
      </c>
      <c r="F3888" t="s">
        <v>20299</v>
      </c>
      <c r="G3888" t="s">
        <v>133</v>
      </c>
      <c r="H3888" t="s">
        <v>14527</v>
      </c>
      <c r="I3888" t="s">
        <v>675</v>
      </c>
      <c r="J3888" s="28">
        <v>45562</v>
      </c>
      <c r="K3888" s="28"/>
      <c r="M3888">
        <v>0</v>
      </c>
      <c r="N3888">
        <v>1</v>
      </c>
      <c r="P3888" t="s">
        <v>14524</v>
      </c>
      <c r="Q3888">
        <f t="shared" si="60"/>
        <v>5063</v>
      </c>
      <c r="R3888">
        <f>IF(COUNTIF($A$2:A3888,A3888)=1,Q3888,"")</f>
        <v>5063</v>
      </c>
    </row>
    <row r="3889" spans="1:18">
      <c r="A3889" t="s">
        <v>7139</v>
      </c>
      <c r="B3889" t="s">
        <v>2235</v>
      </c>
      <c r="C3889" t="s">
        <v>15031</v>
      </c>
      <c r="D3889" t="s">
        <v>73</v>
      </c>
      <c r="E3889" t="s">
        <v>14543</v>
      </c>
      <c r="F3889" t="s">
        <v>20300</v>
      </c>
      <c r="G3889" t="s">
        <v>90</v>
      </c>
      <c r="H3889" t="s">
        <v>14553</v>
      </c>
      <c r="I3889" t="s">
        <v>2078</v>
      </c>
      <c r="J3889" s="28">
        <v>45674</v>
      </c>
      <c r="K3889" s="28">
        <v>45690</v>
      </c>
      <c r="L3889">
        <v>160</v>
      </c>
      <c r="M3889">
        <v>0</v>
      </c>
      <c r="N3889">
        <v>1</v>
      </c>
      <c r="O3889">
        <v>2.2999999999999998</v>
      </c>
      <c r="P3889" t="s">
        <v>14512</v>
      </c>
      <c r="Q3889">
        <f t="shared" si="60"/>
        <v>18913</v>
      </c>
      <c r="R3889">
        <f>IF(COUNTIF($A$2:A3889,A3889)=1,Q3889,"")</f>
        <v>18913</v>
      </c>
    </row>
    <row r="3890" spans="1:18">
      <c r="A3890" t="s">
        <v>4500</v>
      </c>
      <c r="B3890" t="s">
        <v>1736</v>
      </c>
      <c r="C3890" t="s">
        <v>3098</v>
      </c>
      <c r="D3890" t="s">
        <v>60</v>
      </c>
      <c r="E3890" t="s">
        <v>14590</v>
      </c>
      <c r="F3890" t="s">
        <v>20301</v>
      </c>
      <c r="G3890" t="s">
        <v>67</v>
      </c>
      <c r="H3890" t="s">
        <v>14803</v>
      </c>
      <c r="I3890" t="s">
        <v>6607</v>
      </c>
      <c r="J3890" s="28">
        <v>45481</v>
      </c>
      <c r="K3890" s="28"/>
      <c r="M3890">
        <v>0</v>
      </c>
      <c r="N3890">
        <v>1</v>
      </c>
      <c r="O3890">
        <v>18.100000000000001</v>
      </c>
      <c r="P3890" t="s">
        <v>14516</v>
      </c>
      <c r="Q3890">
        <f t="shared" si="60"/>
        <v>17277</v>
      </c>
      <c r="R3890">
        <f>IF(COUNTIF($A$2:A3890,A3890)=1,Q3890,"")</f>
        <v>17277</v>
      </c>
    </row>
    <row r="3891" spans="1:18">
      <c r="A3891" t="s">
        <v>10325</v>
      </c>
      <c r="B3891" t="s">
        <v>6849</v>
      </c>
      <c r="C3891" t="s">
        <v>16341</v>
      </c>
      <c r="D3891" t="s">
        <v>73</v>
      </c>
      <c r="E3891" t="s">
        <v>14558</v>
      </c>
      <c r="F3891" t="s">
        <v>20302</v>
      </c>
      <c r="G3891" t="s">
        <v>61</v>
      </c>
      <c r="H3891" t="s">
        <v>14619</v>
      </c>
      <c r="I3891" t="s">
        <v>2165</v>
      </c>
      <c r="J3891" s="28">
        <v>45260</v>
      </c>
      <c r="K3891" s="28">
        <v>45313</v>
      </c>
      <c r="L3891">
        <v>104</v>
      </c>
      <c r="M3891">
        <v>0</v>
      </c>
      <c r="N3891">
        <v>1</v>
      </c>
      <c r="O3891">
        <v>27.3</v>
      </c>
      <c r="P3891" t="s">
        <v>14507</v>
      </c>
      <c r="Q3891">
        <f t="shared" si="60"/>
        <v>45260</v>
      </c>
      <c r="R3891">
        <f>IF(COUNTIF($A$2:A3891,A3891)=1,Q3891,"")</f>
        <v>45260</v>
      </c>
    </row>
    <row r="3892" spans="1:18">
      <c r="A3892" t="s">
        <v>6551</v>
      </c>
      <c r="B3892" t="s">
        <v>1578</v>
      </c>
      <c r="C3892" t="s">
        <v>3098</v>
      </c>
      <c r="D3892" t="s">
        <v>60</v>
      </c>
      <c r="E3892" t="s">
        <v>14543</v>
      </c>
      <c r="F3892" t="s">
        <v>20303</v>
      </c>
      <c r="G3892" t="s">
        <v>133</v>
      </c>
      <c r="H3892" t="s">
        <v>14619</v>
      </c>
      <c r="I3892" t="s">
        <v>1835</v>
      </c>
      <c r="J3892" s="28">
        <v>45193</v>
      </c>
      <c r="K3892" s="28">
        <v>45282</v>
      </c>
      <c r="L3892">
        <v>122</v>
      </c>
      <c r="M3892">
        <v>0</v>
      </c>
      <c r="N3892">
        <v>1</v>
      </c>
      <c r="O3892">
        <v>19.5</v>
      </c>
      <c r="P3892" t="s">
        <v>14507</v>
      </c>
      <c r="Q3892">
        <f t="shared" si="60"/>
        <v>5903</v>
      </c>
      <c r="R3892">
        <f>IF(COUNTIF($A$2:A3892,A3892)=1,Q3892,"")</f>
        <v>5903</v>
      </c>
    </row>
    <row r="3893" spans="1:18">
      <c r="A3893" t="s">
        <v>20304</v>
      </c>
      <c r="B3893" t="s">
        <v>1736</v>
      </c>
      <c r="C3893" t="s">
        <v>3098</v>
      </c>
      <c r="D3893" t="s">
        <v>73</v>
      </c>
      <c r="E3893" t="s">
        <v>14522</v>
      </c>
      <c r="F3893" t="s">
        <v>20305</v>
      </c>
      <c r="G3893" t="s">
        <v>133</v>
      </c>
      <c r="H3893" t="s">
        <v>14545</v>
      </c>
      <c r="I3893" t="s">
        <v>316</v>
      </c>
      <c r="J3893" s="28">
        <v>44906</v>
      </c>
      <c r="K3893" s="28"/>
      <c r="M3893">
        <v>0</v>
      </c>
      <c r="N3893">
        <v>1</v>
      </c>
      <c r="P3893" t="s">
        <v>14550</v>
      </c>
      <c r="Q3893">
        <f t="shared" si="60"/>
        <v>10480</v>
      </c>
      <c r="R3893">
        <f>IF(COUNTIF($A$2:A3893,A3893)=1,Q3893,"")</f>
        <v>10480</v>
      </c>
    </row>
    <row r="3894" spans="1:18">
      <c r="A3894" t="s">
        <v>20306</v>
      </c>
      <c r="B3894" t="s">
        <v>6013</v>
      </c>
      <c r="C3894" t="s">
        <v>14727</v>
      </c>
      <c r="D3894" t="s">
        <v>60</v>
      </c>
      <c r="E3894" t="s">
        <v>14522</v>
      </c>
      <c r="F3894" t="s">
        <v>20307</v>
      </c>
      <c r="G3894" t="s">
        <v>133</v>
      </c>
      <c r="H3894" t="s">
        <v>14798</v>
      </c>
      <c r="I3894" t="s">
        <v>865</v>
      </c>
      <c r="J3894" s="28">
        <v>45468</v>
      </c>
      <c r="K3894" s="28"/>
      <c r="M3894">
        <v>0</v>
      </c>
      <c r="N3894">
        <v>1</v>
      </c>
      <c r="O3894">
        <v>5.3</v>
      </c>
      <c r="P3894" t="s">
        <v>14550</v>
      </c>
      <c r="Q3894">
        <f t="shared" si="60"/>
        <v>12219</v>
      </c>
      <c r="R3894">
        <f>IF(COUNTIF($A$2:A3894,A3894)=1,Q3894,"")</f>
        <v>12219</v>
      </c>
    </row>
    <row r="3895" spans="1:18">
      <c r="A3895" t="s">
        <v>11507</v>
      </c>
      <c r="B3895" t="s">
        <v>1704</v>
      </c>
      <c r="C3895" t="s">
        <v>3098</v>
      </c>
      <c r="D3895" t="s">
        <v>73</v>
      </c>
      <c r="E3895" t="s">
        <v>14543</v>
      </c>
      <c r="F3895" t="s">
        <v>20308</v>
      </c>
      <c r="G3895" t="s">
        <v>80</v>
      </c>
      <c r="H3895" t="s">
        <v>14766</v>
      </c>
      <c r="I3895" t="s">
        <v>7556</v>
      </c>
      <c r="J3895" s="28">
        <v>45337</v>
      </c>
      <c r="K3895" s="28">
        <v>45463</v>
      </c>
      <c r="L3895">
        <v>179</v>
      </c>
      <c r="M3895">
        <v>1</v>
      </c>
      <c r="N3895">
        <v>2</v>
      </c>
      <c r="O3895">
        <v>31.4</v>
      </c>
      <c r="P3895" t="s">
        <v>14550</v>
      </c>
      <c r="Q3895">
        <f t="shared" si="60"/>
        <v>41978</v>
      </c>
      <c r="R3895">
        <f>IF(COUNTIF($A$2:A3895,A3895)=1,Q3895,"")</f>
        <v>41978</v>
      </c>
    </row>
    <row r="3896" spans="1:18">
      <c r="A3896" t="s">
        <v>4994</v>
      </c>
      <c r="B3896" t="s">
        <v>3506</v>
      </c>
      <c r="C3896" t="s">
        <v>14962</v>
      </c>
      <c r="D3896" t="s">
        <v>60</v>
      </c>
      <c r="E3896" t="s">
        <v>14509</v>
      </c>
      <c r="F3896" t="s">
        <v>20309</v>
      </c>
      <c r="G3896" t="s">
        <v>74</v>
      </c>
      <c r="H3896" t="s">
        <v>14571</v>
      </c>
      <c r="I3896" t="s">
        <v>294</v>
      </c>
      <c r="J3896" s="28">
        <v>45253</v>
      </c>
      <c r="K3896" s="28"/>
      <c r="M3896">
        <v>0</v>
      </c>
      <c r="N3896">
        <v>1</v>
      </c>
      <c r="O3896">
        <v>23.2</v>
      </c>
      <c r="P3896" t="s">
        <v>14507</v>
      </c>
      <c r="Q3896">
        <f t="shared" si="60"/>
        <v>17747</v>
      </c>
      <c r="R3896">
        <f>IF(COUNTIF($A$2:A3896,A3896)=1,Q3896,"")</f>
        <v>17747</v>
      </c>
    </row>
    <row r="3897" spans="1:18">
      <c r="A3897" t="s">
        <v>20310</v>
      </c>
      <c r="B3897" t="s">
        <v>4784</v>
      </c>
      <c r="C3897" t="s">
        <v>16711</v>
      </c>
      <c r="D3897" t="s">
        <v>60</v>
      </c>
      <c r="E3897" t="s">
        <v>14522</v>
      </c>
      <c r="F3897" t="s">
        <v>18547</v>
      </c>
      <c r="G3897" t="s">
        <v>67</v>
      </c>
      <c r="H3897" t="s">
        <v>14511</v>
      </c>
      <c r="I3897" t="s">
        <v>601</v>
      </c>
      <c r="J3897" s="28">
        <v>45595</v>
      </c>
      <c r="K3897" s="28"/>
      <c r="M3897">
        <v>0</v>
      </c>
      <c r="N3897">
        <v>1</v>
      </c>
      <c r="O3897">
        <v>22.6</v>
      </c>
      <c r="P3897" t="s">
        <v>14516</v>
      </c>
      <c r="Q3897">
        <f t="shared" si="60"/>
        <v>21565</v>
      </c>
      <c r="R3897">
        <f>IF(COUNTIF($A$2:A3897,A3897)=1,Q3897,"")</f>
        <v>21565</v>
      </c>
    </row>
    <row r="3898" spans="1:18">
      <c r="A3898" t="s">
        <v>4699</v>
      </c>
      <c r="B3898" t="s">
        <v>3997</v>
      </c>
      <c r="C3898" t="s">
        <v>15763</v>
      </c>
      <c r="D3898" t="s">
        <v>73</v>
      </c>
      <c r="E3898" t="s">
        <v>14504</v>
      </c>
      <c r="F3898" t="s">
        <v>20311</v>
      </c>
      <c r="G3898" t="s">
        <v>90</v>
      </c>
      <c r="H3898" t="s">
        <v>14592</v>
      </c>
      <c r="I3898" t="s">
        <v>1756</v>
      </c>
      <c r="J3898" s="28">
        <v>44955</v>
      </c>
      <c r="K3898" s="28"/>
      <c r="M3898">
        <v>0</v>
      </c>
      <c r="N3898">
        <v>1</v>
      </c>
      <c r="O3898">
        <v>15</v>
      </c>
      <c r="P3898" t="s">
        <v>14524</v>
      </c>
      <c r="Q3898">
        <f t="shared" si="60"/>
        <v>15654</v>
      </c>
      <c r="R3898">
        <f>IF(COUNTIF($A$2:A3898,A3898)=1,Q3898,"")</f>
        <v>15654</v>
      </c>
    </row>
    <row r="3899" spans="1:18">
      <c r="A3899" t="s">
        <v>20312</v>
      </c>
      <c r="B3899" t="s">
        <v>2094</v>
      </c>
      <c r="C3899" t="s">
        <v>3098</v>
      </c>
      <c r="D3899" t="s">
        <v>52</v>
      </c>
      <c r="E3899" t="s">
        <v>14543</v>
      </c>
      <c r="F3899" t="s">
        <v>20313</v>
      </c>
      <c r="G3899" t="s">
        <v>14519</v>
      </c>
      <c r="H3899" t="s">
        <v>15448</v>
      </c>
      <c r="I3899" t="s">
        <v>827</v>
      </c>
      <c r="J3899" s="28">
        <v>45722</v>
      </c>
      <c r="K3899" s="28">
        <v>45781</v>
      </c>
      <c r="L3899">
        <v>137</v>
      </c>
      <c r="M3899">
        <v>0</v>
      </c>
      <c r="N3899">
        <v>1</v>
      </c>
      <c r="O3899">
        <v>31.1</v>
      </c>
      <c r="P3899" t="s">
        <v>14507</v>
      </c>
      <c r="Q3899">
        <f t="shared" si="60"/>
        <v>72771</v>
      </c>
      <c r="R3899">
        <f>IF(COUNTIF($A$2:A3899,A3899)=1,Q3899,"")</f>
        <v>72771</v>
      </c>
    </row>
    <row r="3900" spans="1:18">
      <c r="A3900" t="s">
        <v>20314</v>
      </c>
      <c r="B3900" t="s">
        <v>2268</v>
      </c>
      <c r="C3900" t="s">
        <v>3098</v>
      </c>
      <c r="D3900" t="s">
        <v>60</v>
      </c>
      <c r="E3900" t="s">
        <v>14590</v>
      </c>
      <c r="F3900" t="s">
        <v>20315</v>
      </c>
      <c r="G3900" t="s">
        <v>53</v>
      </c>
      <c r="H3900" t="s">
        <v>14630</v>
      </c>
      <c r="I3900" t="s">
        <v>777</v>
      </c>
      <c r="J3900" s="28">
        <v>45539</v>
      </c>
      <c r="K3900" s="28"/>
      <c r="M3900">
        <v>0</v>
      </c>
      <c r="N3900">
        <v>1</v>
      </c>
      <c r="O3900">
        <v>25.8</v>
      </c>
      <c r="P3900" t="s">
        <v>14524</v>
      </c>
      <c r="Q3900">
        <f t="shared" si="60"/>
        <v>8849</v>
      </c>
      <c r="R3900">
        <f>IF(COUNTIF($A$2:A3900,A3900)=1,Q3900,"")</f>
        <v>8849</v>
      </c>
    </row>
    <row r="3901" spans="1:18">
      <c r="A3901" t="s">
        <v>4614</v>
      </c>
      <c r="B3901" t="s">
        <v>2550</v>
      </c>
      <c r="C3901" t="s">
        <v>14773</v>
      </c>
      <c r="D3901" t="s">
        <v>60</v>
      </c>
      <c r="E3901" t="s">
        <v>14543</v>
      </c>
      <c r="F3901" t="s">
        <v>20316</v>
      </c>
      <c r="G3901" t="s">
        <v>80</v>
      </c>
      <c r="H3901" t="s">
        <v>14549</v>
      </c>
      <c r="I3901" t="s">
        <v>784</v>
      </c>
      <c r="J3901" s="28">
        <v>45394</v>
      </c>
      <c r="K3901" s="28">
        <v>45340</v>
      </c>
      <c r="L3901">
        <v>92</v>
      </c>
      <c r="M3901">
        <v>0</v>
      </c>
      <c r="N3901">
        <v>1</v>
      </c>
      <c r="O3901">
        <v>27.9</v>
      </c>
      <c r="P3901" t="s">
        <v>14516</v>
      </c>
      <c r="Q3901">
        <f t="shared" si="60"/>
        <v>13724</v>
      </c>
      <c r="R3901">
        <f>IF(COUNTIF($A$2:A3901,A3901)=1,Q3901,"")</f>
        <v>13724</v>
      </c>
    </row>
    <row r="3902" spans="1:18">
      <c r="A3902" t="s">
        <v>20317</v>
      </c>
      <c r="B3902" t="s">
        <v>5819</v>
      </c>
      <c r="C3902" t="s">
        <v>15275</v>
      </c>
      <c r="D3902" t="s">
        <v>100</v>
      </c>
      <c r="E3902" t="s">
        <v>14517</v>
      </c>
      <c r="F3902" t="s">
        <v>20318</v>
      </c>
      <c r="G3902" t="s">
        <v>74</v>
      </c>
      <c r="H3902" t="s">
        <v>15213</v>
      </c>
      <c r="I3902" t="s">
        <v>2738</v>
      </c>
      <c r="J3902" s="28">
        <v>45603</v>
      </c>
      <c r="K3902" s="28"/>
      <c r="M3902">
        <v>0</v>
      </c>
      <c r="N3902">
        <v>1</v>
      </c>
      <c r="O3902">
        <v>29.9</v>
      </c>
      <c r="P3902" t="s">
        <v>14507</v>
      </c>
      <c r="Q3902">
        <f t="shared" si="60"/>
        <v>7956</v>
      </c>
      <c r="R3902">
        <f>IF(COUNTIF($A$2:A3902,A3902)=1,Q3902,"")</f>
        <v>7956</v>
      </c>
    </row>
    <row r="3903" spans="1:18">
      <c r="A3903" t="s">
        <v>4915</v>
      </c>
      <c r="B3903" t="s">
        <v>4679</v>
      </c>
      <c r="C3903" t="s">
        <v>3098</v>
      </c>
      <c r="D3903" t="s">
        <v>60</v>
      </c>
      <c r="E3903" t="s">
        <v>14590</v>
      </c>
      <c r="F3903" t="s">
        <v>20319</v>
      </c>
      <c r="G3903" t="s">
        <v>14588</v>
      </c>
      <c r="H3903" t="s">
        <v>16050</v>
      </c>
      <c r="I3903" t="s">
        <v>1195</v>
      </c>
      <c r="J3903" s="28">
        <v>45447</v>
      </c>
      <c r="K3903" s="28"/>
      <c r="M3903">
        <v>0</v>
      </c>
      <c r="N3903">
        <v>1</v>
      </c>
      <c r="O3903">
        <v>9.5</v>
      </c>
      <c r="P3903" t="s">
        <v>14507</v>
      </c>
      <c r="Q3903">
        <f t="shared" si="60"/>
        <v>19085</v>
      </c>
      <c r="R3903">
        <f>IF(COUNTIF($A$2:A3903,A3903)=1,Q3903,"")</f>
        <v>19085</v>
      </c>
    </row>
    <row r="3904" spans="1:18">
      <c r="A3904" t="s">
        <v>20320</v>
      </c>
      <c r="B3904" t="s">
        <v>4406</v>
      </c>
      <c r="C3904" t="s">
        <v>14998</v>
      </c>
      <c r="D3904" t="s">
        <v>73</v>
      </c>
      <c r="E3904" t="s">
        <v>14558</v>
      </c>
      <c r="F3904" t="s">
        <v>20321</v>
      </c>
      <c r="G3904" t="s">
        <v>61</v>
      </c>
      <c r="H3904" t="s">
        <v>14580</v>
      </c>
      <c r="I3904" t="s">
        <v>5690</v>
      </c>
      <c r="J3904" s="28">
        <v>45461</v>
      </c>
      <c r="K3904" s="28">
        <v>45518</v>
      </c>
      <c r="L3904">
        <v>196</v>
      </c>
      <c r="M3904">
        <v>0</v>
      </c>
      <c r="N3904">
        <v>1</v>
      </c>
      <c r="O3904">
        <v>15.2</v>
      </c>
      <c r="P3904" t="s">
        <v>14524</v>
      </c>
      <c r="Q3904">
        <f t="shared" si="60"/>
        <v>29423</v>
      </c>
      <c r="R3904">
        <f>IF(COUNTIF($A$2:A3904,A3904)=1,Q3904,"")</f>
        <v>29423</v>
      </c>
    </row>
    <row r="3905" spans="1:18">
      <c r="A3905" t="s">
        <v>20322</v>
      </c>
      <c r="B3905" t="s">
        <v>5545</v>
      </c>
      <c r="C3905" t="s">
        <v>14642</v>
      </c>
      <c r="D3905" t="s">
        <v>60</v>
      </c>
      <c r="E3905" t="s">
        <v>14504</v>
      </c>
      <c r="F3905" t="s">
        <v>20323</v>
      </c>
      <c r="G3905" t="s">
        <v>53</v>
      </c>
      <c r="H3905" t="s">
        <v>14574</v>
      </c>
      <c r="I3905" t="s">
        <v>258</v>
      </c>
      <c r="J3905" s="28">
        <v>44998</v>
      </c>
      <c r="K3905" s="28"/>
      <c r="M3905">
        <v>0</v>
      </c>
      <c r="N3905">
        <v>1</v>
      </c>
      <c r="O3905">
        <v>17.2</v>
      </c>
      <c r="P3905" t="s">
        <v>14550</v>
      </c>
      <c r="Q3905">
        <f t="shared" si="60"/>
        <v>15880</v>
      </c>
      <c r="R3905">
        <f>IF(COUNTIF($A$2:A3905,A3905)=1,Q3905,"")</f>
        <v>15880</v>
      </c>
    </row>
    <row r="3906" spans="1:18">
      <c r="A3906" t="s">
        <v>8810</v>
      </c>
      <c r="B3906" t="s">
        <v>945</v>
      </c>
      <c r="C3906" t="s">
        <v>3098</v>
      </c>
      <c r="D3906" t="s">
        <v>119</v>
      </c>
      <c r="E3906" t="s">
        <v>14504</v>
      </c>
      <c r="F3906" t="s">
        <v>14529</v>
      </c>
      <c r="G3906" t="s">
        <v>67</v>
      </c>
      <c r="H3906" t="s">
        <v>15505</v>
      </c>
      <c r="I3906" t="s">
        <v>1828</v>
      </c>
      <c r="J3906" s="28">
        <v>44890</v>
      </c>
      <c r="K3906" s="28"/>
      <c r="M3906">
        <v>0</v>
      </c>
      <c r="N3906">
        <v>1</v>
      </c>
      <c r="O3906">
        <v>6.8</v>
      </c>
      <c r="P3906" t="s">
        <v>14550</v>
      </c>
      <c r="Q3906">
        <f t="shared" ref="Q3906:Q3969" si="61">IFERROR(IF(RIGHT(UPPER(TRIM(F3906)),1)="K",VALUE(SUBSTITUTE(SUBSTITUTE(LEFT(TRIM(F3906),LEN(TRIM(F3906))-1),"$",""),",",""))*1000,IF(RIGHT(UPPER(TRIM(F3906)),1)="M",VALUE(SUBSTITUTE(SUBSTITUTE(LEFT(TRIM(F3906),LEN(TRIM(F3906))-1),"$",""),",",""))*1000000,VALUE(SUBSTITUTE(SUBSTITUTE(TRIM(F3906),"$",""),",","")))),"")</f>
        <v>7000</v>
      </c>
      <c r="R3906">
        <f>IF(COUNTIF($A$2:A3906,A3906)=1,Q3906,"")</f>
        <v>7000</v>
      </c>
    </row>
    <row r="3907" spans="1:18">
      <c r="A3907" t="s">
        <v>20324</v>
      </c>
      <c r="B3907" t="s">
        <v>3613</v>
      </c>
      <c r="C3907" t="s">
        <v>16700</v>
      </c>
      <c r="D3907" t="s">
        <v>100</v>
      </c>
      <c r="E3907" t="s">
        <v>14558</v>
      </c>
      <c r="F3907" t="s">
        <v>20325</v>
      </c>
      <c r="G3907" t="s">
        <v>80</v>
      </c>
      <c r="H3907" t="s">
        <v>14574</v>
      </c>
      <c r="I3907" t="s">
        <v>1611</v>
      </c>
      <c r="J3907" s="28">
        <v>45765</v>
      </c>
      <c r="K3907" s="28">
        <v>45650</v>
      </c>
      <c r="L3907">
        <v>30</v>
      </c>
      <c r="M3907">
        <v>0</v>
      </c>
      <c r="N3907">
        <v>1</v>
      </c>
      <c r="O3907">
        <v>10.1</v>
      </c>
      <c r="P3907" t="s">
        <v>14550</v>
      </c>
      <c r="Q3907">
        <f t="shared" si="61"/>
        <v>8140</v>
      </c>
      <c r="R3907">
        <f>IF(COUNTIF($A$2:A3907,A3907)=1,Q3907,"")</f>
        <v>8140</v>
      </c>
    </row>
    <row r="3908" spans="1:18">
      <c r="A3908" t="s">
        <v>10233</v>
      </c>
      <c r="B3908" t="s">
        <v>3944</v>
      </c>
      <c r="C3908" t="s">
        <v>3098</v>
      </c>
      <c r="D3908" t="s">
        <v>73</v>
      </c>
      <c r="E3908" t="s">
        <v>14504</v>
      </c>
      <c r="F3908" t="s">
        <v>20326</v>
      </c>
      <c r="G3908" t="s">
        <v>14588</v>
      </c>
      <c r="H3908" t="s">
        <v>14530</v>
      </c>
      <c r="I3908" t="s">
        <v>5805</v>
      </c>
      <c r="J3908" s="28">
        <v>44706</v>
      </c>
      <c r="K3908" s="28"/>
      <c r="M3908">
        <v>0</v>
      </c>
      <c r="N3908">
        <v>1</v>
      </c>
      <c r="O3908">
        <v>9.6</v>
      </c>
      <c r="P3908" t="s">
        <v>14516</v>
      </c>
      <c r="Q3908">
        <f t="shared" si="61"/>
        <v>10022</v>
      </c>
      <c r="R3908">
        <f>IF(COUNTIF($A$2:A3908,A3908)=1,Q3908,"")</f>
        <v>10022</v>
      </c>
    </row>
    <row r="3909" spans="1:18">
      <c r="A3909" t="s">
        <v>20327</v>
      </c>
      <c r="B3909" t="s">
        <v>11597</v>
      </c>
      <c r="C3909" t="s">
        <v>15618</v>
      </c>
      <c r="D3909" t="s">
        <v>60</v>
      </c>
      <c r="E3909" t="s">
        <v>14522</v>
      </c>
      <c r="F3909" t="s">
        <v>20328</v>
      </c>
      <c r="G3909" t="s">
        <v>90</v>
      </c>
      <c r="H3909" t="s">
        <v>14540</v>
      </c>
      <c r="I3909" t="s">
        <v>1618</v>
      </c>
      <c r="J3909" s="28">
        <v>44995</v>
      </c>
      <c r="K3909" s="28"/>
      <c r="M3909">
        <v>0</v>
      </c>
      <c r="N3909">
        <v>1</v>
      </c>
      <c r="P3909" t="s">
        <v>14550</v>
      </c>
      <c r="Q3909">
        <f t="shared" si="61"/>
        <v>12524</v>
      </c>
      <c r="R3909">
        <f>IF(COUNTIF($A$2:A3909,A3909)=1,Q3909,"")</f>
        <v>12524</v>
      </c>
    </row>
    <row r="3910" spans="1:18">
      <c r="A3910" t="s">
        <v>4971</v>
      </c>
      <c r="B3910" t="s">
        <v>1172</v>
      </c>
      <c r="C3910" t="s">
        <v>3098</v>
      </c>
      <c r="D3910" t="s">
        <v>73</v>
      </c>
      <c r="E3910" t="s">
        <v>14558</v>
      </c>
      <c r="F3910" t="s">
        <v>20329</v>
      </c>
      <c r="G3910" t="s">
        <v>133</v>
      </c>
      <c r="H3910" t="s">
        <v>14527</v>
      </c>
      <c r="I3910" t="s">
        <v>1209</v>
      </c>
      <c r="J3910" s="28">
        <v>44738</v>
      </c>
      <c r="K3910" s="28">
        <v>44814</v>
      </c>
      <c r="L3910">
        <v>114</v>
      </c>
      <c r="M3910">
        <v>0</v>
      </c>
      <c r="N3910">
        <v>1</v>
      </c>
      <c r="O3910">
        <v>33.4</v>
      </c>
      <c r="P3910" t="s">
        <v>14507</v>
      </c>
      <c r="Q3910">
        <f t="shared" si="61"/>
        <v>18033</v>
      </c>
      <c r="R3910">
        <f>IF(COUNTIF($A$2:A3910,A3910)=1,Q3910,"")</f>
        <v>18033</v>
      </c>
    </row>
    <row r="3911" spans="1:18">
      <c r="A3911" t="s">
        <v>20330</v>
      </c>
      <c r="B3911" t="s">
        <v>6408</v>
      </c>
      <c r="C3911" t="s">
        <v>3098</v>
      </c>
      <c r="D3911" t="s">
        <v>52</v>
      </c>
      <c r="E3911" t="s">
        <v>14504</v>
      </c>
      <c r="F3911" t="s">
        <v>20331</v>
      </c>
      <c r="G3911" t="s">
        <v>90</v>
      </c>
      <c r="H3911" t="s">
        <v>14682</v>
      </c>
      <c r="I3911" t="s">
        <v>629</v>
      </c>
      <c r="J3911" s="28">
        <v>44908</v>
      </c>
      <c r="K3911" s="28"/>
      <c r="M3911">
        <v>0</v>
      </c>
      <c r="N3911">
        <v>1</v>
      </c>
      <c r="O3911">
        <v>8.4</v>
      </c>
      <c r="P3911" t="s">
        <v>14512</v>
      </c>
      <c r="Q3911">
        <f t="shared" si="61"/>
        <v>179073</v>
      </c>
      <c r="R3911">
        <f>IF(COUNTIF($A$2:A3911,A3911)=1,Q3911,"")</f>
        <v>179073</v>
      </c>
    </row>
    <row r="3912" spans="1:18">
      <c r="A3912" t="s">
        <v>12282</v>
      </c>
      <c r="B3912" t="s">
        <v>5196</v>
      </c>
      <c r="C3912" t="s">
        <v>3098</v>
      </c>
      <c r="D3912" t="s">
        <v>52</v>
      </c>
      <c r="E3912" t="s">
        <v>14590</v>
      </c>
      <c r="F3912" t="s">
        <v>20332</v>
      </c>
      <c r="G3912" t="s">
        <v>80</v>
      </c>
      <c r="H3912" t="s">
        <v>14530</v>
      </c>
      <c r="I3912" t="s">
        <v>857</v>
      </c>
      <c r="J3912" s="28">
        <v>45691</v>
      </c>
      <c r="K3912" s="28"/>
      <c r="M3912">
        <v>0</v>
      </c>
      <c r="N3912">
        <v>1</v>
      </c>
      <c r="O3912">
        <v>3.5</v>
      </c>
      <c r="P3912" t="s">
        <v>14507</v>
      </c>
      <c r="Q3912">
        <f t="shared" si="61"/>
        <v>50000</v>
      </c>
      <c r="R3912">
        <f>IF(COUNTIF($A$2:A3912,A3912)=1,Q3912,"")</f>
        <v>50000</v>
      </c>
    </row>
    <row r="3913" spans="1:18">
      <c r="A3913" t="s">
        <v>7645</v>
      </c>
      <c r="B3913" t="s">
        <v>4891</v>
      </c>
      <c r="C3913" t="s">
        <v>15338</v>
      </c>
      <c r="D3913" t="s">
        <v>100</v>
      </c>
      <c r="E3913" t="s">
        <v>14558</v>
      </c>
      <c r="F3913" t="s">
        <v>20333</v>
      </c>
      <c r="G3913" t="s">
        <v>67</v>
      </c>
      <c r="H3913" t="s">
        <v>14549</v>
      </c>
      <c r="I3913" t="s">
        <v>2729</v>
      </c>
      <c r="J3913" s="28">
        <v>45120</v>
      </c>
      <c r="K3913" s="28">
        <v>45199</v>
      </c>
      <c r="L3913">
        <v>150</v>
      </c>
      <c r="M3913">
        <v>0</v>
      </c>
      <c r="N3913">
        <v>1</v>
      </c>
      <c r="O3913">
        <v>26.7</v>
      </c>
      <c r="P3913" t="s">
        <v>14512</v>
      </c>
      <c r="Q3913">
        <f t="shared" si="61"/>
        <v>4795</v>
      </c>
      <c r="R3913">
        <f>IF(COUNTIF($A$2:A3913,A3913)=1,Q3913,"")</f>
        <v>4795</v>
      </c>
    </row>
    <row r="3914" spans="1:18">
      <c r="A3914" t="s">
        <v>10833</v>
      </c>
      <c r="B3914" t="s">
        <v>5249</v>
      </c>
      <c r="C3914" t="s">
        <v>3098</v>
      </c>
      <c r="D3914" t="s">
        <v>60</v>
      </c>
      <c r="E3914" t="s">
        <v>14509</v>
      </c>
      <c r="F3914" t="s">
        <v>20334</v>
      </c>
      <c r="G3914" t="s">
        <v>67</v>
      </c>
      <c r="H3914" t="s">
        <v>14682</v>
      </c>
      <c r="I3914" t="s">
        <v>2000</v>
      </c>
      <c r="J3914" s="28">
        <v>45402</v>
      </c>
      <c r="K3914" s="28"/>
      <c r="M3914">
        <v>0</v>
      </c>
      <c r="N3914">
        <v>1</v>
      </c>
      <c r="P3914" t="s">
        <v>14512</v>
      </c>
      <c r="Q3914">
        <f t="shared" si="61"/>
        <v>7627</v>
      </c>
      <c r="R3914">
        <f>IF(COUNTIF($A$2:A3914,A3914)=1,Q3914,"")</f>
        <v>7627</v>
      </c>
    </row>
    <row r="3915" spans="1:18">
      <c r="A3915" t="s">
        <v>20335</v>
      </c>
      <c r="B3915" t="s">
        <v>9307</v>
      </c>
      <c r="C3915" t="s">
        <v>15106</v>
      </c>
      <c r="D3915" t="s">
        <v>73</v>
      </c>
      <c r="E3915" t="s">
        <v>14504</v>
      </c>
      <c r="F3915" t="s">
        <v>20336</v>
      </c>
      <c r="G3915" t="s">
        <v>133</v>
      </c>
      <c r="H3915" t="s">
        <v>14549</v>
      </c>
      <c r="I3915" t="s">
        <v>124</v>
      </c>
      <c r="J3915" s="28">
        <v>45001</v>
      </c>
      <c r="K3915" s="28"/>
      <c r="M3915">
        <v>0</v>
      </c>
      <c r="N3915">
        <v>1</v>
      </c>
      <c r="O3915">
        <v>24.8</v>
      </c>
      <c r="P3915" t="s">
        <v>14512</v>
      </c>
      <c r="Q3915">
        <f t="shared" si="61"/>
        <v>13154</v>
      </c>
      <c r="R3915">
        <f>IF(COUNTIF($A$2:A3915,A3915)=1,Q3915,"")</f>
        <v>13154</v>
      </c>
    </row>
    <row r="3916" spans="1:18">
      <c r="A3916" t="s">
        <v>6919</v>
      </c>
      <c r="B3916" t="s">
        <v>2149</v>
      </c>
      <c r="C3916" t="s">
        <v>3098</v>
      </c>
      <c r="D3916" t="s">
        <v>60</v>
      </c>
      <c r="E3916" t="s">
        <v>14543</v>
      </c>
      <c r="F3916" t="s">
        <v>20337</v>
      </c>
      <c r="G3916" t="s">
        <v>74</v>
      </c>
      <c r="H3916" t="s">
        <v>14580</v>
      </c>
      <c r="I3916" t="s">
        <v>564</v>
      </c>
      <c r="J3916" s="28">
        <v>45454</v>
      </c>
      <c r="K3916" s="28">
        <v>45501</v>
      </c>
      <c r="L3916">
        <v>67</v>
      </c>
      <c r="M3916">
        <v>0</v>
      </c>
      <c r="N3916">
        <v>1</v>
      </c>
      <c r="O3916">
        <v>7.6</v>
      </c>
      <c r="P3916" t="s">
        <v>14512</v>
      </c>
      <c r="Q3916">
        <f t="shared" si="61"/>
        <v>7573</v>
      </c>
      <c r="R3916">
        <f>IF(COUNTIF($A$2:A3916,A3916)=1,Q3916,"")</f>
        <v>7573</v>
      </c>
    </row>
    <row r="3917" spans="1:18">
      <c r="A3917" t="s">
        <v>20338</v>
      </c>
      <c r="B3917" t="s">
        <v>2485</v>
      </c>
      <c r="C3917" t="s">
        <v>15338</v>
      </c>
      <c r="D3917" t="s">
        <v>52</v>
      </c>
      <c r="E3917" t="s">
        <v>14590</v>
      </c>
      <c r="F3917" t="s">
        <v>20339</v>
      </c>
      <c r="G3917" t="s">
        <v>67</v>
      </c>
      <c r="H3917" t="s">
        <v>14639</v>
      </c>
      <c r="I3917" t="s">
        <v>1049</v>
      </c>
      <c r="J3917" s="28">
        <v>45535</v>
      </c>
      <c r="K3917" s="28"/>
      <c r="M3917">
        <v>0</v>
      </c>
      <c r="N3917">
        <v>1</v>
      </c>
      <c r="O3917">
        <v>30.2</v>
      </c>
      <c r="P3917" t="s">
        <v>14507</v>
      </c>
      <c r="Q3917">
        <f t="shared" si="61"/>
        <v>62607</v>
      </c>
      <c r="R3917">
        <f>IF(COUNTIF($A$2:A3917,A3917)=1,Q3917,"")</f>
        <v>62607</v>
      </c>
    </row>
    <row r="3918" spans="1:18">
      <c r="A3918" t="s">
        <v>8195</v>
      </c>
      <c r="B3918" t="s">
        <v>3806</v>
      </c>
      <c r="C3918" t="s">
        <v>3098</v>
      </c>
      <c r="D3918" t="s">
        <v>119</v>
      </c>
      <c r="E3918" t="s">
        <v>14517</v>
      </c>
      <c r="F3918" t="s">
        <v>20340</v>
      </c>
      <c r="G3918" t="s">
        <v>74</v>
      </c>
      <c r="H3918" t="s">
        <v>15333</v>
      </c>
      <c r="I3918" t="s">
        <v>248</v>
      </c>
      <c r="J3918" s="28">
        <v>45721</v>
      </c>
      <c r="K3918" s="28"/>
      <c r="M3918">
        <v>0</v>
      </c>
      <c r="N3918">
        <v>1</v>
      </c>
      <c r="O3918">
        <v>30.3</v>
      </c>
      <c r="P3918" t="s">
        <v>14524</v>
      </c>
      <c r="Q3918">
        <f t="shared" si="61"/>
        <v>13959</v>
      </c>
      <c r="R3918">
        <f>IF(COUNTIF($A$2:A3918,A3918)=1,Q3918,"")</f>
        <v>13959</v>
      </c>
    </row>
    <row r="3919" spans="1:18">
      <c r="A3919" t="s">
        <v>12416</v>
      </c>
      <c r="B3919" t="s">
        <v>945</v>
      </c>
      <c r="C3919" t="s">
        <v>15054</v>
      </c>
      <c r="D3919" t="s">
        <v>100</v>
      </c>
      <c r="E3919" t="s">
        <v>14543</v>
      </c>
      <c r="F3919" t="s">
        <v>20341</v>
      </c>
      <c r="G3919" t="s">
        <v>14588</v>
      </c>
      <c r="H3919" t="s">
        <v>14788</v>
      </c>
      <c r="I3919" t="s">
        <v>799</v>
      </c>
      <c r="J3919" s="28">
        <v>44906</v>
      </c>
      <c r="K3919" s="28">
        <v>44856</v>
      </c>
      <c r="L3919">
        <v>101</v>
      </c>
      <c r="M3919">
        <v>0</v>
      </c>
      <c r="N3919">
        <v>1</v>
      </c>
      <c r="O3919">
        <v>9.5</v>
      </c>
      <c r="P3919" t="s">
        <v>14550</v>
      </c>
      <c r="Q3919">
        <f t="shared" si="61"/>
        <v>3518</v>
      </c>
      <c r="R3919">
        <f>IF(COUNTIF($A$2:A3919,A3919)=1,Q3919,"")</f>
        <v>3518</v>
      </c>
    </row>
    <row r="3920" spans="1:18">
      <c r="A3920" t="s">
        <v>20342</v>
      </c>
      <c r="B3920" t="s">
        <v>2706</v>
      </c>
      <c r="C3920" t="s">
        <v>15589</v>
      </c>
      <c r="D3920" t="s">
        <v>60</v>
      </c>
      <c r="E3920" t="s">
        <v>14522</v>
      </c>
      <c r="F3920" t="s">
        <v>20343</v>
      </c>
      <c r="G3920" t="s">
        <v>61</v>
      </c>
      <c r="H3920" t="s">
        <v>14639</v>
      </c>
      <c r="I3920" t="s">
        <v>167</v>
      </c>
      <c r="J3920" s="28">
        <v>44749</v>
      </c>
      <c r="K3920" s="28"/>
      <c r="M3920">
        <v>0</v>
      </c>
      <c r="N3920">
        <v>1</v>
      </c>
      <c r="O3920">
        <v>14.2</v>
      </c>
      <c r="P3920" t="s">
        <v>14550</v>
      </c>
      <c r="Q3920">
        <f t="shared" si="61"/>
        <v>18908</v>
      </c>
      <c r="R3920">
        <f>IF(COUNTIF($A$2:A3920,A3920)=1,Q3920,"")</f>
        <v>18908</v>
      </c>
    </row>
    <row r="3921" spans="1:18">
      <c r="A3921" t="s">
        <v>12365</v>
      </c>
      <c r="B3921" t="s">
        <v>844</v>
      </c>
      <c r="C3921" t="s">
        <v>16470</v>
      </c>
      <c r="D3921" t="s">
        <v>73</v>
      </c>
      <c r="E3921" t="s">
        <v>14517</v>
      </c>
      <c r="F3921" t="s">
        <v>20344</v>
      </c>
      <c r="G3921" t="s">
        <v>133</v>
      </c>
      <c r="H3921" t="s">
        <v>14506</v>
      </c>
      <c r="I3921" t="s">
        <v>2065</v>
      </c>
      <c r="J3921" s="28">
        <v>45099</v>
      </c>
      <c r="K3921" s="28"/>
      <c r="M3921">
        <v>0</v>
      </c>
      <c r="N3921">
        <v>1</v>
      </c>
      <c r="O3921">
        <v>31.4</v>
      </c>
      <c r="P3921" t="s">
        <v>14524</v>
      </c>
      <c r="Q3921">
        <f t="shared" si="61"/>
        <v>45963</v>
      </c>
      <c r="R3921">
        <f>IF(COUNTIF($A$2:A3921,A3921)=1,Q3921,"")</f>
        <v>45963</v>
      </c>
    </row>
    <row r="3922" spans="1:18">
      <c r="A3922" t="s">
        <v>4014</v>
      </c>
      <c r="B3922" t="s">
        <v>3418</v>
      </c>
      <c r="C3922" t="s">
        <v>3098</v>
      </c>
      <c r="D3922" t="s">
        <v>52</v>
      </c>
      <c r="E3922" t="s">
        <v>14522</v>
      </c>
      <c r="F3922" t="s">
        <v>20345</v>
      </c>
      <c r="G3922" t="s">
        <v>80</v>
      </c>
      <c r="H3922" t="s">
        <v>14511</v>
      </c>
      <c r="I3922" t="s">
        <v>1068</v>
      </c>
      <c r="J3922" s="28">
        <v>44902</v>
      </c>
      <c r="K3922" s="28"/>
      <c r="M3922">
        <v>0</v>
      </c>
      <c r="N3922">
        <v>1</v>
      </c>
      <c r="O3922">
        <v>4.2</v>
      </c>
      <c r="P3922" t="s">
        <v>14512</v>
      </c>
      <c r="Q3922">
        <f t="shared" si="61"/>
        <v>73526</v>
      </c>
      <c r="R3922">
        <f>IF(COUNTIF($A$2:A3922,A3922)=1,Q3922,"")</f>
        <v>73526</v>
      </c>
    </row>
    <row r="3923" spans="1:18">
      <c r="A3923" t="s">
        <v>20346</v>
      </c>
      <c r="B3923" t="s">
        <v>2788</v>
      </c>
      <c r="C3923" t="s">
        <v>3098</v>
      </c>
      <c r="D3923" t="s">
        <v>52</v>
      </c>
      <c r="E3923" t="s">
        <v>14509</v>
      </c>
      <c r="F3923" t="s">
        <v>20347</v>
      </c>
      <c r="G3923" t="s">
        <v>53</v>
      </c>
      <c r="H3923" t="s">
        <v>14692</v>
      </c>
      <c r="I3923" t="s">
        <v>354</v>
      </c>
      <c r="J3923" s="28">
        <v>45385</v>
      </c>
      <c r="K3923" s="28"/>
      <c r="M3923">
        <v>0</v>
      </c>
      <c r="N3923">
        <v>1</v>
      </c>
      <c r="O3923">
        <v>5.9</v>
      </c>
      <c r="P3923" t="s">
        <v>14512</v>
      </c>
      <c r="Q3923">
        <f t="shared" si="61"/>
        <v>214887</v>
      </c>
      <c r="R3923">
        <f>IF(COUNTIF($A$2:A3923,A3923)=1,Q3923,"")</f>
        <v>214887</v>
      </c>
    </row>
    <row r="3924" spans="1:18">
      <c r="A3924" t="s">
        <v>20348</v>
      </c>
      <c r="B3924" t="s">
        <v>2127</v>
      </c>
      <c r="C3924" t="s">
        <v>14883</v>
      </c>
      <c r="D3924" t="s">
        <v>100</v>
      </c>
      <c r="E3924" t="s">
        <v>14590</v>
      </c>
      <c r="F3924" t="s">
        <v>14529</v>
      </c>
      <c r="G3924" t="s">
        <v>14519</v>
      </c>
      <c r="H3924" t="s">
        <v>14568</v>
      </c>
      <c r="I3924" t="s">
        <v>5557</v>
      </c>
      <c r="J3924" s="28">
        <v>45611</v>
      </c>
      <c r="K3924" s="28"/>
      <c r="M3924">
        <v>0</v>
      </c>
      <c r="N3924">
        <v>1</v>
      </c>
      <c r="O3924">
        <v>1.8</v>
      </c>
      <c r="P3924" t="s">
        <v>14550</v>
      </c>
      <c r="Q3924">
        <f t="shared" si="61"/>
        <v>7000</v>
      </c>
      <c r="R3924">
        <f>IF(COUNTIF($A$2:A3924,A3924)=1,Q3924,"")</f>
        <v>7000</v>
      </c>
    </row>
    <row r="3925" spans="1:18">
      <c r="A3925" t="s">
        <v>20349</v>
      </c>
      <c r="B3925" t="s">
        <v>2852</v>
      </c>
      <c r="C3925" t="s">
        <v>16341</v>
      </c>
      <c r="D3925" t="s">
        <v>73</v>
      </c>
      <c r="E3925" t="s">
        <v>14543</v>
      </c>
      <c r="F3925" t="s">
        <v>20350</v>
      </c>
      <c r="G3925" t="s">
        <v>90</v>
      </c>
      <c r="H3925" t="s">
        <v>14639</v>
      </c>
      <c r="I3925" t="s">
        <v>2941</v>
      </c>
      <c r="J3925" s="28">
        <v>45728</v>
      </c>
      <c r="K3925" s="28">
        <v>45755</v>
      </c>
      <c r="L3925">
        <v>113</v>
      </c>
      <c r="M3925">
        <v>1</v>
      </c>
      <c r="N3925">
        <v>2</v>
      </c>
      <c r="O3925">
        <v>24.6</v>
      </c>
      <c r="P3925" t="s">
        <v>14524</v>
      </c>
      <c r="Q3925">
        <f t="shared" si="61"/>
        <v>46460</v>
      </c>
      <c r="R3925">
        <f>IF(COUNTIF($A$2:A3925,A3925)=1,Q3925,"")</f>
        <v>46460</v>
      </c>
    </row>
    <row r="3926" spans="1:18">
      <c r="A3926" t="s">
        <v>5463</v>
      </c>
      <c r="B3926" t="s">
        <v>3404</v>
      </c>
      <c r="C3926" t="s">
        <v>15518</v>
      </c>
      <c r="D3926" t="s">
        <v>100</v>
      </c>
      <c r="E3926" t="s">
        <v>14509</v>
      </c>
      <c r="F3926" t="s">
        <v>20351</v>
      </c>
      <c r="G3926" t="s">
        <v>67</v>
      </c>
      <c r="H3926" t="s">
        <v>14545</v>
      </c>
      <c r="I3926" t="s">
        <v>439</v>
      </c>
      <c r="J3926" s="28">
        <v>44863</v>
      </c>
      <c r="K3926" s="28"/>
      <c r="M3926">
        <v>0</v>
      </c>
      <c r="N3926">
        <v>1</v>
      </c>
      <c r="O3926">
        <v>28</v>
      </c>
      <c r="P3926" t="s">
        <v>14550</v>
      </c>
      <c r="Q3926">
        <f t="shared" si="61"/>
        <v>4193</v>
      </c>
      <c r="R3926">
        <f>IF(COUNTIF($A$2:A3926,A3926)=1,Q3926,"")</f>
        <v>4193</v>
      </c>
    </row>
    <row r="3927" spans="1:18">
      <c r="A3927" t="s">
        <v>6615</v>
      </c>
      <c r="B3927" t="s">
        <v>2376</v>
      </c>
      <c r="C3927" t="s">
        <v>15200</v>
      </c>
      <c r="D3927" t="s">
        <v>119</v>
      </c>
      <c r="E3927" t="s">
        <v>14558</v>
      </c>
      <c r="F3927" t="s">
        <v>20352</v>
      </c>
      <c r="G3927" t="s">
        <v>61</v>
      </c>
      <c r="H3927" t="s">
        <v>14527</v>
      </c>
      <c r="I3927" t="s">
        <v>856</v>
      </c>
      <c r="J3927" s="28">
        <v>45625</v>
      </c>
      <c r="K3927" s="28">
        <v>45703</v>
      </c>
      <c r="L3927">
        <v>129</v>
      </c>
      <c r="M3927">
        <v>0</v>
      </c>
      <c r="N3927">
        <v>1</v>
      </c>
      <c r="O3927">
        <v>7</v>
      </c>
      <c r="P3927" t="s">
        <v>14550</v>
      </c>
      <c r="Q3927">
        <f t="shared" si="61"/>
        <v>12750</v>
      </c>
      <c r="R3927">
        <f>IF(COUNTIF($A$2:A3927,A3927)=1,Q3927,"")</f>
        <v>12750</v>
      </c>
    </row>
    <row r="3928" spans="1:18">
      <c r="A3928" t="s">
        <v>7162</v>
      </c>
      <c r="B3928" t="s">
        <v>1307</v>
      </c>
      <c r="C3928" t="s">
        <v>14699</v>
      </c>
      <c r="D3928" t="s">
        <v>100</v>
      </c>
      <c r="E3928" t="s">
        <v>14504</v>
      </c>
      <c r="F3928" t="s">
        <v>20353</v>
      </c>
      <c r="G3928" t="s">
        <v>61</v>
      </c>
      <c r="H3928" t="s">
        <v>14574</v>
      </c>
      <c r="I3928" t="s">
        <v>3448</v>
      </c>
      <c r="J3928" s="28">
        <v>44752</v>
      </c>
      <c r="K3928" s="28"/>
      <c r="M3928">
        <v>0</v>
      </c>
      <c r="N3928">
        <v>1</v>
      </c>
      <c r="O3928">
        <v>6</v>
      </c>
      <c r="P3928" t="s">
        <v>14550</v>
      </c>
      <c r="Q3928">
        <f t="shared" si="61"/>
        <v>2171</v>
      </c>
      <c r="R3928">
        <f>IF(COUNTIF($A$2:A3928,A3928)=1,Q3928,"")</f>
        <v>2171</v>
      </c>
    </row>
    <row r="3929" spans="1:18">
      <c r="A3929" t="s">
        <v>7428</v>
      </c>
      <c r="B3929" t="s">
        <v>7138</v>
      </c>
      <c r="C3929" t="s">
        <v>14884</v>
      </c>
      <c r="D3929" t="s">
        <v>52</v>
      </c>
      <c r="E3929" t="s">
        <v>14522</v>
      </c>
      <c r="F3929" t="s">
        <v>20354</v>
      </c>
      <c r="G3929" t="s">
        <v>67</v>
      </c>
      <c r="H3929" t="s">
        <v>14553</v>
      </c>
      <c r="I3929" t="s">
        <v>823</v>
      </c>
      <c r="J3929" s="28">
        <v>44853</v>
      </c>
      <c r="K3929" s="28"/>
      <c r="M3929">
        <v>0</v>
      </c>
      <c r="N3929">
        <v>1</v>
      </c>
      <c r="O3929">
        <v>30.4</v>
      </c>
      <c r="P3929" t="s">
        <v>14507</v>
      </c>
      <c r="Q3929">
        <f t="shared" si="61"/>
        <v>117000</v>
      </c>
      <c r="R3929">
        <f>IF(COUNTIF($A$2:A3929,A3929)=1,Q3929,"")</f>
        <v>117000</v>
      </c>
    </row>
    <row r="3930" spans="1:18">
      <c r="A3930" t="s">
        <v>20355</v>
      </c>
      <c r="B3930" t="s">
        <v>2090</v>
      </c>
      <c r="C3930" t="s">
        <v>16124</v>
      </c>
      <c r="D3930" t="s">
        <v>52</v>
      </c>
      <c r="E3930" t="s">
        <v>14522</v>
      </c>
      <c r="F3930" t="s">
        <v>20356</v>
      </c>
      <c r="G3930" t="s">
        <v>14588</v>
      </c>
      <c r="H3930" t="s">
        <v>15448</v>
      </c>
      <c r="I3930" t="s">
        <v>2768</v>
      </c>
      <c r="J3930" s="28">
        <v>45585</v>
      </c>
      <c r="K3930" s="28"/>
      <c r="M3930">
        <v>0</v>
      </c>
      <c r="N3930">
        <v>1</v>
      </c>
      <c r="O3930">
        <v>20.399999999999999</v>
      </c>
      <c r="P3930" t="s">
        <v>14524</v>
      </c>
      <c r="Q3930">
        <f t="shared" si="61"/>
        <v>200776</v>
      </c>
      <c r="R3930">
        <f>IF(COUNTIF($A$2:A3930,A3930)=1,Q3930,"")</f>
        <v>200776</v>
      </c>
    </row>
    <row r="3931" spans="1:18">
      <c r="A3931" t="s">
        <v>20357</v>
      </c>
      <c r="B3931" t="s">
        <v>5231</v>
      </c>
      <c r="C3931" t="s">
        <v>16841</v>
      </c>
      <c r="D3931" t="s">
        <v>60</v>
      </c>
      <c r="E3931" t="s">
        <v>14590</v>
      </c>
      <c r="F3931" t="s">
        <v>20358</v>
      </c>
      <c r="G3931" t="s">
        <v>53</v>
      </c>
      <c r="H3931" t="s">
        <v>14574</v>
      </c>
      <c r="I3931" t="s">
        <v>700</v>
      </c>
      <c r="J3931" s="28">
        <v>44815</v>
      </c>
      <c r="K3931" s="28"/>
      <c r="M3931">
        <v>0</v>
      </c>
      <c r="N3931">
        <v>1</v>
      </c>
      <c r="O3931">
        <v>23.2</v>
      </c>
      <c r="P3931" t="s">
        <v>14516</v>
      </c>
      <c r="Q3931">
        <f t="shared" si="61"/>
        <v>14376</v>
      </c>
      <c r="R3931">
        <f>IF(COUNTIF($A$2:A3931,A3931)=1,Q3931,"")</f>
        <v>14376</v>
      </c>
    </row>
    <row r="3932" spans="1:18">
      <c r="A3932" t="s">
        <v>20359</v>
      </c>
      <c r="B3932" t="s">
        <v>2456</v>
      </c>
      <c r="C3932" t="s">
        <v>14513</v>
      </c>
      <c r="D3932" t="s">
        <v>52</v>
      </c>
      <c r="E3932" t="s">
        <v>14517</v>
      </c>
      <c r="F3932" t="s">
        <v>20360</v>
      </c>
      <c r="G3932" t="s">
        <v>61</v>
      </c>
      <c r="H3932" t="s">
        <v>15655</v>
      </c>
      <c r="I3932" t="s">
        <v>62</v>
      </c>
      <c r="J3932" s="28">
        <v>45119</v>
      </c>
      <c r="K3932" s="28"/>
      <c r="M3932">
        <v>0</v>
      </c>
      <c r="N3932">
        <v>1</v>
      </c>
      <c r="O3932">
        <v>15.6</v>
      </c>
      <c r="P3932" t="s">
        <v>14550</v>
      </c>
      <c r="Q3932">
        <f t="shared" si="61"/>
        <v>118203</v>
      </c>
      <c r="R3932">
        <f>IF(COUNTIF($A$2:A3932,A3932)=1,Q3932,"")</f>
        <v>118203</v>
      </c>
    </row>
    <row r="3933" spans="1:18">
      <c r="A3933" t="s">
        <v>5073</v>
      </c>
      <c r="B3933" t="s">
        <v>7507</v>
      </c>
      <c r="C3933" t="s">
        <v>3098</v>
      </c>
      <c r="D3933" t="s">
        <v>60</v>
      </c>
      <c r="E3933" t="s">
        <v>14509</v>
      </c>
      <c r="F3933" t="s">
        <v>20361</v>
      </c>
      <c r="G3933" t="s">
        <v>80</v>
      </c>
      <c r="H3933" t="s">
        <v>14532</v>
      </c>
      <c r="I3933" t="s">
        <v>1143</v>
      </c>
      <c r="J3933" s="28">
        <v>45729</v>
      </c>
      <c r="K3933" s="28"/>
      <c r="M3933">
        <v>0</v>
      </c>
      <c r="N3933">
        <v>1</v>
      </c>
      <c r="O3933">
        <v>28.8</v>
      </c>
      <c r="P3933" t="s">
        <v>14524</v>
      </c>
      <c r="Q3933">
        <f t="shared" si="61"/>
        <v>12216</v>
      </c>
      <c r="R3933">
        <f>IF(COUNTIF($A$2:A3933,A3933)=1,Q3933,"")</f>
        <v>12216</v>
      </c>
    </row>
    <row r="3934" spans="1:18">
      <c r="A3934" t="s">
        <v>7826</v>
      </c>
      <c r="B3934" t="s">
        <v>1534</v>
      </c>
      <c r="C3934" t="s">
        <v>17707</v>
      </c>
      <c r="D3934" t="s">
        <v>52</v>
      </c>
      <c r="E3934" t="s">
        <v>14558</v>
      </c>
      <c r="F3934" t="s">
        <v>20362</v>
      </c>
      <c r="G3934" t="s">
        <v>53</v>
      </c>
      <c r="H3934" t="s">
        <v>14511</v>
      </c>
      <c r="I3934" t="s">
        <v>1792</v>
      </c>
      <c r="J3934" s="28">
        <v>45349</v>
      </c>
      <c r="K3934" s="28">
        <v>45434</v>
      </c>
      <c r="L3934">
        <v>135</v>
      </c>
      <c r="M3934">
        <v>0</v>
      </c>
      <c r="N3934">
        <v>1</v>
      </c>
      <c r="O3934">
        <v>4.9000000000000004</v>
      </c>
      <c r="P3934" t="s">
        <v>14507</v>
      </c>
      <c r="Q3934">
        <f t="shared" si="61"/>
        <v>135680</v>
      </c>
      <c r="R3934">
        <f>IF(COUNTIF($A$2:A3934,A3934)=1,Q3934,"")</f>
        <v>135680</v>
      </c>
    </row>
    <row r="3935" spans="1:18">
      <c r="A3935" t="s">
        <v>4625</v>
      </c>
      <c r="B3935" t="s">
        <v>1712</v>
      </c>
      <c r="C3935" t="s">
        <v>3098</v>
      </c>
      <c r="D3935" t="s">
        <v>119</v>
      </c>
      <c r="E3935" t="s">
        <v>14590</v>
      </c>
      <c r="F3935" t="s">
        <v>20363</v>
      </c>
      <c r="G3935" t="s">
        <v>90</v>
      </c>
      <c r="H3935" t="s">
        <v>14616</v>
      </c>
      <c r="I3935" t="s">
        <v>1951</v>
      </c>
      <c r="J3935" s="28">
        <v>45492</v>
      </c>
      <c r="K3935" s="28"/>
      <c r="M3935">
        <v>0</v>
      </c>
      <c r="N3935">
        <v>1</v>
      </c>
      <c r="O3935">
        <v>26.3</v>
      </c>
      <c r="P3935" t="s">
        <v>14512</v>
      </c>
      <c r="Q3935">
        <f t="shared" si="61"/>
        <v>10197</v>
      </c>
      <c r="R3935">
        <f>IF(COUNTIF($A$2:A3935,A3935)=1,Q3935,"")</f>
        <v>10197</v>
      </c>
    </row>
    <row r="3936" spans="1:18">
      <c r="A3936" t="s">
        <v>20364</v>
      </c>
      <c r="B3936" t="s">
        <v>11274</v>
      </c>
      <c r="C3936" t="s">
        <v>3098</v>
      </c>
      <c r="D3936" t="s">
        <v>119</v>
      </c>
      <c r="E3936" t="s">
        <v>14509</v>
      </c>
      <c r="F3936" t="s">
        <v>20365</v>
      </c>
      <c r="G3936" t="s">
        <v>133</v>
      </c>
      <c r="H3936" t="s">
        <v>14798</v>
      </c>
      <c r="I3936" t="s">
        <v>20366</v>
      </c>
      <c r="J3936" s="28">
        <v>45107</v>
      </c>
      <c r="K3936" s="28"/>
      <c r="M3936">
        <v>0</v>
      </c>
      <c r="N3936">
        <v>1</v>
      </c>
      <c r="O3936">
        <v>5.3</v>
      </c>
      <c r="P3936" t="s">
        <v>14550</v>
      </c>
      <c r="Q3936">
        <f t="shared" si="61"/>
        <v>3523</v>
      </c>
      <c r="R3936">
        <f>IF(COUNTIF($A$2:A3936,A3936)=1,Q3936,"")</f>
        <v>3523</v>
      </c>
    </row>
    <row r="3937" spans="1:18">
      <c r="A3937" t="s">
        <v>4503</v>
      </c>
      <c r="B3937" t="s">
        <v>12937</v>
      </c>
      <c r="C3937" t="s">
        <v>3098</v>
      </c>
      <c r="D3937" t="s">
        <v>119</v>
      </c>
      <c r="E3937" t="s">
        <v>14522</v>
      </c>
      <c r="F3937" t="s">
        <v>20367</v>
      </c>
      <c r="G3937" t="s">
        <v>67</v>
      </c>
      <c r="H3937" t="s">
        <v>14616</v>
      </c>
      <c r="I3937" t="s">
        <v>228</v>
      </c>
      <c r="J3937" s="28">
        <v>44643</v>
      </c>
      <c r="K3937" s="28"/>
      <c r="M3937">
        <v>0</v>
      </c>
      <c r="N3937">
        <v>1</v>
      </c>
      <c r="P3937" t="s">
        <v>14516</v>
      </c>
      <c r="Q3937">
        <f t="shared" si="61"/>
        <v>14384</v>
      </c>
      <c r="R3937">
        <f>IF(COUNTIF($A$2:A3937,A3937)=1,Q3937,"")</f>
        <v>14384</v>
      </c>
    </row>
    <row r="3938" spans="1:18">
      <c r="A3938" t="s">
        <v>20368</v>
      </c>
      <c r="B3938" t="s">
        <v>2424</v>
      </c>
      <c r="C3938" t="s">
        <v>16700</v>
      </c>
      <c r="D3938" t="s">
        <v>73</v>
      </c>
      <c r="E3938" t="s">
        <v>14522</v>
      </c>
      <c r="F3938" t="s">
        <v>20369</v>
      </c>
      <c r="G3938" t="s">
        <v>53</v>
      </c>
      <c r="H3938" t="s">
        <v>14549</v>
      </c>
      <c r="I3938" t="s">
        <v>11894</v>
      </c>
      <c r="J3938" s="28">
        <v>44740</v>
      </c>
      <c r="K3938" s="28"/>
      <c r="M3938">
        <v>0</v>
      </c>
      <c r="N3938">
        <v>1</v>
      </c>
      <c r="O3938">
        <v>17.399999999999999</v>
      </c>
      <c r="P3938" t="s">
        <v>14507</v>
      </c>
      <c r="Q3938">
        <f t="shared" si="61"/>
        <v>43339</v>
      </c>
      <c r="R3938">
        <f>IF(COUNTIF($A$2:A3938,A3938)=1,Q3938,"")</f>
        <v>43339</v>
      </c>
    </row>
    <row r="3939" spans="1:18">
      <c r="A3939" t="s">
        <v>4668</v>
      </c>
      <c r="B3939" t="s">
        <v>6612</v>
      </c>
      <c r="C3939" t="s">
        <v>3098</v>
      </c>
      <c r="D3939" t="s">
        <v>60</v>
      </c>
      <c r="E3939" t="s">
        <v>14590</v>
      </c>
      <c r="F3939" t="s">
        <v>20370</v>
      </c>
      <c r="G3939" t="s">
        <v>14588</v>
      </c>
      <c r="H3939" t="s">
        <v>14682</v>
      </c>
      <c r="I3939" t="s">
        <v>1663</v>
      </c>
      <c r="J3939" s="28">
        <v>45682</v>
      </c>
      <c r="K3939" s="28"/>
      <c r="M3939">
        <v>0</v>
      </c>
      <c r="N3939">
        <v>1</v>
      </c>
      <c r="O3939">
        <v>0.7</v>
      </c>
      <c r="P3939" t="s">
        <v>14516</v>
      </c>
      <c r="Q3939">
        <f t="shared" si="61"/>
        <v>7347</v>
      </c>
      <c r="R3939">
        <f>IF(COUNTIF($A$2:A3939,A3939)=1,Q3939,"")</f>
        <v>7347</v>
      </c>
    </row>
    <row r="3940" spans="1:18">
      <c r="A3940" t="s">
        <v>9371</v>
      </c>
      <c r="B3940" t="s">
        <v>7810</v>
      </c>
      <c r="C3940" t="s">
        <v>15351</v>
      </c>
      <c r="D3940" t="s">
        <v>60</v>
      </c>
      <c r="E3940" t="s">
        <v>14517</v>
      </c>
      <c r="F3940" t="s">
        <v>14756</v>
      </c>
      <c r="G3940" t="s">
        <v>80</v>
      </c>
      <c r="H3940" t="s">
        <v>14545</v>
      </c>
      <c r="I3940" t="s">
        <v>2632</v>
      </c>
      <c r="J3940" s="28">
        <v>45183</v>
      </c>
      <c r="K3940" s="28"/>
      <c r="M3940">
        <v>0</v>
      </c>
      <c r="N3940">
        <v>1</v>
      </c>
      <c r="O3940">
        <v>13.5</v>
      </c>
      <c r="P3940" t="s">
        <v>14524</v>
      </c>
      <c r="Q3940">
        <f t="shared" si="61"/>
        <v>19000</v>
      </c>
      <c r="R3940">
        <f>IF(COUNTIF($A$2:A3940,A3940)=1,Q3940,"")</f>
        <v>19000</v>
      </c>
    </row>
    <row r="3941" spans="1:18">
      <c r="A3941" t="s">
        <v>20371</v>
      </c>
      <c r="B3941" t="s">
        <v>4140</v>
      </c>
      <c r="C3941" t="s">
        <v>14818</v>
      </c>
      <c r="D3941" t="s">
        <v>73</v>
      </c>
      <c r="E3941" t="s">
        <v>14590</v>
      </c>
      <c r="F3941" t="s">
        <v>20372</v>
      </c>
      <c r="G3941" t="s">
        <v>80</v>
      </c>
      <c r="H3941" t="s">
        <v>14568</v>
      </c>
      <c r="I3941" t="s">
        <v>2019</v>
      </c>
      <c r="J3941" s="28">
        <v>45042</v>
      </c>
      <c r="K3941" s="28"/>
      <c r="M3941">
        <v>0</v>
      </c>
      <c r="N3941">
        <v>1</v>
      </c>
      <c r="O3941">
        <v>27.8</v>
      </c>
      <c r="P3941" t="s">
        <v>14512</v>
      </c>
      <c r="Q3941">
        <f t="shared" si="61"/>
        <v>20440</v>
      </c>
      <c r="R3941">
        <f>IF(COUNTIF($A$2:A3941,A3941)=1,Q3941,"")</f>
        <v>20440</v>
      </c>
    </row>
    <row r="3942" spans="1:18">
      <c r="A3942" t="s">
        <v>6097</v>
      </c>
      <c r="B3942" t="s">
        <v>976</v>
      </c>
      <c r="C3942" t="s">
        <v>15739</v>
      </c>
      <c r="D3942" t="s">
        <v>52</v>
      </c>
      <c r="E3942" t="s">
        <v>14509</v>
      </c>
      <c r="F3942" t="s">
        <v>20373</v>
      </c>
      <c r="G3942" t="s">
        <v>67</v>
      </c>
      <c r="H3942" t="s">
        <v>14682</v>
      </c>
      <c r="I3942" t="s">
        <v>1299</v>
      </c>
      <c r="J3942" s="28"/>
      <c r="K3942" s="28"/>
      <c r="M3942">
        <v>0</v>
      </c>
      <c r="N3942">
        <v>1</v>
      </c>
      <c r="O3942">
        <v>9.1999999999999993</v>
      </c>
      <c r="P3942" t="s">
        <v>14512</v>
      </c>
      <c r="Q3942">
        <f t="shared" si="61"/>
        <v>100851</v>
      </c>
      <c r="R3942">
        <f>IF(COUNTIF($A$2:A3942,A3942)=1,Q3942,"")</f>
        <v>100851</v>
      </c>
    </row>
    <row r="3943" spans="1:18">
      <c r="A3943" t="s">
        <v>9025</v>
      </c>
      <c r="B3943" t="s">
        <v>2837</v>
      </c>
      <c r="C3943" t="s">
        <v>3098</v>
      </c>
      <c r="D3943" t="s">
        <v>119</v>
      </c>
      <c r="E3943" t="s">
        <v>14543</v>
      </c>
      <c r="F3943" t="s">
        <v>14510</v>
      </c>
      <c r="G3943" t="s">
        <v>14588</v>
      </c>
      <c r="H3943" t="s">
        <v>14571</v>
      </c>
      <c r="I3943" t="s">
        <v>87</v>
      </c>
      <c r="J3943" s="28">
        <v>45473</v>
      </c>
      <c r="K3943" s="28">
        <v>45551</v>
      </c>
      <c r="L3943">
        <v>139</v>
      </c>
      <c r="M3943">
        <v>0</v>
      </c>
      <c r="N3943">
        <v>1</v>
      </c>
      <c r="O3943">
        <v>12.2</v>
      </c>
      <c r="P3943" t="s">
        <v>14512</v>
      </c>
      <c r="Q3943">
        <f t="shared" si="61"/>
        <v>3000</v>
      </c>
      <c r="R3943">
        <f>IF(COUNTIF($A$2:A3943,A3943)=1,Q3943,"")</f>
        <v>3000</v>
      </c>
    </row>
    <row r="3944" spans="1:18">
      <c r="A3944" t="s">
        <v>13699</v>
      </c>
      <c r="B3944" t="s">
        <v>8069</v>
      </c>
      <c r="C3944" t="s">
        <v>15921</v>
      </c>
      <c r="D3944" t="s">
        <v>60</v>
      </c>
      <c r="E3944" t="s">
        <v>14590</v>
      </c>
      <c r="F3944" t="s">
        <v>20374</v>
      </c>
      <c r="G3944" t="s">
        <v>67</v>
      </c>
      <c r="H3944" t="s">
        <v>15505</v>
      </c>
      <c r="I3944" t="s">
        <v>1505</v>
      </c>
      <c r="J3944" s="28">
        <v>44715</v>
      </c>
      <c r="K3944" s="28"/>
      <c r="M3944">
        <v>0</v>
      </c>
      <c r="N3944">
        <v>1</v>
      </c>
      <c r="O3944">
        <v>12.9</v>
      </c>
      <c r="P3944" t="s">
        <v>14507</v>
      </c>
      <c r="Q3944">
        <f t="shared" si="61"/>
        <v>8457</v>
      </c>
      <c r="R3944">
        <f>IF(COUNTIF($A$2:A3944,A3944)=1,Q3944,"")</f>
        <v>8457</v>
      </c>
    </row>
    <row r="3945" spans="1:18">
      <c r="A3945" t="s">
        <v>5692</v>
      </c>
      <c r="B3945" t="s">
        <v>293</v>
      </c>
      <c r="C3945" t="s">
        <v>16249</v>
      </c>
      <c r="D3945" t="s">
        <v>52</v>
      </c>
      <c r="E3945" t="s">
        <v>14522</v>
      </c>
      <c r="F3945" t="s">
        <v>20375</v>
      </c>
      <c r="G3945" t="s">
        <v>53</v>
      </c>
      <c r="H3945" t="s">
        <v>14682</v>
      </c>
      <c r="I3945" t="s">
        <v>20190</v>
      </c>
      <c r="J3945" s="28">
        <v>45072</v>
      </c>
      <c r="K3945" s="28"/>
      <c r="M3945">
        <v>0</v>
      </c>
      <c r="N3945">
        <v>1</v>
      </c>
      <c r="O3945">
        <v>28.3</v>
      </c>
      <c r="P3945" t="s">
        <v>14516</v>
      </c>
      <c r="Q3945">
        <f t="shared" si="61"/>
        <v>173278</v>
      </c>
      <c r="R3945">
        <f>IF(COUNTIF($A$2:A3945,A3945)=1,Q3945,"")</f>
        <v>173278</v>
      </c>
    </row>
    <row r="3946" spans="1:18">
      <c r="A3946" t="s">
        <v>20376</v>
      </c>
      <c r="B3946" t="s">
        <v>764</v>
      </c>
      <c r="C3946" t="s">
        <v>14660</v>
      </c>
      <c r="D3946" t="s">
        <v>119</v>
      </c>
      <c r="E3946" t="s">
        <v>14522</v>
      </c>
      <c r="F3946" t="s">
        <v>20377</v>
      </c>
      <c r="G3946" t="s">
        <v>14519</v>
      </c>
      <c r="H3946" t="s">
        <v>15100</v>
      </c>
      <c r="I3946" t="s">
        <v>1795</v>
      </c>
      <c r="J3946" s="28">
        <v>45044</v>
      </c>
      <c r="K3946" s="28"/>
      <c r="M3946">
        <v>0</v>
      </c>
      <c r="N3946">
        <v>1</v>
      </c>
      <c r="O3946">
        <v>29.9</v>
      </c>
      <c r="P3946" t="s">
        <v>14507</v>
      </c>
      <c r="Q3946">
        <f t="shared" si="61"/>
        <v>5736</v>
      </c>
      <c r="R3946">
        <f>IF(COUNTIF($A$2:A3946,A3946)=1,Q3946,"")</f>
        <v>5736</v>
      </c>
    </row>
    <row r="3947" spans="1:18">
      <c r="A3947" t="s">
        <v>5707</v>
      </c>
      <c r="B3947" t="s">
        <v>1969</v>
      </c>
      <c r="C3947" t="s">
        <v>16373</v>
      </c>
      <c r="D3947" t="s">
        <v>60</v>
      </c>
      <c r="E3947" t="s">
        <v>14522</v>
      </c>
      <c r="F3947" t="s">
        <v>20378</v>
      </c>
      <c r="G3947" t="s">
        <v>90</v>
      </c>
      <c r="H3947" t="s">
        <v>14616</v>
      </c>
      <c r="I3947" t="s">
        <v>978</v>
      </c>
      <c r="J3947" s="28">
        <v>45730</v>
      </c>
      <c r="K3947" s="28"/>
      <c r="M3947">
        <v>0</v>
      </c>
      <c r="N3947">
        <v>1</v>
      </c>
      <c r="O3947">
        <v>5.8</v>
      </c>
      <c r="P3947" t="s">
        <v>14524</v>
      </c>
      <c r="Q3947">
        <f t="shared" si="61"/>
        <v>12648</v>
      </c>
      <c r="R3947">
        <f>IF(COUNTIF($A$2:A3947,A3947)=1,Q3947,"")</f>
        <v>12648</v>
      </c>
    </row>
    <row r="3948" spans="1:18">
      <c r="A3948" t="s">
        <v>9187</v>
      </c>
      <c r="B3948" t="s">
        <v>1270</v>
      </c>
      <c r="C3948" t="s">
        <v>14720</v>
      </c>
      <c r="D3948" t="s">
        <v>100</v>
      </c>
      <c r="E3948" t="s">
        <v>14558</v>
      </c>
      <c r="F3948" t="s">
        <v>20379</v>
      </c>
      <c r="G3948" t="s">
        <v>80</v>
      </c>
      <c r="H3948" t="s">
        <v>14549</v>
      </c>
      <c r="I3948" t="s">
        <v>2284</v>
      </c>
      <c r="J3948" s="28">
        <v>45547</v>
      </c>
      <c r="K3948" s="28">
        <v>45475</v>
      </c>
      <c r="L3948">
        <v>37</v>
      </c>
      <c r="M3948">
        <v>0</v>
      </c>
      <c r="N3948">
        <v>1</v>
      </c>
      <c r="O3948">
        <v>8.1999999999999993</v>
      </c>
      <c r="P3948" t="s">
        <v>14512</v>
      </c>
      <c r="Q3948">
        <f t="shared" si="61"/>
        <v>5204</v>
      </c>
      <c r="R3948">
        <f>IF(COUNTIF($A$2:A3948,A3948)=1,Q3948,"")</f>
        <v>5204</v>
      </c>
    </row>
    <row r="3949" spans="1:18">
      <c r="A3949" t="s">
        <v>8204</v>
      </c>
      <c r="B3949" t="s">
        <v>818</v>
      </c>
      <c r="C3949" t="s">
        <v>3098</v>
      </c>
      <c r="D3949" t="s">
        <v>60</v>
      </c>
      <c r="E3949" t="s">
        <v>14504</v>
      </c>
      <c r="F3949" t="s">
        <v>20380</v>
      </c>
      <c r="G3949" t="s">
        <v>14588</v>
      </c>
      <c r="H3949" t="s">
        <v>14574</v>
      </c>
      <c r="I3949" t="s">
        <v>1360</v>
      </c>
      <c r="J3949" s="28">
        <v>45068</v>
      </c>
      <c r="K3949" s="28"/>
      <c r="M3949">
        <v>0</v>
      </c>
      <c r="N3949">
        <v>1</v>
      </c>
      <c r="O3949">
        <v>14.5</v>
      </c>
      <c r="P3949" t="s">
        <v>14512</v>
      </c>
      <c r="Q3949">
        <f t="shared" si="61"/>
        <v>18838</v>
      </c>
      <c r="R3949">
        <f>IF(COUNTIF($A$2:A3949,A3949)=1,Q3949,"")</f>
        <v>18838</v>
      </c>
    </row>
    <row r="3950" spans="1:18">
      <c r="A3950" t="s">
        <v>5170</v>
      </c>
      <c r="B3950" t="s">
        <v>2006</v>
      </c>
      <c r="C3950" t="s">
        <v>17607</v>
      </c>
      <c r="D3950" t="s">
        <v>52</v>
      </c>
      <c r="E3950" t="s">
        <v>14543</v>
      </c>
      <c r="F3950" t="s">
        <v>20381</v>
      </c>
      <c r="G3950" t="s">
        <v>61</v>
      </c>
      <c r="H3950" t="s">
        <v>14687</v>
      </c>
      <c r="I3950" t="s">
        <v>205</v>
      </c>
      <c r="J3950" s="28">
        <v>45433</v>
      </c>
      <c r="K3950" s="28">
        <v>45370</v>
      </c>
      <c r="L3950">
        <v>72</v>
      </c>
      <c r="M3950">
        <v>1</v>
      </c>
      <c r="N3950">
        <v>1</v>
      </c>
      <c r="O3950">
        <v>17.600000000000001</v>
      </c>
      <c r="P3950" t="s">
        <v>14524</v>
      </c>
      <c r="Q3950">
        <f t="shared" si="61"/>
        <v>64000</v>
      </c>
      <c r="R3950">
        <f>IF(COUNTIF($A$2:A3950,A3950)=1,Q3950,"")</f>
        <v>64000</v>
      </c>
    </row>
    <row r="3951" spans="1:18">
      <c r="A3951" t="s">
        <v>20382</v>
      </c>
      <c r="B3951" t="s">
        <v>1381</v>
      </c>
      <c r="C3951" t="s">
        <v>16199</v>
      </c>
      <c r="D3951" t="s">
        <v>52</v>
      </c>
      <c r="E3951" t="s">
        <v>14504</v>
      </c>
      <c r="F3951" t="s">
        <v>20383</v>
      </c>
      <c r="G3951" t="s">
        <v>133</v>
      </c>
      <c r="H3951" t="s">
        <v>14537</v>
      </c>
      <c r="I3951" t="s">
        <v>339</v>
      </c>
      <c r="J3951" s="28">
        <v>45010</v>
      </c>
      <c r="K3951" s="28"/>
      <c r="M3951">
        <v>0</v>
      </c>
      <c r="N3951">
        <v>1</v>
      </c>
      <c r="O3951">
        <v>5.7</v>
      </c>
      <c r="P3951" t="s">
        <v>14550</v>
      </c>
      <c r="Q3951">
        <f t="shared" si="61"/>
        <v>147027</v>
      </c>
      <c r="R3951">
        <f>IF(COUNTIF($A$2:A3951,A3951)=1,Q3951,"")</f>
        <v>147027</v>
      </c>
    </row>
    <row r="3952" spans="1:18">
      <c r="A3952" t="s">
        <v>20384</v>
      </c>
      <c r="B3952" t="s">
        <v>389</v>
      </c>
      <c r="C3952" t="s">
        <v>15878</v>
      </c>
      <c r="D3952" t="s">
        <v>60</v>
      </c>
      <c r="E3952" t="s">
        <v>14509</v>
      </c>
      <c r="F3952" t="s">
        <v>16422</v>
      </c>
      <c r="G3952" t="s">
        <v>74</v>
      </c>
      <c r="H3952" t="s">
        <v>14619</v>
      </c>
      <c r="I3952" t="s">
        <v>1283</v>
      </c>
      <c r="J3952" s="28">
        <v>44844</v>
      </c>
      <c r="K3952" s="28"/>
      <c r="M3952">
        <v>0</v>
      </c>
      <c r="N3952">
        <v>1</v>
      </c>
      <c r="O3952">
        <v>10.3</v>
      </c>
      <c r="P3952" t="s">
        <v>14524</v>
      </c>
      <c r="Q3952">
        <f t="shared" si="61"/>
        <v>14675</v>
      </c>
      <c r="R3952">
        <f>IF(COUNTIF($A$2:A3952,A3952)=1,Q3952,"")</f>
        <v>14675</v>
      </c>
    </row>
    <row r="3953" spans="1:18">
      <c r="A3953" t="s">
        <v>8280</v>
      </c>
      <c r="B3953" t="s">
        <v>7138</v>
      </c>
      <c r="C3953" t="s">
        <v>3098</v>
      </c>
      <c r="D3953" t="s">
        <v>119</v>
      </c>
      <c r="E3953" t="s">
        <v>14522</v>
      </c>
      <c r="F3953" t="s">
        <v>20385</v>
      </c>
      <c r="G3953" t="s">
        <v>67</v>
      </c>
      <c r="H3953" t="s">
        <v>14574</v>
      </c>
      <c r="I3953" t="s">
        <v>8827</v>
      </c>
      <c r="J3953" s="28">
        <v>45449</v>
      </c>
      <c r="K3953" s="28"/>
      <c r="M3953">
        <v>0</v>
      </c>
      <c r="N3953">
        <v>1</v>
      </c>
      <c r="O3953">
        <v>15.2</v>
      </c>
      <c r="P3953" t="s">
        <v>14516</v>
      </c>
      <c r="Q3953">
        <f t="shared" si="61"/>
        <v>11286</v>
      </c>
      <c r="R3953">
        <f>IF(COUNTIF($A$2:A3953,A3953)=1,Q3953,"")</f>
        <v>11286</v>
      </c>
    </row>
    <row r="3954" spans="1:18">
      <c r="A3954" t="s">
        <v>12232</v>
      </c>
      <c r="B3954" t="s">
        <v>1725</v>
      </c>
      <c r="C3954" t="s">
        <v>16044</v>
      </c>
      <c r="D3954" t="s">
        <v>100</v>
      </c>
      <c r="E3954" t="s">
        <v>14558</v>
      </c>
      <c r="F3954" t="s">
        <v>20386</v>
      </c>
      <c r="G3954" t="s">
        <v>14519</v>
      </c>
      <c r="H3954" t="s">
        <v>14527</v>
      </c>
      <c r="I3954" t="s">
        <v>2406</v>
      </c>
      <c r="J3954" s="28">
        <v>44803</v>
      </c>
      <c r="K3954" s="28">
        <v>44735</v>
      </c>
      <c r="L3954">
        <v>46</v>
      </c>
      <c r="M3954">
        <v>0</v>
      </c>
      <c r="N3954">
        <v>1</v>
      </c>
      <c r="O3954">
        <v>15.7</v>
      </c>
      <c r="P3954" t="s">
        <v>14550</v>
      </c>
      <c r="Q3954">
        <f t="shared" si="61"/>
        <v>3339</v>
      </c>
      <c r="R3954">
        <f>IF(COUNTIF($A$2:A3954,A3954)=1,Q3954,"")</f>
        <v>3339</v>
      </c>
    </row>
    <row r="3955" spans="1:18">
      <c r="A3955" t="s">
        <v>20387</v>
      </c>
      <c r="B3955" t="s">
        <v>1665</v>
      </c>
      <c r="C3955" t="s">
        <v>14513</v>
      </c>
      <c r="D3955" t="s">
        <v>100</v>
      </c>
      <c r="E3955" t="s">
        <v>14590</v>
      </c>
      <c r="F3955" t="s">
        <v>20388</v>
      </c>
      <c r="G3955" t="s">
        <v>74</v>
      </c>
      <c r="H3955" t="s">
        <v>14574</v>
      </c>
      <c r="I3955" t="s">
        <v>1416</v>
      </c>
      <c r="J3955" s="28">
        <v>44929</v>
      </c>
      <c r="K3955" s="28"/>
      <c r="M3955">
        <v>0</v>
      </c>
      <c r="N3955">
        <v>1</v>
      </c>
      <c r="O3955">
        <v>4.9000000000000004</v>
      </c>
      <c r="P3955" t="s">
        <v>14507</v>
      </c>
      <c r="Q3955">
        <f t="shared" si="61"/>
        <v>3303</v>
      </c>
      <c r="R3955">
        <f>IF(COUNTIF($A$2:A3955,A3955)=1,Q3955,"")</f>
        <v>3303</v>
      </c>
    </row>
    <row r="3956" spans="1:18">
      <c r="A3956" t="s">
        <v>6117</v>
      </c>
      <c r="B3956" t="s">
        <v>1786</v>
      </c>
      <c r="C3956" t="s">
        <v>16544</v>
      </c>
      <c r="D3956" t="s">
        <v>60</v>
      </c>
      <c r="E3956" t="s">
        <v>14543</v>
      </c>
      <c r="F3956" t="s">
        <v>20389</v>
      </c>
      <c r="G3956" t="s">
        <v>67</v>
      </c>
      <c r="H3956" t="s">
        <v>14506</v>
      </c>
      <c r="I3956" t="s">
        <v>2065</v>
      </c>
      <c r="J3956" s="28">
        <v>45187</v>
      </c>
      <c r="K3956" s="28">
        <v>45056</v>
      </c>
      <c r="L3956">
        <v>30</v>
      </c>
      <c r="M3956">
        <v>1</v>
      </c>
      <c r="N3956">
        <v>2</v>
      </c>
      <c r="O3956">
        <v>3.3</v>
      </c>
      <c r="P3956" t="s">
        <v>14516</v>
      </c>
      <c r="Q3956">
        <f t="shared" si="61"/>
        <v>5040</v>
      </c>
      <c r="R3956">
        <f>IF(COUNTIF($A$2:A3956,A3956)=1,Q3956,"")</f>
        <v>5040</v>
      </c>
    </row>
    <row r="3957" spans="1:18">
      <c r="A3957" t="s">
        <v>20390</v>
      </c>
      <c r="B3957" t="s">
        <v>2946</v>
      </c>
      <c r="C3957" t="s">
        <v>3098</v>
      </c>
      <c r="D3957" t="s">
        <v>119</v>
      </c>
      <c r="E3957" t="s">
        <v>14543</v>
      </c>
      <c r="F3957" t="s">
        <v>20391</v>
      </c>
      <c r="G3957" t="s">
        <v>67</v>
      </c>
      <c r="H3957" t="s">
        <v>15208</v>
      </c>
      <c r="I3957" t="s">
        <v>2574</v>
      </c>
      <c r="J3957" s="28">
        <v>44981</v>
      </c>
      <c r="K3957" s="28">
        <v>44904</v>
      </c>
      <c r="L3957">
        <v>36</v>
      </c>
      <c r="M3957">
        <v>0</v>
      </c>
      <c r="N3957">
        <v>1</v>
      </c>
      <c r="O3957">
        <v>23.6</v>
      </c>
      <c r="P3957" t="s">
        <v>14550</v>
      </c>
      <c r="Q3957">
        <f t="shared" si="61"/>
        <v>2693</v>
      </c>
      <c r="R3957">
        <f>IF(COUNTIF($A$2:A3957,A3957)=1,Q3957,"")</f>
        <v>2693</v>
      </c>
    </row>
    <row r="3958" spans="1:18">
      <c r="A3958" t="s">
        <v>20392</v>
      </c>
      <c r="B3958" t="s">
        <v>2831</v>
      </c>
      <c r="C3958" t="s">
        <v>15006</v>
      </c>
      <c r="D3958" t="s">
        <v>52</v>
      </c>
      <c r="E3958" t="s">
        <v>14590</v>
      </c>
      <c r="F3958" t="s">
        <v>20393</v>
      </c>
      <c r="G3958" t="s">
        <v>74</v>
      </c>
      <c r="H3958" t="s">
        <v>14571</v>
      </c>
      <c r="I3958" t="s">
        <v>714</v>
      </c>
      <c r="J3958" s="28">
        <v>44680</v>
      </c>
      <c r="K3958" s="28"/>
      <c r="M3958">
        <v>0</v>
      </c>
      <c r="N3958">
        <v>1</v>
      </c>
      <c r="P3958" t="s">
        <v>14512</v>
      </c>
      <c r="Q3958">
        <f t="shared" si="61"/>
        <v>208730</v>
      </c>
      <c r="R3958">
        <f>IF(COUNTIF($A$2:A3958,A3958)=1,Q3958,"")</f>
        <v>208730</v>
      </c>
    </row>
    <row r="3959" spans="1:18">
      <c r="A3959" t="s">
        <v>20394</v>
      </c>
      <c r="B3959" t="s">
        <v>1893</v>
      </c>
      <c r="C3959" t="s">
        <v>14575</v>
      </c>
      <c r="D3959" t="s">
        <v>52</v>
      </c>
      <c r="E3959" t="s">
        <v>14543</v>
      </c>
      <c r="F3959" t="s">
        <v>20395</v>
      </c>
      <c r="G3959" t="s">
        <v>80</v>
      </c>
      <c r="H3959" t="s">
        <v>14511</v>
      </c>
      <c r="I3959" t="s">
        <v>2816</v>
      </c>
      <c r="J3959" s="28">
        <v>44896</v>
      </c>
      <c r="K3959" s="28">
        <v>44759</v>
      </c>
      <c r="L3959">
        <v>33</v>
      </c>
      <c r="M3959">
        <v>0</v>
      </c>
      <c r="N3959">
        <v>1</v>
      </c>
      <c r="O3959">
        <v>23.5</v>
      </c>
      <c r="P3959" t="s">
        <v>14516</v>
      </c>
      <c r="Q3959">
        <f t="shared" si="61"/>
        <v>146290</v>
      </c>
      <c r="R3959">
        <f>IF(COUNTIF($A$2:A3959,A3959)=1,Q3959,"")</f>
        <v>146290</v>
      </c>
    </row>
    <row r="3960" spans="1:18">
      <c r="A3960" t="s">
        <v>20396</v>
      </c>
      <c r="B3960" t="s">
        <v>2158</v>
      </c>
      <c r="C3960" t="s">
        <v>15335</v>
      </c>
      <c r="D3960" t="s">
        <v>52</v>
      </c>
      <c r="E3960" t="s">
        <v>14504</v>
      </c>
      <c r="F3960" t="s">
        <v>20397</v>
      </c>
      <c r="G3960" t="s">
        <v>67</v>
      </c>
      <c r="H3960" t="s">
        <v>14553</v>
      </c>
      <c r="I3960" t="s">
        <v>792</v>
      </c>
      <c r="J3960" s="28">
        <v>45398</v>
      </c>
      <c r="K3960" s="28"/>
      <c r="M3960">
        <v>0</v>
      </c>
      <c r="N3960">
        <v>1</v>
      </c>
      <c r="O3960">
        <v>33.1</v>
      </c>
      <c r="P3960" t="s">
        <v>14516</v>
      </c>
      <c r="Q3960">
        <f t="shared" si="61"/>
        <v>211359</v>
      </c>
      <c r="R3960">
        <f>IF(COUNTIF($A$2:A3960,A3960)=1,Q3960,"")</f>
        <v>211359</v>
      </c>
    </row>
    <row r="3961" spans="1:18">
      <c r="A3961" t="s">
        <v>6833</v>
      </c>
      <c r="B3961" t="s">
        <v>5905</v>
      </c>
      <c r="C3961" t="s">
        <v>3098</v>
      </c>
      <c r="D3961" t="s">
        <v>60</v>
      </c>
      <c r="E3961" t="s">
        <v>14522</v>
      </c>
      <c r="F3961" t="s">
        <v>20398</v>
      </c>
      <c r="G3961" t="s">
        <v>80</v>
      </c>
      <c r="H3961" t="s">
        <v>14530</v>
      </c>
      <c r="I3961" t="s">
        <v>548</v>
      </c>
      <c r="J3961" s="28">
        <v>45549</v>
      </c>
      <c r="K3961" s="28"/>
      <c r="M3961">
        <v>0</v>
      </c>
      <c r="N3961">
        <v>1</v>
      </c>
      <c r="O3961">
        <v>8.3000000000000007</v>
      </c>
      <c r="P3961" t="s">
        <v>14507</v>
      </c>
      <c r="Q3961">
        <f t="shared" si="61"/>
        <v>7283</v>
      </c>
      <c r="R3961">
        <f>IF(COUNTIF($A$2:A3961,A3961)=1,Q3961,"")</f>
        <v>7283</v>
      </c>
    </row>
    <row r="3962" spans="1:18">
      <c r="A3962" t="s">
        <v>20399</v>
      </c>
      <c r="B3962" t="s">
        <v>2857</v>
      </c>
      <c r="C3962" t="s">
        <v>3098</v>
      </c>
      <c r="D3962" t="s">
        <v>60</v>
      </c>
      <c r="E3962" t="s">
        <v>14509</v>
      </c>
      <c r="F3962" t="s">
        <v>20400</v>
      </c>
      <c r="G3962" t="s">
        <v>14519</v>
      </c>
      <c r="H3962" t="s">
        <v>14571</v>
      </c>
      <c r="I3962" t="s">
        <v>3033</v>
      </c>
      <c r="J3962" s="28">
        <v>45202</v>
      </c>
      <c r="K3962" s="28"/>
      <c r="M3962">
        <v>0</v>
      </c>
      <c r="N3962">
        <v>1</v>
      </c>
      <c r="O3962">
        <v>25.7</v>
      </c>
      <c r="P3962" t="s">
        <v>14524</v>
      </c>
      <c r="Q3962">
        <f t="shared" si="61"/>
        <v>4309</v>
      </c>
      <c r="R3962">
        <f>IF(COUNTIF($A$2:A3962,A3962)=1,Q3962,"")</f>
        <v>4309</v>
      </c>
    </row>
    <row r="3963" spans="1:18">
      <c r="A3963" t="s">
        <v>9149</v>
      </c>
      <c r="B3963" t="s">
        <v>2852</v>
      </c>
      <c r="C3963" t="s">
        <v>15182</v>
      </c>
      <c r="D3963" t="s">
        <v>73</v>
      </c>
      <c r="E3963" t="s">
        <v>14522</v>
      </c>
      <c r="F3963" t="s">
        <v>20401</v>
      </c>
      <c r="G3963" t="s">
        <v>14519</v>
      </c>
      <c r="H3963" t="s">
        <v>14619</v>
      </c>
      <c r="I3963" t="s">
        <v>107</v>
      </c>
      <c r="J3963" s="28">
        <v>44887</v>
      </c>
      <c r="K3963" s="28"/>
      <c r="M3963">
        <v>0</v>
      </c>
      <c r="N3963">
        <v>1</v>
      </c>
      <c r="O3963">
        <v>8.9</v>
      </c>
      <c r="P3963" t="s">
        <v>14512</v>
      </c>
      <c r="Q3963">
        <f t="shared" si="61"/>
        <v>27393</v>
      </c>
      <c r="R3963">
        <f>IF(COUNTIF($A$2:A3963,A3963)=1,Q3963,"")</f>
        <v>27393</v>
      </c>
    </row>
    <row r="3964" spans="1:18">
      <c r="A3964" t="s">
        <v>20402</v>
      </c>
      <c r="B3964" t="s">
        <v>4730</v>
      </c>
      <c r="C3964" t="s">
        <v>3098</v>
      </c>
      <c r="D3964" t="s">
        <v>52</v>
      </c>
      <c r="E3964" t="s">
        <v>14509</v>
      </c>
      <c r="F3964" t="s">
        <v>20403</v>
      </c>
      <c r="G3964" t="s">
        <v>90</v>
      </c>
      <c r="H3964" t="s">
        <v>14532</v>
      </c>
      <c r="I3964" t="s">
        <v>134</v>
      </c>
      <c r="J3964" s="28">
        <v>45389</v>
      </c>
      <c r="K3964" s="28"/>
      <c r="M3964">
        <v>0</v>
      </c>
      <c r="N3964">
        <v>1</v>
      </c>
      <c r="O3964">
        <v>25.6</v>
      </c>
      <c r="P3964" t="s">
        <v>14507</v>
      </c>
      <c r="Q3964">
        <f t="shared" si="61"/>
        <v>61616</v>
      </c>
      <c r="R3964">
        <f>IF(COUNTIF($A$2:A3964,A3964)=1,Q3964,"")</f>
        <v>61616</v>
      </c>
    </row>
    <row r="3965" spans="1:18">
      <c r="A3965" t="s">
        <v>20404</v>
      </c>
      <c r="B3965" t="s">
        <v>2272</v>
      </c>
      <c r="C3965" t="s">
        <v>15098</v>
      </c>
      <c r="D3965" t="s">
        <v>119</v>
      </c>
      <c r="E3965" t="s">
        <v>14522</v>
      </c>
      <c r="F3965" t="s">
        <v>14854</v>
      </c>
      <c r="G3965" t="s">
        <v>74</v>
      </c>
      <c r="H3965" t="s">
        <v>14540</v>
      </c>
      <c r="I3965" t="s">
        <v>5519</v>
      </c>
      <c r="J3965" s="28">
        <v>45221</v>
      </c>
      <c r="K3965" s="28"/>
      <c r="M3965">
        <v>0</v>
      </c>
      <c r="N3965">
        <v>1</v>
      </c>
      <c r="P3965" t="s">
        <v>14550</v>
      </c>
      <c r="Q3965">
        <f t="shared" si="61"/>
        <v>14000</v>
      </c>
      <c r="R3965">
        <f>IF(COUNTIF($A$2:A3965,A3965)=1,Q3965,"")</f>
        <v>14000</v>
      </c>
    </row>
    <row r="3966" spans="1:18">
      <c r="A3966" t="s">
        <v>20405</v>
      </c>
      <c r="B3966" t="s">
        <v>4789</v>
      </c>
      <c r="C3966" t="s">
        <v>14915</v>
      </c>
      <c r="D3966" t="s">
        <v>100</v>
      </c>
      <c r="E3966" t="s">
        <v>14558</v>
      </c>
      <c r="F3966" t="s">
        <v>20406</v>
      </c>
      <c r="G3966" t="s">
        <v>61</v>
      </c>
      <c r="H3966" t="s">
        <v>14616</v>
      </c>
      <c r="I3966" t="s">
        <v>1928</v>
      </c>
      <c r="J3966" s="28">
        <v>44775</v>
      </c>
      <c r="K3966" s="28">
        <v>44745</v>
      </c>
      <c r="L3966">
        <v>146</v>
      </c>
      <c r="M3966">
        <v>0</v>
      </c>
      <c r="N3966">
        <v>1</v>
      </c>
      <c r="O3966">
        <v>32.4</v>
      </c>
      <c r="P3966" t="s">
        <v>14550</v>
      </c>
      <c r="Q3966">
        <f t="shared" si="61"/>
        <v>7346</v>
      </c>
      <c r="R3966">
        <f>IF(COUNTIF($A$2:A3966,A3966)=1,Q3966,"")</f>
        <v>7346</v>
      </c>
    </row>
    <row r="3967" spans="1:18">
      <c r="A3967" t="s">
        <v>10355</v>
      </c>
      <c r="B3967" t="s">
        <v>1060</v>
      </c>
      <c r="C3967" t="s">
        <v>17072</v>
      </c>
      <c r="D3967" t="s">
        <v>119</v>
      </c>
      <c r="E3967" t="s">
        <v>14522</v>
      </c>
      <c r="F3967" t="s">
        <v>20407</v>
      </c>
      <c r="G3967" t="s">
        <v>61</v>
      </c>
      <c r="H3967" t="s">
        <v>14565</v>
      </c>
      <c r="I3967" t="s">
        <v>171</v>
      </c>
      <c r="J3967" s="28"/>
      <c r="K3967" s="28"/>
      <c r="M3967">
        <v>0</v>
      </c>
      <c r="N3967">
        <v>1</v>
      </c>
      <c r="O3967">
        <v>24.2</v>
      </c>
      <c r="P3967" t="s">
        <v>14507</v>
      </c>
      <c r="Q3967">
        <f t="shared" si="61"/>
        <v>14315</v>
      </c>
      <c r="R3967">
        <f>IF(COUNTIF($A$2:A3967,A3967)=1,Q3967,"")</f>
        <v>14315</v>
      </c>
    </row>
    <row r="3968" spans="1:18">
      <c r="A3968" t="s">
        <v>20408</v>
      </c>
      <c r="B3968" t="s">
        <v>5089</v>
      </c>
      <c r="C3968" t="s">
        <v>3098</v>
      </c>
      <c r="D3968" t="s">
        <v>119</v>
      </c>
      <c r="E3968" t="s">
        <v>14509</v>
      </c>
      <c r="F3968" t="s">
        <v>20409</v>
      </c>
      <c r="G3968" t="s">
        <v>90</v>
      </c>
      <c r="H3968" t="s">
        <v>14580</v>
      </c>
      <c r="I3968" t="s">
        <v>2594</v>
      </c>
      <c r="J3968" s="28">
        <v>45295</v>
      </c>
      <c r="K3968" s="28"/>
      <c r="M3968">
        <v>0</v>
      </c>
      <c r="N3968">
        <v>1</v>
      </c>
      <c r="O3968">
        <v>2.6</v>
      </c>
      <c r="P3968" t="s">
        <v>14550</v>
      </c>
      <c r="Q3968">
        <f t="shared" si="61"/>
        <v>9928</v>
      </c>
      <c r="R3968">
        <f>IF(COUNTIF($A$2:A3968,A3968)=1,Q3968,"")</f>
        <v>9928</v>
      </c>
    </row>
    <row r="3969" spans="1:18">
      <c r="A3969" t="s">
        <v>5733</v>
      </c>
      <c r="B3969" t="s">
        <v>2649</v>
      </c>
      <c r="C3969" t="s">
        <v>14969</v>
      </c>
      <c r="D3969" t="s">
        <v>73</v>
      </c>
      <c r="E3969" t="s">
        <v>14590</v>
      </c>
      <c r="F3969" t="s">
        <v>20410</v>
      </c>
      <c r="G3969" t="s">
        <v>61</v>
      </c>
      <c r="H3969" t="s">
        <v>14511</v>
      </c>
      <c r="I3969" t="s">
        <v>2226</v>
      </c>
      <c r="J3969" s="28">
        <v>44775</v>
      </c>
      <c r="K3969" s="28"/>
      <c r="M3969">
        <v>0</v>
      </c>
      <c r="N3969">
        <v>1</v>
      </c>
      <c r="O3969">
        <v>10.6</v>
      </c>
      <c r="P3969" t="s">
        <v>14516</v>
      </c>
      <c r="Q3969">
        <f t="shared" si="61"/>
        <v>27947</v>
      </c>
      <c r="R3969">
        <f>IF(COUNTIF($A$2:A3969,A3969)=1,Q3969,"")</f>
        <v>27947</v>
      </c>
    </row>
    <row r="3970" spans="1:18">
      <c r="A3970" t="s">
        <v>20411</v>
      </c>
      <c r="B3970" t="s">
        <v>8596</v>
      </c>
      <c r="C3970" t="s">
        <v>14911</v>
      </c>
      <c r="D3970" t="s">
        <v>100</v>
      </c>
      <c r="E3970" t="s">
        <v>14558</v>
      </c>
      <c r="F3970" t="s">
        <v>14741</v>
      </c>
      <c r="G3970" t="s">
        <v>90</v>
      </c>
      <c r="H3970" t="s">
        <v>14938</v>
      </c>
      <c r="I3970" t="s">
        <v>626</v>
      </c>
      <c r="J3970" s="28">
        <v>45765</v>
      </c>
      <c r="K3970" s="28">
        <v>45689</v>
      </c>
      <c r="L3970">
        <v>58</v>
      </c>
      <c r="M3970">
        <v>0</v>
      </c>
      <c r="N3970">
        <v>1</v>
      </c>
      <c r="O3970">
        <v>9.4</v>
      </c>
      <c r="P3970" t="s">
        <v>14512</v>
      </c>
      <c r="Q3970">
        <f t="shared" ref="Q3970:Q4033" si="62">IFERROR(IF(RIGHT(UPPER(TRIM(F3970)),1)="K",VALUE(SUBSTITUTE(SUBSTITUTE(LEFT(TRIM(F3970),LEN(TRIM(F3970))-1),"$",""),",",""))*1000,IF(RIGHT(UPPER(TRIM(F3970)),1)="M",VALUE(SUBSTITUTE(SUBSTITUTE(LEFT(TRIM(F3970),LEN(TRIM(F3970))-1),"$",""),",",""))*1000000,VALUE(SUBSTITUTE(SUBSTITUTE(TRIM(F3970),"$",""),",","")))),"")</f>
        <v>2000</v>
      </c>
      <c r="R3970">
        <f>IF(COUNTIF($A$2:A3970,A3970)=1,Q3970,"")</f>
        <v>2000</v>
      </c>
    </row>
    <row r="3971" spans="1:18">
      <c r="A3971" t="s">
        <v>20412</v>
      </c>
      <c r="B3971" t="s">
        <v>359</v>
      </c>
      <c r="C3971" t="s">
        <v>3098</v>
      </c>
      <c r="D3971" t="s">
        <v>100</v>
      </c>
      <c r="E3971" t="s">
        <v>14522</v>
      </c>
      <c r="F3971" t="s">
        <v>20413</v>
      </c>
      <c r="G3971" t="s">
        <v>133</v>
      </c>
      <c r="H3971" t="s">
        <v>14511</v>
      </c>
      <c r="I3971" t="s">
        <v>437</v>
      </c>
      <c r="J3971" s="28">
        <v>45466</v>
      </c>
      <c r="K3971" s="28"/>
      <c r="M3971">
        <v>0</v>
      </c>
      <c r="N3971">
        <v>1</v>
      </c>
      <c r="O3971">
        <v>15.5</v>
      </c>
      <c r="P3971" t="s">
        <v>14524</v>
      </c>
      <c r="Q3971">
        <f t="shared" si="62"/>
        <v>5361</v>
      </c>
      <c r="R3971">
        <f>IF(COUNTIF($A$2:A3971,A3971)=1,Q3971,"")</f>
        <v>5361</v>
      </c>
    </row>
    <row r="3972" spans="1:18">
      <c r="A3972" t="s">
        <v>20414</v>
      </c>
      <c r="B3972" t="s">
        <v>2167</v>
      </c>
      <c r="C3972" t="s">
        <v>14699</v>
      </c>
      <c r="D3972" t="s">
        <v>60</v>
      </c>
      <c r="E3972" t="s">
        <v>14543</v>
      </c>
      <c r="F3972" t="s">
        <v>20415</v>
      </c>
      <c r="G3972" t="s">
        <v>61</v>
      </c>
      <c r="H3972" t="s">
        <v>14565</v>
      </c>
      <c r="I3972" t="s">
        <v>1376</v>
      </c>
      <c r="J3972" s="28"/>
      <c r="K3972" s="28">
        <v>45102</v>
      </c>
      <c r="L3972">
        <v>138</v>
      </c>
      <c r="M3972">
        <v>1</v>
      </c>
      <c r="N3972">
        <v>4</v>
      </c>
      <c r="O3972">
        <v>26.2</v>
      </c>
      <c r="P3972" t="s">
        <v>14507</v>
      </c>
      <c r="Q3972">
        <f t="shared" si="62"/>
        <v>23155</v>
      </c>
      <c r="R3972">
        <f>IF(COUNTIF($A$2:A3972,A3972)=1,Q3972,"")</f>
        <v>23155</v>
      </c>
    </row>
    <row r="3973" spans="1:18">
      <c r="A3973" t="s">
        <v>20416</v>
      </c>
      <c r="B3973" t="s">
        <v>1870</v>
      </c>
      <c r="C3973" t="s">
        <v>3098</v>
      </c>
      <c r="D3973" t="s">
        <v>52</v>
      </c>
      <c r="E3973" t="s">
        <v>14590</v>
      </c>
      <c r="F3973" t="s">
        <v>20417</v>
      </c>
      <c r="G3973" t="s">
        <v>14588</v>
      </c>
      <c r="H3973" t="s">
        <v>14540</v>
      </c>
      <c r="I3973" t="s">
        <v>4364</v>
      </c>
      <c r="J3973" s="28">
        <v>45647</v>
      </c>
      <c r="K3973" s="28"/>
      <c r="M3973">
        <v>0</v>
      </c>
      <c r="N3973">
        <v>1</v>
      </c>
      <c r="O3973">
        <v>1.8</v>
      </c>
      <c r="P3973" t="s">
        <v>14516</v>
      </c>
      <c r="Q3973">
        <f t="shared" si="62"/>
        <v>126254</v>
      </c>
      <c r="R3973">
        <f>IF(COUNTIF($A$2:A3973,A3973)=1,Q3973,"")</f>
        <v>126254</v>
      </c>
    </row>
    <row r="3974" spans="1:18">
      <c r="A3974" t="s">
        <v>20418</v>
      </c>
      <c r="B3974" t="s">
        <v>6219</v>
      </c>
      <c r="C3974" t="s">
        <v>16139</v>
      </c>
      <c r="D3974" t="s">
        <v>119</v>
      </c>
      <c r="E3974" t="s">
        <v>14590</v>
      </c>
      <c r="F3974" t="s">
        <v>20419</v>
      </c>
      <c r="G3974" t="s">
        <v>74</v>
      </c>
      <c r="H3974" t="s">
        <v>14682</v>
      </c>
      <c r="I3974" t="s">
        <v>3053</v>
      </c>
      <c r="J3974" s="28">
        <v>45297</v>
      </c>
      <c r="K3974" s="28"/>
      <c r="M3974">
        <v>0</v>
      </c>
      <c r="N3974">
        <v>1</v>
      </c>
      <c r="O3974">
        <v>16.3</v>
      </c>
      <c r="P3974" t="s">
        <v>14512</v>
      </c>
      <c r="Q3974">
        <f t="shared" si="62"/>
        <v>14384</v>
      </c>
      <c r="R3974">
        <f>IF(COUNTIF($A$2:A3974,A3974)=1,Q3974,"")</f>
        <v>14384</v>
      </c>
    </row>
    <row r="3975" spans="1:18">
      <c r="A3975" t="s">
        <v>13907</v>
      </c>
      <c r="B3975" t="s">
        <v>4720</v>
      </c>
      <c r="C3975" t="s">
        <v>15541</v>
      </c>
      <c r="D3975" t="s">
        <v>60</v>
      </c>
      <c r="E3975" t="s">
        <v>14590</v>
      </c>
      <c r="F3975" t="s">
        <v>20420</v>
      </c>
      <c r="G3975" t="s">
        <v>80</v>
      </c>
      <c r="H3975" t="s">
        <v>14527</v>
      </c>
      <c r="I3975" t="s">
        <v>2365</v>
      </c>
      <c r="J3975" s="28">
        <v>44785</v>
      </c>
      <c r="K3975" s="28"/>
      <c r="M3975">
        <v>0</v>
      </c>
      <c r="N3975">
        <v>1</v>
      </c>
      <c r="O3975">
        <v>7.3</v>
      </c>
      <c r="P3975" t="s">
        <v>14507</v>
      </c>
      <c r="Q3975">
        <f t="shared" si="62"/>
        <v>18679</v>
      </c>
      <c r="R3975">
        <f>IF(COUNTIF($A$2:A3975,A3975)=1,Q3975,"")</f>
        <v>18679</v>
      </c>
    </row>
    <row r="3976" spans="1:18">
      <c r="A3976" t="s">
        <v>5476</v>
      </c>
      <c r="B3976" t="s">
        <v>6107</v>
      </c>
      <c r="C3976" t="s">
        <v>15168</v>
      </c>
      <c r="D3976" t="s">
        <v>119</v>
      </c>
      <c r="E3976" t="s">
        <v>14517</v>
      </c>
      <c r="F3976" t="s">
        <v>14531</v>
      </c>
      <c r="G3976" t="s">
        <v>61</v>
      </c>
      <c r="H3976" t="s">
        <v>14616</v>
      </c>
      <c r="I3976" t="s">
        <v>2665</v>
      </c>
      <c r="J3976" s="28">
        <v>44783</v>
      </c>
      <c r="K3976" s="28"/>
      <c r="M3976">
        <v>0</v>
      </c>
      <c r="N3976">
        <v>1</v>
      </c>
      <c r="O3976">
        <v>25</v>
      </c>
      <c r="P3976" t="s">
        <v>14516</v>
      </c>
      <c r="Q3976">
        <f t="shared" si="62"/>
        <v>4000</v>
      </c>
      <c r="R3976">
        <f>IF(COUNTIF($A$2:A3976,A3976)=1,Q3976,"")</f>
        <v>4000</v>
      </c>
    </row>
    <row r="3977" spans="1:18">
      <c r="A3977" t="s">
        <v>14246</v>
      </c>
      <c r="B3977" t="s">
        <v>2172</v>
      </c>
      <c r="C3977" t="s">
        <v>17024</v>
      </c>
      <c r="D3977" t="s">
        <v>100</v>
      </c>
      <c r="E3977" t="s">
        <v>14558</v>
      </c>
      <c r="F3977" t="s">
        <v>17896</v>
      </c>
      <c r="G3977" t="s">
        <v>14519</v>
      </c>
      <c r="H3977" t="s">
        <v>14532</v>
      </c>
      <c r="I3977" t="s">
        <v>11009</v>
      </c>
      <c r="J3977" s="28">
        <v>45246</v>
      </c>
      <c r="K3977" s="28">
        <v>45148</v>
      </c>
      <c r="L3977">
        <v>30</v>
      </c>
      <c r="M3977">
        <v>0</v>
      </c>
      <c r="N3977">
        <v>1</v>
      </c>
      <c r="O3977">
        <v>0.7</v>
      </c>
      <c r="P3977" t="s">
        <v>14524</v>
      </c>
      <c r="Q3977">
        <f t="shared" si="62"/>
        <v>8150</v>
      </c>
      <c r="R3977">
        <f>IF(COUNTIF($A$2:A3977,A3977)=1,Q3977,"")</f>
        <v>8150</v>
      </c>
    </row>
    <row r="3978" spans="1:18">
      <c r="A3978" t="s">
        <v>5526</v>
      </c>
      <c r="B3978" t="s">
        <v>3062</v>
      </c>
      <c r="C3978" t="s">
        <v>14930</v>
      </c>
      <c r="D3978" t="s">
        <v>119</v>
      </c>
      <c r="E3978" t="s">
        <v>14522</v>
      </c>
      <c r="F3978" t="s">
        <v>20421</v>
      </c>
      <c r="G3978" t="s">
        <v>61</v>
      </c>
      <c r="H3978" t="s">
        <v>14692</v>
      </c>
      <c r="I3978" t="s">
        <v>20422</v>
      </c>
      <c r="J3978" s="28">
        <v>45069</v>
      </c>
      <c r="K3978" s="28"/>
      <c r="M3978">
        <v>0</v>
      </c>
      <c r="N3978">
        <v>1</v>
      </c>
      <c r="O3978">
        <v>31</v>
      </c>
      <c r="P3978" t="s">
        <v>14512</v>
      </c>
      <c r="Q3978">
        <f t="shared" si="62"/>
        <v>11063</v>
      </c>
      <c r="R3978">
        <f>IF(COUNTIF($A$2:A3978,A3978)=1,Q3978,"")</f>
        <v>11063</v>
      </c>
    </row>
    <row r="3979" spans="1:18">
      <c r="A3979" t="s">
        <v>20423</v>
      </c>
      <c r="B3979" t="s">
        <v>2576</v>
      </c>
      <c r="C3979" t="s">
        <v>14755</v>
      </c>
      <c r="D3979" t="s">
        <v>119</v>
      </c>
      <c r="E3979" t="s">
        <v>14558</v>
      </c>
      <c r="F3979" t="s">
        <v>20424</v>
      </c>
      <c r="G3979" t="s">
        <v>67</v>
      </c>
      <c r="H3979" t="s">
        <v>14545</v>
      </c>
      <c r="I3979" t="s">
        <v>2641</v>
      </c>
      <c r="J3979" s="28">
        <v>45615</v>
      </c>
      <c r="K3979" s="28">
        <v>45621</v>
      </c>
      <c r="L3979">
        <v>174</v>
      </c>
      <c r="M3979">
        <v>0</v>
      </c>
      <c r="N3979">
        <v>1</v>
      </c>
      <c r="O3979">
        <v>19.100000000000001</v>
      </c>
      <c r="P3979" t="s">
        <v>14524</v>
      </c>
      <c r="Q3979">
        <f t="shared" si="62"/>
        <v>6037</v>
      </c>
      <c r="R3979">
        <f>IF(COUNTIF($A$2:A3979,A3979)=1,Q3979,"")</f>
        <v>6037</v>
      </c>
    </row>
    <row r="3980" spans="1:18">
      <c r="A3980" t="s">
        <v>8412</v>
      </c>
      <c r="B3980" t="s">
        <v>1241</v>
      </c>
      <c r="C3980" t="s">
        <v>15155</v>
      </c>
      <c r="D3980" t="s">
        <v>60</v>
      </c>
      <c r="E3980" t="s">
        <v>14522</v>
      </c>
      <c r="F3980" t="s">
        <v>20425</v>
      </c>
      <c r="G3980" t="s">
        <v>14588</v>
      </c>
      <c r="H3980" t="s">
        <v>14511</v>
      </c>
      <c r="I3980" t="s">
        <v>1663</v>
      </c>
      <c r="J3980" s="28">
        <v>45675</v>
      </c>
      <c r="K3980" s="28"/>
      <c r="M3980">
        <v>0</v>
      </c>
      <c r="N3980">
        <v>1</v>
      </c>
      <c r="O3980">
        <v>1.9</v>
      </c>
      <c r="P3980" t="s">
        <v>14512</v>
      </c>
      <c r="Q3980">
        <f t="shared" si="62"/>
        <v>18688</v>
      </c>
      <c r="R3980">
        <f>IF(COUNTIF($A$2:A3980,A3980)=1,Q3980,"")</f>
        <v>18688</v>
      </c>
    </row>
    <row r="3981" spans="1:18">
      <c r="A3981" t="s">
        <v>13739</v>
      </c>
      <c r="B3981" t="s">
        <v>3949</v>
      </c>
      <c r="C3981" t="s">
        <v>15739</v>
      </c>
      <c r="D3981" t="s">
        <v>100</v>
      </c>
      <c r="E3981" t="s">
        <v>14558</v>
      </c>
      <c r="F3981" t="s">
        <v>20426</v>
      </c>
      <c r="G3981" t="s">
        <v>133</v>
      </c>
      <c r="H3981" t="s">
        <v>14511</v>
      </c>
      <c r="I3981" t="s">
        <v>672</v>
      </c>
      <c r="J3981" s="28">
        <v>45143</v>
      </c>
      <c r="K3981" s="28">
        <v>45136</v>
      </c>
      <c r="L3981">
        <v>78</v>
      </c>
      <c r="M3981">
        <v>0</v>
      </c>
      <c r="N3981">
        <v>1</v>
      </c>
      <c r="O3981">
        <v>28.5</v>
      </c>
      <c r="P3981" t="s">
        <v>14550</v>
      </c>
      <c r="Q3981">
        <f t="shared" si="62"/>
        <v>4870</v>
      </c>
      <c r="R3981">
        <f>IF(COUNTIF($A$2:A3981,A3981)=1,Q3981,"")</f>
        <v>4870</v>
      </c>
    </row>
    <row r="3982" spans="1:18">
      <c r="A3982" t="s">
        <v>5736</v>
      </c>
      <c r="B3982" t="s">
        <v>1937</v>
      </c>
      <c r="C3982" t="s">
        <v>3098</v>
      </c>
      <c r="D3982" t="s">
        <v>52</v>
      </c>
      <c r="E3982" t="s">
        <v>14504</v>
      </c>
      <c r="F3982" t="s">
        <v>20427</v>
      </c>
      <c r="G3982" t="s">
        <v>90</v>
      </c>
      <c r="H3982" t="s">
        <v>14619</v>
      </c>
      <c r="I3982" t="s">
        <v>2883</v>
      </c>
      <c r="J3982" s="28">
        <v>45545</v>
      </c>
      <c r="K3982" s="28"/>
      <c r="M3982">
        <v>0</v>
      </c>
      <c r="N3982">
        <v>1</v>
      </c>
      <c r="P3982" t="s">
        <v>14516</v>
      </c>
      <c r="Q3982">
        <f t="shared" si="62"/>
        <v>82619</v>
      </c>
      <c r="R3982">
        <f>IF(COUNTIF($A$2:A3982,A3982)=1,Q3982,"")</f>
        <v>82619</v>
      </c>
    </row>
    <row r="3983" spans="1:18">
      <c r="A3983" t="s">
        <v>20428</v>
      </c>
      <c r="B3983" t="s">
        <v>1121</v>
      </c>
      <c r="C3983" t="s">
        <v>18227</v>
      </c>
      <c r="D3983" t="s">
        <v>100</v>
      </c>
      <c r="E3983" t="s">
        <v>14509</v>
      </c>
      <c r="F3983" t="s">
        <v>20429</v>
      </c>
      <c r="G3983" t="s">
        <v>90</v>
      </c>
      <c r="H3983" t="s">
        <v>14904</v>
      </c>
      <c r="I3983" t="s">
        <v>575</v>
      </c>
      <c r="J3983" s="28">
        <v>45343</v>
      </c>
      <c r="K3983" s="28"/>
      <c r="M3983">
        <v>0</v>
      </c>
      <c r="N3983">
        <v>1</v>
      </c>
      <c r="O3983">
        <v>16.3</v>
      </c>
      <c r="P3983" t="s">
        <v>14516</v>
      </c>
      <c r="Q3983">
        <f t="shared" si="62"/>
        <v>8256</v>
      </c>
      <c r="R3983">
        <f>IF(COUNTIF($A$2:A3983,A3983)=1,Q3983,"")</f>
        <v>8256</v>
      </c>
    </row>
    <row r="3984" spans="1:18">
      <c r="A3984" t="s">
        <v>13975</v>
      </c>
      <c r="B3984" t="s">
        <v>6448</v>
      </c>
      <c r="C3984" t="s">
        <v>15354</v>
      </c>
      <c r="D3984" t="s">
        <v>52</v>
      </c>
      <c r="E3984" t="s">
        <v>14558</v>
      </c>
      <c r="F3984" t="s">
        <v>20430</v>
      </c>
      <c r="G3984" t="s">
        <v>90</v>
      </c>
      <c r="H3984" t="s">
        <v>14532</v>
      </c>
      <c r="I3984" t="s">
        <v>1438</v>
      </c>
      <c r="J3984" s="28">
        <v>45272</v>
      </c>
      <c r="K3984" s="28">
        <v>45178</v>
      </c>
      <c r="L3984">
        <v>44</v>
      </c>
      <c r="M3984">
        <v>0</v>
      </c>
      <c r="N3984">
        <v>1</v>
      </c>
      <c r="P3984" t="s">
        <v>14516</v>
      </c>
      <c r="Q3984">
        <f t="shared" si="62"/>
        <v>57471</v>
      </c>
      <c r="R3984">
        <f>IF(COUNTIF($A$2:A3984,A3984)=1,Q3984,"")</f>
        <v>57471</v>
      </c>
    </row>
    <row r="3985" spans="1:18">
      <c r="A3985" t="s">
        <v>6014</v>
      </c>
      <c r="B3985" t="s">
        <v>117</v>
      </c>
      <c r="C3985" t="s">
        <v>16752</v>
      </c>
      <c r="D3985" t="s">
        <v>60</v>
      </c>
      <c r="E3985" t="s">
        <v>14590</v>
      </c>
      <c r="F3985" t="s">
        <v>20431</v>
      </c>
      <c r="G3985" t="s">
        <v>74</v>
      </c>
      <c r="H3985" t="s">
        <v>16033</v>
      </c>
      <c r="I3985" t="s">
        <v>2150</v>
      </c>
      <c r="J3985" s="28">
        <v>45425</v>
      </c>
      <c r="K3985" s="28"/>
      <c r="M3985">
        <v>0</v>
      </c>
      <c r="N3985">
        <v>1</v>
      </c>
      <c r="O3985">
        <v>30.5</v>
      </c>
      <c r="P3985" t="s">
        <v>14516</v>
      </c>
      <c r="Q3985">
        <f t="shared" si="62"/>
        <v>18792</v>
      </c>
      <c r="R3985">
        <f>IF(COUNTIF($A$2:A3985,A3985)=1,Q3985,"")</f>
        <v>18792</v>
      </c>
    </row>
    <row r="3986" spans="1:18">
      <c r="A3986" t="s">
        <v>5205</v>
      </c>
      <c r="B3986" t="s">
        <v>969</v>
      </c>
      <c r="C3986" t="s">
        <v>14891</v>
      </c>
      <c r="D3986" t="s">
        <v>73</v>
      </c>
      <c r="E3986" t="s">
        <v>14590</v>
      </c>
      <c r="F3986" t="s">
        <v>15280</v>
      </c>
      <c r="G3986" t="s">
        <v>80</v>
      </c>
      <c r="H3986" t="s">
        <v>15360</v>
      </c>
      <c r="I3986" t="s">
        <v>20432</v>
      </c>
      <c r="J3986" s="28">
        <v>45784</v>
      </c>
      <c r="K3986" s="28"/>
      <c r="M3986">
        <v>0</v>
      </c>
      <c r="N3986">
        <v>1</v>
      </c>
      <c r="P3986" t="s">
        <v>14550</v>
      </c>
      <c r="Q3986">
        <f t="shared" si="62"/>
        <v>22000</v>
      </c>
      <c r="R3986">
        <f>IF(COUNTIF($A$2:A3986,A3986)=1,Q3986,"")</f>
        <v>22000</v>
      </c>
    </row>
    <row r="3987" spans="1:18">
      <c r="A3987" t="s">
        <v>20433</v>
      </c>
      <c r="B3987" t="s">
        <v>2092</v>
      </c>
      <c r="C3987" t="s">
        <v>3098</v>
      </c>
      <c r="D3987" t="s">
        <v>73</v>
      </c>
      <c r="E3987" t="s">
        <v>14590</v>
      </c>
      <c r="F3987" t="s">
        <v>20434</v>
      </c>
      <c r="G3987" t="s">
        <v>90</v>
      </c>
      <c r="H3987" t="s">
        <v>14530</v>
      </c>
      <c r="I3987" t="s">
        <v>1498</v>
      </c>
      <c r="J3987" s="28">
        <v>44837</v>
      </c>
      <c r="K3987" s="28"/>
      <c r="M3987">
        <v>0</v>
      </c>
      <c r="N3987">
        <v>1</v>
      </c>
      <c r="O3987">
        <v>34.5</v>
      </c>
      <c r="P3987" t="s">
        <v>14507</v>
      </c>
      <c r="Q3987">
        <f t="shared" si="62"/>
        <v>29276</v>
      </c>
      <c r="R3987">
        <f>IF(COUNTIF($A$2:A3987,A3987)=1,Q3987,"")</f>
        <v>29276</v>
      </c>
    </row>
    <row r="3988" spans="1:18">
      <c r="A3988" t="s">
        <v>3994</v>
      </c>
      <c r="B3988" t="s">
        <v>487</v>
      </c>
      <c r="C3988" t="s">
        <v>15070</v>
      </c>
      <c r="D3988" t="s">
        <v>100</v>
      </c>
      <c r="E3988" t="s">
        <v>14558</v>
      </c>
      <c r="F3988" t="s">
        <v>20435</v>
      </c>
      <c r="G3988" t="s">
        <v>14519</v>
      </c>
      <c r="H3988" t="s">
        <v>14568</v>
      </c>
      <c r="I3988" t="s">
        <v>1880</v>
      </c>
      <c r="J3988" s="28">
        <v>45227</v>
      </c>
      <c r="K3988" s="28">
        <v>45279</v>
      </c>
      <c r="L3988">
        <v>123</v>
      </c>
      <c r="M3988">
        <v>0</v>
      </c>
      <c r="N3988">
        <v>1</v>
      </c>
      <c r="O3988">
        <v>19.3</v>
      </c>
      <c r="P3988" t="s">
        <v>14512</v>
      </c>
      <c r="Q3988">
        <f t="shared" si="62"/>
        <v>4131</v>
      </c>
      <c r="R3988">
        <f>IF(COUNTIF($A$2:A3988,A3988)=1,Q3988,"")</f>
        <v>4131</v>
      </c>
    </row>
    <row r="3989" spans="1:18">
      <c r="A3989" t="s">
        <v>6409</v>
      </c>
      <c r="B3989" t="s">
        <v>6144</v>
      </c>
      <c r="C3989" t="s">
        <v>3098</v>
      </c>
      <c r="D3989" t="s">
        <v>100</v>
      </c>
      <c r="E3989" t="s">
        <v>14522</v>
      </c>
      <c r="F3989" t="s">
        <v>20436</v>
      </c>
      <c r="G3989" t="s">
        <v>61</v>
      </c>
      <c r="H3989" t="s">
        <v>14511</v>
      </c>
      <c r="I3989" t="s">
        <v>1672</v>
      </c>
      <c r="J3989" s="28">
        <v>45579</v>
      </c>
      <c r="K3989" s="28"/>
      <c r="M3989">
        <v>0</v>
      </c>
      <c r="N3989">
        <v>1</v>
      </c>
      <c r="O3989">
        <v>0.4</v>
      </c>
      <c r="P3989" t="s">
        <v>14512</v>
      </c>
      <c r="Q3989">
        <f t="shared" si="62"/>
        <v>4401</v>
      </c>
      <c r="R3989">
        <f>IF(COUNTIF($A$2:A3989,A3989)=1,Q3989,"")</f>
        <v>4401</v>
      </c>
    </row>
    <row r="3990" spans="1:18">
      <c r="A3990" t="s">
        <v>9174</v>
      </c>
      <c r="B3990" t="s">
        <v>1451</v>
      </c>
      <c r="C3990" t="s">
        <v>14562</v>
      </c>
      <c r="D3990" t="s">
        <v>100</v>
      </c>
      <c r="E3990" t="s">
        <v>14504</v>
      </c>
      <c r="F3990" t="s">
        <v>15164</v>
      </c>
      <c r="G3990" t="s">
        <v>74</v>
      </c>
      <c r="H3990" t="s">
        <v>14545</v>
      </c>
      <c r="I3990" t="s">
        <v>1426</v>
      </c>
      <c r="J3990" s="28">
        <v>45206</v>
      </c>
      <c r="K3990" s="28"/>
      <c r="M3990">
        <v>0</v>
      </c>
      <c r="N3990">
        <v>1</v>
      </c>
      <c r="O3990">
        <v>33.4</v>
      </c>
      <c r="P3990" t="s">
        <v>14516</v>
      </c>
      <c r="Q3990">
        <f t="shared" si="62"/>
        <v>9000</v>
      </c>
      <c r="R3990">
        <f>IF(COUNTIF($A$2:A3990,A3990)=1,Q3990,"")</f>
        <v>9000</v>
      </c>
    </row>
    <row r="3991" spans="1:18">
      <c r="A3991" t="s">
        <v>20437</v>
      </c>
      <c r="B3991" t="s">
        <v>4975</v>
      </c>
      <c r="C3991" t="s">
        <v>14673</v>
      </c>
      <c r="D3991" t="s">
        <v>52</v>
      </c>
      <c r="E3991" t="s">
        <v>14590</v>
      </c>
      <c r="F3991" t="s">
        <v>20438</v>
      </c>
      <c r="G3991" t="s">
        <v>133</v>
      </c>
      <c r="H3991" t="s">
        <v>14511</v>
      </c>
      <c r="I3991" t="s">
        <v>632</v>
      </c>
      <c r="J3991" s="28">
        <v>45691</v>
      </c>
      <c r="K3991" s="28"/>
      <c r="M3991">
        <v>0</v>
      </c>
      <c r="N3991">
        <v>1</v>
      </c>
      <c r="O3991">
        <v>18.8</v>
      </c>
      <c r="P3991" t="s">
        <v>14524</v>
      </c>
      <c r="Q3991">
        <f t="shared" si="62"/>
        <v>195611</v>
      </c>
      <c r="R3991">
        <f>IF(COUNTIF($A$2:A3991,A3991)=1,Q3991,"")</f>
        <v>195611</v>
      </c>
    </row>
    <row r="3992" spans="1:18">
      <c r="A3992" t="s">
        <v>20439</v>
      </c>
      <c r="B3992" t="s">
        <v>3626</v>
      </c>
      <c r="C3992" t="s">
        <v>3098</v>
      </c>
      <c r="D3992" t="s">
        <v>52</v>
      </c>
      <c r="E3992" t="s">
        <v>14558</v>
      </c>
      <c r="F3992" t="s">
        <v>20440</v>
      </c>
      <c r="G3992" t="s">
        <v>74</v>
      </c>
      <c r="H3992" t="s">
        <v>14530</v>
      </c>
      <c r="I3992" t="s">
        <v>1748</v>
      </c>
      <c r="J3992" s="28">
        <v>45187</v>
      </c>
      <c r="K3992" s="28">
        <v>45117</v>
      </c>
      <c r="L3992">
        <v>31</v>
      </c>
      <c r="M3992">
        <v>0</v>
      </c>
      <c r="N3992">
        <v>1</v>
      </c>
      <c r="O3992">
        <v>13.1</v>
      </c>
      <c r="P3992" t="s">
        <v>14516</v>
      </c>
      <c r="Q3992">
        <f t="shared" si="62"/>
        <v>102980</v>
      </c>
      <c r="R3992">
        <f>IF(COUNTIF($A$2:A3992,A3992)=1,Q3992,"")</f>
        <v>102980</v>
      </c>
    </row>
    <row r="3993" spans="1:18">
      <c r="A3993" t="s">
        <v>20441</v>
      </c>
      <c r="B3993" t="s">
        <v>1981</v>
      </c>
      <c r="C3993" t="s">
        <v>3098</v>
      </c>
      <c r="D3993" t="s">
        <v>52</v>
      </c>
      <c r="E3993" t="s">
        <v>14522</v>
      </c>
      <c r="F3993" t="s">
        <v>20442</v>
      </c>
      <c r="G3993" t="s">
        <v>90</v>
      </c>
      <c r="H3993" t="s">
        <v>14511</v>
      </c>
      <c r="I3993" t="s">
        <v>675</v>
      </c>
      <c r="J3993" s="28">
        <v>45466</v>
      </c>
      <c r="K3993" s="28"/>
      <c r="M3993">
        <v>0</v>
      </c>
      <c r="N3993">
        <v>1</v>
      </c>
      <c r="O3993">
        <v>23.8</v>
      </c>
      <c r="P3993" t="s">
        <v>14512</v>
      </c>
      <c r="Q3993">
        <f t="shared" si="62"/>
        <v>163853</v>
      </c>
      <c r="R3993">
        <f>IF(COUNTIF($A$2:A3993,A3993)=1,Q3993,"")</f>
        <v>163853</v>
      </c>
    </row>
    <row r="3994" spans="1:18">
      <c r="A3994" t="s">
        <v>5811</v>
      </c>
      <c r="B3994" t="s">
        <v>117</v>
      </c>
      <c r="C3994" t="s">
        <v>15802</v>
      </c>
      <c r="D3994" t="s">
        <v>73</v>
      </c>
      <c r="E3994" t="s">
        <v>14558</v>
      </c>
      <c r="F3994" t="s">
        <v>20443</v>
      </c>
      <c r="G3994" t="s">
        <v>80</v>
      </c>
      <c r="H3994" t="s">
        <v>14800</v>
      </c>
      <c r="I3994" t="s">
        <v>6167</v>
      </c>
      <c r="J3994" s="28">
        <v>44919</v>
      </c>
      <c r="K3994" s="28">
        <v>44900</v>
      </c>
      <c r="L3994">
        <v>124</v>
      </c>
      <c r="M3994">
        <v>0</v>
      </c>
      <c r="N3994">
        <v>1</v>
      </c>
      <c r="O3994">
        <v>14.3</v>
      </c>
      <c r="P3994" t="s">
        <v>14512</v>
      </c>
      <c r="Q3994">
        <f t="shared" si="62"/>
        <v>38345</v>
      </c>
      <c r="R3994">
        <f>IF(COUNTIF($A$2:A3994,A3994)=1,Q3994,"")</f>
        <v>38345</v>
      </c>
    </row>
    <row r="3995" spans="1:18">
      <c r="A3995" t="s">
        <v>20444</v>
      </c>
      <c r="B3995" t="s">
        <v>1517</v>
      </c>
      <c r="C3995" t="s">
        <v>3098</v>
      </c>
      <c r="D3995" t="s">
        <v>60</v>
      </c>
      <c r="E3995" t="s">
        <v>14590</v>
      </c>
      <c r="F3995" t="s">
        <v>20445</v>
      </c>
      <c r="G3995" t="s">
        <v>74</v>
      </c>
      <c r="H3995" t="s">
        <v>14511</v>
      </c>
      <c r="I3995" t="s">
        <v>1959</v>
      </c>
      <c r="J3995" s="28">
        <v>44794</v>
      </c>
      <c r="K3995" s="28"/>
      <c r="M3995">
        <v>0</v>
      </c>
      <c r="N3995">
        <v>1</v>
      </c>
      <c r="O3995">
        <v>29.7</v>
      </c>
      <c r="P3995" t="s">
        <v>14507</v>
      </c>
      <c r="Q3995">
        <f t="shared" si="62"/>
        <v>15204</v>
      </c>
      <c r="R3995">
        <f>IF(COUNTIF($A$2:A3995,A3995)=1,Q3995,"")</f>
        <v>15204</v>
      </c>
    </row>
    <row r="3996" spans="1:18">
      <c r="A3996" t="s">
        <v>4980</v>
      </c>
      <c r="B3996" t="s">
        <v>1564</v>
      </c>
      <c r="C3996" t="s">
        <v>3098</v>
      </c>
      <c r="D3996" t="s">
        <v>60</v>
      </c>
      <c r="E3996" t="s">
        <v>14509</v>
      </c>
      <c r="F3996" t="s">
        <v>20446</v>
      </c>
      <c r="G3996" t="s">
        <v>14588</v>
      </c>
      <c r="H3996" t="s">
        <v>14511</v>
      </c>
      <c r="I3996" t="s">
        <v>700</v>
      </c>
      <c r="J3996" s="28">
        <v>44849</v>
      </c>
      <c r="K3996" s="28"/>
      <c r="M3996">
        <v>0</v>
      </c>
      <c r="N3996">
        <v>1</v>
      </c>
      <c r="O3996">
        <v>14.8</v>
      </c>
      <c r="P3996" t="s">
        <v>14516</v>
      </c>
      <c r="Q3996">
        <f t="shared" si="62"/>
        <v>19358</v>
      </c>
      <c r="R3996">
        <f>IF(COUNTIF($A$2:A3996,A3996)=1,Q3996,"")</f>
        <v>19358</v>
      </c>
    </row>
    <row r="3997" spans="1:18">
      <c r="A3997" t="s">
        <v>20447</v>
      </c>
      <c r="B3997" t="s">
        <v>2699</v>
      </c>
      <c r="C3997" t="s">
        <v>15228</v>
      </c>
      <c r="D3997" t="s">
        <v>52</v>
      </c>
      <c r="E3997" t="s">
        <v>14509</v>
      </c>
      <c r="F3997" t="s">
        <v>20448</v>
      </c>
      <c r="G3997" t="s">
        <v>67</v>
      </c>
      <c r="H3997" t="s">
        <v>14545</v>
      </c>
      <c r="I3997" t="s">
        <v>6607</v>
      </c>
      <c r="J3997" s="28"/>
      <c r="K3997" s="28"/>
      <c r="M3997">
        <v>0</v>
      </c>
      <c r="N3997">
        <v>1</v>
      </c>
      <c r="O3997">
        <v>11.6</v>
      </c>
      <c r="P3997" t="s">
        <v>14512</v>
      </c>
      <c r="Q3997">
        <f t="shared" si="62"/>
        <v>87345</v>
      </c>
      <c r="R3997">
        <f>IF(COUNTIF($A$2:A3997,A3997)=1,Q3997,"")</f>
        <v>87345</v>
      </c>
    </row>
    <row r="3998" spans="1:18">
      <c r="A3998" t="s">
        <v>3600</v>
      </c>
      <c r="B3998" t="s">
        <v>5798</v>
      </c>
      <c r="C3998" t="s">
        <v>3098</v>
      </c>
      <c r="D3998" t="s">
        <v>100</v>
      </c>
      <c r="E3998" t="s">
        <v>14504</v>
      </c>
      <c r="F3998" t="s">
        <v>20449</v>
      </c>
      <c r="G3998" t="s">
        <v>61</v>
      </c>
      <c r="H3998" t="s">
        <v>14639</v>
      </c>
      <c r="I3998" t="s">
        <v>492</v>
      </c>
      <c r="J3998" s="28">
        <v>45161</v>
      </c>
      <c r="K3998" s="28"/>
      <c r="M3998">
        <v>0</v>
      </c>
      <c r="N3998">
        <v>1</v>
      </c>
      <c r="O3998">
        <v>22.7</v>
      </c>
      <c r="P3998" t="s">
        <v>14524</v>
      </c>
      <c r="Q3998">
        <f t="shared" si="62"/>
        <v>5631</v>
      </c>
      <c r="R3998">
        <f>IF(COUNTIF($A$2:A3998,A3998)=1,Q3998,"")</f>
        <v>5631</v>
      </c>
    </row>
    <row r="3999" spans="1:18">
      <c r="A3999" t="s">
        <v>20450</v>
      </c>
      <c r="B3999" t="s">
        <v>1513</v>
      </c>
      <c r="C3999" t="s">
        <v>14844</v>
      </c>
      <c r="D3999" t="s">
        <v>100</v>
      </c>
      <c r="E3999" t="s">
        <v>14509</v>
      </c>
      <c r="F3999" t="s">
        <v>20451</v>
      </c>
      <c r="G3999" t="s">
        <v>14588</v>
      </c>
      <c r="H3999" t="s">
        <v>14530</v>
      </c>
      <c r="I3999" t="s">
        <v>294</v>
      </c>
      <c r="J3999" s="28">
        <v>45259</v>
      </c>
      <c r="K3999" s="28"/>
      <c r="M3999">
        <v>0</v>
      </c>
      <c r="N3999">
        <v>1</v>
      </c>
      <c r="O3999">
        <v>8.1999999999999993</v>
      </c>
      <c r="P3999" t="s">
        <v>14507</v>
      </c>
      <c r="Q3999">
        <f t="shared" si="62"/>
        <v>8914</v>
      </c>
      <c r="R3999">
        <f>IF(COUNTIF($A$2:A3999,A3999)=1,Q3999,"")</f>
        <v>8914</v>
      </c>
    </row>
    <row r="4000" spans="1:18">
      <c r="A4000" t="s">
        <v>20452</v>
      </c>
      <c r="B4000" t="s">
        <v>374</v>
      </c>
      <c r="C4000" t="s">
        <v>3098</v>
      </c>
      <c r="D4000" t="s">
        <v>119</v>
      </c>
      <c r="E4000" t="s">
        <v>14509</v>
      </c>
      <c r="F4000" t="s">
        <v>20453</v>
      </c>
      <c r="G4000" t="s">
        <v>133</v>
      </c>
      <c r="H4000" t="s">
        <v>14635</v>
      </c>
      <c r="I4000" t="s">
        <v>2051</v>
      </c>
      <c r="J4000" s="28">
        <v>45157</v>
      </c>
      <c r="K4000" s="28"/>
      <c r="M4000">
        <v>0</v>
      </c>
      <c r="N4000">
        <v>1</v>
      </c>
      <c r="P4000" t="s">
        <v>14512</v>
      </c>
      <c r="Q4000">
        <f t="shared" si="62"/>
        <v>8273</v>
      </c>
      <c r="R4000">
        <f>IF(COUNTIF($A$2:A4000,A4000)=1,Q4000,"")</f>
        <v>8273</v>
      </c>
    </row>
    <row r="4001" spans="1:18">
      <c r="A4001" t="s">
        <v>13304</v>
      </c>
      <c r="B4001" t="s">
        <v>4314</v>
      </c>
      <c r="C4001" t="s">
        <v>3098</v>
      </c>
      <c r="D4001" t="s">
        <v>52</v>
      </c>
      <c r="E4001" t="s">
        <v>14522</v>
      </c>
      <c r="F4001" t="s">
        <v>20454</v>
      </c>
      <c r="G4001" t="s">
        <v>80</v>
      </c>
      <c r="H4001" t="s">
        <v>14553</v>
      </c>
      <c r="I4001" t="s">
        <v>290</v>
      </c>
      <c r="J4001" s="28"/>
      <c r="K4001" s="28"/>
      <c r="M4001">
        <v>0</v>
      </c>
      <c r="N4001">
        <v>1</v>
      </c>
      <c r="O4001">
        <v>13.2</v>
      </c>
      <c r="P4001" t="s">
        <v>14507</v>
      </c>
      <c r="Q4001">
        <f t="shared" si="62"/>
        <v>104206</v>
      </c>
      <c r="R4001">
        <f>IF(COUNTIF($A$2:A4001,A4001)=1,Q4001,"")</f>
        <v>104206</v>
      </c>
    </row>
    <row r="4002" spans="1:18">
      <c r="A4002" t="s">
        <v>10226</v>
      </c>
      <c r="B4002" t="s">
        <v>2921</v>
      </c>
      <c r="C4002" t="s">
        <v>3098</v>
      </c>
      <c r="D4002" t="s">
        <v>60</v>
      </c>
      <c r="E4002" t="s">
        <v>14543</v>
      </c>
      <c r="F4002" t="s">
        <v>20455</v>
      </c>
      <c r="G4002" t="s">
        <v>133</v>
      </c>
      <c r="H4002" t="s">
        <v>14803</v>
      </c>
      <c r="I4002" t="s">
        <v>675</v>
      </c>
      <c r="J4002" s="28">
        <v>45573</v>
      </c>
      <c r="K4002" s="28">
        <v>45631</v>
      </c>
      <c r="L4002">
        <v>198</v>
      </c>
      <c r="M4002">
        <v>0</v>
      </c>
      <c r="N4002">
        <v>1</v>
      </c>
      <c r="O4002">
        <v>6.7</v>
      </c>
      <c r="P4002" t="s">
        <v>14507</v>
      </c>
      <c r="Q4002">
        <f t="shared" si="62"/>
        <v>21725</v>
      </c>
      <c r="R4002">
        <f>IF(COUNTIF($A$2:A4002,A4002)=1,Q4002,"")</f>
        <v>21725</v>
      </c>
    </row>
    <row r="4003" spans="1:18">
      <c r="A4003" t="s">
        <v>20456</v>
      </c>
      <c r="B4003" t="s">
        <v>352</v>
      </c>
      <c r="C4003" t="s">
        <v>3098</v>
      </c>
      <c r="D4003" t="s">
        <v>60</v>
      </c>
      <c r="E4003" t="s">
        <v>14558</v>
      </c>
      <c r="F4003" t="s">
        <v>20457</v>
      </c>
      <c r="G4003" t="s">
        <v>67</v>
      </c>
      <c r="H4003" t="s">
        <v>14565</v>
      </c>
      <c r="I4003" t="s">
        <v>671</v>
      </c>
      <c r="J4003" s="28">
        <v>45058</v>
      </c>
      <c r="K4003" s="28">
        <v>45141</v>
      </c>
      <c r="L4003">
        <v>136</v>
      </c>
      <c r="M4003">
        <v>0</v>
      </c>
      <c r="N4003">
        <v>1</v>
      </c>
      <c r="O4003">
        <v>15.6</v>
      </c>
      <c r="P4003" t="s">
        <v>14512</v>
      </c>
      <c r="Q4003">
        <f t="shared" si="62"/>
        <v>14729</v>
      </c>
      <c r="R4003">
        <f>IF(COUNTIF($A$2:A4003,A4003)=1,Q4003,"")</f>
        <v>14729</v>
      </c>
    </row>
    <row r="4004" spans="1:18">
      <c r="A4004" t="s">
        <v>9097</v>
      </c>
      <c r="B4004" t="s">
        <v>5284</v>
      </c>
      <c r="C4004" t="s">
        <v>3098</v>
      </c>
      <c r="D4004" t="s">
        <v>73</v>
      </c>
      <c r="E4004" t="s">
        <v>14522</v>
      </c>
      <c r="F4004" t="s">
        <v>19689</v>
      </c>
      <c r="G4004" t="s">
        <v>14519</v>
      </c>
      <c r="H4004" t="s">
        <v>14580</v>
      </c>
      <c r="I4004" t="s">
        <v>4177</v>
      </c>
      <c r="J4004" s="28">
        <v>44679</v>
      </c>
      <c r="K4004" s="28"/>
      <c r="M4004">
        <v>0</v>
      </c>
      <c r="N4004">
        <v>1</v>
      </c>
      <c r="O4004">
        <v>15.4</v>
      </c>
      <c r="P4004" t="s">
        <v>14507</v>
      </c>
      <c r="Q4004">
        <f t="shared" si="62"/>
        <v>48000</v>
      </c>
      <c r="R4004">
        <f>IF(COUNTIF($A$2:A4004,A4004)=1,Q4004,"")</f>
        <v>48000</v>
      </c>
    </row>
    <row r="4005" spans="1:18">
      <c r="A4005" t="s">
        <v>13590</v>
      </c>
      <c r="B4005" t="s">
        <v>969</v>
      </c>
      <c r="C4005" t="s">
        <v>14876</v>
      </c>
      <c r="D4005" t="s">
        <v>52</v>
      </c>
      <c r="E4005" t="s">
        <v>14517</v>
      </c>
      <c r="F4005" t="s">
        <v>20458</v>
      </c>
      <c r="G4005" t="s">
        <v>14588</v>
      </c>
      <c r="H4005" t="s">
        <v>14537</v>
      </c>
      <c r="I4005" t="s">
        <v>2051</v>
      </c>
      <c r="J4005" s="28">
        <v>45117</v>
      </c>
      <c r="K4005" s="28"/>
      <c r="M4005">
        <v>0</v>
      </c>
      <c r="N4005">
        <v>1</v>
      </c>
      <c r="O4005">
        <v>10.199999999999999</v>
      </c>
      <c r="P4005" t="s">
        <v>14524</v>
      </c>
      <c r="Q4005">
        <f t="shared" si="62"/>
        <v>64961</v>
      </c>
      <c r="R4005">
        <f>IF(COUNTIF($A$2:A4005,A4005)=1,Q4005,"")</f>
        <v>64961</v>
      </c>
    </row>
    <row r="4006" spans="1:18">
      <c r="A4006" t="s">
        <v>20459</v>
      </c>
      <c r="B4006" t="s">
        <v>6074</v>
      </c>
      <c r="C4006" t="s">
        <v>3098</v>
      </c>
      <c r="D4006" t="s">
        <v>52</v>
      </c>
      <c r="E4006" t="s">
        <v>14522</v>
      </c>
      <c r="F4006" t="s">
        <v>20460</v>
      </c>
      <c r="G4006" t="s">
        <v>80</v>
      </c>
      <c r="H4006" t="s">
        <v>14565</v>
      </c>
      <c r="I4006" t="s">
        <v>1187</v>
      </c>
      <c r="J4006" s="28">
        <v>44663</v>
      </c>
      <c r="K4006" s="28"/>
      <c r="M4006">
        <v>0</v>
      </c>
      <c r="N4006">
        <v>1</v>
      </c>
      <c r="O4006">
        <v>6.9</v>
      </c>
      <c r="P4006" t="s">
        <v>14524</v>
      </c>
      <c r="Q4006">
        <f t="shared" si="62"/>
        <v>155412</v>
      </c>
      <c r="R4006">
        <f>IF(COUNTIF($A$2:A4006,A4006)=1,Q4006,"")</f>
        <v>155412</v>
      </c>
    </row>
    <row r="4007" spans="1:18">
      <c r="A4007" t="s">
        <v>20461</v>
      </c>
      <c r="B4007" t="s">
        <v>4582</v>
      </c>
      <c r="C4007" t="s">
        <v>15747</v>
      </c>
      <c r="D4007" t="s">
        <v>73</v>
      </c>
      <c r="E4007" t="s">
        <v>14522</v>
      </c>
      <c r="F4007" t="s">
        <v>20462</v>
      </c>
      <c r="G4007" t="s">
        <v>61</v>
      </c>
      <c r="H4007" t="s">
        <v>14619</v>
      </c>
      <c r="I4007" t="s">
        <v>1452</v>
      </c>
      <c r="J4007" s="28">
        <v>45100</v>
      </c>
      <c r="K4007" s="28"/>
      <c r="M4007">
        <v>0</v>
      </c>
      <c r="N4007">
        <v>1</v>
      </c>
      <c r="P4007" t="s">
        <v>14512</v>
      </c>
      <c r="Q4007">
        <f t="shared" si="62"/>
        <v>11569</v>
      </c>
      <c r="R4007">
        <f>IF(COUNTIF($A$2:A4007,A4007)=1,Q4007,"")</f>
        <v>11569</v>
      </c>
    </row>
    <row r="4008" spans="1:18">
      <c r="A4008" t="s">
        <v>13099</v>
      </c>
      <c r="B4008" t="s">
        <v>2208</v>
      </c>
      <c r="C4008" t="s">
        <v>16187</v>
      </c>
      <c r="D4008" t="s">
        <v>73</v>
      </c>
      <c r="E4008" t="s">
        <v>14517</v>
      </c>
      <c r="F4008" t="s">
        <v>14691</v>
      </c>
      <c r="G4008" t="s">
        <v>67</v>
      </c>
      <c r="H4008" t="s">
        <v>14838</v>
      </c>
      <c r="I4008" t="s">
        <v>1195</v>
      </c>
      <c r="J4008" s="28">
        <v>45509</v>
      </c>
      <c r="K4008" s="28"/>
      <c r="M4008">
        <v>0</v>
      </c>
      <c r="N4008">
        <v>1</v>
      </c>
      <c r="O4008">
        <v>6</v>
      </c>
      <c r="P4008" t="s">
        <v>14512</v>
      </c>
      <c r="Q4008">
        <f t="shared" si="62"/>
        <v>16000</v>
      </c>
      <c r="R4008">
        <f>IF(COUNTIF($A$2:A4008,A4008)=1,Q4008,"")</f>
        <v>16000</v>
      </c>
    </row>
    <row r="4009" spans="1:18">
      <c r="A4009" t="s">
        <v>4478</v>
      </c>
      <c r="B4009" t="s">
        <v>1387</v>
      </c>
      <c r="C4009" t="s">
        <v>15475</v>
      </c>
      <c r="D4009" t="s">
        <v>119</v>
      </c>
      <c r="E4009" t="s">
        <v>14522</v>
      </c>
      <c r="F4009" t="s">
        <v>20463</v>
      </c>
      <c r="G4009" t="s">
        <v>61</v>
      </c>
      <c r="H4009" t="s">
        <v>14530</v>
      </c>
      <c r="I4009" t="s">
        <v>429</v>
      </c>
      <c r="J4009" s="28">
        <v>45393</v>
      </c>
      <c r="K4009" s="28"/>
      <c r="M4009">
        <v>0</v>
      </c>
      <c r="N4009">
        <v>1</v>
      </c>
      <c r="O4009">
        <v>23.5</v>
      </c>
      <c r="P4009" t="s">
        <v>14516</v>
      </c>
      <c r="Q4009">
        <f t="shared" si="62"/>
        <v>8119</v>
      </c>
      <c r="R4009">
        <f>IF(COUNTIF($A$2:A4009,A4009)=1,Q4009,"")</f>
        <v>8119</v>
      </c>
    </row>
    <row r="4010" spans="1:18">
      <c r="A4010" t="s">
        <v>9362</v>
      </c>
      <c r="B4010" t="s">
        <v>1536</v>
      </c>
      <c r="C4010" t="s">
        <v>15541</v>
      </c>
      <c r="D4010" t="s">
        <v>73</v>
      </c>
      <c r="E4010" t="s">
        <v>14504</v>
      </c>
      <c r="F4010" t="s">
        <v>17976</v>
      </c>
      <c r="G4010" t="s">
        <v>14588</v>
      </c>
      <c r="H4010" t="s">
        <v>14616</v>
      </c>
      <c r="I4010" t="s">
        <v>1734</v>
      </c>
      <c r="J4010" s="28">
        <v>45179</v>
      </c>
      <c r="K4010" s="28"/>
      <c r="M4010">
        <v>0</v>
      </c>
      <c r="N4010">
        <v>1</v>
      </c>
      <c r="O4010">
        <v>6.9</v>
      </c>
      <c r="P4010" t="s">
        <v>14524</v>
      </c>
      <c r="Q4010">
        <f t="shared" si="62"/>
        <v>43000</v>
      </c>
      <c r="R4010">
        <f>IF(COUNTIF($A$2:A4010,A4010)=1,Q4010,"")</f>
        <v>43000</v>
      </c>
    </row>
    <row r="4011" spans="1:18">
      <c r="A4011" t="s">
        <v>3301</v>
      </c>
      <c r="B4011" t="s">
        <v>8970</v>
      </c>
      <c r="C4011" t="s">
        <v>3098</v>
      </c>
      <c r="D4011" t="s">
        <v>52</v>
      </c>
      <c r="E4011" t="s">
        <v>14543</v>
      </c>
      <c r="F4011" t="s">
        <v>20464</v>
      </c>
      <c r="G4011" t="s">
        <v>133</v>
      </c>
      <c r="H4011" t="s">
        <v>14506</v>
      </c>
      <c r="I4011" t="s">
        <v>1357</v>
      </c>
      <c r="J4011" s="28">
        <v>45161</v>
      </c>
      <c r="K4011" s="28">
        <v>45228</v>
      </c>
      <c r="L4011">
        <v>151</v>
      </c>
      <c r="M4011">
        <v>1</v>
      </c>
      <c r="N4011">
        <v>1</v>
      </c>
      <c r="O4011">
        <v>19.7</v>
      </c>
      <c r="P4011" t="s">
        <v>14507</v>
      </c>
      <c r="Q4011">
        <f t="shared" si="62"/>
        <v>179497</v>
      </c>
      <c r="R4011">
        <f>IF(COUNTIF($A$2:A4011,A4011)=1,Q4011,"")</f>
        <v>179497</v>
      </c>
    </row>
    <row r="4012" spans="1:18">
      <c r="A4012" t="s">
        <v>20465</v>
      </c>
      <c r="B4012" t="s">
        <v>1901</v>
      </c>
      <c r="C4012" t="s">
        <v>14967</v>
      </c>
      <c r="D4012" t="s">
        <v>100</v>
      </c>
      <c r="E4012" t="s">
        <v>14543</v>
      </c>
      <c r="F4012" t="s">
        <v>20466</v>
      </c>
      <c r="G4012" t="s">
        <v>80</v>
      </c>
      <c r="H4012" t="s">
        <v>14565</v>
      </c>
      <c r="I4012" t="s">
        <v>4259</v>
      </c>
      <c r="J4012" s="28"/>
      <c r="K4012" s="28">
        <v>44911</v>
      </c>
      <c r="L4012">
        <v>185</v>
      </c>
      <c r="M4012">
        <v>0</v>
      </c>
      <c r="N4012">
        <v>1</v>
      </c>
      <c r="O4012">
        <v>4.8</v>
      </c>
      <c r="P4012" t="s">
        <v>14512</v>
      </c>
      <c r="Q4012">
        <f t="shared" si="62"/>
        <v>5677</v>
      </c>
      <c r="R4012">
        <f>IF(COUNTIF($A$2:A4012,A4012)=1,Q4012,"")</f>
        <v>5677</v>
      </c>
    </row>
    <row r="4013" spans="1:18">
      <c r="A4013" t="s">
        <v>20467</v>
      </c>
      <c r="B4013" t="s">
        <v>4887</v>
      </c>
      <c r="C4013" t="s">
        <v>14637</v>
      </c>
      <c r="D4013" t="s">
        <v>100</v>
      </c>
      <c r="E4013" t="s">
        <v>14517</v>
      </c>
      <c r="F4013" t="s">
        <v>20468</v>
      </c>
      <c r="G4013" t="s">
        <v>14519</v>
      </c>
      <c r="H4013" t="s">
        <v>14982</v>
      </c>
      <c r="I4013" t="s">
        <v>1792</v>
      </c>
      <c r="J4013" s="28">
        <v>45439</v>
      </c>
      <c r="K4013" s="28"/>
      <c r="M4013">
        <v>0</v>
      </c>
      <c r="N4013">
        <v>1</v>
      </c>
      <c r="O4013">
        <v>16.8</v>
      </c>
      <c r="P4013" t="s">
        <v>14550</v>
      </c>
      <c r="Q4013">
        <f t="shared" si="62"/>
        <v>6953</v>
      </c>
      <c r="R4013">
        <f>IF(COUNTIF($A$2:A4013,A4013)=1,Q4013,"")</f>
        <v>6953</v>
      </c>
    </row>
    <row r="4014" spans="1:18">
      <c r="A4014" t="s">
        <v>20469</v>
      </c>
      <c r="B4014" t="s">
        <v>2495</v>
      </c>
      <c r="C4014" t="s">
        <v>15600</v>
      </c>
      <c r="D4014" t="s">
        <v>52</v>
      </c>
      <c r="E4014" t="s">
        <v>14543</v>
      </c>
      <c r="F4014" t="s">
        <v>20470</v>
      </c>
      <c r="G4014" t="s">
        <v>74</v>
      </c>
      <c r="H4014" t="s">
        <v>14630</v>
      </c>
      <c r="I4014" t="s">
        <v>2508</v>
      </c>
      <c r="J4014" s="28">
        <v>44986</v>
      </c>
      <c r="K4014" s="28">
        <v>45026</v>
      </c>
      <c r="L4014">
        <v>96</v>
      </c>
      <c r="M4014">
        <v>1</v>
      </c>
      <c r="N4014">
        <v>1</v>
      </c>
      <c r="O4014">
        <v>8.6999999999999993</v>
      </c>
      <c r="P4014" t="s">
        <v>14516</v>
      </c>
      <c r="Q4014">
        <f t="shared" si="62"/>
        <v>77439</v>
      </c>
      <c r="R4014">
        <f>IF(COUNTIF($A$2:A4014,A4014)=1,Q4014,"")</f>
        <v>77439</v>
      </c>
    </row>
    <row r="4015" spans="1:18">
      <c r="A4015" t="s">
        <v>20471</v>
      </c>
      <c r="B4015" t="s">
        <v>2090</v>
      </c>
      <c r="C4015" t="s">
        <v>3098</v>
      </c>
      <c r="D4015" t="s">
        <v>100</v>
      </c>
      <c r="E4015" t="s">
        <v>14543</v>
      </c>
      <c r="F4015" t="s">
        <v>20472</v>
      </c>
      <c r="G4015" t="s">
        <v>61</v>
      </c>
      <c r="H4015" t="s">
        <v>14630</v>
      </c>
      <c r="I4015" t="s">
        <v>4705</v>
      </c>
      <c r="J4015" s="28"/>
      <c r="K4015" s="28">
        <v>45509</v>
      </c>
      <c r="L4015">
        <v>141</v>
      </c>
      <c r="M4015">
        <v>0</v>
      </c>
      <c r="N4015">
        <v>1</v>
      </c>
      <c r="O4015">
        <v>2.8</v>
      </c>
      <c r="P4015" t="s">
        <v>14512</v>
      </c>
      <c r="Q4015">
        <f t="shared" si="62"/>
        <v>4263</v>
      </c>
      <c r="R4015">
        <f>IF(COUNTIF($A$2:A4015,A4015)=1,Q4015,"")</f>
        <v>4263</v>
      </c>
    </row>
    <row r="4016" spans="1:18">
      <c r="A4016" t="s">
        <v>7686</v>
      </c>
      <c r="B4016" t="s">
        <v>628</v>
      </c>
      <c r="C4016" t="s">
        <v>19543</v>
      </c>
      <c r="D4016" t="s">
        <v>119</v>
      </c>
      <c r="E4016" t="s">
        <v>14590</v>
      </c>
      <c r="F4016" t="s">
        <v>20473</v>
      </c>
      <c r="G4016" t="s">
        <v>67</v>
      </c>
      <c r="H4016" t="s">
        <v>14537</v>
      </c>
      <c r="I4016" t="s">
        <v>2904</v>
      </c>
      <c r="J4016" s="28">
        <v>44952</v>
      </c>
      <c r="K4016" s="28"/>
      <c r="M4016">
        <v>0</v>
      </c>
      <c r="N4016">
        <v>1</v>
      </c>
      <c r="O4016">
        <v>7.1</v>
      </c>
      <c r="P4016" t="s">
        <v>14507</v>
      </c>
      <c r="Q4016">
        <f t="shared" si="62"/>
        <v>6119</v>
      </c>
      <c r="R4016">
        <f>IF(COUNTIF($A$2:A4016,A4016)=1,Q4016,"")</f>
        <v>6119</v>
      </c>
    </row>
    <row r="4017" spans="1:18">
      <c r="A4017" t="s">
        <v>4007</v>
      </c>
      <c r="B4017" t="s">
        <v>6017</v>
      </c>
      <c r="C4017" t="s">
        <v>14720</v>
      </c>
      <c r="D4017" t="s">
        <v>119</v>
      </c>
      <c r="E4017" t="s">
        <v>14504</v>
      </c>
      <c r="F4017" t="s">
        <v>20474</v>
      </c>
      <c r="G4017" t="s">
        <v>14519</v>
      </c>
      <c r="H4017" t="s">
        <v>14568</v>
      </c>
      <c r="I4017" t="s">
        <v>4039</v>
      </c>
      <c r="J4017" s="28">
        <v>44768</v>
      </c>
      <c r="K4017" s="28"/>
      <c r="M4017">
        <v>0</v>
      </c>
      <c r="N4017">
        <v>1</v>
      </c>
      <c r="O4017">
        <v>22.2</v>
      </c>
      <c r="P4017" t="s">
        <v>14550</v>
      </c>
      <c r="Q4017">
        <f t="shared" si="62"/>
        <v>8461</v>
      </c>
      <c r="R4017">
        <f>IF(COUNTIF($A$2:A4017,A4017)=1,Q4017,"")</f>
        <v>8461</v>
      </c>
    </row>
    <row r="4018" spans="1:18">
      <c r="A4018" t="s">
        <v>4905</v>
      </c>
      <c r="B4018" t="s">
        <v>2630</v>
      </c>
      <c r="C4018" t="s">
        <v>16024</v>
      </c>
      <c r="D4018" t="s">
        <v>52</v>
      </c>
      <c r="E4018" t="s">
        <v>14509</v>
      </c>
      <c r="F4018" t="s">
        <v>20475</v>
      </c>
      <c r="G4018" t="s">
        <v>53</v>
      </c>
      <c r="H4018" t="s">
        <v>14619</v>
      </c>
      <c r="I4018" t="s">
        <v>2924</v>
      </c>
      <c r="J4018" s="28">
        <v>45099</v>
      </c>
      <c r="K4018" s="28"/>
      <c r="M4018">
        <v>0</v>
      </c>
      <c r="N4018">
        <v>1</v>
      </c>
      <c r="O4018">
        <v>2.8</v>
      </c>
      <c r="P4018" t="s">
        <v>14507</v>
      </c>
      <c r="Q4018">
        <f t="shared" si="62"/>
        <v>117251</v>
      </c>
      <c r="R4018">
        <f>IF(COUNTIF($A$2:A4018,A4018)=1,Q4018,"")</f>
        <v>117251</v>
      </c>
    </row>
    <row r="4019" spans="1:18">
      <c r="A4019" t="s">
        <v>8685</v>
      </c>
      <c r="B4019" t="s">
        <v>3348</v>
      </c>
      <c r="C4019" t="s">
        <v>14697</v>
      </c>
      <c r="D4019" t="s">
        <v>52</v>
      </c>
      <c r="E4019" t="s">
        <v>14509</v>
      </c>
      <c r="F4019" t="s">
        <v>20476</v>
      </c>
      <c r="G4019" t="s">
        <v>14519</v>
      </c>
      <c r="H4019" t="s">
        <v>14682</v>
      </c>
      <c r="I4019" t="s">
        <v>3509</v>
      </c>
      <c r="J4019" s="28">
        <v>45303</v>
      </c>
      <c r="K4019" s="28"/>
      <c r="M4019">
        <v>0</v>
      </c>
      <c r="N4019">
        <v>1</v>
      </c>
      <c r="O4019">
        <v>13.4</v>
      </c>
      <c r="P4019" t="s">
        <v>14516</v>
      </c>
      <c r="Q4019">
        <f t="shared" si="62"/>
        <v>72609</v>
      </c>
      <c r="R4019">
        <f>IF(COUNTIF($A$2:A4019,A4019)=1,Q4019,"")</f>
        <v>72609</v>
      </c>
    </row>
    <row r="4020" spans="1:18">
      <c r="A4020" t="s">
        <v>6795</v>
      </c>
      <c r="B4020" t="s">
        <v>3233</v>
      </c>
      <c r="C4020" t="s">
        <v>3098</v>
      </c>
      <c r="D4020" t="s">
        <v>73</v>
      </c>
      <c r="E4020" t="s">
        <v>14517</v>
      </c>
      <c r="F4020" t="s">
        <v>15198</v>
      </c>
      <c r="G4020" t="s">
        <v>14588</v>
      </c>
      <c r="H4020" t="s">
        <v>15144</v>
      </c>
      <c r="I4020" t="s">
        <v>3946</v>
      </c>
      <c r="J4020" s="28">
        <v>45658</v>
      </c>
      <c r="K4020" s="28"/>
      <c r="M4020">
        <v>0</v>
      </c>
      <c r="N4020">
        <v>1</v>
      </c>
      <c r="O4020">
        <v>25.6</v>
      </c>
      <c r="P4020" t="s">
        <v>14516</v>
      </c>
      <c r="Q4020">
        <f t="shared" si="62"/>
        <v>17000</v>
      </c>
      <c r="R4020">
        <f>IF(COUNTIF($A$2:A4020,A4020)=1,Q4020,"")</f>
        <v>17000</v>
      </c>
    </row>
    <row r="4021" spans="1:18">
      <c r="A4021" t="s">
        <v>6009</v>
      </c>
      <c r="B4021" t="s">
        <v>3658</v>
      </c>
      <c r="C4021" t="s">
        <v>19521</v>
      </c>
      <c r="D4021" t="s">
        <v>119</v>
      </c>
      <c r="E4021" t="s">
        <v>14517</v>
      </c>
      <c r="F4021" t="s">
        <v>20477</v>
      </c>
      <c r="G4021" t="s">
        <v>67</v>
      </c>
      <c r="H4021" t="s">
        <v>14803</v>
      </c>
      <c r="I4021" t="s">
        <v>1166</v>
      </c>
      <c r="J4021" s="28">
        <v>45385</v>
      </c>
      <c r="K4021" s="28"/>
      <c r="M4021">
        <v>0</v>
      </c>
      <c r="N4021">
        <v>1</v>
      </c>
      <c r="O4021">
        <v>2.4</v>
      </c>
      <c r="P4021" t="s">
        <v>14507</v>
      </c>
      <c r="Q4021">
        <f t="shared" si="62"/>
        <v>6078</v>
      </c>
      <c r="R4021">
        <f>IF(COUNTIF($A$2:A4021,A4021)=1,Q4021,"")</f>
        <v>6078</v>
      </c>
    </row>
    <row r="4022" spans="1:18">
      <c r="A4022" t="s">
        <v>9549</v>
      </c>
      <c r="B4022" t="s">
        <v>3293</v>
      </c>
      <c r="C4022" t="s">
        <v>16037</v>
      </c>
      <c r="D4022" t="s">
        <v>60</v>
      </c>
      <c r="E4022" t="s">
        <v>14509</v>
      </c>
      <c r="F4022" t="s">
        <v>20478</v>
      </c>
      <c r="G4022" t="s">
        <v>53</v>
      </c>
      <c r="H4022" t="s">
        <v>14540</v>
      </c>
      <c r="I4022" t="s">
        <v>5433</v>
      </c>
      <c r="J4022" s="28">
        <v>45305</v>
      </c>
      <c r="K4022" s="28"/>
      <c r="M4022">
        <v>0</v>
      </c>
      <c r="N4022">
        <v>1</v>
      </c>
      <c r="O4022">
        <v>6</v>
      </c>
      <c r="P4022" t="s">
        <v>14512</v>
      </c>
      <c r="Q4022">
        <f t="shared" si="62"/>
        <v>17626</v>
      </c>
      <c r="R4022">
        <f>IF(COUNTIF($A$2:A4022,A4022)=1,Q4022,"")</f>
        <v>17626</v>
      </c>
    </row>
    <row r="4023" spans="1:18">
      <c r="A4023" t="s">
        <v>20479</v>
      </c>
      <c r="B4023" t="s">
        <v>1381</v>
      </c>
      <c r="C4023" t="s">
        <v>15252</v>
      </c>
      <c r="D4023" t="s">
        <v>73</v>
      </c>
      <c r="E4023" t="s">
        <v>14522</v>
      </c>
      <c r="F4023" t="s">
        <v>20480</v>
      </c>
      <c r="G4023" t="s">
        <v>53</v>
      </c>
      <c r="H4023" t="s">
        <v>14712</v>
      </c>
      <c r="I4023" t="s">
        <v>734</v>
      </c>
      <c r="J4023" s="28">
        <v>44832</v>
      </c>
      <c r="K4023" s="28"/>
      <c r="M4023">
        <v>0</v>
      </c>
      <c r="N4023">
        <v>1</v>
      </c>
      <c r="O4023">
        <v>1.1000000000000001</v>
      </c>
      <c r="P4023" t="s">
        <v>14512</v>
      </c>
      <c r="Q4023">
        <f t="shared" si="62"/>
        <v>26122</v>
      </c>
      <c r="R4023">
        <f>IF(COUNTIF($A$2:A4023,A4023)=1,Q4023,"")</f>
        <v>26122</v>
      </c>
    </row>
    <row r="4024" spans="1:18">
      <c r="A4024" t="s">
        <v>20481</v>
      </c>
      <c r="B4024" t="s">
        <v>538</v>
      </c>
      <c r="C4024" t="s">
        <v>3098</v>
      </c>
      <c r="D4024" t="s">
        <v>52</v>
      </c>
      <c r="E4024" t="s">
        <v>14517</v>
      </c>
      <c r="F4024" t="s">
        <v>20482</v>
      </c>
      <c r="G4024" t="s">
        <v>74</v>
      </c>
      <c r="H4024" t="s">
        <v>14553</v>
      </c>
      <c r="I4024" t="s">
        <v>243</v>
      </c>
      <c r="J4024" s="28"/>
      <c r="K4024" s="28"/>
      <c r="M4024">
        <v>0</v>
      </c>
      <c r="N4024">
        <v>1</v>
      </c>
      <c r="O4024">
        <v>6.4</v>
      </c>
      <c r="P4024" t="s">
        <v>14516</v>
      </c>
      <c r="Q4024">
        <f t="shared" si="62"/>
        <v>89231</v>
      </c>
      <c r="R4024">
        <f>IF(COUNTIF($A$2:A4024,A4024)=1,Q4024,"")</f>
        <v>89231</v>
      </c>
    </row>
    <row r="4025" spans="1:18">
      <c r="A4025" t="s">
        <v>14237</v>
      </c>
      <c r="B4025" t="s">
        <v>2122</v>
      </c>
      <c r="C4025" t="s">
        <v>17056</v>
      </c>
      <c r="D4025" t="s">
        <v>119</v>
      </c>
      <c r="E4025" t="s">
        <v>14517</v>
      </c>
      <c r="F4025" t="s">
        <v>20483</v>
      </c>
      <c r="G4025" t="s">
        <v>74</v>
      </c>
      <c r="H4025" t="s">
        <v>14580</v>
      </c>
      <c r="I4025" t="s">
        <v>2636</v>
      </c>
      <c r="J4025" s="28">
        <v>45311</v>
      </c>
      <c r="K4025" s="28"/>
      <c r="M4025">
        <v>0</v>
      </c>
      <c r="N4025">
        <v>1</v>
      </c>
      <c r="O4025">
        <v>33.6</v>
      </c>
      <c r="P4025" t="s">
        <v>14524</v>
      </c>
      <c r="Q4025">
        <f t="shared" si="62"/>
        <v>4910</v>
      </c>
      <c r="R4025">
        <f>IF(COUNTIF($A$2:A4025,A4025)=1,Q4025,"")</f>
        <v>4910</v>
      </c>
    </row>
    <row r="4026" spans="1:18">
      <c r="A4026" t="s">
        <v>20484</v>
      </c>
      <c r="B4026" t="s">
        <v>3064</v>
      </c>
      <c r="C4026" t="s">
        <v>3098</v>
      </c>
      <c r="D4026" t="s">
        <v>100</v>
      </c>
      <c r="E4026" t="s">
        <v>14558</v>
      </c>
      <c r="F4026" t="s">
        <v>15164</v>
      </c>
      <c r="G4026" t="s">
        <v>67</v>
      </c>
      <c r="H4026" t="s">
        <v>14682</v>
      </c>
      <c r="I4026" t="s">
        <v>140</v>
      </c>
      <c r="J4026" s="28">
        <v>45616</v>
      </c>
      <c r="K4026" s="28">
        <v>45677</v>
      </c>
      <c r="L4026">
        <v>176</v>
      </c>
      <c r="M4026">
        <v>0</v>
      </c>
      <c r="N4026">
        <v>1</v>
      </c>
      <c r="O4026">
        <v>33</v>
      </c>
      <c r="P4026" t="s">
        <v>14512</v>
      </c>
      <c r="Q4026">
        <f t="shared" si="62"/>
        <v>9000</v>
      </c>
      <c r="R4026">
        <f>IF(COUNTIF($A$2:A4026,A4026)=1,Q4026,"")</f>
        <v>9000</v>
      </c>
    </row>
    <row r="4027" spans="1:18">
      <c r="A4027" t="s">
        <v>4560</v>
      </c>
      <c r="B4027" t="s">
        <v>2545</v>
      </c>
      <c r="C4027" t="s">
        <v>15632</v>
      </c>
      <c r="D4027" t="s">
        <v>73</v>
      </c>
      <c r="E4027" t="s">
        <v>14543</v>
      </c>
      <c r="F4027" t="s">
        <v>20485</v>
      </c>
      <c r="G4027" t="s">
        <v>61</v>
      </c>
      <c r="H4027" t="s">
        <v>14540</v>
      </c>
      <c r="I4027" t="s">
        <v>770</v>
      </c>
      <c r="J4027" s="28">
        <v>45777</v>
      </c>
      <c r="K4027" s="28">
        <v>45761</v>
      </c>
      <c r="L4027">
        <v>131</v>
      </c>
      <c r="M4027">
        <v>0</v>
      </c>
      <c r="N4027">
        <v>1</v>
      </c>
      <c r="O4027">
        <v>5.4</v>
      </c>
      <c r="P4027" t="s">
        <v>14512</v>
      </c>
      <c r="Q4027">
        <f t="shared" si="62"/>
        <v>36049</v>
      </c>
      <c r="R4027">
        <f>IF(COUNTIF($A$2:A4027,A4027)=1,Q4027,"")</f>
        <v>36049</v>
      </c>
    </row>
    <row r="4028" spans="1:18">
      <c r="A4028" t="s">
        <v>20486</v>
      </c>
      <c r="B4028" t="s">
        <v>5764</v>
      </c>
      <c r="C4028" t="s">
        <v>15267</v>
      </c>
      <c r="D4028" t="s">
        <v>60</v>
      </c>
      <c r="E4028" t="s">
        <v>14522</v>
      </c>
      <c r="F4028" t="s">
        <v>20487</v>
      </c>
      <c r="G4028" t="s">
        <v>61</v>
      </c>
      <c r="H4028" t="s">
        <v>14925</v>
      </c>
      <c r="I4028" t="s">
        <v>2509</v>
      </c>
      <c r="J4028" s="28"/>
      <c r="K4028" s="28"/>
      <c r="M4028">
        <v>0</v>
      </c>
      <c r="N4028">
        <v>1</v>
      </c>
      <c r="O4028">
        <v>30.8</v>
      </c>
      <c r="P4028" t="s">
        <v>14516</v>
      </c>
      <c r="Q4028">
        <f t="shared" si="62"/>
        <v>12206</v>
      </c>
      <c r="R4028">
        <f>IF(COUNTIF($A$2:A4028,A4028)=1,Q4028,"")</f>
        <v>12206</v>
      </c>
    </row>
    <row r="4029" spans="1:18">
      <c r="A4029" t="s">
        <v>20488</v>
      </c>
      <c r="B4029" t="s">
        <v>2184</v>
      </c>
      <c r="C4029" t="s">
        <v>3098</v>
      </c>
      <c r="D4029" t="s">
        <v>73</v>
      </c>
      <c r="E4029" t="s">
        <v>14543</v>
      </c>
      <c r="F4029" t="s">
        <v>20489</v>
      </c>
      <c r="G4029" t="s">
        <v>133</v>
      </c>
      <c r="H4029" t="s">
        <v>14540</v>
      </c>
      <c r="I4029" t="s">
        <v>983</v>
      </c>
      <c r="J4029" s="28">
        <v>44961</v>
      </c>
      <c r="K4029" s="28">
        <v>44903</v>
      </c>
      <c r="L4029">
        <v>98</v>
      </c>
      <c r="M4029">
        <v>0</v>
      </c>
      <c r="N4029">
        <v>1</v>
      </c>
      <c r="O4029">
        <v>24.9</v>
      </c>
      <c r="P4029" t="s">
        <v>14507</v>
      </c>
      <c r="Q4029">
        <f t="shared" si="62"/>
        <v>24241</v>
      </c>
      <c r="R4029">
        <f>IF(COUNTIF($A$2:A4029,A4029)=1,Q4029,"")</f>
        <v>24241</v>
      </c>
    </row>
    <row r="4030" spans="1:18">
      <c r="A4030" t="s">
        <v>8873</v>
      </c>
      <c r="B4030" t="s">
        <v>3337</v>
      </c>
      <c r="C4030" t="s">
        <v>15526</v>
      </c>
      <c r="D4030" t="s">
        <v>100</v>
      </c>
      <c r="E4030" t="s">
        <v>14590</v>
      </c>
      <c r="F4030" t="s">
        <v>20490</v>
      </c>
      <c r="G4030" t="s">
        <v>61</v>
      </c>
      <c r="H4030" t="s">
        <v>14574</v>
      </c>
      <c r="I4030" t="s">
        <v>144</v>
      </c>
      <c r="J4030" s="28">
        <v>44756</v>
      </c>
      <c r="K4030" s="28"/>
      <c r="M4030">
        <v>0</v>
      </c>
      <c r="N4030">
        <v>1</v>
      </c>
      <c r="P4030" t="s">
        <v>14550</v>
      </c>
      <c r="Q4030">
        <f t="shared" si="62"/>
        <v>5843</v>
      </c>
      <c r="R4030">
        <f>IF(COUNTIF($A$2:A4030,A4030)=1,Q4030,"")</f>
        <v>5843</v>
      </c>
    </row>
    <row r="4031" spans="1:18">
      <c r="A4031" t="s">
        <v>20491</v>
      </c>
      <c r="B4031" t="s">
        <v>5072</v>
      </c>
      <c r="C4031" t="s">
        <v>14978</v>
      </c>
      <c r="D4031" t="s">
        <v>52</v>
      </c>
      <c r="E4031" t="s">
        <v>14558</v>
      </c>
      <c r="F4031" t="s">
        <v>20492</v>
      </c>
      <c r="G4031" t="s">
        <v>74</v>
      </c>
      <c r="H4031" t="s">
        <v>14532</v>
      </c>
      <c r="I4031" t="s">
        <v>1216</v>
      </c>
      <c r="J4031" s="28">
        <v>45090</v>
      </c>
      <c r="K4031" s="28">
        <v>45052</v>
      </c>
      <c r="L4031">
        <v>117</v>
      </c>
      <c r="M4031">
        <v>0</v>
      </c>
      <c r="N4031">
        <v>1</v>
      </c>
      <c r="P4031" t="s">
        <v>14516</v>
      </c>
      <c r="Q4031">
        <f t="shared" si="62"/>
        <v>118710</v>
      </c>
      <c r="R4031">
        <f>IF(COUNTIF($A$2:A4031,A4031)=1,Q4031,"")</f>
        <v>118710</v>
      </c>
    </row>
    <row r="4032" spans="1:18">
      <c r="A4032" t="s">
        <v>20493</v>
      </c>
      <c r="B4032" t="s">
        <v>2622</v>
      </c>
      <c r="C4032" t="s">
        <v>14625</v>
      </c>
      <c r="D4032" t="s">
        <v>119</v>
      </c>
      <c r="E4032" t="s">
        <v>14522</v>
      </c>
      <c r="F4032" t="s">
        <v>20494</v>
      </c>
      <c r="G4032" t="s">
        <v>80</v>
      </c>
      <c r="H4032" t="s">
        <v>14532</v>
      </c>
      <c r="I4032" t="s">
        <v>305</v>
      </c>
      <c r="J4032" s="28">
        <v>45322</v>
      </c>
      <c r="K4032" s="28"/>
      <c r="M4032">
        <v>0</v>
      </c>
      <c r="N4032">
        <v>1</v>
      </c>
      <c r="O4032">
        <v>22.5</v>
      </c>
      <c r="P4032" t="s">
        <v>14512</v>
      </c>
      <c r="Q4032">
        <f t="shared" si="62"/>
        <v>3893</v>
      </c>
      <c r="R4032">
        <f>IF(COUNTIF($A$2:A4032,A4032)=1,Q4032,"")</f>
        <v>3893</v>
      </c>
    </row>
    <row r="4033" spans="1:18">
      <c r="A4033" t="s">
        <v>20495</v>
      </c>
      <c r="B4033" t="s">
        <v>693</v>
      </c>
      <c r="C4033" t="s">
        <v>15050</v>
      </c>
      <c r="D4033" t="s">
        <v>60</v>
      </c>
      <c r="E4033" t="s">
        <v>14517</v>
      </c>
      <c r="F4033" t="s">
        <v>20496</v>
      </c>
      <c r="G4033" t="s">
        <v>80</v>
      </c>
      <c r="H4033" t="s">
        <v>14639</v>
      </c>
      <c r="I4033" t="s">
        <v>6607</v>
      </c>
      <c r="J4033" s="28">
        <v>45475</v>
      </c>
      <c r="K4033" s="28"/>
      <c r="M4033">
        <v>0</v>
      </c>
      <c r="N4033">
        <v>1</v>
      </c>
      <c r="O4033">
        <v>5.5</v>
      </c>
      <c r="P4033" t="s">
        <v>14516</v>
      </c>
      <c r="Q4033">
        <f t="shared" si="62"/>
        <v>23233</v>
      </c>
      <c r="R4033">
        <f>IF(COUNTIF($A$2:A4033,A4033)=1,Q4033,"")</f>
        <v>23233</v>
      </c>
    </row>
    <row r="4034" spans="1:18">
      <c r="A4034" t="s">
        <v>7641</v>
      </c>
      <c r="B4034" t="s">
        <v>9231</v>
      </c>
      <c r="C4034" t="s">
        <v>3098</v>
      </c>
      <c r="D4034" t="s">
        <v>100</v>
      </c>
      <c r="E4034" t="s">
        <v>14558</v>
      </c>
      <c r="F4034" t="s">
        <v>20497</v>
      </c>
      <c r="G4034" t="s">
        <v>80</v>
      </c>
      <c r="H4034" t="s">
        <v>14553</v>
      </c>
      <c r="I4034" t="s">
        <v>405</v>
      </c>
      <c r="J4034" s="28">
        <v>45444</v>
      </c>
      <c r="K4034" s="28">
        <v>45469</v>
      </c>
      <c r="L4034">
        <v>125</v>
      </c>
      <c r="M4034">
        <v>0</v>
      </c>
      <c r="N4034">
        <v>1</v>
      </c>
      <c r="P4034" t="s">
        <v>14507</v>
      </c>
      <c r="Q4034">
        <f t="shared" ref="Q4034:Q4097" si="63">IFERROR(IF(RIGHT(UPPER(TRIM(F4034)),1)="K",VALUE(SUBSTITUTE(SUBSTITUTE(LEFT(TRIM(F4034),LEN(TRIM(F4034))-1),"$",""),",",""))*1000,IF(RIGHT(UPPER(TRIM(F4034)),1)="M",VALUE(SUBSTITUTE(SUBSTITUTE(LEFT(TRIM(F4034),LEN(TRIM(F4034))-1),"$",""),",",""))*1000000,VALUE(SUBSTITUTE(SUBSTITUTE(TRIM(F4034),"$",""),",","")))),"")</f>
        <v>2791</v>
      </c>
      <c r="R4034">
        <f>IF(COUNTIF($A$2:A4034,A4034)=1,Q4034,"")</f>
        <v>2791</v>
      </c>
    </row>
    <row r="4035" spans="1:18">
      <c r="A4035" t="s">
        <v>20498</v>
      </c>
      <c r="B4035" t="s">
        <v>15206</v>
      </c>
      <c r="C4035" t="s">
        <v>3098</v>
      </c>
      <c r="D4035" t="s">
        <v>100</v>
      </c>
      <c r="E4035" t="s">
        <v>14543</v>
      </c>
      <c r="F4035" t="s">
        <v>20499</v>
      </c>
      <c r="G4035" t="s">
        <v>74</v>
      </c>
      <c r="H4035" t="s">
        <v>14568</v>
      </c>
      <c r="I4035" t="s">
        <v>6181</v>
      </c>
      <c r="J4035" s="28">
        <v>45251</v>
      </c>
      <c r="K4035" s="28">
        <v>45198</v>
      </c>
      <c r="L4035">
        <v>90</v>
      </c>
      <c r="M4035">
        <v>1</v>
      </c>
      <c r="N4035">
        <v>1</v>
      </c>
      <c r="P4035" t="s">
        <v>14516</v>
      </c>
      <c r="Q4035">
        <f t="shared" si="63"/>
        <v>7279</v>
      </c>
      <c r="R4035">
        <f>IF(COUNTIF($A$2:A4035,A4035)=1,Q4035,"")</f>
        <v>7279</v>
      </c>
    </row>
    <row r="4036" spans="1:18">
      <c r="A4036" t="s">
        <v>20500</v>
      </c>
      <c r="B4036" t="s">
        <v>1855</v>
      </c>
      <c r="C4036" t="s">
        <v>15094</v>
      </c>
      <c r="D4036" t="s">
        <v>60</v>
      </c>
      <c r="E4036" t="s">
        <v>14590</v>
      </c>
      <c r="F4036" t="s">
        <v>20501</v>
      </c>
      <c r="G4036" t="s">
        <v>61</v>
      </c>
      <c r="H4036" t="s">
        <v>14537</v>
      </c>
      <c r="I4036" t="s">
        <v>2013</v>
      </c>
      <c r="J4036" s="28">
        <v>45651</v>
      </c>
      <c r="K4036" s="28"/>
      <c r="M4036">
        <v>0</v>
      </c>
      <c r="N4036">
        <v>1</v>
      </c>
      <c r="O4036">
        <v>18.2</v>
      </c>
      <c r="P4036" t="s">
        <v>14550</v>
      </c>
      <c r="Q4036">
        <f t="shared" si="63"/>
        <v>14871</v>
      </c>
      <c r="R4036">
        <f>IF(COUNTIF($A$2:A4036,A4036)=1,Q4036,"")</f>
        <v>14871</v>
      </c>
    </row>
    <row r="4037" spans="1:18">
      <c r="A4037" t="s">
        <v>6912</v>
      </c>
      <c r="B4037" t="s">
        <v>693</v>
      </c>
      <c r="C4037" t="s">
        <v>3098</v>
      </c>
      <c r="D4037" t="s">
        <v>119</v>
      </c>
      <c r="E4037" t="s">
        <v>14522</v>
      </c>
      <c r="F4037" t="s">
        <v>20502</v>
      </c>
      <c r="G4037" t="s">
        <v>74</v>
      </c>
      <c r="H4037" t="s">
        <v>14901</v>
      </c>
      <c r="I4037" t="s">
        <v>259</v>
      </c>
      <c r="J4037" s="28">
        <v>45041</v>
      </c>
      <c r="K4037" s="28"/>
      <c r="M4037">
        <v>0</v>
      </c>
      <c r="N4037">
        <v>1</v>
      </c>
      <c r="O4037">
        <v>10.9</v>
      </c>
      <c r="P4037" t="s">
        <v>14524</v>
      </c>
      <c r="Q4037">
        <f t="shared" si="63"/>
        <v>13067</v>
      </c>
      <c r="R4037">
        <f>IF(COUNTIF($A$2:A4037,A4037)=1,Q4037,"")</f>
        <v>13067</v>
      </c>
    </row>
    <row r="4038" spans="1:18">
      <c r="A4038" t="s">
        <v>4355</v>
      </c>
      <c r="B4038" t="s">
        <v>3306</v>
      </c>
      <c r="C4038" t="s">
        <v>15155</v>
      </c>
      <c r="D4038" t="s">
        <v>73</v>
      </c>
      <c r="E4038" t="s">
        <v>14509</v>
      </c>
      <c r="F4038" t="s">
        <v>20503</v>
      </c>
      <c r="G4038" t="s">
        <v>53</v>
      </c>
      <c r="H4038" t="s">
        <v>14938</v>
      </c>
      <c r="I4038" t="s">
        <v>2254</v>
      </c>
      <c r="J4038" s="28">
        <v>45411</v>
      </c>
      <c r="K4038" s="28"/>
      <c r="M4038">
        <v>0</v>
      </c>
      <c r="N4038">
        <v>1</v>
      </c>
      <c r="O4038">
        <v>27.1</v>
      </c>
      <c r="P4038" t="s">
        <v>14516</v>
      </c>
      <c r="Q4038">
        <f t="shared" si="63"/>
        <v>44252</v>
      </c>
      <c r="R4038">
        <f>IF(COUNTIF($A$2:A4038,A4038)=1,Q4038,"")</f>
        <v>44252</v>
      </c>
    </row>
    <row r="4039" spans="1:18">
      <c r="A4039" t="s">
        <v>20504</v>
      </c>
      <c r="B4039" t="s">
        <v>2618</v>
      </c>
      <c r="C4039" t="s">
        <v>15039</v>
      </c>
      <c r="D4039" t="s">
        <v>73</v>
      </c>
      <c r="E4039" t="s">
        <v>14590</v>
      </c>
      <c r="F4039" t="s">
        <v>20505</v>
      </c>
      <c r="G4039" t="s">
        <v>14588</v>
      </c>
      <c r="H4039" t="s">
        <v>14565</v>
      </c>
      <c r="I4039" t="s">
        <v>2401</v>
      </c>
      <c r="J4039" s="28">
        <v>45647</v>
      </c>
      <c r="K4039" s="28"/>
      <c r="M4039">
        <v>0</v>
      </c>
      <c r="N4039">
        <v>1</v>
      </c>
      <c r="O4039">
        <v>29.7</v>
      </c>
      <c r="P4039" t="s">
        <v>14512</v>
      </c>
      <c r="Q4039">
        <f t="shared" si="63"/>
        <v>14308</v>
      </c>
      <c r="R4039">
        <f>IF(COUNTIF($A$2:A4039,A4039)=1,Q4039,"")</f>
        <v>14308</v>
      </c>
    </row>
    <row r="4040" spans="1:18">
      <c r="A4040" t="s">
        <v>8522</v>
      </c>
      <c r="B4040" t="s">
        <v>5120</v>
      </c>
      <c r="C4040" t="s">
        <v>15191</v>
      </c>
      <c r="D4040" t="s">
        <v>52</v>
      </c>
      <c r="E4040" t="s">
        <v>14558</v>
      </c>
      <c r="F4040" t="s">
        <v>20506</v>
      </c>
      <c r="G4040" t="s">
        <v>67</v>
      </c>
      <c r="H4040" t="s">
        <v>14530</v>
      </c>
      <c r="I4040" t="s">
        <v>3053</v>
      </c>
      <c r="J4040" s="28">
        <v>45317</v>
      </c>
      <c r="K4040" s="28">
        <v>45350</v>
      </c>
      <c r="L4040">
        <v>163</v>
      </c>
      <c r="M4040">
        <v>0</v>
      </c>
      <c r="N4040">
        <v>1</v>
      </c>
      <c r="O4040">
        <v>16.5</v>
      </c>
      <c r="P4040" t="s">
        <v>14512</v>
      </c>
      <c r="Q4040">
        <f t="shared" si="63"/>
        <v>87000</v>
      </c>
      <c r="R4040">
        <f>IF(COUNTIF($A$2:A4040,A4040)=1,Q4040,"")</f>
        <v>87000</v>
      </c>
    </row>
    <row r="4041" spans="1:18">
      <c r="A4041" t="s">
        <v>13859</v>
      </c>
      <c r="B4041" t="s">
        <v>1504</v>
      </c>
      <c r="C4041" t="s">
        <v>15576</v>
      </c>
      <c r="D4041" t="s">
        <v>73</v>
      </c>
      <c r="E4041" t="s">
        <v>14590</v>
      </c>
      <c r="F4041" t="s">
        <v>20507</v>
      </c>
      <c r="G4041" t="s">
        <v>80</v>
      </c>
      <c r="H4041" t="s">
        <v>14545</v>
      </c>
      <c r="I4041" t="s">
        <v>977</v>
      </c>
      <c r="J4041" s="28">
        <v>45717</v>
      </c>
      <c r="K4041" s="28"/>
      <c r="M4041">
        <v>0</v>
      </c>
      <c r="N4041">
        <v>1</v>
      </c>
      <c r="O4041">
        <v>2.2000000000000002</v>
      </c>
      <c r="P4041" t="s">
        <v>14507</v>
      </c>
      <c r="Q4041">
        <f t="shared" si="63"/>
        <v>45802</v>
      </c>
      <c r="R4041">
        <f>IF(COUNTIF($A$2:A4041,A4041)=1,Q4041,"")</f>
        <v>45802</v>
      </c>
    </row>
    <row r="4042" spans="1:18">
      <c r="A4042" t="s">
        <v>3410</v>
      </c>
      <c r="B4042" t="s">
        <v>3064</v>
      </c>
      <c r="C4042" t="s">
        <v>17587</v>
      </c>
      <c r="D4042" t="s">
        <v>100</v>
      </c>
      <c r="E4042" t="s">
        <v>14590</v>
      </c>
      <c r="F4042" t="s">
        <v>20508</v>
      </c>
      <c r="G4042" t="s">
        <v>14519</v>
      </c>
      <c r="H4042" t="s">
        <v>14798</v>
      </c>
      <c r="I4042" t="s">
        <v>129</v>
      </c>
      <c r="J4042" s="28">
        <v>45066</v>
      </c>
      <c r="K4042" s="28"/>
      <c r="M4042">
        <v>0</v>
      </c>
      <c r="N4042">
        <v>1</v>
      </c>
      <c r="O4042">
        <v>16.600000000000001</v>
      </c>
      <c r="P4042" t="s">
        <v>14524</v>
      </c>
      <c r="Q4042">
        <f t="shared" si="63"/>
        <v>8604</v>
      </c>
      <c r="R4042">
        <f>IF(COUNTIF($A$2:A4042,A4042)=1,Q4042,"")</f>
        <v>8604</v>
      </c>
    </row>
    <row r="4043" spans="1:18">
      <c r="A4043" t="s">
        <v>13264</v>
      </c>
      <c r="B4043" t="s">
        <v>1753</v>
      </c>
      <c r="C4043" t="s">
        <v>3098</v>
      </c>
      <c r="D4043" t="s">
        <v>73</v>
      </c>
      <c r="E4043" t="s">
        <v>14509</v>
      </c>
      <c r="F4043" t="s">
        <v>20509</v>
      </c>
      <c r="G4043" t="s">
        <v>80</v>
      </c>
      <c r="H4043" t="s">
        <v>14511</v>
      </c>
      <c r="I4043" t="s">
        <v>880</v>
      </c>
      <c r="J4043" s="28">
        <v>44732</v>
      </c>
      <c r="K4043" s="28"/>
      <c r="M4043">
        <v>0</v>
      </c>
      <c r="N4043">
        <v>1</v>
      </c>
      <c r="O4043">
        <v>0.6</v>
      </c>
      <c r="P4043" t="s">
        <v>14516</v>
      </c>
      <c r="Q4043">
        <f t="shared" si="63"/>
        <v>31964</v>
      </c>
      <c r="R4043">
        <f>IF(COUNTIF($A$2:A4043,A4043)=1,Q4043,"")</f>
        <v>31964</v>
      </c>
    </row>
    <row r="4044" spans="1:18">
      <c r="A4044" t="s">
        <v>7857</v>
      </c>
      <c r="B4044" t="s">
        <v>1224</v>
      </c>
      <c r="C4044" t="s">
        <v>14933</v>
      </c>
      <c r="D4044" t="s">
        <v>119</v>
      </c>
      <c r="E4044" t="s">
        <v>14504</v>
      </c>
      <c r="F4044" t="s">
        <v>19686</v>
      </c>
      <c r="G4044" t="s">
        <v>53</v>
      </c>
      <c r="H4044" t="s">
        <v>14530</v>
      </c>
      <c r="I4044" t="s">
        <v>6042</v>
      </c>
      <c r="J4044" s="28">
        <v>45668</v>
      </c>
      <c r="K4044" s="28"/>
      <c r="M4044">
        <v>0</v>
      </c>
      <c r="N4044">
        <v>1</v>
      </c>
      <c r="O4044">
        <v>4.8</v>
      </c>
      <c r="P4044" t="s">
        <v>14516</v>
      </c>
      <c r="Q4044">
        <f t="shared" si="63"/>
        <v>12780</v>
      </c>
      <c r="R4044">
        <f>IF(COUNTIF($A$2:A4044,A4044)=1,Q4044,"")</f>
        <v>12780</v>
      </c>
    </row>
    <row r="4045" spans="1:18">
      <c r="A4045" t="s">
        <v>14168</v>
      </c>
      <c r="B4045" t="s">
        <v>5963</v>
      </c>
      <c r="C4045" t="s">
        <v>15106</v>
      </c>
      <c r="D4045" t="s">
        <v>73</v>
      </c>
      <c r="E4045" t="s">
        <v>14558</v>
      </c>
      <c r="F4045" t="s">
        <v>20510</v>
      </c>
      <c r="G4045" t="s">
        <v>74</v>
      </c>
      <c r="H4045" t="s">
        <v>14540</v>
      </c>
      <c r="I4045" t="s">
        <v>342</v>
      </c>
      <c r="J4045" s="28">
        <v>45516</v>
      </c>
      <c r="K4045" s="28">
        <v>45512</v>
      </c>
      <c r="L4045">
        <v>164</v>
      </c>
      <c r="M4045">
        <v>0</v>
      </c>
      <c r="N4045">
        <v>1</v>
      </c>
      <c r="O4045">
        <v>24.5</v>
      </c>
      <c r="P4045" t="s">
        <v>14507</v>
      </c>
      <c r="Q4045">
        <f t="shared" si="63"/>
        <v>28484</v>
      </c>
      <c r="R4045">
        <f>IF(COUNTIF($A$2:A4045,A4045)=1,Q4045,"")</f>
        <v>28484</v>
      </c>
    </row>
    <row r="4046" spans="1:18">
      <c r="A4046" t="s">
        <v>5907</v>
      </c>
      <c r="B4046" t="s">
        <v>1400</v>
      </c>
      <c r="C4046" t="s">
        <v>15932</v>
      </c>
      <c r="D4046" t="s">
        <v>100</v>
      </c>
      <c r="E4046" t="s">
        <v>14522</v>
      </c>
      <c r="F4046" t="s">
        <v>14531</v>
      </c>
      <c r="G4046" t="s">
        <v>74</v>
      </c>
      <c r="H4046" t="s">
        <v>14545</v>
      </c>
      <c r="I4046" t="s">
        <v>5557</v>
      </c>
      <c r="J4046" s="28">
        <v>45512</v>
      </c>
      <c r="K4046" s="28"/>
      <c r="M4046">
        <v>0</v>
      </c>
      <c r="N4046">
        <v>1</v>
      </c>
      <c r="P4046" t="s">
        <v>14512</v>
      </c>
      <c r="Q4046">
        <f t="shared" si="63"/>
        <v>4000</v>
      </c>
      <c r="R4046">
        <f>IF(COUNTIF($A$2:A4046,A4046)=1,Q4046,"")</f>
        <v>4000</v>
      </c>
    </row>
    <row r="4047" spans="1:18">
      <c r="A4047" t="s">
        <v>7588</v>
      </c>
      <c r="B4047" t="s">
        <v>1816</v>
      </c>
      <c r="C4047" t="s">
        <v>3098</v>
      </c>
      <c r="D4047" t="s">
        <v>52</v>
      </c>
      <c r="E4047" t="s">
        <v>14509</v>
      </c>
      <c r="F4047" t="s">
        <v>20511</v>
      </c>
      <c r="G4047" t="s">
        <v>74</v>
      </c>
      <c r="H4047" t="s">
        <v>14687</v>
      </c>
      <c r="I4047" t="s">
        <v>3028</v>
      </c>
      <c r="J4047" s="28">
        <v>44581</v>
      </c>
      <c r="K4047" s="28"/>
      <c r="M4047">
        <v>0</v>
      </c>
      <c r="N4047">
        <v>1</v>
      </c>
      <c r="O4047">
        <v>11.1</v>
      </c>
      <c r="P4047" t="s">
        <v>14550</v>
      </c>
      <c r="Q4047">
        <f t="shared" si="63"/>
        <v>85825</v>
      </c>
      <c r="R4047">
        <f>IF(COUNTIF($A$2:A4047,A4047)=1,Q4047,"")</f>
        <v>85825</v>
      </c>
    </row>
    <row r="4048" spans="1:18">
      <c r="A4048" t="s">
        <v>20512</v>
      </c>
      <c r="B4048" t="s">
        <v>3993</v>
      </c>
      <c r="C4048" t="s">
        <v>3098</v>
      </c>
      <c r="D4048" t="s">
        <v>73</v>
      </c>
      <c r="E4048" t="s">
        <v>14590</v>
      </c>
      <c r="F4048" t="s">
        <v>20513</v>
      </c>
      <c r="G4048" t="s">
        <v>14588</v>
      </c>
      <c r="H4048" t="s">
        <v>14527</v>
      </c>
      <c r="I4048" t="s">
        <v>1600</v>
      </c>
      <c r="J4048" s="28">
        <v>44960</v>
      </c>
      <c r="K4048" s="28"/>
      <c r="M4048">
        <v>0</v>
      </c>
      <c r="N4048">
        <v>1</v>
      </c>
      <c r="O4048">
        <v>13.1</v>
      </c>
      <c r="P4048" t="s">
        <v>14550</v>
      </c>
      <c r="Q4048">
        <f t="shared" si="63"/>
        <v>46000</v>
      </c>
      <c r="R4048">
        <f>IF(COUNTIF($A$2:A4048,A4048)=1,Q4048,"")</f>
        <v>46000</v>
      </c>
    </row>
    <row r="4049" spans="1:18">
      <c r="A4049" t="s">
        <v>20514</v>
      </c>
      <c r="B4049" t="s">
        <v>150</v>
      </c>
      <c r="C4049" t="s">
        <v>15356</v>
      </c>
      <c r="D4049" t="s">
        <v>60</v>
      </c>
      <c r="E4049" t="s">
        <v>14590</v>
      </c>
      <c r="F4049" t="s">
        <v>20406</v>
      </c>
      <c r="G4049" t="s">
        <v>133</v>
      </c>
      <c r="H4049" t="s">
        <v>15298</v>
      </c>
      <c r="I4049" t="s">
        <v>1743</v>
      </c>
      <c r="J4049" s="28">
        <v>44648</v>
      </c>
      <c r="K4049" s="28"/>
      <c r="M4049">
        <v>0</v>
      </c>
      <c r="N4049">
        <v>1</v>
      </c>
      <c r="P4049" t="s">
        <v>14507</v>
      </c>
      <c r="Q4049">
        <f t="shared" si="63"/>
        <v>7346</v>
      </c>
      <c r="R4049">
        <f>IF(COUNTIF($A$2:A4049,A4049)=1,Q4049,"")</f>
        <v>7346</v>
      </c>
    </row>
    <row r="4050" spans="1:18">
      <c r="A4050" t="s">
        <v>11211</v>
      </c>
      <c r="B4050" t="s">
        <v>666</v>
      </c>
      <c r="C4050" t="s">
        <v>3098</v>
      </c>
      <c r="D4050" t="s">
        <v>60</v>
      </c>
      <c r="E4050" t="s">
        <v>14522</v>
      </c>
      <c r="F4050" t="s">
        <v>20515</v>
      </c>
      <c r="G4050" t="s">
        <v>61</v>
      </c>
      <c r="H4050" t="s">
        <v>15789</v>
      </c>
      <c r="I4050" t="s">
        <v>376</v>
      </c>
      <c r="J4050" s="28">
        <v>44798</v>
      </c>
      <c r="K4050" s="28"/>
      <c r="M4050">
        <v>0</v>
      </c>
      <c r="N4050">
        <v>1</v>
      </c>
      <c r="O4050">
        <v>33.799999999999997</v>
      </c>
      <c r="P4050" t="s">
        <v>14524</v>
      </c>
      <c r="Q4050">
        <f t="shared" si="63"/>
        <v>7448</v>
      </c>
      <c r="R4050">
        <f>IF(COUNTIF($A$2:A4050,A4050)=1,Q4050,"")</f>
        <v>7448</v>
      </c>
    </row>
    <row r="4051" spans="1:18">
      <c r="A4051" t="s">
        <v>6618</v>
      </c>
      <c r="B4051" t="s">
        <v>5632</v>
      </c>
      <c r="C4051" t="s">
        <v>14883</v>
      </c>
      <c r="D4051" t="s">
        <v>52</v>
      </c>
      <c r="E4051" t="s">
        <v>14509</v>
      </c>
      <c r="F4051" t="s">
        <v>20516</v>
      </c>
      <c r="G4051" t="s">
        <v>74</v>
      </c>
      <c r="H4051" t="s">
        <v>14545</v>
      </c>
      <c r="I4051" t="s">
        <v>412</v>
      </c>
      <c r="J4051" s="28">
        <v>45027</v>
      </c>
      <c r="K4051" s="28"/>
      <c r="M4051">
        <v>0</v>
      </c>
      <c r="N4051">
        <v>1</v>
      </c>
      <c r="O4051">
        <v>6</v>
      </c>
      <c r="P4051" t="s">
        <v>14516</v>
      </c>
      <c r="Q4051">
        <f t="shared" si="63"/>
        <v>165000</v>
      </c>
      <c r="R4051">
        <f>IF(COUNTIF($A$2:A4051,A4051)=1,Q4051,"")</f>
        <v>165000</v>
      </c>
    </row>
    <row r="4052" spans="1:18">
      <c r="A4052" t="s">
        <v>13565</v>
      </c>
      <c r="B4052" t="s">
        <v>1121</v>
      </c>
      <c r="C4052" t="s">
        <v>15392</v>
      </c>
      <c r="D4052" t="s">
        <v>52</v>
      </c>
      <c r="E4052" t="s">
        <v>14509</v>
      </c>
      <c r="F4052" t="s">
        <v>20517</v>
      </c>
      <c r="G4052" t="s">
        <v>80</v>
      </c>
      <c r="H4052" t="s">
        <v>15448</v>
      </c>
      <c r="I4052" t="s">
        <v>96</v>
      </c>
      <c r="J4052" s="28">
        <v>44877</v>
      </c>
      <c r="K4052" s="28"/>
      <c r="M4052">
        <v>0</v>
      </c>
      <c r="N4052">
        <v>1</v>
      </c>
      <c r="P4052" t="s">
        <v>14516</v>
      </c>
      <c r="Q4052">
        <f t="shared" si="63"/>
        <v>215160</v>
      </c>
      <c r="R4052">
        <f>IF(COUNTIF($A$2:A4052,A4052)=1,Q4052,"")</f>
        <v>215160</v>
      </c>
    </row>
    <row r="4053" spans="1:18">
      <c r="A4053" t="s">
        <v>5331</v>
      </c>
      <c r="B4053" t="s">
        <v>4578</v>
      </c>
      <c r="C4053" t="s">
        <v>14954</v>
      </c>
      <c r="D4053" t="s">
        <v>73</v>
      </c>
      <c r="E4053" t="s">
        <v>14543</v>
      </c>
      <c r="F4053" t="s">
        <v>20518</v>
      </c>
      <c r="G4053" t="s">
        <v>14519</v>
      </c>
      <c r="H4053" t="s">
        <v>15655</v>
      </c>
      <c r="I4053" t="s">
        <v>3326</v>
      </c>
      <c r="J4053" s="28">
        <v>44782</v>
      </c>
      <c r="K4053" s="28">
        <v>44692</v>
      </c>
      <c r="L4053">
        <v>75</v>
      </c>
      <c r="M4053">
        <v>0</v>
      </c>
      <c r="N4053">
        <v>1</v>
      </c>
      <c r="O4053">
        <v>26.8</v>
      </c>
      <c r="P4053" t="s">
        <v>14550</v>
      </c>
      <c r="Q4053">
        <f t="shared" si="63"/>
        <v>24287</v>
      </c>
      <c r="R4053">
        <f>IF(COUNTIF($A$2:A4053,A4053)=1,Q4053,"")</f>
        <v>24287</v>
      </c>
    </row>
    <row r="4054" spans="1:18">
      <c r="A4054" t="s">
        <v>20519</v>
      </c>
      <c r="B4054" t="s">
        <v>1485</v>
      </c>
      <c r="C4054" t="s">
        <v>3098</v>
      </c>
      <c r="D4054" t="s">
        <v>73</v>
      </c>
      <c r="E4054" t="s">
        <v>14522</v>
      </c>
      <c r="F4054" t="s">
        <v>20520</v>
      </c>
      <c r="G4054" t="s">
        <v>67</v>
      </c>
      <c r="H4054" t="s">
        <v>14630</v>
      </c>
      <c r="I4054" t="s">
        <v>1824</v>
      </c>
      <c r="J4054" s="28">
        <v>44909</v>
      </c>
      <c r="K4054" s="28"/>
      <c r="M4054">
        <v>0</v>
      </c>
      <c r="N4054">
        <v>1</v>
      </c>
      <c r="O4054">
        <v>11.5</v>
      </c>
      <c r="P4054" t="s">
        <v>14524</v>
      </c>
      <c r="Q4054">
        <f t="shared" si="63"/>
        <v>22970</v>
      </c>
      <c r="R4054">
        <f>IF(COUNTIF($A$2:A4054,A4054)=1,Q4054,"")</f>
        <v>22970</v>
      </c>
    </row>
    <row r="4055" spans="1:18">
      <c r="A4055" t="s">
        <v>20521</v>
      </c>
      <c r="B4055" t="s">
        <v>1596</v>
      </c>
      <c r="C4055" t="s">
        <v>16668</v>
      </c>
      <c r="D4055" t="s">
        <v>73</v>
      </c>
      <c r="E4055" t="s">
        <v>14509</v>
      </c>
      <c r="F4055" t="s">
        <v>20522</v>
      </c>
      <c r="G4055" t="s">
        <v>74</v>
      </c>
      <c r="H4055" t="s">
        <v>14574</v>
      </c>
      <c r="I4055" t="s">
        <v>1198</v>
      </c>
      <c r="J4055" s="28">
        <v>45187</v>
      </c>
      <c r="K4055" s="28"/>
      <c r="M4055">
        <v>0</v>
      </c>
      <c r="N4055">
        <v>1</v>
      </c>
      <c r="O4055">
        <v>26.5</v>
      </c>
      <c r="P4055" t="s">
        <v>14512</v>
      </c>
      <c r="Q4055">
        <f t="shared" si="63"/>
        <v>44078</v>
      </c>
      <c r="R4055">
        <f>IF(COUNTIF($A$2:A4055,A4055)=1,Q4055,"")</f>
        <v>44078</v>
      </c>
    </row>
    <row r="4056" spans="1:18">
      <c r="A4056" t="s">
        <v>11580</v>
      </c>
      <c r="B4056" t="s">
        <v>2603</v>
      </c>
      <c r="C4056" t="s">
        <v>3098</v>
      </c>
      <c r="D4056" t="s">
        <v>52</v>
      </c>
      <c r="E4056" t="s">
        <v>14509</v>
      </c>
      <c r="F4056" t="s">
        <v>20523</v>
      </c>
      <c r="G4056" t="s">
        <v>67</v>
      </c>
      <c r="H4056" t="s">
        <v>14537</v>
      </c>
      <c r="I4056" t="s">
        <v>2014</v>
      </c>
      <c r="J4056" s="28">
        <v>45624</v>
      </c>
      <c r="K4056" s="28"/>
      <c r="M4056">
        <v>0</v>
      </c>
      <c r="N4056">
        <v>1</v>
      </c>
      <c r="O4056">
        <v>33.799999999999997</v>
      </c>
      <c r="P4056" t="s">
        <v>14550</v>
      </c>
      <c r="Q4056">
        <f t="shared" si="63"/>
        <v>170612</v>
      </c>
      <c r="R4056">
        <f>IF(COUNTIF($A$2:A4056,A4056)=1,Q4056,"")</f>
        <v>170612</v>
      </c>
    </row>
    <row r="4057" spans="1:18">
      <c r="A4057" t="s">
        <v>9660</v>
      </c>
      <c r="B4057" t="s">
        <v>4531</v>
      </c>
      <c r="C4057" t="s">
        <v>15379</v>
      </c>
      <c r="D4057" t="s">
        <v>73</v>
      </c>
      <c r="E4057" t="s">
        <v>14543</v>
      </c>
      <c r="F4057" t="s">
        <v>20524</v>
      </c>
      <c r="G4057" t="s">
        <v>74</v>
      </c>
      <c r="H4057" t="s">
        <v>14901</v>
      </c>
      <c r="I4057" t="s">
        <v>205</v>
      </c>
      <c r="J4057" s="28">
        <v>45387</v>
      </c>
      <c r="K4057" s="28">
        <v>45329</v>
      </c>
      <c r="L4057">
        <v>31</v>
      </c>
      <c r="M4057">
        <v>0</v>
      </c>
      <c r="N4057">
        <v>1</v>
      </c>
      <c r="O4057">
        <v>29.3</v>
      </c>
      <c r="P4057" t="s">
        <v>14516</v>
      </c>
      <c r="Q4057">
        <f t="shared" si="63"/>
        <v>26228</v>
      </c>
      <c r="R4057">
        <f>IF(COUNTIF($A$2:A4057,A4057)=1,Q4057,"")</f>
        <v>26228</v>
      </c>
    </row>
    <row r="4058" spans="1:18">
      <c r="A4058" t="s">
        <v>9518</v>
      </c>
      <c r="B4058" t="s">
        <v>7978</v>
      </c>
      <c r="C4058" t="s">
        <v>16044</v>
      </c>
      <c r="D4058" t="s">
        <v>52</v>
      </c>
      <c r="E4058" t="s">
        <v>14509</v>
      </c>
      <c r="F4058" t="s">
        <v>20525</v>
      </c>
      <c r="G4058" t="s">
        <v>14588</v>
      </c>
      <c r="H4058" t="s">
        <v>14580</v>
      </c>
      <c r="I4058" t="s">
        <v>2587</v>
      </c>
      <c r="J4058" s="28">
        <v>45420</v>
      </c>
      <c r="K4058" s="28"/>
      <c r="M4058">
        <v>0</v>
      </c>
      <c r="N4058">
        <v>1</v>
      </c>
      <c r="O4058">
        <v>23.7</v>
      </c>
      <c r="P4058" t="s">
        <v>14512</v>
      </c>
      <c r="Q4058">
        <f t="shared" si="63"/>
        <v>85492</v>
      </c>
      <c r="R4058">
        <f>IF(COUNTIF($A$2:A4058,A4058)=1,Q4058,"")</f>
        <v>85492</v>
      </c>
    </row>
    <row r="4059" spans="1:18">
      <c r="A4059" t="s">
        <v>12485</v>
      </c>
      <c r="B4059" t="s">
        <v>442</v>
      </c>
      <c r="C4059" t="s">
        <v>3098</v>
      </c>
      <c r="D4059" t="s">
        <v>100</v>
      </c>
      <c r="E4059" t="s">
        <v>14558</v>
      </c>
      <c r="F4059" t="s">
        <v>20526</v>
      </c>
      <c r="G4059" t="s">
        <v>90</v>
      </c>
      <c r="H4059" t="s">
        <v>14545</v>
      </c>
      <c r="I4059" t="s">
        <v>508</v>
      </c>
      <c r="J4059" s="28">
        <v>45118</v>
      </c>
      <c r="K4059" s="28">
        <v>44965</v>
      </c>
      <c r="L4059">
        <v>27</v>
      </c>
      <c r="M4059">
        <v>0</v>
      </c>
      <c r="N4059">
        <v>1</v>
      </c>
      <c r="P4059" t="s">
        <v>14507</v>
      </c>
      <c r="Q4059">
        <f t="shared" si="63"/>
        <v>5233</v>
      </c>
      <c r="R4059">
        <f>IF(COUNTIF($A$2:A4059,A4059)=1,Q4059,"")</f>
        <v>5233</v>
      </c>
    </row>
    <row r="4060" spans="1:18">
      <c r="A4060" t="s">
        <v>6132</v>
      </c>
      <c r="B4060" t="s">
        <v>6013</v>
      </c>
      <c r="C4060" t="s">
        <v>14834</v>
      </c>
      <c r="D4060" t="s">
        <v>119</v>
      </c>
      <c r="E4060" t="s">
        <v>14558</v>
      </c>
      <c r="F4060" t="s">
        <v>20527</v>
      </c>
      <c r="G4060" t="s">
        <v>61</v>
      </c>
      <c r="H4060" t="s">
        <v>14630</v>
      </c>
      <c r="I4060" t="s">
        <v>1874</v>
      </c>
      <c r="J4060" s="28">
        <v>44986</v>
      </c>
      <c r="K4060" s="28">
        <v>44973</v>
      </c>
      <c r="L4060">
        <v>150</v>
      </c>
      <c r="M4060">
        <v>0</v>
      </c>
      <c r="N4060">
        <v>1</v>
      </c>
      <c r="O4060">
        <v>27.9</v>
      </c>
      <c r="P4060" t="s">
        <v>14524</v>
      </c>
      <c r="Q4060">
        <f t="shared" si="63"/>
        <v>8213</v>
      </c>
      <c r="R4060">
        <f>IF(COUNTIF($A$2:A4060,A4060)=1,Q4060,"")</f>
        <v>8213</v>
      </c>
    </row>
    <row r="4061" spans="1:18">
      <c r="A4061" t="s">
        <v>4790</v>
      </c>
      <c r="B4061" t="s">
        <v>1304</v>
      </c>
      <c r="C4061" t="s">
        <v>15200</v>
      </c>
      <c r="D4061" t="s">
        <v>60</v>
      </c>
      <c r="E4061" t="s">
        <v>14517</v>
      </c>
      <c r="F4061" t="s">
        <v>20528</v>
      </c>
      <c r="G4061" t="s">
        <v>80</v>
      </c>
      <c r="H4061" t="s">
        <v>14568</v>
      </c>
      <c r="I4061" t="s">
        <v>4425</v>
      </c>
      <c r="J4061" s="28">
        <v>45450</v>
      </c>
      <c r="K4061" s="28"/>
      <c r="M4061">
        <v>0</v>
      </c>
      <c r="N4061">
        <v>1</v>
      </c>
      <c r="O4061">
        <v>25.6</v>
      </c>
      <c r="P4061" t="s">
        <v>14507</v>
      </c>
      <c r="Q4061">
        <f t="shared" si="63"/>
        <v>12865</v>
      </c>
      <c r="R4061">
        <f>IF(COUNTIF($A$2:A4061,A4061)=1,Q4061,"")</f>
        <v>12865</v>
      </c>
    </row>
    <row r="4062" spans="1:18">
      <c r="A4062" t="s">
        <v>20529</v>
      </c>
      <c r="B4062" t="s">
        <v>4053</v>
      </c>
      <c r="C4062" t="s">
        <v>3098</v>
      </c>
      <c r="D4062" t="s">
        <v>60</v>
      </c>
      <c r="E4062" t="s">
        <v>14558</v>
      </c>
      <c r="F4062" t="s">
        <v>15135</v>
      </c>
      <c r="G4062" t="s">
        <v>90</v>
      </c>
      <c r="H4062" t="s">
        <v>14635</v>
      </c>
      <c r="I4062" t="s">
        <v>725</v>
      </c>
      <c r="J4062" s="28">
        <v>45301</v>
      </c>
      <c r="K4062" s="28">
        <v>45199</v>
      </c>
      <c r="L4062">
        <v>33</v>
      </c>
      <c r="M4062">
        <v>0</v>
      </c>
      <c r="N4062">
        <v>1</v>
      </c>
      <c r="O4062">
        <v>3.3</v>
      </c>
      <c r="P4062" t="s">
        <v>14516</v>
      </c>
      <c r="Q4062">
        <f t="shared" si="63"/>
        <v>8268</v>
      </c>
      <c r="R4062">
        <f>IF(COUNTIF($A$2:A4062,A4062)=1,Q4062,"")</f>
        <v>8268</v>
      </c>
    </row>
    <row r="4063" spans="1:18">
      <c r="A4063" t="s">
        <v>20530</v>
      </c>
      <c r="B4063" t="s">
        <v>363</v>
      </c>
      <c r="C4063" t="s">
        <v>3098</v>
      </c>
      <c r="D4063" t="s">
        <v>73</v>
      </c>
      <c r="E4063" t="s">
        <v>14590</v>
      </c>
      <c r="F4063" t="s">
        <v>20531</v>
      </c>
      <c r="G4063" t="s">
        <v>90</v>
      </c>
      <c r="H4063" t="s">
        <v>14560</v>
      </c>
      <c r="I4063" t="s">
        <v>1502</v>
      </c>
      <c r="J4063" s="28">
        <v>45137</v>
      </c>
      <c r="K4063" s="28"/>
      <c r="M4063">
        <v>0</v>
      </c>
      <c r="N4063">
        <v>1</v>
      </c>
      <c r="O4063">
        <v>31.1</v>
      </c>
      <c r="P4063" t="s">
        <v>14516</v>
      </c>
      <c r="Q4063">
        <f t="shared" si="63"/>
        <v>30446</v>
      </c>
      <c r="R4063">
        <f>IF(COUNTIF($A$2:A4063,A4063)=1,Q4063,"")</f>
        <v>30446</v>
      </c>
    </row>
    <row r="4064" spans="1:18">
      <c r="A4064" t="s">
        <v>20532</v>
      </c>
      <c r="B4064" t="s">
        <v>5262</v>
      </c>
      <c r="C4064" t="s">
        <v>14720</v>
      </c>
      <c r="D4064" t="s">
        <v>60</v>
      </c>
      <c r="E4064" t="s">
        <v>14509</v>
      </c>
      <c r="F4064" t="s">
        <v>20533</v>
      </c>
      <c r="G4064" t="s">
        <v>67</v>
      </c>
      <c r="H4064" t="s">
        <v>14540</v>
      </c>
      <c r="I4064" t="s">
        <v>20534</v>
      </c>
      <c r="J4064" s="28">
        <v>45019</v>
      </c>
      <c r="K4064" s="28"/>
      <c r="M4064">
        <v>0</v>
      </c>
      <c r="N4064">
        <v>1</v>
      </c>
      <c r="O4064">
        <v>16.899999999999999</v>
      </c>
      <c r="P4064" t="s">
        <v>14524</v>
      </c>
      <c r="Q4064">
        <f t="shared" si="63"/>
        <v>6747</v>
      </c>
      <c r="R4064">
        <f>IF(COUNTIF($A$2:A4064,A4064)=1,Q4064,"")</f>
        <v>6747</v>
      </c>
    </row>
    <row r="4065" spans="1:18">
      <c r="A4065" t="s">
        <v>20535</v>
      </c>
      <c r="B4065" t="s">
        <v>1901</v>
      </c>
      <c r="C4065" t="s">
        <v>3098</v>
      </c>
      <c r="D4065" t="s">
        <v>119</v>
      </c>
      <c r="E4065" t="s">
        <v>14517</v>
      </c>
      <c r="F4065" t="s">
        <v>20536</v>
      </c>
      <c r="G4065" t="s">
        <v>90</v>
      </c>
      <c r="H4065" t="s">
        <v>14506</v>
      </c>
      <c r="I4065" t="s">
        <v>3598</v>
      </c>
      <c r="J4065" s="28">
        <v>44738</v>
      </c>
      <c r="K4065" s="28"/>
      <c r="M4065">
        <v>0</v>
      </c>
      <c r="N4065">
        <v>1</v>
      </c>
      <c r="O4065">
        <v>33.1</v>
      </c>
      <c r="P4065" t="s">
        <v>14507</v>
      </c>
      <c r="Q4065">
        <f t="shared" si="63"/>
        <v>6381</v>
      </c>
      <c r="R4065">
        <f>IF(COUNTIF($A$2:A4065,A4065)=1,Q4065,"")</f>
        <v>6381</v>
      </c>
    </row>
    <row r="4066" spans="1:18">
      <c r="A4066" t="s">
        <v>20537</v>
      </c>
      <c r="B4066" t="s">
        <v>3066</v>
      </c>
      <c r="C4066" t="s">
        <v>14978</v>
      </c>
      <c r="D4066" t="s">
        <v>60</v>
      </c>
      <c r="E4066" t="s">
        <v>14504</v>
      </c>
      <c r="F4066" t="s">
        <v>20538</v>
      </c>
      <c r="G4066" t="s">
        <v>74</v>
      </c>
      <c r="H4066" t="s">
        <v>14545</v>
      </c>
      <c r="I4066" t="s">
        <v>2670</v>
      </c>
      <c r="J4066" s="28">
        <v>45416</v>
      </c>
      <c r="K4066" s="28"/>
      <c r="M4066">
        <v>0</v>
      </c>
      <c r="N4066">
        <v>1</v>
      </c>
      <c r="O4066">
        <v>0.3</v>
      </c>
      <c r="P4066" t="s">
        <v>14516</v>
      </c>
      <c r="Q4066">
        <f t="shared" si="63"/>
        <v>15804</v>
      </c>
      <c r="R4066">
        <f>IF(COUNTIF($A$2:A4066,A4066)=1,Q4066,"")</f>
        <v>15804</v>
      </c>
    </row>
    <row r="4067" spans="1:18">
      <c r="A4067" t="s">
        <v>20539</v>
      </c>
      <c r="B4067" t="s">
        <v>1132</v>
      </c>
      <c r="C4067" t="s">
        <v>15300</v>
      </c>
      <c r="D4067" t="s">
        <v>52</v>
      </c>
      <c r="E4067" t="s">
        <v>14522</v>
      </c>
      <c r="F4067" t="s">
        <v>20540</v>
      </c>
      <c r="G4067" t="s">
        <v>67</v>
      </c>
      <c r="H4067" t="s">
        <v>14537</v>
      </c>
      <c r="I4067" t="s">
        <v>708</v>
      </c>
      <c r="J4067" s="28">
        <v>44836</v>
      </c>
      <c r="K4067" s="28"/>
      <c r="M4067">
        <v>0</v>
      </c>
      <c r="N4067">
        <v>1</v>
      </c>
      <c r="O4067">
        <v>2.5</v>
      </c>
      <c r="P4067" t="s">
        <v>14512</v>
      </c>
      <c r="Q4067">
        <f t="shared" si="63"/>
        <v>167948</v>
      </c>
      <c r="R4067">
        <f>IF(COUNTIF($A$2:A4067,A4067)=1,Q4067,"")</f>
        <v>167948</v>
      </c>
    </row>
    <row r="4068" spans="1:18">
      <c r="A4068" t="s">
        <v>20541</v>
      </c>
      <c r="B4068" t="s">
        <v>2654</v>
      </c>
      <c r="C4068" t="s">
        <v>15165</v>
      </c>
      <c r="D4068" t="s">
        <v>52</v>
      </c>
      <c r="E4068" t="s">
        <v>14504</v>
      </c>
      <c r="F4068" t="s">
        <v>20542</v>
      </c>
      <c r="G4068" t="s">
        <v>14519</v>
      </c>
      <c r="H4068" t="s">
        <v>14532</v>
      </c>
      <c r="I4068" t="s">
        <v>204</v>
      </c>
      <c r="J4068" s="28"/>
      <c r="K4068" s="28"/>
      <c r="M4068">
        <v>0</v>
      </c>
      <c r="N4068">
        <v>1</v>
      </c>
      <c r="O4068">
        <v>4</v>
      </c>
      <c r="P4068" t="s">
        <v>14550</v>
      </c>
      <c r="Q4068">
        <f t="shared" si="63"/>
        <v>173862</v>
      </c>
      <c r="R4068">
        <f>IF(COUNTIF($A$2:A4068,A4068)=1,Q4068,"")</f>
        <v>173862</v>
      </c>
    </row>
    <row r="4069" spans="1:18">
      <c r="A4069" t="s">
        <v>20543</v>
      </c>
      <c r="B4069" t="s">
        <v>3576</v>
      </c>
      <c r="C4069" t="s">
        <v>3098</v>
      </c>
      <c r="D4069" t="s">
        <v>52</v>
      </c>
      <c r="E4069" t="s">
        <v>14543</v>
      </c>
      <c r="F4069" t="s">
        <v>20544</v>
      </c>
      <c r="G4069" t="s">
        <v>14588</v>
      </c>
      <c r="H4069" t="s">
        <v>14595</v>
      </c>
      <c r="I4069" t="s">
        <v>20545</v>
      </c>
      <c r="J4069" s="28">
        <v>44804</v>
      </c>
      <c r="K4069" s="28">
        <v>44963</v>
      </c>
      <c r="L4069">
        <v>183</v>
      </c>
      <c r="M4069">
        <v>0</v>
      </c>
      <c r="N4069">
        <v>1</v>
      </c>
      <c r="O4069">
        <v>6.9</v>
      </c>
      <c r="P4069" t="s">
        <v>14507</v>
      </c>
      <c r="Q4069">
        <f t="shared" si="63"/>
        <v>171147</v>
      </c>
      <c r="R4069">
        <f>IF(COUNTIF($A$2:A4069,A4069)=1,Q4069,"")</f>
        <v>171147</v>
      </c>
    </row>
    <row r="4070" spans="1:18">
      <c r="A4070" t="s">
        <v>20546</v>
      </c>
      <c r="B4070" t="s">
        <v>3017</v>
      </c>
      <c r="C4070" t="s">
        <v>16636</v>
      </c>
      <c r="D4070" t="s">
        <v>73</v>
      </c>
      <c r="E4070" t="s">
        <v>14517</v>
      </c>
      <c r="F4070" t="s">
        <v>20547</v>
      </c>
      <c r="G4070" t="s">
        <v>14588</v>
      </c>
      <c r="H4070" t="s">
        <v>14616</v>
      </c>
      <c r="I4070" t="s">
        <v>1015</v>
      </c>
      <c r="J4070" s="28">
        <v>45453</v>
      </c>
      <c r="K4070" s="28"/>
      <c r="M4070">
        <v>0</v>
      </c>
      <c r="N4070">
        <v>1</v>
      </c>
      <c r="O4070">
        <v>7.7</v>
      </c>
      <c r="P4070" t="s">
        <v>14516</v>
      </c>
      <c r="Q4070">
        <f t="shared" si="63"/>
        <v>41416</v>
      </c>
      <c r="R4070">
        <f>IF(COUNTIF($A$2:A4070,A4070)=1,Q4070,"")</f>
        <v>41416</v>
      </c>
    </row>
    <row r="4071" spans="1:18">
      <c r="A4071" t="s">
        <v>7612</v>
      </c>
      <c r="B4071" t="s">
        <v>4756</v>
      </c>
      <c r="C4071" t="s">
        <v>3098</v>
      </c>
      <c r="D4071" t="s">
        <v>73</v>
      </c>
      <c r="E4071" t="s">
        <v>14517</v>
      </c>
      <c r="F4071" t="s">
        <v>20548</v>
      </c>
      <c r="G4071" t="s">
        <v>14519</v>
      </c>
      <c r="H4071" t="s">
        <v>14574</v>
      </c>
      <c r="I4071" t="s">
        <v>1135</v>
      </c>
      <c r="J4071" s="28">
        <v>45061</v>
      </c>
      <c r="K4071" s="28"/>
      <c r="M4071">
        <v>0</v>
      </c>
      <c r="N4071">
        <v>1</v>
      </c>
      <c r="O4071">
        <v>24.8</v>
      </c>
      <c r="P4071" t="s">
        <v>14516</v>
      </c>
      <c r="Q4071">
        <f t="shared" si="63"/>
        <v>18988</v>
      </c>
      <c r="R4071">
        <f>IF(COUNTIF($A$2:A4071,A4071)=1,Q4071,"")</f>
        <v>18988</v>
      </c>
    </row>
    <row r="4072" spans="1:18">
      <c r="A4072" t="s">
        <v>9408</v>
      </c>
      <c r="B4072" t="s">
        <v>1532</v>
      </c>
      <c r="C4072" t="s">
        <v>14949</v>
      </c>
      <c r="D4072" t="s">
        <v>119</v>
      </c>
      <c r="E4072" t="s">
        <v>14590</v>
      </c>
      <c r="F4072" t="s">
        <v>20549</v>
      </c>
      <c r="G4072" t="s">
        <v>61</v>
      </c>
      <c r="H4072" t="s">
        <v>14742</v>
      </c>
      <c r="I4072" t="s">
        <v>10874</v>
      </c>
      <c r="J4072" s="28"/>
      <c r="K4072" s="28"/>
      <c r="M4072">
        <v>0</v>
      </c>
      <c r="N4072">
        <v>1</v>
      </c>
      <c r="O4072">
        <v>22.7</v>
      </c>
      <c r="P4072" t="s">
        <v>14507</v>
      </c>
      <c r="Q4072">
        <f t="shared" si="63"/>
        <v>5029</v>
      </c>
      <c r="R4072">
        <f>IF(COUNTIF($A$2:A4072,A4072)=1,Q4072,"")</f>
        <v>5029</v>
      </c>
    </row>
    <row r="4073" spans="1:18">
      <c r="A4073" t="s">
        <v>20550</v>
      </c>
      <c r="B4073" t="s">
        <v>1274</v>
      </c>
      <c r="C4073" t="s">
        <v>3098</v>
      </c>
      <c r="D4073" t="s">
        <v>52</v>
      </c>
      <c r="E4073" t="s">
        <v>14517</v>
      </c>
      <c r="F4073" t="s">
        <v>20551</v>
      </c>
      <c r="G4073" t="s">
        <v>67</v>
      </c>
      <c r="H4073" t="s">
        <v>14553</v>
      </c>
      <c r="I4073" t="s">
        <v>1584</v>
      </c>
      <c r="J4073" s="28">
        <v>45182</v>
      </c>
      <c r="K4073" s="28"/>
      <c r="M4073">
        <v>0</v>
      </c>
      <c r="N4073">
        <v>1</v>
      </c>
      <c r="O4073">
        <v>17.7</v>
      </c>
      <c r="P4073" t="s">
        <v>14550</v>
      </c>
      <c r="Q4073">
        <f t="shared" si="63"/>
        <v>101190</v>
      </c>
      <c r="R4073">
        <f>IF(COUNTIF($A$2:A4073,A4073)=1,Q4073,"")</f>
        <v>101190</v>
      </c>
    </row>
    <row r="4074" spans="1:18">
      <c r="A4074" t="s">
        <v>14334</v>
      </c>
      <c r="B4074" t="s">
        <v>9708</v>
      </c>
      <c r="C4074" t="s">
        <v>15515</v>
      </c>
      <c r="D4074" t="s">
        <v>119</v>
      </c>
      <c r="E4074" t="s">
        <v>14543</v>
      </c>
      <c r="F4074" t="s">
        <v>20552</v>
      </c>
      <c r="G4074" t="s">
        <v>90</v>
      </c>
      <c r="H4074" t="s">
        <v>15237</v>
      </c>
      <c r="I4074" t="s">
        <v>618</v>
      </c>
      <c r="J4074" s="28">
        <v>45664</v>
      </c>
      <c r="K4074" s="28">
        <v>45513</v>
      </c>
      <c r="L4074">
        <v>27</v>
      </c>
      <c r="M4074">
        <v>1</v>
      </c>
      <c r="N4074">
        <v>2</v>
      </c>
      <c r="O4074">
        <v>17.899999999999999</v>
      </c>
      <c r="P4074" t="s">
        <v>14516</v>
      </c>
      <c r="Q4074">
        <f t="shared" si="63"/>
        <v>10889</v>
      </c>
      <c r="R4074">
        <f>IF(COUNTIF($A$2:A4074,A4074)=1,Q4074,"")</f>
        <v>10889</v>
      </c>
    </row>
    <row r="4075" spans="1:18">
      <c r="A4075" t="s">
        <v>20553</v>
      </c>
      <c r="B4075" t="s">
        <v>6906</v>
      </c>
      <c r="C4075" t="s">
        <v>15114</v>
      </c>
      <c r="D4075" t="s">
        <v>60</v>
      </c>
      <c r="E4075" t="s">
        <v>14517</v>
      </c>
      <c r="F4075" t="s">
        <v>20554</v>
      </c>
      <c r="G4075" t="s">
        <v>53</v>
      </c>
      <c r="H4075" t="s">
        <v>14571</v>
      </c>
      <c r="I4075" t="s">
        <v>4665</v>
      </c>
      <c r="J4075" s="28">
        <v>45825</v>
      </c>
      <c r="K4075" s="28"/>
      <c r="M4075">
        <v>0</v>
      </c>
      <c r="N4075">
        <v>1</v>
      </c>
      <c r="O4075">
        <v>24.1</v>
      </c>
      <c r="P4075" t="s">
        <v>14550</v>
      </c>
      <c r="Q4075">
        <f t="shared" si="63"/>
        <v>22703</v>
      </c>
      <c r="R4075">
        <f>IF(COUNTIF($A$2:A4075,A4075)=1,Q4075,"")</f>
        <v>22703</v>
      </c>
    </row>
    <row r="4076" spans="1:18">
      <c r="A4076" t="s">
        <v>12175</v>
      </c>
      <c r="B4076" t="s">
        <v>6806</v>
      </c>
      <c r="C4076" t="s">
        <v>14513</v>
      </c>
      <c r="D4076" t="s">
        <v>73</v>
      </c>
      <c r="E4076" t="s">
        <v>14517</v>
      </c>
      <c r="F4076" t="s">
        <v>20555</v>
      </c>
      <c r="G4076" t="s">
        <v>90</v>
      </c>
      <c r="H4076" t="s">
        <v>14565</v>
      </c>
      <c r="I4076" t="s">
        <v>213</v>
      </c>
      <c r="J4076" s="28">
        <v>45035</v>
      </c>
      <c r="K4076" s="28"/>
      <c r="M4076">
        <v>0</v>
      </c>
      <c r="N4076">
        <v>1</v>
      </c>
      <c r="O4076">
        <v>9.4</v>
      </c>
      <c r="P4076" t="s">
        <v>14507</v>
      </c>
      <c r="Q4076">
        <f t="shared" si="63"/>
        <v>13696</v>
      </c>
      <c r="R4076">
        <f>IF(COUNTIF($A$2:A4076,A4076)=1,Q4076,"")</f>
        <v>13696</v>
      </c>
    </row>
    <row r="4077" spans="1:18">
      <c r="A4077" t="s">
        <v>20556</v>
      </c>
      <c r="B4077" t="s">
        <v>2734</v>
      </c>
      <c r="C4077" t="s">
        <v>14998</v>
      </c>
      <c r="D4077" t="s">
        <v>119</v>
      </c>
      <c r="E4077" t="s">
        <v>14522</v>
      </c>
      <c r="F4077" t="s">
        <v>14787</v>
      </c>
      <c r="G4077" t="s">
        <v>74</v>
      </c>
      <c r="H4077" t="s">
        <v>14511</v>
      </c>
      <c r="I4077" t="s">
        <v>1314</v>
      </c>
      <c r="J4077" s="28">
        <v>45024</v>
      </c>
      <c r="K4077" s="28"/>
      <c r="M4077">
        <v>0</v>
      </c>
      <c r="N4077">
        <v>1</v>
      </c>
      <c r="O4077">
        <v>13.5</v>
      </c>
      <c r="P4077" t="s">
        <v>14516</v>
      </c>
      <c r="Q4077">
        <f t="shared" si="63"/>
        <v>10000</v>
      </c>
      <c r="R4077">
        <f>IF(COUNTIF($A$2:A4077,A4077)=1,Q4077,"")</f>
        <v>10000</v>
      </c>
    </row>
    <row r="4078" spans="1:18">
      <c r="A4078" t="s">
        <v>12262</v>
      </c>
      <c r="B4078" t="s">
        <v>1543</v>
      </c>
      <c r="C4078" t="s">
        <v>16412</v>
      </c>
      <c r="D4078" t="s">
        <v>60</v>
      </c>
      <c r="E4078" t="s">
        <v>14590</v>
      </c>
      <c r="F4078" t="s">
        <v>20557</v>
      </c>
      <c r="G4078" t="s">
        <v>67</v>
      </c>
      <c r="H4078" t="s">
        <v>15333</v>
      </c>
      <c r="I4078" t="s">
        <v>6167</v>
      </c>
      <c r="J4078" s="28">
        <v>44928</v>
      </c>
      <c r="K4078" s="28"/>
      <c r="M4078">
        <v>0</v>
      </c>
      <c r="N4078">
        <v>1</v>
      </c>
      <c r="O4078">
        <v>28.7</v>
      </c>
      <c r="P4078" t="s">
        <v>14524</v>
      </c>
      <c r="Q4078">
        <f t="shared" si="63"/>
        <v>6983</v>
      </c>
      <c r="R4078">
        <f>IF(COUNTIF($A$2:A4078,A4078)=1,Q4078,"")</f>
        <v>6983</v>
      </c>
    </row>
    <row r="4079" spans="1:18">
      <c r="A4079" t="s">
        <v>20558</v>
      </c>
      <c r="B4079" t="s">
        <v>419</v>
      </c>
      <c r="C4079" t="s">
        <v>3098</v>
      </c>
      <c r="D4079" t="s">
        <v>60</v>
      </c>
      <c r="E4079" t="s">
        <v>14558</v>
      </c>
      <c r="F4079" t="s">
        <v>15280</v>
      </c>
      <c r="G4079" t="s">
        <v>61</v>
      </c>
      <c r="H4079" t="s">
        <v>14527</v>
      </c>
      <c r="I4079" t="s">
        <v>981</v>
      </c>
      <c r="J4079" s="28">
        <v>45471</v>
      </c>
      <c r="K4079" s="28">
        <v>45536</v>
      </c>
      <c r="L4079">
        <v>92</v>
      </c>
      <c r="M4079">
        <v>0</v>
      </c>
      <c r="N4079">
        <v>1</v>
      </c>
      <c r="O4079">
        <v>29.2</v>
      </c>
      <c r="P4079" t="s">
        <v>14524</v>
      </c>
      <c r="Q4079">
        <f t="shared" si="63"/>
        <v>22000</v>
      </c>
      <c r="R4079">
        <f>IF(COUNTIF($A$2:A4079,A4079)=1,Q4079,"")</f>
        <v>22000</v>
      </c>
    </row>
    <row r="4080" spans="1:18">
      <c r="A4080" t="s">
        <v>4154</v>
      </c>
      <c r="B4080" t="s">
        <v>174</v>
      </c>
      <c r="C4080" t="s">
        <v>3098</v>
      </c>
      <c r="D4080" t="s">
        <v>73</v>
      </c>
      <c r="E4080" t="s">
        <v>14543</v>
      </c>
      <c r="F4080" t="s">
        <v>20559</v>
      </c>
      <c r="G4080" t="s">
        <v>74</v>
      </c>
      <c r="H4080" t="s">
        <v>14565</v>
      </c>
      <c r="I4080" t="s">
        <v>387</v>
      </c>
      <c r="J4080" s="28">
        <v>45391</v>
      </c>
      <c r="K4080" s="28">
        <v>45448</v>
      </c>
      <c r="L4080">
        <v>192</v>
      </c>
      <c r="M4080">
        <v>1</v>
      </c>
      <c r="N4080">
        <v>3</v>
      </c>
      <c r="O4080">
        <v>18.7</v>
      </c>
      <c r="P4080" t="s">
        <v>14512</v>
      </c>
      <c r="Q4080">
        <f t="shared" si="63"/>
        <v>10119</v>
      </c>
      <c r="R4080">
        <f>IF(COUNTIF($A$2:A4080,A4080)=1,Q4080,"")</f>
        <v>10119</v>
      </c>
    </row>
    <row r="4081" spans="1:18">
      <c r="A4081" t="s">
        <v>20560</v>
      </c>
      <c r="B4081" t="s">
        <v>2445</v>
      </c>
      <c r="C4081" t="s">
        <v>3098</v>
      </c>
      <c r="D4081" t="s">
        <v>100</v>
      </c>
      <c r="E4081" t="s">
        <v>14590</v>
      </c>
      <c r="F4081" t="s">
        <v>20561</v>
      </c>
      <c r="G4081" t="s">
        <v>53</v>
      </c>
      <c r="H4081" t="s">
        <v>14549</v>
      </c>
      <c r="I4081" t="s">
        <v>1792</v>
      </c>
      <c r="J4081" s="28">
        <v>45470</v>
      </c>
      <c r="K4081" s="28"/>
      <c r="M4081">
        <v>0</v>
      </c>
      <c r="N4081">
        <v>1</v>
      </c>
      <c r="O4081">
        <v>16.8</v>
      </c>
      <c r="P4081" t="s">
        <v>14512</v>
      </c>
      <c r="Q4081">
        <f t="shared" si="63"/>
        <v>2094</v>
      </c>
      <c r="R4081">
        <f>IF(COUNTIF($A$2:A4081,A4081)=1,Q4081,"")</f>
        <v>2094</v>
      </c>
    </row>
    <row r="4082" spans="1:18">
      <c r="A4082" t="s">
        <v>20562</v>
      </c>
      <c r="B4082" t="s">
        <v>6495</v>
      </c>
      <c r="C4082" t="s">
        <v>3098</v>
      </c>
      <c r="D4082" t="s">
        <v>60</v>
      </c>
      <c r="E4082" t="s">
        <v>14504</v>
      </c>
      <c r="F4082" t="s">
        <v>20563</v>
      </c>
      <c r="G4082" t="s">
        <v>61</v>
      </c>
      <c r="H4082" t="s">
        <v>14540</v>
      </c>
      <c r="I4082" t="s">
        <v>387</v>
      </c>
      <c r="J4082" s="28">
        <v>45365</v>
      </c>
      <c r="K4082" s="28"/>
      <c r="M4082">
        <v>0</v>
      </c>
      <c r="N4082">
        <v>1</v>
      </c>
      <c r="O4082">
        <v>7.8</v>
      </c>
      <c r="P4082" t="s">
        <v>14550</v>
      </c>
      <c r="Q4082">
        <f t="shared" si="63"/>
        <v>13269</v>
      </c>
      <c r="R4082">
        <f>IF(COUNTIF($A$2:A4082,A4082)=1,Q4082,"")</f>
        <v>13269</v>
      </c>
    </row>
    <row r="4083" spans="1:18">
      <c r="A4083" t="s">
        <v>9683</v>
      </c>
      <c r="B4083" t="s">
        <v>2433</v>
      </c>
      <c r="C4083" t="s">
        <v>14725</v>
      </c>
      <c r="D4083" t="s">
        <v>100</v>
      </c>
      <c r="E4083" t="s">
        <v>14543</v>
      </c>
      <c r="F4083" t="s">
        <v>14556</v>
      </c>
      <c r="G4083" t="s">
        <v>90</v>
      </c>
      <c r="H4083" t="s">
        <v>14571</v>
      </c>
      <c r="I4083" t="s">
        <v>1081</v>
      </c>
      <c r="J4083" s="28">
        <v>45316</v>
      </c>
      <c r="K4083" s="28">
        <v>45312</v>
      </c>
      <c r="L4083">
        <v>71</v>
      </c>
      <c r="M4083">
        <v>0</v>
      </c>
      <c r="N4083">
        <v>1</v>
      </c>
      <c r="P4083" t="s">
        <v>14524</v>
      </c>
      <c r="Q4083">
        <f t="shared" si="63"/>
        <v>1000</v>
      </c>
      <c r="R4083">
        <f>IF(COUNTIF($A$2:A4083,A4083)=1,Q4083,"")</f>
        <v>1000</v>
      </c>
    </row>
    <row r="4084" spans="1:18">
      <c r="A4084" t="s">
        <v>6753</v>
      </c>
      <c r="B4084" t="s">
        <v>4473</v>
      </c>
      <c r="C4084" t="s">
        <v>14786</v>
      </c>
      <c r="D4084" t="s">
        <v>73</v>
      </c>
      <c r="E4084" t="s">
        <v>14517</v>
      </c>
      <c r="F4084" t="s">
        <v>20564</v>
      </c>
      <c r="G4084" t="s">
        <v>67</v>
      </c>
      <c r="H4084" t="s">
        <v>14639</v>
      </c>
      <c r="I4084" t="s">
        <v>1756</v>
      </c>
      <c r="J4084" s="28">
        <v>44952</v>
      </c>
      <c r="K4084" s="28"/>
      <c r="M4084">
        <v>0</v>
      </c>
      <c r="N4084">
        <v>1</v>
      </c>
      <c r="O4084">
        <v>0.2</v>
      </c>
      <c r="P4084" t="s">
        <v>14512</v>
      </c>
      <c r="Q4084">
        <f t="shared" si="63"/>
        <v>29396</v>
      </c>
      <c r="R4084">
        <f>IF(COUNTIF($A$2:A4084,A4084)=1,Q4084,"")</f>
        <v>29396</v>
      </c>
    </row>
    <row r="4085" spans="1:18">
      <c r="A4085" t="s">
        <v>3562</v>
      </c>
      <c r="B4085" t="s">
        <v>7832</v>
      </c>
      <c r="C4085" t="s">
        <v>16700</v>
      </c>
      <c r="D4085" t="s">
        <v>60</v>
      </c>
      <c r="E4085" t="s">
        <v>14558</v>
      </c>
      <c r="F4085" t="s">
        <v>20565</v>
      </c>
      <c r="G4085" t="s">
        <v>74</v>
      </c>
      <c r="H4085" t="s">
        <v>14540</v>
      </c>
      <c r="I4085" t="s">
        <v>2784</v>
      </c>
      <c r="J4085" s="28">
        <v>45246</v>
      </c>
      <c r="K4085" s="28">
        <v>45304</v>
      </c>
      <c r="L4085">
        <v>136</v>
      </c>
      <c r="M4085">
        <v>0</v>
      </c>
      <c r="N4085">
        <v>1</v>
      </c>
      <c r="O4085">
        <v>27.9</v>
      </c>
      <c r="P4085" t="s">
        <v>14524</v>
      </c>
      <c r="Q4085">
        <f t="shared" si="63"/>
        <v>13584</v>
      </c>
      <c r="R4085">
        <f>IF(COUNTIF($A$2:A4085,A4085)=1,Q4085,"")</f>
        <v>13584</v>
      </c>
    </row>
    <row r="4086" spans="1:18">
      <c r="A4086" t="s">
        <v>4757</v>
      </c>
      <c r="B4086" t="s">
        <v>10086</v>
      </c>
      <c r="C4086" t="s">
        <v>15238</v>
      </c>
      <c r="D4086" t="s">
        <v>52</v>
      </c>
      <c r="E4086" t="s">
        <v>14504</v>
      </c>
      <c r="F4086" t="s">
        <v>18058</v>
      </c>
      <c r="G4086" t="s">
        <v>80</v>
      </c>
      <c r="H4086" t="s">
        <v>14619</v>
      </c>
      <c r="I4086" t="s">
        <v>2864</v>
      </c>
      <c r="J4086" s="28">
        <v>45172</v>
      </c>
      <c r="K4086" s="28"/>
      <c r="M4086">
        <v>0</v>
      </c>
      <c r="N4086">
        <v>1</v>
      </c>
      <c r="O4086">
        <v>1.1000000000000001</v>
      </c>
      <c r="P4086" t="s">
        <v>14550</v>
      </c>
      <c r="Q4086">
        <f t="shared" si="63"/>
        <v>211000</v>
      </c>
      <c r="R4086">
        <f>IF(COUNTIF($A$2:A4086,A4086)=1,Q4086,"")</f>
        <v>211000</v>
      </c>
    </row>
    <row r="4087" spans="1:18">
      <c r="A4087" t="s">
        <v>20566</v>
      </c>
      <c r="B4087" t="s">
        <v>1466</v>
      </c>
      <c r="C4087" t="s">
        <v>16081</v>
      </c>
      <c r="D4087" t="s">
        <v>100</v>
      </c>
      <c r="E4087" t="s">
        <v>14504</v>
      </c>
      <c r="F4087" t="s">
        <v>20567</v>
      </c>
      <c r="G4087" t="s">
        <v>67</v>
      </c>
      <c r="H4087" t="s">
        <v>14982</v>
      </c>
      <c r="I4087" t="s">
        <v>475</v>
      </c>
      <c r="J4087" s="28">
        <v>44953</v>
      </c>
      <c r="K4087" s="28"/>
      <c r="M4087">
        <v>0</v>
      </c>
      <c r="N4087">
        <v>1</v>
      </c>
      <c r="O4087">
        <v>22.3</v>
      </c>
      <c r="P4087" t="s">
        <v>14516</v>
      </c>
      <c r="Q4087">
        <f t="shared" si="63"/>
        <v>4085</v>
      </c>
      <c r="R4087">
        <f>IF(COUNTIF($A$2:A4087,A4087)=1,Q4087,"")</f>
        <v>4085</v>
      </c>
    </row>
    <row r="4088" spans="1:18">
      <c r="A4088" t="s">
        <v>20568</v>
      </c>
      <c r="B4088" t="s">
        <v>4952</v>
      </c>
      <c r="C4088" t="s">
        <v>3098</v>
      </c>
      <c r="D4088" t="s">
        <v>73</v>
      </c>
      <c r="E4088" t="s">
        <v>14590</v>
      </c>
      <c r="F4088" t="s">
        <v>20569</v>
      </c>
      <c r="G4088" t="s">
        <v>14588</v>
      </c>
      <c r="H4088" t="s">
        <v>14571</v>
      </c>
      <c r="I4088" t="s">
        <v>2727</v>
      </c>
      <c r="J4088" s="28">
        <v>45761</v>
      </c>
      <c r="K4088" s="28"/>
      <c r="M4088">
        <v>0</v>
      </c>
      <c r="N4088">
        <v>1</v>
      </c>
      <c r="O4088">
        <v>5.8</v>
      </c>
      <c r="P4088" t="s">
        <v>14524</v>
      </c>
      <c r="Q4088">
        <f t="shared" si="63"/>
        <v>16635</v>
      </c>
      <c r="R4088">
        <f>IF(COUNTIF($A$2:A4088,A4088)=1,Q4088,"")</f>
        <v>16635</v>
      </c>
    </row>
    <row r="4089" spans="1:18">
      <c r="A4089" t="s">
        <v>20570</v>
      </c>
      <c r="B4089" t="s">
        <v>641</v>
      </c>
      <c r="C4089" t="s">
        <v>15165</v>
      </c>
      <c r="D4089" t="s">
        <v>119</v>
      </c>
      <c r="E4089" t="s">
        <v>14543</v>
      </c>
      <c r="F4089" t="s">
        <v>20571</v>
      </c>
      <c r="G4089" t="s">
        <v>53</v>
      </c>
      <c r="H4089" t="s">
        <v>14540</v>
      </c>
      <c r="I4089" t="s">
        <v>5667</v>
      </c>
      <c r="J4089" s="28">
        <v>45188</v>
      </c>
      <c r="K4089" s="28">
        <v>45280</v>
      </c>
      <c r="L4089">
        <v>110</v>
      </c>
      <c r="M4089">
        <v>0</v>
      </c>
      <c r="N4089">
        <v>1</v>
      </c>
      <c r="O4089">
        <v>24.3</v>
      </c>
      <c r="P4089" t="s">
        <v>14512</v>
      </c>
      <c r="Q4089">
        <f t="shared" si="63"/>
        <v>2538</v>
      </c>
      <c r="R4089">
        <f>IF(COUNTIF($A$2:A4089,A4089)=1,Q4089,"")</f>
        <v>2538</v>
      </c>
    </row>
    <row r="4090" spans="1:18">
      <c r="A4090" t="s">
        <v>11707</v>
      </c>
      <c r="B4090" t="s">
        <v>5319</v>
      </c>
      <c r="C4090" t="s">
        <v>3098</v>
      </c>
      <c r="D4090" t="s">
        <v>52</v>
      </c>
      <c r="E4090" t="s">
        <v>14543</v>
      </c>
      <c r="F4090" t="s">
        <v>20572</v>
      </c>
      <c r="G4090" t="s">
        <v>133</v>
      </c>
      <c r="H4090" t="s">
        <v>14703</v>
      </c>
      <c r="I4090" t="s">
        <v>697</v>
      </c>
      <c r="J4090" s="28">
        <v>45581</v>
      </c>
      <c r="K4090" s="28">
        <v>45497</v>
      </c>
      <c r="L4090">
        <v>91</v>
      </c>
      <c r="M4090">
        <v>1</v>
      </c>
      <c r="N4090">
        <v>2</v>
      </c>
      <c r="O4090">
        <v>13.5</v>
      </c>
      <c r="P4090" t="s">
        <v>14512</v>
      </c>
      <c r="Q4090">
        <f t="shared" si="63"/>
        <v>50162</v>
      </c>
      <c r="R4090">
        <f>IF(COUNTIF($A$2:A4090,A4090)=1,Q4090,"")</f>
        <v>50162</v>
      </c>
    </row>
    <row r="4091" spans="1:18">
      <c r="A4091" t="s">
        <v>6379</v>
      </c>
      <c r="B4091" t="s">
        <v>5506</v>
      </c>
      <c r="C4091" t="s">
        <v>14735</v>
      </c>
      <c r="D4091" t="s">
        <v>60</v>
      </c>
      <c r="E4091" t="s">
        <v>14517</v>
      </c>
      <c r="F4091" t="s">
        <v>20573</v>
      </c>
      <c r="G4091" t="s">
        <v>80</v>
      </c>
      <c r="H4091" t="s">
        <v>14639</v>
      </c>
      <c r="I4091" t="s">
        <v>232</v>
      </c>
      <c r="J4091" s="28"/>
      <c r="K4091" s="28"/>
      <c r="M4091">
        <v>0</v>
      </c>
      <c r="N4091">
        <v>1</v>
      </c>
      <c r="O4091">
        <v>6.2</v>
      </c>
      <c r="P4091" t="s">
        <v>14550</v>
      </c>
      <c r="Q4091">
        <f t="shared" si="63"/>
        <v>18104</v>
      </c>
      <c r="R4091">
        <f>IF(COUNTIF($A$2:A4091,A4091)=1,Q4091,"")</f>
        <v>18104</v>
      </c>
    </row>
    <row r="4092" spans="1:18">
      <c r="A4092" t="s">
        <v>20574</v>
      </c>
      <c r="B4092" t="s">
        <v>4929</v>
      </c>
      <c r="C4092" t="s">
        <v>15716</v>
      </c>
      <c r="D4092" t="s">
        <v>60</v>
      </c>
      <c r="E4092" t="s">
        <v>14522</v>
      </c>
      <c r="F4092" t="s">
        <v>20575</v>
      </c>
      <c r="G4092" t="s">
        <v>133</v>
      </c>
      <c r="H4092" t="s">
        <v>15298</v>
      </c>
      <c r="I4092" t="s">
        <v>954</v>
      </c>
      <c r="J4092" s="28">
        <v>45467</v>
      </c>
      <c r="K4092" s="28"/>
      <c r="M4092">
        <v>0</v>
      </c>
      <c r="N4092">
        <v>1</v>
      </c>
      <c r="O4092">
        <v>15.5</v>
      </c>
      <c r="P4092" t="s">
        <v>14524</v>
      </c>
      <c r="Q4092">
        <f t="shared" si="63"/>
        <v>17838</v>
      </c>
      <c r="R4092">
        <f>IF(COUNTIF($A$2:A4092,A4092)=1,Q4092,"")</f>
        <v>17838</v>
      </c>
    </row>
    <row r="4093" spans="1:18">
      <c r="A4093" t="s">
        <v>6327</v>
      </c>
      <c r="B4093" t="s">
        <v>577</v>
      </c>
      <c r="C4093" t="s">
        <v>3098</v>
      </c>
      <c r="D4093" t="s">
        <v>100</v>
      </c>
      <c r="E4093" t="s">
        <v>14504</v>
      </c>
      <c r="F4093" t="s">
        <v>20576</v>
      </c>
      <c r="G4093" t="s">
        <v>67</v>
      </c>
      <c r="H4093" t="s">
        <v>14568</v>
      </c>
      <c r="I4093" t="s">
        <v>3001</v>
      </c>
      <c r="J4093" s="28">
        <v>45088</v>
      </c>
      <c r="K4093" s="28"/>
      <c r="M4093">
        <v>0</v>
      </c>
      <c r="N4093">
        <v>1</v>
      </c>
      <c r="O4093">
        <v>12.6</v>
      </c>
      <c r="P4093" t="s">
        <v>14524</v>
      </c>
      <c r="Q4093">
        <f t="shared" si="63"/>
        <v>6143</v>
      </c>
      <c r="R4093">
        <f>IF(COUNTIF($A$2:A4093,A4093)=1,Q4093,"")</f>
        <v>6143</v>
      </c>
    </row>
    <row r="4094" spans="1:18">
      <c r="A4094" t="s">
        <v>9573</v>
      </c>
      <c r="B4094" t="s">
        <v>2178</v>
      </c>
      <c r="C4094" t="s">
        <v>17607</v>
      </c>
      <c r="D4094" t="s">
        <v>52</v>
      </c>
      <c r="E4094" t="s">
        <v>14509</v>
      </c>
      <c r="F4094" t="s">
        <v>20577</v>
      </c>
      <c r="G4094" t="s">
        <v>14519</v>
      </c>
      <c r="H4094" t="s">
        <v>15333</v>
      </c>
      <c r="I4094" t="s">
        <v>1343</v>
      </c>
      <c r="J4094" s="28">
        <v>45596</v>
      </c>
      <c r="K4094" s="28"/>
      <c r="M4094">
        <v>0</v>
      </c>
      <c r="N4094">
        <v>1</v>
      </c>
      <c r="O4094">
        <v>20</v>
      </c>
      <c r="P4094" t="s">
        <v>14524</v>
      </c>
      <c r="Q4094">
        <f t="shared" si="63"/>
        <v>172321</v>
      </c>
      <c r="R4094">
        <f>IF(COUNTIF($A$2:A4094,A4094)=1,Q4094,"")</f>
        <v>172321</v>
      </c>
    </row>
    <row r="4095" spans="1:18">
      <c r="A4095" t="s">
        <v>20578</v>
      </c>
      <c r="B4095" t="s">
        <v>3172</v>
      </c>
      <c r="C4095" t="s">
        <v>15798</v>
      </c>
      <c r="D4095" t="s">
        <v>52</v>
      </c>
      <c r="E4095" t="s">
        <v>14522</v>
      </c>
      <c r="F4095" t="s">
        <v>18668</v>
      </c>
      <c r="G4095" t="s">
        <v>133</v>
      </c>
      <c r="H4095" t="s">
        <v>14549</v>
      </c>
      <c r="I4095" t="s">
        <v>7634</v>
      </c>
      <c r="J4095" s="28">
        <v>44689</v>
      </c>
      <c r="K4095" s="28"/>
      <c r="M4095">
        <v>0</v>
      </c>
      <c r="N4095">
        <v>1</v>
      </c>
      <c r="O4095">
        <v>33.200000000000003</v>
      </c>
      <c r="P4095" t="s">
        <v>14524</v>
      </c>
      <c r="Q4095">
        <f t="shared" si="63"/>
        <v>125000</v>
      </c>
      <c r="R4095">
        <f>IF(COUNTIF($A$2:A4095,A4095)=1,Q4095,"")</f>
        <v>125000</v>
      </c>
    </row>
    <row r="4096" spans="1:18">
      <c r="A4096" t="s">
        <v>6057</v>
      </c>
      <c r="B4096" t="s">
        <v>1458</v>
      </c>
      <c r="C4096" t="s">
        <v>14944</v>
      </c>
      <c r="D4096" t="s">
        <v>73</v>
      </c>
      <c r="E4096" t="s">
        <v>14504</v>
      </c>
      <c r="F4096" t="s">
        <v>20579</v>
      </c>
      <c r="G4096" t="s">
        <v>80</v>
      </c>
      <c r="H4096" t="s">
        <v>14565</v>
      </c>
      <c r="I4096" t="s">
        <v>636</v>
      </c>
      <c r="J4096" s="28">
        <v>44928</v>
      </c>
      <c r="K4096" s="28"/>
      <c r="M4096">
        <v>0</v>
      </c>
      <c r="N4096">
        <v>1</v>
      </c>
      <c r="O4096">
        <v>14.2</v>
      </c>
      <c r="P4096" t="s">
        <v>14550</v>
      </c>
      <c r="Q4096">
        <f t="shared" si="63"/>
        <v>45034</v>
      </c>
      <c r="R4096">
        <f>IF(COUNTIF($A$2:A4096,A4096)=1,Q4096,"")</f>
        <v>45034</v>
      </c>
    </row>
    <row r="4097" spans="1:18">
      <c r="A4097" t="s">
        <v>7872</v>
      </c>
      <c r="B4097" t="s">
        <v>4926</v>
      </c>
      <c r="C4097" t="s">
        <v>15000</v>
      </c>
      <c r="D4097" t="s">
        <v>100</v>
      </c>
      <c r="E4097" t="s">
        <v>14517</v>
      </c>
      <c r="F4097" t="s">
        <v>20580</v>
      </c>
      <c r="G4097" t="s">
        <v>133</v>
      </c>
      <c r="H4097" t="s">
        <v>14757</v>
      </c>
      <c r="I4097" t="s">
        <v>791</v>
      </c>
      <c r="J4097" s="28">
        <v>45257</v>
      </c>
      <c r="K4097" s="28"/>
      <c r="M4097">
        <v>0</v>
      </c>
      <c r="N4097">
        <v>1</v>
      </c>
      <c r="P4097" t="s">
        <v>14512</v>
      </c>
      <c r="Q4097">
        <f t="shared" si="63"/>
        <v>5620</v>
      </c>
      <c r="R4097">
        <f>IF(COUNTIF($A$2:A4097,A4097)=1,Q4097,"")</f>
        <v>5620</v>
      </c>
    </row>
    <row r="4098" spans="1:18">
      <c r="A4098" t="s">
        <v>5603</v>
      </c>
      <c r="B4098" t="s">
        <v>174</v>
      </c>
      <c r="C4098" t="s">
        <v>15894</v>
      </c>
      <c r="D4098" t="s">
        <v>73</v>
      </c>
      <c r="E4098" t="s">
        <v>14590</v>
      </c>
      <c r="F4098" t="s">
        <v>20581</v>
      </c>
      <c r="G4098" t="s">
        <v>80</v>
      </c>
      <c r="H4098" t="s">
        <v>14540</v>
      </c>
      <c r="I4098" t="s">
        <v>983</v>
      </c>
      <c r="J4098" s="28">
        <v>44882</v>
      </c>
      <c r="K4098" s="28"/>
      <c r="M4098">
        <v>0</v>
      </c>
      <c r="N4098">
        <v>1</v>
      </c>
      <c r="O4098">
        <v>2.5</v>
      </c>
      <c r="P4098" t="s">
        <v>14524</v>
      </c>
      <c r="Q4098">
        <f t="shared" ref="Q4098:Q4161" si="64">IFERROR(IF(RIGHT(UPPER(TRIM(F4098)),1)="K",VALUE(SUBSTITUTE(SUBSTITUTE(LEFT(TRIM(F4098),LEN(TRIM(F4098))-1),"$",""),",",""))*1000,IF(RIGHT(UPPER(TRIM(F4098)),1)="M",VALUE(SUBSTITUTE(SUBSTITUTE(LEFT(TRIM(F4098),LEN(TRIM(F4098))-1),"$",""),",",""))*1000000,VALUE(SUBSTITUTE(SUBSTITUTE(TRIM(F4098),"$",""),",","")))),"")</f>
        <v>14931</v>
      </c>
      <c r="R4098">
        <f>IF(COUNTIF($A$2:A4098,A4098)=1,Q4098,"")</f>
        <v>14931</v>
      </c>
    </row>
    <row r="4099" spans="1:18">
      <c r="A4099" t="s">
        <v>20582</v>
      </c>
      <c r="B4099" t="s">
        <v>560</v>
      </c>
      <c r="C4099" t="s">
        <v>3098</v>
      </c>
      <c r="D4099" t="s">
        <v>100</v>
      </c>
      <c r="E4099" t="s">
        <v>14558</v>
      </c>
      <c r="F4099" t="s">
        <v>14510</v>
      </c>
      <c r="G4099" t="s">
        <v>90</v>
      </c>
      <c r="H4099" t="s">
        <v>14571</v>
      </c>
      <c r="I4099" t="s">
        <v>2987</v>
      </c>
      <c r="J4099" s="28">
        <v>44856</v>
      </c>
      <c r="K4099" s="28">
        <v>44857</v>
      </c>
      <c r="L4099">
        <v>135</v>
      </c>
      <c r="M4099">
        <v>0</v>
      </c>
      <c r="N4099">
        <v>1</v>
      </c>
      <c r="P4099" t="s">
        <v>14507</v>
      </c>
      <c r="Q4099">
        <f t="shared" si="64"/>
        <v>3000</v>
      </c>
      <c r="R4099">
        <f>IF(COUNTIF($A$2:A4099,A4099)=1,Q4099,"")</f>
        <v>3000</v>
      </c>
    </row>
    <row r="4100" spans="1:18">
      <c r="A4100" t="s">
        <v>5718</v>
      </c>
      <c r="B4100" t="s">
        <v>10124</v>
      </c>
      <c r="C4100" t="s">
        <v>14776</v>
      </c>
      <c r="D4100" t="s">
        <v>60</v>
      </c>
      <c r="E4100" t="s">
        <v>14504</v>
      </c>
      <c r="F4100" t="s">
        <v>20583</v>
      </c>
      <c r="G4100" t="s">
        <v>67</v>
      </c>
      <c r="H4100" t="s">
        <v>14530</v>
      </c>
      <c r="I4100" t="s">
        <v>1758</v>
      </c>
      <c r="J4100" s="28">
        <v>44915</v>
      </c>
      <c r="K4100" s="28"/>
      <c r="M4100">
        <v>0</v>
      </c>
      <c r="N4100">
        <v>1</v>
      </c>
      <c r="O4100">
        <v>19</v>
      </c>
      <c r="P4100" t="s">
        <v>14507</v>
      </c>
      <c r="Q4100">
        <f t="shared" si="64"/>
        <v>17061</v>
      </c>
      <c r="R4100">
        <f>IF(COUNTIF($A$2:A4100,A4100)=1,Q4100,"")</f>
        <v>17061</v>
      </c>
    </row>
    <row r="4101" spans="1:18">
      <c r="A4101" t="s">
        <v>12796</v>
      </c>
      <c r="B4101" t="s">
        <v>5033</v>
      </c>
      <c r="C4101" t="s">
        <v>14611</v>
      </c>
      <c r="D4101" t="s">
        <v>52</v>
      </c>
      <c r="E4101" t="s">
        <v>14558</v>
      </c>
      <c r="F4101" t="s">
        <v>20584</v>
      </c>
      <c r="G4101" t="s">
        <v>14519</v>
      </c>
      <c r="H4101" t="s">
        <v>14532</v>
      </c>
      <c r="I4101" t="s">
        <v>953</v>
      </c>
      <c r="J4101" s="28">
        <v>45328</v>
      </c>
      <c r="K4101" s="28">
        <v>45460</v>
      </c>
      <c r="L4101">
        <v>178</v>
      </c>
      <c r="M4101">
        <v>0</v>
      </c>
      <c r="N4101">
        <v>1</v>
      </c>
      <c r="O4101">
        <v>13.7</v>
      </c>
      <c r="P4101" t="s">
        <v>14512</v>
      </c>
      <c r="Q4101">
        <f t="shared" si="64"/>
        <v>163998</v>
      </c>
      <c r="R4101">
        <f>IF(COUNTIF($A$2:A4101,A4101)=1,Q4101,"")</f>
        <v>163998</v>
      </c>
    </row>
    <row r="4102" spans="1:18">
      <c r="A4102" t="s">
        <v>6925</v>
      </c>
      <c r="B4102" t="s">
        <v>84</v>
      </c>
      <c r="C4102" t="s">
        <v>15379</v>
      </c>
      <c r="D4102" t="s">
        <v>60</v>
      </c>
      <c r="E4102" t="s">
        <v>14509</v>
      </c>
      <c r="F4102" t="s">
        <v>20585</v>
      </c>
      <c r="G4102" t="s">
        <v>53</v>
      </c>
      <c r="H4102" t="s">
        <v>14788</v>
      </c>
      <c r="I4102" t="s">
        <v>1216</v>
      </c>
      <c r="J4102" s="28">
        <v>45048</v>
      </c>
      <c r="K4102" s="28"/>
      <c r="M4102">
        <v>0</v>
      </c>
      <c r="N4102">
        <v>1</v>
      </c>
      <c r="P4102" t="s">
        <v>14516</v>
      </c>
      <c r="Q4102">
        <f t="shared" si="64"/>
        <v>17064</v>
      </c>
      <c r="R4102">
        <f>IF(COUNTIF($A$2:A4102,A4102)=1,Q4102,"")</f>
        <v>17064</v>
      </c>
    </row>
    <row r="4103" spans="1:18">
      <c r="A4103" t="s">
        <v>7324</v>
      </c>
      <c r="B4103" t="s">
        <v>3342</v>
      </c>
      <c r="C4103" t="s">
        <v>16341</v>
      </c>
      <c r="D4103" t="s">
        <v>100</v>
      </c>
      <c r="E4103" t="s">
        <v>14517</v>
      </c>
      <c r="F4103" t="s">
        <v>20586</v>
      </c>
      <c r="G4103" t="s">
        <v>14588</v>
      </c>
      <c r="H4103" t="s">
        <v>14506</v>
      </c>
      <c r="I4103" t="s">
        <v>2367</v>
      </c>
      <c r="J4103" s="28">
        <v>45259</v>
      </c>
      <c r="K4103" s="28"/>
      <c r="M4103">
        <v>0</v>
      </c>
      <c r="N4103">
        <v>1</v>
      </c>
      <c r="O4103">
        <v>14.9</v>
      </c>
      <c r="P4103" t="s">
        <v>14550</v>
      </c>
      <c r="Q4103">
        <f t="shared" si="64"/>
        <v>3800</v>
      </c>
      <c r="R4103">
        <f>IF(COUNTIF($A$2:A4103,A4103)=1,Q4103,"")</f>
        <v>3800</v>
      </c>
    </row>
    <row r="4104" spans="1:18">
      <c r="A4104" t="s">
        <v>20587</v>
      </c>
      <c r="B4104" t="s">
        <v>399</v>
      </c>
      <c r="C4104" t="s">
        <v>3098</v>
      </c>
      <c r="D4104" t="s">
        <v>73</v>
      </c>
      <c r="E4104" t="s">
        <v>14509</v>
      </c>
      <c r="F4104" t="s">
        <v>20588</v>
      </c>
      <c r="G4104" t="s">
        <v>53</v>
      </c>
      <c r="H4104" t="s">
        <v>14549</v>
      </c>
      <c r="I4104" t="s">
        <v>717</v>
      </c>
      <c r="J4104" s="28">
        <v>45489</v>
      </c>
      <c r="K4104" s="28"/>
      <c r="M4104">
        <v>0</v>
      </c>
      <c r="N4104">
        <v>1</v>
      </c>
      <c r="O4104">
        <v>7.3</v>
      </c>
      <c r="P4104" t="s">
        <v>14516</v>
      </c>
      <c r="Q4104">
        <f t="shared" si="64"/>
        <v>21479</v>
      </c>
      <c r="R4104">
        <f>IF(COUNTIF($A$2:A4104,A4104)=1,Q4104,"")</f>
        <v>21479</v>
      </c>
    </row>
    <row r="4105" spans="1:18">
      <c r="A4105" t="s">
        <v>20589</v>
      </c>
      <c r="B4105" t="s">
        <v>6348</v>
      </c>
      <c r="C4105" t="s">
        <v>15860</v>
      </c>
      <c r="D4105" t="s">
        <v>60</v>
      </c>
      <c r="E4105" t="s">
        <v>14509</v>
      </c>
      <c r="F4105" t="s">
        <v>20590</v>
      </c>
      <c r="G4105" t="s">
        <v>90</v>
      </c>
      <c r="H4105" t="s">
        <v>14511</v>
      </c>
      <c r="I4105" t="s">
        <v>1796</v>
      </c>
      <c r="J4105" s="28"/>
      <c r="K4105" s="28"/>
      <c r="M4105">
        <v>0</v>
      </c>
      <c r="N4105">
        <v>1</v>
      </c>
      <c r="P4105" t="s">
        <v>14550</v>
      </c>
      <c r="Q4105">
        <f t="shared" si="64"/>
        <v>21850</v>
      </c>
      <c r="R4105">
        <f>IF(COUNTIF($A$2:A4105,A4105)=1,Q4105,"")</f>
        <v>21850</v>
      </c>
    </row>
    <row r="4106" spans="1:18">
      <c r="A4106" t="s">
        <v>6467</v>
      </c>
      <c r="B4106" t="s">
        <v>5657</v>
      </c>
      <c r="C4106" t="s">
        <v>15932</v>
      </c>
      <c r="D4106" t="s">
        <v>73</v>
      </c>
      <c r="E4106" t="s">
        <v>14522</v>
      </c>
      <c r="F4106" t="s">
        <v>20591</v>
      </c>
      <c r="G4106" t="s">
        <v>80</v>
      </c>
      <c r="H4106" t="s">
        <v>14540</v>
      </c>
      <c r="I4106" t="s">
        <v>4383</v>
      </c>
      <c r="J4106" s="28"/>
      <c r="K4106" s="28"/>
      <c r="M4106">
        <v>0</v>
      </c>
      <c r="N4106">
        <v>1</v>
      </c>
      <c r="O4106">
        <v>23.6</v>
      </c>
      <c r="P4106" t="s">
        <v>14524</v>
      </c>
      <c r="Q4106">
        <f t="shared" si="64"/>
        <v>18621</v>
      </c>
      <c r="R4106">
        <f>IF(COUNTIF($A$2:A4106,A4106)=1,Q4106,"")</f>
        <v>18621</v>
      </c>
    </row>
    <row r="4107" spans="1:18">
      <c r="A4107" t="s">
        <v>4469</v>
      </c>
      <c r="B4107" t="s">
        <v>12698</v>
      </c>
      <c r="C4107" t="s">
        <v>3098</v>
      </c>
      <c r="D4107" t="s">
        <v>119</v>
      </c>
      <c r="E4107" t="s">
        <v>14590</v>
      </c>
      <c r="F4107" t="s">
        <v>20592</v>
      </c>
      <c r="G4107" t="s">
        <v>14588</v>
      </c>
      <c r="H4107" t="s">
        <v>14530</v>
      </c>
      <c r="I4107" t="s">
        <v>2221</v>
      </c>
      <c r="J4107" s="28"/>
      <c r="K4107" s="28"/>
      <c r="M4107">
        <v>0</v>
      </c>
      <c r="N4107">
        <v>1</v>
      </c>
      <c r="O4107">
        <v>21.2</v>
      </c>
      <c r="P4107" t="s">
        <v>14512</v>
      </c>
      <c r="Q4107">
        <f t="shared" si="64"/>
        <v>5935</v>
      </c>
      <c r="R4107">
        <f>IF(COUNTIF($A$2:A4107,A4107)=1,Q4107,"")</f>
        <v>5935</v>
      </c>
    </row>
    <row r="4108" spans="1:18">
      <c r="A4108" t="s">
        <v>11584</v>
      </c>
      <c r="B4108" t="s">
        <v>1742</v>
      </c>
      <c r="C4108" t="s">
        <v>14960</v>
      </c>
      <c r="D4108" t="s">
        <v>60</v>
      </c>
      <c r="E4108" t="s">
        <v>14504</v>
      </c>
      <c r="F4108" t="s">
        <v>20593</v>
      </c>
      <c r="G4108" t="s">
        <v>14588</v>
      </c>
      <c r="H4108" t="s">
        <v>15333</v>
      </c>
      <c r="I4108" t="s">
        <v>1397</v>
      </c>
      <c r="J4108" s="28">
        <v>45308</v>
      </c>
      <c r="K4108" s="28"/>
      <c r="M4108">
        <v>0</v>
      </c>
      <c r="N4108">
        <v>1</v>
      </c>
      <c r="O4108">
        <v>34.200000000000003</v>
      </c>
      <c r="P4108" t="s">
        <v>14516</v>
      </c>
      <c r="Q4108">
        <f t="shared" si="64"/>
        <v>4468</v>
      </c>
      <c r="R4108">
        <f>IF(COUNTIF($A$2:A4108,A4108)=1,Q4108,"")</f>
        <v>4468</v>
      </c>
    </row>
    <row r="4109" spans="1:18">
      <c r="A4109" t="s">
        <v>10701</v>
      </c>
      <c r="B4109" t="s">
        <v>7164</v>
      </c>
      <c r="C4109" t="s">
        <v>15742</v>
      </c>
      <c r="D4109" t="s">
        <v>60</v>
      </c>
      <c r="E4109" t="s">
        <v>14522</v>
      </c>
      <c r="F4109" t="s">
        <v>20594</v>
      </c>
      <c r="G4109" t="s">
        <v>80</v>
      </c>
      <c r="H4109" t="s">
        <v>14766</v>
      </c>
      <c r="I4109" t="s">
        <v>120</v>
      </c>
      <c r="J4109" s="28">
        <v>44804</v>
      </c>
      <c r="K4109" s="28"/>
      <c r="M4109">
        <v>0</v>
      </c>
      <c r="N4109">
        <v>1</v>
      </c>
      <c r="P4109" t="s">
        <v>14512</v>
      </c>
      <c r="Q4109">
        <f t="shared" si="64"/>
        <v>15579</v>
      </c>
      <c r="R4109">
        <f>IF(COUNTIF($A$2:A4109,A4109)=1,Q4109,"")</f>
        <v>15579</v>
      </c>
    </row>
    <row r="4110" spans="1:18">
      <c r="A4110" t="s">
        <v>7191</v>
      </c>
      <c r="B4110" t="s">
        <v>5638</v>
      </c>
      <c r="C4110" t="s">
        <v>3098</v>
      </c>
      <c r="D4110" t="s">
        <v>60</v>
      </c>
      <c r="E4110" t="s">
        <v>14522</v>
      </c>
      <c r="F4110" t="s">
        <v>20595</v>
      </c>
      <c r="G4110" t="s">
        <v>133</v>
      </c>
      <c r="H4110" t="s">
        <v>14568</v>
      </c>
      <c r="I4110" t="s">
        <v>5705</v>
      </c>
      <c r="J4110" s="28">
        <v>45362</v>
      </c>
      <c r="K4110" s="28"/>
      <c r="M4110">
        <v>0</v>
      </c>
      <c r="N4110">
        <v>1</v>
      </c>
      <c r="O4110">
        <v>30.7</v>
      </c>
      <c r="P4110" t="s">
        <v>14524</v>
      </c>
      <c r="Q4110">
        <f t="shared" si="64"/>
        <v>13409</v>
      </c>
      <c r="R4110">
        <f>IF(COUNTIF($A$2:A4110,A4110)=1,Q4110,"")</f>
        <v>13409</v>
      </c>
    </row>
    <row r="4111" spans="1:18">
      <c r="A4111" t="s">
        <v>8591</v>
      </c>
      <c r="B4111" t="s">
        <v>2545</v>
      </c>
      <c r="C4111" t="s">
        <v>14729</v>
      </c>
      <c r="D4111" t="s">
        <v>52</v>
      </c>
      <c r="E4111" t="s">
        <v>14590</v>
      </c>
      <c r="F4111" t="s">
        <v>20596</v>
      </c>
      <c r="G4111" t="s">
        <v>133</v>
      </c>
      <c r="H4111" t="s">
        <v>14549</v>
      </c>
      <c r="I4111" t="s">
        <v>2486</v>
      </c>
      <c r="J4111" s="28">
        <v>44962</v>
      </c>
      <c r="K4111" s="28"/>
      <c r="M4111">
        <v>0</v>
      </c>
      <c r="N4111">
        <v>1</v>
      </c>
      <c r="O4111">
        <v>34.6</v>
      </c>
      <c r="P4111" t="s">
        <v>14512</v>
      </c>
      <c r="Q4111">
        <f t="shared" si="64"/>
        <v>56217</v>
      </c>
      <c r="R4111">
        <f>IF(COUNTIF($A$2:A4111,A4111)=1,Q4111,"")</f>
        <v>56217</v>
      </c>
    </row>
    <row r="4112" spans="1:18">
      <c r="A4112" t="s">
        <v>11160</v>
      </c>
      <c r="B4112" t="s">
        <v>7295</v>
      </c>
      <c r="C4112" t="s">
        <v>15749</v>
      </c>
      <c r="D4112" t="s">
        <v>73</v>
      </c>
      <c r="E4112" t="s">
        <v>14543</v>
      </c>
      <c r="F4112" t="s">
        <v>20597</v>
      </c>
      <c r="G4112" t="s">
        <v>14519</v>
      </c>
      <c r="H4112" t="s">
        <v>14560</v>
      </c>
      <c r="I4112" t="s">
        <v>2081</v>
      </c>
      <c r="J4112" s="28">
        <v>45326</v>
      </c>
      <c r="K4112" s="28">
        <v>45298</v>
      </c>
      <c r="L4112">
        <v>117</v>
      </c>
      <c r="M4112">
        <v>0</v>
      </c>
      <c r="N4112">
        <v>1</v>
      </c>
      <c r="O4112">
        <v>5</v>
      </c>
      <c r="P4112" t="s">
        <v>14512</v>
      </c>
      <c r="Q4112">
        <f t="shared" si="64"/>
        <v>14868</v>
      </c>
      <c r="R4112">
        <f>IF(COUNTIF($A$2:A4112,A4112)=1,Q4112,"")</f>
        <v>14868</v>
      </c>
    </row>
    <row r="4113" spans="1:18">
      <c r="A4113" t="s">
        <v>20598</v>
      </c>
      <c r="B4113" t="s">
        <v>2854</v>
      </c>
      <c r="C4113" t="s">
        <v>14586</v>
      </c>
      <c r="D4113" t="s">
        <v>100</v>
      </c>
      <c r="E4113" t="s">
        <v>14543</v>
      </c>
      <c r="F4113" t="s">
        <v>20599</v>
      </c>
      <c r="G4113" t="s">
        <v>133</v>
      </c>
      <c r="H4113" t="s">
        <v>14549</v>
      </c>
      <c r="I4113" t="s">
        <v>1324</v>
      </c>
      <c r="J4113" s="28">
        <v>45489</v>
      </c>
      <c r="K4113" s="28">
        <v>45436</v>
      </c>
      <c r="L4113">
        <v>120</v>
      </c>
      <c r="M4113">
        <v>0</v>
      </c>
      <c r="N4113">
        <v>1</v>
      </c>
      <c r="O4113">
        <v>17.399999999999999</v>
      </c>
      <c r="P4113" t="s">
        <v>14550</v>
      </c>
      <c r="Q4113">
        <f t="shared" si="64"/>
        <v>3170</v>
      </c>
      <c r="R4113">
        <f>IF(COUNTIF($A$2:A4113,A4113)=1,Q4113,"")</f>
        <v>3170</v>
      </c>
    </row>
    <row r="4114" spans="1:18">
      <c r="A4114" t="s">
        <v>20600</v>
      </c>
      <c r="B4114" t="s">
        <v>4926</v>
      </c>
      <c r="C4114" t="s">
        <v>14535</v>
      </c>
      <c r="D4114" t="s">
        <v>100</v>
      </c>
      <c r="E4114" t="s">
        <v>14522</v>
      </c>
      <c r="F4114" t="s">
        <v>20601</v>
      </c>
      <c r="G4114" t="s">
        <v>14519</v>
      </c>
      <c r="H4114" t="s">
        <v>14901</v>
      </c>
      <c r="I4114" t="s">
        <v>225</v>
      </c>
      <c r="J4114" s="28">
        <v>45546</v>
      </c>
      <c r="K4114" s="28"/>
      <c r="M4114">
        <v>0</v>
      </c>
      <c r="N4114">
        <v>1</v>
      </c>
      <c r="O4114">
        <v>32</v>
      </c>
      <c r="P4114" t="s">
        <v>14550</v>
      </c>
      <c r="Q4114">
        <f t="shared" si="64"/>
        <v>7015</v>
      </c>
      <c r="R4114">
        <f>IF(COUNTIF($A$2:A4114,A4114)=1,Q4114,"")</f>
        <v>7015</v>
      </c>
    </row>
    <row r="4115" spans="1:18">
      <c r="A4115" t="s">
        <v>14295</v>
      </c>
      <c r="B4115" t="s">
        <v>5231</v>
      </c>
      <c r="C4115" t="s">
        <v>15431</v>
      </c>
      <c r="D4115" t="s">
        <v>73</v>
      </c>
      <c r="E4115" t="s">
        <v>14509</v>
      </c>
      <c r="F4115" t="s">
        <v>14700</v>
      </c>
      <c r="G4115" t="s">
        <v>61</v>
      </c>
      <c r="H4115" t="s">
        <v>14530</v>
      </c>
      <c r="I4115" t="s">
        <v>1302</v>
      </c>
      <c r="J4115" s="28">
        <v>45574</v>
      </c>
      <c r="K4115" s="28"/>
      <c r="M4115">
        <v>0</v>
      </c>
      <c r="N4115">
        <v>1</v>
      </c>
      <c r="O4115">
        <v>3.7</v>
      </c>
      <c r="P4115" t="s">
        <v>14550</v>
      </c>
      <c r="Q4115">
        <f t="shared" si="64"/>
        <v>11000</v>
      </c>
      <c r="R4115">
        <f>IF(COUNTIF($A$2:A4115,A4115)=1,Q4115,"")</f>
        <v>11000</v>
      </c>
    </row>
    <row r="4116" spans="1:18">
      <c r="A4116" t="s">
        <v>20602</v>
      </c>
      <c r="B4116" t="s">
        <v>2373</v>
      </c>
      <c r="C4116" t="s">
        <v>15943</v>
      </c>
      <c r="D4116" t="s">
        <v>60</v>
      </c>
      <c r="E4116" t="s">
        <v>14509</v>
      </c>
      <c r="F4116" t="s">
        <v>20603</v>
      </c>
      <c r="G4116" t="s">
        <v>67</v>
      </c>
      <c r="H4116" t="s">
        <v>14904</v>
      </c>
      <c r="I4116" t="s">
        <v>16367</v>
      </c>
      <c r="J4116" s="28">
        <v>45792</v>
      </c>
      <c r="K4116" s="28"/>
      <c r="M4116">
        <v>0</v>
      </c>
      <c r="N4116">
        <v>1</v>
      </c>
      <c r="O4116">
        <v>12.1</v>
      </c>
      <c r="P4116" t="s">
        <v>14507</v>
      </c>
      <c r="Q4116">
        <f t="shared" si="64"/>
        <v>11647</v>
      </c>
      <c r="R4116">
        <f>IF(COUNTIF($A$2:A4116,A4116)=1,Q4116,"")</f>
        <v>11647</v>
      </c>
    </row>
    <row r="4117" spans="1:18">
      <c r="A4117" t="s">
        <v>13814</v>
      </c>
      <c r="B4117" t="s">
        <v>7667</v>
      </c>
      <c r="C4117" t="s">
        <v>3098</v>
      </c>
      <c r="D4117" t="s">
        <v>60</v>
      </c>
      <c r="E4117" t="s">
        <v>14517</v>
      </c>
      <c r="F4117" t="s">
        <v>20604</v>
      </c>
      <c r="G4117" t="s">
        <v>67</v>
      </c>
      <c r="H4117" t="s">
        <v>14580</v>
      </c>
      <c r="I4117" t="s">
        <v>1177</v>
      </c>
      <c r="J4117" s="28">
        <v>45247</v>
      </c>
      <c r="K4117" s="28"/>
      <c r="M4117">
        <v>0</v>
      </c>
      <c r="N4117">
        <v>1</v>
      </c>
      <c r="O4117">
        <v>11.1</v>
      </c>
      <c r="P4117" t="s">
        <v>14512</v>
      </c>
      <c r="Q4117">
        <f t="shared" si="64"/>
        <v>16747</v>
      </c>
      <c r="R4117">
        <f>IF(COUNTIF($A$2:A4117,A4117)=1,Q4117,"")</f>
        <v>16747</v>
      </c>
    </row>
    <row r="4118" spans="1:18">
      <c r="A4118" t="s">
        <v>6725</v>
      </c>
      <c r="B4118" t="s">
        <v>12150</v>
      </c>
      <c r="C4118" t="s">
        <v>14790</v>
      </c>
      <c r="D4118" t="s">
        <v>73</v>
      </c>
      <c r="E4118" t="s">
        <v>14543</v>
      </c>
      <c r="F4118" t="s">
        <v>20605</v>
      </c>
      <c r="G4118" t="s">
        <v>67</v>
      </c>
      <c r="H4118" t="s">
        <v>14635</v>
      </c>
      <c r="I4118" t="s">
        <v>738</v>
      </c>
      <c r="J4118" s="28">
        <v>45391</v>
      </c>
      <c r="K4118" s="28">
        <v>45427</v>
      </c>
      <c r="L4118">
        <v>122</v>
      </c>
      <c r="M4118">
        <v>0</v>
      </c>
      <c r="N4118">
        <v>1</v>
      </c>
      <c r="O4118">
        <v>8.8000000000000007</v>
      </c>
      <c r="P4118" t="s">
        <v>14507</v>
      </c>
      <c r="Q4118">
        <f t="shared" si="64"/>
        <v>41469</v>
      </c>
      <c r="R4118">
        <f>IF(COUNTIF($A$2:A4118,A4118)=1,Q4118,"")</f>
        <v>41469</v>
      </c>
    </row>
    <row r="4119" spans="1:18">
      <c r="A4119" t="s">
        <v>20606</v>
      </c>
      <c r="B4119" t="s">
        <v>3413</v>
      </c>
      <c r="C4119" t="s">
        <v>3098</v>
      </c>
      <c r="D4119" t="s">
        <v>100</v>
      </c>
      <c r="E4119" t="s">
        <v>14543</v>
      </c>
      <c r="F4119" t="s">
        <v>20607</v>
      </c>
      <c r="G4119" t="s">
        <v>90</v>
      </c>
      <c r="H4119" t="s">
        <v>14545</v>
      </c>
      <c r="I4119" t="s">
        <v>3544</v>
      </c>
      <c r="J4119" s="28">
        <v>44981</v>
      </c>
      <c r="K4119" s="28">
        <v>45001</v>
      </c>
      <c r="L4119">
        <v>92</v>
      </c>
      <c r="M4119">
        <v>1</v>
      </c>
      <c r="N4119">
        <v>3</v>
      </c>
      <c r="O4119">
        <v>19.5</v>
      </c>
      <c r="P4119" t="s">
        <v>14524</v>
      </c>
      <c r="Q4119">
        <f t="shared" si="64"/>
        <v>5620</v>
      </c>
      <c r="R4119">
        <f>IF(COUNTIF($A$2:A4119,A4119)=1,Q4119,"")</f>
        <v>5620</v>
      </c>
    </row>
    <row r="4120" spans="1:18">
      <c r="A4120" t="s">
        <v>20608</v>
      </c>
      <c r="B4120" t="s">
        <v>3576</v>
      </c>
      <c r="C4120" t="s">
        <v>15827</v>
      </c>
      <c r="D4120" t="s">
        <v>52</v>
      </c>
      <c r="E4120" t="s">
        <v>14517</v>
      </c>
      <c r="F4120" t="s">
        <v>20609</v>
      </c>
      <c r="G4120" t="s">
        <v>14588</v>
      </c>
      <c r="H4120" t="s">
        <v>14549</v>
      </c>
      <c r="I4120" t="s">
        <v>708</v>
      </c>
      <c r="J4120" s="28">
        <v>44775</v>
      </c>
      <c r="K4120" s="28"/>
      <c r="M4120">
        <v>0</v>
      </c>
      <c r="N4120">
        <v>1</v>
      </c>
      <c r="O4120">
        <v>12.3</v>
      </c>
      <c r="P4120" t="s">
        <v>14512</v>
      </c>
      <c r="Q4120">
        <f t="shared" si="64"/>
        <v>142752</v>
      </c>
      <c r="R4120">
        <f>IF(COUNTIF($A$2:A4120,A4120)=1,Q4120,"")</f>
        <v>142752</v>
      </c>
    </row>
    <row r="4121" spans="1:18">
      <c r="A4121" t="s">
        <v>20610</v>
      </c>
      <c r="B4121" t="s">
        <v>3471</v>
      </c>
      <c r="C4121" t="s">
        <v>16728</v>
      </c>
      <c r="D4121" t="s">
        <v>73</v>
      </c>
      <c r="E4121" t="s">
        <v>14522</v>
      </c>
      <c r="F4121" t="s">
        <v>20611</v>
      </c>
      <c r="G4121" t="s">
        <v>53</v>
      </c>
      <c r="H4121" t="s">
        <v>14537</v>
      </c>
      <c r="I4121" t="s">
        <v>3730</v>
      </c>
      <c r="J4121" s="28">
        <v>45278</v>
      </c>
      <c r="K4121" s="28"/>
      <c r="M4121">
        <v>0</v>
      </c>
      <c r="N4121">
        <v>1</v>
      </c>
      <c r="O4121">
        <v>23.8</v>
      </c>
      <c r="P4121" t="s">
        <v>14524</v>
      </c>
      <c r="Q4121">
        <f t="shared" si="64"/>
        <v>25657</v>
      </c>
      <c r="R4121">
        <f>IF(COUNTIF($A$2:A4121,A4121)=1,Q4121,"")</f>
        <v>25657</v>
      </c>
    </row>
    <row r="4122" spans="1:18">
      <c r="A4122" t="s">
        <v>7297</v>
      </c>
      <c r="B4122" t="s">
        <v>4750</v>
      </c>
      <c r="C4122" t="s">
        <v>17330</v>
      </c>
      <c r="D4122" t="s">
        <v>119</v>
      </c>
      <c r="E4122" t="s">
        <v>14558</v>
      </c>
      <c r="F4122" t="s">
        <v>20612</v>
      </c>
      <c r="G4122" t="s">
        <v>67</v>
      </c>
      <c r="H4122" t="s">
        <v>14553</v>
      </c>
      <c r="I4122" t="s">
        <v>3797</v>
      </c>
      <c r="J4122" s="28">
        <v>45122</v>
      </c>
      <c r="K4122" s="28">
        <v>45255</v>
      </c>
      <c r="L4122">
        <v>154</v>
      </c>
      <c r="M4122">
        <v>0</v>
      </c>
      <c r="N4122">
        <v>1</v>
      </c>
      <c r="O4122">
        <v>26.6</v>
      </c>
      <c r="P4122" t="s">
        <v>14524</v>
      </c>
      <c r="Q4122">
        <f t="shared" si="64"/>
        <v>8622</v>
      </c>
      <c r="R4122">
        <f>IF(COUNTIF($A$2:A4122,A4122)=1,Q4122,"")</f>
        <v>8622</v>
      </c>
    </row>
    <row r="4123" spans="1:18">
      <c r="A4123" t="s">
        <v>20613</v>
      </c>
      <c r="B4123" t="s">
        <v>4952</v>
      </c>
      <c r="C4123" t="s">
        <v>3098</v>
      </c>
      <c r="D4123" t="s">
        <v>100</v>
      </c>
      <c r="E4123" t="s">
        <v>14504</v>
      </c>
      <c r="F4123" t="s">
        <v>20614</v>
      </c>
      <c r="G4123" t="s">
        <v>90</v>
      </c>
      <c r="H4123" t="s">
        <v>14540</v>
      </c>
      <c r="I4123" t="s">
        <v>1076</v>
      </c>
      <c r="J4123" s="28">
        <v>45254</v>
      </c>
      <c r="K4123" s="28"/>
      <c r="M4123">
        <v>0</v>
      </c>
      <c r="N4123">
        <v>1</v>
      </c>
      <c r="O4123">
        <v>16.3</v>
      </c>
      <c r="P4123" t="s">
        <v>14512</v>
      </c>
      <c r="Q4123">
        <f t="shared" si="64"/>
        <v>2973</v>
      </c>
      <c r="R4123">
        <f>IF(COUNTIF($A$2:A4123,A4123)=1,Q4123,"")</f>
        <v>2973</v>
      </c>
    </row>
    <row r="4124" spans="1:18">
      <c r="A4124" t="s">
        <v>20615</v>
      </c>
      <c r="B4124" t="s">
        <v>227</v>
      </c>
      <c r="C4124" t="s">
        <v>3098</v>
      </c>
      <c r="D4124" t="s">
        <v>52</v>
      </c>
      <c r="E4124" t="s">
        <v>14504</v>
      </c>
      <c r="F4124" t="s">
        <v>20616</v>
      </c>
      <c r="G4124" t="s">
        <v>61</v>
      </c>
      <c r="H4124" t="s">
        <v>14560</v>
      </c>
      <c r="I4124" t="s">
        <v>478</v>
      </c>
      <c r="J4124" s="28">
        <v>45400</v>
      </c>
      <c r="K4124" s="28"/>
      <c r="M4124">
        <v>0</v>
      </c>
      <c r="N4124">
        <v>1</v>
      </c>
      <c r="P4124" t="s">
        <v>14512</v>
      </c>
      <c r="Q4124">
        <f t="shared" si="64"/>
        <v>155035</v>
      </c>
      <c r="R4124">
        <f>IF(COUNTIF($A$2:A4124,A4124)=1,Q4124,"")</f>
        <v>155035</v>
      </c>
    </row>
    <row r="4125" spans="1:18">
      <c r="A4125" t="s">
        <v>3333</v>
      </c>
      <c r="B4125" t="s">
        <v>5653</v>
      </c>
      <c r="C4125" t="s">
        <v>3098</v>
      </c>
      <c r="D4125" t="s">
        <v>52</v>
      </c>
      <c r="E4125" t="s">
        <v>14522</v>
      </c>
      <c r="F4125" t="s">
        <v>20617</v>
      </c>
      <c r="G4125" t="s">
        <v>133</v>
      </c>
      <c r="H4125" t="s">
        <v>14619</v>
      </c>
      <c r="I4125" t="s">
        <v>523</v>
      </c>
      <c r="J4125" s="28">
        <v>45491</v>
      </c>
      <c r="K4125" s="28"/>
      <c r="M4125">
        <v>0</v>
      </c>
      <c r="N4125">
        <v>1</v>
      </c>
      <c r="P4125" t="s">
        <v>14524</v>
      </c>
      <c r="Q4125">
        <f t="shared" si="64"/>
        <v>114027</v>
      </c>
      <c r="R4125">
        <f>IF(COUNTIF($A$2:A4125,A4125)=1,Q4125,"")</f>
        <v>114027</v>
      </c>
    </row>
    <row r="4126" spans="1:18">
      <c r="A4126" t="s">
        <v>20618</v>
      </c>
      <c r="B4126" t="s">
        <v>285</v>
      </c>
      <c r="C4126" t="s">
        <v>15431</v>
      </c>
      <c r="D4126" t="s">
        <v>52</v>
      </c>
      <c r="E4126" t="s">
        <v>14543</v>
      </c>
      <c r="F4126" t="s">
        <v>20619</v>
      </c>
      <c r="G4126" t="s">
        <v>133</v>
      </c>
      <c r="H4126" t="s">
        <v>15358</v>
      </c>
      <c r="I4126" t="s">
        <v>1688</v>
      </c>
      <c r="J4126" s="28"/>
      <c r="K4126" s="28">
        <v>45366</v>
      </c>
      <c r="L4126">
        <v>21</v>
      </c>
      <c r="M4126">
        <v>0</v>
      </c>
      <c r="N4126">
        <v>1</v>
      </c>
      <c r="O4126">
        <v>2</v>
      </c>
      <c r="P4126" t="s">
        <v>14550</v>
      </c>
      <c r="Q4126">
        <f t="shared" si="64"/>
        <v>59263</v>
      </c>
      <c r="R4126">
        <f>IF(COUNTIF($A$2:A4126,A4126)=1,Q4126,"")</f>
        <v>59263</v>
      </c>
    </row>
    <row r="4127" spans="1:18">
      <c r="A4127" t="s">
        <v>3979</v>
      </c>
      <c r="B4127" t="s">
        <v>584</v>
      </c>
      <c r="C4127" t="s">
        <v>16187</v>
      </c>
      <c r="D4127" t="s">
        <v>119</v>
      </c>
      <c r="E4127" t="s">
        <v>14504</v>
      </c>
      <c r="F4127" t="s">
        <v>20620</v>
      </c>
      <c r="G4127" t="s">
        <v>74</v>
      </c>
      <c r="H4127" t="s">
        <v>15174</v>
      </c>
      <c r="I4127" t="s">
        <v>306</v>
      </c>
      <c r="J4127" s="28">
        <v>45397</v>
      </c>
      <c r="K4127" s="28"/>
      <c r="M4127">
        <v>0</v>
      </c>
      <c r="N4127">
        <v>1</v>
      </c>
      <c r="O4127">
        <v>7</v>
      </c>
      <c r="P4127" t="s">
        <v>14512</v>
      </c>
      <c r="Q4127">
        <f t="shared" si="64"/>
        <v>10723</v>
      </c>
      <c r="R4127">
        <f>IF(COUNTIF($A$2:A4127,A4127)=1,Q4127,"")</f>
        <v>10723</v>
      </c>
    </row>
    <row r="4128" spans="1:18">
      <c r="A4128" t="s">
        <v>7194</v>
      </c>
      <c r="B4128" t="s">
        <v>2994</v>
      </c>
      <c r="C4128" t="s">
        <v>18709</v>
      </c>
      <c r="D4128" t="s">
        <v>60</v>
      </c>
      <c r="E4128" t="s">
        <v>14522</v>
      </c>
      <c r="F4128" t="s">
        <v>18056</v>
      </c>
      <c r="G4128" t="s">
        <v>53</v>
      </c>
      <c r="H4128" t="s">
        <v>14568</v>
      </c>
      <c r="I4128" t="s">
        <v>2170</v>
      </c>
      <c r="J4128" s="28">
        <v>45226</v>
      </c>
      <c r="K4128" s="28"/>
      <c r="M4128">
        <v>0</v>
      </c>
      <c r="N4128">
        <v>1</v>
      </c>
      <c r="O4128">
        <v>32.5</v>
      </c>
      <c r="P4128" t="s">
        <v>14512</v>
      </c>
      <c r="Q4128">
        <f t="shared" si="64"/>
        <v>6021</v>
      </c>
      <c r="R4128">
        <f>IF(COUNTIF($A$2:A4128,A4128)=1,Q4128,"")</f>
        <v>6021</v>
      </c>
    </row>
    <row r="4129" spans="1:18">
      <c r="A4129" t="s">
        <v>5995</v>
      </c>
      <c r="B4129" t="s">
        <v>1926</v>
      </c>
      <c r="C4129" t="s">
        <v>14844</v>
      </c>
      <c r="D4129" t="s">
        <v>52</v>
      </c>
      <c r="E4129" t="s">
        <v>14543</v>
      </c>
      <c r="F4129" t="s">
        <v>20621</v>
      </c>
      <c r="G4129" t="s">
        <v>14588</v>
      </c>
      <c r="H4129" t="s">
        <v>17441</v>
      </c>
      <c r="I4129" t="s">
        <v>1871</v>
      </c>
      <c r="J4129" s="28">
        <v>45104</v>
      </c>
      <c r="K4129" s="28">
        <v>45104</v>
      </c>
      <c r="L4129">
        <v>24</v>
      </c>
      <c r="M4129">
        <v>0</v>
      </c>
      <c r="N4129">
        <v>1</v>
      </c>
      <c r="O4129">
        <v>34</v>
      </c>
      <c r="P4129" t="s">
        <v>14550</v>
      </c>
      <c r="Q4129">
        <f t="shared" si="64"/>
        <v>82597</v>
      </c>
      <c r="R4129">
        <f>IF(COUNTIF($A$2:A4129,A4129)=1,Q4129,"")</f>
        <v>82597</v>
      </c>
    </row>
    <row r="4130" spans="1:18">
      <c r="A4130" t="s">
        <v>13229</v>
      </c>
      <c r="B4130" t="s">
        <v>4686</v>
      </c>
      <c r="C4130" t="s">
        <v>14933</v>
      </c>
      <c r="D4130" t="s">
        <v>60</v>
      </c>
      <c r="E4130" t="s">
        <v>14543</v>
      </c>
      <c r="F4130" t="s">
        <v>20622</v>
      </c>
      <c r="G4130" t="s">
        <v>14588</v>
      </c>
      <c r="H4130" t="s">
        <v>14682</v>
      </c>
      <c r="I4130" t="s">
        <v>2714</v>
      </c>
      <c r="J4130" s="28">
        <v>45626</v>
      </c>
      <c r="K4130" s="28">
        <v>45656</v>
      </c>
      <c r="L4130">
        <v>114</v>
      </c>
      <c r="M4130">
        <v>0</v>
      </c>
      <c r="N4130">
        <v>1</v>
      </c>
      <c r="P4130" t="s">
        <v>14516</v>
      </c>
      <c r="Q4130">
        <f t="shared" si="64"/>
        <v>19194</v>
      </c>
      <c r="R4130">
        <f>IF(COUNTIF($A$2:A4130,A4130)=1,Q4130,"")</f>
        <v>19194</v>
      </c>
    </row>
    <row r="4131" spans="1:18">
      <c r="A4131" t="s">
        <v>20623</v>
      </c>
      <c r="B4131" t="s">
        <v>9078</v>
      </c>
      <c r="C4131" t="s">
        <v>3098</v>
      </c>
      <c r="D4131" t="s">
        <v>52</v>
      </c>
      <c r="E4131" t="s">
        <v>14509</v>
      </c>
      <c r="F4131" t="s">
        <v>20624</v>
      </c>
      <c r="G4131" t="s">
        <v>74</v>
      </c>
      <c r="H4131" t="s">
        <v>14527</v>
      </c>
      <c r="I4131" t="s">
        <v>657</v>
      </c>
      <c r="J4131" s="28">
        <v>44968</v>
      </c>
      <c r="K4131" s="28"/>
      <c r="M4131">
        <v>0</v>
      </c>
      <c r="N4131">
        <v>1</v>
      </c>
      <c r="O4131">
        <v>11.9</v>
      </c>
      <c r="P4131" t="s">
        <v>14512</v>
      </c>
      <c r="Q4131">
        <f t="shared" si="64"/>
        <v>49212</v>
      </c>
      <c r="R4131">
        <f>IF(COUNTIF($A$2:A4131,A4131)=1,Q4131,"")</f>
        <v>49212</v>
      </c>
    </row>
    <row r="4132" spans="1:18">
      <c r="A4132" t="s">
        <v>5862</v>
      </c>
      <c r="B4132" t="s">
        <v>1443</v>
      </c>
      <c r="C4132" t="s">
        <v>14954</v>
      </c>
      <c r="D4132" t="s">
        <v>52</v>
      </c>
      <c r="E4132" t="s">
        <v>14509</v>
      </c>
      <c r="F4132" t="s">
        <v>20625</v>
      </c>
      <c r="G4132" t="s">
        <v>67</v>
      </c>
      <c r="H4132" t="s">
        <v>14532</v>
      </c>
      <c r="I4132" t="s">
        <v>2321</v>
      </c>
      <c r="J4132" s="28">
        <v>45226</v>
      </c>
      <c r="K4132" s="28"/>
      <c r="M4132">
        <v>0</v>
      </c>
      <c r="N4132">
        <v>1</v>
      </c>
      <c r="P4132" t="s">
        <v>14550</v>
      </c>
      <c r="Q4132">
        <f t="shared" si="64"/>
        <v>49132</v>
      </c>
      <c r="R4132">
        <f>IF(COUNTIF($A$2:A4132,A4132)=1,Q4132,"")</f>
        <v>49132</v>
      </c>
    </row>
    <row r="4133" spans="1:18">
      <c r="A4133" t="s">
        <v>20626</v>
      </c>
      <c r="B4133" t="s">
        <v>4592</v>
      </c>
      <c r="C4133" t="s">
        <v>17024</v>
      </c>
      <c r="D4133" t="s">
        <v>52</v>
      </c>
      <c r="E4133" t="s">
        <v>14590</v>
      </c>
      <c r="F4133" t="s">
        <v>20627</v>
      </c>
      <c r="G4133" t="s">
        <v>14588</v>
      </c>
      <c r="H4133" t="s">
        <v>15655</v>
      </c>
      <c r="I4133" t="s">
        <v>2900</v>
      </c>
      <c r="J4133" s="28">
        <v>45564</v>
      </c>
      <c r="K4133" s="28"/>
      <c r="M4133">
        <v>0</v>
      </c>
      <c r="N4133">
        <v>1</v>
      </c>
      <c r="P4133" t="s">
        <v>14507</v>
      </c>
      <c r="Q4133">
        <f t="shared" si="64"/>
        <v>187360</v>
      </c>
      <c r="R4133">
        <f>IF(COUNTIF($A$2:A4133,A4133)=1,Q4133,"")</f>
        <v>187360</v>
      </c>
    </row>
    <row r="4134" spans="1:18">
      <c r="A4134" t="s">
        <v>14089</v>
      </c>
      <c r="B4134" t="s">
        <v>3359</v>
      </c>
      <c r="C4134" t="s">
        <v>3098</v>
      </c>
      <c r="D4134" t="s">
        <v>73</v>
      </c>
      <c r="E4134" t="s">
        <v>14517</v>
      </c>
      <c r="F4134" t="s">
        <v>20628</v>
      </c>
      <c r="G4134" t="s">
        <v>67</v>
      </c>
      <c r="H4134" t="s">
        <v>14511</v>
      </c>
      <c r="I4134" t="s">
        <v>2509</v>
      </c>
      <c r="J4134" s="28">
        <v>45138</v>
      </c>
      <c r="K4134" s="28"/>
      <c r="M4134">
        <v>0</v>
      </c>
      <c r="N4134">
        <v>1</v>
      </c>
      <c r="O4134">
        <v>2.1</v>
      </c>
      <c r="P4134" t="s">
        <v>14512</v>
      </c>
      <c r="Q4134">
        <f t="shared" si="64"/>
        <v>18051</v>
      </c>
      <c r="R4134">
        <f>IF(COUNTIF($A$2:A4134,A4134)=1,Q4134,"")</f>
        <v>18051</v>
      </c>
    </row>
    <row r="4135" spans="1:18">
      <c r="A4135" t="s">
        <v>9855</v>
      </c>
      <c r="B4135" t="s">
        <v>510</v>
      </c>
      <c r="C4135" t="s">
        <v>15302</v>
      </c>
      <c r="D4135" t="s">
        <v>60</v>
      </c>
      <c r="E4135" t="s">
        <v>14543</v>
      </c>
      <c r="F4135" t="s">
        <v>20629</v>
      </c>
      <c r="G4135" t="s">
        <v>67</v>
      </c>
      <c r="H4135" t="s">
        <v>14619</v>
      </c>
      <c r="I4135" t="s">
        <v>2054</v>
      </c>
      <c r="J4135" s="28">
        <v>45277</v>
      </c>
      <c r="K4135" s="28">
        <v>45221</v>
      </c>
      <c r="L4135">
        <v>90</v>
      </c>
      <c r="M4135">
        <v>0</v>
      </c>
      <c r="N4135">
        <v>1</v>
      </c>
      <c r="O4135">
        <v>27.2</v>
      </c>
      <c r="P4135" t="s">
        <v>14507</v>
      </c>
      <c r="Q4135">
        <f t="shared" si="64"/>
        <v>5334</v>
      </c>
      <c r="R4135">
        <f>IF(COUNTIF($A$2:A4135,A4135)=1,Q4135,"")</f>
        <v>5334</v>
      </c>
    </row>
    <row r="4136" spans="1:18">
      <c r="A4136" t="s">
        <v>20630</v>
      </c>
      <c r="B4136" t="s">
        <v>7978</v>
      </c>
      <c r="C4136" t="s">
        <v>15070</v>
      </c>
      <c r="D4136" t="s">
        <v>52</v>
      </c>
      <c r="E4136" t="s">
        <v>14590</v>
      </c>
      <c r="F4136" t="s">
        <v>20631</v>
      </c>
      <c r="G4136" t="s">
        <v>61</v>
      </c>
      <c r="H4136" t="s">
        <v>15602</v>
      </c>
      <c r="I4136" t="s">
        <v>2043</v>
      </c>
      <c r="J4136" s="28">
        <v>45034</v>
      </c>
      <c r="K4136" s="28"/>
      <c r="M4136">
        <v>0</v>
      </c>
      <c r="N4136">
        <v>1</v>
      </c>
      <c r="P4136" t="s">
        <v>14524</v>
      </c>
      <c r="Q4136">
        <f t="shared" si="64"/>
        <v>60330</v>
      </c>
      <c r="R4136">
        <f>IF(COUNTIF($A$2:A4136,A4136)=1,Q4136,"")</f>
        <v>60330</v>
      </c>
    </row>
    <row r="4137" spans="1:18">
      <c r="A4137" t="s">
        <v>12841</v>
      </c>
      <c r="B4137" t="s">
        <v>7574</v>
      </c>
      <c r="C4137" t="s">
        <v>3098</v>
      </c>
      <c r="D4137" t="s">
        <v>119</v>
      </c>
      <c r="E4137" t="s">
        <v>14509</v>
      </c>
      <c r="F4137" t="s">
        <v>20632</v>
      </c>
      <c r="G4137" t="s">
        <v>67</v>
      </c>
      <c r="H4137" t="s">
        <v>14527</v>
      </c>
      <c r="I4137" t="s">
        <v>781</v>
      </c>
      <c r="J4137" s="28">
        <v>45549</v>
      </c>
      <c r="K4137" s="28"/>
      <c r="M4137">
        <v>0</v>
      </c>
      <c r="N4137">
        <v>1</v>
      </c>
      <c r="O4137">
        <v>0.6</v>
      </c>
      <c r="P4137" t="s">
        <v>14550</v>
      </c>
      <c r="Q4137">
        <f t="shared" si="64"/>
        <v>6005</v>
      </c>
      <c r="R4137">
        <f>IF(COUNTIF($A$2:A4137,A4137)=1,Q4137,"")</f>
        <v>6005</v>
      </c>
    </row>
    <row r="4138" spans="1:18">
      <c r="A4138" t="s">
        <v>20633</v>
      </c>
      <c r="B4138" t="s">
        <v>573</v>
      </c>
      <c r="C4138" t="s">
        <v>15028</v>
      </c>
      <c r="D4138" t="s">
        <v>100</v>
      </c>
      <c r="E4138" t="s">
        <v>14590</v>
      </c>
      <c r="F4138" t="s">
        <v>20634</v>
      </c>
      <c r="G4138" t="s">
        <v>14519</v>
      </c>
      <c r="H4138" t="s">
        <v>15505</v>
      </c>
      <c r="I4138" t="s">
        <v>1155</v>
      </c>
      <c r="J4138" s="28">
        <v>44765</v>
      </c>
      <c r="K4138" s="28"/>
      <c r="M4138">
        <v>0</v>
      </c>
      <c r="N4138">
        <v>1</v>
      </c>
      <c r="O4138">
        <v>32.799999999999997</v>
      </c>
      <c r="P4138" t="s">
        <v>14550</v>
      </c>
      <c r="Q4138">
        <f t="shared" si="64"/>
        <v>7815</v>
      </c>
      <c r="R4138">
        <f>IF(COUNTIF($A$2:A4138,A4138)=1,Q4138,"")</f>
        <v>7815</v>
      </c>
    </row>
    <row r="4139" spans="1:18">
      <c r="A4139" t="s">
        <v>5739</v>
      </c>
      <c r="B4139" t="s">
        <v>4296</v>
      </c>
      <c r="C4139" t="s">
        <v>15439</v>
      </c>
      <c r="D4139" t="s">
        <v>119</v>
      </c>
      <c r="E4139" t="s">
        <v>14558</v>
      </c>
      <c r="F4139" t="s">
        <v>15108</v>
      </c>
      <c r="G4139" t="s">
        <v>14588</v>
      </c>
      <c r="H4139" t="s">
        <v>14682</v>
      </c>
      <c r="I4139" t="s">
        <v>368</v>
      </c>
      <c r="J4139" s="28">
        <v>45636</v>
      </c>
      <c r="K4139" s="28">
        <v>45572</v>
      </c>
      <c r="L4139">
        <v>87</v>
      </c>
      <c r="M4139">
        <v>0</v>
      </c>
      <c r="N4139">
        <v>1</v>
      </c>
      <c r="O4139">
        <v>11.5</v>
      </c>
      <c r="P4139" t="s">
        <v>14550</v>
      </c>
      <c r="Q4139">
        <f t="shared" si="64"/>
        <v>12000</v>
      </c>
      <c r="R4139">
        <f>IF(COUNTIF($A$2:A4139,A4139)=1,Q4139,"")</f>
        <v>12000</v>
      </c>
    </row>
    <row r="4140" spans="1:18">
      <c r="A4140" t="s">
        <v>20635</v>
      </c>
      <c r="B4140" t="s">
        <v>2092</v>
      </c>
      <c r="C4140" t="s">
        <v>15182</v>
      </c>
      <c r="D4140" t="s">
        <v>52</v>
      </c>
      <c r="E4140" t="s">
        <v>14543</v>
      </c>
      <c r="F4140" t="s">
        <v>20636</v>
      </c>
      <c r="G4140" t="s">
        <v>67</v>
      </c>
      <c r="H4140" t="s">
        <v>15655</v>
      </c>
      <c r="I4140" t="s">
        <v>2756</v>
      </c>
      <c r="J4140" s="28">
        <v>45502</v>
      </c>
      <c r="K4140" s="28">
        <v>45494</v>
      </c>
      <c r="L4140">
        <v>27</v>
      </c>
      <c r="M4140">
        <v>0</v>
      </c>
      <c r="N4140">
        <v>1</v>
      </c>
      <c r="O4140">
        <v>31.3</v>
      </c>
      <c r="P4140" t="s">
        <v>14512</v>
      </c>
      <c r="Q4140">
        <f t="shared" si="64"/>
        <v>56113</v>
      </c>
      <c r="R4140">
        <f>IF(COUNTIF($A$2:A4140,A4140)=1,Q4140,"")</f>
        <v>56113</v>
      </c>
    </row>
    <row r="4141" spans="1:18">
      <c r="A4141" t="s">
        <v>12787</v>
      </c>
      <c r="B4141" t="s">
        <v>3967</v>
      </c>
      <c r="C4141" t="s">
        <v>3098</v>
      </c>
      <c r="D4141" t="s">
        <v>73</v>
      </c>
      <c r="E4141" t="s">
        <v>14558</v>
      </c>
      <c r="F4141" t="s">
        <v>20637</v>
      </c>
      <c r="G4141" t="s">
        <v>14519</v>
      </c>
      <c r="H4141" t="s">
        <v>15208</v>
      </c>
      <c r="I4141" t="s">
        <v>2885</v>
      </c>
      <c r="J4141" s="28">
        <v>45609</v>
      </c>
      <c r="K4141" s="28">
        <v>45640</v>
      </c>
      <c r="L4141">
        <v>93</v>
      </c>
      <c r="M4141">
        <v>0</v>
      </c>
      <c r="N4141">
        <v>1</v>
      </c>
      <c r="O4141">
        <v>32.700000000000003</v>
      </c>
      <c r="P4141" t="s">
        <v>14512</v>
      </c>
      <c r="Q4141">
        <f t="shared" si="64"/>
        <v>39163</v>
      </c>
      <c r="R4141">
        <f>IF(COUNTIF($A$2:A4141,A4141)=1,Q4141,"")</f>
        <v>39163</v>
      </c>
    </row>
    <row r="4142" spans="1:18">
      <c r="A4142" t="s">
        <v>20638</v>
      </c>
      <c r="B4142" t="s">
        <v>8379</v>
      </c>
      <c r="C4142" t="s">
        <v>15943</v>
      </c>
      <c r="D4142" t="s">
        <v>119</v>
      </c>
      <c r="E4142" t="s">
        <v>14558</v>
      </c>
      <c r="F4142" t="s">
        <v>19039</v>
      </c>
      <c r="G4142" t="s">
        <v>80</v>
      </c>
      <c r="H4142" t="s">
        <v>14630</v>
      </c>
      <c r="I4142" t="s">
        <v>2592</v>
      </c>
      <c r="J4142" s="28">
        <v>44919</v>
      </c>
      <c r="K4142" s="28">
        <v>44905</v>
      </c>
      <c r="L4142">
        <v>69</v>
      </c>
      <c r="M4142">
        <v>0</v>
      </c>
      <c r="N4142">
        <v>1</v>
      </c>
      <c r="O4142">
        <v>15.8</v>
      </c>
      <c r="P4142" t="s">
        <v>14516</v>
      </c>
      <c r="Q4142">
        <f t="shared" si="64"/>
        <v>11570</v>
      </c>
      <c r="R4142">
        <f>IF(COUNTIF($A$2:A4142,A4142)=1,Q4142,"")</f>
        <v>11570</v>
      </c>
    </row>
    <row r="4143" spans="1:18">
      <c r="A4143" t="s">
        <v>6659</v>
      </c>
      <c r="B4143" t="s">
        <v>1060</v>
      </c>
      <c r="C4143" t="s">
        <v>16176</v>
      </c>
      <c r="D4143" t="s">
        <v>73</v>
      </c>
      <c r="E4143" t="s">
        <v>14590</v>
      </c>
      <c r="F4143" t="s">
        <v>20639</v>
      </c>
      <c r="G4143" t="s">
        <v>14588</v>
      </c>
      <c r="H4143" t="s">
        <v>14598</v>
      </c>
      <c r="I4143" t="s">
        <v>675</v>
      </c>
      <c r="J4143" s="28">
        <v>45594</v>
      </c>
      <c r="K4143" s="28"/>
      <c r="M4143">
        <v>0</v>
      </c>
      <c r="N4143">
        <v>1</v>
      </c>
      <c r="O4143">
        <v>5.9</v>
      </c>
      <c r="P4143" t="s">
        <v>14512</v>
      </c>
      <c r="Q4143">
        <f t="shared" si="64"/>
        <v>15112</v>
      </c>
      <c r="R4143">
        <f>IF(COUNTIF($A$2:A4143,A4143)=1,Q4143,"")</f>
        <v>15112</v>
      </c>
    </row>
    <row r="4144" spans="1:18">
      <c r="A4144" t="s">
        <v>13029</v>
      </c>
      <c r="B4144" t="s">
        <v>851</v>
      </c>
      <c r="C4144" t="s">
        <v>3098</v>
      </c>
      <c r="D4144" t="s">
        <v>119</v>
      </c>
      <c r="E4144" t="s">
        <v>14590</v>
      </c>
      <c r="F4144" t="s">
        <v>20640</v>
      </c>
      <c r="G4144" t="s">
        <v>80</v>
      </c>
      <c r="H4144" t="s">
        <v>14568</v>
      </c>
      <c r="I4144" t="s">
        <v>1394</v>
      </c>
      <c r="J4144" s="28">
        <v>45694</v>
      </c>
      <c r="K4144" s="28"/>
      <c r="M4144">
        <v>0</v>
      </c>
      <c r="N4144">
        <v>1</v>
      </c>
      <c r="O4144">
        <v>9.9</v>
      </c>
      <c r="P4144" t="s">
        <v>14550</v>
      </c>
      <c r="Q4144">
        <f t="shared" si="64"/>
        <v>6507</v>
      </c>
      <c r="R4144">
        <f>IF(COUNTIF($A$2:A4144,A4144)=1,Q4144,"")</f>
        <v>6507</v>
      </c>
    </row>
    <row r="4145" spans="1:18">
      <c r="A4145" t="s">
        <v>13604</v>
      </c>
      <c r="B4145" t="s">
        <v>3737</v>
      </c>
      <c r="C4145" t="s">
        <v>16081</v>
      </c>
      <c r="D4145" t="s">
        <v>60</v>
      </c>
      <c r="E4145" t="s">
        <v>14509</v>
      </c>
      <c r="F4145" t="s">
        <v>20641</v>
      </c>
      <c r="G4145" t="s">
        <v>53</v>
      </c>
      <c r="H4145" t="s">
        <v>17191</v>
      </c>
      <c r="I4145" t="s">
        <v>2991</v>
      </c>
      <c r="J4145" s="28">
        <v>45256</v>
      </c>
      <c r="K4145" s="28"/>
      <c r="M4145">
        <v>0</v>
      </c>
      <c r="N4145">
        <v>1</v>
      </c>
      <c r="O4145">
        <v>10.9</v>
      </c>
      <c r="P4145" t="s">
        <v>14516</v>
      </c>
      <c r="Q4145">
        <f t="shared" si="64"/>
        <v>12366</v>
      </c>
      <c r="R4145">
        <f>IF(COUNTIF($A$2:A4145,A4145)=1,Q4145,"")</f>
        <v>12366</v>
      </c>
    </row>
    <row r="4146" spans="1:18">
      <c r="A4146" t="s">
        <v>20642</v>
      </c>
      <c r="B4146" t="s">
        <v>2447</v>
      </c>
      <c r="C4146" t="s">
        <v>14891</v>
      </c>
      <c r="D4146" t="s">
        <v>60</v>
      </c>
      <c r="E4146" t="s">
        <v>14504</v>
      </c>
      <c r="F4146" t="s">
        <v>20643</v>
      </c>
      <c r="G4146" t="s">
        <v>133</v>
      </c>
      <c r="H4146" t="s">
        <v>14574</v>
      </c>
      <c r="I4146" t="s">
        <v>19927</v>
      </c>
      <c r="J4146" s="28">
        <v>44767</v>
      </c>
      <c r="K4146" s="28"/>
      <c r="M4146">
        <v>0</v>
      </c>
      <c r="N4146">
        <v>1</v>
      </c>
      <c r="O4146">
        <v>19.5</v>
      </c>
      <c r="P4146" t="s">
        <v>14516</v>
      </c>
      <c r="Q4146">
        <f t="shared" si="64"/>
        <v>13279</v>
      </c>
      <c r="R4146">
        <f>IF(COUNTIF($A$2:A4146,A4146)=1,Q4146,"")</f>
        <v>13279</v>
      </c>
    </row>
    <row r="4147" spans="1:18">
      <c r="A4147" t="s">
        <v>20644</v>
      </c>
      <c r="B4147" t="s">
        <v>5317</v>
      </c>
      <c r="C4147" t="s">
        <v>3098</v>
      </c>
      <c r="D4147" t="s">
        <v>73</v>
      </c>
      <c r="E4147" t="s">
        <v>14543</v>
      </c>
      <c r="F4147" t="s">
        <v>20645</v>
      </c>
      <c r="G4147" t="s">
        <v>53</v>
      </c>
      <c r="H4147" t="s">
        <v>14592</v>
      </c>
      <c r="I4147" t="s">
        <v>420</v>
      </c>
      <c r="J4147" s="28">
        <v>45145</v>
      </c>
      <c r="K4147" s="28">
        <v>45265</v>
      </c>
      <c r="L4147">
        <v>175</v>
      </c>
      <c r="M4147">
        <v>0</v>
      </c>
      <c r="N4147">
        <v>1</v>
      </c>
      <c r="P4147" t="s">
        <v>14550</v>
      </c>
      <c r="Q4147">
        <f t="shared" si="64"/>
        <v>34287</v>
      </c>
      <c r="R4147">
        <f>IF(COUNTIF($A$2:A4147,A4147)=1,Q4147,"")</f>
        <v>34287</v>
      </c>
    </row>
    <row r="4148" spans="1:18">
      <c r="A4148" t="s">
        <v>20646</v>
      </c>
      <c r="B4148" t="s">
        <v>1488</v>
      </c>
      <c r="C4148" t="s">
        <v>15917</v>
      </c>
      <c r="D4148" t="s">
        <v>119</v>
      </c>
      <c r="E4148" t="s">
        <v>14517</v>
      </c>
      <c r="F4148" t="s">
        <v>20647</v>
      </c>
      <c r="G4148" t="s">
        <v>74</v>
      </c>
      <c r="H4148" t="s">
        <v>14670</v>
      </c>
      <c r="I4148" t="s">
        <v>496</v>
      </c>
      <c r="J4148" s="28">
        <v>45142</v>
      </c>
      <c r="K4148" s="28"/>
      <c r="M4148">
        <v>0</v>
      </c>
      <c r="N4148">
        <v>1</v>
      </c>
      <c r="O4148">
        <v>27.6</v>
      </c>
      <c r="P4148" t="s">
        <v>14507</v>
      </c>
      <c r="Q4148">
        <f t="shared" si="64"/>
        <v>8977</v>
      </c>
      <c r="R4148">
        <f>IF(COUNTIF($A$2:A4148,A4148)=1,Q4148,"")</f>
        <v>8977</v>
      </c>
    </row>
    <row r="4149" spans="1:18">
      <c r="A4149" t="s">
        <v>12455</v>
      </c>
      <c r="B4149" t="s">
        <v>1124</v>
      </c>
      <c r="C4149" t="s">
        <v>15200</v>
      </c>
      <c r="D4149" t="s">
        <v>52</v>
      </c>
      <c r="E4149" t="s">
        <v>14543</v>
      </c>
      <c r="F4149" t="s">
        <v>20648</v>
      </c>
      <c r="G4149" t="s">
        <v>14519</v>
      </c>
      <c r="H4149" t="s">
        <v>14549</v>
      </c>
      <c r="I4149" t="s">
        <v>2165</v>
      </c>
      <c r="J4149" s="28">
        <v>45277</v>
      </c>
      <c r="K4149" s="28">
        <v>45301</v>
      </c>
      <c r="L4149">
        <v>92</v>
      </c>
      <c r="M4149">
        <v>0</v>
      </c>
      <c r="N4149">
        <v>1</v>
      </c>
      <c r="O4149">
        <v>31.8</v>
      </c>
      <c r="P4149" t="s">
        <v>14550</v>
      </c>
      <c r="Q4149">
        <f t="shared" si="64"/>
        <v>162213</v>
      </c>
      <c r="R4149">
        <f>IF(COUNTIF($A$2:A4149,A4149)=1,Q4149,"")</f>
        <v>162213</v>
      </c>
    </row>
    <row r="4150" spans="1:18">
      <c r="A4150" t="s">
        <v>11709</v>
      </c>
      <c r="B4150" t="s">
        <v>4846</v>
      </c>
      <c r="C4150" t="s">
        <v>14720</v>
      </c>
      <c r="D4150" t="s">
        <v>52</v>
      </c>
      <c r="E4150" t="s">
        <v>14522</v>
      </c>
      <c r="F4150" t="s">
        <v>19247</v>
      </c>
      <c r="G4150" t="s">
        <v>53</v>
      </c>
      <c r="H4150" t="s">
        <v>14639</v>
      </c>
      <c r="I4150" t="s">
        <v>6568</v>
      </c>
      <c r="J4150" s="28">
        <v>44801</v>
      </c>
      <c r="K4150" s="28"/>
      <c r="M4150">
        <v>0</v>
      </c>
      <c r="N4150">
        <v>1</v>
      </c>
      <c r="O4150">
        <v>14.3</v>
      </c>
      <c r="P4150" t="s">
        <v>14512</v>
      </c>
      <c r="Q4150">
        <f t="shared" si="64"/>
        <v>163000</v>
      </c>
      <c r="R4150">
        <f>IF(COUNTIF($A$2:A4150,A4150)=1,Q4150,"")</f>
        <v>163000</v>
      </c>
    </row>
    <row r="4151" spans="1:18">
      <c r="A4151" t="s">
        <v>20649</v>
      </c>
      <c r="B4151" t="s">
        <v>1244</v>
      </c>
      <c r="C4151" t="s">
        <v>16817</v>
      </c>
      <c r="D4151" t="s">
        <v>60</v>
      </c>
      <c r="E4151" t="s">
        <v>14543</v>
      </c>
      <c r="F4151" t="s">
        <v>20650</v>
      </c>
      <c r="G4151" t="s">
        <v>90</v>
      </c>
      <c r="H4151" t="s">
        <v>14616</v>
      </c>
      <c r="I4151" t="s">
        <v>953</v>
      </c>
      <c r="J4151" s="28">
        <v>45376</v>
      </c>
      <c r="K4151" s="28">
        <v>45329</v>
      </c>
      <c r="L4151">
        <v>47</v>
      </c>
      <c r="M4151">
        <v>0</v>
      </c>
      <c r="N4151">
        <v>1</v>
      </c>
      <c r="O4151">
        <v>19.2</v>
      </c>
      <c r="P4151" t="s">
        <v>14524</v>
      </c>
      <c r="Q4151">
        <f t="shared" si="64"/>
        <v>19806</v>
      </c>
      <c r="R4151">
        <f>IF(COUNTIF($A$2:A4151,A4151)=1,Q4151,"")</f>
        <v>19806</v>
      </c>
    </row>
    <row r="4152" spans="1:18">
      <c r="A4152" t="s">
        <v>7512</v>
      </c>
      <c r="B4152" t="s">
        <v>1546</v>
      </c>
      <c r="C4152" t="s">
        <v>14855</v>
      </c>
      <c r="D4152" t="s">
        <v>100</v>
      </c>
      <c r="E4152" t="s">
        <v>14558</v>
      </c>
      <c r="F4152" t="s">
        <v>20651</v>
      </c>
      <c r="G4152" t="s">
        <v>80</v>
      </c>
      <c r="H4152" t="s">
        <v>14619</v>
      </c>
      <c r="I4152" t="s">
        <v>1361</v>
      </c>
      <c r="J4152" s="28">
        <v>45097</v>
      </c>
      <c r="K4152" s="28">
        <v>45006</v>
      </c>
      <c r="L4152">
        <v>78</v>
      </c>
      <c r="M4152">
        <v>0</v>
      </c>
      <c r="N4152">
        <v>1</v>
      </c>
      <c r="O4152">
        <v>33</v>
      </c>
      <c r="P4152" t="s">
        <v>14524</v>
      </c>
      <c r="Q4152">
        <f t="shared" si="64"/>
        <v>8637</v>
      </c>
      <c r="R4152">
        <f>IF(COUNTIF($A$2:A4152,A4152)=1,Q4152,"")</f>
        <v>8637</v>
      </c>
    </row>
    <row r="4153" spans="1:18">
      <c r="A4153" t="s">
        <v>20652</v>
      </c>
      <c r="B4153" t="s">
        <v>3062</v>
      </c>
      <c r="C4153" t="s">
        <v>15412</v>
      </c>
      <c r="D4153" t="s">
        <v>100</v>
      </c>
      <c r="E4153" t="s">
        <v>14522</v>
      </c>
      <c r="F4153" t="s">
        <v>20653</v>
      </c>
      <c r="G4153" t="s">
        <v>74</v>
      </c>
      <c r="H4153" t="s">
        <v>17441</v>
      </c>
      <c r="I4153" t="s">
        <v>4787</v>
      </c>
      <c r="J4153" s="28">
        <v>45688</v>
      </c>
      <c r="K4153" s="28"/>
      <c r="M4153">
        <v>0</v>
      </c>
      <c r="N4153">
        <v>1</v>
      </c>
      <c r="O4153">
        <v>21.7</v>
      </c>
      <c r="P4153" t="s">
        <v>14507</v>
      </c>
      <c r="Q4153">
        <f t="shared" si="64"/>
        <v>9310</v>
      </c>
      <c r="R4153">
        <f>IF(COUNTIF($A$2:A4153,A4153)=1,Q4153,"")</f>
        <v>9310</v>
      </c>
    </row>
    <row r="4154" spans="1:18">
      <c r="A4154" t="s">
        <v>7238</v>
      </c>
      <c r="B4154" t="s">
        <v>4506</v>
      </c>
      <c r="C4154" t="s">
        <v>14905</v>
      </c>
      <c r="D4154" t="s">
        <v>119</v>
      </c>
      <c r="E4154" t="s">
        <v>14504</v>
      </c>
      <c r="F4154" t="s">
        <v>20654</v>
      </c>
      <c r="G4154" t="s">
        <v>14519</v>
      </c>
      <c r="H4154" t="s">
        <v>14553</v>
      </c>
      <c r="I4154" t="s">
        <v>176</v>
      </c>
      <c r="J4154" s="28">
        <v>45579</v>
      </c>
      <c r="K4154" s="28"/>
      <c r="M4154">
        <v>0</v>
      </c>
      <c r="N4154">
        <v>1</v>
      </c>
      <c r="P4154" t="s">
        <v>14516</v>
      </c>
      <c r="Q4154">
        <f t="shared" si="64"/>
        <v>4268</v>
      </c>
      <c r="R4154">
        <f>IF(COUNTIF($A$2:A4154,A4154)=1,Q4154,"")</f>
        <v>4268</v>
      </c>
    </row>
    <row r="4155" spans="1:18">
      <c r="A4155" t="s">
        <v>20655</v>
      </c>
      <c r="B4155" t="s">
        <v>3949</v>
      </c>
      <c r="C4155" t="s">
        <v>14944</v>
      </c>
      <c r="D4155" t="s">
        <v>73</v>
      </c>
      <c r="E4155" t="s">
        <v>14509</v>
      </c>
      <c r="F4155" t="s">
        <v>20656</v>
      </c>
      <c r="G4155" t="s">
        <v>53</v>
      </c>
      <c r="H4155" t="s">
        <v>14527</v>
      </c>
      <c r="I4155" t="s">
        <v>1740</v>
      </c>
      <c r="J4155" s="28">
        <v>45109</v>
      </c>
      <c r="K4155" s="28"/>
      <c r="M4155">
        <v>0</v>
      </c>
      <c r="N4155">
        <v>1</v>
      </c>
      <c r="O4155">
        <v>15.1</v>
      </c>
      <c r="P4155" t="s">
        <v>14516</v>
      </c>
      <c r="Q4155">
        <f t="shared" si="64"/>
        <v>21918</v>
      </c>
      <c r="R4155">
        <f>IF(COUNTIF($A$2:A4155,A4155)=1,Q4155,"")</f>
        <v>21918</v>
      </c>
    </row>
    <row r="4156" spans="1:18">
      <c r="A4156" t="s">
        <v>10914</v>
      </c>
      <c r="B4156" t="s">
        <v>1983</v>
      </c>
      <c r="C4156" t="s">
        <v>3098</v>
      </c>
      <c r="D4156" t="s">
        <v>73</v>
      </c>
      <c r="E4156" t="s">
        <v>14543</v>
      </c>
      <c r="F4156" t="s">
        <v>20657</v>
      </c>
      <c r="G4156" t="s">
        <v>90</v>
      </c>
      <c r="H4156" t="s">
        <v>14545</v>
      </c>
      <c r="I4156" t="s">
        <v>1118</v>
      </c>
      <c r="J4156" s="28">
        <v>45241</v>
      </c>
      <c r="K4156" s="28">
        <v>45236</v>
      </c>
      <c r="L4156">
        <v>149</v>
      </c>
      <c r="M4156">
        <v>0</v>
      </c>
      <c r="N4156">
        <v>1</v>
      </c>
      <c r="O4156">
        <v>25.4</v>
      </c>
      <c r="P4156" t="s">
        <v>14550</v>
      </c>
      <c r="Q4156">
        <f t="shared" si="64"/>
        <v>46233</v>
      </c>
      <c r="R4156">
        <f>IF(COUNTIF($A$2:A4156,A4156)=1,Q4156,"")</f>
        <v>46233</v>
      </c>
    </row>
    <row r="4157" spans="1:18">
      <c r="A4157" t="s">
        <v>11434</v>
      </c>
      <c r="B4157" t="s">
        <v>3684</v>
      </c>
      <c r="C4157" t="s">
        <v>3098</v>
      </c>
      <c r="D4157" t="s">
        <v>52</v>
      </c>
      <c r="E4157" t="s">
        <v>14590</v>
      </c>
      <c r="F4157" t="s">
        <v>20658</v>
      </c>
      <c r="G4157" t="s">
        <v>67</v>
      </c>
      <c r="H4157" t="s">
        <v>14545</v>
      </c>
      <c r="I4157" t="s">
        <v>6375</v>
      </c>
      <c r="J4157" s="28">
        <v>44680</v>
      </c>
      <c r="K4157" s="28"/>
      <c r="M4157">
        <v>0</v>
      </c>
      <c r="N4157">
        <v>1</v>
      </c>
      <c r="O4157">
        <v>30.5</v>
      </c>
      <c r="P4157" t="s">
        <v>14550</v>
      </c>
      <c r="Q4157">
        <f t="shared" si="64"/>
        <v>59481</v>
      </c>
      <c r="R4157">
        <f>IF(COUNTIF($A$2:A4157,A4157)=1,Q4157,"")</f>
        <v>59481</v>
      </c>
    </row>
    <row r="4158" spans="1:18">
      <c r="A4158" t="s">
        <v>14248</v>
      </c>
      <c r="B4158" t="s">
        <v>5984</v>
      </c>
      <c r="C4158" t="s">
        <v>15231</v>
      </c>
      <c r="D4158" t="s">
        <v>73</v>
      </c>
      <c r="E4158" t="s">
        <v>14590</v>
      </c>
      <c r="F4158" t="s">
        <v>20659</v>
      </c>
      <c r="G4158" t="s">
        <v>53</v>
      </c>
      <c r="H4158" t="s">
        <v>14619</v>
      </c>
      <c r="I4158" t="s">
        <v>2170</v>
      </c>
      <c r="J4158" s="28"/>
      <c r="K4158" s="28"/>
      <c r="M4158">
        <v>0</v>
      </c>
      <c r="N4158">
        <v>1</v>
      </c>
      <c r="O4158">
        <v>15.7</v>
      </c>
      <c r="P4158" t="s">
        <v>14507</v>
      </c>
      <c r="Q4158">
        <f t="shared" si="64"/>
        <v>19476</v>
      </c>
      <c r="R4158">
        <f>IF(COUNTIF($A$2:A4158,A4158)=1,Q4158,"")</f>
        <v>19476</v>
      </c>
    </row>
    <row r="4159" spans="1:18">
      <c r="A4159" t="s">
        <v>20660</v>
      </c>
      <c r="B4159" t="s">
        <v>9307</v>
      </c>
      <c r="C4159" t="s">
        <v>14888</v>
      </c>
      <c r="D4159" t="s">
        <v>100</v>
      </c>
      <c r="E4159" t="s">
        <v>14590</v>
      </c>
      <c r="F4159" t="s">
        <v>20661</v>
      </c>
      <c r="G4159" t="s">
        <v>133</v>
      </c>
      <c r="H4159" t="s">
        <v>14560</v>
      </c>
      <c r="I4159" t="s">
        <v>262</v>
      </c>
      <c r="J4159" s="28">
        <v>45047</v>
      </c>
      <c r="K4159" s="28"/>
      <c r="M4159">
        <v>0</v>
      </c>
      <c r="N4159">
        <v>1</v>
      </c>
      <c r="O4159">
        <v>3.3</v>
      </c>
      <c r="P4159" t="s">
        <v>14516</v>
      </c>
      <c r="Q4159">
        <f t="shared" si="64"/>
        <v>4584</v>
      </c>
      <c r="R4159">
        <f>IF(COUNTIF($A$2:A4159,A4159)=1,Q4159,"")</f>
        <v>4584</v>
      </c>
    </row>
    <row r="4160" spans="1:18">
      <c r="A4160" t="s">
        <v>20662</v>
      </c>
      <c r="B4160" t="s">
        <v>2283</v>
      </c>
      <c r="C4160" t="s">
        <v>14642</v>
      </c>
      <c r="D4160" t="s">
        <v>73</v>
      </c>
      <c r="E4160" t="s">
        <v>14517</v>
      </c>
      <c r="F4160" t="s">
        <v>20663</v>
      </c>
      <c r="G4160" t="s">
        <v>133</v>
      </c>
      <c r="H4160" t="s">
        <v>14571</v>
      </c>
      <c r="I4160" t="s">
        <v>3419</v>
      </c>
      <c r="J4160" s="28">
        <v>45766</v>
      </c>
      <c r="K4160" s="28"/>
      <c r="M4160">
        <v>0</v>
      </c>
      <c r="N4160">
        <v>1</v>
      </c>
      <c r="P4160" t="s">
        <v>14512</v>
      </c>
      <c r="Q4160">
        <f t="shared" si="64"/>
        <v>26556</v>
      </c>
      <c r="R4160">
        <f>IF(COUNTIF($A$2:A4160,A4160)=1,Q4160,"")</f>
        <v>26556</v>
      </c>
    </row>
    <row r="4161" spans="1:18">
      <c r="A4161" t="s">
        <v>20664</v>
      </c>
      <c r="B4161" t="s">
        <v>12279</v>
      </c>
      <c r="C4161" t="s">
        <v>16453</v>
      </c>
      <c r="D4161" t="s">
        <v>73</v>
      </c>
      <c r="E4161" t="s">
        <v>14590</v>
      </c>
      <c r="F4161" t="s">
        <v>20665</v>
      </c>
      <c r="G4161" t="s">
        <v>53</v>
      </c>
      <c r="H4161" t="s">
        <v>14630</v>
      </c>
      <c r="I4161" t="s">
        <v>68</v>
      </c>
      <c r="J4161" s="28">
        <v>45035</v>
      </c>
      <c r="K4161" s="28"/>
      <c r="M4161">
        <v>0</v>
      </c>
      <c r="N4161">
        <v>1</v>
      </c>
      <c r="O4161">
        <v>0.2</v>
      </c>
      <c r="P4161" t="s">
        <v>14550</v>
      </c>
      <c r="Q4161">
        <f t="shared" si="64"/>
        <v>34286</v>
      </c>
      <c r="R4161">
        <f>IF(COUNTIF($A$2:A4161,A4161)=1,Q4161,"")</f>
        <v>34286</v>
      </c>
    </row>
    <row r="4162" spans="1:18">
      <c r="A4162" t="s">
        <v>10525</v>
      </c>
      <c r="B4162" t="s">
        <v>814</v>
      </c>
      <c r="C4162" t="s">
        <v>14562</v>
      </c>
      <c r="D4162" t="s">
        <v>60</v>
      </c>
      <c r="E4162" t="s">
        <v>14509</v>
      </c>
      <c r="F4162" t="s">
        <v>20666</v>
      </c>
      <c r="G4162" t="s">
        <v>14588</v>
      </c>
      <c r="H4162" t="s">
        <v>14571</v>
      </c>
      <c r="I4162" t="s">
        <v>1571</v>
      </c>
      <c r="J4162" s="28">
        <v>45649</v>
      </c>
      <c r="K4162" s="28"/>
      <c r="M4162">
        <v>0</v>
      </c>
      <c r="N4162">
        <v>1</v>
      </c>
      <c r="O4162">
        <v>20.399999999999999</v>
      </c>
      <c r="P4162" t="s">
        <v>14516</v>
      </c>
      <c r="Q4162">
        <f t="shared" ref="Q4162:Q4226" si="65">IFERROR(IF(RIGHT(UPPER(TRIM(F4162)),1)="K",VALUE(SUBSTITUTE(SUBSTITUTE(LEFT(TRIM(F4162),LEN(TRIM(F4162))-1),"$",""),",",""))*1000,IF(RIGHT(UPPER(TRIM(F4162)),1)="M",VALUE(SUBSTITUTE(SUBSTITUTE(LEFT(TRIM(F4162),LEN(TRIM(F4162))-1),"$",""),",",""))*1000000,VALUE(SUBSTITUTE(SUBSTITUTE(TRIM(F4162),"$",""),",","")))),"")</f>
        <v>10325</v>
      </c>
      <c r="R4162">
        <f>IF(COUNTIF($A$2:A4162,A4162)=1,Q4162,"")</f>
        <v>10325</v>
      </c>
    </row>
    <row r="4163" spans="1:18">
      <c r="A4163" t="s">
        <v>5724</v>
      </c>
      <c r="B4163" t="s">
        <v>162</v>
      </c>
      <c r="C4163" t="s">
        <v>15090</v>
      </c>
      <c r="D4163" t="s">
        <v>52</v>
      </c>
      <c r="E4163" t="s">
        <v>14558</v>
      </c>
      <c r="F4163" t="s">
        <v>20667</v>
      </c>
      <c r="G4163" t="s">
        <v>67</v>
      </c>
      <c r="H4163" t="s">
        <v>14545</v>
      </c>
      <c r="I4163" t="s">
        <v>2574</v>
      </c>
      <c r="J4163" s="28">
        <v>44960</v>
      </c>
      <c r="K4163" s="28">
        <v>44995</v>
      </c>
      <c r="L4163">
        <v>127</v>
      </c>
      <c r="M4163">
        <v>0</v>
      </c>
      <c r="N4163">
        <v>1</v>
      </c>
      <c r="O4163">
        <v>30.1</v>
      </c>
      <c r="P4163" t="s">
        <v>14550</v>
      </c>
      <c r="Q4163">
        <f t="shared" si="65"/>
        <v>214299</v>
      </c>
      <c r="R4163">
        <f>IF(COUNTIF($A$2:A4163,A4163)=1,Q4163,"")</f>
        <v>214299</v>
      </c>
    </row>
    <row r="4164" spans="1:18">
      <c r="A4164" t="s">
        <v>9609</v>
      </c>
      <c r="B4164" t="s">
        <v>1937</v>
      </c>
      <c r="C4164" t="s">
        <v>15272</v>
      </c>
      <c r="D4164" t="s">
        <v>60</v>
      </c>
      <c r="E4164" t="s">
        <v>14558</v>
      </c>
      <c r="F4164" t="s">
        <v>14529</v>
      </c>
      <c r="G4164" t="s">
        <v>14588</v>
      </c>
      <c r="H4164" t="s">
        <v>14545</v>
      </c>
      <c r="I4164" t="s">
        <v>1310</v>
      </c>
      <c r="J4164" s="28"/>
      <c r="K4164" s="28">
        <v>45442</v>
      </c>
      <c r="L4164">
        <v>60</v>
      </c>
      <c r="M4164">
        <v>0</v>
      </c>
      <c r="N4164">
        <v>1</v>
      </c>
      <c r="O4164">
        <v>2.6</v>
      </c>
      <c r="P4164" t="s">
        <v>14516</v>
      </c>
      <c r="Q4164">
        <f t="shared" si="65"/>
        <v>7000</v>
      </c>
      <c r="R4164">
        <f>IF(COUNTIF($A$2:A4164,A4164)=1,Q4164,"")</f>
        <v>7000</v>
      </c>
    </row>
    <row r="4165" spans="1:18">
      <c r="A4165" t="s">
        <v>4262</v>
      </c>
      <c r="B4165" t="s">
        <v>1753</v>
      </c>
      <c r="C4165" t="s">
        <v>15749</v>
      </c>
      <c r="D4165" t="s">
        <v>52</v>
      </c>
      <c r="E4165" t="s">
        <v>14543</v>
      </c>
      <c r="F4165" t="s">
        <v>20668</v>
      </c>
      <c r="G4165" t="s">
        <v>90</v>
      </c>
      <c r="H4165" t="s">
        <v>14527</v>
      </c>
      <c r="I4165" t="s">
        <v>747</v>
      </c>
      <c r="J4165" s="28">
        <v>44992</v>
      </c>
      <c r="K4165" s="28">
        <v>44917</v>
      </c>
      <c r="L4165">
        <v>85</v>
      </c>
      <c r="M4165">
        <v>1</v>
      </c>
      <c r="N4165">
        <v>2</v>
      </c>
      <c r="O4165">
        <v>24.2</v>
      </c>
      <c r="P4165" t="s">
        <v>14524</v>
      </c>
      <c r="Q4165">
        <f t="shared" si="65"/>
        <v>152674</v>
      </c>
      <c r="R4165">
        <f>IF(COUNTIF($A$2:A4165,A4165)=1,Q4165,"")</f>
        <v>152674</v>
      </c>
    </row>
    <row r="4166" spans="1:18">
      <c r="A4166" t="s">
        <v>11065</v>
      </c>
      <c r="B4166" t="s">
        <v>6612</v>
      </c>
      <c r="C4166" t="s">
        <v>16057</v>
      </c>
      <c r="D4166" t="s">
        <v>73</v>
      </c>
      <c r="E4166" t="s">
        <v>14558</v>
      </c>
      <c r="F4166" t="s">
        <v>20669</v>
      </c>
      <c r="G4166" t="s">
        <v>61</v>
      </c>
      <c r="H4166" t="s">
        <v>14568</v>
      </c>
      <c r="I4166" t="s">
        <v>897</v>
      </c>
      <c r="J4166" s="28">
        <v>44817</v>
      </c>
      <c r="K4166" s="28">
        <v>44885</v>
      </c>
      <c r="L4166">
        <v>92</v>
      </c>
      <c r="M4166">
        <v>0</v>
      </c>
      <c r="N4166">
        <v>1</v>
      </c>
      <c r="O4166">
        <v>26.9</v>
      </c>
      <c r="P4166" t="s">
        <v>14550</v>
      </c>
      <c r="Q4166">
        <f t="shared" si="65"/>
        <v>42163</v>
      </c>
      <c r="R4166">
        <f>IF(COUNTIF($A$2:A4166,A4166)=1,Q4166,"")</f>
        <v>42163</v>
      </c>
    </row>
    <row r="4167" spans="1:18">
      <c r="A4167" t="s">
        <v>20670</v>
      </c>
      <c r="B4167" t="s">
        <v>1211</v>
      </c>
      <c r="C4167" t="s">
        <v>15451</v>
      </c>
      <c r="D4167" t="s">
        <v>100</v>
      </c>
      <c r="E4167" t="s">
        <v>14590</v>
      </c>
      <c r="F4167" t="s">
        <v>20671</v>
      </c>
      <c r="G4167" t="s">
        <v>67</v>
      </c>
      <c r="H4167" t="s">
        <v>14682</v>
      </c>
      <c r="I4167" t="s">
        <v>609</v>
      </c>
      <c r="J4167" s="28"/>
      <c r="K4167" s="28"/>
      <c r="M4167">
        <v>0</v>
      </c>
      <c r="N4167">
        <v>1</v>
      </c>
      <c r="O4167">
        <v>10.7</v>
      </c>
      <c r="P4167" t="s">
        <v>14516</v>
      </c>
      <c r="Q4167">
        <f t="shared" si="65"/>
        <v>7999</v>
      </c>
      <c r="R4167">
        <f>IF(COUNTIF($A$2:A4167,A4167)=1,Q4167,"")</f>
        <v>7999</v>
      </c>
    </row>
    <row r="4168" spans="1:18">
      <c r="A4168" t="s">
        <v>10028</v>
      </c>
      <c r="B4168" t="s">
        <v>6165</v>
      </c>
      <c r="C4168" t="s">
        <v>15526</v>
      </c>
      <c r="D4168" t="s">
        <v>100</v>
      </c>
      <c r="E4168" t="s">
        <v>14522</v>
      </c>
      <c r="F4168" t="s">
        <v>20672</v>
      </c>
      <c r="G4168" t="s">
        <v>90</v>
      </c>
      <c r="H4168" t="s">
        <v>14571</v>
      </c>
      <c r="I4168" t="s">
        <v>386</v>
      </c>
      <c r="J4168" s="28">
        <v>45184</v>
      </c>
      <c r="K4168" s="28"/>
      <c r="M4168">
        <v>0</v>
      </c>
      <c r="N4168">
        <v>1</v>
      </c>
      <c r="O4168">
        <v>25.1</v>
      </c>
      <c r="P4168" t="s">
        <v>14516</v>
      </c>
      <c r="Q4168">
        <f t="shared" si="65"/>
        <v>7102</v>
      </c>
      <c r="R4168">
        <f>IF(COUNTIF($A$2:A4168,A4168)=1,Q4168,"")</f>
        <v>7102</v>
      </c>
    </row>
    <row r="4169" spans="1:18">
      <c r="A4169" t="s">
        <v>20673</v>
      </c>
      <c r="B4169" t="s">
        <v>7279</v>
      </c>
      <c r="C4169" t="s">
        <v>3098</v>
      </c>
      <c r="D4169" t="s">
        <v>52</v>
      </c>
      <c r="E4169" t="s">
        <v>14517</v>
      </c>
      <c r="F4169" t="s">
        <v>20674</v>
      </c>
      <c r="G4169" t="s">
        <v>53</v>
      </c>
      <c r="H4169" t="s">
        <v>14506</v>
      </c>
      <c r="I4169" t="s">
        <v>1616</v>
      </c>
      <c r="J4169" s="28">
        <v>45345</v>
      </c>
      <c r="K4169" s="28"/>
      <c r="M4169">
        <v>0</v>
      </c>
      <c r="N4169">
        <v>1</v>
      </c>
      <c r="O4169">
        <v>8</v>
      </c>
      <c r="P4169" t="s">
        <v>14507</v>
      </c>
      <c r="Q4169">
        <f t="shared" si="65"/>
        <v>172038</v>
      </c>
      <c r="R4169">
        <f>IF(COUNTIF($A$2:A4169,A4169)=1,Q4169,"")</f>
        <v>172038</v>
      </c>
    </row>
    <row r="4170" spans="1:18">
      <c r="A4170" t="s">
        <v>11313</v>
      </c>
      <c r="B4170" t="s">
        <v>991</v>
      </c>
      <c r="C4170" t="s">
        <v>3098</v>
      </c>
      <c r="D4170" t="s">
        <v>119</v>
      </c>
      <c r="E4170" t="s">
        <v>14504</v>
      </c>
      <c r="F4170" t="s">
        <v>20675</v>
      </c>
      <c r="G4170" t="s">
        <v>67</v>
      </c>
      <c r="H4170" t="s">
        <v>14549</v>
      </c>
      <c r="I4170" t="s">
        <v>3903</v>
      </c>
      <c r="J4170" s="28">
        <v>45138</v>
      </c>
      <c r="K4170" s="28"/>
      <c r="M4170">
        <v>0</v>
      </c>
      <c r="N4170">
        <v>1</v>
      </c>
      <c r="O4170">
        <v>13.9</v>
      </c>
      <c r="P4170" t="s">
        <v>14550</v>
      </c>
      <c r="Q4170">
        <f t="shared" si="65"/>
        <v>13646</v>
      </c>
      <c r="R4170">
        <f>IF(COUNTIF($A$2:A4170,A4170)=1,Q4170,"")</f>
        <v>13646</v>
      </c>
    </row>
    <row r="4171" spans="1:18">
      <c r="A4171" t="s">
        <v>20676</v>
      </c>
      <c r="B4171" t="s">
        <v>5485</v>
      </c>
      <c r="C4171" t="s">
        <v>14566</v>
      </c>
      <c r="D4171" t="s">
        <v>52</v>
      </c>
      <c r="E4171" t="s">
        <v>14504</v>
      </c>
      <c r="F4171" t="s">
        <v>20677</v>
      </c>
      <c r="G4171" t="s">
        <v>61</v>
      </c>
      <c r="H4171" t="s">
        <v>14838</v>
      </c>
      <c r="I4171" t="s">
        <v>2867</v>
      </c>
      <c r="J4171" s="28">
        <v>45200</v>
      </c>
      <c r="K4171" s="28"/>
      <c r="M4171">
        <v>0</v>
      </c>
      <c r="N4171">
        <v>1</v>
      </c>
      <c r="O4171">
        <v>6.2</v>
      </c>
      <c r="P4171" t="s">
        <v>14512</v>
      </c>
      <c r="Q4171">
        <f t="shared" si="65"/>
        <v>61899</v>
      </c>
      <c r="R4171">
        <f>IF(COUNTIF($A$2:A4171,A4171)=1,Q4171,"")</f>
        <v>61899</v>
      </c>
    </row>
    <row r="4172" spans="1:18">
      <c r="A4172" t="s">
        <v>20678</v>
      </c>
      <c r="B4172" t="s">
        <v>3332</v>
      </c>
      <c r="C4172" t="s">
        <v>15036</v>
      </c>
      <c r="D4172" t="s">
        <v>100</v>
      </c>
      <c r="E4172" t="s">
        <v>14522</v>
      </c>
      <c r="F4172" t="s">
        <v>20679</v>
      </c>
      <c r="G4172" t="s">
        <v>53</v>
      </c>
      <c r="H4172" t="s">
        <v>14580</v>
      </c>
      <c r="I4172" t="s">
        <v>1921</v>
      </c>
      <c r="J4172" s="28">
        <v>45014</v>
      </c>
      <c r="K4172" s="28"/>
      <c r="M4172">
        <v>0</v>
      </c>
      <c r="N4172">
        <v>1</v>
      </c>
      <c r="O4172">
        <v>25.8</v>
      </c>
      <c r="P4172" t="s">
        <v>14516</v>
      </c>
      <c r="Q4172">
        <f t="shared" si="65"/>
        <v>1736</v>
      </c>
      <c r="R4172">
        <f>IF(COUNTIF($A$2:A4172,A4172)=1,Q4172,"")</f>
        <v>1736</v>
      </c>
    </row>
    <row r="4173" spans="1:18">
      <c r="A4173" t="s">
        <v>20680</v>
      </c>
      <c r="B4173" t="s">
        <v>6806</v>
      </c>
      <c r="C4173" t="s">
        <v>15106</v>
      </c>
      <c r="D4173" t="s">
        <v>119</v>
      </c>
      <c r="E4173" t="s">
        <v>14517</v>
      </c>
      <c r="F4173" t="s">
        <v>20681</v>
      </c>
      <c r="G4173" t="s">
        <v>74</v>
      </c>
      <c r="H4173" t="s">
        <v>14549</v>
      </c>
      <c r="I4173" t="s">
        <v>1633</v>
      </c>
      <c r="J4173" s="28">
        <v>44794</v>
      </c>
      <c r="K4173" s="28"/>
      <c r="M4173">
        <v>0</v>
      </c>
      <c r="N4173">
        <v>1</v>
      </c>
      <c r="O4173">
        <v>30.7</v>
      </c>
      <c r="P4173" t="s">
        <v>14524</v>
      </c>
      <c r="Q4173">
        <f t="shared" si="65"/>
        <v>11542</v>
      </c>
      <c r="R4173">
        <f>IF(COUNTIF($A$2:A4173,A4173)=1,Q4173,"")</f>
        <v>11542</v>
      </c>
    </row>
    <row r="4174" spans="1:18">
      <c r="A4174" t="s">
        <v>8435</v>
      </c>
      <c r="B4174" t="s">
        <v>8278</v>
      </c>
      <c r="C4174" t="s">
        <v>3098</v>
      </c>
      <c r="D4174" t="s">
        <v>73</v>
      </c>
      <c r="E4174" t="s">
        <v>14590</v>
      </c>
      <c r="F4174" t="s">
        <v>20682</v>
      </c>
      <c r="G4174" t="s">
        <v>80</v>
      </c>
      <c r="H4174" t="s">
        <v>14619</v>
      </c>
      <c r="I4174" t="s">
        <v>4403</v>
      </c>
      <c r="J4174" s="28">
        <v>44915</v>
      </c>
      <c r="K4174" s="28"/>
      <c r="M4174">
        <v>0</v>
      </c>
      <c r="N4174">
        <v>1</v>
      </c>
      <c r="O4174">
        <v>3.7</v>
      </c>
      <c r="P4174" t="s">
        <v>14512</v>
      </c>
      <c r="Q4174">
        <f t="shared" si="65"/>
        <v>26764</v>
      </c>
      <c r="R4174">
        <f>IF(COUNTIF($A$2:A4174,A4174)=1,Q4174,"")</f>
        <v>26764</v>
      </c>
    </row>
    <row r="4175" spans="1:18">
      <c r="A4175" t="s">
        <v>7455</v>
      </c>
      <c r="B4175" t="s">
        <v>3773</v>
      </c>
      <c r="C4175" t="s">
        <v>15494</v>
      </c>
      <c r="D4175" t="s">
        <v>100</v>
      </c>
      <c r="E4175" t="s">
        <v>14590</v>
      </c>
      <c r="F4175" t="s">
        <v>20683</v>
      </c>
      <c r="G4175" t="s">
        <v>90</v>
      </c>
      <c r="H4175" t="s">
        <v>14630</v>
      </c>
      <c r="I4175" t="s">
        <v>1143</v>
      </c>
      <c r="J4175" s="28">
        <v>45734</v>
      </c>
      <c r="K4175" s="28"/>
      <c r="M4175">
        <v>0</v>
      </c>
      <c r="N4175">
        <v>1</v>
      </c>
      <c r="O4175">
        <v>24.1</v>
      </c>
      <c r="P4175" t="s">
        <v>14516</v>
      </c>
      <c r="Q4175">
        <f t="shared" si="65"/>
        <v>3269</v>
      </c>
      <c r="R4175">
        <f>IF(COUNTIF($A$2:A4175,A4175)=1,Q4175,"")</f>
        <v>3269</v>
      </c>
    </row>
    <row r="4176" spans="1:18">
      <c r="A4176" t="s">
        <v>11412</v>
      </c>
      <c r="B4176" t="s">
        <v>2202</v>
      </c>
      <c r="C4176" t="s">
        <v>3098</v>
      </c>
      <c r="D4176" t="s">
        <v>119</v>
      </c>
      <c r="E4176" t="s">
        <v>14543</v>
      </c>
      <c r="F4176" t="s">
        <v>18406</v>
      </c>
      <c r="G4176" t="s">
        <v>133</v>
      </c>
      <c r="H4176" t="s">
        <v>14532</v>
      </c>
      <c r="I4176" t="s">
        <v>6931</v>
      </c>
      <c r="J4176" s="28">
        <v>45271</v>
      </c>
      <c r="K4176" s="28">
        <v>45316</v>
      </c>
      <c r="L4176">
        <v>102</v>
      </c>
      <c r="M4176">
        <v>0</v>
      </c>
      <c r="N4176">
        <v>1</v>
      </c>
      <c r="P4176" t="s">
        <v>14516</v>
      </c>
      <c r="Q4176">
        <f t="shared" si="65"/>
        <v>13303</v>
      </c>
      <c r="R4176">
        <f>IF(COUNTIF($A$2:A4176,A4176)=1,Q4176,"")</f>
        <v>13303</v>
      </c>
    </row>
    <row r="4177" spans="1:18">
      <c r="A4177" t="s">
        <v>20684</v>
      </c>
      <c r="B4177" t="s">
        <v>1685</v>
      </c>
      <c r="C4177" t="s">
        <v>3098</v>
      </c>
      <c r="D4177" t="s">
        <v>73</v>
      </c>
      <c r="E4177" t="s">
        <v>14543</v>
      </c>
      <c r="F4177" t="s">
        <v>20685</v>
      </c>
      <c r="G4177" t="s">
        <v>74</v>
      </c>
      <c r="H4177" t="s">
        <v>14703</v>
      </c>
      <c r="I4177" t="s">
        <v>10807</v>
      </c>
      <c r="J4177" s="28">
        <v>45723</v>
      </c>
      <c r="K4177" s="28">
        <v>45758</v>
      </c>
      <c r="L4177">
        <v>121</v>
      </c>
      <c r="M4177">
        <v>0</v>
      </c>
      <c r="N4177">
        <v>1</v>
      </c>
      <c r="O4177">
        <v>6.4</v>
      </c>
      <c r="P4177" t="s">
        <v>14516</v>
      </c>
      <c r="Q4177">
        <f t="shared" si="65"/>
        <v>10881</v>
      </c>
      <c r="R4177">
        <f>IF(COUNTIF($A$2:A4177,A4177)=1,Q4177,"")</f>
        <v>10881</v>
      </c>
    </row>
    <row r="4178" spans="1:18">
      <c r="A4178" t="s">
        <v>20686</v>
      </c>
      <c r="B4178" t="s">
        <v>937</v>
      </c>
      <c r="C4178" t="s">
        <v>14796</v>
      </c>
      <c r="D4178" t="s">
        <v>52</v>
      </c>
      <c r="E4178" t="s">
        <v>14590</v>
      </c>
      <c r="F4178" t="s">
        <v>20687</v>
      </c>
      <c r="G4178" t="s">
        <v>80</v>
      </c>
      <c r="H4178" t="s">
        <v>14549</v>
      </c>
      <c r="I4178" t="s">
        <v>2864</v>
      </c>
      <c r="J4178" s="28">
        <v>45205</v>
      </c>
      <c r="K4178" s="28"/>
      <c r="M4178">
        <v>0</v>
      </c>
      <c r="N4178">
        <v>1</v>
      </c>
      <c r="O4178">
        <v>26.4</v>
      </c>
      <c r="P4178" t="s">
        <v>14507</v>
      </c>
      <c r="Q4178">
        <f t="shared" si="65"/>
        <v>204133</v>
      </c>
      <c r="R4178">
        <f>IF(COUNTIF($A$2:A4178,A4178)=1,Q4178,"")</f>
        <v>204133</v>
      </c>
    </row>
    <row r="4179" spans="1:18">
      <c r="A4179" t="s">
        <v>8584</v>
      </c>
      <c r="B4179" t="s">
        <v>1431</v>
      </c>
      <c r="C4179" t="s">
        <v>14727</v>
      </c>
      <c r="D4179" t="s">
        <v>119</v>
      </c>
      <c r="E4179" t="s">
        <v>14522</v>
      </c>
      <c r="F4179" t="s">
        <v>16614</v>
      </c>
      <c r="G4179" t="s">
        <v>53</v>
      </c>
      <c r="H4179" t="s">
        <v>15360</v>
      </c>
      <c r="I4179" t="s">
        <v>1187</v>
      </c>
      <c r="J4179" s="28">
        <v>44650</v>
      </c>
      <c r="K4179" s="28"/>
      <c r="M4179">
        <v>0</v>
      </c>
      <c r="N4179">
        <v>1</v>
      </c>
      <c r="O4179">
        <v>3.6</v>
      </c>
      <c r="P4179" t="s">
        <v>14516</v>
      </c>
      <c r="Q4179">
        <f t="shared" si="65"/>
        <v>4366</v>
      </c>
      <c r="R4179">
        <f>IF(COUNTIF($A$2:A4179,A4179)=1,Q4179,"")</f>
        <v>4366</v>
      </c>
    </row>
    <row r="4180" spans="1:18">
      <c r="A4180" t="s">
        <v>3682</v>
      </c>
      <c r="B4180" t="s">
        <v>3898</v>
      </c>
      <c r="C4180" t="s">
        <v>18497</v>
      </c>
      <c r="D4180" t="s">
        <v>52</v>
      </c>
      <c r="E4180" t="s">
        <v>14543</v>
      </c>
      <c r="F4180" t="s">
        <v>20688</v>
      </c>
      <c r="G4180" t="s">
        <v>133</v>
      </c>
      <c r="H4180" t="s">
        <v>14687</v>
      </c>
      <c r="I4180" t="s">
        <v>567</v>
      </c>
      <c r="J4180" s="28"/>
      <c r="K4180" s="28">
        <v>45529</v>
      </c>
      <c r="L4180">
        <v>159</v>
      </c>
      <c r="M4180">
        <v>0</v>
      </c>
      <c r="N4180">
        <v>1</v>
      </c>
      <c r="O4180">
        <v>6.1</v>
      </c>
      <c r="P4180" t="s">
        <v>14507</v>
      </c>
      <c r="Q4180">
        <f t="shared" si="65"/>
        <v>79139</v>
      </c>
      <c r="R4180">
        <f>IF(COUNTIF($A$2:A4180,A4180)=1,Q4180,"")</f>
        <v>79139</v>
      </c>
    </row>
    <row r="4181" spans="1:18">
      <c r="A4181" t="s">
        <v>7813</v>
      </c>
      <c r="B4181" t="s">
        <v>7721</v>
      </c>
      <c r="C4181" t="s">
        <v>14676</v>
      </c>
      <c r="D4181" t="s">
        <v>60</v>
      </c>
      <c r="E4181" t="s">
        <v>14522</v>
      </c>
      <c r="F4181" t="s">
        <v>14593</v>
      </c>
      <c r="G4181" t="s">
        <v>90</v>
      </c>
      <c r="H4181" t="s">
        <v>14571</v>
      </c>
      <c r="I4181" t="s">
        <v>1394</v>
      </c>
      <c r="J4181" s="28">
        <v>45585</v>
      </c>
      <c r="K4181" s="28"/>
      <c r="M4181">
        <v>0</v>
      </c>
      <c r="N4181">
        <v>1</v>
      </c>
      <c r="O4181">
        <v>26.6</v>
      </c>
      <c r="P4181" t="s">
        <v>14550</v>
      </c>
      <c r="Q4181">
        <f t="shared" si="65"/>
        <v>8000</v>
      </c>
      <c r="R4181">
        <f>IF(COUNTIF($A$2:A4181,A4181)=1,Q4181,"")</f>
        <v>8000</v>
      </c>
    </row>
    <row r="4182" spans="1:18">
      <c r="A4182" t="s">
        <v>20689</v>
      </c>
      <c r="B4182" t="s">
        <v>776</v>
      </c>
      <c r="C4182" t="s">
        <v>15923</v>
      </c>
      <c r="D4182" t="s">
        <v>119</v>
      </c>
      <c r="E4182" t="s">
        <v>14590</v>
      </c>
      <c r="F4182" t="s">
        <v>14529</v>
      </c>
      <c r="G4182" t="s">
        <v>14519</v>
      </c>
      <c r="H4182" t="s">
        <v>14527</v>
      </c>
      <c r="I4182" t="s">
        <v>3502</v>
      </c>
      <c r="J4182" s="28">
        <v>44784</v>
      </c>
      <c r="K4182" s="28"/>
      <c r="M4182">
        <v>0</v>
      </c>
      <c r="N4182">
        <v>1</v>
      </c>
      <c r="O4182">
        <v>4.2</v>
      </c>
      <c r="P4182" t="s">
        <v>14550</v>
      </c>
      <c r="Q4182">
        <f t="shared" si="65"/>
        <v>7000</v>
      </c>
      <c r="R4182">
        <f>IF(COUNTIF($A$2:A4182,A4182)=1,Q4182,"")</f>
        <v>7000</v>
      </c>
    </row>
    <row r="4183" spans="1:18">
      <c r="A4183" t="s">
        <v>20690</v>
      </c>
      <c r="B4183" t="s">
        <v>381</v>
      </c>
      <c r="C4183" t="s">
        <v>3098</v>
      </c>
      <c r="D4183" t="s">
        <v>100</v>
      </c>
      <c r="E4183" t="s">
        <v>14543</v>
      </c>
      <c r="F4183" t="s">
        <v>20691</v>
      </c>
      <c r="G4183" t="s">
        <v>67</v>
      </c>
      <c r="H4183" t="s">
        <v>14511</v>
      </c>
      <c r="I4183" t="s">
        <v>4005</v>
      </c>
      <c r="J4183" s="28">
        <v>45151</v>
      </c>
      <c r="K4183" s="28">
        <v>45155</v>
      </c>
      <c r="L4183">
        <v>146</v>
      </c>
      <c r="M4183">
        <v>0</v>
      </c>
      <c r="N4183">
        <v>1</v>
      </c>
      <c r="O4183">
        <v>1.8</v>
      </c>
      <c r="P4183" t="s">
        <v>14550</v>
      </c>
      <c r="Q4183">
        <f t="shared" si="65"/>
        <v>3115</v>
      </c>
      <c r="R4183">
        <f>IF(COUNTIF($A$2:A4183,A4183)=1,Q4183,"")</f>
        <v>3115</v>
      </c>
    </row>
    <row r="4184" spans="1:18">
      <c r="A4184" t="s">
        <v>20692</v>
      </c>
      <c r="B4184" t="s">
        <v>4613</v>
      </c>
      <c r="C4184" t="s">
        <v>15407</v>
      </c>
      <c r="D4184" t="s">
        <v>100</v>
      </c>
      <c r="E4184" t="s">
        <v>14543</v>
      </c>
      <c r="F4184" t="s">
        <v>14593</v>
      </c>
      <c r="G4184" t="s">
        <v>14519</v>
      </c>
      <c r="H4184" t="s">
        <v>14560</v>
      </c>
      <c r="I4184" t="s">
        <v>2983</v>
      </c>
      <c r="J4184" s="28">
        <v>44748</v>
      </c>
      <c r="K4184" s="28">
        <v>44907</v>
      </c>
      <c r="L4184">
        <v>184</v>
      </c>
      <c r="M4184">
        <v>0</v>
      </c>
      <c r="N4184">
        <v>1</v>
      </c>
      <c r="P4184" t="s">
        <v>14524</v>
      </c>
      <c r="Q4184">
        <f t="shared" si="65"/>
        <v>8000</v>
      </c>
      <c r="R4184">
        <f>IF(COUNTIF($A$2:A4184,A4184)=1,Q4184,"")</f>
        <v>8000</v>
      </c>
    </row>
    <row r="4185" spans="1:18">
      <c r="A4185" t="s">
        <v>9611</v>
      </c>
      <c r="B4185" t="s">
        <v>3314</v>
      </c>
      <c r="C4185" t="s">
        <v>19807</v>
      </c>
      <c r="D4185" t="s">
        <v>100</v>
      </c>
      <c r="E4185" t="s">
        <v>14558</v>
      </c>
      <c r="F4185" t="s">
        <v>20693</v>
      </c>
      <c r="G4185" t="s">
        <v>53</v>
      </c>
      <c r="H4185" t="s">
        <v>14635</v>
      </c>
      <c r="I4185" t="s">
        <v>2427</v>
      </c>
      <c r="J4185" s="28">
        <v>45224</v>
      </c>
      <c r="K4185" s="28">
        <v>45174</v>
      </c>
      <c r="L4185">
        <v>129</v>
      </c>
      <c r="M4185">
        <v>0</v>
      </c>
      <c r="N4185">
        <v>1</v>
      </c>
      <c r="O4185">
        <v>4.3</v>
      </c>
      <c r="P4185" t="s">
        <v>14524</v>
      </c>
      <c r="Q4185">
        <f t="shared" si="65"/>
        <v>6627</v>
      </c>
      <c r="R4185">
        <f>IF(COUNTIF($A$2:A4185,A4185)=1,Q4185,"")</f>
        <v>6627</v>
      </c>
    </row>
    <row r="4186" spans="1:18">
      <c r="A4186" t="s">
        <v>9492</v>
      </c>
      <c r="B4186" t="s">
        <v>6366</v>
      </c>
      <c r="C4186" t="s">
        <v>16841</v>
      </c>
      <c r="D4186" t="s">
        <v>60</v>
      </c>
      <c r="E4186" t="s">
        <v>14509</v>
      </c>
      <c r="F4186" t="s">
        <v>20694</v>
      </c>
      <c r="G4186" t="s">
        <v>80</v>
      </c>
      <c r="H4186" t="s">
        <v>14545</v>
      </c>
      <c r="I4186" t="s">
        <v>20695</v>
      </c>
      <c r="J4186" s="28">
        <v>44854</v>
      </c>
      <c r="K4186" s="28"/>
      <c r="M4186">
        <v>0</v>
      </c>
      <c r="N4186">
        <v>1</v>
      </c>
      <c r="O4186">
        <v>9.5</v>
      </c>
      <c r="P4186" t="s">
        <v>14512</v>
      </c>
      <c r="Q4186">
        <f t="shared" si="65"/>
        <v>11977</v>
      </c>
      <c r="R4186">
        <f>IF(COUNTIF($A$2:A4186,A4186)=1,Q4186,"")</f>
        <v>11977</v>
      </c>
    </row>
    <row r="4187" spans="1:18">
      <c r="A4187" t="s">
        <v>20696</v>
      </c>
      <c r="B4187" t="s">
        <v>6775</v>
      </c>
      <c r="C4187" t="s">
        <v>14551</v>
      </c>
      <c r="D4187" t="s">
        <v>60</v>
      </c>
      <c r="E4187" t="s">
        <v>14509</v>
      </c>
      <c r="F4187" t="s">
        <v>20697</v>
      </c>
      <c r="G4187" t="s">
        <v>67</v>
      </c>
      <c r="H4187" t="s">
        <v>15714</v>
      </c>
      <c r="I4187" t="s">
        <v>1560</v>
      </c>
      <c r="J4187" s="28">
        <v>45083</v>
      </c>
      <c r="K4187" s="28"/>
      <c r="M4187">
        <v>0</v>
      </c>
      <c r="N4187">
        <v>1</v>
      </c>
      <c r="O4187">
        <v>11.6</v>
      </c>
      <c r="P4187" t="s">
        <v>14507</v>
      </c>
      <c r="Q4187">
        <f t="shared" si="65"/>
        <v>15476</v>
      </c>
      <c r="R4187">
        <f>IF(COUNTIF($A$2:A4187,A4187)=1,Q4187,"")</f>
        <v>15476</v>
      </c>
    </row>
    <row r="4188" spans="1:18">
      <c r="A4188" t="s">
        <v>9913</v>
      </c>
      <c r="B4188" t="s">
        <v>2857</v>
      </c>
      <c r="C4188" t="s">
        <v>15566</v>
      </c>
      <c r="D4188" t="s">
        <v>100</v>
      </c>
      <c r="E4188" t="s">
        <v>14558</v>
      </c>
      <c r="F4188" t="s">
        <v>14593</v>
      </c>
      <c r="G4188" t="s">
        <v>133</v>
      </c>
      <c r="H4188" t="s">
        <v>14904</v>
      </c>
      <c r="I4188" t="s">
        <v>1663</v>
      </c>
      <c r="J4188" s="28">
        <v>45757</v>
      </c>
      <c r="K4188" s="28">
        <v>45833</v>
      </c>
      <c r="L4188">
        <v>181</v>
      </c>
      <c r="M4188">
        <v>0</v>
      </c>
      <c r="N4188">
        <v>1</v>
      </c>
      <c r="O4188">
        <v>3</v>
      </c>
      <c r="P4188" t="s">
        <v>14507</v>
      </c>
      <c r="Q4188">
        <f t="shared" si="65"/>
        <v>8000</v>
      </c>
      <c r="R4188">
        <f>IF(COUNTIF($A$2:A4188,A4188)=1,Q4188,"")</f>
        <v>8000</v>
      </c>
    </row>
    <row r="4189" spans="1:18">
      <c r="A4189" t="s">
        <v>6969</v>
      </c>
      <c r="B4189" t="s">
        <v>2198</v>
      </c>
      <c r="C4189" t="s">
        <v>14786</v>
      </c>
      <c r="D4189" t="s">
        <v>119</v>
      </c>
      <c r="E4189" t="s">
        <v>14509</v>
      </c>
      <c r="F4189" t="s">
        <v>14830</v>
      </c>
      <c r="G4189" t="s">
        <v>61</v>
      </c>
      <c r="H4189" t="s">
        <v>14520</v>
      </c>
      <c r="I4189" t="s">
        <v>2409</v>
      </c>
      <c r="J4189" s="28">
        <v>45601</v>
      </c>
      <c r="K4189" s="28"/>
      <c r="M4189">
        <v>0</v>
      </c>
      <c r="N4189">
        <v>1</v>
      </c>
      <c r="O4189">
        <v>6.5</v>
      </c>
      <c r="P4189" t="s">
        <v>14550</v>
      </c>
      <c r="Q4189">
        <f t="shared" si="65"/>
        <v>6000</v>
      </c>
      <c r="R4189">
        <f>IF(COUNTIF($A$2:A4189,A4189)=1,Q4189,"")</f>
        <v>6000</v>
      </c>
    </row>
    <row r="4190" spans="1:18">
      <c r="A4190" t="s">
        <v>20698</v>
      </c>
      <c r="B4190" t="s">
        <v>6594</v>
      </c>
      <c r="C4190" t="s">
        <v>14793</v>
      </c>
      <c r="D4190" t="s">
        <v>52</v>
      </c>
      <c r="E4190" t="s">
        <v>14509</v>
      </c>
      <c r="F4190" t="s">
        <v>20699</v>
      </c>
      <c r="G4190" t="s">
        <v>133</v>
      </c>
      <c r="H4190" t="s">
        <v>14635</v>
      </c>
      <c r="I4190" t="s">
        <v>69</v>
      </c>
      <c r="J4190" s="28">
        <v>45013</v>
      </c>
      <c r="K4190" s="28"/>
      <c r="M4190">
        <v>0</v>
      </c>
      <c r="N4190">
        <v>1</v>
      </c>
      <c r="O4190">
        <v>1.5</v>
      </c>
      <c r="P4190" t="s">
        <v>14550</v>
      </c>
      <c r="Q4190">
        <f t="shared" si="65"/>
        <v>203000</v>
      </c>
      <c r="R4190">
        <f>IF(COUNTIF($A$2:A4190,A4190)=1,Q4190,"")</f>
        <v>203000</v>
      </c>
    </row>
    <row r="4191" spans="1:18">
      <c r="A4191" t="s">
        <v>20700</v>
      </c>
      <c r="B4191" t="s">
        <v>3340</v>
      </c>
      <c r="C4191" t="s">
        <v>15600</v>
      </c>
      <c r="D4191" t="s">
        <v>60</v>
      </c>
      <c r="E4191" t="s">
        <v>14504</v>
      </c>
      <c r="F4191" t="s">
        <v>20701</v>
      </c>
      <c r="G4191" t="s">
        <v>80</v>
      </c>
      <c r="H4191" t="s">
        <v>14616</v>
      </c>
      <c r="I4191" t="s">
        <v>1669</v>
      </c>
      <c r="J4191" s="28">
        <v>44792</v>
      </c>
      <c r="K4191" s="28"/>
      <c r="M4191">
        <v>0</v>
      </c>
      <c r="N4191">
        <v>1</v>
      </c>
      <c r="O4191">
        <v>33.4</v>
      </c>
      <c r="P4191" t="s">
        <v>14512</v>
      </c>
      <c r="Q4191">
        <f t="shared" si="65"/>
        <v>9450</v>
      </c>
      <c r="R4191">
        <f>IF(COUNTIF($A$2:A4191,A4191)=1,Q4191,"")</f>
        <v>9450</v>
      </c>
    </row>
    <row r="4192" spans="1:18">
      <c r="A4192" t="s">
        <v>20702</v>
      </c>
      <c r="B4192" t="s">
        <v>1706</v>
      </c>
      <c r="C4192" t="s">
        <v>16352</v>
      </c>
      <c r="D4192" t="s">
        <v>52</v>
      </c>
      <c r="E4192" t="s">
        <v>14522</v>
      </c>
      <c r="F4192" t="s">
        <v>20703</v>
      </c>
      <c r="G4192" t="s">
        <v>14588</v>
      </c>
      <c r="H4192" t="s">
        <v>14553</v>
      </c>
      <c r="I4192" t="s">
        <v>10231</v>
      </c>
      <c r="J4192" s="28">
        <v>45500</v>
      </c>
      <c r="K4192" s="28"/>
      <c r="M4192">
        <v>0</v>
      </c>
      <c r="N4192">
        <v>1</v>
      </c>
      <c r="O4192">
        <v>18.3</v>
      </c>
      <c r="P4192" t="s">
        <v>14512</v>
      </c>
      <c r="Q4192">
        <f t="shared" si="65"/>
        <v>87939</v>
      </c>
      <c r="R4192">
        <f>IF(COUNTIF($A$2:A4192,A4192)=1,Q4192,"")</f>
        <v>87939</v>
      </c>
    </row>
    <row r="4193" spans="1:18">
      <c r="A4193" t="s">
        <v>20704</v>
      </c>
      <c r="B4193" t="s">
        <v>3759</v>
      </c>
      <c r="C4193" t="s">
        <v>16095</v>
      </c>
      <c r="D4193" t="s">
        <v>60</v>
      </c>
      <c r="E4193" t="s">
        <v>14590</v>
      </c>
      <c r="F4193" t="s">
        <v>20705</v>
      </c>
      <c r="G4193" t="s">
        <v>133</v>
      </c>
      <c r="H4193" t="s">
        <v>14511</v>
      </c>
      <c r="I4193" t="s">
        <v>946</v>
      </c>
      <c r="J4193" s="28">
        <v>45480</v>
      </c>
      <c r="K4193" s="28"/>
      <c r="M4193">
        <v>0</v>
      </c>
      <c r="N4193">
        <v>1</v>
      </c>
      <c r="O4193">
        <v>23.5</v>
      </c>
      <c r="P4193" t="s">
        <v>14550</v>
      </c>
      <c r="Q4193">
        <f t="shared" si="65"/>
        <v>12282</v>
      </c>
      <c r="R4193">
        <f>IF(COUNTIF($A$2:A4193,A4193)=1,Q4193,"")</f>
        <v>12282</v>
      </c>
    </row>
    <row r="4194" spans="1:18">
      <c r="A4194" t="s">
        <v>4942</v>
      </c>
      <c r="B4194" t="s">
        <v>2101</v>
      </c>
      <c r="C4194" t="s">
        <v>15145</v>
      </c>
      <c r="D4194" t="s">
        <v>52</v>
      </c>
      <c r="E4194" t="s">
        <v>14543</v>
      </c>
      <c r="F4194" t="s">
        <v>20706</v>
      </c>
      <c r="G4194" t="s">
        <v>53</v>
      </c>
      <c r="H4194" t="s">
        <v>14635</v>
      </c>
      <c r="I4194" t="s">
        <v>690</v>
      </c>
      <c r="J4194" s="28"/>
      <c r="K4194" s="28">
        <v>44715</v>
      </c>
      <c r="L4194">
        <v>143</v>
      </c>
      <c r="M4194">
        <v>1</v>
      </c>
      <c r="N4194">
        <v>2</v>
      </c>
      <c r="O4194">
        <v>17.899999999999999</v>
      </c>
      <c r="P4194" t="s">
        <v>14512</v>
      </c>
      <c r="Q4194">
        <f t="shared" si="65"/>
        <v>82685</v>
      </c>
      <c r="R4194">
        <f>IF(COUNTIF($A$2:A4194,A4194)=1,Q4194,"")</f>
        <v>82685</v>
      </c>
    </row>
    <row r="4195" spans="1:18">
      <c r="A4195" t="s">
        <v>20707</v>
      </c>
      <c r="B4195" t="s">
        <v>6874</v>
      </c>
      <c r="C4195" t="s">
        <v>3098</v>
      </c>
      <c r="D4195" t="s">
        <v>119</v>
      </c>
      <c r="E4195" t="s">
        <v>14509</v>
      </c>
      <c r="F4195" t="s">
        <v>20708</v>
      </c>
      <c r="G4195" t="s">
        <v>14519</v>
      </c>
      <c r="H4195" t="s">
        <v>14682</v>
      </c>
      <c r="I4195" t="s">
        <v>1452</v>
      </c>
      <c r="J4195" s="28">
        <v>45046</v>
      </c>
      <c r="K4195" s="28"/>
      <c r="M4195">
        <v>0</v>
      </c>
      <c r="N4195">
        <v>1</v>
      </c>
      <c r="P4195" t="s">
        <v>14524</v>
      </c>
      <c r="Q4195">
        <f t="shared" si="65"/>
        <v>12262</v>
      </c>
      <c r="R4195">
        <f>IF(COUNTIF($A$2:A4195,A4195)=1,Q4195,"")</f>
        <v>12262</v>
      </c>
    </row>
    <row r="4196" spans="1:18">
      <c r="A4196" t="s">
        <v>5977</v>
      </c>
      <c r="B4196" t="s">
        <v>5503</v>
      </c>
      <c r="C4196" t="s">
        <v>15515</v>
      </c>
      <c r="D4196" t="s">
        <v>119</v>
      </c>
      <c r="E4196" t="s">
        <v>14590</v>
      </c>
      <c r="F4196" t="s">
        <v>20709</v>
      </c>
      <c r="G4196" t="s">
        <v>80</v>
      </c>
      <c r="H4196" t="s">
        <v>14537</v>
      </c>
      <c r="I4196" t="s">
        <v>1678</v>
      </c>
      <c r="J4196" s="28">
        <v>44739</v>
      </c>
      <c r="K4196" s="28"/>
      <c r="M4196">
        <v>0</v>
      </c>
      <c r="N4196">
        <v>1</v>
      </c>
      <c r="O4196">
        <v>5.7</v>
      </c>
      <c r="P4196" t="s">
        <v>14516</v>
      </c>
      <c r="Q4196">
        <f t="shared" si="65"/>
        <v>4178</v>
      </c>
      <c r="R4196">
        <f>IF(COUNTIF($A$2:A4196,A4196)=1,Q4196,"")</f>
        <v>4178</v>
      </c>
    </row>
    <row r="4197" spans="1:18">
      <c r="A4197" t="s">
        <v>20710</v>
      </c>
      <c r="B4197" t="s">
        <v>12698</v>
      </c>
      <c r="C4197" t="s">
        <v>15932</v>
      </c>
      <c r="D4197" t="s">
        <v>52</v>
      </c>
      <c r="E4197" t="s">
        <v>14504</v>
      </c>
      <c r="F4197" t="s">
        <v>20711</v>
      </c>
      <c r="G4197" t="s">
        <v>14588</v>
      </c>
      <c r="H4197" t="s">
        <v>14549</v>
      </c>
      <c r="I4197" t="s">
        <v>1581</v>
      </c>
      <c r="J4197" s="28">
        <v>44882</v>
      </c>
      <c r="K4197" s="28"/>
      <c r="M4197">
        <v>0</v>
      </c>
      <c r="N4197">
        <v>1</v>
      </c>
      <c r="O4197">
        <v>10.6</v>
      </c>
      <c r="P4197" t="s">
        <v>14524</v>
      </c>
      <c r="Q4197">
        <f t="shared" si="65"/>
        <v>55969</v>
      </c>
      <c r="R4197">
        <f>IF(COUNTIF($A$2:A4197,A4197)=1,Q4197,"")</f>
        <v>55969</v>
      </c>
    </row>
    <row r="4198" spans="1:18">
      <c r="A4198" t="s">
        <v>4988</v>
      </c>
      <c r="B4198" t="s">
        <v>356</v>
      </c>
      <c r="C4198" t="s">
        <v>3098</v>
      </c>
      <c r="D4198" t="s">
        <v>60</v>
      </c>
      <c r="E4198" t="s">
        <v>14509</v>
      </c>
      <c r="F4198" t="s">
        <v>20712</v>
      </c>
      <c r="G4198" t="s">
        <v>80</v>
      </c>
      <c r="H4198" t="s">
        <v>14532</v>
      </c>
      <c r="I4198" t="s">
        <v>762</v>
      </c>
      <c r="J4198" s="28">
        <v>45345</v>
      </c>
      <c r="K4198" s="28"/>
      <c r="M4198">
        <v>0</v>
      </c>
      <c r="N4198">
        <v>1</v>
      </c>
      <c r="P4198" t="s">
        <v>14507</v>
      </c>
      <c r="Q4198">
        <f t="shared" si="65"/>
        <v>21560</v>
      </c>
      <c r="R4198">
        <f>IF(COUNTIF($A$2:A4198,A4198)=1,Q4198,"")</f>
        <v>21560</v>
      </c>
    </row>
    <row r="4199" spans="1:18">
      <c r="A4199" t="s">
        <v>20713</v>
      </c>
      <c r="B4199" t="s">
        <v>1549</v>
      </c>
      <c r="C4199" t="s">
        <v>3098</v>
      </c>
      <c r="D4199" t="s">
        <v>119</v>
      </c>
      <c r="E4199" t="s">
        <v>14517</v>
      </c>
      <c r="F4199" t="s">
        <v>20714</v>
      </c>
      <c r="G4199" t="s">
        <v>80</v>
      </c>
      <c r="H4199" t="s">
        <v>14571</v>
      </c>
      <c r="I4199" t="s">
        <v>586</v>
      </c>
      <c r="J4199" s="28">
        <v>45160</v>
      </c>
      <c r="K4199" s="28"/>
      <c r="M4199">
        <v>0</v>
      </c>
      <c r="N4199">
        <v>1</v>
      </c>
      <c r="O4199">
        <v>14.7</v>
      </c>
      <c r="P4199" t="s">
        <v>14524</v>
      </c>
      <c r="Q4199">
        <f t="shared" si="65"/>
        <v>4960</v>
      </c>
      <c r="R4199">
        <f>IF(COUNTIF($A$2:A4199,A4199)=1,Q4199,"")</f>
        <v>4960</v>
      </c>
    </row>
    <row r="4200" spans="1:18">
      <c r="A4200" t="s">
        <v>9731</v>
      </c>
      <c r="B4200" t="s">
        <v>8065</v>
      </c>
      <c r="C4200" t="s">
        <v>15923</v>
      </c>
      <c r="D4200" t="s">
        <v>119</v>
      </c>
      <c r="E4200" t="s">
        <v>14522</v>
      </c>
      <c r="F4200" t="s">
        <v>20715</v>
      </c>
      <c r="G4200" t="s">
        <v>53</v>
      </c>
      <c r="H4200" t="s">
        <v>14565</v>
      </c>
      <c r="I4200" t="s">
        <v>2043</v>
      </c>
      <c r="J4200" s="28">
        <v>44991</v>
      </c>
      <c r="K4200" s="28"/>
      <c r="M4200">
        <v>0</v>
      </c>
      <c r="N4200">
        <v>1</v>
      </c>
      <c r="O4200">
        <v>2.4</v>
      </c>
      <c r="P4200" t="s">
        <v>14524</v>
      </c>
      <c r="Q4200">
        <f t="shared" si="65"/>
        <v>6563</v>
      </c>
      <c r="R4200">
        <f>IF(COUNTIF($A$2:A4200,A4200)=1,Q4200,"")</f>
        <v>6563</v>
      </c>
    </row>
    <row r="4201" spans="1:18">
      <c r="A4201" t="s">
        <v>20716</v>
      </c>
      <c r="B4201" t="s">
        <v>4846</v>
      </c>
      <c r="C4201" t="s">
        <v>3098</v>
      </c>
      <c r="D4201" t="s">
        <v>100</v>
      </c>
      <c r="E4201" t="s">
        <v>14509</v>
      </c>
      <c r="F4201" t="s">
        <v>16982</v>
      </c>
      <c r="G4201" t="s">
        <v>14588</v>
      </c>
      <c r="H4201" t="s">
        <v>14571</v>
      </c>
      <c r="I4201" t="s">
        <v>2600</v>
      </c>
      <c r="J4201" s="28">
        <v>45173</v>
      </c>
      <c r="K4201" s="28"/>
      <c r="M4201">
        <v>0</v>
      </c>
      <c r="N4201">
        <v>1</v>
      </c>
      <c r="O4201">
        <v>28.8</v>
      </c>
      <c r="P4201" t="s">
        <v>14507</v>
      </c>
      <c r="Q4201">
        <f t="shared" si="65"/>
        <v>5835</v>
      </c>
      <c r="R4201">
        <f>IF(COUNTIF($A$2:A4201,A4201)=1,Q4201,"")</f>
        <v>5835</v>
      </c>
    </row>
    <row r="4202" spans="1:18">
      <c r="A4202" t="s">
        <v>5811</v>
      </c>
      <c r="B4202" t="s">
        <v>117</v>
      </c>
      <c r="C4202" t="s">
        <v>15802</v>
      </c>
      <c r="D4202" t="s">
        <v>73</v>
      </c>
      <c r="E4202" t="s">
        <v>14558</v>
      </c>
      <c r="F4202" t="s">
        <v>20443</v>
      </c>
      <c r="G4202" t="s">
        <v>80</v>
      </c>
      <c r="H4202" t="s">
        <v>14800</v>
      </c>
      <c r="I4202" t="s">
        <v>6167</v>
      </c>
      <c r="J4202" s="28">
        <v>44919</v>
      </c>
      <c r="K4202" s="28">
        <v>44900</v>
      </c>
      <c r="L4202">
        <v>124</v>
      </c>
      <c r="M4202">
        <v>0</v>
      </c>
      <c r="N4202">
        <v>1</v>
      </c>
      <c r="O4202">
        <v>14.3</v>
      </c>
      <c r="P4202" t="s">
        <v>14512</v>
      </c>
      <c r="Q4202">
        <f t="shared" si="65"/>
        <v>38345</v>
      </c>
      <c r="R4202" t="str">
        <f>IF(COUNTIF($A$2:A4202,A4202)=1,Q4202,"")</f>
        <v/>
      </c>
    </row>
    <row r="4203" spans="1:18">
      <c r="A4203" t="s">
        <v>19073</v>
      </c>
      <c r="B4203" t="s">
        <v>5626</v>
      </c>
      <c r="C4203" t="s">
        <v>15070</v>
      </c>
      <c r="D4203" t="s">
        <v>73</v>
      </c>
      <c r="E4203" t="s">
        <v>14558</v>
      </c>
      <c r="F4203" t="s">
        <v>19074</v>
      </c>
      <c r="G4203" t="s">
        <v>53</v>
      </c>
      <c r="H4203" t="s">
        <v>14530</v>
      </c>
      <c r="I4203" t="s">
        <v>1202</v>
      </c>
      <c r="J4203" s="28">
        <v>44815</v>
      </c>
      <c r="K4203" s="28">
        <v>44884</v>
      </c>
      <c r="L4203">
        <v>182</v>
      </c>
      <c r="M4203">
        <v>0</v>
      </c>
      <c r="N4203">
        <v>1</v>
      </c>
      <c r="O4203">
        <v>18</v>
      </c>
      <c r="P4203" t="s">
        <v>14512</v>
      </c>
      <c r="Q4203">
        <f t="shared" si="65"/>
        <v>42010</v>
      </c>
      <c r="R4203" t="str">
        <f>IF(COUNTIF($A$2:A4203,A4203)=1,Q4203,"")</f>
        <v/>
      </c>
    </row>
    <row r="4204" spans="1:18">
      <c r="A4204" t="s">
        <v>4654</v>
      </c>
      <c r="B4204" t="s">
        <v>4473</v>
      </c>
      <c r="C4204" t="s">
        <v>15827</v>
      </c>
      <c r="D4204" t="s">
        <v>60</v>
      </c>
      <c r="E4204" t="s">
        <v>14543</v>
      </c>
      <c r="F4204" t="s">
        <v>17158</v>
      </c>
      <c r="G4204" t="s">
        <v>80</v>
      </c>
      <c r="H4204" t="s">
        <v>14565</v>
      </c>
      <c r="I4204" t="s">
        <v>7359</v>
      </c>
      <c r="J4204" s="28">
        <v>45367</v>
      </c>
      <c r="K4204" s="28">
        <v>45310</v>
      </c>
      <c r="L4204">
        <v>49</v>
      </c>
      <c r="M4204">
        <v>1</v>
      </c>
      <c r="N4204">
        <v>2</v>
      </c>
      <c r="O4204">
        <v>16.2</v>
      </c>
      <c r="P4204" t="s">
        <v>14516</v>
      </c>
      <c r="Q4204">
        <f t="shared" si="65"/>
        <v>20278</v>
      </c>
      <c r="R4204" t="str">
        <f>IF(COUNTIF($A$2:A4204,A4204)=1,Q4204,"")</f>
        <v/>
      </c>
    </row>
    <row r="4205" spans="1:18">
      <c r="A4205" t="s">
        <v>7226</v>
      </c>
      <c r="B4205" t="s">
        <v>2138</v>
      </c>
      <c r="C4205" t="s">
        <v>3098</v>
      </c>
      <c r="D4205" t="s">
        <v>52</v>
      </c>
      <c r="E4205" t="s">
        <v>14509</v>
      </c>
      <c r="F4205" t="s">
        <v>15697</v>
      </c>
      <c r="G4205" t="s">
        <v>53</v>
      </c>
      <c r="H4205" t="s">
        <v>14532</v>
      </c>
      <c r="I4205" t="s">
        <v>860</v>
      </c>
      <c r="J4205" s="28">
        <v>45043</v>
      </c>
      <c r="K4205" s="28"/>
      <c r="M4205">
        <v>0</v>
      </c>
      <c r="N4205">
        <v>1</v>
      </c>
      <c r="O4205">
        <v>17.3</v>
      </c>
      <c r="P4205" t="s">
        <v>14524</v>
      </c>
      <c r="Q4205">
        <f t="shared" si="65"/>
        <v>197939</v>
      </c>
      <c r="R4205" t="str">
        <f>IF(COUNTIF($A$2:A4205,A4205)=1,Q4205,"")</f>
        <v/>
      </c>
    </row>
    <row r="4206" spans="1:18">
      <c r="A4206" t="s">
        <v>12939</v>
      </c>
      <c r="B4206" t="s">
        <v>2706</v>
      </c>
      <c r="C4206" t="s">
        <v>18497</v>
      </c>
      <c r="D4206" t="s">
        <v>119</v>
      </c>
      <c r="E4206" t="s">
        <v>14590</v>
      </c>
      <c r="F4206" t="s">
        <v>18498</v>
      </c>
      <c r="G4206" t="s">
        <v>14519</v>
      </c>
      <c r="H4206" t="s">
        <v>14506</v>
      </c>
      <c r="I4206" t="s">
        <v>160</v>
      </c>
      <c r="J4206" s="28">
        <v>45277</v>
      </c>
      <c r="K4206" s="28"/>
      <c r="M4206">
        <v>0</v>
      </c>
      <c r="N4206">
        <v>1</v>
      </c>
      <c r="O4206">
        <v>22</v>
      </c>
      <c r="P4206" t="s">
        <v>14550</v>
      </c>
      <c r="Q4206">
        <f t="shared" si="65"/>
        <v>5509</v>
      </c>
      <c r="R4206" t="str">
        <f>IF(COUNTIF($A$2:A4206,A4206)=1,Q4206,"")</f>
        <v/>
      </c>
    </row>
    <row r="4207" spans="1:18">
      <c r="A4207" t="s">
        <v>17650</v>
      </c>
      <c r="B4207" t="s">
        <v>1536</v>
      </c>
      <c r="C4207" t="s">
        <v>14676</v>
      </c>
      <c r="D4207" t="s">
        <v>60</v>
      </c>
      <c r="E4207" t="s">
        <v>14509</v>
      </c>
      <c r="F4207" t="s">
        <v>17651</v>
      </c>
      <c r="G4207" t="s">
        <v>90</v>
      </c>
      <c r="H4207" t="s">
        <v>15333</v>
      </c>
      <c r="I4207" t="s">
        <v>305</v>
      </c>
      <c r="J4207" s="28">
        <v>45266</v>
      </c>
      <c r="K4207" s="28"/>
      <c r="M4207">
        <v>0</v>
      </c>
      <c r="N4207">
        <v>1</v>
      </c>
      <c r="O4207">
        <v>29.6</v>
      </c>
      <c r="P4207" t="s">
        <v>14550</v>
      </c>
      <c r="Q4207">
        <f t="shared" si="65"/>
        <v>6323</v>
      </c>
      <c r="R4207" t="str">
        <f>IF(COUNTIF($A$2:A4207,A4207)=1,Q4207,"")</f>
        <v/>
      </c>
    </row>
    <row r="4208" spans="1:18">
      <c r="A4208" t="s">
        <v>11073</v>
      </c>
      <c r="B4208" t="s">
        <v>4523</v>
      </c>
      <c r="C4208" t="s">
        <v>14733</v>
      </c>
      <c r="D4208" t="s">
        <v>100</v>
      </c>
      <c r="E4208" t="s">
        <v>14558</v>
      </c>
      <c r="F4208" t="s">
        <v>14734</v>
      </c>
      <c r="G4208" t="s">
        <v>53</v>
      </c>
      <c r="H4208" t="s">
        <v>14540</v>
      </c>
      <c r="I4208" t="s">
        <v>2443</v>
      </c>
      <c r="J4208" s="28">
        <v>44821</v>
      </c>
      <c r="K4208" s="28">
        <v>44920</v>
      </c>
      <c r="L4208">
        <v>139</v>
      </c>
      <c r="M4208">
        <v>0</v>
      </c>
      <c r="N4208">
        <v>1</v>
      </c>
      <c r="O4208">
        <v>26.7</v>
      </c>
      <c r="P4208" t="s">
        <v>14524</v>
      </c>
      <c r="Q4208">
        <f t="shared" si="65"/>
        <v>7502</v>
      </c>
      <c r="R4208" t="str">
        <f>IF(COUNTIF($A$2:A4208,A4208)=1,Q4208,"")</f>
        <v/>
      </c>
    </row>
    <row r="4209" spans="1:20">
      <c r="A4209" t="s">
        <v>15758</v>
      </c>
      <c r="B4209" t="s">
        <v>2101</v>
      </c>
      <c r="C4209" t="s">
        <v>15759</v>
      </c>
      <c r="D4209" t="s">
        <v>73</v>
      </c>
      <c r="E4209" t="s">
        <v>14522</v>
      </c>
      <c r="F4209" t="s">
        <v>15760</v>
      </c>
      <c r="G4209" t="s">
        <v>74</v>
      </c>
      <c r="H4209" t="s">
        <v>14568</v>
      </c>
      <c r="I4209" t="s">
        <v>846</v>
      </c>
      <c r="J4209" s="28">
        <v>45137</v>
      </c>
      <c r="K4209" s="28"/>
      <c r="M4209">
        <v>0</v>
      </c>
      <c r="N4209">
        <v>1</v>
      </c>
      <c r="O4209">
        <v>2.2000000000000002</v>
      </c>
      <c r="P4209" t="s">
        <v>14516</v>
      </c>
      <c r="Q4209">
        <f t="shared" si="65"/>
        <v>28000</v>
      </c>
      <c r="R4209" t="str">
        <f>IF(COUNTIF($A$2:A4209,A4209)=1,Q4209,"")</f>
        <v/>
      </c>
    </row>
    <row r="4210" spans="1:20">
      <c r="A4210" t="s">
        <v>20238</v>
      </c>
      <c r="B4210" t="s">
        <v>5030</v>
      </c>
      <c r="C4210" t="s">
        <v>14986</v>
      </c>
      <c r="D4210" t="s">
        <v>60</v>
      </c>
      <c r="E4210" t="s">
        <v>14509</v>
      </c>
      <c r="F4210" t="s">
        <v>20239</v>
      </c>
      <c r="G4210" t="s">
        <v>14519</v>
      </c>
      <c r="H4210" t="s">
        <v>14530</v>
      </c>
      <c r="I4210" t="s">
        <v>1039</v>
      </c>
      <c r="J4210" s="28">
        <v>45003</v>
      </c>
      <c r="K4210" s="28"/>
      <c r="M4210">
        <v>0</v>
      </c>
      <c r="N4210">
        <v>1</v>
      </c>
      <c r="O4210">
        <v>28</v>
      </c>
      <c r="P4210" t="s">
        <v>14512</v>
      </c>
      <c r="Q4210">
        <f t="shared" si="65"/>
        <v>7016</v>
      </c>
      <c r="R4210" t="str">
        <f>IF(COUNTIF($A$2:A4210,A4210)=1,Q4210,"")</f>
        <v/>
      </c>
    </row>
    <row r="4211" spans="1:20">
      <c r="A4211" t="s">
        <v>12230</v>
      </c>
      <c r="B4211" t="s">
        <v>1719</v>
      </c>
      <c r="C4211" t="s">
        <v>3098</v>
      </c>
      <c r="D4211" t="s">
        <v>100</v>
      </c>
      <c r="E4211" t="s">
        <v>14522</v>
      </c>
      <c r="F4211" t="s">
        <v>15543</v>
      </c>
      <c r="G4211" t="s">
        <v>90</v>
      </c>
      <c r="H4211" t="s">
        <v>14619</v>
      </c>
      <c r="I4211" t="s">
        <v>1778</v>
      </c>
      <c r="J4211" s="28">
        <v>45524</v>
      </c>
      <c r="K4211" s="28"/>
      <c r="M4211">
        <v>0</v>
      </c>
      <c r="N4211">
        <v>1</v>
      </c>
      <c r="O4211">
        <v>29.1</v>
      </c>
      <c r="P4211" t="s">
        <v>14550</v>
      </c>
      <c r="Q4211">
        <f t="shared" si="65"/>
        <v>7228</v>
      </c>
      <c r="R4211" t="str">
        <f>IF(COUNTIF($A$2:A4211,A4211)=1,Q4211,"")</f>
        <v/>
      </c>
    </row>
    <row r="4212" spans="1:20">
      <c r="A4212" t="s">
        <v>16150</v>
      </c>
      <c r="B4212" t="s">
        <v>596</v>
      </c>
      <c r="C4212" t="s">
        <v>3098</v>
      </c>
      <c r="D4212" t="s">
        <v>73</v>
      </c>
      <c r="E4212" t="s">
        <v>14504</v>
      </c>
      <c r="F4212" t="s">
        <v>16151</v>
      </c>
      <c r="G4212" t="s">
        <v>133</v>
      </c>
      <c r="H4212" t="s">
        <v>14639</v>
      </c>
      <c r="I4212" t="s">
        <v>4879</v>
      </c>
      <c r="J4212" s="28">
        <v>44822</v>
      </c>
      <c r="K4212" s="28"/>
      <c r="M4212">
        <v>0</v>
      </c>
      <c r="N4212">
        <v>1</v>
      </c>
      <c r="P4212" t="s">
        <v>14507</v>
      </c>
      <c r="Q4212">
        <f t="shared" si="65"/>
        <v>16650</v>
      </c>
      <c r="R4212" t="str">
        <f>IF(COUNTIF($A$2:A4212,A4212)=1,Q4212,"")</f>
        <v/>
      </c>
    </row>
    <row r="4213" spans="1:20">
      <c r="A4213" t="s">
        <v>5280</v>
      </c>
      <c r="B4213" t="s">
        <v>1786</v>
      </c>
      <c r="C4213" t="s">
        <v>15212</v>
      </c>
      <c r="D4213" t="s">
        <v>60</v>
      </c>
      <c r="E4213" t="s">
        <v>14509</v>
      </c>
      <c r="F4213" t="s">
        <v>15164</v>
      </c>
      <c r="G4213" t="s">
        <v>80</v>
      </c>
      <c r="H4213" t="s">
        <v>15213</v>
      </c>
      <c r="I4213" t="s">
        <v>508</v>
      </c>
      <c r="J4213" s="28">
        <v>45116</v>
      </c>
      <c r="K4213" s="28"/>
      <c r="M4213">
        <v>0</v>
      </c>
      <c r="N4213">
        <v>1</v>
      </c>
      <c r="O4213">
        <v>33.200000000000003</v>
      </c>
      <c r="P4213" t="s">
        <v>14516</v>
      </c>
      <c r="Q4213">
        <f t="shared" si="65"/>
        <v>9000</v>
      </c>
      <c r="R4213" t="str">
        <f>IF(COUNTIF($A$2:A4213,A4213)=1,Q4213,"")</f>
        <v/>
      </c>
    </row>
    <row r="4214" spans="1:20">
      <c r="A4214" t="s">
        <v>19383</v>
      </c>
      <c r="B4214" t="s">
        <v>435</v>
      </c>
      <c r="C4214" t="s">
        <v>16086</v>
      </c>
      <c r="D4214" t="s">
        <v>100</v>
      </c>
      <c r="E4214" t="s">
        <v>14517</v>
      </c>
      <c r="F4214" t="s">
        <v>19384</v>
      </c>
      <c r="G4214" t="s">
        <v>14588</v>
      </c>
      <c r="H4214" t="s">
        <v>14553</v>
      </c>
      <c r="I4214" t="s">
        <v>1324</v>
      </c>
      <c r="J4214" s="28">
        <v>45432</v>
      </c>
      <c r="K4214" s="28"/>
      <c r="M4214">
        <v>0</v>
      </c>
      <c r="N4214">
        <v>1</v>
      </c>
      <c r="O4214">
        <v>0.7</v>
      </c>
      <c r="P4214" t="s">
        <v>14516</v>
      </c>
      <c r="Q4214">
        <f t="shared" si="65"/>
        <v>2362</v>
      </c>
      <c r="R4214" t="str">
        <f>IF(COUNTIF($A$2:A4214,A4214)=1,Q4214,"")</f>
        <v/>
      </c>
    </row>
    <row r="4215" spans="1:20">
      <c r="A4215" t="s">
        <v>3568</v>
      </c>
      <c r="B4215" t="s">
        <v>4587</v>
      </c>
      <c r="C4215" t="s">
        <v>3098</v>
      </c>
      <c r="D4215" t="s">
        <v>119</v>
      </c>
      <c r="E4215" t="s">
        <v>14504</v>
      </c>
      <c r="F4215" t="s">
        <v>18713</v>
      </c>
      <c r="G4215" t="s">
        <v>53</v>
      </c>
      <c r="H4215" t="s">
        <v>14598</v>
      </c>
      <c r="I4215" t="s">
        <v>2043</v>
      </c>
      <c r="J4215" s="28">
        <v>45120</v>
      </c>
      <c r="K4215" s="28"/>
      <c r="M4215">
        <v>0</v>
      </c>
      <c r="N4215">
        <v>1</v>
      </c>
      <c r="O4215">
        <v>12</v>
      </c>
      <c r="P4215" t="s">
        <v>14516</v>
      </c>
      <c r="Q4215">
        <f t="shared" si="65"/>
        <v>9256</v>
      </c>
      <c r="R4215" t="str">
        <f>IF(COUNTIF($A$2:A4215,A4215)=1,Q4215,"")</f>
        <v/>
      </c>
    </row>
    <row r="4216" spans="1:20">
      <c r="A4216" t="s">
        <v>20618</v>
      </c>
      <c r="B4216" t="s">
        <v>285</v>
      </c>
      <c r="C4216" t="s">
        <v>15431</v>
      </c>
      <c r="D4216" t="s">
        <v>52</v>
      </c>
      <c r="E4216" t="s">
        <v>14543</v>
      </c>
      <c r="F4216" t="s">
        <v>20619</v>
      </c>
      <c r="G4216" t="s">
        <v>133</v>
      </c>
      <c r="H4216" t="s">
        <v>15358</v>
      </c>
      <c r="I4216" t="s">
        <v>1688</v>
      </c>
      <c r="J4216" s="28"/>
      <c r="K4216" s="28">
        <v>45366</v>
      </c>
      <c r="L4216">
        <v>21</v>
      </c>
      <c r="M4216">
        <v>0</v>
      </c>
      <c r="N4216">
        <v>1</v>
      </c>
      <c r="O4216">
        <v>2</v>
      </c>
      <c r="P4216" t="s">
        <v>14550</v>
      </c>
      <c r="Q4216">
        <f t="shared" si="65"/>
        <v>59263</v>
      </c>
      <c r="R4216" t="str">
        <f>IF(COUNTIF($A$2:A4216,A4216)=1,Q4216,"")</f>
        <v/>
      </c>
    </row>
    <row r="4217" spans="1:20">
      <c r="A4217" t="s">
        <v>17090</v>
      </c>
      <c r="B4217" t="s">
        <v>1323</v>
      </c>
      <c r="C4217" t="s">
        <v>14733</v>
      </c>
      <c r="D4217" t="s">
        <v>119</v>
      </c>
      <c r="E4217" t="s">
        <v>14509</v>
      </c>
      <c r="F4217" t="s">
        <v>17091</v>
      </c>
      <c r="G4217" t="s">
        <v>90</v>
      </c>
      <c r="H4217" t="s">
        <v>14553</v>
      </c>
      <c r="I4217" t="s">
        <v>14079</v>
      </c>
      <c r="J4217" s="28">
        <v>45110</v>
      </c>
      <c r="K4217" s="28"/>
      <c r="M4217">
        <v>0</v>
      </c>
      <c r="N4217">
        <v>1</v>
      </c>
      <c r="P4217" t="s">
        <v>14512</v>
      </c>
      <c r="Q4217">
        <f t="shared" si="65"/>
        <v>3367</v>
      </c>
      <c r="R4217" t="str">
        <f>IF(COUNTIF($A$2:A4217,A4217)=1,Q4217,"")</f>
        <v/>
      </c>
    </row>
    <row r="4218" spans="1:20">
      <c r="A4218" t="s">
        <v>18919</v>
      </c>
      <c r="B4218" t="s">
        <v>1301</v>
      </c>
      <c r="C4218" t="s">
        <v>14760</v>
      </c>
      <c r="D4218" t="s">
        <v>52</v>
      </c>
      <c r="E4218" t="s">
        <v>14590</v>
      </c>
      <c r="F4218" t="s">
        <v>18920</v>
      </c>
      <c r="G4218" t="s">
        <v>14519</v>
      </c>
      <c r="H4218" t="s">
        <v>14630</v>
      </c>
      <c r="I4218" t="s">
        <v>8592</v>
      </c>
      <c r="J4218" s="28">
        <v>44697</v>
      </c>
      <c r="K4218" s="28"/>
      <c r="M4218">
        <v>0</v>
      </c>
      <c r="N4218">
        <v>1</v>
      </c>
      <c r="O4218">
        <v>22.9</v>
      </c>
      <c r="P4218" t="s">
        <v>14512</v>
      </c>
      <c r="Q4218">
        <f t="shared" si="65"/>
        <v>88945</v>
      </c>
      <c r="R4218" t="str">
        <f>IF(COUNTIF($A$2:A4218,A4218)=1,Q4218,"")</f>
        <v/>
      </c>
    </row>
    <row r="4219" spans="1:20">
      <c r="A4219" t="s">
        <v>16525</v>
      </c>
      <c r="B4219" t="s">
        <v>8048</v>
      </c>
      <c r="C4219" t="s">
        <v>15665</v>
      </c>
      <c r="D4219" t="s">
        <v>119</v>
      </c>
      <c r="E4219" t="s">
        <v>14558</v>
      </c>
      <c r="F4219" t="s">
        <v>16526</v>
      </c>
      <c r="G4219" t="s">
        <v>133</v>
      </c>
      <c r="H4219" t="s">
        <v>14537</v>
      </c>
      <c r="I4219" t="s">
        <v>2505</v>
      </c>
      <c r="J4219" s="28">
        <v>44821</v>
      </c>
      <c r="K4219" s="28">
        <v>44837</v>
      </c>
      <c r="L4219">
        <v>63</v>
      </c>
      <c r="M4219">
        <v>0</v>
      </c>
      <c r="N4219">
        <v>1</v>
      </c>
      <c r="O4219">
        <v>31.7</v>
      </c>
      <c r="P4219" t="s">
        <v>14507</v>
      </c>
      <c r="Q4219">
        <f t="shared" si="65"/>
        <v>4446</v>
      </c>
      <c r="R4219" t="str">
        <f>IF(COUNTIF($A$2:A4219,A4219)=1,Q4219,"")</f>
        <v/>
      </c>
    </row>
    <row r="4220" spans="1:20">
      <c r="A4220" t="s">
        <v>4303</v>
      </c>
      <c r="B4220" t="s">
        <v>4806</v>
      </c>
      <c r="C4220" t="s">
        <v>16183</v>
      </c>
      <c r="D4220" t="s">
        <v>52</v>
      </c>
      <c r="E4220" t="s">
        <v>14509</v>
      </c>
      <c r="F4220" t="s">
        <v>17806</v>
      </c>
      <c r="G4220" t="s">
        <v>90</v>
      </c>
      <c r="H4220" t="s">
        <v>14537</v>
      </c>
      <c r="I4220" t="s">
        <v>3853</v>
      </c>
      <c r="J4220" s="28">
        <v>44792</v>
      </c>
      <c r="K4220" s="28"/>
      <c r="M4220">
        <v>0</v>
      </c>
      <c r="N4220">
        <v>1</v>
      </c>
      <c r="O4220">
        <v>21.3</v>
      </c>
      <c r="P4220" t="s">
        <v>14516</v>
      </c>
      <c r="Q4220">
        <f t="shared" si="65"/>
        <v>169926</v>
      </c>
      <c r="R4220" t="str">
        <f>IF(COUNTIF($A$2:A4220,A4220)=1,Q4220,"")</f>
        <v/>
      </c>
    </row>
    <row r="4221" spans="1:20">
      <c r="A4221" t="s">
        <v>20110</v>
      </c>
      <c r="B4221" t="s">
        <v>2664</v>
      </c>
      <c r="C4221" t="s">
        <v>3098</v>
      </c>
      <c r="D4221" t="s">
        <v>73</v>
      </c>
      <c r="E4221" t="s">
        <v>14504</v>
      </c>
      <c r="F4221" t="s">
        <v>20111</v>
      </c>
      <c r="G4221" t="s">
        <v>14588</v>
      </c>
      <c r="H4221" t="s">
        <v>14527</v>
      </c>
      <c r="I4221" t="s">
        <v>1024</v>
      </c>
      <c r="J4221" s="28">
        <v>44836</v>
      </c>
      <c r="K4221" s="28"/>
      <c r="M4221">
        <v>0</v>
      </c>
      <c r="N4221">
        <v>1</v>
      </c>
      <c r="O4221">
        <v>11.7</v>
      </c>
      <c r="P4221" t="s">
        <v>14507</v>
      </c>
      <c r="Q4221">
        <f t="shared" si="65"/>
        <v>12698</v>
      </c>
      <c r="R4221" t="str">
        <f>IF(COUNTIF($A$2:A4221,A4221)=1,Q4221,"")</f>
        <v/>
      </c>
    </row>
    <row r="4222" spans="1:20">
      <c r="A4222" t="s">
        <v>12254</v>
      </c>
      <c r="B4222" t="s">
        <v>4887</v>
      </c>
      <c r="C4222" t="s">
        <v>14930</v>
      </c>
      <c r="D4222" t="s">
        <v>60</v>
      </c>
      <c r="E4222" t="s">
        <v>14517</v>
      </c>
      <c r="F4222" t="s">
        <v>16568</v>
      </c>
      <c r="G4222" t="s">
        <v>53</v>
      </c>
      <c r="H4222" t="s">
        <v>14560</v>
      </c>
      <c r="I4222" t="s">
        <v>1335</v>
      </c>
      <c r="J4222" s="28">
        <v>45586</v>
      </c>
      <c r="K4222" s="28"/>
      <c r="M4222">
        <v>0</v>
      </c>
      <c r="N4222">
        <v>1</v>
      </c>
      <c r="O4222">
        <v>3.5</v>
      </c>
      <c r="P4222" t="s">
        <v>14516</v>
      </c>
      <c r="Q4222">
        <f t="shared" si="65"/>
        <v>19977</v>
      </c>
      <c r="R4222" t="str">
        <f>IF(COUNTIF($A$2:A4222,A4222)=1,Q4222,"")</f>
        <v/>
      </c>
    </row>
    <row r="4223" spans="1:20">
      <c r="A4223" t="s">
        <v>10684</v>
      </c>
      <c r="B4223" t="s">
        <v>6784</v>
      </c>
      <c r="C4223" t="s">
        <v>16819</v>
      </c>
      <c r="D4223" t="s">
        <v>119</v>
      </c>
      <c r="E4223" t="s">
        <v>14543</v>
      </c>
      <c r="F4223" t="s">
        <v>15164</v>
      </c>
      <c r="G4223" t="s">
        <v>133</v>
      </c>
      <c r="H4223" t="s">
        <v>14635</v>
      </c>
      <c r="I4223" t="s">
        <v>3813</v>
      </c>
      <c r="J4223" s="28">
        <v>45044</v>
      </c>
      <c r="K4223" s="28">
        <v>45137</v>
      </c>
      <c r="L4223">
        <v>168</v>
      </c>
      <c r="M4223">
        <v>1</v>
      </c>
      <c r="N4223">
        <v>4</v>
      </c>
      <c r="O4223">
        <v>28.5</v>
      </c>
      <c r="P4223" t="s">
        <v>14550</v>
      </c>
      <c r="Q4223">
        <f t="shared" si="65"/>
        <v>9000</v>
      </c>
      <c r="R4223" t="str">
        <f>IF(COUNTIF($A$2:A4223,A4223)=1,Q4223,"")</f>
        <v/>
      </c>
      <c r="T4223">
        <f>COUNT(R:R)</f>
        <v>4200</v>
      </c>
    </row>
    <row r="4224" spans="1:20">
      <c r="A4224" t="s">
        <v>10226</v>
      </c>
      <c r="B4224" t="s">
        <v>2921</v>
      </c>
      <c r="C4224" t="s">
        <v>3098</v>
      </c>
      <c r="D4224" t="s">
        <v>60</v>
      </c>
      <c r="E4224" t="s">
        <v>14543</v>
      </c>
      <c r="F4224" t="s">
        <v>20455</v>
      </c>
      <c r="G4224" t="s">
        <v>133</v>
      </c>
      <c r="H4224" t="s">
        <v>14803</v>
      </c>
      <c r="I4224" t="s">
        <v>675</v>
      </c>
      <c r="J4224" s="28">
        <v>45573</v>
      </c>
      <c r="K4224" s="28">
        <v>45631</v>
      </c>
      <c r="L4224">
        <v>198</v>
      </c>
      <c r="M4224">
        <v>0</v>
      </c>
      <c r="N4224">
        <v>1</v>
      </c>
      <c r="O4224">
        <v>6.7</v>
      </c>
      <c r="P4224" t="s">
        <v>14507</v>
      </c>
      <c r="Q4224">
        <f t="shared" si="65"/>
        <v>21725</v>
      </c>
      <c r="R4224" t="str">
        <f>IF(COUNTIF($A$2:A4224,A4224)=1,Q4224,"")</f>
        <v/>
      </c>
    </row>
    <row r="4225" spans="1:18">
      <c r="A4225" t="s">
        <v>14076</v>
      </c>
      <c r="B4225" t="s">
        <v>3820</v>
      </c>
      <c r="C4225" t="s">
        <v>15314</v>
      </c>
      <c r="D4225" t="s">
        <v>60</v>
      </c>
      <c r="E4225" t="s">
        <v>14517</v>
      </c>
      <c r="F4225" t="s">
        <v>18800</v>
      </c>
      <c r="G4225" t="s">
        <v>53</v>
      </c>
      <c r="H4225" t="s">
        <v>14682</v>
      </c>
      <c r="I4225" t="s">
        <v>1129</v>
      </c>
      <c r="J4225" s="28">
        <v>44718</v>
      </c>
      <c r="K4225" s="28"/>
      <c r="M4225">
        <v>0</v>
      </c>
      <c r="N4225">
        <v>1</v>
      </c>
      <c r="O4225">
        <v>6.7</v>
      </c>
      <c r="P4225" t="s">
        <v>14524</v>
      </c>
      <c r="Q4225">
        <f t="shared" si="65"/>
        <v>10593</v>
      </c>
      <c r="R4225" t="str">
        <f>IF(COUNTIF($A$2:A4225,A4225)=1,Q4225,"")</f>
        <v/>
      </c>
    </row>
    <row r="4226" spans="1:18">
      <c r="A4226" t="s">
        <v>7191</v>
      </c>
      <c r="B4226" t="s">
        <v>5638</v>
      </c>
      <c r="C4226" t="s">
        <v>3098</v>
      </c>
      <c r="D4226" t="s">
        <v>60</v>
      </c>
      <c r="E4226" t="s">
        <v>14522</v>
      </c>
      <c r="F4226" t="s">
        <v>20595</v>
      </c>
      <c r="G4226" t="s">
        <v>133</v>
      </c>
      <c r="H4226" t="s">
        <v>14568</v>
      </c>
      <c r="I4226" t="s">
        <v>5705</v>
      </c>
      <c r="J4226" s="28">
        <v>45362</v>
      </c>
      <c r="K4226" s="28"/>
      <c r="M4226">
        <v>0</v>
      </c>
      <c r="N4226">
        <v>1</v>
      </c>
      <c r="O4226">
        <v>30.7</v>
      </c>
      <c r="P4226" t="s">
        <v>14524</v>
      </c>
      <c r="Q4226">
        <f t="shared" si="65"/>
        <v>13409</v>
      </c>
      <c r="R4226" t="str">
        <f>IF(COUNTIF($A$2:A4226,A4226)=1,Q4226,"")</f>
        <v/>
      </c>
    </row>
    <row r="4227" spans="1:18">
      <c r="J4227" s="28"/>
      <c r="K4227" s="28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13476-C081-466A-ABC8-B2C3FB802816}">
  <dimension ref="A1:O1521"/>
  <sheetViews>
    <sheetView topLeftCell="J1" workbookViewId="0">
      <selection activeCell="N7" sqref="N7"/>
    </sheetView>
  </sheetViews>
  <sheetFormatPr defaultRowHeight="14.4"/>
  <cols>
    <col min="1" max="1" width="14.109375" bestFit="1" customWidth="1"/>
    <col min="2" max="2" width="36.44140625" bestFit="1" customWidth="1"/>
    <col min="3" max="3" width="20.21875" bestFit="1" customWidth="1"/>
    <col min="4" max="4" width="15.6640625" bestFit="1" customWidth="1"/>
    <col min="5" max="5" width="15.5546875" bestFit="1" customWidth="1"/>
    <col min="6" max="6" width="12.88671875" bestFit="1" customWidth="1"/>
    <col min="7" max="7" width="18.21875" bestFit="1" customWidth="1"/>
    <col min="8" max="8" width="16.6640625" bestFit="1" customWidth="1"/>
    <col min="9" max="9" width="11.77734375" bestFit="1" customWidth="1"/>
    <col min="10" max="10" width="12.33203125" bestFit="1" customWidth="1"/>
    <col min="11" max="11" width="17.5546875" bestFit="1" customWidth="1"/>
    <col min="12" max="12" width="16.6640625" bestFit="1" customWidth="1"/>
    <col min="13" max="13" width="18.109375" bestFit="1" customWidth="1"/>
    <col min="14" max="14" width="17.109375" bestFit="1" customWidth="1"/>
    <col min="15" max="15" width="17.44140625" bestFit="1" customWidth="1"/>
  </cols>
  <sheetData>
    <row r="1" spans="1:15">
      <c r="A1" t="s">
        <v>29</v>
      </c>
      <c r="B1" t="s">
        <v>21552</v>
      </c>
      <c r="C1" t="s">
        <v>21553</v>
      </c>
      <c r="D1" t="s">
        <v>21554</v>
      </c>
      <c r="E1" t="s">
        <v>21555</v>
      </c>
      <c r="F1" t="s">
        <v>14503</v>
      </c>
      <c r="G1" t="s">
        <v>21556</v>
      </c>
      <c r="H1" t="s">
        <v>21557</v>
      </c>
      <c r="I1" t="s">
        <v>34</v>
      </c>
      <c r="J1" t="s">
        <v>21558</v>
      </c>
      <c r="K1" t="s">
        <v>21559</v>
      </c>
      <c r="L1" t="s">
        <v>21560</v>
      </c>
      <c r="M1" t="s">
        <v>21561</v>
      </c>
      <c r="N1" t="s">
        <v>21562</v>
      </c>
      <c r="O1" t="s">
        <v>23127</v>
      </c>
    </row>
    <row r="2" spans="1:15">
      <c r="A2" t="s">
        <v>395</v>
      </c>
      <c r="B2" t="s">
        <v>21563</v>
      </c>
      <c r="C2" t="s">
        <v>21564</v>
      </c>
      <c r="D2" t="s">
        <v>21565</v>
      </c>
      <c r="E2" t="s">
        <v>20736</v>
      </c>
      <c r="F2" t="s">
        <v>14512</v>
      </c>
      <c r="G2" t="s">
        <v>1049</v>
      </c>
      <c r="H2" t="s">
        <v>21566</v>
      </c>
      <c r="I2">
        <v>911.36</v>
      </c>
      <c r="J2">
        <v>8</v>
      </c>
      <c r="K2" t="s">
        <v>100</v>
      </c>
      <c r="L2" t="s">
        <v>21567</v>
      </c>
      <c r="M2">
        <v>24</v>
      </c>
      <c r="N2">
        <v>1</v>
      </c>
      <c r="O2">
        <f>IF(COUNTIF($A$2:A2,A2)&gt;1,"",--(COUNTIFS(Support_Tickets!$B:$B,A2,Support_Tickets!$P:$P,"&gt;="&amp;G2,Support_Tickets!$P:$P,"&lt;="&amp;G2+90,Support_Tickets!$K:$K,"No")&gt;0))</f>
        <v>0</v>
      </c>
    </row>
    <row r="3" spans="1:15">
      <c r="A3" t="s">
        <v>7815</v>
      </c>
      <c r="B3" t="s">
        <v>21568</v>
      </c>
      <c r="C3" t="s">
        <v>21569</v>
      </c>
      <c r="D3" t="s">
        <v>21570</v>
      </c>
      <c r="E3" t="s">
        <v>20740</v>
      </c>
      <c r="F3" t="s">
        <v>14512</v>
      </c>
      <c r="G3" t="s">
        <v>436</v>
      </c>
      <c r="H3" t="s">
        <v>21571</v>
      </c>
      <c r="I3">
        <v>10215.15</v>
      </c>
      <c r="J3">
        <v>9</v>
      </c>
      <c r="K3" t="s">
        <v>73</v>
      </c>
      <c r="L3" t="s">
        <v>21572</v>
      </c>
      <c r="M3">
        <v>24</v>
      </c>
      <c r="N3">
        <v>0</v>
      </c>
      <c r="O3">
        <f>IF(COUNTIF($A$2:A3,A3)&gt;1,"",--(COUNTIFS(Support_Tickets!$B:$B,A3,Support_Tickets!$P:$P,"&gt;="&amp;G3,Support_Tickets!$P:$P,"&lt;="&amp;G3+90,Support_Tickets!$K:$K,"No")&gt;0))</f>
        <v>0</v>
      </c>
    </row>
    <row r="4" spans="1:15">
      <c r="A4" t="s">
        <v>1719</v>
      </c>
      <c r="B4" t="s">
        <v>21573</v>
      </c>
      <c r="C4" t="s">
        <v>21574</v>
      </c>
      <c r="D4" t="s">
        <v>21565</v>
      </c>
      <c r="E4" t="s">
        <v>20736</v>
      </c>
      <c r="F4" t="s">
        <v>14524</v>
      </c>
      <c r="G4" t="s">
        <v>1094</v>
      </c>
      <c r="H4" t="s">
        <v>21571</v>
      </c>
      <c r="I4">
        <v>3723.34</v>
      </c>
      <c r="J4">
        <v>15</v>
      </c>
      <c r="K4" t="s">
        <v>100</v>
      </c>
      <c r="L4" t="s">
        <v>21575</v>
      </c>
      <c r="M4">
        <v>12</v>
      </c>
      <c r="N4">
        <v>0</v>
      </c>
      <c r="O4">
        <f>IF(COUNTIF($A$2:A4,A4)&gt;1,"",--(COUNTIFS(Support_Tickets!$B:$B,A4,Support_Tickets!$P:$P,"&gt;="&amp;G4,Support_Tickets!$P:$P,"&lt;="&amp;G4+90,Support_Tickets!$K:$K,"No")&gt;0))</f>
        <v>0</v>
      </c>
    </row>
    <row r="5" spans="1:15">
      <c r="A5" t="s">
        <v>592</v>
      </c>
      <c r="B5" t="s">
        <v>21576</v>
      </c>
      <c r="C5" t="s">
        <v>21577</v>
      </c>
      <c r="D5" t="s">
        <v>21578</v>
      </c>
      <c r="E5" t="s">
        <v>20736</v>
      </c>
      <c r="F5" t="s">
        <v>14512</v>
      </c>
      <c r="G5" t="s">
        <v>1918</v>
      </c>
      <c r="H5" t="s">
        <v>21571</v>
      </c>
      <c r="I5">
        <v>1352.5</v>
      </c>
      <c r="J5">
        <v>91</v>
      </c>
      <c r="K5" t="s">
        <v>73</v>
      </c>
      <c r="L5" t="s">
        <v>21579</v>
      </c>
      <c r="M5">
        <v>36</v>
      </c>
      <c r="N5">
        <v>0</v>
      </c>
      <c r="O5">
        <f>IF(COUNTIF($A$2:A5,A5)&gt;1,"",--(COUNTIFS(Support_Tickets!$B:$B,A5,Support_Tickets!$P:$P,"&gt;="&amp;G5,Support_Tickets!$P:$P,"&lt;="&amp;G5+90,Support_Tickets!$K:$K,"No")&gt;0))</f>
        <v>0</v>
      </c>
    </row>
    <row r="6" spans="1:15">
      <c r="A6" t="s">
        <v>5764</v>
      </c>
      <c r="B6" t="s">
        <v>21580</v>
      </c>
      <c r="C6" t="s">
        <v>21581</v>
      </c>
      <c r="D6" t="s">
        <v>21570</v>
      </c>
      <c r="E6" t="s">
        <v>20768</v>
      </c>
      <c r="F6" t="s">
        <v>14550</v>
      </c>
      <c r="G6" t="s">
        <v>5740</v>
      </c>
      <c r="H6" t="s">
        <v>21566</v>
      </c>
      <c r="I6">
        <v>598.27</v>
      </c>
      <c r="K6" t="s">
        <v>100</v>
      </c>
      <c r="L6" t="s">
        <v>21582</v>
      </c>
      <c r="M6">
        <v>12</v>
      </c>
      <c r="N6">
        <v>1</v>
      </c>
      <c r="O6">
        <f>IF(COUNTIF($A$2:A6,A6)&gt;1,"",--(COUNTIFS(Support_Tickets!$B:$B,A6,Support_Tickets!$P:$P,"&gt;="&amp;G6,Support_Tickets!$P:$P,"&lt;="&amp;G6+90,Support_Tickets!$K:$K,"No")&gt;0))</f>
        <v>0</v>
      </c>
    </row>
    <row r="7" spans="1:15">
      <c r="A7" t="s">
        <v>5062</v>
      </c>
      <c r="B7" t="s">
        <v>21583</v>
      </c>
      <c r="C7" t="s">
        <v>21574</v>
      </c>
      <c r="D7" t="s">
        <v>21584</v>
      </c>
      <c r="E7" t="s">
        <v>20768</v>
      </c>
      <c r="F7" t="s">
        <v>14512</v>
      </c>
      <c r="G7" t="s">
        <v>527</v>
      </c>
      <c r="H7" t="s">
        <v>21571</v>
      </c>
      <c r="I7">
        <v>500.59</v>
      </c>
      <c r="J7">
        <v>59</v>
      </c>
      <c r="K7" t="s">
        <v>100</v>
      </c>
      <c r="L7" t="s">
        <v>21585</v>
      </c>
      <c r="M7">
        <v>12</v>
      </c>
      <c r="N7">
        <v>0</v>
      </c>
      <c r="O7">
        <f>IF(COUNTIF($A$2:A7,A7)&gt;1,"",--(COUNTIFS(Support_Tickets!$B:$B,A7,Support_Tickets!$P:$P,"&gt;="&amp;G7,Support_Tickets!$P:$P,"&lt;="&amp;G7+90,Support_Tickets!$K:$K,"No")&gt;0))</f>
        <v>1</v>
      </c>
    </row>
    <row r="8" spans="1:15">
      <c r="A8" t="s">
        <v>1020</v>
      </c>
      <c r="B8" t="s">
        <v>21586</v>
      </c>
      <c r="C8" t="s">
        <v>21587</v>
      </c>
      <c r="D8" t="s">
        <v>21570</v>
      </c>
      <c r="E8" t="s">
        <v>20768</v>
      </c>
      <c r="F8" t="s">
        <v>14516</v>
      </c>
      <c r="G8" t="s">
        <v>134</v>
      </c>
      <c r="H8" t="s">
        <v>21588</v>
      </c>
      <c r="I8">
        <v>187.73</v>
      </c>
      <c r="J8">
        <v>40</v>
      </c>
      <c r="K8" t="s">
        <v>100</v>
      </c>
      <c r="L8" t="s">
        <v>21575</v>
      </c>
      <c r="M8">
        <v>36</v>
      </c>
      <c r="N8">
        <v>1</v>
      </c>
      <c r="O8">
        <f>IF(COUNTIF($A$2:A8,A8)&gt;1,"",--(COUNTIFS(Support_Tickets!$B:$B,A8,Support_Tickets!$P:$P,"&gt;="&amp;G8,Support_Tickets!$P:$P,"&lt;="&amp;G8+90,Support_Tickets!$K:$K,"No")&gt;0))</f>
        <v>0</v>
      </c>
    </row>
    <row r="9" spans="1:15">
      <c r="A9" t="s">
        <v>6847</v>
      </c>
      <c r="B9" t="s">
        <v>21589</v>
      </c>
      <c r="C9" t="s">
        <v>21564</v>
      </c>
      <c r="D9" t="s">
        <v>21570</v>
      </c>
      <c r="E9" t="s">
        <v>20740</v>
      </c>
      <c r="F9" t="s">
        <v>14550</v>
      </c>
      <c r="G9" t="s">
        <v>396</v>
      </c>
      <c r="H9" t="s">
        <v>21571</v>
      </c>
      <c r="I9">
        <v>11040.09</v>
      </c>
      <c r="J9">
        <v>7</v>
      </c>
      <c r="K9" t="s">
        <v>52</v>
      </c>
      <c r="L9" t="s">
        <v>21590</v>
      </c>
      <c r="M9">
        <v>12</v>
      </c>
      <c r="N9">
        <v>0</v>
      </c>
      <c r="O9">
        <f>IF(COUNTIF($A$2:A9,A9)&gt;1,"",--(COUNTIFS(Support_Tickets!$B:$B,A9,Support_Tickets!$P:$P,"&gt;="&amp;G9,Support_Tickets!$P:$P,"&lt;="&amp;G9+90,Support_Tickets!$K:$K,"No")&gt;0))</f>
        <v>1</v>
      </c>
    </row>
    <row r="10" spans="1:15">
      <c r="A10" t="s">
        <v>1594</v>
      </c>
      <c r="B10" t="s">
        <v>21591</v>
      </c>
      <c r="C10" t="s">
        <v>21574</v>
      </c>
      <c r="D10" t="s">
        <v>21592</v>
      </c>
      <c r="E10" t="s">
        <v>20736</v>
      </c>
      <c r="F10" t="s">
        <v>14550</v>
      </c>
      <c r="G10" t="s">
        <v>357</v>
      </c>
      <c r="H10" t="s">
        <v>21571</v>
      </c>
      <c r="I10">
        <v>1428.17</v>
      </c>
      <c r="J10">
        <v>70</v>
      </c>
      <c r="K10" t="s">
        <v>100</v>
      </c>
      <c r="L10" t="s">
        <v>21593</v>
      </c>
      <c r="M10">
        <v>12</v>
      </c>
      <c r="N10">
        <v>0</v>
      </c>
      <c r="O10">
        <f>IF(COUNTIF($A$2:A10,A10)&gt;1,"",--(COUNTIFS(Support_Tickets!$B:$B,A10,Support_Tickets!$P:$P,"&gt;="&amp;G10,Support_Tickets!$P:$P,"&lt;="&amp;G10+90,Support_Tickets!$K:$K,"No")&gt;0))</f>
        <v>0</v>
      </c>
    </row>
    <row r="11" spans="1:15">
      <c r="A11" t="s">
        <v>5738</v>
      </c>
      <c r="B11" t="s">
        <v>21594</v>
      </c>
      <c r="C11" t="s">
        <v>21564</v>
      </c>
      <c r="D11" t="s">
        <v>21570</v>
      </c>
      <c r="E11" t="s">
        <v>20740</v>
      </c>
      <c r="F11" t="s">
        <v>14550</v>
      </c>
      <c r="G11" t="s">
        <v>823</v>
      </c>
      <c r="H11" t="s">
        <v>21588</v>
      </c>
      <c r="I11">
        <v>16628.009999999998</v>
      </c>
      <c r="K11" t="s">
        <v>52</v>
      </c>
      <c r="L11" t="s">
        <v>21595</v>
      </c>
      <c r="M11">
        <v>12</v>
      </c>
      <c r="N11">
        <v>1</v>
      </c>
      <c r="O11">
        <f>IF(COUNTIF($A$2:A11,A11)&gt;1,"",--(COUNTIFS(Support_Tickets!$B:$B,A11,Support_Tickets!$P:$P,"&gt;="&amp;G11,Support_Tickets!$P:$P,"&lt;="&amp;G11+90,Support_Tickets!$K:$K,"No")&gt;0))</f>
        <v>0</v>
      </c>
    </row>
    <row r="12" spans="1:15">
      <c r="A12" t="s">
        <v>1539</v>
      </c>
      <c r="B12" t="s">
        <v>21596</v>
      </c>
      <c r="C12" t="s">
        <v>21597</v>
      </c>
      <c r="D12" t="s">
        <v>21592</v>
      </c>
      <c r="E12" t="s">
        <v>20736</v>
      </c>
      <c r="F12" t="s">
        <v>14512</v>
      </c>
      <c r="G12" t="s">
        <v>1194</v>
      </c>
      <c r="H12" t="s">
        <v>21588</v>
      </c>
      <c r="I12">
        <v>896.91</v>
      </c>
      <c r="J12">
        <v>80</v>
      </c>
      <c r="K12" t="s">
        <v>100</v>
      </c>
      <c r="L12" t="s">
        <v>21598</v>
      </c>
      <c r="M12">
        <v>12</v>
      </c>
      <c r="N12">
        <v>1</v>
      </c>
      <c r="O12">
        <f>IF(COUNTIF($A$2:A12,A12)&gt;1,"",--(COUNTIFS(Support_Tickets!$B:$B,A12,Support_Tickets!$P:$P,"&gt;="&amp;G12,Support_Tickets!$P:$P,"&lt;="&amp;G12+90,Support_Tickets!$K:$K,"No")&gt;0))</f>
        <v>0</v>
      </c>
    </row>
    <row r="13" spans="1:15">
      <c r="A13" t="s">
        <v>2472</v>
      </c>
      <c r="B13" t="s">
        <v>21599</v>
      </c>
      <c r="C13" t="s">
        <v>21600</v>
      </c>
      <c r="D13" t="s">
        <v>21592</v>
      </c>
      <c r="E13" t="s">
        <v>20736</v>
      </c>
      <c r="F13" t="s">
        <v>14516</v>
      </c>
      <c r="G13" t="s">
        <v>229</v>
      </c>
      <c r="H13" t="s">
        <v>21571</v>
      </c>
      <c r="I13">
        <v>2129.9899999999998</v>
      </c>
      <c r="J13">
        <v>59</v>
      </c>
      <c r="K13" t="s">
        <v>73</v>
      </c>
      <c r="L13" t="s">
        <v>21579</v>
      </c>
      <c r="M13">
        <v>36</v>
      </c>
      <c r="N13">
        <v>0</v>
      </c>
      <c r="O13">
        <f>IF(COUNTIF($A$2:A13,A13)&gt;1,"",--(COUNTIFS(Support_Tickets!$B:$B,A13,Support_Tickets!$P:$P,"&gt;="&amp;G13,Support_Tickets!$P:$P,"&lt;="&amp;G13+90,Support_Tickets!$K:$K,"No")&gt;0))</f>
        <v>0</v>
      </c>
    </row>
    <row r="14" spans="1:15">
      <c r="A14" t="s">
        <v>1978</v>
      </c>
      <c r="B14" t="s">
        <v>21601</v>
      </c>
      <c r="C14" t="s">
        <v>21602</v>
      </c>
      <c r="D14" t="s">
        <v>21578</v>
      </c>
      <c r="E14" t="s">
        <v>20740</v>
      </c>
      <c r="F14" t="s">
        <v>14512</v>
      </c>
      <c r="G14" t="s">
        <v>886</v>
      </c>
      <c r="H14" t="s">
        <v>21588</v>
      </c>
      <c r="I14">
        <v>8467.6200000000008</v>
      </c>
      <c r="K14" t="s">
        <v>73</v>
      </c>
      <c r="L14" t="s">
        <v>21603</v>
      </c>
      <c r="M14">
        <v>12</v>
      </c>
      <c r="N14">
        <v>1</v>
      </c>
      <c r="O14">
        <f>IF(COUNTIF($A$2:A14,A14)&gt;1,"",--(COUNTIFS(Support_Tickets!$B:$B,A14,Support_Tickets!$P:$P,"&gt;="&amp;G14,Support_Tickets!$P:$P,"&lt;="&amp;G14+90,Support_Tickets!$K:$K,"No")&gt;0))</f>
        <v>0</v>
      </c>
    </row>
    <row r="15" spans="1:15">
      <c r="A15" t="s">
        <v>2032</v>
      </c>
      <c r="B15" t="s">
        <v>21604</v>
      </c>
      <c r="C15" t="s">
        <v>21577</v>
      </c>
      <c r="D15" t="s">
        <v>21578</v>
      </c>
      <c r="E15" t="s">
        <v>20740</v>
      </c>
      <c r="F15" t="s">
        <v>14550</v>
      </c>
      <c r="G15" t="s">
        <v>2289</v>
      </c>
      <c r="H15" t="s">
        <v>21566</v>
      </c>
      <c r="I15">
        <v>6235.8</v>
      </c>
      <c r="J15">
        <v>41</v>
      </c>
      <c r="K15" t="s">
        <v>73</v>
      </c>
      <c r="L15" t="s">
        <v>21605</v>
      </c>
      <c r="M15">
        <v>12</v>
      </c>
      <c r="N15">
        <v>1</v>
      </c>
      <c r="O15">
        <f>IF(COUNTIF($A$2:A15,A15)&gt;1,"",--(COUNTIFS(Support_Tickets!$B:$B,A15,Support_Tickets!$P:$P,"&gt;="&amp;G15,Support_Tickets!$P:$P,"&lt;="&amp;G15+90,Support_Tickets!$K:$K,"No")&gt;0))</f>
        <v>0</v>
      </c>
    </row>
    <row r="16" spans="1:15">
      <c r="A16" t="s">
        <v>7820</v>
      </c>
      <c r="B16" t="s">
        <v>21606</v>
      </c>
      <c r="C16" t="s">
        <v>21607</v>
      </c>
      <c r="D16" t="s">
        <v>21578</v>
      </c>
      <c r="E16" t="s">
        <v>20736</v>
      </c>
      <c r="F16" t="s">
        <v>14516</v>
      </c>
      <c r="G16" t="s">
        <v>379</v>
      </c>
      <c r="H16" t="s">
        <v>21571</v>
      </c>
      <c r="I16">
        <v>3824.74</v>
      </c>
      <c r="J16">
        <v>64</v>
      </c>
      <c r="K16" t="s">
        <v>73</v>
      </c>
      <c r="L16" t="s">
        <v>21605</v>
      </c>
      <c r="M16">
        <v>36</v>
      </c>
      <c r="N16">
        <v>0</v>
      </c>
      <c r="O16">
        <f>IF(COUNTIF($A$2:A16,A16)&gt;1,"",--(COUNTIFS(Support_Tickets!$B:$B,A16,Support_Tickets!$P:$P,"&gt;="&amp;G16,Support_Tickets!$P:$P,"&lt;="&amp;G16+90,Support_Tickets!$K:$K,"No")&gt;0))</f>
        <v>0</v>
      </c>
    </row>
    <row r="17" spans="1:15">
      <c r="A17" t="s">
        <v>13522</v>
      </c>
      <c r="B17" t="s">
        <v>21608</v>
      </c>
      <c r="C17" t="s">
        <v>21569</v>
      </c>
      <c r="D17" t="s">
        <v>21592</v>
      </c>
      <c r="E17" t="s">
        <v>20736</v>
      </c>
      <c r="F17" t="s">
        <v>14516</v>
      </c>
      <c r="G17" t="s">
        <v>2314</v>
      </c>
      <c r="H17" t="s">
        <v>21588</v>
      </c>
      <c r="I17">
        <v>2305.88</v>
      </c>
      <c r="K17" t="s">
        <v>73</v>
      </c>
      <c r="L17" t="s">
        <v>21609</v>
      </c>
      <c r="M17">
        <v>12</v>
      </c>
      <c r="N17">
        <v>1</v>
      </c>
      <c r="O17">
        <f>IF(COUNTIF($A$2:A17,A17)&gt;1,"",--(COUNTIFS(Support_Tickets!$B:$B,A17,Support_Tickets!$P:$P,"&gt;="&amp;G17,Support_Tickets!$P:$P,"&lt;="&amp;G17+90,Support_Tickets!$K:$K,"No")&gt;0))</f>
        <v>0</v>
      </c>
    </row>
    <row r="18" spans="1:15">
      <c r="A18" t="s">
        <v>8862</v>
      </c>
      <c r="B18" t="s">
        <v>21610</v>
      </c>
      <c r="C18" t="s">
        <v>21602</v>
      </c>
      <c r="D18" t="s">
        <v>21578</v>
      </c>
      <c r="E18" t="s">
        <v>20736</v>
      </c>
      <c r="F18" t="s">
        <v>14507</v>
      </c>
      <c r="G18" t="s">
        <v>880</v>
      </c>
      <c r="H18" t="s">
        <v>21588</v>
      </c>
      <c r="I18">
        <v>1422.9</v>
      </c>
      <c r="J18">
        <v>70</v>
      </c>
      <c r="K18" t="s">
        <v>100</v>
      </c>
      <c r="L18" t="s">
        <v>21582</v>
      </c>
      <c r="M18">
        <v>24</v>
      </c>
      <c r="N18">
        <v>1</v>
      </c>
      <c r="O18">
        <f>IF(COUNTIF($A$2:A18,A18)&gt;1,"",--(COUNTIFS(Support_Tickets!$B:$B,A18,Support_Tickets!$P:$P,"&gt;="&amp;G18,Support_Tickets!$P:$P,"&lt;="&amp;G18+90,Support_Tickets!$K:$K,"No")&gt;0))</f>
        <v>1</v>
      </c>
    </row>
    <row r="19" spans="1:15">
      <c r="A19" t="s">
        <v>4308</v>
      </c>
      <c r="B19" t="s">
        <v>21611</v>
      </c>
      <c r="C19" t="s">
        <v>21577</v>
      </c>
      <c r="D19" t="s">
        <v>21570</v>
      </c>
      <c r="E19" t="s">
        <v>20736</v>
      </c>
      <c r="F19" t="s">
        <v>14550</v>
      </c>
      <c r="G19" t="s">
        <v>1264</v>
      </c>
      <c r="H19" t="s">
        <v>21571</v>
      </c>
      <c r="I19">
        <v>1994.23</v>
      </c>
      <c r="J19">
        <v>43</v>
      </c>
      <c r="K19" t="s">
        <v>100</v>
      </c>
      <c r="L19" t="s">
        <v>21612</v>
      </c>
      <c r="M19">
        <v>12</v>
      </c>
      <c r="N19">
        <v>0</v>
      </c>
      <c r="O19">
        <f>IF(COUNTIF($A$2:A19,A19)&gt;1,"",--(COUNTIFS(Support_Tickets!$B:$B,A19,Support_Tickets!$P:$P,"&gt;="&amp;G19,Support_Tickets!$P:$P,"&lt;="&amp;G19+90,Support_Tickets!$K:$K,"No")&gt;0))</f>
        <v>0</v>
      </c>
    </row>
    <row r="20" spans="1:15">
      <c r="A20" t="s">
        <v>1274</v>
      </c>
      <c r="B20" t="s">
        <v>21613</v>
      </c>
      <c r="C20" t="s">
        <v>21600</v>
      </c>
      <c r="D20" t="s">
        <v>21570</v>
      </c>
      <c r="E20" t="s">
        <v>20768</v>
      </c>
      <c r="F20" t="s">
        <v>14524</v>
      </c>
      <c r="G20" t="s">
        <v>21614</v>
      </c>
      <c r="H20" t="s">
        <v>21588</v>
      </c>
      <c r="I20">
        <v>662.78</v>
      </c>
      <c r="J20">
        <v>66</v>
      </c>
      <c r="K20" t="s">
        <v>100</v>
      </c>
      <c r="L20" t="s">
        <v>21579</v>
      </c>
      <c r="M20">
        <v>36</v>
      </c>
      <c r="N20">
        <v>1</v>
      </c>
      <c r="O20">
        <f>IF(COUNTIF($A$2:A20,A20)&gt;1,"",--(COUNTIFS(Support_Tickets!$B:$B,A20,Support_Tickets!$P:$P,"&gt;="&amp;G20,Support_Tickets!$P:$P,"&lt;="&amp;G20+90,Support_Tickets!$K:$K,"No")&gt;0))</f>
        <v>0</v>
      </c>
    </row>
    <row r="21" spans="1:15">
      <c r="A21" t="s">
        <v>3407</v>
      </c>
      <c r="B21" t="s">
        <v>21615</v>
      </c>
      <c r="C21" t="s">
        <v>21600</v>
      </c>
      <c r="D21" t="s">
        <v>21570</v>
      </c>
      <c r="E21" t="s">
        <v>20740</v>
      </c>
      <c r="F21" t="s">
        <v>14507</v>
      </c>
      <c r="G21" t="s">
        <v>4204</v>
      </c>
      <c r="H21" t="s">
        <v>21566</v>
      </c>
      <c r="I21">
        <v>11452.76</v>
      </c>
      <c r="J21">
        <v>90</v>
      </c>
      <c r="K21" t="s">
        <v>73</v>
      </c>
      <c r="L21" t="s">
        <v>21595</v>
      </c>
      <c r="M21">
        <v>24</v>
      </c>
      <c r="N21">
        <v>1</v>
      </c>
      <c r="O21">
        <f>IF(COUNTIF($A$2:A21,A21)&gt;1,"",--(COUNTIFS(Support_Tickets!$B:$B,A21,Support_Tickets!$P:$P,"&gt;="&amp;G21,Support_Tickets!$P:$P,"&lt;="&amp;G21+90,Support_Tickets!$K:$K,"No")&gt;0))</f>
        <v>0</v>
      </c>
    </row>
    <row r="22" spans="1:15">
      <c r="A22" t="s">
        <v>4127</v>
      </c>
      <c r="B22" t="s">
        <v>21616</v>
      </c>
      <c r="C22" t="s">
        <v>21581</v>
      </c>
      <c r="D22" t="s">
        <v>21578</v>
      </c>
      <c r="E22" t="s">
        <v>20768</v>
      </c>
      <c r="F22" t="s">
        <v>14550</v>
      </c>
      <c r="G22" t="s">
        <v>313</v>
      </c>
      <c r="H22" t="s">
        <v>21588</v>
      </c>
      <c r="I22">
        <v>581.63</v>
      </c>
      <c r="K22" t="s">
        <v>100</v>
      </c>
      <c r="L22" t="s">
        <v>21603</v>
      </c>
      <c r="M22">
        <v>36</v>
      </c>
      <c r="N22">
        <v>1</v>
      </c>
      <c r="O22">
        <f>IF(COUNTIF($A$2:A22,A22)&gt;1,"",--(COUNTIFS(Support_Tickets!$B:$B,A22,Support_Tickets!$P:$P,"&gt;="&amp;G22,Support_Tickets!$P:$P,"&lt;="&amp;G22+90,Support_Tickets!$K:$K,"No")&gt;0))</f>
        <v>0</v>
      </c>
    </row>
    <row r="23" spans="1:15">
      <c r="A23" t="s">
        <v>3957</v>
      </c>
      <c r="B23" t="s">
        <v>21617</v>
      </c>
      <c r="C23" t="s">
        <v>21587</v>
      </c>
      <c r="D23" t="s">
        <v>21584</v>
      </c>
      <c r="E23" t="s">
        <v>20768</v>
      </c>
      <c r="F23" t="s">
        <v>14550</v>
      </c>
      <c r="G23" t="s">
        <v>443</v>
      </c>
      <c r="H23" t="s">
        <v>21566</v>
      </c>
      <c r="I23">
        <v>366.13</v>
      </c>
      <c r="J23">
        <v>87</v>
      </c>
      <c r="K23" t="s">
        <v>100</v>
      </c>
      <c r="L23" t="s">
        <v>21605</v>
      </c>
      <c r="M23">
        <v>12</v>
      </c>
      <c r="N23">
        <v>1</v>
      </c>
      <c r="O23">
        <f>IF(COUNTIF($A$2:A23,A23)&gt;1,"",--(COUNTIFS(Support_Tickets!$B:$B,A23,Support_Tickets!$P:$P,"&gt;="&amp;G23,Support_Tickets!$P:$P,"&lt;="&amp;G23+90,Support_Tickets!$K:$K,"No")&gt;0))</f>
        <v>0</v>
      </c>
    </row>
    <row r="24" spans="1:15">
      <c r="A24" t="s">
        <v>1032</v>
      </c>
      <c r="B24" t="s">
        <v>21618</v>
      </c>
      <c r="C24" t="s">
        <v>21600</v>
      </c>
      <c r="D24" t="s">
        <v>21584</v>
      </c>
      <c r="E24" t="s">
        <v>20736</v>
      </c>
      <c r="F24" t="s">
        <v>14516</v>
      </c>
      <c r="G24" t="s">
        <v>2627</v>
      </c>
      <c r="H24" t="s">
        <v>21571</v>
      </c>
      <c r="I24">
        <v>2756.73</v>
      </c>
      <c r="J24">
        <v>60</v>
      </c>
      <c r="K24" t="s">
        <v>73</v>
      </c>
      <c r="L24" t="s">
        <v>21612</v>
      </c>
      <c r="M24">
        <v>36</v>
      </c>
      <c r="N24">
        <v>0</v>
      </c>
      <c r="O24">
        <f>IF(COUNTIF($A$2:A24,A24)&gt;1,"",--(COUNTIFS(Support_Tickets!$B:$B,A24,Support_Tickets!$P:$P,"&gt;="&amp;G24,Support_Tickets!$P:$P,"&lt;="&amp;G24+90,Support_Tickets!$K:$K,"No")&gt;0))</f>
        <v>0</v>
      </c>
    </row>
    <row r="25" spans="1:15">
      <c r="A25" t="s">
        <v>6246</v>
      </c>
      <c r="B25" t="s">
        <v>21619</v>
      </c>
      <c r="C25" t="s">
        <v>21602</v>
      </c>
      <c r="D25" t="s">
        <v>21578</v>
      </c>
      <c r="E25" t="s">
        <v>20740</v>
      </c>
      <c r="F25" t="s">
        <v>14550</v>
      </c>
      <c r="G25" t="s">
        <v>1796</v>
      </c>
      <c r="H25" t="s">
        <v>21571</v>
      </c>
      <c r="I25">
        <v>16769.740000000002</v>
      </c>
      <c r="J25">
        <v>43</v>
      </c>
      <c r="K25" t="s">
        <v>73</v>
      </c>
      <c r="L25" t="s">
        <v>21598</v>
      </c>
      <c r="M25">
        <v>12</v>
      </c>
      <c r="N25">
        <v>0</v>
      </c>
      <c r="O25">
        <f>IF(COUNTIF($A$2:A25,A25)&gt;1,"",--(COUNTIFS(Support_Tickets!$B:$B,A25,Support_Tickets!$P:$P,"&gt;="&amp;G25,Support_Tickets!$P:$P,"&lt;="&amp;G25+90,Support_Tickets!$K:$K,"No")&gt;0))</f>
        <v>0</v>
      </c>
    </row>
    <row r="26" spans="1:15">
      <c r="A26" t="s">
        <v>11274</v>
      </c>
      <c r="B26" t="s">
        <v>21620</v>
      </c>
      <c r="C26" t="s">
        <v>21577</v>
      </c>
      <c r="D26" t="s">
        <v>21570</v>
      </c>
      <c r="E26" t="s">
        <v>20768</v>
      </c>
      <c r="F26" t="s">
        <v>14507</v>
      </c>
      <c r="G26" t="s">
        <v>1068</v>
      </c>
      <c r="H26" t="s">
        <v>21621</v>
      </c>
      <c r="I26">
        <v>639.82000000000005</v>
      </c>
      <c r="J26">
        <v>90</v>
      </c>
      <c r="K26" t="s">
        <v>100</v>
      </c>
      <c r="L26" t="s">
        <v>21579</v>
      </c>
      <c r="M26">
        <v>24</v>
      </c>
      <c r="N26">
        <v>0</v>
      </c>
      <c r="O26">
        <f>IF(COUNTIF($A$2:A26,A26)&gt;1,"",--(COUNTIFS(Support_Tickets!$B:$B,A26,Support_Tickets!$P:$P,"&gt;="&amp;G26,Support_Tickets!$P:$P,"&lt;="&amp;G26+90,Support_Tickets!$K:$K,"No")&gt;0))</f>
        <v>0</v>
      </c>
    </row>
    <row r="27" spans="1:15">
      <c r="A27" t="s">
        <v>2094</v>
      </c>
      <c r="B27" t="s">
        <v>21622</v>
      </c>
      <c r="C27" t="s">
        <v>21577</v>
      </c>
      <c r="D27" t="s">
        <v>21592</v>
      </c>
      <c r="E27" t="s">
        <v>20736</v>
      </c>
      <c r="F27" t="s">
        <v>14524</v>
      </c>
      <c r="G27" t="s">
        <v>2635</v>
      </c>
      <c r="H27" t="s">
        <v>21571</v>
      </c>
      <c r="I27">
        <v>3936.51</v>
      </c>
      <c r="J27">
        <v>44</v>
      </c>
      <c r="K27" t="s">
        <v>73</v>
      </c>
      <c r="L27" t="s">
        <v>21590</v>
      </c>
      <c r="M27">
        <v>12</v>
      </c>
      <c r="N27">
        <v>0</v>
      </c>
      <c r="O27">
        <f>IF(COUNTIF($A$2:A27,A27)&gt;1,"",--(COUNTIFS(Support_Tickets!$B:$B,A27,Support_Tickets!$P:$P,"&gt;="&amp;G27,Support_Tickets!$P:$P,"&lt;="&amp;G27+90,Support_Tickets!$K:$K,"No")&gt;0))</f>
        <v>1</v>
      </c>
    </row>
    <row r="28" spans="1:15">
      <c r="A28" t="s">
        <v>3877</v>
      </c>
      <c r="B28" t="s">
        <v>21623</v>
      </c>
      <c r="C28" t="s">
        <v>21581</v>
      </c>
      <c r="D28" t="s">
        <v>21592</v>
      </c>
      <c r="E28" t="s">
        <v>20740</v>
      </c>
      <c r="F28" t="s">
        <v>14516</v>
      </c>
      <c r="G28" t="s">
        <v>221</v>
      </c>
      <c r="H28" t="s">
        <v>21571</v>
      </c>
      <c r="I28">
        <v>6828.95</v>
      </c>
      <c r="J28">
        <v>68</v>
      </c>
      <c r="K28" t="s">
        <v>73</v>
      </c>
      <c r="L28" t="s">
        <v>21612</v>
      </c>
      <c r="M28">
        <v>12</v>
      </c>
      <c r="N28">
        <v>0</v>
      </c>
      <c r="O28">
        <f>IF(COUNTIF($A$2:A28,A28)&gt;1,"",--(COUNTIFS(Support_Tickets!$B:$B,A28,Support_Tickets!$P:$P,"&gt;="&amp;G28,Support_Tickets!$P:$P,"&lt;="&amp;G28+90,Support_Tickets!$K:$K,"No")&gt;0))</f>
        <v>0</v>
      </c>
    </row>
    <row r="29" spans="1:15">
      <c r="A29" t="s">
        <v>5284</v>
      </c>
      <c r="B29" t="s">
        <v>21624</v>
      </c>
      <c r="C29" t="s">
        <v>21597</v>
      </c>
      <c r="D29" t="s">
        <v>21584</v>
      </c>
      <c r="E29" t="s">
        <v>20740</v>
      </c>
      <c r="F29" t="s">
        <v>14512</v>
      </c>
      <c r="G29" t="s">
        <v>3598</v>
      </c>
      <c r="H29" t="s">
        <v>21571</v>
      </c>
      <c r="I29">
        <v>12931.22</v>
      </c>
      <c r="K29" t="s">
        <v>73</v>
      </c>
      <c r="L29" t="s">
        <v>21598</v>
      </c>
      <c r="M29">
        <v>12</v>
      </c>
      <c r="N29">
        <v>0</v>
      </c>
      <c r="O29">
        <f>IF(COUNTIF($A$2:A29,A29)&gt;1,"",--(COUNTIFS(Support_Tickets!$B:$B,A29,Support_Tickets!$P:$P,"&gt;="&amp;G29,Support_Tickets!$P:$P,"&lt;="&amp;G29+90,Support_Tickets!$K:$K,"No")&gt;0))</f>
        <v>0</v>
      </c>
    </row>
    <row r="30" spans="1:15">
      <c r="A30" t="s">
        <v>1643</v>
      </c>
      <c r="B30" t="s">
        <v>21625</v>
      </c>
      <c r="C30" t="s">
        <v>21564</v>
      </c>
      <c r="D30" t="s">
        <v>21565</v>
      </c>
      <c r="E30" t="s">
        <v>20768</v>
      </c>
      <c r="F30" t="s">
        <v>14550</v>
      </c>
      <c r="G30" t="s">
        <v>4544</v>
      </c>
      <c r="H30" t="s">
        <v>21571</v>
      </c>
      <c r="I30">
        <v>754.52</v>
      </c>
      <c r="J30">
        <v>60</v>
      </c>
      <c r="K30" t="s">
        <v>100</v>
      </c>
      <c r="L30" t="s">
        <v>21590</v>
      </c>
      <c r="M30">
        <v>24</v>
      </c>
      <c r="N30">
        <v>0</v>
      </c>
      <c r="O30">
        <f>IF(COUNTIF($A$2:A30,A30)&gt;1,"",--(COUNTIFS(Support_Tickets!$B:$B,A30,Support_Tickets!$P:$P,"&gt;="&amp;G30,Support_Tickets!$P:$P,"&lt;="&amp;G30+90,Support_Tickets!$K:$K,"No")&gt;0))</f>
        <v>0</v>
      </c>
    </row>
    <row r="31" spans="1:15">
      <c r="A31" t="s">
        <v>4934</v>
      </c>
      <c r="B31" t="s">
        <v>21626</v>
      </c>
      <c r="C31" t="s">
        <v>21569</v>
      </c>
      <c r="D31" t="s">
        <v>21565</v>
      </c>
      <c r="E31" t="s">
        <v>20736</v>
      </c>
      <c r="F31" t="s">
        <v>14550</v>
      </c>
      <c r="G31" t="s">
        <v>2395</v>
      </c>
      <c r="H31" t="s">
        <v>21588</v>
      </c>
      <c r="I31">
        <v>3797.34</v>
      </c>
      <c r="J31">
        <v>22</v>
      </c>
      <c r="K31" t="s">
        <v>73</v>
      </c>
      <c r="L31" t="s">
        <v>21627</v>
      </c>
      <c r="M31">
        <v>24</v>
      </c>
      <c r="N31">
        <v>1</v>
      </c>
      <c r="O31">
        <f>IF(COUNTIF($A$2:A31,A31)&gt;1,"",--(COUNTIFS(Support_Tickets!$B:$B,A31,Support_Tickets!$P:$P,"&gt;="&amp;G31,Support_Tickets!$P:$P,"&lt;="&amp;G31+90,Support_Tickets!$K:$K,"No")&gt;0))</f>
        <v>0</v>
      </c>
    </row>
    <row r="32" spans="1:15">
      <c r="A32" t="s">
        <v>2474</v>
      </c>
      <c r="B32" t="s">
        <v>21628</v>
      </c>
      <c r="C32" t="s">
        <v>21564</v>
      </c>
      <c r="D32" t="s">
        <v>21592</v>
      </c>
      <c r="E32" t="s">
        <v>20768</v>
      </c>
      <c r="F32" t="s">
        <v>14524</v>
      </c>
      <c r="G32" t="s">
        <v>1772</v>
      </c>
      <c r="H32" t="s">
        <v>21588</v>
      </c>
      <c r="I32">
        <v>749.92</v>
      </c>
      <c r="J32">
        <v>42</v>
      </c>
      <c r="K32" t="s">
        <v>100</v>
      </c>
      <c r="L32" t="s">
        <v>21612</v>
      </c>
      <c r="M32">
        <v>36</v>
      </c>
      <c r="N32">
        <v>1</v>
      </c>
      <c r="O32">
        <f>IF(COUNTIF($A$2:A32,A32)&gt;1,"",--(COUNTIFS(Support_Tickets!$B:$B,A32,Support_Tickets!$P:$P,"&gt;="&amp;G32,Support_Tickets!$P:$P,"&lt;="&amp;G32+90,Support_Tickets!$K:$K,"No")&gt;0))</f>
        <v>0</v>
      </c>
    </row>
    <row r="33" spans="1:15">
      <c r="A33" t="s">
        <v>6102</v>
      </c>
      <c r="B33" t="s">
        <v>21629</v>
      </c>
      <c r="C33" t="s">
        <v>21574</v>
      </c>
      <c r="D33" t="s">
        <v>21565</v>
      </c>
      <c r="E33" t="s">
        <v>20768</v>
      </c>
      <c r="F33" t="s">
        <v>14507</v>
      </c>
      <c r="G33" t="s">
        <v>661</v>
      </c>
      <c r="H33" t="s">
        <v>21588</v>
      </c>
      <c r="I33">
        <v>603.02</v>
      </c>
      <c r="J33">
        <v>1</v>
      </c>
      <c r="K33" t="s">
        <v>100</v>
      </c>
      <c r="L33" t="s">
        <v>21605</v>
      </c>
      <c r="M33">
        <v>12</v>
      </c>
      <c r="N33">
        <v>1</v>
      </c>
      <c r="O33">
        <f>IF(COUNTIF($A$2:A33,A33)&gt;1,"",--(COUNTIFS(Support_Tickets!$B:$B,A33,Support_Tickets!$P:$P,"&gt;="&amp;G33,Support_Tickets!$P:$P,"&lt;="&amp;G33+90,Support_Tickets!$K:$K,"No")&gt;0))</f>
        <v>0</v>
      </c>
    </row>
    <row r="34" spans="1:15">
      <c r="A34" t="s">
        <v>659</v>
      </c>
      <c r="B34" t="s">
        <v>21630</v>
      </c>
      <c r="C34" t="s">
        <v>21600</v>
      </c>
      <c r="D34" t="s">
        <v>21578</v>
      </c>
      <c r="E34" t="s">
        <v>20736</v>
      </c>
      <c r="F34" t="s">
        <v>14550</v>
      </c>
      <c r="G34" t="s">
        <v>20068</v>
      </c>
      <c r="H34" t="s">
        <v>21588</v>
      </c>
      <c r="I34">
        <v>1391.3</v>
      </c>
      <c r="J34">
        <v>17</v>
      </c>
      <c r="K34" t="s">
        <v>73</v>
      </c>
      <c r="L34" t="s">
        <v>21595</v>
      </c>
      <c r="M34">
        <v>24</v>
      </c>
      <c r="N34">
        <v>1</v>
      </c>
      <c r="O34">
        <f>IF(COUNTIF($A$2:A34,A34)&gt;1,"",--(COUNTIFS(Support_Tickets!$B:$B,A34,Support_Tickets!$P:$P,"&gt;="&amp;G34,Support_Tickets!$P:$P,"&lt;="&amp;G34+90,Support_Tickets!$K:$K,"No")&gt;0))</f>
        <v>0</v>
      </c>
    </row>
    <row r="35" spans="1:15">
      <c r="A35" t="s">
        <v>4053</v>
      </c>
      <c r="B35" t="s">
        <v>21631</v>
      </c>
      <c r="C35" t="s">
        <v>21587</v>
      </c>
      <c r="D35" t="s">
        <v>21592</v>
      </c>
      <c r="E35" t="s">
        <v>20768</v>
      </c>
      <c r="F35" t="s">
        <v>14507</v>
      </c>
      <c r="G35" t="s">
        <v>657</v>
      </c>
      <c r="H35" t="s">
        <v>21588</v>
      </c>
      <c r="I35">
        <v>283.08999999999997</v>
      </c>
      <c r="J35">
        <v>46</v>
      </c>
      <c r="K35" t="s">
        <v>100</v>
      </c>
      <c r="L35" t="s">
        <v>21632</v>
      </c>
      <c r="M35">
        <v>24</v>
      </c>
      <c r="N35">
        <v>1</v>
      </c>
      <c r="O35">
        <f>IF(COUNTIF($A$2:A35,A35)&gt;1,"",--(COUNTIFS(Support_Tickets!$B:$B,A35,Support_Tickets!$P:$P,"&gt;="&amp;G35,Support_Tickets!$P:$P,"&lt;="&amp;G35+90,Support_Tickets!$K:$K,"No")&gt;0))</f>
        <v>0</v>
      </c>
    </row>
    <row r="36" spans="1:15">
      <c r="A36" t="s">
        <v>2928</v>
      </c>
      <c r="B36" t="s">
        <v>21633</v>
      </c>
      <c r="C36" t="s">
        <v>21600</v>
      </c>
      <c r="D36" t="s">
        <v>21570</v>
      </c>
      <c r="E36" t="s">
        <v>20736</v>
      </c>
      <c r="F36" t="s">
        <v>14507</v>
      </c>
      <c r="G36" t="s">
        <v>18474</v>
      </c>
      <c r="H36" t="s">
        <v>21621</v>
      </c>
      <c r="I36">
        <v>1744.12</v>
      </c>
      <c r="J36">
        <v>78</v>
      </c>
      <c r="K36" t="s">
        <v>73</v>
      </c>
      <c r="L36" t="s">
        <v>21598</v>
      </c>
      <c r="M36">
        <v>12</v>
      </c>
      <c r="N36">
        <v>0</v>
      </c>
      <c r="O36">
        <f>IF(COUNTIF($A$2:A36,A36)&gt;1,"",--(COUNTIFS(Support_Tickets!$B:$B,A36,Support_Tickets!$P:$P,"&gt;="&amp;G36,Support_Tickets!$P:$P,"&lt;="&amp;G36+90,Support_Tickets!$K:$K,"No")&gt;0))</f>
        <v>0</v>
      </c>
    </row>
    <row r="37" spans="1:15">
      <c r="A37" t="s">
        <v>2072</v>
      </c>
      <c r="B37" t="s">
        <v>21634</v>
      </c>
      <c r="C37" t="s">
        <v>21597</v>
      </c>
      <c r="D37" t="s">
        <v>21592</v>
      </c>
      <c r="E37" t="s">
        <v>20736</v>
      </c>
      <c r="F37" t="s">
        <v>14516</v>
      </c>
      <c r="G37" t="s">
        <v>802</v>
      </c>
      <c r="H37" t="s">
        <v>21571</v>
      </c>
      <c r="I37">
        <v>2520.06</v>
      </c>
      <c r="J37">
        <v>85</v>
      </c>
      <c r="K37" t="s">
        <v>73</v>
      </c>
      <c r="L37" t="s">
        <v>21585</v>
      </c>
      <c r="M37">
        <v>36</v>
      </c>
      <c r="N37">
        <v>0</v>
      </c>
      <c r="O37">
        <f>IF(COUNTIF($A$2:A37,A37)&gt;1,"",--(COUNTIFS(Support_Tickets!$B:$B,A37,Support_Tickets!$P:$P,"&gt;="&amp;G37,Support_Tickets!$P:$P,"&lt;="&amp;G37+90,Support_Tickets!$K:$K,"No")&gt;0))</f>
        <v>0</v>
      </c>
    </row>
    <row r="38" spans="1:15">
      <c r="A38" t="s">
        <v>3506</v>
      </c>
      <c r="B38" t="s">
        <v>21635</v>
      </c>
      <c r="C38" t="s">
        <v>21602</v>
      </c>
      <c r="D38" t="s">
        <v>21565</v>
      </c>
      <c r="E38" t="s">
        <v>20768</v>
      </c>
      <c r="F38" t="s">
        <v>14550</v>
      </c>
      <c r="G38" t="s">
        <v>1862</v>
      </c>
      <c r="H38" t="s">
        <v>21571</v>
      </c>
      <c r="I38">
        <v>453.84</v>
      </c>
      <c r="J38">
        <v>73</v>
      </c>
      <c r="K38" t="s">
        <v>100</v>
      </c>
      <c r="L38" t="s">
        <v>21579</v>
      </c>
      <c r="M38">
        <v>36</v>
      </c>
      <c r="N38">
        <v>0</v>
      </c>
      <c r="O38">
        <f>IF(COUNTIF($A$2:A38,A38)&gt;1,"",--(COUNTIFS(Support_Tickets!$B:$B,A38,Support_Tickets!$P:$P,"&gt;="&amp;G38,Support_Tickets!$P:$P,"&lt;="&amp;G38+90,Support_Tickets!$K:$K,"No")&gt;0))</f>
        <v>0</v>
      </c>
    </row>
    <row r="39" spans="1:15">
      <c r="A39" t="s">
        <v>1055</v>
      </c>
      <c r="B39" t="s">
        <v>21636</v>
      </c>
      <c r="C39" t="s">
        <v>21574</v>
      </c>
      <c r="D39" t="s">
        <v>21570</v>
      </c>
      <c r="E39" t="s">
        <v>20736</v>
      </c>
      <c r="F39" t="s">
        <v>14516</v>
      </c>
      <c r="G39" t="s">
        <v>4879</v>
      </c>
      <c r="H39" t="s">
        <v>21571</v>
      </c>
      <c r="I39">
        <v>978.03</v>
      </c>
      <c r="J39">
        <v>16</v>
      </c>
      <c r="K39" t="s">
        <v>100</v>
      </c>
      <c r="L39" t="s">
        <v>21627</v>
      </c>
      <c r="M39">
        <v>36</v>
      </c>
      <c r="N39">
        <v>0</v>
      </c>
      <c r="O39">
        <f>IF(COUNTIF($A$2:A39,A39)&gt;1,"",--(COUNTIFS(Support_Tickets!$B:$B,A39,Support_Tickets!$P:$P,"&gt;="&amp;G39,Support_Tickets!$P:$P,"&lt;="&amp;G39+90,Support_Tickets!$K:$K,"No")&gt;0))</f>
        <v>0</v>
      </c>
    </row>
    <row r="40" spans="1:15">
      <c r="A40" t="s">
        <v>2092</v>
      </c>
      <c r="B40" t="s">
        <v>21637</v>
      </c>
      <c r="C40" t="s">
        <v>21577</v>
      </c>
      <c r="D40" t="s">
        <v>21565</v>
      </c>
      <c r="E40" t="s">
        <v>20768</v>
      </c>
      <c r="F40" t="s">
        <v>14516</v>
      </c>
      <c r="G40" t="s">
        <v>121</v>
      </c>
      <c r="H40" t="s">
        <v>21566</v>
      </c>
      <c r="I40">
        <v>504.82</v>
      </c>
      <c r="J40">
        <v>5</v>
      </c>
      <c r="K40" t="s">
        <v>100</v>
      </c>
      <c r="L40" t="s">
        <v>21593</v>
      </c>
      <c r="M40">
        <v>12</v>
      </c>
      <c r="N40">
        <v>1</v>
      </c>
      <c r="O40">
        <f>IF(COUNTIF($A$2:A40,A40)&gt;1,"",--(COUNTIFS(Support_Tickets!$B:$B,A40,Support_Tickets!$P:$P,"&gt;="&amp;G40,Support_Tickets!$P:$P,"&lt;="&amp;G40+90,Support_Tickets!$K:$K,"No")&gt;0))</f>
        <v>0</v>
      </c>
    </row>
    <row r="41" spans="1:15">
      <c r="A41" t="s">
        <v>1253</v>
      </c>
      <c r="B41" t="s">
        <v>21638</v>
      </c>
      <c r="C41" t="s">
        <v>21581</v>
      </c>
      <c r="D41" t="s">
        <v>21578</v>
      </c>
      <c r="E41" t="s">
        <v>20736</v>
      </c>
      <c r="F41" t="s">
        <v>14524</v>
      </c>
      <c r="G41" t="s">
        <v>3650</v>
      </c>
      <c r="H41" t="s">
        <v>21566</v>
      </c>
      <c r="I41">
        <v>3250.65</v>
      </c>
      <c r="J41">
        <v>93</v>
      </c>
      <c r="K41" t="s">
        <v>100</v>
      </c>
      <c r="L41" t="s">
        <v>21567</v>
      </c>
      <c r="M41">
        <v>24</v>
      </c>
      <c r="N41">
        <v>1</v>
      </c>
      <c r="O41">
        <f>IF(COUNTIF($A$2:A41,A41)&gt;1,"",--(COUNTIFS(Support_Tickets!$B:$B,A41,Support_Tickets!$P:$P,"&gt;="&amp;G41,Support_Tickets!$P:$P,"&lt;="&amp;G41+90,Support_Tickets!$K:$K,"No")&gt;0))</f>
        <v>0</v>
      </c>
    </row>
    <row r="42" spans="1:15">
      <c r="A42" t="s">
        <v>8282</v>
      </c>
      <c r="B42" t="s">
        <v>21639</v>
      </c>
      <c r="C42" t="s">
        <v>21600</v>
      </c>
      <c r="D42" t="s">
        <v>21578</v>
      </c>
      <c r="E42" t="s">
        <v>20768</v>
      </c>
      <c r="F42" t="s">
        <v>14524</v>
      </c>
      <c r="G42" t="s">
        <v>7359</v>
      </c>
      <c r="H42" t="s">
        <v>21621</v>
      </c>
      <c r="I42">
        <v>193.09</v>
      </c>
      <c r="K42" t="s">
        <v>100</v>
      </c>
      <c r="L42" t="s">
        <v>21582</v>
      </c>
      <c r="M42">
        <v>12</v>
      </c>
      <c r="N42">
        <v>0</v>
      </c>
      <c r="O42">
        <f>IF(COUNTIF($A$2:A42,A42)&gt;1,"",--(COUNTIFS(Support_Tickets!$B:$B,A42,Support_Tickets!$P:$P,"&gt;="&amp;G42,Support_Tickets!$P:$P,"&lt;="&amp;G42+90,Support_Tickets!$K:$K,"No")&gt;0))</f>
        <v>0</v>
      </c>
    </row>
    <row r="43" spans="1:15">
      <c r="A43" t="s">
        <v>2042</v>
      </c>
      <c r="B43" t="s">
        <v>21640</v>
      </c>
      <c r="C43" t="s">
        <v>21574</v>
      </c>
      <c r="D43" t="s">
        <v>21565</v>
      </c>
      <c r="E43" t="s">
        <v>20740</v>
      </c>
      <c r="F43" t="s">
        <v>14524</v>
      </c>
      <c r="G43" t="s">
        <v>4544</v>
      </c>
      <c r="H43" t="s">
        <v>21588</v>
      </c>
      <c r="I43">
        <v>11622.23</v>
      </c>
      <c r="J43">
        <v>68</v>
      </c>
      <c r="K43" t="s">
        <v>52</v>
      </c>
      <c r="L43" t="s">
        <v>21603</v>
      </c>
      <c r="M43">
        <v>24</v>
      </c>
      <c r="N43">
        <v>1</v>
      </c>
      <c r="O43">
        <f>IF(COUNTIF($A$2:A43,A43)&gt;1,"",--(COUNTIFS(Support_Tickets!$B:$B,A43,Support_Tickets!$P:$P,"&gt;="&amp;G43,Support_Tickets!$P:$P,"&lt;="&amp;G43+90,Support_Tickets!$K:$K,"No")&gt;0))</f>
        <v>0</v>
      </c>
    </row>
    <row r="44" spans="1:15">
      <c r="A44" t="s">
        <v>2167</v>
      </c>
      <c r="B44" t="s">
        <v>21641</v>
      </c>
      <c r="C44" t="s">
        <v>21577</v>
      </c>
      <c r="D44" t="s">
        <v>21584</v>
      </c>
      <c r="E44" t="s">
        <v>20736</v>
      </c>
      <c r="F44" t="s">
        <v>14524</v>
      </c>
      <c r="G44" t="s">
        <v>2212</v>
      </c>
      <c r="H44" t="s">
        <v>21571</v>
      </c>
      <c r="I44">
        <v>3251.37</v>
      </c>
      <c r="K44" t="s">
        <v>73</v>
      </c>
      <c r="L44" t="s">
        <v>21632</v>
      </c>
      <c r="M44">
        <v>36</v>
      </c>
      <c r="N44">
        <v>0</v>
      </c>
      <c r="O44">
        <f>IF(COUNTIF($A$2:A44,A44)&gt;1,"",--(COUNTIFS(Support_Tickets!$B:$B,A44,Support_Tickets!$P:$P,"&gt;="&amp;G44,Support_Tickets!$P:$P,"&lt;="&amp;G44+90,Support_Tickets!$K:$K,"No")&gt;0))</f>
        <v>0</v>
      </c>
    </row>
    <row r="45" spans="1:15">
      <c r="A45" t="s">
        <v>2953</v>
      </c>
      <c r="B45" t="s">
        <v>21642</v>
      </c>
      <c r="C45" t="s">
        <v>21597</v>
      </c>
      <c r="D45" t="s">
        <v>21565</v>
      </c>
      <c r="E45" t="s">
        <v>20736</v>
      </c>
      <c r="F45" t="s">
        <v>14512</v>
      </c>
      <c r="G45" t="s">
        <v>5675</v>
      </c>
      <c r="H45" t="s">
        <v>21571</v>
      </c>
      <c r="I45">
        <v>2527.23</v>
      </c>
      <c r="J45">
        <v>96</v>
      </c>
      <c r="K45" t="s">
        <v>73</v>
      </c>
      <c r="L45" t="s">
        <v>21612</v>
      </c>
      <c r="M45">
        <v>36</v>
      </c>
      <c r="N45">
        <v>0</v>
      </c>
      <c r="O45">
        <f>IF(COUNTIF($A$2:A45,A45)&gt;1,"",--(COUNTIFS(Support_Tickets!$B:$B,A45,Support_Tickets!$P:$P,"&gt;="&amp;G45,Support_Tickets!$P:$P,"&lt;="&amp;G45+90,Support_Tickets!$K:$K,"No")&gt;0))</f>
        <v>1</v>
      </c>
    </row>
    <row r="46" spans="1:15">
      <c r="A46" t="s">
        <v>308</v>
      </c>
      <c r="B46" t="s">
        <v>21643</v>
      </c>
      <c r="C46" t="s">
        <v>21574</v>
      </c>
      <c r="D46" t="s">
        <v>21570</v>
      </c>
      <c r="E46" t="s">
        <v>20740</v>
      </c>
      <c r="F46" t="s">
        <v>14507</v>
      </c>
      <c r="G46" t="s">
        <v>1076</v>
      </c>
      <c r="H46" t="s">
        <v>21588</v>
      </c>
      <c r="I46">
        <v>8489.31</v>
      </c>
      <c r="J46">
        <v>38</v>
      </c>
      <c r="K46" t="s">
        <v>52</v>
      </c>
      <c r="L46" t="s">
        <v>21609</v>
      </c>
      <c r="M46">
        <v>24</v>
      </c>
      <c r="N46">
        <v>1</v>
      </c>
      <c r="O46">
        <f>IF(COUNTIF($A$2:A46,A46)&gt;1,"",--(COUNTIFS(Support_Tickets!$B:$B,A46,Support_Tickets!$P:$P,"&gt;="&amp;G46,Support_Tickets!$P:$P,"&lt;="&amp;G46+90,Support_Tickets!$K:$K,"No")&gt;0))</f>
        <v>0</v>
      </c>
    </row>
    <row r="47" spans="1:15">
      <c r="A47" t="s">
        <v>4640</v>
      </c>
      <c r="B47" t="s">
        <v>21644</v>
      </c>
      <c r="C47" t="s">
        <v>21607</v>
      </c>
      <c r="D47" t="s">
        <v>21570</v>
      </c>
      <c r="E47" t="s">
        <v>20736</v>
      </c>
      <c r="F47" t="s">
        <v>14512</v>
      </c>
      <c r="G47" t="s">
        <v>267</v>
      </c>
      <c r="H47" t="s">
        <v>21588</v>
      </c>
      <c r="I47">
        <v>950.03</v>
      </c>
      <c r="J47">
        <v>44</v>
      </c>
      <c r="K47" t="s">
        <v>100</v>
      </c>
      <c r="L47" t="s">
        <v>21582</v>
      </c>
      <c r="M47">
        <v>24</v>
      </c>
      <c r="N47">
        <v>1</v>
      </c>
      <c r="O47">
        <f>IF(COUNTIF($A$2:A47,A47)&gt;1,"",--(COUNTIFS(Support_Tickets!$B:$B,A47,Support_Tickets!$P:$P,"&gt;="&amp;G47,Support_Tickets!$P:$P,"&lt;="&amp;G47+90,Support_Tickets!$K:$K,"No")&gt;0))</f>
        <v>1</v>
      </c>
    </row>
    <row r="48" spans="1:15">
      <c r="A48" t="s">
        <v>4400</v>
      </c>
      <c r="B48" t="s">
        <v>21645</v>
      </c>
      <c r="C48" t="s">
        <v>21600</v>
      </c>
      <c r="D48" t="s">
        <v>21584</v>
      </c>
      <c r="E48" t="s">
        <v>20740</v>
      </c>
      <c r="F48" t="s">
        <v>14507</v>
      </c>
      <c r="G48" t="s">
        <v>1796</v>
      </c>
      <c r="H48" t="s">
        <v>21571</v>
      </c>
      <c r="I48">
        <v>7373.55</v>
      </c>
      <c r="J48">
        <v>28</v>
      </c>
      <c r="K48" t="s">
        <v>52</v>
      </c>
      <c r="L48" t="s">
        <v>21575</v>
      </c>
      <c r="M48">
        <v>12</v>
      </c>
      <c r="N48">
        <v>0</v>
      </c>
      <c r="O48">
        <f>IF(COUNTIF($A$2:A48,A48)&gt;1,"",--(COUNTIFS(Support_Tickets!$B:$B,A48,Support_Tickets!$P:$P,"&gt;="&amp;G48,Support_Tickets!$P:$P,"&lt;="&amp;G48+90,Support_Tickets!$K:$K,"No")&gt;0))</f>
        <v>0</v>
      </c>
    </row>
    <row r="49" spans="1:15">
      <c r="A49" t="s">
        <v>4499</v>
      </c>
      <c r="B49" t="s">
        <v>21646</v>
      </c>
      <c r="C49" t="s">
        <v>21600</v>
      </c>
      <c r="D49" t="s">
        <v>21570</v>
      </c>
      <c r="E49" t="s">
        <v>20736</v>
      </c>
      <c r="F49" t="s">
        <v>14550</v>
      </c>
      <c r="G49" t="s">
        <v>460</v>
      </c>
      <c r="H49" t="s">
        <v>21571</v>
      </c>
      <c r="I49">
        <v>1856.84</v>
      </c>
      <c r="J49">
        <v>10</v>
      </c>
      <c r="K49" t="s">
        <v>100</v>
      </c>
      <c r="L49" t="s">
        <v>21585</v>
      </c>
      <c r="M49">
        <v>36</v>
      </c>
      <c r="N49">
        <v>0</v>
      </c>
      <c r="O49">
        <f>IF(COUNTIF($A$2:A49,A49)&gt;1,"",--(COUNTIFS(Support_Tickets!$B:$B,A49,Support_Tickets!$P:$P,"&gt;="&amp;G49,Support_Tickets!$P:$P,"&lt;="&amp;G49+90,Support_Tickets!$K:$K,"No")&gt;0))</f>
        <v>0</v>
      </c>
    </row>
    <row r="50" spans="1:15">
      <c r="A50" t="s">
        <v>2291</v>
      </c>
      <c r="B50" t="s">
        <v>21647</v>
      </c>
      <c r="C50" t="s">
        <v>21574</v>
      </c>
      <c r="D50" t="s">
        <v>21565</v>
      </c>
      <c r="E50" t="s">
        <v>20736</v>
      </c>
      <c r="F50" t="s">
        <v>14507</v>
      </c>
      <c r="G50" t="s">
        <v>8892</v>
      </c>
      <c r="H50" t="s">
        <v>21588</v>
      </c>
      <c r="I50">
        <v>3595.59</v>
      </c>
      <c r="J50">
        <v>24</v>
      </c>
      <c r="K50" t="s">
        <v>73</v>
      </c>
      <c r="L50" t="s">
        <v>21598</v>
      </c>
      <c r="M50">
        <v>12</v>
      </c>
      <c r="N50">
        <v>1</v>
      </c>
      <c r="O50">
        <f>IF(COUNTIF($A$2:A50,A50)&gt;1,"",--(COUNTIFS(Support_Tickets!$B:$B,A50,Support_Tickets!$P:$P,"&gt;="&amp;G50,Support_Tickets!$P:$P,"&lt;="&amp;G50+90,Support_Tickets!$K:$K,"No")&gt;0))</f>
        <v>0</v>
      </c>
    </row>
    <row r="51" spans="1:15">
      <c r="A51" t="s">
        <v>1889</v>
      </c>
      <c r="B51" t="s">
        <v>21648</v>
      </c>
      <c r="C51" t="s">
        <v>21602</v>
      </c>
      <c r="D51" t="s">
        <v>21592</v>
      </c>
      <c r="E51" t="s">
        <v>20736</v>
      </c>
      <c r="F51" t="s">
        <v>14524</v>
      </c>
      <c r="G51" t="s">
        <v>581</v>
      </c>
      <c r="H51" t="s">
        <v>21621</v>
      </c>
      <c r="I51">
        <v>1175.4100000000001</v>
      </c>
      <c r="J51">
        <v>96</v>
      </c>
      <c r="K51" t="s">
        <v>73</v>
      </c>
      <c r="L51" t="s">
        <v>21605</v>
      </c>
      <c r="M51">
        <v>24</v>
      </c>
      <c r="N51">
        <v>0</v>
      </c>
      <c r="O51">
        <f>IF(COUNTIF($A$2:A51,A51)&gt;1,"",--(COUNTIFS(Support_Tickets!$B:$B,A51,Support_Tickets!$P:$P,"&gt;="&amp;G51,Support_Tickets!$P:$P,"&lt;="&amp;G51+90,Support_Tickets!$K:$K,"No")&gt;0))</f>
        <v>0</v>
      </c>
    </row>
    <row r="52" spans="1:15">
      <c r="A52" t="s">
        <v>6863</v>
      </c>
      <c r="B52" t="s">
        <v>21649</v>
      </c>
      <c r="C52" t="s">
        <v>21607</v>
      </c>
      <c r="D52" t="s">
        <v>21592</v>
      </c>
      <c r="E52" t="s">
        <v>20736</v>
      </c>
      <c r="F52" t="s">
        <v>14507</v>
      </c>
      <c r="G52" t="s">
        <v>852</v>
      </c>
      <c r="H52" t="s">
        <v>21588</v>
      </c>
      <c r="I52">
        <v>1786.95</v>
      </c>
      <c r="J52">
        <v>46</v>
      </c>
      <c r="K52" t="s">
        <v>100</v>
      </c>
      <c r="L52" t="s">
        <v>21575</v>
      </c>
      <c r="M52">
        <v>12</v>
      </c>
      <c r="N52">
        <v>1</v>
      </c>
      <c r="O52">
        <f>IF(COUNTIF($A$2:A52,A52)&gt;1,"",--(COUNTIFS(Support_Tickets!$B:$B,A52,Support_Tickets!$P:$P,"&gt;="&amp;G52,Support_Tickets!$P:$P,"&lt;="&amp;G52+90,Support_Tickets!$K:$K,"No")&gt;0))</f>
        <v>0</v>
      </c>
    </row>
    <row r="53" spans="1:15">
      <c r="A53" t="s">
        <v>1266</v>
      </c>
      <c r="B53" t="s">
        <v>21650</v>
      </c>
      <c r="C53" t="s">
        <v>21587</v>
      </c>
      <c r="D53" t="s">
        <v>21592</v>
      </c>
      <c r="E53" t="s">
        <v>20736</v>
      </c>
      <c r="F53" t="s">
        <v>14512</v>
      </c>
      <c r="G53" t="s">
        <v>1452</v>
      </c>
      <c r="H53" t="s">
        <v>21571</v>
      </c>
      <c r="I53">
        <v>3565.07</v>
      </c>
      <c r="J53">
        <v>94</v>
      </c>
      <c r="K53" t="s">
        <v>100</v>
      </c>
      <c r="L53" t="s">
        <v>21593</v>
      </c>
      <c r="M53">
        <v>36</v>
      </c>
      <c r="N53">
        <v>0</v>
      </c>
      <c r="O53">
        <f>IF(COUNTIF($A$2:A53,A53)&gt;1,"",--(COUNTIFS(Support_Tickets!$B:$B,A53,Support_Tickets!$P:$P,"&gt;="&amp;G53,Support_Tickets!$P:$P,"&lt;="&amp;G53+90,Support_Tickets!$K:$K,"No")&gt;0))</f>
        <v>0</v>
      </c>
    </row>
    <row r="54" spans="1:15">
      <c r="A54" t="s">
        <v>1819</v>
      </c>
      <c r="B54" t="s">
        <v>21651</v>
      </c>
      <c r="C54" t="s">
        <v>21600</v>
      </c>
      <c r="D54" t="s">
        <v>21592</v>
      </c>
      <c r="E54" t="s">
        <v>20736</v>
      </c>
      <c r="F54" t="s">
        <v>14512</v>
      </c>
      <c r="G54" t="s">
        <v>2955</v>
      </c>
      <c r="H54" t="s">
        <v>21571</v>
      </c>
      <c r="I54">
        <v>3466.76</v>
      </c>
      <c r="J54">
        <v>63</v>
      </c>
      <c r="K54" t="s">
        <v>100</v>
      </c>
      <c r="L54" t="s">
        <v>21652</v>
      </c>
      <c r="M54">
        <v>24</v>
      </c>
      <c r="N54">
        <v>0</v>
      </c>
      <c r="O54">
        <f>IF(COUNTIF($A$2:A54,A54)&gt;1,"",--(COUNTIFS(Support_Tickets!$B:$B,A54,Support_Tickets!$P:$P,"&gt;="&amp;G54,Support_Tickets!$P:$P,"&lt;="&amp;G54+90,Support_Tickets!$K:$K,"No")&gt;0))</f>
        <v>1</v>
      </c>
    </row>
    <row r="55" spans="1:15">
      <c r="A55" t="s">
        <v>521</v>
      </c>
      <c r="B55" t="s">
        <v>21653</v>
      </c>
      <c r="C55" t="s">
        <v>21587</v>
      </c>
      <c r="D55" t="s">
        <v>21578</v>
      </c>
      <c r="E55" t="s">
        <v>20768</v>
      </c>
      <c r="F55" t="s">
        <v>14512</v>
      </c>
      <c r="G55" t="s">
        <v>8589</v>
      </c>
      <c r="H55" t="s">
        <v>21571</v>
      </c>
      <c r="I55">
        <v>604.22</v>
      </c>
      <c r="J55">
        <v>62</v>
      </c>
      <c r="K55" t="s">
        <v>100</v>
      </c>
      <c r="L55" t="s">
        <v>21582</v>
      </c>
      <c r="M55">
        <v>12</v>
      </c>
      <c r="N55">
        <v>0</v>
      </c>
      <c r="O55">
        <f>IF(COUNTIF($A$2:A55,A55)&gt;1,"",--(COUNTIFS(Support_Tickets!$B:$B,A55,Support_Tickets!$P:$P,"&gt;="&amp;G55,Support_Tickets!$P:$P,"&lt;="&amp;G55+90,Support_Tickets!$K:$K,"No")&gt;0))</f>
        <v>0</v>
      </c>
    </row>
    <row r="56" spans="1:15">
      <c r="A56" t="s">
        <v>1858</v>
      </c>
      <c r="B56" t="s">
        <v>21654</v>
      </c>
      <c r="C56" t="s">
        <v>21581</v>
      </c>
      <c r="D56" t="s">
        <v>21565</v>
      </c>
      <c r="E56" t="s">
        <v>20736</v>
      </c>
      <c r="F56" t="s">
        <v>14524</v>
      </c>
      <c r="G56" t="s">
        <v>519</v>
      </c>
      <c r="H56" t="s">
        <v>21588</v>
      </c>
      <c r="I56">
        <v>1017.5</v>
      </c>
      <c r="K56" t="s">
        <v>100</v>
      </c>
      <c r="L56" t="s">
        <v>21567</v>
      </c>
      <c r="M56">
        <v>12</v>
      </c>
      <c r="N56">
        <v>1</v>
      </c>
      <c r="O56">
        <f>IF(COUNTIF($A$2:A56,A56)&gt;1,"",--(COUNTIFS(Support_Tickets!$B:$B,A56,Support_Tickets!$P:$P,"&gt;="&amp;G56,Support_Tickets!$P:$P,"&lt;="&amp;G56+90,Support_Tickets!$K:$K,"No")&gt;0))</f>
        <v>0</v>
      </c>
    </row>
    <row r="57" spans="1:15">
      <c r="A57" t="s">
        <v>8405</v>
      </c>
      <c r="B57" t="s">
        <v>21655</v>
      </c>
      <c r="C57" t="s">
        <v>21597</v>
      </c>
      <c r="D57" t="s">
        <v>21578</v>
      </c>
      <c r="E57" t="s">
        <v>20736</v>
      </c>
      <c r="F57" t="s">
        <v>14516</v>
      </c>
      <c r="G57" t="s">
        <v>18419</v>
      </c>
      <c r="H57" t="s">
        <v>21588</v>
      </c>
      <c r="I57">
        <v>837.92</v>
      </c>
      <c r="J57">
        <v>67</v>
      </c>
      <c r="K57" t="s">
        <v>100</v>
      </c>
      <c r="L57" t="s">
        <v>21595</v>
      </c>
      <c r="M57">
        <v>36</v>
      </c>
      <c r="N57">
        <v>1</v>
      </c>
      <c r="O57">
        <f>IF(COUNTIF($A$2:A57,A57)&gt;1,"",--(COUNTIFS(Support_Tickets!$B:$B,A57,Support_Tickets!$P:$P,"&gt;="&amp;G57,Support_Tickets!$P:$P,"&lt;="&amp;G57+90,Support_Tickets!$K:$K,"No")&gt;0))</f>
        <v>1</v>
      </c>
    </row>
    <row r="58" spans="1:15">
      <c r="A58" t="s">
        <v>937</v>
      </c>
      <c r="B58" t="s">
        <v>21656</v>
      </c>
      <c r="C58" t="s">
        <v>21600</v>
      </c>
      <c r="D58" t="s">
        <v>21584</v>
      </c>
      <c r="E58" t="s">
        <v>20740</v>
      </c>
      <c r="F58" t="s">
        <v>14524</v>
      </c>
      <c r="G58" t="s">
        <v>15707</v>
      </c>
      <c r="H58" t="s">
        <v>21571</v>
      </c>
      <c r="I58">
        <v>6687.05</v>
      </c>
      <c r="K58" t="s">
        <v>73</v>
      </c>
      <c r="L58" t="s">
        <v>21652</v>
      </c>
      <c r="M58">
        <v>24</v>
      </c>
      <c r="N58">
        <v>0</v>
      </c>
      <c r="O58">
        <f>IF(COUNTIF($A$2:A58,A58)&gt;1,"",--(COUNTIFS(Support_Tickets!$B:$B,A58,Support_Tickets!$P:$P,"&gt;="&amp;G58,Support_Tickets!$P:$P,"&lt;="&amp;G58+90,Support_Tickets!$K:$K,"No")&gt;0))</f>
        <v>0</v>
      </c>
    </row>
    <row r="59" spans="1:15">
      <c r="A59" t="s">
        <v>6229</v>
      </c>
      <c r="B59" t="s">
        <v>21657</v>
      </c>
      <c r="C59" t="s">
        <v>21600</v>
      </c>
      <c r="D59" t="s">
        <v>21578</v>
      </c>
      <c r="E59" t="s">
        <v>20768</v>
      </c>
      <c r="F59" t="s">
        <v>14550</v>
      </c>
      <c r="G59" t="s">
        <v>1134</v>
      </c>
      <c r="H59" t="s">
        <v>21571</v>
      </c>
      <c r="I59">
        <v>578.83000000000004</v>
      </c>
      <c r="J59">
        <v>10</v>
      </c>
      <c r="K59" t="s">
        <v>100</v>
      </c>
      <c r="L59" t="s">
        <v>21585</v>
      </c>
      <c r="M59">
        <v>24</v>
      </c>
      <c r="N59">
        <v>0</v>
      </c>
      <c r="O59">
        <f>IF(COUNTIF($A$2:A59,A59)&gt;1,"",--(COUNTIFS(Support_Tickets!$B:$B,A59,Support_Tickets!$P:$P,"&gt;="&amp;G59,Support_Tickets!$P:$P,"&lt;="&amp;G59+90,Support_Tickets!$K:$K,"No")&gt;0))</f>
        <v>0</v>
      </c>
    </row>
    <row r="60" spans="1:15">
      <c r="A60" t="s">
        <v>18301</v>
      </c>
      <c r="B60" t="s">
        <v>21658</v>
      </c>
      <c r="C60" t="s">
        <v>21607</v>
      </c>
      <c r="D60" t="s">
        <v>21578</v>
      </c>
      <c r="E60" t="s">
        <v>20740</v>
      </c>
      <c r="F60" t="s">
        <v>14524</v>
      </c>
      <c r="G60" t="s">
        <v>8133</v>
      </c>
      <c r="H60" t="s">
        <v>21571</v>
      </c>
      <c r="I60">
        <v>10998.02</v>
      </c>
      <c r="J60">
        <v>55</v>
      </c>
      <c r="K60" t="s">
        <v>73</v>
      </c>
      <c r="L60" t="s">
        <v>21632</v>
      </c>
      <c r="M60">
        <v>36</v>
      </c>
      <c r="N60">
        <v>0</v>
      </c>
      <c r="O60">
        <f>IF(COUNTIF($A$2:A60,A60)&gt;1,"",--(COUNTIFS(Support_Tickets!$B:$B,A60,Support_Tickets!$P:$P,"&gt;="&amp;G60,Support_Tickets!$P:$P,"&lt;="&amp;G60+90,Support_Tickets!$K:$K,"No")&gt;0))</f>
        <v>0</v>
      </c>
    </row>
    <row r="61" spans="1:15">
      <c r="A61" t="s">
        <v>2283</v>
      </c>
      <c r="B61" t="s">
        <v>21659</v>
      </c>
      <c r="C61" t="s">
        <v>21574</v>
      </c>
      <c r="D61" t="s">
        <v>21584</v>
      </c>
      <c r="E61" t="s">
        <v>20736</v>
      </c>
      <c r="F61" t="s">
        <v>14550</v>
      </c>
      <c r="G61" t="s">
        <v>335</v>
      </c>
      <c r="H61" t="s">
        <v>21621</v>
      </c>
      <c r="I61">
        <v>2990.17</v>
      </c>
      <c r="K61" t="s">
        <v>73</v>
      </c>
      <c r="L61" t="s">
        <v>21660</v>
      </c>
      <c r="M61">
        <v>24</v>
      </c>
      <c r="N61">
        <v>0</v>
      </c>
      <c r="O61">
        <f>IF(COUNTIF($A$2:A61,A61)&gt;1,"",--(COUNTIFS(Support_Tickets!$B:$B,A61,Support_Tickets!$P:$P,"&gt;="&amp;G61,Support_Tickets!$P:$P,"&lt;="&amp;G61+90,Support_Tickets!$K:$K,"No")&gt;0))</f>
        <v>0</v>
      </c>
    </row>
    <row r="62" spans="1:15">
      <c r="A62" t="s">
        <v>1564</v>
      </c>
      <c r="B62" t="s">
        <v>21661</v>
      </c>
      <c r="C62" t="s">
        <v>21574</v>
      </c>
      <c r="D62" t="s">
        <v>21570</v>
      </c>
      <c r="E62" t="s">
        <v>20768</v>
      </c>
      <c r="F62" t="s">
        <v>14512</v>
      </c>
      <c r="G62" t="s">
        <v>648</v>
      </c>
      <c r="H62" t="s">
        <v>21566</v>
      </c>
      <c r="I62">
        <v>750.21</v>
      </c>
      <c r="J62">
        <v>38</v>
      </c>
      <c r="K62" t="s">
        <v>100</v>
      </c>
      <c r="L62" t="s">
        <v>21572</v>
      </c>
      <c r="M62">
        <v>36</v>
      </c>
      <c r="N62">
        <v>1</v>
      </c>
      <c r="O62">
        <f>IF(COUNTIF($A$2:A62,A62)&gt;1,"",--(COUNTIFS(Support_Tickets!$B:$B,A62,Support_Tickets!$P:$P,"&gt;="&amp;G62,Support_Tickets!$P:$P,"&lt;="&amp;G62+90,Support_Tickets!$K:$K,"No")&gt;0))</f>
        <v>0</v>
      </c>
    </row>
    <row r="63" spans="1:15">
      <c r="A63" t="s">
        <v>1907</v>
      </c>
      <c r="B63" t="s">
        <v>21662</v>
      </c>
      <c r="C63" t="s">
        <v>21602</v>
      </c>
      <c r="D63" t="s">
        <v>21578</v>
      </c>
      <c r="E63" t="s">
        <v>20736</v>
      </c>
      <c r="F63" t="s">
        <v>14512</v>
      </c>
      <c r="G63" t="s">
        <v>527</v>
      </c>
      <c r="H63" t="s">
        <v>21588</v>
      </c>
      <c r="I63">
        <v>2402.54</v>
      </c>
      <c r="K63" t="s">
        <v>100</v>
      </c>
      <c r="L63" t="s">
        <v>21603</v>
      </c>
      <c r="M63">
        <v>12</v>
      </c>
      <c r="N63">
        <v>1</v>
      </c>
      <c r="O63">
        <f>IF(COUNTIF($A$2:A63,A63)&gt;1,"",--(COUNTIFS(Support_Tickets!$B:$B,A63,Support_Tickets!$P:$P,"&gt;="&amp;G63,Support_Tickets!$P:$P,"&lt;="&amp;G63+90,Support_Tickets!$K:$K,"No")&gt;0))</f>
        <v>0</v>
      </c>
    </row>
    <row r="64" spans="1:15">
      <c r="A64" t="s">
        <v>4582</v>
      </c>
      <c r="B64" t="s">
        <v>21663</v>
      </c>
      <c r="C64" t="s">
        <v>21597</v>
      </c>
      <c r="D64" t="s">
        <v>21570</v>
      </c>
      <c r="E64" t="s">
        <v>20736</v>
      </c>
      <c r="F64" t="s">
        <v>14516</v>
      </c>
      <c r="G64" t="s">
        <v>1111</v>
      </c>
      <c r="H64" t="s">
        <v>21571</v>
      </c>
      <c r="I64">
        <v>1674.65</v>
      </c>
      <c r="J64">
        <v>57</v>
      </c>
      <c r="K64" t="s">
        <v>100</v>
      </c>
      <c r="L64" t="s">
        <v>21593</v>
      </c>
      <c r="M64">
        <v>24</v>
      </c>
      <c r="N64">
        <v>0</v>
      </c>
      <c r="O64">
        <f>IF(COUNTIF($A$2:A64,A64)&gt;1,"",--(COUNTIFS(Support_Tickets!$B:$B,A64,Support_Tickets!$P:$P,"&gt;="&amp;G64,Support_Tickets!$P:$P,"&lt;="&amp;G64+90,Support_Tickets!$K:$K,"No")&gt;0))</f>
        <v>0</v>
      </c>
    </row>
    <row r="65" spans="1:15">
      <c r="A65" t="s">
        <v>644</v>
      </c>
      <c r="B65" t="s">
        <v>21664</v>
      </c>
      <c r="C65" t="s">
        <v>21597</v>
      </c>
      <c r="D65" t="s">
        <v>21578</v>
      </c>
      <c r="E65" t="s">
        <v>20768</v>
      </c>
      <c r="F65" t="s">
        <v>14524</v>
      </c>
      <c r="G65" t="s">
        <v>1778</v>
      </c>
      <c r="H65" t="s">
        <v>21566</v>
      </c>
      <c r="I65">
        <v>599.17999999999995</v>
      </c>
      <c r="J65">
        <v>10</v>
      </c>
      <c r="K65" t="s">
        <v>100</v>
      </c>
      <c r="L65" t="s">
        <v>21612</v>
      </c>
      <c r="M65">
        <v>36</v>
      </c>
      <c r="N65">
        <v>1</v>
      </c>
      <c r="O65">
        <f>IF(COUNTIF($A$2:A65,A65)&gt;1,"",--(COUNTIFS(Support_Tickets!$B:$B,A65,Support_Tickets!$P:$P,"&gt;="&amp;G65,Support_Tickets!$P:$P,"&lt;="&amp;G65+90,Support_Tickets!$K:$K,"No")&gt;0))</f>
        <v>0</v>
      </c>
    </row>
    <row r="66" spans="1:15">
      <c r="A66" t="s">
        <v>6556</v>
      </c>
      <c r="B66" t="s">
        <v>21665</v>
      </c>
      <c r="C66" t="s">
        <v>21602</v>
      </c>
      <c r="D66" t="s">
        <v>21565</v>
      </c>
      <c r="E66" t="s">
        <v>20768</v>
      </c>
      <c r="F66" t="s">
        <v>14524</v>
      </c>
      <c r="G66" t="s">
        <v>2260</v>
      </c>
      <c r="H66" t="s">
        <v>21571</v>
      </c>
      <c r="I66">
        <v>632.94000000000005</v>
      </c>
      <c r="K66" t="s">
        <v>100</v>
      </c>
      <c r="L66" t="s">
        <v>21609</v>
      </c>
      <c r="M66">
        <v>24</v>
      </c>
      <c r="N66">
        <v>0</v>
      </c>
      <c r="O66">
        <f>IF(COUNTIF($A$2:A66,A66)&gt;1,"",--(COUNTIFS(Support_Tickets!$B:$B,A66,Support_Tickets!$P:$P,"&gt;="&amp;G66,Support_Tickets!$P:$P,"&lt;="&amp;G66+90,Support_Tickets!$K:$K,"No")&gt;0))</f>
        <v>0</v>
      </c>
    </row>
    <row r="67" spans="1:15">
      <c r="A67" t="s">
        <v>9307</v>
      </c>
      <c r="B67" t="s">
        <v>21666</v>
      </c>
      <c r="C67" t="s">
        <v>21607</v>
      </c>
      <c r="D67" t="s">
        <v>21578</v>
      </c>
      <c r="E67" t="s">
        <v>20768</v>
      </c>
      <c r="F67" t="s">
        <v>14524</v>
      </c>
      <c r="G67" t="s">
        <v>5605</v>
      </c>
      <c r="H67" t="s">
        <v>21588</v>
      </c>
      <c r="I67">
        <v>517.85</v>
      </c>
      <c r="J67">
        <v>100</v>
      </c>
      <c r="K67" t="s">
        <v>100</v>
      </c>
      <c r="L67" t="s">
        <v>21595</v>
      </c>
      <c r="M67">
        <v>24</v>
      </c>
      <c r="N67">
        <v>1</v>
      </c>
      <c r="O67">
        <f>IF(COUNTIF($A$2:A67,A67)&gt;1,"",--(COUNTIFS(Support_Tickets!$B:$B,A67,Support_Tickets!$P:$P,"&gt;="&amp;G67,Support_Tickets!$P:$P,"&lt;="&amp;G67+90,Support_Tickets!$K:$K,"No")&gt;0))</f>
        <v>0</v>
      </c>
    </row>
    <row r="68" spans="1:15">
      <c r="A68" t="s">
        <v>3003</v>
      </c>
      <c r="B68" t="s">
        <v>21667</v>
      </c>
      <c r="C68" t="s">
        <v>21581</v>
      </c>
      <c r="D68" t="s">
        <v>21570</v>
      </c>
      <c r="E68" t="s">
        <v>20736</v>
      </c>
      <c r="F68" t="s">
        <v>14512</v>
      </c>
      <c r="G68" t="s">
        <v>2170</v>
      </c>
      <c r="H68" t="s">
        <v>21588</v>
      </c>
      <c r="I68">
        <v>1342.41</v>
      </c>
      <c r="J68">
        <v>34</v>
      </c>
      <c r="K68" t="s">
        <v>100</v>
      </c>
      <c r="L68" t="s">
        <v>21612</v>
      </c>
      <c r="M68">
        <v>12</v>
      </c>
      <c r="N68">
        <v>1</v>
      </c>
      <c r="O68">
        <f>IF(COUNTIF($A$2:A68,A68)&gt;1,"",--(COUNTIFS(Support_Tickets!$B:$B,A68,Support_Tickets!$P:$P,"&gt;="&amp;G68,Support_Tickets!$P:$P,"&lt;="&amp;G68+90,Support_Tickets!$K:$K,"No")&gt;0))</f>
        <v>1</v>
      </c>
    </row>
    <row r="69" spans="1:15">
      <c r="A69" t="s">
        <v>2483</v>
      </c>
      <c r="B69" t="s">
        <v>21668</v>
      </c>
      <c r="C69" t="s">
        <v>21577</v>
      </c>
      <c r="D69" t="s">
        <v>21578</v>
      </c>
      <c r="E69" t="s">
        <v>20740</v>
      </c>
      <c r="F69" t="s">
        <v>14507</v>
      </c>
      <c r="G69" t="s">
        <v>921</v>
      </c>
      <c r="H69" t="s">
        <v>21571</v>
      </c>
      <c r="I69">
        <v>17219.11</v>
      </c>
      <c r="K69" t="s">
        <v>52</v>
      </c>
      <c r="L69" t="s">
        <v>21575</v>
      </c>
      <c r="M69">
        <v>12</v>
      </c>
      <c r="N69">
        <v>0</v>
      </c>
      <c r="O69">
        <f>IF(COUNTIF($A$2:A69,A69)&gt;1,"",--(COUNTIFS(Support_Tickets!$B:$B,A69,Support_Tickets!$P:$P,"&gt;="&amp;G69,Support_Tickets!$P:$P,"&lt;="&amp;G69+90,Support_Tickets!$K:$K,"No")&gt;0))</f>
        <v>0</v>
      </c>
    </row>
    <row r="70" spans="1:15">
      <c r="A70" t="s">
        <v>5271</v>
      </c>
      <c r="B70" t="s">
        <v>21669</v>
      </c>
      <c r="C70" t="s">
        <v>21569</v>
      </c>
      <c r="D70" t="s">
        <v>21578</v>
      </c>
      <c r="E70" t="s">
        <v>20736</v>
      </c>
      <c r="F70" t="s">
        <v>14507</v>
      </c>
      <c r="G70" t="s">
        <v>467</v>
      </c>
      <c r="H70" t="s">
        <v>21566</v>
      </c>
      <c r="I70">
        <v>1854.53</v>
      </c>
      <c r="J70">
        <v>42</v>
      </c>
      <c r="K70" t="s">
        <v>73</v>
      </c>
      <c r="L70" t="s">
        <v>21590</v>
      </c>
      <c r="M70">
        <v>24</v>
      </c>
      <c r="N70">
        <v>1</v>
      </c>
      <c r="O70">
        <f>IF(COUNTIF($A$2:A70,A70)&gt;1,"",--(COUNTIFS(Support_Tickets!$B:$B,A70,Support_Tickets!$P:$P,"&gt;="&amp;G70,Support_Tickets!$P:$P,"&lt;="&amp;G70+90,Support_Tickets!$K:$K,"No")&gt;0))</f>
        <v>0</v>
      </c>
    </row>
    <row r="71" spans="1:15">
      <c r="A71" t="s">
        <v>1139</v>
      </c>
      <c r="B71" t="s">
        <v>21670</v>
      </c>
      <c r="C71" t="s">
        <v>21574</v>
      </c>
      <c r="D71" t="s">
        <v>21578</v>
      </c>
      <c r="E71" t="s">
        <v>20736</v>
      </c>
      <c r="F71" t="s">
        <v>14507</v>
      </c>
      <c r="G71" t="s">
        <v>4057</v>
      </c>
      <c r="H71" t="s">
        <v>21621</v>
      </c>
      <c r="I71">
        <v>1732.63</v>
      </c>
      <c r="J71">
        <v>88</v>
      </c>
      <c r="K71" t="s">
        <v>73</v>
      </c>
      <c r="L71" t="s">
        <v>21579</v>
      </c>
      <c r="M71">
        <v>24</v>
      </c>
      <c r="N71">
        <v>0</v>
      </c>
      <c r="O71">
        <f>IF(COUNTIF($A$2:A71,A71)&gt;1,"",--(COUNTIFS(Support_Tickets!$B:$B,A71,Support_Tickets!$P:$P,"&gt;="&amp;G71,Support_Tickets!$P:$P,"&lt;="&amp;G71+90,Support_Tickets!$K:$K,"No")&gt;0))</f>
        <v>0</v>
      </c>
    </row>
    <row r="72" spans="1:15">
      <c r="A72" t="s">
        <v>326</v>
      </c>
      <c r="B72" t="s">
        <v>21671</v>
      </c>
      <c r="C72" t="s">
        <v>21600</v>
      </c>
      <c r="D72" t="s">
        <v>21592</v>
      </c>
      <c r="E72" t="s">
        <v>20736</v>
      </c>
      <c r="F72" t="s">
        <v>14524</v>
      </c>
      <c r="G72" t="s">
        <v>1004</v>
      </c>
      <c r="H72" t="s">
        <v>21588</v>
      </c>
      <c r="I72">
        <v>2546.0100000000002</v>
      </c>
      <c r="J72">
        <v>87</v>
      </c>
      <c r="K72" t="s">
        <v>73</v>
      </c>
      <c r="L72" t="s">
        <v>21575</v>
      </c>
      <c r="M72">
        <v>36</v>
      </c>
      <c r="N72">
        <v>1</v>
      </c>
      <c r="O72">
        <f>IF(COUNTIF($A$2:A72,A72)&gt;1,"",--(COUNTIFS(Support_Tickets!$B:$B,A72,Support_Tickets!$P:$P,"&gt;="&amp;G72,Support_Tickets!$P:$P,"&lt;="&amp;G72+90,Support_Tickets!$K:$K,"No")&gt;0))</f>
        <v>0</v>
      </c>
    </row>
    <row r="73" spans="1:15">
      <c r="A73" t="s">
        <v>2462</v>
      </c>
      <c r="B73" t="s">
        <v>21672</v>
      </c>
      <c r="C73" t="s">
        <v>21577</v>
      </c>
      <c r="D73" t="s">
        <v>21565</v>
      </c>
      <c r="E73" t="s">
        <v>20768</v>
      </c>
      <c r="F73" t="s">
        <v>14516</v>
      </c>
      <c r="G73" t="s">
        <v>2995</v>
      </c>
      <c r="H73" t="s">
        <v>21588</v>
      </c>
      <c r="I73">
        <v>269.41000000000003</v>
      </c>
      <c r="J73">
        <v>84</v>
      </c>
      <c r="K73" t="s">
        <v>100</v>
      </c>
      <c r="L73" t="s">
        <v>21572</v>
      </c>
      <c r="M73">
        <v>12</v>
      </c>
      <c r="N73">
        <v>1</v>
      </c>
      <c r="O73">
        <f>IF(COUNTIF($A$2:A73,A73)&gt;1,"",--(COUNTIFS(Support_Tickets!$B:$B,A73,Support_Tickets!$P:$P,"&gt;="&amp;G73,Support_Tickets!$P:$P,"&lt;="&amp;G73+90,Support_Tickets!$K:$K,"No")&gt;0))</f>
        <v>1</v>
      </c>
    </row>
    <row r="74" spans="1:15">
      <c r="A74" t="s">
        <v>79</v>
      </c>
      <c r="B74" t="s">
        <v>21673</v>
      </c>
      <c r="C74" t="s">
        <v>21597</v>
      </c>
      <c r="D74" t="s">
        <v>21578</v>
      </c>
      <c r="E74" t="s">
        <v>20768</v>
      </c>
      <c r="F74" t="s">
        <v>14550</v>
      </c>
      <c r="G74" t="s">
        <v>346</v>
      </c>
      <c r="H74" t="s">
        <v>21621</v>
      </c>
      <c r="I74">
        <v>708.74</v>
      </c>
      <c r="J74">
        <v>53</v>
      </c>
      <c r="K74" t="s">
        <v>100</v>
      </c>
      <c r="L74" t="s">
        <v>21593</v>
      </c>
      <c r="M74">
        <v>36</v>
      </c>
      <c r="N74">
        <v>0</v>
      </c>
      <c r="O74">
        <f>IF(COUNTIF($A$2:A74,A74)&gt;1,"",--(COUNTIFS(Support_Tickets!$B:$B,A74,Support_Tickets!$P:$P,"&gt;="&amp;G74,Support_Tickets!$P:$P,"&lt;="&amp;G74+90,Support_Tickets!$K:$K,"No")&gt;0))</f>
        <v>0</v>
      </c>
    </row>
    <row r="75" spans="1:15">
      <c r="A75" t="s">
        <v>1411</v>
      </c>
      <c r="B75" t="s">
        <v>21674</v>
      </c>
      <c r="C75" t="s">
        <v>21581</v>
      </c>
      <c r="D75" t="s">
        <v>21565</v>
      </c>
      <c r="E75" t="s">
        <v>20736</v>
      </c>
      <c r="F75" t="s">
        <v>14512</v>
      </c>
      <c r="G75" t="s">
        <v>726</v>
      </c>
      <c r="H75" t="s">
        <v>21571</v>
      </c>
      <c r="I75">
        <v>2760.57</v>
      </c>
      <c r="K75" t="s">
        <v>100</v>
      </c>
      <c r="L75" t="s">
        <v>21579</v>
      </c>
      <c r="M75">
        <v>24</v>
      </c>
      <c r="N75">
        <v>0</v>
      </c>
      <c r="O75">
        <f>IF(COUNTIF($A$2:A75,A75)&gt;1,"",--(COUNTIFS(Support_Tickets!$B:$B,A75,Support_Tickets!$P:$P,"&gt;="&amp;G75,Support_Tickets!$P:$P,"&lt;="&amp;G75+90,Support_Tickets!$K:$K,"No")&gt;0))</f>
        <v>0</v>
      </c>
    </row>
    <row r="76" spans="1:15">
      <c r="A76" t="s">
        <v>7295</v>
      </c>
      <c r="B76" t="s">
        <v>21675</v>
      </c>
      <c r="C76" t="s">
        <v>21581</v>
      </c>
      <c r="D76" t="s">
        <v>21592</v>
      </c>
      <c r="E76" t="s">
        <v>20768</v>
      </c>
      <c r="F76" t="s">
        <v>14512</v>
      </c>
      <c r="G76" t="s">
        <v>1734</v>
      </c>
      <c r="H76" t="s">
        <v>21588</v>
      </c>
      <c r="I76">
        <v>581.37</v>
      </c>
      <c r="J76">
        <v>28</v>
      </c>
      <c r="K76" t="s">
        <v>100</v>
      </c>
      <c r="L76" t="s">
        <v>21575</v>
      </c>
      <c r="M76">
        <v>36</v>
      </c>
      <c r="N76">
        <v>1</v>
      </c>
      <c r="O76">
        <f>IF(COUNTIF($A$2:A76,A76)&gt;1,"",--(COUNTIFS(Support_Tickets!$B:$B,A76,Support_Tickets!$P:$P,"&gt;="&amp;G76,Support_Tickets!$P:$P,"&lt;="&amp;G76+90,Support_Tickets!$K:$K,"No")&gt;0))</f>
        <v>1</v>
      </c>
    </row>
    <row r="77" spans="1:15">
      <c r="A77" t="s">
        <v>1018</v>
      </c>
      <c r="B77" t="s">
        <v>21676</v>
      </c>
      <c r="C77" t="s">
        <v>21607</v>
      </c>
      <c r="D77" t="s">
        <v>21584</v>
      </c>
      <c r="E77" t="s">
        <v>20736</v>
      </c>
      <c r="F77" t="s">
        <v>14507</v>
      </c>
      <c r="G77" t="s">
        <v>3878</v>
      </c>
      <c r="H77" t="s">
        <v>21571</v>
      </c>
      <c r="I77">
        <v>3745.75</v>
      </c>
      <c r="K77" t="s">
        <v>73</v>
      </c>
      <c r="L77" t="s">
        <v>21567</v>
      </c>
      <c r="M77">
        <v>24</v>
      </c>
      <c r="N77">
        <v>0</v>
      </c>
      <c r="O77">
        <f>IF(COUNTIF($A$2:A77,A77)&gt;1,"",--(COUNTIFS(Support_Tickets!$B:$B,A77,Support_Tickets!$P:$P,"&gt;="&amp;G77,Support_Tickets!$P:$P,"&lt;="&amp;G77+90,Support_Tickets!$K:$K,"No")&gt;0))</f>
        <v>0</v>
      </c>
    </row>
    <row r="78" spans="1:15">
      <c r="A78" t="s">
        <v>5414</v>
      </c>
      <c r="B78" t="s">
        <v>21677</v>
      </c>
      <c r="C78" t="s">
        <v>21574</v>
      </c>
      <c r="D78" t="s">
        <v>21570</v>
      </c>
      <c r="E78" t="s">
        <v>20768</v>
      </c>
      <c r="F78" t="s">
        <v>14516</v>
      </c>
      <c r="G78" t="s">
        <v>412</v>
      </c>
      <c r="H78" t="s">
        <v>21571</v>
      </c>
      <c r="I78">
        <v>587.73</v>
      </c>
      <c r="K78" t="s">
        <v>100</v>
      </c>
      <c r="L78" t="s">
        <v>21632</v>
      </c>
      <c r="M78">
        <v>12</v>
      </c>
      <c r="N78">
        <v>0</v>
      </c>
      <c r="O78">
        <f>IF(COUNTIF($A$2:A78,A78)&gt;1,"",--(COUNTIFS(Support_Tickets!$B:$B,A78,Support_Tickets!$P:$P,"&gt;="&amp;G78,Support_Tickets!$P:$P,"&lt;="&amp;G78+90,Support_Tickets!$K:$K,"No")&gt;0))</f>
        <v>0</v>
      </c>
    </row>
    <row r="79" spans="1:15">
      <c r="A79" t="s">
        <v>8439</v>
      </c>
      <c r="B79" t="s">
        <v>21678</v>
      </c>
      <c r="C79" t="s">
        <v>21581</v>
      </c>
      <c r="D79" t="s">
        <v>21584</v>
      </c>
      <c r="E79" t="s">
        <v>20736</v>
      </c>
      <c r="F79" t="s">
        <v>14512</v>
      </c>
      <c r="G79" t="s">
        <v>420</v>
      </c>
      <c r="H79" t="s">
        <v>21571</v>
      </c>
      <c r="I79">
        <v>2591.52</v>
      </c>
      <c r="J79">
        <v>59</v>
      </c>
      <c r="K79" t="s">
        <v>100</v>
      </c>
      <c r="L79" t="s">
        <v>21660</v>
      </c>
      <c r="M79">
        <v>12</v>
      </c>
      <c r="N79">
        <v>0</v>
      </c>
      <c r="O79">
        <f>IF(COUNTIF($A$2:A79,A79)&gt;1,"",--(COUNTIFS(Support_Tickets!$B:$B,A79,Support_Tickets!$P:$P,"&gt;="&amp;G79,Support_Tickets!$P:$P,"&lt;="&amp;G79+90,Support_Tickets!$K:$K,"No")&gt;0))</f>
        <v>1</v>
      </c>
    </row>
    <row r="80" spans="1:15">
      <c r="A80" t="s">
        <v>5337</v>
      </c>
      <c r="B80" t="s">
        <v>21679</v>
      </c>
      <c r="C80" t="s">
        <v>21600</v>
      </c>
      <c r="D80" t="s">
        <v>21578</v>
      </c>
      <c r="E80" t="s">
        <v>20736</v>
      </c>
      <c r="F80" t="s">
        <v>14524</v>
      </c>
      <c r="G80" t="s">
        <v>603</v>
      </c>
      <c r="H80" t="s">
        <v>21571</v>
      </c>
      <c r="I80">
        <v>2695.05</v>
      </c>
      <c r="K80" t="s">
        <v>73</v>
      </c>
      <c r="L80" t="s">
        <v>21605</v>
      </c>
      <c r="M80">
        <v>24</v>
      </c>
      <c r="N80">
        <v>0</v>
      </c>
      <c r="O80">
        <f>IF(COUNTIF($A$2:A80,A80)&gt;1,"",--(COUNTIFS(Support_Tickets!$B:$B,A80,Support_Tickets!$P:$P,"&gt;="&amp;G80,Support_Tickets!$P:$P,"&lt;="&amp;G80+90,Support_Tickets!$K:$K,"No")&gt;0))</f>
        <v>0</v>
      </c>
    </row>
    <row r="81" spans="1:15">
      <c r="A81" t="s">
        <v>300</v>
      </c>
      <c r="B81" t="s">
        <v>21680</v>
      </c>
      <c r="C81" t="s">
        <v>21581</v>
      </c>
      <c r="D81" t="s">
        <v>21570</v>
      </c>
      <c r="E81" t="s">
        <v>20736</v>
      </c>
      <c r="F81" t="s">
        <v>14524</v>
      </c>
      <c r="G81" t="s">
        <v>6607</v>
      </c>
      <c r="H81" t="s">
        <v>21571</v>
      </c>
      <c r="I81">
        <v>1843.15</v>
      </c>
      <c r="K81" t="s">
        <v>100</v>
      </c>
      <c r="L81" t="s">
        <v>21582</v>
      </c>
      <c r="M81">
        <v>36</v>
      </c>
      <c r="N81">
        <v>0</v>
      </c>
      <c r="O81">
        <f>IF(COUNTIF($A$2:A81,A81)&gt;1,"",--(COUNTIFS(Support_Tickets!$B:$B,A81,Support_Tickets!$P:$P,"&gt;="&amp;G81,Support_Tickets!$P:$P,"&lt;="&amp;G81+90,Support_Tickets!$K:$K,"No")&gt;0))</f>
        <v>0</v>
      </c>
    </row>
    <row r="82" spans="1:15">
      <c r="A82" t="s">
        <v>6713</v>
      </c>
      <c r="B82" t="s">
        <v>21681</v>
      </c>
      <c r="C82" t="s">
        <v>21600</v>
      </c>
      <c r="D82" t="s">
        <v>21570</v>
      </c>
      <c r="E82" t="s">
        <v>20736</v>
      </c>
      <c r="F82" t="s">
        <v>14516</v>
      </c>
      <c r="G82" t="s">
        <v>21682</v>
      </c>
      <c r="H82" t="s">
        <v>21571</v>
      </c>
      <c r="I82">
        <v>2265.15</v>
      </c>
      <c r="K82" t="s">
        <v>100</v>
      </c>
      <c r="L82" t="s">
        <v>21585</v>
      </c>
      <c r="M82">
        <v>36</v>
      </c>
      <c r="N82">
        <v>0</v>
      </c>
      <c r="O82">
        <f>IF(COUNTIF($A$2:A82,A82)&gt;1,"",--(COUNTIFS(Support_Tickets!$B:$B,A82,Support_Tickets!$P:$P,"&gt;="&amp;G82,Support_Tickets!$P:$P,"&lt;="&amp;G82+90,Support_Tickets!$K:$K,"No")&gt;0))</f>
        <v>0</v>
      </c>
    </row>
    <row r="83" spans="1:15">
      <c r="A83" t="s">
        <v>1532</v>
      </c>
      <c r="B83" t="s">
        <v>21683</v>
      </c>
      <c r="C83" t="s">
        <v>21581</v>
      </c>
      <c r="D83" t="s">
        <v>21584</v>
      </c>
      <c r="E83" t="s">
        <v>20736</v>
      </c>
      <c r="F83" t="s">
        <v>14507</v>
      </c>
      <c r="G83" t="s">
        <v>1288</v>
      </c>
      <c r="H83" t="s">
        <v>21588</v>
      </c>
      <c r="I83">
        <v>2434.64</v>
      </c>
      <c r="J83">
        <v>53</v>
      </c>
      <c r="K83" t="s">
        <v>100</v>
      </c>
      <c r="L83" t="s">
        <v>21609</v>
      </c>
      <c r="M83">
        <v>12</v>
      </c>
      <c r="N83">
        <v>1</v>
      </c>
      <c r="O83">
        <f>IF(COUNTIF($A$2:A83,A83)&gt;1,"",--(COUNTIFS(Support_Tickets!$B:$B,A83,Support_Tickets!$P:$P,"&gt;="&amp;G83,Support_Tickets!$P:$P,"&lt;="&amp;G83+90,Support_Tickets!$K:$K,"No")&gt;0))</f>
        <v>0</v>
      </c>
    </row>
    <row r="84" spans="1:15">
      <c r="A84" t="s">
        <v>3667</v>
      </c>
      <c r="B84" t="s">
        <v>21684</v>
      </c>
      <c r="C84" t="s">
        <v>21607</v>
      </c>
      <c r="D84" t="s">
        <v>21584</v>
      </c>
      <c r="E84" t="s">
        <v>20736</v>
      </c>
      <c r="F84" t="s">
        <v>14550</v>
      </c>
      <c r="G84" t="s">
        <v>2685</v>
      </c>
      <c r="H84" t="s">
        <v>21571</v>
      </c>
      <c r="I84">
        <v>1806.66</v>
      </c>
      <c r="K84" t="s">
        <v>100</v>
      </c>
      <c r="L84" t="s">
        <v>21595</v>
      </c>
      <c r="M84">
        <v>24</v>
      </c>
      <c r="N84">
        <v>0</v>
      </c>
      <c r="O84">
        <f>IF(COUNTIF($A$2:A84,A84)&gt;1,"",--(COUNTIFS(Support_Tickets!$B:$B,A84,Support_Tickets!$P:$P,"&gt;="&amp;G84,Support_Tickets!$P:$P,"&lt;="&amp;G84+90,Support_Tickets!$K:$K,"No")&gt;0))</f>
        <v>0</v>
      </c>
    </row>
    <row r="85" spans="1:15">
      <c r="A85" t="s">
        <v>4041</v>
      </c>
      <c r="B85" t="s">
        <v>21685</v>
      </c>
      <c r="C85" t="s">
        <v>21600</v>
      </c>
      <c r="D85" t="s">
        <v>21570</v>
      </c>
      <c r="E85" t="s">
        <v>20768</v>
      </c>
      <c r="F85" t="s">
        <v>14550</v>
      </c>
      <c r="G85" t="s">
        <v>204</v>
      </c>
      <c r="H85" t="s">
        <v>21588</v>
      </c>
      <c r="I85">
        <v>390.94</v>
      </c>
      <c r="J85">
        <v>56</v>
      </c>
      <c r="K85" t="s">
        <v>100</v>
      </c>
      <c r="L85" t="s">
        <v>21595</v>
      </c>
      <c r="M85">
        <v>12</v>
      </c>
      <c r="N85">
        <v>1</v>
      </c>
      <c r="O85">
        <f>IF(COUNTIF($A$2:A85,A85)&gt;1,"",--(COUNTIFS(Support_Tickets!$B:$B,A85,Support_Tickets!$P:$P,"&gt;="&amp;G85,Support_Tickets!$P:$P,"&lt;="&amp;G85+90,Support_Tickets!$K:$K,"No")&gt;0))</f>
        <v>1</v>
      </c>
    </row>
    <row r="86" spans="1:15">
      <c r="A86" t="s">
        <v>2513</v>
      </c>
      <c r="B86" t="s">
        <v>21686</v>
      </c>
      <c r="C86" t="s">
        <v>21577</v>
      </c>
      <c r="D86" t="s">
        <v>21584</v>
      </c>
      <c r="E86" t="s">
        <v>20736</v>
      </c>
      <c r="F86" t="s">
        <v>14550</v>
      </c>
      <c r="G86" t="s">
        <v>2655</v>
      </c>
      <c r="H86" t="s">
        <v>21571</v>
      </c>
      <c r="I86">
        <v>3176.06</v>
      </c>
      <c r="J86">
        <v>98</v>
      </c>
      <c r="K86" t="s">
        <v>73</v>
      </c>
      <c r="L86" t="s">
        <v>21632</v>
      </c>
      <c r="M86">
        <v>24</v>
      </c>
      <c r="N86">
        <v>0</v>
      </c>
      <c r="O86">
        <f>IF(COUNTIF($A$2:A86,A86)&gt;1,"",--(COUNTIFS(Support_Tickets!$B:$B,A86,Support_Tickets!$P:$P,"&gt;="&amp;G86,Support_Tickets!$P:$P,"&lt;="&amp;G86+90,Support_Tickets!$K:$K,"No")&gt;0))</f>
        <v>0</v>
      </c>
    </row>
    <row r="87" spans="1:15">
      <c r="A87" t="s">
        <v>4010</v>
      </c>
      <c r="B87" t="s">
        <v>21687</v>
      </c>
      <c r="C87" t="s">
        <v>21602</v>
      </c>
      <c r="D87" t="s">
        <v>21570</v>
      </c>
      <c r="E87" t="s">
        <v>20736</v>
      </c>
      <c r="F87" t="s">
        <v>14524</v>
      </c>
      <c r="G87" t="s">
        <v>886</v>
      </c>
      <c r="H87" t="s">
        <v>21571</v>
      </c>
      <c r="I87">
        <v>3967.28</v>
      </c>
      <c r="J87">
        <v>13</v>
      </c>
      <c r="K87" t="s">
        <v>73</v>
      </c>
      <c r="L87" t="s">
        <v>21590</v>
      </c>
      <c r="M87">
        <v>12</v>
      </c>
      <c r="N87">
        <v>0</v>
      </c>
      <c r="O87">
        <f>IF(COUNTIF($A$2:A87,A87)&gt;1,"",--(COUNTIFS(Support_Tickets!$B:$B,A87,Support_Tickets!$P:$P,"&gt;="&amp;G87,Support_Tickets!$P:$P,"&lt;="&amp;G87+90,Support_Tickets!$K:$K,"No")&gt;0))</f>
        <v>0</v>
      </c>
    </row>
    <row r="88" spans="1:15">
      <c r="A88" t="s">
        <v>5295</v>
      </c>
      <c r="B88" t="s">
        <v>21688</v>
      </c>
      <c r="C88" t="s">
        <v>21602</v>
      </c>
      <c r="D88" t="s">
        <v>21565</v>
      </c>
      <c r="E88" t="s">
        <v>20768</v>
      </c>
      <c r="F88" t="s">
        <v>14516</v>
      </c>
      <c r="G88" t="s">
        <v>139</v>
      </c>
      <c r="H88" t="s">
        <v>21566</v>
      </c>
      <c r="I88">
        <v>265.86</v>
      </c>
      <c r="J88">
        <v>94</v>
      </c>
      <c r="K88" t="s">
        <v>100</v>
      </c>
      <c r="L88" t="s">
        <v>21609</v>
      </c>
      <c r="M88">
        <v>12</v>
      </c>
      <c r="N88">
        <v>1</v>
      </c>
      <c r="O88">
        <f>IF(COUNTIF($A$2:A88,A88)&gt;1,"",--(COUNTIFS(Support_Tickets!$B:$B,A88,Support_Tickets!$P:$P,"&gt;="&amp;G88,Support_Tickets!$P:$P,"&lt;="&amp;G88+90,Support_Tickets!$K:$K,"No")&gt;0))</f>
        <v>1</v>
      </c>
    </row>
    <row r="89" spans="1:15">
      <c r="A89" t="s">
        <v>7793</v>
      </c>
      <c r="B89" t="s">
        <v>21689</v>
      </c>
      <c r="C89" t="s">
        <v>21574</v>
      </c>
      <c r="D89" t="s">
        <v>21584</v>
      </c>
      <c r="E89" t="s">
        <v>20736</v>
      </c>
      <c r="F89" t="s">
        <v>14524</v>
      </c>
      <c r="G89" t="s">
        <v>1222</v>
      </c>
      <c r="H89" t="s">
        <v>21571</v>
      </c>
      <c r="I89">
        <v>2524.06</v>
      </c>
      <c r="J89">
        <v>41</v>
      </c>
      <c r="K89" t="s">
        <v>100</v>
      </c>
      <c r="L89" t="s">
        <v>21590</v>
      </c>
      <c r="M89">
        <v>36</v>
      </c>
      <c r="N89">
        <v>0</v>
      </c>
      <c r="O89">
        <f>IF(COUNTIF($A$2:A89,A89)&gt;1,"",--(COUNTIFS(Support_Tickets!$B:$B,A89,Support_Tickets!$P:$P,"&gt;="&amp;G89,Support_Tickets!$P:$P,"&lt;="&amp;G89+90,Support_Tickets!$K:$K,"No")&gt;0))</f>
        <v>0</v>
      </c>
    </row>
    <row r="90" spans="1:15">
      <c r="A90" t="s">
        <v>4251</v>
      </c>
      <c r="B90" t="s">
        <v>21690</v>
      </c>
      <c r="C90" t="s">
        <v>21607</v>
      </c>
      <c r="D90" t="s">
        <v>21565</v>
      </c>
      <c r="E90" t="s">
        <v>20740</v>
      </c>
      <c r="F90" t="s">
        <v>14512</v>
      </c>
      <c r="G90" t="s">
        <v>233</v>
      </c>
      <c r="H90" t="s">
        <v>21571</v>
      </c>
      <c r="I90">
        <v>4830</v>
      </c>
      <c r="J90">
        <v>35</v>
      </c>
      <c r="K90" t="s">
        <v>52</v>
      </c>
      <c r="L90" t="s">
        <v>21612</v>
      </c>
      <c r="M90">
        <v>12</v>
      </c>
      <c r="N90">
        <v>0</v>
      </c>
      <c r="O90">
        <f>IF(COUNTIF($A$2:A90,A90)&gt;1,"",--(COUNTIFS(Support_Tickets!$B:$B,A90,Support_Tickets!$P:$P,"&gt;="&amp;G90,Support_Tickets!$P:$P,"&lt;="&amp;G90+90,Support_Tickets!$K:$K,"No")&gt;0))</f>
        <v>0</v>
      </c>
    </row>
    <row r="91" spans="1:15">
      <c r="A91" t="s">
        <v>1451</v>
      </c>
      <c r="B91" t="s">
        <v>21691</v>
      </c>
      <c r="C91" t="s">
        <v>21602</v>
      </c>
      <c r="D91" t="s">
        <v>21584</v>
      </c>
      <c r="E91" t="s">
        <v>20740</v>
      </c>
      <c r="F91" t="s">
        <v>14516</v>
      </c>
      <c r="G91" t="s">
        <v>808</v>
      </c>
      <c r="H91" t="s">
        <v>21588</v>
      </c>
      <c r="I91">
        <v>12789.38</v>
      </c>
      <c r="J91">
        <v>48</v>
      </c>
      <c r="K91" t="s">
        <v>52</v>
      </c>
      <c r="L91" t="s">
        <v>21572</v>
      </c>
      <c r="M91">
        <v>36</v>
      </c>
      <c r="N91">
        <v>1</v>
      </c>
      <c r="O91">
        <f>IF(COUNTIF($A$2:A91,A91)&gt;1,"",--(COUNTIFS(Support_Tickets!$B:$B,A91,Support_Tickets!$P:$P,"&gt;="&amp;G91,Support_Tickets!$P:$P,"&lt;="&amp;G91+90,Support_Tickets!$K:$K,"No")&gt;0))</f>
        <v>1</v>
      </c>
    </row>
    <row r="92" spans="1:15">
      <c r="A92" t="s">
        <v>2421</v>
      </c>
      <c r="B92" t="s">
        <v>21692</v>
      </c>
      <c r="C92" t="s">
        <v>21602</v>
      </c>
      <c r="D92" t="s">
        <v>21578</v>
      </c>
      <c r="E92" t="s">
        <v>20740</v>
      </c>
      <c r="F92" t="s">
        <v>14516</v>
      </c>
      <c r="G92" t="s">
        <v>518</v>
      </c>
      <c r="H92" t="s">
        <v>21566</v>
      </c>
      <c r="I92">
        <v>15860.34</v>
      </c>
      <c r="J92">
        <v>11</v>
      </c>
      <c r="K92" t="s">
        <v>73</v>
      </c>
      <c r="L92" t="s">
        <v>21567</v>
      </c>
      <c r="M92">
        <v>12</v>
      </c>
      <c r="N92">
        <v>1</v>
      </c>
      <c r="O92">
        <f>IF(COUNTIF($A$2:A92,A92)&gt;1,"",--(COUNTIFS(Support_Tickets!$B:$B,A92,Support_Tickets!$P:$P,"&gt;="&amp;G92,Support_Tickets!$P:$P,"&lt;="&amp;G92+90,Support_Tickets!$K:$K,"No")&gt;0))</f>
        <v>1</v>
      </c>
    </row>
    <row r="93" spans="1:15">
      <c r="A93" t="s">
        <v>2622</v>
      </c>
      <c r="B93" t="s">
        <v>21693</v>
      </c>
      <c r="C93" t="s">
        <v>21600</v>
      </c>
      <c r="D93" t="s">
        <v>21584</v>
      </c>
      <c r="E93" t="s">
        <v>20736</v>
      </c>
      <c r="F93" t="s">
        <v>14516</v>
      </c>
      <c r="G93" t="s">
        <v>697</v>
      </c>
      <c r="H93" t="s">
        <v>21571</v>
      </c>
      <c r="I93">
        <v>3450.7</v>
      </c>
      <c r="J93">
        <v>43</v>
      </c>
      <c r="K93" t="s">
        <v>73</v>
      </c>
      <c r="L93" t="s">
        <v>21598</v>
      </c>
      <c r="M93">
        <v>24</v>
      </c>
      <c r="N93">
        <v>0</v>
      </c>
      <c r="O93">
        <f>IF(COUNTIF($A$2:A93,A93)&gt;1,"",--(COUNTIFS(Support_Tickets!$B:$B,A93,Support_Tickets!$P:$P,"&gt;="&amp;G93,Support_Tickets!$P:$P,"&lt;="&amp;G93+90,Support_Tickets!$K:$K,"No")&gt;0))</f>
        <v>0</v>
      </c>
    </row>
    <row r="94" spans="1:15">
      <c r="A94" t="s">
        <v>3962</v>
      </c>
      <c r="B94" t="s">
        <v>21694</v>
      </c>
      <c r="C94" t="s">
        <v>21569</v>
      </c>
      <c r="D94" t="s">
        <v>21565</v>
      </c>
      <c r="E94" t="s">
        <v>20768</v>
      </c>
      <c r="F94" t="s">
        <v>14524</v>
      </c>
      <c r="G94" t="s">
        <v>267</v>
      </c>
      <c r="H94" t="s">
        <v>21571</v>
      </c>
      <c r="I94">
        <v>186.97</v>
      </c>
      <c r="J94">
        <v>20</v>
      </c>
      <c r="K94" t="s">
        <v>100</v>
      </c>
      <c r="L94" t="s">
        <v>21609</v>
      </c>
      <c r="M94">
        <v>12</v>
      </c>
      <c r="N94">
        <v>0</v>
      </c>
      <c r="O94">
        <f>IF(COUNTIF($A$2:A94,A94)&gt;1,"",--(COUNTIFS(Support_Tickets!$B:$B,A94,Support_Tickets!$P:$P,"&gt;="&amp;G94,Support_Tickets!$P:$P,"&lt;="&amp;G94+90,Support_Tickets!$K:$K,"No")&gt;0))</f>
        <v>0</v>
      </c>
    </row>
    <row r="95" spans="1:15">
      <c r="A95" t="s">
        <v>2235</v>
      </c>
      <c r="B95" t="s">
        <v>21695</v>
      </c>
      <c r="C95" t="s">
        <v>21564</v>
      </c>
      <c r="D95" t="s">
        <v>21592</v>
      </c>
      <c r="E95" t="s">
        <v>20736</v>
      </c>
      <c r="F95" t="s">
        <v>14512</v>
      </c>
      <c r="G95" t="s">
        <v>2774</v>
      </c>
      <c r="H95" t="s">
        <v>21571</v>
      </c>
      <c r="I95">
        <v>2894.68</v>
      </c>
      <c r="K95" t="s">
        <v>73</v>
      </c>
      <c r="L95" t="s">
        <v>21627</v>
      </c>
      <c r="M95">
        <v>24</v>
      </c>
      <c r="N95">
        <v>0</v>
      </c>
      <c r="O95">
        <f>IF(COUNTIF($A$2:A95,A95)&gt;1,"",--(COUNTIFS(Support_Tickets!$B:$B,A95,Support_Tickets!$P:$P,"&gt;="&amp;G95,Support_Tickets!$P:$P,"&lt;="&amp;G95+90,Support_Tickets!$K:$K,"No")&gt;0))</f>
        <v>0</v>
      </c>
    </row>
    <row r="96" spans="1:15">
      <c r="A96" t="s">
        <v>3250</v>
      </c>
      <c r="B96" t="s">
        <v>21696</v>
      </c>
      <c r="C96" t="s">
        <v>21574</v>
      </c>
      <c r="D96" t="s">
        <v>21578</v>
      </c>
      <c r="E96" t="s">
        <v>20740</v>
      </c>
      <c r="F96" t="s">
        <v>14524</v>
      </c>
      <c r="G96" t="s">
        <v>17481</v>
      </c>
      <c r="H96" t="s">
        <v>21571</v>
      </c>
      <c r="I96">
        <v>5091.1400000000003</v>
      </c>
      <c r="J96">
        <v>75</v>
      </c>
      <c r="K96" t="s">
        <v>73</v>
      </c>
      <c r="L96" t="s">
        <v>21595</v>
      </c>
      <c r="M96">
        <v>12</v>
      </c>
      <c r="N96">
        <v>0</v>
      </c>
      <c r="O96">
        <f>IF(COUNTIF($A$2:A96,A96)&gt;1,"",--(COUNTIFS(Support_Tickets!$B:$B,A96,Support_Tickets!$P:$P,"&gt;="&amp;G96,Support_Tickets!$P:$P,"&lt;="&amp;G96+90,Support_Tickets!$K:$K,"No")&gt;0))</f>
        <v>0</v>
      </c>
    </row>
    <row r="97" spans="1:15">
      <c r="A97" t="s">
        <v>1830</v>
      </c>
      <c r="B97" t="s">
        <v>21697</v>
      </c>
      <c r="C97" t="s">
        <v>21581</v>
      </c>
      <c r="D97" t="s">
        <v>21578</v>
      </c>
      <c r="E97" t="s">
        <v>20736</v>
      </c>
      <c r="F97" t="s">
        <v>14512</v>
      </c>
      <c r="G97" t="s">
        <v>8296</v>
      </c>
      <c r="H97" t="s">
        <v>21571</v>
      </c>
      <c r="I97">
        <v>3138.44</v>
      </c>
      <c r="K97" t="s">
        <v>100</v>
      </c>
      <c r="L97" t="s">
        <v>21590</v>
      </c>
      <c r="M97">
        <v>12</v>
      </c>
      <c r="N97">
        <v>0</v>
      </c>
      <c r="O97">
        <f>IF(COUNTIF($A$2:A97,A97)&gt;1,"",--(COUNTIFS(Support_Tickets!$B:$B,A97,Support_Tickets!$P:$P,"&gt;="&amp;G97,Support_Tickets!$P:$P,"&lt;="&amp;G97+90,Support_Tickets!$K:$K,"No")&gt;0))</f>
        <v>0</v>
      </c>
    </row>
    <row r="98" spans="1:15">
      <c r="A98" t="s">
        <v>2591</v>
      </c>
      <c r="B98" t="s">
        <v>21698</v>
      </c>
      <c r="C98" t="s">
        <v>21564</v>
      </c>
      <c r="D98" t="s">
        <v>21584</v>
      </c>
      <c r="E98" t="s">
        <v>20768</v>
      </c>
      <c r="F98" t="s">
        <v>14524</v>
      </c>
      <c r="G98" t="s">
        <v>21699</v>
      </c>
      <c r="H98" t="s">
        <v>21588</v>
      </c>
      <c r="I98">
        <v>214.88</v>
      </c>
      <c r="J98">
        <v>44</v>
      </c>
      <c r="K98" t="s">
        <v>100</v>
      </c>
      <c r="L98" t="s">
        <v>21609</v>
      </c>
      <c r="M98">
        <v>36</v>
      </c>
      <c r="N98">
        <v>1</v>
      </c>
      <c r="O98">
        <f>IF(COUNTIF($A$2:A98,A98)&gt;1,"",--(COUNTIFS(Support_Tickets!$B:$B,A98,Support_Tickets!$P:$P,"&gt;="&amp;G98,Support_Tickets!$P:$P,"&lt;="&amp;G98+90,Support_Tickets!$K:$K,"No")&gt;0))</f>
        <v>0</v>
      </c>
    </row>
    <row r="99" spans="1:15">
      <c r="A99" t="s">
        <v>7241</v>
      </c>
      <c r="B99" t="s">
        <v>21700</v>
      </c>
      <c r="C99" t="s">
        <v>21574</v>
      </c>
      <c r="D99" t="s">
        <v>21565</v>
      </c>
      <c r="E99" t="s">
        <v>20736</v>
      </c>
      <c r="F99" t="s">
        <v>14524</v>
      </c>
      <c r="G99" t="s">
        <v>4104</v>
      </c>
      <c r="H99" t="s">
        <v>21588</v>
      </c>
      <c r="I99">
        <v>2028.9</v>
      </c>
      <c r="J99">
        <v>54</v>
      </c>
      <c r="K99" t="s">
        <v>73</v>
      </c>
      <c r="L99" t="s">
        <v>21603</v>
      </c>
      <c r="M99">
        <v>24</v>
      </c>
      <c r="N99">
        <v>1</v>
      </c>
      <c r="O99">
        <f>IF(COUNTIF($A$2:A99,A99)&gt;1,"",--(COUNTIFS(Support_Tickets!$B:$B,A99,Support_Tickets!$P:$P,"&gt;="&amp;G99,Support_Tickets!$P:$P,"&lt;="&amp;G99+90,Support_Tickets!$K:$K,"No")&gt;0))</f>
        <v>0</v>
      </c>
    </row>
    <row r="100" spans="1:15">
      <c r="A100" t="s">
        <v>502</v>
      </c>
      <c r="B100" t="s">
        <v>21701</v>
      </c>
      <c r="C100" t="s">
        <v>21574</v>
      </c>
      <c r="D100" t="s">
        <v>21570</v>
      </c>
      <c r="E100" t="s">
        <v>20768</v>
      </c>
      <c r="F100" t="s">
        <v>14550</v>
      </c>
      <c r="G100" t="s">
        <v>327</v>
      </c>
      <c r="H100" t="s">
        <v>21571</v>
      </c>
      <c r="I100">
        <v>758.9</v>
      </c>
      <c r="J100">
        <v>3</v>
      </c>
      <c r="K100" t="s">
        <v>100</v>
      </c>
      <c r="L100" t="s">
        <v>21605</v>
      </c>
      <c r="M100">
        <v>36</v>
      </c>
      <c r="N100">
        <v>0</v>
      </c>
      <c r="O100">
        <f>IF(COUNTIF($A$2:A100,A100)&gt;1,"",--(COUNTIFS(Support_Tickets!$B:$B,A100,Support_Tickets!$P:$P,"&gt;="&amp;G100,Support_Tickets!$P:$P,"&lt;="&amp;G100+90,Support_Tickets!$K:$K,"No")&gt;0))</f>
        <v>0</v>
      </c>
    </row>
    <row r="101" spans="1:15">
      <c r="A101" t="s">
        <v>9135</v>
      </c>
      <c r="B101" t="s">
        <v>21702</v>
      </c>
      <c r="C101" t="s">
        <v>21574</v>
      </c>
      <c r="D101" t="s">
        <v>21578</v>
      </c>
      <c r="E101" t="s">
        <v>20768</v>
      </c>
      <c r="F101" t="s">
        <v>14507</v>
      </c>
      <c r="G101" t="s">
        <v>14373</v>
      </c>
      <c r="H101" t="s">
        <v>21621</v>
      </c>
      <c r="I101">
        <v>768.27</v>
      </c>
      <c r="J101">
        <v>63</v>
      </c>
      <c r="K101" t="s">
        <v>100</v>
      </c>
      <c r="L101" t="s">
        <v>21598</v>
      </c>
      <c r="M101">
        <v>36</v>
      </c>
      <c r="N101">
        <v>0</v>
      </c>
      <c r="O101">
        <f>IF(COUNTIF($A$2:A101,A101)&gt;1,"",--(COUNTIFS(Support_Tickets!$B:$B,A101,Support_Tickets!$P:$P,"&gt;="&amp;G101,Support_Tickets!$P:$P,"&lt;="&amp;G101+90,Support_Tickets!$K:$K,"No")&gt;0))</f>
        <v>0</v>
      </c>
    </row>
    <row r="102" spans="1:15">
      <c r="A102" t="s">
        <v>6321</v>
      </c>
      <c r="B102" t="s">
        <v>21703</v>
      </c>
      <c r="C102" t="s">
        <v>21607</v>
      </c>
      <c r="D102" t="s">
        <v>21565</v>
      </c>
      <c r="E102" t="s">
        <v>20740</v>
      </c>
      <c r="F102" t="s">
        <v>14507</v>
      </c>
      <c r="G102" t="s">
        <v>631</v>
      </c>
      <c r="H102" t="s">
        <v>21571</v>
      </c>
      <c r="I102">
        <v>15745.63</v>
      </c>
      <c r="K102" t="s">
        <v>52</v>
      </c>
      <c r="L102" t="s">
        <v>21598</v>
      </c>
      <c r="M102">
        <v>12</v>
      </c>
      <c r="N102">
        <v>0</v>
      </c>
      <c r="O102">
        <f>IF(COUNTIF($A$2:A102,A102)&gt;1,"",--(COUNTIFS(Support_Tickets!$B:$B,A102,Support_Tickets!$P:$P,"&gt;="&amp;G102,Support_Tickets!$P:$P,"&lt;="&amp;G102+90,Support_Tickets!$K:$K,"No")&gt;0))</f>
        <v>0</v>
      </c>
    </row>
    <row r="103" spans="1:15">
      <c r="A103" t="s">
        <v>4445</v>
      </c>
      <c r="B103" t="s">
        <v>21704</v>
      </c>
      <c r="C103" t="s">
        <v>21581</v>
      </c>
      <c r="D103" t="s">
        <v>21565</v>
      </c>
      <c r="E103" t="s">
        <v>20768</v>
      </c>
      <c r="F103" t="s">
        <v>14507</v>
      </c>
      <c r="G103" t="s">
        <v>2543</v>
      </c>
      <c r="H103" t="s">
        <v>21571</v>
      </c>
      <c r="I103">
        <v>652.5</v>
      </c>
      <c r="J103">
        <v>64</v>
      </c>
      <c r="K103" t="s">
        <v>100</v>
      </c>
      <c r="L103" t="s">
        <v>21609</v>
      </c>
      <c r="M103">
        <v>36</v>
      </c>
      <c r="N103">
        <v>0</v>
      </c>
      <c r="O103">
        <f>IF(COUNTIF($A$2:A103,A103)&gt;1,"",--(COUNTIFS(Support_Tickets!$B:$B,A103,Support_Tickets!$P:$P,"&gt;="&amp;G103,Support_Tickets!$P:$P,"&lt;="&amp;G103+90,Support_Tickets!$K:$K,"No")&gt;0))</f>
        <v>1</v>
      </c>
    </row>
    <row r="104" spans="1:15">
      <c r="A104" t="s">
        <v>5918</v>
      </c>
      <c r="B104" t="s">
        <v>21705</v>
      </c>
      <c r="C104" t="s">
        <v>21607</v>
      </c>
      <c r="D104" t="s">
        <v>21570</v>
      </c>
      <c r="E104" t="s">
        <v>20768</v>
      </c>
      <c r="F104" t="s">
        <v>14550</v>
      </c>
      <c r="G104" t="s">
        <v>181</v>
      </c>
      <c r="H104" t="s">
        <v>21571</v>
      </c>
      <c r="I104">
        <v>457.91</v>
      </c>
      <c r="J104">
        <v>26</v>
      </c>
      <c r="K104" t="s">
        <v>100</v>
      </c>
      <c r="L104" t="s">
        <v>21593</v>
      </c>
      <c r="M104">
        <v>24</v>
      </c>
      <c r="N104">
        <v>0</v>
      </c>
      <c r="O104">
        <f>IF(COUNTIF($A$2:A104,A104)&gt;1,"",--(COUNTIFS(Support_Tickets!$B:$B,A104,Support_Tickets!$P:$P,"&gt;="&amp;G104,Support_Tickets!$P:$P,"&lt;="&amp;G104+90,Support_Tickets!$K:$K,"No")&gt;0))</f>
        <v>0</v>
      </c>
    </row>
    <row r="105" spans="1:15">
      <c r="A105" t="s">
        <v>1606</v>
      </c>
      <c r="B105" t="s">
        <v>21706</v>
      </c>
      <c r="C105" t="s">
        <v>21581</v>
      </c>
      <c r="D105" t="s">
        <v>21592</v>
      </c>
      <c r="E105" t="s">
        <v>20736</v>
      </c>
      <c r="F105" t="s">
        <v>14516</v>
      </c>
      <c r="G105" t="s">
        <v>6237</v>
      </c>
      <c r="H105" t="s">
        <v>21571</v>
      </c>
      <c r="I105">
        <v>1582.34</v>
      </c>
      <c r="K105" t="s">
        <v>73</v>
      </c>
      <c r="L105" t="s">
        <v>21590</v>
      </c>
      <c r="M105">
        <v>36</v>
      </c>
      <c r="N105">
        <v>0</v>
      </c>
      <c r="O105">
        <f>IF(COUNTIF($A$2:A105,A105)&gt;1,"",--(COUNTIFS(Support_Tickets!$B:$B,A105,Support_Tickets!$P:$P,"&gt;="&amp;G105,Support_Tickets!$P:$P,"&lt;="&amp;G105+90,Support_Tickets!$K:$K,"No")&gt;0))</f>
        <v>0</v>
      </c>
    </row>
    <row r="106" spans="1:15">
      <c r="A106" t="s">
        <v>3233</v>
      </c>
      <c r="B106" t="s">
        <v>21707</v>
      </c>
      <c r="C106" t="s">
        <v>21564</v>
      </c>
      <c r="D106" t="s">
        <v>21565</v>
      </c>
      <c r="E106" t="s">
        <v>20736</v>
      </c>
      <c r="F106" t="s">
        <v>14524</v>
      </c>
      <c r="G106" t="s">
        <v>4850</v>
      </c>
      <c r="H106" t="s">
        <v>21571</v>
      </c>
      <c r="I106">
        <v>2388.52</v>
      </c>
      <c r="K106" t="s">
        <v>100</v>
      </c>
      <c r="L106" t="s">
        <v>21660</v>
      </c>
      <c r="M106">
        <v>24</v>
      </c>
      <c r="N106">
        <v>0</v>
      </c>
      <c r="O106">
        <f>IF(COUNTIF($A$2:A106,A106)&gt;1,"",--(COUNTIFS(Support_Tickets!$B:$B,A106,Support_Tickets!$P:$P,"&gt;="&amp;G106,Support_Tickets!$P:$P,"&lt;="&amp;G106+90,Support_Tickets!$K:$K,"No")&gt;0))</f>
        <v>0</v>
      </c>
    </row>
    <row r="107" spans="1:15">
      <c r="A107" t="s">
        <v>4686</v>
      </c>
      <c r="B107" t="s">
        <v>21708</v>
      </c>
      <c r="C107" t="s">
        <v>21577</v>
      </c>
      <c r="D107" t="s">
        <v>21565</v>
      </c>
      <c r="E107" t="s">
        <v>20736</v>
      </c>
      <c r="F107" t="s">
        <v>14524</v>
      </c>
      <c r="G107" t="s">
        <v>1379</v>
      </c>
      <c r="H107" t="s">
        <v>21571</v>
      </c>
      <c r="I107">
        <v>1004.39</v>
      </c>
      <c r="J107">
        <v>91</v>
      </c>
      <c r="K107" t="s">
        <v>73</v>
      </c>
      <c r="L107" t="s">
        <v>21598</v>
      </c>
      <c r="M107">
        <v>24</v>
      </c>
      <c r="N107">
        <v>0</v>
      </c>
      <c r="O107">
        <f>IF(COUNTIF($A$2:A107,A107)&gt;1,"",--(COUNTIFS(Support_Tickets!$B:$B,A107,Support_Tickets!$P:$P,"&gt;="&amp;G107,Support_Tickets!$P:$P,"&lt;="&amp;G107+90,Support_Tickets!$K:$K,"No")&gt;0))</f>
        <v>0</v>
      </c>
    </row>
    <row r="108" spans="1:15">
      <c r="A108" t="s">
        <v>4741</v>
      </c>
      <c r="B108" t="s">
        <v>21709</v>
      </c>
      <c r="C108" t="s">
        <v>21569</v>
      </c>
      <c r="D108" t="s">
        <v>21578</v>
      </c>
      <c r="E108" t="s">
        <v>20740</v>
      </c>
      <c r="F108" t="s">
        <v>14550</v>
      </c>
      <c r="G108" t="s">
        <v>2685</v>
      </c>
      <c r="H108" t="s">
        <v>21571</v>
      </c>
      <c r="I108">
        <v>5440.67</v>
      </c>
      <c r="J108">
        <v>73</v>
      </c>
      <c r="K108" t="s">
        <v>52</v>
      </c>
      <c r="L108" t="s">
        <v>21603</v>
      </c>
      <c r="M108">
        <v>36</v>
      </c>
      <c r="N108">
        <v>0</v>
      </c>
      <c r="O108">
        <f>IF(COUNTIF($A$2:A108,A108)&gt;1,"",--(COUNTIFS(Support_Tickets!$B:$B,A108,Support_Tickets!$P:$P,"&gt;="&amp;G108,Support_Tickets!$P:$P,"&lt;="&amp;G108+90,Support_Tickets!$K:$K,"No")&gt;0))</f>
        <v>0</v>
      </c>
    </row>
    <row r="109" spans="1:15">
      <c r="A109" t="s">
        <v>3386</v>
      </c>
      <c r="B109" t="s">
        <v>21710</v>
      </c>
      <c r="C109" t="s">
        <v>21569</v>
      </c>
      <c r="D109" t="s">
        <v>21565</v>
      </c>
      <c r="E109" t="s">
        <v>20736</v>
      </c>
      <c r="F109" t="s">
        <v>14512</v>
      </c>
      <c r="G109" t="s">
        <v>144</v>
      </c>
      <c r="H109" t="s">
        <v>21571</v>
      </c>
      <c r="I109">
        <v>1280.27</v>
      </c>
      <c r="J109">
        <v>4</v>
      </c>
      <c r="K109" t="s">
        <v>100</v>
      </c>
      <c r="L109" t="s">
        <v>21603</v>
      </c>
      <c r="M109">
        <v>24</v>
      </c>
      <c r="N109">
        <v>0</v>
      </c>
      <c r="O109">
        <f>IF(COUNTIF($A$2:A109,A109)&gt;1,"",--(COUNTIFS(Support_Tickets!$B:$B,A109,Support_Tickets!$P:$P,"&gt;="&amp;G109,Support_Tickets!$P:$P,"&lt;="&amp;G109+90,Support_Tickets!$K:$K,"No")&gt;0))</f>
        <v>1</v>
      </c>
    </row>
    <row r="110" spans="1:15">
      <c r="A110" t="s">
        <v>733</v>
      </c>
      <c r="B110" t="s">
        <v>21711</v>
      </c>
      <c r="C110" t="s">
        <v>21602</v>
      </c>
      <c r="D110" t="s">
        <v>21592</v>
      </c>
      <c r="E110" t="s">
        <v>20736</v>
      </c>
      <c r="F110" t="s">
        <v>14524</v>
      </c>
      <c r="G110" t="s">
        <v>2170</v>
      </c>
      <c r="H110" t="s">
        <v>21571</v>
      </c>
      <c r="I110">
        <v>3686.21</v>
      </c>
      <c r="J110">
        <v>22</v>
      </c>
      <c r="K110" t="s">
        <v>73</v>
      </c>
      <c r="L110" t="s">
        <v>21572</v>
      </c>
      <c r="M110">
        <v>12</v>
      </c>
      <c r="N110">
        <v>0</v>
      </c>
      <c r="O110">
        <f>IF(COUNTIF($A$2:A110,A110)&gt;1,"",--(COUNTIFS(Support_Tickets!$B:$B,A110,Support_Tickets!$P:$P,"&gt;="&amp;G110,Support_Tickets!$P:$P,"&lt;="&amp;G110+90,Support_Tickets!$K:$K,"No")&gt;0))</f>
        <v>0</v>
      </c>
    </row>
    <row r="111" spans="1:15">
      <c r="A111" t="s">
        <v>2948</v>
      </c>
      <c r="B111" t="s">
        <v>21712</v>
      </c>
      <c r="C111" t="s">
        <v>21577</v>
      </c>
      <c r="D111" t="s">
        <v>21592</v>
      </c>
      <c r="E111" t="s">
        <v>20768</v>
      </c>
      <c r="F111" t="s">
        <v>14507</v>
      </c>
      <c r="G111" t="s">
        <v>1208</v>
      </c>
      <c r="H111" t="s">
        <v>21571</v>
      </c>
      <c r="I111">
        <v>240.47</v>
      </c>
      <c r="J111">
        <v>72</v>
      </c>
      <c r="K111" t="s">
        <v>100</v>
      </c>
      <c r="L111" t="s">
        <v>21575</v>
      </c>
      <c r="M111">
        <v>24</v>
      </c>
      <c r="N111">
        <v>0</v>
      </c>
      <c r="O111">
        <f>IF(COUNTIF($A$2:A111,A111)&gt;1,"",--(COUNTIFS(Support_Tickets!$B:$B,A111,Support_Tickets!$P:$P,"&gt;="&amp;G111,Support_Tickets!$P:$P,"&lt;="&amp;G111+90,Support_Tickets!$K:$K,"No")&gt;0))</f>
        <v>0</v>
      </c>
    </row>
    <row r="112" spans="1:15">
      <c r="A112" t="s">
        <v>3586</v>
      </c>
      <c r="B112" t="s">
        <v>21713</v>
      </c>
      <c r="C112" t="s">
        <v>21587</v>
      </c>
      <c r="D112" t="s">
        <v>21584</v>
      </c>
      <c r="E112" t="s">
        <v>20768</v>
      </c>
      <c r="F112" t="s">
        <v>14550</v>
      </c>
      <c r="G112" t="s">
        <v>886</v>
      </c>
      <c r="H112" t="s">
        <v>21571</v>
      </c>
      <c r="I112">
        <v>752.68</v>
      </c>
      <c r="K112" t="s">
        <v>100</v>
      </c>
      <c r="L112" t="s">
        <v>21595</v>
      </c>
      <c r="M112">
        <v>24</v>
      </c>
      <c r="N112">
        <v>0</v>
      </c>
      <c r="O112">
        <f>IF(COUNTIF($A$2:A112,A112)&gt;1,"",--(COUNTIFS(Support_Tickets!$B:$B,A112,Support_Tickets!$P:$P,"&gt;="&amp;G112,Support_Tickets!$P:$P,"&lt;="&amp;G112+90,Support_Tickets!$K:$K,"No")&gt;0))</f>
        <v>0</v>
      </c>
    </row>
    <row r="113" spans="1:15">
      <c r="A113" t="s">
        <v>4786</v>
      </c>
      <c r="B113" t="s">
        <v>21714</v>
      </c>
      <c r="C113" t="s">
        <v>21600</v>
      </c>
      <c r="D113" t="s">
        <v>21592</v>
      </c>
      <c r="E113" t="s">
        <v>20736</v>
      </c>
      <c r="F113" t="s">
        <v>14524</v>
      </c>
      <c r="G113" t="s">
        <v>973</v>
      </c>
      <c r="H113" t="s">
        <v>21571</v>
      </c>
      <c r="I113">
        <v>2374.4899999999998</v>
      </c>
      <c r="K113" t="s">
        <v>73</v>
      </c>
      <c r="L113" t="s">
        <v>21652</v>
      </c>
      <c r="M113">
        <v>12</v>
      </c>
      <c r="N113">
        <v>0</v>
      </c>
      <c r="O113">
        <f>IF(COUNTIF($A$2:A113,A113)&gt;1,"",--(COUNTIFS(Support_Tickets!$B:$B,A113,Support_Tickets!$P:$P,"&gt;="&amp;G113,Support_Tickets!$P:$P,"&lt;="&amp;G113+90,Support_Tickets!$K:$K,"No")&gt;0))</f>
        <v>1</v>
      </c>
    </row>
    <row r="114" spans="1:15">
      <c r="A114" t="s">
        <v>4318</v>
      </c>
      <c r="B114" t="s">
        <v>21715</v>
      </c>
      <c r="C114" t="s">
        <v>21574</v>
      </c>
      <c r="D114" t="s">
        <v>21570</v>
      </c>
      <c r="E114" t="s">
        <v>20736</v>
      </c>
      <c r="F114" t="s">
        <v>14516</v>
      </c>
      <c r="G114" t="s">
        <v>283</v>
      </c>
      <c r="H114" t="s">
        <v>21571</v>
      </c>
      <c r="I114">
        <v>3193.28</v>
      </c>
      <c r="K114" t="s">
        <v>73</v>
      </c>
      <c r="L114" t="s">
        <v>21572</v>
      </c>
      <c r="M114">
        <v>12</v>
      </c>
      <c r="N114">
        <v>0</v>
      </c>
      <c r="O114">
        <f>IF(COUNTIF($A$2:A114,A114)&gt;1,"",--(COUNTIFS(Support_Tickets!$B:$B,A114,Support_Tickets!$P:$P,"&gt;="&amp;G114,Support_Tickets!$P:$P,"&lt;="&amp;G114+90,Support_Tickets!$K:$K,"No")&gt;0))</f>
        <v>0</v>
      </c>
    </row>
    <row r="115" spans="1:15">
      <c r="A115" t="s">
        <v>6594</v>
      </c>
      <c r="B115" t="s">
        <v>21716</v>
      </c>
      <c r="C115" t="s">
        <v>21569</v>
      </c>
      <c r="D115" t="s">
        <v>21578</v>
      </c>
      <c r="E115" t="s">
        <v>20740</v>
      </c>
      <c r="F115" t="s">
        <v>14512</v>
      </c>
      <c r="G115" t="s">
        <v>1899</v>
      </c>
      <c r="H115" t="s">
        <v>21566</v>
      </c>
      <c r="I115">
        <v>16964.59</v>
      </c>
      <c r="J115">
        <v>50</v>
      </c>
      <c r="K115" t="s">
        <v>73</v>
      </c>
      <c r="L115" t="s">
        <v>21579</v>
      </c>
      <c r="M115">
        <v>24</v>
      </c>
      <c r="N115">
        <v>1</v>
      </c>
      <c r="O115">
        <f>IF(COUNTIF($A$2:A115,A115)&gt;1,"",--(COUNTIFS(Support_Tickets!$B:$B,A115,Support_Tickets!$P:$P,"&gt;="&amp;G115,Support_Tickets!$P:$P,"&lt;="&amp;G115+90,Support_Tickets!$K:$K,"No")&gt;0))</f>
        <v>0</v>
      </c>
    </row>
    <row r="116" spans="1:15">
      <c r="A116" t="s">
        <v>9236</v>
      </c>
      <c r="B116" t="s">
        <v>21717</v>
      </c>
      <c r="C116" t="s">
        <v>21581</v>
      </c>
      <c r="D116" t="s">
        <v>21584</v>
      </c>
      <c r="E116" t="s">
        <v>20768</v>
      </c>
      <c r="F116" t="s">
        <v>14512</v>
      </c>
      <c r="G116" t="s">
        <v>717</v>
      </c>
      <c r="H116" t="s">
        <v>21571</v>
      </c>
      <c r="I116">
        <v>173.96</v>
      </c>
      <c r="J116">
        <v>57</v>
      </c>
      <c r="K116" t="s">
        <v>100</v>
      </c>
      <c r="L116" t="s">
        <v>21632</v>
      </c>
      <c r="M116">
        <v>36</v>
      </c>
      <c r="N116">
        <v>0</v>
      </c>
      <c r="O116">
        <f>IF(COUNTIF($A$2:A116,A116)&gt;1,"",--(COUNTIFS(Support_Tickets!$B:$B,A116,Support_Tickets!$P:$P,"&gt;="&amp;G116,Support_Tickets!$P:$P,"&lt;="&amp;G116+90,Support_Tickets!$K:$K,"No")&gt;0))</f>
        <v>0</v>
      </c>
    </row>
    <row r="117" spans="1:15">
      <c r="A117" t="s">
        <v>7153</v>
      </c>
      <c r="B117" t="s">
        <v>21718</v>
      </c>
      <c r="C117" t="s">
        <v>21574</v>
      </c>
      <c r="D117" t="s">
        <v>21578</v>
      </c>
      <c r="E117" t="s">
        <v>20768</v>
      </c>
      <c r="F117" t="s">
        <v>14507</v>
      </c>
      <c r="G117" t="s">
        <v>2906</v>
      </c>
      <c r="H117" t="s">
        <v>21571</v>
      </c>
      <c r="I117">
        <v>210.33</v>
      </c>
      <c r="J117">
        <v>87</v>
      </c>
      <c r="K117" t="s">
        <v>100</v>
      </c>
      <c r="L117" t="s">
        <v>21605</v>
      </c>
      <c r="M117">
        <v>24</v>
      </c>
      <c r="N117">
        <v>0</v>
      </c>
      <c r="O117">
        <f>IF(COUNTIF($A$2:A117,A117)&gt;1,"",--(COUNTIFS(Support_Tickets!$B:$B,A117,Support_Tickets!$P:$P,"&gt;="&amp;G117,Support_Tickets!$P:$P,"&lt;="&amp;G117+90,Support_Tickets!$K:$K,"No")&gt;0))</f>
        <v>0</v>
      </c>
    </row>
    <row r="118" spans="1:15">
      <c r="A118" t="s">
        <v>4973</v>
      </c>
      <c r="B118" t="s">
        <v>21719</v>
      </c>
      <c r="C118" t="s">
        <v>21574</v>
      </c>
      <c r="D118" t="s">
        <v>21592</v>
      </c>
      <c r="E118" t="s">
        <v>20736</v>
      </c>
      <c r="F118" t="s">
        <v>14516</v>
      </c>
      <c r="G118" t="s">
        <v>21720</v>
      </c>
      <c r="H118" t="s">
        <v>21571</v>
      </c>
      <c r="I118">
        <v>3424.29</v>
      </c>
      <c r="K118" t="s">
        <v>100</v>
      </c>
      <c r="L118" t="s">
        <v>21575</v>
      </c>
      <c r="M118">
        <v>36</v>
      </c>
      <c r="N118">
        <v>0</v>
      </c>
      <c r="O118">
        <f>IF(COUNTIF($A$2:A118,A118)&gt;1,"",--(COUNTIFS(Support_Tickets!$B:$B,A118,Support_Tickets!$P:$P,"&gt;="&amp;G118,Support_Tickets!$P:$P,"&lt;="&amp;G118+90,Support_Tickets!$K:$K,"No")&gt;0))</f>
        <v>0</v>
      </c>
    </row>
    <row r="119" spans="1:15">
      <c r="A119" t="s">
        <v>389</v>
      </c>
      <c r="B119" t="s">
        <v>21721</v>
      </c>
      <c r="C119" t="s">
        <v>21574</v>
      </c>
      <c r="D119" t="s">
        <v>21565</v>
      </c>
      <c r="E119" t="s">
        <v>20736</v>
      </c>
      <c r="F119" t="s">
        <v>14516</v>
      </c>
      <c r="G119" t="s">
        <v>893</v>
      </c>
      <c r="H119" t="s">
        <v>21571</v>
      </c>
      <c r="I119">
        <v>838.26</v>
      </c>
      <c r="J119">
        <v>99</v>
      </c>
      <c r="K119" t="s">
        <v>73</v>
      </c>
      <c r="L119" t="s">
        <v>21605</v>
      </c>
      <c r="M119">
        <v>24</v>
      </c>
      <c r="N119">
        <v>0</v>
      </c>
      <c r="O119">
        <f>IF(COUNTIF($A$2:A119,A119)&gt;1,"",--(COUNTIFS(Support_Tickets!$B:$B,A119,Support_Tickets!$P:$P,"&gt;="&amp;G119,Support_Tickets!$P:$P,"&lt;="&amp;G119+90,Support_Tickets!$K:$K,"No")&gt;0))</f>
        <v>1</v>
      </c>
    </row>
    <row r="120" spans="1:15">
      <c r="A120" t="s">
        <v>2849</v>
      </c>
      <c r="B120" t="s">
        <v>21722</v>
      </c>
      <c r="C120" t="s">
        <v>21581</v>
      </c>
      <c r="D120" t="s">
        <v>21570</v>
      </c>
      <c r="E120" t="s">
        <v>20736</v>
      </c>
      <c r="F120" t="s">
        <v>14550</v>
      </c>
      <c r="G120" t="s">
        <v>1332</v>
      </c>
      <c r="H120" t="s">
        <v>21571</v>
      </c>
      <c r="I120">
        <v>3990.92</v>
      </c>
      <c r="J120">
        <v>25</v>
      </c>
      <c r="K120" t="s">
        <v>100</v>
      </c>
      <c r="L120" t="s">
        <v>21612</v>
      </c>
      <c r="M120">
        <v>12</v>
      </c>
      <c r="N120">
        <v>0</v>
      </c>
      <c r="O120">
        <f>IF(COUNTIF($A$2:A120,A120)&gt;1,"",--(COUNTIFS(Support_Tickets!$B:$B,A120,Support_Tickets!$P:$P,"&gt;="&amp;G120,Support_Tickets!$P:$P,"&lt;="&amp;G120+90,Support_Tickets!$K:$K,"No")&gt;0))</f>
        <v>0</v>
      </c>
    </row>
    <row r="121" spans="1:15">
      <c r="A121" t="s">
        <v>4145</v>
      </c>
      <c r="B121" t="s">
        <v>21723</v>
      </c>
      <c r="C121" t="s">
        <v>21602</v>
      </c>
      <c r="D121" t="s">
        <v>21565</v>
      </c>
      <c r="E121" t="s">
        <v>20740</v>
      </c>
      <c r="F121" t="s">
        <v>14524</v>
      </c>
      <c r="G121" t="s">
        <v>1335</v>
      </c>
      <c r="H121" t="s">
        <v>21571</v>
      </c>
      <c r="I121">
        <v>12034.38</v>
      </c>
      <c r="J121">
        <v>92</v>
      </c>
      <c r="K121" t="s">
        <v>52</v>
      </c>
      <c r="L121" t="s">
        <v>21572</v>
      </c>
      <c r="M121">
        <v>36</v>
      </c>
      <c r="N121">
        <v>0</v>
      </c>
      <c r="O121">
        <f>IF(COUNTIF($A$2:A121,A121)&gt;1,"",--(COUNTIFS(Support_Tickets!$B:$B,A121,Support_Tickets!$P:$P,"&gt;="&amp;G121,Support_Tickets!$P:$P,"&lt;="&amp;G121+90,Support_Tickets!$K:$K,"No")&gt;0))</f>
        <v>0</v>
      </c>
    </row>
    <row r="122" spans="1:15">
      <c r="A122" t="s">
        <v>4496</v>
      </c>
      <c r="B122" t="s">
        <v>21724</v>
      </c>
      <c r="C122" t="s">
        <v>21602</v>
      </c>
      <c r="D122" t="s">
        <v>21584</v>
      </c>
      <c r="E122" t="s">
        <v>20768</v>
      </c>
      <c r="F122" t="s">
        <v>14512</v>
      </c>
      <c r="G122" t="s">
        <v>1183</v>
      </c>
      <c r="H122" t="s">
        <v>21621</v>
      </c>
      <c r="I122">
        <v>124.25</v>
      </c>
      <c r="J122">
        <v>79</v>
      </c>
      <c r="K122" t="s">
        <v>100</v>
      </c>
      <c r="L122" t="s">
        <v>21598</v>
      </c>
      <c r="M122">
        <v>24</v>
      </c>
      <c r="N122">
        <v>0</v>
      </c>
      <c r="O122">
        <f>IF(COUNTIF($A$2:A122,A122)&gt;1,"",--(COUNTIFS(Support_Tickets!$B:$B,A122,Support_Tickets!$P:$P,"&gt;="&amp;G122,Support_Tickets!$P:$P,"&lt;="&amp;G122+90,Support_Tickets!$K:$K,"No")&gt;0))</f>
        <v>0</v>
      </c>
    </row>
    <row r="123" spans="1:15">
      <c r="A123" t="s">
        <v>5545</v>
      </c>
      <c r="B123" t="s">
        <v>21725</v>
      </c>
      <c r="C123" t="s">
        <v>21587</v>
      </c>
      <c r="D123" t="s">
        <v>21565</v>
      </c>
      <c r="E123" t="s">
        <v>20736</v>
      </c>
      <c r="F123" t="s">
        <v>14524</v>
      </c>
      <c r="G123" t="s">
        <v>251</v>
      </c>
      <c r="H123" t="s">
        <v>21571</v>
      </c>
      <c r="I123">
        <v>2856.49</v>
      </c>
      <c r="J123">
        <v>67</v>
      </c>
      <c r="K123" t="s">
        <v>73</v>
      </c>
      <c r="L123" t="s">
        <v>21572</v>
      </c>
      <c r="M123">
        <v>36</v>
      </c>
      <c r="N123">
        <v>0</v>
      </c>
      <c r="O123">
        <f>IF(COUNTIF($A$2:A123,A123)&gt;1,"",--(COUNTIFS(Support_Tickets!$B:$B,A123,Support_Tickets!$P:$P,"&gt;="&amp;G123,Support_Tickets!$P:$P,"&lt;="&amp;G123+90,Support_Tickets!$K:$K,"No")&gt;0))</f>
        <v>0</v>
      </c>
    </row>
    <row r="124" spans="1:15">
      <c r="A124" t="s">
        <v>2558</v>
      </c>
      <c r="B124" t="s">
        <v>21726</v>
      </c>
      <c r="C124" t="s">
        <v>21607</v>
      </c>
      <c r="D124" t="s">
        <v>21578</v>
      </c>
      <c r="E124" t="s">
        <v>20768</v>
      </c>
      <c r="F124" t="s">
        <v>14507</v>
      </c>
      <c r="G124" t="s">
        <v>752</v>
      </c>
      <c r="H124" t="s">
        <v>21571</v>
      </c>
      <c r="I124">
        <v>289.3</v>
      </c>
      <c r="K124" t="s">
        <v>100</v>
      </c>
      <c r="L124" t="s">
        <v>21595</v>
      </c>
      <c r="M124">
        <v>24</v>
      </c>
      <c r="N124">
        <v>0</v>
      </c>
      <c r="O124">
        <f>IF(COUNTIF($A$2:A124,A124)&gt;1,"",--(COUNTIFS(Support_Tickets!$B:$B,A124,Support_Tickets!$P:$P,"&gt;="&amp;G124,Support_Tickets!$P:$P,"&lt;="&amp;G124+90,Support_Tickets!$K:$K,"No")&gt;0))</f>
        <v>1</v>
      </c>
    </row>
    <row r="125" spans="1:15">
      <c r="A125" t="s">
        <v>2792</v>
      </c>
      <c r="B125" t="s">
        <v>21727</v>
      </c>
      <c r="C125" t="s">
        <v>21587</v>
      </c>
      <c r="D125" t="s">
        <v>21570</v>
      </c>
      <c r="E125" t="s">
        <v>20736</v>
      </c>
      <c r="F125" t="s">
        <v>14507</v>
      </c>
      <c r="G125" t="s">
        <v>1194</v>
      </c>
      <c r="H125" t="s">
        <v>21571</v>
      </c>
      <c r="I125">
        <v>1310.8</v>
      </c>
      <c r="K125" t="s">
        <v>100</v>
      </c>
      <c r="L125" t="s">
        <v>21593</v>
      </c>
      <c r="M125">
        <v>36</v>
      </c>
      <c r="N125">
        <v>0</v>
      </c>
      <c r="O125">
        <f>IF(COUNTIF($A$2:A125,A125)&gt;1,"",--(COUNTIFS(Support_Tickets!$B:$B,A125,Support_Tickets!$P:$P,"&gt;="&amp;G125,Support_Tickets!$P:$P,"&lt;="&amp;G125+90,Support_Tickets!$K:$K,"No")&gt;0))</f>
        <v>0</v>
      </c>
    </row>
    <row r="126" spans="1:15">
      <c r="A126" t="s">
        <v>2511</v>
      </c>
      <c r="B126" t="s">
        <v>21728</v>
      </c>
      <c r="C126" t="s">
        <v>21574</v>
      </c>
      <c r="D126" t="s">
        <v>21570</v>
      </c>
      <c r="E126" t="s">
        <v>20740</v>
      </c>
      <c r="F126" t="s">
        <v>14516</v>
      </c>
      <c r="G126" t="s">
        <v>69</v>
      </c>
      <c r="H126" t="s">
        <v>21621</v>
      </c>
      <c r="I126">
        <v>6431.97</v>
      </c>
      <c r="J126">
        <v>30</v>
      </c>
      <c r="K126" t="s">
        <v>73</v>
      </c>
      <c r="L126" t="s">
        <v>21595</v>
      </c>
      <c r="M126">
        <v>36</v>
      </c>
      <c r="N126">
        <v>0</v>
      </c>
      <c r="O126">
        <f>IF(COUNTIF($A$2:A126,A126)&gt;1,"",--(COUNTIFS(Support_Tickets!$B:$B,A126,Support_Tickets!$P:$P,"&gt;="&amp;G126,Support_Tickets!$P:$P,"&lt;="&amp;G126+90,Support_Tickets!$K:$K,"No")&gt;0))</f>
        <v>0</v>
      </c>
    </row>
    <row r="127" spans="1:15">
      <c r="A127" t="s">
        <v>764</v>
      </c>
      <c r="B127" t="s">
        <v>21729</v>
      </c>
      <c r="C127" t="s">
        <v>21597</v>
      </c>
      <c r="D127" t="s">
        <v>21570</v>
      </c>
      <c r="E127" t="s">
        <v>20736</v>
      </c>
      <c r="F127" t="s">
        <v>14512</v>
      </c>
      <c r="G127" t="s">
        <v>1043</v>
      </c>
      <c r="H127" t="s">
        <v>21566</v>
      </c>
      <c r="I127">
        <v>3393.28</v>
      </c>
      <c r="K127" t="s">
        <v>73</v>
      </c>
      <c r="L127" t="s">
        <v>21598</v>
      </c>
      <c r="M127">
        <v>12</v>
      </c>
      <c r="N127">
        <v>1</v>
      </c>
      <c r="O127">
        <f>IF(COUNTIF($A$2:A127,A127)&gt;1,"",--(COUNTIFS(Support_Tickets!$B:$B,A127,Support_Tickets!$P:$P,"&gt;="&amp;G127,Support_Tickets!$P:$P,"&lt;="&amp;G127+90,Support_Tickets!$K:$K,"No")&gt;0))</f>
        <v>1</v>
      </c>
    </row>
    <row r="128" spans="1:15">
      <c r="A128" t="s">
        <v>4419</v>
      </c>
      <c r="B128" t="s">
        <v>21730</v>
      </c>
      <c r="C128" t="s">
        <v>21574</v>
      </c>
      <c r="D128" t="s">
        <v>21570</v>
      </c>
      <c r="E128" t="s">
        <v>20740</v>
      </c>
      <c r="F128" t="s">
        <v>14512</v>
      </c>
      <c r="G128" t="s">
        <v>7653</v>
      </c>
      <c r="H128" t="s">
        <v>21571</v>
      </c>
      <c r="I128">
        <v>16850.55</v>
      </c>
      <c r="K128" t="s">
        <v>73</v>
      </c>
      <c r="L128" t="s">
        <v>21660</v>
      </c>
      <c r="M128">
        <v>24</v>
      </c>
      <c r="N128">
        <v>0</v>
      </c>
      <c r="O128">
        <f>IF(COUNTIF($A$2:A128,A128)&gt;1,"",--(COUNTIFS(Support_Tickets!$B:$B,A128,Support_Tickets!$P:$P,"&gt;="&amp;G128,Support_Tickets!$P:$P,"&lt;="&amp;G128+90,Support_Tickets!$K:$K,"No")&gt;0))</f>
        <v>0</v>
      </c>
    </row>
    <row r="129" spans="1:15">
      <c r="A129" t="s">
        <v>2447</v>
      </c>
      <c r="B129" t="s">
        <v>21731</v>
      </c>
      <c r="C129" t="s">
        <v>21564</v>
      </c>
      <c r="D129" t="s">
        <v>21570</v>
      </c>
      <c r="E129" t="s">
        <v>20768</v>
      </c>
      <c r="F129" t="s">
        <v>14512</v>
      </c>
      <c r="G129" t="s">
        <v>4844</v>
      </c>
      <c r="H129" t="s">
        <v>21571</v>
      </c>
      <c r="I129">
        <v>355.42</v>
      </c>
      <c r="J129">
        <v>9</v>
      </c>
      <c r="K129" t="s">
        <v>100</v>
      </c>
      <c r="L129" t="s">
        <v>21632</v>
      </c>
      <c r="M129">
        <v>24</v>
      </c>
      <c r="N129">
        <v>0</v>
      </c>
      <c r="O129">
        <f>IF(COUNTIF($A$2:A129,A129)&gt;1,"",--(COUNTIFS(Support_Tickets!$B:$B,A129,Support_Tickets!$P:$P,"&gt;="&amp;G129,Support_Tickets!$P:$P,"&lt;="&amp;G129+90,Support_Tickets!$K:$K,"No")&gt;0))</f>
        <v>0</v>
      </c>
    </row>
    <row r="130" spans="1:15">
      <c r="A130" t="s">
        <v>281</v>
      </c>
      <c r="B130" t="s">
        <v>21732</v>
      </c>
      <c r="C130" t="s">
        <v>21564</v>
      </c>
      <c r="D130" t="s">
        <v>21584</v>
      </c>
      <c r="E130" t="s">
        <v>20768</v>
      </c>
      <c r="F130" t="s">
        <v>14516</v>
      </c>
      <c r="G130" t="s">
        <v>523</v>
      </c>
      <c r="H130" t="s">
        <v>21571</v>
      </c>
      <c r="I130">
        <v>322.10000000000002</v>
      </c>
      <c r="J130">
        <v>90</v>
      </c>
      <c r="K130" t="s">
        <v>100</v>
      </c>
      <c r="L130" t="s">
        <v>21603</v>
      </c>
      <c r="M130">
        <v>36</v>
      </c>
      <c r="N130">
        <v>0</v>
      </c>
      <c r="O130">
        <f>IF(COUNTIF($A$2:A130,A130)&gt;1,"",--(COUNTIFS(Support_Tickets!$B:$B,A130,Support_Tickets!$P:$P,"&gt;="&amp;G130,Support_Tickets!$P:$P,"&lt;="&amp;G130+90,Support_Tickets!$K:$K,"No")&gt;0))</f>
        <v>0</v>
      </c>
    </row>
    <row r="131" spans="1:15">
      <c r="A131" t="s">
        <v>807</v>
      </c>
      <c r="B131" t="s">
        <v>21733</v>
      </c>
      <c r="C131" t="s">
        <v>21564</v>
      </c>
      <c r="D131" t="s">
        <v>21578</v>
      </c>
      <c r="E131" t="s">
        <v>20768</v>
      </c>
      <c r="F131" t="s">
        <v>14507</v>
      </c>
      <c r="G131" t="s">
        <v>81</v>
      </c>
      <c r="H131" t="s">
        <v>21571</v>
      </c>
      <c r="I131">
        <v>610.17999999999995</v>
      </c>
      <c r="J131">
        <v>89</v>
      </c>
      <c r="K131" t="s">
        <v>100</v>
      </c>
      <c r="L131" t="s">
        <v>21627</v>
      </c>
      <c r="M131">
        <v>12</v>
      </c>
      <c r="N131">
        <v>0</v>
      </c>
      <c r="O131">
        <f>IF(COUNTIF($A$2:A131,A131)&gt;1,"",--(COUNTIFS(Support_Tickets!$B:$B,A131,Support_Tickets!$P:$P,"&gt;="&amp;G131,Support_Tickets!$P:$P,"&lt;="&amp;G131+90,Support_Tickets!$K:$K,"No")&gt;0))</f>
        <v>0</v>
      </c>
    </row>
    <row r="132" spans="1:15">
      <c r="A132" t="s">
        <v>2122</v>
      </c>
      <c r="B132" t="s">
        <v>21734</v>
      </c>
      <c r="C132" t="s">
        <v>21597</v>
      </c>
      <c r="D132" t="s">
        <v>21584</v>
      </c>
      <c r="E132" t="s">
        <v>20736</v>
      </c>
      <c r="F132" t="s">
        <v>14550</v>
      </c>
      <c r="G132" t="s">
        <v>324</v>
      </c>
      <c r="H132" t="s">
        <v>21571</v>
      </c>
      <c r="I132">
        <v>3185.1</v>
      </c>
      <c r="J132">
        <v>30</v>
      </c>
      <c r="K132" t="s">
        <v>100</v>
      </c>
      <c r="L132" t="s">
        <v>21660</v>
      </c>
      <c r="M132">
        <v>36</v>
      </c>
      <c r="N132">
        <v>0</v>
      </c>
      <c r="O132">
        <f>IF(COUNTIF($A$2:A132,A132)&gt;1,"",--(COUNTIFS(Support_Tickets!$B:$B,A132,Support_Tickets!$P:$P,"&gt;="&amp;G132,Support_Tickets!$P:$P,"&lt;="&amp;G132+90,Support_Tickets!$K:$K,"No")&gt;0))</f>
        <v>0</v>
      </c>
    </row>
    <row r="133" spans="1:15">
      <c r="A133" t="s">
        <v>7978</v>
      </c>
      <c r="B133" t="s">
        <v>21735</v>
      </c>
      <c r="C133" t="s">
        <v>21581</v>
      </c>
      <c r="D133" t="s">
        <v>21592</v>
      </c>
      <c r="E133" t="s">
        <v>20740</v>
      </c>
      <c r="F133" t="s">
        <v>14516</v>
      </c>
      <c r="G133" t="s">
        <v>488</v>
      </c>
      <c r="H133" t="s">
        <v>21571</v>
      </c>
      <c r="I133">
        <v>4949.13</v>
      </c>
      <c r="J133">
        <v>32</v>
      </c>
      <c r="K133" t="s">
        <v>52</v>
      </c>
      <c r="L133" t="s">
        <v>21627</v>
      </c>
      <c r="M133">
        <v>24</v>
      </c>
      <c r="N133">
        <v>0</v>
      </c>
      <c r="O133">
        <f>IF(COUNTIF($A$2:A133,A133)&gt;1,"",--(COUNTIFS(Support_Tickets!$B:$B,A133,Support_Tickets!$P:$P,"&gt;="&amp;G133,Support_Tickets!$P:$P,"&lt;="&amp;G133+90,Support_Tickets!$K:$K,"No")&gt;0))</f>
        <v>0</v>
      </c>
    </row>
    <row r="134" spans="1:15">
      <c r="A134" t="s">
        <v>4887</v>
      </c>
      <c r="B134" t="s">
        <v>21736</v>
      </c>
      <c r="C134" t="s">
        <v>21600</v>
      </c>
      <c r="D134" t="s">
        <v>21584</v>
      </c>
      <c r="E134" t="s">
        <v>20768</v>
      </c>
      <c r="F134" t="s">
        <v>14516</v>
      </c>
      <c r="G134" t="s">
        <v>2518</v>
      </c>
      <c r="H134" t="s">
        <v>21571</v>
      </c>
      <c r="I134">
        <v>362.74</v>
      </c>
      <c r="K134" t="s">
        <v>100</v>
      </c>
      <c r="L134" t="s">
        <v>21660</v>
      </c>
      <c r="M134">
        <v>24</v>
      </c>
      <c r="N134">
        <v>0</v>
      </c>
      <c r="O134">
        <f>IF(COUNTIF($A$2:A134,A134)&gt;1,"",--(COUNTIFS(Support_Tickets!$B:$B,A134,Support_Tickets!$P:$P,"&gt;="&amp;G134,Support_Tickets!$P:$P,"&lt;="&amp;G134+90,Support_Tickets!$K:$K,"No")&gt;0))</f>
        <v>0</v>
      </c>
    </row>
    <row r="135" spans="1:15">
      <c r="A135" t="s">
        <v>3380</v>
      </c>
      <c r="B135" t="s">
        <v>21737</v>
      </c>
      <c r="C135" t="s">
        <v>21569</v>
      </c>
      <c r="D135" t="s">
        <v>21592</v>
      </c>
      <c r="E135" t="s">
        <v>20768</v>
      </c>
      <c r="F135" t="s">
        <v>14524</v>
      </c>
      <c r="G135" t="s">
        <v>68</v>
      </c>
      <c r="H135" t="s">
        <v>21571</v>
      </c>
      <c r="I135">
        <v>339.27</v>
      </c>
      <c r="J135">
        <v>48</v>
      </c>
      <c r="K135" t="s">
        <v>100</v>
      </c>
      <c r="L135" t="s">
        <v>21593</v>
      </c>
      <c r="M135">
        <v>12</v>
      </c>
      <c r="N135">
        <v>0</v>
      </c>
      <c r="O135">
        <f>IF(COUNTIF($A$2:A135,A135)&gt;1,"",--(COUNTIFS(Support_Tickets!$B:$B,A135,Support_Tickets!$P:$P,"&gt;="&amp;G135,Support_Tickets!$P:$P,"&lt;="&amp;G135+90,Support_Tickets!$K:$K,"No")&gt;0))</f>
        <v>0</v>
      </c>
    </row>
    <row r="136" spans="1:15">
      <c r="A136" t="s">
        <v>2887</v>
      </c>
      <c r="B136" t="s">
        <v>21738</v>
      </c>
      <c r="C136" t="s">
        <v>21597</v>
      </c>
      <c r="D136" t="s">
        <v>21578</v>
      </c>
      <c r="E136" t="s">
        <v>20740</v>
      </c>
      <c r="F136" t="s">
        <v>14524</v>
      </c>
      <c r="G136" t="s">
        <v>244</v>
      </c>
      <c r="H136" t="s">
        <v>21571</v>
      </c>
      <c r="I136">
        <v>16456.55</v>
      </c>
      <c r="K136" t="s">
        <v>73</v>
      </c>
      <c r="L136" t="s">
        <v>21605</v>
      </c>
      <c r="M136">
        <v>12</v>
      </c>
      <c r="N136">
        <v>0</v>
      </c>
      <c r="O136">
        <f>IF(COUNTIF($A$2:A136,A136)&gt;1,"",--(COUNTIFS(Support_Tickets!$B:$B,A136,Support_Tickets!$P:$P,"&gt;="&amp;G136,Support_Tickets!$P:$P,"&lt;="&amp;G136+90,Support_Tickets!$K:$K,"No")&gt;0))</f>
        <v>0</v>
      </c>
    </row>
    <row r="137" spans="1:15">
      <c r="A137" t="s">
        <v>1370</v>
      </c>
      <c r="B137" t="s">
        <v>21739</v>
      </c>
      <c r="C137" t="s">
        <v>21607</v>
      </c>
      <c r="D137" t="s">
        <v>21570</v>
      </c>
      <c r="E137" t="s">
        <v>20736</v>
      </c>
      <c r="F137" t="s">
        <v>14507</v>
      </c>
      <c r="G137" t="s">
        <v>2464</v>
      </c>
      <c r="H137" t="s">
        <v>21571</v>
      </c>
      <c r="I137">
        <v>958.83</v>
      </c>
      <c r="J137">
        <v>73</v>
      </c>
      <c r="K137" t="s">
        <v>100</v>
      </c>
      <c r="L137" t="s">
        <v>21612</v>
      </c>
      <c r="M137">
        <v>12</v>
      </c>
      <c r="N137">
        <v>0</v>
      </c>
      <c r="O137">
        <f>IF(COUNTIF($A$2:A137,A137)&gt;1,"",--(COUNTIFS(Support_Tickets!$B:$B,A137,Support_Tickets!$P:$P,"&gt;="&amp;G137,Support_Tickets!$P:$P,"&lt;="&amp;G137+90,Support_Tickets!$K:$K,"No")&gt;0))</f>
        <v>0</v>
      </c>
    </row>
    <row r="138" spans="1:15">
      <c r="A138" t="s">
        <v>1207</v>
      </c>
      <c r="B138" t="s">
        <v>21740</v>
      </c>
      <c r="C138" t="s">
        <v>21600</v>
      </c>
      <c r="D138" t="s">
        <v>21565</v>
      </c>
      <c r="E138" t="s">
        <v>20740</v>
      </c>
      <c r="F138" t="s">
        <v>14507</v>
      </c>
      <c r="G138" t="s">
        <v>135</v>
      </c>
      <c r="H138" t="s">
        <v>21588</v>
      </c>
      <c r="I138">
        <v>6795.45</v>
      </c>
      <c r="J138">
        <v>3</v>
      </c>
      <c r="K138" t="s">
        <v>73</v>
      </c>
      <c r="L138" t="s">
        <v>21585</v>
      </c>
      <c r="M138">
        <v>24</v>
      </c>
      <c r="N138">
        <v>1</v>
      </c>
      <c r="O138">
        <f>IF(COUNTIF($A$2:A138,A138)&gt;1,"",--(COUNTIFS(Support_Tickets!$B:$B,A138,Support_Tickets!$P:$P,"&gt;="&amp;G138,Support_Tickets!$P:$P,"&lt;="&amp;G138+90,Support_Tickets!$K:$K,"No")&gt;0))</f>
        <v>0</v>
      </c>
    </row>
    <row r="139" spans="1:15">
      <c r="A139" t="s">
        <v>5984</v>
      </c>
      <c r="B139" t="s">
        <v>21741</v>
      </c>
      <c r="C139" t="s">
        <v>21577</v>
      </c>
      <c r="D139" t="s">
        <v>21578</v>
      </c>
      <c r="E139" t="s">
        <v>20768</v>
      </c>
      <c r="F139" t="s">
        <v>14516</v>
      </c>
      <c r="G139" t="s">
        <v>931</v>
      </c>
      <c r="H139" t="s">
        <v>21571</v>
      </c>
      <c r="I139">
        <v>549.30999999999995</v>
      </c>
      <c r="J139">
        <v>49</v>
      </c>
      <c r="K139" t="s">
        <v>100</v>
      </c>
      <c r="L139" t="s">
        <v>21567</v>
      </c>
      <c r="M139">
        <v>12</v>
      </c>
      <c r="N139">
        <v>0</v>
      </c>
      <c r="O139">
        <f>IF(COUNTIF($A$2:A139,A139)&gt;1,"",--(COUNTIFS(Support_Tickets!$B:$B,A139,Support_Tickets!$P:$P,"&gt;="&amp;G139,Support_Tickets!$P:$P,"&lt;="&amp;G139+90,Support_Tickets!$K:$K,"No")&gt;0))</f>
        <v>1</v>
      </c>
    </row>
    <row r="140" spans="1:15">
      <c r="A140" t="s">
        <v>3691</v>
      </c>
      <c r="B140" t="s">
        <v>21742</v>
      </c>
      <c r="C140" t="s">
        <v>21577</v>
      </c>
      <c r="D140" t="s">
        <v>21578</v>
      </c>
      <c r="E140" t="s">
        <v>20768</v>
      </c>
      <c r="F140" t="s">
        <v>14516</v>
      </c>
      <c r="G140" t="s">
        <v>3884</v>
      </c>
      <c r="H140" t="s">
        <v>21571</v>
      </c>
      <c r="I140">
        <v>143.15</v>
      </c>
      <c r="J140">
        <v>96</v>
      </c>
      <c r="K140" t="s">
        <v>100</v>
      </c>
      <c r="L140" t="s">
        <v>21585</v>
      </c>
      <c r="M140">
        <v>36</v>
      </c>
      <c r="N140">
        <v>0</v>
      </c>
      <c r="O140">
        <f>IF(COUNTIF($A$2:A140,A140)&gt;1,"",--(COUNTIFS(Support_Tickets!$B:$B,A140,Support_Tickets!$P:$P,"&gt;="&amp;G140,Support_Tickets!$P:$P,"&lt;="&amp;G140+90,Support_Tickets!$K:$K,"No")&gt;0))</f>
        <v>0</v>
      </c>
    </row>
    <row r="141" spans="1:15">
      <c r="A141" t="s">
        <v>1381</v>
      </c>
      <c r="B141" t="s">
        <v>21743</v>
      </c>
      <c r="C141" t="s">
        <v>21607</v>
      </c>
      <c r="D141" t="s">
        <v>21578</v>
      </c>
      <c r="E141" t="s">
        <v>20740</v>
      </c>
      <c r="F141" t="s">
        <v>14550</v>
      </c>
      <c r="G141" t="s">
        <v>4070</v>
      </c>
      <c r="H141" t="s">
        <v>21566</v>
      </c>
      <c r="I141">
        <v>15457.67</v>
      </c>
      <c r="J141">
        <v>53</v>
      </c>
      <c r="K141" t="s">
        <v>73</v>
      </c>
      <c r="L141" t="s">
        <v>21603</v>
      </c>
      <c r="M141">
        <v>24</v>
      </c>
      <c r="N141">
        <v>1</v>
      </c>
      <c r="O141">
        <f>IF(COUNTIF($A$2:A141,A141)&gt;1,"",--(COUNTIFS(Support_Tickets!$B:$B,A141,Support_Tickets!$P:$P,"&gt;="&amp;G141,Support_Tickets!$P:$P,"&lt;="&amp;G141+90,Support_Tickets!$K:$K,"No")&gt;0))</f>
        <v>0</v>
      </c>
    </row>
    <row r="142" spans="1:15">
      <c r="A142" t="s">
        <v>2706</v>
      </c>
      <c r="B142" t="s">
        <v>21744</v>
      </c>
      <c r="C142" t="s">
        <v>21600</v>
      </c>
      <c r="D142" t="s">
        <v>21565</v>
      </c>
      <c r="E142" t="s">
        <v>20736</v>
      </c>
      <c r="F142" t="s">
        <v>14550</v>
      </c>
      <c r="G142" t="s">
        <v>3601</v>
      </c>
      <c r="H142" t="s">
        <v>21566</v>
      </c>
      <c r="I142">
        <v>2968.11</v>
      </c>
      <c r="J142">
        <v>79</v>
      </c>
      <c r="K142" t="s">
        <v>100</v>
      </c>
      <c r="L142" t="s">
        <v>21660</v>
      </c>
      <c r="M142">
        <v>12</v>
      </c>
      <c r="N142">
        <v>1</v>
      </c>
      <c r="O142">
        <f>IF(COUNTIF($A$2:A142,A142)&gt;1,"",--(COUNTIFS(Support_Tickets!$B:$B,A142,Support_Tickets!$P:$P,"&gt;="&amp;G142,Support_Tickets!$P:$P,"&lt;="&amp;G142+90,Support_Tickets!$K:$K,"No")&gt;0))</f>
        <v>0</v>
      </c>
    </row>
    <row r="143" spans="1:15">
      <c r="A143" t="s">
        <v>6666</v>
      </c>
      <c r="B143" t="s">
        <v>21745</v>
      </c>
      <c r="C143" t="s">
        <v>21574</v>
      </c>
      <c r="D143" t="s">
        <v>21584</v>
      </c>
      <c r="E143" t="s">
        <v>20736</v>
      </c>
      <c r="F143" t="s">
        <v>14524</v>
      </c>
      <c r="G143" t="s">
        <v>21746</v>
      </c>
      <c r="H143" t="s">
        <v>21588</v>
      </c>
      <c r="I143">
        <v>1446.14</v>
      </c>
      <c r="J143">
        <v>80</v>
      </c>
      <c r="K143" t="s">
        <v>100</v>
      </c>
      <c r="L143" t="s">
        <v>21579</v>
      </c>
      <c r="M143">
        <v>36</v>
      </c>
      <c r="N143">
        <v>1</v>
      </c>
      <c r="O143">
        <f>IF(COUNTIF($A$2:A143,A143)&gt;1,"",--(COUNTIFS(Support_Tickets!$B:$B,A143,Support_Tickets!$P:$P,"&gt;="&amp;G143,Support_Tickets!$P:$P,"&lt;="&amp;G143+90,Support_Tickets!$K:$K,"No")&gt;0))</f>
        <v>0</v>
      </c>
    </row>
    <row r="144" spans="1:15">
      <c r="A144" t="s">
        <v>3672</v>
      </c>
      <c r="B144" t="s">
        <v>21747</v>
      </c>
      <c r="C144" t="s">
        <v>21581</v>
      </c>
      <c r="D144" t="s">
        <v>21565</v>
      </c>
      <c r="E144" t="s">
        <v>20736</v>
      </c>
      <c r="F144" t="s">
        <v>14516</v>
      </c>
      <c r="G144" t="s">
        <v>2054</v>
      </c>
      <c r="H144" t="s">
        <v>21571</v>
      </c>
      <c r="I144">
        <v>1683.84</v>
      </c>
      <c r="K144" t="s">
        <v>73</v>
      </c>
      <c r="L144" t="s">
        <v>21582</v>
      </c>
      <c r="M144">
        <v>24</v>
      </c>
      <c r="N144">
        <v>0</v>
      </c>
      <c r="O144">
        <f>IF(COUNTIF($A$2:A144,A144)&gt;1,"",--(COUNTIFS(Support_Tickets!$B:$B,A144,Support_Tickets!$P:$P,"&gt;="&amp;G144,Support_Tickets!$P:$P,"&lt;="&amp;G144+90,Support_Tickets!$K:$K,"No")&gt;0))</f>
        <v>0</v>
      </c>
    </row>
    <row r="145" spans="1:15">
      <c r="A145" t="s">
        <v>3670</v>
      </c>
      <c r="B145" t="s">
        <v>21748</v>
      </c>
      <c r="C145" t="s">
        <v>21564</v>
      </c>
      <c r="D145" t="s">
        <v>21584</v>
      </c>
      <c r="E145" t="s">
        <v>20768</v>
      </c>
      <c r="F145" t="s">
        <v>14550</v>
      </c>
      <c r="G145" t="s">
        <v>2321</v>
      </c>
      <c r="H145" t="s">
        <v>21621</v>
      </c>
      <c r="I145">
        <v>170.14</v>
      </c>
      <c r="J145">
        <v>13</v>
      </c>
      <c r="K145" t="s">
        <v>100</v>
      </c>
      <c r="L145" t="s">
        <v>21590</v>
      </c>
      <c r="M145">
        <v>36</v>
      </c>
      <c r="N145">
        <v>0</v>
      </c>
      <c r="O145">
        <f>IF(COUNTIF($A$2:A145,A145)&gt;1,"",--(COUNTIFS(Support_Tickets!$B:$B,A145,Support_Tickets!$P:$P,"&gt;="&amp;G145,Support_Tickets!$P:$P,"&lt;="&amp;G145+90,Support_Tickets!$K:$K,"No")&gt;0))</f>
        <v>0</v>
      </c>
    </row>
    <row r="146" spans="1:15">
      <c r="A146" t="s">
        <v>706</v>
      </c>
      <c r="B146" t="s">
        <v>21749</v>
      </c>
      <c r="C146" t="s">
        <v>21600</v>
      </c>
      <c r="D146" t="s">
        <v>21592</v>
      </c>
      <c r="E146" t="s">
        <v>20736</v>
      </c>
      <c r="F146" t="s">
        <v>14516</v>
      </c>
      <c r="G146" t="s">
        <v>2636</v>
      </c>
      <c r="H146" t="s">
        <v>21588</v>
      </c>
      <c r="I146">
        <v>919.89</v>
      </c>
      <c r="J146">
        <v>35</v>
      </c>
      <c r="K146" t="s">
        <v>100</v>
      </c>
      <c r="L146" t="s">
        <v>21627</v>
      </c>
      <c r="M146">
        <v>24</v>
      </c>
      <c r="N146">
        <v>1</v>
      </c>
      <c r="O146">
        <f>IF(COUNTIF($A$2:A146,A146)&gt;1,"",--(COUNTIFS(Support_Tickets!$B:$B,A146,Support_Tickets!$P:$P,"&gt;="&amp;G146,Support_Tickets!$P:$P,"&lt;="&amp;G146+90,Support_Tickets!$K:$K,"No")&gt;0))</f>
        <v>0</v>
      </c>
    </row>
    <row r="147" spans="1:15">
      <c r="A147" t="s">
        <v>1246</v>
      </c>
      <c r="B147" t="s">
        <v>21750</v>
      </c>
      <c r="C147" t="s">
        <v>21602</v>
      </c>
      <c r="D147" t="s">
        <v>21584</v>
      </c>
      <c r="E147" t="s">
        <v>20736</v>
      </c>
      <c r="F147" t="s">
        <v>14524</v>
      </c>
      <c r="G147" t="s">
        <v>2151</v>
      </c>
      <c r="H147" t="s">
        <v>21571</v>
      </c>
      <c r="I147">
        <v>1991.81</v>
      </c>
      <c r="J147">
        <v>43</v>
      </c>
      <c r="K147" t="s">
        <v>100</v>
      </c>
      <c r="L147" t="s">
        <v>21590</v>
      </c>
      <c r="M147">
        <v>24</v>
      </c>
      <c r="N147">
        <v>0</v>
      </c>
      <c r="O147">
        <f>IF(COUNTIF($A$2:A147,A147)&gt;1,"",--(COUNTIFS(Support_Tickets!$B:$B,A147,Support_Tickets!$P:$P,"&gt;="&amp;G147,Support_Tickets!$P:$P,"&lt;="&amp;G147+90,Support_Tickets!$K:$K,"No")&gt;0))</f>
        <v>1</v>
      </c>
    </row>
    <row r="148" spans="1:15">
      <c r="A148" t="s">
        <v>1307</v>
      </c>
      <c r="B148" t="s">
        <v>21751</v>
      </c>
      <c r="C148" t="s">
        <v>21581</v>
      </c>
      <c r="D148" t="s">
        <v>21584</v>
      </c>
      <c r="E148" t="s">
        <v>20736</v>
      </c>
      <c r="F148" t="s">
        <v>14512</v>
      </c>
      <c r="G148" t="s">
        <v>2023</v>
      </c>
      <c r="H148" t="s">
        <v>21571</v>
      </c>
      <c r="I148">
        <v>3442.63</v>
      </c>
      <c r="J148">
        <v>34</v>
      </c>
      <c r="K148" t="s">
        <v>73</v>
      </c>
      <c r="L148" t="s">
        <v>21605</v>
      </c>
      <c r="M148">
        <v>24</v>
      </c>
      <c r="N148">
        <v>0</v>
      </c>
      <c r="O148">
        <f>IF(COUNTIF($A$2:A148,A148)&gt;1,"",--(COUNTIFS(Support_Tickets!$B:$B,A148,Support_Tickets!$P:$P,"&gt;="&amp;G148,Support_Tickets!$P:$P,"&lt;="&amp;G148+90,Support_Tickets!$K:$K,"No")&gt;0))</f>
        <v>0</v>
      </c>
    </row>
    <row r="149" spans="1:15">
      <c r="A149" t="s">
        <v>1808</v>
      </c>
      <c r="B149" t="s">
        <v>21752</v>
      </c>
      <c r="C149" t="s">
        <v>21600</v>
      </c>
      <c r="D149" t="s">
        <v>21578</v>
      </c>
      <c r="E149" t="s">
        <v>20768</v>
      </c>
      <c r="F149" t="s">
        <v>14550</v>
      </c>
      <c r="G149" t="s">
        <v>551</v>
      </c>
      <c r="H149" t="s">
        <v>21571</v>
      </c>
      <c r="I149">
        <v>654.04</v>
      </c>
      <c r="J149">
        <v>8</v>
      </c>
      <c r="K149" t="s">
        <v>100</v>
      </c>
      <c r="L149" t="s">
        <v>21612</v>
      </c>
      <c r="M149">
        <v>36</v>
      </c>
      <c r="N149">
        <v>0</v>
      </c>
      <c r="O149">
        <f>IF(COUNTIF($A$2:A149,A149)&gt;1,"",--(COUNTIFS(Support_Tickets!$B:$B,A149,Support_Tickets!$P:$P,"&gt;="&amp;G149,Support_Tickets!$P:$P,"&lt;="&amp;G149+90,Support_Tickets!$K:$K,"No")&gt;0))</f>
        <v>0</v>
      </c>
    </row>
    <row r="150" spans="1:15">
      <c r="A150" t="s">
        <v>663</v>
      </c>
      <c r="B150" t="s">
        <v>21753</v>
      </c>
      <c r="C150" t="s">
        <v>21569</v>
      </c>
      <c r="D150" t="s">
        <v>21584</v>
      </c>
      <c r="E150" t="s">
        <v>20736</v>
      </c>
      <c r="F150" t="s">
        <v>14512</v>
      </c>
      <c r="G150" t="s">
        <v>464</v>
      </c>
      <c r="H150" t="s">
        <v>21566</v>
      </c>
      <c r="I150">
        <v>1598.37</v>
      </c>
      <c r="K150" t="s">
        <v>100</v>
      </c>
      <c r="L150" t="s">
        <v>21605</v>
      </c>
      <c r="M150">
        <v>24</v>
      </c>
      <c r="N150">
        <v>1</v>
      </c>
      <c r="O150">
        <f>IF(COUNTIF($A$2:A150,A150)&gt;1,"",--(COUNTIFS(Support_Tickets!$B:$B,A150,Support_Tickets!$P:$P,"&gt;="&amp;G150,Support_Tickets!$P:$P,"&lt;="&amp;G150+90,Support_Tickets!$K:$K,"No")&gt;0))</f>
        <v>0</v>
      </c>
    </row>
    <row r="151" spans="1:15">
      <c r="A151" t="s">
        <v>276</v>
      </c>
      <c r="B151" t="s">
        <v>21754</v>
      </c>
      <c r="C151" t="s">
        <v>21587</v>
      </c>
      <c r="D151" t="s">
        <v>21570</v>
      </c>
      <c r="E151" t="s">
        <v>20736</v>
      </c>
      <c r="F151" t="s">
        <v>14516</v>
      </c>
      <c r="G151" t="s">
        <v>791</v>
      </c>
      <c r="H151" t="s">
        <v>21588</v>
      </c>
      <c r="I151">
        <v>1574.2</v>
      </c>
      <c r="J151">
        <v>62</v>
      </c>
      <c r="K151" t="s">
        <v>73</v>
      </c>
      <c r="L151" t="s">
        <v>21598</v>
      </c>
      <c r="M151">
        <v>36</v>
      </c>
      <c r="N151">
        <v>1</v>
      </c>
      <c r="O151">
        <f>IF(COUNTIF($A$2:A151,A151)&gt;1,"",--(COUNTIFS(Support_Tickets!$B:$B,A151,Support_Tickets!$P:$P,"&gt;="&amp;G151,Support_Tickets!$P:$P,"&lt;="&amp;G151+90,Support_Tickets!$K:$K,"No")&gt;0))</f>
        <v>0</v>
      </c>
    </row>
    <row r="152" spans="1:15">
      <c r="A152" t="s">
        <v>4451</v>
      </c>
      <c r="B152" t="s">
        <v>21755</v>
      </c>
      <c r="C152" t="s">
        <v>21602</v>
      </c>
      <c r="D152" t="s">
        <v>21584</v>
      </c>
      <c r="E152" t="s">
        <v>20768</v>
      </c>
      <c r="F152" t="s">
        <v>14507</v>
      </c>
      <c r="G152" t="s">
        <v>2468</v>
      </c>
      <c r="H152" t="s">
        <v>21571</v>
      </c>
      <c r="I152">
        <v>119.22</v>
      </c>
      <c r="J152">
        <v>6</v>
      </c>
      <c r="K152" t="s">
        <v>100</v>
      </c>
      <c r="L152" t="s">
        <v>21603</v>
      </c>
      <c r="M152">
        <v>36</v>
      </c>
      <c r="N152">
        <v>0</v>
      </c>
      <c r="O152">
        <f>IF(COUNTIF($A$2:A152,A152)&gt;1,"",--(COUNTIFS(Support_Tickets!$B:$B,A152,Support_Tickets!$P:$P,"&gt;="&amp;G152,Support_Tickets!$P:$P,"&lt;="&amp;G152+90,Support_Tickets!$K:$K,"No")&gt;0))</f>
        <v>0</v>
      </c>
    </row>
    <row r="153" spans="1:15">
      <c r="A153" t="s">
        <v>1592</v>
      </c>
      <c r="B153" t="s">
        <v>21756</v>
      </c>
      <c r="C153" t="s">
        <v>21574</v>
      </c>
      <c r="D153" t="s">
        <v>21592</v>
      </c>
      <c r="E153" t="s">
        <v>20736</v>
      </c>
      <c r="F153" t="s">
        <v>14516</v>
      </c>
      <c r="G153" t="s">
        <v>21720</v>
      </c>
      <c r="H153" t="s">
        <v>21566</v>
      </c>
      <c r="I153">
        <v>3256.23</v>
      </c>
      <c r="J153">
        <v>1</v>
      </c>
      <c r="K153" t="s">
        <v>73</v>
      </c>
      <c r="L153" t="s">
        <v>21660</v>
      </c>
      <c r="M153">
        <v>36</v>
      </c>
      <c r="N153">
        <v>1</v>
      </c>
      <c r="O153">
        <f>IF(COUNTIF($A$2:A153,A153)&gt;1,"",--(COUNTIFS(Support_Tickets!$B:$B,A153,Support_Tickets!$P:$P,"&gt;="&amp;G153,Support_Tickets!$P:$P,"&lt;="&amp;G153+90,Support_Tickets!$K:$K,"No")&gt;0))</f>
        <v>0</v>
      </c>
    </row>
    <row r="154" spans="1:15">
      <c r="A154" t="s">
        <v>3567</v>
      </c>
      <c r="B154" t="s">
        <v>21757</v>
      </c>
      <c r="C154" t="s">
        <v>21574</v>
      </c>
      <c r="D154" t="s">
        <v>21592</v>
      </c>
      <c r="E154" t="s">
        <v>20736</v>
      </c>
      <c r="F154" t="s">
        <v>14550</v>
      </c>
      <c r="G154" t="s">
        <v>557</v>
      </c>
      <c r="H154" t="s">
        <v>21588</v>
      </c>
      <c r="I154">
        <v>3069.98</v>
      </c>
      <c r="J154">
        <v>35</v>
      </c>
      <c r="K154" t="s">
        <v>100</v>
      </c>
      <c r="L154" t="s">
        <v>21567</v>
      </c>
      <c r="M154">
        <v>24</v>
      </c>
      <c r="N154">
        <v>1</v>
      </c>
      <c r="O154">
        <f>IF(COUNTIF($A$2:A154,A154)&gt;1,"",--(COUNTIFS(Support_Tickets!$B:$B,A154,Support_Tickets!$P:$P,"&gt;="&amp;G154,Support_Tickets!$P:$P,"&lt;="&amp;G154+90,Support_Tickets!$K:$K,"No")&gt;0))</f>
        <v>0</v>
      </c>
    </row>
    <row r="155" spans="1:15">
      <c r="A155" t="s">
        <v>6497</v>
      </c>
      <c r="B155" t="s">
        <v>21758</v>
      </c>
      <c r="C155" t="s">
        <v>21587</v>
      </c>
      <c r="D155" t="s">
        <v>21592</v>
      </c>
      <c r="E155" t="s">
        <v>20736</v>
      </c>
      <c r="F155" t="s">
        <v>14550</v>
      </c>
      <c r="G155" t="s">
        <v>697</v>
      </c>
      <c r="H155" t="s">
        <v>21588</v>
      </c>
      <c r="I155">
        <v>823.51</v>
      </c>
      <c r="J155">
        <v>84</v>
      </c>
      <c r="K155" t="s">
        <v>100</v>
      </c>
      <c r="L155" t="s">
        <v>21593</v>
      </c>
      <c r="M155">
        <v>36</v>
      </c>
      <c r="N155">
        <v>1</v>
      </c>
      <c r="O155">
        <f>IF(COUNTIF($A$2:A155,A155)&gt;1,"",--(COUNTIFS(Support_Tickets!$B:$B,A155,Support_Tickets!$P:$P,"&gt;="&amp;G155,Support_Tickets!$P:$P,"&lt;="&amp;G155+90,Support_Tickets!$K:$K,"No")&gt;0))</f>
        <v>1</v>
      </c>
    </row>
    <row r="156" spans="1:15">
      <c r="A156" t="s">
        <v>9841</v>
      </c>
      <c r="B156" t="s">
        <v>21759</v>
      </c>
      <c r="C156" t="s">
        <v>21577</v>
      </c>
      <c r="D156" t="s">
        <v>21592</v>
      </c>
      <c r="E156" t="s">
        <v>20740</v>
      </c>
      <c r="F156" t="s">
        <v>14524</v>
      </c>
      <c r="G156" t="s">
        <v>21760</v>
      </c>
      <c r="H156" t="s">
        <v>21621</v>
      </c>
      <c r="I156">
        <v>12968.33</v>
      </c>
      <c r="J156">
        <v>35</v>
      </c>
      <c r="K156" t="s">
        <v>73</v>
      </c>
      <c r="L156" t="s">
        <v>21605</v>
      </c>
      <c r="M156">
        <v>12</v>
      </c>
      <c r="N156">
        <v>0</v>
      </c>
      <c r="O156">
        <f>IF(COUNTIF($A$2:A156,A156)&gt;1,"",--(COUNTIFS(Support_Tickets!$B:$B,A156,Support_Tickets!$P:$P,"&gt;="&amp;G156,Support_Tickets!$P:$P,"&lt;="&amp;G156+90,Support_Tickets!$K:$K,"No")&gt;0))</f>
        <v>0</v>
      </c>
    </row>
    <row r="157" spans="1:15">
      <c r="A157" t="s">
        <v>2694</v>
      </c>
      <c r="B157" t="s">
        <v>21761</v>
      </c>
      <c r="C157" t="s">
        <v>21574</v>
      </c>
      <c r="D157" t="s">
        <v>21565</v>
      </c>
      <c r="E157" t="s">
        <v>20736</v>
      </c>
      <c r="F157" t="s">
        <v>14550</v>
      </c>
      <c r="G157" t="s">
        <v>668</v>
      </c>
      <c r="H157" t="s">
        <v>21588</v>
      </c>
      <c r="I157">
        <v>3108.11</v>
      </c>
      <c r="J157">
        <v>83</v>
      </c>
      <c r="K157" t="s">
        <v>100</v>
      </c>
      <c r="L157" t="s">
        <v>21652</v>
      </c>
      <c r="M157">
        <v>24</v>
      </c>
      <c r="N157">
        <v>1</v>
      </c>
      <c r="O157">
        <f>IF(COUNTIF($A$2:A157,A157)&gt;1,"",--(COUNTIFS(Support_Tickets!$B:$B,A157,Support_Tickets!$P:$P,"&gt;="&amp;G157,Support_Tickets!$P:$P,"&lt;="&amp;G157+90,Support_Tickets!$K:$K,"No")&gt;0))</f>
        <v>0</v>
      </c>
    </row>
    <row r="158" spans="1:15">
      <c r="A158" t="s">
        <v>4969</v>
      </c>
      <c r="B158" t="s">
        <v>21762</v>
      </c>
      <c r="C158" t="s">
        <v>21569</v>
      </c>
      <c r="D158" t="s">
        <v>21570</v>
      </c>
      <c r="E158" t="s">
        <v>20736</v>
      </c>
      <c r="F158" t="s">
        <v>14550</v>
      </c>
      <c r="G158" t="s">
        <v>21763</v>
      </c>
      <c r="H158" t="s">
        <v>21588</v>
      </c>
      <c r="I158">
        <v>1511.56</v>
      </c>
      <c r="J158">
        <v>68</v>
      </c>
      <c r="K158" t="s">
        <v>100</v>
      </c>
      <c r="L158" t="s">
        <v>21567</v>
      </c>
      <c r="M158">
        <v>36</v>
      </c>
      <c r="N158">
        <v>1</v>
      </c>
      <c r="O158">
        <f>IF(COUNTIF($A$2:A158,A158)&gt;1,"",--(COUNTIFS(Support_Tickets!$B:$B,A158,Support_Tickets!$P:$P,"&gt;="&amp;G158,Support_Tickets!$P:$P,"&lt;="&amp;G158+90,Support_Tickets!$K:$K,"No")&gt;0))</f>
        <v>0</v>
      </c>
    </row>
    <row r="159" spans="1:15">
      <c r="A159" t="s">
        <v>1706</v>
      </c>
      <c r="B159" t="s">
        <v>21764</v>
      </c>
      <c r="C159" t="s">
        <v>21564</v>
      </c>
      <c r="D159" t="s">
        <v>21570</v>
      </c>
      <c r="E159" t="s">
        <v>20736</v>
      </c>
      <c r="F159" t="s">
        <v>14512</v>
      </c>
      <c r="G159" t="s">
        <v>2209</v>
      </c>
      <c r="H159" t="s">
        <v>21571</v>
      </c>
      <c r="I159">
        <v>1627.69</v>
      </c>
      <c r="K159" t="s">
        <v>73</v>
      </c>
      <c r="L159" t="s">
        <v>21579</v>
      </c>
      <c r="M159">
        <v>36</v>
      </c>
      <c r="N159">
        <v>0</v>
      </c>
      <c r="O159">
        <f>IF(COUNTIF($A$2:A159,A159)&gt;1,"",--(COUNTIFS(Support_Tickets!$B:$B,A159,Support_Tickets!$P:$P,"&gt;="&amp;G159,Support_Tickets!$P:$P,"&lt;="&amp;G159+90,Support_Tickets!$K:$K,"No")&gt;0))</f>
        <v>0</v>
      </c>
    </row>
    <row r="160" spans="1:15">
      <c r="A160" t="s">
        <v>338</v>
      </c>
      <c r="B160" t="s">
        <v>21765</v>
      </c>
      <c r="C160" t="s">
        <v>21602</v>
      </c>
      <c r="D160" t="s">
        <v>21584</v>
      </c>
      <c r="E160" t="s">
        <v>20736</v>
      </c>
      <c r="F160" t="s">
        <v>14507</v>
      </c>
      <c r="G160" t="s">
        <v>1033</v>
      </c>
      <c r="H160" t="s">
        <v>21571</v>
      </c>
      <c r="I160">
        <v>1633.79</v>
      </c>
      <c r="J160">
        <v>37</v>
      </c>
      <c r="K160" t="s">
        <v>73</v>
      </c>
      <c r="L160" t="s">
        <v>21598</v>
      </c>
      <c r="M160">
        <v>12</v>
      </c>
      <c r="N160">
        <v>0</v>
      </c>
      <c r="O160">
        <f>IF(COUNTIF($A$2:A160,A160)&gt;1,"",--(COUNTIFS(Support_Tickets!$B:$B,A160,Support_Tickets!$P:$P,"&gt;="&amp;G160,Support_Tickets!$P:$P,"&lt;="&amp;G160+90,Support_Tickets!$K:$K,"No")&gt;0))</f>
        <v>0</v>
      </c>
    </row>
    <row r="161" spans="1:15">
      <c r="A161" t="s">
        <v>1421</v>
      </c>
      <c r="B161" t="s">
        <v>21766</v>
      </c>
      <c r="C161" t="s">
        <v>21597</v>
      </c>
      <c r="D161" t="s">
        <v>21570</v>
      </c>
      <c r="E161" t="s">
        <v>20736</v>
      </c>
      <c r="F161" t="s">
        <v>14550</v>
      </c>
      <c r="G161" t="s">
        <v>1468</v>
      </c>
      <c r="H161" t="s">
        <v>21571</v>
      </c>
      <c r="I161">
        <v>1183.4100000000001</v>
      </c>
      <c r="J161">
        <v>87</v>
      </c>
      <c r="K161" t="s">
        <v>100</v>
      </c>
      <c r="L161" t="s">
        <v>21609</v>
      </c>
      <c r="M161">
        <v>12</v>
      </c>
      <c r="N161">
        <v>0</v>
      </c>
      <c r="O161">
        <f>IF(COUNTIF($A$2:A161,A161)&gt;1,"",--(COUNTIFS(Support_Tickets!$B:$B,A161,Support_Tickets!$P:$P,"&gt;="&amp;G161,Support_Tickets!$P:$P,"&lt;="&amp;G161+90,Support_Tickets!$K:$K,"No")&gt;0))</f>
        <v>0</v>
      </c>
    </row>
    <row r="162" spans="1:15">
      <c r="A162" t="s">
        <v>2567</v>
      </c>
      <c r="B162" t="s">
        <v>21767</v>
      </c>
      <c r="C162" t="s">
        <v>21564</v>
      </c>
      <c r="D162" t="s">
        <v>21584</v>
      </c>
      <c r="E162" t="s">
        <v>20740</v>
      </c>
      <c r="F162" t="s">
        <v>14512</v>
      </c>
      <c r="G162" t="s">
        <v>125</v>
      </c>
      <c r="H162" t="s">
        <v>21588</v>
      </c>
      <c r="I162">
        <v>16692.689999999999</v>
      </c>
      <c r="J162">
        <v>58</v>
      </c>
      <c r="K162" t="s">
        <v>52</v>
      </c>
      <c r="L162" t="s">
        <v>21585</v>
      </c>
      <c r="M162">
        <v>24</v>
      </c>
      <c r="N162">
        <v>1</v>
      </c>
      <c r="O162">
        <f>IF(COUNTIF($A$2:A162,A162)&gt;1,"",--(COUNTIFS(Support_Tickets!$B:$B,A162,Support_Tickets!$P:$P,"&gt;="&amp;G162,Support_Tickets!$P:$P,"&lt;="&amp;G162+90,Support_Tickets!$K:$K,"No")&gt;0))</f>
        <v>0</v>
      </c>
    </row>
    <row r="163" spans="1:15">
      <c r="A163" t="s">
        <v>4302</v>
      </c>
      <c r="B163" t="s">
        <v>21768</v>
      </c>
      <c r="C163" t="s">
        <v>21564</v>
      </c>
      <c r="D163" t="s">
        <v>21592</v>
      </c>
      <c r="E163" t="s">
        <v>20736</v>
      </c>
      <c r="F163" t="s">
        <v>14524</v>
      </c>
      <c r="G163" t="s">
        <v>714</v>
      </c>
      <c r="H163" t="s">
        <v>21571</v>
      </c>
      <c r="I163">
        <v>3275.34</v>
      </c>
      <c r="J163">
        <v>73</v>
      </c>
      <c r="K163" t="s">
        <v>100</v>
      </c>
      <c r="L163" t="s">
        <v>21585</v>
      </c>
      <c r="M163">
        <v>12</v>
      </c>
      <c r="N163">
        <v>0</v>
      </c>
      <c r="O163">
        <f>IF(COUNTIF($A$2:A163,A163)&gt;1,"",--(COUNTIFS(Support_Tickets!$B:$B,A163,Support_Tickets!$P:$P,"&gt;="&amp;G163,Support_Tickets!$P:$P,"&lt;="&amp;G163+90,Support_Tickets!$K:$K,"No")&gt;0))</f>
        <v>0</v>
      </c>
    </row>
    <row r="164" spans="1:15">
      <c r="A164" t="s">
        <v>6736</v>
      </c>
      <c r="B164" t="s">
        <v>21769</v>
      </c>
      <c r="C164" t="s">
        <v>21600</v>
      </c>
      <c r="D164" t="s">
        <v>21578</v>
      </c>
      <c r="E164" t="s">
        <v>20736</v>
      </c>
      <c r="F164" t="s">
        <v>14516</v>
      </c>
      <c r="G164" t="s">
        <v>4179</v>
      </c>
      <c r="H164" t="s">
        <v>21571</v>
      </c>
      <c r="I164">
        <v>2508.1</v>
      </c>
      <c r="J164">
        <v>93</v>
      </c>
      <c r="K164" t="s">
        <v>73</v>
      </c>
      <c r="L164" t="s">
        <v>21579</v>
      </c>
      <c r="M164">
        <v>36</v>
      </c>
      <c r="N164">
        <v>0</v>
      </c>
      <c r="O164">
        <f>IF(COUNTIF($A$2:A164,A164)&gt;1,"",--(COUNTIFS(Support_Tickets!$B:$B,A164,Support_Tickets!$P:$P,"&gt;="&amp;G164,Support_Tickets!$P:$P,"&lt;="&amp;G164+90,Support_Tickets!$K:$K,"No")&gt;0))</f>
        <v>0</v>
      </c>
    </row>
    <row r="165" spans="1:15">
      <c r="A165" t="s">
        <v>3348</v>
      </c>
      <c r="B165" t="s">
        <v>21770</v>
      </c>
      <c r="C165" t="s">
        <v>21569</v>
      </c>
      <c r="D165" t="s">
        <v>21584</v>
      </c>
      <c r="E165" t="s">
        <v>20768</v>
      </c>
      <c r="F165" t="s">
        <v>14512</v>
      </c>
      <c r="G165" t="s">
        <v>353</v>
      </c>
      <c r="H165" t="s">
        <v>21571</v>
      </c>
      <c r="I165">
        <v>171.9</v>
      </c>
      <c r="J165">
        <v>64</v>
      </c>
      <c r="K165" t="s">
        <v>100</v>
      </c>
      <c r="L165" t="s">
        <v>21585</v>
      </c>
      <c r="M165">
        <v>12</v>
      </c>
      <c r="N165">
        <v>0</v>
      </c>
      <c r="O165">
        <f>IF(COUNTIF($A$2:A165,A165)&gt;1,"",--(COUNTIFS(Support_Tickets!$B:$B,A165,Support_Tickets!$P:$P,"&gt;="&amp;G165,Support_Tickets!$P:$P,"&lt;="&amp;G165+90,Support_Tickets!$K:$K,"No")&gt;0))</f>
        <v>0</v>
      </c>
    </row>
    <row r="166" spans="1:15">
      <c r="A166" t="s">
        <v>2741</v>
      </c>
      <c r="B166" t="s">
        <v>21771</v>
      </c>
      <c r="C166" t="s">
        <v>21577</v>
      </c>
      <c r="D166" t="s">
        <v>21578</v>
      </c>
      <c r="E166" t="s">
        <v>20768</v>
      </c>
      <c r="F166" t="s">
        <v>14550</v>
      </c>
      <c r="G166" t="s">
        <v>1080</v>
      </c>
      <c r="H166" t="s">
        <v>21571</v>
      </c>
      <c r="I166">
        <v>580.75</v>
      </c>
      <c r="J166">
        <v>17</v>
      </c>
      <c r="K166" t="s">
        <v>100</v>
      </c>
      <c r="L166" t="s">
        <v>21567</v>
      </c>
      <c r="M166">
        <v>12</v>
      </c>
      <c r="N166">
        <v>0</v>
      </c>
      <c r="O166">
        <f>IF(COUNTIF($A$2:A166,A166)&gt;1,"",--(COUNTIFS(Support_Tickets!$B:$B,A166,Support_Tickets!$P:$P,"&gt;="&amp;G166,Support_Tickets!$P:$P,"&lt;="&amp;G166+90,Support_Tickets!$K:$K,"No")&gt;0))</f>
        <v>0</v>
      </c>
    </row>
    <row r="167" spans="1:15">
      <c r="A167" t="s">
        <v>3750</v>
      </c>
      <c r="B167" t="s">
        <v>21772</v>
      </c>
      <c r="C167" t="s">
        <v>21600</v>
      </c>
      <c r="D167" t="s">
        <v>21565</v>
      </c>
      <c r="E167" t="s">
        <v>20740</v>
      </c>
      <c r="F167" t="s">
        <v>14512</v>
      </c>
      <c r="G167" t="s">
        <v>1828</v>
      </c>
      <c r="H167" t="s">
        <v>21571</v>
      </c>
      <c r="I167">
        <v>14277.07</v>
      </c>
      <c r="J167">
        <v>75</v>
      </c>
      <c r="K167" t="s">
        <v>52</v>
      </c>
      <c r="L167" t="s">
        <v>21567</v>
      </c>
      <c r="M167">
        <v>36</v>
      </c>
      <c r="N167">
        <v>0</v>
      </c>
      <c r="O167">
        <f>IF(COUNTIF($A$2:A167,A167)&gt;1,"",--(COUNTIFS(Support_Tickets!$B:$B,A167,Support_Tickets!$P:$P,"&gt;="&amp;G167,Support_Tickets!$P:$P,"&lt;="&amp;G167+90,Support_Tickets!$K:$K,"No")&gt;0))</f>
        <v>0</v>
      </c>
    </row>
    <row r="168" spans="1:15">
      <c r="A168" t="s">
        <v>5110</v>
      </c>
      <c r="B168" t="s">
        <v>21773</v>
      </c>
      <c r="C168" t="s">
        <v>21569</v>
      </c>
      <c r="D168" t="s">
        <v>21578</v>
      </c>
      <c r="E168" t="s">
        <v>20736</v>
      </c>
      <c r="F168" t="s">
        <v>14507</v>
      </c>
      <c r="G168" t="s">
        <v>478</v>
      </c>
      <c r="H168" t="s">
        <v>21571</v>
      </c>
      <c r="I168">
        <v>3982.98</v>
      </c>
      <c r="K168" t="s">
        <v>73</v>
      </c>
      <c r="L168" t="s">
        <v>21627</v>
      </c>
      <c r="M168">
        <v>36</v>
      </c>
      <c r="N168">
        <v>0</v>
      </c>
      <c r="O168">
        <f>IF(COUNTIF($A$2:A168,A168)&gt;1,"",--(COUNTIFS(Support_Tickets!$B:$B,A168,Support_Tickets!$P:$P,"&gt;="&amp;G168,Support_Tickets!$P:$P,"&lt;="&amp;G168+90,Support_Tickets!$K:$K,"No")&gt;0))</f>
        <v>0</v>
      </c>
    </row>
    <row r="169" spans="1:15">
      <c r="A169" t="s">
        <v>6285</v>
      </c>
      <c r="B169" t="s">
        <v>21774</v>
      </c>
      <c r="C169" t="s">
        <v>21587</v>
      </c>
      <c r="D169" t="s">
        <v>21578</v>
      </c>
      <c r="E169" t="s">
        <v>20768</v>
      </c>
      <c r="F169" t="s">
        <v>14524</v>
      </c>
      <c r="G169" t="s">
        <v>3270</v>
      </c>
      <c r="H169" t="s">
        <v>21588</v>
      </c>
      <c r="I169">
        <v>243.85</v>
      </c>
      <c r="K169" t="s">
        <v>100</v>
      </c>
      <c r="L169" t="s">
        <v>21609</v>
      </c>
      <c r="M169">
        <v>36</v>
      </c>
      <c r="N169">
        <v>1</v>
      </c>
      <c r="O169">
        <f>IF(COUNTIF($A$2:A169,A169)&gt;1,"",--(COUNTIFS(Support_Tickets!$B:$B,A169,Support_Tickets!$P:$P,"&gt;="&amp;G169,Support_Tickets!$P:$P,"&lt;="&amp;G169+90,Support_Tickets!$K:$K,"No")&gt;0))</f>
        <v>0</v>
      </c>
    </row>
    <row r="170" spans="1:15">
      <c r="A170" t="s">
        <v>7138</v>
      </c>
      <c r="B170" t="s">
        <v>21775</v>
      </c>
      <c r="C170" t="s">
        <v>21607</v>
      </c>
      <c r="D170" t="s">
        <v>21592</v>
      </c>
      <c r="E170" t="s">
        <v>20736</v>
      </c>
      <c r="F170" t="s">
        <v>14550</v>
      </c>
      <c r="G170" t="s">
        <v>1616</v>
      </c>
      <c r="H170" t="s">
        <v>21571</v>
      </c>
      <c r="I170">
        <v>3675.59</v>
      </c>
      <c r="J170">
        <v>65</v>
      </c>
      <c r="K170" t="s">
        <v>73</v>
      </c>
      <c r="L170" t="s">
        <v>21590</v>
      </c>
      <c r="M170">
        <v>12</v>
      </c>
      <c r="N170">
        <v>0</v>
      </c>
      <c r="O170">
        <f>IF(COUNTIF($A$2:A170,A170)&gt;1,"",--(COUNTIFS(Support_Tickets!$B:$B,A170,Support_Tickets!$P:$P,"&gt;="&amp;G170,Support_Tickets!$P:$P,"&lt;="&amp;G170+90,Support_Tickets!$K:$K,"No")&gt;0))</f>
        <v>0</v>
      </c>
    </row>
    <row r="171" spans="1:15">
      <c r="A171" t="s">
        <v>3693</v>
      </c>
      <c r="B171" t="s">
        <v>21776</v>
      </c>
      <c r="C171" t="s">
        <v>21587</v>
      </c>
      <c r="D171" t="s">
        <v>21584</v>
      </c>
      <c r="E171" t="s">
        <v>20740</v>
      </c>
      <c r="F171" t="s">
        <v>14550</v>
      </c>
      <c r="G171" t="s">
        <v>3853</v>
      </c>
      <c r="H171" t="s">
        <v>21566</v>
      </c>
      <c r="I171">
        <v>17623.68</v>
      </c>
      <c r="J171">
        <v>45</v>
      </c>
      <c r="K171" t="s">
        <v>73</v>
      </c>
      <c r="L171" t="s">
        <v>21660</v>
      </c>
      <c r="M171">
        <v>12</v>
      </c>
      <c r="N171">
        <v>1</v>
      </c>
      <c r="O171">
        <f>IF(COUNTIF($A$2:A171,A171)&gt;1,"",--(COUNTIFS(Support_Tickets!$B:$B,A171,Support_Tickets!$P:$P,"&gt;="&amp;G171,Support_Tickets!$P:$P,"&lt;="&amp;G171+90,Support_Tickets!$K:$K,"No")&gt;0))</f>
        <v>0</v>
      </c>
    </row>
    <row r="172" spans="1:15">
      <c r="A172" t="s">
        <v>2555</v>
      </c>
      <c r="B172" t="s">
        <v>21777</v>
      </c>
      <c r="C172" t="s">
        <v>21574</v>
      </c>
      <c r="D172" t="s">
        <v>21578</v>
      </c>
      <c r="E172" t="s">
        <v>20768</v>
      </c>
      <c r="F172" t="s">
        <v>14507</v>
      </c>
      <c r="G172" t="s">
        <v>4376</v>
      </c>
      <c r="H172" t="s">
        <v>21588</v>
      </c>
      <c r="I172">
        <v>734.82</v>
      </c>
      <c r="K172" t="s">
        <v>100</v>
      </c>
      <c r="L172" t="s">
        <v>21585</v>
      </c>
      <c r="M172">
        <v>36</v>
      </c>
      <c r="N172">
        <v>1</v>
      </c>
      <c r="O172">
        <f>IF(COUNTIF($A$2:A172,A172)&gt;1,"",--(COUNTIFS(Support_Tickets!$B:$B,A172,Support_Tickets!$P:$P,"&gt;="&amp;G172,Support_Tickets!$P:$P,"&lt;="&amp;G172+90,Support_Tickets!$K:$K,"No")&gt;0))</f>
        <v>1</v>
      </c>
    </row>
    <row r="173" spans="1:15">
      <c r="A173" t="s">
        <v>8065</v>
      </c>
      <c r="B173" t="s">
        <v>21778</v>
      </c>
      <c r="C173" t="s">
        <v>21581</v>
      </c>
      <c r="D173" t="s">
        <v>21592</v>
      </c>
      <c r="E173" t="s">
        <v>20736</v>
      </c>
      <c r="F173" t="s">
        <v>14512</v>
      </c>
      <c r="G173" t="s">
        <v>759</v>
      </c>
      <c r="H173" t="s">
        <v>21571</v>
      </c>
      <c r="I173">
        <v>2285.69</v>
      </c>
      <c r="J173">
        <v>12</v>
      </c>
      <c r="K173" t="s">
        <v>73</v>
      </c>
      <c r="L173" t="s">
        <v>21590</v>
      </c>
      <c r="M173">
        <v>24</v>
      </c>
      <c r="N173">
        <v>0</v>
      </c>
      <c r="O173">
        <f>IF(COUNTIF($A$2:A173,A173)&gt;1,"",--(COUNTIFS(Support_Tickets!$B:$B,A173,Support_Tickets!$P:$P,"&gt;="&amp;G173,Support_Tickets!$P:$P,"&lt;="&amp;G173+90,Support_Tickets!$K:$K,"No")&gt;0))</f>
        <v>0</v>
      </c>
    </row>
    <row r="174" spans="1:15">
      <c r="A174" t="s">
        <v>8126</v>
      </c>
      <c r="B174" t="s">
        <v>21779</v>
      </c>
      <c r="C174" t="s">
        <v>21602</v>
      </c>
      <c r="D174" t="s">
        <v>21578</v>
      </c>
      <c r="E174" t="s">
        <v>20736</v>
      </c>
      <c r="F174" t="s">
        <v>14524</v>
      </c>
      <c r="G174" t="s">
        <v>822</v>
      </c>
      <c r="H174" t="s">
        <v>21621</v>
      </c>
      <c r="I174">
        <v>830.95</v>
      </c>
      <c r="J174">
        <v>17</v>
      </c>
      <c r="K174" t="s">
        <v>73</v>
      </c>
      <c r="L174" t="s">
        <v>21579</v>
      </c>
      <c r="M174">
        <v>24</v>
      </c>
      <c r="N174">
        <v>0</v>
      </c>
      <c r="O174">
        <f>IF(COUNTIF($A$2:A174,A174)&gt;1,"",--(COUNTIFS(Support_Tickets!$B:$B,A174,Support_Tickets!$P:$P,"&gt;="&amp;G174,Support_Tickets!$P:$P,"&lt;="&amp;G174+90,Support_Tickets!$K:$K,"No")&gt;0))</f>
        <v>0</v>
      </c>
    </row>
    <row r="175" spans="1:15">
      <c r="A175" t="s">
        <v>11207</v>
      </c>
      <c r="B175" t="s">
        <v>21780</v>
      </c>
      <c r="C175" t="s">
        <v>21597</v>
      </c>
      <c r="D175" t="s">
        <v>21592</v>
      </c>
      <c r="E175" t="s">
        <v>20768</v>
      </c>
      <c r="F175" t="s">
        <v>14524</v>
      </c>
      <c r="G175" t="s">
        <v>21781</v>
      </c>
      <c r="H175" t="s">
        <v>21571</v>
      </c>
      <c r="I175">
        <v>380.54</v>
      </c>
      <c r="J175">
        <v>58</v>
      </c>
      <c r="K175" t="s">
        <v>100</v>
      </c>
      <c r="L175" t="s">
        <v>21598</v>
      </c>
      <c r="M175">
        <v>24</v>
      </c>
      <c r="N175">
        <v>0</v>
      </c>
      <c r="O175">
        <f>IF(COUNTIF($A$2:A175,A175)&gt;1,"",--(COUNTIFS(Support_Tickets!$B:$B,A175,Support_Tickets!$P:$P,"&gt;="&amp;G175,Support_Tickets!$P:$P,"&lt;="&amp;G175+90,Support_Tickets!$K:$K,"No")&gt;0))</f>
        <v>0</v>
      </c>
    </row>
    <row r="176" spans="1:15">
      <c r="A176" t="s">
        <v>3346</v>
      </c>
      <c r="B176" t="s">
        <v>21782</v>
      </c>
      <c r="C176" t="s">
        <v>21564</v>
      </c>
      <c r="D176" t="s">
        <v>21565</v>
      </c>
      <c r="E176" t="s">
        <v>20768</v>
      </c>
      <c r="F176" t="s">
        <v>14512</v>
      </c>
      <c r="G176" t="s">
        <v>1544</v>
      </c>
      <c r="H176" t="s">
        <v>21621</v>
      </c>
      <c r="I176">
        <v>691.04</v>
      </c>
      <c r="J176">
        <v>13</v>
      </c>
      <c r="K176" t="s">
        <v>100</v>
      </c>
      <c r="L176" t="s">
        <v>21575</v>
      </c>
      <c r="M176">
        <v>12</v>
      </c>
      <c r="N176">
        <v>0</v>
      </c>
      <c r="O176">
        <f>IF(COUNTIF($A$2:A176,A176)&gt;1,"",--(COUNTIFS(Support_Tickets!$B:$B,A176,Support_Tickets!$P:$P,"&gt;="&amp;G176,Support_Tickets!$P:$P,"&lt;="&amp;G176+90,Support_Tickets!$K:$K,"No")&gt;0))</f>
        <v>1</v>
      </c>
    </row>
    <row r="177" spans="1:15">
      <c r="A177" t="s">
        <v>1142</v>
      </c>
      <c r="B177" t="s">
        <v>21783</v>
      </c>
      <c r="C177" t="s">
        <v>21602</v>
      </c>
      <c r="D177" t="s">
        <v>21570</v>
      </c>
      <c r="E177" t="s">
        <v>20740</v>
      </c>
      <c r="F177" t="s">
        <v>14524</v>
      </c>
      <c r="G177" t="s">
        <v>1622</v>
      </c>
      <c r="H177" t="s">
        <v>21566</v>
      </c>
      <c r="I177">
        <v>17628.22</v>
      </c>
      <c r="J177">
        <v>16</v>
      </c>
      <c r="K177" t="s">
        <v>73</v>
      </c>
      <c r="L177" t="s">
        <v>21632</v>
      </c>
      <c r="M177">
        <v>24</v>
      </c>
      <c r="N177">
        <v>1</v>
      </c>
      <c r="O177">
        <f>IF(COUNTIF($A$2:A177,A177)&gt;1,"",--(COUNTIFS(Support_Tickets!$B:$B,A177,Support_Tickets!$P:$P,"&gt;="&amp;G177,Support_Tickets!$P:$P,"&lt;="&amp;G177+90,Support_Tickets!$K:$K,"No")&gt;0))</f>
        <v>0</v>
      </c>
    </row>
    <row r="178" spans="1:15">
      <c r="A178" t="s">
        <v>2115</v>
      </c>
      <c r="B178" t="s">
        <v>21784</v>
      </c>
      <c r="C178" t="s">
        <v>21581</v>
      </c>
      <c r="D178" t="s">
        <v>21592</v>
      </c>
      <c r="E178" t="s">
        <v>20740</v>
      </c>
      <c r="F178" t="s">
        <v>14507</v>
      </c>
      <c r="G178" t="s">
        <v>21785</v>
      </c>
      <c r="H178" t="s">
        <v>21588</v>
      </c>
      <c r="I178">
        <v>14745.4</v>
      </c>
      <c r="J178">
        <v>73</v>
      </c>
      <c r="K178" t="s">
        <v>52</v>
      </c>
      <c r="L178" t="s">
        <v>21579</v>
      </c>
      <c r="M178">
        <v>36</v>
      </c>
      <c r="N178">
        <v>1</v>
      </c>
      <c r="O178">
        <f>IF(COUNTIF($A$2:A178,A178)&gt;1,"",--(COUNTIFS(Support_Tickets!$B:$B,A178,Support_Tickets!$P:$P,"&gt;="&amp;G178,Support_Tickets!$P:$P,"&lt;="&amp;G178+90,Support_Tickets!$K:$K,"No")&gt;0))</f>
        <v>0</v>
      </c>
    </row>
    <row r="179" spans="1:15">
      <c r="A179" t="s">
        <v>2572</v>
      </c>
      <c r="B179" t="s">
        <v>21786</v>
      </c>
      <c r="C179" t="s">
        <v>21597</v>
      </c>
      <c r="D179" t="s">
        <v>21565</v>
      </c>
      <c r="E179" t="s">
        <v>20736</v>
      </c>
      <c r="F179" t="s">
        <v>14516</v>
      </c>
      <c r="G179" t="s">
        <v>160</v>
      </c>
      <c r="H179" t="s">
        <v>21571</v>
      </c>
      <c r="I179">
        <v>2923.87</v>
      </c>
      <c r="J179">
        <v>82</v>
      </c>
      <c r="K179" t="s">
        <v>73</v>
      </c>
      <c r="L179" t="s">
        <v>21595</v>
      </c>
      <c r="M179">
        <v>36</v>
      </c>
      <c r="N179">
        <v>0</v>
      </c>
      <c r="O179">
        <f>IF(COUNTIF($A$2:A179,A179)&gt;1,"",--(COUNTIFS(Support_Tickets!$B:$B,A179,Support_Tickets!$P:$P,"&gt;="&amp;G179,Support_Tickets!$P:$P,"&lt;="&amp;G179+90,Support_Tickets!$K:$K,"No")&gt;0))</f>
        <v>0</v>
      </c>
    </row>
    <row r="180" spans="1:15">
      <c r="A180" t="s">
        <v>4821</v>
      </c>
      <c r="B180" t="s">
        <v>21787</v>
      </c>
      <c r="C180" t="s">
        <v>21607</v>
      </c>
      <c r="D180" t="s">
        <v>21578</v>
      </c>
      <c r="E180" t="s">
        <v>20736</v>
      </c>
      <c r="F180" t="s">
        <v>14516</v>
      </c>
      <c r="G180" t="s">
        <v>5557</v>
      </c>
      <c r="H180" t="s">
        <v>21566</v>
      </c>
      <c r="I180">
        <v>1826.03</v>
      </c>
      <c r="J180">
        <v>42</v>
      </c>
      <c r="K180" t="s">
        <v>73</v>
      </c>
      <c r="L180" t="s">
        <v>21582</v>
      </c>
      <c r="M180">
        <v>12</v>
      </c>
      <c r="N180">
        <v>1</v>
      </c>
      <c r="O180">
        <f>IF(COUNTIF($A$2:A180,A180)&gt;1,"",--(COUNTIFS(Support_Tickets!$B:$B,A180,Support_Tickets!$P:$P,"&gt;="&amp;G180,Support_Tickets!$P:$P,"&lt;="&amp;G180+90,Support_Tickets!$K:$K,"No")&gt;0))</f>
        <v>0</v>
      </c>
    </row>
    <row r="181" spans="1:15">
      <c r="A181" t="s">
        <v>1966</v>
      </c>
      <c r="B181" t="s">
        <v>21788</v>
      </c>
      <c r="C181" t="s">
        <v>21600</v>
      </c>
      <c r="D181" t="s">
        <v>21578</v>
      </c>
      <c r="E181" t="s">
        <v>20736</v>
      </c>
      <c r="F181" t="s">
        <v>14512</v>
      </c>
      <c r="G181" t="s">
        <v>1236</v>
      </c>
      <c r="H181" t="s">
        <v>21566</v>
      </c>
      <c r="I181">
        <v>2233.92</v>
      </c>
      <c r="J181">
        <v>63</v>
      </c>
      <c r="K181" t="s">
        <v>73</v>
      </c>
      <c r="L181" t="s">
        <v>21598</v>
      </c>
      <c r="M181">
        <v>36</v>
      </c>
      <c r="N181">
        <v>1</v>
      </c>
      <c r="O181">
        <f>IF(COUNTIF($A$2:A181,A181)&gt;1,"",--(COUNTIFS(Support_Tickets!$B:$B,A181,Support_Tickets!$P:$P,"&gt;="&amp;G181,Support_Tickets!$P:$P,"&lt;="&amp;G181+90,Support_Tickets!$K:$K,"No")&gt;0))</f>
        <v>0</v>
      </c>
    </row>
    <row r="182" spans="1:15">
      <c r="A182" t="s">
        <v>5849</v>
      </c>
      <c r="B182" t="s">
        <v>21789</v>
      </c>
      <c r="C182" t="s">
        <v>21581</v>
      </c>
      <c r="D182" t="s">
        <v>21578</v>
      </c>
      <c r="E182" t="s">
        <v>20768</v>
      </c>
      <c r="F182" t="s">
        <v>14516</v>
      </c>
      <c r="G182" t="s">
        <v>4956</v>
      </c>
      <c r="H182" t="s">
        <v>21571</v>
      </c>
      <c r="I182">
        <v>163.63</v>
      </c>
      <c r="J182">
        <v>77</v>
      </c>
      <c r="K182" t="s">
        <v>100</v>
      </c>
      <c r="L182" t="s">
        <v>21582</v>
      </c>
      <c r="M182">
        <v>36</v>
      </c>
      <c r="N182">
        <v>0</v>
      </c>
      <c r="O182">
        <f>IF(COUNTIF($A$2:A182,A182)&gt;1,"",--(COUNTIFS(Support_Tickets!$B:$B,A182,Support_Tickets!$P:$P,"&gt;="&amp;G182,Support_Tickets!$P:$P,"&lt;="&amp;G182+90,Support_Tickets!$K:$K,"No")&gt;0))</f>
        <v>0</v>
      </c>
    </row>
    <row r="183" spans="1:15">
      <c r="A183" t="s">
        <v>3978</v>
      </c>
      <c r="B183" t="s">
        <v>21790</v>
      </c>
      <c r="C183" t="s">
        <v>21587</v>
      </c>
      <c r="D183" t="s">
        <v>21592</v>
      </c>
      <c r="E183" t="s">
        <v>20768</v>
      </c>
      <c r="F183" t="s">
        <v>14507</v>
      </c>
      <c r="G183" t="s">
        <v>1951</v>
      </c>
      <c r="H183" t="s">
        <v>21571</v>
      </c>
      <c r="I183">
        <v>418.12</v>
      </c>
      <c r="J183">
        <v>71</v>
      </c>
      <c r="K183" t="s">
        <v>100</v>
      </c>
      <c r="L183" t="s">
        <v>21567</v>
      </c>
      <c r="M183">
        <v>36</v>
      </c>
      <c r="N183">
        <v>0</v>
      </c>
      <c r="O183">
        <f>IF(COUNTIF($A$2:A183,A183)&gt;1,"",--(COUNTIFS(Support_Tickets!$B:$B,A183,Support_Tickets!$P:$P,"&gt;="&amp;G183,Support_Tickets!$P:$P,"&lt;="&amp;G183+90,Support_Tickets!$K:$K,"No")&gt;0))</f>
        <v>0</v>
      </c>
    </row>
    <row r="184" spans="1:15">
      <c r="A184" t="s">
        <v>2691</v>
      </c>
      <c r="B184" t="s">
        <v>21791</v>
      </c>
      <c r="C184" t="s">
        <v>21581</v>
      </c>
      <c r="D184" t="s">
        <v>21584</v>
      </c>
      <c r="E184" t="s">
        <v>20768</v>
      </c>
      <c r="F184" t="s">
        <v>14524</v>
      </c>
      <c r="G184" t="s">
        <v>2019</v>
      </c>
      <c r="H184" t="s">
        <v>21588</v>
      </c>
      <c r="I184">
        <v>659.94</v>
      </c>
      <c r="J184">
        <v>70</v>
      </c>
      <c r="K184" t="s">
        <v>100</v>
      </c>
      <c r="L184" t="s">
        <v>21627</v>
      </c>
      <c r="M184">
        <v>12</v>
      </c>
      <c r="N184">
        <v>1</v>
      </c>
      <c r="O184">
        <f>IF(COUNTIF($A$2:A184,A184)&gt;1,"",--(COUNTIFS(Support_Tickets!$B:$B,A184,Support_Tickets!$P:$P,"&gt;="&amp;G184,Support_Tickets!$P:$P,"&lt;="&amp;G184+90,Support_Tickets!$K:$K,"No")&gt;0))</f>
        <v>0</v>
      </c>
    </row>
    <row r="185" spans="1:15">
      <c r="A185" t="s">
        <v>5438</v>
      </c>
      <c r="B185" t="s">
        <v>21792</v>
      </c>
      <c r="C185" t="s">
        <v>21600</v>
      </c>
      <c r="D185" t="s">
        <v>21565</v>
      </c>
      <c r="E185" t="s">
        <v>20740</v>
      </c>
      <c r="F185" t="s">
        <v>14507</v>
      </c>
      <c r="G185" t="s">
        <v>3053</v>
      </c>
      <c r="H185" t="s">
        <v>21571</v>
      </c>
      <c r="I185">
        <v>15930.72</v>
      </c>
      <c r="J185">
        <v>27</v>
      </c>
      <c r="K185" t="s">
        <v>52</v>
      </c>
      <c r="L185" t="s">
        <v>21579</v>
      </c>
      <c r="M185">
        <v>12</v>
      </c>
      <c r="N185">
        <v>0</v>
      </c>
      <c r="O185">
        <f>IF(COUNTIF($A$2:A185,A185)&gt;1,"",--(COUNTIFS(Support_Tickets!$B:$B,A185,Support_Tickets!$P:$P,"&gt;="&amp;G185,Support_Tickets!$P:$P,"&lt;="&amp;G185+90,Support_Tickets!$K:$K,"No")&gt;0))</f>
        <v>0</v>
      </c>
    </row>
    <row r="186" spans="1:15">
      <c r="A186" t="s">
        <v>2950</v>
      </c>
      <c r="B186" t="s">
        <v>21793</v>
      </c>
      <c r="C186" t="s">
        <v>21569</v>
      </c>
      <c r="D186" t="s">
        <v>21570</v>
      </c>
      <c r="E186" t="s">
        <v>20736</v>
      </c>
      <c r="F186" t="s">
        <v>14524</v>
      </c>
      <c r="G186" t="s">
        <v>1778</v>
      </c>
      <c r="H186" t="s">
        <v>21571</v>
      </c>
      <c r="I186">
        <v>2685.81</v>
      </c>
      <c r="K186" t="s">
        <v>100</v>
      </c>
      <c r="L186" t="s">
        <v>21595</v>
      </c>
      <c r="M186">
        <v>36</v>
      </c>
      <c r="N186">
        <v>0</v>
      </c>
      <c r="O186">
        <f>IF(COUNTIF($A$2:A186,A186)&gt;1,"",--(COUNTIFS(Support_Tickets!$B:$B,A186,Support_Tickets!$P:$P,"&gt;="&amp;G186,Support_Tickets!$P:$P,"&lt;="&amp;G186+90,Support_Tickets!$K:$K,"No")&gt;0))</f>
        <v>1</v>
      </c>
    </row>
    <row r="187" spans="1:15">
      <c r="A187" t="s">
        <v>7232</v>
      </c>
      <c r="B187" t="s">
        <v>21794</v>
      </c>
      <c r="C187" t="s">
        <v>21607</v>
      </c>
      <c r="D187" t="s">
        <v>21578</v>
      </c>
      <c r="E187" t="s">
        <v>20736</v>
      </c>
      <c r="F187" t="s">
        <v>14550</v>
      </c>
      <c r="G187" t="s">
        <v>3580</v>
      </c>
      <c r="H187" t="s">
        <v>21566</v>
      </c>
      <c r="I187">
        <v>3712.58</v>
      </c>
      <c r="J187">
        <v>88</v>
      </c>
      <c r="K187" t="s">
        <v>73</v>
      </c>
      <c r="L187" t="s">
        <v>21632</v>
      </c>
      <c r="M187">
        <v>24</v>
      </c>
      <c r="N187">
        <v>1</v>
      </c>
      <c r="O187">
        <f>IF(COUNTIF($A$2:A187,A187)&gt;1,"",--(COUNTIFS(Support_Tickets!$B:$B,A187,Support_Tickets!$P:$P,"&gt;="&amp;G187,Support_Tickets!$P:$P,"&lt;="&amp;G187+90,Support_Tickets!$K:$K,"No")&gt;0))</f>
        <v>0</v>
      </c>
    </row>
    <row r="188" spans="1:15">
      <c r="A188" t="s">
        <v>2127</v>
      </c>
      <c r="B188" t="s">
        <v>21795</v>
      </c>
      <c r="C188" t="s">
        <v>21597</v>
      </c>
      <c r="D188" t="s">
        <v>21592</v>
      </c>
      <c r="E188" t="s">
        <v>20768</v>
      </c>
      <c r="F188" t="s">
        <v>14550</v>
      </c>
      <c r="G188" t="s">
        <v>1242</v>
      </c>
      <c r="H188" t="s">
        <v>21621</v>
      </c>
      <c r="I188">
        <v>741.14</v>
      </c>
      <c r="J188">
        <v>97</v>
      </c>
      <c r="K188" t="s">
        <v>100</v>
      </c>
      <c r="L188" t="s">
        <v>21579</v>
      </c>
      <c r="M188">
        <v>24</v>
      </c>
      <c r="N188">
        <v>0</v>
      </c>
      <c r="O188">
        <f>IF(COUNTIF($A$2:A188,A188)&gt;1,"",--(COUNTIFS(Support_Tickets!$B:$B,A188,Support_Tickets!$P:$P,"&gt;="&amp;G188,Support_Tickets!$P:$P,"&lt;="&amp;G188+90,Support_Tickets!$K:$K,"No")&gt;0))</f>
        <v>1</v>
      </c>
    </row>
    <row r="189" spans="1:15">
      <c r="A189" t="s">
        <v>4224</v>
      </c>
      <c r="B189" t="s">
        <v>21796</v>
      </c>
      <c r="C189" t="s">
        <v>21564</v>
      </c>
      <c r="D189" t="s">
        <v>21584</v>
      </c>
      <c r="E189" t="s">
        <v>20736</v>
      </c>
      <c r="F189" t="s">
        <v>14516</v>
      </c>
      <c r="G189" t="s">
        <v>159</v>
      </c>
      <c r="H189" t="s">
        <v>21566</v>
      </c>
      <c r="I189">
        <v>1756.52</v>
      </c>
      <c r="J189">
        <v>89</v>
      </c>
      <c r="K189" t="s">
        <v>100</v>
      </c>
      <c r="L189" t="s">
        <v>21593</v>
      </c>
      <c r="M189">
        <v>36</v>
      </c>
      <c r="N189">
        <v>1</v>
      </c>
      <c r="O189">
        <f>IF(COUNTIF($A$2:A189,A189)&gt;1,"",--(COUNTIFS(Support_Tickets!$B:$B,A189,Support_Tickets!$P:$P,"&gt;="&amp;G189,Support_Tickets!$P:$P,"&lt;="&amp;G189+90,Support_Tickets!$K:$K,"No")&gt;0))</f>
        <v>0</v>
      </c>
    </row>
    <row r="190" spans="1:15">
      <c r="A190" t="s">
        <v>1774</v>
      </c>
      <c r="B190" t="s">
        <v>21797</v>
      </c>
      <c r="C190" t="s">
        <v>21574</v>
      </c>
      <c r="D190" t="s">
        <v>21570</v>
      </c>
      <c r="E190" t="s">
        <v>20740</v>
      </c>
      <c r="F190" t="s">
        <v>14507</v>
      </c>
      <c r="G190" t="s">
        <v>7893</v>
      </c>
      <c r="H190" t="s">
        <v>21588</v>
      </c>
      <c r="I190">
        <v>17738.7</v>
      </c>
      <c r="J190">
        <v>83</v>
      </c>
      <c r="K190" t="s">
        <v>52</v>
      </c>
      <c r="L190" t="s">
        <v>21582</v>
      </c>
      <c r="M190">
        <v>36</v>
      </c>
      <c r="N190">
        <v>1</v>
      </c>
      <c r="O190">
        <f>IF(COUNTIF($A$2:A190,A190)&gt;1,"",--(COUNTIFS(Support_Tickets!$B:$B,A190,Support_Tickets!$P:$P,"&gt;="&amp;G190,Support_Tickets!$P:$P,"&lt;="&amp;G190+90,Support_Tickets!$K:$K,"No")&gt;0))</f>
        <v>0</v>
      </c>
    </row>
    <row r="191" spans="1:15">
      <c r="A191" t="s">
        <v>4031</v>
      </c>
      <c r="B191" t="s">
        <v>21798</v>
      </c>
      <c r="C191" t="s">
        <v>21602</v>
      </c>
      <c r="D191" t="s">
        <v>21565</v>
      </c>
      <c r="E191" t="s">
        <v>20736</v>
      </c>
      <c r="F191" t="s">
        <v>14507</v>
      </c>
      <c r="G191" t="s">
        <v>1248</v>
      </c>
      <c r="H191" t="s">
        <v>21588</v>
      </c>
      <c r="I191">
        <v>2934.9</v>
      </c>
      <c r="J191">
        <v>53</v>
      </c>
      <c r="K191" t="s">
        <v>100</v>
      </c>
      <c r="L191" t="s">
        <v>21609</v>
      </c>
      <c r="M191">
        <v>12</v>
      </c>
      <c r="N191">
        <v>1</v>
      </c>
      <c r="O191">
        <f>IF(COUNTIF($A$2:A191,A191)&gt;1,"",--(COUNTIFS(Support_Tickets!$B:$B,A191,Support_Tickets!$P:$P,"&gt;="&amp;G191,Support_Tickets!$P:$P,"&lt;="&amp;G191+90,Support_Tickets!$K:$K,"No")&gt;0))</f>
        <v>0</v>
      </c>
    </row>
    <row r="192" spans="1:15">
      <c r="A192" t="s">
        <v>1935</v>
      </c>
      <c r="B192" t="s">
        <v>21799</v>
      </c>
      <c r="C192" t="s">
        <v>21569</v>
      </c>
      <c r="D192" t="s">
        <v>21578</v>
      </c>
      <c r="E192" t="s">
        <v>20736</v>
      </c>
      <c r="F192" t="s">
        <v>14512</v>
      </c>
      <c r="G192" t="s">
        <v>4177</v>
      </c>
      <c r="H192" t="s">
        <v>21571</v>
      </c>
      <c r="I192">
        <v>3200.59</v>
      </c>
      <c r="J192">
        <v>20</v>
      </c>
      <c r="K192" t="s">
        <v>100</v>
      </c>
      <c r="L192" t="s">
        <v>21612</v>
      </c>
      <c r="M192">
        <v>12</v>
      </c>
      <c r="N192">
        <v>0</v>
      </c>
      <c r="O192">
        <f>IF(COUNTIF($A$2:A192,A192)&gt;1,"",--(COUNTIFS(Support_Tickets!$B:$B,A192,Support_Tickets!$P:$P,"&gt;="&amp;G192,Support_Tickets!$P:$P,"&lt;="&amp;G192+90,Support_Tickets!$K:$K,"No")&gt;0))</f>
        <v>0</v>
      </c>
    </row>
    <row r="193" spans="1:15">
      <c r="A193" t="s">
        <v>1162</v>
      </c>
      <c r="B193" t="s">
        <v>21800</v>
      </c>
      <c r="C193" t="s">
        <v>21577</v>
      </c>
      <c r="D193" t="s">
        <v>21584</v>
      </c>
      <c r="E193" t="s">
        <v>20736</v>
      </c>
      <c r="F193" t="s">
        <v>14550</v>
      </c>
      <c r="G193" t="s">
        <v>1225</v>
      </c>
      <c r="H193" t="s">
        <v>21571</v>
      </c>
      <c r="I193">
        <v>2771.55</v>
      </c>
      <c r="J193">
        <v>86</v>
      </c>
      <c r="K193" t="s">
        <v>73</v>
      </c>
      <c r="L193" t="s">
        <v>21593</v>
      </c>
      <c r="M193">
        <v>24</v>
      </c>
      <c r="N193">
        <v>0</v>
      </c>
      <c r="O193">
        <f>IF(COUNTIF($A$2:A193,A193)&gt;1,"",--(COUNTIFS(Support_Tickets!$B:$B,A193,Support_Tickets!$P:$P,"&gt;="&amp;G193,Support_Tickets!$P:$P,"&lt;="&amp;G193+90,Support_Tickets!$K:$K,"No")&gt;0))</f>
        <v>0</v>
      </c>
    </row>
    <row r="194" spans="1:15">
      <c r="A194" t="s">
        <v>6083</v>
      </c>
      <c r="B194" t="s">
        <v>21801</v>
      </c>
      <c r="C194" t="s">
        <v>21577</v>
      </c>
      <c r="D194" t="s">
        <v>21565</v>
      </c>
      <c r="E194" t="s">
        <v>20736</v>
      </c>
      <c r="F194" t="s">
        <v>14516</v>
      </c>
      <c r="G194" t="s">
        <v>512</v>
      </c>
      <c r="H194" t="s">
        <v>21566</v>
      </c>
      <c r="I194">
        <v>2992.48</v>
      </c>
      <c r="K194" t="s">
        <v>100</v>
      </c>
      <c r="L194" t="s">
        <v>21605</v>
      </c>
      <c r="M194">
        <v>36</v>
      </c>
      <c r="N194">
        <v>1</v>
      </c>
      <c r="O194">
        <f>IF(COUNTIF($A$2:A194,A194)&gt;1,"",--(COUNTIFS(Support_Tickets!$B:$B,A194,Support_Tickets!$P:$P,"&gt;="&amp;G194,Support_Tickets!$P:$P,"&lt;="&amp;G194+90,Support_Tickets!$K:$K,"No")&gt;0))</f>
        <v>1</v>
      </c>
    </row>
    <row r="195" spans="1:15">
      <c r="A195" t="s">
        <v>4140</v>
      </c>
      <c r="B195" t="s">
        <v>21802</v>
      </c>
      <c r="C195" t="s">
        <v>21587</v>
      </c>
      <c r="D195" t="s">
        <v>21584</v>
      </c>
      <c r="E195" t="s">
        <v>20768</v>
      </c>
      <c r="F195" t="s">
        <v>14507</v>
      </c>
      <c r="G195" t="s">
        <v>7256</v>
      </c>
      <c r="H195" t="s">
        <v>21566</v>
      </c>
      <c r="I195">
        <v>237.53</v>
      </c>
      <c r="J195">
        <v>92</v>
      </c>
      <c r="K195" t="s">
        <v>100</v>
      </c>
      <c r="L195" t="s">
        <v>21575</v>
      </c>
      <c r="M195">
        <v>12</v>
      </c>
      <c r="N195">
        <v>1</v>
      </c>
      <c r="O195">
        <f>IF(COUNTIF($A$2:A195,A195)&gt;1,"",--(COUNTIFS(Support_Tickets!$B:$B,A195,Support_Tickets!$P:$P,"&gt;="&amp;G195,Support_Tickets!$P:$P,"&lt;="&amp;G195+90,Support_Tickets!$K:$K,"No")&gt;0))</f>
        <v>0</v>
      </c>
    </row>
    <row r="196" spans="1:15">
      <c r="A196" t="s">
        <v>1238</v>
      </c>
      <c r="B196" t="s">
        <v>21803</v>
      </c>
      <c r="C196" t="s">
        <v>21581</v>
      </c>
      <c r="D196" t="s">
        <v>21584</v>
      </c>
      <c r="E196" t="s">
        <v>20736</v>
      </c>
      <c r="F196" t="s">
        <v>14512</v>
      </c>
      <c r="G196" t="s">
        <v>2030</v>
      </c>
      <c r="H196" t="s">
        <v>21571</v>
      </c>
      <c r="I196">
        <v>2171.23</v>
      </c>
      <c r="J196">
        <v>71</v>
      </c>
      <c r="K196" t="s">
        <v>73</v>
      </c>
      <c r="L196" t="s">
        <v>21652</v>
      </c>
      <c r="M196">
        <v>12</v>
      </c>
      <c r="N196">
        <v>0</v>
      </c>
      <c r="O196">
        <f>IF(COUNTIF($A$2:A196,A196)&gt;1,"",--(COUNTIFS(Support_Tickets!$B:$B,A196,Support_Tickets!$P:$P,"&gt;="&amp;G196,Support_Tickets!$P:$P,"&lt;="&amp;G196+90,Support_Tickets!$K:$K,"No")&gt;0))</f>
        <v>0</v>
      </c>
    </row>
    <row r="197" spans="1:15">
      <c r="A197" t="s">
        <v>8071</v>
      </c>
      <c r="B197" t="s">
        <v>21804</v>
      </c>
      <c r="C197" t="s">
        <v>21564</v>
      </c>
      <c r="D197" t="s">
        <v>21565</v>
      </c>
      <c r="E197" t="s">
        <v>20768</v>
      </c>
      <c r="F197" t="s">
        <v>14512</v>
      </c>
      <c r="G197" t="s">
        <v>2401</v>
      </c>
      <c r="H197" t="s">
        <v>21571</v>
      </c>
      <c r="I197">
        <v>752.67</v>
      </c>
      <c r="J197">
        <v>78</v>
      </c>
      <c r="K197" t="s">
        <v>100</v>
      </c>
      <c r="L197" t="s">
        <v>21598</v>
      </c>
      <c r="M197">
        <v>36</v>
      </c>
      <c r="N197">
        <v>0</v>
      </c>
      <c r="O197">
        <f>IF(COUNTIF($A$2:A197,A197)&gt;1,"",--(COUNTIFS(Support_Tickets!$B:$B,A197,Support_Tickets!$P:$P,"&gt;="&amp;G197,Support_Tickets!$P:$P,"&lt;="&amp;G197+90,Support_Tickets!$K:$K,"No")&gt;0))</f>
        <v>0</v>
      </c>
    </row>
    <row r="198" spans="1:15">
      <c r="A198" t="s">
        <v>3658</v>
      </c>
      <c r="B198" t="s">
        <v>21805</v>
      </c>
      <c r="C198" t="s">
        <v>21581</v>
      </c>
      <c r="D198" t="s">
        <v>21592</v>
      </c>
      <c r="E198" t="s">
        <v>20736</v>
      </c>
      <c r="F198" t="s">
        <v>14550</v>
      </c>
      <c r="G198" t="s">
        <v>2384</v>
      </c>
      <c r="H198" t="s">
        <v>21571</v>
      </c>
      <c r="I198">
        <v>3316.03</v>
      </c>
      <c r="J198">
        <v>20</v>
      </c>
      <c r="K198" t="s">
        <v>100</v>
      </c>
      <c r="L198" t="s">
        <v>21585</v>
      </c>
      <c r="M198">
        <v>24</v>
      </c>
      <c r="N198">
        <v>0</v>
      </c>
      <c r="O198">
        <f>IF(COUNTIF($A$2:A198,A198)&gt;1,"",--(COUNTIFS(Support_Tickets!$B:$B,A198,Support_Tickets!$P:$P,"&gt;="&amp;G198,Support_Tickets!$P:$P,"&lt;="&amp;G198+90,Support_Tickets!$K:$K,"No")&gt;0))</f>
        <v>0</v>
      </c>
    </row>
    <row r="199" spans="1:15">
      <c r="A199" t="s">
        <v>2831</v>
      </c>
      <c r="B199" t="s">
        <v>21806</v>
      </c>
      <c r="C199" t="s">
        <v>21574</v>
      </c>
      <c r="D199" t="s">
        <v>21592</v>
      </c>
      <c r="E199" t="s">
        <v>20740</v>
      </c>
      <c r="F199" t="s">
        <v>14507</v>
      </c>
      <c r="G199" t="s">
        <v>408</v>
      </c>
      <c r="H199" t="s">
        <v>21621</v>
      </c>
      <c r="I199">
        <v>12655.93</v>
      </c>
      <c r="J199">
        <v>60</v>
      </c>
      <c r="K199" t="s">
        <v>52</v>
      </c>
      <c r="L199" t="s">
        <v>21632</v>
      </c>
      <c r="M199">
        <v>36</v>
      </c>
      <c r="N199">
        <v>0</v>
      </c>
      <c r="O199">
        <f>IF(COUNTIF($A$2:A199,A199)&gt;1,"",--(COUNTIFS(Support_Tickets!$B:$B,A199,Support_Tickets!$P:$P,"&gt;="&amp;G199,Support_Tickets!$P:$P,"&lt;="&amp;G199+90,Support_Tickets!$K:$K,"No")&gt;0))</f>
        <v>0</v>
      </c>
    </row>
    <row r="200" spans="1:15">
      <c r="A200" t="s">
        <v>6879</v>
      </c>
      <c r="B200" t="s">
        <v>21807</v>
      </c>
      <c r="C200" t="s">
        <v>21574</v>
      </c>
      <c r="D200" t="s">
        <v>21570</v>
      </c>
      <c r="E200" t="s">
        <v>20768</v>
      </c>
      <c r="F200" t="s">
        <v>14550</v>
      </c>
      <c r="G200" t="s">
        <v>1134</v>
      </c>
      <c r="H200" t="s">
        <v>21588</v>
      </c>
      <c r="I200">
        <v>324.66000000000003</v>
      </c>
      <c r="J200">
        <v>14</v>
      </c>
      <c r="K200" t="s">
        <v>100</v>
      </c>
      <c r="L200" t="s">
        <v>21595</v>
      </c>
      <c r="M200">
        <v>36</v>
      </c>
      <c r="N200">
        <v>1</v>
      </c>
      <c r="O200">
        <f>IF(COUNTIF($A$2:A200,A200)&gt;1,"",--(COUNTIFS(Support_Tickets!$B:$B,A200,Support_Tickets!$P:$P,"&gt;="&amp;G200,Support_Tickets!$P:$P,"&lt;="&amp;G200+90,Support_Tickets!$K:$K,"No")&gt;0))</f>
        <v>0</v>
      </c>
    </row>
    <row r="201" spans="1:15">
      <c r="A201" t="s">
        <v>2129</v>
      </c>
      <c r="B201" t="s">
        <v>21808</v>
      </c>
      <c r="C201" t="s">
        <v>21602</v>
      </c>
      <c r="D201" t="s">
        <v>21570</v>
      </c>
      <c r="E201" t="s">
        <v>20768</v>
      </c>
      <c r="F201" t="s">
        <v>14550</v>
      </c>
      <c r="G201" t="s">
        <v>6259</v>
      </c>
      <c r="H201" t="s">
        <v>21571</v>
      </c>
      <c r="I201">
        <v>556.07000000000005</v>
      </c>
      <c r="J201">
        <v>41</v>
      </c>
      <c r="K201" t="s">
        <v>100</v>
      </c>
      <c r="L201" t="s">
        <v>21660</v>
      </c>
      <c r="M201">
        <v>36</v>
      </c>
      <c r="N201">
        <v>0</v>
      </c>
      <c r="O201">
        <f>IF(COUNTIF($A$2:A201,A201)&gt;1,"",--(COUNTIFS(Support_Tickets!$B:$B,A201,Support_Tickets!$P:$P,"&gt;="&amp;G201,Support_Tickets!$P:$P,"&lt;="&amp;G201+90,Support_Tickets!$K:$K,"No")&gt;0))</f>
        <v>0</v>
      </c>
    </row>
    <row r="202" spans="1:15">
      <c r="A202" t="s">
        <v>162</v>
      </c>
      <c r="B202" t="s">
        <v>21809</v>
      </c>
      <c r="C202" t="s">
        <v>21581</v>
      </c>
      <c r="D202" t="s">
        <v>21584</v>
      </c>
      <c r="E202" t="s">
        <v>20768</v>
      </c>
      <c r="F202" t="s">
        <v>14512</v>
      </c>
      <c r="G202" t="s">
        <v>2641</v>
      </c>
      <c r="H202" t="s">
        <v>21566</v>
      </c>
      <c r="I202">
        <v>243.91</v>
      </c>
      <c r="J202">
        <v>89</v>
      </c>
      <c r="K202" t="s">
        <v>100</v>
      </c>
      <c r="L202" t="s">
        <v>21585</v>
      </c>
      <c r="M202">
        <v>36</v>
      </c>
      <c r="N202">
        <v>1</v>
      </c>
      <c r="O202">
        <f>IF(COUNTIF($A$2:A202,A202)&gt;1,"",--(COUNTIFS(Support_Tickets!$B:$B,A202,Support_Tickets!$P:$P,"&gt;="&amp;G202,Support_Tickets!$P:$P,"&lt;="&amp;G202+90,Support_Tickets!$K:$K,"No")&gt;0))</f>
        <v>0</v>
      </c>
    </row>
    <row r="203" spans="1:15">
      <c r="A203" t="s">
        <v>5802</v>
      </c>
      <c r="B203" t="s">
        <v>21810</v>
      </c>
      <c r="C203" t="s">
        <v>21569</v>
      </c>
      <c r="D203" t="s">
        <v>21578</v>
      </c>
      <c r="E203" t="s">
        <v>20768</v>
      </c>
      <c r="F203" t="s">
        <v>14507</v>
      </c>
      <c r="G203" t="s">
        <v>15052</v>
      </c>
      <c r="H203" t="s">
        <v>21571</v>
      </c>
      <c r="I203">
        <v>655.95</v>
      </c>
      <c r="K203" t="s">
        <v>100</v>
      </c>
      <c r="L203" t="s">
        <v>21652</v>
      </c>
      <c r="M203">
        <v>24</v>
      </c>
      <c r="N203">
        <v>0</v>
      </c>
      <c r="O203">
        <f>IF(COUNTIF($A$2:A203,A203)&gt;1,"",--(COUNTIFS(Support_Tickets!$B:$B,A203,Support_Tickets!$P:$P,"&gt;="&amp;G203,Support_Tickets!$P:$P,"&lt;="&amp;G203+90,Support_Tickets!$K:$K,"No")&gt;0))</f>
        <v>0</v>
      </c>
    </row>
    <row r="204" spans="1:15">
      <c r="A204" t="s">
        <v>215</v>
      </c>
      <c r="B204" t="s">
        <v>21811</v>
      </c>
      <c r="C204" t="s">
        <v>21600</v>
      </c>
      <c r="D204" t="s">
        <v>21578</v>
      </c>
      <c r="E204" t="s">
        <v>20768</v>
      </c>
      <c r="F204" t="s">
        <v>14507</v>
      </c>
      <c r="G204" t="s">
        <v>539</v>
      </c>
      <c r="H204" t="s">
        <v>21571</v>
      </c>
      <c r="I204">
        <v>104.13</v>
      </c>
      <c r="J204">
        <v>92</v>
      </c>
      <c r="K204" t="s">
        <v>100</v>
      </c>
      <c r="L204" t="s">
        <v>21585</v>
      </c>
      <c r="M204">
        <v>24</v>
      </c>
      <c r="N204">
        <v>0</v>
      </c>
      <c r="O204">
        <f>IF(COUNTIF($A$2:A204,A204)&gt;1,"",--(COUNTIFS(Support_Tickets!$B:$B,A204,Support_Tickets!$P:$P,"&gt;="&amp;G204,Support_Tickets!$P:$P,"&lt;="&amp;G204+90,Support_Tickets!$K:$K,"No")&gt;0))</f>
        <v>0</v>
      </c>
    </row>
    <row r="205" spans="1:15">
      <c r="A205" t="s">
        <v>2495</v>
      </c>
      <c r="B205" t="s">
        <v>21812</v>
      </c>
      <c r="C205" t="s">
        <v>21581</v>
      </c>
      <c r="D205" t="s">
        <v>21592</v>
      </c>
      <c r="E205" t="s">
        <v>20740</v>
      </c>
      <c r="F205" t="s">
        <v>14507</v>
      </c>
      <c r="G205" t="s">
        <v>7706</v>
      </c>
      <c r="H205" t="s">
        <v>21566</v>
      </c>
      <c r="I205">
        <v>10127.469999999999</v>
      </c>
      <c r="J205">
        <v>50</v>
      </c>
      <c r="K205" t="s">
        <v>52</v>
      </c>
      <c r="L205" t="s">
        <v>21598</v>
      </c>
      <c r="M205">
        <v>12</v>
      </c>
      <c r="N205">
        <v>1</v>
      </c>
      <c r="O205">
        <f>IF(COUNTIF($A$2:A205,A205)&gt;1,"",--(COUNTIFS(Support_Tickets!$B:$B,A205,Support_Tickets!$P:$P,"&gt;="&amp;G205,Support_Tickets!$P:$P,"&lt;="&amp;G205+90,Support_Tickets!$K:$K,"No")&gt;0))</f>
        <v>0</v>
      </c>
    </row>
    <row r="206" spans="1:15">
      <c r="A206" t="s">
        <v>4190</v>
      </c>
      <c r="B206" t="s">
        <v>21813</v>
      </c>
      <c r="C206" t="s">
        <v>21564</v>
      </c>
      <c r="D206" t="s">
        <v>21578</v>
      </c>
      <c r="E206" t="s">
        <v>20736</v>
      </c>
      <c r="F206" t="s">
        <v>14550</v>
      </c>
      <c r="G206" t="s">
        <v>21814</v>
      </c>
      <c r="H206" t="s">
        <v>21571</v>
      </c>
      <c r="I206">
        <v>2967.32</v>
      </c>
      <c r="J206">
        <v>93</v>
      </c>
      <c r="K206" t="s">
        <v>73</v>
      </c>
      <c r="L206" t="s">
        <v>21593</v>
      </c>
      <c r="M206">
        <v>36</v>
      </c>
      <c r="N206">
        <v>0</v>
      </c>
      <c r="O206">
        <f>IF(COUNTIF($A$2:A206,A206)&gt;1,"",--(COUNTIFS(Support_Tickets!$B:$B,A206,Support_Tickets!$P:$P,"&gt;="&amp;G206,Support_Tickets!$P:$P,"&lt;="&amp;G206+90,Support_Tickets!$K:$K,"No")&gt;0))</f>
        <v>0</v>
      </c>
    </row>
    <row r="207" spans="1:15">
      <c r="A207" t="s">
        <v>8160</v>
      </c>
      <c r="B207" t="s">
        <v>21815</v>
      </c>
      <c r="C207" t="s">
        <v>21569</v>
      </c>
      <c r="D207" t="s">
        <v>21565</v>
      </c>
      <c r="E207" t="s">
        <v>20736</v>
      </c>
      <c r="F207" t="s">
        <v>14550</v>
      </c>
      <c r="G207" t="s">
        <v>1080</v>
      </c>
      <c r="H207" t="s">
        <v>21571</v>
      </c>
      <c r="I207">
        <v>1072.4100000000001</v>
      </c>
      <c r="J207">
        <v>26</v>
      </c>
      <c r="K207" t="s">
        <v>100</v>
      </c>
      <c r="L207" t="s">
        <v>21605</v>
      </c>
      <c r="M207">
        <v>24</v>
      </c>
      <c r="N207">
        <v>0</v>
      </c>
      <c r="O207">
        <f>IF(COUNTIF($A$2:A207,A207)&gt;1,"",--(COUNTIFS(Support_Tickets!$B:$B,A207,Support_Tickets!$P:$P,"&gt;="&amp;G207,Support_Tickets!$P:$P,"&lt;="&amp;G207+90,Support_Tickets!$K:$K,"No")&gt;0))</f>
        <v>0</v>
      </c>
    </row>
    <row r="208" spans="1:15">
      <c r="A208" t="s">
        <v>4036</v>
      </c>
      <c r="B208" t="s">
        <v>21816</v>
      </c>
      <c r="C208" t="s">
        <v>21607</v>
      </c>
      <c r="D208" t="s">
        <v>21584</v>
      </c>
      <c r="E208" t="s">
        <v>20736</v>
      </c>
      <c r="F208" t="s">
        <v>14512</v>
      </c>
      <c r="G208" t="s">
        <v>1873</v>
      </c>
      <c r="H208" t="s">
        <v>21566</v>
      </c>
      <c r="I208">
        <v>1421.84</v>
      </c>
      <c r="J208">
        <v>23</v>
      </c>
      <c r="K208" t="s">
        <v>73</v>
      </c>
      <c r="L208" t="s">
        <v>21593</v>
      </c>
      <c r="M208">
        <v>24</v>
      </c>
      <c r="N208">
        <v>1</v>
      </c>
      <c r="O208">
        <f>IF(COUNTIF($A$2:A208,A208)&gt;1,"",--(COUNTIFS(Support_Tickets!$B:$B,A208,Support_Tickets!$P:$P,"&gt;="&amp;G208,Support_Tickets!$P:$P,"&lt;="&amp;G208+90,Support_Tickets!$K:$K,"No")&gt;0))</f>
        <v>0</v>
      </c>
    </row>
    <row r="209" spans="1:15">
      <c r="A209" t="s">
        <v>5592</v>
      </c>
      <c r="B209" t="s">
        <v>21817</v>
      </c>
      <c r="C209" t="s">
        <v>21581</v>
      </c>
      <c r="D209" t="s">
        <v>21592</v>
      </c>
      <c r="E209" t="s">
        <v>20740</v>
      </c>
      <c r="F209" t="s">
        <v>14524</v>
      </c>
      <c r="G209" t="s">
        <v>21818</v>
      </c>
      <c r="H209" t="s">
        <v>21588</v>
      </c>
      <c r="I209">
        <v>10820.67</v>
      </c>
      <c r="J209">
        <v>42</v>
      </c>
      <c r="K209" t="s">
        <v>52</v>
      </c>
      <c r="L209" t="s">
        <v>21632</v>
      </c>
      <c r="M209">
        <v>24</v>
      </c>
      <c r="N209">
        <v>1</v>
      </c>
      <c r="O209">
        <f>IF(COUNTIF($A$2:A209,A209)&gt;1,"",--(COUNTIFS(Support_Tickets!$B:$B,A209,Support_Tickets!$P:$P,"&gt;="&amp;G209,Support_Tickets!$P:$P,"&lt;="&amp;G209+90,Support_Tickets!$K:$K,"No")&gt;0))</f>
        <v>0</v>
      </c>
    </row>
    <row r="210" spans="1:15">
      <c r="A210" t="s">
        <v>1093</v>
      </c>
      <c r="B210" t="s">
        <v>21649</v>
      </c>
      <c r="C210" t="s">
        <v>21574</v>
      </c>
      <c r="D210" t="s">
        <v>21592</v>
      </c>
      <c r="E210" t="s">
        <v>20736</v>
      </c>
      <c r="F210" t="s">
        <v>14516</v>
      </c>
      <c r="G210" t="s">
        <v>2381</v>
      </c>
      <c r="H210" t="s">
        <v>21588</v>
      </c>
      <c r="I210">
        <v>3019.07</v>
      </c>
      <c r="J210">
        <v>19</v>
      </c>
      <c r="K210" t="s">
        <v>100</v>
      </c>
      <c r="L210" t="s">
        <v>21579</v>
      </c>
      <c r="M210">
        <v>24</v>
      </c>
      <c r="N210">
        <v>1</v>
      </c>
      <c r="O210">
        <f>IF(COUNTIF($A$2:A210,A210)&gt;1,"",--(COUNTIFS(Support_Tickets!$B:$B,A210,Support_Tickets!$P:$P,"&gt;="&amp;G210,Support_Tickets!$P:$P,"&lt;="&amp;G210+90,Support_Tickets!$K:$K,"No")&gt;0))</f>
        <v>0</v>
      </c>
    </row>
    <row r="211" spans="1:15">
      <c r="A211" t="s">
        <v>3306</v>
      </c>
      <c r="B211" t="s">
        <v>21819</v>
      </c>
      <c r="C211" t="s">
        <v>21602</v>
      </c>
      <c r="D211" t="s">
        <v>21584</v>
      </c>
      <c r="E211" t="s">
        <v>20768</v>
      </c>
      <c r="F211" t="s">
        <v>14512</v>
      </c>
      <c r="G211" t="s">
        <v>2378</v>
      </c>
      <c r="H211" t="s">
        <v>21571</v>
      </c>
      <c r="I211">
        <v>688.08</v>
      </c>
      <c r="J211">
        <v>17</v>
      </c>
      <c r="K211" t="s">
        <v>100</v>
      </c>
      <c r="L211" t="s">
        <v>21598</v>
      </c>
      <c r="M211">
        <v>24</v>
      </c>
      <c r="N211">
        <v>0</v>
      </c>
      <c r="O211">
        <f>IF(COUNTIF($A$2:A211,A211)&gt;1,"",--(COUNTIFS(Support_Tickets!$B:$B,A211,Support_Tickets!$P:$P,"&gt;="&amp;G211,Support_Tickets!$P:$P,"&lt;="&amp;G211+90,Support_Tickets!$K:$K,"No")&gt;0))</f>
        <v>0</v>
      </c>
    </row>
    <row r="212" spans="1:15">
      <c r="A212" t="s">
        <v>3698</v>
      </c>
      <c r="B212" t="s">
        <v>21820</v>
      </c>
      <c r="C212" t="s">
        <v>21577</v>
      </c>
      <c r="D212" t="s">
        <v>21578</v>
      </c>
      <c r="E212" t="s">
        <v>20736</v>
      </c>
      <c r="F212" t="s">
        <v>14550</v>
      </c>
      <c r="G212" t="s">
        <v>95</v>
      </c>
      <c r="H212" t="s">
        <v>21588</v>
      </c>
      <c r="I212">
        <v>3493.74</v>
      </c>
      <c r="J212">
        <v>17</v>
      </c>
      <c r="K212" t="s">
        <v>73</v>
      </c>
      <c r="L212" t="s">
        <v>21652</v>
      </c>
      <c r="M212">
        <v>36</v>
      </c>
      <c r="N212">
        <v>1</v>
      </c>
      <c r="O212">
        <f>IF(COUNTIF($A$2:A212,A212)&gt;1,"",--(COUNTIFS(Support_Tickets!$B:$B,A212,Support_Tickets!$P:$P,"&gt;="&amp;G212,Support_Tickets!$P:$P,"&lt;="&amp;G212+90,Support_Tickets!$K:$K,"No")&gt;0))</f>
        <v>0</v>
      </c>
    </row>
    <row r="213" spans="1:15">
      <c r="A213" t="s">
        <v>5934</v>
      </c>
      <c r="B213" t="s">
        <v>21821</v>
      </c>
      <c r="C213" t="s">
        <v>21581</v>
      </c>
      <c r="D213" t="s">
        <v>21565</v>
      </c>
      <c r="E213" t="s">
        <v>20768</v>
      </c>
      <c r="F213" t="s">
        <v>14524</v>
      </c>
      <c r="G213" t="s">
        <v>1049</v>
      </c>
      <c r="H213" t="s">
        <v>21571</v>
      </c>
      <c r="I213">
        <v>507.32</v>
      </c>
      <c r="J213">
        <v>51</v>
      </c>
      <c r="K213" t="s">
        <v>100</v>
      </c>
      <c r="L213" t="s">
        <v>21627</v>
      </c>
      <c r="M213">
        <v>36</v>
      </c>
      <c r="N213">
        <v>0</v>
      </c>
      <c r="O213">
        <f>IF(COUNTIF($A$2:A213,A213)&gt;1,"",--(COUNTIFS(Support_Tickets!$B:$B,A213,Support_Tickets!$P:$P,"&gt;="&amp;G213,Support_Tickets!$P:$P,"&lt;="&amp;G213+90,Support_Tickets!$K:$K,"No")&gt;0))</f>
        <v>0</v>
      </c>
    </row>
    <row r="214" spans="1:15">
      <c r="A214" t="s">
        <v>517</v>
      </c>
      <c r="B214" t="s">
        <v>21822</v>
      </c>
      <c r="C214" t="s">
        <v>21607</v>
      </c>
      <c r="D214" t="s">
        <v>21578</v>
      </c>
      <c r="E214" t="s">
        <v>20736</v>
      </c>
      <c r="F214" t="s">
        <v>14512</v>
      </c>
      <c r="G214" t="s">
        <v>2605</v>
      </c>
      <c r="H214" t="s">
        <v>21621</v>
      </c>
      <c r="I214">
        <v>2686.72</v>
      </c>
      <c r="K214" t="s">
        <v>73</v>
      </c>
      <c r="L214" t="s">
        <v>21572</v>
      </c>
      <c r="M214">
        <v>24</v>
      </c>
      <c r="N214">
        <v>0</v>
      </c>
      <c r="O214">
        <f>IF(COUNTIF($A$2:A214,A214)&gt;1,"",--(COUNTIFS(Support_Tickets!$B:$B,A214,Support_Tickets!$P:$P,"&gt;="&amp;G214,Support_Tickets!$P:$P,"&lt;="&amp;G214+90,Support_Tickets!$K:$K,"No")&gt;0))</f>
        <v>0</v>
      </c>
    </row>
    <row r="215" spans="1:15">
      <c r="A215" t="s">
        <v>3058</v>
      </c>
      <c r="B215" t="s">
        <v>21823</v>
      </c>
      <c r="C215" t="s">
        <v>21574</v>
      </c>
      <c r="D215" t="s">
        <v>21570</v>
      </c>
      <c r="E215" t="s">
        <v>20736</v>
      </c>
      <c r="F215" t="s">
        <v>14512</v>
      </c>
      <c r="G215" t="s">
        <v>1384</v>
      </c>
      <c r="H215" t="s">
        <v>21571</v>
      </c>
      <c r="I215">
        <v>1373.26</v>
      </c>
      <c r="K215" t="s">
        <v>73</v>
      </c>
      <c r="L215" t="s">
        <v>21598</v>
      </c>
      <c r="M215">
        <v>24</v>
      </c>
      <c r="N215">
        <v>0</v>
      </c>
      <c r="O215">
        <f>IF(COUNTIF($A$2:A215,A215)&gt;1,"",--(COUNTIFS(Support_Tickets!$B:$B,A215,Support_Tickets!$P:$P,"&gt;="&amp;G215,Support_Tickets!$P:$P,"&lt;="&amp;G215+90,Support_Tickets!$K:$K,"No")&gt;0))</f>
        <v>0</v>
      </c>
    </row>
    <row r="216" spans="1:15">
      <c r="A216" t="s">
        <v>5905</v>
      </c>
      <c r="B216" t="s">
        <v>21824</v>
      </c>
      <c r="C216" t="s">
        <v>21587</v>
      </c>
      <c r="D216" t="s">
        <v>21584</v>
      </c>
      <c r="E216" t="s">
        <v>20768</v>
      </c>
      <c r="F216" t="s">
        <v>14524</v>
      </c>
      <c r="G216" t="s">
        <v>747</v>
      </c>
      <c r="H216" t="s">
        <v>21571</v>
      </c>
      <c r="I216">
        <v>244.74</v>
      </c>
      <c r="J216">
        <v>46</v>
      </c>
      <c r="K216" t="s">
        <v>100</v>
      </c>
      <c r="L216" t="s">
        <v>21627</v>
      </c>
      <c r="M216">
        <v>12</v>
      </c>
      <c r="N216">
        <v>0</v>
      </c>
      <c r="O216">
        <f>IF(COUNTIF($A$2:A216,A216)&gt;1,"",--(COUNTIFS(Support_Tickets!$B:$B,A216,Support_Tickets!$P:$P,"&gt;="&amp;G216,Support_Tickets!$P:$P,"&lt;="&amp;G216+90,Support_Tickets!$K:$K,"No")&gt;0))</f>
        <v>0</v>
      </c>
    </row>
    <row r="217" spans="1:15">
      <c r="A217" t="s">
        <v>1359</v>
      </c>
      <c r="B217" t="s">
        <v>21825</v>
      </c>
      <c r="C217" t="s">
        <v>21602</v>
      </c>
      <c r="D217" t="s">
        <v>21565</v>
      </c>
      <c r="E217" t="s">
        <v>20768</v>
      </c>
      <c r="F217" t="s">
        <v>14550</v>
      </c>
      <c r="G217" t="s">
        <v>305</v>
      </c>
      <c r="H217" t="s">
        <v>21566</v>
      </c>
      <c r="I217">
        <v>284.32</v>
      </c>
      <c r="J217">
        <v>69</v>
      </c>
      <c r="K217" t="s">
        <v>100</v>
      </c>
      <c r="L217" t="s">
        <v>21572</v>
      </c>
      <c r="M217">
        <v>24</v>
      </c>
      <c r="N217">
        <v>1</v>
      </c>
      <c r="O217">
        <f>IF(COUNTIF($A$2:A217,A217)&gt;1,"",--(COUNTIFS(Support_Tickets!$B:$B,A217,Support_Tickets!$P:$P,"&gt;="&amp;G217,Support_Tickets!$P:$P,"&lt;="&amp;G217+90,Support_Tickets!$K:$K,"No")&gt;0))</f>
        <v>0</v>
      </c>
    </row>
    <row r="218" spans="1:15">
      <c r="A218" t="s">
        <v>1750</v>
      </c>
      <c r="B218" t="s">
        <v>21826</v>
      </c>
      <c r="C218" t="s">
        <v>21581</v>
      </c>
      <c r="D218" t="s">
        <v>21570</v>
      </c>
      <c r="E218" t="s">
        <v>20736</v>
      </c>
      <c r="F218" t="s">
        <v>14507</v>
      </c>
      <c r="G218" t="s">
        <v>1796</v>
      </c>
      <c r="H218" t="s">
        <v>21571</v>
      </c>
      <c r="I218">
        <v>2098.6999999999998</v>
      </c>
      <c r="J218">
        <v>44</v>
      </c>
      <c r="K218" t="s">
        <v>100</v>
      </c>
      <c r="L218" t="s">
        <v>21595</v>
      </c>
      <c r="M218">
        <v>36</v>
      </c>
      <c r="N218">
        <v>0</v>
      </c>
      <c r="O218">
        <f>IF(COUNTIF($A$2:A218,A218)&gt;1,"",--(COUNTIFS(Support_Tickets!$B:$B,A218,Support_Tickets!$P:$P,"&gt;="&amp;G218,Support_Tickets!$P:$P,"&lt;="&amp;G218+90,Support_Tickets!$K:$K,"No")&gt;0))</f>
        <v>0</v>
      </c>
    </row>
    <row r="219" spans="1:15">
      <c r="A219" t="s">
        <v>1624</v>
      </c>
      <c r="B219" t="s">
        <v>21827</v>
      </c>
      <c r="C219" t="s">
        <v>21587</v>
      </c>
      <c r="D219" t="s">
        <v>21584</v>
      </c>
      <c r="E219" t="s">
        <v>20768</v>
      </c>
      <c r="F219" t="s">
        <v>14512</v>
      </c>
      <c r="G219" t="s">
        <v>3761</v>
      </c>
      <c r="H219" t="s">
        <v>21571</v>
      </c>
      <c r="I219">
        <v>205.17</v>
      </c>
      <c r="J219">
        <v>20</v>
      </c>
      <c r="K219" t="s">
        <v>100</v>
      </c>
      <c r="L219" t="s">
        <v>21603</v>
      </c>
      <c r="M219">
        <v>24</v>
      </c>
      <c r="N219">
        <v>0</v>
      </c>
      <c r="O219">
        <f>IF(COUNTIF($A$2:A219,A219)&gt;1,"",--(COUNTIFS(Support_Tickets!$B:$B,A219,Support_Tickets!$P:$P,"&gt;="&amp;G219,Support_Tickets!$P:$P,"&lt;="&amp;G219+90,Support_Tickets!$K:$K,"No")&gt;0))</f>
        <v>0</v>
      </c>
    </row>
    <row r="220" spans="1:15">
      <c r="A220" t="s">
        <v>3908</v>
      </c>
      <c r="B220" t="s">
        <v>21828</v>
      </c>
      <c r="C220" t="s">
        <v>21581</v>
      </c>
      <c r="D220" t="s">
        <v>21578</v>
      </c>
      <c r="E220" t="s">
        <v>20740</v>
      </c>
      <c r="F220" t="s">
        <v>14516</v>
      </c>
      <c r="G220" t="s">
        <v>586</v>
      </c>
      <c r="H220" t="s">
        <v>21571</v>
      </c>
      <c r="I220">
        <v>15667.11</v>
      </c>
      <c r="J220">
        <v>2</v>
      </c>
      <c r="K220" t="s">
        <v>52</v>
      </c>
      <c r="L220" t="s">
        <v>21660</v>
      </c>
      <c r="M220">
        <v>12</v>
      </c>
      <c r="N220">
        <v>0</v>
      </c>
      <c r="O220">
        <f>IF(COUNTIF($A$2:A220,A220)&gt;1,"",--(COUNTIFS(Support_Tickets!$B:$B,A220,Support_Tickets!$P:$P,"&gt;="&amp;G220,Support_Tickets!$P:$P,"&lt;="&amp;G220+90,Support_Tickets!$K:$K,"No")&gt;0))</f>
        <v>0</v>
      </c>
    </row>
    <row r="221" spans="1:15">
      <c r="A221" t="s">
        <v>5938</v>
      </c>
      <c r="B221" t="s">
        <v>21829</v>
      </c>
      <c r="C221" t="s">
        <v>21569</v>
      </c>
      <c r="D221" t="s">
        <v>21570</v>
      </c>
      <c r="E221" t="s">
        <v>20736</v>
      </c>
      <c r="F221" t="s">
        <v>14512</v>
      </c>
      <c r="G221" t="s">
        <v>1723</v>
      </c>
      <c r="H221" t="s">
        <v>21621</v>
      </c>
      <c r="I221">
        <v>2453.25</v>
      </c>
      <c r="J221">
        <v>51</v>
      </c>
      <c r="K221" t="s">
        <v>73</v>
      </c>
      <c r="L221" t="s">
        <v>21590</v>
      </c>
      <c r="M221">
        <v>12</v>
      </c>
      <c r="N221">
        <v>0</v>
      </c>
      <c r="O221">
        <f>IF(COUNTIF($A$2:A221,A221)&gt;1,"",--(COUNTIFS(Support_Tickets!$B:$B,A221,Support_Tickets!$P:$P,"&gt;="&amp;G221,Support_Tickets!$P:$P,"&lt;="&amp;G221+90,Support_Tickets!$K:$K,"No")&gt;0))</f>
        <v>0</v>
      </c>
    </row>
    <row r="222" spans="1:15">
      <c r="A222" t="s">
        <v>4489</v>
      </c>
      <c r="B222" t="s">
        <v>21830</v>
      </c>
      <c r="C222" t="s">
        <v>21597</v>
      </c>
      <c r="D222" t="s">
        <v>21578</v>
      </c>
      <c r="E222" t="s">
        <v>20768</v>
      </c>
      <c r="F222" t="s">
        <v>14516</v>
      </c>
      <c r="G222" t="s">
        <v>4903</v>
      </c>
      <c r="H222" t="s">
        <v>21571</v>
      </c>
      <c r="I222">
        <v>199.9</v>
      </c>
      <c r="J222">
        <v>74</v>
      </c>
      <c r="K222" t="s">
        <v>100</v>
      </c>
      <c r="L222" t="s">
        <v>21582</v>
      </c>
      <c r="M222">
        <v>24</v>
      </c>
      <c r="N222">
        <v>0</v>
      </c>
      <c r="O222">
        <f>IF(COUNTIF($A$2:A222,A222)&gt;1,"",--(COUNTIFS(Support_Tickets!$B:$B,A222,Support_Tickets!$P:$P,"&gt;="&amp;G222,Support_Tickets!$P:$P,"&lt;="&amp;G222+90,Support_Tickets!$K:$K,"No")&gt;0))</f>
        <v>1</v>
      </c>
    </row>
    <row r="223" spans="1:15">
      <c r="A223" t="s">
        <v>10124</v>
      </c>
      <c r="B223" t="s">
        <v>21831</v>
      </c>
      <c r="C223" t="s">
        <v>21602</v>
      </c>
      <c r="D223" t="s">
        <v>21578</v>
      </c>
      <c r="E223" t="s">
        <v>20736</v>
      </c>
      <c r="F223" t="s">
        <v>14550</v>
      </c>
      <c r="G223" t="s">
        <v>7485</v>
      </c>
      <c r="H223" t="s">
        <v>21571</v>
      </c>
      <c r="I223">
        <v>1223.08</v>
      </c>
      <c r="K223" t="s">
        <v>100</v>
      </c>
      <c r="L223" t="s">
        <v>21612</v>
      </c>
      <c r="M223">
        <v>36</v>
      </c>
      <c r="N223">
        <v>0</v>
      </c>
      <c r="O223">
        <f>IF(COUNTIF($A$2:A223,A223)&gt;1,"",--(COUNTIFS(Support_Tickets!$B:$B,A223,Support_Tickets!$P:$P,"&gt;="&amp;G223,Support_Tickets!$P:$P,"&lt;="&amp;G223+90,Support_Tickets!$K:$K,"No")&gt;0))</f>
        <v>0</v>
      </c>
    </row>
    <row r="224" spans="1:15">
      <c r="A224" t="s">
        <v>4907</v>
      </c>
      <c r="B224" t="s">
        <v>21693</v>
      </c>
      <c r="C224" t="s">
        <v>21587</v>
      </c>
      <c r="D224" t="s">
        <v>21570</v>
      </c>
      <c r="E224" t="s">
        <v>20736</v>
      </c>
      <c r="F224" t="s">
        <v>14550</v>
      </c>
      <c r="G224" t="s">
        <v>2225</v>
      </c>
      <c r="H224" t="s">
        <v>21571</v>
      </c>
      <c r="I224">
        <v>3207.63</v>
      </c>
      <c r="J224">
        <v>11</v>
      </c>
      <c r="K224" t="s">
        <v>73</v>
      </c>
      <c r="L224" t="s">
        <v>21593</v>
      </c>
      <c r="M224">
        <v>12</v>
      </c>
      <c r="N224">
        <v>0</v>
      </c>
      <c r="O224">
        <f>IF(COUNTIF($A$2:A224,A224)&gt;1,"",--(COUNTIFS(Support_Tickets!$B:$B,A224,Support_Tickets!$P:$P,"&gt;="&amp;G224,Support_Tickets!$P:$P,"&lt;="&amp;G224+90,Support_Tickets!$K:$K,"No")&gt;0))</f>
        <v>0</v>
      </c>
    </row>
    <row r="225" spans="1:15">
      <c r="A225" t="s">
        <v>1525</v>
      </c>
      <c r="B225" t="s">
        <v>21832</v>
      </c>
      <c r="C225" t="s">
        <v>21600</v>
      </c>
      <c r="D225" t="s">
        <v>21570</v>
      </c>
      <c r="E225" t="s">
        <v>20768</v>
      </c>
      <c r="F225" t="s">
        <v>14516</v>
      </c>
      <c r="G225" t="s">
        <v>1452</v>
      </c>
      <c r="H225" t="s">
        <v>21588</v>
      </c>
      <c r="I225">
        <v>400.27</v>
      </c>
      <c r="J225">
        <v>61</v>
      </c>
      <c r="K225" t="s">
        <v>100</v>
      </c>
      <c r="L225" t="s">
        <v>21567</v>
      </c>
      <c r="M225">
        <v>36</v>
      </c>
      <c r="N225">
        <v>1</v>
      </c>
      <c r="O225">
        <f>IF(COUNTIF($A$2:A225,A225)&gt;1,"",--(COUNTIFS(Support_Tickets!$B:$B,A225,Support_Tickets!$P:$P,"&gt;="&amp;G225,Support_Tickets!$P:$P,"&lt;="&amp;G225+90,Support_Tickets!$K:$K,"No")&gt;0))</f>
        <v>0</v>
      </c>
    </row>
    <row r="226" spans="1:15">
      <c r="A226" t="s">
        <v>2067</v>
      </c>
      <c r="B226" t="s">
        <v>21833</v>
      </c>
      <c r="C226" t="s">
        <v>21597</v>
      </c>
      <c r="D226" t="s">
        <v>21565</v>
      </c>
      <c r="E226" t="s">
        <v>20740</v>
      </c>
      <c r="F226" t="s">
        <v>14516</v>
      </c>
      <c r="G226" t="s">
        <v>460</v>
      </c>
      <c r="H226" t="s">
        <v>21566</v>
      </c>
      <c r="I226">
        <v>16741.189999999999</v>
      </c>
      <c r="K226" t="s">
        <v>73</v>
      </c>
      <c r="L226" t="s">
        <v>21652</v>
      </c>
      <c r="M226">
        <v>12</v>
      </c>
      <c r="N226">
        <v>1</v>
      </c>
      <c r="O226">
        <f>IF(COUNTIF($A$2:A226,A226)&gt;1,"",--(COUNTIFS(Support_Tickets!$B:$B,A226,Support_Tickets!$P:$P,"&gt;="&amp;G226,Support_Tickets!$P:$P,"&lt;="&amp;G226+90,Support_Tickets!$K:$K,"No")&gt;0))</f>
        <v>0</v>
      </c>
    </row>
    <row r="227" spans="1:15">
      <c r="A227" t="s">
        <v>906</v>
      </c>
      <c r="B227" t="s">
        <v>21834</v>
      </c>
      <c r="C227" t="s">
        <v>21569</v>
      </c>
      <c r="D227" t="s">
        <v>21570</v>
      </c>
      <c r="E227" t="s">
        <v>20736</v>
      </c>
      <c r="F227" t="s">
        <v>14550</v>
      </c>
      <c r="G227" t="s">
        <v>145</v>
      </c>
      <c r="H227" t="s">
        <v>21571</v>
      </c>
      <c r="I227">
        <v>1457.34</v>
      </c>
      <c r="J227">
        <v>40</v>
      </c>
      <c r="K227" t="s">
        <v>73</v>
      </c>
      <c r="L227" t="s">
        <v>21612</v>
      </c>
      <c r="M227">
        <v>24</v>
      </c>
      <c r="N227">
        <v>0</v>
      </c>
      <c r="O227">
        <f>IF(COUNTIF($A$2:A227,A227)&gt;1,"",--(COUNTIFS(Support_Tickets!$B:$B,A227,Support_Tickets!$P:$P,"&gt;="&amp;G227,Support_Tickets!$P:$P,"&lt;="&amp;G227+90,Support_Tickets!$K:$K,"No")&gt;0))</f>
        <v>0</v>
      </c>
    </row>
    <row r="228" spans="1:15">
      <c r="A228" t="s">
        <v>2661</v>
      </c>
      <c r="B228" t="s">
        <v>21835</v>
      </c>
      <c r="C228" t="s">
        <v>21577</v>
      </c>
      <c r="D228" t="s">
        <v>21592</v>
      </c>
      <c r="E228" t="s">
        <v>20736</v>
      </c>
      <c r="F228" t="s">
        <v>14550</v>
      </c>
      <c r="G228" t="s">
        <v>861</v>
      </c>
      <c r="H228" t="s">
        <v>21588</v>
      </c>
      <c r="I228">
        <v>3973.76</v>
      </c>
      <c r="J228">
        <v>50</v>
      </c>
      <c r="K228" t="s">
        <v>100</v>
      </c>
      <c r="L228" t="s">
        <v>21593</v>
      </c>
      <c r="M228">
        <v>36</v>
      </c>
      <c r="N228">
        <v>1</v>
      </c>
      <c r="O228">
        <f>IF(COUNTIF($A$2:A228,A228)&gt;1,"",--(COUNTIFS(Support_Tickets!$B:$B,A228,Support_Tickets!$P:$P,"&gt;="&amp;G228,Support_Tickets!$P:$P,"&lt;="&amp;G228+90,Support_Tickets!$K:$K,"No")&gt;0))</f>
        <v>0</v>
      </c>
    </row>
    <row r="229" spans="1:15">
      <c r="A229" t="s">
        <v>5861</v>
      </c>
      <c r="B229" t="s">
        <v>21836</v>
      </c>
      <c r="C229" t="s">
        <v>21602</v>
      </c>
      <c r="D229" t="s">
        <v>21570</v>
      </c>
      <c r="E229" t="s">
        <v>20768</v>
      </c>
      <c r="F229" t="s">
        <v>14550</v>
      </c>
      <c r="G229" t="s">
        <v>921</v>
      </c>
      <c r="H229" t="s">
        <v>21571</v>
      </c>
      <c r="I229">
        <v>341.05</v>
      </c>
      <c r="J229">
        <v>90</v>
      </c>
      <c r="K229" t="s">
        <v>100</v>
      </c>
      <c r="L229" t="s">
        <v>21632</v>
      </c>
      <c r="M229">
        <v>36</v>
      </c>
      <c r="N229">
        <v>0</v>
      </c>
      <c r="O229">
        <f>IF(COUNTIF($A$2:A229,A229)&gt;1,"",--(COUNTIFS(Support_Tickets!$B:$B,A229,Support_Tickets!$P:$P,"&gt;="&amp;G229,Support_Tickets!$P:$P,"&lt;="&amp;G229+90,Support_Tickets!$K:$K,"No")&gt;0))</f>
        <v>0</v>
      </c>
    </row>
    <row r="230" spans="1:15">
      <c r="A230" t="s">
        <v>547</v>
      </c>
      <c r="B230" t="s">
        <v>21837</v>
      </c>
      <c r="C230" t="s">
        <v>21564</v>
      </c>
      <c r="D230" t="s">
        <v>21565</v>
      </c>
      <c r="E230" t="s">
        <v>20740</v>
      </c>
      <c r="F230" t="s">
        <v>14512</v>
      </c>
      <c r="G230" t="s">
        <v>1710</v>
      </c>
      <c r="H230" t="s">
        <v>21571</v>
      </c>
      <c r="I230">
        <v>11708.07</v>
      </c>
      <c r="J230">
        <v>89</v>
      </c>
      <c r="K230" t="s">
        <v>52</v>
      </c>
      <c r="L230" t="s">
        <v>21660</v>
      </c>
      <c r="M230">
        <v>24</v>
      </c>
      <c r="N230">
        <v>0</v>
      </c>
      <c r="O230">
        <f>IF(COUNTIF($A$2:A230,A230)&gt;1,"",--(COUNTIFS(Support_Tickets!$B:$B,A230,Support_Tickets!$P:$P,"&gt;="&amp;G230,Support_Tickets!$P:$P,"&lt;="&amp;G230+90,Support_Tickets!$K:$K,"No")&gt;0))</f>
        <v>1</v>
      </c>
    </row>
    <row r="231" spans="1:15">
      <c r="A231" t="s">
        <v>431</v>
      </c>
      <c r="B231" t="s">
        <v>21838</v>
      </c>
      <c r="C231" t="s">
        <v>21569</v>
      </c>
      <c r="D231" t="s">
        <v>21565</v>
      </c>
      <c r="E231" t="s">
        <v>20768</v>
      </c>
      <c r="F231" t="s">
        <v>14512</v>
      </c>
      <c r="G231" t="s">
        <v>1198</v>
      </c>
      <c r="H231" t="s">
        <v>21571</v>
      </c>
      <c r="I231">
        <v>144.86000000000001</v>
      </c>
      <c r="J231">
        <v>28</v>
      </c>
      <c r="K231" t="s">
        <v>100</v>
      </c>
      <c r="L231" t="s">
        <v>21572</v>
      </c>
      <c r="M231">
        <v>24</v>
      </c>
      <c r="N231">
        <v>0</v>
      </c>
      <c r="O231">
        <f>IF(COUNTIF($A$2:A231,A231)&gt;1,"",--(COUNTIFS(Support_Tickets!$B:$B,A231,Support_Tickets!$P:$P,"&gt;="&amp;G231,Support_Tickets!$P:$P,"&lt;="&amp;G231+90,Support_Tickets!$K:$K,"No")&gt;0))</f>
        <v>0</v>
      </c>
    </row>
    <row r="232" spans="1:15">
      <c r="A232" t="s">
        <v>2664</v>
      </c>
      <c r="B232" t="s">
        <v>21839</v>
      </c>
      <c r="C232" t="s">
        <v>21607</v>
      </c>
      <c r="D232" t="s">
        <v>21592</v>
      </c>
      <c r="E232" t="s">
        <v>20740</v>
      </c>
      <c r="F232" t="s">
        <v>14550</v>
      </c>
      <c r="G232" t="s">
        <v>2240</v>
      </c>
      <c r="H232" t="s">
        <v>21566</v>
      </c>
      <c r="I232">
        <v>12964.08</v>
      </c>
      <c r="K232" t="s">
        <v>73</v>
      </c>
      <c r="L232" t="s">
        <v>21605</v>
      </c>
      <c r="M232">
        <v>12</v>
      </c>
      <c r="N232">
        <v>1</v>
      </c>
      <c r="O232">
        <f>IF(COUNTIF($A$2:A232,A232)&gt;1,"",--(COUNTIFS(Support_Tickets!$B:$B,A232,Support_Tickets!$P:$P,"&gt;="&amp;G232,Support_Tickets!$P:$P,"&lt;="&amp;G232+90,Support_Tickets!$K:$K,"No")&gt;0))</f>
        <v>1</v>
      </c>
    </row>
    <row r="233" spans="1:15">
      <c r="A233" t="s">
        <v>916</v>
      </c>
      <c r="B233" t="s">
        <v>21840</v>
      </c>
      <c r="C233" t="s">
        <v>21607</v>
      </c>
      <c r="D233" t="s">
        <v>21570</v>
      </c>
      <c r="E233" t="s">
        <v>20740</v>
      </c>
      <c r="F233" t="s">
        <v>14512</v>
      </c>
      <c r="G233" t="s">
        <v>1291</v>
      </c>
      <c r="H233" t="s">
        <v>21571</v>
      </c>
      <c r="I233">
        <v>7349.59</v>
      </c>
      <c r="J233">
        <v>0</v>
      </c>
      <c r="K233" t="s">
        <v>52</v>
      </c>
      <c r="L233" t="s">
        <v>21652</v>
      </c>
      <c r="M233">
        <v>24</v>
      </c>
      <c r="N233">
        <v>0</v>
      </c>
      <c r="O233">
        <f>IF(COUNTIF($A$2:A233,A233)&gt;1,"",--(COUNTIFS(Support_Tickets!$B:$B,A233,Support_Tickets!$P:$P,"&gt;="&amp;G233,Support_Tickets!$P:$P,"&lt;="&amp;G233+90,Support_Tickets!$K:$K,"No")&gt;0))</f>
        <v>0</v>
      </c>
    </row>
    <row r="234" spans="1:15">
      <c r="A234" t="s">
        <v>1476</v>
      </c>
      <c r="B234" t="s">
        <v>21841</v>
      </c>
      <c r="C234" t="s">
        <v>21600</v>
      </c>
      <c r="D234" t="s">
        <v>21578</v>
      </c>
      <c r="E234" t="s">
        <v>20736</v>
      </c>
      <c r="F234" t="s">
        <v>14550</v>
      </c>
      <c r="G234" t="s">
        <v>1191</v>
      </c>
      <c r="H234" t="s">
        <v>21566</v>
      </c>
      <c r="I234">
        <v>1019.57</v>
      </c>
      <c r="J234">
        <v>11</v>
      </c>
      <c r="K234" t="s">
        <v>100</v>
      </c>
      <c r="L234" t="s">
        <v>21567</v>
      </c>
      <c r="M234">
        <v>24</v>
      </c>
      <c r="N234">
        <v>1</v>
      </c>
      <c r="O234">
        <f>IF(COUNTIF($A$2:A234,A234)&gt;1,"",--(COUNTIFS(Support_Tickets!$B:$B,A234,Support_Tickets!$P:$P,"&gt;="&amp;G234,Support_Tickets!$P:$P,"&lt;="&amp;G234+90,Support_Tickets!$K:$K,"No")&gt;0))</f>
        <v>0</v>
      </c>
    </row>
    <row r="235" spans="1:15">
      <c r="A235" t="s">
        <v>2876</v>
      </c>
      <c r="B235" t="s">
        <v>21842</v>
      </c>
      <c r="C235" t="s">
        <v>21574</v>
      </c>
      <c r="D235" t="s">
        <v>21578</v>
      </c>
      <c r="E235" t="s">
        <v>20768</v>
      </c>
      <c r="F235" t="s">
        <v>14516</v>
      </c>
      <c r="G235" t="s">
        <v>21843</v>
      </c>
      <c r="H235" t="s">
        <v>21571</v>
      </c>
      <c r="I235">
        <v>454.37</v>
      </c>
      <c r="K235" t="s">
        <v>100</v>
      </c>
      <c r="L235" t="s">
        <v>21579</v>
      </c>
      <c r="M235">
        <v>12</v>
      </c>
      <c r="N235">
        <v>0</v>
      </c>
      <c r="O235">
        <f>IF(COUNTIF($A$2:A235,A235)&gt;1,"",--(COUNTIFS(Support_Tickets!$B:$B,A235,Support_Tickets!$P:$P,"&gt;="&amp;G235,Support_Tickets!$P:$P,"&lt;="&amp;G235+90,Support_Tickets!$K:$K,"No")&gt;0))</f>
        <v>0</v>
      </c>
    </row>
    <row r="236" spans="1:15">
      <c r="A236" t="s">
        <v>3340</v>
      </c>
      <c r="B236" t="s">
        <v>21844</v>
      </c>
      <c r="C236" t="s">
        <v>21577</v>
      </c>
      <c r="D236" t="s">
        <v>21570</v>
      </c>
      <c r="E236" t="s">
        <v>20736</v>
      </c>
      <c r="F236" t="s">
        <v>14550</v>
      </c>
      <c r="G236" t="s">
        <v>316</v>
      </c>
      <c r="H236" t="s">
        <v>21621</v>
      </c>
      <c r="I236">
        <v>2602.14</v>
      </c>
      <c r="J236">
        <v>98</v>
      </c>
      <c r="K236" t="s">
        <v>100</v>
      </c>
      <c r="L236" t="s">
        <v>21575</v>
      </c>
      <c r="M236">
        <v>36</v>
      </c>
      <c r="N236">
        <v>0</v>
      </c>
      <c r="O236">
        <f>IF(COUNTIF($A$2:A236,A236)&gt;1,"",--(COUNTIFS(Support_Tickets!$B:$B,A236,Support_Tickets!$P:$P,"&gt;="&amp;G236,Support_Tickets!$P:$P,"&lt;="&amp;G236+90,Support_Tickets!$K:$K,"No")&gt;0))</f>
        <v>0</v>
      </c>
    </row>
    <row r="237" spans="1:15">
      <c r="A237" t="s">
        <v>2153</v>
      </c>
      <c r="B237" t="s">
        <v>21845</v>
      </c>
      <c r="C237" t="s">
        <v>21597</v>
      </c>
      <c r="D237" t="s">
        <v>21565</v>
      </c>
      <c r="E237" t="s">
        <v>20740</v>
      </c>
      <c r="F237" t="s">
        <v>14516</v>
      </c>
      <c r="G237" t="s">
        <v>1288</v>
      </c>
      <c r="H237" t="s">
        <v>21571</v>
      </c>
      <c r="I237">
        <v>15041.18</v>
      </c>
      <c r="J237">
        <v>28</v>
      </c>
      <c r="K237" t="s">
        <v>52</v>
      </c>
      <c r="L237" t="s">
        <v>21579</v>
      </c>
      <c r="M237">
        <v>24</v>
      </c>
      <c r="N237">
        <v>0</v>
      </c>
      <c r="O237">
        <f>IF(COUNTIF($A$2:A237,A237)&gt;1,"",--(COUNTIFS(Support_Tickets!$B:$B,A237,Support_Tickets!$P:$P,"&gt;="&amp;G237,Support_Tickets!$P:$P,"&lt;="&amp;G237+90,Support_Tickets!$K:$K,"No")&gt;0))</f>
        <v>0</v>
      </c>
    </row>
    <row r="238" spans="1:15">
      <c r="A238" t="s">
        <v>94</v>
      </c>
      <c r="B238" t="s">
        <v>21846</v>
      </c>
      <c r="C238" t="s">
        <v>21607</v>
      </c>
      <c r="D238" t="s">
        <v>21570</v>
      </c>
      <c r="E238" t="s">
        <v>20768</v>
      </c>
      <c r="F238" t="s">
        <v>14524</v>
      </c>
      <c r="G238" t="s">
        <v>283</v>
      </c>
      <c r="H238" t="s">
        <v>21571</v>
      </c>
      <c r="I238">
        <v>165.11</v>
      </c>
      <c r="J238">
        <v>86</v>
      </c>
      <c r="K238" t="s">
        <v>100</v>
      </c>
      <c r="L238" t="s">
        <v>21585</v>
      </c>
      <c r="M238">
        <v>36</v>
      </c>
      <c r="N238">
        <v>0</v>
      </c>
      <c r="O238">
        <f>IF(COUNTIF($A$2:A238,A238)&gt;1,"",--(COUNTIFS(Support_Tickets!$B:$B,A238,Support_Tickets!$P:$P,"&gt;="&amp;G238,Support_Tickets!$P:$P,"&lt;="&amp;G238+90,Support_Tickets!$K:$K,"No")&gt;0))</f>
        <v>0</v>
      </c>
    </row>
    <row r="239" spans="1:15">
      <c r="A239" t="s">
        <v>219</v>
      </c>
      <c r="B239" t="s">
        <v>21847</v>
      </c>
      <c r="C239" t="s">
        <v>21587</v>
      </c>
      <c r="D239" t="s">
        <v>21592</v>
      </c>
      <c r="E239" t="s">
        <v>20736</v>
      </c>
      <c r="F239" t="s">
        <v>14507</v>
      </c>
      <c r="G239" t="s">
        <v>1024</v>
      </c>
      <c r="H239" t="s">
        <v>21571</v>
      </c>
      <c r="I239">
        <v>3830.78</v>
      </c>
      <c r="J239">
        <v>87</v>
      </c>
      <c r="K239" t="s">
        <v>73</v>
      </c>
      <c r="L239" t="s">
        <v>21598</v>
      </c>
      <c r="M239">
        <v>36</v>
      </c>
      <c r="N239">
        <v>0</v>
      </c>
      <c r="O239">
        <f>IF(COUNTIF($A$2:A239,A239)&gt;1,"",--(COUNTIFS(Support_Tickets!$B:$B,A239,Support_Tickets!$P:$P,"&gt;="&amp;G239,Support_Tickets!$P:$P,"&lt;="&amp;G239+90,Support_Tickets!$K:$K,"No")&gt;0))</f>
        <v>0</v>
      </c>
    </row>
    <row r="240" spans="1:15">
      <c r="A240" t="s">
        <v>6037</v>
      </c>
      <c r="B240" t="s">
        <v>21848</v>
      </c>
      <c r="C240" t="s">
        <v>21574</v>
      </c>
      <c r="D240" t="s">
        <v>21592</v>
      </c>
      <c r="E240" t="s">
        <v>20736</v>
      </c>
      <c r="F240" t="s">
        <v>14512</v>
      </c>
      <c r="G240" t="s">
        <v>1284</v>
      </c>
      <c r="H240" t="s">
        <v>21571</v>
      </c>
      <c r="I240">
        <v>2779.51</v>
      </c>
      <c r="J240">
        <v>19</v>
      </c>
      <c r="K240" t="s">
        <v>73</v>
      </c>
      <c r="L240" t="s">
        <v>21585</v>
      </c>
      <c r="M240">
        <v>36</v>
      </c>
      <c r="N240">
        <v>0</v>
      </c>
      <c r="O240">
        <f>IF(COUNTIF($A$2:A240,A240)&gt;1,"",--(COUNTIFS(Support_Tickets!$B:$B,A240,Support_Tickets!$P:$P,"&gt;="&amp;G240,Support_Tickets!$P:$P,"&lt;="&amp;G240+90,Support_Tickets!$K:$K,"No")&gt;0))</f>
        <v>0</v>
      </c>
    </row>
    <row r="241" spans="1:15">
      <c r="A241" t="s">
        <v>419</v>
      </c>
      <c r="B241" t="s">
        <v>21849</v>
      </c>
      <c r="C241" t="s">
        <v>21587</v>
      </c>
      <c r="D241" t="s">
        <v>21570</v>
      </c>
      <c r="E241" t="s">
        <v>20736</v>
      </c>
      <c r="F241" t="s">
        <v>14524</v>
      </c>
      <c r="G241" t="s">
        <v>405</v>
      </c>
      <c r="H241" t="s">
        <v>21621</v>
      </c>
      <c r="I241">
        <v>3513.63</v>
      </c>
      <c r="J241">
        <v>47</v>
      </c>
      <c r="K241" t="s">
        <v>100</v>
      </c>
      <c r="L241" t="s">
        <v>21652</v>
      </c>
      <c r="M241">
        <v>24</v>
      </c>
      <c r="N241">
        <v>0</v>
      </c>
      <c r="O241">
        <f>IF(COUNTIF($A$2:A241,A241)&gt;1,"",--(COUNTIFS(Support_Tickets!$B:$B,A241,Support_Tickets!$P:$P,"&gt;="&amp;G241,Support_Tickets!$P:$P,"&lt;="&amp;G241+90,Support_Tickets!$K:$K,"No")&gt;0))</f>
        <v>0</v>
      </c>
    </row>
    <row r="242" spans="1:15">
      <c r="A242" t="s">
        <v>6063</v>
      </c>
      <c r="B242" t="s">
        <v>21850</v>
      </c>
      <c r="C242" t="s">
        <v>21607</v>
      </c>
      <c r="D242" t="s">
        <v>21592</v>
      </c>
      <c r="E242" t="s">
        <v>20736</v>
      </c>
      <c r="F242" t="s">
        <v>14516</v>
      </c>
      <c r="G242" t="s">
        <v>684</v>
      </c>
      <c r="H242" t="s">
        <v>21571</v>
      </c>
      <c r="I242">
        <v>2482.35</v>
      </c>
      <c r="J242">
        <v>54</v>
      </c>
      <c r="K242" t="s">
        <v>73</v>
      </c>
      <c r="L242" t="s">
        <v>21582</v>
      </c>
      <c r="M242">
        <v>24</v>
      </c>
      <c r="N242">
        <v>0</v>
      </c>
      <c r="O242">
        <f>IF(COUNTIF($A$2:A242,A242)&gt;1,"",--(COUNTIFS(Support_Tickets!$B:$B,A242,Support_Tickets!$P:$P,"&gt;="&amp;G242,Support_Tickets!$P:$P,"&lt;="&amp;G242+90,Support_Tickets!$K:$K,"No")&gt;0))</f>
        <v>0</v>
      </c>
    </row>
    <row r="243" spans="1:15">
      <c r="A243" t="s">
        <v>2931</v>
      </c>
      <c r="B243" t="s">
        <v>21851</v>
      </c>
      <c r="C243" t="s">
        <v>21564</v>
      </c>
      <c r="D243" t="s">
        <v>21578</v>
      </c>
      <c r="E243" t="s">
        <v>20736</v>
      </c>
      <c r="F243" t="s">
        <v>14524</v>
      </c>
      <c r="G243" t="s">
        <v>1620</v>
      </c>
      <c r="H243" t="s">
        <v>21571</v>
      </c>
      <c r="I243">
        <v>826.94</v>
      </c>
      <c r="J243">
        <v>86</v>
      </c>
      <c r="K243" t="s">
        <v>73</v>
      </c>
      <c r="L243" t="s">
        <v>21579</v>
      </c>
      <c r="M243">
        <v>24</v>
      </c>
      <c r="N243">
        <v>0</v>
      </c>
      <c r="O243">
        <f>IF(COUNTIF($A$2:A243,A243)&gt;1,"",--(COUNTIFS(Support_Tickets!$B:$B,A243,Support_Tickets!$P:$P,"&gt;="&amp;G243,Support_Tickets!$P:$P,"&lt;="&amp;G243+90,Support_Tickets!$K:$K,"No")&gt;0))</f>
        <v>0</v>
      </c>
    </row>
    <row r="244" spans="1:15">
      <c r="A244" t="s">
        <v>3620</v>
      </c>
      <c r="B244" t="s">
        <v>21852</v>
      </c>
      <c r="C244" t="s">
        <v>21577</v>
      </c>
      <c r="D244" t="s">
        <v>21584</v>
      </c>
      <c r="E244" t="s">
        <v>20736</v>
      </c>
      <c r="F244" t="s">
        <v>14550</v>
      </c>
      <c r="G244" t="s">
        <v>3884</v>
      </c>
      <c r="H244" t="s">
        <v>21571</v>
      </c>
      <c r="I244">
        <v>2761.87</v>
      </c>
      <c r="J244">
        <v>46</v>
      </c>
      <c r="K244" t="s">
        <v>100</v>
      </c>
      <c r="L244" t="s">
        <v>21605</v>
      </c>
      <c r="M244">
        <v>24</v>
      </c>
      <c r="N244">
        <v>0</v>
      </c>
      <c r="O244">
        <f>IF(COUNTIF($A$2:A244,A244)&gt;1,"",--(COUNTIFS(Support_Tickets!$B:$B,A244,Support_Tickets!$P:$P,"&gt;="&amp;G244,Support_Tickets!$P:$P,"&lt;="&amp;G244+90,Support_Tickets!$K:$K,"No")&gt;0))</f>
        <v>0</v>
      </c>
    </row>
    <row r="245" spans="1:15">
      <c r="A245" t="s">
        <v>4963</v>
      </c>
      <c r="B245" t="s">
        <v>21853</v>
      </c>
      <c r="C245" t="s">
        <v>21602</v>
      </c>
      <c r="D245" t="s">
        <v>21592</v>
      </c>
      <c r="E245" t="s">
        <v>20768</v>
      </c>
      <c r="F245" t="s">
        <v>14516</v>
      </c>
      <c r="G245" t="s">
        <v>251</v>
      </c>
      <c r="H245" t="s">
        <v>21588</v>
      </c>
      <c r="I245">
        <v>785.49</v>
      </c>
      <c r="J245">
        <v>87</v>
      </c>
      <c r="K245" t="s">
        <v>100</v>
      </c>
      <c r="L245" t="s">
        <v>21652</v>
      </c>
      <c r="M245">
        <v>12</v>
      </c>
      <c r="N245">
        <v>1</v>
      </c>
      <c r="O245">
        <f>IF(COUNTIF($A$2:A245,A245)&gt;1,"",--(COUNTIFS(Support_Tickets!$B:$B,A245,Support_Tickets!$P:$P,"&gt;="&amp;G245,Support_Tickets!$P:$P,"&lt;="&amp;G245+90,Support_Tickets!$K:$K,"No")&gt;0))</f>
        <v>0</v>
      </c>
    </row>
    <row r="246" spans="1:15">
      <c r="A246" t="s">
        <v>3860</v>
      </c>
      <c r="B246" t="s">
        <v>21854</v>
      </c>
      <c r="C246" t="s">
        <v>21600</v>
      </c>
      <c r="D246" t="s">
        <v>21584</v>
      </c>
      <c r="E246" t="s">
        <v>20736</v>
      </c>
      <c r="F246" t="s">
        <v>14512</v>
      </c>
      <c r="G246" t="s">
        <v>21855</v>
      </c>
      <c r="H246" t="s">
        <v>21571</v>
      </c>
      <c r="I246">
        <v>3378.14</v>
      </c>
      <c r="J246">
        <v>22</v>
      </c>
      <c r="K246" t="s">
        <v>73</v>
      </c>
      <c r="L246" t="s">
        <v>21582</v>
      </c>
      <c r="M246">
        <v>36</v>
      </c>
      <c r="N246">
        <v>0</v>
      </c>
      <c r="O246">
        <f>IF(COUNTIF($A$2:A246,A246)&gt;1,"",--(COUNTIFS(Support_Tickets!$B:$B,A246,Support_Tickets!$P:$P,"&gt;="&amp;G246,Support_Tickets!$P:$P,"&lt;="&amp;G246+90,Support_Tickets!$K:$K,"No")&gt;0))</f>
        <v>0</v>
      </c>
    </row>
    <row r="247" spans="1:15">
      <c r="A247" t="s">
        <v>928</v>
      </c>
      <c r="B247" t="s">
        <v>21856</v>
      </c>
      <c r="C247" t="s">
        <v>21587</v>
      </c>
      <c r="D247" t="s">
        <v>21592</v>
      </c>
      <c r="E247" t="s">
        <v>20768</v>
      </c>
      <c r="F247" t="s">
        <v>14507</v>
      </c>
      <c r="G247" t="s">
        <v>1248</v>
      </c>
      <c r="H247" t="s">
        <v>21571</v>
      </c>
      <c r="I247">
        <v>169.28</v>
      </c>
      <c r="K247" t="s">
        <v>100</v>
      </c>
      <c r="L247" t="s">
        <v>21598</v>
      </c>
      <c r="M247">
        <v>36</v>
      </c>
      <c r="N247">
        <v>0</v>
      </c>
      <c r="O247">
        <f>IF(COUNTIF($A$2:A247,A247)&gt;1,"",--(COUNTIFS(Support_Tickets!$B:$B,A247,Support_Tickets!$P:$P,"&gt;="&amp;G247,Support_Tickets!$P:$P,"&lt;="&amp;G247+90,Support_Tickets!$K:$K,"No")&gt;0))</f>
        <v>0</v>
      </c>
    </row>
    <row r="248" spans="1:15">
      <c r="A248" t="s">
        <v>289</v>
      </c>
      <c r="B248" t="s">
        <v>21857</v>
      </c>
      <c r="C248" t="s">
        <v>21602</v>
      </c>
      <c r="D248" t="s">
        <v>21592</v>
      </c>
      <c r="E248" t="s">
        <v>20736</v>
      </c>
      <c r="F248" t="s">
        <v>14507</v>
      </c>
      <c r="G248" t="s">
        <v>2508</v>
      </c>
      <c r="H248" t="s">
        <v>21621</v>
      </c>
      <c r="I248">
        <v>1624.69</v>
      </c>
      <c r="J248">
        <v>2</v>
      </c>
      <c r="K248" t="s">
        <v>100</v>
      </c>
      <c r="L248" t="s">
        <v>21605</v>
      </c>
      <c r="M248">
        <v>36</v>
      </c>
      <c r="N248">
        <v>0</v>
      </c>
      <c r="O248">
        <f>IF(COUNTIF($A$2:A248,A248)&gt;1,"",--(COUNTIFS(Support_Tickets!$B:$B,A248,Support_Tickets!$P:$P,"&gt;="&amp;G248,Support_Tickets!$P:$P,"&lt;="&amp;G248+90,Support_Tickets!$K:$K,"No")&gt;0))</f>
        <v>0</v>
      </c>
    </row>
    <row r="249" spans="1:15">
      <c r="A249" t="s">
        <v>1089</v>
      </c>
      <c r="B249" t="s">
        <v>21858</v>
      </c>
      <c r="C249" t="s">
        <v>21607</v>
      </c>
      <c r="D249" t="s">
        <v>21584</v>
      </c>
      <c r="E249" t="s">
        <v>20736</v>
      </c>
      <c r="F249" t="s">
        <v>14507</v>
      </c>
      <c r="G249" t="s">
        <v>69</v>
      </c>
      <c r="H249" t="s">
        <v>21571</v>
      </c>
      <c r="I249">
        <v>3279.18</v>
      </c>
      <c r="J249">
        <v>57</v>
      </c>
      <c r="K249" t="s">
        <v>100</v>
      </c>
      <c r="L249" t="s">
        <v>21590</v>
      </c>
      <c r="M249">
        <v>24</v>
      </c>
      <c r="N249">
        <v>0</v>
      </c>
      <c r="O249">
        <f>IF(COUNTIF($A$2:A249,A249)&gt;1,"",--(COUNTIFS(Support_Tickets!$B:$B,A249,Support_Tickets!$P:$P,"&gt;="&amp;G249,Support_Tickets!$P:$P,"&lt;="&amp;G249+90,Support_Tickets!$K:$K,"No")&gt;0))</f>
        <v>0</v>
      </c>
    </row>
    <row r="250" spans="1:15">
      <c r="A250" t="s">
        <v>4958</v>
      </c>
      <c r="B250" t="s">
        <v>21859</v>
      </c>
      <c r="C250" t="s">
        <v>21564</v>
      </c>
      <c r="D250" t="s">
        <v>21584</v>
      </c>
      <c r="E250" t="s">
        <v>20768</v>
      </c>
      <c r="F250" t="s">
        <v>14507</v>
      </c>
      <c r="G250" t="s">
        <v>758</v>
      </c>
      <c r="H250" t="s">
        <v>21588</v>
      </c>
      <c r="I250">
        <v>694.23</v>
      </c>
      <c r="K250" t="s">
        <v>100</v>
      </c>
      <c r="L250" t="s">
        <v>21603</v>
      </c>
      <c r="M250">
        <v>24</v>
      </c>
      <c r="N250">
        <v>1</v>
      </c>
      <c r="O250">
        <f>IF(COUNTIF($A$2:A250,A250)&gt;1,"",--(COUNTIFS(Support_Tickets!$B:$B,A250,Support_Tickets!$P:$P,"&gt;="&amp;G250,Support_Tickets!$P:$P,"&lt;="&amp;G250+90,Support_Tickets!$K:$K,"No")&gt;0))</f>
        <v>0</v>
      </c>
    </row>
    <row r="251" spans="1:15">
      <c r="A251" t="s">
        <v>1079</v>
      </c>
      <c r="B251" t="s">
        <v>21860</v>
      </c>
      <c r="C251" t="s">
        <v>21577</v>
      </c>
      <c r="D251" t="s">
        <v>21592</v>
      </c>
      <c r="E251" t="s">
        <v>20736</v>
      </c>
      <c r="F251" t="s">
        <v>14550</v>
      </c>
      <c r="G251" t="s">
        <v>1061</v>
      </c>
      <c r="H251" t="s">
        <v>21621</v>
      </c>
      <c r="I251">
        <v>3299.12</v>
      </c>
      <c r="J251">
        <v>46</v>
      </c>
      <c r="K251" t="s">
        <v>100</v>
      </c>
      <c r="L251" t="s">
        <v>21609</v>
      </c>
      <c r="M251">
        <v>12</v>
      </c>
      <c r="N251">
        <v>0</v>
      </c>
      <c r="O251">
        <f>IF(COUNTIF($A$2:A251,A251)&gt;1,"",--(COUNTIFS(Support_Tickets!$B:$B,A251,Support_Tickets!$P:$P,"&gt;="&amp;G251,Support_Tickets!$P:$P,"&lt;="&amp;G251+90,Support_Tickets!$K:$K,"No")&gt;0))</f>
        <v>0</v>
      </c>
    </row>
    <row r="252" spans="1:15">
      <c r="A252" t="s">
        <v>8103</v>
      </c>
      <c r="B252" t="s">
        <v>21861</v>
      </c>
      <c r="C252" t="s">
        <v>21569</v>
      </c>
      <c r="D252" t="s">
        <v>21584</v>
      </c>
      <c r="E252" t="s">
        <v>20736</v>
      </c>
      <c r="F252" t="s">
        <v>14512</v>
      </c>
      <c r="G252" t="s">
        <v>160</v>
      </c>
      <c r="H252" t="s">
        <v>21566</v>
      </c>
      <c r="I252">
        <v>3199.17</v>
      </c>
      <c r="J252">
        <v>26</v>
      </c>
      <c r="K252" t="s">
        <v>73</v>
      </c>
      <c r="L252" t="s">
        <v>21632</v>
      </c>
      <c r="M252">
        <v>12</v>
      </c>
      <c r="N252">
        <v>1</v>
      </c>
      <c r="O252">
        <f>IF(COUNTIF($A$2:A252,A252)&gt;1,"",--(COUNTIFS(Support_Tickets!$B:$B,A252,Support_Tickets!$P:$P,"&gt;="&amp;G252,Support_Tickets!$P:$P,"&lt;="&amp;G252+90,Support_Tickets!$K:$K,"No")&gt;0))</f>
        <v>1</v>
      </c>
    </row>
    <row r="253" spans="1:15">
      <c r="A253" t="s">
        <v>1461</v>
      </c>
      <c r="B253" t="s">
        <v>21862</v>
      </c>
      <c r="C253" t="s">
        <v>21587</v>
      </c>
      <c r="D253" t="s">
        <v>21570</v>
      </c>
      <c r="E253" t="s">
        <v>20768</v>
      </c>
      <c r="F253" t="s">
        <v>14524</v>
      </c>
      <c r="G253" t="s">
        <v>707</v>
      </c>
      <c r="H253" t="s">
        <v>21571</v>
      </c>
      <c r="I253">
        <v>797.21</v>
      </c>
      <c r="J253">
        <v>13</v>
      </c>
      <c r="K253" t="s">
        <v>100</v>
      </c>
      <c r="L253" t="s">
        <v>21585</v>
      </c>
      <c r="M253">
        <v>36</v>
      </c>
      <c r="N253">
        <v>0</v>
      </c>
      <c r="O253">
        <f>IF(COUNTIF($A$2:A253,A253)&gt;1,"",--(COUNTIFS(Support_Tickets!$B:$B,A253,Support_Tickets!$P:$P,"&gt;="&amp;G253,Support_Tickets!$P:$P,"&lt;="&amp;G253+90,Support_Tickets!$K:$K,"No")&gt;0))</f>
        <v>0</v>
      </c>
    </row>
    <row r="254" spans="1:15">
      <c r="A254" t="s">
        <v>3686</v>
      </c>
      <c r="B254" t="s">
        <v>21863</v>
      </c>
      <c r="C254" t="s">
        <v>21600</v>
      </c>
      <c r="D254" t="s">
        <v>21592</v>
      </c>
      <c r="E254" t="s">
        <v>20740</v>
      </c>
      <c r="F254" t="s">
        <v>14512</v>
      </c>
      <c r="G254" t="s">
        <v>703</v>
      </c>
      <c r="H254" t="s">
        <v>21571</v>
      </c>
      <c r="I254">
        <v>5769.76</v>
      </c>
      <c r="J254">
        <v>67</v>
      </c>
      <c r="K254" t="s">
        <v>52</v>
      </c>
      <c r="L254" t="s">
        <v>21627</v>
      </c>
      <c r="M254">
        <v>36</v>
      </c>
      <c r="N254">
        <v>0</v>
      </c>
      <c r="O254">
        <f>IF(COUNTIF($A$2:A254,A254)&gt;1,"",--(COUNTIFS(Support_Tickets!$B:$B,A254,Support_Tickets!$P:$P,"&gt;="&amp;G254,Support_Tickets!$P:$P,"&lt;="&amp;G254+90,Support_Tickets!$K:$K,"No")&gt;0))</f>
        <v>1</v>
      </c>
    </row>
    <row r="255" spans="1:15">
      <c r="A255" t="s">
        <v>1855</v>
      </c>
      <c r="B255" t="s">
        <v>21864</v>
      </c>
      <c r="C255" t="s">
        <v>21602</v>
      </c>
      <c r="D255" t="s">
        <v>21578</v>
      </c>
      <c r="E255" t="s">
        <v>20736</v>
      </c>
      <c r="F255" t="s">
        <v>14516</v>
      </c>
      <c r="G255" t="s">
        <v>6910</v>
      </c>
      <c r="H255" t="s">
        <v>21621</v>
      </c>
      <c r="I255">
        <v>2555.34</v>
      </c>
      <c r="J255">
        <v>17</v>
      </c>
      <c r="K255" t="s">
        <v>73</v>
      </c>
      <c r="L255" t="s">
        <v>21575</v>
      </c>
      <c r="M255">
        <v>36</v>
      </c>
      <c r="N255">
        <v>0</v>
      </c>
      <c r="O255">
        <f>IF(COUNTIF($A$2:A255,A255)&gt;1,"",--(COUNTIFS(Support_Tickets!$B:$B,A255,Support_Tickets!$P:$P,"&gt;="&amp;G255,Support_Tickets!$P:$P,"&lt;="&amp;G255+90,Support_Tickets!$K:$K,"No")&gt;0))</f>
        <v>0</v>
      </c>
    </row>
    <row r="256" spans="1:15">
      <c r="A256" t="s">
        <v>2654</v>
      </c>
      <c r="B256" t="s">
        <v>21865</v>
      </c>
      <c r="C256" t="s">
        <v>21597</v>
      </c>
      <c r="D256" t="s">
        <v>21578</v>
      </c>
      <c r="E256" t="s">
        <v>20768</v>
      </c>
      <c r="F256" t="s">
        <v>14550</v>
      </c>
      <c r="G256" t="s">
        <v>2547</v>
      </c>
      <c r="H256" t="s">
        <v>21571</v>
      </c>
      <c r="I256">
        <v>343.02</v>
      </c>
      <c r="J256">
        <v>69</v>
      </c>
      <c r="K256" t="s">
        <v>100</v>
      </c>
      <c r="L256" t="s">
        <v>21575</v>
      </c>
      <c r="M256">
        <v>24</v>
      </c>
      <c r="N256">
        <v>0</v>
      </c>
      <c r="O256">
        <f>IF(COUNTIF($A$2:A256,A256)&gt;1,"",--(COUNTIFS(Support_Tickets!$B:$B,A256,Support_Tickets!$P:$P,"&gt;="&amp;G256,Support_Tickets!$P:$P,"&lt;="&amp;G256+90,Support_Tickets!$K:$K,"No")&gt;0))</f>
        <v>0</v>
      </c>
    </row>
    <row r="257" spans="1:15">
      <c r="A257" t="s">
        <v>3898</v>
      </c>
      <c r="B257" t="s">
        <v>21866</v>
      </c>
      <c r="C257" t="s">
        <v>21577</v>
      </c>
      <c r="D257" t="s">
        <v>21584</v>
      </c>
      <c r="E257" t="s">
        <v>20768</v>
      </c>
      <c r="F257" t="s">
        <v>14507</v>
      </c>
      <c r="G257" t="s">
        <v>16855</v>
      </c>
      <c r="H257" t="s">
        <v>21566</v>
      </c>
      <c r="I257">
        <v>693.56</v>
      </c>
      <c r="J257">
        <v>44</v>
      </c>
      <c r="K257" t="s">
        <v>100</v>
      </c>
      <c r="L257" t="s">
        <v>21598</v>
      </c>
      <c r="M257">
        <v>24</v>
      </c>
      <c r="N257">
        <v>1</v>
      </c>
      <c r="O257">
        <f>IF(COUNTIF($A$2:A257,A257)&gt;1,"",--(COUNTIFS(Support_Tickets!$B:$B,A257,Support_Tickets!$P:$P,"&gt;="&amp;G257,Support_Tickets!$P:$P,"&lt;="&amp;G257+90,Support_Tickets!$K:$K,"No")&gt;0))</f>
        <v>0</v>
      </c>
    </row>
    <row r="258" spans="1:15">
      <c r="A258" t="s">
        <v>3778</v>
      </c>
      <c r="B258" t="s">
        <v>21867</v>
      </c>
      <c r="C258" t="s">
        <v>21600</v>
      </c>
      <c r="D258" t="s">
        <v>21592</v>
      </c>
      <c r="E258" t="s">
        <v>20740</v>
      </c>
      <c r="F258" t="s">
        <v>14550</v>
      </c>
      <c r="G258" t="s">
        <v>107</v>
      </c>
      <c r="H258" t="s">
        <v>21571</v>
      </c>
      <c r="I258">
        <v>6639.99</v>
      </c>
      <c r="J258">
        <v>71</v>
      </c>
      <c r="K258" t="s">
        <v>52</v>
      </c>
      <c r="L258" t="s">
        <v>21660</v>
      </c>
      <c r="M258">
        <v>36</v>
      </c>
      <c r="N258">
        <v>0</v>
      </c>
      <c r="O258">
        <f>IF(COUNTIF($A$2:A258,A258)&gt;1,"",--(COUNTIFS(Support_Tickets!$B:$B,A258,Support_Tickets!$P:$P,"&gt;="&amp;G258,Support_Tickets!$P:$P,"&lt;="&amp;G258+90,Support_Tickets!$K:$K,"No")&gt;0))</f>
        <v>0</v>
      </c>
    </row>
    <row r="259" spans="1:15">
      <c r="A259" t="s">
        <v>6348</v>
      </c>
      <c r="B259" t="s">
        <v>21868</v>
      </c>
      <c r="C259" t="s">
        <v>21600</v>
      </c>
      <c r="D259" t="s">
        <v>21578</v>
      </c>
      <c r="E259" t="s">
        <v>20736</v>
      </c>
      <c r="F259" t="s">
        <v>14512</v>
      </c>
      <c r="G259" t="s">
        <v>21869</v>
      </c>
      <c r="H259" t="s">
        <v>21588</v>
      </c>
      <c r="I259">
        <v>2453.15</v>
      </c>
      <c r="J259">
        <v>78</v>
      </c>
      <c r="K259" t="s">
        <v>100</v>
      </c>
      <c r="L259" t="s">
        <v>21590</v>
      </c>
      <c r="M259">
        <v>36</v>
      </c>
      <c r="N259">
        <v>1</v>
      </c>
      <c r="O259">
        <f>IF(COUNTIF($A$2:A259,A259)&gt;1,"",--(COUNTIFS(Support_Tickets!$B:$B,A259,Support_Tickets!$P:$P,"&gt;="&amp;G259,Support_Tickets!$P:$P,"&lt;="&amp;G259+90,Support_Tickets!$K:$K,"No")&gt;0))</f>
        <v>0</v>
      </c>
    </row>
    <row r="260" spans="1:15">
      <c r="A260" t="s">
        <v>961</v>
      </c>
      <c r="B260" t="s">
        <v>21870</v>
      </c>
      <c r="C260" t="s">
        <v>21577</v>
      </c>
      <c r="D260" t="s">
        <v>21578</v>
      </c>
      <c r="E260" t="s">
        <v>20736</v>
      </c>
      <c r="F260" t="s">
        <v>14512</v>
      </c>
      <c r="G260" t="s">
        <v>21871</v>
      </c>
      <c r="H260" t="s">
        <v>21571</v>
      </c>
      <c r="I260">
        <v>1153.1400000000001</v>
      </c>
      <c r="J260">
        <v>58</v>
      </c>
      <c r="K260" t="s">
        <v>100</v>
      </c>
      <c r="L260" t="s">
        <v>21598</v>
      </c>
      <c r="M260">
        <v>12</v>
      </c>
      <c r="N260">
        <v>0</v>
      </c>
      <c r="O260">
        <f>IF(COUNTIF($A$2:A260,A260)&gt;1,"",--(COUNTIFS(Support_Tickets!$B:$B,A260,Support_Tickets!$P:$P,"&gt;="&amp;G260,Support_Tickets!$P:$P,"&lt;="&amp;G260+90,Support_Tickets!$K:$K,"No")&gt;0))</f>
        <v>1</v>
      </c>
    </row>
    <row r="261" spans="1:15">
      <c r="A261" t="s">
        <v>2811</v>
      </c>
      <c r="B261" t="s">
        <v>21872</v>
      </c>
      <c r="C261" t="s">
        <v>21564</v>
      </c>
      <c r="D261" t="s">
        <v>21565</v>
      </c>
      <c r="E261" t="s">
        <v>20768</v>
      </c>
      <c r="F261" t="s">
        <v>14550</v>
      </c>
      <c r="G261" t="s">
        <v>3448</v>
      </c>
      <c r="H261" t="s">
        <v>21571</v>
      </c>
      <c r="I261">
        <v>288.44</v>
      </c>
      <c r="J261">
        <v>91</v>
      </c>
      <c r="K261" t="s">
        <v>100</v>
      </c>
      <c r="L261" t="s">
        <v>21603</v>
      </c>
      <c r="M261">
        <v>12</v>
      </c>
      <c r="N261">
        <v>0</v>
      </c>
      <c r="O261">
        <f>IF(COUNTIF($A$2:A261,A261)&gt;1,"",--(COUNTIFS(Support_Tickets!$B:$B,A261,Support_Tickets!$P:$P,"&gt;="&amp;G261,Support_Tickets!$P:$P,"&lt;="&amp;G261+90,Support_Tickets!$K:$K,"No")&gt;0))</f>
        <v>0</v>
      </c>
    </row>
    <row r="262" spans="1:15">
      <c r="A262" t="s">
        <v>875</v>
      </c>
      <c r="B262" t="s">
        <v>21873</v>
      </c>
      <c r="C262" t="s">
        <v>21587</v>
      </c>
      <c r="D262" t="s">
        <v>21584</v>
      </c>
      <c r="E262" t="s">
        <v>20768</v>
      </c>
      <c r="F262" t="s">
        <v>14507</v>
      </c>
      <c r="G262" t="s">
        <v>1033</v>
      </c>
      <c r="H262" t="s">
        <v>21566</v>
      </c>
      <c r="I262">
        <v>798.57</v>
      </c>
      <c r="J262">
        <v>59</v>
      </c>
      <c r="K262" t="s">
        <v>100</v>
      </c>
      <c r="L262" t="s">
        <v>21579</v>
      </c>
      <c r="M262">
        <v>12</v>
      </c>
      <c r="N262">
        <v>1</v>
      </c>
      <c r="O262">
        <f>IF(COUNTIF($A$2:A262,A262)&gt;1,"",--(COUNTIFS(Support_Tickets!$B:$B,A262,Support_Tickets!$P:$P,"&gt;="&amp;G262,Support_Tickets!$P:$P,"&lt;="&amp;G262+90,Support_Tickets!$K:$K,"No")&gt;0))</f>
        <v>0</v>
      </c>
    </row>
    <row r="263" spans="1:15">
      <c r="A263" t="s">
        <v>3342</v>
      </c>
      <c r="B263" t="s">
        <v>21874</v>
      </c>
      <c r="C263" t="s">
        <v>21564</v>
      </c>
      <c r="D263" t="s">
        <v>21565</v>
      </c>
      <c r="E263" t="s">
        <v>20768</v>
      </c>
      <c r="F263" t="s">
        <v>14507</v>
      </c>
      <c r="G263" t="s">
        <v>92</v>
      </c>
      <c r="H263" t="s">
        <v>21571</v>
      </c>
      <c r="I263">
        <v>227.12</v>
      </c>
      <c r="J263">
        <v>32</v>
      </c>
      <c r="K263" t="s">
        <v>100</v>
      </c>
      <c r="L263" t="s">
        <v>21632</v>
      </c>
      <c r="M263">
        <v>36</v>
      </c>
      <c r="N263">
        <v>0</v>
      </c>
      <c r="O263">
        <f>IF(COUNTIF($A$2:A263,A263)&gt;1,"",--(COUNTIFS(Support_Tickets!$B:$B,A263,Support_Tickets!$P:$P,"&gt;="&amp;G263,Support_Tickets!$P:$P,"&lt;="&amp;G263+90,Support_Tickets!$K:$K,"No")&gt;0))</f>
        <v>0</v>
      </c>
    </row>
    <row r="264" spans="1:15">
      <c r="A264" t="s">
        <v>5503</v>
      </c>
      <c r="B264" t="s">
        <v>21875</v>
      </c>
      <c r="C264" t="s">
        <v>21587</v>
      </c>
      <c r="D264" t="s">
        <v>21584</v>
      </c>
      <c r="E264" t="s">
        <v>20736</v>
      </c>
      <c r="F264" t="s">
        <v>14524</v>
      </c>
      <c r="G264" t="s">
        <v>3665</v>
      </c>
      <c r="H264" t="s">
        <v>21566</v>
      </c>
      <c r="I264">
        <v>2467.65</v>
      </c>
      <c r="J264">
        <v>26</v>
      </c>
      <c r="K264" t="s">
        <v>100</v>
      </c>
      <c r="L264" t="s">
        <v>21579</v>
      </c>
      <c r="M264">
        <v>12</v>
      </c>
      <c r="N264">
        <v>1</v>
      </c>
      <c r="O264">
        <f>IF(COUNTIF($A$2:A264,A264)&gt;1,"",--(COUNTIFS(Support_Tickets!$B:$B,A264,Support_Tickets!$P:$P,"&gt;="&amp;G264,Support_Tickets!$P:$P,"&lt;="&amp;G264+90,Support_Tickets!$K:$K,"No")&gt;0))</f>
        <v>1</v>
      </c>
    </row>
    <row r="265" spans="1:15">
      <c r="A265" t="s">
        <v>6612</v>
      </c>
      <c r="B265" t="s">
        <v>21876</v>
      </c>
      <c r="C265" t="s">
        <v>21569</v>
      </c>
      <c r="D265" t="s">
        <v>21570</v>
      </c>
      <c r="E265" t="s">
        <v>20740</v>
      </c>
      <c r="F265" t="s">
        <v>14550</v>
      </c>
      <c r="G265" t="s">
        <v>1918</v>
      </c>
      <c r="H265" t="s">
        <v>21588</v>
      </c>
      <c r="I265">
        <v>6782.13</v>
      </c>
      <c r="J265">
        <v>6</v>
      </c>
      <c r="K265" t="s">
        <v>52</v>
      </c>
      <c r="L265" t="s">
        <v>21632</v>
      </c>
      <c r="M265">
        <v>12</v>
      </c>
      <c r="N265">
        <v>1</v>
      </c>
      <c r="O265">
        <f>IF(COUNTIF($A$2:A265,A265)&gt;1,"",--(COUNTIFS(Support_Tickets!$B:$B,A265,Support_Tickets!$P:$P,"&gt;="&amp;G265,Support_Tickets!$P:$P,"&lt;="&amp;G265+90,Support_Tickets!$K:$K,"No")&gt;0))</f>
        <v>1</v>
      </c>
    </row>
    <row r="266" spans="1:15">
      <c r="A266" t="s">
        <v>4881</v>
      </c>
      <c r="B266" t="s">
        <v>21877</v>
      </c>
      <c r="C266" t="s">
        <v>21602</v>
      </c>
      <c r="D266" t="s">
        <v>21565</v>
      </c>
      <c r="E266" t="s">
        <v>20768</v>
      </c>
      <c r="F266" t="s">
        <v>14512</v>
      </c>
      <c r="G266" t="s">
        <v>1793</v>
      </c>
      <c r="H266" t="s">
        <v>21571</v>
      </c>
      <c r="I266">
        <v>652.4</v>
      </c>
      <c r="J266">
        <v>1</v>
      </c>
      <c r="K266" t="s">
        <v>100</v>
      </c>
      <c r="L266" t="s">
        <v>21612</v>
      </c>
      <c r="M266">
        <v>24</v>
      </c>
      <c r="N266">
        <v>0</v>
      </c>
      <c r="O266">
        <f>IF(COUNTIF($A$2:A266,A266)&gt;1,"",--(COUNTIFS(Support_Tickets!$B:$B,A266,Support_Tickets!$P:$P,"&gt;="&amp;G266,Support_Tickets!$P:$P,"&lt;="&amp;G266+90,Support_Tickets!$K:$K,"No")&gt;0))</f>
        <v>0</v>
      </c>
    </row>
    <row r="267" spans="1:15">
      <c r="A267" t="s">
        <v>14299</v>
      </c>
      <c r="B267" t="s">
        <v>21878</v>
      </c>
      <c r="C267" t="s">
        <v>21574</v>
      </c>
      <c r="D267" t="s">
        <v>21584</v>
      </c>
      <c r="E267" t="s">
        <v>20768</v>
      </c>
      <c r="F267" t="s">
        <v>14516</v>
      </c>
      <c r="G267" t="s">
        <v>4879</v>
      </c>
      <c r="H267" t="s">
        <v>21571</v>
      </c>
      <c r="I267">
        <v>778.76</v>
      </c>
      <c r="J267">
        <v>97</v>
      </c>
      <c r="K267" t="s">
        <v>100</v>
      </c>
      <c r="L267" t="s">
        <v>21567</v>
      </c>
      <c r="M267">
        <v>36</v>
      </c>
      <c r="N267">
        <v>0</v>
      </c>
      <c r="O267">
        <f>IF(COUNTIF($A$2:A267,A267)&gt;1,"",--(COUNTIFS(Support_Tickets!$B:$B,A267,Support_Tickets!$P:$P,"&gt;="&amp;G267,Support_Tickets!$P:$P,"&lt;="&amp;G267+90,Support_Tickets!$K:$K,"No")&gt;0))</f>
        <v>0</v>
      </c>
    </row>
    <row r="268" spans="1:15">
      <c r="A268" t="s">
        <v>2220</v>
      </c>
      <c r="B268" t="s">
        <v>21879</v>
      </c>
      <c r="C268" t="s">
        <v>21607</v>
      </c>
      <c r="D268" t="s">
        <v>21565</v>
      </c>
      <c r="E268" t="s">
        <v>20736</v>
      </c>
      <c r="F268" t="s">
        <v>14512</v>
      </c>
      <c r="G268" t="s">
        <v>21880</v>
      </c>
      <c r="H268" t="s">
        <v>21621</v>
      </c>
      <c r="I268">
        <v>3323.4</v>
      </c>
      <c r="J268">
        <v>96</v>
      </c>
      <c r="K268" t="s">
        <v>100</v>
      </c>
      <c r="L268" t="s">
        <v>21605</v>
      </c>
      <c r="M268">
        <v>12</v>
      </c>
      <c r="N268">
        <v>0</v>
      </c>
      <c r="O268">
        <f>IF(COUNTIF($A$2:A268,A268)&gt;1,"",--(COUNTIFS(Support_Tickets!$B:$B,A268,Support_Tickets!$P:$P,"&gt;="&amp;G268,Support_Tickets!$P:$P,"&lt;="&amp;G268+90,Support_Tickets!$K:$K,"No")&gt;0))</f>
        <v>0</v>
      </c>
    </row>
    <row r="269" spans="1:15">
      <c r="A269" t="s">
        <v>3960</v>
      </c>
      <c r="B269" t="s">
        <v>21881</v>
      </c>
      <c r="C269" t="s">
        <v>21602</v>
      </c>
      <c r="D269" t="s">
        <v>21584</v>
      </c>
      <c r="E269" t="s">
        <v>20768</v>
      </c>
      <c r="F269" t="s">
        <v>14507</v>
      </c>
      <c r="G269" t="s">
        <v>5247</v>
      </c>
      <c r="H269" t="s">
        <v>21588</v>
      </c>
      <c r="I269">
        <v>491.32</v>
      </c>
      <c r="J269">
        <v>69</v>
      </c>
      <c r="K269" t="s">
        <v>100</v>
      </c>
      <c r="L269" t="s">
        <v>21660</v>
      </c>
      <c r="M269">
        <v>36</v>
      </c>
      <c r="N269">
        <v>1</v>
      </c>
      <c r="O269">
        <f>IF(COUNTIF($A$2:A269,A269)&gt;1,"",--(COUNTIFS(Support_Tickets!$B:$B,A269,Support_Tickets!$P:$P,"&gt;="&amp;G269,Support_Tickets!$P:$P,"&lt;="&amp;G269+90,Support_Tickets!$K:$K,"No")&gt;0))</f>
        <v>0</v>
      </c>
    </row>
    <row r="270" spans="1:15">
      <c r="A270" t="s">
        <v>4473</v>
      </c>
      <c r="B270" t="s">
        <v>21882</v>
      </c>
      <c r="C270" t="s">
        <v>21587</v>
      </c>
      <c r="D270" t="s">
        <v>21592</v>
      </c>
      <c r="E270" t="s">
        <v>20768</v>
      </c>
      <c r="F270" t="s">
        <v>14550</v>
      </c>
      <c r="G270" t="s">
        <v>433</v>
      </c>
      <c r="H270" t="s">
        <v>21571</v>
      </c>
      <c r="I270">
        <v>471.8</v>
      </c>
      <c r="J270">
        <v>57</v>
      </c>
      <c r="K270" t="s">
        <v>100</v>
      </c>
      <c r="L270" t="s">
        <v>21593</v>
      </c>
      <c r="M270">
        <v>24</v>
      </c>
      <c r="N270">
        <v>0</v>
      </c>
      <c r="O270">
        <f>IF(COUNTIF($A$2:A270,A270)&gt;1,"",--(COUNTIFS(Support_Tickets!$B:$B,A270,Support_Tickets!$P:$P,"&gt;="&amp;G270,Support_Tickets!$P:$P,"&lt;="&amp;G270+90,Support_Tickets!$K:$K,"No")&gt;0))</f>
        <v>0</v>
      </c>
    </row>
    <row r="271" spans="1:15">
      <c r="A271" t="s">
        <v>4296</v>
      </c>
      <c r="B271" t="s">
        <v>21883</v>
      </c>
      <c r="C271" t="s">
        <v>21607</v>
      </c>
      <c r="D271" t="s">
        <v>21578</v>
      </c>
      <c r="E271" t="s">
        <v>20740</v>
      </c>
      <c r="F271" t="s">
        <v>14512</v>
      </c>
      <c r="G271" t="s">
        <v>943</v>
      </c>
      <c r="H271" t="s">
        <v>21566</v>
      </c>
      <c r="I271">
        <v>14864.23</v>
      </c>
      <c r="J271">
        <v>30</v>
      </c>
      <c r="K271" t="s">
        <v>52</v>
      </c>
      <c r="L271" t="s">
        <v>21593</v>
      </c>
      <c r="M271">
        <v>24</v>
      </c>
      <c r="N271">
        <v>1</v>
      </c>
      <c r="O271">
        <f>IF(COUNTIF($A$2:A271,A271)&gt;1,"",--(COUNTIFS(Support_Tickets!$B:$B,A271,Support_Tickets!$P:$P,"&gt;="&amp;G271,Support_Tickets!$P:$P,"&lt;="&amp;G271+90,Support_Tickets!$K:$K,"No")&gt;0))</f>
        <v>0</v>
      </c>
    </row>
    <row r="272" spans="1:15">
      <c r="A272" t="s">
        <v>5213</v>
      </c>
      <c r="B272" t="s">
        <v>21884</v>
      </c>
      <c r="C272" t="s">
        <v>21587</v>
      </c>
      <c r="D272" t="s">
        <v>21570</v>
      </c>
      <c r="E272" t="s">
        <v>20768</v>
      </c>
      <c r="F272" t="s">
        <v>14512</v>
      </c>
      <c r="G272" t="s">
        <v>114</v>
      </c>
      <c r="H272" t="s">
        <v>21571</v>
      </c>
      <c r="I272">
        <v>325.42</v>
      </c>
      <c r="J272">
        <v>12</v>
      </c>
      <c r="K272" t="s">
        <v>100</v>
      </c>
      <c r="L272" t="s">
        <v>21627</v>
      </c>
      <c r="M272">
        <v>12</v>
      </c>
      <c r="N272">
        <v>0</v>
      </c>
      <c r="O272">
        <f>IF(COUNTIF($A$2:A272,A272)&gt;1,"",--(COUNTIFS(Support_Tickets!$B:$B,A272,Support_Tickets!$P:$P,"&gt;="&amp;G272,Support_Tickets!$P:$P,"&lt;="&amp;G272+90,Support_Tickets!$K:$K,"No")&gt;0))</f>
        <v>0</v>
      </c>
    </row>
    <row r="273" spans="1:15">
      <c r="A273" t="s">
        <v>2245</v>
      </c>
      <c r="B273" t="s">
        <v>21885</v>
      </c>
      <c r="C273" t="s">
        <v>21569</v>
      </c>
      <c r="D273" t="s">
        <v>21584</v>
      </c>
      <c r="E273" t="s">
        <v>20736</v>
      </c>
      <c r="F273" t="s">
        <v>14524</v>
      </c>
      <c r="G273" t="s">
        <v>1740</v>
      </c>
      <c r="H273" t="s">
        <v>21571</v>
      </c>
      <c r="I273">
        <v>2853.61</v>
      </c>
      <c r="J273">
        <v>49</v>
      </c>
      <c r="K273" t="s">
        <v>100</v>
      </c>
      <c r="L273" t="s">
        <v>21627</v>
      </c>
      <c r="M273">
        <v>24</v>
      </c>
      <c r="N273">
        <v>0</v>
      </c>
      <c r="O273">
        <f>IF(COUNTIF($A$2:A273,A273)&gt;1,"",--(COUNTIFS(Support_Tickets!$B:$B,A273,Support_Tickets!$P:$P,"&gt;="&amp;G273,Support_Tickets!$P:$P,"&lt;="&amp;G273+90,Support_Tickets!$K:$K,"No")&gt;0))</f>
        <v>0</v>
      </c>
    </row>
    <row r="274" spans="1:15">
      <c r="A274" t="s">
        <v>5365</v>
      </c>
      <c r="B274" t="s">
        <v>21886</v>
      </c>
      <c r="C274" t="s">
        <v>21581</v>
      </c>
      <c r="D274" t="s">
        <v>21565</v>
      </c>
      <c r="E274" t="s">
        <v>20768</v>
      </c>
      <c r="F274" t="s">
        <v>14512</v>
      </c>
      <c r="G274" t="s">
        <v>221</v>
      </c>
      <c r="H274" t="s">
        <v>21621</v>
      </c>
      <c r="I274">
        <v>155.97</v>
      </c>
      <c r="K274" t="s">
        <v>100</v>
      </c>
      <c r="L274" t="s">
        <v>21567</v>
      </c>
      <c r="M274">
        <v>36</v>
      </c>
      <c r="N274">
        <v>0</v>
      </c>
      <c r="O274">
        <f>IF(COUNTIF($A$2:A274,A274)&gt;1,"",--(COUNTIFS(Support_Tickets!$B:$B,A274,Support_Tickets!$P:$P,"&gt;="&amp;G274,Support_Tickets!$P:$P,"&lt;="&amp;G274+90,Support_Tickets!$K:$K,"No")&gt;0))</f>
        <v>1</v>
      </c>
    </row>
    <row r="275" spans="1:15">
      <c r="A275" t="s">
        <v>3276</v>
      </c>
      <c r="B275" t="s">
        <v>21887</v>
      </c>
      <c r="C275" t="s">
        <v>21597</v>
      </c>
      <c r="D275" t="s">
        <v>21592</v>
      </c>
      <c r="E275" t="s">
        <v>20768</v>
      </c>
      <c r="F275" t="s">
        <v>14550</v>
      </c>
      <c r="G275" t="s">
        <v>691</v>
      </c>
      <c r="H275" t="s">
        <v>21566</v>
      </c>
      <c r="I275">
        <v>154.55000000000001</v>
      </c>
      <c r="J275">
        <v>27</v>
      </c>
      <c r="K275" t="s">
        <v>100</v>
      </c>
      <c r="L275" t="s">
        <v>21632</v>
      </c>
      <c r="M275">
        <v>36</v>
      </c>
      <c r="N275">
        <v>1</v>
      </c>
      <c r="O275">
        <f>IF(COUNTIF($A$2:A275,A275)&gt;1,"",--(COUNTIFS(Support_Tickets!$B:$B,A275,Support_Tickets!$P:$P,"&gt;="&amp;G275,Support_Tickets!$P:$P,"&lt;="&amp;G275+90,Support_Tickets!$K:$K,"No")&gt;0))</f>
        <v>0</v>
      </c>
    </row>
    <row r="276" spans="1:15">
      <c r="A276" t="s">
        <v>655</v>
      </c>
      <c r="B276" t="s">
        <v>21888</v>
      </c>
      <c r="C276" t="s">
        <v>21600</v>
      </c>
      <c r="D276" t="s">
        <v>21584</v>
      </c>
      <c r="E276" t="s">
        <v>20740</v>
      </c>
      <c r="F276" t="s">
        <v>14512</v>
      </c>
      <c r="G276" t="s">
        <v>1247</v>
      </c>
      <c r="H276" t="s">
        <v>21588</v>
      </c>
      <c r="I276">
        <v>17265.05</v>
      </c>
      <c r="J276">
        <v>71</v>
      </c>
      <c r="K276" t="s">
        <v>73</v>
      </c>
      <c r="L276" t="s">
        <v>21632</v>
      </c>
      <c r="M276">
        <v>36</v>
      </c>
      <c r="N276">
        <v>1</v>
      </c>
      <c r="O276">
        <f>IF(COUNTIF($A$2:A276,A276)&gt;1,"",--(COUNTIFS(Support_Tickets!$B:$B,A276,Support_Tickets!$P:$P,"&gt;="&amp;G276,Support_Tickets!$P:$P,"&lt;="&amp;G276+90,Support_Tickets!$K:$K,"No")&gt;0))</f>
        <v>0</v>
      </c>
    </row>
    <row r="277" spans="1:15">
      <c r="A277" t="s">
        <v>265</v>
      </c>
      <c r="B277" t="s">
        <v>21889</v>
      </c>
      <c r="C277" t="s">
        <v>21587</v>
      </c>
      <c r="D277" t="s">
        <v>21578</v>
      </c>
      <c r="E277" t="s">
        <v>20740</v>
      </c>
      <c r="F277" t="s">
        <v>14524</v>
      </c>
      <c r="G277" t="s">
        <v>2685</v>
      </c>
      <c r="H277" t="s">
        <v>21571</v>
      </c>
      <c r="I277">
        <v>11065.7</v>
      </c>
      <c r="J277">
        <v>84</v>
      </c>
      <c r="K277" t="s">
        <v>73</v>
      </c>
      <c r="L277" t="s">
        <v>21567</v>
      </c>
      <c r="M277">
        <v>24</v>
      </c>
      <c r="N277">
        <v>0</v>
      </c>
      <c r="O277">
        <f>IF(COUNTIF($A$2:A277,A277)&gt;1,"",--(COUNTIFS(Support_Tickets!$B:$B,A277,Support_Tickets!$P:$P,"&gt;="&amp;G277,Support_Tickets!$P:$P,"&lt;="&amp;G277+90,Support_Tickets!$K:$K,"No")&gt;0))</f>
        <v>0</v>
      </c>
    </row>
    <row r="278" spans="1:15">
      <c r="A278" t="s">
        <v>5710</v>
      </c>
      <c r="B278" t="s">
        <v>21890</v>
      </c>
      <c r="C278" t="s">
        <v>21602</v>
      </c>
      <c r="D278" t="s">
        <v>21592</v>
      </c>
      <c r="E278" t="s">
        <v>20740</v>
      </c>
      <c r="F278" t="s">
        <v>14516</v>
      </c>
      <c r="G278" t="s">
        <v>405</v>
      </c>
      <c r="H278" t="s">
        <v>21566</v>
      </c>
      <c r="I278">
        <v>8528.31</v>
      </c>
      <c r="J278">
        <v>30</v>
      </c>
      <c r="K278" t="s">
        <v>52</v>
      </c>
      <c r="L278" t="s">
        <v>21572</v>
      </c>
      <c r="M278">
        <v>36</v>
      </c>
      <c r="N278">
        <v>1</v>
      </c>
      <c r="O278">
        <f>IF(COUNTIF($A$2:A278,A278)&gt;1,"",--(COUNTIFS(Support_Tickets!$B:$B,A278,Support_Tickets!$P:$P,"&gt;="&amp;G278,Support_Tickets!$P:$P,"&lt;="&amp;G278+90,Support_Tickets!$K:$K,"No")&gt;0))</f>
        <v>0</v>
      </c>
    </row>
    <row r="279" spans="1:15">
      <c r="A279" t="s">
        <v>3561</v>
      </c>
      <c r="B279" t="s">
        <v>21891</v>
      </c>
      <c r="C279" t="s">
        <v>21577</v>
      </c>
      <c r="D279" t="s">
        <v>21592</v>
      </c>
      <c r="E279" t="s">
        <v>20736</v>
      </c>
      <c r="F279" t="s">
        <v>14516</v>
      </c>
      <c r="G279" t="s">
        <v>2651</v>
      </c>
      <c r="H279" t="s">
        <v>21571</v>
      </c>
      <c r="I279">
        <v>910.92</v>
      </c>
      <c r="J279">
        <v>36</v>
      </c>
      <c r="K279" t="s">
        <v>73</v>
      </c>
      <c r="L279" t="s">
        <v>21590</v>
      </c>
      <c r="M279">
        <v>12</v>
      </c>
      <c r="N279">
        <v>0</v>
      </c>
      <c r="O279">
        <f>IF(COUNTIF($A$2:A279,A279)&gt;1,"",--(COUNTIFS(Support_Tickets!$B:$B,A279,Support_Tickets!$P:$P,"&gt;="&amp;G279,Support_Tickets!$P:$P,"&lt;="&amp;G279+90,Support_Tickets!$K:$K,"No")&gt;0))</f>
        <v>0</v>
      </c>
    </row>
    <row r="280" spans="1:15">
      <c r="A280" t="s">
        <v>5796</v>
      </c>
      <c r="B280" t="s">
        <v>21892</v>
      </c>
      <c r="C280" t="s">
        <v>21574</v>
      </c>
      <c r="D280" t="s">
        <v>21584</v>
      </c>
      <c r="E280" t="s">
        <v>20736</v>
      </c>
      <c r="F280" t="s">
        <v>14507</v>
      </c>
      <c r="G280" t="s">
        <v>3448</v>
      </c>
      <c r="H280" t="s">
        <v>21621</v>
      </c>
      <c r="I280">
        <v>3431.48</v>
      </c>
      <c r="J280">
        <v>70</v>
      </c>
      <c r="K280" t="s">
        <v>73</v>
      </c>
      <c r="L280" t="s">
        <v>21632</v>
      </c>
      <c r="M280">
        <v>12</v>
      </c>
      <c r="N280">
        <v>0</v>
      </c>
      <c r="O280">
        <f>IF(COUNTIF($A$2:A280,A280)&gt;1,"",--(COUNTIFS(Support_Tickets!$B:$B,A280,Support_Tickets!$P:$P,"&gt;="&amp;G280,Support_Tickets!$P:$P,"&lt;="&amp;G280+90,Support_Tickets!$K:$K,"No")&gt;0))</f>
        <v>0</v>
      </c>
    </row>
    <row r="281" spans="1:15">
      <c r="A281" t="s">
        <v>3944</v>
      </c>
      <c r="B281" t="s">
        <v>21893</v>
      </c>
      <c r="C281" t="s">
        <v>21564</v>
      </c>
      <c r="D281" t="s">
        <v>21584</v>
      </c>
      <c r="E281" t="s">
        <v>20736</v>
      </c>
      <c r="F281" t="s">
        <v>14507</v>
      </c>
      <c r="G281" t="s">
        <v>2539</v>
      </c>
      <c r="H281" t="s">
        <v>21571</v>
      </c>
      <c r="I281">
        <v>1619.98</v>
      </c>
      <c r="K281" t="s">
        <v>100</v>
      </c>
      <c r="L281" t="s">
        <v>21605</v>
      </c>
      <c r="M281">
        <v>36</v>
      </c>
      <c r="N281">
        <v>0</v>
      </c>
      <c r="O281">
        <f>IF(COUNTIF($A$2:A281,A281)&gt;1,"",--(COUNTIFS(Support_Tickets!$B:$B,A281,Support_Tickets!$P:$P,"&gt;="&amp;G281,Support_Tickets!$P:$P,"&lt;="&amp;G281+90,Support_Tickets!$K:$K,"No")&gt;0))</f>
        <v>0</v>
      </c>
    </row>
    <row r="282" spans="1:15">
      <c r="A282" t="s">
        <v>1767</v>
      </c>
      <c r="B282" t="s">
        <v>21894</v>
      </c>
      <c r="C282" t="s">
        <v>21602</v>
      </c>
      <c r="D282" t="s">
        <v>21578</v>
      </c>
      <c r="E282" t="s">
        <v>20768</v>
      </c>
      <c r="F282" t="s">
        <v>14512</v>
      </c>
      <c r="G282" t="s">
        <v>2304</v>
      </c>
      <c r="H282" t="s">
        <v>21588</v>
      </c>
      <c r="I282">
        <v>503.36</v>
      </c>
      <c r="J282">
        <v>12</v>
      </c>
      <c r="K282" t="s">
        <v>100</v>
      </c>
      <c r="L282" t="s">
        <v>21627</v>
      </c>
      <c r="M282">
        <v>36</v>
      </c>
      <c r="N282">
        <v>1</v>
      </c>
      <c r="O282">
        <f>IF(COUNTIF($A$2:A282,A282)&gt;1,"",--(COUNTIFS(Support_Tickets!$B:$B,A282,Support_Tickets!$P:$P,"&gt;="&amp;G282,Support_Tickets!$P:$P,"&lt;="&amp;G282+90,Support_Tickets!$K:$K,"No")&gt;0))</f>
        <v>0</v>
      </c>
    </row>
    <row r="283" spans="1:15">
      <c r="A283" t="s">
        <v>3605</v>
      </c>
      <c r="B283" t="s">
        <v>21895</v>
      </c>
      <c r="C283" t="s">
        <v>21600</v>
      </c>
      <c r="D283" t="s">
        <v>21565</v>
      </c>
      <c r="E283" t="s">
        <v>20736</v>
      </c>
      <c r="F283" t="s">
        <v>14524</v>
      </c>
      <c r="G283" t="s">
        <v>986</v>
      </c>
      <c r="H283" t="s">
        <v>21571</v>
      </c>
      <c r="I283">
        <v>3414.85</v>
      </c>
      <c r="J283">
        <v>53</v>
      </c>
      <c r="K283" t="s">
        <v>73</v>
      </c>
      <c r="L283" t="s">
        <v>21603</v>
      </c>
      <c r="M283">
        <v>36</v>
      </c>
      <c r="N283">
        <v>0</v>
      </c>
      <c r="O283">
        <f>IF(COUNTIF($A$2:A283,A283)&gt;1,"",--(COUNTIFS(Support_Tickets!$B:$B,A283,Support_Tickets!$P:$P,"&gt;="&amp;G283,Support_Tickets!$P:$P,"&lt;="&amp;G283+90,Support_Tickets!$K:$K,"No")&gt;0))</f>
        <v>0</v>
      </c>
    </row>
    <row r="284" spans="1:15">
      <c r="A284" t="s">
        <v>3831</v>
      </c>
      <c r="B284" t="s">
        <v>21896</v>
      </c>
      <c r="C284" t="s">
        <v>21597</v>
      </c>
      <c r="D284" t="s">
        <v>21565</v>
      </c>
      <c r="E284" t="s">
        <v>20736</v>
      </c>
      <c r="F284" t="s">
        <v>14516</v>
      </c>
      <c r="G284" t="s">
        <v>3326</v>
      </c>
      <c r="H284" t="s">
        <v>21571</v>
      </c>
      <c r="I284">
        <v>2527.7800000000002</v>
      </c>
      <c r="J284">
        <v>19</v>
      </c>
      <c r="K284" t="s">
        <v>73</v>
      </c>
      <c r="L284" t="s">
        <v>21612</v>
      </c>
      <c r="M284">
        <v>12</v>
      </c>
      <c r="N284">
        <v>0</v>
      </c>
      <c r="O284">
        <f>IF(COUNTIF($A$2:A284,A284)&gt;1,"",--(COUNTIFS(Support_Tickets!$B:$B,A284,Support_Tickets!$P:$P,"&gt;="&amp;G284,Support_Tickets!$P:$P,"&lt;="&amp;G284+90,Support_Tickets!$K:$K,"No")&gt;0))</f>
        <v>0</v>
      </c>
    </row>
    <row r="285" spans="1:15">
      <c r="A285" t="s">
        <v>702</v>
      </c>
      <c r="B285" t="s">
        <v>21897</v>
      </c>
      <c r="C285" t="s">
        <v>21600</v>
      </c>
      <c r="D285" t="s">
        <v>21578</v>
      </c>
      <c r="E285" t="s">
        <v>20736</v>
      </c>
      <c r="F285" t="s">
        <v>14550</v>
      </c>
      <c r="G285" t="s">
        <v>63</v>
      </c>
      <c r="H285" t="s">
        <v>21571</v>
      </c>
      <c r="I285">
        <v>1727.31</v>
      </c>
      <c r="J285">
        <v>50</v>
      </c>
      <c r="K285" t="s">
        <v>100</v>
      </c>
      <c r="L285" t="s">
        <v>21585</v>
      </c>
      <c r="M285">
        <v>24</v>
      </c>
      <c r="N285">
        <v>0</v>
      </c>
      <c r="O285">
        <f>IF(COUNTIF($A$2:A285,A285)&gt;1,"",--(COUNTIFS(Support_Tickets!$B:$B,A285,Support_Tickets!$P:$P,"&gt;="&amp;G285,Support_Tickets!$P:$P,"&lt;="&amp;G285+90,Support_Tickets!$K:$K,"No")&gt;0))</f>
        <v>0</v>
      </c>
    </row>
    <row r="286" spans="1:15">
      <c r="A286" t="s">
        <v>1953</v>
      </c>
      <c r="B286" t="s">
        <v>21898</v>
      </c>
      <c r="C286" t="s">
        <v>21569</v>
      </c>
      <c r="D286" t="s">
        <v>21570</v>
      </c>
      <c r="E286" t="s">
        <v>20736</v>
      </c>
      <c r="F286" t="s">
        <v>14516</v>
      </c>
      <c r="G286" t="s">
        <v>21899</v>
      </c>
      <c r="H286" t="s">
        <v>21571</v>
      </c>
      <c r="I286">
        <v>3276.24</v>
      </c>
      <c r="J286">
        <v>16</v>
      </c>
      <c r="K286" t="s">
        <v>100</v>
      </c>
      <c r="L286" t="s">
        <v>21593</v>
      </c>
      <c r="M286">
        <v>12</v>
      </c>
      <c r="N286">
        <v>0</v>
      </c>
      <c r="O286">
        <f>IF(COUNTIF($A$2:A286,A286)&gt;1,"",--(COUNTIFS(Support_Tickets!$B:$B,A286,Support_Tickets!$P:$P,"&gt;="&amp;G286,Support_Tickets!$P:$P,"&lt;="&amp;G286+90,Support_Tickets!$K:$K,"No")&gt;0))</f>
        <v>0</v>
      </c>
    </row>
    <row r="287" spans="1:15">
      <c r="A287" t="s">
        <v>2534</v>
      </c>
      <c r="B287" t="s">
        <v>21900</v>
      </c>
      <c r="C287" t="s">
        <v>21597</v>
      </c>
      <c r="D287" t="s">
        <v>21584</v>
      </c>
      <c r="E287" t="s">
        <v>20768</v>
      </c>
      <c r="F287" t="s">
        <v>14550</v>
      </c>
      <c r="G287" t="s">
        <v>3008</v>
      </c>
      <c r="H287" t="s">
        <v>21571</v>
      </c>
      <c r="I287">
        <v>269.62</v>
      </c>
      <c r="J287">
        <v>34</v>
      </c>
      <c r="K287" t="s">
        <v>100</v>
      </c>
      <c r="L287" t="s">
        <v>21585</v>
      </c>
      <c r="M287">
        <v>12</v>
      </c>
      <c r="N287">
        <v>0</v>
      </c>
      <c r="O287">
        <f>IF(COUNTIF($A$2:A287,A287)&gt;1,"",--(COUNTIFS(Support_Tickets!$B:$B,A287,Support_Tickets!$P:$P,"&gt;="&amp;G287,Support_Tickets!$P:$P,"&lt;="&amp;G287+90,Support_Tickets!$K:$K,"No")&gt;0))</f>
        <v>0</v>
      </c>
    </row>
    <row r="288" spans="1:15">
      <c r="A288" t="s">
        <v>2330</v>
      </c>
      <c r="B288" t="s">
        <v>21901</v>
      </c>
      <c r="C288" t="s">
        <v>21600</v>
      </c>
      <c r="D288" t="s">
        <v>21592</v>
      </c>
      <c r="E288" t="s">
        <v>20768</v>
      </c>
      <c r="F288" t="s">
        <v>14507</v>
      </c>
      <c r="G288" t="s">
        <v>1986</v>
      </c>
      <c r="H288" t="s">
        <v>21588</v>
      </c>
      <c r="I288">
        <v>116.94</v>
      </c>
      <c r="J288">
        <v>39</v>
      </c>
      <c r="K288" t="s">
        <v>100</v>
      </c>
      <c r="L288" t="s">
        <v>21575</v>
      </c>
      <c r="M288">
        <v>36</v>
      </c>
      <c r="N288">
        <v>1</v>
      </c>
      <c r="O288">
        <f>IF(COUNTIF($A$2:A288,A288)&gt;1,"",--(COUNTIFS(Support_Tickets!$B:$B,A288,Support_Tickets!$P:$P,"&gt;="&amp;G288,Support_Tickets!$P:$P,"&lt;="&amp;G288+90,Support_Tickets!$K:$K,"No")&gt;0))</f>
        <v>0</v>
      </c>
    </row>
    <row r="289" spans="1:15">
      <c r="A289" t="s">
        <v>12698</v>
      </c>
      <c r="B289" t="s">
        <v>21902</v>
      </c>
      <c r="C289" t="s">
        <v>21569</v>
      </c>
      <c r="D289" t="s">
        <v>21584</v>
      </c>
      <c r="E289" t="s">
        <v>20740</v>
      </c>
      <c r="F289" t="s">
        <v>14512</v>
      </c>
      <c r="G289" t="s">
        <v>1962</v>
      </c>
      <c r="H289" t="s">
        <v>21566</v>
      </c>
      <c r="I289">
        <v>15938.7</v>
      </c>
      <c r="K289" t="s">
        <v>52</v>
      </c>
      <c r="L289" t="s">
        <v>21612</v>
      </c>
      <c r="M289">
        <v>24</v>
      </c>
      <c r="N289">
        <v>1</v>
      </c>
      <c r="O289">
        <f>IF(COUNTIF($A$2:A289,A289)&gt;1,"",--(COUNTIFS(Support_Tickets!$B:$B,A289,Support_Tickets!$P:$P,"&gt;="&amp;G289,Support_Tickets!$P:$P,"&lt;="&amp;G289+90,Support_Tickets!$K:$K,"No")&gt;0))</f>
        <v>0</v>
      </c>
    </row>
    <row r="290" spans="1:15">
      <c r="A290" t="s">
        <v>2265</v>
      </c>
      <c r="B290" t="s">
        <v>21903</v>
      </c>
      <c r="C290" t="s">
        <v>21581</v>
      </c>
      <c r="D290" t="s">
        <v>21592</v>
      </c>
      <c r="E290" t="s">
        <v>20736</v>
      </c>
      <c r="F290" t="s">
        <v>14516</v>
      </c>
      <c r="G290" t="s">
        <v>6170</v>
      </c>
      <c r="H290" t="s">
        <v>21571</v>
      </c>
      <c r="I290">
        <v>2521.62</v>
      </c>
      <c r="J290">
        <v>26</v>
      </c>
      <c r="K290" t="s">
        <v>100</v>
      </c>
      <c r="L290" t="s">
        <v>21593</v>
      </c>
      <c r="M290">
        <v>24</v>
      </c>
      <c r="N290">
        <v>0</v>
      </c>
      <c r="O290">
        <f>IF(COUNTIF($A$2:A290,A290)&gt;1,"",--(COUNTIFS(Support_Tickets!$B:$B,A290,Support_Tickets!$P:$P,"&gt;="&amp;G290,Support_Tickets!$P:$P,"&lt;="&amp;G290+90,Support_Tickets!$K:$K,"No")&gt;0))</f>
        <v>0</v>
      </c>
    </row>
    <row r="291" spans="1:15">
      <c r="A291" t="s">
        <v>6538</v>
      </c>
      <c r="B291" t="s">
        <v>21904</v>
      </c>
      <c r="C291" t="s">
        <v>21564</v>
      </c>
      <c r="D291" t="s">
        <v>21565</v>
      </c>
      <c r="E291" t="s">
        <v>20736</v>
      </c>
      <c r="F291" t="s">
        <v>14516</v>
      </c>
      <c r="G291" t="s">
        <v>309</v>
      </c>
      <c r="H291" t="s">
        <v>21571</v>
      </c>
      <c r="I291">
        <v>1617.46</v>
      </c>
      <c r="J291">
        <v>7</v>
      </c>
      <c r="K291" t="s">
        <v>100</v>
      </c>
      <c r="L291" t="s">
        <v>21627</v>
      </c>
      <c r="M291">
        <v>24</v>
      </c>
      <c r="N291">
        <v>0</v>
      </c>
      <c r="O291">
        <f>IF(COUNTIF($A$2:A291,A291)&gt;1,"",--(COUNTIFS(Support_Tickets!$B:$B,A291,Support_Tickets!$P:$P,"&gt;="&amp;G291,Support_Tickets!$P:$P,"&lt;="&amp;G291+90,Support_Tickets!$K:$K,"No")&gt;0))</f>
        <v>0</v>
      </c>
    </row>
    <row r="292" spans="1:15">
      <c r="A292" t="s">
        <v>13054</v>
      </c>
      <c r="B292" t="s">
        <v>21905</v>
      </c>
      <c r="C292" t="s">
        <v>21569</v>
      </c>
      <c r="D292" t="s">
        <v>21565</v>
      </c>
      <c r="E292" t="s">
        <v>20740</v>
      </c>
      <c r="F292" t="s">
        <v>14516</v>
      </c>
      <c r="G292" t="s">
        <v>2464</v>
      </c>
      <c r="H292" t="s">
        <v>21566</v>
      </c>
      <c r="I292">
        <v>13241.41</v>
      </c>
      <c r="K292" t="s">
        <v>73</v>
      </c>
      <c r="L292" t="s">
        <v>21603</v>
      </c>
      <c r="M292">
        <v>24</v>
      </c>
      <c r="N292">
        <v>1</v>
      </c>
      <c r="O292">
        <f>IF(COUNTIF($A$2:A292,A292)&gt;1,"",--(COUNTIFS(Support_Tickets!$B:$B,A292,Support_Tickets!$P:$P,"&gt;="&amp;G292,Support_Tickets!$P:$P,"&lt;="&amp;G292+90,Support_Tickets!$K:$K,"No")&gt;0))</f>
        <v>0</v>
      </c>
    </row>
    <row r="293" spans="1:15">
      <c r="A293" t="s">
        <v>1596</v>
      </c>
      <c r="B293" t="s">
        <v>21906</v>
      </c>
      <c r="C293" t="s">
        <v>21581</v>
      </c>
      <c r="D293" t="s">
        <v>21592</v>
      </c>
      <c r="E293" t="s">
        <v>20768</v>
      </c>
      <c r="F293" t="s">
        <v>14516</v>
      </c>
      <c r="G293" t="s">
        <v>718</v>
      </c>
      <c r="H293" t="s">
        <v>21571</v>
      </c>
      <c r="I293">
        <v>239.21</v>
      </c>
      <c r="J293">
        <v>58</v>
      </c>
      <c r="K293" t="s">
        <v>100</v>
      </c>
      <c r="L293" t="s">
        <v>21627</v>
      </c>
      <c r="M293">
        <v>12</v>
      </c>
      <c r="N293">
        <v>0</v>
      </c>
      <c r="O293">
        <f>IF(COUNTIF($A$2:A293,A293)&gt;1,"",--(COUNTIFS(Support_Tickets!$B:$B,A293,Support_Tickets!$P:$P,"&gt;="&amp;G293,Support_Tickets!$P:$P,"&lt;="&amp;G293+90,Support_Tickets!$K:$K,"No")&gt;0))</f>
        <v>1</v>
      </c>
    </row>
    <row r="294" spans="1:15">
      <c r="A294" t="s">
        <v>9636</v>
      </c>
      <c r="B294" t="s">
        <v>21907</v>
      </c>
      <c r="C294" t="s">
        <v>21577</v>
      </c>
      <c r="D294" t="s">
        <v>21592</v>
      </c>
      <c r="E294" t="s">
        <v>20736</v>
      </c>
      <c r="F294" t="s">
        <v>14516</v>
      </c>
      <c r="G294" t="s">
        <v>1376</v>
      </c>
      <c r="H294" t="s">
        <v>21571</v>
      </c>
      <c r="I294">
        <v>2989.8</v>
      </c>
      <c r="J294">
        <v>45</v>
      </c>
      <c r="K294" t="s">
        <v>73</v>
      </c>
      <c r="L294" t="s">
        <v>21582</v>
      </c>
      <c r="M294">
        <v>24</v>
      </c>
      <c r="N294">
        <v>0</v>
      </c>
      <c r="O294">
        <f>IF(COUNTIF($A$2:A294,A294)&gt;1,"",--(COUNTIFS(Support_Tickets!$B:$B,A294,Support_Tickets!$P:$P,"&gt;="&amp;G294,Support_Tickets!$P:$P,"&lt;="&amp;G294+90,Support_Tickets!$K:$K,"No")&gt;0))</f>
        <v>1</v>
      </c>
    </row>
    <row r="295" spans="1:15">
      <c r="A295" t="s">
        <v>3488</v>
      </c>
      <c r="B295" t="s">
        <v>21908</v>
      </c>
      <c r="C295" t="s">
        <v>21577</v>
      </c>
      <c r="D295" t="s">
        <v>21578</v>
      </c>
      <c r="E295" t="s">
        <v>20736</v>
      </c>
      <c r="F295" t="s">
        <v>14524</v>
      </c>
      <c r="G295" t="s">
        <v>1343</v>
      </c>
      <c r="H295" t="s">
        <v>21571</v>
      </c>
      <c r="I295">
        <v>1285.47</v>
      </c>
      <c r="J295">
        <v>50</v>
      </c>
      <c r="K295" t="s">
        <v>73</v>
      </c>
      <c r="L295" t="s">
        <v>21572</v>
      </c>
      <c r="M295">
        <v>36</v>
      </c>
      <c r="N295">
        <v>0</v>
      </c>
      <c r="O295">
        <f>IF(COUNTIF($A$2:A295,A295)&gt;1,"",--(COUNTIFS(Support_Tickets!$B:$B,A295,Support_Tickets!$P:$P,"&gt;="&amp;G295,Support_Tickets!$P:$P,"&lt;="&amp;G295+90,Support_Tickets!$K:$K,"No")&gt;0))</f>
        <v>0</v>
      </c>
    </row>
    <row r="296" spans="1:15">
      <c r="A296" t="s">
        <v>3993</v>
      </c>
      <c r="B296" t="s">
        <v>21909</v>
      </c>
      <c r="C296" t="s">
        <v>21597</v>
      </c>
      <c r="D296" t="s">
        <v>21584</v>
      </c>
      <c r="E296" t="s">
        <v>20768</v>
      </c>
      <c r="F296" t="s">
        <v>14516</v>
      </c>
      <c r="G296" t="s">
        <v>992</v>
      </c>
      <c r="H296" t="s">
        <v>21571</v>
      </c>
      <c r="I296">
        <v>318.67</v>
      </c>
      <c r="K296" t="s">
        <v>100</v>
      </c>
      <c r="L296" t="s">
        <v>21605</v>
      </c>
      <c r="M296">
        <v>36</v>
      </c>
      <c r="N296">
        <v>0</v>
      </c>
      <c r="O296">
        <f>IF(COUNTIF($A$2:A296,A296)&gt;1,"",--(COUNTIFS(Support_Tickets!$B:$B,A296,Support_Tickets!$P:$P,"&gt;="&amp;G296,Support_Tickets!$P:$P,"&lt;="&amp;G296+90,Support_Tickets!$K:$K,"No")&gt;0))</f>
        <v>1</v>
      </c>
    </row>
    <row r="297" spans="1:15">
      <c r="A297" t="s">
        <v>9346</v>
      </c>
      <c r="B297" t="s">
        <v>21910</v>
      </c>
      <c r="C297" t="s">
        <v>21607</v>
      </c>
      <c r="D297" t="s">
        <v>21584</v>
      </c>
      <c r="E297" t="s">
        <v>20736</v>
      </c>
      <c r="F297" t="s">
        <v>14512</v>
      </c>
      <c r="G297" t="s">
        <v>2847</v>
      </c>
      <c r="H297" t="s">
        <v>21621</v>
      </c>
      <c r="I297">
        <v>3710.6</v>
      </c>
      <c r="K297" t="s">
        <v>73</v>
      </c>
      <c r="L297" t="s">
        <v>21660</v>
      </c>
      <c r="M297">
        <v>24</v>
      </c>
      <c r="N297">
        <v>0</v>
      </c>
      <c r="O297">
        <f>IF(COUNTIF($A$2:A297,A297)&gt;1,"",--(COUNTIFS(Support_Tickets!$B:$B,A297,Support_Tickets!$P:$P,"&gt;="&amp;G297,Support_Tickets!$P:$P,"&lt;="&amp;G297+90,Support_Tickets!$K:$K,"No")&gt;0))</f>
        <v>1</v>
      </c>
    </row>
    <row r="298" spans="1:15">
      <c r="A298" t="s">
        <v>2946</v>
      </c>
      <c r="B298" t="s">
        <v>21911</v>
      </c>
      <c r="C298" t="s">
        <v>21607</v>
      </c>
      <c r="D298" t="s">
        <v>21565</v>
      </c>
      <c r="E298" t="s">
        <v>20736</v>
      </c>
      <c r="F298" t="s">
        <v>14512</v>
      </c>
      <c r="G298" t="s">
        <v>2335</v>
      </c>
      <c r="H298" t="s">
        <v>21571</v>
      </c>
      <c r="I298">
        <v>894.35</v>
      </c>
      <c r="J298">
        <v>40</v>
      </c>
      <c r="K298" t="s">
        <v>100</v>
      </c>
      <c r="L298" t="s">
        <v>21609</v>
      </c>
      <c r="M298">
        <v>24</v>
      </c>
      <c r="N298">
        <v>0</v>
      </c>
      <c r="O298">
        <f>IF(COUNTIF($A$2:A298,A298)&gt;1,"",--(COUNTIFS(Support_Tickets!$B:$B,A298,Support_Tickets!$P:$P,"&gt;="&amp;G298,Support_Tickets!$P:$P,"&lt;="&amp;G298+90,Support_Tickets!$K:$K,"No")&gt;0))</f>
        <v>0</v>
      </c>
    </row>
    <row r="299" spans="1:15">
      <c r="A299" t="s">
        <v>7077</v>
      </c>
      <c r="B299" t="s">
        <v>21912</v>
      </c>
      <c r="C299" t="s">
        <v>21577</v>
      </c>
      <c r="D299" t="s">
        <v>21584</v>
      </c>
      <c r="E299" t="s">
        <v>20740</v>
      </c>
      <c r="F299" t="s">
        <v>14512</v>
      </c>
      <c r="G299" t="s">
        <v>1826</v>
      </c>
      <c r="H299" t="s">
        <v>21571</v>
      </c>
      <c r="I299">
        <v>17803.38</v>
      </c>
      <c r="J299">
        <v>78</v>
      </c>
      <c r="K299" t="s">
        <v>52</v>
      </c>
      <c r="L299" t="s">
        <v>21603</v>
      </c>
      <c r="M299">
        <v>12</v>
      </c>
      <c r="N299">
        <v>0</v>
      </c>
      <c r="O299">
        <f>IF(COUNTIF($A$2:A299,A299)&gt;1,"",--(COUNTIFS(Support_Tickets!$B:$B,A299,Support_Tickets!$P:$P,"&gt;="&amp;G299,Support_Tickets!$P:$P,"&lt;="&amp;G299+90,Support_Tickets!$K:$K,"No")&gt;0))</f>
        <v>0</v>
      </c>
    </row>
    <row r="300" spans="1:15">
      <c r="A300" t="s">
        <v>1911</v>
      </c>
      <c r="B300" t="s">
        <v>21913</v>
      </c>
      <c r="C300" t="s">
        <v>21602</v>
      </c>
      <c r="D300" t="s">
        <v>21565</v>
      </c>
      <c r="E300" t="s">
        <v>20740</v>
      </c>
      <c r="F300" t="s">
        <v>14516</v>
      </c>
      <c r="G300" t="s">
        <v>460</v>
      </c>
      <c r="H300" t="s">
        <v>21588</v>
      </c>
      <c r="I300">
        <v>13968.27</v>
      </c>
      <c r="K300" t="s">
        <v>73</v>
      </c>
      <c r="L300" t="s">
        <v>21598</v>
      </c>
      <c r="M300">
        <v>24</v>
      </c>
      <c r="N300">
        <v>1</v>
      </c>
      <c r="O300">
        <f>IF(COUNTIF($A$2:A300,A300)&gt;1,"",--(COUNTIFS(Support_Tickets!$B:$B,A300,Support_Tickets!$P:$P,"&gt;="&amp;G300,Support_Tickets!$P:$P,"&lt;="&amp;G300+90,Support_Tickets!$K:$K,"No")&gt;0))</f>
        <v>0</v>
      </c>
    </row>
    <row r="301" spans="1:15">
      <c r="A301" t="s">
        <v>6439</v>
      </c>
      <c r="B301" t="s">
        <v>21914</v>
      </c>
      <c r="C301" t="s">
        <v>21574</v>
      </c>
      <c r="D301" t="s">
        <v>21584</v>
      </c>
      <c r="E301" t="s">
        <v>20768</v>
      </c>
      <c r="F301" t="s">
        <v>14524</v>
      </c>
      <c r="G301" t="s">
        <v>208</v>
      </c>
      <c r="H301" t="s">
        <v>21571</v>
      </c>
      <c r="I301">
        <v>288.89999999999998</v>
      </c>
      <c r="J301">
        <v>52</v>
      </c>
      <c r="K301" t="s">
        <v>100</v>
      </c>
      <c r="L301" t="s">
        <v>21605</v>
      </c>
      <c r="M301">
        <v>12</v>
      </c>
      <c r="N301">
        <v>0</v>
      </c>
      <c r="O301">
        <f>IF(COUNTIF($A$2:A301,A301)&gt;1,"",--(COUNTIFS(Support_Tickets!$B:$B,A301,Support_Tickets!$P:$P,"&gt;="&amp;G301,Support_Tickets!$P:$P,"&lt;="&amp;G301+90,Support_Tickets!$K:$K,"No")&gt;0))</f>
        <v>0</v>
      </c>
    </row>
    <row r="302" spans="1:15">
      <c r="A302" t="s">
        <v>18036</v>
      </c>
      <c r="B302" t="s">
        <v>21915</v>
      </c>
      <c r="C302" t="s">
        <v>21587</v>
      </c>
      <c r="D302" t="s">
        <v>21570</v>
      </c>
      <c r="E302" t="s">
        <v>20768</v>
      </c>
      <c r="F302" t="s">
        <v>14516</v>
      </c>
      <c r="G302" t="s">
        <v>1971</v>
      </c>
      <c r="H302" t="s">
        <v>21571</v>
      </c>
      <c r="I302">
        <v>272.75</v>
      </c>
      <c r="J302">
        <v>51</v>
      </c>
      <c r="K302" t="s">
        <v>100</v>
      </c>
      <c r="L302" t="s">
        <v>21579</v>
      </c>
      <c r="M302">
        <v>24</v>
      </c>
      <c r="N302">
        <v>0</v>
      </c>
      <c r="O302">
        <f>IF(COUNTIF($A$2:A302,A302)&gt;1,"",--(COUNTIFS(Support_Tickets!$B:$B,A302,Support_Tickets!$P:$P,"&gt;="&amp;G302,Support_Tickets!$P:$P,"&lt;="&amp;G302+90,Support_Tickets!$K:$K,"No")&gt;0))</f>
        <v>0</v>
      </c>
    </row>
    <row r="303" spans="1:15">
      <c r="A303" t="s">
        <v>3311</v>
      </c>
      <c r="B303" t="s">
        <v>21916</v>
      </c>
      <c r="C303" t="s">
        <v>21597</v>
      </c>
      <c r="D303" t="s">
        <v>21570</v>
      </c>
      <c r="E303" t="s">
        <v>20736</v>
      </c>
      <c r="F303" t="s">
        <v>14550</v>
      </c>
      <c r="G303" t="s">
        <v>687</v>
      </c>
      <c r="H303" t="s">
        <v>21588</v>
      </c>
      <c r="I303">
        <v>923.24</v>
      </c>
      <c r="J303">
        <v>13</v>
      </c>
      <c r="K303" t="s">
        <v>73</v>
      </c>
      <c r="L303" t="s">
        <v>21603</v>
      </c>
      <c r="M303">
        <v>36</v>
      </c>
      <c r="N303">
        <v>1</v>
      </c>
      <c r="O303">
        <f>IF(COUNTIF($A$2:A303,A303)&gt;1,"",--(COUNTIFS(Support_Tickets!$B:$B,A303,Support_Tickets!$P:$P,"&gt;="&amp;G303,Support_Tickets!$P:$P,"&lt;="&amp;G303+90,Support_Tickets!$K:$K,"No")&gt;0))</f>
        <v>0</v>
      </c>
    </row>
    <row r="304" spans="1:15">
      <c r="A304" t="s">
        <v>5134</v>
      </c>
      <c r="B304" t="s">
        <v>21917</v>
      </c>
      <c r="C304" t="s">
        <v>21569</v>
      </c>
      <c r="D304" t="s">
        <v>21570</v>
      </c>
      <c r="E304" t="s">
        <v>20768</v>
      </c>
      <c r="F304" t="s">
        <v>14516</v>
      </c>
      <c r="G304" t="s">
        <v>420</v>
      </c>
      <c r="H304" t="s">
        <v>21621</v>
      </c>
      <c r="I304">
        <v>232.9</v>
      </c>
      <c r="J304">
        <v>56</v>
      </c>
      <c r="K304" t="s">
        <v>100</v>
      </c>
      <c r="L304" t="s">
        <v>21590</v>
      </c>
      <c r="M304">
        <v>24</v>
      </c>
      <c r="N304">
        <v>0</v>
      </c>
      <c r="O304">
        <f>IF(COUNTIF($A$2:A304,A304)&gt;1,"",--(COUNTIFS(Support_Tickets!$B:$B,A304,Support_Tickets!$P:$P,"&gt;="&amp;G304,Support_Tickets!$P:$P,"&lt;="&amp;G304+90,Support_Tickets!$K:$K,"No")&gt;0))</f>
        <v>0</v>
      </c>
    </row>
    <row r="305" spans="1:15">
      <c r="A305" t="s">
        <v>1060</v>
      </c>
      <c r="B305" t="s">
        <v>21918</v>
      </c>
      <c r="C305" t="s">
        <v>21577</v>
      </c>
      <c r="D305" t="s">
        <v>21570</v>
      </c>
      <c r="E305" t="s">
        <v>20736</v>
      </c>
      <c r="F305" t="s">
        <v>14524</v>
      </c>
      <c r="G305" t="s">
        <v>5264</v>
      </c>
      <c r="H305" t="s">
        <v>21571</v>
      </c>
      <c r="I305">
        <v>3455.66</v>
      </c>
      <c r="K305" t="s">
        <v>73</v>
      </c>
      <c r="L305" t="s">
        <v>21660</v>
      </c>
      <c r="M305">
        <v>36</v>
      </c>
      <c r="N305">
        <v>0</v>
      </c>
      <c r="O305">
        <f>IF(COUNTIF($A$2:A305,A305)&gt;1,"",--(COUNTIFS(Support_Tickets!$B:$B,A305,Support_Tickets!$P:$P,"&gt;="&amp;G305,Support_Tickets!$P:$P,"&lt;="&amp;G305+90,Support_Tickets!$K:$K,"No")&gt;0))</f>
        <v>0</v>
      </c>
    </row>
    <row r="306" spans="1:15">
      <c r="A306" t="s">
        <v>1876</v>
      </c>
      <c r="B306" t="s">
        <v>21919</v>
      </c>
      <c r="C306" t="s">
        <v>21607</v>
      </c>
      <c r="D306" t="s">
        <v>21584</v>
      </c>
      <c r="E306" t="s">
        <v>20740</v>
      </c>
      <c r="F306" t="s">
        <v>14516</v>
      </c>
      <c r="G306" t="s">
        <v>853</v>
      </c>
      <c r="H306" t="s">
        <v>21571</v>
      </c>
      <c r="I306">
        <v>10351.530000000001</v>
      </c>
      <c r="J306">
        <v>91</v>
      </c>
      <c r="K306" t="s">
        <v>73</v>
      </c>
      <c r="L306" t="s">
        <v>21585</v>
      </c>
      <c r="M306">
        <v>24</v>
      </c>
      <c r="N306">
        <v>0</v>
      </c>
      <c r="O306">
        <f>IF(COUNTIF($A$2:A306,A306)&gt;1,"",--(COUNTIFS(Support_Tickets!$B:$B,A306,Support_Tickets!$P:$P,"&gt;="&amp;G306,Support_Tickets!$P:$P,"&lt;="&amp;G306+90,Support_Tickets!$K:$K,"No")&gt;0))</f>
        <v>0</v>
      </c>
    </row>
    <row r="307" spans="1:15">
      <c r="A307" t="s">
        <v>7574</v>
      </c>
      <c r="B307" t="s">
        <v>21920</v>
      </c>
      <c r="C307" t="s">
        <v>21564</v>
      </c>
      <c r="D307" t="s">
        <v>21565</v>
      </c>
      <c r="E307" t="s">
        <v>20740</v>
      </c>
      <c r="F307" t="s">
        <v>14524</v>
      </c>
      <c r="G307" t="s">
        <v>180</v>
      </c>
      <c r="H307" t="s">
        <v>21588</v>
      </c>
      <c r="I307">
        <v>5194.29</v>
      </c>
      <c r="J307">
        <v>90</v>
      </c>
      <c r="K307" t="s">
        <v>52</v>
      </c>
      <c r="L307" t="s">
        <v>21572</v>
      </c>
      <c r="M307">
        <v>36</v>
      </c>
      <c r="N307">
        <v>1</v>
      </c>
      <c r="O307">
        <f>IF(COUNTIF($A$2:A307,A307)&gt;1,"",--(COUNTIFS(Support_Tickets!$B:$B,A307,Support_Tickets!$P:$P,"&gt;="&amp;G307,Support_Tickets!$P:$P,"&lt;="&amp;G307+90,Support_Tickets!$K:$K,"No")&gt;0))</f>
        <v>0</v>
      </c>
    </row>
    <row r="308" spans="1:15">
      <c r="A308" t="s">
        <v>2536</v>
      </c>
      <c r="B308" t="s">
        <v>21921</v>
      </c>
      <c r="C308" t="s">
        <v>21564</v>
      </c>
      <c r="D308" t="s">
        <v>21592</v>
      </c>
      <c r="E308" t="s">
        <v>20736</v>
      </c>
      <c r="F308" t="s">
        <v>14550</v>
      </c>
      <c r="G308" t="s">
        <v>946</v>
      </c>
      <c r="H308" t="s">
        <v>21571</v>
      </c>
      <c r="I308">
        <v>3580.22</v>
      </c>
      <c r="J308">
        <v>22</v>
      </c>
      <c r="K308" t="s">
        <v>73</v>
      </c>
      <c r="L308" t="s">
        <v>21609</v>
      </c>
      <c r="M308">
        <v>24</v>
      </c>
      <c r="N308">
        <v>0</v>
      </c>
      <c r="O308">
        <f>IF(COUNTIF($A$2:A308,A308)&gt;1,"",--(COUNTIFS(Support_Tickets!$B:$B,A308,Support_Tickets!$P:$P,"&gt;="&amp;G308,Support_Tickets!$P:$P,"&lt;="&amp;G308+90,Support_Tickets!$K:$K,"No")&gt;0))</f>
        <v>0</v>
      </c>
    </row>
    <row r="309" spans="1:15">
      <c r="A309" t="s">
        <v>899</v>
      </c>
      <c r="B309" t="s">
        <v>21922</v>
      </c>
      <c r="C309" t="s">
        <v>21587</v>
      </c>
      <c r="D309" t="s">
        <v>21592</v>
      </c>
      <c r="E309" t="s">
        <v>20768</v>
      </c>
      <c r="F309" t="s">
        <v>14512</v>
      </c>
      <c r="G309" t="s">
        <v>145</v>
      </c>
      <c r="H309" t="s">
        <v>21621</v>
      </c>
      <c r="I309">
        <v>102.47</v>
      </c>
      <c r="J309">
        <v>97</v>
      </c>
      <c r="K309" t="s">
        <v>100</v>
      </c>
      <c r="L309" t="s">
        <v>21598</v>
      </c>
      <c r="M309">
        <v>24</v>
      </c>
      <c r="N309">
        <v>0</v>
      </c>
      <c r="O309">
        <f>IF(COUNTIF($A$2:A309,A309)&gt;1,"",--(COUNTIFS(Support_Tickets!$B:$B,A309,Support_Tickets!$P:$P,"&gt;="&amp;G309,Support_Tickets!$P:$P,"&lt;="&amp;G309+90,Support_Tickets!$K:$K,"No")&gt;0))</f>
        <v>1</v>
      </c>
    </row>
    <row r="310" spans="1:15">
      <c r="A310" t="s">
        <v>2825</v>
      </c>
      <c r="B310" t="s">
        <v>21923</v>
      </c>
      <c r="C310" t="s">
        <v>21569</v>
      </c>
      <c r="D310" t="s">
        <v>21570</v>
      </c>
      <c r="E310" t="s">
        <v>20768</v>
      </c>
      <c r="F310" t="s">
        <v>14516</v>
      </c>
      <c r="G310" t="s">
        <v>983</v>
      </c>
      <c r="H310" t="s">
        <v>21588</v>
      </c>
      <c r="I310">
        <v>417.62</v>
      </c>
      <c r="K310" t="s">
        <v>100</v>
      </c>
      <c r="L310" t="s">
        <v>21603</v>
      </c>
      <c r="M310">
        <v>36</v>
      </c>
      <c r="N310">
        <v>1</v>
      </c>
      <c r="O310">
        <f>IF(COUNTIF($A$2:A310,A310)&gt;1,"",--(COUNTIFS(Support_Tickets!$B:$B,A310,Support_Tickets!$P:$P,"&gt;="&amp;G310,Support_Tickets!$P:$P,"&lt;="&amp;G310+90,Support_Tickets!$K:$K,"No")&gt;0))</f>
        <v>0</v>
      </c>
    </row>
    <row r="311" spans="1:15">
      <c r="A311" t="s">
        <v>318</v>
      </c>
      <c r="B311" t="s">
        <v>21924</v>
      </c>
      <c r="C311" t="s">
        <v>21607</v>
      </c>
      <c r="D311" t="s">
        <v>21584</v>
      </c>
      <c r="E311" t="s">
        <v>20768</v>
      </c>
      <c r="F311" t="s">
        <v>14524</v>
      </c>
      <c r="G311" t="s">
        <v>1096</v>
      </c>
      <c r="H311" t="s">
        <v>21588</v>
      </c>
      <c r="I311">
        <v>125.7</v>
      </c>
      <c r="K311" t="s">
        <v>100</v>
      </c>
      <c r="L311" t="s">
        <v>21579</v>
      </c>
      <c r="M311">
        <v>12</v>
      </c>
      <c r="N311">
        <v>1</v>
      </c>
      <c r="O311">
        <f>IF(COUNTIF($A$2:A311,A311)&gt;1,"",--(COUNTIFS(Support_Tickets!$B:$B,A311,Support_Tickets!$P:$P,"&gt;="&amp;G311,Support_Tickets!$P:$P,"&lt;="&amp;G311+90,Support_Tickets!$K:$K,"No")&gt;0))</f>
        <v>0</v>
      </c>
    </row>
    <row r="312" spans="1:15">
      <c r="A312" t="s">
        <v>5515</v>
      </c>
      <c r="B312" t="s">
        <v>21925</v>
      </c>
      <c r="C312" t="s">
        <v>21600</v>
      </c>
      <c r="D312" t="s">
        <v>21584</v>
      </c>
      <c r="E312" t="s">
        <v>20768</v>
      </c>
      <c r="F312" t="s">
        <v>14512</v>
      </c>
      <c r="G312" t="s">
        <v>1891</v>
      </c>
      <c r="H312" t="s">
        <v>21588</v>
      </c>
      <c r="I312">
        <v>589.89</v>
      </c>
      <c r="J312">
        <v>73</v>
      </c>
      <c r="K312" t="s">
        <v>100</v>
      </c>
      <c r="L312" t="s">
        <v>21575</v>
      </c>
      <c r="M312">
        <v>36</v>
      </c>
      <c r="N312">
        <v>1</v>
      </c>
      <c r="O312">
        <f>IF(COUNTIF($A$2:A312,A312)&gt;1,"",--(COUNTIFS(Support_Tickets!$B:$B,A312,Support_Tickets!$P:$P,"&gt;="&amp;G312,Support_Tickets!$P:$P,"&lt;="&amp;G312+90,Support_Tickets!$K:$K,"No")&gt;0))</f>
        <v>0</v>
      </c>
    </row>
    <row r="313" spans="1:15">
      <c r="A313" t="s">
        <v>1878</v>
      </c>
      <c r="B313" t="s">
        <v>21926</v>
      </c>
      <c r="C313" t="s">
        <v>21569</v>
      </c>
      <c r="D313" t="s">
        <v>21565</v>
      </c>
      <c r="E313" t="s">
        <v>20736</v>
      </c>
      <c r="F313" t="s">
        <v>14507</v>
      </c>
      <c r="G313" t="s">
        <v>1967</v>
      </c>
      <c r="H313" t="s">
        <v>21571</v>
      </c>
      <c r="I313">
        <v>1016.53</v>
      </c>
      <c r="K313" t="s">
        <v>73</v>
      </c>
      <c r="L313" t="s">
        <v>21590</v>
      </c>
      <c r="M313">
        <v>24</v>
      </c>
      <c r="N313">
        <v>0</v>
      </c>
      <c r="O313">
        <f>IF(COUNTIF($A$2:A313,A313)&gt;1,"",--(COUNTIFS(Support_Tickets!$B:$B,A313,Support_Tickets!$P:$P,"&gt;="&amp;G313,Support_Tickets!$P:$P,"&lt;="&amp;G313+90,Support_Tickets!$K:$K,"No")&gt;0))</f>
        <v>1</v>
      </c>
    </row>
    <row r="314" spans="1:15">
      <c r="A314" t="s">
        <v>4514</v>
      </c>
      <c r="B314" t="s">
        <v>21927</v>
      </c>
      <c r="C314" t="s">
        <v>21577</v>
      </c>
      <c r="D314" t="s">
        <v>21592</v>
      </c>
      <c r="E314" t="s">
        <v>20736</v>
      </c>
      <c r="F314" t="s">
        <v>14550</v>
      </c>
      <c r="G314" t="s">
        <v>853</v>
      </c>
      <c r="H314" t="s">
        <v>21588</v>
      </c>
      <c r="I314">
        <v>2758.57</v>
      </c>
      <c r="J314">
        <v>13</v>
      </c>
      <c r="K314" t="s">
        <v>73</v>
      </c>
      <c r="L314" t="s">
        <v>21598</v>
      </c>
      <c r="M314">
        <v>36</v>
      </c>
      <c r="N314">
        <v>1</v>
      </c>
      <c r="O314">
        <f>IF(COUNTIF($A$2:A314,A314)&gt;1,"",--(COUNTIFS(Support_Tickets!$B:$B,A314,Support_Tickets!$P:$P,"&gt;="&amp;G314,Support_Tickets!$P:$P,"&lt;="&amp;G314+90,Support_Tickets!$K:$K,"No")&gt;0))</f>
        <v>0</v>
      </c>
    </row>
    <row r="315" spans="1:15">
      <c r="A315" t="s">
        <v>2296</v>
      </c>
      <c r="B315" t="s">
        <v>21928</v>
      </c>
      <c r="C315" t="s">
        <v>21577</v>
      </c>
      <c r="D315" t="s">
        <v>21578</v>
      </c>
      <c r="E315" t="s">
        <v>20740</v>
      </c>
      <c r="F315" t="s">
        <v>14550</v>
      </c>
      <c r="G315" t="s">
        <v>2109</v>
      </c>
      <c r="H315" t="s">
        <v>21571</v>
      </c>
      <c r="I315">
        <v>17930.34</v>
      </c>
      <c r="J315">
        <v>45</v>
      </c>
      <c r="K315" t="s">
        <v>73</v>
      </c>
      <c r="L315" t="s">
        <v>21582</v>
      </c>
      <c r="M315">
        <v>36</v>
      </c>
      <c r="N315">
        <v>0</v>
      </c>
      <c r="O315">
        <f>IF(COUNTIF($A$2:A315,A315)&gt;1,"",--(COUNTIFS(Support_Tickets!$B:$B,A315,Support_Tickets!$P:$P,"&gt;="&amp;G315,Support_Tickets!$P:$P,"&lt;="&amp;G315+90,Support_Tickets!$K:$K,"No")&gt;0))</f>
        <v>0</v>
      </c>
    </row>
    <row r="316" spans="1:15">
      <c r="A316" t="s">
        <v>1244</v>
      </c>
      <c r="B316" t="s">
        <v>21929</v>
      </c>
      <c r="C316" t="s">
        <v>21587</v>
      </c>
      <c r="D316" t="s">
        <v>21584</v>
      </c>
      <c r="E316" t="s">
        <v>20768</v>
      </c>
      <c r="F316" t="s">
        <v>14550</v>
      </c>
      <c r="G316" t="s">
        <v>401</v>
      </c>
      <c r="H316" t="s">
        <v>21621</v>
      </c>
      <c r="I316">
        <v>101.11</v>
      </c>
      <c r="J316">
        <v>3</v>
      </c>
      <c r="K316" t="s">
        <v>100</v>
      </c>
      <c r="L316" t="s">
        <v>21605</v>
      </c>
      <c r="M316">
        <v>36</v>
      </c>
      <c r="N316">
        <v>0</v>
      </c>
      <c r="O316">
        <f>IF(COUNTIF($A$2:A316,A316)&gt;1,"",--(COUNTIFS(Support_Tickets!$B:$B,A316,Support_Tickets!$P:$P,"&gt;="&amp;G316,Support_Tickets!$P:$P,"&lt;="&amp;G316+90,Support_Tickets!$K:$K,"No")&gt;0))</f>
        <v>1</v>
      </c>
    </row>
    <row r="317" spans="1:15">
      <c r="A317" t="s">
        <v>2527</v>
      </c>
      <c r="B317" t="s">
        <v>21930</v>
      </c>
      <c r="C317" t="s">
        <v>21600</v>
      </c>
      <c r="D317" t="s">
        <v>21565</v>
      </c>
      <c r="E317" t="s">
        <v>20768</v>
      </c>
      <c r="F317" t="s">
        <v>14507</v>
      </c>
      <c r="G317" t="s">
        <v>1618</v>
      </c>
      <c r="H317" t="s">
        <v>21588</v>
      </c>
      <c r="I317">
        <v>107.91</v>
      </c>
      <c r="J317">
        <v>25</v>
      </c>
      <c r="K317" t="s">
        <v>100</v>
      </c>
      <c r="L317" t="s">
        <v>21585</v>
      </c>
      <c r="M317">
        <v>24</v>
      </c>
      <c r="N317">
        <v>1</v>
      </c>
      <c r="O317">
        <f>IF(COUNTIF($A$2:A317,A317)&gt;1,"",--(COUNTIFS(Support_Tickets!$B:$B,A317,Support_Tickets!$P:$P,"&gt;="&amp;G317,Support_Tickets!$P:$P,"&lt;="&amp;G317+90,Support_Tickets!$K:$K,"No")&gt;0))</f>
        <v>0</v>
      </c>
    </row>
    <row r="318" spans="1:15">
      <c r="A318" t="s">
        <v>2525</v>
      </c>
      <c r="B318" t="s">
        <v>21931</v>
      </c>
      <c r="C318" t="s">
        <v>21607</v>
      </c>
      <c r="D318" t="s">
        <v>21592</v>
      </c>
      <c r="E318" t="s">
        <v>20736</v>
      </c>
      <c r="F318" t="s">
        <v>14524</v>
      </c>
      <c r="G318" t="s">
        <v>180</v>
      </c>
      <c r="H318" t="s">
        <v>21571</v>
      </c>
      <c r="I318">
        <v>3118.07</v>
      </c>
      <c r="J318">
        <v>78</v>
      </c>
      <c r="K318" t="s">
        <v>73</v>
      </c>
      <c r="L318" t="s">
        <v>21605</v>
      </c>
      <c r="M318">
        <v>24</v>
      </c>
      <c r="N318">
        <v>0</v>
      </c>
      <c r="O318">
        <f>IF(COUNTIF($A$2:A318,A318)&gt;1,"",--(COUNTIFS(Support_Tickets!$B:$B,A318,Support_Tickets!$P:$P,"&gt;="&amp;G318,Support_Tickets!$P:$P,"&lt;="&amp;G318+90,Support_Tickets!$K:$K,"No")&gt;0))</f>
        <v>0</v>
      </c>
    </row>
    <row r="319" spans="1:15">
      <c r="A319" t="s">
        <v>8596</v>
      </c>
      <c r="B319" t="s">
        <v>21932</v>
      </c>
      <c r="C319" t="s">
        <v>21587</v>
      </c>
      <c r="D319" t="s">
        <v>21578</v>
      </c>
      <c r="E319" t="s">
        <v>20736</v>
      </c>
      <c r="F319" t="s">
        <v>14524</v>
      </c>
      <c r="G319" t="s">
        <v>1170</v>
      </c>
      <c r="H319" t="s">
        <v>21571</v>
      </c>
      <c r="I319">
        <v>2273.98</v>
      </c>
      <c r="K319" t="s">
        <v>100</v>
      </c>
      <c r="L319" t="s">
        <v>21609</v>
      </c>
      <c r="M319">
        <v>36</v>
      </c>
      <c r="N319">
        <v>0</v>
      </c>
      <c r="O319">
        <f>IF(COUNTIF($A$2:A319,A319)&gt;1,"",--(COUNTIFS(Support_Tickets!$B:$B,A319,Support_Tickets!$P:$P,"&gt;="&amp;G319,Support_Tickets!$P:$P,"&lt;="&amp;G319+90,Support_Tickets!$K:$K,"No")&gt;0))</f>
        <v>0</v>
      </c>
    </row>
    <row r="320" spans="1:15">
      <c r="A320" t="s">
        <v>2352</v>
      </c>
      <c r="B320" t="s">
        <v>21933</v>
      </c>
      <c r="C320" t="s">
        <v>21607</v>
      </c>
      <c r="D320" t="s">
        <v>21592</v>
      </c>
      <c r="E320" t="s">
        <v>20740</v>
      </c>
      <c r="F320" t="s">
        <v>14550</v>
      </c>
      <c r="G320" t="s">
        <v>2254</v>
      </c>
      <c r="H320" t="s">
        <v>21588</v>
      </c>
      <c r="I320">
        <v>4262.0600000000004</v>
      </c>
      <c r="J320">
        <v>73</v>
      </c>
      <c r="K320" t="s">
        <v>73</v>
      </c>
      <c r="L320" t="s">
        <v>21585</v>
      </c>
      <c r="M320">
        <v>12</v>
      </c>
      <c r="N320">
        <v>1</v>
      </c>
      <c r="O320">
        <f>IF(COUNTIF($A$2:A320,A320)&gt;1,"",--(COUNTIFS(Support_Tickets!$B:$B,A320,Support_Tickets!$P:$P,"&gt;="&amp;G320,Support_Tickets!$P:$P,"&lt;="&amp;G320+90,Support_Tickets!$K:$K,"No")&gt;0))</f>
        <v>1</v>
      </c>
    </row>
    <row r="321" spans="1:15">
      <c r="A321" t="s">
        <v>2657</v>
      </c>
      <c r="B321" t="s">
        <v>21934</v>
      </c>
      <c r="C321" t="s">
        <v>21569</v>
      </c>
      <c r="D321" t="s">
        <v>21592</v>
      </c>
      <c r="E321" t="s">
        <v>20768</v>
      </c>
      <c r="F321" t="s">
        <v>14516</v>
      </c>
      <c r="G321" t="s">
        <v>267</v>
      </c>
      <c r="H321" t="s">
        <v>21571</v>
      </c>
      <c r="I321">
        <v>523.98</v>
      </c>
      <c r="K321" t="s">
        <v>100</v>
      </c>
      <c r="L321" t="s">
        <v>21579</v>
      </c>
      <c r="M321">
        <v>36</v>
      </c>
      <c r="N321">
        <v>0</v>
      </c>
      <c r="O321">
        <f>IF(COUNTIF($A$2:A321,A321)&gt;1,"",--(COUNTIFS(Support_Tickets!$B:$B,A321,Support_Tickets!$P:$P,"&gt;="&amp;G321,Support_Tickets!$P:$P,"&lt;="&amp;G321+90,Support_Tickets!$K:$K,"No")&gt;0))</f>
        <v>0</v>
      </c>
    </row>
    <row r="322" spans="1:15">
      <c r="A322" t="s">
        <v>5087</v>
      </c>
      <c r="B322" t="s">
        <v>21935</v>
      </c>
      <c r="C322" t="s">
        <v>21600</v>
      </c>
      <c r="D322" t="s">
        <v>21565</v>
      </c>
      <c r="E322" t="s">
        <v>20768</v>
      </c>
      <c r="F322" t="s">
        <v>14516</v>
      </c>
      <c r="G322" t="s">
        <v>6035</v>
      </c>
      <c r="H322" t="s">
        <v>21571</v>
      </c>
      <c r="I322">
        <v>765.51</v>
      </c>
      <c r="J322">
        <v>27</v>
      </c>
      <c r="K322" t="s">
        <v>100</v>
      </c>
      <c r="L322" t="s">
        <v>21632</v>
      </c>
      <c r="M322">
        <v>24</v>
      </c>
      <c r="N322">
        <v>0</v>
      </c>
      <c r="O322">
        <f>IF(COUNTIF($A$2:A322,A322)&gt;1,"",--(COUNTIFS(Support_Tickets!$B:$B,A322,Support_Tickets!$P:$P,"&gt;="&amp;G322,Support_Tickets!$P:$P,"&lt;="&amp;G322+90,Support_Tickets!$K:$K,"No")&gt;0))</f>
        <v>0</v>
      </c>
    </row>
    <row r="323" spans="1:15">
      <c r="A323" t="s">
        <v>5154</v>
      </c>
      <c r="B323" t="s">
        <v>21936</v>
      </c>
      <c r="C323" t="s">
        <v>21574</v>
      </c>
      <c r="D323" t="s">
        <v>21565</v>
      </c>
      <c r="E323" t="s">
        <v>20768</v>
      </c>
      <c r="F323" t="s">
        <v>14516</v>
      </c>
      <c r="G323" t="s">
        <v>21937</v>
      </c>
      <c r="H323" t="s">
        <v>21571</v>
      </c>
      <c r="I323">
        <v>450.04</v>
      </c>
      <c r="J323">
        <v>24</v>
      </c>
      <c r="K323" t="s">
        <v>100</v>
      </c>
      <c r="L323" t="s">
        <v>21582</v>
      </c>
      <c r="M323">
        <v>24</v>
      </c>
      <c r="N323">
        <v>0</v>
      </c>
      <c r="O323">
        <f>IF(COUNTIF($A$2:A323,A323)&gt;1,"",--(COUNTIFS(Support_Tickets!$B:$B,A323,Support_Tickets!$P:$P,"&gt;="&amp;G323,Support_Tickets!$P:$P,"&lt;="&amp;G323+90,Support_Tickets!$K:$K,"No")&gt;0))</f>
        <v>1</v>
      </c>
    </row>
    <row r="324" spans="1:15">
      <c r="A324" t="s">
        <v>407</v>
      </c>
      <c r="B324" t="s">
        <v>21938</v>
      </c>
      <c r="C324" t="s">
        <v>21564</v>
      </c>
      <c r="D324" t="s">
        <v>21565</v>
      </c>
      <c r="E324" t="s">
        <v>20768</v>
      </c>
      <c r="F324" t="s">
        <v>14550</v>
      </c>
      <c r="G324" t="s">
        <v>1574</v>
      </c>
      <c r="H324" t="s">
        <v>21571</v>
      </c>
      <c r="I324">
        <v>125.59</v>
      </c>
      <c r="J324">
        <v>49</v>
      </c>
      <c r="K324" t="s">
        <v>100</v>
      </c>
      <c r="L324" t="s">
        <v>21595</v>
      </c>
      <c r="M324">
        <v>24</v>
      </c>
      <c r="N324">
        <v>0</v>
      </c>
      <c r="O324">
        <f>IF(COUNTIF($A$2:A324,A324)&gt;1,"",--(COUNTIFS(Support_Tickets!$B:$B,A324,Support_Tickets!$P:$P,"&gt;="&amp;G324,Support_Tickets!$P:$P,"&lt;="&amp;G324+90,Support_Tickets!$K:$K,"No")&gt;0))</f>
        <v>0</v>
      </c>
    </row>
    <row r="325" spans="1:15">
      <c r="A325" t="s">
        <v>2640</v>
      </c>
      <c r="B325" t="s">
        <v>21939</v>
      </c>
      <c r="C325" t="s">
        <v>21597</v>
      </c>
      <c r="D325" t="s">
        <v>21565</v>
      </c>
      <c r="E325" t="s">
        <v>20768</v>
      </c>
      <c r="F325" t="s">
        <v>14507</v>
      </c>
      <c r="G325" t="s">
        <v>1560</v>
      </c>
      <c r="H325" t="s">
        <v>21571</v>
      </c>
      <c r="I325">
        <v>636.33000000000004</v>
      </c>
      <c r="J325">
        <v>95</v>
      </c>
      <c r="K325" t="s">
        <v>100</v>
      </c>
      <c r="L325" t="s">
        <v>21605</v>
      </c>
      <c r="M325">
        <v>24</v>
      </c>
      <c r="N325">
        <v>0</v>
      </c>
      <c r="O325">
        <f>IF(COUNTIF($A$2:A325,A325)&gt;1,"",--(COUNTIFS(Support_Tickets!$B:$B,A325,Support_Tickets!$P:$P,"&gt;="&amp;G325,Support_Tickets!$P:$P,"&lt;="&amp;G325+90,Support_Tickets!$K:$K,"No")&gt;0))</f>
        <v>0</v>
      </c>
    </row>
    <row r="326" spans="1:15">
      <c r="A326" t="s">
        <v>5014</v>
      </c>
      <c r="B326" t="s">
        <v>21940</v>
      </c>
      <c r="C326" t="s">
        <v>21577</v>
      </c>
      <c r="D326" t="s">
        <v>21592</v>
      </c>
      <c r="E326" t="s">
        <v>20740</v>
      </c>
      <c r="F326" t="s">
        <v>14550</v>
      </c>
      <c r="G326" t="s">
        <v>68</v>
      </c>
      <c r="H326" t="s">
        <v>21588</v>
      </c>
      <c r="I326">
        <v>7817.16</v>
      </c>
      <c r="K326" t="s">
        <v>52</v>
      </c>
      <c r="L326" t="s">
        <v>21593</v>
      </c>
      <c r="M326">
        <v>36</v>
      </c>
      <c r="N326">
        <v>1</v>
      </c>
      <c r="O326">
        <f>IF(COUNTIF($A$2:A326,A326)&gt;1,"",--(COUNTIFS(Support_Tickets!$B:$B,A326,Support_Tickets!$P:$P,"&gt;="&amp;G326,Support_Tickets!$P:$P,"&lt;="&amp;G326+90,Support_Tickets!$K:$K,"No")&gt;0))</f>
        <v>0</v>
      </c>
    </row>
    <row r="327" spans="1:15">
      <c r="A327" t="s">
        <v>950</v>
      </c>
      <c r="B327" t="s">
        <v>21941</v>
      </c>
      <c r="C327" t="s">
        <v>21607</v>
      </c>
      <c r="D327" t="s">
        <v>21592</v>
      </c>
      <c r="E327" t="s">
        <v>20768</v>
      </c>
      <c r="F327" t="s">
        <v>14550</v>
      </c>
      <c r="G327" t="s">
        <v>68</v>
      </c>
      <c r="H327" t="s">
        <v>21621</v>
      </c>
      <c r="I327">
        <v>662.8</v>
      </c>
      <c r="J327">
        <v>73</v>
      </c>
      <c r="K327" t="s">
        <v>100</v>
      </c>
      <c r="L327" t="s">
        <v>21590</v>
      </c>
      <c r="M327">
        <v>36</v>
      </c>
      <c r="N327">
        <v>0</v>
      </c>
      <c r="O327">
        <f>IF(COUNTIF($A$2:A327,A327)&gt;1,"",--(COUNTIFS(Support_Tickets!$B:$B,A327,Support_Tickets!$P:$P,"&gt;="&amp;G327,Support_Tickets!$P:$P,"&lt;="&amp;G327+90,Support_Tickets!$K:$K,"No")&gt;0))</f>
        <v>1</v>
      </c>
    </row>
    <row r="328" spans="1:15">
      <c r="A328" t="s">
        <v>514</v>
      </c>
      <c r="B328" t="s">
        <v>21942</v>
      </c>
      <c r="C328" t="s">
        <v>21607</v>
      </c>
      <c r="D328" t="s">
        <v>21578</v>
      </c>
      <c r="E328" t="s">
        <v>20736</v>
      </c>
      <c r="F328" t="s">
        <v>14524</v>
      </c>
      <c r="G328" t="s">
        <v>168</v>
      </c>
      <c r="H328" t="s">
        <v>21621</v>
      </c>
      <c r="I328">
        <v>961.46</v>
      </c>
      <c r="K328" t="s">
        <v>100</v>
      </c>
      <c r="L328" t="s">
        <v>21572</v>
      </c>
      <c r="M328">
        <v>12</v>
      </c>
      <c r="N328">
        <v>0</v>
      </c>
      <c r="O328">
        <f>IF(COUNTIF($A$2:A328,A328)&gt;1,"",--(COUNTIFS(Support_Tickets!$B:$B,A328,Support_Tickets!$P:$P,"&gt;="&amp;G328,Support_Tickets!$P:$P,"&lt;="&amp;G328+90,Support_Tickets!$K:$K,"No")&gt;0))</f>
        <v>1</v>
      </c>
    </row>
    <row r="329" spans="1:15">
      <c r="A329" t="s">
        <v>1345</v>
      </c>
      <c r="B329" t="s">
        <v>21943</v>
      </c>
      <c r="C329" t="s">
        <v>21597</v>
      </c>
      <c r="D329" t="s">
        <v>21578</v>
      </c>
      <c r="E329" t="s">
        <v>20768</v>
      </c>
      <c r="F329" t="s">
        <v>14550</v>
      </c>
      <c r="G329" t="s">
        <v>845</v>
      </c>
      <c r="H329" t="s">
        <v>21566</v>
      </c>
      <c r="I329">
        <v>599.03</v>
      </c>
      <c r="K329" t="s">
        <v>100</v>
      </c>
      <c r="L329" t="s">
        <v>21575</v>
      </c>
      <c r="M329">
        <v>36</v>
      </c>
      <c r="N329">
        <v>1</v>
      </c>
      <c r="O329">
        <f>IF(COUNTIF($A$2:A329,A329)&gt;1,"",--(COUNTIFS(Support_Tickets!$B:$B,A329,Support_Tickets!$P:$P,"&gt;="&amp;G329,Support_Tickets!$P:$P,"&lt;="&amp;G329+90,Support_Tickets!$K:$K,"No")&gt;0))</f>
        <v>0</v>
      </c>
    </row>
    <row r="330" spans="1:15">
      <c r="A330" t="s">
        <v>2056</v>
      </c>
      <c r="B330" t="s">
        <v>21944</v>
      </c>
      <c r="C330" t="s">
        <v>21587</v>
      </c>
      <c r="D330" t="s">
        <v>21565</v>
      </c>
      <c r="E330" t="s">
        <v>20768</v>
      </c>
      <c r="F330" t="s">
        <v>14516</v>
      </c>
      <c r="G330" t="s">
        <v>579</v>
      </c>
      <c r="H330" t="s">
        <v>21588</v>
      </c>
      <c r="I330">
        <v>425.78</v>
      </c>
      <c r="J330">
        <v>29</v>
      </c>
      <c r="K330" t="s">
        <v>100</v>
      </c>
      <c r="L330" t="s">
        <v>21652</v>
      </c>
      <c r="M330">
        <v>24</v>
      </c>
      <c r="N330">
        <v>1</v>
      </c>
      <c r="O330">
        <f>IF(COUNTIF($A$2:A330,A330)&gt;1,"",--(COUNTIFS(Support_Tickets!$B:$B,A330,Support_Tickets!$P:$P,"&gt;="&amp;G330,Support_Tickets!$P:$P,"&lt;="&amp;G330+90,Support_Tickets!$K:$K,"No")&gt;0))</f>
        <v>0</v>
      </c>
    </row>
    <row r="331" spans="1:15">
      <c r="A331" t="s">
        <v>170</v>
      </c>
      <c r="B331" t="s">
        <v>21945</v>
      </c>
      <c r="C331" t="s">
        <v>21602</v>
      </c>
      <c r="D331" t="s">
        <v>21592</v>
      </c>
      <c r="E331" t="s">
        <v>20768</v>
      </c>
      <c r="F331" t="s">
        <v>14516</v>
      </c>
      <c r="G331" t="s">
        <v>2599</v>
      </c>
      <c r="H331" t="s">
        <v>21571</v>
      </c>
      <c r="I331">
        <v>346.01</v>
      </c>
      <c r="J331">
        <v>59</v>
      </c>
      <c r="K331" t="s">
        <v>100</v>
      </c>
      <c r="L331" t="s">
        <v>21567</v>
      </c>
      <c r="M331">
        <v>36</v>
      </c>
      <c r="N331">
        <v>0</v>
      </c>
      <c r="O331">
        <f>IF(COUNTIF($A$2:A331,A331)&gt;1,"",--(COUNTIFS(Support_Tickets!$B:$B,A331,Support_Tickets!$P:$P,"&gt;="&amp;G331,Support_Tickets!$P:$P,"&lt;="&amp;G331+90,Support_Tickets!$K:$K,"No")&gt;0))</f>
        <v>0</v>
      </c>
    </row>
    <row r="332" spans="1:15">
      <c r="A332" t="s">
        <v>2786</v>
      </c>
      <c r="B332" t="s">
        <v>21946</v>
      </c>
      <c r="C332" t="s">
        <v>21607</v>
      </c>
      <c r="D332" t="s">
        <v>21565</v>
      </c>
      <c r="E332" t="s">
        <v>20768</v>
      </c>
      <c r="F332" t="s">
        <v>14516</v>
      </c>
      <c r="G332" t="s">
        <v>4981</v>
      </c>
      <c r="H332" t="s">
        <v>21571</v>
      </c>
      <c r="I332">
        <v>489.3</v>
      </c>
      <c r="J332">
        <v>9</v>
      </c>
      <c r="K332" t="s">
        <v>100</v>
      </c>
      <c r="L332" t="s">
        <v>21572</v>
      </c>
      <c r="M332">
        <v>36</v>
      </c>
      <c r="N332">
        <v>0</v>
      </c>
      <c r="O332">
        <f>IF(COUNTIF($A$2:A332,A332)&gt;1,"",--(COUNTIFS(Support_Tickets!$B:$B,A332,Support_Tickets!$P:$P,"&gt;="&amp;G332,Support_Tickets!$P:$P,"&lt;="&amp;G332+90,Support_Tickets!$K:$K,"No")&gt;0))</f>
        <v>1</v>
      </c>
    </row>
    <row r="333" spans="1:15">
      <c r="A333" t="s">
        <v>1742</v>
      </c>
      <c r="B333" t="s">
        <v>21947</v>
      </c>
      <c r="C333" t="s">
        <v>21597</v>
      </c>
      <c r="D333" t="s">
        <v>21584</v>
      </c>
      <c r="E333" t="s">
        <v>20736</v>
      </c>
      <c r="F333" t="s">
        <v>14550</v>
      </c>
      <c r="G333" t="s">
        <v>2429</v>
      </c>
      <c r="H333" t="s">
        <v>21571</v>
      </c>
      <c r="I333">
        <v>1890.29</v>
      </c>
      <c r="J333">
        <v>88</v>
      </c>
      <c r="K333" t="s">
        <v>100</v>
      </c>
      <c r="L333" t="s">
        <v>21579</v>
      </c>
      <c r="M333">
        <v>36</v>
      </c>
      <c r="N333">
        <v>0</v>
      </c>
      <c r="O333">
        <f>IF(COUNTIF($A$2:A333,A333)&gt;1,"",--(COUNTIFS(Support_Tickets!$B:$B,A333,Support_Tickets!$P:$P,"&gt;="&amp;G333,Support_Tickets!$P:$P,"&lt;="&amp;G333+90,Support_Tickets!$K:$K,"No")&gt;0))</f>
        <v>1</v>
      </c>
    </row>
    <row r="334" spans="1:15">
      <c r="A334" t="s">
        <v>9109</v>
      </c>
      <c r="B334" t="s">
        <v>21948</v>
      </c>
      <c r="C334" t="s">
        <v>21564</v>
      </c>
      <c r="D334" t="s">
        <v>21565</v>
      </c>
      <c r="E334" t="s">
        <v>20768</v>
      </c>
      <c r="F334" t="s">
        <v>14550</v>
      </c>
      <c r="G334" t="s">
        <v>558</v>
      </c>
      <c r="H334" t="s">
        <v>21588</v>
      </c>
      <c r="I334">
        <v>424.04</v>
      </c>
      <c r="K334" t="s">
        <v>100</v>
      </c>
      <c r="L334" t="s">
        <v>21660</v>
      </c>
      <c r="M334">
        <v>24</v>
      </c>
      <c r="N334">
        <v>1</v>
      </c>
      <c r="O334">
        <f>IF(COUNTIF($A$2:A334,A334)&gt;1,"",--(COUNTIFS(Support_Tickets!$B:$B,A334,Support_Tickets!$P:$P,"&gt;="&amp;G334,Support_Tickets!$P:$P,"&lt;="&amp;G334+90,Support_Tickets!$K:$K,"No")&gt;0))</f>
        <v>1</v>
      </c>
    </row>
    <row r="335" spans="1:15">
      <c r="A335" t="s">
        <v>477</v>
      </c>
      <c r="B335" t="s">
        <v>21949</v>
      </c>
      <c r="C335" t="s">
        <v>21581</v>
      </c>
      <c r="D335" t="s">
        <v>21570</v>
      </c>
      <c r="E335" t="s">
        <v>20740</v>
      </c>
      <c r="F335" t="s">
        <v>14524</v>
      </c>
      <c r="G335" t="s">
        <v>1962</v>
      </c>
      <c r="H335" t="s">
        <v>21566</v>
      </c>
      <c r="I335">
        <v>9304.75</v>
      </c>
      <c r="J335">
        <v>63</v>
      </c>
      <c r="K335" t="s">
        <v>52</v>
      </c>
      <c r="L335" t="s">
        <v>21585</v>
      </c>
      <c r="M335">
        <v>12</v>
      </c>
      <c r="N335">
        <v>1</v>
      </c>
      <c r="O335">
        <f>IF(COUNTIF($A$2:A335,A335)&gt;1,"",--(COUNTIFS(Support_Tickets!$B:$B,A335,Support_Tickets!$P:$P,"&gt;="&amp;G335,Support_Tickets!$P:$P,"&lt;="&amp;G335+90,Support_Tickets!$K:$K,"No")&gt;0))</f>
        <v>0</v>
      </c>
    </row>
    <row r="336" spans="1:15">
      <c r="A336" t="s">
        <v>2373</v>
      </c>
      <c r="B336" t="s">
        <v>21950</v>
      </c>
      <c r="C336" t="s">
        <v>21597</v>
      </c>
      <c r="D336" t="s">
        <v>21565</v>
      </c>
      <c r="E336" t="s">
        <v>20768</v>
      </c>
      <c r="F336" t="s">
        <v>14512</v>
      </c>
      <c r="G336" t="s">
        <v>2464</v>
      </c>
      <c r="H336" t="s">
        <v>21571</v>
      </c>
      <c r="I336">
        <v>372.99</v>
      </c>
      <c r="J336">
        <v>73</v>
      </c>
      <c r="K336" t="s">
        <v>100</v>
      </c>
      <c r="L336" t="s">
        <v>21579</v>
      </c>
      <c r="M336">
        <v>24</v>
      </c>
      <c r="N336">
        <v>0</v>
      </c>
      <c r="O336">
        <f>IF(COUNTIF($A$2:A336,A336)&gt;1,"",--(COUNTIFS(Support_Tickets!$B:$B,A336,Support_Tickets!$P:$P,"&gt;="&amp;G336,Support_Tickets!$P:$P,"&lt;="&amp;G336+90,Support_Tickets!$K:$K,"No")&gt;0))</f>
        <v>0</v>
      </c>
    </row>
    <row r="337" spans="1:15">
      <c r="A337" t="s">
        <v>6487</v>
      </c>
      <c r="B337" t="s">
        <v>21951</v>
      </c>
      <c r="C337" t="s">
        <v>21577</v>
      </c>
      <c r="D337" t="s">
        <v>21578</v>
      </c>
      <c r="E337" t="s">
        <v>20768</v>
      </c>
      <c r="F337" t="s">
        <v>14507</v>
      </c>
      <c r="G337" t="s">
        <v>1130</v>
      </c>
      <c r="H337" t="s">
        <v>21588</v>
      </c>
      <c r="I337">
        <v>457.3</v>
      </c>
      <c r="J337">
        <v>16</v>
      </c>
      <c r="K337" t="s">
        <v>100</v>
      </c>
      <c r="L337" t="s">
        <v>21567</v>
      </c>
      <c r="M337">
        <v>36</v>
      </c>
      <c r="N337">
        <v>1</v>
      </c>
      <c r="O337">
        <f>IF(COUNTIF($A$2:A337,A337)&gt;1,"",--(COUNTIFS(Support_Tickets!$B:$B,A337,Support_Tickets!$P:$P,"&gt;="&amp;G337,Support_Tickets!$P:$P,"&lt;="&amp;G337+90,Support_Tickets!$K:$K,"No")&gt;0))</f>
        <v>0</v>
      </c>
    </row>
    <row r="338" spans="1:15">
      <c r="A338" t="s">
        <v>8465</v>
      </c>
      <c r="B338" t="s">
        <v>21952</v>
      </c>
      <c r="C338" t="s">
        <v>21569</v>
      </c>
      <c r="D338" t="s">
        <v>21570</v>
      </c>
      <c r="E338" t="s">
        <v>20736</v>
      </c>
      <c r="F338" t="s">
        <v>14507</v>
      </c>
      <c r="G338" t="s">
        <v>2840</v>
      </c>
      <c r="H338" t="s">
        <v>21566</v>
      </c>
      <c r="I338">
        <v>1552.77</v>
      </c>
      <c r="J338">
        <v>89</v>
      </c>
      <c r="K338" t="s">
        <v>100</v>
      </c>
      <c r="L338" t="s">
        <v>21572</v>
      </c>
      <c r="M338">
        <v>24</v>
      </c>
      <c r="N338">
        <v>1</v>
      </c>
      <c r="O338">
        <f>IF(COUNTIF($A$2:A338,A338)&gt;1,"",--(COUNTIFS(Support_Tickets!$B:$B,A338,Support_Tickets!$P:$P,"&gt;="&amp;G338,Support_Tickets!$P:$P,"&lt;="&amp;G338+90,Support_Tickets!$K:$K,"No")&gt;0))</f>
        <v>0</v>
      </c>
    </row>
    <row r="339" spans="1:15">
      <c r="A339" t="s">
        <v>261</v>
      </c>
      <c r="B339" t="s">
        <v>21953</v>
      </c>
      <c r="C339" t="s">
        <v>21607</v>
      </c>
      <c r="D339" t="s">
        <v>21584</v>
      </c>
      <c r="E339" t="s">
        <v>20768</v>
      </c>
      <c r="F339" t="s">
        <v>14512</v>
      </c>
      <c r="G339" t="s">
        <v>335</v>
      </c>
      <c r="H339" t="s">
        <v>21588</v>
      </c>
      <c r="I339">
        <v>690.33</v>
      </c>
      <c r="K339" t="s">
        <v>100</v>
      </c>
      <c r="L339" t="s">
        <v>21590</v>
      </c>
      <c r="M339">
        <v>36</v>
      </c>
      <c r="N339">
        <v>1</v>
      </c>
      <c r="O339">
        <f>IF(COUNTIF($A$2:A339,A339)&gt;1,"",--(COUNTIFS(Support_Tickets!$B:$B,A339,Support_Tickets!$P:$P,"&gt;="&amp;G339,Support_Tickets!$P:$P,"&lt;="&amp;G339+90,Support_Tickets!$K:$K,"No")&gt;0))</f>
        <v>1</v>
      </c>
    </row>
    <row r="340" spans="1:15">
      <c r="A340" t="s">
        <v>2783</v>
      </c>
      <c r="B340" t="s">
        <v>21954</v>
      </c>
      <c r="C340" t="s">
        <v>21569</v>
      </c>
      <c r="D340" t="s">
        <v>21565</v>
      </c>
      <c r="E340" t="s">
        <v>20736</v>
      </c>
      <c r="F340" t="s">
        <v>14524</v>
      </c>
      <c r="G340" t="s">
        <v>721</v>
      </c>
      <c r="H340" t="s">
        <v>21571</v>
      </c>
      <c r="I340">
        <v>2197.5500000000002</v>
      </c>
      <c r="K340" t="s">
        <v>100</v>
      </c>
      <c r="L340" t="s">
        <v>21575</v>
      </c>
      <c r="M340">
        <v>36</v>
      </c>
      <c r="N340">
        <v>0</v>
      </c>
      <c r="O340">
        <f>IF(COUNTIF($A$2:A340,A340)&gt;1,"",--(COUNTIFS(Support_Tickets!$B:$B,A340,Support_Tickets!$P:$P,"&gt;="&amp;G340,Support_Tickets!$P:$P,"&lt;="&amp;G340+90,Support_Tickets!$K:$K,"No")&gt;0))</f>
        <v>0</v>
      </c>
    </row>
    <row r="341" spans="1:15">
      <c r="A341" t="s">
        <v>3359</v>
      </c>
      <c r="B341" t="s">
        <v>21955</v>
      </c>
      <c r="C341" t="s">
        <v>21600</v>
      </c>
      <c r="D341" t="s">
        <v>21570</v>
      </c>
      <c r="E341" t="s">
        <v>20736</v>
      </c>
      <c r="F341" t="s">
        <v>14512</v>
      </c>
      <c r="G341" t="s">
        <v>1308</v>
      </c>
      <c r="H341" t="s">
        <v>21588</v>
      </c>
      <c r="I341">
        <v>2240.15</v>
      </c>
      <c r="J341">
        <v>45</v>
      </c>
      <c r="K341" t="s">
        <v>100</v>
      </c>
      <c r="L341" t="s">
        <v>21595</v>
      </c>
      <c r="M341">
        <v>36</v>
      </c>
      <c r="N341">
        <v>1</v>
      </c>
      <c r="O341">
        <f>IF(COUNTIF($A$2:A341,A341)&gt;1,"",--(COUNTIFS(Support_Tickets!$B:$B,A341,Support_Tickets!$P:$P,"&gt;="&amp;G341,Support_Tickets!$P:$P,"&lt;="&amp;G341+90,Support_Tickets!$K:$K,"No")&gt;0))</f>
        <v>0</v>
      </c>
    </row>
    <row r="342" spans="1:15">
      <c r="A342" t="s">
        <v>3616</v>
      </c>
      <c r="B342" t="s">
        <v>21956</v>
      </c>
      <c r="C342" t="s">
        <v>21574</v>
      </c>
      <c r="D342" t="s">
        <v>21570</v>
      </c>
      <c r="E342" t="s">
        <v>20768</v>
      </c>
      <c r="F342" t="s">
        <v>14507</v>
      </c>
      <c r="G342" t="s">
        <v>1554</v>
      </c>
      <c r="H342" t="s">
        <v>21588</v>
      </c>
      <c r="I342">
        <v>123.42</v>
      </c>
      <c r="J342">
        <v>4</v>
      </c>
      <c r="K342" t="s">
        <v>100</v>
      </c>
      <c r="L342" t="s">
        <v>21632</v>
      </c>
      <c r="M342">
        <v>36</v>
      </c>
      <c r="N342">
        <v>1</v>
      </c>
      <c r="O342">
        <f>IF(COUNTIF($A$2:A342,A342)&gt;1,"",--(COUNTIFS(Support_Tickets!$B:$B,A342,Support_Tickets!$P:$P,"&gt;="&amp;G342,Support_Tickets!$P:$P,"&lt;="&amp;G342+90,Support_Tickets!$K:$K,"No")&gt;0))</f>
        <v>1</v>
      </c>
    </row>
    <row r="343" spans="1:15">
      <c r="A343" t="s">
        <v>5653</v>
      </c>
      <c r="B343" t="s">
        <v>21957</v>
      </c>
      <c r="C343" t="s">
        <v>21581</v>
      </c>
      <c r="D343" t="s">
        <v>21584</v>
      </c>
      <c r="E343" t="s">
        <v>20736</v>
      </c>
      <c r="F343" t="s">
        <v>14550</v>
      </c>
      <c r="G343" t="s">
        <v>76</v>
      </c>
      <c r="H343" t="s">
        <v>21566</v>
      </c>
      <c r="I343">
        <v>2287.8000000000002</v>
      </c>
      <c r="J343">
        <v>10</v>
      </c>
      <c r="K343" t="s">
        <v>73</v>
      </c>
      <c r="L343" t="s">
        <v>21603</v>
      </c>
      <c r="M343">
        <v>24</v>
      </c>
      <c r="N343">
        <v>1</v>
      </c>
      <c r="O343">
        <f>IF(COUNTIF($A$2:A343,A343)&gt;1,"",--(COUNTIFS(Support_Tickets!$B:$B,A343,Support_Tickets!$P:$P,"&gt;="&amp;G343,Support_Tickets!$P:$P,"&lt;="&amp;G343+90,Support_Tickets!$K:$K,"No")&gt;0))</f>
        <v>0</v>
      </c>
    </row>
    <row r="344" spans="1:15">
      <c r="A344" t="s">
        <v>5423</v>
      </c>
      <c r="B344" t="s">
        <v>21958</v>
      </c>
      <c r="C344" t="s">
        <v>21581</v>
      </c>
      <c r="D344" t="s">
        <v>21570</v>
      </c>
      <c r="E344" t="s">
        <v>20740</v>
      </c>
      <c r="F344" t="s">
        <v>14550</v>
      </c>
      <c r="G344" t="s">
        <v>935</v>
      </c>
      <c r="H344" t="s">
        <v>21621</v>
      </c>
      <c r="I344">
        <v>11490.47</v>
      </c>
      <c r="J344">
        <v>1</v>
      </c>
      <c r="K344" t="s">
        <v>73</v>
      </c>
      <c r="L344" t="s">
        <v>21579</v>
      </c>
      <c r="M344">
        <v>24</v>
      </c>
      <c r="N344">
        <v>0</v>
      </c>
      <c r="O344">
        <f>IF(COUNTIF($A$2:A344,A344)&gt;1,"",--(COUNTIFS(Support_Tickets!$B:$B,A344,Support_Tickets!$P:$P,"&gt;="&amp;G344,Support_Tickets!$P:$P,"&lt;="&amp;G344+90,Support_Tickets!$K:$K,"No")&gt;0))</f>
        <v>1</v>
      </c>
    </row>
    <row r="345" spans="1:15">
      <c r="A345" t="s">
        <v>1282</v>
      </c>
      <c r="B345" t="s">
        <v>21959</v>
      </c>
      <c r="C345" t="s">
        <v>21577</v>
      </c>
      <c r="D345" t="s">
        <v>21592</v>
      </c>
      <c r="E345" t="s">
        <v>20740</v>
      </c>
      <c r="F345" t="s">
        <v>14512</v>
      </c>
      <c r="G345" t="s">
        <v>4956</v>
      </c>
      <c r="H345" t="s">
        <v>21588</v>
      </c>
      <c r="I345">
        <v>8256.99</v>
      </c>
      <c r="J345">
        <v>100</v>
      </c>
      <c r="K345" t="s">
        <v>52</v>
      </c>
      <c r="L345" t="s">
        <v>21598</v>
      </c>
      <c r="M345">
        <v>36</v>
      </c>
      <c r="N345">
        <v>1</v>
      </c>
      <c r="O345">
        <f>IF(COUNTIF($A$2:A345,A345)&gt;1,"",--(COUNTIFS(Support_Tickets!$B:$B,A345,Support_Tickets!$P:$P,"&gt;="&amp;G345,Support_Tickets!$P:$P,"&lt;="&amp;G345+90,Support_Tickets!$K:$K,"No")&gt;0))</f>
        <v>0</v>
      </c>
    </row>
    <row r="346" spans="1:15">
      <c r="A346" t="s">
        <v>1488</v>
      </c>
      <c r="B346" t="s">
        <v>21960</v>
      </c>
      <c r="C346" t="s">
        <v>21569</v>
      </c>
      <c r="D346" t="s">
        <v>21592</v>
      </c>
      <c r="E346" t="s">
        <v>20736</v>
      </c>
      <c r="F346" t="s">
        <v>14550</v>
      </c>
      <c r="G346" t="s">
        <v>2364</v>
      </c>
      <c r="H346" t="s">
        <v>21571</v>
      </c>
      <c r="I346">
        <v>2417.91</v>
      </c>
      <c r="J346">
        <v>100</v>
      </c>
      <c r="K346" t="s">
        <v>73</v>
      </c>
      <c r="L346" t="s">
        <v>21652</v>
      </c>
      <c r="M346">
        <v>24</v>
      </c>
      <c r="N346">
        <v>0</v>
      </c>
      <c r="O346">
        <f>IF(COUNTIF($A$2:A346,A346)&gt;1,"",--(COUNTIFS(Support_Tickets!$B:$B,A346,Support_Tickets!$P:$P,"&gt;="&amp;G346,Support_Tickets!$P:$P,"&lt;="&amp;G346+90,Support_Tickets!$K:$K,"No")&gt;0))</f>
        <v>0</v>
      </c>
    </row>
    <row r="347" spans="1:15">
      <c r="A347" t="s">
        <v>2561</v>
      </c>
      <c r="B347" t="s">
        <v>21961</v>
      </c>
      <c r="C347" t="s">
        <v>21569</v>
      </c>
      <c r="D347" t="s">
        <v>21565</v>
      </c>
      <c r="E347" t="s">
        <v>20768</v>
      </c>
      <c r="F347" t="s">
        <v>14550</v>
      </c>
      <c r="G347" t="s">
        <v>1959</v>
      </c>
      <c r="H347" t="s">
        <v>21566</v>
      </c>
      <c r="I347">
        <v>561.41</v>
      </c>
      <c r="J347">
        <v>47</v>
      </c>
      <c r="K347" t="s">
        <v>100</v>
      </c>
      <c r="L347" t="s">
        <v>21603</v>
      </c>
      <c r="M347">
        <v>24</v>
      </c>
      <c r="N347">
        <v>1</v>
      </c>
      <c r="O347">
        <f>IF(COUNTIF($A$2:A347,A347)&gt;1,"",--(COUNTIFS(Support_Tickets!$B:$B,A347,Support_Tickets!$P:$P,"&gt;="&amp;G347,Support_Tickets!$P:$P,"&lt;="&amp;G347+90,Support_Tickets!$K:$K,"No")&gt;0))</f>
        <v>0</v>
      </c>
    </row>
    <row r="348" spans="1:15">
      <c r="A348" t="s">
        <v>3430</v>
      </c>
      <c r="B348" t="s">
        <v>21962</v>
      </c>
      <c r="C348" t="s">
        <v>21607</v>
      </c>
      <c r="D348" t="s">
        <v>21565</v>
      </c>
      <c r="E348" t="s">
        <v>20768</v>
      </c>
      <c r="F348" t="s">
        <v>14507</v>
      </c>
      <c r="G348" t="s">
        <v>1052</v>
      </c>
      <c r="H348" t="s">
        <v>21588</v>
      </c>
      <c r="I348">
        <v>675.21</v>
      </c>
      <c r="J348">
        <v>63</v>
      </c>
      <c r="K348" t="s">
        <v>100</v>
      </c>
      <c r="L348" t="s">
        <v>21572</v>
      </c>
      <c r="M348">
        <v>12</v>
      </c>
      <c r="N348">
        <v>1</v>
      </c>
      <c r="O348">
        <f>IF(COUNTIF($A$2:A348,A348)&gt;1,"",--(COUNTIFS(Support_Tickets!$B:$B,A348,Support_Tickets!$P:$P,"&gt;="&amp;G348,Support_Tickets!$P:$P,"&lt;="&amp;G348+90,Support_Tickets!$K:$K,"No")&gt;0))</f>
        <v>0</v>
      </c>
    </row>
    <row r="349" spans="1:15">
      <c r="A349" t="s">
        <v>8996</v>
      </c>
      <c r="B349" t="s">
        <v>21963</v>
      </c>
      <c r="C349" t="s">
        <v>21564</v>
      </c>
      <c r="D349" t="s">
        <v>21584</v>
      </c>
      <c r="E349" t="s">
        <v>20736</v>
      </c>
      <c r="F349" t="s">
        <v>14550</v>
      </c>
      <c r="G349" t="s">
        <v>81</v>
      </c>
      <c r="H349" t="s">
        <v>21571</v>
      </c>
      <c r="I349">
        <v>1646.07</v>
      </c>
      <c r="K349" t="s">
        <v>100</v>
      </c>
      <c r="L349" t="s">
        <v>21572</v>
      </c>
      <c r="M349">
        <v>24</v>
      </c>
      <c r="N349">
        <v>0</v>
      </c>
      <c r="O349">
        <f>IF(COUNTIF($A$2:A349,A349)&gt;1,"",--(COUNTIFS(Support_Tickets!$B:$B,A349,Support_Tickets!$P:$P,"&gt;="&amp;G349,Support_Tickets!$P:$P,"&lt;="&amp;G349+90,Support_Tickets!$K:$K,"No")&gt;0))</f>
        <v>0</v>
      </c>
    </row>
    <row r="350" spans="1:15">
      <c r="A350" t="s">
        <v>5461</v>
      </c>
      <c r="B350" t="s">
        <v>21964</v>
      </c>
      <c r="C350" t="s">
        <v>21607</v>
      </c>
      <c r="D350" t="s">
        <v>21584</v>
      </c>
      <c r="E350" t="s">
        <v>20736</v>
      </c>
      <c r="F350" t="s">
        <v>14516</v>
      </c>
      <c r="G350" t="s">
        <v>7359</v>
      </c>
      <c r="H350" t="s">
        <v>21571</v>
      </c>
      <c r="I350">
        <v>1264.48</v>
      </c>
      <c r="K350" t="s">
        <v>100</v>
      </c>
      <c r="L350" t="s">
        <v>21572</v>
      </c>
      <c r="M350">
        <v>36</v>
      </c>
      <c r="N350">
        <v>0</v>
      </c>
      <c r="O350">
        <f>IF(COUNTIF($A$2:A350,A350)&gt;1,"",--(COUNTIFS(Support_Tickets!$B:$B,A350,Support_Tickets!$P:$P,"&gt;="&amp;G350,Support_Tickets!$P:$P,"&lt;="&amp;G350+90,Support_Tickets!$K:$K,"No")&gt;0))</f>
        <v>0</v>
      </c>
    </row>
    <row r="351" spans="1:15">
      <c r="A351" t="s">
        <v>980</v>
      </c>
      <c r="B351" t="s">
        <v>21965</v>
      </c>
      <c r="C351" t="s">
        <v>21607</v>
      </c>
      <c r="D351" t="s">
        <v>21565</v>
      </c>
      <c r="E351" t="s">
        <v>20736</v>
      </c>
      <c r="F351" t="s">
        <v>14524</v>
      </c>
      <c r="G351" t="s">
        <v>140</v>
      </c>
      <c r="H351" t="s">
        <v>21571</v>
      </c>
      <c r="I351">
        <v>3501.57</v>
      </c>
      <c r="J351">
        <v>78</v>
      </c>
      <c r="K351" t="s">
        <v>100</v>
      </c>
      <c r="L351" t="s">
        <v>21579</v>
      </c>
      <c r="M351">
        <v>24</v>
      </c>
      <c r="N351">
        <v>0</v>
      </c>
      <c r="O351">
        <f>IF(COUNTIF($A$2:A351,A351)&gt;1,"",--(COUNTIFS(Support_Tickets!$B:$B,A351,Support_Tickets!$P:$P,"&gt;="&amp;G351,Support_Tickets!$P:$P,"&lt;="&amp;G351+90,Support_Tickets!$K:$K,"No")&gt;0))</f>
        <v>0</v>
      </c>
    </row>
    <row r="352" spans="1:15">
      <c r="A352" t="s">
        <v>1652</v>
      </c>
      <c r="B352" t="s">
        <v>21966</v>
      </c>
      <c r="C352" t="s">
        <v>21581</v>
      </c>
      <c r="D352" t="s">
        <v>21592</v>
      </c>
      <c r="E352" t="s">
        <v>20768</v>
      </c>
      <c r="F352" t="s">
        <v>14550</v>
      </c>
      <c r="G352" t="s">
        <v>9550</v>
      </c>
      <c r="H352" t="s">
        <v>21588</v>
      </c>
      <c r="I352">
        <v>269.26</v>
      </c>
      <c r="J352">
        <v>86</v>
      </c>
      <c r="K352" t="s">
        <v>100</v>
      </c>
      <c r="L352" t="s">
        <v>21582</v>
      </c>
      <c r="M352">
        <v>24</v>
      </c>
      <c r="N352">
        <v>1</v>
      </c>
      <c r="O352">
        <f>IF(COUNTIF($A$2:A352,A352)&gt;1,"",--(COUNTIFS(Support_Tickets!$B:$B,A352,Support_Tickets!$P:$P,"&gt;="&amp;G352,Support_Tickets!$P:$P,"&lt;="&amp;G352+90,Support_Tickets!$K:$K,"No")&gt;0))</f>
        <v>1</v>
      </c>
    </row>
    <row r="353" spans="1:15">
      <c r="A353" t="s">
        <v>9078</v>
      </c>
      <c r="B353" t="s">
        <v>21967</v>
      </c>
      <c r="C353" t="s">
        <v>21564</v>
      </c>
      <c r="D353" t="s">
        <v>21592</v>
      </c>
      <c r="E353" t="s">
        <v>20736</v>
      </c>
      <c r="F353" t="s">
        <v>14550</v>
      </c>
      <c r="G353" t="s">
        <v>690</v>
      </c>
      <c r="H353" t="s">
        <v>21566</v>
      </c>
      <c r="I353">
        <v>838.28</v>
      </c>
      <c r="J353">
        <v>12</v>
      </c>
      <c r="K353" t="s">
        <v>100</v>
      </c>
      <c r="L353" t="s">
        <v>21567</v>
      </c>
      <c r="M353">
        <v>12</v>
      </c>
      <c r="N353">
        <v>1</v>
      </c>
      <c r="O353">
        <f>IF(COUNTIF($A$2:A353,A353)&gt;1,"",--(COUNTIFS(Support_Tickets!$B:$B,A353,Support_Tickets!$P:$P,"&gt;="&amp;G353,Support_Tickets!$P:$P,"&lt;="&amp;G353+90,Support_Tickets!$K:$K,"No")&gt;0))</f>
        <v>1</v>
      </c>
    </row>
    <row r="354" spans="1:15">
      <c r="A354" t="s">
        <v>2634</v>
      </c>
      <c r="B354" t="s">
        <v>21968</v>
      </c>
      <c r="C354" t="s">
        <v>21577</v>
      </c>
      <c r="D354" t="s">
        <v>21584</v>
      </c>
      <c r="E354" t="s">
        <v>20768</v>
      </c>
      <c r="F354" t="s">
        <v>14524</v>
      </c>
      <c r="G354" t="s">
        <v>6623</v>
      </c>
      <c r="H354" t="s">
        <v>21571</v>
      </c>
      <c r="I354">
        <v>515.9</v>
      </c>
      <c r="J354">
        <v>27</v>
      </c>
      <c r="K354" t="s">
        <v>100</v>
      </c>
      <c r="L354" t="s">
        <v>21632</v>
      </c>
      <c r="M354">
        <v>12</v>
      </c>
      <c r="N354">
        <v>0</v>
      </c>
      <c r="O354">
        <f>IF(COUNTIF($A$2:A354,A354)&gt;1,"",--(COUNTIFS(Support_Tickets!$B:$B,A354,Support_Tickets!$P:$P,"&gt;="&amp;G354,Support_Tickets!$P:$P,"&lt;="&amp;G354+90,Support_Tickets!$K:$K,"No")&gt;0))</f>
        <v>0</v>
      </c>
    </row>
    <row r="355" spans="1:15">
      <c r="A355" t="s">
        <v>4546</v>
      </c>
      <c r="B355" t="s">
        <v>21969</v>
      </c>
      <c r="C355" t="s">
        <v>21564</v>
      </c>
      <c r="D355" t="s">
        <v>21578</v>
      </c>
      <c r="E355" t="s">
        <v>20740</v>
      </c>
      <c r="F355" t="s">
        <v>14550</v>
      </c>
      <c r="G355" t="s">
        <v>10423</v>
      </c>
      <c r="H355" t="s">
        <v>21621</v>
      </c>
      <c r="I355">
        <v>13739.15</v>
      </c>
      <c r="J355">
        <v>32</v>
      </c>
      <c r="K355" t="s">
        <v>52</v>
      </c>
      <c r="L355" t="s">
        <v>21575</v>
      </c>
      <c r="M355">
        <v>24</v>
      </c>
      <c r="N355">
        <v>0</v>
      </c>
      <c r="O355">
        <f>IF(COUNTIF($A$2:A355,A355)&gt;1,"",--(COUNTIFS(Support_Tickets!$B:$B,A355,Support_Tickets!$P:$P,"&gt;="&amp;G355,Support_Tickets!$P:$P,"&lt;="&amp;G355+90,Support_Tickets!$K:$K,"No")&gt;0))</f>
        <v>0</v>
      </c>
    </row>
    <row r="356" spans="1:15">
      <c r="A356" t="s">
        <v>2777</v>
      </c>
      <c r="B356" t="s">
        <v>21970</v>
      </c>
      <c r="C356" t="s">
        <v>21602</v>
      </c>
      <c r="D356" t="s">
        <v>21592</v>
      </c>
      <c r="E356" t="s">
        <v>20768</v>
      </c>
      <c r="F356" t="s">
        <v>14512</v>
      </c>
      <c r="G356" t="s">
        <v>12767</v>
      </c>
      <c r="H356" t="s">
        <v>21566</v>
      </c>
      <c r="I356">
        <v>367.96</v>
      </c>
      <c r="J356">
        <v>42</v>
      </c>
      <c r="K356" t="s">
        <v>100</v>
      </c>
      <c r="L356" t="s">
        <v>21652</v>
      </c>
      <c r="M356">
        <v>12</v>
      </c>
      <c r="N356">
        <v>1</v>
      </c>
      <c r="O356">
        <f>IF(COUNTIF($A$2:A356,A356)&gt;1,"",--(COUNTIFS(Support_Tickets!$B:$B,A356,Support_Tickets!$P:$P,"&gt;="&amp;G356,Support_Tickets!$P:$P,"&lt;="&amp;G356+90,Support_Tickets!$K:$K,"No")&gt;0))</f>
        <v>0</v>
      </c>
    </row>
    <row r="357" spans="1:15">
      <c r="A357" t="s">
        <v>2242</v>
      </c>
      <c r="B357" t="s">
        <v>21971</v>
      </c>
      <c r="C357" t="s">
        <v>21587</v>
      </c>
      <c r="D357" t="s">
        <v>21584</v>
      </c>
      <c r="E357" t="s">
        <v>20740</v>
      </c>
      <c r="F357" t="s">
        <v>14550</v>
      </c>
      <c r="G357" t="s">
        <v>1376</v>
      </c>
      <c r="H357" t="s">
        <v>21571</v>
      </c>
      <c r="I357">
        <v>6014.22</v>
      </c>
      <c r="J357">
        <v>98</v>
      </c>
      <c r="K357" t="s">
        <v>52</v>
      </c>
      <c r="L357" t="s">
        <v>21575</v>
      </c>
      <c r="M357">
        <v>36</v>
      </c>
      <c r="N357">
        <v>0</v>
      </c>
      <c r="O357">
        <f>IF(COUNTIF($A$2:A357,A357)&gt;1,"",--(COUNTIFS(Support_Tickets!$B:$B,A357,Support_Tickets!$P:$P,"&gt;="&amp;G357,Support_Tickets!$P:$P,"&lt;="&amp;G357+90,Support_Tickets!$K:$K,"No")&gt;0))</f>
        <v>0</v>
      </c>
    </row>
    <row r="358" spans="1:15">
      <c r="A358" t="s">
        <v>2703</v>
      </c>
      <c r="B358" t="s">
        <v>21972</v>
      </c>
      <c r="C358" t="s">
        <v>21569</v>
      </c>
      <c r="D358" t="s">
        <v>21565</v>
      </c>
      <c r="E358" t="s">
        <v>20768</v>
      </c>
      <c r="F358" t="s">
        <v>14524</v>
      </c>
      <c r="G358" t="s">
        <v>2170</v>
      </c>
      <c r="H358" t="s">
        <v>21566</v>
      </c>
      <c r="I358">
        <v>113.14</v>
      </c>
      <c r="J358">
        <v>63</v>
      </c>
      <c r="K358" t="s">
        <v>100</v>
      </c>
      <c r="L358" t="s">
        <v>21627</v>
      </c>
      <c r="M358">
        <v>36</v>
      </c>
      <c r="N358">
        <v>1</v>
      </c>
      <c r="O358">
        <f>IF(COUNTIF($A$2:A358,A358)&gt;1,"",--(COUNTIFS(Support_Tickets!$B:$B,A358,Support_Tickets!$P:$P,"&gt;="&amp;G358,Support_Tickets!$P:$P,"&lt;="&amp;G358+90,Support_Tickets!$K:$K,"No")&gt;0))</f>
        <v>0</v>
      </c>
    </row>
    <row r="359" spans="1:15">
      <c r="A359" t="s">
        <v>2394</v>
      </c>
      <c r="B359" t="s">
        <v>21973</v>
      </c>
      <c r="C359" t="s">
        <v>21564</v>
      </c>
      <c r="D359" t="s">
        <v>21592</v>
      </c>
      <c r="E359" t="s">
        <v>20736</v>
      </c>
      <c r="F359" t="s">
        <v>14516</v>
      </c>
      <c r="G359" t="s">
        <v>21843</v>
      </c>
      <c r="H359" t="s">
        <v>21588</v>
      </c>
      <c r="I359">
        <v>3267.17</v>
      </c>
      <c r="K359" t="s">
        <v>73</v>
      </c>
      <c r="L359" t="s">
        <v>21593</v>
      </c>
      <c r="M359">
        <v>12</v>
      </c>
      <c r="N359">
        <v>1</v>
      </c>
      <c r="O359">
        <f>IF(COUNTIF($A$2:A359,A359)&gt;1,"",--(COUNTIFS(Support_Tickets!$B:$B,A359,Support_Tickets!$P:$P,"&gt;="&amp;G359,Support_Tickets!$P:$P,"&lt;="&amp;G359+90,Support_Tickets!$K:$K,"No")&gt;0))</f>
        <v>1</v>
      </c>
    </row>
    <row r="360" spans="1:15">
      <c r="A360" t="s">
        <v>11064</v>
      </c>
      <c r="B360" t="s">
        <v>21974</v>
      </c>
      <c r="C360" t="s">
        <v>21587</v>
      </c>
      <c r="D360" t="s">
        <v>21565</v>
      </c>
      <c r="E360" t="s">
        <v>20740</v>
      </c>
      <c r="F360" t="s">
        <v>14550</v>
      </c>
      <c r="G360" t="s">
        <v>914</v>
      </c>
      <c r="H360" t="s">
        <v>21571</v>
      </c>
      <c r="I360">
        <v>13545.7</v>
      </c>
      <c r="K360" t="s">
        <v>52</v>
      </c>
      <c r="L360" t="s">
        <v>21567</v>
      </c>
      <c r="M360">
        <v>36</v>
      </c>
      <c r="N360">
        <v>0</v>
      </c>
      <c r="O360">
        <f>IF(COUNTIF($A$2:A360,A360)&gt;1,"",--(COUNTIFS(Support_Tickets!$B:$B,A360,Support_Tickets!$P:$P,"&gt;="&amp;G360,Support_Tickets!$P:$P,"&lt;="&amp;G360+90,Support_Tickets!$K:$K,"No")&gt;0))</f>
        <v>0</v>
      </c>
    </row>
    <row r="361" spans="1:15">
      <c r="A361" t="s">
        <v>4839</v>
      </c>
      <c r="B361" t="s">
        <v>21975</v>
      </c>
      <c r="C361" t="s">
        <v>21602</v>
      </c>
      <c r="D361" t="s">
        <v>21565</v>
      </c>
      <c r="E361" t="s">
        <v>20736</v>
      </c>
      <c r="F361" t="s">
        <v>14516</v>
      </c>
      <c r="G361" t="s">
        <v>886</v>
      </c>
      <c r="H361" t="s">
        <v>21588</v>
      </c>
      <c r="I361">
        <v>1365.18</v>
      </c>
      <c r="J361">
        <v>5</v>
      </c>
      <c r="K361" t="s">
        <v>73</v>
      </c>
      <c r="L361" t="s">
        <v>21590</v>
      </c>
      <c r="M361">
        <v>36</v>
      </c>
      <c r="N361">
        <v>1</v>
      </c>
      <c r="O361">
        <f>IF(COUNTIF($A$2:A361,A361)&gt;1,"",--(COUNTIFS(Support_Tickets!$B:$B,A361,Support_Tickets!$P:$P,"&gt;="&amp;G361,Support_Tickets!$P:$P,"&lt;="&amp;G361+90,Support_Tickets!$K:$K,"No")&gt;0))</f>
        <v>0</v>
      </c>
    </row>
    <row r="362" spans="1:15">
      <c r="A362" t="s">
        <v>5321</v>
      </c>
      <c r="B362" t="s">
        <v>21976</v>
      </c>
      <c r="C362" t="s">
        <v>21581</v>
      </c>
      <c r="D362" t="s">
        <v>21592</v>
      </c>
      <c r="E362" t="s">
        <v>20768</v>
      </c>
      <c r="F362" t="s">
        <v>14516</v>
      </c>
      <c r="G362" t="s">
        <v>1052</v>
      </c>
      <c r="H362" t="s">
        <v>21571</v>
      </c>
      <c r="I362">
        <v>232.63</v>
      </c>
      <c r="K362" t="s">
        <v>100</v>
      </c>
      <c r="L362" t="s">
        <v>21598</v>
      </c>
      <c r="M362">
        <v>24</v>
      </c>
      <c r="N362">
        <v>0</v>
      </c>
      <c r="O362">
        <f>IF(COUNTIF($A$2:A362,A362)&gt;1,"",--(COUNTIFS(Support_Tickets!$B:$B,A362,Support_Tickets!$P:$P,"&gt;="&amp;G362,Support_Tickets!$P:$P,"&lt;="&amp;G362+90,Support_Tickets!$K:$K,"No")&gt;0))</f>
        <v>0</v>
      </c>
    </row>
    <row r="363" spans="1:15">
      <c r="A363" t="s">
        <v>4320</v>
      </c>
      <c r="B363" t="s">
        <v>21977</v>
      </c>
      <c r="C363" t="s">
        <v>21607</v>
      </c>
      <c r="D363" t="s">
        <v>21592</v>
      </c>
      <c r="E363" t="s">
        <v>20736</v>
      </c>
      <c r="F363" t="s">
        <v>14516</v>
      </c>
      <c r="G363" t="s">
        <v>6181</v>
      </c>
      <c r="H363" t="s">
        <v>21566</v>
      </c>
      <c r="I363">
        <v>3893.04</v>
      </c>
      <c r="K363" t="s">
        <v>73</v>
      </c>
      <c r="L363" t="s">
        <v>21579</v>
      </c>
      <c r="M363">
        <v>36</v>
      </c>
      <c r="N363">
        <v>1</v>
      </c>
      <c r="O363">
        <f>IF(COUNTIF($A$2:A363,A363)&gt;1,"",--(COUNTIFS(Support_Tickets!$B:$B,A363,Support_Tickets!$P:$P,"&gt;="&amp;G363,Support_Tickets!$P:$P,"&lt;="&amp;G363+90,Support_Tickets!$K:$K,"No")&gt;0))</f>
        <v>0</v>
      </c>
    </row>
    <row r="364" spans="1:15">
      <c r="A364" t="s">
        <v>6252</v>
      </c>
      <c r="B364" t="s">
        <v>21978</v>
      </c>
      <c r="C364" t="s">
        <v>21581</v>
      </c>
      <c r="D364" t="s">
        <v>21584</v>
      </c>
      <c r="E364" t="s">
        <v>20736</v>
      </c>
      <c r="F364" t="s">
        <v>14550</v>
      </c>
      <c r="G364" t="s">
        <v>1373</v>
      </c>
      <c r="H364" t="s">
        <v>21621</v>
      </c>
      <c r="I364">
        <v>2517</v>
      </c>
      <c r="J364">
        <v>94</v>
      </c>
      <c r="K364" t="s">
        <v>73</v>
      </c>
      <c r="L364" t="s">
        <v>21627</v>
      </c>
      <c r="M364">
        <v>36</v>
      </c>
      <c r="N364">
        <v>0</v>
      </c>
      <c r="O364">
        <f>IF(COUNTIF($A$2:A364,A364)&gt;1,"",--(COUNTIFS(Support_Tickets!$B:$B,A364,Support_Tickets!$P:$P,"&gt;="&amp;G364,Support_Tickets!$P:$P,"&lt;="&amp;G364+90,Support_Tickets!$K:$K,"No")&gt;0))</f>
        <v>0</v>
      </c>
    </row>
    <row r="365" spans="1:15">
      <c r="A365" t="s">
        <v>556</v>
      </c>
      <c r="B365" t="s">
        <v>21979</v>
      </c>
      <c r="C365" t="s">
        <v>21569</v>
      </c>
      <c r="D365" t="s">
        <v>21578</v>
      </c>
      <c r="E365" t="s">
        <v>20736</v>
      </c>
      <c r="F365" t="s">
        <v>14550</v>
      </c>
      <c r="G365" t="s">
        <v>880</v>
      </c>
      <c r="H365" t="s">
        <v>21588</v>
      </c>
      <c r="I365">
        <v>845.97</v>
      </c>
      <c r="K365" t="s">
        <v>100</v>
      </c>
      <c r="L365" t="s">
        <v>21632</v>
      </c>
      <c r="M365">
        <v>24</v>
      </c>
      <c r="N365">
        <v>1</v>
      </c>
      <c r="O365">
        <f>IF(COUNTIF($A$2:A365,A365)&gt;1,"",--(COUNTIFS(Support_Tickets!$B:$B,A365,Support_Tickets!$P:$P,"&gt;="&amp;G365,Support_Tickets!$P:$P,"&lt;="&amp;G365+90,Support_Tickets!$K:$K,"No")&gt;0))</f>
        <v>1</v>
      </c>
    </row>
    <row r="366" spans="1:15">
      <c r="A366" t="s">
        <v>1070</v>
      </c>
      <c r="B366" t="s">
        <v>21980</v>
      </c>
      <c r="C366" t="s">
        <v>21597</v>
      </c>
      <c r="D366" t="s">
        <v>21565</v>
      </c>
      <c r="E366" t="s">
        <v>20736</v>
      </c>
      <c r="F366" t="s">
        <v>14524</v>
      </c>
      <c r="G366" t="s">
        <v>180</v>
      </c>
      <c r="H366" t="s">
        <v>21566</v>
      </c>
      <c r="I366">
        <v>1505.83</v>
      </c>
      <c r="J366">
        <v>25</v>
      </c>
      <c r="K366" t="s">
        <v>100</v>
      </c>
      <c r="L366" t="s">
        <v>21579</v>
      </c>
      <c r="M366">
        <v>12</v>
      </c>
      <c r="N366">
        <v>1</v>
      </c>
      <c r="O366">
        <f>IF(COUNTIF($A$2:A366,A366)&gt;1,"",--(COUNTIFS(Support_Tickets!$B:$B,A366,Support_Tickets!$P:$P,"&gt;="&amp;G366,Support_Tickets!$P:$P,"&lt;="&amp;G366+90,Support_Tickets!$K:$K,"No")&gt;0))</f>
        <v>0</v>
      </c>
    </row>
    <row r="367" spans="1:15">
      <c r="A367" t="s">
        <v>7918</v>
      </c>
      <c r="B367" t="s">
        <v>21981</v>
      </c>
      <c r="C367" t="s">
        <v>21597</v>
      </c>
      <c r="D367" t="s">
        <v>21570</v>
      </c>
      <c r="E367" t="s">
        <v>20736</v>
      </c>
      <c r="F367" t="s">
        <v>14512</v>
      </c>
      <c r="G367" t="s">
        <v>188</v>
      </c>
      <c r="H367" t="s">
        <v>21566</v>
      </c>
      <c r="I367">
        <v>3245.53</v>
      </c>
      <c r="J367">
        <v>75</v>
      </c>
      <c r="K367" t="s">
        <v>73</v>
      </c>
      <c r="L367" t="s">
        <v>21632</v>
      </c>
      <c r="M367">
        <v>24</v>
      </c>
      <c r="N367">
        <v>1</v>
      </c>
      <c r="O367">
        <f>IF(COUNTIF($A$2:A367,A367)&gt;1,"",--(COUNTIFS(Support_Tickets!$B:$B,A367,Support_Tickets!$P:$P,"&gt;="&amp;G367,Support_Tickets!$P:$P,"&lt;="&amp;G367+90,Support_Tickets!$K:$K,"No")&gt;0))</f>
        <v>0</v>
      </c>
    </row>
    <row r="368" spans="1:15">
      <c r="A368" t="s">
        <v>2274</v>
      </c>
      <c r="B368" t="s">
        <v>21982</v>
      </c>
      <c r="C368" t="s">
        <v>21600</v>
      </c>
      <c r="D368" t="s">
        <v>21584</v>
      </c>
      <c r="E368" t="s">
        <v>20736</v>
      </c>
      <c r="F368" t="s">
        <v>14507</v>
      </c>
      <c r="G368" t="s">
        <v>2864</v>
      </c>
      <c r="H368" t="s">
        <v>21571</v>
      </c>
      <c r="I368">
        <v>2662.35</v>
      </c>
      <c r="K368" t="s">
        <v>100</v>
      </c>
      <c r="L368" t="s">
        <v>21660</v>
      </c>
      <c r="M368">
        <v>12</v>
      </c>
      <c r="N368">
        <v>0</v>
      </c>
      <c r="O368">
        <f>IF(COUNTIF($A$2:A368,A368)&gt;1,"",--(COUNTIFS(Support_Tickets!$B:$B,A368,Support_Tickets!$P:$P,"&gt;="&amp;G368,Support_Tickets!$P:$P,"&lt;="&amp;G368+90,Support_Tickets!$K:$K,"No")&gt;0))</f>
        <v>0</v>
      </c>
    </row>
    <row r="369" spans="1:15">
      <c r="A369" t="s">
        <v>154</v>
      </c>
      <c r="B369" t="s">
        <v>21983</v>
      </c>
      <c r="C369" t="s">
        <v>21581</v>
      </c>
      <c r="D369" t="s">
        <v>21565</v>
      </c>
      <c r="E369" t="s">
        <v>20768</v>
      </c>
      <c r="F369" t="s">
        <v>14524</v>
      </c>
      <c r="G369" t="s">
        <v>2475</v>
      </c>
      <c r="H369" t="s">
        <v>21588</v>
      </c>
      <c r="I369">
        <v>515.61</v>
      </c>
      <c r="J369">
        <v>36</v>
      </c>
      <c r="K369" t="s">
        <v>100</v>
      </c>
      <c r="L369" t="s">
        <v>21612</v>
      </c>
      <c r="M369">
        <v>12</v>
      </c>
      <c r="N369">
        <v>1</v>
      </c>
      <c r="O369">
        <f>IF(COUNTIF($A$2:A369,A369)&gt;1,"",--(COUNTIFS(Support_Tickets!$B:$B,A369,Support_Tickets!$P:$P,"&gt;="&amp;G369,Support_Tickets!$P:$P,"&lt;="&amp;G369+90,Support_Tickets!$K:$K,"No")&gt;0))</f>
        <v>0</v>
      </c>
    </row>
    <row r="370" spans="1:15">
      <c r="A370" t="s">
        <v>1083</v>
      </c>
      <c r="B370" t="s">
        <v>21984</v>
      </c>
      <c r="C370" t="s">
        <v>21577</v>
      </c>
      <c r="D370" t="s">
        <v>21570</v>
      </c>
      <c r="E370" t="s">
        <v>20740</v>
      </c>
      <c r="F370" t="s">
        <v>14516</v>
      </c>
      <c r="G370" t="s">
        <v>907</v>
      </c>
      <c r="H370" t="s">
        <v>21571</v>
      </c>
      <c r="I370">
        <v>13683.43</v>
      </c>
      <c r="J370">
        <v>76</v>
      </c>
      <c r="K370" t="s">
        <v>73</v>
      </c>
      <c r="L370" t="s">
        <v>21585</v>
      </c>
      <c r="M370">
        <v>36</v>
      </c>
      <c r="N370">
        <v>0</v>
      </c>
      <c r="O370">
        <f>IF(COUNTIF($A$2:A370,A370)&gt;1,"",--(COUNTIFS(Support_Tickets!$B:$B,A370,Support_Tickets!$P:$P,"&gt;="&amp;G370,Support_Tickets!$P:$P,"&lt;="&amp;G370+90,Support_Tickets!$K:$K,"No")&gt;0))</f>
        <v>0</v>
      </c>
    </row>
    <row r="371" spans="1:15">
      <c r="A371" t="s">
        <v>4131</v>
      </c>
      <c r="B371" t="s">
        <v>21985</v>
      </c>
      <c r="C371" t="s">
        <v>21577</v>
      </c>
      <c r="D371" t="s">
        <v>21592</v>
      </c>
      <c r="E371" t="s">
        <v>20768</v>
      </c>
      <c r="F371" t="s">
        <v>14516</v>
      </c>
      <c r="G371" t="s">
        <v>714</v>
      </c>
      <c r="H371" t="s">
        <v>21571</v>
      </c>
      <c r="I371">
        <v>790.62</v>
      </c>
      <c r="J371">
        <v>12</v>
      </c>
      <c r="K371" t="s">
        <v>100</v>
      </c>
      <c r="L371" t="s">
        <v>21575</v>
      </c>
      <c r="M371">
        <v>36</v>
      </c>
      <c r="N371">
        <v>0</v>
      </c>
      <c r="O371">
        <f>IF(COUNTIF($A$2:A371,A371)&gt;1,"",--(COUNTIFS(Support_Tickets!$B:$B,A371,Support_Tickets!$P:$P,"&gt;="&amp;G371,Support_Tickets!$P:$P,"&lt;="&amp;G371+90,Support_Tickets!$K:$K,"No")&gt;0))</f>
        <v>0</v>
      </c>
    </row>
    <row r="372" spans="1:15">
      <c r="A372" t="s">
        <v>6849</v>
      </c>
      <c r="B372" t="s">
        <v>21986</v>
      </c>
      <c r="C372" t="s">
        <v>21577</v>
      </c>
      <c r="D372" t="s">
        <v>21565</v>
      </c>
      <c r="E372" t="s">
        <v>20736</v>
      </c>
      <c r="F372" t="s">
        <v>14512</v>
      </c>
      <c r="G372" t="s">
        <v>3050</v>
      </c>
      <c r="H372" t="s">
        <v>21588</v>
      </c>
      <c r="I372">
        <v>3899.44</v>
      </c>
      <c r="J372">
        <v>60</v>
      </c>
      <c r="K372" t="s">
        <v>73</v>
      </c>
      <c r="L372" t="s">
        <v>21627</v>
      </c>
      <c r="M372">
        <v>12</v>
      </c>
      <c r="N372">
        <v>1</v>
      </c>
      <c r="O372">
        <f>IF(COUNTIF($A$2:A372,A372)&gt;1,"",--(COUNTIFS(Support_Tickets!$B:$B,A372,Support_Tickets!$P:$P,"&gt;="&amp;G372,Support_Tickets!$P:$P,"&lt;="&amp;G372+90,Support_Tickets!$K:$K,"No")&gt;0))</f>
        <v>0</v>
      </c>
    </row>
    <row r="373" spans="1:15">
      <c r="A373" t="s">
        <v>2638</v>
      </c>
      <c r="B373" t="s">
        <v>21987</v>
      </c>
      <c r="C373" t="s">
        <v>21577</v>
      </c>
      <c r="D373" t="s">
        <v>21584</v>
      </c>
      <c r="E373" t="s">
        <v>20768</v>
      </c>
      <c r="F373" t="s">
        <v>14516</v>
      </c>
      <c r="G373" t="s">
        <v>561</v>
      </c>
      <c r="H373" t="s">
        <v>21566</v>
      </c>
      <c r="I373">
        <v>630.89</v>
      </c>
      <c r="K373" t="s">
        <v>100</v>
      </c>
      <c r="L373" t="s">
        <v>21593</v>
      </c>
      <c r="M373">
        <v>12</v>
      </c>
      <c r="N373">
        <v>1</v>
      </c>
      <c r="O373">
        <f>IF(COUNTIF($A$2:A373,A373)&gt;1,"",--(COUNTIFS(Support_Tickets!$B:$B,A373,Support_Tickets!$P:$P,"&gt;="&amp;G373,Support_Tickets!$P:$P,"&lt;="&amp;G373+90,Support_Tickets!$K:$K,"No")&gt;0))</f>
        <v>0</v>
      </c>
    </row>
    <row r="374" spans="1:15">
      <c r="A374" t="s">
        <v>693</v>
      </c>
      <c r="B374" t="s">
        <v>21988</v>
      </c>
      <c r="C374" t="s">
        <v>21569</v>
      </c>
      <c r="D374" t="s">
        <v>21578</v>
      </c>
      <c r="E374" t="s">
        <v>20768</v>
      </c>
      <c r="F374" t="s">
        <v>14550</v>
      </c>
      <c r="G374" t="s">
        <v>12911</v>
      </c>
      <c r="H374" t="s">
        <v>21571</v>
      </c>
      <c r="I374">
        <v>411.37</v>
      </c>
      <c r="J374">
        <v>74</v>
      </c>
      <c r="K374" t="s">
        <v>100</v>
      </c>
      <c r="L374" t="s">
        <v>21579</v>
      </c>
      <c r="M374">
        <v>12</v>
      </c>
      <c r="N374">
        <v>0</v>
      </c>
      <c r="O374">
        <f>IF(COUNTIF($A$2:A374,A374)&gt;1,"",--(COUNTIFS(Support_Tickets!$B:$B,A374,Support_Tickets!$P:$P,"&gt;="&amp;G374,Support_Tickets!$P:$P,"&lt;="&amp;G374+90,Support_Tickets!$K:$K,"No")&gt;0))</f>
        <v>0</v>
      </c>
    </row>
    <row r="375" spans="1:15">
      <c r="A375" t="s">
        <v>3253</v>
      </c>
      <c r="B375" t="s">
        <v>21989</v>
      </c>
      <c r="C375" t="s">
        <v>21602</v>
      </c>
      <c r="D375" t="s">
        <v>21584</v>
      </c>
      <c r="E375" t="s">
        <v>20768</v>
      </c>
      <c r="F375" t="s">
        <v>14524</v>
      </c>
      <c r="G375" t="s">
        <v>1899</v>
      </c>
      <c r="H375" t="s">
        <v>21566</v>
      </c>
      <c r="I375">
        <v>362.87</v>
      </c>
      <c r="K375" t="s">
        <v>100</v>
      </c>
      <c r="L375" t="s">
        <v>21627</v>
      </c>
      <c r="M375">
        <v>24</v>
      </c>
      <c r="N375">
        <v>1</v>
      </c>
      <c r="O375">
        <f>IF(COUNTIF($A$2:A375,A375)&gt;1,"",--(COUNTIFS(Support_Tickets!$B:$B,A375,Support_Tickets!$P:$P,"&gt;="&amp;G375,Support_Tickets!$P:$P,"&lt;="&amp;G375+90,Support_Tickets!$K:$K,"No")&gt;0))</f>
        <v>0</v>
      </c>
    </row>
    <row r="376" spans="1:15">
      <c r="A376" t="s">
        <v>6060</v>
      </c>
      <c r="B376" t="s">
        <v>21990</v>
      </c>
      <c r="C376" t="s">
        <v>21597</v>
      </c>
      <c r="D376" t="s">
        <v>21578</v>
      </c>
      <c r="E376" t="s">
        <v>20736</v>
      </c>
      <c r="F376" t="s">
        <v>14512</v>
      </c>
      <c r="G376" t="s">
        <v>512</v>
      </c>
      <c r="H376" t="s">
        <v>21571</v>
      </c>
      <c r="I376">
        <v>1421.3</v>
      </c>
      <c r="K376" t="s">
        <v>73</v>
      </c>
      <c r="L376" t="s">
        <v>21579</v>
      </c>
      <c r="M376">
        <v>12</v>
      </c>
      <c r="N376">
        <v>0</v>
      </c>
      <c r="O376">
        <f>IF(COUNTIF($A$2:A376,A376)&gt;1,"",--(COUNTIFS(Support_Tickets!$B:$B,A376,Support_Tickets!$P:$P,"&gt;="&amp;G376,Support_Tickets!$P:$P,"&lt;="&amp;G376+90,Support_Tickets!$K:$K,"No")&gt;0))</f>
        <v>0</v>
      </c>
    </row>
    <row r="377" spans="1:15">
      <c r="A377" t="s">
        <v>4370</v>
      </c>
      <c r="B377" t="s">
        <v>21991</v>
      </c>
      <c r="C377" t="s">
        <v>21597</v>
      </c>
      <c r="D377" t="s">
        <v>21565</v>
      </c>
      <c r="E377" t="s">
        <v>20740</v>
      </c>
      <c r="F377" t="s">
        <v>14507</v>
      </c>
      <c r="G377" t="s">
        <v>6636</v>
      </c>
      <c r="H377" t="s">
        <v>21571</v>
      </c>
      <c r="I377">
        <v>9855.1299999999992</v>
      </c>
      <c r="J377">
        <v>97</v>
      </c>
      <c r="K377" t="s">
        <v>73</v>
      </c>
      <c r="L377" t="s">
        <v>21660</v>
      </c>
      <c r="M377">
        <v>36</v>
      </c>
      <c r="N377">
        <v>0</v>
      </c>
      <c r="O377">
        <f>IF(COUNTIF($A$2:A377,A377)&gt;1,"",--(COUNTIFS(Support_Tickets!$B:$B,A377,Support_Tickets!$P:$P,"&gt;="&amp;G377,Support_Tickets!$P:$P,"&lt;="&amp;G377+90,Support_Tickets!$K:$K,"No")&gt;0))</f>
        <v>0</v>
      </c>
    </row>
    <row r="378" spans="1:15">
      <c r="A378" t="s">
        <v>7956</v>
      </c>
      <c r="B378" t="s">
        <v>21992</v>
      </c>
      <c r="C378" t="s">
        <v>21564</v>
      </c>
      <c r="D378" t="s">
        <v>21570</v>
      </c>
      <c r="E378" t="s">
        <v>20768</v>
      </c>
      <c r="F378" t="s">
        <v>14550</v>
      </c>
      <c r="G378" t="s">
        <v>155</v>
      </c>
      <c r="H378" t="s">
        <v>21571</v>
      </c>
      <c r="I378">
        <v>465.24</v>
      </c>
      <c r="J378">
        <v>27</v>
      </c>
      <c r="K378" t="s">
        <v>100</v>
      </c>
      <c r="L378" t="s">
        <v>21652</v>
      </c>
      <c r="M378">
        <v>12</v>
      </c>
      <c r="N378">
        <v>0</v>
      </c>
      <c r="O378">
        <f>IF(COUNTIF($A$2:A378,A378)&gt;1,"",--(COUNTIFS(Support_Tickets!$B:$B,A378,Support_Tickets!$P:$P,"&gt;="&amp;G378,Support_Tickets!$P:$P,"&lt;="&amp;G378+90,Support_Tickets!$K:$K,"No")&gt;0))</f>
        <v>0</v>
      </c>
    </row>
    <row r="379" spans="1:15">
      <c r="A379" t="s">
        <v>5782</v>
      </c>
      <c r="B379" t="s">
        <v>21993</v>
      </c>
      <c r="C379" t="s">
        <v>21574</v>
      </c>
      <c r="D379" t="s">
        <v>21584</v>
      </c>
      <c r="E379" t="s">
        <v>20736</v>
      </c>
      <c r="F379" t="s">
        <v>14507</v>
      </c>
      <c r="G379" t="s">
        <v>1502</v>
      </c>
      <c r="H379" t="s">
        <v>21621</v>
      </c>
      <c r="I379">
        <v>2693.67</v>
      </c>
      <c r="K379" t="s">
        <v>73</v>
      </c>
      <c r="L379" t="s">
        <v>21609</v>
      </c>
      <c r="M379">
        <v>12</v>
      </c>
      <c r="N379">
        <v>0</v>
      </c>
      <c r="O379">
        <f>IF(COUNTIF($A$2:A379,A379)&gt;1,"",--(COUNTIFS(Support_Tickets!$B:$B,A379,Support_Tickets!$P:$P,"&gt;="&amp;G379,Support_Tickets!$P:$P,"&lt;="&amp;G379+90,Support_Tickets!$K:$K,"No")&gt;0))</f>
        <v>0</v>
      </c>
    </row>
    <row r="380" spans="1:15">
      <c r="A380" t="s">
        <v>2806</v>
      </c>
      <c r="B380" t="s">
        <v>21994</v>
      </c>
      <c r="C380" t="s">
        <v>21587</v>
      </c>
      <c r="D380" t="s">
        <v>21570</v>
      </c>
      <c r="E380" t="s">
        <v>20736</v>
      </c>
      <c r="F380" t="s">
        <v>14524</v>
      </c>
      <c r="G380" t="s">
        <v>492</v>
      </c>
      <c r="H380" t="s">
        <v>21571</v>
      </c>
      <c r="I380">
        <v>3353.66</v>
      </c>
      <c r="J380">
        <v>12</v>
      </c>
      <c r="K380" t="s">
        <v>73</v>
      </c>
      <c r="L380" t="s">
        <v>21585</v>
      </c>
      <c r="M380">
        <v>36</v>
      </c>
      <c r="N380">
        <v>0</v>
      </c>
      <c r="O380">
        <f>IF(COUNTIF($A$2:A380,A380)&gt;1,"",--(COUNTIFS(Support_Tickets!$B:$B,A380,Support_Tickets!$P:$P,"&gt;="&amp;G380,Support_Tickets!$P:$P,"&lt;="&amp;G380+90,Support_Tickets!$K:$K,"No")&gt;0))</f>
        <v>0</v>
      </c>
    </row>
    <row r="381" spans="1:15">
      <c r="A381" t="s">
        <v>7323</v>
      </c>
      <c r="B381" t="s">
        <v>21995</v>
      </c>
      <c r="C381" t="s">
        <v>21600</v>
      </c>
      <c r="D381" t="s">
        <v>21584</v>
      </c>
      <c r="E381" t="s">
        <v>20768</v>
      </c>
      <c r="F381" t="s">
        <v>14512</v>
      </c>
      <c r="G381" t="s">
        <v>1865</v>
      </c>
      <c r="H381" t="s">
        <v>21588</v>
      </c>
      <c r="I381">
        <v>163.51</v>
      </c>
      <c r="J381">
        <v>61</v>
      </c>
      <c r="K381" t="s">
        <v>100</v>
      </c>
      <c r="L381" t="s">
        <v>21575</v>
      </c>
      <c r="M381">
        <v>36</v>
      </c>
      <c r="N381">
        <v>1</v>
      </c>
      <c r="O381">
        <f>IF(COUNTIF($A$2:A381,A381)&gt;1,"",--(COUNTIFS(Support_Tickets!$B:$B,A381,Support_Tickets!$P:$P,"&gt;="&amp;G381,Support_Tickets!$P:$P,"&lt;="&amp;G381+90,Support_Tickets!$K:$K,"No")&gt;0))</f>
        <v>0</v>
      </c>
    </row>
    <row r="382" spans="1:15">
      <c r="A382" t="s">
        <v>1576</v>
      </c>
      <c r="B382" t="s">
        <v>21996</v>
      </c>
      <c r="C382" t="s">
        <v>21569</v>
      </c>
      <c r="D382" t="s">
        <v>21578</v>
      </c>
      <c r="E382" t="s">
        <v>20768</v>
      </c>
      <c r="F382" t="s">
        <v>14516</v>
      </c>
      <c r="G382" t="s">
        <v>1778</v>
      </c>
      <c r="H382" t="s">
        <v>21588</v>
      </c>
      <c r="I382">
        <v>229.46</v>
      </c>
      <c r="J382">
        <v>47</v>
      </c>
      <c r="K382" t="s">
        <v>100</v>
      </c>
      <c r="L382" t="s">
        <v>21585</v>
      </c>
      <c r="M382">
        <v>24</v>
      </c>
      <c r="N382">
        <v>1</v>
      </c>
      <c r="O382">
        <f>IF(COUNTIF($A$2:A382,A382)&gt;1,"",--(COUNTIFS(Support_Tickets!$B:$B,A382,Support_Tickets!$P:$P,"&gt;="&amp;G382,Support_Tickets!$P:$P,"&lt;="&amp;G382+90,Support_Tickets!$K:$K,"No")&gt;0))</f>
        <v>0</v>
      </c>
    </row>
    <row r="383" spans="1:15">
      <c r="A383" t="s">
        <v>7109</v>
      </c>
      <c r="B383" t="s">
        <v>21997</v>
      </c>
      <c r="C383" t="s">
        <v>21602</v>
      </c>
      <c r="D383" t="s">
        <v>21570</v>
      </c>
      <c r="E383" t="s">
        <v>20736</v>
      </c>
      <c r="F383" t="s">
        <v>14524</v>
      </c>
      <c r="G383" t="s">
        <v>21998</v>
      </c>
      <c r="H383" t="s">
        <v>21571</v>
      </c>
      <c r="I383">
        <v>3827.51</v>
      </c>
      <c r="J383">
        <v>69</v>
      </c>
      <c r="K383" t="s">
        <v>73</v>
      </c>
      <c r="L383" t="s">
        <v>21585</v>
      </c>
      <c r="M383">
        <v>36</v>
      </c>
      <c r="N383">
        <v>0</v>
      </c>
      <c r="O383">
        <f>IF(COUNTIF($A$2:A383,A383)&gt;1,"",--(COUNTIFS(Support_Tickets!$B:$B,A383,Support_Tickets!$P:$P,"&gt;="&amp;G383,Support_Tickets!$P:$P,"&lt;="&amp;G383+90,Support_Tickets!$K:$K,"No")&gt;0))</f>
        <v>0</v>
      </c>
    </row>
    <row r="384" spans="1:15">
      <c r="A384" t="s">
        <v>1201</v>
      </c>
      <c r="B384" t="s">
        <v>21999</v>
      </c>
      <c r="C384" t="s">
        <v>21569</v>
      </c>
      <c r="D384" t="s">
        <v>21570</v>
      </c>
      <c r="E384" t="s">
        <v>20736</v>
      </c>
      <c r="F384" t="s">
        <v>14507</v>
      </c>
      <c r="G384" t="s">
        <v>22000</v>
      </c>
      <c r="H384" t="s">
        <v>21571</v>
      </c>
      <c r="I384">
        <v>2289.13</v>
      </c>
      <c r="K384" t="s">
        <v>73</v>
      </c>
      <c r="L384" t="s">
        <v>21593</v>
      </c>
      <c r="M384">
        <v>36</v>
      </c>
      <c r="N384">
        <v>0</v>
      </c>
      <c r="O384">
        <f>IF(COUNTIF($A$2:A384,A384)&gt;1,"",--(COUNTIFS(Support_Tickets!$B:$B,A384,Support_Tickets!$P:$P,"&gt;="&amp;G384,Support_Tickets!$P:$P,"&lt;="&amp;G384+90,Support_Tickets!$K:$K,"No")&gt;0))</f>
        <v>0</v>
      </c>
    </row>
    <row r="385" spans="1:15">
      <c r="A385" t="s">
        <v>1508</v>
      </c>
      <c r="B385" t="s">
        <v>22001</v>
      </c>
      <c r="C385" t="s">
        <v>21574</v>
      </c>
      <c r="D385" t="s">
        <v>21584</v>
      </c>
      <c r="E385" t="s">
        <v>20736</v>
      </c>
      <c r="F385" t="s">
        <v>14507</v>
      </c>
      <c r="G385" t="s">
        <v>4977</v>
      </c>
      <c r="H385" t="s">
        <v>21588</v>
      </c>
      <c r="I385">
        <v>3159.62</v>
      </c>
      <c r="J385">
        <v>96</v>
      </c>
      <c r="K385" t="s">
        <v>73</v>
      </c>
      <c r="L385" t="s">
        <v>21603</v>
      </c>
      <c r="M385">
        <v>24</v>
      </c>
      <c r="N385">
        <v>1</v>
      </c>
      <c r="O385">
        <f>IF(COUNTIF($A$2:A385,A385)&gt;1,"",--(COUNTIFS(Support_Tickets!$B:$B,A385,Support_Tickets!$P:$P,"&gt;="&amp;G385,Support_Tickets!$P:$P,"&lt;="&amp;G385+90,Support_Tickets!$K:$K,"No")&gt;0))</f>
        <v>0</v>
      </c>
    </row>
    <row r="386" spans="1:15">
      <c r="A386" t="s">
        <v>573</v>
      </c>
      <c r="B386" t="s">
        <v>22002</v>
      </c>
      <c r="C386" t="s">
        <v>21577</v>
      </c>
      <c r="D386" t="s">
        <v>21570</v>
      </c>
      <c r="E386" t="s">
        <v>20736</v>
      </c>
      <c r="F386" t="s">
        <v>14516</v>
      </c>
      <c r="G386" t="s">
        <v>974</v>
      </c>
      <c r="H386" t="s">
        <v>21571</v>
      </c>
      <c r="I386">
        <v>2247.71</v>
      </c>
      <c r="J386">
        <v>64</v>
      </c>
      <c r="K386" t="s">
        <v>73</v>
      </c>
      <c r="L386" t="s">
        <v>21598</v>
      </c>
      <c r="M386">
        <v>36</v>
      </c>
      <c r="N386">
        <v>0</v>
      </c>
      <c r="O386">
        <f>IF(COUNTIF($A$2:A386,A386)&gt;1,"",--(COUNTIFS(Support_Tickets!$B:$B,A386,Support_Tickets!$P:$P,"&gt;="&amp;G386,Support_Tickets!$P:$P,"&lt;="&amp;G386+90,Support_Tickets!$K:$K,"No")&gt;0))</f>
        <v>1</v>
      </c>
    </row>
    <row r="387" spans="1:15">
      <c r="A387" t="s">
        <v>634</v>
      </c>
      <c r="B387" t="s">
        <v>22003</v>
      </c>
      <c r="C387" t="s">
        <v>21607</v>
      </c>
      <c r="D387" t="s">
        <v>21592</v>
      </c>
      <c r="E387" t="s">
        <v>20736</v>
      </c>
      <c r="F387" t="s">
        <v>14516</v>
      </c>
      <c r="G387" t="s">
        <v>653</v>
      </c>
      <c r="H387" t="s">
        <v>21588</v>
      </c>
      <c r="I387">
        <v>3018.31</v>
      </c>
      <c r="J387">
        <v>8</v>
      </c>
      <c r="K387" t="s">
        <v>100</v>
      </c>
      <c r="L387" t="s">
        <v>21585</v>
      </c>
      <c r="M387">
        <v>12</v>
      </c>
      <c r="N387">
        <v>1</v>
      </c>
      <c r="O387">
        <f>IF(COUNTIF($A$2:A387,A387)&gt;1,"",--(COUNTIFS(Support_Tickets!$B:$B,A387,Support_Tickets!$P:$P,"&gt;="&amp;G387,Support_Tickets!$P:$P,"&lt;="&amp;G387+90,Support_Tickets!$K:$K,"No")&gt;0))</f>
        <v>0</v>
      </c>
    </row>
    <row r="388" spans="1:15">
      <c r="A388" t="s">
        <v>2923</v>
      </c>
      <c r="B388" t="s">
        <v>22004</v>
      </c>
      <c r="C388" t="s">
        <v>21564</v>
      </c>
      <c r="D388" t="s">
        <v>21592</v>
      </c>
      <c r="E388" t="s">
        <v>20740</v>
      </c>
      <c r="F388" t="s">
        <v>14524</v>
      </c>
      <c r="G388" t="s">
        <v>95</v>
      </c>
      <c r="H388" t="s">
        <v>21571</v>
      </c>
      <c r="I388">
        <v>6071.36</v>
      </c>
      <c r="J388">
        <v>19</v>
      </c>
      <c r="K388" t="s">
        <v>52</v>
      </c>
      <c r="L388" t="s">
        <v>21590</v>
      </c>
      <c r="M388">
        <v>24</v>
      </c>
      <c r="N388">
        <v>0</v>
      </c>
      <c r="O388">
        <f>IF(COUNTIF($A$2:A388,A388)&gt;1,"",--(COUNTIFS(Support_Tickets!$B:$B,A388,Support_Tickets!$P:$P,"&gt;="&amp;G388,Support_Tickets!$P:$P,"&lt;="&amp;G388+90,Support_Tickets!$K:$K,"No")&gt;0))</f>
        <v>0</v>
      </c>
    </row>
    <row r="389" spans="1:15">
      <c r="A389" t="s">
        <v>1588</v>
      </c>
      <c r="B389" t="s">
        <v>22005</v>
      </c>
      <c r="C389" t="s">
        <v>21607</v>
      </c>
      <c r="D389" t="s">
        <v>21584</v>
      </c>
      <c r="E389" t="s">
        <v>20736</v>
      </c>
      <c r="F389" t="s">
        <v>14516</v>
      </c>
      <c r="G389" t="s">
        <v>1644</v>
      </c>
      <c r="H389" t="s">
        <v>21566</v>
      </c>
      <c r="I389">
        <v>868.74</v>
      </c>
      <c r="K389" t="s">
        <v>73</v>
      </c>
      <c r="L389" t="s">
        <v>21582</v>
      </c>
      <c r="M389">
        <v>36</v>
      </c>
      <c r="N389">
        <v>1</v>
      </c>
      <c r="O389">
        <f>IF(COUNTIF($A$2:A389,A389)&gt;1,"",--(COUNTIFS(Support_Tickets!$B:$B,A389,Support_Tickets!$P:$P,"&gt;="&amp;G389,Support_Tickets!$P:$P,"&lt;="&amp;G389+90,Support_Tickets!$K:$K,"No")&gt;0))</f>
        <v>0</v>
      </c>
    </row>
    <row r="390" spans="1:15">
      <c r="A390" t="s">
        <v>113</v>
      </c>
      <c r="B390" t="s">
        <v>22006</v>
      </c>
      <c r="C390" t="s">
        <v>21597</v>
      </c>
      <c r="D390" t="s">
        <v>21592</v>
      </c>
      <c r="E390" t="s">
        <v>20768</v>
      </c>
      <c r="F390" t="s">
        <v>14507</v>
      </c>
      <c r="G390" t="s">
        <v>1740</v>
      </c>
      <c r="H390" t="s">
        <v>21588</v>
      </c>
      <c r="I390">
        <v>689.34</v>
      </c>
      <c r="J390">
        <v>56</v>
      </c>
      <c r="K390" t="s">
        <v>100</v>
      </c>
      <c r="L390" t="s">
        <v>21590</v>
      </c>
      <c r="M390">
        <v>12</v>
      </c>
      <c r="N390">
        <v>1</v>
      </c>
      <c r="O390">
        <f>IF(COUNTIF($A$2:A390,A390)&gt;1,"",--(COUNTIFS(Support_Tickets!$B:$B,A390,Support_Tickets!$P:$P,"&gt;="&amp;G390,Support_Tickets!$P:$P,"&lt;="&amp;G390+90,Support_Tickets!$K:$K,"No")&gt;0))</f>
        <v>0</v>
      </c>
    </row>
    <row r="391" spans="1:15">
      <c r="A391" t="s">
        <v>1870</v>
      </c>
      <c r="B391" t="s">
        <v>22007</v>
      </c>
      <c r="C391" t="s">
        <v>21574</v>
      </c>
      <c r="D391" t="s">
        <v>21578</v>
      </c>
      <c r="E391" t="s">
        <v>20768</v>
      </c>
      <c r="F391" t="s">
        <v>14507</v>
      </c>
      <c r="G391" t="s">
        <v>3946</v>
      </c>
      <c r="H391" t="s">
        <v>21566</v>
      </c>
      <c r="I391">
        <v>203.84</v>
      </c>
      <c r="J391">
        <v>36</v>
      </c>
      <c r="K391" t="s">
        <v>100</v>
      </c>
      <c r="L391" t="s">
        <v>21660</v>
      </c>
      <c r="M391">
        <v>36</v>
      </c>
      <c r="N391">
        <v>1</v>
      </c>
      <c r="O391">
        <f>IF(COUNTIF($A$2:A391,A391)&gt;1,"",--(COUNTIFS(Support_Tickets!$B:$B,A391,Support_Tickets!$P:$P,"&gt;="&amp;G391,Support_Tickets!$P:$P,"&lt;="&amp;G391+90,Support_Tickets!$K:$K,"No")&gt;0))</f>
        <v>0</v>
      </c>
    </row>
    <row r="392" spans="1:15">
      <c r="A392" t="s">
        <v>4333</v>
      </c>
      <c r="B392" t="s">
        <v>22008</v>
      </c>
      <c r="C392" t="s">
        <v>21564</v>
      </c>
      <c r="D392" t="s">
        <v>21584</v>
      </c>
      <c r="E392" t="s">
        <v>20768</v>
      </c>
      <c r="F392" t="s">
        <v>14512</v>
      </c>
      <c r="G392" t="s">
        <v>2871</v>
      </c>
      <c r="H392" t="s">
        <v>21571</v>
      </c>
      <c r="I392">
        <v>321.64</v>
      </c>
      <c r="J392">
        <v>16</v>
      </c>
      <c r="K392" t="s">
        <v>100</v>
      </c>
      <c r="L392" t="s">
        <v>21660</v>
      </c>
      <c r="M392">
        <v>12</v>
      </c>
      <c r="N392">
        <v>0</v>
      </c>
      <c r="O392">
        <f>IF(COUNTIF($A$2:A392,A392)&gt;1,"",--(COUNTIFS(Support_Tickets!$B:$B,A392,Support_Tickets!$P:$P,"&gt;="&amp;G392,Support_Tickets!$P:$P,"&lt;="&amp;G392+90,Support_Tickets!$K:$K,"No")&gt;0))</f>
        <v>0</v>
      </c>
    </row>
    <row r="393" spans="1:15">
      <c r="A393" t="s">
        <v>1893</v>
      </c>
      <c r="B393" t="s">
        <v>22009</v>
      </c>
      <c r="C393" t="s">
        <v>21569</v>
      </c>
      <c r="D393" t="s">
        <v>21592</v>
      </c>
      <c r="E393" t="s">
        <v>20736</v>
      </c>
      <c r="F393" t="s">
        <v>14507</v>
      </c>
      <c r="G393" t="s">
        <v>1902</v>
      </c>
      <c r="H393" t="s">
        <v>21571</v>
      </c>
      <c r="I393">
        <v>1320.31</v>
      </c>
      <c r="K393" t="s">
        <v>73</v>
      </c>
      <c r="L393" t="s">
        <v>21572</v>
      </c>
      <c r="M393">
        <v>24</v>
      </c>
      <c r="N393">
        <v>0</v>
      </c>
      <c r="O393">
        <f>IF(COUNTIF($A$2:A393,A393)&gt;1,"",--(COUNTIFS(Support_Tickets!$B:$B,A393,Support_Tickets!$P:$P,"&gt;="&amp;G393,Support_Tickets!$P:$P,"&lt;="&amp;G393+90,Support_Tickets!$K:$K,"No")&gt;0))</f>
        <v>0</v>
      </c>
    </row>
    <row r="394" spans="1:15">
      <c r="A394" t="s">
        <v>4550</v>
      </c>
      <c r="B394" t="s">
        <v>22010</v>
      </c>
      <c r="C394" t="s">
        <v>21587</v>
      </c>
      <c r="D394" t="s">
        <v>21592</v>
      </c>
      <c r="E394" t="s">
        <v>20736</v>
      </c>
      <c r="F394" t="s">
        <v>14512</v>
      </c>
      <c r="G394" t="s">
        <v>714</v>
      </c>
      <c r="H394" t="s">
        <v>21571</v>
      </c>
      <c r="I394">
        <v>2423.71</v>
      </c>
      <c r="J394">
        <v>82</v>
      </c>
      <c r="K394" t="s">
        <v>100</v>
      </c>
      <c r="L394" t="s">
        <v>21590</v>
      </c>
      <c r="M394">
        <v>36</v>
      </c>
      <c r="N394">
        <v>0</v>
      </c>
      <c r="O394">
        <f>IF(COUNTIF($A$2:A394,A394)&gt;1,"",--(COUNTIFS(Support_Tickets!$B:$B,A394,Support_Tickets!$P:$P,"&gt;="&amp;G394,Support_Tickets!$P:$P,"&lt;="&amp;G394+90,Support_Tickets!$K:$K,"No")&gt;0))</f>
        <v>0</v>
      </c>
    </row>
    <row r="395" spans="1:15">
      <c r="A395" t="s">
        <v>4866</v>
      </c>
      <c r="B395" t="s">
        <v>22011</v>
      </c>
      <c r="C395" t="s">
        <v>21597</v>
      </c>
      <c r="D395" t="s">
        <v>21578</v>
      </c>
      <c r="E395" t="s">
        <v>20736</v>
      </c>
      <c r="F395" t="s">
        <v>14507</v>
      </c>
      <c r="G395" t="s">
        <v>9296</v>
      </c>
      <c r="H395" t="s">
        <v>21571</v>
      </c>
      <c r="I395">
        <v>928.26</v>
      </c>
      <c r="J395">
        <v>86</v>
      </c>
      <c r="K395" t="s">
        <v>100</v>
      </c>
      <c r="L395" t="s">
        <v>21595</v>
      </c>
      <c r="M395">
        <v>24</v>
      </c>
      <c r="N395">
        <v>0</v>
      </c>
      <c r="O395">
        <f>IF(COUNTIF($A$2:A395,A395)&gt;1,"",--(COUNTIFS(Support_Tickets!$B:$B,A395,Support_Tickets!$P:$P,"&gt;="&amp;G395,Support_Tickets!$P:$P,"&lt;="&amp;G395+90,Support_Tickets!$K:$K,"No")&gt;0))</f>
        <v>0</v>
      </c>
    </row>
    <row r="396" spans="1:15">
      <c r="A396" t="s">
        <v>2699</v>
      </c>
      <c r="B396" t="s">
        <v>22012</v>
      </c>
      <c r="C396" t="s">
        <v>21574</v>
      </c>
      <c r="D396" t="s">
        <v>21578</v>
      </c>
      <c r="E396" t="s">
        <v>20740</v>
      </c>
      <c r="F396" t="s">
        <v>14507</v>
      </c>
      <c r="G396" t="s">
        <v>1964</v>
      </c>
      <c r="H396" t="s">
        <v>21588</v>
      </c>
      <c r="I396">
        <v>6732.1</v>
      </c>
      <c r="K396" t="s">
        <v>73</v>
      </c>
      <c r="L396" t="s">
        <v>21605</v>
      </c>
      <c r="M396">
        <v>12</v>
      </c>
      <c r="N396">
        <v>1</v>
      </c>
      <c r="O396">
        <f>IF(COUNTIF($A$2:A396,A396)&gt;1,"",--(COUNTIFS(Support_Tickets!$B:$B,A396,Support_Tickets!$P:$P,"&gt;="&amp;G396,Support_Tickets!$P:$P,"&lt;="&amp;G396+90,Support_Tickets!$K:$K,"No")&gt;0))</f>
        <v>0</v>
      </c>
    </row>
    <row r="397" spans="1:15">
      <c r="A397" t="s">
        <v>3970</v>
      </c>
      <c r="B397" t="s">
        <v>21679</v>
      </c>
      <c r="C397" t="s">
        <v>21587</v>
      </c>
      <c r="D397" t="s">
        <v>21565</v>
      </c>
      <c r="E397" t="s">
        <v>20736</v>
      </c>
      <c r="F397" t="s">
        <v>14550</v>
      </c>
      <c r="G397" t="s">
        <v>1296</v>
      </c>
      <c r="H397" t="s">
        <v>21571</v>
      </c>
      <c r="I397">
        <v>2736.25</v>
      </c>
      <c r="J397">
        <v>7</v>
      </c>
      <c r="K397" t="s">
        <v>100</v>
      </c>
      <c r="L397" t="s">
        <v>21572</v>
      </c>
      <c r="M397">
        <v>12</v>
      </c>
      <c r="N397">
        <v>0</v>
      </c>
      <c r="O397">
        <f>IF(COUNTIF($A$2:A397,A397)&gt;1,"",--(COUNTIFS(Support_Tickets!$B:$B,A397,Support_Tickets!$P:$P,"&gt;="&amp;G397,Support_Tickets!$P:$P,"&lt;="&amp;G397+90,Support_Tickets!$K:$K,"No")&gt;0))</f>
        <v>0</v>
      </c>
    </row>
    <row r="398" spans="1:15">
      <c r="A398" t="s">
        <v>1500</v>
      </c>
      <c r="B398" t="s">
        <v>22013</v>
      </c>
      <c r="C398" t="s">
        <v>21600</v>
      </c>
      <c r="D398" t="s">
        <v>21592</v>
      </c>
      <c r="E398" t="s">
        <v>20736</v>
      </c>
      <c r="F398" t="s">
        <v>14516</v>
      </c>
      <c r="G398" t="s">
        <v>2620</v>
      </c>
      <c r="H398" t="s">
        <v>21571</v>
      </c>
      <c r="I398">
        <v>1785.87</v>
      </c>
      <c r="J398">
        <v>57</v>
      </c>
      <c r="K398" t="s">
        <v>73</v>
      </c>
      <c r="L398" t="s">
        <v>21605</v>
      </c>
      <c r="M398">
        <v>36</v>
      </c>
      <c r="N398">
        <v>0</v>
      </c>
      <c r="O398">
        <f>IF(COUNTIF($A$2:A398,A398)&gt;1,"",--(COUNTIFS(Support_Tickets!$B:$B,A398,Support_Tickets!$P:$P,"&gt;="&amp;G398,Support_Tickets!$P:$P,"&lt;="&amp;G398+90,Support_Tickets!$K:$K,"No")&gt;0))</f>
        <v>0</v>
      </c>
    </row>
    <row r="399" spans="1:15">
      <c r="A399" t="s">
        <v>5548</v>
      </c>
      <c r="B399" t="s">
        <v>22014</v>
      </c>
      <c r="C399" t="s">
        <v>21600</v>
      </c>
      <c r="D399" t="s">
        <v>21578</v>
      </c>
      <c r="E399" t="s">
        <v>20736</v>
      </c>
      <c r="F399" t="s">
        <v>14507</v>
      </c>
      <c r="G399" t="s">
        <v>4572</v>
      </c>
      <c r="H399" t="s">
        <v>21621</v>
      </c>
      <c r="I399">
        <v>2156.2600000000002</v>
      </c>
      <c r="K399" t="s">
        <v>73</v>
      </c>
      <c r="L399" t="s">
        <v>21612</v>
      </c>
      <c r="M399">
        <v>12</v>
      </c>
      <c r="N399">
        <v>0</v>
      </c>
      <c r="O399">
        <f>IF(COUNTIF($A$2:A399,A399)&gt;1,"",--(COUNTIFS(Support_Tickets!$B:$B,A399,Support_Tickets!$P:$P,"&gt;="&amp;G399,Support_Tickets!$P:$P,"&lt;="&amp;G399+90,Support_Tickets!$K:$K,"No")&gt;0))</f>
        <v>1</v>
      </c>
    </row>
    <row r="400" spans="1:15">
      <c r="A400" t="s">
        <v>2933</v>
      </c>
      <c r="B400" t="s">
        <v>22015</v>
      </c>
      <c r="C400" t="s">
        <v>21607</v>
      </c>
      <c r="D400" t="s">
        <v>21592</v>
      </c>
      <c r="E400" t="s">
        <v>20768</v>
      </c>
      <c r="F400" t="s">
        <v>14524</v>
      </c>
      <c r="G400" t="s">
        <v>5734</v>
      </c>
      <c r="H400" t="s">
        <v>21566</v>
      </c>
      <c r="I400">
        <v>161.91</v>
      </c>
      <c r="J400">
        <v>52</v>
      </c>
      <c r="K400" t="s">
        <v>100</v>
      </c>
      <c r="L400" t="s">
        <v>21609</v>
      </c>
      <c r="M400">
        <v>12</v>
      </c>
      <c r="N400">
        <v>1</v>
      </c>
      <c r="O400">
        <f>IF(COUNTIF($A$2:A400,A400)&gt;1,"",--(COUNTIFS(Support_Tickets!$B:$B,A400,Support_Tickets!$P:$P,"&gt;="&amp;G400,Support_Tickets!$P:$P,"&lt;="&amp;G400+90,Support_Tickets!$K:$K,"No")&gt;0))</f>
        <v>0</v>
      </c>
    </row>
    <row r="401" spans="1:15">
      <c r="A401" t="s">
        <v>3637</v>
      </c>
      <c r="B401" t="s">
        <v>22016</v>
      </c>
      <c r="C401" t="s">
        <v>21597</v>
      </c>
      <c r="D401" t="s">
        <v>21584</v>
      </c>
      <c r="E401" t="s">
        <v>20736</v>
      </c>
      <c r="F401" t="s">
        <v>14512</v>
      </c>
      <c r="G401" t="s">
        <v>683</v>
      </c>
      <c r="H401" t="s">
        <v>21571</v>
      </c>
      <c r="I401">
        <v>2369.87</v>
      </c>
      <c r="J401">
        <v>38</v>
      </c>
      <c r="K401" t="s">
        <v>100</v>
      </c>
      <c r="L401" t="s">
        <v>21598</v>
      </c>
      <c r="M401">
        <v>36</v>
      </c>
      <c r="N401">
        <v>0</v>
      </c>
      <c r="O401">
        <f>IF(COUNTIF($A$2:A401,A401)&gt;1,"",--(COUNTIFS(Support_Tickets!$B:$B,A401,Support_Tickets!$P:$P,"&gt;="&amp;G401,Support_Tickets!$P:$P,"&lt;="&amp;G401+90,Support_Tickets!$K:$K,"No")&gt;0))</f>
        <v>0</v>
      </c>
    </row>
    <row r="402" spans="1:15">
      <c r="A402" t="s">
        <v>7356</v>
      </c>
      <c r="B402" t="s">
        <v>22017</v>
      </c>
      <c r="C402" t="s">
        <v>21574</v>
      </c>
      <c r="D402" t="s">
        <v>21565</v>
      </c>
      <c r="E402" t="s">
        <v>20736</v>
      </c>
      <c r="F402" t="s">
        <v>14524</v>
      </c>
      <c r="G402" t="s">
        <v>823</v>
      </c>
      <c r="H402" t="s">
        <v>21621</v>
      </c>
      <c r="I402">
        <v>3469.58</v>
      </c>
      <c r="K402" t="s">
        <v>100</v>
      </c>
      <c r="L402" t="s">
        <v>21609</v>
      </c>
      <c r="M402">
        <v>12</v>
      </c>
      <c r="N402">
        <v>0</v>
      </c>
      <c r="O402">
        <f>IF(COUNTIF($A$2:A402,A402)&gt;1,"",--(COUNTIFS(Support_Tickets!$B:$B,A402,Support_Tickets!$P:$P,"&gt;="&amp;G402,Support_Tickets!$P:$P,"&lt;="&amp;G402+90,Support_Tickets!$K:$K,"No")&gt;0))</f>
        <v>0</v>
      </c>
    </row>
    <row r="403" spans="1:15">
      <c r="A403" t="s">
        <v>6775</v>
      </c>
      <c r="B403" t="s">
        <v>22018</v>
      </c>
      <c r="C403" t="s">
        <v>21574</v>
      </c>
      <c r="D403" t="s">
        <v>21565</v>
      </c>
      <c r="E403" t="s">
        <v>20736</v>
      </c>
      <c r="F403" t="s">
        <v>14524</v>
      </c>
      <c r="G403" t="s">
        <v>1688</v>
      </c>
      <c r="H403" t="s">
        <v>21621</v>
      </c>
      <c r="I403">
        <v>1013.52</v>
      </c>
      <c r="J403">
        <v>95</v>
      </c>
      <c r="K403" t="s">
        <v>100</v>
      </c>
      <c r="L403" t="s">
        <v>21609</v>
      </c>
      <c r="M403">
        <v>24</v>
      </c>
      <c r="N403">
        <v>0</v>
      </c>
      <c r="O403">
        <f>IF(COUNTIF($A$2:A403,A403)&gt;1,"",--(COUNTIFS(Support_Tickets!$B:$B,A403,Support_Tickets!$P:$P,"&gt;="&amp;G403,Support_Tickets!$P:$P,"&lt;="&amp;G403+90,Support_Tickets!$K:$K,"No")&gt;0))</f>
        <v>1</v>
      </c>
    </row>
    <row r="404" spans="1:15">
      <c r="A404" t="s">
        <v>1755</v>
      </c>
      <c r="B404" t="s">
        <v>22019</v>
      </c>
      <c r="C404" t="s">
        <v>21587</v>
      </c>
      <c r="D404" t="s">
        <v>21565</v>
      </c>
      <c r="E404" t="s">
        <v>20736</v>
      </c>
      <c r="F404" t="s">
        <v>14507</v>
      </c>
      <c r="G404" t="s">
        <v>1748</v>
      </c>
      <c r="H404" t="s">
        <v>21571</v>
      </c>
      <c r="I404">
        <v>1630.52</v>
      </c>
      <c r="K404" t="s">
        <v>100</v>
      </c>
      <c r="L404" t="s">
        <v>21575</v>
      </c>
      <c r="M404">
        <v>36</v>
      </c>
      <c r="N404">
        <v>0</v>
      </c>
      <c r="O404">
        <f>IF(COUNTIF($A$2:A404,A404)&gt;1,"",--(COUNTIFS(Support_Tickets!$B:$B,A404,Support_Tickets!$P:$P,"&gt;="&amp;G404,Support_Tickets!$P:$P,"&lt;="&amp;G404+90,Support_Tickets!$K:$K,"No")&gt;0))</f>
        <v>0</v>
      </c>
    </row>
    <row r="405" spans="1:15">
      <c r="A405" t="s">
        <v>8857</v>
      </c>
      <c r="B405" t="s">
        <v>22020</v>
      </c>
      <c r="C405" t="s">
        <v>21564</v>
      </c>
      <c r="D405" t="s">
        <v>21565</v>
      </c>
      <c r="E405" t="s">
        <v>20768</v>
      </c>
      <c r="F405" t="s">
        <v>14507</v>
      </c>
      <c r="G405" t="s">
        <v>408</v>
      </c>
      <c r="H405" t="s">
        <v>21621</v>
      </c>
      <c r="I405">
        <v>349.19</v>
      </c>
      <c r="J405">
        <v>37</v>
      </c>
      <c r="K405" t="s">
        <v>100</v>
      </c>
      <c r="L405" t="s">
        <v>21582</v>
      </c>
      <c r="M405">
        <v>12</v>
      </c>
      <c r="N405">
        <v>0</v>
      </c>
      <c r="O405">
        <f>IF(COUNTIF($A$2:A405,A405)&gt;1,"",--(COUNTIFS(Support_Tickets!$B:$B,A405,Support_Tickets!$P:$P,"&gt;="&amp;G405,Support_Tickets!$P:$P,"&lt;="&amp;G405+90,Support_Tickets!$K:$K,"No")&gt;0))</f>
        <v>1</v>
      </c>
    </row>
    <row r="406" spans="1:15">
      <c r="A406" t="s">
        <v>1428</v>
      </c>
      <c r="B406" t="s">
        <v>22021</v>
      </c>
      <c r="C406" t="s">
        <v>21564</v>
      </c>
      <c r="D406" t="s">
        <v>21565</v>
      </c>
      <c r="E406" t="s">
        <v>20768</v>
      </c>
      <c r="F406" t="s">
        <v>14550</v>
      </c>
      <c r="G406" t="s">
        <v>648</v>
      </c>
      <c r="H406" t="s">
        <v>21571</v>
      </c>
      <c r="I406">
        <v>321.35000000000002</v>
      </c>
      <c r="J406">
        <v>87</v>
      </c>
      <c r="K406" t="s">
        <v>100</v>
      </c>
      <c r="L406" t="s">
        <v>21567</v>
      </c>
      <c r="M406">
        <v>12</v>
      </c>
      <c r="N406">
        <v>0</v>
      </c>
      <c r="O406">
        <f>IF(COUNTIF($A$2:A406,A406)&gt;1,"",--(COUNTIFS(Support_Tickets!$B:$B,A406,Support_Tickets!$P:$P,"&gt;="&amp;G406,Support_Tickets!$P:$P,"&lt;="&amp;G406+90,Support_Tickets!$K:$K,"No")&gt;0))</f>
        <v>0</v>
      </c>
    </row>
    <row r="407" spans="1:15">
      <c r="A407" t="s">
        <v>6605</v>
      </c>
      <c r="B407" t="s">
        <v>22022</v>
      </c>
      <c r="C407" t="s">
        <v>21602</v>
      </c>
      <c r="D407" t="s">
        <v>21584</v>
      </c>
      <c r="E407" t="s">
        <v>20740</v>
      </c>
      <c r="F407" t="s">
        <v>14524</v>
      </c>
      <c r="G407" t="s">
        <v>1202</v>
      </c>
      <c r="H407" t="s">
        <v>21571</v>
      </c>
      <c r="I407">
        <v>10788.59</v>
      </c>
      <c r="J407">
        <v>43</v>
      </c>
      <c r="K407" t="s">
        <v>52</v>
      </c>
      <c r="L407" t="s">
        <v>21632</v>
      </c>
      <c r="M407">
        <v>12</v>
      </c>
      <c r="N407">
        <v>0</v>
      </c>
      <c r="O407">
        <f>IF(COUNTIF($A$2:A407,A407)&gt;1,"",--(COUNTIFS(Support_Tickets!$B:$B,A407,Support_Tickets!$P:$P,"&gt;="&amp;G407,Support_Tickets!$P:$P,"&lt;="&amp;G407+90,Support_Tickets!$K:$K,"No")&gt;0))</f>
        <v>0</v>
      </c>
    </row>
    <row r="408" spans="1:15">
      <c r="A408" t="s">
        <v>2293</v>
      </c>
      <c r="B408" t="s">
        <v>22023</v>
      </c>
      <c r="C408" t="s">
        <v>21574</v>
      </c>
      <c r="D408" t="s">
        <v>21584</v>
      </c>
      <c r="E408" t="s">
        <v>20740</v>
      </c>
      <c r="F408" t="s">
        <v>14550</v>
      </c>
      <c r="G408" t="s">
        <v>2195</v>
      </c>
      <c r="H408" t="s">
        <v>21621</v>
      </c>
      <c r="I408">
        <v>15844.98</v>
      </c>
      <c r="J408">
        <v>91</v>
      </c>
      <c r="K408" t="s">
        <v>52</v>
      </c>
      <c r="L408" t="s">
        <v>21609</v>
      </c>
      <c r="M408">
        <v>24</v>
      </c>
      <c r="N408">
        <v>0</v>
      </c>
      <c r="O408">
        <f>IF(COUNTIF($A$2:A408,A408)&gt;1,"",--(COUNTIFS(Support_Tickets!$B:$B,A408,Support_Tickets!$P:$P,"&gt;="&amp;G408,Support_Tickets!$P:$P,"&lt;="&amp;G408+90,Support_Tickets!$K:$K,"No")&gt;0))</f>
        <v>0</v>
      </c>
    </row>
    <row r="409" spans="1:15">
      <c r="A409" t="s">
        <v>211</v>
      </c>
      <c r="B409" t="s">
        <v>22024</v>
      </c>
      <c r="C409" t="s">
        <v>21581</v>
      </c>
      <c r="D409" t="s">
        <v>21584</v>
      </c>
      <c r="E409" t="s">
        <v>20736</v>
      </c>
      <c r="F409" t="s">
        <v>14524</v>
      </c>
      <c r="G409" t="s">
        <v>1329</v>
      </c>
      <c r="H409" t="s">
        <v>21588</v>
      </c>
      <c r="I409">
        <v>1244.8399999999999</v>
      </c>
      <c r="J409">
        <v>56</v>
      </c>
      <c r="K409" t="s">
        <v>100</v>
      </c>
      <c r="L409" t="s">
        <v>21660</v>
      </c>
      <c r="M409">
        <v>36</v>
      </c>
      <c r="N409">
        <v>1</v>
      </c>
      <c r="O409">
        <f>IF(COUNTIF($A$2:A409,A409)&gt;1,"",--(COUNTIFS(Support_Tickets!$B:$B,A409,Support_Tickets!$P:$P,"&gt;="&amp;G409,Support_Tickets!$P:$P,"&lt;="&amp;G409+90,Support_Tickets!$K:$K,"No")&gt;0))</f>
        <v>0</v>
      </c>
    </row>
    <row r="410" spans="1:15">
      <c r="A410" t="s">
        <v>8708</v>
      </c>
      <c r="B410" t="s">
        <v>22025</v>
      </c>
      <c r="C410" t="s">
        <v>21581</v>
      </c>
      <c r="D410" t="s">
        <v>21584</v>
      </c>
      <c r="E410" t="s">
        <v>20736</v>
      </c>
      <c r="F410" t="s">
        <v>14512</v>
      </c>
      <c r="G410" t="s">
        <v>2768</v>
      </c>
      <c r="H410" t="s">
        <v>21588</v>
      </c>
      <c r="I410">
        <v>1783.77</v>
      </c>
      <c r="K410" t="s">
        <v>73</v>
      </c>
      <c r="L410" t="s">
        <v>21609</v>
      </c>
      <c r="M410">
        <v>36</v>
      </c>
      <c r="N410">
        <v>1</v>
      </c>
      <c r="O410">
        <f>IF(COUNTIF($A$2:A410,A410)&gt;1,"",--(COUNTIFS(Support_Tickets!$B:$B,A410,Support_Tickets!$P:$P,"&gt;="&amp;G410,Support_Tickets!$P:$P,"&lt;="&amp;G410+90,Support_Tickets!$K:$K,"No")&gt;0))</f>
        <v>0</v>
      </c>
    </row>
    <row r="411" spans="1:15">
      <c r="A411" t="s">
        <v>12937</v>
      </c>
      <c r="B411" t="s">
        <v>22026</v>
      </c>
      <c r="C411" t="s">
        <v>21581</v>
      </c>
      <c r="D411" t="s">
        <v>21565</v>
      </c>
      <c r="E411" t="s">
        <v>20736</v>
      </c>
      <c r="F411" t="s">
        <v>14524</v>
      </c>
      <c r="G411" t="s">
        <v>2339</v>
      </c>
      <c r="H411" t="s">
        <v>21571</v>
      </c>
      <c r="I411">
        <v>1428.32</v>
      </c>
      <c r="J411">
        <v>4</v>
      </c>
      <c r="K411" t="s">
        <v>73</v>
      </c>
      <c r="L411" t="s">
        <v>21598</v>
      </c>
      <c r="M411">
        <v>12</v>
      </c>
      <c r="N411">
        <v>0</v>
      </c>
      <c r="O411">
        <f>IF(COUNTIF($A$2:A411,A411)&gt;1,"",--(COUNTIFS(Support_Tickets!$B:$B,A411,Support_Tickets!$P:$P,"&gt;="&amp;G411,Support_Tickets!$P:$P,"&lt;="&amp;G411+90,Support_Tickets!$K:$K,"No")&gt;0))</f>
        <v>0</v>
      </c>
    </row>
    <row r="412" spans="1:15">
      <c r="A412" t="s">
        <v>158</v>
      </c>
      <c r="B412" t="s">
        <v>22027</v>
      </c>
      <c r="C412" t="s">
        <v>21569</v>
      </c>
      <c r="D412" t="s">
        <v>21565</v>
      </c>
      <c r="E412" t="s">
        <v>20768</v>
      </c>
      <c r="F412" t="s">
        <v>14507</v>
      </c>
      <c r="G412" t="s">
        <v>22028</v>
      </c>
      <c r="H412" t="s">
        <v>21571</v>
      </c>
      <c r="I412">
        <v>186.66</v>
      </c>
      <c r="J412">
        <v>77</v>
      </c>
      <c r="K412" t="s">
        <v>100</v>
      </c>
      <c r="L412" t="s">
        <v>21660</v>
      </c>
      <c r="M412">
        <v>36</v>
      </c>
      <c r="N412">
        <v>0</v>
      </c>
      <c r="O412">
        <f>IF(COUNTIF($A$2:A412,A412)&gt;1,"",--(COUNTIFS(Support_Tickets!$B:$B,A412,Support_Tickets!$P:$P,"&gt;="&amp;G412,Support_Tickets!$P:$P,"&lt;="&amp;G412+90,Support_Tickets!$K:$K,"No")&gt;0))</f>
        <v>0</v>
      </c>
    </row>
    <row r="413" spans="1:15">
      <c r="A413" t="s">
        <v>6630</v>
      </c>
      <c r="B413" t="s">
        <v>22029</v>
      </c>
      <c r="C413" t="s">
        <v>21581</v>
      </c>
      <c r="D413" t="s">
        <v>21584</v>
      </c>
      <c r="E413" t="s">
        <v>20768</v>
      </c>
      <c r="F413" t="s">
        <v>14507</v>
      </c>
      <c r="G413" t="s">
        <v>1090</v>
      </c>
      <c r="H413" t="s">
        <v>21571</v>
      </c>
      <c r="I413">
        <v>698.6</v>
      </c>
      <c r="K413" t="s">
        <v>100</v>
      </c>
      <c r="L413" t="s">
        <v>21582</v>
      </c>
      <c r="M413">
        <v>36</v>
      </c>
      <c r="N413">
        <v>0</v>
      </c>
      <c r="O413">
        <f>IF(COUNTIF($A$2:A413,A413)&gt;1,"",--(COUNTIFS(Support_Tickets!$B:$B,A413,Support_Tickets!$P:$P,"&gt;="&amp;G413,Support_Tickets!$P:$P,"&lt;="&amp;G413+90,Support_Tickets!$K:$K,"No")&gt;0))</f>
        <v>0</v>
      </c>
    </row>
    <row r="414" spans="1:15">
      <c r="A414" t="s">
        <v>2589</v>
      </c>
      <c r="B414" t="s">
        <v>22030</v>
      </c>
      <c r="C414" t="s">
        <v>21597</v>
      </c>
      <c r="D414" t="s">
        <v>21565</v>
      </c>
      <c r="E414" t="s">
        <v>20768</v>
      </c>
      <c r="F414" t="s">
        <v>14550</v>
      </c>
      <c r="G414" t="s">
        <v>2732</v>
      </c>
      <c r="H414" t="s">
        <v>21621</v>
      </c>
      <c r="I414">
        <v>220.24</v>
      </c>
      <c r="J414">
        <v>96</v>
      </c>
      <c r="K414" t="s">
        <v>100</v>
      </c>
      <c r="L414" t="s">
        <v>21605</v>
      </c>
      <c r="M414">
        <v>36</v>
      </c>
      <c r="N414">
        <v>0</v>
      </c>
      <c r="O414">
        <f>IF(COUNTIF($A$2:A414,A414)&gt;1,"",--(COUNTIFS(Support_Tickets!$B:$B,A414,Support_Tickets!$P:$P,"&gt;="&amp;G414,Support_Tickets!$P:$P,"&lt;="&amp;G414+90,Support_Tickets!$K:$K,"No")&gt;0))</f>
        <v>0</v>
      </c>
    </row>
    <row r="415" spans="1:15">
      <c r="A415" t="s">
        <v>2873</v>
      </c>
      <c r="B415" t="s">
        <v>21718</v>
      </c>
      <c r="C415" t="s">
        <v>21587</v>
      </c>
      <c r="D415" t="s">
        <v>21592</v>
      </c>
      <c r="E415" t="s">
        <v>20736</v>
      </c>
      <c r="F415" t="s">
        <v>14550</v>
      </c>
      <c r="G415" t="s">
        <v>1096</v>
      </c>
      <c r="H415" t="s">
        <v>21621</v>
      </c>
      <c r="I415">
        <v>1378.72</v>
      </c>
      <c r="J415">
        <v>45</v>
      </c>
      <c r="K415" t="s">
        <v>100</v>
      </c>
      <c r="L415" t="s">
        <v>21605</v>
      </c>
      <c r="M415">
        <v>36</v>
      </c>
      <c r="N415">
        <v>0</v>
      </c>
      <c r="O415">
        <f>IF(COUNTIF($A$2:A415,A415)&gt;1,"",--(COUNTIFS(Support_Tickets!$B:$B,A415,Support_Tickets!$P:$P,"&gt;="&amp;G415,Support_Tickets!$P:$P,"&lt;="&amp;G415+90,Support_Tickets!$K:$K,"No")&gt;0))</f>
        <v>0</v>
      </c>
    </row>
    <row r="416" spans="1:15">
      <c r="A416" t="s">
        <v>5036</v>
      </c>
      <c r="B416" t="s">
        <v>22031</v>
      </c>
      <c r="C416" t="s">
        <v>21581</v>
      </c>
      <c r="D416" t="s">
        <v>21592</v>
      </c>
      <c r="E416" t="s">
        <v>20740</v>
      </c>
      <c r="F416" t="s">
        <v>14524</v>
      </c>
      <c r="G416" t="s">
        <v>22032</v>
      </c>
      <c r="H416" t="s">
        <v>21571</v>
      </c>
      <c r="I416">
        <v>14671.83</v>
      </c>
      <c r="J416">
        <v>90</v>
      </c>
      <c r="K416" t="s">
        <v>52</v>
      </c>
      <c r="L416" t="s">
        <v>21585</v>
      </c>
      <c r="M416">
        <v>24</v>
      </c>
      <c r="N416">
        <v>0</v>
      </c>
      <c r="O416">
        <f>IF(COUNTIF($A$2:A416,A416)&gt;1,"",--(COUNTIFS(Support_Tickets!$B:$B,A416,Support_Tickets!$P:$P,"&gt;="&amp;G416,Support_Tickets!$P:$P,"&lt;="&amp;G416+90,Support_Tickets!$K:$K,"No")&gt;0))</f>
        <v>0</v>
      </c>
    </row>
    <row r="417" spans="1:15">
      <c r="A417" t="s">
        <v>2426</v>
      </c>
      <c r="B417" t="s">
        <v>22033</v>
      </c>
      <c r="C417" t="s">
        <v>21600</v>
      </c>
      <c r="D417" t="s">
        <v>21592</v>
      </c>
      <c r="E417" t="s">
        <v>20740</v>
      </c>
      <c r="F417" t="s">
        <v>14516</v>
      </c>
      <c r="G417" t="s">
        <v>327</v>
      </c>
      <c r="H417" t="s">
        <v>21588</v>
      </c>
      <c r="I417">
        <v>15775.26</v>
      </c>
      <c r="J417">
        <v>28</v>
      </c>
      <c r="K417" t="s">
        <v>73</v>
      </c>
      <c r="L417" t="s">
        <v>21609</v>
      </c>
      <c r="M417">
        <v>12</v>
      </c>
      <c r="N417">
        <v>1</v>
      </c>
      <c r="O417">
        <f>IF(COUNTIF($A$2:A417,A417)&gt;1,"",--(COUNTIFS(Support_Tickets!$B:$B,A417,Support_Tickets!$P:$P,"&gt;="&amp;G417,Support_Tickets!$P:$P,"&lt;="&amp;G417+90,Support_Tickets!$K:$K,"No")&gt;0))</f>
        <v>0</v>
      </c>
    </row>
    <row r="418" spans="1:15">
      <c r="A418" t="s">
        <v>641</v>
      </c>
      <c r="B418" t="s">
        <v>22034</v>
      </c>
      <c r="C418" t="s">
        <v>21587</v>
      </c>
      <c r="D418" t="s">
        <v>21592</v>
      </c>
      <c r="E418" t="s">
        <v>20736</v>
      </c>
      <c r="F418" t="s">
        <v>14512</v>
      </c>
      <c r="G418" t="s">
        <v>570</v>
      </c>
      <c r="H418" t="s">
        <v>21571</v>
      </c>
      <c r="I418">
        <v>1136.55</v>
      </c>
      <c r="J418">
        <v>56</v>
      </c>
      <c r="K418" t="s">
        <v>73</v>
      </c>
      <c r="L418" t="s">
        <v>21632</v>
      </c>
      <c r="M418">
        <v>12</v>
      </c>
      <c r="N418">
        <v>0</v>
      </c>
      <c r="O418">
        <f>IF(COUNTIF($A$2:A418,A418)&gt;1,"",--(COUNTIFS(Support_Tickets!$B:$B,A418,Support_Tickets!$P:$P,"&gt;="&amp;G418,Support_Tickets!$P:$P,"&lt;="&amp;G418+90,Support_Tickets!$K:$K,"No")&gt;0))</f>
        <v>0</v>
      </c>
    </row>
    <row r="419" spans="1:15">
      <c r="A419" t="s">
        <v>651</v>
      </c>
      <c r="B419" t="s">
        <v>22035</v>
      </c>
      <c r="C419" t="s">
        <v>21597</v>
      </c>
      <c r="D419" t="s">
        <v>21565</v>
      </c>
      <c r="E419" t="s">
        <v>20736</v>
      </c>
      <c r="F419" t="s">
        <v>14512</v>
      </c>
      <c r="G419" t="s">
        <v>2915</v>
      </c>
      <c r="H419" t="s">
        <v>21571</v>
      </c>
      <c r="I419">
        <v>1440.84</v>
      </c>
      <c r="K419" t="s">
        <v>100</v>
      </c>
      <c r="L419" t="s">
        <v>21598</v>
      </c>
      <c r="M419">
        <v>24</v>
      </c>
      <c r="N419">
        <v>0</v>
      </c>
      <c r="O419">
        <f>IF(COUNTIF($A$2:A419,A419)&gt;1,"",--(COUNTIFS(Support_Tickets!$B:$B,A419,Support_Tickets!$P:$P,"&gt;="&amp;G419,Support_Tickets!$P:$P,"&lt;="&amp;G419+90,Support_Tickets!$K:$K,"No")&gt;0))</f>
        <v>0</v>
      </c>
    </row>
    <row r="420" spans="1:15">
      <c r="A420" t="s">
        <v>8342</v>
      </c>
      <c r="B420" t="s">
        <v>22036</v>
      </c>
      <c r="C420" t="s">
        <v>21597</v>
      </c>
      <c r="D420" t="s">
        <v>21570</v>
      </c>
      <c r="E420" t="s">
        <v>20768</v>
      </c>
      <c r="F420" t="s">
        <v>14507</v>
      </c>
      <c r="G420" t="s">
        <v>1579</v>
      </c>
      <c r="H420" t="s">
        <v>21588</v>
      </c>
      <c r="I420">
        <v>380.16</v>
      </c>
      <c r="J420">
        <v>60</v>
      </c>
      <c r="K420" t="s">
        <v>100</v>
      </c>
      <c r="L420" t="s">
        <v>21598</v>
      </c>
      <c r="M420">
        <v>36</v>
      </c>
      <c r="N420">
        <v>1</v>
      </c>
      <c r="O420">
        <f>IF(COUNTIF($A$2:A420,A420)&gt;1,"",--(COUNTIFS(Support_Tickets!$B:$B,A420,Support_Tickets!$P:$P,"&gt;="&amp;G420,Support_Tickets!$P:$P,"&lt;="&amp;G420+90,Support_Tickets!$K:$K,"No")&gt;0))</f>
        <v>0</v>
      </c>
    </row>
    <row r="421" spans="1:15">
      <c r="A421" t="s">
        <v>257</v>
      </c>
      <c r="B421" t="s">
        <v>22037</v>
      </c>
      <c r="C421" t="s">
        <v>21587</v>
      </c>
      <c r="D421" t="s">
        <v>21565</v>
      </c>
      <c r="E421" t="s">
        <v>20740</v>
      </c>
      <c r="F421" t="s">
        <v>14524</v>
      </c>
      <c r="G421" t="s">
        <v>316</v>
      </c>
      <c r="H421" t="s">
        <v>21571</v>
      </c>
      <c r="I421">
        <v>17193.64</v>
      </c>
      <c r="K421" t="s">
        <v>52</v>
      </c>
      <c r="L421" t="s">
        <v>21585</v>
      </c>
      <c r="M421">
        <v>24</v>
      </c>
      <c r="N421">
        <v>0</v>
      </c>
      <c r="O421">
        <f>IF(COUNTIF($A$2:A421,A421)&gt;1,"",--(COUNTIFS(Support_Tickets!$B:$B,A421,Support_Tickets!$P:$P,"&gt;="&amp;G421,Support_Tickets!$P:$P,"&lt;="&amp;G421+90,Support_Tickets!$K:$K,"No")&gt;0))</f>
        <v>0</v>
      </c>
    </row>
    <row r="422" spans="1:15">
      <c r="A422" t="s">
        <v>1154</v>
      </c>
      <c r="B422" t="s">
        <v>22038</v>
      </c>
      <c r="C422" t="s">
        <v>21564</v>
      </c>
      <c r="D422" t="s">
        <v>21578</v>
      </c>
      <c r="E422" t="s">
        <v>20736</v>
      </c>
      <c r="F422" t="s">
        <v>14550</v>
      </c>
      <c r="G422" t="s">
        <v>436</v>
      </c>
      <c r="H422" t="s">
        <v>21571</v>
      </c>
      <c r="I422">
        <v>2794.34</v>
      </c>
      <c r="K422" t="s">
        <v>100</v>
      </c>
      <c r="L422" t="s">
        <v>21575</v>
      </c>
      <c r="M422">
        <v>12</v>
      </c>
      <c r="N422">
        <v>0</v>
      </c>
      <c r="O422">
        <f>IF(COUNTIF($A$2:A422,A422)&gt;1,"",--(COUNTIFS(Support_Tickets!$B:$B,A422,Support_Tickets!$P:$P,"&gt;="&amp;G422,Support_Tickets!$P:$P,"&lt;="&amp;G422+90,Support_Tickets!$K:$K,"No")&gt;0))</f>
        <v>0</v>
      </c>
    </row>
    <row r="423" spans="1:15">
      <c r="A423" t="s">
        <v>12072</v>
      </c>
      <c r="B423" t="s">
        <v>21926</v>
      </c>
      <c r="C423" t="s">
        <v>21587</v>
      </c>
      <c r="D423" t="s">
        <v>21578</v>
      </c>
      <c r="E423" t="s">
        <v>20736</v>
      </c>
      <c r="F423" t="s">
        <v>14550</v>
      </c>
      <c r="G423" t="s">
        <v>475</v>
      </c>
      <c r="H423" t="s">
        <v>21566</v>
      </c>
      <c r="I423">
        <v>2529.69</v>
      </c>
      <c r="J423">
        <v>2</v>
      </c>
      <c r="K423" t="s">
        <v>73</v>
      </c>
      <c r="L423" t="s">
        <v>21609</v>
      </c>
      <c r="M423">
        <v>12</v>
      </c>
      <c r="N423">
        <v>1</v>
      </c>
      <c r="O423">
        <f>IF(COUNTIF($A$2:A423,A423)&gt;1,"",--(COUNTIFS(Support_Tickets!$B:$B,A423,Support_Tickets!$P:$P,"&gt;="&amp;G423,Support_Tickets!$P:$P,"&lt;="&amp;G423+90,Support_Tickets!$K:$K,"No")&gt;0))</f>
        <v>1</v>
      </c>
    </row>
    <row r="424" spans="1:15">
      <c r="A424" t="s">
        <v>5238</v>
      </c>
      <c r="B424" t="s">
        <v>22039</v>
      </c>
      <c r="C424" t="s">
        <v>21602</v>
      </c>
      <c r="D424" t="s">
        <v>21578</v>
      </c>
      <c r="E424" t="s">
        <v>20740</v>
      </c>
      <c r="F424" t="s">
        <v>14516</v>
      </c>
      <c r="G424" t="s">
        <v>10167</v>
      </c>
      <c r="H424" t="s">
        <v>21571</v>
      </c>
      <c r="I424">
        <v>13231.75</v>
      </c>
      <c r="K424" t="s">
        <v>52</v>
      </c>
      <c r="L424" t="s">
        <v>21598</v>
      </c>
      <c r="M424">
        <v>24</v>
      </c>
      <c r="N424">
        <v>0</v>
      </c>
      <c r="O424">
        <f>IF(COUNTIF($A$2:A424,A424)&gt;1,"",--(COUNTIFS(Support_Tickets!$B:$B,A424,Support_Tickets!$P:$P,"&gt;="&amp;G424,Support_Tickets!$P:$P,"&lt;="&amp;G424+90,Support_Tickets!$K:$K,"No")&gt;0))</f>
        <v>1</v>
      </c>
    </row>
    <row r="425" spans="1:15">
      <c r="A425" t="s">
        <v>5446</v>
      </c>
      <c r="B425" t="s">
        <v>22040</v>
      </c>
      <c r="C425" t="s">
        <v>21600</v>
      </c>
      <c r="D425" t="s">
        <v>21578</v>
      </c>
      <c r="E425" t="s">
        <v>20768</v>
      </c>
      <c r="F425" t="s">
        <v>14524</v>
      </c>
      <c r="G425" t="s">
        <v>1584</v>
      </c>
      <c r="H425" t="s">
        <v>21588</v>
      </c>
      <c r="I425">
        <v>579.76</v>
      </c>
      <c r="J425">
        <v>73</v>
      </c>
      <c r="K425" t="s">
        <v>100</v>
      </c>
      <c r="L425" t="s">
        <v>21582</v>
      </c>
      <c r="M425">
        <v>12</v>
      </c>
      <c r="N425">
        <v>1</v>
      </c>
      <c r="O425">
        <f>IF(COUNTIF($A$2:A425,A425)&gt;1,"",--(COUNTIFS(Support_Tickets!$B:$B,A425,Support_Tickets!$P:$P,"&gt;="&amp;G425,Support_Tickets!$P:$P,"&lt;="&amp;G425+90,Support_Tickets!$K:$K,"No")&gt;0))</f>
        <v>0</v>
      </c>
    </row>
    <row r="426" spans="1:15">
      <c r="A426" t="s">
        <v>7151</v>
      </c>
      <c r="B426" t="s">
        <v>22041</v>
      </c>
      <c r="C426" t="s">
        <v>21587</v>
      </c>
      <c r="D426" t="s">
        <v>21570</v>
      </c>
      <c r="E426" t="s">
        <v>20736</v>
      </c>
      <c r="F426" t="s">
        <v>14516</v>
      </c>
      <c r="G426" t="s">
        <v>10822</v>
      </c>
      <c r="H426" t="s">
        <v>21566</v>
      </c>
      <c r="I426">
        <v>1710.2</v>
      </c>
      <c r="K426" t="s">
        <v>73</v>
      </c>
      <c r="L426" t="s">
        <v>21612</v>
      </c>
      <c r="M426">
        <v>24</v>
      </c>
      <c r="N426">
        <v>1</v>
      </c>
      <c r="O426">
        <f>IF(COUNTIF($A$2:A426,A426)&gt;1,"",--(COUNTIFS(Support_Tickets!$B:$B,A426,Support_Tickets!$P:$P,"&gt;="&amp;G426,Support_Tickets!$P:$P,"&lt;="&amp;G426+90,Support_Tickets!$K:$K,"No")&gt;0))</f>
        <v>1</v>
      </c>
    </row>
    <row r="427" spans="1:15">
      <c r="A427" t="s">
        <v>1517</v>
      </c>
      <c r="B427" t="s">
        <v>22042</v>
      </c>
      <c r="C427" t="s">
        <v>21597</v>
      </c>
      <c r="D427" t="s">
        <v>21565</v>
      </c>
      <c r="E427" t="s">
        <v>20736</v>
      </c>
      <c r="F427" t="s">
        <v>14507</v>
      </c>
      <c r="G427" t="s">
        <v>20018</v>
      </c>
      <c r="H427" t="s">
        <v>21571</v>
      </c>
      <c r="I427">
        <v>1943.57</v>
      </c>
      <c r="K427" t="s">
        <v>73</v>
      </c>
      <c r="L427" t="s">
        <v>21603</v>
      </c>
      <c r="M427">
        <v>12</v>
      </c>
      <c r="N427">
        <v>0</v>
      </c>
      <c r="O427">
        <f>IF(COUNTIF($A$2:A427,A427)&gt;1,"",--(COUNTIFS(Support_Tickets!$B:$B,A427,Support_Tickets!$P:$P,"&gt;="&amp;G427,Support_Tickets!$P:$P,"&lt;="&amp;G427+90,Support_Tickets!$K:$K,"No")&gt;0))</f>
        <v>0</v>
      </c>
    </row>
    <row r="428" spans="1:15">
      <c r="A428" t="s">
        <v>1197</v>
      </c>
      <c r="B428" t="s">
        <v>22043</v>
      </c>
      <c r="C428" t="s">
        <v>21597</v>
      </c>
      <c r="D428" t="s">
        <v>21565</v>
      </c>
      <c r="E428" t="s">
        <v>20768</v>
      </c>
      <c r="F428" t="s">
        <v>14524</v>
      </c>
      <c r="G428" t="s">
        <v>777</v>
      </c>
      <c r="H428" t="s">
        <v>21571</v>
      </c>
      <c r="I428">
        <v>113.8</v>
      </c>
      <c r="K428" t="s">
        <v>100</v>
      </c>
      <c r="L428" t="s">
        <v>21582</v>
      </c>
      <c r="M428">
        <v>24</v>
      </c>
      <c r="N428">
        <v>0</v>
      </c>
      <c r="O428">
        <f>IF(COUNTIF($A$2:A428,A428)&gt;1,"",--(COUNTIFS(Support_Tickets!$B:$B,A428,Support_Tickets!$P:$P,"&gt;="&amp;G428,Support_Tickets!$P:$P,"&lt;="&amp;G428+90,Support_Tickets!$K:$K,"No")&gt;0))</f>
        <v>0</v>
      </c>
    </row>
    <row r="429" spans="1:15">
      <c r="A429" t="s">
        <v>2800</v>
      </c>
      <c r="B429" t="s">
        <v>22044</v>
      </c>
      <c r="C429" t="s">
        <v>21587</v>
      </c>
      <c r="D429" t="s">
        <v>21570</v>
      </c>
      <c r="E429" t="s">
        <v>20740</v>
      </c>
      <c r="F429" t="s">
        <v>14524</v>
      </c>
      <c r="G429" t="s">
        <v>1148</v>
      </c>
      <c r="H429" t="s">
        <v>21571</v>
      </c>
      <c r="I429">
        <v>12015.54</v>
      </c>
      <c r="K429" t="s">
        <v>52</v>
      </c>
      <c r="L429" t="s">
        <v>21579</v>
      </c>
      <c r="M429">
        <v>24</v>
      </c>
      <c r="N429">
        <v>0</v>
      </c>
      <c r="O429">
        <f>IF(COUNTIF($A$2:A429,A429)&gt;1,"",--(COUNTIFS(Support_Tickets!$B:$B,A429,Support_Tickets!$P:$P,"&gt;="&amp;G429,Support_Tickets!$P:$P,"&lt;="&amp;G429+90,Support_Tickets!$K:$K,"No")&gt;0))</f>
        <v>0</v>
      </c>
    </row>
    <row r="430" spans="1:15">
      <c r="A430" t="s">
        <v>2680</v>
      </c>
      <c r="B430" t="s">
        <v>22045</v>
      </c>
      <c r="C430" t="s">
        <v>21602</v>
      </c>
      <c r="D430" t="s">
        <v>21584</v>
      </c>
      <c r="E430" t="s">
        <v>20768</v>
      </c>
      <c r="F430" t="s">
        <v>14550</v>
      </c>
      <c r="G430" t="s">
        <v>2574</v>
      </c>
      <c r="H430" t="s">
        <v>21571</v>
      </c>
      <c r="I430">
        <v>447.87</v>
      </c>
      <c r="K430" t="s">
        <v>100</v>
      </c>
      <c r="L430" t="s">
        <v>21590</v>
      </c>
      <c r="M430">
        <v>24</v>
      </c>
      <c r="N430">
        <v>0</v>
      </c>
      <c r="O430">
        <f>IF(COUNTIF($A$2:A430,A430)&gt;1,"",--(COUNTIFS(Support_Tickets!$B:$B,A430,Support_Tickets!$P:$P,"&gt;="&amp;G430,Support_Tickets!$P:$P,"&lt;="&amp;G430+90,Support_Tickets!$K:$K,"No")&gt;0))</f>
        <v>1</v>
      </c>
    </row>
    <row r="431" spans="1:15">
      <c r="A431" t="s">
        <v>4083</v>
      </c>
      <c r="B431" t="s">
        <v>22046</v>
      </c>
      <c r="C431" t="s">
        <v>21597</v>
      </c>
      <c r="D431" t="s">
        <v>21578</v>
      </c>
      <c r="E431" t="s">
        <v>20768</v>
      </c>
      <c r="F431" t="s">
        <v>14512</v>
      </c>
      <c r="G431" t="s">
        <v>4650</v>
      </c>
      <c r="H431" t="s">
        <v>21571</v>
      </c>
      <c r="I431">
        <v>690.93</v>
      </c>
      <c r="J431">
        <v>12</v>
      </c>
      <c r="K431" t="s">
        <v>100</v>
      </c>
      <c r="L431" t="s">
        <v>21585</v>
      </c>
      <c r="M431">
        <v>36</v>
      </c>
      <c r="N431">
        <v>0</v>
      </c>
      <c r="O431">
        <f>IF(COUNTIF($A$2:A431,A431)&gt;1,"",--(COUNTIFS(Support_Tickets!$B:$B,A431,Support_Tickets!$P:$P,"&gt;="&amp;G431,Support_Tickets!$P:$P,"&lt;="&amp;G431+90,Support_Tickets!$K:$K,"No")&gt;0))</f>
        <v>0</v>
      </c>
    </row>
    <row r="432" spans="1:15">
      <c r="A432" t="s">
        <v>10476</v>
      </c>
      <c r="B432" t="s">
        <v>22047</v>
      </c>
      <c r="C432" t="s">
        <v>21587</v>
      </c>
      <c r="D432" t="s">
        <v>21578</v>
      </c>
      <c r="E432" t="s">
        <v>20740</v>
      </c>
      <c r="F432" t="s">
        <v>14512</v>
      </c>
      <c r="G432" t="s">
        <v>1644</v>
      </c>
      <c r="H432" t="s">
        <v>21588</v>
      </c>
      <c r="I432">
        <v>8225.86</v>
      </c>
      <c r="J432">
        <v>38</v>
      </c>
      <c r="K432" t="s">
        <v>73</v>
      </c>
      <c r="L432" t="s">
        <v>21605</v>
      </c>
      <c r="M432">
        <v>24</v>
      </c>
      <c r="N432">
        <v>1</v>
      </c>
      <c r="O432">
        <f>IF(COUNTIF($A$2:A432,A432)&gt;1,"",--(COUNTIFS(Support_Tickets!$B:$B,A432,Support_Tickets!$P:$P,"&gt;="&amp;G432,Support_Tickets!$P:$P,"&lt;="&amp;G432+90,Support_Tickets!$K:$K,"No")&gt;0))</f>
        <v>0</v>
      </c>
    </row>
    <row r="433" spans="1:15">
      <c r="A433" t="s">
        <v>2974</v>
      </c>
      <c r="B433" t="s">
        <v>22048</v>
      </c>
      <c r="C433" t="s">
        <v>21597</v>
      </c>
      <c r="D433" t="s">
        <v>21570</v>
      </c>
      <c r="E433" t="s">
        <v>20736</v>
      </c>
      <c r="F433" t="s">
        <v>14516</v>
      </c>
      <c r="G433" t="s">
        <v>115</v>
      </c>
      <c r="H433" t="s">
        <v>21571</v>
      </c>
      <c r="I433">
        <v>859.53</v>
      </c>
      <c r="J433">
        <v>90</v>
      </c>
      <c r="K433" t="s">
        <v>73</v>
      </c>
      <c r="L433" t="s">
        <v>21598</v>
      </c>
      <c r="M433">
        <v>12</v>
      </c>
      <c r="N433">
        <v>0</v>
      </c>
      <c r="O433">
        <f>IF(COUNTIF($A$2:A433,A433)&gt;1,"",--(COUNTIFS(Support_Tickets!$B:$B,A433,Support_Tickets!$P:$P,"&gt;="&amp;G433,Support_Tickets!$P:$P,"&lt;="&amp;G433+90,Support_Tickets!$K:$K,"No")&gt;0))</f>
        <v>0</v>
      </c>
    </row>
    <row r="434" spans="1:15">
      <c r="A434" t="s">
        <v>6598</v>
      </c>
      <c r="B434" t="s">
        <v>22049</v>
      </c>
      <c r="C434" t="s">
        <v>21587</v>
      </c>
      <c r="D434" t="s">
        <v>21592</v>
      </c>
      <c r="E434" t="s">
        <v>20740</v>
      </c>
      <c r="F434" t="s">
        <v>14550</v>
      </c>
      <c r="G434" t="s">
        <v>649</v>
      </c>
      <c r="H434" t="s">
        <v>21566</v>
      </c>
      <c r="I434">
        <v>10072.14</v>
      </c>
      <c r="J434">
        <v>72</v>
      </c>
      <c r="K434" t="s">
        <v>52</v>
      </c>
      <c r="L434" t="s">
        <v>21582</v>
      </c>
      <c r="M434">
        <v>12</v>
      </c>
      <c r="N434">
        <v>1</v>
      </c>
      <c r="O434">
        <f>IF(COUNTIF($A$2:A434,A434)&gt;1,"",--(COUNTIFS(Support_Tickets!$B:$B,A434,Support_Tickets!$P:$P,"&gt;="&amp;G434,Support_Tickets!$P:$P,"&lt;="&amp;G434+90,Support_Tickets!$K:$K,"No")&gt;0))</f>
        <v>0</v>
      </c>
    </row>
    <row r="435" spans="1:15">
      <c r="A435" t="s">
        <v>2708</v>
      </c>
      <c r="B435" t="s">
        <v>22050</v>
      </c>
      <c r="C435" t="s">
        <v>21564</v>
      </c>
      <c r="D435" t="s">
        <v>21584</v>
      </c>
      <c r="E435" t="s">
        <v>20768</v>
      </c>
      <c r="F435" t="s">
        <v>14512</v>
      </c>
      <c r="G435" t="s">
        <v>954</v>
      </c>
      <c r="H435" t="s">
        <v>21571</v>
      </c>
      <c r="I435">
        <v>404.77</v>
      </c>
      <c r="J435">
        <v>40</v>
      </c>
      <c r="K435" t="s">
        <v>100</v>
      </c>
      <c r="L435" t="s">
        <v>21605</v>
      </c>
      <c r="M435">
        <v>24</v>
      </c>
      <c r="N435">
        <v>0</v>
      </c>
      <c r="O435">
        <f>IF(COUNTIF($A$2:A435,A435)&gt;1,"",--(COUNTIFS(Support_Tickets!$B:$B,A435,Support_Tickets!$P:$P,"&gt;="&amp;G435,Support_Tickets!$P:$P,"&lt;="&amp;G435+90,Support_Tickets!$K:$K,"No")&gt;0))</f>
        <v>1</v>
      </c>
    </row>
    <row r="436" spans="1:15">
      <c r="A436" t="s">
        <v>5319</v>
      </c>
      <c r="B436" t="s">
        <v>22051</v>
      </c>
      <c r="C436" t="s">
        <v>21577</v>
      </c>
      <c r="D436" t="s">
        <v>21584</v>
      </c>
      <c r="E436" t="s">
        <v>20736</v>
      </c>
      <c r="F436" t="s">
        <v>14507</v>
      </c>
      <c r="G436" t="s">
        <v>7893</v>
      </c>
      <c r="H436" t="s">
        <v>21571</v>
      </c>
      <c r="I436">
        <v>1163.3900000000001</v>
      </c>
      <c r="K436" t="s">
        <v>100</v>
      </c>
      <c r="L436" t="s">
        <v>21575</v>
      </c>
      <c r="M436">
        <v>24</v>
      </c>
      <c r="N436">
        <v>0</v>
      </c>
      <c r="O436">
        <f>IF(COUNTIF($A$2:A436,A436)&gt;1,"",--(COUNTIFS(Support_Tickets!$B:$B,A436,Support_Tickets!$P:$P,"&gt;="&amp;G436,Support_Tickets!$P:$P,"&lt;="&amp;G436+90,Support_Tickets!$K:$K,"No")&gt;0))</f>
        <v>0</v>
      </c>
    </row>
    <row r="437" spans="1:15">
      <c r="A437" t="s">
        <v>1190</v>
      </c>
      <c r="B437" t="s">
        <v>22052</v>
      </c>
      <c r="C437" t="s">
        <v>21600</v>
      </c>
      <c r="D437" t="s">
        <v>21578</v>
      </c>
      <c r="E437" t="s">
        <v>20740</v>
      </c>
      <c r="F437" t="s">
        <v>14524</v>
      </c>
      <c r="G437" t="s">
        <v>192</v>
      </c>
      <c r="H437" t="s">
        <v>21571</v>
      </c>
      <c r="I437">
        <v>7617.56</v>
      </c>
      <c r="J437">
        <v>35</v>
      </c>
      <c r="K437" t="s">
        <v>52</v>
      </c>
      <c r="L437" t="s">
        <v>21627</v>
      </c>
      <c r="M437">
        <v>36</v>
      </c>
      <c r="N437">
        <v>0</v>
      </c>
      <c r="O437">
        <f>IF(COUNTIF($A$2:A437,A437)&gt;1,"",--(COUNTIFS(Support_Tickets!$B:$B,A437,Support_Tickets!$P:$P,"&gt;="&amp;G437,Support_Tickets!$P:$P,"&lt;="&amp;G437+90,Support_Tickets!$K:$K,"No")&gt;0))</f>
        <v>0</v>
      </c>
    </row>
    <row r="438" spans="1:15">
      <c r="A438" t="s">
        <v>7462</v>
      </c>
      <c r="B438" t="s">
        <v>22053</v>
      </c>
      <c r="C438" t="s">
        <v>21569</v>
      </c>
      <c r="D438" t="s">
        <v>21565</v>
      </c>
      <c r="E438" t="s">
        <v>20736</v>
      </c>
      <c r="F438" t="s">
        <v>14524</v>
      </c>
      <c r="G438" t="s">
        <v>1315</v>
      </c>
      <c r="H438" t="s">
        <v>21566</v>
      </c>
      <c r="I438">
        <v>3681.84</v>
      </c>
      <c r="J438">
        <v>52</v>
      </c>
      <c r="K438" t="s">
        <v>73</v>
      </c>
      <c r="L438" t="s">
        <v>21572</v>
      </c>
      <c r="M438">
        <v>36</v>
      </c>
      <c r="N438">
        <v>1</v>
      </c>
      <c r="O438">
        <f>IF(COUNTIF($A$2:A438,A438)&gt;1,"",--(COUNTIFS(Support_Tickets!$B:$B,A438,Support_Tickets!$P:$P,"&gt;="&amp;G438,Support_Tickets!$P:$P,"&lt;="&amp;G438+90,Support_Tickets!$K:$K,"No")&gt;0))</f>
        <v>0</v>
      </c>
    </row>
    <row r="439" spans="1:15">
      <c r="A439" t="s">
        <v>4033</v>
      </c>
      <c r="B439" t="s">
        <v>22054</v>
      </c>
      <c r="C439" t="s">
        <v>21574</v>
      </c>
      <c r="D439" t="s">
        <v>21565</v>
      </c>
      <c r="E439" t="s">
        <v>20768</v>
      </c>
      <c r="F439" t="s">
        <v>14550</v>
      </c>
      <c r="G439" t="s">
        <v>2030</v>
      </c>
      <c r="H439" t="s">
        <v>21571</v>
      </c>
      <c r="I439">
        <v>564.95000000000005</v>
      </c>
      <c r="J439">
        <v>74</v>
      </c>
      <c r="K439" t="s">
        <v>100</v>
      </c>
      <c r="L439" t="s">
        <v>21598</v>
      </c>
      <c r="M439">
        <v>12</v>
      </c>
      <c r="N439">
        <v>0</v>
      </c>
      <c r="O439">
        <f>IF(COUNTIF($A$2:A439,A439)&gt;1,"",--(COUNTIFS(Support_Tickets!$B:$B,A439,Support_Tickets!$P:$P,"&gt;="&amp;G439,Support_Tickets!$P:$P,"&lt;="&amp;G439+90,Support_Tickets!$K:$K,"No")&gt;0))</f>
        <v>0</v>
      </c>
    </row>
    <row r="440" spans="1:15">
      <c r="A440" t="s">
        <v>6495</v>
      </c>
      <c r="B440" t="s">
        <v>22055</v>
      </c>
      <c r="C440" t="s">
        <v>21581</v>
      </c>
      <c r="D440" t="s">
        <v>21592</v>
      </c>
      <c r="E440" t="s">
        <v>20736</v>
      </c>
      <c r="F440" t="s">
        <v>14507</v>
      </c>
      <c r="G440" t="s">
        <v>1763</v>
      </c>
      <c r="H440" t="s">
        <v>21571</v>
      </c>
      <c r="I440">
        <v>3194.8</v>
      </c>
      <c r="J440">
        <v>30</v>
      </c>
      <c r="K440" t="s">
        <v>73</v>
      </c>
      <c r="L440" t="s">
        <v>21612</v>
      </c>
      <c r="M440">
        <v>12</v>
      </c>
      <c r="N440">
        <v>0</v>
      </c>
      <c r="O440">
        <f>IF(COUNTIF($A$2:A440,A440)&gt;1,"",--(COUNTIFS(Support_Tickets!$B:$B,A440,Support_Tickets!$P:$P,"&gt;="&amp;G440,Support_Tickets!$P:$P,"&lt;="&amp;G440+90,Support_Tickets!$K:$K,"No")&gt;0))</f>
        <v>0</v>
      </c>
    </row>
    <row r="441" spans="1:15">
      <c r="A441" t="s">
        <v>272</v>
      </c>
      <c r="B441" t="s">
        <v>22056</v>
      </c>
      <c r="C441" t="s">
        <v>21577</v>
      </c>
      <c r="D441" t="s">
        <v>21578</v>
      </c>
      <c r="E441" t="s">
        <v>20768</v>
      </c>
      <c r="F441" t="s">
        <v>14516</v>
      </c>
      <c r="G441" t="s">
        <v>121</v>
      </c>
      <c r="H441" t="s">
        <v>21571</v>
      </c>
      <c r="I441">
        <v>473.43</v>
      </c>
      <c r="J441">
        <v>89</v>
      </c>
      <c r="K441" t="s">
        <v>100</v>
      </c>
      <c r="L441" t="s">
        <v>21593</v>
      </c>
      <c r="M441">
        <v>24</v>
      </c>
      <c r="N441">
        <v>0</v>
      </c>
      <c r="O441">
        <f>IF(COUNTIF($A$2:A441,A441)&gt;1,"",--(COUNTIFS(Support_Tickets!$B:$B,A441,Support_Tickets!$P:$P,"&gt;="&amp;G441,Support_Tickets!$P:$P,"&lt;="&amp;G441+90,Support_Tickets!$K:$K,"No")&gt;0))</f>
        <v>0</v>
      </c>
    </row>
    <row r="442" spans="1:15">
      <c r="A442" t="s">
        <v>2721</v>
      </c>
      <c r="B442" t="s">
        <v>22057</v>
      </c>
      <c r="C442" t="s">
        <v>21574</v>
      </c>
      <c r="D442" t="s">
        <v>21592</v>
      </c>
      <c r="E442" t="s">
        <v>20768</v>
      </c>
      <c r="F442" t="s">
        <v>14512</v>
      </c>
      <c r="G442" t="s">
        <v>664</v>
      </c>
      <c r="H442" t="s">
        <v>21571</v>
      </c>
      <c r="I442">
        <v>315.72000000000003</v>
      </c>
      <c r="J442">
        <v>82</v>
      </c>
      <c r="K442" t="s">
        <v>100</v>
      </c>
      <c r="L442" t="s">
        <v>21627</v>
      </c>
      <c r="M442">
        <v>36</v>
      </c>
      <c r="N442">
        <v>0</v>
      </c>
      <c r="O442">
        <f>IF(COUNTIF($A$2:A442,A442)&gt;1,"",--(COUNTIFS(Support_Tickets!$B:$B,A442,Support_Tickets!$P:$P,"&gt;="&amp;G442,Support_Tickets!$P:$P,"&lt;="&amp;G442+90,Support_Tickets!$K:$K,"No")&gt;0))</f>
        <v>0</v>
      </c>
    </row>
    <row r="443" spans="1:15">
      <c r="A443" t="s">
        <v>7788</v>
      </c>
      <c r="B443" t="s">
        <v>22058</v>
      </c>
      <c r="C443" t="s">
        <v>21574</v>
      </c>
      <c r="D443" t="s">
        <v>21592</v>
      </c>
      <c r="E443" t="s">
        <v>20768</v>
      </c>
      <c r="F443" t="s">
        <v>14550</v>
      </c>
      <c r="G443" t="s">
        <v>1276</v>
      </c>
      <c r="H443" t="s">
        <v>21621</v>
      </c>
      <c r="I443">
        <v>354</v>
      </c>
      <c r="K443" t="s">
        <v>100</v>
      </c>
      <c r="L443" t="s">
        <v>21575</v>
      </c>
      <c r="M443">
        <v>24</v>
      </c>
      <c r="N443">
        <v>0</v>
      </c>
      <c r="O443">
        <f>IF(COUNTIF($A$2:A443,A443)&gt;1,"",--(COUNTIFS(Support_Tickets!$B:$B,A443,Support_Tickets!$P:$P,"&gt;="&amp;G443,Support_Tickets!$P:$P,"&lt;="&amp;G443+90,Support_Tickets!$K:$K,"No")&gt;0))</f>
        <v>0</v>
      </c>
    </row>
    <row r="444" spans="1:15">
      <c r="A444" t="s">
        <v>2497</v>
      </c>
      <c r="B444" t="s">
        <v>22059</v>
      </c>
      <c r="C444" t="s">
        <v>21600</v>
      </c>
      <c r="D444" t="s">
        <v>21592</v>
      </c>
      <c r="E444" t="s">
        <v>20736</v>
      </c>
      <c r="F444" t="s">
        <v>14507</v>
      </c>
      <c r="G444" t="s">
        <v>3073</v>
      </c>
      <c r="H444" t="s">
        <v>21566</v>
      </c>
      <c r="I444">
        <v>1751.75</v>
      </c>
      <c r="J444">
        <v>20</v>
      </c>
      <c r="K444" t="s">
        <v>100</v>
      </c>
      <c r="L444" t="s">
        <v>21609</v>
      </c>
      <c r="M444">
        <v>12</v>
      </c>
      <c r="N444">
        <v>1</v>
      </c>
      <c r="O444">
        <f>IF(COUNTIF($A$2:A444,A444)&gt;1,"",--(COUNTIFS(Support_Tickets!$B:$B,A444,Support_Tickets!$P:$P,"&gt;="&amp;G444,Support_Tickets!$P:$P,"&lt;="&amp;G444+90,Support_Tickets!$K:$K,"No")&gt;0))</f>
        <v>0</v>
      </c>
    </row>
    <row r="445" spans="1:15">
      <c r="A445" t="s">
        <v>10698</v>
      </c>
      <c r="B445" t="s">
        <v>22060</v>
      </c>
      <c r="C445" t="s">
        <v>21581</v>
      </c>
      <c r="D445" t="s">
        <v>21578</v>
      </c>
      <c r="E445" t="s">
        <v>20768</v>
      </c>
      <c r="F445" t="s">
        <v>14516</v>
      </c>
      <c r="G445" t="s">
        <v>1324</v>
      </c>
      <c r="H445" t="s">
        <v>21566</v>
      </c>
      <c r="I445">
        <v>602.16999999999996</v>
      </c>
      <c r="J445">
        <v>12</v>
      </c>
      <c r="K445" t="s">
        <v>100</v>
      </c>
      <c r="L445" t="s">
        <v>21582</v>
      </c>
      <c r="M445">
        <v>12</v>
      </c>
      <c r="N445">
        <v>1</v>
      </c>
      <c r="O445">
        <f>IF(COUNTIF($A$2:A445,A445)&gt;1,"",--(COUNTIFS(Support_Tickets!$B:$B,A445,Support_Tickets!$P:$P,"&gt;="&amp;G445,Support_Tickets!$P:$P,"&lt;="&amp;G445+90,Support_Tickets!$K:$K,"No")&gt;0))</f>
        <v>0</v>
      </c>
    </row>
    <row r="446" spans="1:15">
      <c r="A446" t="s">
        <v>239</v>
      </c>
      <c r="B446" t="s">
        <v>22061</v>
      </c>
      <c r="C446" t="s">
        <v>21597</v>
      </c>
      <c r="D446" t="s">
        <v>21570</v>
      </c>
      <c r="E446" t="s">
        <v>20768</v>
      </c>
      <c r="F446" t="s">
        <v>14507</v>
      </c>
      <c r="G446" t="s">
        <v>2065</v>
      </c>
      <c r="H446" t="s">
        <v>21566</v>
      </c>
      <c r="I446">
        <v>548.96</v>
      </c>
      <c r="J446">
        <v>23</v>
      </c>
      <c r="K446" t="s">
        <v>100</v>
      </c>
      <c r="L446" t="s">
        <v>21595</v>
      </c>
      <c r="M446">
        <v>24</v>
      </c>
      <c r="N446">
        <v>1</v>
      </c>
      <c r="O446">
        <f>IF(COUNTIF($A$2:A446,A446)&gt;1,"",--(COUNTIFS(Support_Tickets!$B:$B,A446,Support_Tickets!$P:$P,"&gt;="&amp;G446,Support_Tickets!$P:$P,"&lt;="&amp;G446+90,Support_Tickets!$K:$K,"No")&gt;0))</f>
        <v>1</v>
      </c>
    </row>
    <row r="447" spans="1:15">
      <c r="A447" t="s">
        <v>4986</v>
      </c>
      <c r="B447" t="s">
        <v>22062</v>
      </c>
      <c r="C447" t="s">
        <v>21577</v>
      </c>
      <c r="D447" t="s">
        <v>21592</v>
      </c>
      <c r="E447" t="s">
        <v>20736</v>
      </c>
      <c r="F447" t="s">
        <v>14550</v>
      </c>
      <c r="G447" t="s">
        <v>22063</v>
      </c>
      <c r="H447" t="s">
        <v>21571</v>
      </c>
      <c r="I447">
        <v>3083.4</v>
      </c>
      <c r="J447">
        <v>98</v>
      </c>
      <c r="K447" t="s">
        <v>73</v>
      </c>
      <c r="L447" t="s">
        <v>21609</v>
      </c>
      <c r="M447">
        <v>24</v>
      </c>
      <c r="N447">
        <v>0</v>
      </c>
      <c r="O447">
        <f>IF(COUNTIF($A$2:A447,A447)&gt;1,"",--(COUNTIFS(Support_Tickets!$B:$B,A447,Support_Tickets!$P:$P,"&gt;="&amp;G447,Support_Tickets!$P:$P,"&lt;="&amp;G447+90,Support_Tickets!$K:$K,"No")&gt;0))</f>
        <v>1</v>
      </c>
    </row>
    <row r="448" spans="1:15">
      <c r="A448" t="s">
        <v>84</v>
      </c>
      <c r="B448" t="s">
        <v>22064</v>
      </c>
      <c r="C448" t="s">
        <v>21564</v>
      </c>
      <c r="D448" t="s">
        <v>21592</v>
      </c>
      <c r="E448" t="s">
        <v>20768</v>
      </c>
      <c r="F448" t="s">
        <v>14512</v>
      </c>
      <c r="G448" t="s">
        <v>7893</v>
      </c>
      <c r="H448" t="s">
        <v>21571</v>
      </c>
      <c r="I448">
        <v>297.26</v>
      </c>
      <c r="J448">
        <v>10</v>
      </c>
      <c r="K448" t="s">
        <v>100</v>
      </c>
      <c r="L448" t="s">
        <v>21572</v>
      </c>
      <c r="M448">
        <v>24</v>
      </c>
      <c r="N448">
        <v>0</v>
      </c>
      <c r="O448">
        <f>IF(COUNTIF($A$2:A448,A448)&gt;1,"",--(COUNTIFS(Support_Tickets!$B:$B,A448,Support_Tickets!$P:$P,"&gt;="&amp;G448,Support_Tickets!$P:$P,"&lt;="&amp;G448+90,Support_Tickets!$K:$K,"No")&gt;0))</f>
        <v>0</v>
      </c>
    </row>
    <row r="449" spans="1:15">
      <c r="A449" t="s">
        <v>1145</v>
      </c>
      <c r="B449" t="s">
        <v>22065</v>
      </c>
      <c r="C449" t="s">
        <v>21597</v>
      </c>
      <c r="D449" t="s">
        <v>21584</v>
      </c>
      <c r="E449" t="s">
        <v>20736</v>
      </c>
      <c r="F449" t="s">
        <v>14524</v>
      </c>
      <c r="G449" t="s">
        <v>9273</v>
      </c>
      <c r="H449" t="s">
        <v>21588</v>
      </c>
      <c r="I449">
        <v>2758.41</v>
      </c>
      <c r="J449">
        <v>29</v>
      </c>
      <c r="K449" t="s">
        <v>100</v>
      </c>
      <c r="L449" t="s">
        <v>21605</v>
      </c>
      <c r="M449">
        <v>24</v>
      </c>
      <c r="N449">
        <v>1</v>
      </c>
      <c r="O449">
        <f>IF(COUNTIF($A$2:A449,A449)&gt;1,"",--(COUNTIFS(Support_Tickets!$B:$B,A449,Support_Tickets!$P:$P,"&gt;="&amp;G449,Support_Tickets!$P:$P,"&lt;="&amp;G449+90,Support_Tickets!$K:$K,"No")&gt;0))</f>
        <v>0</v>
      </c>
    </row>
    <row r="450" spans="1:15">
      <c r="A450" t="s">
        <v>4435</v>
      </c>
      <c r="B450" t="s">
        <v>22066</v>
      </c>
      <c r="C450" t="s">
        <v>21564</v>
      </c>
      <c r="D450" t="s">
        <v>21565</v>
      </c>
      <c r="E450" t="s">
        <v>20768</v>
      </c>
      <c r="F450" t="s">
        <v>14516</v>
      </c>
      <c r="G450" t="s">
        <v>3241</v>
      </c>
      <c r="H450" t="s">
        <v>21571</v>
      </c>
      <c r="I450">
        <v>162.34</v>
      </c>
      <c r="J450">
        <v>47</v>
      </c>
      <c r="K450" t="s">
        <v>100</v>
      </c>
      <c r="L450" t="s">
        <v>21595</v>
      </c>
      <c r="M450">
        <v>36</v>
      </c>
      <c r="N450">
        <v>0</v>
      </c>
      <c r="O450">
        <f>IF(COUNTIF($A$2:A450,A450)&gt;1,"",--(COUNTIFS(Support_Tickets!$B:$B,A450,Support_Tickets!$P:$P,"&gt;="&amp;G450,Support_Tickets!$P:$P,"&lt;="&amp;G450+90,Support_Tickets!$K:$K,"No")&gt;0))</f>
        <v>0</v>
      </c>
    </row>
    <row r="451" spans="1:15">
      <c r="A451" t="s">
        <v>6803</v>
      </c>
      <c r="B451" t="s">
        <v>22067</v>
      </c>
      <c r="C451" t="s">
        <v>21587</v>
      </c>
      <c r="D451" t="s">
        <v>21578</v>
      </c>
      <c r="E451" t="s">
        <v>20736</v>
      </c>
      <c r="F451" t="s">
        <v>14524</v>
      </c>
      <c r="G451" t="s">
        <v>1828</v>
      </c>
      <c r="H451" t="s">
        <v>21571</v>
      </c>
      <c r="I451">
        <v>3558.2</v>
      </c>
      <c r="J451">
        <v>100</v>
      </c>
      <c r="K451" t="s">
        <v>100</v>
      </c>
      <c r="L451" t="s">
        <v>21572</v>
      </c>
      <c r="M451">
        <v>12</v>
      </c>
      <c r="N451">
        <v>0</v>
      </c>
      <c r="O451">
        <f>IF(COUNTIF($A$2:A451,A451)&gt;1,"",--(COUNTIFS(Support_Tickets!$B:$B,A451,Support_Tickets!$P:$P,"&gt;="&amp;G451,Support_Tickets!$P:$P,"&lt;="&amp;G451+90,Support_Tickets!$K:$K,"No")&gt;0))</f>
        <v>0</v>
      </c>
    </row>
    <row r="452" spans="1:15">
      <c r="A452" t="s">
        <v>1557</v>
      </c>
      <c r="B452" t="s">
        <v>22068</v>
      </c>
      <c r="C452" t="s">
        <v>21574</v>
      </c>
      <c r="D452" t="s">
        <v>21570</v>
      </c>
      <c r="E452" t="s">
        <v>20768</v>
      </c>
      <c r="F452" t="s">
        <v>14512</v>
      </c>
      <c r="G452" t="s">
        <v>135</v>
      </c>
      <c r="H452" t="s">
        <v>21588</v>
      </c>
      <c r="I452">
        <v>392.83</v>
      </c>
      <c r="J452">
        <v>52</v>
      </c>
      <c r="K452" t="s">
        <v>100</v>
      </c>
      <c r="L452" t="s">
        <v>21590</v>
      </c>
      <c r="M452">
        <v>24</v>
      </c>
      <c r="N452">
        <v>1</v>
      </c>
      <c r="O452">
        <f>IF(COUNTIF($A$2:A452,A452)&gt;1,"",--(COUNTIFS(Support_Tickets!$B:$B,A452,Support_Tickets!$P:$P,"&gt;="&amp;G452,Support_Tickets!$P:$P,"&lt;="&amp;G452+90,Support_Tickets!$K:$K,"No")&gt;0))</f>
        <v>1</v>
      </c>
    </row>
    <row r="453" spans="1:15">
      <c r="A453" t="s">
        <v>4231</v>
      </c>
      <c r="B453" t="s">
        <v>22069</v>
      </c>
      <c r="C453" t="s">
        <v>21587</v>
      </c>
      <c r="D453" t="s">
        <v>21584</v>
      </c>
      <c r="E453" t="s">
        <v>20768</v>
      </c>
      <c r="F453" t="s">
        <v>14507</v>
      </c>
      <c r="G453" t="s">
        <v>309</v>
      </c>
      <c r="H453" t="s">
        <v>21571</v>
      </c>
      <c r="I453">
        <v>107.22</v>
      </c>
      <c r="J453">
        <v>17</v>
      </c>
      <c r="K453" t="s">
        <v>100</v>
      </c>
      <c r="L453" t="s">
        <v>21605</v>
      </c>
      <c r="M453">
        <v>36</v>
      </c>
      <c r="N453">
        <v>0</v>
      </c>
      <c r="O453">
        <f>IF(COUNTIF($A$2:A453,A453)&gt;1,"",--(COUNTIFS(Support_Tickets!$B:$B,A453,Support_Tickets!$P:$P,"&gt;="&amp;G453,Support_Tickets!$P:$P,"&lt;="&amp;G453+90,Support_Tickets!$K:$K,"No")&gt;0))</f>
        <v>0</v>
      </c>
    </row>
    <row r="454" spans="1:15">
      <c r="A454" t="s">
        <v>3588</v>
      </c>
      <c r="B454" t="s">
        <v>22070</v>
      </c>
      <c r="C454" t="s">
        <v>21600</v>
      </c>
      <c r="D454" t="s">
        <v>21570</v>
      </c>
      <c r="E454" t="s">
        <v>20736</v>
      </c>
      <c r="F454" t="s">
        <v>14507</v>
      </c>
      <c r="G454" t="s">
        <v>881</v>
      </c>
      <c r="H454" t="s">
        <v>21571</v>
      </c>
      <c r="I454">
        <v>1865.16</v>
      </c>
      <c r="J454">
        <v>30</v>
      </c>
      <c r="K454" t="s">
        <v>100</v>
      </c>
      <c r="L454" t="s">
        <v>21627</v>
      </c>
      <c r="M454">
        <v>12</v>
      </c>
      <c r="N454">
        <v>0</v>
      </c>
      <c r="O454">
        <f>IF(COUNTIF($A$2:A454,A454)&gt;1,"",--(COUNTIFS(Support_Tickets!$B:$B,A454,Support_Tickets!$P:$P,"&gt;="&amp;G454,Support_Tickets!$P:$P,"&lt;="&amp;G454+90,Support_Tickets!$K:$K,"No")&gt;0))</f>
        <v>0</v>
      </c>
    </row>
    <row r="455" spans="1:15">
      <c r="A455" t="s">
        <v>435</v>
      </c>
      <c r="B455" t="s">
        <v>22071</v>
      </c>
      <c r="C455" t="s">
        <v>21597</v>
      </c>
      <c r="D455" t="s">
        <v>21578</v>
      </c>
      <c r="E455" t="s">
        <v>20736</v>
      </c>
      <c r="F455" t="s">
        <v>14507</v>
      </c>
      <c r="G455" t="s">
        <v>481</v>
      </c>
      <c r="H455" t="s">
        <v>21571</v>
      </c>
      <c r="I455">
        <v>3897.78</v>
      </c>
      <c r="K455" t="s">
        <v>73</v>
      </c>
      <c r="L455" t="s">
        <v>21652</v>
      </c>
      <c r="M455">
        <v>12</v>
      </c>
      <c r="N455">
        <v>0</v>
      </c>
      <c r="O455">
        <f>IF(COUNTIF($A$2:A455,A455)&gt;1,"",--(COUNTIFS(Support_Tickets!$B:$B,A455,Support_Tickets!$P:$P,"&gt;="&amp;G455,Support_Tickets!$P:$P,"&lt;="&amp;G455+90,Support_Tickets!$K:$K,"No")&gt;0))</f>
        <v>0</v>
      </c>
    </row>
    <row r="456" spans="1:15">
      <c r="A456" t="s">
        <v>4261</v>
      </c>
      <c r="B456" t="s">
        <v>22072</v>
      </c>
      <c r="C456" t="s">
        <v>21602</v>
      </c>
      <c r="D456" t="s">
        <v>21578</v>
      </c>
      <c r="E456" t="s">
        <v>20736</v>
      </c>
      <c r="F456" t="s">
        <v>14512</v>
      </c>
      <c r="G456" t="s">
        <v>1130</v>
      </c>
      <c r="H456" t="s">
        <v>21571</v>
      </c>
      <c r="I456">
        <v>1253.75</v>
      </c>
      <c r="J456">
        <v>14</v>
      </c>
      <c r="K456" t="s">
        <v>73</v>
      </c>
      <c r="L456" t="s">
        <v>21598</v>
      </c>
      <c r="M456">
        <v>24</v>
      </c>
      <c r="N456">
        <v>0</v>
      </c>
      <c r="O456">
        <f>IF(COUNTIF($A$2:A456,A456)&gt;1,"",--(COUNTIFS(Support_Tickets!$B:$B,A456,Support_Tickets!$P:$P,"&gt;="&amp;G456,Support_Tickets!$P:$P,"&lt;="&amp;G456+90,Support_Tickets!$K:$K,"No")&gt;0))</f>
        <v>0</v>
      </c>
    </row>
    <row r="457" spans="1:15">
      <c r="A457" t="s">
        <v>1730</v>
      </c>
      <c r="B457" t="s">
        <v>22073</v>
      </c>
      <c r="C457" t="s">
        <v>21600</v>
      </c>
      <c r="D457" t="s">
        <v>21592</v>
      </c>
      <c r="E457" t="s">
        <v>20736</v>
      </c>
      <c r="F457" t="s">
        <v>14507</v>
      </c>
      <c r="G457" t="s">
        <v>114</v>
      </c>
      <c r="H457" t="s">
        <v>21621</v>
      </c>
      <c r="I457">
        <v>2454.31</v>
      </c>
      <c r="J457">
        <v>55</v>
      </c>
      <c r="K457" t="s">
        <v>100</v>
      </c>
      <c r="L457" t="s">
        <v>21598</v>
      </c>
      <c r="M457">
        <v>12</v>
      </c>
      <c r="N457">
        <v>0</v>
      </c>
      <c r="O457">
        <f>IF(COUNTIF($A$2:A457,A457)&gt;1,"",--(COUNTIFS(Support_Tickets!$B:$B,A457,Support_Tickets!$P:$P,"&gt;="&amp;G457,Support_Tickets!$P:$P,"&lt;="&amp;G457+90,Support_Tickets!$K:$K,"No")&gt;0))</f>
        <v>0</v>
      </c>
    </row>
    <row r="458" spans="1:15">
      <c r="A458" t="s">
        <v>825</v>
      </c>
      <c r="B458" t="s">
        <v>22074</v>
      </c>
      <c r="C458" t="s">
        <v>21587</v>
      </c>
      <c r="D458" t="s">
        <v>21565</v>
      </c>
      <c r="E458" t="s">
        <v>20768</v>
      </c>
      <c r="F458" t="s">
        <v>14512</v>
      </c>
      <c r="G458" t="s">
        <v>12032</v>
      </c>
      <c r="H458" t="s">
        <v>21571</v>
      </c>
      <c r="I458">
        <v>429.17</v>
      </c>
      <c r="K458" t="s">
        <v>100</v>
      </c>
      <c r="L458" t="s">
        <v>21632</v>
      </c>
      <c r="M458">
        <v>24</v>
      </c>
      <c r="N458">
        <v>0</v>
      </c>
      <c r="O458">
        <f>IF(COUNTIF($A$2:A458,A458)&gt;1,"",--(COUNTIFS(Support_Tickets!$B:$B,A458,Support_Tickets!$P:$P,"&gt;="&amp;G458,Support_Tickets!$P:$P,"&lt;="&amp;G458+90,Support_Tickets!$K:$K,"No")&gt;0))</f>
        <v>1</v>
      </c>
    </row>
    <row r="459" spans="1:15">
      <c r="A459" t="s">
        <v>2748</v>
      </c>
      <c r="B459" t="s">
        <v>22075</v>
      </c>
      <c r="C459" t="s">
        <v>21602</v>
      </c>
      <c r="D459" t="s">
        <v>21570</v>
      </c>
      <c r="E459" t="s">
        <v>20736</v>
      </c>
      <c r="F459" t="s">
        <v>14516</v>
      </c>
      <c r="G459" t="s">
        <v>496</v>
      </c>
      <c r="H459" t="s">
        <v>21566</v>
      </c>
      <c r="I459">
        <v>3574.01</v>
      </c>
      <c r="J459">
        <v>15</v>
      </c>
      <c r="K459" t="s">
        <v>73</v>
      </c>
      <c r="L459" t="s">
        <v>21590</v>
      </c>
      <c r="M459">
        <v>12</v>
      </c>
      <c r="N459">
        <v>1</v>
      </c>
      <c r="O459">
        <f>IF(COUNTIF($A$2:A459,A459)&gt;1,"",--(COUNTIFS(Support_Tickets!$B:$B,A459,Support_Tickets!$P:$P,"&gt;="&amp;G459,Support_Tickets!$P:$P,"&lt;="&amp;G459+90,Support_Tickets!$K:$K,"No")&gt;0))</f>
        <v>0</v>
      </c>
    </row>
    <row r="460" spans="1:15">
      <c r="A460" t="s">
        <v>8511</v>
      </c>
      <c r="B460" t="s">
        <v>22076</v>
      </c>
      <c r="C460" t="s">
        <v>21607</v>
      </c>
      <c r="D460" t="s">
        <v>21592</v>
      </c>
      <c r="E460" t="s">
        <v>20736</v>
      </c>
      <c r="F460" t="s">
        <v>14550</v>
      </c>
      <c r="G460" t="s">
        <v>225</v>
      </c>
      <c r="H460" t="s">
        <v>21571</v>
      </c>
      <c r="I460">
        <v>3993.61</v>
      </c>
      <c r="J460">
        <v>0</v>
      </c>
      <c r="K460" t="s">
        <v>73</v>
      </c>
      <c r="L460" t="s">
        <v>21609</v>
      </c>
      <c r="M460">
        <v>12</v>
      </c>
      <c r="N460">
        <v>0</v>
      </c>
      <c r="O460">
        <f>IF(COUNTIF($A$2:A460,A460)&gt;1,"",--(COUNTIFS(Support_Tickets!$B:$B,A460,Support_Tickets!$P:$P,"&gt;="&amp;G460,Support_Tickets!$P:$P,"&lt;="&amp;G460+90,Support_Tickets!$K:$K,"No")&gt;0))</f>
        <v>0</v>
      </c>
    </row>
    <row r="461" spans="1:15">
      <c r="A461" t="s">
        <v>2214</v>
      </c>
      <c r="B461" t="s">
        <v>22077</v>
      </c>
      <c r="C461" t="s">
        <v>21587</v>
      </c>
      <c r="D461" t="s">
        <v>21565</v>
      </c>
      <c r="E461" t="s">
        <v>20736</v>
      </c>
      <c r="F461" t="s">
        <v>14507</v>
      </c>
      <c r="G461" t="s">
        <v>707</v>
      </c>
      <c r="H461" t="s">
        <v>21621</v>
      </c>
      <c r="I461">
        <v>1190.3699999999999</v>
      </c>
      <c r="K461" t="s">
        <v>73</v>
      </c>
      <c r="L461" t="s">
        <v>21579</v>
      </c>
      <c r="M461">
        <v>12</v>
      </c>
      <c r="N461">
        <v>0</v>
      </c>
      <c r="O461">
        <f>IF(COUNTIF($A$2:A461,A461)&gt;1,"",--(COUNTIFS(Support_Tickets!$B:$B,A461,Support_Tickets!$P:$P,"&gt;="&amp;G461,Support_Tickets!$P:$P,"&lt;="&amp;G461+90,Support_Tickets!$K:$K,"No")&gt;0))</f>
        <v>0</v>
      </c>
    </row>
    <row r="462" spans="1:15">
      <c r="A462" t="s">
        <v>8582</v>
      </c>
      <c r="B462" t="s">
        <v>22078</v>
      </c>
      <c r="C462" t="s">
        <v>21587</v>
      </c>
      <c r="D462" t="s">
        <v>21578</v>
      </c>
      <c r="E462" t="s">
        <v>20740</v>
      </c>
      <c r="F462" t="s">
        <v>14516</v>
      </c>
      <c r="G462" t="s">
        <v>787</v>
      </c>
      <c r="H462" t="s">
        <v>21588</v>
      </c>
      <c r="I462">
        <v>4081.28</v>
      </c>
      <c r="J462">
        <v>5</v>
      </c>
      <c r="K462" t="s">
        <v>73</v>
      </c>
      <c r="L462" t="s">
        <v>21579</v>
      </c>
      <c r="M462">
        <v>36</v>
      </c>
      <c r="N462">
        <v>1</v>
      </c>
      <c r="O462">
        <f>IF(COUNTIF($A$2:A462,A462)&gt;1,"",--(COUNTIFS(Support_Tickets!$B:$B,A462,Support_Tickets!$P:$P,"&gt;="&amp;G462,Support_Tickets!$P:$P,"&lt;="&amp;G462+90,Support_Tickets!$K:$K,"No")&gt;0))</f>
        <v>1</v>
      </c>
    </row>
    <row r="463" spans="1:15">
      <c r="A463" t="s">
        <v>8370</v>
      </c>
      <c r="B463" t="s">
        <v>22079</v>
      </c>
      <c r="C463" t="s">
        <v>21597</v>
      </c>
      <c r="D463" t="s">
        <v>21584</v>
      </c>
      <c r="E463" t="s">
        <v>20736</v>
      </c>
      <c r="F463" t="s">
        <v>14512</v>
      </c>
      <c r="G463" t="s">
        <v>11959</v>
      </c>
      <c r="H463" t="s">
        <v>21588</v>
      </c>
      <c r="I463">
        <v>1834.15</v>
      </c>
      <c r="J463">
        <v>7</v>
      </c>
      <c r="K463" t="s">
        <v>100</v>
      </c>
      <c r="L463" t="s">
        <v>21585</v>
      </c>
      <c r="M463">
        <v>24</v>
      </c>
      <c r="N463">
        <v>1</v>
      </c>
      <c r="O463">
        <f>IF(COUNTIF($A$2:A463,A463)&gt;1,"",--(COUNTIFS(Support_Tickets!$B:$B,A463,Support_Tickets!$P:$P,"&gt;="&amp;G463,Support_Tickets!$P:$P,"&lt;="&amp;G463+90,Support_Tickets!$K:$K,"No")&gt;0))</f>
        <v>0</v>
      </c>
    </row>
    <row r="464" spans="1:15">
      <c r="A464" t="s">
        <v>3023</v>
      </c>
      <c r="B464" t="s">
        <v>22080</v>
      </c>
      <c r="C464" t="s">
        <v>21574</v>
      </c>
      <c r="D464" t="s">
        <v>21578</v>
      </c>
      <c r="E464" t="s">
        <v>20736</v>
      </c>
      <c r="F464" t="s">
        <v>14524</v>
      </c>
      <c r="G464" t="s">
        <v>6375</v>
      </c>
      <c r="H464" t="s">
        <v>21571</v>
      </c>
      <c r="I464">
        <v>3294.38</v>
      </c>
      <c r="J464">
        <v>36</v>
      </c>
      <c r="K464" t="s">
        <v>73</v>
      </c>
      <c r="L464" t="s">
        <v>21632</v>
      </c>
      <c r="M464">
        <v>24</v>
      </c>
      <c r="N464">
        <v>0</v>
      </c>
      <c r="O464">
        <f>IF(COUNTIF($A$2:A464,A464)&gt;1,"",--(COUNTIFS(Support_Tickets!$B:$B,A464,Support_Tickets!$P:$P,"&gt;="&amp;G464,Support_Tickets!$P:$P,"&lt;="&amp;G464+90,Support_Tickets!$K:$K,"No")&gt;0))</f>
        <v>0</v>
      </c>
    </row>
    <row r="465" spans="1:15">
      <c r="A465" t="s">
        <v>3011</v>
      </c>
      <c r="B465" t="s">
        <v>22081</v>
      </c>
      <c r="C465" t="s">
        <v>21600</v>
      </c>
      <c r="D465" t="s">
        <v>21592</v>
      </c>
      <c r="E465" t="s">
        <v>20736</v>
      </c>
      <c r="F465" t="s">
        <v>14550</v>
      </c>
      <c r="G465" t="s">
        <v>56</v>
      </c>
      <c r="H465" t="s">
        <v>21571</v>
      </c>
      <c r="I465">
        <v>1975.86</v>
      </c>
      <c r="J465">
        <v>25</v>
      </c>
      <c r="K465" t="s">
        <v>100</v>
      </c>
      <c r="L465" t="s">
        <v>21598</v>
      </c>
      <c r="M465">
        <v>24</v>
      </c>
      <c r="N465">
        <v>0</v>
      </c>
      <c r="O465">
        <f>IF(COUNTIF($A$2:A465,A465)&gt;1,"",--(COUNTIFS(Support_Tickets!$B:$B,A465,Support_Tickets!$P:$P,"&gt;="&amp;G465,Support_Tickets!$P:$P,"&lt;="&amp;G465+90,Support_Tickets!$K:$K,"No")&gt;0))</f>
        <v>1</v>
      </c>
    </row>
    <row r="466" spans="1:15">
      <c r="A466" t="s">
        <v>829</v>
      </c>
      <c r="B466" t="s">
        <v>22082</v>
      </c>
      <c r="C466" t="s">
        <v>21600</v>
      </c>
      <c r="D466" t="s">
        <v>21565</v>
      </c>
      <c r="E466" t="s">
        <v>20736</v>
      </c>
      <c r="F466" t="s">
        <v>14516</v>
      </c>
      <c r="G466" t="s">
        <v>2108</v>
      </c>
      <c r="H466" t="s">
        <v>21571</v>
      </c>
      <c r="I466">
        <v>2818.2</v>
      </c>
      <c r="K466" t="s">
        <v>100</v>
      </c>
      <c r="L466" t="s">
        <v>21575</v>
      </c>
      <c r="M466">
        <v>36</v>
      </c>
      <c r="N466">
        <v>0</v>
      </c>
      <c r="O466">
        <f>IF(COUNTIF($A$2:A466,A466)&gt;1,"",--(COUNTIFS(Support_Tickets!$B:$B,A466,Support_Tickets!$P:$P,"&gt;="&amp;G466,Support_Tickets!$P:$P,"&lt;="&amp;G466+90,Support_Tickets!$K:$K,"No")&gt;0))</f>
        <v>0</v>
      </c>
    </row>
    <row r="467" spans="1:15">
      <c r="A467" t="s">
        <v>1610</v>
      </c>
      <c r="B467" t="s">
        <v>22083</v>
      </c>
      <c r="C467" t="s">
        <v>21564</v>
      </c>
      <c r="D467" t="s">
        <v>21578</v>
      </c>
      <c r="E467" t="s">
        <v>20740</v>
      </c>
      <c r="F467" t="s">
        <v>14550</v>
      </c>
      <c r="G467" t="s">
        <v>443</v>
      </c>
      <c r="H467" t="s">
        <v>21571</v>
      </c>
      <c r="I467">
        <v>10555.07</v>
      </c>
      <c r="J467">
        <v>10</v>
      </c>
      <c r="K467" t="s">
        <v>73</v>
      </c>
      <c r="L467" t="s">
        <v>21590</v>
      </c>
      <c r="M467">
        <v>12</v>
      </c>
      <c r="N467">
        <v>0</v>
      </c>
      <c r="O467">
        <f>IF(COUNTIF($A$2:A467,A467)&gt;1,"",--(COUNTIFS(Support_Tickets!$B:$B,A467,Support_Tickets!$P:$P,"&gt;="&amp;G467,Support_Tickets!$P:$P,"&lt;="&amp;G467+90,Support_Tickets!$K:$K,"No")&gt;0))</f>
        <v>0</v>
      </c>
    </row>
    <row r="468" spans="1:15">
      <c r="A468" t="s">
        <v>4679</v>
      </c>
      <c r="B468" t="s">
        <v>22084</v>
      </c>
      <c r="C468" t="s">
        <v>21577</v>
      </c>
      <c r="D468" t="s">
        <v>21584</v>
      </c>
      <c r="E468" t="s">
        <v>20736</v>
      </c>
      <c r="F468" t="s">
        <v>14550</v>
      </c>
      <c r="G468" t="s">
        <v>2523</v>
      </c>
      <c r="H468" t="s">
        <v>21571</v>
      </c>
      <c r="I468">
        <v>1044.9000000000001</v>
      </c>
      <c r="J468">
        <v>5</v>
      </c>
      <c r="K468" t="s">
        <v>100</v>
      </c>
      <c r="L468" t="s">
        <v>21609</v>
      </c>
      <c r="M468">
        <v>12</v>
      </c>
      <c r="N468">
        <v>0</v>
      </c>
      <c r="O468">
        <f>IF(COUNTIF($A$2:A468,A468)&gt;1,"",--(COUNTIFS(Support_Tickets!$B:$B,A468,Support_Tickets!$P:$P,"&gt;="&amp;G468,Support_Tickets!$P:$P,"&lt;="&amp;G468+90,Support_Tickets!$K:$K,"No")&gt;0))</f>
        <v>0</v>
      </c>
    </row>
    <row r="469" spans="1:15">
      <c r="A469" t="s">
        <v>9494</v>
      </c>
      <c r="B469" t="s">
        <v>22085</v>
      </c>
      <c r="C469" t="s">
        <v>21597</v>
      </c>
      <c r="D469" t="s">
        <v>21592</v>
      </c>
      <c r="E469" t="s">
        <v>20768</v>
      </c>
      <c r="F469" t="s">
        <v>14507</v>
      </c>
      <c r="G469" t="s">
        <v>121</v>
      </c>
      <c r="H469" t="s">
        <v>21566</v>
      </c>
      <c r="I469">
        <v>111.39</v>
      </c>
      <c r="K469" t="s">
        <v>100</v>
      </c>
      <c r="L469" t="s">
        <v>21660</v>
      </c>
      <c r="M469">
        <v>24</v>
      </c>
      <c r="N469">
        <v>1</v>
      </c>
      <c r="O469">
        <f>IF(COUNTIF($A$2:A469,A469)&gt;1,"",--(COUNTIFS(Support_Tickets!$B:$B,A469,Support_Tickets!$P:$P,"&gt;="&amp;G469,Support_Tickets!$P:$P,"&lt;="&amp;G469+90,Support_Tickets!$K:$K,"No")&gt;0))</f>
        <v>1</v>
      </c>
    </row>
    <row r="470" spans="1:15">
      <c r="A470" t="s">
        <v>844</v>
      </c>
      <c r="B470" t="s">
        <v>22086</v>
      </c>
      <c r="C470" t="s">
        <v>21600</v>
      </c>
      <c r="D470" t="s">
        <v>21592</v>
      </c>
      <c r="E470" t="s">
        <v>20768</v>
      </c>
      <c r="F470" t="s">
        <v>14507</v>
      </c>
      <c r="G470" t="s">
        <v>2367</v>
      </c>
      <c r="H470" t="s">
        <v>21566</v>
      </c>
      <c r="I470">
        <v>414.96</v>
      </c>
      <c r="K470" t="s">
        <v>100</v>
      </c>
      <c r="L470" t="s">
        <v>21605</v>
      </c>
      <c r="M470">
        <v>12</v>
      </c>
      <c r="N470">
        <v>1</v>
      </c>
      <c r="O470">
        <f>IF(COUNTIF($A$2:A470,A470)&gt;1,"",--(COUNTIFS(Support_Tickets!$B:$B,A470,Support_Tickets!$P:$P,"&gt;="&amp;G470,Support_Tickets!$P:$P,"&lt;="&amp;G470+90,Support_Tickets!$K:$K,"No")&gt;0))</f>
        <v>0</v>
      </c>
    </row>
    <row r="471" spans="1:15">
      <c r="A471" t="s">
        <v>9231</v>
      </c>
      <c r="B471" t="s">
        <v>22087</v>
      </c>
      <c r="C471" t="s">
        <v>21597</v>
      </c>
      <c r="D471" t="s">
        <v>21592</v>
      </c>
      <c r="E471" t="s">
        <v>20740</v>
      </c>
      <c r="F471" t="s">
        <v>14524</v>
      </c>
      <c r="G471" t="s">
        <v>1502</v>
      </c>
      <c r="H471" t="s">
        <v>21571</v>
      </c>
      <c r="I471">
        <v>5633.5</v>
      </c>
      <c r="J471">
        <v>21</v>
      </c>
      <c r="K471" t="s">
        <v>73</v>
      </c>
      <c r="L471" t="s">
        <v>21572</v>
      </c>
      <c r="M471">
        <v>36</v>
      </c>
      <c r="N471">
        <v>0</v>
      </c>
      <c r="O471">
        <f>IF(COUNTIF($A$2:A471,A471)&gt;1,"",--(COUNTIFS(Support_Tickets!$B:$B,A471,Support_Tickets!$P:$P,"&gt;="&amp;G471,Support_Tickets!$P:$P,"&lt;="&amp;G471+90,Support_Tickets!$K:$K,"No")&gt;0))</f>
        <v>1</v>
      </c>
    </row>
    <row r="472" spans="1:15">
      <c r="A472" t="s">
        <v>794</v>
      </c>
      <c r="B472" t="s">
        <v>22088</v>
      </c>
      <c r="C472" t="s">
        <v>21597</v>
      </c>
      <c r="D472" t="s">
        <v>21578</v>
      </c>
      <c r="E472" t="s">
        <v>20736</v>
      </c>
      <c r="F472" t="s">
        <v>14507</v>
      </c>
      <c r="G472" t="s">
        <v>295</v>
      </c>
      <c r="H472" t="s">
        <v>21588</v>
      </c>
      <c r="I472">
        <v>3010.12</v>
      </c>
      <c r="K472" t="s">
        <v>100</v>
      </c>
      <c r="L472" t="s">
        <v>21585</v>
      </c>
      <c r="M472">
        <v>12</v>
      </c>
      <c r="N472">
        <v>1</v>
      </c>
      <c r="O472">
        <f>IF(COUNTIF($A$2:A472,A472)&gt;1,"",--(COUNTIFS(Support_Tickets!$B:$B,A472,Support_Tickets!$P:$P,"&gt;="&amp;G472,Support_Tickets!$P:$P,"&lt;="&amp;G472+90,Support_Tickets!$K:$K,"No")&gt;0))</f>
        <v>0</v>
      </c>
    </row>
    <row r="473" spans="1:15">
      <c r="A473" t="s">
        <v>863</v>
      </c>
      <c r="B473" t="s">
        <v>22089</v>
      </c>
      <c r="C473" t="s">
        <v>21574</v>
      </c>
      <c r="D473" t="s">
        <v>21565</v>
      </c>
      <c r="E473" t="s">
        <v>20736</v>
      </c>
      <c r="F473" t="s">
        <v>14524</v>
      </c>
      <c r="G473" t="s">
        <v>1544</v>
      </c>
      <c r="H473" t="s">
        <v>21566</v>
      </c>
      <c r="I473">
        <v>1469.53</v>
      </c>
      <c r="J473">
        <v>83</v>
      </c>
      <c r="K473" t="s">
        <v>73</v>
      </c>
      <c r="L473" t="s">
        <v>21609</v>
      </c>
      <c r="M473">
        <v>36</v>
      </c>
      <c r="N473">
        <v>1</v>
      </c>
      <c r="O473">
        <f>IF(COUNTIF($A$2:A473,A473)&gt;1,"",--(COUNTIFS(Support_Tickets!$B:$B,A473,Support_Tickets!$P:$P,"&gt;="&amp;G473,Support_Tickets!$P:$P,"&lt;="&amp;G473+90,Support_Tickets!$K:$K,"No")&gt;0))</f>
        <v>0</v>
      </c>
    </row>
    <row r="474" spans="1:15">
      <c r="A474" t="s">
        <v>2713</v>
      </c>
      <c r="B474" t="s">
        <v>22090</v>
      </c>
      <c r="C474" t="s">
        <v>21607</v>
      </c>
      <c r="D474" t="s">
        <v>21584</v>
      </c>
      <c r="E474" t="s">
        <v>20736</v>
      </c>
      <c r="F474" t="s">
        <v>14524</v>
      </c>
      <c r="G474" t="s">
        <v>163</v>
      </c>
      <c r="H474" t="s">
        <v>21571</v>
      </c>
      <c r="I474">
        <v>2150.0100000000002</v>
      </c>
      <c r="J474">
        <v>14</v>
      </c>
      <c r="K474" t="s">
        <v>73</v>
      </c>
      <c r="L474" t="s">
        <v>21575</v>
      </c>
      <c r="M474">
        <v>24</v>
      </c>
      <c r="N474">
        <v>0</v>
      </c>
      <c r="O474">
        <f>IF(COUNTIF($A$2:A474,A474)&gt;1,"",--(COUNTIFS(Support_Tickets!$B:$B,A474,Support_Tickets!$P:$P,"&gt;="&amp;G474,Support_Tickets!$P:$P,"&lt;="&amp;G474+90,Support_Tickets!$K:$K,"No")&gt;0))</f>
        <v>0</v>
      </c>
    </row>
    <row r="475" spans="1:15">
      <c r="A475" t="s">
        <v>5418</v>
      </c>
      <c r="B475" t="s">
        <v>22091</v>
      </c>
      <c r="C475" t="s">
        <v>21587</v>
      </c>
      <c r="D475" t="s">
        <v>21570</v>
      </c>
      <c r="E475" t="s">
        <v>20736</v>
      </c>
      <c r="F475" t="s">
        <v>14512</v>
      </c>
      <c r="G475" t="s">
        <v>192</v>
      </c>
      <c r="H475" t="s">
        <v>21566</v>
      </c>
      <c r="I475">
        <v>2053.5500000000002</v>
      </c>
      <c r="K475" t="s">
        <v>100</v>
      </c>
      <c r="L475" t="s">
        <v>21609</v>
      </c>
      <c r="M475">
        <v>24</v>
      </c>
      <c r="N475">
        <v>1</v>
      </c>
      <c r="O475">
        <f>IF(COUNTIF($A$2:A475,A475)&gt;1,"",--(COUNTIFS(Support_Tickets!$B:$B,A475,Support_Tickets!$P:$P,"&gt;="&amp;G475,Support_Tickets!$P:$P,"&lt;="&amp;G475+90,Support_Tickets!$K:$K,"No")&gt;0))</f>
        <v>0</v>
      </c>
    </row>
    <row r="476" spans="1:15">
      <c r="A476" t="s">
        <v>13470</v>
      </c>
      <c r="B476" t="s">
        <v>22092</v>
      </c>
      <c r="C476" t="s">
        <v>21597</v>
      </c>
      <c r="D476" t="s">
        <v>21570</v>
      </c>
      <c r="E476" t="s">
        <v>20736</v>
      </c>
      <c r="F476" t="s">
        <v>14507</v>
      </c>
      <c r="G476" t="s">
        <v>1928</v>
      </c>
      <c r="H476" t="s">
        <v>21571</v>
      </c>
      <c r="I476">
        <v>2691.33</v>
      </c>
      <c r="K476" t="s">
        <v>100</v>
      </c>
      <c r="L476" t="s">
        <v>21603</v>
      </c>
      <c r="M476">
        <v>36</v>
      </c>
      <c r="N476">
        <v>0</v>
      </c>
      <c r="O476">
        <f>IF(COUNTIF($A$2:A476,A476)&gt;1,"",--(COUNTIFS(Support_Tickets!$B:$B,A476,Support_Tickets!$P:$P,"&gt;="&amp;G476,Support_Tickets!$P:$P,"&lt;="&amp;G476+90,Support_Tickets!$K:$K,"No")&gt;0))</f>
        <v>0</v>
      </c>
    </row>
    <row r="477" spans="1:15">
      <c r="A477" t="s">
        <v>6887</v>
      </c>
      <c r="B477" t="s">
        <v>22093</v>
      </c>
      <c r="C477" t="s">
        <v>21569</v>
      </c>
      <c r="D477" t="s">
        <v>21578</v>
      </c>
      <c r="E477" t="s">
        <v>20768</v>
      </c>
      <c r="F477" t="s">
        <v>14550</v>
      </c>
      <c r="G477" t="s">
        <v>9545</v>
      </c>
      <c r="H477" t="s">
        <v>21571</v>
      </c>
      <c r="I477">
        <v>553.80999999999995</v>
      </c>
      <c r="K477" t="s">
        <v>100</v>
      </c>
      <c r="L477" t="s">
        <v>21575</v>
      </c>
      <c r="M477">
        <v>36</v>
      </c>
      <c r="N477">
        <v>0</v>
      </c>
      <c r="O477">
        <f>IF(COUNTIF($A$2:A477,A477)&gt;1,"",--(COUNTIFS(Support_Tickets!$B:$B,A477,Support_Tickets!$P:$P,"&gt;="&amp;G477,Support_Tickets!$P:$P,"&lt;="&amp;G477+90,Support_Tickets!$K:$K,"No")&gt;0))</f>
        <v>0</v>
      </c>
    </row>
    <row r="478" spans="1:15">
      <c r="A478" t="s">
        <v>3404</v>
      </c>
      <c r="B478" t="s">
        <v>22094</v>
      </c>
      <c r="C478" t="s">
        <v>21564</v>
      </c>
      <c r="D478" t="s">
        <v>21592</v>
      </c>
      <c r="E478" t="s">
        <v>20736</v>
      </c>
      <c r="F478" t="s">
        <v>14512</v>
      </c>
      <c r="G478" t="s">
        <v>1459</v>
      </c>
      <c r="H478" t="s">
        <v>21571</v>
      </c>
      <c r="I478">
        <v>1503.05</v>
      </c>
      <c r="J478">
        <v>87</v>
      </c>
      <c r="K478" t="s">
        <v>100</v>
      </c>
      <c r="L478" t="s">
        <v>21612</v>
      </c>
      <c r="M478">
        <v>24</v>
      </c>
      <c r="N478">
        <v>0</v>
      </c>
      <c r="O478">
        <f>IF(COUNTIF($A$2:A478,A478)&gt;1,"",--(COUNTIFS(Support_Tickets!$B:$B,A478,Support_Tickets!$P:$P,"&gt;="&amp;G478,Support_Tickets!$P:$P,"&lt;="&amp;G478+90,Support_Tickets!$K:$K,"No")&gt;0))</f>
        <v>0</v>
      </c>
    </row>
    <row r="479" spans="1:15">
      <c r="A479" t="s">
        <v>2614</v>
      </c>
      <c r="B479" t="s">
        <v>22095</v>
      </c>
      <c r="C479" t="s">
        <v>21600</v>
      </c>
      <c r="D479" t="s">
        <v>21578</v>
      </c>
      <c r="E479" t="s">
        <v>20768</v>
      </c>
      <c r="F479" t="s">
        <v>14507</v>
      </c>
      <c r="G479" t="s">
        <v>4162</v>
      </c>
      <c r="H479" t="s">
        <v>21621</v>
      </c>
      <c r="I479">
        <v>213.42</v>
      </c>
      <c r="J479">
        <v>26</v>
      </c>
      <c r="K479" t="s">
        <v>100</v>
      </c>
      <c r="L479" t="s">
        <v>21598</v>
      </c>
      <c r="M479">
        <v>12</v>
      </c>
      <c r="N479">
        <v>0</v>
      </c>
      <c r="O479">
        <f>IF(COUNTIF($A$2:A479,A479)&gt;1,"",--(COUNTIFS(Support_Tickets!$B:$B,A479,Support_Tickets!$P:$P,"&gt;="&amp;G479,Support_Tickets!$P:$P,"&lt;="&amp;G479+90,Support_Tickets!$K:$K,"No")&gt;0))</f>
        <v>0</v>
      </c>
    </row>
    <row r="480" spans="1:15">
      <c r="A480" t="s">
        <v>2731</v>
      </c>
      <c r="B480" t="s">
        <v>22096</v>
      </c>
      <c r="C480" t="s">
        <v>21564</v>
      </c>
      <c r="D480" t="s">
        <v>21570</v>
      </c>
      <c r="E480" t="s">
        <v>20768</v>
      </c>
      <c r="F480" t="s">
        <v>14516</v>
      </c>
      <c r="G480" t="s">
        <v>708</v>
      </c>
      <c r="H480" t="s">
        <v>21621</v>
      </c>
      <c r="I480">
        <v>445.61</v>
      </c>
      <c r="J480">
        <v>30</v>
      </c>
      <c r="K480" t="s">
        <v>100</v>
      </c>
      <c r="L480" t="s">
        <v>21595</v>
      </c>
      <c r="M480">
        <v>24</v>
      </c>
      <c r="N480">
        <v>0</v>
      </c>
      <c r="O480">
        <f>IF(COUNTIF($A$2:A480,A480)&gt;1,"",--(COUNTIFS(Support_Tickets!$B:$B,A480,Support_Tickets!$P:$P,"&gt;="&amp;G480,Support_Tickets!$P:$P,"&lt;="&amp;G480+90,Support_Tickets!$K:$K,"No")&gt;0))</f>
        <v>1</v>
      </c>
    </row>
    <row r="481" spans="1:15">
      <c r="A481" t="s">
        <v>5638</v>
      </c>
      <c r="B481" t="s">
        <v>22097</v>
      </c>
      <c r="C481" t="s">
        <v>21602</v>
      </c>
      <c r="D481" t="s">
        <v>21584</v>
      </c>
      <c r="E481" t="s">
        <v>20768</v>
      </c>
      <c r="F481" t="s">
        <v>14512</v>
      </c>
      <c r="G481" t="s">
        <v>1016</v>
      </c>
      <c r="H481" t="s">
        <v>21571</v>
      </c>
      <c r="I481">
        <v>664.77</v>
      </c>
      <c r="J481">
        <v>43</v>
      </c>
      <c r="K481" t="s">
        <v>100</v>
      </c>
      <c r="L481" t="s">
        <v>21632</v>
      </c>
      <c r="M481">
        <v>36</v>
      </c>
      <c r="N481">
        <v>0</v>
      </c>
      <c r="O481">
        <f>IF(COUNTIF($A$2:A481,A481)&gt;1,"",--(COUNTIFS(Support_Tickets!$B:$B,A481,Support_Tickets!$P:$P,"&gt;="&amp;G481,Support_Tickets!$P:$P,"&lt;="&amp;G481+90,Support_Tickets!$K:$K,"No")&gt;0))</f>
        <v>0</v>
      </c>
    </row>
    <row r="482" spans="1:15">
      <c r="A482" t="s">
        <v>5397</v>
      </c>
      <c r="B482" t="s">
        <v>22098</v>
      </c>
      <c r="C482" t="s">
        <v>21577</v>
      </c>
      <c r="D482" t="s">
        <v>21592</v>
      </c>
      <c r="E482" t="s">
        <v>20736</v>
      </c>
      <c r="F482" t="s">
        <v>14507</v>
      </c>
      <c r="G482" t="s">
        <v>22099</v>
      </c>
      <c r="H482" t="s">
        <v>21621</v>
      </c>
      <c r="I482">
        <v>1655.97</v>
      </c>
      <c r="J482">
        <v>19</v>
      </c>
      <c r="K482" t="s">
        <v>73</v>
      </c>
      <c r="L482" t="s">
        <v>21627</v>
      </c>
      <c r="M482">
        <v>24</v>
      </c>
      <c r="N482">
        <v>0</v>
      </c>
      <c r="O482">
        <f>IF(COUNTIF($A$2:A482,A482)&gt;1,"",--(COUNTIFS(Support_Tickets!$B:$B,A482,Support_Tickets!$P:$P,"&gt;="&amp;G482,Support_Tickets!$P:$P,"&lt;="&amp;G482+90,Support_Tickets!$K:$K,"No")&gt;0))</f>
        <v>0</v>
      </c>
    </row>
    <row r="483" spans="1:15">
      <c r="A483" t="s">
        <v>6357</v>
      </c>
      <c r="B483" t="s">
        <v>22100</v>
      </c>
      <c r="C483" t="s">
        <v>21581</v>
      </c>
      <c r="D483" t="s">
        <v>21565</v>
      </c>
      <c r="E483" t="s">
        <v>20740</v>
      </c>
      <c r="F483" t="s">
        <v>14550</v>
      </c>
      <c r="G483" t="s">
        <v>613</v>
      </c>
      <c r="H483" t="s">
        <v>21621</v>
      </c>
      <c r="I483">
        <v>15530.54</v>
      </c>
      <c r="J483">
        <v>5</v>
      </c>
      <c r="K483" t="s">
        <v>52</v>
      </c>
      <c r="L483" t="s">
        <v>21632</v>
      </c>
      <c r="M483">
        <v>12</v>
      </c>
      <c r="N483">
        <v>0</v>
      </c>
      <c r="O483">
        <f>IF(COUNTIF($A$2:A483,A483)&gt;1,"",--(COUNTIFS(Support_Tickets!$B:$B,A483,Support_Tickets!$P:$P,"&gt;="&amp;G483,Support_Tickets!$P:$P,"&lt;="&amp;G483+90,Support_Tickets!$K:$K,"No")&gt;0))</f>
        <v>0</v>
      </c>
    </row>
    <row r="484" spans="1:15">
      <c r="A484" t="s">
        <v>6954</v>
      </c>
      <c r="B484" t="s">
        <v>22101</v>
      </c>
      <c r="C484" t="s">
        <v>21564</v>
      </c>
      <c r="D484" t="s">
        <v>21592</v>
      </c>
      <c r="E484" t="s">
        <v>20736</v>
      </c>
      <c r="F484" t="s">
        <v>14516</v>
      </c>
      <c r="G484" t="s">
        <v>1351</v>
      </c>
      <c r="H484" t="s">
        <v>21566</v>
      </c>
      <c r="I484">
        <v>1117.74</v>
      </c>
      <c r="J484">
        <v>82</v>
      </c>
      <c r="K484" t="s">
        <v>73</v>
      </c>
      <c r="L484" t="s">
        <v>21632</v>
      </c>
      <c r="M484">
        <v>12</v>
      </c>
      <c r="N484">
        <v>1</v>
      </c>
      <c r="O484">
        <f>IF(COUNTIF($A$2:A484,A484)&gt;1,"",--(COUNTIFS(Support_Tickets!$B:$B,A484,Support_Tickets!$P:$P,"&gt;="&amp;G484,Support_Tickets!$P:$P,"&lt;="&amp;G484+90,Support_Tickets!$K:$K,"No")&gt;0))</f>
        <v>1</v>
      </c>
    </row>
    <row r="485" spans="1:15">
      <c r="A485" t="s">
        <v>11597</v>
      </c>
      <c r="B485" t="s">
        <v>22102</v>
      </c>
      <c r="C485" t="s">
        <v>21600</v>
      </c>
      <c r="D485" t="s">
        <v>21565</v>
      </c>
      <c r="E485" t="s">
        <v>20768</v>
      </c>
      <c r="F485" t="s">
        <v>14512</v>
      </c>
      <c r="G485" t="s">
        <v>2457</v>
      </c>
      <c r="H485" t="s">
        <v>21571</v>
      </c>
      <c r="I485">
        <v>453.52</v>
      </c>
      <c r="J485">
        <v>10</v>
      </c>
      <c r="K485" t="s">
        <v>100</v>
      </c>
      <c r="L485" t="s">
        <v>21567</v>
      </c>
      <c r="M485">
        <v>36</v>
      </c>
      <c r="N485">
        <v>0</v>
      </c>
      <c r="O485">
        <f>IF(COUNTIF($A$2:A485,A485)&gt;1,"",--(COUNTIFS(Support_Tickets!$B:$B,A485,Support_Tickets!$P:$P,"&gt;="&amp;G485,Support_Tickets!$P:$P,"&lt;="&amp;G485+90,Support_Tickets!$K:$K,"No")&gt;0))</f>
        <v>0</v>
      </c>
    </row>
    <row r="486" spans="1:15">
      <c r="A486" t="s">
        <v>2008</v>
      </c>
      <c r="B486" t="s">
        <v>22103</v>
      </c>
      <c r="C486" t="s">
        <v>21564</v>
      </c>
      <c r="D486" t="s">
        <v>21570</v>
      </c>
      <c r="E486" t="s">
        <v>20768</v>
      </c>
      <c r="F486" t="s">
        <v>14516</v>
      </c>
      <c r="G486" t="s">
        <v>4705</v>
      </c>
      <c r="H486" t="s">
        <v>21566</v>
      </c>
      <c r="I486">
        <v>389.39</v>
      </c>
      <c r="J486">
        <v>52</v>
      </c>
      <c r="K486" t="s">
        <v>100</v>
      </c>
      <c r="L486" t="s">
        <v>21595</v>
      </c>
      <c r="M486">
        <v>24</v>
      </c>
      <c r="N486">
        <v>1</v>
      </c>
      <c r="O486">
        <f>IF(COUNTIF($A$2:A486,A486)&gt;1,"",--(COUNTIFS(Support_Tickets!$B:$B,A486,Support_Tickets!$P:$P,"&gt;="&amp;G486,Support_Tickets!$P:$P,"&lt;="&amp;G486+90,Support_Tickets!$K:$K,"No")&gt;0))</f>
        <v>0</v>
      </c>
    </row>
    <row r="487" spans="1:15">
      <c r="A487" t="s">
        <v>3631</v>
      </c>
      <c r="B487" t="s">
        <v>22104</v>
      </c>
      <c r="C487" t="s">
        <v>21569</v>
      </c>
      <c r="D487" t="s">
        <v>21570</v>
      </c>
      <c r="E487" t="s">
        <v>20768</v>
      </c>
      <c r="F487" t="s">
        <v>14524</v>
      </c>
      <c r="G487" t="s">
        <v>1052</v>
      </c>
      <c r="H487" t="s">
        <v>21571</v>
      </c>
      <c r="I487">
        <v>640.66</v>
      </c>
      <c r="K487" t="s">
        <v>100</v>
      </c>
      <c r="L487" t="s">
        <v>21612</v>
      </c>
      <c r="M487">
        <v>36</v>
      </c>
      <c r="N487">
        <v>0</v>
      </c>
      <c r="O487">
        <f>IF(COUNTIF($A$2:A487,A487)&gt;1,"",--(COUNTIFS(Support_Tickets!$B:$B,A487,Support_Tickets!$P:$P,"&gt;="&amp;G487,Support_Tickets!$P:$P,"&lt;="&amp;G487+90,Support_Tickets!$K:$K,"No")&gt;0))</f>
        <v>0</v>
      </c>
    </row>
    <row r="488" spans="1:15">
      <c r="A488" t="s">
        <v>3257</v>
      </c>
      <c r="B488" t="s">
        <v>22105</v>
      </c>
      <c r="C488" t="s">
        <v>21607</v>
      </c>
      <c r="D488" t="s">
        <v>21592</v>
      </c>
      <c r="E488" t="s">
        <v>20736</v>
      </c>
      <c r="F488" t="s">
        <v>14516</v>
      </c>
      <c r="G488" t="s">
        <v>184</v>
      </c>
      <c r="H488" t="s">
        <v>21588</v>
      </c>
      <c r="I488">
        <v>3595.35</v>
      </c>
      <c r="J488">
        <v>92</v>
      </c>
      <c r="K488" t="s">
        <v>100</v>
      </c>
      <c r="L488" t="s">
        <v>21595</v>
      </c>
      <c r="M488">
        <v>24</v>
      </c>
      <c r="N488">
        <v>1</v>
      </c>
      <c r="O488">
        <f>IF(COUNTIF($A$2:A488,A488)&gt;1,"",--(COUNTIFS(Support_Tickets!$B:$B,A488,Support_Tickets!$P:$P,"&gt;="&amp;G488,Support_Tickets!$P:$P,"&lt;="&amp;G488+90,Support_Tickets!$K:$K,"No")&gt;0))</f>
        <v>0</v>
      </c>
    </row>
    <row r="489" spans="1:15">
      <c r="A489" t="s">
        <v>995</v>
      </c>
      <c r="B489" t="s">
        <v>22106</v>
      </c>
      <c r="C489" t="s">
        <v>21597</v>
      </c>
      <c r="D489" t="s">
        <v>21584</v>
      </c>
      <c r="E489" t="s">
        <v>20768</v>
      </c>
      <c r="F489" t="s">
        <v>14516</v>
      </c>
      <c r="G489" t="s">
        <v>6259</v>
      </c>
      <c r="H489" t="s">
        <v>21621</v>
      </c>
      <c r="I489">
        <v>537.04999999999995</v>
      </c>
      <c r="J489">
        <v>79</v>
      </c>
      <c r="K489" t="s">
        <v>100</v>
      </c>
      <c r="L489" t="s">
        <v>21572</v>
      </c>
      <c r="M489">
        <v>12</v>
      </c>
      <c r="N489">
        <v>0</v>
      </c>
      <c r="O489">
        <f>IF(COUNTIF($A$2:A489,A489)&gt;1,"",--(COUNTIFS(Support_Tickets!$B:$B,A489,Support_Tickets!$P:$P,"&gt;="&amp;G489,Support_Tickets!$P:$P,"&lt;="&amp;G489+90,Support_Tickets!$K:$K,"No")&gt;0))</f>
        <v>0</v>
      </c>
    </row>
    <row r="490" spans="1:15">
      <c r="A490" t="s">
        <v>4961</v>
      </c>
      <c r="B490" t="s">
        <v>22107</v>
      </c>
      <c r="C490" t="s">
        <v>21581</v>
      </c>
      <c r="D490" t="s">
        <v>21565</v>
      </c>
      <c r="E490" t="s">
        <v>20736</v>
      </c>
      <c r="F490" t="s">
        <v>14550</v>
      </c>
      <c r="G490" t="s">
        <v>531</v>
      </c>
      <c r="H490" t="s">
        <v>21588</v>
      </c>
      <c r="I490">
        <v>3615.6</v>
      </c>
      <c r="J490">
        <v>66</v>
      </c>
      <c r="K490" t="s">
        <v>100</v>
      </c>
      <c r="L490" t="s">
        <v>21605</v>
      </c>
      <c r="M490">
        <v>12</v>
      </c>
      <c r="N490">
        <v>1</v>
      </c>
      <c r="O490">
        <f>IF(COUNTIF($A$2:A490,A490)&gt;1,"",--(COUNTIFS(Support_Tickets!$B:$B,A490,Support_Tickets!$P:$P,"&gt;="&amp;G490,Support_Tickets!$P:$P,"&lt;="&amp;G490+90,Support_Tickets!$K:$K,"No")&gt;0))</f>
        <v>0</v>
      </c>
    </row>
    <row r="491" spans="1:15">
      <c r="A491" t="s">
        <v>2880</v>
      </c>
      <c r="B491" t="s">
        <v>22108</v>
      </c>
      <c r="C491" t="s">
        <v>21577</v>
      </c>
      <c r="D491" t="s">
        <v>21570</v>
      </c>
      <c r="E491" t="s">
        <v>20736</v>
      </c>
      <c r="F491" t="s">
        <v>14507</v>
      </c>
      <c r="G491" t="s">
        <v>1384</v>
      </c>
      <c r="H491" t="s">
        <v>21571</v>
      </c>
      <c r="I491">
        <v>3649.02</v>
      </c>
      <c r="J491">
        <v>69</v>
      </c>
      <c r="K491" t="s">
        <v>73</v>
      </c>
      <c r="L491" t="s">
        <v>21590</v>
      </c>
      <c r="M491">
        <v>36</v>
      </c>
      <c r="N491">
        <v>0</v>
      </c>
      <c r="O491">
        <f>IF(COUNTIF($A$2:A491,A491)&gt;1,"",--(COUNTIFS(Support_Tickets!$B:$B,A491,Support_Tickets!$P:$P,"&gt;="&amp;G491,Support_Tickets!$P:$P,"&lt;="&amp;G491+90,Support_Tickets!$K:$K,"No")&gt;0))</f>
        <v>0</v>
      </c>
    </row>
    <row r="492" spans="1:15">
      <c r="A492" t="s">
        <v>3413</v>
      </c>
      <c r="B492" t="s">
        <v>22109</v>
      </c>
      <c r="C492" t="s">
        <v>21607</v>
      </c>
      <c r="D492" t="s">
        <v>21565</v>
      </c>
      <c r="E492" t="s">
        <v>20736</v>
      </c>
      <c r="F492" t="s">
        <v>14524</v>
      </c>
      <c r="G492" t="s">
        <v>467</v>
      </c>
      <c r="H492" t="s">
        <v>21588</v>
      </c>
      <c r="I492">
        <v>1934.31</v>
      </c>
      <c r="J492">
        <v>6</v>
      </c>
      <c r="K492" t="s">
        <v>73</v>
      </c>
      <c r="L492" t="s">
        <v>21575</v>
      </c>
      <c r="M492">
        <v>24</v>
      </c>
      <c r="N492">
        <v>1</v>
      </c>
      <c r="O492">
        <f>IF(COUNTIF($A$2:A492,A492)&gt;1,"",--(COUNTIFS(Support_Tickets!$B:$B,A492,Support_Tickets!$P:$P,"&gt;="&amp;G492,Support_Tickets!$P:$P,"&lt;="&amp;G492+90,Support_Tickets!$K:$K,"No")&gt;0))</f>
        <v>0</v>
      </c>
    </row>
    <row r="493" spans="1:15">
      <c r="A493" t="s">
        <v>3882</v>
      </c>
      <c r="B493" t="s">
        <v>22110</v>
      </c>
      <c r="C493" t="s">
        <v>21569</v>
      </c>
      <c r="D493" t="s">
        <v>21578</v>
      </c>
      <c r="E493" t="s">
        <v>20736</v>
      </c>
      <c r="F493" t="s">
        <v>14507</v>
      </c>
      <c r="G493" t="s">
        <v>439</v>
      </c>
      <c r="H493" t="s">
        <v>21621</v>
      </c>
      <c r="I493">
        <v>2609.91</v>
      </c>
      <c r="J493">
        <v>80</v>
      </c>
      <c r="K493" t="s">
        <v>73</v>
      </c>
      <c r="L493" t="s">
        <v>21567</v>
      </c>
      <c r="M493">
        <v>24</v>
      </c>
      <c r="N493">
        <v>0</v>
      </c>
      <c r="O493">
        <f>IF(COUNTIF($A$2:A493,A493)&gt;1,"",--(COUNTIFS(Support_Tickets!$B:$B,A493,Support_Tickets!$P:$P,"&gt;="&amp;G493,Support_Tickets!$P:$P,"&lt;="&amp;G493+90,Support_Tickets!$K:$K,"No")&gt;0))</f>
        <v>0</v>
      </c>
    </row>
    <row r="494" spans="1:15">
      <c r="A494" t="s">
        <v>8594</v>
      </c>
      <c r="B494" t="s">
        <v>22111</v>
      </c>
      <c r="C494" t="s">
        <v>21597</v>
      </c>
      <c r="D494" t="s">
        <v>21584</v>
      </c>
      <c r="E494" t="s">
        <v>20736</v>
      </c>
      <c r="F494" t="s">
        <v>14516</v>
      </c>
      <c r="G494" t="s">
        <v>2301</v>
      </c>
      <c r="H494" t="s">
        <v>21571</v>
      </c>
      <c r="I494">
        <v>2452.65</v>
      </c>
      <c r="J494">
        <v>24</v>
      </c>
      <c r="K494" t="s">
        <v>100</v>
      </c>
      <c r="L494" t="s">
        <v>21575</v>
      </c>
      <c r="M494">
        <v>12</v>
      </c>
      <c r="N494">
        <v>0</v>
      </c>
      <c r="O494">
        <f>IF(COUNTIF($A$2:A494,A494)&gt;1,"",--(COUNTIFS(Support_Tickets!$B:$B,A494,Support_Tickets!$P:$P,"&gt;="&amp;G494,Support_Tickets!$P:$P,"&lt;="&amp;G494+90,Support_Tickets!$K:$K,"No")&gt;0))</f>
        <v>0</v>
      </c>
    </row>
    <row r="495" spans="1:15">
      <c r="A495" t="s">
        <v>1108</v>
      </c>
      <c r="B495" t="s">
        <v>22112</v>
      </c>
      <c r="C495" t="s">
        <v>21600</v>
      </c>
      <c r="D495" t="s">
        <v>21578</v>
      </c>
      <c r="E495" t="s">
        <v>20740</v>
      </c>
      <c r="F495" t="s">
        <v>14524</v>
      </c>
      <c r="G495" t="s">
        <v>17994</v>
      </c>
      <c r="H495" t="s">
        <v>21621</v>
      </c>
      <c r="I495">
        <v>10667.54</v>
      </c>
      <c r="K495" t="s">
        <v>73</v>
      </c>
      <c r="L495" t="s">
        <v>21593</v>
      </c>
      <c r="M495">
        <v>36</v>
      </c>
      <c r="N495">
        <v>0</v>
      </c>
      <c r="O495">
        <f>IF(COUNTIF($A$2:A495,A495)&gt;1,"",--(COUNTIFS(Support_Tickets!$B:$B,A495,Support_Tickets!$P:$P,"&gt;="&amp;G495,Support_Tickets!$P:$P,"&lt;="&amp;G495+90,Support_Tickets!$K:$K,"No")&gt;0))</f>
        <v>0</v>
      </c>
    </row>
    <row r="496" spans="1:15">
      <c r="A496" t="s">
        <v>10086</v>
      </c>
      <c r="B496" t="s">
        <v>22113</v>
      </c>
      <c r="C496" t="s">
        <v>21577</v>
      </c>
      <c r="D496" t="s">
        <v>21570</v>
      </c>
      <c r="E496" t="s">
        <v>20736</v>
      </c>
      <c r="F496" t="s">
        <v>14516</v>
      </c>
      <c r="G496" t="s">
        <v>889</v>
      </c>
      <c r="H496" t="s">
        <v>21571</v>
      </c>
      <c r="I496">
        <v>3779.31</v>
      </c>
      <c r="J496">
        <v>62</v>
      </c>
      <c r="K496" t="s">
        <v>100</v>
      </c>
      <c r="L496" t="s">
        <v>21660</v>
      </c>
      <c r="M496">
        <v>12</v>
      </c>
      <c r="N496">
        <v>0</v>
      </c>
      <c r="O496">
        <f>IF(COUNTIF($A$2:A496,A496)&gt;1,"",--(COUNTIFS(Support_Tickets!$B:$B,A496,Support_Tickets!$P:$P,"&gt;="&amp;G496,Support_Tickets!$P:$P,"&lt;="&amp;G496+90,Support_Tickets!$K:$K,"No")&gt;0))</f>
        <v>0</v>
      </c>
    </row>
    <row r="497" spans="1:15">
      <c r="A497" t="s">
        <v>895</v>
      </c>
      <c r="B497" t="s">
        <v>22114</v>
      </c>
      <c r="C497" t="s">
        <v>21587</v>
      </c>
      <c r="D497" t="s">
        <v>21578</v>
      </c>
      <c r="E497" t="s">
        <v>20768</v>
      </c>
      <c r="F497" t="s">
        <v>14512</v>
      </c>
      <c r="G497" t="s">
        <v>2757</v>
      </c>
      <c r="H497" t="s">
        <v>21566</v>
      </c>
      <c r="I497">
        <v>182.64</v>
      </c>
      <c r="J497">
        <v>27</v>
      </c>
      <c r="K497" t="s">
        <v>100</v>
      </c>
      <c r="L497" t="s">
        <v>21660</v>
      </c>
      <c r="M497">
        <v>36</v>
      </c>
      <c r="N497">
        <v>1</v>
      </c>
      <c r="O497">
        <f>IF(COUNTIF($A$2:A497,A497)&gt;1,"",--(COUNTIFS(Support_Tickets!$B:$B,A497,Support_Tickets!$P:$P,"&gt;="&amp;G497,Support_Tickets!$P:$P,"&lt;="&amp;G497+90,Support_Tickets!$K:$K,"No")&gt;0))</f>
        <v>0</v>
      </c>
    </row>
    <row r="498" spans="1:15">
      <c r="A498" t="s">
        <v>3454</v>
      </c>
      <c r="B498" t="s">
        <v>22115</v>
      </c>
      <c r="C498" t="s">
        <v>21581</v>
      </c>
      <c r="D498" t="s">
        <v>21570</v>
      </c>
      <c r="E498" t="s">
        <v>20736</v>
      </c>
      <c r="F498" t="s">
        <v>14516</v>
      </c>
      <c r="G498" t="s">
        <v>2840</v>
      </c>
      <c r="H498" t="s">
        <v>21588</v>
      </c>
      <c r="I498">
        <v>928.9</v>
      </c>
      <c r="K498" t="s">
        <v>100</v>
      </c>
      <c r="L498" t="s">
        <v>21567</v>
      </c>
      <c r="M498">
        <v>24</v>
      </c>
      <c r="N498">
        <v>1</v>
      </c>
      <c r="O498">
        <f>IF(COUNTIF($A$2:A498,A498)&gt;1,"",--(COUNTIFS(Support_Tickets!$B:$B,A498,Support_Tickets!$P:$P,"&gt;="&amp;G498,Support_Tickets!$P:$P,"&lt;="&amp;G498+90,Support_Tickets!$K:$K,"No")&gt;0))</f>
        <v>0</v>
      </c>
    </row>
    <row r="499" spans="1:15">
      <c r="A499" t="s">
        <v>3457</v>
      </c>
      <c r="B499" t="s">
        <v>22116</v>
      </c>
      <c r="C499" t="s">
        <v>21569</v>
      </c>
      <c r="D499" t="s">
        <v>21584</v>
      </c>
      <c r="E499" t="s">
        <v>20740</v>
      </c>
      <c r="F499" t="s">
        <v>14512</v>
      </c>
      <c r="G499" t="s">
        <v>2099</v>
      </c>
      <c r="H499" t="s">
        <v>21571</v>
      </c>
      <c r="I499">
        <v>16519.54</v>
      </c>
      <c r="J499">
        <v>36</v>
      </c>
      <c r="K499" t="s">
        <v>73</v>
      </c>
      <c r="L499" t="s">
        <v>21595</v>
      </c>
      <c r="M499">
        <v>12</v>
      </c>
      <c r="N499">
        <v>0</v>
      </c>
      <c r="O499">
        <f>IF(COUNTIF($A$2:A499,A499)&gt;1,"",--(COUNTIFS(Support_Tickets!$B:$B,A499,Support_Tickets!$P:$P,"&gt;="&amp;G499,Support_Tickets!$P:$P,"&lt;="&amp;G499+90,Support_Tickets!$K:$K,"No")&gt;0))</f>
        <v>0</v>
      </c>
    </row>
    <row r="500" spans="1:15">
      <c r="A500" t="s">
        <v>1513</v>
      </c>
      <c r="B500" t="s">
        <v>22117</v>
      </c>
      <c r="C500" t="s">
        <v>21581</v>
      </c>
      <c r="D500" t="s">
        <v>21565</v>
      </c>
      <c r="E500" t="s">
        <v>20736</v>
      </c>
      <c r="F500" t="s">
        <v>14516</v>
      </c>
      <c r="G500" t="s">
        <v>2570</v>
      </c>
      <c r="H500" t="s">
        <v>21588</v>
      </c>
      <c r="I500">
        <v>3680.92</v>
      </c>
      <c r="J500">
        <v>100</v>
      </c>
      <c r="K500" t="s">
        <v>73</v>
      </c>
      <c r="L500" t="s">
        <v>21612</v>
      </c>
      <c r="M500">
        <v>36</v>
      </c>
      <c r="N500">
        <v>1</v>
      </c>
      <c r="O500">
        <f>IF(COUNTIF($A$2:A500,A500)&gt;1,"",--(COUNTIFS(Support_Tickets!$B:$B,A500,Support_Tickets!$P:$P,"&gt;="&amp;G500,Support_Tickets!$P:$P,"&lt;="&amp;G500+90,Support_Tickets!$K:$K,"No")&gt;0))</f>
        <v>0</v>
      </c>
    </row>
    <row r="501" spans="1:15">
      <c r="A501" t="s">
        <v>6324</v>
      </c>
      <c r="B501" t="s">
        <v>22118</v>
      </c>
      <c r="C501" t="s">
        <v>21587</v>
      </c>
      <c r="D501" t="s">
        <v>21578</v>
      </c>
      <c r="E501" t="s">
        <v>20740</v>
      </c>
      <c r="F501" t="s">
        <v>14512</v>
      </c>
      <c r="G501" t="s">
        <v>718</v>
      </c>
      <c r="H501" t="s">
        <v>21571</v>
      </c>
      <c r="I501">
        <v>12746.79</v>
      </c>
      <c r="J501">
        <v>79</v>
      </c>
      <c r="K501" t="s">
        <v>52</v>
      </c>
      <c r="L501" t="s">
        <v>21572</v>
      </c>
      <c r="M501">
        <v>24</v>
      </c>
      <c r="N501">
        <v>0</v>
      </c>
      <c r="O501">
        <f>IF(COUNTIF($A$2:A501,A501)&gt;1,"",--(COUNTIFS(Support_Tickets!$B:$B,A501,Support_Tickets!$P:$P,"&gt;="&amp;G501,Support_Tickets!$P:$P,"&lt;="&amp;G501+90,Support_Tickets!$K:$K,"No")&gt;0))</f>
        <v>0</v>
      </c>
    </row>
    <row r="502" spans="1:15">
      <c r="A502" t="s">
        <v>2238</v>
      </c>
      <c r="B502" t="s">
        <v>22119</v>
      </c>
      <c r="C502" t="s">
        <v>21587</v>
      </c>
      <c r="D502" t="s">
        <v>21592</v>
      </c>
      <c r="E502" t="s">
        <v>20736</v>
      </c>
      <c r="F502" t="s">
        <v>14524</v>
      </c>
      <c r="G502" t="s">
        <v>139</v>
      </c>
      <c r="H502" t="s">
        <v>21571</v>
      </c>
      <c r="I502">
        <v>2816.35</v>
      </c>
      <c r="J502">
        <v>98</v>
      </c>
      <c r="K502" t="s">
        <v>73</v>
      </c>
      <c r="L502" t="s">
        <v>21593</v>
      </c>
      <c r="M502">
        <v>12</v>
      </c>
      <c r="N502">
        <v>0</v>
      </c>
      <c r="O502">
        <f>IF(COUNTIF($A$2:A502,A502)&gt;1,"",--(COUNTIFS(Support_Tickets!$B:$B,A502,Support_Tickets!$P:$P,"&gt;="&amp;G502,Support_Tickets!$P:$P,"&lt;="&amp;G502+90,Support_Tickets!$K:$K,"No")&gt;0))</f>
        <v>1</v>
      </c>
    </row>
    <row r="503" spans="1:15">
      <c r="A503" t="s">
        <v>3804</v>
      </c>
      <c r="B503" t="s">
        <v>22120</v>
      </c>
      <c r="C503" t="s">
        <v>21597</v>
      </c>
      <c r="D503" t="s">
        <v>21570</v>
      </c>
      <c r="E503" t="s">
        <v>20740</v>
      </c>
      <c r="F503" t="s">
        <v>14550</v>
      </c>
      <c r="G503" t="s">
        <v>152</v>
      </c>
      <c r="H503" t="s">
        <v>21588</v>
      </c>
      <c r="I503">
        <v>6651.54</v>
      </c>
      <c r="J503">
        <v>60</v>
      </c>
      <c r="K503" t="s">
        <v>52</v>
      </c>
      <c r="L503" t="s">
        <v>21632</v>
      </c>
      <c r="M503">
        <v>36</v>
      </c>
      <c r="N503">
        <v>1</v>
      </c>
      <c r="O503">
        <f>IF(COUNTIF($A$2:A503,A503)&gt;1,"",--(COUNTIFS(Support_Tickets!$B:$B,A503,Support_Tickets!$P:$P,"&gt;="&amp;G503,Support_Tickets!$P:$P,"&lt;="&amp;G503+90,Support_Tickets!$K:$K,"No")&gt;0))</f>
        <v>0</v>
      </c>
    </row>
    <row r="504" spans="1:15">
      <c r="A504" t="s">
        <v>2021</v>
      </c>
      <c r="B504" t="s">
        <v>22121</v>
      </c>
      <c r="C504" t="s">
        <v>21564</v>
      </c>
      <c r="D504" t="s">
        <v>21565</v>
      </c>
      <c r="E504" t="s">
        <v>20736</v>
      </c>
      <c r="F504" t="s">
        <v>14507</v>
      </c>
      <c r="G504" t="s">
        <v>865</v>
      </c>
      <c r="H504" t="s">
        <v>21566</v>
      </c>
      <c r="I504">
        <v>3484.54</v>
      </c>
      <c r="K504" t="s">
        <v>100</v>
      </c>
      <c r="L504" t="s">
        <v>21572</v>
      </c>
      <c r="M504">
        <v>36</v>
      </c>
      <c r="N504">
        <v>1</v>
      </c>
      <c r="O504">
        <f>IF(COUNTIF($A$2:A504,A504)&gt;1,"",--(COUNTIFS(Support_Tickets!$B:$B,A504,Support_Tickets!$P:$P,"&gt;="&amp;G504,Support_Tickets!$P:$P,"&lt;="&amp;G504+90,Support_Tickets!$K:$K,"No")&gt;0))</f>
        <v>0</v>
      </c>
    </row>
    <row r="505" spans="1:15">
      <c r="A505" t="s">
        <v>4624</v>
      </c>
      <c r="B505" t="s">
        <v>22122</v>
      </c>
      <c r="C505" t="s">
        <v>21569</v>
      </c>
      <c r="D505" t="s">
        <v>21592</v>
      </c>
      <c r="E505" t="s">
        <v>20736</v>
      </c>
      <c r="F505" t="s">
        <v>14516</v>
      </c>
      <c r="G505" t="s">
        <v>4911</v>
      </c>
      <c r="H505" t="s">
        <v>21566</v>
      </c>
      <c r="I505">
        <v>1815.62</v>
      </c>
      <c r="K505" t="s">
        <v>73</v>
      </c>
      <c r="L505" t="s">
        <v>21593</v>
      </c>
      <c r="M505">
        <v>12</v>
      </c>
      <c r="N505">
        <v>1</v>
      </c>
      <c r="O505">
        <f>IF(COUNTIF($A$2:A505,A505)&gt;1,"",--(COUNTIFS(Support_Tickets!$B:$B,A505,Support_Tickets!$P:$P,"&gt;="&amp;G505,Support_Tickets!$P:$P,"&lt;="&amp;G505+90,Support_Tickets!$K:$K,"No")&gt;0))</f>
        <v>0</v>
      </c>
    </row>
    <row r="506" spans="1:15">
      <c r="A506" t="s">
        <v>2090</v>
      </c>
      <c r="B506" t="s">
        <v>22123</v>
      </c>
      <c r="C506" t="s">
        <v>21564</v>
      </c>
      <c r="D506" t="s">
        <v>21592</v>
      </c>
      <c r="E506" t="s">
        <v>20740</v>
      </c>
      <c r="F506" t="s">
        <v>14524</v>
      </c>
      <c r="G506" t="s">
        <v>823</v>
      </c>
      <c r="H506" t="s">
        <v>21571</v>
      </c>
      <c r="I506">
        <v>6368.67</v>
      </c>
      <c r="K506" t="s">
        <v>52</v>
      </c>
      <c r="L506" t="s">
        <v>21595</v>
      </c>
      <c r="M506">
        <v>36</v>
      </c>
      <c r="N506">
        <v>0</v>
      </c>
      <c r="O506">
        <f>IF(COUNTIF($A$2:A506,A506)&gt;1,"",--(COUNTIFS(Support_Tickets!$B:$B,A506,Support_Tickets!$P:$P,"&gt;="&amp;G506,Support_Tickets!$P:$P,"&lt;="&amp;G506+90,Support_Tickets!$K:$K,"No")&gt;0))</f>
        <v>0</v>
      </c>
    </row>
    <row r="507" spans="1:15">
      <c r="A507" t="s">
        <v>4863</v>
      </c>
      <c r="B507" t="s">
        <v>22124</v>
      </c>
      <c r="C507" t="s">
        <v>21600</v>
      </c>
      <c r="D507" t="s">
        <v>21565</v>
      </c>
      <c r="E507" t="s">
        <v>20736</v>
      </c>
      <c r="F507" t="s">
        <v>14507</v>
      </c>
      <c r="G507" t="s">
        <v>376</v>
      </c>
      <c r="H507" t="s">
        <v>21571</v>
      </c>
      <c r="I507">
        <v>2001.64</v>
      </c>
      <c r="K507" t="s">
        <v>73</v>
      </c>
      <c r="L507" t="s">
        <v>21603</v>
      </c>
      <c r="M507">
        <v>24</v>
      </c>
      <c r="N507">
        <v>0</v>
      </c>
      <c r="O507">
        <f>IF(COUNTIF($A$2:A507,A507)&gt;1,"",--(COUNTIFS(Support_Tickets!$B:$B,A507,Support_Tickets!$P:$P,"&gt;="&amp;G507,Support_Tickets!$P:$P,"&lt;="&amp;G507+90,Support_Tickets!$K:$K,"No")&gt;0))</f>
        <v>0</v>
      </c>
    </row>
    <row r="508" spans="1:15">
      <c r="A508" t="s">
        <v>1926</v>
      </c>
      <c r="B508" t="s">
        <v>22125</v>
      </c>
      <c r="C508" t="s">
        <v>21607</v>
      </c>
      <c r="D508" t="s">
        <v>21578</v>
      </c>
      <c r="E508" t="s">
        <v>20740</v>
      </c>
      <c r="F508" t="s">
        <v>14524</v>
      </c>
      <c r="G508" t="s">
        <v>22126</v>
      </c>
      <c r="H508" t="s">
        <v>21571</v>
      </c>
      <c r="I508">
        <v>9699.07</v>
      </c>
      <c r="K508" t="s">
        <v>52</v>
      </c>
      <c r="L508" t="s">
        <v>21595</v>
      </c>
      <c r="M508">
        <v>24</v>
      </c>
      <c r="N508">
        <v>0</v>
      </c>
      <c r="O508">
        <f>IF(COUNTIF($A$2:A508,A508)&gt;1,"",--(COUNTIFS(Support_Tickets!$B:$B,A508,Support_Tickets!$P:$P,"&gt;="&amp;G508,Support_Tickets!$P:$P,"&lt;="&amp;G508+90,Support_Tickets!$K:$K,"No")&gt;0))</f>
        <v>0</v>
      </c>
    </row>
    <row r="509" spans="1:15">
      <c r="A509" t="s">
        <v>7104</v>
      </c>
      <c r="B509" t="s">
        <v>21948</v>
      </c>
      <c r="C509" t="s">
        <v>21597</v>
      </c>
      <c r="D509" t="s">
        <v>21565</v>
      </c>
      <c r="E509" t="s">
        <v>20736</v>
      </c>
      <c r="F509" t="s">
        <v>14512</v>
      </c>
      <c r="G509" t="s">
        <v>839</v>
      </c>
      <c r="H509" t="s">
        <v>21566</v>
      </c>
      <c r="I509">
        <v>1774.76</v>
      </c>
      <c r="J509">
        <v>52</v>
      </c>
      <c r="K509" t="s">
        <v>73</v>
      </c>
      <c r="L509" t="s">
        <v>21612</v>
      </c>
      <c r="M509">
        <v>24</v>
      </c>
      <c r="N509">
        <v>1</v>
      </c>
      <c r="O509">
        <f>IF(COUNTIF($A$2:A509,A509)&gt;1,"",--(COUNTIFS(Support_Tickets!$B:$B,A509,Support_Tickets!$P:$P,"&gt;="&amp;G509,Support_Tickets!$P:$P,"&lt;="&amp;G509+90,Support_Tickets!$K:$K,"No")&gt;0))</f>
        <v>0</v>
      </c>
    </row>
    <row r="510" spans="1:15">
      <c r="A510" t="s">
        <v>4784</v>
      </c>
      <c r="B510" t="s">
        <v>22127</v>
      </c>
      <c r="C510" t="s">
        <v>21564</v>
      </c>
      <c r="D510" t="s">
        <v>21584</v>
      </c>
      <c r="E510" t="s">
        <v>20740</v>
      </c>
      <c r="F510" t="s">
        <v>14550</v>
      </c>
      <c r="G510" t="s">
        <v>9861</v>
      </c>
      <c r="H510" t="s">
        <v>21621</v>
      </c>
      <c r="I510">
        <v>10324.39</v>
      </c>
      <c r="K510" t="s">
        <v>73</v>
      </c>
      <c r="L510" t="s">
        <v>21660</v>
      </c>
      <c r="M510">
        <v>12</v>
      </c>
      <c r="N510">
        <v>0</v>
      </c>
      <c r="O510">
        <f>IF(COUNTIF($A$2:A510,A510)&gt;1,"",--(COUNTIFS(Support_Tickets!$B:$B,A510,Support_Tickets!$P:$P,"&gt;="&amp;G510,Support_Tickets!$P:$P,"&lt;="&amp;G510+90,Support_Tickets!$K:$K,"No")&gt;0))</f>
        <v>0</v>
      </c>
    </row>
    <row r="511" spans="1:15">
      <c r="A511" t="s">
        <v>242</v>
      </c>
      <c r="B511" t="s">
        <v>22128</v>
      </c>
      <c r="C511" t="s">
        <v>21587</v>
      </c>
      <c r="D511" t="s">
        <v>21592</v>
      </c>
      <c r="E511" t="s">
        <v>20736</v>
      </c>
      <c r="F511" t="s">
        <v>14550</v>
      </c>
      <c r="G511" t="s">
        <v>316</v>
      </c>
      <c r="H511" t="s">
        <v>21571</v>
      </c>
      <c r="I511">
        <v>1924.54</v>
      </c>
      <c r="J511">
        <v>80</v>
      </c>
      <c r="K511" t="s">
        <v>100</v>
      </c>
      <c r="L511" t="s">
        <v>21627</v>
      </c>
      <c r="M511">
        <v>12</v>
      </c>
      <c r="N511">
        <v>0</v>
      </c>
      <c r="O511">
        <f>IF(COUNTIF($A$2:A511,A511)&gt;1,"",--(COUNTIFS(Support_Tickets!$B:$B,A511,Support_Tickets!$P:$P,"&gt;="&amp;G511,Support_Tickets!$P:$P,"&lt;="&amp;G511+90,Support_Tickets!$K:$K,"No")&gt;0))</f>
        <v>0</v>
      </c>
    </row>
    <row r="512" spans="1:15">
      <c r="A512" t="s">
        <v>473</v>
      </c>
      <c r="B512" t="s">
        <v>22129</v>
      </c>
      <c r="C512" t="s">
        <v>21597</v>
      </c>
      <c r="D512" t="s">
        <v>21565</v>
      </c>
      <c r="E512" t="s">
        <v>20736</v>
      </c>
      <c r="F512" t="s">
        <v>14507</v>
      </c>
      <c r="G512" t="s">
        <v>1130</v>
      </c>
      <c r="H512" t="s">
        <v>21571</v>
      </c>
      <c r="I512">
        <v>1246.8800000000001</v>
      </c>
      <c r="J512">
        <v>71</v>
      </c>
      <c r="K512" t="s">
        <v>100</v>
      </c>
      <c r="L512" t="s">
        <v>21605</v>
      </c>
      <c r="M512">
        <v>36</v>
      </c>
      <c r="N512">
        <v>0</v>
      </c>
      <c r="O512">
        <f>IF(COUNTIF($A$2:A512,A512)&gt;1,"",--(COUNTIFS(Support_Tickets!$B:$B,A512,Support_Tickets!$P:$P,"&gt;="&amp;G512,Support_Tickets!$P:$P,"&lt;="&amp;G512+90,Support_Tickets!$K:$K,"No")&gt;0))</f>
        <v>0</v>
      </c>
    </row>
    <row r="513" spans="1:15">
      <c r="A513" t="s">
        <v>1753</v>
      </c>
      <c r="B513" t="s">
        <v>22130</v>
      </c>
      <c r="C513" t="s">
        <v>21602</v>
      </c>
      <c r="D513" t="s">
        <v>21592</v>
      </c>
      <c r="E513" t="s">
        <v>20736</v>
      </c>
      <c r="F513" t="s">
        <v>14507</v>
      </c>
      <c r="G513" t="s">
        <v>2403</v>
      </c>
      <c r="H513" t="s">
        <v>21571</v>
      </c>
      <c r="I513">
        <v>1586.97</v>
      </c>
      <c r="J513">
        <v>41</v>
      </c>
      <c r="K513" t="s">
        <v>100</v>
      </c>
      <c r="L513" t="s">
        <v>21579</v>
      </c>
      <c r="M513">
        <v>12</v>
      </c>
      <c r="N513">
        <v>0</v>
      </c>
      <c r="O513">
        <f>IF(COUNTIF($A$2:A513,A513)&gt;1,"",--(COUNTIFS(Support_Tickets!$B:$B,A513,Support_Tickets!$P:$P,"&gt;="&amp;G513,Support_Tickets!$P:$P,"&lt;="&amp;G513+90,Support_Tickets!$K:$K,"No")&gt;0))</f>
        <v>0</v>
      </c>
    </row>
    <row r="514" spans="1:15">
      <c r="A514" t="s">
        <v>452</v>
      </c>
      <c r="B514" t="s">
        <v>22131</v>
      </c>
      <c r="C514" t="s">
        <v>21564</v>
      </c>
      <c r="D514" t="s">
        <v>21565</v>
      </c>
      <c r="E514" t="s">
        <v>20768</v>
      </c>
      <c r="F514" t="s">
        <v>14550</v>
      </c>
      <c r="G514" t="s">
        <v>22132</v>
      </c>
      <c r="H514" t="s">
        <v>21571</v>
      </c>
      <c r="I514">
        <v>221.48</v>
      </c>
      <c r="K514" t="s">
        <v>100</v>
      </c>
      <c r="L514" t="s">
        <v>21572</v>
      </c>
      <c r="M514">
        <v>36</v>
      </c>
      <c r="N514">
        <v>0</v>
      </c>
      <c r="O514">
        <f>IF(COUNTIF($A$2:A514,A514)&gt;1,"",--(COUNTIFS(Support_Tickets!$B:$B,A514,Support_Tickets!$P:$P,"&gt;="&amp;G514,Support_Tickets!$P:$P,"&lt;="&amp;G514+90,Support_Tickets!$K:$K,"No")&gt;0))</f>
        <v>0</v>
      </c>
    </row>
    <row r="515" spans="1:15">
      <c r="A515" t="s">
        <v>5136</v>
      </c>
      <c r="B515" t="s">
        <v>22133</v>
      </c>
      <c r="C515" t="s">
        <v>21581</v>
      </c>
      <c r="D515" t="s">
        <v>21570</v>
      </c>
      <c r="E515" t="s">
        <v>20736</v>
      </c>
      <c r="F515" t="s">
        <v>14524</v>
      </c>
      <c r="G515" t="s">
        <v>3717</v>
      </c>
      <c r="H515" t="s">
        <v>21588</v>
      </c>
      <c r="I515">
        <v>2951.19</v>
      </c>
      <c r="J515">
        <v>45</v>
      </c>
      <c r="K515" t="s">
        <v>100</v>
      </c>
      <c r="L515" t="s">
        <v>21567</v>
      </c>
      <c r="M515">
        <v>24</v>
      </c>
      <c r="N515">
        <v>1</v>
      </c>
      <c r="O515">
        <f>IF(COUNTIF($A$2:A515,A515)&gt;1,"",--(COUNTIFS(Support_Tickets!$B:$B,A515,Support_Tickets!$P:$P,"&gt;="&amp;G515,Support_Tickets!$P:$P,"&lt;="&amp;G515+90,Support_Tickets!$K:$K,"No")&gt;0))</f>
        <v>0</v>
      </c>
    </row>
    <row r="516" spans="1:15">
      <c r="A516" t="s">
        <v>5072</v>
      </c>
      <c r="B516" t="s">
        <v>22134</v>
      </c>
      <c r="C516" t="s">
        <v>21569</v>
      </c>
      <c r="D516" t="s">
        <v>21565</v>
      </c>
      <c r="E516" t="s">
        <v>20768</v>
      </c>
      <c r="F516" t="s">
        <v>14516</v>
      </c>
      <c r="G516" t="s">
        <v>1452</v>
      </c>
      <c r="H516" t="s">
        <v>21571</v>
      </c>
      <c r="I516">
        <v>255.06</v>
      </c>
      <c r="J516">
        <v>2</v>
      </c>
      <c r="K516" t="s">
        <v>100</v>
      </c>
      <c r="L516" t="s">
        <v>21605</v>
      </c>
      <c r="M516">
        <v>12</v>
      </c>
      <c r="N516">
        <v>0</v>
      </c>
      <c r="O516">
        <f>IF(COUNTIF($A$2:A516,A516)&gt;1,"",--(COUNTIFS(Support_Tickets!$B:$B,A516,Support_Tickets!$P:$P,"&gt;="&amp;G516,Support_Tickets!$P:$P,"&lt;="&amp;G516+90,Support_Tickets!$K:$K,"No")&gt;0))</f>
        <v>0</v>
      </c>
    </row>
    <row r="517" spans="1:15">
      <c r="A517" t="s">
        <v>223</v>
      </c>
      <c r="B517" t="s">
        <v>22135</v>
      </c>
      <c r="C517" t="s">
        <v>21577</v>
      </c>
      <c r="D517" t="s">
        <v>21584</v>
      </c>
      <c r="E517" t="s">
        <v>20768</v>
      </c>
      <c r="F517" t="s">
        <v>14512</v>
      </c>
      <c r="G517" t="s">
        <v>2403</v>
      </c>
      <c r="H517" t="s">
        <v>21571</v>
      </c>
      <c r="I517">
        <v>296.52999999999997</v>
      </c>
      <c r="J517">
        <v>90</v>
      </c>
      <c r="K517" t="s">
        <v>100</v>
      </c>
      <c r="L517" t="s">
        <v>21595</v>
      </c>
      <c r="M517">
        <v>12</v>
      </c>
      <c r="N517">
        <v>0</v>
      </c>
      <c r="O517">
        <f>IF(COUNTIF($A$2:A517,A517)&gt;1,"",--(COUNTIFS(Support_Tickets!$B:$B,A517,Support_Tickets!$P:$P,"&gt;="&amp;G517,Support_Tickets!$P:$P,"&lt;="&amp;G517+90,Support_Tickets!$K:$K,"No")&gt;0))</f>
        <v>0</v>
      </c>
    </row>
    <row r="518" spans="1:15">
      <c r="A518" t="s">
        <v>541</v>
      </c>
      <c r="B518" t="s">
        <v>22136</v>
      </c>
      <c r="C518" t="s">
        <v>21600</v>
      </c>
      <c r="D518" t="s">
        <v>21565</v>
      </c>
      <c r="E518" t="s">
        <v>20736</v>
      </c>
      <c r="F518" t="s">
        <v>14507</v>
      </c>
      <c r="G518" t="s">
        <v>1584</v>
      </c>
      <c r="H518" t="s">
        <v>21571</v>
      </c>
      <c r="I518">
        <v>1420.06</v>
      </c>
      <c r="K518" t="s">
        <v>73</v>
      </c>
      <c r="L518" t="s">
        <v>21585</v>
      </c>
      <c r="M518">
        <v>36</v>
      </c>
      <c r="N518">
        <v>0</v>
      </c>
      <c r="O518">
        <f>IF(COUNTIF($A$2:A518,A518)&gt;1,"",--(COUNTIFS(Support_Tickets!$B:$B,A518,Support_Tickets!$P:$P,"&gt;="&amp;G518,Support_Tickets!$P:$P,"&lt;="&amp;G518+90,Support_Tickets!$K:$K,"No")&gt;0))</f>
        <v>0</v>
      </c>
    </row>
    <row r="519" spans="1:15">
      <c r="A519" t="s">
        <v>2449</v>
      </c>
      <c r="B519" t="s">
        <v>22137</v>
      </c>
      <c r="C519" t="s">
        <v>21581</v>
      </c>
      <c r="D519" t="s">
        <v>21584</v>
      </c>
      <c r="E519" t="s">
        <v>20740</v>
      </c>
      <c r="F519" t="s">
        <v>14507</v>
      </c>
      <c r="G519" t="s">
        <v>5734</v>
      </c>
      <c r="H519" t="s">
        <v>21571</v>
      </c>
      <c r="I519">
        <v>11323.12</v>
      </c>
      <c r="J519">
        <v>100</v>
      </c>
      <c r="K519" t="s">
        <v>52</v>
      </c>
      <c r="L519" t="s">
        <v>21593</v>
      </c>
      <c r="M519">
        <v>36</v>
      </c>
      <c r="N519">
        <v>0</v>
      </c>
      <c r="O519">
        <f>IF(COUNTIF($A$2:A519,A519)&gt;1,"",--(COUNTIFS(Support_Tickets!$B:$B,A519,Support_Tickets!$P:$P,"&gt;="&amp;G519,Support_Tickets!$P:$P,"&lt;="&amp;G519+90,Support_Tickets!$K:$K,"No")&gt;0))</f>
        <v>0</v>
      </c>
    </row>
    <row r="520" spans="1:15">
      <c r="A520" t="s">
        <v>616</v>
      </c>
      <c r="B520" t="s">
        <v>22138</v>
      </c>
      <c r="C520" t="s">
        <v>21607</v>
      </c>
      <c r="D520" t="s">
        <v>21578</v>
      </c>
      <c r="E520" t="s">
        <v>20740</v>
      </c>
      <c r="F520" t="s">
        <v>14524</v>
      </c>
      <c r="G520" t="s">
        <v>1098</v>
      </c>
      <c r="H520" t="s">
        <v>21588</v>
      </c>
      <c r="I520">
        <v>13100.42</v>
      </c>
      <c r="J520">
        <v>41</v>
      </c>
      <c r="K520" t="s">
        <v>73</v>
      </c>
      <c r="L520" t="s">
        <v>21652</v>
      </c>
      <c r="M520">
        <v>12</v>
      </c>
      <c r="N520">
        <v>1</v>
      </c>
      <c r="O520">
        <f>IF(COUNTIF($A$2:A520,A520)&gt;1,"",--(COUNTIFS(Support_Tickets!$B:$B,A520,Support_Tickets!$P:$P,"&gt;="&amp;G520,Support_Tickets!$P:$P,"&lt;="&amp;G520+90,Support_Tickets!$K:$K,"No")&gt;0))</f>
        <v>0</v>
      </c>
    </row>
    <row r="521" spans="1:15">
      <c r="A521" t="s">
        <v>4325</v>
      </c>
      <c r="B521" t="s">
        <v>22139</v>
      </c>
      <c r="C521" t="s">
        <v>21587</v>
      </c>
      <c r="D521" t="s">
        <v>21578</v>
      </c>
      <c r="E521" t="s">
        <v>20736</v>
      </c>
      <c r="F521" t="s">
        <v>14507</v>
      </c>
      <c r="G521" t="s">
        <v>1408</v>
      </c>
      <c r="H521" t="s">
        <v>21621</v>
      </c>
      <c r="I521">
        <v>1518.55</v>
      </c>
      <c r="J521">
        <v>35</v>
      </c>
      <c r="K521" t="s">
        <v>100</v>
      </c>
      <c r="L521" t="s">
        <v>21579</v>
      </c>
      <c r="M521">
        <v>12</v>
      </c>
      <c r="N521">
        <v>0</v>
      </c>
      <c r="O521">
        <f>IF(COUNTIF($A$2:A521,A521)&gt;1,"",--(COUNTIFS(Support_Tickets!$B:$B,A521,Support_Tickets!$P:$P,"&gt;="&amp;G521,Support_Tickets!$P:$P,"&lt;="&amp;G521+90,Support_Tickets!$K:$K,"No")&gt;0))</f>
        <v>0</v>
      </c>
    </row>
    <row r="522" spans="1:15">
      <c r="A522" t="s">
        <v>5468</v>
      </c>
      <c r="B522" t="s">
        <v>21911</v>
      </c>
      <c r="C522" t="s">
        <v>21602</v>
      </c>
      <c r="D522" t="s">
        <v>21565</v>
      </c>
      <c r="E522" t="s">
        <v>20768</v>
      </c>
      <c r="F522" t="s">
        <v>14550</v>
      </c>
      <c r="G522" t="s">
        <v>17375</v>
      </c>
      <c r="H522" t="s">
        <v>21566</v>
      </c>
      <c r="I522">
        <v>784.67</v>
      </c>
      <c r="J522">
        <v>54</v>
      </c>
      <c r="K522" t="s">
        <v>100</v>
      </c>
      <c r="L522" t="s">
        <v>21605</v>
      </c>
      <c r="M522">
        <v>12</v>
      </c>
      <c r="N522">
        <v>1</v>
      </c>
      <c r="O522">
        <f>IF(COUNTIF($A$2:A522,A522)&gt;1,"",--(COUNTIFS(Support_Tickets!$B:$B,A522,Support_Tickets!$P:$P,"&gt;="&amp;G522,Support_Tickets!$P:$P,"&lt;="&amp;G522+90,Support_Tickets!$K:$K,"No")&gt;0))</f>
        <v>1</v>
      </c>
    </row>
    <row r="523" spans="1:15">
      <c r="A523" t="s">
        <v>2025</v>
      </c>
      <c r="B523" t="s">
        <v>21982</v>
      </c>
      <c r="C523" t="s">
        <v>21581</v>
      </c>
      <c r="D523" t="s">
        <v>21565</v>
      </c>
      <c r="E523" t="s">
        <v>20736</v>
      </c>
      <c r="F523" t="s">
        <v>14524</v>
      </c>
      <c r="G523" t="s">
        <v>1329</v>
      </c>
      <c r="H523" t="s">
        <v>21571</v>
      </c>
      <c r="I523">
        <v>3351.11</v>
      </c>
      <c r="J523">
        <v>42</v>
      </c>
      <c r="K523" t="s">
        <v>73</v>
      </c>
      <c r="L523" t="s">
        <v>21632</v>
      </c>
      <c r="M523">
        <v>24</v>
      </c>
      <c r="N523">
        <v>0</v>
      </c>
      <c r="O523">
        <f>IF(COUNTIF($A$2:A523,A523)&gt;1,"",--(COUNTIFS(Support_Tickets!$B:$B,A523,Support_Tickets!$P:$P,"&gt;="&amp;G523,Support_Tickets!$P:$P,"&lt;="&amp;G523+90,Support_Tickets!$K:$K,"No")&gt;0))</f>
        <v>1</v>
      </c>
    </row>
    <row r="524" spans="1:15">
      <c r="A524" t="s">
        <v>5542</v>
      </c>
      <c r="B524" t="s">
        <v>22140</v>
      </c>
      <c r="C524" t="s">
        <v>21602</v>
      </c>
      <c r="D524" t="s">
        <v>21565</v>
      </c>
      <c r="E524" t="s">
        <v>20768</v>
      </c>
      <c r="F524" t="s">
        <v>14507</v>
      </c>
      <c r="G524" t="s">
        <v>2301</v>
      </c>
      <c r="H524" t="s">
        <v>21621</v>
      </c>
      <c r="I524">
        <v>643.02</v>
      </c>
      <c r="K524" t="s">
        <v>100</v>
      </c>
      <c r="L524" t="s">
        <v>21575</v>
      </c>
      <c r="M524">
        <v>36</v>
      </c>
      <c r="N524">
        <v>0</v>
      </c>
      <c r="O524">
        <f>IF(COUNTIF($A$2:A524,A524)&gt;1,"",--(COUNTIFS(Support_Tickets!$B:$B,A524,Support_Tickets!$P:$P,"&gt;="&amp;G524,Support_Tickets!$P:$P,"&lt;="&amp;G524+90,Support_Tickets!$K:$K,"No")&gt;0))</f>
        <v>0</v>
      </c>
    </row>
    <row r="525" spans="1:15">
      <c r="A525" t="s">
        <v>6448</v>
      </c>
      <c r="B525" t="s">
        <v>22141</v>
      </c>
      <c r="C525" t="s">
        <v>21569</v>
      </c>
      <c r="D525" t="s">
        <v>21565</v>
      </c>
      <c r="E525" t="s">
        <v>20768</v>
      </c>
      <c r="F525" t="s">
        <v>14516</v>
      </c>
      <c r="G525" t="s">
        <v>642</v>
      </c>
      <c r="H525" t="s">
        <v>21588</v>
      </c>
      <c r="I525">
        <v>647.85</v>
      </c>
      <c r="J525">
        <v>7</v>
      </c>
      <c r="K525" t="s">
        <v>100</v>
      </c>
      <c r="L525" t="s">
        <v>21627</v>
      </c>
      <c r="M525">
        <v>24</v>
      </c>
      <c r="N525">
        <v>1</v>
      </c>
      <c r="O525">
        <f>IF(COUNTIF($A$2:A525,A525)&gt;1,"",--(COUNTIFS(Support_Tickets!$B:$B,A525,Support_Tickets!$P:$P,"&gt;="&amp;G525,Support_Tickets!$P:$P,"&lt;="&amp;G525+90,Support_Tickets!$K:$K,"No")&gt;0))</f>
        <v>0</v>
      </c>
    </row>
    <row r="526" spans="1:15">
      <c r="A526" t="s">
        <v>4199</v>
      </c>
      <c r="B526" t="s">
        <v>22142</v>
      </c>
      <c r="C526" t="s">
        <v>21600</v>
      </c>
      <c r="D526" t="s">
        <v>21565</v>
      </c>
      <c r="E526" t="s">
        <v>20768</v>
      </c>
      <c r="F526" t="s">
        <v>14524</v>
      </c>
      <c r="G526" t="s">
        <v>11383</v>
      </c>
      <c r="H526" t="s">
        <v>21571</v>
      </c>
      <c r="I526">
        <v>694.95</v>
      </c>
      <c r="K526" t="s">
        <v>100</v>
      </c>
      <c r="L526" t="s">
        <v>21603</v>
      </c>
      <c r="M526">
        <v>36</v>
      </c>
      <c r="N526">
        <v>0</v>
      </c>
      <c r="O526">
        <f>IF(COUNTIF($A$2:A526,A526)&gt;1,"",--(COUNTIFS(Support_Tickets!$B:$B,A526,Support_Tickets!$P:$P,"&gt;="&amp;G526,Support_Tickets!$P:$P,"&lt;="&amp;G526+90,Support_Tickets!$K:$K,"No")&gt;0))</f>
        <v>1</v>
      </c>
    </row>
    <row r="527" spans="1:15">
      <c r="A527" t="s">
        <v>8069</v>
      </c>
      <c r="B527" t="s">
        <v>22143</v>
      </c>
      <c r="C527" t="s">
        <v>21597</v>
      </c>
      <c r="D527" t="s">
        <v>21565</v>
      </c>
      <c r="E527" t="s">
        <v>20768</v>
      </c>
      <c r="F527" t="s">
        <v>14516</v>
      </c>
      <c r="G527" t="s">
        <v>1276</v>
      </c>
      <c r="H527" t="s">
        <v>21571</v>
      </c>
      <c r="I527">
        <v>534.15</v>
      </c>
      <c r="J527">
        <v>12</v>
      </c>
      <c r="K527" t="s">
        <v>100</v>
      </c>
      <c r="L527" t="s">
        <v>21575</v>
      </c>
      <c r="M527">
        <v>36</v>
      </c>
      <c r="N527">
        <v>0</v>
      </c>
      <c r="O527">
        <f>IF(COUNTIF($A$2:A527,A527)&gt;1,"",--(COUNTIFS(Support_Tickets!$B:$B,A527,Support_Tickets!$P:$P,"&gt;="&amp;G527,Support_Tickets!$P:$P,"&lt;="&amp;G527+90,Support_Tickets!$K:$K,"No")&gt;0))</f>
        <v>0</v>
      </c>
    </row>
    <row r="528" spans="1:15">
      <c r="A528" t="s">
        <v>2796</v>
      </c>
      <c r="B528" t="s">
        <v>22144</v>
      </c>
      <c r="C528" t="s">
        <v>21574</v>
      </c>
      <c r="D528" t="s">
        <v>21565</v>
      </c>
      <c r="E528" t="s">
        <v>20768</v>
      </c>
      <c r="F528" t="s">
        <v>14524</v>
      </c>
      <c r="G528" t="s">
        <v>2937</v>
      </c>
      <c r="H528" t="s">
        <v>21571</v>
      </c>
      <c r="I528">
        <v>652.59</v>
      </c>
      <c r="J528">
        <v>24</v>
      </c>
      <c r="K528" t="s">
        <v>100</v>
      </c>
      <c r="L528" t="s">
        <v>21582</v>
      </c>
      <c r="M528">
        <v>24</v>
      </c>
      <c r="N528">
        <v>0</v>
      </c>
      <c r="O528">
        <f>IF(COUNTIF($A$2:A528,A528)&gt;1,"",--(COUNTIFS(Support_Tickets!$B:$B,A528,Support_Tickets!$P:$P,"&gt;="&amp;G528,Support_Tickets!$P:$P,"&lt;="&amp;G528+90,Support_Tickets!$K:$K,"No")&gt;0))</f>
        <v>0</v>
      </c>
    </row>
    <row r="529" spans="1:15">
      <c r="A529" t="s">
        <v>818</v>
      </c>
      <c r="B529" t="s">
        <v>22145</v>
      </c>
      <c r="C529" t="s">
        <v>21587</v>
      </c>
      <c r="D529" t="s">
        <v>21570</v>
      </c>
      <c r="E529" t="s">
        <v>20740</v>
      </c>
      <c r="F529" t="s">
        <v>14516</v>
      </c>
      <c r="G529" t="s">
        <v>683</v>
      </c>
      <c r="H529" t="s">
        <v>21566</v>
      </c>
      <c r="I529">
        <v>4846.88</v>
      </c>
      <c r="J529">
        <v>39</v>
      </c>
      <c r="K529" t="s">
        <v>73</v>
      </c>
      <c r="L529" t="s">
        <v>21590</v>
      </c>
      <c r="M529">
        <v>36</v>
      </c>
      <c r="N529">
        <v>1</v>
      </c>
      <c r="O529">
        <f>IF(COUNTIF($A$2:A529,A529)&gt;1,"",--(COUNTIFS(Support_Tickets!$B:$B,A529,Support_Tickets!$P:$P,"&gt;="&amp;G529,Support_Tickets!$P:$P,"&lt;="&amp;G529+90,Support_Tickets!$K:$K,"No")&gt;0))</f>
        <v>0</v>
      </c>
    </row>
    <row r="530" spans="1:15">
      <c r="A530" t="s">
        <v>5112</v>
      </c>
      <c r="B530" t="s">
        <v>22146</v>
      </c>
      <c r="C530" t="s">
        <v>21564</v>
      </c>
      <c r="D530" t="s">
        <v>21584</v>
      </c>
      <c r="E530" t="s">
        <v>20740</v>
      </c>
      <c r="F530" t="s">
        <v>14516</v>
      </c>
      <c r="G530" t="s">
        <v>2847</v>
      </c>
      <c r="H530" t="s">
        <v>21571</v>
      </c>
      <c r="I530">
        <v>17583.79</v>
      </c>
      <c r="J530">
        <v>66</v>
      </c>
      <c r="K530" t="s">
        <v>52</v>
      </c>
      <c r="L530" t="s">
        <v>21627</v>
      </c>
      <c r="M530">
        <v>12</v>
      </c>
      <c r="N530">
        <v>0</v>
      </c>
      <c r="O530">
        <f>IF(COUNTIF($A$2:A530,A530)&gt;1,"",--(COUNTIFS(Support_Tickets!$B:$B,A530,Support_Tickets!$P:$P,"&gt;="&amp;G530,Support_Tickets!$P:$P,"&lt;="&amp;G530+90,Support_Tickets!$K:$K,"No")&gt;0))</f>
        <v>0</v>
      </c>
    </row>
    <row r="531" spans="1:15">
      <c r="A531" t="s">
        <v>2369</v>
      </c>
      <c r="B531" t="s">
        <v>22147</v>
      </c>
      <c r="C531" t="s">
        <v>21607</v>
      </c>
      <c r="D531" t="s">
        <v>21565</v>
      </c>
      <c r="E531" t="s">
        <v>20740</v>
      </c>
      <c r="F531" t="s">
        <v>14516</v>
      </c>
      <c r="G531" t="s">
        <v>1416</v>
      </c>
      <c r="H531" t="s">
        <v>21571</v>
      </c>
      <c r="I531">
        <v>16719</v>
      </c>
      <c r="K531" t="s">
        <v>52</v>
      </c>
      <c r="L531" t="s">
        <v>21598</v>
      </c>
      <c r="M531">
        <v>36</v>
      </c>
      <c r="N531">
        <v>0</v>
      </c>
      <c r="O531">
        <f>IF(COUNTIF($A$2:A531,A531)&gt;1,"",--(COUNTIFS(Support_Tickets!$B:$B,A531,Support_Tickets!$P:$P,"&gt;="&amp;G531,Support_Tickets!$P:$P,"&lt;="&amp;G531+90,Support_Tickets!$K:$K,"No")&gt;0))</f>
        <v>0</v>
      </c>
    </row>
    <row r="532" spans="1:15">
      <c r="A532" t="s">
        <v>6921</v>
      </c>
      <c r="B532" t="s">
        <v>21733</v>
      </c>
      <c r="C532" t="s">
        <v>21587</v>
      </c>
      <c r="D532" t="s">
        <v>21570</v>
      </c>
      <c r="E532" t="s">
        <v>20740</v>
      </c>
      <c r="F532" t="s">
        <v>14507</v>
      </c>
      <c r="G532" t="s">
        <v>564</v>
      </c>
      <c r="H532" t="s">
        <v>21621</v>
      </c>
      <c r="I532">
        <v>12625.44</v>
      </c>
      <c r="J532">
        <v>53</v>
      </c>
      <c r="K532" t="s">
        <v>52</v>
      </c>
      <c r="L532" t="s">
        <v>21575</v>
      </c>
      <c r="M532">
        <v>12</v>
      </c>
      <c r="N532">
        <v>0</v>
      </c>
      <c r="O532">
        <f>IF(COUNTIF($A$2:A532,A532)&gt;1,"",--(COUNTIFS(Support_Tickets!$B:$B,A532,Support_Tickets!$P:$P,"&gt;="&amp;G532,Support_Tickets!$P:$P,"&lt;="&amp;G532+90,Support_Tickets!$K:$K,"No")&gt;0))</f>
        <v>0</v>
      </c>
    </row>
    <row r="533" spans="1:15">
      <c r="A533" t="s">
        <v>9586</v>
      </c>
      <c r="B533" t="s">
        <v>22148</v>
      </c>
      <c r="C533" t="s">
        <v>21569</v>
      </c>
      <c r="D533" t="s">
        <v>21584</v>
      </c>
      <c r="E533" t="s">
        <v>20768</v>
      </c>
      <c r="F533" t="s">
        <v>14512</v>
      </c>
      <c r="G533" t="s">
        <v>1691</v>
      </c>
      <c r="H533" t="s">
        <v>21571</v>
      </c>
      <c r="I533">
        <v>614.21</v>
      </c>
      <c r="J533">
        <v>42</v>
      </c>
      <c r="K533" t="s">
        <v>100</v>
      </c>
      <c r="L533" t="s">
        <v>21605</v>
      </c>
      <c r="M533">
        <v>24</v>
      </c>
      <c r="N533">
        <v>0</v>
      </c>
      <c r="O533">
        <f>IF(COUNTIF($A$2:A533,A533)&gt;1,"",--(COUNTIFS(Support_Tickets!$B:$B,A533,Support_Tickets!$P:$P,"&gt;="&amp;G533,Support_Tickets!$P:$P,"&lt;="&amp;G533+90,Support_Tickets!$K:$K,"No")&gt;0))</f>
        <v>0</v>
      </c>
    </row>
    <row r="534" spans="1:15">
      <c r="A534" t="s">
        <v>8048</v>
      </c>
      <c r="B534" t="s">
        <v>22149</v>
      </c>
      <c r="C534" t="s">
        <v>21569</v>
      </c>
      <c r="D534" t="s">
        <v>21592</v>
      </c>
      <c r="E534" t="s">
        <v>20736</v>
      </c>
      <c r="F534" t="s">
        <v>14524</v>
      </c>
      <c r="G534" t="s">
        <v>5341</v>
      </c>
      <c r="H534" t="s">
        <v>21588</v>
      </c>
      <c r="I534">
        <v>1255.69</v>
      </c>
      <c r="J534">
        <v>56</v>
      </c>
      <c r="K534" t="s">
        <v>100</v>
      </c>
      <c r="L534" t="s">
        <v>21627</v>
      </c>
      <c r="M534">
        <v>12</v>
      </c>
      <c r="N534">
        <v>1</v>
      </c>
      <c r="O534">
        <f>IF(COUNTIF($A$2:A534,A534)&gt;1,"",--(COUNTIFS(Support_Tickets!$B:$B,A534,Support_Tickets!$P:$P,"&gt;="&amp;G534,Support_Tickets!$P:$P,"&lt;="&amp;G534+90,Support_Tickets!$K:$K,"No")&gt;0))</f>
        <v>0</v>
      </c>
    </row>
    <row r="535" spans="1:15">
      <c r="A535" t="s">
        <v>3362</v>
      </c>
      <c r="B535" t="s">
        <v>22150</v>
      </c>
      <c r="C535" t="s">
        <v>21577</v>
      </c>
      <c r="D535" t="s">
        <v>21584</v>
      </c>
      <c r="E535" t="s">
        <v>20736</v>
      </c>
      <c r="F535" t="s">
        <v>14512</v>
      </c>
      <c r="G535" t="s">
        <v>1946</v>
      </c>
      <c r="H535" t="s">
        <v>21571</v>
      </c>
      <c r="I535">
        <v>3512.11</v>
      </c>
      <c r="J535">
        <v>31</v>
      </c>
      <c r="K535" t="s">
        <v>73</v>
      </c>
      <c r="L535" t="s">
        <v>21660</v>
      </c>
      <c r="M535">
        <v>24</v>
      </c>
      <c r="N535">
        <v>0</v>
      </c>
      <c r="O535">
        <f>IF(COUNTIF($A$2:A535,A535)&gt;1,"",--(COUNTIFS(Support_Tickets!$B:$B,A535,Support_Tickets!$P:$P,"&gt;="&amp;G535,Support_Tickets!$P:$P,"&lt;="&amp;G535+90,Support_Tickets!$K:$K,"No")&gt;0))</f>
        <v>0</v>
      </c>
    </row>
    <row r="536" spans="1:15">
      <c r="A536" t="s">
        <v>2542</v>
      </c>
      <c r="B536" t="s">
        <v>22151</v>
      </c>
      <c r="C536" t="s">
        <v>21569</v>
      </c>
      <c r="D536" t="s">
        <v>21584</v>
      </c>
      <c r="E536" t="s">
        <v>20768</v>
      </c>
      <c r="F536" t="s">
        <v>14516</v>
      </c>
      <c r="G536" t="s">
        <v>2636</v>
      </c>
      <c r="H536" t="s">
        <v>21571</v>
      </c>
      <c r="I536">
        <v>755.28</v>
      </c>
      <c r="J536">
        <v>39</v>
      </c>
      <c r="K536" t="s">
        <v>100</v>
      </c>
      <c r="L536" t="s">
        <v>21567</v>
      </c>
      <c r="M536">
        <v>36</v>
      </c>
      <c r="N536">
        <v>0</v>
      </c>
      <c r="O536">
        <f>IF(COUNTIF($A$2:A536,A536)&gt;1,"",--(COUNTIFS(Support_Tickets!$B:$B,A536,Support_Tickets!$P:$P,"&gt;="&amp;G536,Support_Tickets!$P:$P,"&lt;="&amp;G536+90,Support_Tickets!$K:$K,"No")&gt;0))</f>
        <v>1</v>
      </c>
    </row>
    <row r="537" spans="1:15">
      <c r="A537" t="s">
        <v>1257</v>
      </c>
      <c r="B537" t="s">
        <v>22152</v>
      </c>
      <c r="C537" t="s">
        <v>21607</v>
      </c>
      <c r="D537" t="s">
        <v>21570</v>
      </c>
      <c r="E537" t="s">
        <v>20768</v>
      </c>
      <c r="F537" t="s">
        <v>14516</v>
      </c>
      <c r="G537" t="s">
        <v>273</v>
      </c>
      <c r="H537" t="s">
        <v>21571</v>
      </c>
      <c r="I537">
        <v>717.91</v>
      </c>
      <c r="J537">
        <v>16</v>
      </c>
      <c r="K537" t="s">
        <v>100</v>
      </c>
      <c r="L537" t="s">
        <v>21593</v>
      </c>
      <c r="M537">
        <v>24</v>
      </c>
      <c r="N537">
        <v>0</v>
      </c>
      <c r="O537">
        <f>IF(COUNTIF($A$2:A537,A537)&gt;1,"",--(COUNTIFS(Support_Tickets!$B:$B,A537,Support_Tickets!$P:$P,"&gt;="&amp;G537,Support_Tickets!$P:$P,"&lt;="&amp;G537+90,Support_Tickets!$K:$K,"No")&gt;0))</f>
        <v>0</v>
      </c>
    </row>
    <row r="538" spans="1:15">
      <c r="A538" t="s">
        <v>1788</v>
      </c>
      <c r="B538" t="s">
        <v>22153</v>
      </c>
      <c r="C538" t="s">
        <v>21602</v>
      </c>
      <c r="D538" t="s">
        <v>21570</v>
      </c>
      <c r="E538" t="s">
        <v>20740</v>
      </c>
      <c r="F538" t="s">
        <v>14516</v>
      </c>
      <c r="G538" t="s">
        <v>481</v>
      </c>
      <c r="H538" t="s">
        <v>21621</v>
      </c>
      <c r="I538">
        <v>14683.15</v>
      </c>
      <c r="J538">
        <v>75</v>
      </c>
      <c r="K538" t="s">
        <v>73</v>
      </c>
      <c r="L538" t="s">
        <v>21612</v>
      </c>
      <c r="M538">
        <v>24</v>
      </c>
      <c r="N538">
        <v>0</v>
      </c>
      <c r="O538">
        <f>IF(COUNTIF($A$2:A538,A538)&gt;1,"",--(COUNTIFS(Support_Tickets!$B:$B,A538,Support_Tickets!$P:$P,"&gt;="&amp;G538,Support_Tickets!$P:$P,"&lt;="&amp;G538+90,Support_Tickets!$K:$K,"No")&gt;0))</f>
        <v>0</v>
      </c>
    </row>
    <row r="539" spans="1:15">
      <c r="A539" t="s">
        <v>4803</v>
      </c>
      <c r="B539" t="s">
        <v>22154</v>
      </c>
      <c r="C539" t="s">
        <v>21577</v>
      </c>
      <c r="D539" t="s">
        <v>21584</v>
      </c>
      <c r="E539" t="s">
        <v>20736</v>
      </c>
      <c r="F539" t="s">
        <v>14550</v>
      </c>
      <c r="G539" t="s">
        <v>2757</v>
      </c>
      <c r="H539" t="s">
        <v>21571</v>
      </c>
      <c r="I539">
        <v>3127.36</v>
      </c>
      <c r="J539">
        <v>100</v>
      </c>
      <c r="K539" t="s">
        <v>73</v>
      </c>
      <c r="L539" t="s">
        <v>21660</v>
      </c>
      <c r="M539">
        <v>36</v>
      </c>
      <c r="N539">
        <v>0</v>
      </c>
      <c r="O539">
        <f>IF(COUNTIF($A$2:A539,A539)&gt;1,"",--(COUNTIFS(Support_Tickets!$B:$B,A539,Support_Tickets!$P:$P,"&gt;="&amp;G539,Support_Tickets!$P:$P,"&lt;="&amp;G539+90,Support_Tickets!$K:$K,"No")&gt;0))</f>
        <v>0</v>
      </c>
    </row>
    <row r="540" spans="1:15">
      <c r="A540" t="s">
        <v>1446</v>
      </c>
      <c r="B540" t="s">
        <v>22155</v>
      </c>
      <c r="C540" t="s">
        <v>21607</v>
      </c>
      <c r="D540" t="s">
        <v>21592</v>
      </c>
      <c r="E540" t="s">
        <v>20768</v>
      </c>
      <c r="F540" t="s">
        <v>14516</v>
      </c>
      <c r="G540" t="s">
        <v>1229</v>
      </c>
      <c r="H540" t="s">
        <v>21571</v>
      </c>
      <c r="I540">
        <v>361.72</v>
      </c>
      <c r="J540">
        <v>88</v>
      </c>
      <c r="K540" t="s">
        <v>100</v>
      </c>
      <c r="L540" t="s">
        <v>21598</v>
      </c>
      <c r="M540">
        <v>24</v>
      </c>
      <c r="N540">
        <v>0</v>
      </c>
      <c r="O540">
        <f>IF(COUNTIF($A$2:A540,A540)&gt;1,"",--(COUNTIFS(Support_Tickets!$B:$B,A540,Support_Tickets!$P:$P,"&gt;="&amp;G540,Support_Tickets!$P:$P,"&lt;="&amp;G540+90,Support_Tickets!$K:$K,"No")&gt;0))</f>
        <v>0</v>
      </c>
    </row>
    <row r="541" spans="1:15">
      <c r="A541" t="s">
        <v>696</v>
      </c>
      <c r="B541" t="s">
        <v>22156</v>
      </c>
      <c r="C541" t="s">
        <v>21597</v>
      </c>
      <c r="D541" t="s">
        <v>21565</v>
      </c>
      <c r="E541" t="s">
        <v>20740</v>
      </c>
      <c r="F541" t="s">
        <v>14512</v>
      </c>
      <c r="G541" t="s">
        <v>2348</v>
      </c>
      <c r="H541" t="s">
        <v>21571</v>
      </c>
      <c r="I541">
        <v>7281.38</v>
      </c>
      <c r="J541">
        <v>27</v>
      </c>
      <c r="K541" t="s">
        <v>73</v>
      </c>
      <c r="L541" t="s">
        <v>21660</v>
      </c>
      <c r="M541">
        <v>24</v>
      </c>
      <c r="N541">
        <v>0</v>
      </c>
      <c r="O541">
        <f>IF(COUNTIF($A$2:A541,A541)&gt;1,"",--(COUNTIFS(Support_Tickets!$B:$B,A541,Support_Tickets!$P:$P,"&gt;="&amp;G541,Support_Tickets!$P:$P,"&lt;="&amp;G541+90,Support_Tickets!$K:$K,"No")&gt;0))</f>
        <v>0</v>
      </c>
    </row>
    <row r="542" spans="1:15">
      <c r="A542" t="s">
        <v>11158</v>
      </c>
      <c r="B542" t="s">
        <v>22157</v>
      </c>
      <c r="C542" t="s">
        <v>21581</v>
      </c>
      <c r="D542" t="s">
        <v>21584</v>
      </c>
      <c r="E542" t="s">
        <v>20768</v>
      </c>
      <c r="F542" t="s">
        <v>14524</v>
      </c>
      <c r="G542" t="s">
        <v>1894</v>
      </c>
      <c r="H542" t="s">
        <v>21571</v>
      </c>
      <c r="I542">
        <v>508.77</v>
      </c>
      <c r="J542">
        <v>59</v>
      </c>
      <c r="K542" t="s">
        <v>100</v>
      </c>
      <c r="L542" t="s">
        <v>21609</v>
      </c>
      <c r="M542">
        <v>24</v>
      </c>
      <c r="N542">
        <v>0</v>
      </c>
      <c r="O542">
        <f>IF(COUNTIF($A$2:A542,A542)&gt;1,"",--(COUNTIFS(Support_Tickets!$B:$B,A542,Support_Tickets!$P:$P,"&gt;="&amp;G542,Support_Tickets!$P:$P,"&lt;="&amp;G542+90,Support_Tickets!$K:$K,"No")&gt;0))</f>
        <v>0</v>
      </c>
    </row>
    <row r="543" spans="1:15">
      <c r="A543" t="s">
        <v>2917</v>
      </c>
      <c r="B543" t="s">
        <v>22158</v>
      </c>
      <c r="C543" t="s">
        <v>21600</v>
      </c>
      <c r="D543" t="s">
        <v>21592</v>
      </c>
      <c r="E543" t="s">
        <v>20768</v>
      </c>
      <c r="F543" t="s">
        <v>14516</v>
      </c>
      <c r="G543" t="s">
        <v>1148</v>
      </c>
      <c r="H543" t="s">
        <v>21571</v>
      </c>
      <c r="I543">
        <v>409.18</v>
      </c>
      <c r="J543">
        <v>33</v>
      </c>
      <c r="K543" t="s">
        <v>100</v>
      </c>
      <c r="L543" t="s">
        <v>21585</v>
      </c>
      <c r="M543">
        <v>24</v>
      </c>
      <c r="N543">
        <v>0</v>
      </c>
      <c r="O543">
        <f>IF(COUNTIF($A$2:A543,A543)&gt;1,"",--(COUNTIFS(Support_Tickets!$B:$B,A543,Support_Tickets!$P:$P,"&gt;="&amp;G543,Support_Tickets!$P:$P,"&lt;="&amp;G543+90,Support_Tickets!$K:$K,"No")&gt;0))</f>
        <v>1</v>
      </c>
    </row>
    <row r="544" spans="1:15">
      <c r="A544" t="s">
        <v>6330</v>
      </c>
      <c r="B544" t="s">
        <v>22159</v>
      </c>
      <c r="C544" t="s">
        <v>21607</v>
      </c>
      <c r="D544" t="s">
        <v>21570</v>
      </c>
      <c r="E544" t="s">
        <v>20740</v>
      </c>
      <c r="F544" t="s">
        <v>14524</v>
      </c>
      <c r="G544" t="s">
        <v>1479</v>
      </c>
      <c r="H544" t="s">
        <v>21571</v>
      </c>
      <c r="I544">
        <v>5660.23</v>
      </c>
      <c r="K544" t="s">
        <v>52</v>
      </c>
      <c r="L544" t="s">
        <v>21579</v>
      </c>
      <c r="M544">
        <v>12</v>
      </c>
      <c r="N544">
        <v>0</v>
      </c>
      <c r="O544">
        <f>IF(COUNTIF($A$2:A544,A544)&gt;1,"",--(COUNTIFS(Support_Tickets!$B:$B,A544,Support_Tickets!$P:$P,"&gt;="&amp;G544,Support_Tickets!$P:$P,"&lt;="&amp;G544+90,Support_Tickets!$K:$K,"No")&gt;0))</f>
        <v>0</v>
      </c>
    </row>
    <row r="545" spans="1:15">
      <c r="A545" t="s">
        <v>1313</v>
      </c>
      <c r="B545" t="s">
        <v>22160</v>
      </c>
      <c r="C545" t="s">
        <v>21577</v>
      </c>
      <c r="D545" t="s">
        <v>21592</v>
      </c>
      <c r="E545" t="s">
        <v>20740</v>
      </c>
      <c r="F545" t="s">
        <v>14507</v>
      </c>
      <c r="G545" t="s">
        <v>1986</v>
      </c>
      <c r="H545" t="s">
        <v>21621</v>
      </c>
      <c r="I545">
        <v>17977.669999999998</v>
      </c>
      <c r="J545">
        <v>96</v>
      </c>
      <c r="K545" t="s">
        <v>73</v>
      </c>
      <c r="L545" t="s">
        <v>21595</v>
      </c>
      <c r="M545">
        <v>24</v>
      </c>
      <c r="N545">
        <v>0</v>
      </c>
      <c r="O545">
        <f>IF(COUNTIF($A$2:A545,A545)&gt;1,"",--(COUNTIFS(Support_Tickets!$B:$B,A545,Support_Tickets!$P:$P,"&gt;="&amp;G545,Support_Tickets!$P:$P,"&lt;="&amp;G545+90,Support_Tickets!$K:$K,"No")&gt;0))</f>
        <v>0</v>
      </c>
    </row>
    <row r="546" spans="1:15">
      <c r="A546" t="s">
        <v>3648</v>
      </c>
      <c r="B546" t="s">
        <v>22161</v>
      </c>
      <c r="C546" t="s">
        <v>21602</v>
      </c>
      <c r="D546" t="s">
        <v>21578</v>
      </c>
      <c r="E546" t="s">
        <v>20736</v>
      </c>
      <c r="F546" t="s">
        <v>14516</v>
      </c>
      <c r="G546" t="s">
        <v>617</v>
      </c>
      <c r="H546" t="s">
        <v>21588</v>
      </c>
      <c r="I546">
        <v>2310.41</v>
      </c>
      <c r="J546">
        <v>65</v>
      </c>
      <c r="K546" t="s">
        <v>73</v>
      </c>
      <c r="L546" t="s">
        <v>21572</v>
      </c>
      <c r="M546">
        <v>12</v>
      </c>
      <c r="N546">
        <v>1</v>
      </c>
      <c r="O546">
        <f>IF(COUNTIF($A$2:A546,A546)&gt;1,"",--(COUNTIFS(Support_Tickets!$B:$B,A546,Support_Tickets!$P:$P,"&gt;="&amp;G546,Support_Tickets!$P:$P,"&lt;="&amp;G546+90,Support_Tickets!$K:$K,"No")&gt;0))</f>
        <v>0</v>
      </c>
    </row>
    <row r="547" spans="1:15">
      <c r="A547" t="s">
        <v>2435</v>
      </c>
      <c r="B547" t="s">
        <v>22162</v>
      </c>
      <c r="C547" t="s">
        <v>21574</v>
      </c>
      <c r="D547" t="s">
        <v>21578</v>
      </c>
      <c r="E547" t="s">
        <v>20768</v>
      </c>
      <c r="F547" t="s">
        <v>14512</v>
      </c>
      <c r="G547" t="s">
        <v>420</v>
      </c>
      <c r="H547" t="s">
        <v>21588</v>
      </c>
      <c r="I547">
        <v>428.12</v>
      </c>
      <c r="J547">
        <v>59</v>
      </c>
      <c r="K547" t="s">
        <v>100</v>
      </c>
      <c r="L547" t="s">
        <v>21579</v>
      </c>
      <c r="M547">
        <v>12</v>
      </c>
      <c r="N547">
        <v>1</v>
      </c>
      <c r="O547">
        <f>IF(COUNTIF($A$2:A547,A547)&gt;1,"",--(COUNTIFS(Support_Tickets!$B:$B,A547,Support_Tickets!$P:$P,"&gt;="&amp;G547,Support_Tickets!$P:$P,"&lt;="&amp;G547+90,Support_Tickets!$K:$K,"No")&gt;0))</f>
        <v>0</v>
      </c>
    </row>
    <row r="548" spans="1:15">
      <c r="A548" t="s">
        <v>8327</v>
      </c>
      <c r="B548" t="s">
        <v>22163</v>
      </c>
      <c r="C548" t="s">
        <v>21600</v>
      </c>
      <c r="D548" t="s">
        <v>21584</v>
      </c>
      <c r="E548" t="s">
        <v>20768</v>
      </c>
      <c r="F548" t="s">
        <v>14516</v>
      </c>
      <c r="G548" t="s">
        <v>597</v>
      </c>
      <c r="H548" t="s">
        <v>21571</v>
      </c>
      <c r="I548">
        <v>197.27</v>
      </c>
      <c r="J548">
        <v>16</v>
      </c>
      <c r="K548" t="s">
        <v>100</v>
      </c>
      <c r="L548" t="s">
        <v>21598</v>
      </c>
      <c r="M548">
        <v>36</v>
      </c>
      <c r="N548">
        <v>0</v>
      </c>
      <c r="O548">
        <f>IF(COUNTIF($A$2:A548,A548)&gt;1,"",--(COUNTIFS(Support_Tickets!$B:$B,A548,Support_Tickets!$P:$P,"&gt;="&amp;G548,Support_Tickets!$P:$P,"&lt;="&amp;G548+90,Support_Tickets!$K:$K,"No")&gt;0))</f>
        <v>1</v>
      </c>
    </row>
    <row r="549" spans="1:15">
      <c r="A549" t="s">
        <v>4506</v>
      </c>
      <c r="B549" t="s">
        <v>22164</v>
      </c>
      <c r="C549" t="s">
        <v>21602</v>
      </c>
      <c r="D549" t="s">
        <v>21584</v>
      </c>
      <c r="E549" t="s">
        <v>20736</v>
      </c>
      <c r="F549" t="s">
        <v>14516</v>
      </c>
      <c r="G549" t="s">
        <v>492</v>
      </c>
      <c r="H549" t="s">
        <v>21571</v>
      </c>
      <c r="I549">
        <v>3291.66</v>
      </c>
      <c r="J549">
        <v>68</v>
      </c>
      <c r="K549" t="s">
        <v>73</v>
      </c>
      <c r="L549" t="s">
        <v>21627</v>
      </c>
      <c r="M549">
        <v>12</v>
      </c>
      <c r="N549">
        <v>0</v>
      </c>
      <c r="O549">
        <f>IF(COUNTIF($A$2:A549,A549)&gt;1,"",--(COUNTIFS(Support_Tickets!$B:$B,A549,Support_Tickets!$P:$P,"&gt;="&amp;G549,Support_Tickets!$P:$P,"&lt;="&amp;G549+90,Support_Tickets!$K:$K,"No")&gt;0))</f>
        <v>0</v>
      </c>
    </row>
    <row r="550" spans="1:15">
      <c r="A550" t="s">
        <v>1736</v>
      </c>
      <c r="B550" t="s">
        <v>22165</v>
      </c>
      <c r="C550" t="s">
        <v>21602</v>
      </c>
      <c r="D550" t="s">
        <v>21570</v>
      </c>
      <c r="E550" t="s">
        <v>20768</v>
      </c>
      <c r="F550" t="s">
        <v>14550</v>
      </c>
      <c r="G550" t="s">
        <v>480</v>
      </c>
      <c r="H550" t="s">
        <v>21566</v>
      </c>
      <c r="I550">
        <v>786.12</v>
      </c>
      <c r="J550">
        <v>26</v>
      </c>
      <c r="K550" t="s">
        <v>100</v>
      </c>
      <c r="L550" t="s">
        <v>21593</v>
      </c>
      <c r="M550">
        <v>24</v>
      </c>
      <c r="N550">
        <v>1</v>
      </c>
      <c r="O550">
        <f>IF(COUNTIF($A$2:A550,A550)&gt;1,"",--(COUNTIFS(Support_Tickets!$B:$B,A550,Support_Tickets!$P:$P,"&gt;="&amp;G550,Support_Tickets!$P:$P,"&lt;="&amp;G550+90,Support_Tickets!$K:$K,"No")&gt;0))</f>
        <v>0</v>
      </c>
    </row>
    <row r="551" spans="1:15">
      <c r="A551" t="s">
        <v>1771</v>
      </c>
      <c r="B551" t="s">
        <v>22166</v>
      </c>
      <c r="C551" t="s">
        <v>21581</v>
      </c>
      <c r="D551" t="s">
        <v>21592</v>
      </c>
      <c r="E551" t="s">
        <v>20740</v>
      </c>
      <c r="F551" t="s">
        <v>14550</v>
      </c>
      <c r="G551" t="s">
        <v>233</v>
      </c>
      <c r="H551" t="s">
        <v>21621</v>
      </c>
      <c r="I551">
        <v>5305.38</v>
      </c>
      <c r="J551">
        <v>13</v>
      </c>
      <c r="K551" t="s">
        <v>52</v>
      </c>
      <c r="L551" t="s">
        <v>21627</v>
      </c>
      <c r="M551">
        <v>36</v>
      </c>
      <c r="N551">
        <v>0</v>
      </c>
      <c r="O551">
        <f>IF(COUNTIF($A$2:A551,A551)&gt;1,"",--(COUNTIFS(Support_Tickets!$B:$B,A551,Support_Tickets!$P:$P,"&gt;="&amp;G551,Support_Tickets!$P:$P,"&lt;="&amp;G551+90,Support_Tickets!$K:$K,"No")&gt;0))</f>
        <v>0</v>
      </c>
    </row>
    <row r="552" spans="1:15">
      <c r="A552" t="s">
        <v>3628</v>
      </c>
      <c r="B552" t="s">
        <v>22167</v>
      </c>
      <c r="C552" t="s">
        <v>21569</v>
      </c>
      <c r="D552" t="s">
        <v>21584</v>
      </c>
      <c r="E552" t="s">
        <v>20768</v>
      </c>
      <c r="F552" t="s">
        <v>14512</v>
      </c>
      <c r="G552" t="s">
        <v>470</v>
      </c>
      <c r="H552" t="s">
        <v>21571</v>
      </c>
      <c r="I552">
        <v>244.12</v>
      </c>
      <c r="J552">
        <v>37</v>
      </c>
      <c r="K552" t="s">
        <v>100</v>
      </c>
      <c r="L552" t="s">
        <v>21575</v>
      </c>
      <c r="M552">
        <v>12</v>
      </c>
      <c r="N552">
        <v>0</v>
      </c>
      <c r="O552">
        <f>IF(COUNTIF($A$2:A552,A552)&gt;1,"",--(COUNTIFS(Support_Tickets!$B:$B,A552,Support_Tickets!$P:$P,"&gt;="&amp;G552,Support_Tickets!$P:$P,"&lt;="&amp;G552+90,Support_Tickets!$K:$K,"No")&gt;0))</f>
        <v>0</v>
      </c>
    </row>
    <row r="553" spans="1:15">
      <c r="A553" t="s">
        <v>4611</v>
      </c>
      <c r="B553" t="s">
        <v>22168</v>
      </c>
      <c r="C553" t="s">
        <v>21569</v>
      </c>
      <c r="D553" t="s">
        <v>21584</v>
      </c>
      <c r="E553" t="s">
        <v>20736</v>
      </c>
      <c r="F553" t="s">
        <v>14507</v>
      </c>
      <c r="G553" t="s">
        <v>1666</v>
      </c>
      <c r="H553" t="s">
        <v>21571</v>
      </c>
      <c r="I553">
        <v>3966.7</v>
      </c>
      <c r="J553">
        <v>16</v>
      </c>
      <c r="K553" t="s">
        <v>100</v>
      </c>
      <c r="L553" t="s">
        <v>21585</v>
      </c>
      <c r="M553">
        <v>24</v>
      </c>
      <c r="N553">
        <v>0</v>
      </c>
      <c r="O553">
        <f>IF(COUNTIF($A$2:A553,A553)&gt;1,"",--(COUNTIFS(Support_Tickets!$B:$B,A553,Support_Tickets!$P:$P,"&gt;="&amp;G553,Support_Tickets!$P:$P,"&lt;="&amp;G553+90,Support_Tickets!$K:$K,"No")&gt;0))</f>
        <v>0</v>
      </c>
    </row>
    <row r="554" spans="1:15">
      <c r="A554" t="s">
        <v>5660</v>
      </c>
      <c r="B554" t="s">
        <v>22169</v>
      </c>
      <c r="C554" t="s">
        <v>21574</v>
      </c>
      <c r="D554" t="s">
        <v>21584</v>
      </c>
      <c r="E554" t="s">
        <v>20740</v>
      </c>
      <c r="F554" t="s">
        <v>14512</v>
      </c>
      <c r="G554" t="s">
        <v>579</v>
      </c>
      <c r="H554" t="s">
        <v>21588</v>
      </c>
      <c r="I554">
        <v>10646.92</v>
      </c>
      <c r="J554">
        <v>77</v>
      </c>
      <c r="K554" t="s">
        <v>73</v>
      </c>
      <c r="L554" t="s">
        <v>21605</v>
      </c>
      <c r="M554">
        <v>36</v>
      </c>
      <c r="N554">
        <v>1</v>
      </c>
      <c r="O554">
        <f>IF(COUNTIF($A$2:A554,A554)&gt;1,"",--(COUNTIFS(Support_Tickets!$B:$B,A554,Support_Tickets!$P:$P,"&gt;="&amp;G554,Support_Tickets!$P:$P,"&lt;="&amp;G554+90,Support_Tickets!$K:$K,"No")&gt;0))</f>
        <v>1</v>
      </c>
    </row>
    <row r="555" spans="1:15">
      <c r="A555" t="s">
        <v>6017</v>
      </c>
      <c r="B555" t="s">
        <v>22170</v>
      </c>
      <c r="C555" t="s">
        <v>21587</v>
      </c>
      <c r="D555" t="s">
        <v>21592</v>
      </c>
      <c r="E555" t="s">
        <v>20768</v>
      </c>
      <c r="F555" t="s">
        <v>14512</v>
      </c>
      <c r="G555" t="s">
        <v>3995</v>
      </c>
      <c r="H555" t="s">
        <v>21571</v>
      </c>
      <c r="I555">
        <v>677.21</v>
      </c>
      <c r="J555">
        <v>77</v>
      </c>
      <c r="K555" t="s">
        <v>100</v>
      </c>
      <c r="L555" t="s">
        <v>21598</v>
      </c>
      <c r="M555">
        <v>24</v>
      </c>
      <c r="N555">
        <v>0</v>
      </c>
      <c r="O555">
        <f>IF(COUNTIF($A$2:A555,A555)&gt;1,"",--(COUNTIFS(Support_Tickets!$B:$B,A555,Support_Tickets!$P:$P,"&gt;="&amp;G555,Support_Tickets!$P:$P,"&lt;="&amp;G555+90,Support_Tickets!$K:$K,"No")&gt;0))</f>
        <v>0</v>
      </c>
    </row>
    <row r="556" spans="1:15">
      <c r="A556" t="s">
        <v>8372</v>
      </c>
      <c r="B556" t="s">
        <v>22171</v>
      </c>
      <c r="C556" t="s">
        <v>21569</v>
      </c>
      <c r="D556" t="s">
        <v>21565</v>
      </c>
      <c r="E556" t="s">
        <v>20768</v>
      </c>
      <c r="F556" t="s">
        <v>14507</v>
      </c>
      <c r="G556" t="s">
        <v>1170</v>
      </c>
      <c r="H556" t="s">
        <v>21571</v>
      </c>
      <c r="I556">
        <v>590.22</v>
      </c>
      <c r="J556">
        <v>91</v>
      </c>
      <c r="K556" t="s">
        <v>100</v>
      </c>
      <c r="L556" t="s">
        <v>21660</v>
      </c>
      <c r="M556">
        <v>24</v>
      </c>
      <c r="N556">
        <v>0</v>
      </c>
      <c r="O556">
        <f>IF(COUNTIF($A$2:A556,A556)&gt;1,"",--(COUNTIFS(Support_Tickets!$B:$B,A556,Support_Tickets!$P:$P,"&gt;="&amp;G556,Support_Tickets!$P:$P,"&lt;="&amp;G556+90,Support_Tickets!$K:$K,"No")&gt;0))</f>
        <v>0</v>
      </c>
    </row>
    <row r="557" spans="1:15">
      <c r="A557" t="s">
        <v>1868</v>
      </c>
      <c r="B557" t="s">
        <v>22172</v>
      </c>
      <c r="C557" t="s">
        <v>21597</v>
      </c>
      <c r="D557" t="s">
        <v>21578</v>
      </c>
      <c r="E557" t="s">
        <v>20736</v>
      </c>
      <c r="F557" t="s">
        <v>14516</v>
      </c>
      <c r="G557" t="s">
        <v>1276</v>
      </c>
      <c r="H557" t="s">
        <v>21571</v>
      </c>
      <c r="I557">
        <v>2619.5700000000002</v>
      </c>
      <c r="J557">
        <v>50</v>
      </c>
      <c r="K557" t="s">
        <v>73</v>
      </c>
      <c r="L557" t="s">
        <v>21603</v>
      </c>
      <c r="M557">
        <v>12</v>
      </c>
      <c r="N557">
        <v>0</v>
      </c>
      <c r="O557">
        <f>IF(COUNTIF($A$2:A557,A557)&gt;1,"",--(COUNTIFS(Support_Tickets!$B:$B,A557,Support_Tickets!$P:$P,"&gt;="&amp;G557,Support_Tickets!$P:$P,"&lt;="&amp;G557+90,Support_Tickets!$K:$K,"No")&gt;0))</f>
        <v>0</v>
      </c>
    </row>
    <row r="558" spans="1:15">
      <c r="A558" t="s">
        <v>2149</v>
      </c>
      <c r="B558" t="s">
        <v>22173</v>
      </c>
      <c r="C558" t="s">
        <v>21607</v>
      </c>
      <c r="D558" t="s">
        <v>21592</v>
      </c>
      <c r="E558" t="s">
        <v>20740</v>
      </c>
      <c r="F558" t="s">
        <v>14524</v>
      </c>
      <c r="G558" t="s">
        <v>792</v>
      </c>
      <c r="H558" t="s">
        <v>21621</v>
      </c>
      <c r="I558">
        <v>16722.310000000001</v>
      </c>
      <c r="J558">
        <v>52</v>
      </c>
      <c r="K558" t="s">
        <v>52</v>
      </c>
      <c r="L558" t="s">
        <v>21567</v>
      </c>
      <c r="M558">
        <v>12</v>
      </c>
      <c r="N558">
        <v>0</v>
      </c>
      <c r="O558">
        <f>IF(COUNTIF($A$2:A558,A558)&gt;1,"",--(COUNTIFS(Support_Tickets!$B:$B,A558,Support_Tickets!$P:$P,"&gt;="&amp;G558,Support_Tickets!$P:$P,"&lt;="&amp;G558+90,Support_Tickets!$K:$K,"No")&gt;0))</f>
        <v>0</v>
      </c>
    </row>
    <row r="559" spans="1:15">
      <c r="A559" t="s">
        <v>3521</v>
      </c>
      <c r="B559" t="s">
        <v>22174</v>
      </c>
      <c r="C559" t="s">
        <v>21607</v>
      </c>
      <c r="D559" t="s">
        <v>21592</v>
      </c>
      <c r="E559" t="s">
        <v>20768</v>
      </c>
      <c r="F559" t="s">
        <v>14516</v>
      </c>
      <c r="G559" t="s">
        <v>2381</v>
      </c>
      <c r="H559" t="s">
        <v>21571</v>
      </c>
      <c r="I559">
        <v>131.24</v>
      </c>
      <c r="K559" t="s">
        <v>100</v>
      </c>
      <c r="L559" t="s">
        <v>21572</v>
      </c>
      <c r="M559">
        <v>24</v>
      </c>
      <c r="N559">
        <v>0</v>
      </c>
      <c r="O559">
        <f>IF(COUNTIF($A$2:A559,A559)&gt;1,"",--(COUNTIFS(Support_Tickets!$B:$B,A559,Support_Tickets!$P:$P,"&gt;="&amp;G559,Support_Tickets!$P:$P,"&lt;="&amp;G559+90,Support_Tickets!$K:$K,"No")&gt;0))</f>
        <v>0</v>
      </c>
    </row>
    <row r="560" spans="1:15">
      <c r="A560" t="s">
        <v>7606</v>
      </c>
      <c r="B560" t="s">
        <v>22175</v>
      </c>
      <c r="C560" t="s">
        <v>21574</v>
      </c>
      <c r="D560" t="s">
        <v>21578</v>
      </c>
      <c r="E560" t="s">
        <v>20768</v>
      </c>
      <c r="F560" t="s">
        <v>14524</v>
      </c>
      <c r="G560" t="s">
        <v>690</v>
      </c>
      <c r="H560" t="s">
        <v>21588</v>
      </c>
      <c r="I560">
        <v>195.54</v>
      </c>
      <c r="K560" t="s">
        <v>100</v>
      </c>
      <c r="L560" t="s">
        <v>21575</v>
      </c>
      <c r="M560">
        <v>12</v>
      </c>
      <c r="N560">
        <v>1</v>
      </c>
      <c r="O560">
        <f>IF(COUNTIF($A$2:A560,A560)&gt;1,"",--(COUNTIFS(Support_Tickets!$B:$B,A560,Support_Tickets!$P:$P,"&gt;="&amp;G560,Support_Tickets!$P:$P,"&lt;="&amp;G560+90,Support_Tickets!$K:$K,"No")&gt;0))</f>
        <v>0</v>
      </c>
    </row>
    <row r="561" spans="1:15">
      <c r="A561" t="s">
        <v>344</v>
      </c>
      <c r="B561" t="s">
        <v>22176</v>
      </c>
      <c r="C561" t="s">
        <v>21574</v>
      </c>
      <c r="D561" t="s">
        <v>21578</v>
      </c>
      <c r="E561" t="s">
        <v>20736</v>
      </c>
      <c r="F561" t="s">
        <v>14512</v>
      </c>
      <c r="G561" t="s">
        <v>1198</v>
      </c>
      <c r="H561" t="s">
        <v>21566</v>
      </c>
      <c r="I561">
        <v>1345.89</v>
      </c>
      <c r="J561">
        <v>2</v>
      </c>
      <c r="K561" t="s">
        <v>73</v>
      </c>
      <c r="L561" t="s">
        <v>21590</v>
      </c>
      <c r="M561">
        <v>12</v>
      </c>
      <c r="N561">
        <v>1</v>
      </c>
      <c r="O561">
        <f>IF(COUNTIF($A$2:A561,A561)&gt;1,"",--(COUNTIFS(Support_Tickets!$B:$B,A561,Support_Tickets!$P:$P,"&gt;="&amp;G561,Support_Tickets!$P:$P,"&lt;="&amp;G561+90,Support_Tickets!$K:$K,"No")&gt;0))</f>
        <v>0</v>
      </c>
    </row>
    <row r="562" spans="1:15">
      <c r="A562" t="s">
        <v>5870</v>
      </c>
      <c r="B562" t="s">
        <v>22177</v>
      </c>
      <c r="C562" t="s">
        <v>21600</v>
      </c>
      <c r="D562" t="s">
        <v>21584</v>
      </c>
      <c r="E562" t="s">
        <v>20736</v>
      </c>
      <c r="F562" t="s">
        <v>14524</v>
      </c>
      <c r="G562" t="s">
        <v>115</v>
      </c>
      <c r="H562" t="s">
        <v>21588</v>
      </c>
      <c r="I562">
        <v>1291.19</v>
      </c>
      <c r="J562">
        <v>45</v>
      </c>
      <c r="K562" t="s">
        <v>73</v>
      </c>
      <c r="L562" t="s">
        <v>21593</v>
      </c>
      <c r="M562">
        <v>12</v>
      </c>
      <c r="N562">
        <v>1</v>
      </c>
      <c r="O562">
        <f>IF(COUNTIF($A$2:A562,A562)&gt;1,"",--(COUNTIFS(Support_Tickets!$B:$B,A562,Support_Tickets!$P:$P,"&gt;="&amp;G562,Support_Tickets!$P:$P,"&lt;="&amp;G562+90,Support_Tickets!$K:$K,"No")&gt;0))</f>
        <v>0</v>
      </c>
    </row>
    <row r="563" spans="1:15">
      <c r="A563" t="s">
        <v>647</v>
      </c>
      <c r="B563" t="s">
        <v>22178</v>
      </c>
      <c r="C563" t="s">
        <v>21569</v>
      </c>
      <c r="D563" t="s">
        <v>21570</v>
      </c>
      <c r="E563" t="s">
        <v>20736</v>
      </c>
      <c r="F563" t="s">
        <v>14524</v>
      </c>
      <c r="G563" t="s">
        <v>694</v>
      </c>
      <c r="H563" t="s">
        <v>21571</v>
      </c>
      <c r="I563">
        <v>2714.26</v>
      </c>
      <c r="J563">
        <v>6</v>
      </c>
      <c r="K563" t="s">
        <v>73</v>
      </c>
      <c r="L563" t="s">
        <v>21603</v>
      </c>
      <c r="M563">
        <v>24</v>
      </c>
      <c r="N563">
        <v>0</v>
      </c>
      <c r="O563">
        <f>IF(COUNTIF($A$2:A563,A563)&gt;1,"",--(COUNTIFS(Support_Tickets!$B:$B,A563,Support_Tickets!$P:$P,"&gt;="&amp;G563,Support_Tickets!$P:$P,"&lt;="&amp;G563+90,Support_Tickets!$K:$K,"No")&gt;0))</f>
        <v>1</v>
      </c>
    </row>
    <row r="564" spans="1:15">
      <c r="A564" t="s">
        <v>1014</v>
      </c>
      <c r="B564" t="s">
        <v>22179</v>
      </c>
      <c r="C564" t="s">
        <v>21574</v>
      </c>
      <c r="D564" t="s">
        <v>21565</v>
      </c>
      <c r="E564" t="s">
        <v>20736</v>
      </c>
      <c r="F564" t="s">
        <v>14524</v>
      </c>
      <c r="G564" t="s">
        <v>22180</v>
      </c>
      <c r="H564" t="s">
        <v>21571</v>
      </c>
      <c r="I564">
        <v>3425.68</v>
      </c>
      <c r="J564">
        <v>87</v>
      </c>
      <c r="K564" t="s">
        <v>73</v>
      </c>
      <c r="L564" t="s">
        <v>21632</v>
      </c>
      <c r="M564">
        <v>36</v>
      </c>
      <c r="N564">
        <v>0</v>
      </c>
      <c r="O564">
        <f>IF(COUNTIF($A$2:A564,A564)&gt;1,"",--(COUNTIFS(Support_Tickets!$B:$B,A564,Support_Tickets!$P:$P,"&gt;="&amp;G564,Support_Tickets!$P:$P,"&lt;="&amp;G564+90,Support_Tickets!$K:$K,"No")&gt;0))</f>
        <v>0</v>
      </c>
    </row>
    <row r="565" spans="1:15">
      <c r="A565" t="s">
        <v>7016</v>
      </c>
      <c r="B565" t="s">
        <v>22181</v>
      </c>
      <c r="C565" t="s">
        <v>21564</v>
      </c>
      <c r="D565" t="s">
        <v>21565</v>
      </c>
      <c r="E565" t="s">
        <v>20736</v>
      </c>
      <c r="F565" t="s">
        <v>14516</v>
      </c>
      <c r="G565" t="s">
        <v>1330</v>
      </c>
      <c r="H565" t="s">
        <v>21571</v>
      </c>
      <c r="I565">
        <v>2598.5700000000002</v>
      </c>
      <c r="J565">
        <v>24</v>
      </c>
      <c r="K565" t="s">
        <v>100</v>
      </c>
      <c r="L565" t="s">
        <v>21609</v>
      </c>
      <c r="M565">
        <v>12</v>
      </c>
      <c r="N565">
        <v>0</v>
      </c>
      <c r="O565">
        <f>IF(COUNTIF($A$2:A565,A565)&gt;1,"",--(COUNTIFS(Support_Tickets!$B:$B,A565,Support_Tickets!$P:$P,"&gt;="&amp;G565,Support_Tickets!$P:$P,"&lt;="&amp;G565+90,Support_Tickets!$K:$K,"No")&gt;0))</f>
        <v>0</v>
      </c>
    </row>
    <row r="566" spans="1:15">
      <c r="A566" t="s">
        <v>1712</v>
      </c>
      <c r="B566" t="s">
        <v>22182</v>
      </c>
      <c r="C566" t="s">
        <v>21581</v>
      </c>
      <c r="D566" t="s">
        <v>21592</v>
      </c>
      <c r="E566" t="s">
        <v>20768</v>
      </c>
      <c r="F566" t="s">
        <v>14507</v>
      </c>
      <c r="G566" t="s">
        <v>18082</v>
      </c>
      <c r="H566" t="s">
        <v>21588</v>
      </c>
      <c r="I566">
        <v>108.39</v>
      </c>
      <c r="J566">
        <v>27</v>
      </c>
      <c r="K566" t="s">
        <v>100</v>
      </c>
      <c r="L566" t="s">
        <v>21652</v>
      </c>
      <c r="M566">
        <v>36</v>
      </c>
      <c r="N566">
        <v>1</v>
      </c>
      <c r="O566">
        <f>IF(COUNTIF($A$2:A566,A566)&gt;1,"",--(COUNTIFS(Support_Tickets!$B:$B,A566,Support_Tickets!$P:$P,"&gt;="&amp;G566,Support_Tickets!$P:$P,"&lt;="&amp;G566+90,Support_Tickets!$K:$K,"No")&gt;0))</f>
        <v>0</v>
      </c>
    </row>
    <row r="567" spans="1:15">
      <c r="A567" t="s">
        <v>4523</v>
      </c>
      <c r="B567" t="s">
        <v>22183</v>
      </c>
      <c r="C567" t="s">
        <v>21569</v>
      </c>
      <c r="D567" t="s">
        <v>21565</v>
      </c>
      <c r="E567" t="s">
        <v>20768</v>
      </c>
      <c r="F567" t="s">
        <v>14512</v>
      </c>
      <c r="G567" t="s">
        <v>1554</v>
      </c>
      <c r="H567" t="s">
        <v>21588</v>
      </c>
      <c r="I567">
        <v>788.17</v>
      </c>
      <c r="J567">
        <v>13</v>
      </c>
      <c r="K567" t="s">
        <v>100</v>
      </c>
      <c r="L567" t="s">
        <v>21652</v>
      </c>
      <c r="M567">
        <v>12</v>
      </c>
      <c r="N567">
        <v>1</v>
      </c>
      <c r="O567">
        <f>IF(COUNTIF($A$2:A567,A567)&gt;1,"",--(COUNTIFS(Support_Tickets!$B:$B,A567,Support_Tickets!$P:$P,"&gt;="&amp;G567,Support_Tickets!$P:$P,"&lt;="&amp;G567+90,Support_Tickets!$K:$K,"No")&gt;0))</f>
        <v>0</v>
      </c>
    </row>
    <row r="568" spans="1:15">
      <c r="A568" t="s">
        <v>525</v>
      </c>
      <c r="B568" t="s">
        <v>22184</v>
      </c>
      <c r="C568" t="s">
        <v>21600</v>
      </c>
      <c r="D568" t="s">
        <v>21584</v>
      </c>
      <c r="E568" t="s">
        <v>20740</v>
      </c>
      <c r="F568" t="s">
        <v>14507</v>
      </c>
      <c r="G568" t="s">
        <v>1908</v>
      </c>
      <c r="H568" t="s">
        <v>21621</v>
      </c>
      <c r="I568">
        <v>8451.5400000000009</v>
      </c>
      <c r="J568">
        <v>85</v>
      </c>
      <c r="K568" t="s">
        <v>73</v>
      </c>
      <c r="L568" t="s">
        <v>21595</v>
      </c>
      <c r="M568">
        <v>36</v>
      </c>
      <c r="N568">
        <v>0</v>
      </c>
      <c r="O568">
        <f>IF(COUNTIF($A$2:A568,A568)&gt;1,"",--(COUNTIFS(Support_Tickets!$B:$B,A568,Support_Tickets!$P:$P,"&gt;="&amp;G568,Support_Tickets!$P:$P,"&lt;="&amp;G568+90,Support_Tickets!$K:$K,"No")&gt;0))</f>
        <v>0</v>
      </c>
    </row>
    <row r="569" spans="1:15">
      <c r="A569" t="s">
        <v>3796</v>
      </c>
      <c r="B569" t="s">
        <v>22185</v>
      </c>
      <c r="C569" t="s">
        <v>21587</v>
      </c>
      <c r="D569" t="s">
        <v>21578</v>
      </c>
      <c r="E569" t="s">
        <v>20768</v>
      </c>
      <c r="F569" t="s">
        <v>14550</v>
      </c>
      <c r="G569" t="s">
        <v>2547</v>
      </c>
      <c r="H569" t="s">
        <v>21571</v>
      </c>
      <c r="I569">
        <v>593.24</v>
      </c>
      <c r="J569">
        <v>1</v>
      </c>
      <c r="K569" t="s">
        <v>100</v>
      </c>
      <c r="L569" t="s">
        <v>21590</v>
      </c>
      <c r="M569">
        <v>12</v>
      </c>
      <c r="N569">
        <v>0</v>
      </c>
      <c r="O569">
        <f>IF(COUNTIF($A$2:A569,A569)&gt;1,"",--(COUNTIFS(Support_Tickets!$B:$B,A569,Support_Tickets!$P:$P,"&gt;="&amp;G569,Support_Tickets!$P:$P,"&lt;="&amp;G569+90,Support_Tickets!$K:$K,"No")&gt;0))</f>
        <v>0</v>
      </c>
    </row>
    <row r="570" spans="1:15">
      <c r="A570" t="s">
        <v>1003</v>
      </c>
      <c r="B570" t="s">
        <v>22186</v>
      </c>
      <c r="C570" t="s">
        <v>21574</v>
      </c>
      <c r="D570" t="s">
        <v>21570</v>
      </c>
      <c r="E570" t="s">
        <v>20736</v>
      </c>
      <c r="F570" t="s">
        <v>14524</v>
      </c>
      <c r="G570" t="s">
        <v>5597</v>
      </c>
      <c r="H570" t="s">
        <v>21571</v>
      </c>
      <c r="I570">
        <v>1446.44</v>
      </c>
      <c r="J570">
        <v>48</v>
      </c>
      <c r="K570" t="s">
        <v>73</v>
      </c>
      <c r="L570" t="s">
        <v>21603</v>
      </c>
      <c r="M570">
        <v>36</v>
      </c>
      <c r="N570">
        <v>0</v>
      </c>
      <c r="O570">
        <f>IF(COUNTIF($A$2:A570,A570)&gt;1,"",--(COUNTIFS(Support_Tickets!$B:$B,A570,Support_Tickets!$P:$P,"&gt;="&amp;G570,Support_Tickets!$P:$P,"&lt;="&amp;G570+90,Support_Tickets!$K:$K,"No")&gt;0))</f>
        <v>1</v>
      </c>
    </row>
    <row r="571" spans="1:15">
      <c r="A571" t="s">
        <v>804</v>
      </c>
      <c r="B571" t="s">
        <v>22187</v>
      </c>
      <c r="C571" t="s">
        <v>21587</v>
      </c>
      <c r="D571" t="s">
        <v>21592</v>
      </c>
      <c r="E571" t="s">
        <v>20768</v>
      </c>
      <c r="F571" t="s">
        <v>14512</v>
      </c>
      <c r="G571" t="s">
        <v>8110</v>
      </c>
      <c r="H571" t="s">
        <v>21566</v>
      </c>
      <c r="I571">
        <v>127.73</v>
      </c>
      <c r="J571">
        <v>53</v>
      </c>
      <c r="K571" t="s">
        <v>100</v>
      </c>
      <c r="L571" t="s">
        <v>21595</v>
      </c>
      <c r="M571">
        <v>12</v>
      </c>
      <c r="N571">
        <v>1</v>
      </c>
      <c r="O571">
        <f>IF(COUNTIF($A$2:A571,A571)&gt;1,"",--(COUNTIFS(Support_Tickets!$B:$B,A571,Support_Tickets!$P:$P,"&gt;="&amp;G571,Support_Tickets!$P:$P,"&lt;="&amp;G571+90,Support_Tickets!$K:$K,"No")&gt;0))</f>
        <v>1</v>
      </c>
    </row>
    <row r="572" spans="1:15">
      <c r="A572" t="s">
        <v>4846</v>
      </c>
      <c r="B572" t="s">
        <v>22188</v>
      </c>
      <c r="C572" t="s">
        <v>21602</v>
      </c>
      <c r="D572" t="s">
        <v>21592</v>
      </c>
      <c r="E572" t="s">
        <v>20768</v>
      </c>
      <c r="F572" t="s">
        <v>14512</v>
      </c>
      <c r="G572" t="s">
        <v>973</v>
      </c>
      <c r="H572" t="s">
        <v>21621</v>
      </c>
      <c r="I572">
        <v>565.5</v>
      </c>
      <c r="J572">
        <v>31</v>
      </c>
      <c r="K572" t="s">
        <v>100</v>
      </c>
      <c r="L572" t="s">
        <v>21572</v>
      </c>
      <c r="M572">
        <v>36</v>
      </c>
      <c r="N572">
        <v>0</v>
      </c>
      <c r="O572">
        <f>IF(COUNTIF($A$2:A572,A572)&gt;1,"",--(COUNTIFS(Support_Tickets!$B:$B,A572,Support_Tickets!$P:$P,"&gt;="&amp;G572,Support_Tickets!$P:$P,"&lt;="&amp;G572+90,Support_Tickets!$K:$K,"No")&gt;0))</f>
        <v>0</v>
      </c>
    </row>
    <row r="573" spans="1:15">
      <c r="A573" t="s">
        <v>6446</v>
      </c>
      <c r="B573" t="s">
        <v>22189</v>
      </c>
      <c r="C573" t="s">
        <v>21587</v>
      </c>
      <c r="D573" t="s">
        <v>21565</v>
      </c>
      <c r="E573" t="s">
        <v>20736</v>
      </c>
      <c r="F573" t="s">
        <v>14524</v>
      </c>
      <c r="G573" t="s">
        <v>5557</v>
      </c>
      <c r="H573" t="s">
        <v>21621</v>
      </c>
      <c r="I573">
        <v>966.74</v>
      </c>
      <c r="J573">
        <v>18</v>
      </c>
      <c r="K573" t="s">
        <v>73</v>
      </c>
      <c r="L573" t="s">
        <v>21585</v>
      </c>
      <c r="M573">
        <v>12</v>
      </c>
      <c r="N573">
        <v>0</v>
      </c>
      <c r="O573">
        <f>IF(COUNTIF($A$2:A573,A573)&gt;1,"",--(COUNTIFS(Support_Tickets!$B:$B,A573,Support_Tickets!$P:$P,"&gt;="&amp;G573,Support_Tickets!$P:$P,"&lt;="&amp;G573+90,Support_Tickets!$K:$K,"No")&gt;0))</f>
        <v>0</v>
      </c>
    </row>
    <row r="574" spans="1:15">
      <c r="A574" t="s">
        <v>3049</v>
      </c>
      <c r="B574" t="s">
        <v>22190</v>
      </c>
      <c r="C574" t="s">
        <v>21574</v>
      </c>
      <c r="D574" t="s">
        <v>21584</v>
      </c>
      <c r="E574" t="s">
        <v>20768</v>
      </c>
      <c r="F574" t="s">
        <v>14550</v>
      </c>
      <c r="G574" t="s">
        <v>1236</v>
      </c>
      <c r="H574" t="s">
        <v>21571</v>
      </c>
      <c r="I574">
        <v>214.91</v>
      </c>
      <c r="J574">
        <v>25</v>
      </c>
      <c r="K574" t="s">
        <v>100</v>
      </c>
      <c r="L574" t="s">
        <v>21603</v>
      </c>
      <c r="M574">
        <v>24</v>
      </c>
      <c r="N574">
        <v>0</v>
      </c>
      <c r="O574">
        <f>IF(COUNTIF($A$2:A574,A574)&gt;1,"",--(COUNTIFS(Support_Tickets!$B:$B,A574,Support_Tickets!$P:$P,"&gt;="&amp;G574,Support_Tickets!$P:$P,"&lt;="&amp;G574+90,Support_Tickets!$K:$K,"No")&gt;0))</f>
        <v>0</v>
      </c>
    </row>
    <row r="575" spans="1:15">
      <c r="A575" t="s">
        <v>246</v>
      </c>
      <c r="B575" t="s">
        <v>22191</v>
      </c>
      <c r="C575" t="s">
        <v>21587</v>
      </c>
      <c r="D575" t="s">
        <v>21584</v>
      </c>
      <c r="E575" t="s">
        <v>20768</v>
      </c>
      <c r="F575" t="s">
        <v>14507</v>
      </c>
      <c r="G575" t="s">
        <v>1622</v>
      </c>
      <c r="H575" t="s">
        <v>21571</v>
      </c>
      <c r="I575">
        <v>780.79</v>
      </c>
      <c r="J575">
        <v>50</v>
      </c>
      <c r="K575" t="s">
        <v>100</v>
      </c>
      <c r="L575" t="s">
        <v>21575</v>
      </c>
      <c r="M575">
        <v>24</v>
      </c>
      <c r="N575">
        <v>0</v>
      </c>
      <c r="O575">
        <f>IF(COUNTIF($A$2:A575,A575)&gt;1,"",--(COUNTIFS(Support_Tickets!$B:$B,A575,Support_Tickets!$P:$P,"&gt;="&amp;G575,Support_Tickets!$P:$P,"&lt;="&amp;G575+90,Support_Tickets!$K:$K,"No")&gt;0))</f>
        <v>0</v>
      </c>
    </row>
    <row r="576" spans="1:15">
      <c r="A576" t="s">
        <v>1211</v>
      </c>
      <c r="B576" t="s">
        <v>22192</v>
      </c>
      <c r="C576" t="s">
        <v>21600</v>
      </c>
      <c r="D576" t="s">
        <v>21584</v>
      </c>
      <c r="E576" t="s">
        <v>20736</v>
      </c>
      <c r="F576" t="s">
        <v>14516</v>
      </c>
      <c r="G576" t="s">
        <v>7653</v>
      </c>
      <c r="H576" t="s">
        <v>21571</v>
      </c>
      <c r="I576">
        <v>1066.3499999999999</v>
      </c>
      <c r="J576">
        <v>38</v>
      </c>
      <c r="K576" t="s">
        <v>73</v>
      </c>
      <c r="L576" t="s">
        <v>21593</v>
      </c>
      <c r="M576">
        <v>36</v>
      </c>
      <c r="N576">
        <v>0</v>
      </c>
      <c r="O576">
        <f>IF(COUNTIF($A$2:A576,A576)&gt;1,"",--(COUNTIFS(Support_Tickets!$B:$B,A576,Support_Tickets!$P:$P,"&gt;="&amp;G576,Support_Tickets!$P:$P,"&lt;="&amp;G576+90,Support_Tickets!$K:$K,"No")&gt;0))</f>
        <v>1</v>
      </c>
    </row>
    <row r="577" spans="1:15">
      <c r="A577" t="s">
        <v>4017</v>
      </c>
      <c r="B577" t="s">
        <v>22193</v>
      </c>
      <c r="C577" t="s">
        <v>21600</v>
      </c>
      <c r="D577" t="s">
        <v>21578</v>
      </c>
      <c r="E577" t="s">
        <v>20768</v>
      </c>
      <c r="F577" t="s">
        <v>14507</v>
      </c>
      <c r="G577" t="s">
        <v>2065</v>
      </c>
      <c r="H577" t="s">
        <v>21588</v>
      </c>
      <c r="I577">
        <v>436.59</v>
      </c>
      <c r="K577" t="s">
        <v>100</v>
      </c>
      <c r="L577" t="s">
        <v>21605</v>
      </c>
      <c r="M577">
        <v>12</v>
      </c>
      <c r="N577">
        <v>1</v>
      </c>
      <c r="O577">
        <f>IF(COUNTIF($A$2:A577,A577)&gt;1,"",--(COUNTIFS(Support_Tickets!$B:$B,A577,Support_Tickets!$P:$P,"&gt;="&amp;G577,Support_Tickets!$P:$P,"&lt;="&amp;G577+90,Support_Tickets!$K:$K,"No")&gt;0))</f>
        <v>0</v>
      </c>
    </row>
    <row r="578" spans="1:15">
      <c r="A578" t="s">
        <v>2763</v>
      </c>
      <c r="B578" t="s">
        <v>22194</v>
      </c>
      <c r="C578" t="s">
        <v>21569</v>
      </c>
      <c r="D578" t="s">
        <v>21565</v>
      </c>
      <c r="E578" t="s">
        <v>20736</v>
      </c>
      <c r="F578" t="s">
        <v>14550</v>
      </c>
      <c r="G578" t="s">
        <v>6237</v>
      </c>
      <c r="H578" t="s">
        <v>21571</v>
      </c>
      <c r="I578">
        <v>3762.21</v>
      </c>
      <c r="J578">
        <v>50</v>
      </c>
      <c r="K578" t="s">
        <v>100</v>
      </c>
      <c r="L578" t="s">
        <v>21572</v>
      </c>
      <c r="M578">
        <v>24</v>
      </c>
      <c r="N578">
        <v>0</v>
      </c>
      <c r="O578">
        <f>IF(COUNTIF($A$2:A578,A578)&gt;1,"",--(COUNTIFS(Support_Tickets!$B:$B,A578,Support_Tickets!$P:$P,"&gt;="&amp;G578,Support_Tickets!$P:$P,"&lt;="&amp;G578+90,Support_Tickets!$K:$K,"No")&gt;0))</f>
        <v>0</v>
      </c>
    </row>
    <row r="579" spans="1:15">
      <c r="A579" t="s">
        <v>2355</v>
      </c>
      <c r="B579" t="s">
        <v>22195</v>
      </c>
      <c r="C579" t="s">
        <v>21597</v>
      </c>
      <c r="D579" t="s">
        <v>21565</v>
      </c>
      <c r="E579" t="s">
        <v>20736</v>
      </c>
      <c r="F579" t="s">
        <v>14516</v>
      </c>
      <c r="G579" t="s">
        <v>10960</v>
      </c>
      <c r="H579" t="s">
        <v>21621</v>
      </c>
      <c r="I579">
        <v>2031.44</v>
      </c>
      <c r="J579">
        <v>72</v>
      </c>
      <c r="K579" t="s">
        <v>100</v>
      </c>
      <c r="L579" t="s">
        <v>21652</v>
      </c>
      <c r="M579">
        <v>36</v>
      </c>
      <c r="N579">
        <v>0</v>
      </c>
      <c r="O579">
        <f>IF(COUNTIF($A$2:A579,A579)&gt;1,"",--(COUNTIFS(Support_Tickets!$B:$B,A579,Support_Tickets!$P:$P,"&gt;="&amp;G579,Support_Tickets!$P:$P,"&lt;="&amp;G579+90,Support_Tickets!$K:$K,"No")&gt;0))</f>
        <v>1</v>
      </c>
    </row>
    <row r="580" spans="1:15">
      <c r="A580" t="s">
        <v>4592</v>
      </c>
      <c r="B580" t="s">
        <v>22196</v>
      </c>
      <c r="C580" t="s">
        <v>21587</v>
      </c>
      <c r="D580" t="s">
        <v>21592</v>
      </c>
      <c r="E580" t="s">
        <v>20736</v>
      </c>
      <c r="F580" t="s">
        <v>14524</v>
      </c>
      <c r="G580" t="s">
        <v>639</v>
      </c>
      <c r="H580" t="s">
        <v>21571</v>
      </c>
      <c r="I580">
        <v>1589.73</v>
      </c>
      <c r="K580" t="s">
        <v>100</v>
      </c>
      <c r="L580" t="s">
        <v>21595</v>
      </c>
      <c r="M580">
        <v>36</v>
      </c>
      <c r="N580">
        <v>0</v>
      </c>
      <c r="O580">
        <f>IF(COUNTIF($A$2:A580,A580)&gt;1,"",--(COUNTIFS(Support_Tickets!$B:$B,A580,Support_Tickets!$P:$P,"&gt;="&amp;G580,Support_Tickets!$P:$P,"&lt;="&amp;G580+90,Support_Tickets!$K:$K,"No")&gt;0))</f>
        <v>0</v>
      </c>
    </row>
    <row r="581" spans="1:15">
      <c r="A581" t="s">
        <v>5993</v>
      </c>
      <c r="B581" t="s">
        <v>22197</v>
      </c>
      <c r="C581" t="s">
        <v>21564</v>
      </c>
      <c r="D581" t="s">
        <v>21592</v>
      </c>
      <c r="E581" t="s">
        <v>20768</v>
      </c>
      <c r="F581" t="s">
        <v>14550</v>
      </c>
      <c r="G581" t="s">
        <v>493</v>
      </c>
      <c r="H581" t="s">
        <v>21571</v>
      </c>
      <c r="I581">
        <v>273.19</v>
      </c>
      <c r="J581">
        <v>74</v>
      </c>
      <c r="K581" t="s">
        <v>100</v>
      </c>
      <c r="L581" t="s">
        <v>21595</v>
      </c>
      <c r="M581">
        <v>12</v>
      </c>
      <c r="N581">
        <v>0</v>
      </c>
      <c r="O581">
        <f>IF(COUNTIF($A$2:A581,A581)&gt;1,"",--(COUNTIFS(Support_Tickets!$B:$B,A581,Support_Tickets!$P:$P,"&gt;="&amp;G581,Support_Tickets!$P:$P,"&lt;="&amp;G581+90,Support_Tickets!$K:$K,"No")&gt;0))</f>
        <v>0</v>
      </c>
    </row>
    <row r="582" spans="1:15">
      <c r="A582" t="s">
        <v>334</v>
      </c>
      <c r="B582" t="s">
        <v>22198</v>
      </c>
      <c r="C582" t="s">
        <v>21600</v>
      </c>
      <c r="D582" t="s">
        <v>21578</v>
      </c>
      <c r="E582" t="s">
        <v>20736</v>
      </c>
      <c r="F582" t="s">
        <v>14550</v>
      </c>
      <c r="G582" t="s">
        <v>1336</v>
      </c>
      <c r="H582" t="s">
        <v>21571</v>
      </c>
      <c r="I582">
        <v>1404.23</v>
      </c>
      <c r="J582">
        <v>54</v>
      </c>
      <c r="K582" t="s">
        <v>100</v>
      </c>
      <c r="L582" t="s">
        <v>21652</v>
      </c>
      <c r="M582">
        <v>36</v>
      </c>
      <c r="N582">
        <v>0</v>
      </c>
      <c r="O582">
        <f>IF(COUNTIF($A$2:A582,A582)&gt;1,"",--(COUNTIFS(Support_Tickets!$B:$B,A582,Support_Tickets!$P:$P,"&gt;="&amp;G582,Support_Tickets!$P:$P,"&lt;="&amp;G582+90,Support_Tickets!$K:$K,"No")&gt;0))</f>
        <v>0</v>
      </c>
    </row>
    <row r="583" spans="1:15">
      <c r="A583" t="s">
        <v>1898</v>
      </c>
      <c r="B583" t="s">
        <v>22199</v>
      </c>
      <c r="C583" t="s">
        <v>21607</v>
      </c>
      <c r="D583" t="s">
        <v>21578</v>
      </c>
      <c r="E583" t="s">
        <v>20768</v>
      </c>
      <c r="F583" t="s">
        <v>14550</v>
      </c>
      <c r="G583" t="s">
        <v>313</v>
      </c>
      <c r="H583" t="s">
        <v>21566</v>
      </c>
      <c r="I583">
        <v>747.02</v>
      </c>
      <c r="K583" t="s">
        <v>100</v>
      </c>
      <c r="L583" t="s">
        <v>21612</v>
      </c>
      <c r="M583">
        <v>24</v>
      </c>
      <c r="N583">
        <v>1</v>
      </c>
      <c r="O583">
        <f>IF(COUNTIF($A$2:A583,A583)&gt;1,"",--(COUNTIFS(Support_Tickets!$B:$B,A583,Support_Tickets!$P:$P,"&gt;="&amp;G583,Support_Tickets!$P:$P,"&lt;="&amp;G583+90,Support_Tickets!$K:$K,"No")&gt;0))</f>
        <v>0</v>
      </c>
    </row>
    <row r="584" spans="1:15">
      <c r="A584" t="s">
        <v>10494</v>
      </c>
      <c r="B584" t="s">
        <v>22200</v>
      </c>
      <c r="C584" t="s">
        <v>21600</v>
      </c>
      <c r="D584" t="s">
        <v>21592</v>
      </c>
      <c r="E584" t="s">
        <v>20768</v>
      </c>
      <c r="F584" t="s">
        <v>14524</v>
      </c>
      <c r="G584" t="s">
        <v>96</v>
      </c>
      <c r="H584" t="s">
        <v>21571</v>
      </c>
      <c r="I584">
        <v>148.88999999999999</v>
      </c>
      <c r="J584">
        <v>89</v>
      </c>
      <c r="K584" t="s">
        <v>100</v>
      </c>
      <c r="L584" t="s">
        <v>21590</v>
      </c>
      <c r="M584">
        <v>36</v>
      </c>
      <c r="N584">
        <v>0</v>
      </c>
      <c r="O584">
        <f>IF(COUNTIF($A$2:A584,A584)&gt;1,"",--(COUNTIFS(Support_Tickets!$B:$B,A584,Support_Tickets!$P:$P,"&gt;="&amp;G584,Support_Tickets!$P:$P,"&lt;="&amp;G584+90,Support_Tickets!$K:$K,"No")&gt;0))</f>
        <v>0</v>
      </c>
    </row>
    <row r="585" spans="1:15">
      <c r="A585" t="s">
        <v>6107</v>
      </c>
      <c r="B585" t="s">
        <v>22201</v>
      </c>
      <c r="C585" t="s">
        <v>21564</v>
      </c>
      <c r="D585" t="s">
        <v>21592</v>
      </c>
      <c r="E585" t="s">
        <v>20740</v>
      </c>
      <c r="F585" t="s">
        <v>14512</v>
      </c>
      <c r="G585" t="s">
        <v>953</v>
      </c>
      <c r="H585" t="s">
        <v>21571</v>
      </c>
      <c r="I585">
        <v>11036.59</v>
      </c>
      <c r="K585" t="s">
        <v>52</v>
      </c>
      <c r="L585" t="s">
        <v>21660</v>
      </c>
      <c r="M585">
        <v>12</v>
      </c>
      <c r="N585">
        <v>0</v>
      </c>
      <c r="O585">
        <f>IF(COUNTIF($A$2:A585,A585)&gt;1,"",--(COUNTIFS(Support_Tickets!$B:$B,A585,Support_Tickets!$P:$P,"&gt;="&amp;G585,Support_Tickets!$P:$P,"&lt;="&amp;G585+90,Support_Tickets!$K:$K,"No")&gt;0))</f>
        <v>0</v>
      </c>
    </row>
    <row r="586" spans="1:15">
      <c r="A586" t="s">
        <v>5607</v>
      </c>
      <c r="B586" t="s">
        <v>22202</v>
      </c>
      <c r="C586" t="s">
        <v>21564</v>
      </c>
      <c r="D586" t="s">
        <v>21584</v>
      </c>
      <c r="E586" t="s">
        <v>20768</v>
      </c>
      <c r="F586" t="s">
        <v>14507</v>
      </c>
      <c r="G586" t="s">
        <v>368</v>
      </c>
      <c r="H586" t="s">
        <v>21571</v>
      </c>
      <c r="I586">
        <v>739.08</v>
      </c>
      <c r="K586" t="s">
        <v>100</v>
      </c>
      <c r="L586" t="s">
        <v>21585</v>
      </c>
      <c r="M586">
        <v>24</v>
      </c>
      <c r="N586">
        <v>0</v>
      </c>
      <c r="O586">
        <f>IF(COUNTIF($A$2:A586,A586)&gt;1,"",--(COUNTIFS(Support_Tickets!$B:$B,A586,Support_Tickets!$P:$P,"&gt;="&amp;G586,Support_Tickets!$P:$P,"&lt;="&amp;G586+90,Support_Tickets!$K:$K,"No")&gt;0))</f>
        <v>0</v>
      </c>
    </row>
    <row r="587" spans="1:15">
      <c r="A587" t="s">
        <v>2217</v>
      </c>
      <c r="B587" t="s">
        <v>22203</v>
      </c>
      <c r="C587" t="s">
        <v>21581</v>
      </c>
      <c r="D587" t="s">
        <v>21592</v>
      </c>
      <c r="E587" t="s">
        <v>20736</v>
      </c>
      <c r="F587" t="s">
        <v>14524</v>
      </c>
      <c r="G587" t="s">
        <v>22204</v>
      </c>
      <c r="H587" t="s">
        <v>21571</v>
      </c>
      <c r="I587">
        <v>2352.62</v>
      </c>
      <c r="K587" t="s">
        <v>73</v>
      </c>
      <c r="L587" t="s">
        <v>21652</v>
      </c>
      <c r="M587">
        <v>12</v>
      </c>
      <c r="N587">
        <v>0</v>
      </c>
      <c r="O587">
        <f>IF(COUNTIF($A$2:A587,A587)&gt;1,"",--(COUNTIFS(Support_Tickets!$B:$B,A587,Support_Tickets!$P:$P,"&gt;="&amp;G587,Support_Tickets!$P:$P,"&lt;="&amp;G587+90,Support_Tickets!$K:$K,"No")&gt;0))</f>
        <v>0</v>
      </c>
    </row>
    <row r="588" spans="1:15">
      <c r="A588" t="s">
        <v>6936</v>
      </c>
      <c r="B588" t="s">
        <v>22205</v>
      </c>
      <c r="C588" t="s">
        <v>21569</v>
      </c>
      <c r="D588" t="s">
        <v>21565</v>
      </c>
      <c r="E588" t="s">
        <v>20736</v>
      </c>
      <c r="F588" t="s">
        <v>14512</v>
      </c>
      <c r="G588" t="s">
        <v>848</v>
      </c>
      <c r="H588" t="s">
        <v>21571</v>
      </c>
      <c r="I588">
        <v>2464.2399999999998</v>
      </c>
      <c r="J588">
        <v>97</v>
      </c>
      <c r="K588" t="s">
        <v>100</v>
      </c>
      <c r="L588" t="s">
        <v>21598</v>
      </c>
      <c r="M588">
        <v>24</v>
      </c>
      <c r="N588">
        <v>0</v>
      </c>
      <c r="O588">
        <f>IF(COUNTIF($A$2:A588,A588)&gt;1,"",--(COUNTIFS(Support_Tickets!$B:$B,A588,Support_Tickets!$P:$P,"&gt;="&amp;G588,Support_Tickets!$P:$P,"&lt;="&amp;G588+90,Support_Tickets!$K:$K,"No")&gt;0))</f>
        <v>0</v>
      </c>
    </row>
    <row r="589" spans="1:15">
      <c r="A589" t="s">
        <v>2142</v>
      </c>
      <c r="B589" t="s">
        <v>22206</v>
      </c>
      <c r="C589" t="s">
        <v>21602</v>
      </c>
      <c r="D589" t="s">
        <v>21592</v>
      </c>
      <c r="E589" t="s">
        <v>20736</v>
      </c>
      <c r="F589" t="s">
        <v>14507</v>
      </c>
      <c r="G589" t="s">
        <v>263</v>
      </c>
      <c r="H589" t="s">
        <v>21621</v>
      </c>
      <c r="I589">
        <v>2928.25</v>
      </c>
      <c r="K589" t="s">
        <v>100</v>
      </c>
      <c r="L589" t="s">
        <v>21579</v>
      </c>
      <c r="M589">
        <v>12</v>
      </c>
      <c r="N589">
        <v>0</v>
      </c>
      <c r="O589">
        <f>IF(COUNTIF($A$2:A589,A589)&gt;1,"",--(COUNTIFS(Support_Tickets!$B:$B,A589,Support_Tickets!$P:$P,"&gt;="&amp;G589,Support_Tickets!$P:$P,"&lt;="&amp;G589+90,Support_Tickets!$K:$K,"No")&gt;0))</f>
        <v>0</v>
      </c>
    </row>
    <row r="590" spans="1:15">
      <c r="A590" t="s">
        <v>4952</v>
      </c>
      <c r="B590" t="s">
        <v>22207</v>
      </c>
      <c r="C590" t="s">
        <v>21600</v>
      </c>
      <c r="D590" t="s">
        <v>21584</v>
      </c>
      <c r="E590" t="s">
        <v>20736</v>
      </c>
      <c r="F590" t="s">
        <v>14524</v>
      </c>
      <c r="G590" t="s">
        <v>159</v>
      </c>
      <c r="H590" t="s">
        <v>21571</v>
      </c>
      <c r="I590">
        <v>3843.4</v>
      </c>
      <c r="J590">
        <v>96</v>
      </c>
      <c r="K590" t="s">
        <v>100</v>
      </c>
      <c r="L590" t="s">
        <v>21575</v>
      </c>
      <c r="M590">
        <v>36</v>
      </c>
      <c r="N590">
        <v>0</v>
      </c>
      <c r="O590">
        <f>IF(COUNTIF($A$2:A590,A590)&gt;1,"",--(COUNTIFS(Support_Tickets!$B:$B,A590,Support_Tickets!$P:$P,"&gt;="&amp;G590,Support_Tickets!$P:$P,"&lt;="&amp;G590+90,Support_Tickets!$K:$K,"No")&gt;0))</f>
        <v>0</v>
      </c>
    </row>
    <row r="591" spans="1:15">
      <c r="A591" t="s">
        <v>2545</v>
      </c>
      <c r="B591" t="s">
        <v>22208</v>
      </c>
      <c r="C591" t="s">
        <v>21587</v>
      </c>
      <c r="D591" t="s">
        <v>21570</v>
      </c>
      <c r="E591" t="s">
        <v>20740</v>
      </c>
      <c r="F591" t="s">
        <v>14516</v>
      </c>
      <c r="G591" t="s">
        <v>2464</v>
      </c>
      <c r="H591" t="s">
        <v>21621</v>
      </c>
      <c r="I591">
        <v>17405.66</v>
      </c>
      <c r="K591" t="s">
        <v>73</v>
      </c>
      <c r="L591" t="s">
        <v>21627</v>
      </c>
      <c r="M591">
        <v>36</v>
      </c>
      <c r="N591">
        <v>0</v>
      </c>
      <c r="O591">
        <f>IF(COUNTIF($A$2:A591,A591)&gt;1,"",--(COUNTIFS(Support_Tickets!$B:$B,A591,Support_Tickets!$P:$P,"&gt;="&amp;G591,Support_Tickets!$P:$P,"&lt;="&amp;G591+90,Support_Tickets!$K:$K,"No")&gt;0))</f>
        <v>0</v>
      </c>
    </row>
    <row r="592" spans="1:15">
      <c r="A592" t="s">
        <v>1022</v>
      </c>
      <c r="B592" t="s">
        <v>22209</v>
      </c>
      <c r="C592" t="s">
        <v>21587</v>
      </c>
      <c r="D592" t="s">
        <v>21584</v>
      </c>
      <c r="E592" t="s">
        <v>20768</v>
      </c>
      <c r="F592" t="s">
        <v>14550</v>
      </c>
      <c r="G592" t="s">
        <v>672</v>
      </c>
      <c r="H592" t="s">
        <v>21588</v>
      </c>
      <c r="I592">
        <v>156.96</v>
      </c>
      <c r="J592">
        <v>54</v>
      </c>
      <c r="K592" t="s">
        <v>100</v>
      </c>
      <c r="L592" t="s">
        <v>21632</v>
      </c>
      <c r="M592">
        <v>36</v>
      </c>
      <c r="N592">
        <v>1</v>
      </c>
      <c r="O592">
        <f>IF(COUNTIF($A$2:A592,A592)&gt;1,"",--(COUNTIFS(Support_Tickets!$B:$B,A592,Support_Tickets!$P:$P,"&gt;="&amp;G592,Support_Tickets!$P:$P,"&lt;="&amp;G592+90,Support_Tickets!$K:$K,"No")&gt;0))</f>
        <v>0</v>
      </c>
    </row>
    <row r="593" spans="1:15">
      <c r="A593" t="s">
        <v>3773</v>
      </c>
      <c r="B593" t="s">
        <v>22210</v>
      </c>
      <c r="C593" t="s">
        <v>21597</v>
      </c>
      <c r="D593" t="s">
        <v>21584</v>
      </c>
      <c r="E593" t="s">
        <v>20740</v>
      </c>
      <c r="F593" t="s">
        <v>14512</v>
      </c>
      <c r="G593" t="s">
        <v>5557</v>
      </c>
      <c r="H593" t="s">
        <v>21588</v>
      </c>
      <c r="I593">
        <v>15995.24</v>
      </c>
      <c r="K593" t="s">
        <v>73</v>
      </c>
      <c r="L593" t="s">
        <v>21585</v>
      </c>
      <c r="M593">
        <v>24</v>
      </c>
      <c r="N593">
        <v>1</v>
      </c>
      <c r="O593">
        <f>IF(COUNTIF($A$2:A593,A593)&gt;1,"",--(COUNTIFS(Support_Tickets!$B:$B,A593,Support_Tickets!$P:$P,"&gt;="&amp;G593,Support_Tickets!$P:$P,"&lt;="&amp;G593+90,Support_Tickets!$K:$K,"No")&gt;0))</f>
        <v>0</v>
      </c>
    </row>
    <row r="594" spans="1:15">
      <c r="A594" t="s">
        <v>5085</v>
      </c>
      <c r="B594" t="s">
        <v>22211</v>
      </c>
      <c r="C594" t="s">
        <v>21607</v>
      </c>
      <c r="D594" t="s">
        <v>21578</v>
      </c>
      <c r="E594" t="s">
        <v>20736</v>
      </c>
      <c r="F594" t="s">
        <v>14512</v>
      </c>
      <c r="G594" t="s">
        <v>2883</v>
      </c>
      <c r="H594" t="s">
        <v>21571</v>
      </c>
      <c r="I594">
        <v>2920.45</v>
      </c>
      <c r="J594">
        <v>30</v>
      </c>
      <c r="K594" t="s">
        <v>73</v>
      </c>
      <c r="L594" t="s">
        <v>21585</v>
      </c>
      <c r="M594">
        <v>12</v>
      </c>
      <c r="N594">
        <v>0</v>
      </c>
      <c r="O594">
        <f>IF(COUNTIF($A$2:A594,A594)&gt;1,"",--(COUNTIFS(Support_Tickets!$B:$B,A594,Support_Tickets!$P:$P,"&gt;="&amp;G594,Support_Tickets!$P:$P,"&lt;="&amp;G594+90,Support_Tickets!$K:$K,"No")&gt;0))</f>
        <v>1</v>
      </c>
    </row>
    <row r="595" spans="1:15">
      <c r="A595" t="s">
        <v>2125</v>
      </c>
      <c r="B595" t="s">
        <v>22212</v>
      </c>
      <c r="C595" t="s">
        <v>21569</v>
      </c>
      <c r="D595" t="s">
        <v>21584</v>
      </c>
      <c r="E595" t="s">
        <v>20768</v>
      </c>
      <c r="F595" t="s">
        <v>14507</v>
      </c>
      <c r="G595" t="s">
        <v>618</v>
      </c>
      <c r="H595" t="s">
        <v>21571</v>
      </c>
      <c r="I595">
        <v>603.41999999999996</v>
      </c>
      <c r="J595">
        <v>85</v>
      </c>
      <c r="K595" t="s">
        <v>100</v>
      </c>
      <c r="L595" t="s">
        <v>21612</v>
      </c>
      <c r="M595">
        <v>36</v>
      </c>
      <c r="N595">
        <v>0</v>
      </c>
      <c r="O595">
        <f>IF(COUNTIF($A$2:A595,A595)&gt;1,"",--(COUNTIFS(Support_Tickets!$B:$B,A595,Support_Tickets!$P:$P,"&gt;="&amp;G595,Support_Tickets!$P:$P,"&lt;="&amp;G595+90,Support_Tickets!$K:$K,"No")&gt;0))</f>
        <v>0</v>
      </c>
    </row>
    <row r="596" spans="1:15">
      <c r="A596" t="s">
        <v>1407</v>
      </c>
      <c r="B596" t="s">
        <v>22213</v>
      </c>
      <c r="C596" t="s">
        <v>21587</v>
      </c>
      <c r="D596" t="s">
        <v>21565</v>
      </c>
      <c r="E596" t="s">
        <v>20736</v>
      </c>
      <c r="F596" t="s">
        <v>14507</v>
      </c>
      <c r="G596" t="s">
        <v>946</v>
      </c>
      <c r="H596" t="s">
        <v>21588</v>
      </c>
      <c r="I596">
        <v>3756.31</v>
      </c>
      <c r="J596">
        <v>8</v>
      </c>
      <c r="K596" t="s">
        <v>100</v>
      </c>
      <c r="L596" t="s">
        <v>21572</v>
      </c>
      <c r="M596">
        <v>36</v>
      </c>
      <c r="N596">
        <v>1</v>
      </c>
      <c r="O596">
        <f>IF(COUNTIF($A$2:A596,A596)&gt;1,"",--(COUNTIFS(Support_Tickets!$B:$B,A596,Support_Tickets!$P:$P,"&gt;="&amp;G596,Support_Tickets!$P:$P,"&lt;="&amp;G596+90,Support_Tickets!$K:$K,"No")&gt;0))</f>
        <v>0</v>
      </c>
    </row>
    <row r="597" spans="1:15">
      <c r="A597" t="s">
        <v>786</v>
      </c>
      <c r="B597" t="s">
        <v>22214</v>
      </c>
      <c r="C597" t="s">
        <v>21607</v>
      </c>
      <c r="D597" t="s">
        <v>21578</v>
      </c>
      <c r="E597" t="s">
        <v>20768</v>
      </c>
      <c r="F597" t="s">
        <v>14512</v>
      </c>
      <c r="G597" t="s">
        <v>900</v>
      </c>
      <c r="H597" t="s">
        <v>21571</v>
      </c>
      <c r="I597">
        <v>177.97</v>
      </c>
      <c r="J597">
        <v>43</v>
      </c>
      <c r="K597" t="s">
        <v>100</v>
      </c>
      <c r="L597" t="s">
        <v>21632</v>
      </c>
      <c r="M597">
        <v>36</v>
      </c>
      <c r="N597">
        <v>0</v>
      </c>
      <c r="O597">
        <f>IF(COUNTIF($A$2:A597,A597)&gt;1,"",--(COUNTIFS(Support_Tickets!$B:$B,A597,Support_Tickets!$P:$P,"&gt;="&amp;G597,Support_Tickets!$P:$P,"&lt;="&amp;G597+90,Support_Tickets!$K:$K,"No")&gt;0))</f>
        <v>0</v>
      </c>
    </row>
    <row r="598" spans="1:15">
      <c r="A598" t="s">
        <v>378</v>
      </c>
      <c r="B598" t="s">
        <v>22215</v>
      </c>
      <c r="C598" t="s">
        <v>21602</v>
      </c>
      <c r="D598" t="s">
        <v>21578</v>
      </c>
      <c r="E598" t="s">
        <v>20768</v>
      </c>
      <c r="F598" t="s">
        <v>14550</v>
      </c>
      <c r="G598" t="s">
        <v>22216</v>
      </c>
      <c r="H598" t="s">
        <v>21571</v>
      </c>
      <c r="I598">
        <v>474.92</v>
      </c>
      <c r="J598">
        <v>49</v>
      </c>
      <c r="K598" t="s">
        <v>100</v>
      </c>
      <c r="L598" t="s">
        <v>21567</v>
      </c>
      <c r="M598">
        <v>36</v>
      </c>
      <c r="N598">
        <v>0</v>
      </c>
      <c r="O598">
        <f>IF(COUNTIF($A$2:A598,A598)&gt;1,"",--(COUNTIFS(Support_Tickets!$B:$B,A598,Support_Tickets!$P:$P,"&gt;="&amp;G598,Support_Tickets!$P:$P,"&lt;="&amp;G598+90,Support_Tickets!$K:$K,"No")&gt;0))</f>
        <v>0</v>
      </c>
    </row>
    <row r="599" spans="1:15">
      <c r="A599" t="s">
        <v>3529</v>
      </c>
      <c r="B599" t="s">
        <v>22217</v>
      </c>
      <c r="C599" t="s">
        <v>21564</v>
      </c>
      <c r="D599" t="s">
        <v>21570</v>
      </c>
      <c r="E599" t="s">
        <v>20736</v>
      </c>
      <c r="F599" t="s">
        <v>14550</v>
      </c>
      <c r="G599" t="s">
        <v>725</v>
      </c>
      <c r="H599" t="s">
        <v>21571</v>
      </c>
      <c r="I599">
        <v>2522.54</v>
      </c>
      <c r="J599">
        <v>58</v>
      </c>
      <c r="K599" t="s">
        <v>100</v>
      </c>
      <c r="L599" t="s">
        <v>21603</v>
      </c>
      <c r="M599">
        <v>24</v>
      </c>
      <c r="N599">
        <v>0</v>
      </c>
      <c r="O599">
        <f>IF(COUNTIF($A$2:A599,A599)&gt;1,"",--(COUNTIFS(Support_Tickets!$B:$B,A599,Support_Tickets!$P:$P,"&gt;="&amp;G599,Support_Tickets!$P:$P,"&lt;="&amp;G599+90,Support_Tickets!$K:$K,"No")&gt;0))</f>
        <v>0</v>
      </c>
    </row>
    <row r="600" spans="1:15">
      <c r="A600" t="s">
        <v>2249</v>
      </c>
      <c r="B600" t="s">
        <v>22218</v>
      </c>
      <c r="C600" t="s">
        <v>21564</v>
      </c>
      <c r="D600" t="s">
        <v>21570</v>
      </c>
      <c r="E600" t="s">
        <v>20740</v>
      </c>
      <c r="F600" t="s">
        <v>14507</v>
      </c>
      <c r="G600" t="s">
        <v>5308</v>
      </c>
      <c r="H600" t="s">
        <v>21566</v>
      </c>
      <c r="I600">
        <v>15588.52</v>
      </c>
      <c r="K600" t="s">
        <v>73</v>
      </c>
      <c r="L600" t="s">
        <v>21582</v>
      </c>
      <c r="M600">
        <v>36</v>
      </c>
      <c r="N600">
        <v>1</v>
      </c>
      <c r="O600">
        <f>IF(COUNTIF($A$2:A600,A600)&gt;1,"",--(COUNTIFS(Support_Tickets!$B:$B,A600,Support_Tickets!$P:$P,"&gt;="&amp;G600,Support_Tickets!$P:$P,"&lt;="&amp;G600+90,Support_Tickets!$K:$K,"No")&gt;0))</f>
        <v>0</v>
      </c>
    </row>
    <row r="601" spans="1:15">
      <c r="A601" t="s">
        <v>3337</v>
      </c>
      <c r="B601" t="s">
        <v>22219</v>
      </c>
      <c r="C601" t="s">
        <v>21597</v>
      </c>
      <c r="D601" t="s">
        <v>21578</v>
      </c>
      <c r="E601" t="s">
        <v>20768</v>
      </c>
      <c r="F601" t="s">
        <v>14512</v>
      </c>
      <c r="G601" t="s">
        <v>4337</v>
      </c>
      <c r="H601" t="s">
        <v>21621</v>
      </c>
      <c r="I601">
        <v>141.16999999999999</v>
      </c>
      <c r="J601">
        <v>42</v>
      </c>
      <c r="K601" t="s">
        <v>100</v>
      </c>
      <c r="L601" t="s">
        <v>21603</v>
      </c>
      <c r="M601">
        <v>36</v>
      </c>
      <c r="N601">
        <v>0</v>
      </c>
      <c r="O601">
        <f>IF(COUNTIF($A$2:A601,A601)&gt;1,"",--(COUNTIFS(Support_Tickets!$B:$B,A601,Support_Tickets!$P:$P,"&gt;="&amp;G601,Support_Tickets!$P:$P,"&lt;="&amp;G601+90,Support_Tickets!$K:$K,"No")&gt;0))</f>
        <v>0</v>
      </c>
    </row>
    <row r="602" spans="1:15">
      <c r="A602" t="s">
        <v>2466</v>
      </c>
      <c r="B602" t="s">
        <v>22220</v>
      </c>
      <c r="C602" t="s">
        <v>21564</v>
      </c>
      <c r="D602" t="s">
        <v>21578</v>
      </c>
      <c r="E602" t="s">
        <v>20740</v>
      </c>
      <c r="F602" t="s">
        <v>14516</v>
      </c>
      <c r="G602" t="s">
        <v>2574</v>
      </c>
      <c r="H602" t="s">
        <v>21588</v>
      </c>
      <c r="I602">
        <v>15879.26</v>
      </c>
      <c r="J602">
        <v>2</v>
      </c>
      <c r="K602" t="s">
        <v>73</v>
      </c>
      <c r="L602" t="s">
        <v>21609</v>
      </c>
      <c r="M602">
        <v>36</v>
      </c>
      <c r="N602">
        <v>1</v>
      </c>
      <c r="O602">
        <f>IF(COUNTIF($A$2:A602,A602)&gt;1,"",--(COUNTIFS(Support_Tickets!$B:$B,A602,Support_Tickets!$P:$P,"&gt;="&amp;G602,Support_Tickets!$P:$P,"&lt;="&amp;G602+90,Support_Tickets!$K:$K,"No")&gt;0))</f>
        <v>0</v>
      </c>
    </row>
    <row r="603" spans="1:15">
      <c r="A603" t="s">
        <v>13261</v>
      </c>
      <c r="B603" t="s">
        <v>22221</v>
      </c>
      <c r="C603" t="s">
        <v>21602</v>
      </c>
      <c r="D603" t="s">
        <v>21578</v>
      </c>
      <c r="E603" t="s">
        <v>20768</v>
      </c>
      <c r="F603" t="s">
        <v>14516</v>
      </c>
      <c r="G603" t="s">
        <v>3004</v>
      </c>
      <c r="H603" t="s">
        <v>21571</v>
      </c>
      <c r="I603">
        <v>587.46</v>
      </c>
      <c r="J603">
        <v>24</v>
      </c>
      <c r="K603" t="s">
        <v>100</v>
      </c>
      <c r="L603" t="s">
        <v>21632</v>
      </c>
      <c r="M603">
        <v>12</v>
      </c>
      <c r="N603">
        <v>0</v>
      </c>
      <c r="O603">
        <f>IF(COUNTIF($A$2:A603,A603)&gt;1,"",--(COUNTIFS(Support_Tickets!$B:$B,A603,Support_Tickets!$P:$P,"&gt;="&amp;G603,Support_Tickets!$P:$P,"&lt;="&amp;G603+90,Support_Tickets!$K:$K,"No")&gt;0))</f>
        <v>0</v>
      </c>
    </row>
    <row r="604" spans="1:15">
      <c r="A604" t="s">
        <v>10047</v>
      </c>
      <c r="B604" t="s">
        <v>22222</v>
      </c>
      <c r="C604" t="s">
        <v>21597</v>
      </c>
      <c r="D604" t="s">
        <v>21565</v>
      </c>
      <c r="E604" t="s">
        <v>20736</v>
      </c>
      <c r="F604" t="s">
        <v>14507</v>
      </c>
      <c r="G604" t="s">
        <v>496</v>
      </c>
      <c r="H604" t="s">
        <v>21588</v>
      </c>
      <c r="I604">
        <v>2214.0300000000002</v>
      </c>
      <c r="J604">
        <v>61</v>
      </c>
      <c r="K604" t="s">
        <v>73</v>
      </c>
      <c r="L604" t="s">
        <v>21605</v>
      </c>
      <c r="M604">
        <v>12</v>
      </c>
      <c r="N604">
        <v>1</v>
      </c>
      <c r="O604">
        <f>IF(COUNTIF($A$2:A604,A604)&gt;1,"",--(COUNTIFS(Support_Tickets!$B:$B,A604,Support_Tickets!$P:$P,"&gt;="&amp;G604,Support_Tickets!$P:$P,"&lt;="&amp;G604+90,Support_Tickets!$K:$K,"No")&gt;0))</f>
        <v>0</v>
      </c>
    </row>
    <row r="605" spans="1:15">
      <c r="A605" t="s">
        <v>5729</v>
      </c>
      <c r="B605" t="s">
        <v>22223</v>
      </c>
      <c r="C605" t="s">
        <v>21574</v>
      </c>
      <c r="D605" t="s">
        <v>21565</v>
      </c>
      <c r="E605" t="s">
        <v>20768</v>
      </c>
      <c r="F605" t="s">
        <v>14507</v>
      </c>
      <c r="G605" t="s">
        <v>738</v>
      </c>
      <c r="H605" t="s">
        <v>21571</v>
      </c>
      <c r="I605">
        <v>649.85</v>
      </c>
      <c r="K605" t="s">
        <v>100</v>
      </c>
      <c r="L605" t="s">
        <v>21660</v>
      </c>
      <c r="M605">
        <v>12</v>
      </c>
      <c r="N605">
        <v>0</v>
      </c>
      <c r="O605">
        <f>IF(COUNTIF($A$2:A605,A605)&gt;1,"",--(COUNTIFS(Support_Tickets!$B:$B,A605,Support_Tickets!$P:$P,"&gt;="&amp;G605,Support_Tickets!$P:$P,"&lt;="&amp;G605+90,Support_Tickets!$K:$K,"No")&gt;0))</f>
        <v>0</v>
      </c>
    </row>
    <row r="606" spans="1:15">
      <c r="A606" t="s">
        <v>3471</v>
      </c>
      <c r="B606" t="s">
        <v>21947</v>
      </c>
      <c r="C606" t="s">
        <v>21587</v>
      </c>
      <c r="D606" t="s">
        <v>21584</v>
      </c>
      <c r="E606" t="s">
        <v>20768</v>
      </c>
      <c r="F606" t="s">
        <v>14524</v>
      </c>
      <c r="G606" t="s">
        <v>145</v>
      </c>
      <c r="H606" t="s">
        <v>21588</v>
      </c>
      <c r="I606">
        <v>515.37</v>
      </c>
      <c r="K606" t="s">
        <v>100</v>
      </c>
      <c r="L606" t="s">
        <v>21603</v>
      </c>
      <c r="M606">
        <v>12</v>
      </c>
      <c r="N606">
        <v>1</v>
      </c>
      <c r="O606">
        <f>IF(COUNTIF($A$2:A606,A606)&gt;1,"",--(COUNTIFS(Support_Tickets!$B:$B,A606,Support_Tickets!$P:$P,"&gt;="&amp;G606,Support_Tickets!$P:$P,"&lt;="&amp;G606+90,Support_Tickets!$K:$K,"No")&gt;0))</f>
        <v>0</v>
      </c>
    </row>
    <row r="607" spans="1:15">
      <c r="A607" t="s">
        <v>1169</v>
      </c>
      <c r="B607" t="s">
        <v>22224</v>
      </c>
      <c r="C607" t="s">
        <v>21600</v>
      </c>
      <c r="D607" t="s">
        <v>21578</v>
      </c>
      <c r="E607" t="s">
        <v>20736</v>
      </c>
      <c r="F607" t="s">
        <v>14507</v>
      </c>
      <c r="G607" t="s">
        <v>1971</v>
      </c>
      <c r="H607" t="s">
        <v>21571</v>
      </c>
      <c r="I607">
        <v>3184.64</v>
      </c>
      <c r="J607">
        <v>99</v>
      </c>
      <c r="K607" t="s">
        <v>73</v>
      </c>
      <c r="L607" t="s">
        <v>21575</v>
      </c>
      <c r="M607">
        <v>36</v>
      </c>
      <c r="N607">
        <v>0</v>
      </c>
      <c r="O607">
        <f>IF(COUNTIF($A$2:A607,A607)&gt;1,"",--(COUNTIFS(Support_Tickets!$B:$B,A607,Support_Tickets!$P:$P,"&gt;="&amp;G607,Support_Tickets!$P:$P,"&lt;="&amp;G607+90,Support_Tickets!$K:$K,"No")&gt;0))</f>
        <v>0</v>
      </c>
    </row>
    <row r="608" spans="1:15">
      <c r="A608" t="s">
        <v>6532</v>
      </c>
      <c r="B608" t="s">
        <v>22225</v>
      </c>
      <c r="C608" t="s">
        <v>21587</v>
      </c>
      <c r="D608" t="s">
        <v>21592</v>
      </c>
      <c r="E608" t="s">
        <v>20736</v>
      </c>
      <c r="F608" t="s">
        <v>14524</v>
      </c>
      <c r="G608" t="s">
        <v>22226</v>
      </c>
      <c r="H608" t="s">
        <v>21571</v>
      </c>
      <c r="I608">
        <v>2852.51</v>
      </c>
      <c r="J608">
        <v>65</v>
      </c>
      <c r="K608" t="s">
        <v>100</v>
      </c>
      <c r="L608" t="s">
        <v>21652</v>
      </c>
      <c r="M608">
        <v>36</v>
      </c>
      <c r="N608">
        <v>0</v>
      </c>
      <c r="O608">
        <f>IF(COUNTIF($A$2:A608,A608)&gt;1,"",--(COUNTIFS(Support_Tickets!$B:$B,A608,Support_Tickets!$P:$P,"&gt;="&amp;G608,Support_Tickets!$P:$P,"&lt;="&amp;G608+90,Support_Tickets!$K:$K,"No")&gt;0))</f>
        <v>0</v>
      </c>
    </row>
    <row r="609" spans="1:15">
      <c r="A609" t="s">
        <v>2844</v>
      </c>
      <c r="B609" t="s">
        <v>22227</v>
      </c>
      <c r="C609" t="s">
        <v>21597</v>
      </c>
      <c r="D609" t="s">
        <v>21584</v>
      </c>
      <c r="E609" t="s">
        <v>20768</v>
      </c>
      <c r="F609" t="s">
        <v>14516</v>
      </c>
      <c r="G609" t="s">
        <v>921</v>
      </c>
      <c r="H609" t="s">
        <v>21588</v>
      </c>
      <c r="I609">
        <v>308.85000000000002</v>
      </c>
      <c r="K609" t="s">
        <v>100</v>
      </c>
      <c r="L609" t="s">
        <v>21593</v>
      </c>
      <c r="M609">
        <v>12</v>
      </c>
      <c r="N609">
        <v>1</v>
      </c>
      <c r="O609">
        <f>IF(COUNTIF($A$2:A609,A609)&gt;1,"",--(COUNTIFS(Support_Tickets!$B:$B,A609,Support_Tickets!$P:$P,"&gt;="&amp;G609,Support_Tickets!$P:$P,"&lt;="&amp;G609+90,Support_Tickets!$K:$K,"No")&gt;0))</f>
        <v>0</v>
      </c>
    </row>
    <row r="610" spans="1:15">
      <c r="A610" t="s">
        <v>3035</v>
      </c>
      <c r="B610" t="s">
        <v>22228</v>
      </c>
      <c r="C610" t="s">
        <v>21569</v>
      </c>
      <c r="D610" t="s">
        <v>21578</v>
      </c>
      <c r="E610" t="s">
        <v>20740</v>
      </c>
      <c r="F610" t="s">
        <v>14550</v>
      </c>
      <c r="G610" t="s">
        <v>4981</v>
      </c>
      <c r="H610" t="s">
        <v>21566</v>
      </c>
      <c r="I610">
        <v>10839.89</v>
      </c>
      <c r="J610">
        <v>66</v>
      </c>
      <c r="K610" t="s">
        <v>52</v>
      </c>
      <c r="L610" t="s">
        <v>21605</v>
      </c>
      <c r="M610">
        <v>36</v>
      </c>
      <c r="N610">
        <v>1</v>
      </c>
      <c r="O610">
        <f>IF(COUNTIF($A$2:A610,A610)&gt;1,"",--(COUNTIFS(Support_Tickets!$B:$B,A610,Support_Tickets!$P:$P,"&gt;="&amp;G610,Support_Tickets!$P:$P,"&lt;="&amp;G610+90,Support_Tickets!$K:$K,"No")&gt;0))</f>
        <v>0</v>
      </c>
    </row>
    <row r="611" spans="1:15">
      <c r="A611" t="s">
        <v>1124</v>
      </c>
      <c r="B611" t="s">
        <v>22229</v>
      </c>
      <c r="C611" t="s">
        <v>21564</v>
      </c>
      <c r="D611" t="s">
        <v>21570</v>
      </c>
      <c r="E611" t="s">
        <v>20736</v>
      </c>
      <c r="F611" t="s">
        <v>14512</v>
      </c>
      <c r="G611" t="s">
        <v>2260</v>
      </c>
      <c r="H611" t="s">
        <v>21566</v>
      </c>
      <c r="I611">
        <v>1193.74</v>
      </c>
      <c r="J611">
        <v>16</v>
      </c>
      <c r="K611" t="s">
        <v>73</v>
      </c>
      <c r="L611" t="s">
        <v>21585</v>
      </c>
      <c r="M611">
        <v>36</v>
      </c>
      <c r="N611">
        <v>1</v>
      </c>
      <c r="O611">
        <f>IF(COUNTIF($A$2:A611,A611)&gt;1,"",--(COUNTIFS(Support_Tickets!$B:$B,A611,Support_Tickets!$P:$P,"&gt;="&amp;G611,Support_Tickets!$P:$P,"&lt;="&amp;G611+90,Support_Tickets!$K:$K,"No")&gt;0))</f>
        <v>0</v>
      </c>
    </row>
    <row r="612" spans="1:15">
      <c r="A612" t="s">
        <v>12150</v>
      </c>
      <c r="B612" t="s">
        <v>22230</v>
      </c>
      <c r="C612" t="s">
        <v>21569</v>
      </c>
      <c r="D612" t="s">
        <v>21565</v>
      </c>
      <c r="E612" t="s">
        <v>20768</v>
      </c>
      <c r="F612" t="s">
        <v>14524</v>
      </c>
      <c r="G612" t="s">
        <v>1871</v>
      </c>
      <c r="H612" t="s">
        <v>21621</v>
      </c>
      <c r="I612">
        <v>220.12</v>
      </c>
      <c r="K612" t="s">
        <v>100</v>
      </c>
      <c r="L612" t="s">
        <v>21627</v>
      </c>
      <c r="M612">
        <v>36</v>
      </c>
      <c r="N612">
        <v>0</v>
      </c>
      <c r="O612">
        <f>IF(COUNTIF($A$2:A612,A612)&gt;1,"",--(COUNTIFS(Support_Tickets!$B:$B,A612,Support_Tickets!$P:$P,"&gt;="&amp;G612,Support_Tickets!$P:$P,"&lt;="&amp;G612+90,Support_Tickets!$K:$K,"No")&gt;0))</f>
        <v>0</v>
      </c>
    </row>
    <row r="613" spans="1:15">
      <c r="A613" t="s">
        <v>4025</v>
      </c>
      <c r="B613" t="s">
        <v>22231</v>
      </c>
      <c r="C613" t="s">
        <v>21577</v>
      </c>
      <c r="D613" t="s">
        <v>21570</v>
      </c>
      <c r="E613" t="s">
        <v>20736</v>
      </c>
      <c r="F613" t="s">
        <v>14516</v>
      </c>
      <c r="G613" t="s">
        <v>4104</v>
      </c>
      <c r="H613" t="s">
        <v>21588</v>
      </c>
      <c r="I613">
        <v>2472.5300000000002</v>
      </c>
      <c r="J613">
        <v>45</v>
      </c>
      <c r="K613" t="s">
        <v>73</v>
      </c>
      <c r="L613" t="s">
        <v>21632</v>
      </c>
      <c r="M613">
        <v>36</v>
      </c>
      <c r="N613">
        <v>1</v>
      </c>
      <c r="O613">
        <f>IF(COUNTIF($A$2:A613,A613)&gt;1,"",--(COUNTIFS(Support_Tickets!$B:$B,A613,Support_Tickets!$P:$P,"&gt;="&amp;G613,Support_Tickets!$P:$P,"&lt;="&amp;G613+90,Support_Tickets!$K:$K,"No")&gt;0))</f>
        <v>0</v>
      </c>
    </row>
    <row r="614" spans="1:15">
      <c r="A614" t="s">
        <v>5581</v>
      </c>
      <c r="B614" t="s">
        <v>22232</v>
      </c>
      <c r="C614" t="s">
        <v>21574</v>
      </c>
      <c r="D614" t="s">
        <v>21565</v>
      </c>
      <c r="E614" t="s">
        <v>20736</v>
      </c>
      <c r="F614" t="s">
        <v>14512</v>
      </c>
      <c r="G614" t="s">
        <v>376</v>
      </c>
      <c r="H614" t="s">
        <v>21566</v>
      </c>
      <c r="I614">
        <v>3863.75</v>
      </c>
      <c r="J614">
        <v>77</v>
      </c>
      <c r="K614" t="s">
        <v>100</v>
      </c>
      <c r="L614" t="s">
        <v>21652</v>
      </c>
      <c r="M614">
        <v>12</v>
      </c>
      <c r="N614">
        <v>1</v>
      </c>
      <c r="O614">
        <f>IF(COUNTIF($A$2:A614,A614)&gt;1,"",--(COUNTIFS(Support_Tickets!$B:$B,A614,Support_Tickets!$P:$P,"&gt;="&amp;G614,Support_Tickets!$P:$P,"&lt;="&amp;G614+90,Support_Tickets!$K:$K,"No")&gt;0))</f>
        <v>0</v>
      </c>
    </row>
    <row r="615" spans="1:15">
      <c r="A615" t="s">
        <v>2944</v>
      </c>
      <c r="B615" t="s">
        <v>22233</v>
      </c>
      <c r="C615" t="s">
        <v>21600</v>
      </c>
      <c r="D615" t="s">
        <v>21565</v>
      </c>
      <c r="E615" t="s">
        <v>20736</v>
      </c>
      <c r="F615" t="s">
        <v>14550</v>
      </c>
      <c r="G615" t="s">
        <v>1874</v>
      </c>
      <c r="H615" t="s">
        <v>21588</v>
      </c>
      <c r="I615">
        <v>1322.62</v>
      </c>
      <c r="K615" t="s">
        <v>100</v>
      </c>
      <c r="L615" t="s">
        <v>21609</v>
      </c>
      <c r="M615">
        <v>36</v>
      </c>
      <c r="N615">
        <v>1</v>
      </c>
      <c r="O615">
        <f>IF(COUNTIF($A$2:A615,A615)&gt;1,"",--(COUNTIFS(Support_Tickets!$B:$B,A615,Support_Tickets!$P:$P,"&gt;="&amp;G615,Support_Tickets!$P:$P,"&lt;="&amp;G615+90,Support_Tickets!$K:$K,"No")&gt;0))</f>
        <v>0</v>
      </c>
    </row>
    <row r="616" spans="1:15">
      <c r="A616" t="s">
        <v>8141</v>
      </c>
      <c r="B616" t="s">
        <v>22234</v>
      </c>
      <c r="C616" t="s">
        <v>21574</v>
      </c>
      <c r="D616" t="s">
        <v>21565</v>
      </c>
      <c r="E616" t="s">
        <v>20736</v>
      </c>
      <c r="F616" t="s">
        <v>14507</v>
      </c>
      <c r="G616" t="s">
        <v>305</v>
      </c>
      <c r="H616" t="s">
        <v>21571</v>
      </c>
      <c r="I616">
        <v>1990.86</v>
      </c>
      <c r="J616">
        <v>84</v>
      </c>
      <c r="K616" t="s">
        <v>73</v>
      </c>
      <c r="L616" t="s">
        <v>21609</v>
      </c>
      <c r="M616">
        <v>12</v>
      </c>
      <c r="N616">
        <v>0</v>
      </c>
      <c r="O616">
        <f>IF(COUNTIF($A$2:A616,A616)&gt;1,"",--(COUNTIFS(Support_Tickets!$B:$B,A616,Support_Tickets!$P:$P,"&gt;="&amp;G616,Support_Tickets!$P:$P,"&lt;="&amp;G616+90,Support_Tickets!$K:$K,"No")&gt;0))</f>
        <v>0</v>
      </c>
    </row>
    <row r="617" spans="1:15">
      <c r="A617" t="s">
        <v>713</v>
      </c>
      <c r="B617" t="s">
        <v>22235</v>
      </c>
      <c r="C617" t="s">
        <v>21600</v>
      </c>
      <c r="D617" t="s">
        <v>21578</v>
      </c>
      <c r="E617" t="s">
        <v>20736</v>
      </c>
      <c r="F617" t="s">
        <v>14524</v>
      </c>
      <c r="G617" t="s">
        <v>3663</v>
      </c>
      <c r="H617" t="s">
        <v>21571</v>
      </c>
      <c r="I617">
        <v>1198.79</v>
      </c>
      <c r="J617">
        <v>14</v>
      </c>
      <c r="K617" t="s">
        <v>100</v>
      </c>
      <c r="L617" t="s">
        <v>21585</v>
      </c>
      <c r="M617">
        <v>24</v>
      </c>
      <c r="N617">
        <v>0</v>
      </c>
      <c r="O617">
        <f>IF(COUNTIF($A$2:A617,A617)&gt;1,"",--(COUNTIFS(Support_Tickets!$B:$B,A617,Support_Tickets!$P:$P,"&gt;="&amp;G617,Support_Tickets!$P:$P,"&lt;="&amp;G617+90,Support_Tickets!$K:$K,"No")&gt;0))</f>
        <v>0</v>
      </c>
    </row>
    <row r="618" spans="1:15">
      <c r="A618" t="s">
        <v>3981</v>
      </c>
      <c r="B618" t="s">
        <v>22236</v>
      </c>
      <c r="C618" t="s">
        <v>21602</v>
      </c>
      <c r="D618" t="s">
        <v>21592</v>
      </c>
      <c r="E618" t="s">
        <v>20768</v>
      </c>
      <c r="F618" t="s">
        <v>14507</v>
      </c>
      <c r="G618" t="s">
        <v>5308</v>
      </c>
      <c r="H618" t="s">
        <v>21571</v>
      </c>
      <c r="I618">
        <v>106.9</v>
      </c>
      <c r="J618">
        <v>48</v>
      </c>
      <c r="K618" t="s">
        <v>100</v>
      </c>
      <c r="L618" t="s">
        <v>21572</v>
      </c>
      <c r="M618">
        <v>12</v>
      </c>
      <c r="N618">
        <v>0</v>
      </c>
      <c r="O618">
        <f>IF(COUNTIF($A$2:A618,A618)&gt;1,"",--(COUNTIFS(Support_Tickets!$B:$B,A618,Support_Tickets!$P:$P,"&gt;="&amp;G618,Support_Tickets!$P:$P,"&lt;="&amp;G618+90,Support_Tickets!$K:$K,"No")&gt;0))</f>
        <v>0</v>
      </c>
    </row>
    <row r="619" spans="1:15">
      <c r="A619" t="s">
        <v>3941</v>
      </c>
      <c r="B619" t="s">
        <v>22237</v>
      </c>
      <c r="C619" t="s">
        <v>21581</v>
      </c>
      <c r="D619" t="s">
        <v>21584</v>
      </c>
      <c r="E619" t="s">
        <v>20736</v>
      </c>
      <c r="F619" t="s">
        <v>14550</v>
      </c>
      <c r="G619" t="s">
        <v>3589</v>
      </c>
      <c r="H619" t="s">
        <v>21588</v>
      </c>
      <c r="I619">
        <v>3381.75</v>
      </c>
      <c r="J619">
        <v>12</v>
      </c>
      <c r="K619" t="s">
        <v>100</v>
      </c>
      <c r="L619" t="s">
        <v>21593</v>
      </c>
      <c r="M619">
        <v>24</v>
      </c>
      <c r="N619">
        <v>1</v>
      </c>
      <c r="O619">
        <f>IF(COUNTIF($A$2:A619,A619)&gt;1,"",--(COUNTIFS(Support_Tickets!$B:$B,A619,Support_Tickets!$P:$P,"&gt;="&amp;G619,Support_Tickets!$P:$P,"&lt;="&amp;G619+90,Support_Tickets!$K:$K,"No")&gt;0))</f>
        <v>0</v>
      </c>
    </row>
    <row r="620" spans="1:15">
      <c r="A620" t="s">
        <v>3246</v>
      </c>
      <c r="B620" t="s">
        <v>22238</v>
      </c>
      <c r="C620" t="s">
        <v>21569</v>
      </c>
      <c r="D620" t="s">
        <v>21584</v>
      </c>
      <c r="E620" t="s">
        <v>20768</v>
      </c>
      <c r="F620" t="s">
        <v>14507</v>
      </c>
      <c r="G620" t="s">
        <v>172</v>
      </c>
      <c r="H620" t="s">
        <v>21571</v>
      </c>
      <c r="I620">
        <v>664.26</v>
      </c>
      <c r="K620" t="s">
        <v>100</v>
      </c>
      <c r="L620" t="s">
        <v>21598</v>
      </c>
      <c r="M620">
        <v>36</v>
      </c>
      <c r="N620">
        <v>0</v>
      </c>
      <c r="O620">
        <f>IF(COUNTIF($A$2:A620,A620)&gt;1,"",--(COUNTIFS(Support_Tickets!$B:$B,A620,Support_Tickets!$P:$P,"&gt;="&amp;G620,Support_Tickets!$P:$P,"&lt;="&amp;G620+90,Support_Tickets!$K:$K,"No")&gt;0))</f>
        <v>1</v>
      </c>
    </row>
    <row r="621" spans="1:15">
      <c r="A621" t="s">
        <v>1072</v>
      </c>
      <c r="B621" t="s">
        <v>22239</v>
      </c>
      <c r="C621" t="s">
        <v>21569</v>
      </c>
      <c r="D621" t="s">
        <v>21570</v>
      </c>
      <c r="E621" t="s">
        <v>20736</v>
      </c>
      <c r="F621" t="s">
        <v>14512</v>
      </c>
      <c r="G621" t="s">
        <v>726</v>
      </c>
      <c r="H621" t="s">
        <v>21571</v>
      </c>
      <c r="I621">
        <v>3153.35</v>
      </c>
      <c r="J621">
        <v>6</v>
      </c>
      <c r="K621" t="s">
        <v>100</v>
      </c>
      <c r="L621" t="s">
        <v>21603</v>
      </c>
      <c r="M621">
        <v>36</v>
      </c>
      <c r="N621">
        <v>0</v>
      </c>
      <c r="O621">
        <f>IF(COUNTIF($A$2:A621,A621)&gt;1,"",--(COUNTIFS(Support_Tickets!$B:$B,A621,Support_Tickets!$P:$P,"&gt;="&amp;G621,Support_Tickets!$P:$P,"&lt;="&amp;G621+90,Support_Tickets!$K:$K,"No")&gt;0))</f>
        <v>0</v>
      </c>
    </row>
    <row r="622" spans="1:15">
      <c r="A622" t="s">
        <v>506</v>
      </c>
      <c r="B622" t="s">
        <v>22240</v>
      </c>
      <c r="C622" t="s">
        <v>21587</v>
      </c>
      <c r="D622" t="s">
        <v>21584</v>
      </c>
      <c r="E622" t="s">
        <v>20736</v>
      </c>
      <c r="F622" t="s">
        <v>14516</v>
      </c>
      <c r="G622" t="s">
        <v>1921</v>
      </c>
      <c r="H622" t="s">
        <v>21571</v>
      </c>
      <c r="I622">
        <v>1682.63</v>
      </c>
      <c r="J622">
        <v>54</v>
      </c>
      <c r="K622" t="s">
        <v>73</v>
      </c>
      <c r="L622" t="s">
        <v>21590</v>
      </c>
      <c r="M622">
        <v>36</v>
      </c>
      <c r="N622">
        <v>0</v>
      </c>
      <c r="O622">
        <f>IF(COUNTIF($A$2:A622,A622)&gt;1,"",--(COUNTIFS(Support_Tickets!$B:$B,A622,Support_Tickets!$P:$P,"&gt;="&amp;G622,Support_Tickets!$P:$P,"&lt;="&amp;G622+90,Support_Tickets!$K:$K,"No")&gt;0))</f>
        <v>0</v>
      </c>
    </row>
    <row r="623" spans="1:15">
      <c r="A623" t="s">
        <v>833</v>
      </c>
      <c r="B623" t="s">
        <v>22241</v>
      </c>
      <c r="C623" t="s">
        <v>21577</v>
      </c>
      <c r="D623" t="s">
        <v>21578</v>
      </c>
      <c r="E623" t="s">
        <v>20740</v>
      </c>
      <c r="F623" t="s">
        <v>14507</v>
      </c>
      <c r="G623" t="s">
        <v>22242</v>
      </c>
      <c r="H623" t="s">
        <v>21571</v>
      </c>
      <c r="I623">
        <v>14219.34</v>
      </c>
      <c r="J623">
        <v>11</v>
      </c>
      <c r="K623" t="s">
        <v>52</v>
      </c>
      <c r="L623" t="s">
        <v>21585</v>
      </c>
      <c r="M623">
        <v>36</v>
      </c>
      <c r="N623">
        <v>0</v>
      </c>
      <c r="O623">
        <f>IF(COUNTIF($A$2:A623,A623)&gt;1,"",--(COUNTIFS(Support_Tickets!$B:$B,A623,Support_Tickets!$P:$P,"&gt;="&amp;G623,Support_Tickets!$P:$P,"&lt;="&amp;G623+90,Support_Tickets!$K:$K,"No")&gt;0))</f>
        <v>0</v>
      </c>
    </row>
    <row r="624" spans="1:15">
      <c r="A624" t="s">
        <v>2921</v>
      </c>
      <c r="B624" t="s">
        <v>22243</v>
      </c>
      <c r="C624" t="s">
        <v>21587</v>
      </c>
      <c r="D624" t="s">
        <v>21565</v>
      </c>
      <c r="E624" t="s">
        <v>20740</v>
      </c>
      <c r="F624" t="s">
        <v>14516</v>
      </c>
      <c r="G624" t="s">
        <v>1514</v>
      </c>
      <c r="H624" t="s">
        <v>21566</v>
      </c>
      <c r="I624">
        <v>10715.18</v>
      </c>
      <c r="J624">
        <v>65</v>
      </c>
      <c r="K624" t="s">
        <v>52</v>
      </c>
      <c r="L624" t="s">
        <v>21572</v>
      </c>
      <c r="M624">
        <v>12</v>
      </c>
      <c r="N624">
        <v>1</v>
      </c>
      <c r="O624">
        <f>IF(COUNTIF($A$2:A624,A624)&gt;1,"",--(COUNTIFS(Support_Tickets!$B:$B,A624,Support_Tickets!$P:$P,"&gt;="&amp;G624,Support_Tickets!$P:$P,"&lt;="&amp;G624+90,Support_Tickets!$K:$K,"No")&gt;0))</f>
        <v>0</v>
      </c>
    </row>
    <row r="625" spans="1:15">
      <c r="A625" t="s">
        <v>6581</v>
      </c>
      <c r="B625" t="s">
        <v>22244</v>
      </c>
      <c r="C625" t="s">
        <v>21569</v>
      </c>
      <c r="D625" t="s">
        <v>21578</v>
      </c>
      <c r="E625" t="s">
        <v>20740</v>
      </c>
      <c r="F625" t="s">
        <v>14550</v>
      </c>
      <c r="G625" t="s">
        <v>16418</v>
      </c>
      <c r="H625" t="s">
        <v>21621</v>
      </c>
      <c r="I625">
        <v>13256.44</v>
      </c>
      <c r="J625">
        <v>67</v>
      </c>
      <c r="K625" t="s">
        <v>52</v>
      </c>
      <c r="L625" t="s">
        <v>21575</v>
      </c>
      <c r="M625">
        <v>12</v>
      </c>
      <c r="N625">
        <v>0</v>
      </c>
      <c r="O625">
        <f>IF(COUNTIF($A$2:A625,A625)&gt;1,"",--(COUNTIFS(Support_Tickets!$B:$B,A625,Support_Tickets!$P:$P,"&gt;="&amp;G625,Support_Tickets!$P:$P,"&lt;="&amp;G625+90,Support_Tickets!$K:$K,"No")&gt;0))</f>
        <v>0</v>
      </c>
    </row>
    <row r="626" spans="1:15">
      <c r="A626" t="s">
        <v>1864</v>
      </c>
      <c r="B626" t="s">
        <v>22245</v>
      </c>
      <c r="C626" t="s">
        <v>21607</v>
      </c>
      <c r="D626" t="s">
        <v>21584</v>
      </c>
      <c r="E626" t="s">
        <v>20736</v>
      </c>
      <c r="F626" t="s">
        <v>14512</v>
      </c>
      <c r="G626" t="s">
        <v>2532</v>
      </c>
      <c r="H626" t="s">
        <v>21571</v>
      </c>
      <c r="I626">
        <v>1930.53</v>
      </c>
      <c r="J626">
        <v>6</v>
      </c>
      <c r="K626" t="s">
        <v>100</v>
      </c>
      <c r="L626" t="s">
        <v>21660</v>
      </c>
      <c r="M626">
        <v>24</v>
      </c>
      <c r="N626">
        <v>0</v>
      </c>
      <c r="O626">
        <f>IF(COUNTIF($A$2:A626,A626)&gt;1,"",--(COUNTIFS(Support_Tickets!$B:$B,A626,Support_Tickets!$P:$P,"&gt;="&amp;G626,Support_Tickets!$P:$P,"&lt;="&amp;G626+90,Support_Tickets!$K:$K,"No")&gt;0))</f>
        <v>0</v>
      </c>
    </row>
    <row r="627" spans="1:15">
      <c r="A627" t="s">
        <v>1961</v>
      </c>
      <c r="B627" t="s">
        <v>22246</v>
      </c>
      <c r="C627" t="s">
        <v>21602</v>
      </c>
      <c r="D627" t="s">
        <v>21584</v>
      </c>
      <c r="E627" t="s">
        <v>20768</v>
      </c>
      <c r="F627" t="s">
        <v>14550</v>
      </c>
      <c r="G627" t="s">
        <v>675</v>
      </c>
      <c r="H627" t="s">
        <v>21571</v>
      </c>
      <c r="I627">
        <v>309.42</v>
      </c>
      <c r="J627">
        <v>37</v>
      </c>
      <c r="K627" t="s">
        <v>100</v>
      </c>
      <c r="L627" t="s">
        <v>21572</v>
      </c>
      <c r="M627">
        <v>12</v>
      </c>
      <c r="N627">
        <v>0</v>
      </c>
      <c r="O627">
        <f>IF(COUNTIF($A$2:A627,A627)&gt;1,"",--(COUNTIFS(Support_Tickets!$B:$B,A627,Support_Tickets!$P:$P,"&gt;="&amp;G627,Support_Tickets!$P:$P,"&lt;="&amp;G627+90,Support_Tickets!$K:$K,"No")&gt;0))</f>
        <v>0</v>
      </c>
    </row>
    <row r="628" spans="1:15">
      <c r="A628" t="s">
        <v>4138</v>
      </c>
      <c r="B628" t="s">
        <v>22247</v>
      </c>
      <c r="C628" t="s">
        <v>21607</v>
      </c>
      <c r="D628" t="s">
        <v>21565</v>
      </c>
      <c r="E628" t="s">
        <v>20740</v>
      </c>
      <c r="F628" t="s">
        <v>14516</v>
      </c>
      <c r="G628" t="s">
        <v>3717</v>
      </c>
      <c r="H628" t="s">
        <v>21571</v>
      </c>
      <c r="I628">
        <v>8980.42</v>
      </c>
      <c r="K628" t="s">
        <v>73</v>
      </c>
      <c r="L628" t="s">
        <v>21567</v>
      </c>
      <c r="M628">
        <v>12</v>
      </c>
      <c r="N628">
        <v>0</v>
      </c>
      <c r="O628">
        <f>IF(COUNTIF($A$2:A628,A628)&gt;1,"",--(COUNTIFS(Support_Tickets!$B:$B,A628,Support_Tickets!$P:$P,"&gt;="&amp;G628,Support_Tickets!$P:$P,"&lt;="&amp;G628+90,Support_Tickets!$K:$K,"No")&gt;0))</f>
        <v>0</v>
      </c>
    </row>
    <row r="629" spans="1:15">
      <c r="A629" t="s">
        <v>3304</v>
      </c>
      <c r="B629" t="s">
        <v>22248</v>
      </c>
      <c r="C629" t="s">
        <v>21564</v>
      </c>
      <c r="D629" t="s">
        <v>21578</v>
      </c>
      <c r="E629" t="s">
        <v>20736</v>
      </c>
      <c r="F629" t="s">
        <v>14507</v>
      </c>
      <c r="G629" t="s">
        <v>22249</v>
      </c>
      <c r="H629" t="s">
        <v>21571</v>
      </c>
      <c r="I629">
        <v>1071.18</v>
      </c>
      <c r="K629" t="s">
        <v>100</v>
      </c>
      <c r="L629" t="s">
        <v>21632</v>
      </c>
      <c r="M629">
        <v>24</v>
      </c>
      <c r="N629">
        <v>0</v>
      </c>
      <c r="O629">
        <f>IF(COUNTIF($A$2:A629,A629)&gt;1,"",--(COUNTIFS(Support_Tickets!$B:$B,A629,Support_Tickets!$P:$P,"&gt;="&amp;G629,Support_Tickets!$P:$P,"&lt;="&amp;G629+90,Support_Tickets!$K:$K,"No")&gt;0))</f>
        <v>0</v>
      </c>
    </row>
    <row r="630" spans="1:15">
      <c r="A630" t="s">
        <v>1424</v>
      </c>
      <c r="B630" t="s">
        <v>22250</v>
      </c>
      <c r="C630" t="s">
        <v>21577</v>
      </c>
      <c r="D630" t="s">
        <v>21584</v>
      </c>
      <c r="E630" t="s">
        <v>20736</v>
      </c>
      <c r="F630" t="s">
        <v>14516</v>
      </c>
      <c r="G630" t="s">
        <v>6256</v>
      </c>
      <c r="H630" t="s">
        <v>21571</v>
      </c>
      <c r="I630">
        <v>3655.02</v>
      </c>
      <c r="J630">
        <v>68</v>
      </c>
      <c r="K630" t="s">
        <v>73</v>
      </c>
      <c r="L630" t="s">
        <v>21575</v>
      </c>
      <c r="M630">
        <v>36</v>
      </c>
      <c r="N630">
        <v>0</v>
      </c>
      <c r="O630">
        <f>IF(COUNTIF($A$2:A630,A630)&gt;1,"",--(COUNTIFS(Support_Tickets!$B:$B,A630,Support_Tickets!$P:$P,"&gt;="&amp;G630,Support_Tickets!$P:$P,"&lt;="&amp;G630+90,Support_Tickets!$K:$K,"No")&gt;0))</f>
        <v>0</v>
      </c>
    </row>
    <row r="631" spans="1:15">
      <c r="A631" t="s">
        <v>3017</v>
      </c>
      <c r="B631" t="s">
        <v>22251</v>
      </c>
      <c r="C631" t="s">
        <v>21564</v>
      </c>
      <c r="D631" t="s">
        <v>21584</v>
      </c>
      <c r="E631" t="s">
        <v>20768</v>
      </c>
      <c r="F631" t="s">
        <v>14507</v>
      </c>
      <c r="G631" t="s">
        <v>876</v>
      </c>
      <c r="H631" t="s">
        <v>21571</v>
      </c>
      <c r="I631">
        <v>709.36</v>
      </c>
      <c r="K631" t="s">
        <v>100</v>
      </c>
      <c r="L631" t="s">
        <v>21627</v>
      </c>
      <c r="M631">
        <v>12</v>
      </c>
      <c r="N631">
        <v>0</v>
      </c>
      <c r="O631">
        <f>IF(COUNTIF($A$2:A631,A631)&gt;1,"",--(COUNTIFS(Support_Tickets!$B:$B,A631,Support_Tickets!$P:$P,"&gt;="&amp;G631,Support_Tickets!$P:$P,"&lt;="&amp;G631+90,Support_Tickets!$K:$K,"No")&gt;0))</f>
        <v>0</v>
      </c>
    </row>
    <row r="632" spans="1:15">
      <c r="A632" t="s">
        <v>5587</v>
      </c>
      <c r="B632" t="s">
        <v>22252</v>
      </c>
      <c r="C632" t="s">
        <v>21602</v>
      </c>
      <c r="D632" t="s">
        <v>21565</v>
      </c>
      <c r="E632" t="s">
        <v>20768</v>
      </c>
      <c r="F632" t="s">
        <v>14512</v>
      </c>
      <c r="G632" t="s">
        <v>7377</v>
      </c>
      <c r="H632" t="s">
        <v>21571</v>
      </c>
      <c r="I632">
        <v>565.66999999999996</v>
      </c>
      <c r="K632" t="s">
        <v>100</v>
      </c>
      <c r="L632" t="s">
        <v>21593</v>
      </c>
      <c r="M632">
        <v>24</v>
      </c>
      <c r="N632">
        <v>0</v>
      </c>
      <c r="O632">
        <f>IF(COUNTIF($A$2:A632,A632)&gt;1,"",--(COUNTIFS(Support_Tickets!$B:$B,A632,Support_Tickets!$P:$P,"&gt;="&amp;G632,Support_Tickets!$P:$P,"&lt;="&amp;G632+90,Support_Tickets!$K:$K,"No")&gt;0))</f>
        <v>0</v>
      </c>
    </row>
    <row r="633" spans="1:15">
      <c r="A633" t="s">
        <v>1786</v>
      </c>
      <c r="B633" t="s">
        <v>22253</v>
      </c>
      <c r="C633" t="s">
        <v>21564</v>
      </c>
      <c r="D633" t="s">
        <v>21592</v>
      </c>
      <c r="E633" t="s">
        <v>20736</v>
      </c>
      <c r="F633" t="s">
        <v>14516</v>
      </c>
      <c r="G633" t="s">
        <v>5114</v>
      </c>
      <c r="H633" t="s">
        <v>21566</v>
      </c>
      <c r="I633">
        <v>3442.05</v>
      </c>
      <c r="K633" t="s">
        <v>73</v>
      </c>
      <c r="L633" t="s">
        <v>21595</v>
      </c>
      <c r="M633">
        <v>12</v>
      </c>
      <c r="N633">
        <v>1</v>
      </c>
      <c r="O633">
        <f>IF(COUNTIF($A$2:A633,A633)&gt;1,"",--(COUNTIFS(Support_Tickets!$B:$B,A633,Support_Tickets!$P:$P,"&gt;="&amp;G633,Support_Tickets!$P:$P,"&lt;="&amp;G633+90,Support_Tickets!$K:$K,"No")&gt;0))</f>
        <v>0</v>
      </c>
    </row>
    <row r="634" spans="1:15">
      <c r="A634" t="s">
        <v>227</v>
      </c>
      <c r="B634" t="s">
        <v>22254</v>
      </c>
      <c r="C634" t="s">
        <v>21607</v>
      </c>
      <c r="D634" t="s">
        <v>21565</v>
      </c>
      <c r="E634" t="s">
        <v>20736</v>
      </c>
      <c r="F634" t="s">
        <v>14512</v>
      </c>
      <c r="G634" t="s">
        <v>1505</v>
      </c>
      <c r="H634" t="s">
        <v>21571</v>
      </c>
      <c r="I634">
        <v>3924.6</v>
      </c>
      <c r="K634" t="s">
        <v>100</v>
      </c>
      <c r="L634" t="s">
        <v>21590</v>
      </c>
      <c r="M634">
        <v>24</v>
      </c>
      <c r="N634">
        <v>0</v>
      </c>
      <c r="O634">
        <f>IF(COUNTIF($A$2:A634,A634)&gt;1,"",--(COUNTIFS(Support_Tickets!$B:$B,A634,Support_Tickets!$P:$P,"&gt;="&amp;G634,Support_Tickets!$P:$P,"&lt;="&amp;G634+90,Support_Tickets!$K:$K,"No")&gt;0))</f>
        <v>0</v>
      </c>
    </row>
    <row r="635" spans="1:15">
      <c r="A635" t="s">
        <v>3654</v>
      </c>
      <c r="B635" t="s">
        <v>22255</v>
      </c>
      <c r="C635" t="s">
        <v>21600</v>
      </c>
      <c r="D635" t="s">
        <v>21584</v>
      </c>
      <c r="E635" t="s">
        <v>20740</v>
      </c>
      <c r="F635" t="s">
        <v>14550</v>
      </c>
      <c r="G635" t="s">
        <v>181</v>
      </c>
      <c r="H635" t="s">
        <v>21571</v>
      </c>
      <c r="I635">
        <v>7935.94</v>
      </c>
      <c r="J635">
        <v>14</v>
      </c>
      <c r="K635" t="s">
        <v>52</v>
      </c>
      <c r="L635" t="s">
        <v>21609</v>
      </c>
      <c r="M635">
        <v>12</v>
      </c>
      <c r="N635">
        <v>0</v>
      </c>
      <c r="O635">
        <f>IF(COUNTIF($A$2:A635,A635)&gt;1,"",--(COUNTIFS(Support_Tickets!$B:$B,A635,Support_Tickets!$P:$P,"&gt;="&amp;G635,Support_Tickets!$P:$P,"&lt;="&amp;G635+90,Support_Tickets!$K:$K,"No")&gt;0))</f>
        <v>0</v>
      </c>
    </row>
    <row r="636" spans="1:15">
      <c r="A636" t="s">
        <v>6895</v>
      </c>
      <c r="B636" t="s">
        <v>22256</v>
      </c>
      <c r="C636" t="s">
        <v>21581</v>
      </c>
      <c r="D636" t="s">
        <v>21570</v>
      </c>
      <c r="E636" t="s">
        <v>20740</v>
      </c>
      <c r="F636" t="s">
        <v>14550</v>
      </c>
      <c r="G636" t="s">
        <v>542</v>
      </c>
      <c r="H636" t="s">
        <v>21566</v>
      </c>
      <c r="I636">
        <v>12804.71</v>
      </c>
      <c r="J636">
        <v>19</v>
      </c>
      <c r="K636" t="s">
        <v>52</v>
      </c>
      <c r="L636" t="s">
        <v>21572</v>
      </c>
      <c r="M636">
        <v>12</v>
      </c>
      <c r="N636">
        <v>1</v>
      </c>
      <c r="O636">
        <f>IF(COUNTIF($A$2:A636,A636)&gt;1,"",--(COUNTIFS(Support_Tickets!$B:$B,A636,Support_Tickets!$P:$P,"&gt;="&amp;G636,Support_Tickets!$P:$P,"&lt;="&amp;G636+90,Support_Tickets!$K:$K,"No")&gt;0))</f>
        <v>0</v>
      </c>
    </row>
    <row r="637" spans="1:15">
      <c r="A637" t="s">
        <v>4602</v>
      </c>
      <c r="B637" t="s">
        <v>22257</v>
      </c>
      <c r="C637" t="s">
        <v>21574</v>
      </c>
      <c r="D637" t="s">
        <v>21584</v>
      </c>
      <c r="E637" t="s">
        <v>20736</v>
      </c>
      <c r="F637" t="s">
        <v>14516</v>
      </c>
      <c r="G637" t="s">
        <v>6642</v>
      </c>
      <c r="H637" t="s">
        <v>21571</v>
      </c>
      <c r="I637">
        <v>963.06</v>
      </c>
      <c r="J637">
        <v>52</v>
      </c>
      <c r="K637" t="s">
        <v>73</v>
      </c>
      <c r="L637" t="s">
        <v>21603</v>
      </c>
      <c r="M637">
        <v>24</v>
      </c>
      <c r="N637">
        <v>0</v>
      </c>
      <c r="O637">
        <f>IF(COUNTIF($A$2:A637,A637)&gt;1,"",--(COUNTIFS(Support_Tickets!$B:$B,A637,Support_Tickets!$P:$P,"&gt;="&amp;G637,Support_Tickets!$P:$P,"&lt;="&amp;G637+90,Support_Tickets!$K:$K,"No")&gt;0))</f>
        <v>0</v>
      </c>
    </row>
    <row r="638" spans="1:15">
      <c r="A638" t="s">
        <v>2144</v>
      </c>
      <c r="B638" t="s">
        <v>22258</v>
      </c>
      <c r="C638" t="s">
        <v>21569</v>
      </c>
      <c r="D638" t="s">
        <v>21570</v>
      </c>
      <c r="E638" t="s">
        <v>20740</v>
      </c>
      <c r="F638" t="s">
        <v>14516</v>
      </c>
      <c r="G638" t="s">
        <v>22259</v>
      </c>
      <c r="H638" t="s">
        <v>21571</v>
      </c>
      <c r="I638">
        <v>9090.07</v>
      </c>
      <c r="J638">
        <v>44</v>
      </c>
      <c r="K638" t="s">
        <v>52</v>
      </c>
      <c r="L638" t="s">
        <v>21579</v>
      </c>
      <c r="M638">
        <v>12</v>
      </c>
      <c r="N638">
        <v>0</v>
      </c>
      <c r="O638">
        <f>IF(COUNTIF($A$2:A638,A638)&gt;1,"",--(COUNTIFS(Support_Tickets!$B:$B,A638,Support_Tickets!$P:$P,"&gt;="&amp;G638,Support_Tickets!$P:$P,"&lt;="&amp;G638+90,Support_Tickets!$K:$K,"No")&gt;0))</f>
        <v>0</v>
      </c>
    </row>
    <row r="639" spans="1:15">
      <c r="A639" t="s">
        <v>3007</v>
      </c>
      <c r="B639" t="s">
        <v>22260</v>
      </c>
      <c r="C639" t="s">
        <v>21569</v>
      </c>
      <c r="D639" t="s">
        <v>21565</v>
      </c>
      <c r="E639" t="s">
        <v>20740</v>
      </c>
      <c r="F639" t="s">
        <v>14507</v>
      </c>
      <c r="G639" t="s">
        <v>4403</v>
      </c>
      <c r="H639" t="s">
        <v>21571</v>
      </c>
      <c r="I639">
        <v>12491.31</v>
      </c>
      <c r="J639">
        <v>55</v>
      </c>
      <c r="K639" t="s">
        <v>73</v>
      </c>
      <c r="L639" t="s">
        <v>21567</v>
      </c>
      <c r="M639">
        <v>24</v>
      </c>
      <c r="N639">
        <v>0</v>
      </c>
      <c r="O639">
        <f>IF(COUNTIF($A$2:A639,A639)&gt;1,"",--(COUNTIFS(Support_Tickets!$B:$B,A639,Support_Tickets!$P:$P,"&gt;="&amp;G639,Support_Tickets!$P:$P,"&lt;="&amp;G639+90,Support_Tickets!$K:$K,"No")&gt;0))</f>
        <v>0</v>
      </c>
    </row>
    <row r="640" spans="1:15">
      <c r="A640" t="s">
        <v>5854</v>
      </c>
      <c r="B640" t="s">
        <v>22261</v>
      </c>
      <c r="C640" t="s">
        <v>21581</v>
      </c>
      <c r="D640" t="s">
        <v>21565</v>
      </c>
      <c r="E640" t="s">
        <v>20736</v>
      </c>
      <c r="F640" t="s">
        <v>14550</v>
      </c>
      <c r="G640" t="s">
        <v>872</v>
      </c>
      <c r="H640" t="s">
        <v>21571</v>
      </c>
      <c r="I640">
        <v>3172.13</v>
      </c>
      <c r="J640">
        <v>46</v>
      </c>
      <c r="K640" t="s">
        <v>100</v>
      </c>
      <c r="L640" t="s">
        <v>21603</v>
      </c>
      <c r="M640">
        <v>36</v>
      </c>
      <c r="N640">
        <v>0</v>
      </c>
      <c r="O640">
        <f>IF(COUNTIF($A$2:A640,A640)&gt;1,"",--(COUNTIFS(Support_Tickets!$B:$B,A640,Support_Tickets!$P:$P,"&gt;="&amp;G640,Support_Tickets!$P:$P,"&lt;="&amp;G640+90,Support_Tickets!$K:$K,"No")&gt;0))</f>
        <v>0</v>
      </c>
    </row>
    <row r="641" spans="1:15">
      <c r="A641" t="s">
        <v>728</v>
      </c>
      <c r="B641" t="s">
        <v>22262</v>
      </c>
      <c r="C641" t="s">
        <v>21597</v>
      </c>
      <c r="D641" t="s">
        <v>21578</v>
      </c>
      <c r="E641" t="s">
        <v>20736</v>
      </c>
      <c r="F641" t="s">
        <v>14524</v>
      </c>
      <c r="G641" t="s">
        <v>6435</v>
      </c>
      <c r="H641" t="s">
        <v>21588</v>
      </c>
      <c r="I641">
        <v>2725.87</v>
      </c>
      <c r="J641">
        <v>5</v>
      </c>
      <c r="K641" t="s">
        <v>73</v>
      </c>
      <c r="L641" t="s">
        <v>21605</v>
      </c>
      <c r="M641">
        <v>36</v>
      </c>
      <c r="N641">
        <v>1</v>
      </c>
      <c r="O641">
        <f>IF(COUNTIF($A$2:A641,A641)&gt;1,"",--(COUNTIFS(Support_Tickets!$B:$B,A641,Support_Tickets!$P:$P,"&gt;="&amp;G641,Support_Tickets!$P:$P,"&lt;="&amp;G641+90,Support_Tickets!$K:$K,"No")&gt;0))</f>
        <v>0</v>
      </c>
    </row>
    <row r="642" spans="1:15">
      <c r="A642" t="s">
        <v>1747</v>
      </c>
      <c r="B642" t="s">
        <v>22263</v>
      </c>
      <c r="C642" t="s">
        <v>21581</v>
      </c>
      <c r="D642" t="s">
        <v>21565</v>
      </c>
      <c r="E642" t="s">
        <v>20768</v>
      </c>
      <c r="F642" t="s">
        <v>14550</v>
      </c>
      <c r="G642" t="s">
        <v>295</v>
      </c>
      <c r="H642" t="s">
        <v>21588</v>
      </c>
      <c r="I642">
        <v>792.75</v>
      </c>
      <c r="J642">
        <v>25</v>
      </c>
      <c r="K642" t="s">
        <v>100</v>
      </c>
      <c r="L642" t="s">
        <v>21627</v>
      </c>
      <c r="M642">
        <v>12</v>
      </c>
      <c r="N642">
        <v>1</v>
      </c>
      <c r="O642">
        <f>IF(COUNTIF($A$2:A642,A642)&gt;1,"",--(COUNTIFS(Support_Tickets!$B:$B,A642,Support_Tickets!$P:$P,"&gt;="&amp;G642,Support_Tickets!$P:$P,"&lt;="&amp;G642+90,Support_Tickets!$K:$K,"No")&gt;0))</f>
        <v>0</v>
      </c>
    </row>
    <row r="643" spans="1:15">
      <c r="A643" t="s">
        <v>2075</v>
      </c>
      <c r="B643" t="s">
        <v>22264</v>
      </c>
      <c r="C643" t="s">
        <v>21607</v>
      </c>
      <c r="D643" t="s">
        <v>21592</v>
      </c>
      <c r="E643" t="s">
        <v>20736</v>
      </c>
      <c r="F643" t="s">
        <v>14550</v>
      </c>
      <c r="G643" t="s">
        <v>6910</v>
      </c>
      <c r="H643" t="s">
        <v>21571</v>
      </c>
      <c r="I643">
        <v>2815.57</v>
      </c>
      <c r="J643">
        <v>15</v>
      </c>
      <c r="K643" t="s">
        <v>73</v>
      </c>
      <c r="L643" t="s">
        <v>21598</v>
      </c>
      <c r="M643">
        <v>24</v>
      </c>
      <c r="N643">
        <v>0</v>
      </c>
      <c r="O643">
        <f>IF(COUNTIF($A$2:A643,A643)&gt;1,"",--(COUNTIFS(Support_Tickets!$B:$B,A643,Support_Tickets!$P:$P,"&gt;="&amp;G643,Support_Tickets!$P:$P,"&lt;="&amp;G643+90,Support_Tickets!$K:$K,"No")&gt;0))</f>
        <v>0</v>
      </c>
    </row>
    <row r="644" spans="1:15">
      <c r="A644" t="s">
        <v>1693</v>
      </c>
      <c r="B644" t="s">
        <v>22265</v>
      </c>
      <c r="C644" t="s">
        <v>21607</v>
      </c>
      <c r="D644" t="s">
        <v>21565</v>
      </c>
      <c r="E644" t="s">
        <v>20768</v>
      </c>
      <c r="F644" t="s">
        <v>14512</v>
      </c>
      <c r="G644" t="s">
        <v>3578</v>
      </c>
      <c r="H644" t="s">
        <v>21621</v>
      </c>
      <c r="I644">
        <v>302.76</v>
      </c>
      <c r="K644" t="s">
        <v>100</v>
      </c>
      <c r="L644" t="s">
        <v>21572</v>
      </c>
      <c r="M644">
        <v>24</v>
      </c>
      <c r="N644">
        <v>0</v>
      </c>
      <c r="O644">
        <f>IF(COUNTIF($A$2:A644,A644)&gt;1,"",--(COUNTIFS(Support_Tickets!$B:$B,A644,Support_Tickets!$P:$P,"&gt;="&amp;G644,Support_Tickets!$P:$P,"&lt;="&amp;G644+90,Support_Tickets!$K:$K,"No")&gt;0))</f>
        <v>0</v>
      </c>
    </row>
    <row r="645" spans="1:15">
      <c r="A645" t="s">
        <v>2969</v>
      </c>
      <c r="B645" t="s">
        <v>22266</v>
      </c>
      <c r="C645" t="s">
        <v>21607</v>
      </c>
      <c r="D645" t="s">
        <v>21565</v>
      </c>
      <c r="E645" t="s">
        <v>20740</v>
      </c>
      <c r="F645" t="s">
        <v>14512</v>
      </c>
      <c r="G645" t="s">
        <v>349</v>
      </c>
      <c r="H645" t="s">
        <v>21571</v>
      </c>
      <c r="I645">
        <v>14911.21</v>
      </c>
      <c r="J645">
        <v>51</v>
      </c>
      <c r="K645" t="s">
        <v>52</v>
      </c>
      <c r="L645" t="s">
        <v>21660</v>
      </c>
      <c r="M645">
        <v>12</v>
      </c>
      <c r="N645">
        <v>0</v>
      </c>
      <c r="O645">
        <f>IF(COUNTIF($A$2:A645,A645)&gt;1,"",--(COUNTIFS(Support_Tickets!$B:$B,A645,Support_Tickets!$P:$P,"&gt;="&amp;G645,Support_Tickets!$P:$P,"&lt;="&amp;G645+90,Support_Tickets!$K:$K,"No")&gt;0))</f>
        <v>0</v>
      </c>
    </row>
    <row r="646" spans="1:15">
      <c r="A646" t="s">
        <v>9171</v>
      </c>
      <c r="B646" t="s">
        <v>22267</v>
      </c>
      <c r="C646" t="s">
        <v>21574</v>
      </c>
      <c r="D646" t="s">
        <v>21570</v>
      </c>
      <c r="E646" t="s">
        <v>20768</v>
      </c>
      <c r="F646" t="s">
        <v>14524</v>
      </c>
      <c r="G646" t="s">
        <v>379</v>
      </c>
      <c r="H646" t="s">
        <v>21571</v>
      </c>
      <c r="I646">
        <v>452.67</v>
      </c>
      <c r="J646">
        <v>92</v>
      </c>
      <c r="K646" t="s">
        <v>100</v>
      </c>
      <c r="L646" t="s">
        <v>21603</v>
      </c>
      <c r="M646">
        <v>24</v>
      </c>
      <c r="N646">
        <v>0</v>
      </c>
      <c r="O646">
        <f>IF(COUNTIF($A$2:A646,A646)&gt;1,"",--(COUNTIFS(Support_Tickets!$B:$B,A646,Support_Tickets!$P:$P,"&gt;="&amp;G646,Support_Tickets!$P:$P,"&lt;="&amp;G646+90,Support_Tickets!$K:$K,"No")&gt;0))</f>
        <v>0</v>
      </c>
    </row>
    <row r="647" spans="1:15">
      <c r="A647" t="s">
        <v>3719</v>
      </c>
      <c r="B647" t="s">
        <v>22268</v>
      </c>
      <c r="C647" t="s">
        <v>21607</v>
      </c>
      <c r="D647" t="s">
        <v>21565</v>
      </c>
      <c r="E647" t="s">
        <v>20736</v>
      </c>
      <c r="F647" t="s">
        <v>14512</v>
      </c>
      <c r="G647" t="s">
        <v>22269</v>
      </c>
      <c r="H647" t="s">
        <v>21571</v>
      </c>
      <c r="I647">
        <v>925.09</v>
      </c>
      <c r="J647">
        <v>18</v>
      </c>
      <c r="K647" t="s">
        <v>100</v>
      </c>
      <c r="L647" t="s">
        <v>21612</v>
      </c>
      <c r="M647">
        <v>24</v>
      </c>
      <c r="N647">
        <v>0</v>
      </c>
      <c r="O647">
        <f>IF(COUNTIF($A$2:A647,A647)&gt;1,"",--(COUNTIFS(Support_Tickets!$B:$B,A647,Support_Tickets!$P:$P,"&gt;="&amp;G647,Support_Tickets!$P:$P,"&lt;="&amp;G647+90,Support_Tickets!$K:$K,"No")&gt;0))</f>
        <v>0</v>
      </c>
    </row>
    <row r="648" spans="1:15">
      <c r="A648" t="s">
        <v>837</v>
      </c>
      <c r="B648" t="s">
        <v>22270</v>
      </c>
      <c r="C648" t="s">
        <v>21569</v>
      </c>
      <c r="D648" t="s">
        <v>21584</v>
      </c>
      <c r="E648" t="s">
        <v>20768</v>
      </c>
      <c r="F648" t="s">
        <v>14512</v>
      </c>
      <c r="G648" t="s">
        <v>2585</v>
      </c>
      <c r="H648" t="s">
        <v>21588</v>
      </c>
      <c r="I648">
        <v>542.88</v>
      </c>
      <c r="J648">
        <v>47</v>
      </c>
      <c r="K648" t="s">
        <v>100</v>
      </c>
      <c r="L648" t="s">
        <v>21612</v>
      </c>
      <c r="M648">
        <v>24</v>
      </c>
      <c r="N648">
        <v>1</v>
      </c>
      <c r="O648">
        <f>IF(COUNTIF($A$2:A648,A648)&gt;1,"",--(COUNTIFS(Support_Tickets!$B:$B,A648,Support_Tickets!$P:$P,"&gt;="&amp;G648,Support_Tickets!$P:$P,"&lt;="&amp;G648+90,Support_Tickets!$K:$K,"No")&gt;0))</f>
        <v>0</v>
      </c>
    </row>
    <row r="649" spans="1:15">
      <c r="A649" t="s">
        <v>1290</v>
      </c>
      <c r="B649" t="s">
        <v>22271</v>
      </c>
      <c r="C649" t="s">
        <v>21577</v>
      </c>
      <c r="D649" t="s">
        <v>21592</v>
      </c>
      <c r="E649" t="s">
        <v>20736</v>
      </c>
      <c r="F649" t="s">
        <v>14524</v>
      </c>
      <c r="G649" t="s">
        <v>1768</v>
      </c>
      <c r="H649" t="s">
        <v>21566</v>
      </c>
      <c r="I649">
        <v>1501.69</v>
      </c>
      <c r="J649">
        <v>35</v>
      </c>
      <c r="K649" t="s">
        <v>73</v>
      </c>
      <c r="L649" t="s">
        <v>21593</v>
      </c>
      <c r="M649">
        <v>36</v>
      </c>
      <c r="N649">
        <v>1</v>
      </c>
      <c r="O649">
        <f>IF(COUNTIF($A$2:A649,A649)&gt;1,"",--(COUNTIFS(Support_Tickets!$B:$B,A649,Support_Tickets!$P:$P,"&gt;="&amp;G649,Support_Tickets!$P:$P,"&lt;="&amp;G649+90,Support_Tickets!$K:$K,"No")&gt;0))</f>
        <v>0</v>
      </c>
    </row>
    <row r="650" spans="1:15">
      <c r="A650" t="s">
        <v>1172</v>
      </c>
      <c r="B650" t="s">
        <v>22272</v>
      </c>
      <c r="C650" t="s">
        <v>21597</v>
      </c>
      <c r="D650" t="s">
        <v>21565</v>
      </c>
      <c r="E650" t="s">
        <v>20736</v>
      </c>
      <c r="F650" t="s">
        <v>14516</v>
      </c>
      <c r="G650" t="s">
        <v>2078</v>
      </c>
      <c r="H650" t="s">
        <v>21621</v>
      </c>
      <c r="I650">
        <v>2829.78</v>
      </c>
      <c r="J650">
        <v>70</v>
      </c>
      <c r="K650" t="s">
        <v>100</v>
      </c>
      <c r="L650" t="s">
        <v>21603</v>
      </c>
      <c r="M650">
        <v>24</v>
      </c>
      <c r="N650">
        <v>0</v>
      </c>
      <c r="O650">
        <f>IF(COUNTIF($A$2:A650,A650)&gt;1,"",--(COUNTIFS(Support_Tickets!$B:$B,A650,Support_Tickets!$P:$P,"&gt;="&amp;G650,Support_Tickets!$P:$P,"&lt;="&amp;G650+90,Support_Tickets!$K:$K,"No")&gt;0))</f>
        <v>0</v>
      </c>
    </row>
    <row r="651" spans="1:15">
      <c r="A651" t="s">
        <v>462</v>
      </c>
      <c r="B651" t="s">
        <v>22273</v>
      </c>
      <c r="C651" t="s">
        <v>21597</v>
      </c>
      <c r="D651" t="s">
        <v>21578</v>
      </c>
      <c r="E651" t="s">
        <v>20736</v>
      </c>
      <c r="F651" t="s">
        <v>14512</v>
      </c>
      <c r="G651" t="s">
        <v>6259</v>
      </c>
      <c r="H651" t="s">
        <v>21588</v>
      </c>
      <c r="I651">
        <v>1979.65</v>
      </c>
      <c r="K651" t="s">
        <v>73</v>
      </c>
      <c r="L651" t="s">
        <v>21575</v>
      </c>
      <c r="M651">
        <v>12</v>
      </c>
      <c r="N651">
        <v>1</v>
      </c>
      <c r="O651">
        <f>IF(COUNTIF($A$2:A651,A651)&gt;1,"",--(COUNTIFS(Support_Tickets!$B:$B,A651,Support_Tickets!$P:$P,"&gt;="&amp;G651,Support_Tickets!$P:$P,"&lt;="&amp;G651+90,Support_Tickets!$K:$K,"No")&gt;0))</f>
        <v>0</v>
      </c>
    </row>
    <row r="652" spans="1:15">
      <c r="A652" t="s">
        <v>1884</v>
      </c>
      <c r="B652" t="s">
        <v>22274</v>
      </c>
      <c r="C652" t="s">
        <v>21564</v>
      </c>
      <c r="D652" t="s">
        <v>21584</v>
      </c>
      <c r="E652" t="s">
        <v>20740</v>
      </c>
      <c r="F652" t="s">
        <v>14550</v>
      </c>
      <c r="G652" t="s">
        <v>2578</v>
      </c>
      <c r="H652" t="s">
        <v>21571</v>
      </c>
      <c r="I652">
        <v>7948.62</v>
      </c>
      <c r="J652">
        <v>39</v>
      </c>
      <c r="K652" t="s">
        <v>52</v>
      </c>
      <c r="L652" t="s">
        <v>21572</v>
      </c>
      <c r="M652">
        <v>36</v>
      </c>
      <c r="N652">
        <v>0</v>
      </c>
      <c r="O652">
        <f>IF(COUNTIF($A$2:A652,A652)&gt;1,"",--(COUNTIFS(Support_Tickets!$B:$B,A652,Support_Tickets!$P:$P,"&gt;="&amp;G652,Support_Tickets!$P:$P,"&lt;="&amp;G652+90,Support_Tickets!$K:$K,"No")&gt;0))</f>
        <v>0</v>
      </c>
    </row>
    <row r="653" spans="1:15">
      <c r="A653" t="s">
        <v>2018</v>
      </c>
      <c r="B653" t="s">
        <v>22275</v>
      </c>
      <c r="C653" t="s">
        <v>21581</v>
      </c>
      <c r="D653" t="s">
        <v>21584</v>
      </c>
      <c r="E653" t="s">
        <v>20740</v>
      </c>
      <c r="F653" t="s">
        <v>14524</v>
      </c>
      <c r="G653" t="s">
        <v>1547</v>
      </c>
      <c r="H653" t="s">
        <v>21621</v>
      </c>
      <c r="I653">
        <v>17585.400000000001</v>
      </c>
      <c r="K653" t="s">
        <v>52</v>
      </c>
      <c r="L653" t="s">
        <v>21595</v>
      </c>
      <c r="M653">
        <v>36</v>
      </c>
      <c r="N653">
        <v>0</v>
      </c>
      <c r="O653">
        <f>IF(COUNTIF($A$2:A653,A653)&gt;1,"",--(COUNTIFS(Support_Tickets!$B:$B,A653,Support_Tickets!$P:$P,"&gt;="&amp;G653,Support_Tickets!$P:$P,"&lt;="&amp;G653+90,Support_Tickets!$K:$K,"No")&gt;0))</f>
        <v>0</v>
      </c>
    </row>
    <row r="654" spans="1:15">
      <c r="A654" t="s">
        <v>6698</v>
      </c>
      <c r="B654" t="s">
        <v>22276</v>
      </c>
      <c r="C654" t="s">
        <v>21600</v>
      </c>
      <c r="D654" t="s">
        <v>21565</v>
      </c>
      <c r="E654" t="s">
        <v>20768</v>
      </c>
      <c r="F654" t="s">
        <v>14524</v>
      </c>
      <c r="G654" t="s">
        <v>8981</v>
      </c>
      <c r="H654" t="s">
        <v>21566</v>
      </c>
      <c r="I654">
        <v>754.27</v>
      </c>
      <c r="J654">
        <v>16</v>
      </c>
      <c r="K654" t="s">
        <v>100</v>
      </c>
      <c r="L654" t="s">
        <v>21652</v>
      </c>
      <c r="M654">
        <v>12</v>
      </c>
      <c r="N654">
        <v>1</v>
      </c>
      <c r="O654">
        <f>IF(COUNTIF($A$2:A654,A654)&gt;1,"",--(COUNTIFS(Support_Tickets!$B:$B,A654,Support_Tickets!$P:$P,"&gt;="&amp;G654,Support_Tickets!$P:$P,"&lt;="&amp;G654+90,Support_Tickets!$K:$K,"No")&gt;0))</f>
        <v>0</v>
      </c>
    </row>
    <row r="655" spans="1:15">
      <c r="A655" t="s">
        <v>686</v>
      </c>
      <c r="B655" t="s">
        <v>22277</v>
      </c>
      <c r="C655" t="s">
        <v>21597</v>
      </c>
      <c r="D655" t="s">
        <v>21565</v>
      </c>
      <c r="E655" t="s">
        <v>20736</v>
      </c>
      <c r="F655" t="s">
        <v>14524</v>
      </c>
      <c r="G655" t="s">
        <v>2714</v>
      </c>
      <c r="H655" t="s">
        <v>21571</v>
      </c>
      <c r="I655">
        <v>3418.42</v>
      </c>
      <c r="K655" t="s">
        <v>73</v>
      </c>
      <c r="L655" t="s">
        <v>21598</v>
      </c>
      <c r="M655">
        <v>36</v>
      </c>
      <c r="N655">
        <v>0</v>
      </c>
      <c r="O655">
        <f>IF(COUNTIF($A$2:A655,A655)&gt;1,"",--(COUNTIFS(Support_Tickets!$B:$B,A655,Support_Tickets!$P:$P,"&gt;="&amp;G655,Support_Tickets!$P:$P,"&lt;="&amp;G655+90,Support_Tickets!$K:$K,"No")&gt;0))</f>
        <v>0</v>
      </c>
    </row>
    <row r="656" spans="1:15">
      <c r="A656" t="s">
        <v>7477</v>
      </c>
      <c r="B656" t="s">
        <v>22278</v>
      </c>
      <c r="C656" t="s">
        <v>21564</v>
      </c>
      <c r="D656" t="s">
        <v>21592</v>
      </c>
      <c r="E656" t="s">
        <v>20768</v>
      </c>
      <c r="F656" t="s">
        <v>14507</v>
      </c>
      <c r="G656" t="s">
        <v>586</v>
      </c>
      <c r="H656" t="s">
        <v>21571</v>
      </c>
      <c r="I656">
        <v>584.42999999999995</v>
      </c>
      <c r="J656">
        <v>80</v>
      </c>
      <c r="K656" t="s">
        <v>100</v>
      </c>
      <c r="L656" t="s">
        <v>21627</v>
      </c>
      <c r="M656">
        <v>12</v>
      </c>
      <c r="N656">
        <v>0</v>
      </c>
      <c r="O656">
        <f>IF(COUNTIF($A$2:A656,A656)&gt;1,"",--(COUNTIFS(Support_Tickets!$B:$B,A656,Support_Tickets!$P:$P,"&gt;="&amp;G656,Support_Tickets!$P:$P,"&lt;="&amp;G656+90,Support_Tickets!$K:$K,"No")&gt;0))</f>
        <v>0</v>
      </c>
    </row>
    <row r="657" spans="1:15">
      <c r="A657" t="s">
        <v>5367</v>
      </c>
      <c r="B657" t="s">
        <v>22279</v>
      </c>
      <c r="C657" t="s">
        <v>21581</v>
      </c>
      <c r="D657" t="s">
        <v>21570</v>
      </c>
      <c r="E657" t="s">
        <v>20736</v>
      </c>
      <c r="F657" t="s">
        <v>14516</v>
      </c>
      <c r="G657" t="s">
        <v>22280</v>
      </c>
      <c r="H657" t="s">
        <v>21571</v>
      </c>
      <c r="I657">
        <v>1525.36</v>
      </c>
      <c r="J657">
        <v>49</v>
      </c>
      <c r="K657" t="s">
        <v>100</v>
      </c>
      <c r="L657" t="s">
        <v>21603</v>
      </c>
      <c r="M657">
        <v>36</v>
      </c>
      <c r="N657">
        <v>0</v>
      </c>
      <c r="O657">
        <f>IF(COUNTIF($A$2:A657,A657)&gt;1,"",--(COUNTIFS(Support_Tickets!$B:$B,A657,Support_Tickets!$P:$P,"&gt;="&amp;G657,Support_Tickets!$P:$P,"&lt;="&amp;G657+90,Support_Tickets!$K:$K,"No")&gt;0))</f>
        <v>0</v>
      </c>
    </row>
    <row r="658" spans="1:15">
      <c r="A658" t="s">
        <v>10259</v>
      </c>
      <c r="B658" t="s">
        <v>22281</v>
      </c>
      <c r="C658" t="s">
        <v>21581</v>
      </c>
      <c r="D658" t="s">
        <v>21578</v>
      </c>
      <c r="E658" t="s">
        <v>20740</v>
      </c>
      <c r="F658" t="s">
        <v>14512</v>
      </c>
      <c r="G658" t="s">
        <v>2840</v>
      </c>
      <c r="H658" t="s">
        <v>21621</v>
      </c>
      <c r="I658">
        <v>7945.4</v>
      </c>
      <c r="J658">
        <v>9</v>
      </c>
      <c r="K658" t="s">
        <v>52</v>
      </c>
      <c r="L658" t="s">
        <v>21567</v>
      </c>
      <c r="M658">
        <v>12</v>
      </c>
      <c r="N658">
        <v>0</v>
      </c>
      <c r="O658">
        <f>IF(COUNTIF($A$2:A658,A658)&gt;1,"",--(COUNTIFS(Support_Tickets!$B:$B,A658,Support_Tickets!$P:$P,"&gt;="&amp;G658,Support_Tickets!$P:$P,"&lt;="&amp;G658+90,Support_Tickets!$K:$K,"No")&gt;0))</f>
        <v>0</v>
      </c>
    </row>
    <row r="659" spans="1:15">
      <c r="A659" t="s">
        <v>7114</v>
      </c>
      <c r="B659" t="s">
        <v>22282</v>
      </c>
      <c r="C659" t="s">
        <v>21597</v>
      </c>
      <c r="D659" t="s">
        <v>21584</v>
      </c>
      <c r="E659" t="s">
        <v>20736</v>
      </c>
      <c r="F659" t="s">
        <v>14512</v>
      </c>
      <c r="G659" t="s">
        <v>920</v>
      </c>
      <c r="H659" t="s">
        <v>21588</v>
      </c>
      <c r="I659">
        <v>2974.19</v>
      </c>
      <c r="J659">
        <v>19</v>
      </c>
      <c r="K659" t="s">
        <v>100</v>
      </c>
      <c r="L659" t="s">
        <v>21590</v>
      </c>
      <c r="M659">
        <v>24</v>
      </c>
      <c r="N659">
        <v>1</v>
      </c>
      <c r="O659">
        <f>IF(COUNTIF($A$2:A659,A659)&gt;1,"",--(COUNTIFS(Support_Tickets!$B:$B,A659,Support_Tickets!$P:$P,"&gt;="&amp;G659,Support_Tickets!$P:$P,"&lt;="&amp;G659+90,Support_Tickets!$K:$K,"No")&gt;0))</f>
        <v>0</v>
      </c>
    </row>
    <row r="660" spans="1:15">
      <c r="A660" t="s">
        <v>6186</v>
      </c>
      <c r="B660" t="s">
        <v>22283</v>
      </c>
      <c r="C660" t="s">
        <v>21577</v>
      </c>
      <c r="D660" t="s">
        <v>21578</v>
      </c>
      <c r="E660" t="s">
        <v>20740</v>
      </c>
      <c r="F660" t="s">
        <v>14507</v>
      </c>
      <c r="G660" t="s">
        <v>5734</v>
      </c>
      <c r="H660" t="s">
        <v>21621</v>
      </c>
      <c r="I660">
        <v>15181.57</v>
      </c>
      <c r="K660" t="s">
        <v>52</v>
      </c>
      <c r="L660" t="s">
        <v>21612</v>
      </c>
      <c r="M660">
        <v>24</v>
      </c>
      <c r="N660">
        <v>0</v>
      </c>
      <c r="O660">
        <f>IF(COUNTIF($A$2:A660,A660)&gt;1,"",--(COUNTIFS(Support_Tickets!$B:$B,A660,Support_Tickets!$P:$P,"&gt;="&amp;G660,Support_Tickets!$P:$P,"&lt;="&amp;G660+90,Support_Tickets!$K:$K,"No")&gt;0))</f>
        <v>0</v>
      </c>
    </row>
    <row r="661" spans="1:15">
      <c r="A661" t="s">
        <v>1632</v>
      </c>
      <c r="B661" t="s">
        <v>22284</v>
      </c>
      <c r="C661" t="s">
        <v>21587</v>
      </c>
      <c r="D661" t="s">
        <v>21578</v>
      </c>
      <c r="E661" t="s">
        <v>20740</v>
      </c>
      <c r="F661" t="s">
        <v>14524</v>
      </c>
      <c r="G661" t="s">
        <v>3050</v>
      </c>
      <c r="H661" t="s">
        <v>21621</v>
      </c>
      <c r="I661">
        <v>7898.67</v>
      </c>
      <c r="J661">
        <v>11</v>
      </c>
      <c r="K661" t="s">
        <v>52</v>
      </c>
      <c r="L661" t="s">
        <v>21660</v>
      </c>
      <c r="M661">
        <v>24</v>
      </c>
      <c r="N661">
        <v>0</v>
      </c>
      <c r="O661">
        <f>IF(COUNTIF($A$2:A661,A661)&gt;1,"",--(COUNTIFS(Support_Tickets!$B:$B,A661,Support_Tickets!$P:$P,"&gt;="&amp;G661,Support_Tickets!$P:$P,"&lt;="&amp;G661+90,Support_Tickets!$K:$K,"No")&gt;0))</f>
        <v>1</v>
      </c>
    </row>
    <row r="662" spans="1:15">
      <c r="A662" t="s">
        <v>15206</v>
      </c>
      <c r="B662" t="s">
        <v>22285</v>
      </c>
      <c r="C662" t="s">
        <v>21587</v>
      </c>
      <c r="D662" t="s">
        <v>21578</v>
      </c>
      <c r="E662" t="s">
        <v>20736</v>
      </c>
      <c r="F662" t="s">
        <v>14516</v>
      </c>
      <c r="G662" t="s">
        <v>353</v>
      </c>
      <c r="H662" t="s">
        <v>21588</v>
      </c>
      <c r="I662">
        <v>2837.13</v>
      </c>
      <c r="J662">
        <v>17</v>
      </c>
      <c r="K662" t="s">
        <v>73</v>
      </c>
      <c r="L662" t="s">
        <v>21572</v>
      </c>
      <c r="M662">
        <v>24</v>
      </c>
      <c r="N662">
        <v>1</v>
      </c>
      <c r="O662">
        <f>IF(COUNTIF($A$2:A662,A662)&gt;1,"",--(COUNTIFS(Support_Tickets!$B:$B,A662,Support_Tickets!$P:$P,"&gt;="&amp;G662,Support_Tickets!$P:$P,"&lt;="&amp;G662+90,Support_Tickets!$K:$K,"No")&gt;0))</f>
        <v>0</v>
      </c>
    </row>
    <row r="663" spans="1:15">
      <c r="A663" t="s">
        <v>8784</v>
      </c>
      <c r="B663" t="s">
        <v>22286</v>
      </c>
      <c r="C663" t="s">
        <v>21607</v>
      </c>
      <c r="D663" t="s">
        <v>21570</v>
      </c>
      <c r="E663" t="s">
        <v>20736</v>
      </c>
      <c r="F663" t="s">
        <v>14516</v>
      </c>
      <c r="G663" t="s">
        <v>7010</v>
      </c>
      <c r="H663" t="s">
        <v>21571</v>
      </c>
      <c r="I663">
        <v>1067.58</v>
      </c>
      <c r="J663">
        <v>91</v>
      </c>
      <c r="K663" t="s">
        <v>73</v>
      </c>
      <c r="L663" t="s">
        <v>21585</v>
      </c>
      <c r="M663">
        <v>12</v>
      </c>
      <c r="N663">
        <v>0</v>
      </c>
      <c r="O663">
        <f>IF(COUNTIF($A$2:A663,A663)&gt;1,"",--(COUNTIFS(Support_Tickets!$B:$B,A663,Support_Tickets!$P:$P,"&gt;="&amp;G663,Support_Tickets!$P:$P,"&lt;="&amp;G663+90,Support_Tickets!$K:$K,"No")&gt;0))</f>
        <v>0</v>
      </c>
    </row>
    <row r="664" spans="1:15">
      <c r="A664" t="s">
        <v>3624</v>
      </c>
      <c r="B664" t="s">
        <v>22287</v>
      </c>
      <c r="C664" t="s">
        <v>21574</v>
      </c>
      <c r="D664" t="s">
        <v>21565</v>
      </c>
      <c r="E664" t="s">
        <v>20768</v>
      </c>
      <c r="F664" t="s">
        <v>14507</v>
      </c>
      <c r="G664" t="s">
        <v>2594</v>
      </c>
      <c r="H664" t="s">
        <v>21571</v>
      </c>
      <c r="I664">
        <v>177.11</v>
      </c>
      <c r="J664">
        <v>44</v>
      </c>
      <c r="K664" t="s">
        <v>100</v>
      </c>
      <c r="L664" t="s">
        <v>21590</v>
      </c>
      <c r="M664">
        <v>24</v>
      </c>
      <c r="N664">
        <v>0</v>
      </c>
      <c r="O664">
        <f>IF(COUNTIF($A$2:A664,A664)&gt;1,"",--(COUNTIFS(Support_Tickets!$B:$B,A664,Support_Tickets!$P:$P,"&gt;="&amp;G664,Support_Tickets!$P:$P,"&lt;="&amp;G664+90,Support_Tickets!$K:$K,"No")&gt;0))</f>
        <v>0</v>
      </c>
    </row>
    <row r="665" spans="1:15">
      <c r="A665" t="s">
        <v>3635</v>
      </c>
      <c r="B665" t="s">
        <v>22288</v>
      </c>
      <c r="C665" t="s">
        <v>21607</v>
      </c>
      <c r="D665" t="s">
        <v>21578</v>
      </c>
      <c r="E665" t="s">
        <v>20740</v>
      </c>
      <c r="F665" t="s">
        <v>14512</v>
      </c>
      <c r="G665" t="s">
        <v>1654</v>
      </c>
      <c r="H665" t="s">
        <v>21571</v>
      </c>
      <c r="I665">
        <v>5929.22</v>
      </c>
      <c r="J665">
        <v>89</v>
      </c>
      <c r="K665" t="s">
        <v>73</v>
      </c>
      <c r="L665" t="s">
        <v>21595</v>
      </c>
      <c r="M665">
        <v>36</v>
      </c>
      <c r="N665">
        <v>0</v>
      </c>
      <c r="O665">
        <f>IF(COUNTIF($A$2:A665,A665)&gt;1,"",--(COUNTIFS(Support_Tickets!$B:$B,A665,Support_Tickets!$P:$P,"&gt;="&amp;G665,Support_Tickets!$P:$P,"&lt;="&amp;G665+90,Support_Tickets!$K:$K,"No")&gt;0))</f>
        <v>0</v>
      </c>
    </row>
    <row r="666" spans="1:15">
      <c r="A666" t="s">
        <v>4794</v>
      </c>
      <c r="B666" t="s">
        <v>22289</v>
      </c>
      <c r="C666" t="s">
        <v>21602</v>
      </c>
      <c r="D666" t="s">
        <v>21565</v>
      </c>
      <c r="E666" t="s">
        <v>20768</v>
      </c>
      <c r="F666" t="s">
        <v>14524</v>
      </c>
      <c r="G666" t="s">
        <v>282</v>
      </c>
      <c r="H666" t="s">
        <v>21571</v>
      </c>
      <c r="I666">
        <v>515.75</v>
      </c>
      <c r="K666" t="s">
        <v>100</v>
      </c>
      <c r="L666" t="s">
        <v>21612</v>
      </c>
      <c r="M666">
        <v>12</v>
      </c>
      <c r="N666">
        <v>0</v>
      </c>
      <c r="O666">
        <f>IF(COUNTIF($A$2:A666,A666)&gt;1,"",--(COUNTIFS(Support_Tickets!$B:$B,A666,Support_Tickets!$P:$P,"&gt;="&amp;G666,Support_Tickets!$P:$P,"&lt;="&amp;G666+90,Support_Tickets!$K:$K,"No")&gt;0))</f>
        <v>0</v>
      </c>
    </row>
    <row r="667" spans="1:15">
      <c r="A667" t="s">
        <v>6806</v>
      </c>
      <c r="B667" t="s">
        <v>22290</v>
      </c>
      <c r="C667" t="s">
        <v>21569</v>
      </c>
      <c r="D667" t="s">
        <v>21570</v>
      </c>
      <c r="E667" t="s">
        <v>20736</v>
      </c>
      <c r="F667" t="s">
        <v>14516</v>
      </c>
      <c r="G667" t="s">
        <v>2176</v>
      </c>
      <c r="H667" t="s">
        <v>21571</v>
      </c>
      <c r="I667">
        <v>1248.3599999999999</v>
      </c>
      <c r="J667">
        <v>67</v>
      </c>
      <c r="K667" t="s">
        <v>100</v>
      </c>
      <c r="L667" t="s">
        <v>21598</v>
      </c>
      <c r="M667">
        <v>24</v>
      </c>
      <c r="N667">
        <v>0</v>
      </c>
      <c r="O667">
        <f>IF(COUNTIF($A$2:A667,A667)&gt;1,"",--(COUNTIFS(Support_Tickets!$B:$B,A667,Support_Tickets!$P:$P,"&gt;="&amp;G667,Support_Tickets!$P:$P,"&lt;="&amp;G667+90,Support_Tickets!$K:$K,"No")&gt;0))</f>
        <v>0</v>
      </c>
    </row>
    <row r="668" spans="1:15">
      <c r="A668" t="s">
        <v>7514</v>
      </c>
      <c r="B668" t="s">
        <v>22291</v>
      </c>
      <c r="C668" t="s">
        <v>21587</v>
      </c>
      <c r="D668" t="s">
        <v>21565</v>
      </c>
      <c r="E668" t="s">
        <v>20768</v>
      </c>
      <c r="F668" t="s">
        <v>14507</v>
      </c>
      <c r="G668" t="s">
        <v>2982</v>
      </c>
      <c r="H668" t="s">
        <v>21621</v>
      </c>
      <c r="I668">
        <v>122.48</v>
      </c>
      <c r="J668">
        <v>96</v>
      </c>
      <c r="K668" t="s">
        <v>100</v>
      </c>
      <c r="L668" t="s">
        <v>21595</v>
      </c>
      <c r="M668">
        <v>24</v>
      </c>
      <c r="N668">
        <v>0</v>
      </c>
      <c r="O668">
        <f>IF(COUNTIF($A$2:A668,A668)&gt;1,"",--(COUNTIFS(Support_Tickets!$B:$B,A668,Support_Tickets!$P:$P,"&gt;="&amp;G668,Support_Tickets!$P:$P,"&lt;="&amp;G668+90,Support_Tickets!$K:$K,"No")&gt;0))</f>
        <v>0</v>
      </c>
    </row>
    <row r="669" spans="1:15">
      <c r="A669" t="s">
        <v>6906</v>
      </c>
      <c r="B669" t="s">
        <v>22292</v>
      </c>
      <c r="C669" t="s">
        <v>21587</v>
      </c>
      <c r="D669" t="s">
        <v>21570</v>
      </c>
      <c r="E669" t="s">
        <v>20736</v>
      </c>
      <c r="F669" t="s">
        <v>14507</v>
      </c>
      <c r="G669" t="s">
        <v>2559</v>
      </c>
      <c r="H669" t="s">
        <v>21571</v>
      </c>
      <c r="I669">
        <v>1527.41</v>
      </c>
      <c r="J669">
        <v>20</v>
      </c>
      <c r="K669" t="s">
        <v>73</v>
      </c>
      <c r="L669" t="s">
        <v>21582</v>
      </c>
      <c r="M669">
        <v>24</v>
      </c>
      <c r="N669">
        <v>0</v>
      </c>
      <c r="O669">
        <f>IF(COUNTIF($A$2:A669,A669)&gt;1,"",--(COUNTIFS(Support_Tickets!$B:$B,A669,Support_Tickets!$P:$P,"&gt;="&amp;G669,Support_Tickets!$P:$P,"&lt;="&amp;G669+90,Support_Tickets!$K:$K,"No")&gt;0))</f>
        <v>0</v>
      </c>
    </row>
    <row r="670" spans="1:15">
      <c r="A670" t="s">
        <v>5723</v>
      </c>
      <c r="B670" t="s">
        <v>22293</v>
      </c>
      <c r="C670" t="s">
        <v>21564</v>
      </c>
      <c r="D670" t="s">
        <v>21584</v>
      </c>
      <c r="E670" t="s">
        <v>20736</v>
      </c>
      <c r="F670" t="s">
        <v>14516</v>
      </c>
      <c r="G670" t="s">
        <v>5343</v>
      </c>
      <c r="H670" t="s">
        <v>21571</v>
      </c>
      <c r="I670">
        <v>3432.02</v>
      </c>
      <c r="J670">
        <v>71</v>
      </c>
      <c r="K670" t="s">
        <v>73</v>
      </c>
      <c r="L670" t="s">
        <v>21575</v>
      </c>
      <c r="M670">
        <v>24</v>
      </c>
      <c r="N670">
        <v>0</v>
      </c>
      <c r="O670">
        <f>IF(COUNTIF($A$2:A670,A670)&gt;1,"",--(COUNTIFS(Support_Tickets!$B:$B,A670,Support_Tickets!$P:$P,"&gt;="&amp;G670,Support_Tickets!$P:$P,"&lt;="&amp;G670+90,Support_Tickets!$K:$K,"No")&gt;0))</f>
        <v>1</v>
      </c>
    </row>
    <row r="671" spans="1:15">
      <c r="A671" t="s">
        <v>2272</v>
      </c>
      <c r="B671" t="s">
        <v>22294</v>
      </c>
      <c r="C671" t="s">
        <v>21600</v>
      </c>
      <c r="D671" t="s">
        <v>21578</v>
      </c>
      <c r="E671" t="s">
        <v>20736</v>
      </c>
      <c r="F671" t="s">
        <v>14512</v>
      </c>
      <c r="G671" t="s">
        <v>3326</v>
      </c>
      <c r="H671" t="s">
        <v>21588</v>
      </c>
      <c r="I671">
        <v>1423.14</v>
      </c>
      <c r="K671" t="s">
        <v>100</v>
      </c>
      <c r="L671" t="s">
        <v>21579</v>
      </c>
      <c r="M671">
        <v>12</v>
      </c>
      <c r="N671">
        <v>1</v>
      </c>
      <c r="O671">
        <f>IF(COUNTIF($A$2:A671,A671)&gt;1,"",--(COUNTIFS(Support_Tickets!$B:$B,A671,Support_Tickets!$P:$P,"&gt;="&amp;G671,Support_Tickets!$P:$P,"&lt;="&amp;G671+90,Support_Tickets!$K:$K,"No")&gt;0))</f>
        <v>0</v>
      </c>
    </row>
    <row r="672" spans="1:15">
      <c r="A672" t="s">
        <v>1193</v>
      </c>
      <c r="B672" t="s">
        <v>22295</v>
      </c>
      <c r="C672" t="s">
        <v>21564</v>
      </c>
      <c r="D672" t="s">
        <v>21570</v>
      </c>
      <c r="E672" t="s">
        <v>20736</v>
      </c>
      <c r="F672" t="s">
        <v>14524</v>
      </c>
      <c r="G672" t="s">
        <v>2915</v>
      </c>
      <c r="H672" t="s">
        <v>21571</v>
      </c>
      <c r="I672">
        <v>3711</v>
      </c>
      <c r="K672" t="s">
        <v>73</v>
      </c>
      <c r="L672" t="s">
        <v>21603</v>
      </c>
      <c r="M672">
        <v>24</v>
      </c>
      <c r="N672">
        <v>0</v>
      </c>
      <c r="O672">
        <f>IF(COUNTIF($A$2:A672,A672)&gt;1,"",--(COUNTIFS(Support_Tickets!$B:$B,A672,Support_Tickets!$P:$P,"&gt;="&amp;G672,Support_Tickets!$P:$P,"&lt;="&amp;G672+90,Support_Tickets!$K:$K,"No")&gt;0))</f>
        <v>0</v>
      </c>
    </row>
    <row r="673" spans="1:15">
      <c r="A673" t="s">
        <v>4215</v>
      </c>
      <c r="B673" t="s">
        <v>22296</v>
      </c>
      <c r="C673" t="s">
        <v>21597</v>
      </c>
      <c r="D673" t="s">
        <v>21570</v>
      </c>
      <c r="E673" t="s">
        <v>20768</v>
      </c>
      <c r="F673" t="s">
        <v>14524</v>
      </c>
      <c r="G673" t="s">
        <v>4901</v>
      </c>
      <c r="H673" t="s">
        <v>21571</v>
      </c>
      <c r="I673">
        <v>133.63</v>
      </c>
      <c r="J673">
        <v>11</v>
      </c>
      <c r="K673" t="s">
        <v>100</v>
      </c>
      <c r="L673" t="s">
        <v>21567</v>
      </c>
      <c r="M673">
        <v>24</v>
      </c>
      <c r="N673">
        <v>0</v>
      </c>
      <c r="O673">
        <f>IF(COUNTIF($A$2:A673,A673)&gt;1,"",--(COUNTIFS(Support_Tickets!$B:$B,A673,Support_Tickets!$P:$P,"&gt;="&amp;G673,Support_Tickets!$P:$P,"&lt;="&amp;G673+90,Support_Tickets!$K:$K,"No")&gt;0))</f>
        <v>0</v>
      </c>
    </row>
    <row r="674" spans="1:15">
      <c r="A674" t="s">
        <v>2994</v>
      </c>
      <c r="B674" t="s">
        <v>22297</v>
      </c>
      <c r="C674" t="s">
        <v>21607</v>
      </c>
      <c r="D674" t="s">
        <v>21584</v>
      </c>
      <c r="E674" t="s">
        <v>20768</v>
      </c>
      <c r="F674" t="s">
        <v>14507</v>
      </c>
      <c r="G674" t="s">
        <v>1355</v>
      </c>
      <c r="H674" t="s">
        <v>21571</v>
      </c>
      <c r="I674">
        <v>190.66</v>
      </c>
      <c r="K674" t="s">
        <v>100</v>
      </c>
      <c r="L674" t="s">
        <v>21582</v>
      </c>
      <c r="M674">
        <v>12</v>
      </c>
      <c r="N674">
        <v>0</v>
      </c>
      <c r="O674">
        <f>IF(COUNTIF($A$2:A674,A674)&gt;1,"",--(COUNTIFS(Support_Tickets!$B:$B,A674,Support_Tickets!$P:$P,"&gt;="&amp;G674,Support_Tickets!$P:$P,"&lt;="&amp;G674+90,Support_Tickets!$K:$K,"No")&gt;0))</f>
        <v>1</v>
      </c>
    </row>
    <row r="675" spans="1:15">
      <c r="A675" t="s">
        <v>6996</v>
      </c>
      <c r="B675" t="s">
        <v>22298</v>
      </c>
      <c r="C675" t="s">
        <v>21564</v>
      </c>
      <c r="D675" t="s">
        <v>21565</v>
      </c>
      <c r="E675" t="s">
        <v>20736</v>
      </c>
      <c r="F675" t="s">
        <v>14550</v>
      </c>
      <c r="G675" t="s">
        <v>4162</v>
      </c>
      <c r="H675" t="s">
        <v>21588</v>
      </c>
      <c r="I675">
        <v>3526.49</v>
      </c>
      <c r="K675" t="s">
        <v>100</v>
      </c>
      <c r="L675" t="s">
        <v>21585</v>
      </c>
      <c r="M675">
        <v>36</v>
      </c>
      <c r="N675">
        <v>1</v>
      </c>
      <c r="O675">
        <f>IF(COUNTIF($A$2:A675,A675)&gt;1,"",--(COUNTIFS(Support_Tickets!$B:$B,A675,Support_Tickets!$P:$P,"&gt;="&amp;G675,Support_Tickets!$P:$P,"&lt;="&amp;G675+90,Support_Tickets!$K:$K,"No")&gt;0))</f>
        <v>1</v>
      </c>
    </row>
    <row r="676" spans="1:15">
      <c r="A676" t="s">
        <v>1224</v>
      </c>
      <c r="B676" t="s">
        <v>22299</v>
      </c>
      <c r="C676" t="s">
        <v>21574</v>
      </c>
      <c r="D676" t="s">
        <v>21584</v>
      </c>
      <c r="E676" t="s">
        <v>20736</v>
      </c>
      <c r="F676" t="s">
        <v>14512</v>
      </c>
      <c r="G676" t="s">
        <v>134</v>
      </c>
      <c r="H676" t="s">
        <v>21621</v>
      </c>
      <c r="I676">
        <v>2405.1799999999998</v>
      </c>
      <c r="J676">
        <v>93</v>
      </c>
      <c r="K676" t="s">
        <v>100</v>
      </c>
      <c r="L676" t="s">
        <v>21575</v>
      </c>
      <c r="M676">
        <v>12</v>
      </c>
      <c r="N676">
        <v>0</v>
      </c>
      <c r="O676">
        <f>IF(COUNTIF($A$2:A676,A676)&gt;1,"",--(COUNTIFS(Support_Tickets!$B:$B,A676,Support_Tickets!$P:$P,"&gt;="&amp;G676,Support_Tickets!$P:$P,"&lt;="&amp;G676+90,Support_Tickets!$K:$K,"No")&gt;0))</f>
        <v>0</v>
      </c>
    </row>
    <row r="677" spans="1:15">
      <c r="A677" t="s">
        <v>2029</v>
      </c>
      <c r="B677" t="s">
        <v>22300</v>
      </c>
      <c r="C677" t="s">
        <v>21602</v>
      </c>
      <c r="D677" t="s">
        <v>21570</v>
      </c>
      <c r="E677" t="s">
        <v>20736</v>
      </c>
      <c r="F677" t="s">
        <v>14516</v>
      </c>
      <c r="G677" t="s">
        <v>3029</v>
      </c>
      <c r="H677" t="s">
        <v>21566</v>
      </c>
      <c r="I677">
        <v>2040.43</v>
      </c>
      <c r="J677">
        <v>26</v>
      </c>
      <c r="K677" t="s">
        <v>73</v>
      </c>
      <c r="L677" t="s">
        <v>21612</v>
      </c>
      <c r="M677">
        <v>36</v>
      </c>
      <c r="N677">
        <v>1</v>
      </c>
      <c r="O677">
        <f>IF(COUNTIF($A$2:A677,A677)&gt;1,"",--(COUNTIFS(Support_Tickets!$B:$B,A677,Support_Tickets!$P:$P,"&gt;="&amp;G677,Support_Tickets!$P:$P,"&lt;="&amp;G677+90,Support_Tickets!$K:$K,"No")&gt;0))</f>
        <v>0</v>
      </c>
    </row>
    <row r="678" spans="1:15">
      <c r="A678" t="s">
        <v>322</v>
      </c>
      <c r="B678" t="s">
        <v>22301</v>
      </c>
      <c r="C678" t="s">
        <v>21587</v>
      </c>
      <c r="D678" t="s">
        <v>21565</v>
      </c>
      <c r="E678" t="s">
        <v>20768</v>
      </c>
      <c r="F678" t="s">
        <v>14524</v>
      </c>
      <c r="G678" t="s">
        <v>1283</v>
      </c>
      <c r="H678" t="s">
        <v>21571</v>
      </c>
      <c r="I678">
        <v>707.27</v>
      </c>
      <c r="J678">
        <v>100</v>
      </c>
      <c r="K678" t="s">
        <v>100</v>
      </c>
      <c r="L678" t="s">
        <v>21632</v>
      </c>
      <c r="M678">
        <v>24</v>
      </c>
      <c r="N678">
        <v>0</v>
      </c>
      <c r="O678">
        <f>IF(COUNTIF($A$2:A678,A678)&gt;1,"",--(COUNTIFS(Support_Tickets!$B:$B,A678,Support_Tickets!$P:$P,"&gt;="&amp;G678,Support_Tickets!$P:$P,"&lt;="&amp;G678+90,Support_Tickets!$K:$K,"No")&gt;0))</f>
        <v>0</v>
      </c>
    </row>
    <row r="679" spans="1:15">
      <c r="A679" t="s">
        <v>2309</v>
      </c>
      <c r="B679" t="s">
        <v>22302</v>
      </c>
      <c r="C679" t="s">
        <v>21577</v>
      </c>
      <c r="D679" t="s">
        <v>21584</v>
      </c>
      <c r="E679" t="s">
        <v>20768</v>
      </c>
      <c r="F679" t="s">
        <v>14524</v>
      </c>
      <c r="G679" t="s">
        <v>251</v>
      </c>
      <c r="H679" t="s">
        <v>21571</v>
      </c>
      <c r="I679">
        <v>149.79</v>
      </c>
      <c r="J679">
        <v>90</v>
      </c>
      <c r="K679" t="s">
        <v>100</v>
      </c>
      <c r="L679" t="s">
        <v>21598</v>
      </c>
      <c r="M679">
        <v>24</v>
      </c>
      <c r="N679">
        <v>0</v>
      </c>
      <c r="O679">
        <f>IF(COUNTIF($A$2:A679,A679)&gt;1,"",--(COUNTIFS(Support_Tickets!$B:$B,A679,Support_Tickets!$P:$P,"&gt;="&amp;G679,Support_Tickets!$P:$P,"&lt;="&amp;G679+90,Support_Tickets!$K:$K,"No")&gt;0))</f>
        <v>0</v>
      </c>
    </row>
    <row r="680" spans="1:15">
      <c r="A680" t="s">
        <v>7773</v>
      </c>
      <c r="B680" t="s">
        <v>22303</v>
      </c>
      <c r="C680" t="s">
        <v>21587</v>
      </c>
      <c r="D680" t="s">
        <v>21584</v>
      </c>
      <c r="E680" t="s">
        <v>20736</v>
      </c>
      <c r="F680" t="s">
        <v>14524</v>
      </c>
      <c r="G680" t="s">
        <v>484</v>
      </c>
      <c r="H680" t="s">
        <v>21571</v>
      </c>
      <c r="I680">
        <v>3548.81</v>
      </c>
      <c r="J680">
        <v>51</v>
      </c>
      <c r="K680" t="s">
        <v>73</v>
      </c>
      <c r="L680" t="s">
        <v>21575</v>
      </c>
      <c r="M680">
        <v>24</v>
      </c>
      <c r="N680">
        <v>0</v>
      </c>
      <c r="O680">
        <f>IF(COUNTIF($A$2:A680,A680)&gt;1,"",--(COUNTIFS(Support_Tickets!$B:$B,A680,Support_Tickets!$P:$P,"&gt;="&amp;G680,Support_Tickets!$P:$P,"&lt;="&amp;G680+90,Support_Tickets!$K:$K,"No")&gt;0))</f>
        <v>0</v>
      </c>
    </row>
    <row r="681" spans="1:15">
      <c r="A681" t="s">
        <v>7507</v>
      </c>
      <c r="B681" t="s">
        <v>22304</v>
      </c>
      <c r="C681" t="s">
        <v>21597</v>
      </c>
      <c r="D681" t="s">
        <v>21592</v>
      </c>
      <c r="E681" t="s">
        <v>20736</v>
      </c>
      <c r="F681" t="s">
        <v>14507</v>
      </c>
      <c r="G681" t="s">
        <v>1784</v>
      </c>
      <c r="H681" t="s">
        <v>21571</v>
      </c>
      <c r="I681">
        <v>1641.05</v>
      </c>
      <c r="K681" t="s">
        <v>73</v>
      </c>
      <c r="L681" t="s">
        <v>21603</v>
      </c>
      <c r="M681">
        <v>36</v>
      </c>
      <c r="N681">
        <v>0</v>
      </c>
      <c r="O681">
        <f>IF(COUNTIF($A$2:A681,A681)&gt;1,"",--(COUNTIFS(Support_Tickets!$B:$B,A681,Support_Tickets!$P:$P,"&gt;="&amp;G681,Support_Tickets!$P:$P,"&lt;="&amp;G681+90,Support_Tickets!$K:$K,"No")&gt;0))</f>
        <v>0</v>
      </c>
    </row>
    <row r="682" spans="1:15">
      <c r="A682" t="s">
        <v>2060</v>
      </c>
      <c r="B682" t="s">
        <v>22305</v>
      </c>
      <c r="C682" t="s">
        <v>21569</v>
      </c>
      <c r="D682" t="s">
        <v>21584</v>
      </c>
      <c r="E682" t="s">
        <v>20768</v>
      </c>
      <c r="F682" t="s">
        <v>14524</v>
      </c>
      <c r="G682" t="s">
        <v>5740</v>
      </c>
      <c r="H682" t="s">
        <v>21588</v>
      </c>
      <c r="I682">
        <v>697.68</v>
      </c>
      <c r="J682">
        <v>28</v>
      </c>
      <c r="K682" t="s">
        <v>100</v>
      </c>
      <c r="L682" t="s">
        <v>21585</v>
      </c>
      <c r="M682">
        <v>24</v>
      </c>
      <c r="N682">
        <v>1</v>
      </c>
      <c r="O682">
        <f>IF(COUNTIF($A$2:A682,A682)&gt;1,"",--(COUNTIFS(Support_Tickets!$B:$B,A682,Support_Tickets!$P:$P,"&gt;="&amp;G682,Support_Tickets!$P:$P,"&lt;="&amp;G682+90,Support_Tickets!$K:$K,"No")&gt;0))</f>
        <v>0</v>
      </c>
    </row>
    <row r="683" spans="1:15">
      <c r="A683" t="s">
        <v>956</v>
      </c>
      <c r="B683" t="s">
        <v>22306</v>
      </c>
      <c r="C683" t="s">
        <v>21607</v>
      </c>
      <c r="D683" t="s">
        <v>21578</v>
      </c>
      <c r="E683" t="s">
        <v>20740</v>
      </c>
      <c r="F683" t="s">
        <v>14524</v>
      </c>
      <c r="G683" t="s">
        <v>4945</v>
      </c>
      <c r="H683" t="s">
        <v>21571</v>
      </c>
      <c r="I683">
        <v>17433.669999999998</v>
      </c>
      <c r="K683" t="s">
        <v>52</v>
      </c>
      <c r="L683" t="s">
        <v>21572</v>
      </c>
      <c r="M683">
        <v>24</v>
      </c>
      <c r="N683">
        <v>0</v>
      </c>
      <c r="O683">
        <f>IF(COUNTIF($A$2:A683,A683)&gt;1,"",--(COUNTIFS(Support_Tickets!$B:$B,A683,Support_Tickets!$P:$P,"&gt;="&amp;G683,Support_Tickets!$P:$P,"&lt;="&amp;G683+90,Support_Tickets!$K:$K,"No")&gt;0))</f>
        <v>0</v>
      </c>
    </row>
    <row r="684" spans="1:15">
      <c r="A684" t="s">
        <v>745</v>
      </c>
      <c r="B684" t="s">
        <v>22307</v>
      </c>
      <c r="C684" t="s">
        <v>21602</v>
      </c>
      <c r="D684" t="s">
        <v>21570</v>
      </c>
      <c r="E684" t="s">
        <v>20740</v>
      </c>
      <c r="F684" t="s">
        <v>14516</v>
      </c>
      <c r="G684" t="s">
        <v>4403</v>
      </c>
      <c r="H684" t="s">
        <v>21571</v>
      </c>
      <c r="I684">
        <v>7897.25</v>
      </c>
      <c r="J684">
        <v>4</v>
      </c>
      <c r="K684" t="s">
        <v>73</v>
      </c>
      <c r="L684" t="s">
        <v>21612</v>
      </c>
      <c r="M684">
        <v>36</v>
      </c>
      <c r="N684">
        <v>0</v>
      </c>
      <c r="O684">
        <f>IF(COUNTIF($A$2:A684,A684)&gt;1,"",--(COUNTIFS(Support_Tickets!$B:$B,A684,Support_Tickets!$P:$P,"&gt;="&amp;G684,Support_Tickets!$P:$P,"&lt;="&amp;G684+90,Support_Tickets!$K:$K,"No")&gt;0))</f>
        <v>0</v>
      </c>
    </row>
    <row r="685" spans="1:15">
      <c r="A685" t="s">
        <v>1051</v>
      </c>
      <c r="B685" t="s">
        <v>22308</v>
      </c>
      <c r="C685" t="s">
        <v>21597</v>
      </c>
      <c r="D685" t="s">
        <v>21565</v>
      </c>
      <c r="E685" t="s">
        <v>20740</v>
      </c>
      <c r="F685" t="s">
        <v>14550</v>
      </c>
      <c r="G685" t="s">
        <v>2823</v>
      </c>
      <c r="H685" t="s">
        <v>21621</v>
      </c>
      <c r="I685">
        <v>9060.9</v>
      </c>
      <c r="J685">
        <v>55</v>
      </c>
      <c r="K685" t="s">
        <v>52</v>
      </c>
      <c r="L685" t="s">
        <v>21627</v>
      </c>
      <c r="M685">
        <v>12</v>
      </c>
      <c r="N685">
        <v>0</v>
      </c>
      <c r="O685">
        <f>IF(COUNTIF($A$2:A685,A685)&gt;1,"",--(COUNTIFS(Support_Tickets!$B:$B,A685,Support_Tickets!$P:$P,"&gt;="&amp;G685,Support_Tickets!$P:$P,"&lt;="&amp;G685+90,Support_Tickets!$K:$K,"No")&gt;0))</f>
        <v>0</v>
      </c>
    </row>
    <row r="686" spans="1:15">
      <c r="A686" t="s">
        <v>1147</v>
      </c>
      <c r="B686" t="s">
        <v>22309</v>
      </c>
      <c r="C686" t="s">
        <v>21600</v>
      </c>
      <c r="D686" t="s">
        <v>21592</v>
      </c>
      <c r="E686" t="s">
        <v>20740</v>
      </c>
      <c r="F686" t="s">
        <v>14507</v>
      </c>
      <c r="G686" t="s">
        <v>791</v>
      </c>
      <c r="H686" t="s">
        <v>21571</v>
      </c>
      <c r="I686">
        <v>7834.67</v>
      </c>
      <c r="J686">
        <v>10</v>
      </c>
      <c r="K686" t="s">
        <v>73</v>
      </c>
      <c r="L686" t="s">
        <v>21609</v>
      </c>
      <c r="M686">
        <v>36</v>
      </c>
      <c r="N686">
        <v>0</v>
      </c>
      <c r="O686">
        <f>IF(COUNTIF($A$2:A686,A686)&gt;1,"",--(COUNTIFS(Support_Tickets!$B:$B,A686,Support_Tickets!$P:$P,"&gt;="&amp;G686,Support_Tickets!$P:$P,"&lt;="&amp;G686+90,Support_Tickets!$K:$K,"No")&gt;0))</f>
        <v>1</v>
      </c>
    </row>
    <row r="687" spans="1:15">
      <c r="A687" t="s">
        <v>4539</v>
      </c>
      <c r="B687" t="s">
        <v>22310</v>
      </c>
      <c r="C687" t="s">
        <v>21577</v>
      </c>
      <c r="D687" t="s">
        <v>21584</v>
      </c>
      <c r="E687" t="s">
        <v>20736</v>
      </c>
      <c r="F687" t="s">
        <v>14524</v>
      </c>
      <c r="G687" t="s">
        <v>1964</v>
      </c>
      <c r="H687" t="s">
        <v>21571</v>
      </c>
      <c r="I687">
        <v>3882.77</v>
      </c>
      <c r="J687">
        <v>38</v>
      </c>
      <c r="K687" t="s">
        <v>100</v>
      </c>
      <c r="L687" t="s">
        <v>21609</v>
      </c>
      <c r="M687">
        <v>24</v>
      </c>
      <c r="N687">
        <v>0</v>
      </c>
      <c r="O687">
        <f>IF(COUNTIF($A$2:A687,A687)&gt;1,"",--(COUNTIFS(Support_Tickets!$B:$B,A687,Support_Tickets!$P:$P,"&gt;="&amp;G687,Support_Tickets!$P:$P,"&lt;="&amp;G687+90,Support_Tickets!$K:$K,"No")&gt;0))</f>
        <v>0</v>
      </c>
    </row>
    <row r="688" spans="1:15">
      <c r="A688" t="s">
        <v>1179</v>
      </c>
      <c r="B688" t="s">
        <v>22311</v>
      </c>
      <c r="C688" t="s">
        <v>21564</v>
      </c>
      <c r="D688" t="s">
        <v>21578</v>
      </c>
      <c r="E688" t="s">
        <v>20736</v>
      </c>
      <c r="F688" t="s">
        <v>14507</v>
      </c>
      <c r="G688" t="s">
        <v>752</v>
      </c>
      <c r="H688" t="s">
        <v>21571</v>
      </c>
      <c r="I688">
        <v>831.78</v>
      </c>
      <c r="J688">
        <v>100</v>
      </c>
      <c r="K688" t="s">
        <v>73</v>
      </c>
      <c r="L688" t="s">
        <v>21585</v>
      </c>
      <c r="M688">
        <v>36</v>
      </c>
      <c r="N688">
        <v>0</v>
      </c>
      <c r="O688">
        <f>IF(COUNTIF($A$2:A688,A688)&gt;1,"",--(COUNTIFS(Support_Tickets!$B:$B,A688,Support_Tickets!$P:$P,"&gt;="&amp;G688,Support_Tickets!$P:$P,"&lt;="&amp;G688+90,Support_Tickets!$K:$K,"No")&gt;0))</f>
        <v>0</v>
      </c>
    </row>
    <row r="689" spans="1:15">
      <c r="A689" t="s">
        <v>1026</v>
      </c>
      <c r="B689" t="s">
        <v>22312</v>
      </c>
      <c r="C689" t="s">
        <v>21597</v>
      </c>
      <c r="D689" t="s">
        <v>21584</v>
      </c>
      <c r="E689" t="s">
        <v>20736</v>
      </c>
      <c r="F689" t="s">
        <v>14507</v>
      </c>
      <c r="G689" t="s">
        <v>614</v>
      </c>
      <c r="H689" t="s">
        <v>21621</v>
      </c>
      <c r="I689">
        <v>3177.08</v>
      </c>
      <c r="J689">
        <v>94</v>
      </c>
      <c r="K689" t="s">
        <v>73</v>
      </c>
      <c r="L689" t="s">
        <v>21612</v>
      </c>
      <c r="M689">
        <v>24</v>
      </c>
      <c r="N689">
        <v>0</v>
      </c>
      <c r="O689">
        <f>IF(COUNTIF($A$2:A689,A689)&gt;1,"",--(COUNTIFS(Support_Tickets!$B:$B,A689,Support_Tickets!$P:$P,"&gt;="&amp;G689,Support_Tickets!$P:$P,"&lt;="&amp;G689+90,Support_Tickets!$K:$K,"No")&gt;0))</f>
        <v>1</v>
      </c>
    </row>
    <row r="690" spans="1:15">
      <c r="A690" t="s">
        <v>1543</v>
      </c>
      <c r="B690" t="s">
        <v>22313</v>
      </c>
      <c r="C690" t="s">
        <v>21587</v>
      </c>
      <c r="D690" t="s">
        <v>21592</v>
      </c>
      <c r="E690" t="s">
        <v>20736</v>
      </c>
      <c r="F690" t="s">
        <v>14524</v>
      </c>
      <c r="G690" t="s">
        <v>2587</v>
      </c>
      <c r="H690" t="s">
        <v>21571</v>
      </c>
      <c r="I690">
        <v>2466.21</v>
      </c>
      <c r="J690">
        <v>0</v>
      </c>
      <c r="K690" t="s">
        <v>73</v>
      </c>
      <c r="L690" t="s">
        <v>21575</v>
      </c>
      <c r="M690">
        <v>36</v>
      </c>
      <c r="N690">
        <v>0</v>
      </c>
      <c r="O690">
        <f>IF(COUNTIF($A$2:A690,A690)&gt;1,"",--(COUNTIFS(Support_Tickets!$B:$B,A690,Support_Tickets!$P:$P,"&gt;="&amp;G690,Support_Tickets!$P:$P,"&lt;="&amp;G690+90,Support_Tickets!$K:$K,"No")&gt;0))</f>
        <v>0</v>
      </c>
    </row>
    <row r="691" spans="1:15">
      <c r="A691" t="s">
        <v>5006</v>
      </c>
      <c r="B691" t="s">
        <v>22314</v>
      </c>
      <c r="C691" t="s">
        <v>21581</v>
      </c>
      <c r="D691" t="s">
        <v>21565</v>
      </c>
      <c r="E691" t="s">
        <v>20768</v>
      </c>
      <c r="F691" t="s">
        <v>14512</v>
      </c>
      <c r="G691" t="s">
        <v>2151</v>
      </c>
      <c r="H691" t="s">
        <v>21571</v>
      </c>
      <c r="I691">
        <v>482.26</v>
      </c>
      <c r="J691">
        <v>21</v>
      </c>
      <c r="K691" t="s">
        <v>100</v>
      </c>
      <c r="L691" t="s">
        <v>21567</v>
      </c>
      <c r="M691">
        <v>12</v>
      </c>
      <c r="N691">
        <v>0</v>
      </c>
      <c r="O691">
        <f>IF(COUNTIF($A$2:A691,A691)&gt;1,"",--(COUNTIFS(Support_Tickets!$B:$B,A691,Support_Tickets!$P:$P,"&gt;="&amp;G691,Support_Tickets!$P:$P,"&lt;="&amp;G691+90,Support_Tickets!$K:$K,"No")&gt;0))</f>
        <v>0</v>
      </c>
    </row>
    <row r="692" spans="1:15">
      <c r="A692" t="s">
        <v>6408</v>
      </c>
      <c r="B692" t="s">
        <v>22315</v>
      </c>
      <c r="C692" t="s">
        <v>21597</v>
      </c>
      <c r="D692" t="s">
        <v>21565</v>
      </c>
      <c r="E692" t="s">
        <v>20768</v>
      </c>
      <c r="F692" t="s">
        <v>14507</v>
      </c>
      <c r="G692" t="s">
        <v>4754</v>
      </c>
      <c r="H692" t="s">
        <v>21571</v>
      </c>
      <c r="I692">
        <v>314.88</v>
      </c>
      <c r="J692">
        <v>15</v>
      </c>
      <c r="K692" t="s">
        <v>100</v>
      </c>
      <c r="L692" t="s">
        <v>21609</v>
      </c>
      <c r="M692">
        <v>24</v>
      </c>
      <c r="N692">
        <v>0</v>
      </c>
      <c r="O692">
        <f>IF(COUNTIF($A$2:A692,A692)&gt;1,"",--(COUNTIFS(Support_Tickets!$B:$B,A692,Support_Tickets!$P:$P,"&gt;="&amp;G692,Support_Tickets!$P:$P,"&lt;="&amp;G692+90,Support_Tickets!$K:$K,"No")&gt;0))</f>
        <v>0</v>
      </c>
    </row>
    <row r="693" spans="1:15">
      <c r="A693" t="s">
        <v>4056</v>
      </c>
      <c r="B693" t="s">
        <v>22316</v>
      </c>
      <c r="C693" t="s">
        <v>21607</v>
      </c>
      <c r="D693" t="s">
        <v>21578</v>
      </c>
      <c r="E693" t="s">
        <v>20736</v>
      </c>
      <c r="F693" t="s">
        <v>14550</v>
      </c>
      <c r="G693" t="s">
        <v>1336</v>
      </c>
      <c r="H693" t="s">
        <v>21571</v>
      </c>
      <c r="I693">
        <v>1362.6</v>
      </c>
      <c r="J693">
        <v>54</v>
      </c>
      <c r="K693" t="s">
        <v>73</v>
      </c>
      <c r="L693" t="s">
        <v>21593</v>
      </c>
      <c r="M693">
        <v>24</v>
      </c>
      <c r="N693">
        <v>0</v>
      </c>
      <c r="O693">
        <f>IF(COUNTIF($A$2:A693,A693)&gt;1,"",--(COUNTIFS(Support_Tickets!$B:$B,A693,Support_Tickets!$P:$P,"&gt;="&amp;G693,Support_Tickets!$P:$P,"&lt;="&amp;G693+90,Support_Tickets!$K:$K,"No")&gt;0))</f>
        <v>0</v>
      </c>
    </row>
    <row r="694" spans="1:15">
      <c r="A694" t="s">
        <v>11411</v>
      </c>
      <c r="B694" t="s">
        <v>22317</v>
      </c>
      <c r="C694" t="s">
        <v>21600</v>
      </c>
      <c r="D694" t="s">
        <v>21592</v>
      </c>
      <c r="E694" t="s">
        <v>20768</v>
      </c>
      <c r="F694" t="s">
        <v>14550</v>
      </c>
      <c r="G694" t="s">
        <v>1098</v>
      </c>
      <c r="H694" t="s">
        <v>21566</v>
      </c>
      <c r="I694">
        <v>796.75</v>
      </c>
      <c r="K694" t="s">
        <v>100</v>
      </c>
      <c r="L694" t="s">
        <v>21609</v>
      </c>
      <c r="M694">
        <v>12</v>
      </c>
      <c r="N694">
        <v>1</v>
      </c>
      <c r="O694">
        <f>IF(COUNTIF($A$2:A694,A694)&gt;1,"",--(COUNTIFS(Support_Tickets!$B:$B,A694,Support_Tickets!$P:$P,"&gt;="&amp;G694,Support_Tickets!$P:$P,"&lt;="&amp;G694+90,Support_Tickets!$K:$K,"No")&gt;0))</f>
        <v>0</v>
      </c>
    </row>
    <row r="695" spans="1:15">
      <c r="A695" t="s">
        <v>5159</v>
      </c>
      <c r="B695" t="s">
        <v>22318</v>
      </c>
      <c r="C695" t="s">
        <v>21597</v>
      </c>
      <c r="D695" t="s">
        <v>21570</v>
      </c>
      <c r="E695" t="s">
        <v>20768</v>
      </c>
      <c r="F695" t="s">
        <v>14524</v>
      </c>
      <c r="G695" t="s">
        <v>305</v>
      </c>
      <c r="H695" t="s">
        <v>21588</v>
      </c>
      <c r="I695">
        <v>122.84</v>
      </c>
      <c r="J695">
        <v>37</v>
      </c>
      <c r="K695" t="s">
        <v>100</v>
      </c>
      <c r="L695" t="s">
        <v>21603</v>
      </c>
      <c r="M695">
        <v>24</v>
      </c>
      <c r="N695">
        <v>1</v>
      </c>
      <c r="O695">
        <f>IF(COUNTIF($A$2:A695,A695)&gt;1,"",--(COUNTIFS(Support_Tickets!$B:$B,A695,Support_Tickets!$P:$P,"&gt;="&amp;G695,Support_Tickets!$P:$P,"&lt;="&amp;G695+90,Support_Tickets!$K:$K,"No")&gt;0))</f>
        <v>0</v>
      </c>
    </row>
    <row r="696" spans="1:15">
      <c r="A696" t="s">
        <v>3527</v>
      </c>
      <c r="B696" t="s">
        <v>22319</v>
      </c>
      <c r="C696" t="s">
        <v>21581</v>
      </c>
      <c r="D696" t="s">
        <v>21584</v>
      </c>
      <c r="E696" t="s">
        <v>20768</v>
      </c>
      <c r="F696" t="s">
        <v>14516</v>
      </c>
      <c r="G696" t="s">
        <v>904</v>
      </c>
      <c r="H696" t="s">
        <v>21621</v>
      </c>
      <c r="I696">
        <v>739.82</v>
      </c>
      <c r="J696">
        <v>52</v>
      </c>
      <c r="K696" t="s">
        <v>100</v>
      </c>
      <c r="L696" t="s">
        <v>21595</v>
      </c>
      <c r="M696">
        <v>24</v>
      </c>
      <c r="N696">
        <v>0</v>
      </c>
      <c r="O696">
        <f>IF(COUNTIF($A$2:A696,A696)&gt;1,"",--(COUNTIFS(Support_Tickets!$B:$B,A696,Support_Tickets!$P:$P,"&gt;="&amp;G696,Support_Tickets!$P:$P,"&lt;="&amp;G696+90,Support_Tickets!$K:$K,"No")&gt;0))</f>
        <v>0</v>
      </c>
    </row>
    <row r="697" spans="1:15">
      <c r="A697" t="s">
        <v>5231</v>
      </c>
      <c r="B697" t="s">
        <v>22320</v>
      </c>
      <c r="C697" t="s">
        <v>21607</v>
      </c>
      <c r="D697" t="s">
        <v>21592</v>
      </c>
      <c r="E697" t="s">
        <v>20736</v>
      </c>
      <c r="F697" t="s">
        <v>14507</v>
      </c>
      <c r="G697" t="s">
        <v>379</v>
      </c>
      <c r="H697" t="s">
        <v>21571</v>
      </c>
      <c r="I697">
        <v>3688.55</v>
      </c>
      <c r="K697" t="s">
        <v>73</v>
      </c>
      <c r="L697" t="s">
        <v>21609</v>
      </c>
      <c r="M697">
        <v>12</v>
      </c>
      <c r="N697">
        <v>0</v>
      </c>
      <c r="O697">
        <f>IF(COUNTIF($A$2:A697,A697)&gt;1,"",--(COUNTIFS(Support_Tickets!$B:$B,A697,Support_Tickets!$P:$P,"&gt;="&amp;G697,Support_Tickets!$P:$P,"&lt;="&amp;G697+90,Support_Tickets!$K:$K,"No")&gt;0))</f>
        <v>0</v>
      </c>
    </row>
    <row r="698" spans="1:15">
      <c r="A698" t="s">
        <v>2822</v>
      </c>
      <c r="B698" t="s">
        <v>22321</v>
      </c>
      <c r="C698" t="s">
        <v>21564</v>
      </c>
      <c r="D698" t="s">
        <v>21592</v>
      </c>
      <c r="E698" t="s">
        <v>20768</v>
      </c>
      <c r="F698" t="s">
        <v>14550</v>
      </c>
      <c r="G698" t="s">
        <v>1385</v>
      </c>
      <c r="H698" t="s">
        <v>21571</v>
      </c>
      <c r="I698">
        <v>219.29</v>
      </c>
      <c r="J698">
        <v>73</v>
      </c>
      <c r="K698" t="s">
        <v>100</v>
      </c>
      <c r="L698" t="s">
        <v>21593</v>
      </c>
      <c r="M698">
        <v>24</v>
      </c>
      <c r="N698">
        <v>0</v>
      </c>
      <c r="O698">
        <f>IF(COUNTIF($A$2:A698,A698)&gt;1,"",--(COUNTIFS(Support_Tickets!$B:$B,A698,Support_Tickets!$P:$P,"&gt;="&amp;G698,Support_Tickets!$P:$P,"&lt;="&amp;G698+90,Support_Tickets!$K:$K,"No")&gt;0))</f>
        <v>0</v>
      </c>
    </row>
    <row r="699" spans="1:15">
      <c r="A699" t="s">
        <v>2966</v>
      </c>
      <c r="B699" t="s">
        <v>22322</v>
      </c>
      <c r="C699" t="s">
        <v>21600</v>
      </c>
      <c r="D699" t="s">
        <v>21565</v>
      </c>
      <c r="E699" t="s">
        <v>20768</v>
      </c>
      <c r="F699" t="s">
        <v>14550</v>
      </c>
      <c r="G699" t="s">
        <v>3903</v>
      </c>
      <c r="H699" t="s">
        <v>21588</v>
      </c>
      <c r="I699">
        <v>784.15</v>
      </c>
      <c r="J699">
        <v>22</v>
      </c>
      <c r="K699" t="s">
        <v>100</v>
      </c>
      <c r="L699" t="s">
        <v>21582</v>
      </c>
      <c r="M699">
        <v>12</v>
      </c>
      <c r="N699">
        <v>1</v>
      </c>
      <c r="O699">
        <f>IF(COUNTIF($A$2:A699,A699)&gt;1,"",--(COUNTIFS(Support_Tickets!$B:$B,A699,Support_Tickets!$P:$P,"&gt;="&amp;G699,Support_Tickets!$P:$P,"&lt;="&amp;G699+90,Support_Tickets!$K:$K,"No")&gt;0))</f>
        <v>0</v>
      </c>
    </row>
    <row r="700" spans="1:15">
      <c r="A700" t="s">
        <v>3782</v>
      </c>
      <c r="B700" t="s">
        <v>22323</v>
      </c>
      <c r="C700" t="s">
        <v>21581</v>
      </c>
      <c r="D700" t="s">
        <v>21584</v>
      </c>
      <c r="E700" t="s">
        <v>20736</v>
      </c>
      <c r="F700" t="s">
        <v>14550</v>
      </c>
      <c r="G700" t="s">
        <v>1264</v>
      </c>
      <c r="H700" t="s">
        <v>21566</v>
      </c>
      <c r="I700">
        <v>3497.7</v>
      </c>
      <c r="K700" t="s">
        <v>73</v>
      </c>
      <c r="L700" t="s">
        <v>21579</v>
      </c>
      <c r="M700">
        <v>12</v>
      </c>
      <c r="N700">
        <v>1</v>
      </c>
      <c r="O700">
        <f>IF(COUNTIF($A$2:A700,A700)&gt;1,"",--(COUNTIFS(Support_Tickets!$B:$B,A700,Support_Tickets!$P:$P,"&gt;="&amp;G700,Support_Tickets!$P:$P,"&lt;="&amp;G700+90,Support_Tickets!$K:$K,"No")&gt;0))</f>
        <v>0</v>
      </c>
    </row>
    <row r="701" spans="1:15">
      <c r="A701" t="s">
        <v>269</v>
      </c>
      <c r="B701" t="s">
        <v>22324</v>
      </c>
      <c r="C701" t="s">
        <v>21569</v>
      </c>
      <c r="D701" t="s">
        <v>21578</v>
      </c>
      <c r="E701" t="s">
        <v>20736</v>
      </c>
      <c r="F701" t="s">
        <v>14524</v>
      </c>
      <c r="G701" t="s">
        <v>787</v>
      </c>
      <c r="H701" t="s">
        <v>21571</v>
      </c>
      <c r="I701">
        <v>2777.92</v>
      </c>
      <c r="J701">
        <v>69</v>
      </c>
      <c r="K701" t="s">
        <v>73</v>
      </c>
      <c r="L701" t="s">
        <v>21572</v>
      </c>
      <c r="M701">
        <v>12</v>
      </c>
      <c r="N701">
        <v>0</v>
      </c>
      <c r="O701">
        <f>IF(COUNTIF($A$2:A701,A701)&gt;1,"",--(COUNTIFS(Support_Tickets!$B:$B,A701,Support_Tickets!$P:$P,"&gt;="&amp;G701,Support_Tickets!$P:$P,"&lt;="&amp;G701+90,Support_Tickets!$K:$K,"No")&gt;0))</f>
        <v>0</v>
      </c>
    </row>
    <row r="702" spans="1:15">
      <c r="A702" t="s">
        <v>109</v>
      </c>
      <c r="B702" t="s">
        <v>22325</v>
      </c>
      <c r="C702" t="s">
        <v>21564</v>
      </c>
      <c r="D702" t="s">
        <v>21578</v>
      </c>
      <c r="E702" t="s">
        <v>20736</v>
      </c>
      <c r="F702" t="s">
        <v>14507</v>
      </c>
      <c r="G702" t="s">
        <v>1758</v>
      </c>
      <c r="H702" t="s">
        <v>21621</v>
      </c>
      <c r="I702">
        <v>1750.15</v>
      </c>
      <c r="K702" t="s">
        <v>100</v>
      </c>
      <c r="L702" t="s">
        <v>21652</v>
      </c>
      <c r="M702">
        <v>36</v>
      </c>
      <c r="N702">
        <v>0</v>
      </c>
      <c r="O702">
        <f>IF(COUNTIF($A$2:A702,A702)&gt;1,"",--(COUNTIFS(Support_Tickets!$B:$B,A702,Support_Tickets!$P:$P,"&gt;="&amp;G702,Support_Tickets!$P:$P,"&lt;="&amp;G702+90,Support_Tickets!$K:$K,"No")&gt;0))</f>
        <v>0</v>
      </c>
    </row>
    <row r="703" spans="1:15">
      <c r="A703" t="s">
        <v>1437</v>
      </c>
      <c r="B703" t="s">
        <v>22326</v>
      </c>
      <c r="C703" t="s">
        <v>21581</v>
      </c>
      <c r="D703" t="s">
        <v>21584</v>
      </c>
      <c r="E703" t="s">
        <v>20768</v>
      </c>
      <c r="F703" t="s">
        <v>14524</v>
      </c>
      <c r="G703" t="s">
        <v>1890</v>
      </c>
      <c r="H703" t="s">
        <v>21566</v>
      </c>
      <c r="I703">
        <v>177.65</v>
      </c>
      <c r="K703" t="s">
        <v>100</v>
      </c>
      <c r="L703" t="s">
        <v>21590</v>
      </c>
      <c r="M703">
        <v>24</v>
      </c>
      <c r="N703">
        <v>1</v>
      </c>
      <c r="O703">
        <f>IF(COUNTIF($A$2:A703,A703)&gt;1,"",--(COUNTIFS(Support_Tickets!$B:$B,A703,Support_Tickets!$P:$P,"&gt;="&amp;G703,Support_Tickets!$P:$P,"&lt;="&amp;G703+90,Support_Tickets!$K:$K,"No")&gt;0))</f>
        <v>0</v>
      </c>
    </row>
    <row r="704" spans="1:15">
      <c r="A704" t="s">
        <v>2520</v>
      </c>
      <c r="B704" t="s">
        <v>22327</v>
      </c>
      <c r="C704" t="s">
        <v>21581</v>
      </c>
      <c r="D704" t="s">
        <v>21565</v>
      </c>
      <c r="E704" t="s">
        <v>20768</v>
      </c>
      <c r="F704" t="s">
        <v>14516</v>
      </c>
      <c r="G704" t="s">
        <v>593</v>
      </c>
      <c r="H704" t="s">
        <v>21566</v>
      </c>
      <c r="I704">
        <v>373.56</v>
      </c>
      <c r="J704">
        <v>62</v>
      </c>
      <c r="K704" t="s">
        <v>100</v>
      </c>
      <c r="L704" t="s">
        <v>21585</v>
      </c>
      <c r="M704">
        <v>24</v>
      </c>
      <c r="N704">
        <v>1</v>
      </c>
      <c r="O704">
        <f>IF(COUNTIF($A$2:A704,A704)&gt;1,"",--(COUNTIFS(Support_Tickets!$B:$B,A704,Support_Tickets!$P:$P,"&gt;="&amp;G704,Support_Tickets!$P:$P,"&lt;="&amp;G704+90,Support_Tickets!$K:$K,"No")&gt;0))</f>
        <v>0</v>
      </c>
    </row>
    <row r="705" spans="1:15">
      <c r="A705" t="s">
        <v>1431</v>
      </c>
      <c r="B705" t="s">
        <v>22328</v>
      </c>
      <c r="C705" t="s">
        <v>21581</v>
      </c>
      <c r="D705" t="s">
        <v>21584</v>
      </c>
      <c r="E705" t="s">
        <v>20740</v>
      </c>
      <c r="F705" t="s">
        <v>14516</v>
      </c>
      <c r="G705" t="s">
        <v>413</v>
      </c>
      <c r="H705" t="s">
        <v>21588</v>
      </c>
      <c r="I705">
        <v>10312.299999999999</v>
      </c>
      <c r="J705">
        <v>20</v>
      </c>
      <c r="K705" t="s">
        <v>52</v>
      </c>
      <c r="L705" t="s">
        <v>21660</v>
      </c>
      <c r="M705">
        <v>36</v>
      </c>
      <c r="N705">
        <v>1</v>
      </c>
      <c r="O705">
        <f>IF(COUNTIF($A$2:A705,A705)&gt;1,"",--(COUNTIFS(Support_Tickets!$B:$B,A705,Support_Tickets!$P:$P,"&gt;="&amp;G705,Support_Tickets!$P:$P,"&lt;="&amp;G705+90,Support_Tickets!$K:$K,"No")&gt;0))</f>
        <v>1</v>
      </c>
    </row>
    <row r="706" spans="1:15">
      <c r="A706" t="s">
        <v>3888</v>
      </c>
      <c r="B706" t="s">
        <v>22329</v>
      </c>
      <c r="C706" t="s">
        <v>21597</v>
      </c>
      <c r="D706" t="s">
        <v>21565</v>
      </c>
      <c r="E706" t="s">
        <v>20740</v>
      </c>
      <c r="F706" t="s">
        <v>14524</v>
      </c>
      <c r="G706" t="s">
        <v>842</v>
      </c>
      <c r="H706" t="s">
        <v>21571</v>
      </c>
      <c r="I706">
        <v>17928.82</v>
      </c>
      <c r="J706">
        <v>76</v>
      </c>
      <c r="K706" t="s">
        <v>52</v>
      </c>
      <c r="L706" t="s">
        <v>21582</v>
      </c>
      <c r="M706">
        <v>36</v>
      </c>
      <c r="N706">
        <v>0</v>
      </c>
      <c r="O706">
        <f>IF(COUNTIF($A$2:A706,A706)&gt;1,"",--(COUNTIFS(Support_Tickets!$B:$B,A706,Support_Tickets!$P:$P,"&gt;="&amp;G706,Support_Tickets!$P:$P,"&lt;="&amp;G706+90,Support_Tickets!$K:$K,"No")&gt;0))</f>
        <v>0</v>
      </c>
    </row>
    <row r="707" spans="1:15">
      <c r="A707" t="s">
        <v>1590</v>
      </c>
      <c r="B707" t="s">
        <v>22330</v>
      </c>
      <c r="C707" t="s">
        <v>21581</v>
      </c>
      <c r="D707" t="s">
        <v>21584</v>
      </c>
      <c r="E707" t="s">
        <v>20736</v>
      </c>
      <c r="F707" t="s">
        <v>14550</v>
      </c>
      <c r="G707" t="s">
        <v>3539</v>
      </c>
      <c r="H707" t="s">
        <v>21571</v>
      </c>
      <c r="I707">
        <v>3235.08</v>
      </c>
      <c r="J707">
        <v>27</v>
      </c>
      <c r="K707" t="s">
        <v>73</v>
      </c>
      <c r="L707" t="s">
        <v>21605</v>
      </c>
      <c r="M707">
        <v>12</v>
      </c>
      <c r="N707">
        <v>0</v>
      </c>
      <c r="O707">
        <f>IF(COUNTIF($A$2:A707,A707)&gt;1,"",--(COUNTIFS(Support_Tickets!$B:$B,A707,Support_Tickets!$P:$P,"&gt;="&amp;G707,Support_Tickets!$P:$P,"&lt;="&amp;G707+90,Support_Tickets!$K:$K,"No")&gt;0))</f>
        <v>0</v>
      </c>
    </row>
    <row r="708" spans="1:15">
      <c r="A708" t="s">
        <v>1121</v>
      </c>
      <c r="B708" t="s">
        <v>22331</v>
      </c>
      <c r="C708" t="s">
        <v>21574</v>
      </c>
      <c r="D708" t="s">
        <v>21565</v>
      </c>
      <c r="E708" t="s">
        <v>20768</v>
      </c>
      <c r="F708" t="s">
        <v>14512</v>
      </c>
      <c r="G708" t="s">
        <v>2592</v>
      </c>
      <c r="H708" t="s">
        <v>21571</v>
      </c>
      <c r="I708">
        <v>164.38</v>
      </c>
      <c r="J708">
        <v>90</v>
      </c>
      <c r="K708" t="s">
        <v>100</v>
      </c>
      <c r="L708" t="s">
        <v>21575</v>
      </c>
      <c r="M708">
        <v>36</v>
      </c>
      <c r="N708">
        <v>0</v>
      </c>
      <c r="O708">
        <f>IF(COUNTIF($A$2:A708,A708)&gt;1,"",--(COUNTIFS(Support_Tickets!$B:$B,A708,Support_Tickets!$P:$P,"&gt;="&amp;G708,Support_Tickets!$P:$P,"&lt;="&amp;G708+90,Support_Tickets!$K:$K,"No")&gt;0))</f>
        <v>0</v>
      </c>
    </row>
    <row r="709" spans="1:15">
      <c r="A709" t="s">
        <v>5049</v>
      </c>
      <c r="B709" t="s">
        <v>22332</v>
      </c>
      <c r="C709" t="s">
        <v>21600</v>
      </c>
      <c r="D709" t="s">
        <v>21570</v>
      </c>
      <c r="E709" t="s">
        <v>20736</v>
      </c>
      <c r="F709" t="s">
        <v>14516</v>
      </c>
      <c r="G709" t="s">
        <v>2673</v>
      </c>
      <c r="H709" t="s">
        <v>21571</v>
      </c>
      <c r="I709">
        <v>2998.58</v>
      </c>
      <c r="J709">
        <v>91</v>
      </c>
      <c r="K709" t="s">
        <v>100</v>
      </c>
      <c r="L709" t="s">
        <v>21632</v>
      </c>
      <c r="M709">
        <v>36</v>
      </c>
      <c r="N709">
        <v>0</v>
      </c>
      <c r="O709">
        <f>IF(COUNTIF($A$2:A709,A709)&gt;1,"",--(COUNTIFS(Support_Tickets!$B:$B,A709,Support_Tickets!$P:$P,"&gt;="&amp;G709,Support_Tickets!$P:$P,"&lt;="&amp;G709+90,Support_Tickets!$K:$K,"No")&gt;0))</f>
        <v>0</v>
      </c>
    </row>
    <row r="710" spans="1:15">
      <c r="A710" t="s">
        <v>545</v>
      </c>
      <c r="B710" t="s">
        <v>22333</v>
      </c>
      <c r="C710" t="s">
        <v>21597</v>
      </c>
      <c r="D710" t="s">
        <v>21592</v>
      </c>
      <c r="E710" t="s">
        <v>20736</v>
      </c>
      <c r="F710" t="s">
        <v>14512</v>
      </c>
      <c r="G710" t="s">
        <v>1793</v>
      </c>
      <c r="H710" t="s">
        <v>21588</v>
      </c>
      <c r="I710">
        <v>2187.11</v>
      </c>
      <c r="K710" t="s">
        <v>100</v>
      </c>
      <c r="L710" t="s">
        <v>21579</v>
      </c>
      <c r="M710">
        <v>36</v>
      </c>
      <c r="N710">
        <v>1</v>
      </c>
      <c r="O710">
        <f>IF(COUNTIF($A$2:A710,A710)&gt;1,"",--(COUNTIFS(Support_Tickets!$B:$B,A710,Support_Tickets!$P:$P,"&gt;="&amp;G710,Support_Tickets!$P:$P,"&lt;="&amp;G710+90,Support_Tickets!$K:$K,"No")&gt;0))</f>
        <v>0</v>
      </c>
    </row>
    <row r="711" spans="1:15">
      <c r="A711" t="s">
        <v>4926</v>
      </c>
      <c r="B711" t="s">
        <v>22334</v>
      </c>
      <c r="C711" t="s">
        <v>21600</v>
      </c>
      <c r="D711" t="s">
        <v>21578</v>
      </c>
      <c r="E711" t="s">
        <v>20740</v>
      </c>
      <c r="F711" t="s">
        <v>14512</v>
      </c>
      <c r="G711" t="s">
        <v>372</v>
      </c>
      <c r="H711" t="s">
        <v>21621</v>
      </c>
      <c r="I711">
        <v>15470.78</v>
      </c>
      <c r="J711">
        <v>57</v>
      </c>
      <c r="K711" t="s">
        <v>52</v>
      </c>
      <c r="L711" t="s">
        <v>21582</v>
      </c>
      <c r="M711">
        <v>24</v>
      </c>
      <c r="N711">
        <v>0</v>
      </c>
      <c r="O711">
        <f>IF(COUNTIF($A$2:A711,A711)&gt;1,"",--(COUNTIFS(Support_Tickets!$B:$B,A711,Support_Tickets!$P:$P,"&gt;="&amp;G711,Support_Tickets!$P:$P,"&lt;="&amp;G711+90,Support_Tickets!$K:$K,"No")&gt;0))</f>
        <v>0</v>
      </c>
    </row>
    <row r="712" spans="1:15">
      <c r="A712" t="s">
        <v>2603</v>
      </c>
      <c r="B712" t="s">
        <v>22335</v>
      </c>
      <c r="C712" t="s">
        <v>21577</v>
      </c>
      <c r="D712" t="s">
        <v>21570</v>
      </c>
      <c r="E712" t="s">
        <v>20768</v>
      </c>
      <c r="F712" t="s">
        <v>14550</v>
      </c>
      <c r="G712" t="s">
        <v>860</v>
      </c>
      <c r="H712" t="s">
        <v>21571</v>
      </c>
      <c r="I712">
        <v>666.33</v>
      </c>
      <c r="J712">
        <v>54</v>
      </c>
      <c r="K712" t="s">
        <v>100</v>
      </c>
      <c r="L712" t="s">
        <v>21603</v>
      </c>
      <c r="M712">
        <v>12</v>
      </c>
      <c r="N712">
        <v>0</v>
      </c>
      <c r="O712">
        <f>IF(COUNTIF($A$2:A712,A712)&gt;1,"",--(COUNTIFS(Support_Tickets!$B:$B,A712,Support_Tickets!$P:$P,"&gt;="&amp;G712,Support_Tickets!$P:$P,"&lt;="&amp;G712+90,Support_Tickets!$K:$K,"No")&gt;0))</f>
        <v>0</v>
      </c>
    </row>
    <row r="713" spans="1:15">
      <c r="A713" t="s">
        <v>50</v>
      </c>
      <c r="B713" t="s">
        <v>22314</v>
      </c>
      <c r="C713" t="s">
        <v>21602</v>
      </c>
      <c r="D713" t="s">
        <v>21592</v>
      </c>
      <c r="E713" t="s">
        <v>20768</v>
      </c>
      <c r="F713" t="s">
        <v>14512</v>
      </c>
      <c r="G713" t="s">
        <v>717</v>
      </c>
      <c r="H713" t="s">
        <v>21571</v>
      </c>
      <c r="I713">
        <v>581.79999999999995</v>
      </c>
      <c r="J713">
        <v>91</v>
      </c>
      <c r="K713" t="s">
        <v>100</v>
      </c>
      <c r="L713" t="s">
        <v>21579</v>
      </c>
      <c r="M713">
        <v>12</v>
      </c>
      <c r="N713">
        <v>0</v>
      </c>
      <c r="O713">
        <f>IF(COUNTIF($A$2:A713,A713)&gt;1,"",--(COUNTIFS(Support_Tickets!$B:$B,A713,Support_Tickets!$P:$P,"&gt;="&amp;G713,Support_Tickets!$P:$P,"&lt;="&amp;G713+90,Support_Tickets!$K:$K,"No")&gt;0))</f>
        <v>0</v>
      </c>
    </row>
    <row r="714" spans="1:15">
      <c r="A714" t="s">
        <v>8618</v>
      </c>
      <c r="B714" t="s">
        <v>22336</v>
      </c>
      <c r="C714" t="s">
        <v>21600</v>
      </c>
      <c r="D714" t="s">
        <v>21592</v>
      </c>
      <c r="E714" t="s">
        <v>20768</v>
      </c>
      <c r="F714" t="s">
        <v>14550</v>
      </c>
      <c r="G714" t="s">
        <v>4403</v>
      </c>
      <c r="H714" t="s">
        <v>21571</v>
      </c>
      <c r="I714">
        <v>294.63</v>
      </c>
      <c r="J714">
        <v>77</v>
      </c>
      <c r="K714" t="s">
        <v>100</v>
      </c>
      <c r="L714" t="s">
        <v>21609</v>
      </c>
      <c r="M714">
        <v>36</v>
      </c>
      <c r="N714">
        <v>0</v>
      </c>
      <c r="O714">
        <f>IF(COUNTIF($A$2:A714,A714)&gt;1,"",--(COUNTIFS(Support_Tickets!$B:$B,A714,Support_Tickets!$P:$P,"&gt;="&amp;G714,Support_Tickets!$P:$P,"&lt;="&amp;G714+90,Support_Tickets!$K:$K,"No")&gt;0))</f>
        <v>0</v>
      </c>
    </row>
    <row r="715" spans="1:15">
      <c r="A715" t="s">
        <v>1914</v>
      </c>
      <c r="B715" t="s">
        <v>22337</v>
      </c>
      <c r="C715" t="s">
        <v>21602</v>
      </c>
      <c r="D715" t="s">
        <v>21592</v>
      </c>
      <c r="E715" t="s">
        <v>20736</v>
      </c>
      <c r="F715" t="s">
        <v>14512</v>
      </c>
      <c r="G715" t="s">
        <v>22338</v>
      </c>
      <c r="H715" t="s">
        <v>21571</v>
      </c>
      <c r="I715">
        <v>949.73</v>
      </c>
      <c r="J715">
        <v>35</v>
      </c>
      <c r="K715" t="s">
        <v>73</v>
      </c>
      <c r="L715" t="s">
        <v>21575</v>
      </c>
      <c r="M715">
        <v>12</v>
      </c>
      <c r="N715">
        <v>0</v>
      </c>
      <c r="O715">
        <f>IF(COUNTIF($A$2:A715,A715)&gt;1,"",--(COUNTIFS(Support_Tickets!$B:$B,A715,Support_Tickets!$P:$P,"&gt;="&amp;G715,Support_Tickets!$P:$P,"&lt;="&amp;G715+90,Support_Tickets!$K:$K,"No")&gt;0))</f>
        <v>0</v>
      </c>
    </row>
    <row r="716" spans="1:15">
      <c r="A716" t="s">
        <v>3273</v>
      </c>
      <c r="B716" t="s">
        <v>22339</v>
      </c>
      <c r="C716" t="s">
        <v>21597</v>
      </c>
      <c r="D716" t="s">
        <v>21578</v>
      </c>
      <c r="E716" t="s">
        <v>20736</v>
      </c>
      <c r="F716" t="s">
        <v>14512</v>
      </c>
      <c r="G716" t="s">
        <v>18712</v>
      </c>
      <c r="H716" t="s">
        <v>21571</v>
      </c>
      <c r="I716">
        <v>3306.58</v>
      </c>
      <c r="J716">
        <v>73</v>
      </c>
      <c r="K716" t="s">
        <v>100</v>
      </c>
      <c r="L716" t="s">
        <v>21590</v>
      </c>
      <c r="M716">
        <v>12</v>
      </c>
      <c r="N716">
        <v>0</v>
      </c>
      <c r="O716">
        <f>IF(COUNTIF($A$2:A716,A716)&gt;1,"",--(COUNTIFS(Support_Tickets!$B:$B,A716,Support_Tickets!$P:$P,"&gt;="&amp;G716,Support_Tickets!$P:$P,"&lt;="&amp;G716+90,Support_Tickets!$K:$K,"No")&gt;0))</f>
        <v>0</v>
      </c>
    </row>
    <row r="717" spans="1:15">
      <c r="A717" t="s">
        <v>2346</v>
      </c>
      <c r="B717" t="s">
        <v>22340</v>
      </c>
      <c r="C717" t="s">
        <v>21600</v>
      </c>
      <c r="D717" t="s">
        <v>21565</v>
      </c>
      <c r="E717" t="s">
        <v>20740</v>
      </c>
      <c r="F717" t="s">
        <v>14550</v>
      </c>
      <c r="G717" t="s">
        <v>2612</v>
      </c>
      <c r="H717" t="s">
        <v>21571</v>
      </c>
      <c r="I717">
        <v>4227.8100000000004</v>
      </c>
      <c r="K717" t="s">
        <v>73</v>
      </c>
      <c r="L717" t="s">
        <v>21590</v>
      </c>
      <c r="M717">
        <v>24</v>
      </c>
      <c r="N717">
        <v>0</v>
      </c>
      <c r="O717">
        <f>IF(COUNTIF($A$2:A717,A717)&gt;1,"",--(COUNTIFS(Support_Tickets!$B:$B,A717,Support_Tickets!$P:$P,"&gt;="&amp;G717,Support_Tickets!$P:$P,"&lt;="&amp;G717+90,Support_Tickets!$K:$K,"No")&gt;0))</f>
        <v>0</v>
      </c>
    </row>
    <row r="718" spans="1:15">
      <c r="A718" t="s">
        <v>3849</v>
      </c>
      <c r="B718" t="s">
        <v>22341</v>
      </c>
      <c r="C718" t="s">
        <v>21602</v>
      </c>
      <c r="D718" t="s">
        <v>21578</v>
      </c>
      <c r="E718" t="s">
        <v>20740</v>
      </c>
      <c r="F718" t="s">
        <v>14524</v>
      </c>
      <c r="G718" t="s">
        <v>2054</v>
      </c>
      <c r="H718" t="s">
        <v>21571</v>
      </c>
      <c r="I718">
        <v>4659.0200000000004</v>
      </c>
      <c r="J718">
        <v>38</v>
      </c>
      <c r="K718" t="s">
        <v>73</v>
      </c>
      <c r="L718" t="s">
        <v>21598</v>
      </c>
      <c r="M718">
        <v>36</v>
      </c>
      <c r="N718">
        <v>0</v>
      </c>
      <c r="O718">
        <f>IF(COUNTIF($A$2:A718,A718)&gt;1,"",--(COUNTIFS(Support_Tickets!$B:$B,A718,Support_Tickets!$P:$P,"&gt;="&amp;G718,Support_Tickets!$P:$P,"&lt;="&amp;G718+90,Support_Tickets!$K:$K,"No")&gt;0))</f>
        <v>1</v>
      </c>
    </row>
    <row r="719" spans="1:15">
      <c r="A719" t="s">
        <v>6306</v>
      </c>
      <c r="B719" t="s">
        <v>22342</v>
      </c>
      <c r="C719" t="s">
        <v>21581</v>
      </c>
      <c r="D719" t="s">
        <v>21592</v>
      </c>
      <c r="E719" t="s">
        <v>20736</v>
      </c>
      <c r="F719" t="s">
        <v>14550</v>
      </c>
      <c r="G719" t="s">
        <v>22343</v>
      </c>
      <c r="H719" t="s">
        <v>21571</v>
      </c>
      <c r="I719">
        <v>833.27</v>
      </c>
      <c r="K719" t="s">
        <v>100</v>
      </c>
      <c r="L719" t="s">
        <v>21603</v>
      </c>
      <c r="M719">
        <v>12</v>
      </c>
      <c r="N719">
        <v>0</v>
      </c>
      <c r="O719">
        <f>IF(COUNTIF($A$2:A719,A719)&gt;1,"",--(COUNTIFS(Support_Tickets!$B:$B,A719,Support_Tickets!$P:$P,"&gt;="&amp;G719,Support_Tickets!$P:$P,"&lt;="&amp;G719+90,Support_Tickets!$K:$K,"No")&gt;0))</f>
        <v>0</v>
      </c>
    </row>
    <row r="720" spans="1:15">
      <c r="A720" t="s">
        <v>235</v>
      </c>
      <c r="B720" t="s">
        <v>21817</v>
      </c>
      <c r="C720" t="s">
        <v>21602</v>
      </c>
      <c r="D720" t="s">
        <v>21570</v>
      </c>
      <c r="E720" t="s">
        <v>20736</v>
      </c>
      <c r="F720" t="s">
        <v>14524</v>
      </c>
      <c r="G720" t="s">
        <v>631</v>
      </c>
      <c r="H720" t="s">
        <v>21571</v>
      </c>
      <c r="I720">
        <v>3626.62</v>
      </c>
      <c r="K720" t="s">
        <v>100</v>
      </c>
      <c r="L720" t="s">
        <v>21585</v>
      </c>
      <c r="M720">
        <v>24</v>
      </c>
      <c r="N720">
        <v>0</v>
      </c>
      <c r="O720">
        <f>IF(COUNTIF($A$2:A720,A720)&gt;1,"",--(COUNTIFS(Support_Tickets!$B:$B,A720,Support_Tickets!$P:$P,"&gt;="&amp;G720,Support_Tickets!$P:$P,"&lt;="&amp;G720+90,Support_Tickets!$K:$K,"No")&gt;0))</f>
        <v>0</v>
      </c>
    </row>
    <row r="721" spans="1:15">
      <c r="A721" t="s">
        <v>4701</v>
      </c>
      <c r="B721" t="s">
        <v>22344</v>
      </c>
      <c r="C721" t="s">
        <v>21597</v>
      </c>
      <c r="D721" t="s">
        <v>21578</v>
      </c>
      <c r="E721" t="s">
        <v>20736</v>
      </c>
      <c r="F721" t="s">
        <v>14507</v>
      </c>
      <c r="G721" t="s">
        <v>1620</v>
      </c>
      <c r="H721" t="s">
        <v>21571</v>
      </c>
      <c r="I721">
        <v>2274.2199999999998</v>
      </c>
      <c r="J721">
        <v>16</v>
      </c>
      <c r="K721" t="s">
        <v>73</v>
      </c>
      <c r="L721" t="s">
        <v>21609</v>
      </c>
      <c r="M721">
        <v>36</v>
      </c>
      <c r="N721">
        <v>0</v>
      </c>
      <c r="O721">
        <f>IF(COUNTIF($A$2:A721,A721)&gt;1,"",--(COUNTIFS(Support_Tickets!$B:$B,A721,Support_Tickets!$P:$P,"&gt;="&amp;G721,Support_Tickets!$P:$P,"&lt;="&amp;G721+90,Support_Tickets!$K:$K,"No")&gt;0))</f>
        <v>0</v>
      </c>
    </row>
    <row r="722" spans="1:15">
      <c r="A722" t="s">
        <v>9648</v>
      </c>
      <c r="B722" t="s">
        <v>22345</v>
      </c>
      <c r="C722" t="s">
        <v>21581</v>
      </c>
      <c r="D722" t="s">
        <v>21570</v>
      </c>
      <c r="E722" t="s">
        <v>20740</v>
      </c>
      <c r="F722" t="s">
        <v>14550</v>
      </c>
      <c r="G722" t="s">
        <v>992</v>
      </c>
      <c r="H722" t="s">
        <v>21588</v>
      </c>
      <c r="I722">
        <v>17668.89</v>
      </c>
      <c r="J722">
        <v>41</v>
      </c>
      <c r="K722" t="s">
        <v>73</v>
      </c>
      <c r="L722" t="s">
        <v>21603</v>
      </c>
      <c r="M722">
        <v>12</v>
      </c>
      <c r="N722">
        <v>1</v>
      </c>
      <c r="O722">
        <f>IF(COUNTIF($A$2:A722,A722)&gt;1,"",--(COUNTIFS(Support_Tickets!$B:$B,A722,Support_Tickets!$P:$P,"&gt;="&amp;G722,Support_Tickets!$P:$P,"&lt;="&amp;G722+90,Support_Tickets!$K:$K,"No")&gt;0))</f>
        <v>0</v>
      </c>
    </row>
    <row r="723" spans="1:15">
      <c r="A723" t="s">
        <v>4620</v>
      </c>
      <c r="B723" t="s">
        <v>22346</v>
      </c>
      <c r="C723" t="s">
        <v>21577</v>
      </c>
      <c r="D723" t="s">
        <v>21565</v>
      </c>
      <c r="E723" t="s">
        <v>20768</v>
      </c>
      <c r="F723" t="s">
        <v>14507</v>
      </c>
      <c r="G723" t="s">
        <v>2594</v>
      </c>
      <c r="H723" t="s">
        <v>21571</v>
      </c>
      <c r="I723">
        <v>552.99</v>
      </c>
      <c r="J723">
        <v>26</v>
      </c>
      <c r="K723" t="s">
        <v>100</v>
      </c>
      <c r="L723" t="s">
        <v>21598</v>
      </c>
      <c r="M723">
        <v>12</v>
      </c>
      <c r="N723">
        <v>0</v>
      </c>
      <c r="O723">
        <f>IF(COUNTIF($A$2:A723,A723)&gt;1,"",--(COUNTIFS(Support_Tickets!$B:$B,A723,Support_Tickets!$P:$P,"&gt;="&amp;G723,Support_Tickets!$P:$P,"&lt;="&amp;G723+90,Support_Tickets!$K:$K,"No")&gt;0))</f>
        <v>1</v>
      </c>
    </row>
    <row r="724" spans="1:15">
      <c r="A724" t="s">
        <v>4720</v>
      </c>
      <c r="B724" t="s">
        <v>22347</v>
      </c>
      <c r="C724" t="s">
        <v>21574</v>
      </c>
      <c r="D724" t="s">
        <v>21578</v>
      </c>
      <c r="E724" t="s">
        <v>20768</v>
      </c>
      <c r="F724" t="s">
        <v>14516</v>
      </c>
      <c r="G724" t="s">
        <v>400</v>
      </c>
      <c r="H724" t="s">
        <v>21571</v>
      </c>
      <c r="I724">
        <v>669.8</v>
      </c>
      <c r="J724">
        <v>97</v>
      </c>
      <c r="K724" t="s">
        <v>100</v>
      </c>
      <c r="L724" t="s">
        <v>21590</v>
      </c>
      <c r="M724">
        <v>36</v>
      </c>
      <c r="N724">
        <v>0</v>
      </c>
      <c r="O724">
        <f>IF(COUNTIF($A$2:A724,A724)&gt;1,"",--(COUNTIFS(Support_Tickets!$B:$B,A724,Support_Tickets!$P:$P,"&gt;="&amp;G724,Support_Tickets!$P:$P,"&lt;="&amp;G724+90,Support_Tickets!$K:$K,"No")&gt;0))</f>
        <v>0</v>
      </c>
    </row>
    <row r="725" spans="1:15">
      <c r="A725" t="s">
        <v>10032</v>
      </c>
      <c r="B725" t="s">
        <v>22348</v>
      </c>
      <c r="C725" t="s">
        <v>21564</v>
      </c>
      <c r="D725" t="s">
        <v>21570</v>
      </c>
      <c r="E725" t="s">
        <v>20736</v>
      </c>
      <c r="F725" t="s">
        <v>14524</v>
      </c>
      <c r="G725" t="s">
        <v>433</v>
      </c>
      <c r="H725" t="s">
        <v>21621</v>
      </c>
      <c r="I725">
        <v>2033.84</v>
      </c>
      <c r="K725" t="s">
        <v>73</v>
      </c>
      <c r="L725" t="s">
        <v>21572</v>
      </c>
      <c r="M725">
        <v>12</v>
      </c>
      <c r="N725">
        <v>0</v>
      </c>
      <c r="O725">
        <f>IF(COUNTIF($A$2:A725,A725)&gt;1,"",--(COUNTIFS(Support_Tickets!$B:$B,A725,Support_Tickets!$P:$P,"&gt;="&amp;G725,Support_Tickets!$P:$P,"&lt;="&amp;G725+90,Support_Tickets!$K:$K,"No")&gt;0))</f>
        <v>0</v>
      </c>
    </row>
    <row r="726" spans="1:15">
      <c r="A726" t="s">
        <v>2760</v>
      </c>
      <c r="B726" t="s">
        <v>22349</v>
      </c>
      <c r="C726" t="s">
        <v>21600</v>
      </c>
      <c r="D726" t="s">
        <v>21584</v>
      </c>
      <c r="E726" t="s">
        <v>20768</v>
      </c>
      <c r="F726" t="s">
        <v>14507</v>
      </c>
      <c r="G726" t="s">
        <v>3490</v>
      </c>
      <c r="H726" t="s">
        <v>21588</v>
      </c>
      <c r="I726">
        <v>203.1</v>
      </c>
      <c r="J726">
        <v>13</v>
      </c>
      <c r="K726" t="s">
        <v>100</v>
      </c>
      <c r="L726" t="s">
        <v>21595</v>
      </c>
      <c r="M726">
        <v>24</v>
      </c>
      <c r="N726">
        <v>1</v>
      </c>
      <c r="O726">
        <f>IF(COUNTIF($A$2:A726,A726)&gt;1,"",--(COUNTIFS(Support_Tickets!$B:$B,A726,Support_Tickets!$P:$P,"&gt;="&amp;G726,Support_Tickets!$P:$P,"&lt;="&amp;G726+90,Support_Tickets!$K:$K,"No")&gt;0))</f>
        <v>0</v>
      </c>
    </row>
    <row r="727" spans="1:15">
      <c r="A727" t="s">
        <v>2077</v>
      </c>
      <c r="B727" t="s">
        <v>22350</v>
      </c>
      <c r="C727" t="s">
        <v>21569</v>
      </c>
      <c r="D727" t="s">
        <v>21578</v>
      </c>
      <c r="E727" t="s">
        <v>20768</v>
      </c>
      <c r="F727" t="s">
        <v>14550</v>
      </c>
      <c r="G727" t="s">
        <v>1817</v>
      </c>
      <c r="H727" t="s">
        <v>21571</v>
      </c>
      <c r="I727">
        <v>485.21</v>
      </c>
      <c r="J727">
        <v>45</v>
      </c>
      <c r="K727" t="s">
        <v>100</v>
      </c>
      <c r="L727" t="s">
        <v>21572</v>
      </c>
      <c r="M727">
        <v>36</v>
      </c>
      <c r="N727">
        <v>0</v>
      </c>
      <c r="O727">
        <f>IF(COUNTIF($A$2:A727,A727)&gt;1,"",--(COUNTIFS(Support_Tickets!$B:$B,A727,Support_Tickets!$P:$P,"&gt;="&amp;G727,Support_Tickets!$P:$P,"&lt;="&amp;G727+90,Support_Tickets!$K:$K,"No")&gt;0))</f>
        <v>0</v>
      </c>
    </row>
    <row r="728" spans="1:15">
      <c r="A728" t="s">
        <v>7344</v>
      </c>
      <c r="B728" t="s">
        <v>22351</v>
      </c>
      <c r="C728" t="s">
        <v>21602</v>
      </c>
      <c r="D728" t="s">
        <v>21565</v>
      </c>
      <c r="E728" t="s">
        <v>20768</v>
      </c>
      <c r="F728" t="s">
        <v>14516</v>
      </c>
      <c r="G728" t="s">
        <v>193</v>
      </c>
      <c r="H728" t="s">
        <v>21571</v>
      </c>
      <c r="I728">
        <v>367.77</v>
      </c>
      <c r="J728">
        <v>54</v>
      </c>
      <c r="K728" t="s">
        <v>100</v>
      </c>
      <c r="L728" t="s">
        <v>21572</v>
      </c>
      <c r="M728">
        <v>12</v>
      </c>
      <c r="N728">
        <v>0</v>
      </c>
      <c r="O728">
        <f>IF(COUNTIF($A$2:A728,A728)&gt;1,"",--(COUNTIFS(Support_Tickets!$B:$B,A728,Support_Tickets!$P:$P,"&gt;="&amp;G728,Support_Tickets!$P:$P,"&lt;="&amp;G728+90,Support_Tickets!$K:$K,"No")&gt;0))</f>
        <v>0</v>
      </c>
    </row>
    <row r="729" spans="1:15">
      <c r="A729" t="s">
        <v>2053</v>
      </c>
      <c r="B729" t="s">
        <v>22352</v>
      </c>
      <c r="C729" t="s">
        <v>21607</v>
      </c>
      <c r="D729" t="s">
        <v>21570</v>
      </c>
      <c r="E729" t="s">
        <v>20736</v>
      </c>
      <c r="F729" t="s">
        <v>14516</v>
      </c>
      <c r="G729" t="s">
        <v>1229</v>
      </c>
      <c r="H729" t="s">
        <v>21588</v>
      </c>
      <c r="I729">
        <v>2868.3</v>
      </c>
      <c r="J729">
        <v>14</v>
      </c>
      <c r="K729" t="s">
        <v>73</v>
      </c>
      <c r="L729" t="s">
        <v>21627</v>
      </c>
      <c r="M729">
        <v>36</v>
      </c>
      <c r="N729">
        <v>1</v>
      </c>
      <c r="O729">
        <f>IF(COUNTIF($A$2:A729,A729)&gt;1,"",--(COUNTIFS(Support_Tickets!$B:$B,A729,Support_Tickets!$P:$P,"&gt;="&amp;G729,Support_Tickets!$P:$P,"&lt;="&amp;G729+90,Support_Tickets!$K:$K,"No")&gt;0))</f>
        <v>0</v>
      </c>
    </row>
    <row r="730" spans="1:15">
      <c r="A730" t="s">
        <v>2107</v>
      </c>
      <c r="B730" t="s">
        <v>22353</v>
      </c>
      <c r="C730" t="s">
        <v>21581</v>
      </c>
      <c r="D730" t="s">
        <v>21570</v>
      </c>
      <c r="E730" t="s">
        <v>20740</v>
      </c>
      <c r="F730" t="s">
        <v>14524</v>
      </c>
      <c r="G730" t="s">
        <v>1039</v>
      </c>
      <c r="H730" t="s">
        <v>21588</v>
      </c>
      <c r="I730">
        <v>14021.53</v>
      </c>
      <c r="J730">
        <v>50</v>
      </c>
      <c r="K730" t="s">
        <v>52</v>
      </c>
      <c r="L730" t="s">
        <v>21652</v>
      </c>
      <c r="M730">
        <v>24</v>
      </c>
      <c r="N730">
        <v>1</v>
      </c>
      <c r="O730">
        <f>IF(COUNTIF($A$2:A730,A730)&gt;1,"",--(COUNTIFS(Support_Tickets!$B:$B,A730,Support_Tickets!$P:$P,"&gt;="&amp;G730,Support_Tickets!$P:$P,"&lt;="&amp;G730+90,Support_Tickets!$K:$K,"No")&gt;0))</f>
        <v>0</v>
      </c>
    </row>
    <row r="731" spans="1:15">
      <c r="A731" t="s">
        <v>4753</v>
      </c>
      <c r="B731" t="s">
        <v>22354</v>
      </c>
      <c r="C731" t="s">
        <v>21574</v>
      </c>
      <c r="D731" t="s">
        <v>21592</v>
      </c>
      <c r="E731" t="s">
        <v>20768</v>
      </c>
      <c r="F731" t="s">
        <v>14507</v>
      </c>
      <c r="G731" t="s">
        <v>7556</v>
      </c>
      <c r="H731" t="s">
        <v>21566</v>
      </c>
      <c r="I731">
        <v>165.97</v>
      </c>
      <c r="J731">
        <v>64</v>
      </c>
      <c r="K731" t="s">
        <v>100</v>
      </c>
      <c r="L731" t="s">
        <v>21590</v>
      </c>
      <c r="M731">
        <v>36</v>
      </c>
      <c r="N731">
        <v>1</v>
      </c>
      <c r="O731">
        <f>IF(COUNTIF($A$2:A731,A731)&gt;1,"",--(COUNTIFS(Support_Tickets!$B:$B,A731,Support_Tickets!$P:$P,"&gt;="&amp;G731,Support_Tickets!$P:$P,"&lt;="&amp;G731+90,Support_Tickets!$K:$K,"No")&gt;0))</f>
        <v>0</v>
      </c>
    </row>
    <row r="732" spans="1:15">
      <c r="A732" t="s">
        <v>1464</v>
      </c>
      <c r="B732" t="s">
        <v>22355</v>
      </c>
      <c r="C732" t="s">
        <v>21602</v>
      </c>
      <c r="D732" t="s">
        <v>21565</v>
      </c>
      <c r="E732" t="s">
        <v>20736</v>
      </c>
      <c r="F732" t="s">
        <v>14512</v>
      </c>
      <c r="G732" t="s">
        <v>1758</v>
      </c>
      <c r="H732" t="s">
        <v>21571</v>
      </c>
      <c r="I732">
        <v>3879.18</v>
      </c>
      <c r="J732">
        <v>85</v>
      </c>
      <c r="K732" t="s">
        <v>100</v>
      </c>
      <c r="L732" t="s">
        <v>21595</v>
      </c>
      <c r="M732">
        <v>12</v>
      </c>
      <c r="N732">
        <v>0</v>
      </c>
      <c r="O732">
        <f>IF(COUNTIF($A$2:A732,A732)&gt;1,"",--(COUNTIFS(Support_Tickets!$B:$B,A732,Support_Tickets!$P:$P,"&gt;="&amp;G732,Support_Tickets!$P:$P,"&lt;="&amp;G732+90,Support_Tickets!$K:$K,"No")&gt;0))</f>
        <v>0</v>
      </c>
    </row>
    <row r="733" spans="1:15">
      <c r="A733" t="s">
        <v>1165</v>
      </c>
      <c r="B733" t="s">
        <v>22356</v>
      </c>
      <c r="C733" t="s">
        <v>21581</v>
      </c>
      <c r="D733" t="s">
        <v>21584</v>
      </c>
      <c r="E733" t="s">
        <v>20768</v>
      </c>
      <c r="F733" t="s">
        <v>14524</v>
      </c>
      <c r="G733" t="s">
        <v>5667</v>
      </c>
      <c r="H733" t="s">
        <v>21571</v>
      </c>
      <c r="I733">
        <v>100.7</v>
      </c>
      <c r="J733">
        <v>31</v>
      </c>
      <c r="K733" t="s">
        <v>100</v>
      </c>
      <c r="L733" t="s">
        <v>21595</v>
      </c>
      <c r="M733">
        <v>36</v>
      </c>
      <c r="N733">
        <v>0</v>
      </c>
      <c r="O733">
        <f>IF(COUNTIF($A$2:A733,A733)&gt;1,"",--(COUNTIFS(Support_Tickets!$B:$B,A733,Support_Tickets!$P:$P,"&gt;="&amp;G733,Support_Tickets!$P:$P,"&lt;="&amp;G733+90,Support_Tickets!$K:$K,"No")&gt;0))</f>
        <v>0</v>
      </c>
    </row>
    <row r="734" spans="1:15">
      <c r="A734" t="s">
        <v>8030</v>
      </c>
      <c r="B734" t="s">
        <v>22357</v>
      </c>
      <c r="C734" t="s">
        <v>21577</v>
      </c>
      <c r="D734" t="s">
        <v>21584</v>
      </c>
      <c r="E734" t="s">
        <v>20768</v>
      </c>
      <c r="F734" t="s">
        <v>14550</v>
      </c>
      <c r="G734" t="s">
        <v>1357</v>
      </c>
      <c r="H734" t="s">
        <v>21571</v>
      </c>
      <c r="I734">
        <v>165.74</v>
      </c>
      <c r="J734">
        <v>38</v>
      </c>
      <c r="K734" t="s">
        <v>100</v>
      </c>
      <c r="L734" t="s">
        <v>21575</v>
      </c>
      <c r="M734">
        <v>24</v>
      </c>
      <c r="N734">
        <v>0</v>
      </c>
      <c r="O734">
        <f>IF(COUNTIF($A$2:A734,A734)&gt;1,"",--(COUNTIFS(Support_Tickets!$B:$B,A734,Support_Tickets!$P:$P,"&gt;="&amp;G734,Support_Tickets!$P:$P,"&lt;="&amp;G734+90,Support_Tickets!$K:$K,"No")&gt;0))</f>
        <v>1</v>
      </c>
    </row>
    <row r="735" spans="1:15">
      <c r="A735" t="s">
        <v>952</v>
      </c>
      <c r="B735" t="s">
        <v>22358</v>
      </c>
      <c r="C735" t="s">
        <v>21607</v>
      </c>
      <c r="D735" t="s">
        <v>21592</v>
      </c>
      <c r="E735" t="s">
        <v>20740</v>
      </c>
      <c r="F735" t="s">
        <v>14516</v>
      </c>
      <c r="G735" t="s">
        <v>258</v>
      </c>
      <c r="H735" t="s">
        <v>21571</v>
      </c>
      <c r="I735">
        <v>8936.77</v>
      </c>
      <c r="J735">
        <v>90</v>
      </c>
      <c r="K735" t="s">
        <v>73</v>
      </c>
      <c r="L735" t="s">
        <v>21632</v>
      </c>
      <c r="M735">
        <v>24</v>
      </c>
      <c r="N735">
        <v>0</v>
      </c>
      <c r="O735">
        <f>IF(COUNTIF($A$2:A735,A735)&gt;1,"",--(COUNTIFS(Support_Tickets!$B:$B,A735,Support_Tickets!$P:$P,"&gt;="&amp;G735,Support_Tickets!$P:$P,"&lt;="&amp;G735+90,Support_Tickets!$K:$K,"No")&gt;0))</f>
        <v>0</v>
      </c>
    </row>
    <row r="736" spans="1:15">
      <c r="A736" t="s">
        <v>2316</v>
      </c>
      <c r="B736" t="s">
        <v>22359</v>
      </c>
      <c r="C736" t="s">
        <v>21569</v>
      </c>
      <c r="D736" t="s">
        <v>21584</v>
      </c>
      <c r="E736" t="s">
        <v>20736</v>
      </c>
      <c r="F736" t="s">
        <v>14516</v>
      </c>
      <c r="G736" t="s">
        <v>2284</v>
      </c>
      <c r="H736" t="s">
        <v>21621</v>
      </c>
      <c r="I736">
        <v>1943.02</v>
      </c>
      <c r="J736">
        <v>3</v>
      </c>
      <c r="K736" t="s">
        <v>100</v>
      </c>
      <c r="L736" t="s">
        <v>21567</v>
      </c>
      <c r="M736">
        <v>12</v>
      </c>
      <c r="N736">
        <v>0</v>
      </c>
      <c r="O736">
        <f>IF(COUNTIF($A$2:A736,A736)&gt;1,"",--(COUNTIFS(Support_Tickets!$B:$B,A736,Support_Tickets!$P:$P,"&gt;="&amp;G736,Support_Tickets!$P:$P,"&lt;="&amp;G736+90,Support_Tickets!$K:$K,"No")&gt;0))</f>
        <v>0</v>
      </c>
    </row>
    <row r="737" spans="1:15">
      <c r="A737" t="s">
        <v>2957</v>
      </c>
      <c r="B737" t="s">
        <v>22360</v>
      </c>
      <c r="C737" t="s">
        <v>21574</v>
      </c>
      <c r="D737" t="s">
        <v>21578</v>
      </c>
      <c r="E737" t="s">
        <v>20736</v>
      </c>
      <c r="F737" t="s">
        <v>14524</v>
      </c>
      <c r="G737" t="s">
        <v>4179</v>
      </c>
      <c r="H737" t="s">
        <v>21588</v>
      </c>
      <c r="I737">
        <v>2543.73</v>
      </c>
      <c r="J737">
        <v>57</v>
      </c>
      <c r="K737" t="s">
        <v>73</v>
      </c>
      <c r="L737" t="s">
        <v>21652</v>
      </c>
      <c r="M737">
        <v>36</v>
      </c>
      <c r="N737">
        <v>1</v>
      </c>
      <c r="O737">
        <f>IF(COUNTIF($A$2:A737,A737)&gt;1,"",--(COUNTIFS(Support_Tickets!$B:$B,A737,Support_Tickets!$P:$P,"&gt;="&amp;G737,Support_Tickets!$P:$P,"&lt;="&amp;G737+90,Support_Tickets!$K:$K,"No")&gt;0))</f>
        <v>0</v>
      </c>
    </row>
    <row r="738" spans="1:15">
      <c r="A738" t="s">
        <v>4587</v>
      </c>
      <c r="B738" t="s">
        <v>22361</v>
      </c>
      <c r="C738" t="s">
        <v>21602</v>
      </c>
      <c r="D738" t="s">
        <v>21578</v>
      </c>
      <c r="E738" t="s">
        <v>20736</v>
      </c>
      <c r="F738" t="s">
        <v>14550</v>
      </c>
      <c r="G738" t="s">
        <v>1988</v>
      </c>
      <c r="H738" t="s">
        <v>21571</v>
      </c>
      <c r="I738">
        <v>1409.83</v>
      </c>
      <c r="J738">
        <v>74</v>
      </c>
      <c r="K738" t="s">
        <v>100</v>
      </c>
      <c r="L738" t="s">
        <v>21632</v>
      </c>
      <c r="M738">
        <v>24</v>
      </c>
      <c r="N738">
        <v>0</v>
      </c>
      <c r="O738">
        <f>IF(COUNTIF($A$2:A738,A738)&gt;1,"",--(COUNTIFS(Support_Tickets!$B:$B,A738,Support_Tickets!$P:$P,"&gt;="&amp;G738,Support_Tickets!$P:$P,"&lt;="&amp;G738+90,Support_Tickets!$K:$K,"No")&gt;0))</f>
        <v>0</v>
      </c>
    </row>
    <row r="739" spans="1:15">
      <c r="A739" t="s">
        <v>1231</v>
      </c>
      <c r="B739" t="s">
        <v>22362</v>
      </c>
      <c r="C739" t="s">
        <v>21597</v>
      </c>
      <c r="D739" t="s">
        <v>21592</v>
      </c>
      <c r="E739" t="s">
        <v>20740</v>
      </c>
      <c r="F739" t="s">
        <v>14507</v>
      </c>
      <c r="G739" t="s">
        <v>2840</v>
      </c>
      <c r="H739" t="s">
        <v>21571</v>
      </c>
      <c r="I739">
        <v>13597.37</v>
      </c>
      <c r="J739">
        <v>59</v>
      </c>
      <c r="K739" t="s">
        <v>73</v>
      </c>
      <c r="L739" t="s">
        <v>21593</v>
      </c>
      <c r="M739">
        <v>36</v>
      </c>
      <c r="N739">
        <v>0</v>
      </c>
      <c r="O739">
        <f>IF(COUNTIF($A$2:A739,A739)&gt;1,"",--(COUNTIFS(Support_Tickets!$B:$B,A739,Support_Tickets!$P:$P,"&gt;="&amp;G739,Support_Tickets!$P:$P,"&lt;="&amp;G739+90,Support_Tickets!$K:$K,"No")&gt;0))</f>
        <v>0</v>
      </c>
    </row>
    <row r="740" spans="1:15">
      <c r="A740" t="s">
        <v>4947</v>
      </c>
      <c r="B740" t="s">
        <v>22363</v>
      </c>
      <c r="C740" t="s">
        <v>21587</v>
      </c>
      <c r="D740" t="s">
        <v>21592</v>
      </c>
      <c r="E740" t="s">
        <v>20736</v>
      </c>
      <c r="F740" t="s">
        <v>14524</v>
      </c>
      <c r="G740" t="s">
        <v>6607</v>
      </c>
      <c r="H740" t="s">
        <v>21571</v>
      </c>
      <c r="I740">
        <v>1495.44</v>
      </c>
      <c r="K740" t="s">
        <v>100</v>
      </c>
      <c r="L740" t="s">
        <v>21590</v>
      </c>
      <c r="M740">
        <v>12</v>
      </c>
      <c r="N740">
        <v>0</v>
      </c>
      <c r="O740">
        <f>IF(COUNTIF($A$2:A740,A740)&gt;1,"",--(COUNTIFS(Support_Tickets!$B:$B,A740,Support_Tickets!$P:$P,"&gt;="&amp;G740,Support_Tickets!$P:$P,"&lt;="&amp;G740+90,Support_Tickets!$K:$K,"No")&gt;0))</f>
        <v>0</v>
      </c>
    </row>
    <row r="741" spans="1:15">
      <c r="A741" t="s">
        <v>879</v>
      </c>
      <c r="B741" t="s">
        <v>22364</v>
      </c>
      <c r="C741" t="s">
        <v>21569</v>
      </c>
      <c r="D741" t="s">
        <v>21565</v>
      </c>
      <c r="E741" t="s">
        <v>20736</v>
      </c>
      <c r="F741" t="s">
        <v>14507</v>
      </c>
      <c r="G741" t="s">
        <v>2156</v>
      </c>
      <c r="H741" t="s">
        <v>21571</v>
      </c>
      <c r="I741">
        <v>3548.83</v>
      </c>
      <c r="J741">
        <v>85</v>
      </c>
      <c r="K741" t="s">
        <v>73</v>
      </c>
      <c r="L741" t="s">
        <v>21585</v>
      </c>
      <c r="M741">
        <v>36</v>
      </c>
      <c r="N741">
        <v>0</v>
      </c>
      <c r="O741">
        <f>IF(COUNTIF($A$2:A741,A741)&gt;1,"",--(COUNTIFS(Support_Tickets!$B:$B,A741,Support_Tickets!$P:$P,"&gt;="&amp;G741,Support_Tickets!$P:$P,"&lt;="&amp;G741+90,Support_Tickets!$K:$K,"No")&gt;0))</f>
        <v>0</v>
      </c>
    </row>
    <row r="742" spans="1:15">
      <c r="A742" t="s">
        <v>415</v>
      </c>
      <c r="B742" t="s">
        <v>22365</v>
      </c>
      <c r="C742" t="s">
        <v>21574</v>
      </c>
      <c r="D742" t="s">
        <v>21578</v>
      </c>
      <c r="E742" t="s">
        <v>20768</v>
      </c>
      <c r="F742" t="s">
        <v>14550</v>
      </c>
      <c r="G742" t="s">
        <v>15707</v>
      </c>
      <c r="H742" t="s">
        <v>21571</v>
      </c>
      <c r="I742">
        <v>431.22</v>
      </c>
      <c r="J742">
        <v>45</v>
      </c>
      <c r="K742" t="s">
        <v>100</v>
      </c>
      <c r="L742" t="s">
        <v>21609</v>
      </c>
      <c r="M742">
        <v>24</v>
      </c>
      <c r="N742">
        <v>0</v>
      </c>
      <c r="O742">
        <f>IF(COUNTIF($A$2:A742,A742)&gt;1,"",--(COUNTIFS(Support_Tickets!$B:$B,A742,Support_Tickets!$P:$P,"&gt;="&amp;G742,Support_Tickets!$P:$P,"&lt;="&amp;G742+90,Support_Tickets!$K:$K,"No")&gt;0))</f>
        <v>0</v>
      </c>
    </row>
    <row r="743" spans="1:15">
      <c r="A743" t="s">
        <v>7279</v>
      </c>
      <c r="B743" t="s">
        <v>22366</v>
      </c>
      <c r="C743" t="s">
        <v>21581</v>
      </c>
      <c r="D743" t="s">
        <v>21592</v>
      </c>
      <c r="E743" t="s">
        <v>20768</v>
      </c>
      <c r="F743" t="s">
        <v>14507</v>
      </c>
      <c r="G743" t="s">
        <v>2314</v>
      </c>
      <c r="H743" t="s">
        <v>21588</v>
      </c>
      <c r="I743">
        <v>575.25</v>
      </c>
      <c r="K743" t="s">
        <v>100</v>
      </c>
      <c r="L743" t="s">
        <v>21605</v>
      </c>
      <c r="M743">
        <v>24</v>
      </c>
      <c r="N743">
        <v>1</v>
      </c>
      <c r="O743">
        <f>IF(COUNTIF($A$2:A743,A743)&gt;1,"",--(COUNTIFS(Support_Tickets!$B:$B,A743,Support_Tickets!$P:$P,"&gt;="&amp;G743,Support_Tickets!$P:$P,"&lt;="&amp;G743+90,Support_Tickets!$K:$K,"No")&gt;0))</f>
        <v>0</v>
      </c>
    </row>
    <row r="744" spans="1:15">
      <c r="A744" t="s">
        <v>8017</v>
      </c>
      <c r="B744" t="s">
        <v>22367</v>
      </c>
      <c r="C744" t="s">
        <v>21607</v>
      </c>
      <c r="D744" t="s">
        <v>21584</v>
      </c>
      <c r="E744" t="s">
        <v>20736</v>
      </c>
      <c r="F744" t="s">
        <v>14507</v>
      </c>
      <c r="G744" t="s">
        <v>20125</v>
      </c>
      <c r="H744" t="s">
        <v>21588</v>
      </c>
      <c r="I744">
        <v>2810.62</v>
      </c>
      <c r="J744">
        <v>69</v>
      </c>
      <c r="K744" t="s">
        <v>100</v>
      </c>
      <c r="L744" t="s">
        <v>21632</v>
      </c>
      <c r="M744">
        <v>12</v>
      </c>
      <c r="N744">
        <v>1</v>
      </c>
      <c r="O744">
        <f>IF(COUNTIF($A$2:A744,A744)&gt;1,"",--(COUNTIFS(Support_Tickets!$B:$B,A744,Support_Tickets!$P:$P,"&gt;="&amp;G744,Support_Tickets!$P:$P,"&lt;="&amp;G744+90,Support_Tickets!$K:$K,"No")&gt;0))</f>
        <v>0</v>
      </c>
    </row>
    <row r="745" spans="1:15">
      <c r="A745" t="s">
        <v>3584</v>
      </c>
      <c r="B745" t="s">
        <v>22368</v>
      </c>
      <c r="C745" t="s">
        <v>21602</v>
      </c>
      <c r="D745" t="s">
        <v>21570</v>
      </c>
      <c r="E745" t="s">
        <v>20768</v>
      </c>
      <c r="F745" t="s">
        <v>14507</v>
      </c>
      <c r="G745" t="s">
        <v>2746</v>
      </c>
      <c r="H745" t="s">
        <v>21571</v>
      </c>
      <c r="I745">
        <v>773.01</v>
      </c>
      <c r="K745" t="s">
        <v>100</v>
      </c>
      <c r="L745" t="s">
        <v>21609</v>
      </c>
      <c r="M745">
        <v>12</v>
      </c>
      <c r="N745">
        <v>0</v>
      </c>
      <c r="O745">
        <f>IF(COUNTIF($A$2:A745,A745)&gt;1,"",--(COUNTIFS(Support_Tickets!$B:$B,A745,Support_Tickets!$P:$P,"&gt;="&amp;G745,Support_Tickets!$P:$P,"&lt;="&amp;G745+90,Support_Tickets!$K:$K,"No")&gt;0))</f>
        <v>0</v>
      </c>
    </row>
    <row r="746" spans="1:15">
      <c r="A746" t="s">
        <v>9400</v>
      </c>
      <c r="B746" t="s">
        <v>22369</v>
      </c>
      <c r="C746" t="s">
        <v>21597</v>
      </c>
      <c r="D746" t="s">
        <v>21592</v>
      </c>
      <c r="E746" t="s">
        <v>20736</v>
      </c>
      <c r="F746" t="s">
        <v>14512</v>
      </c>
      <c r="G746" t="s">
        <v>1880</v>
      </c>
      <c r="H746" t="s">
        <v>21571</v>
      </c>
      <c r="I746">
        <v>2538.46</v>
      </c>
      <c r="J746">
        <v>72</v>
      </c>
      <c r="K746" t="s">
        <v>73</v>
      </c>
      <c r="L746" t="s">
        <v>21572</v>
      </c>
      <c r="M746">
        <v>12</v>
      </c>
      <c r="N746">
        <v>0</v>
      </c>
      <c r="O746">
        <f>IF(COUNTIF($A$2:A746,A746)&gt;1,"",--(COUNTIFS(Support_Tickets!$B:$B,A746,Support_Tickets!$P:$P,"&gt;="&amp;G746,Support_Tickets!$P:$P,"&lt;="&amp;G746+90,Support_Tickets!$K:$K,"No")&gt;0))</f>
        <v>0</v>
      </c>
    </row>
    <row r="747" spans="1:15">
      <c r="A747" t="s">
        <v>427</v>
      </c>
      <c r="B747" t="s">
        <v>22370</v>
      </c>
      <c r="C747" t="s">
        <v>21569</v>
      </c>
      <c r="D747" t="s">
        <v>21578</v>
      </c>
      <c r="E747" t="s">
        <v>20768</v>
      </c>
      <c r="F747" t="s">
        <v>14550</v>
      </c>
      <c r="G747" t="s">
        <v>742</v>
      </c>
      <c r="H747" t="s">
        <v>21571</v>
      </c>
      <c r="I747">
        <v>289.12</v>
      </c>
      <c r="K747" t="s">
        <v>100</v>
      </c>
      <c r="L747" t="s">
        <v>21590</v>
      </c>
      <c r="M747">
        <v>36</v>
      </c>
      <c r="N747">
        <v>0</v>
      </c>
      <c r="O747">
        <f>IF(COUNTIF($A$2:A747,A747)&gt;1,"",--(COUNTIFS(Support_Tickets!$B:$B,A747,Support_Tickets!$P:$P,"&gt;="&amp;G747,Support_Tickets!$P:$P,"&lt;="&amp;G747+90,Support_Tickets!$K:$K,"No")&gt;0))</f>
        <v>0</v>
      </c>
    </row>
    <row r="748" spans="1:15">
      <c r="A748" t="s">
        <v>2852</v>
      </c>
      <c r="B748" t="s">
        <v>22371</v>
      </c>
      <c r="C748" t="s">
        <v>21602</v>
      </c>
      <c r="D748" t="s">
        <v>21565</v>
      </c>
      <c r="E748" t="s">
        <v>20768</v>
      </c>
      <c r="F748" t="s">
        <v>14524</v>
      </c>
      <c r="G748" t="s">
        <v>526</v>
      </c>
      <c r="H748" t="s">
        <v>21571</v>
      </c>
      <c r="I748">
        <v>601.87</v>
      </c>
      <c r="J748">
        <v>89</v>
      </c>
      <c r="K748" t="s">
        <v>100</v>
      </c>
      <c r="L748" t="s">
        <v>21593</v>
      </c>
      <c r="M748">
        <v>36</v>
      </c>
      <c r="N748">
        <v>0</v>
      </c>
      <c r="O748">
        <f>IF(COUNTIF($A$2:A748,A748)&gt;1,"",--(COUNTIFS(Support_Tickets!$B:$B,A748,Support_Tickets!$P:$P,"&gt;="&amp;G748,Support_Tickets!$P:$P,"&lt;="&amp;G748+90,Support_Tickets!$K:$K,"No")&gt;0))</f>
        <v>0</v>
      </c>
    </row>
    <row r="749" spans="1:15">
      <c r="A749" t="s">
        <v>2854</v>
      </c>
      <c r="B749" t="s">
        <v>22372</v>
      </c>
      <c r="C749" t="s">
        <v>21564</v>
      </c>
      <c r="D749" t="s">
        <v>21584</v>
      </c>
      <c r="E749" t="s">
        <v>20736</v>
      </c>
      <c r="F749" t="s">
        <v>14512</v>
      </c>
      <c r="G749" t="s">
        <v>163</v>
      </c>
      <c r="H749" t="s">
        <v>21588</v>
      </c>
      <c r="I749">
        <v>3796.9</v>
      </c>
      <c r="K749" t="s">
        <v>73</v>
      </c>
      <c r="L749" t="s">
        <v>21632</v>
      </c>
      <c r="M749">
        <v>12</v>
      </c>
      <c r="N749">
        <v>1</v>
      </c>
      <c r="O749">
        <f>IF(COUNTIF($A$2:A749,A749)&gt;1,"",--(COUNTIFS(Support_Tickets!$B:$B,A749,Support_Tickets!$P:$P,"&gt;="&amp;G749,Support_Tickets!$P:$P,"&lt;="&amp;G749+90,Support_Tickets!$K:$K,"No")&gt;0))</f>
        <v>0</v>
      </c>
    </row>
    <row r="750" spans="1:15">
      <c r="A750" t="s">
        <v>689</v>
      </c>
      <c r="B750" t="s">
        <v>22373</v>
      </c>
      <c r="C750" t="s">
        <v>21597</v>
      </c>
      <c r="D750" t="s">
        <v>21565</v>
      </c>
      <c r="E750" t="s">
        <v>20736</v>
      </c>
      <c r="F750" t="s">
        <v>14550</v>
      </c>
      <c r="G750" t="s">
        <v>55</v>
      </c>
      <c r="H750" t="s">
        <v>21571</v>
      </c>
      <c r="I750">
        <v>878.9</v>
      </c>
      <c r="J750">
        <v>64</v>
      </c>
      <c r="K750" t="s">
        <v>73</v>
      </c>
      <c r="L750" t="s">
        <v>21632</v>
      </c>
      <c r="M750">
        <v>24</v>
      </c>
      <c r="N750">
        <v>0</v>
      </c>
      <c r="O750">
        <f>IF(COUNTIF($A$2:A750,A750)&gt;1,"",--(COUNTIFS(Support_Tickets!$B:$B,A750,Support_Tickets!$P:$P,"&gt;="&amp;G750,Support_Tickets!$P:$P,"&lt;="&amp;G750+90,Support_Tickets!$K:$K,"No")&gt;0))</f>
        <v>0</v>
      </c>
    </row>
    <row r="751" spans="1:15">
      <c r="A751" t="s">
        <v>4482</v>
      </c>
      <c r="B751" t="s">
        <v>22374</v>
      </c>
      <c r="C751" t="s">
        <v>21564</v>
      </c>
      <c r="D751" t="s">
        <v>21584</v>
      </c>
      <c r="E751" t="s">
        <v>20736</v>
      </c>
      <c r="F751" t="s">
        <v>14550</v>
      </c>
      <c r="G751" t="s">
        <v>4304</v>
      </c>
      <c r="H751" t="s">
        <v>21588</v>
      </c>
      <c r="I751">
        <v>3549.8</v>
      </c>
      <c r="K751" t="s">
        <v>73</v>
      </c>
      <c r="L751" t="s">
        <v>21595</v>
      </c>
      <c r="M751">
        <v>12</v>
      </c>
      <c r="N751">
        <v>1</v>
      </c>
      <c r="O751">
        <f>IF(COUNTIF($A$2:A751,A751)&gt;1,"",--(COUNTIFS(Support_Tickets!$B:$B,A751,Support_Tickets!$P:$P,"&gt;="&amp;G751,Support_Tickets!$P:$P,"&lt;="&amp;G751+90,Support_Tickets!$K:$K,"No")&gt;0))</f>
        <v>0</v>
      </c>
    </row>
    <row r="752" spans="1:15">
      <c r="A752" t="s">
        <v>1570</v>
      </c>
      <c r="B752" t="s">
        <v>22375</v>
      </c>
      <c r="C752" t="s">
        <v>21574</v>
      </c>
      <c r="D752" t="s">
        <v>21584</v>
      </c>
      <c r="E752" t="s">
        <v>20736</v>
      </c>
      <c r="F752" t="s">
        <v>14550</v>
      </c>
      <c r="G752" t="s">
        <v>1109</v>
      </c>
      <c r="H752" t="s">
        <v>21571</v>
      </c>
      <c r="I752">
        <v>2337.4899999999998</v>
      </c>
      <c r="J752">
        <v>37</v>
      </c>
      <c r="K752" t="s">
        <v>100</v>
      </c>
      <c r="L752" t="s">
        <v>21567</v>
      </c>
      <c r="M752">
        <v>36</v>
      </c>
      <c r="N752">
        <v>0</v>
      </c>
      <c r="O752">
        <f>IF(COUNTIF($A$2:A752,A752)&gt;1,"",--(COUNTIFS(Support_Tickets!$B:$B,A752,Support_Tickets!$P:$P,"&gt;="&amp;G752,Support_Tickets!$P:$P,"&lt;="&amp;G752+90,Support_Tickets!$K:$K,"No")&gt;0))</f>
        <v>1</v>
      </c>
    </row>
    <row r="753" spans="1:15">
      <c r="A753" t="s">
        <v>179</v>
      </c>
      <c r="B753" t="s">
        <v>22376</v>
      </c>
      <c r="C753" t="s">
        <v>21600</v>
      </c>
      <c r="D753" t="s">
        <v>21565</v>
      </c>
      <c r="E753" t="s">
        <v>20768</v>
      </c>
      <c r="F753" t="s">
        <v>14516</v>
      </c>
      <c r="G753" t="s">
        <v>339</v>
      </c>
      <c r="H753" t="s">
        <v>21571</v>
      </c>
      <c r="I753">
        <v>298.39999999999998</v>
      </c>
      <c r="J753">
        <v>15</v>
      </c>
      <c r="K753" t="s">
        <v>100</v>
      </c>
      <c r="L753" t="s">
        <v>21590</v>
      </c>
      <c r="M753">
        <v>12</v>
      </c>
      <c r="N753">
        <v>0</v>
      </c>
      <c r="O753">
        <f>IF(COUNTIF($A$2:A753,A753)&gt;1,"",--(COUNTIFS(Support_Tickets!$B:$B,A753,Support_Tickets!$P:$P,"&gt;="&amp;G753,Support_Tickets!$P:$P,"&lt;="&amp;G753+90,Support_Tickets!$K:$K,"No")&gt;0))</f>
        <v>0</v>
      </c>
    </row>
    <row r="754" spans="1:15">
      <c r="A754" t="s">
        <v>10909</v>
      </c>
      <c r="B754" t="s">
        <v>22377</v>
      </c>
      <c r="C754" t="s">
        <v>21597</v>
      </c>
      <c r="D754" t="s">
        <v>21578</v>
      </c>
      <c r="E754" t="s">
        <v>20736</v>
      </c>
      <c r="F754" t="s">
        <v>14524</v>
      </c>
      <c r="G754" t="s">
        <v>1761</v>
      </c>
      <c r="H754" t="s">
        <v>21621</v>
      </c>
      <c r="I754">
        <v>2297.3000000000002</v>
      </c>
      <c r="J754">
        <v>92</v>
      </c>
      <c r="K754" t="s">
        <v>73</v>
      </c>
      <c r="L754" t="s">
        <v>21660</v>
      </c>
      <c r="M754">
        <v>24</v>
      </c>
      <c r="N754">
        <v>0</v>
      </c>
      <c r="O754">
        <f>IF(COUNTIF($A$2:A754,A754)&gt;1,"",--(COUNTIFS(Support_Tickets!$B:$B,A754,Support_Tickets!$P:$P,"&gt;="&amp;G754,Support_Tickets!$P:$P,"&lt;="&amp;G754+90,Support_Tickets!$K:$K,"No")&gt;0))</f>
        <v>1</v>
      </c>
    </row>
    <row r="755" spans="1:15">
      <c r="A755" t="s">
        <v>3299</v>
      </c>
      <c r="B755" t="s">
        <v>22378</v>
      </c>
      <c r="C755" t="s">
        <v>21607</v>
      </c>
      <c r="D755" t="s">
        <v>21584</v>
      </c>
      <c r="E755" t="s">
        <v>20736</v>
      </c>
      <c r="F755" t="s">
        <v>14507</v>
      </c>
      <c r="G755" t="s">
        <v>618</v>
      </c>
      <c r="H755" t="s">
        <v>21571</v>
      </c>
      <c r="I755">
        <v>1000.85</v>
      </c>
      <c r="J755">
        <v>83</v>
      </c>
      <c r="K755" t="s">
        <v>100</v>
      </c>
      <c r="L755" t="s">
        <v>21575</v>
      </c>
      <c r="M755">
        <v>36</v>
      </c>
      <c r="N755">
        <v>0</v>
      </c>
      <c r="O755">
        <f>IF(COUNTIF($A$2:A755,A755)&gt;1,"",--(COUNTIFS(Support_Tickets!$B:$B,A755,Support_Tickets!$P:$P,"&gt;="&amp;G755,Support_Tickets!$P:$P,"&lt;="&amp;G755+90,Support_Tickets!$K:$K,"No")&gt;0))</f>
        <v>1</v>
      </c>
    </row>
    <row r="756" spans="1:15">
      <c r="A756" t="s">
        <v>741</v>
      </c>
      <c r="B756" t="s">
        <v>22379</v>
      </c>
      <c r="C756" t="s">
        <v>21564</v>
      </c>
      <c r="D756" t="s">
        <v>21592</v>
      </c>
      <c r="E756" t="s">
        <v>20768</v>
      </c>
      <c r="F756" t="s">
        <v>14507</v>
      </c>
      <c r="G756" t="s">
        <v>7735</v>
      </c>
      <c r="H756" t="s">
        <v>21621</v>
      </c>
      <c r="I756">
        <v>551.59</v>
      </c>
      <c r="J756">
        <v>48</v>
      </c>
      <c r="K756" t="s">
        <v>100</v>
      </c>
      <c r="L756" t="s">
        <v>21582</v>
      </c>
      <c r="M756">
        <v>36</v>
      </c>
      <c r="N756">
        <v>0</v>
      </c>
      <c r="O756">
        <f>IF(COUNTIF($A$2:A756,A756)&gt;1,"",--(COUNTIFS(Support_Tickets!$B:$B,A756,Support_Tickets!$P:$P,"&gt;="&amp;G756,Support_Tickets!$P:$P,"&lt;="&amp;G756+90,Support_Tickets!$K:$K,"No")&gt;0))</f>
        <v>1</v>
      </c>
    </row>
    <row r="757" spans="1:15">
      <c r="A757" t="s">
        <v>9052</v>
      </c>
      <c r="B757" t="s">
        <v>22380</v>
      </c>
      <c r="C757" t="s">
        <v>21564</v>
      </c>
      <c r="D757" t="s">
        <v>21592</v>
      </c>
      <c r="E757" t="s">
        <v>20768</v>
      </c>
      <c r="F757" t="s">
        <v>14550</v>
      </c>
      <c r="G757" t="s">
        <v>977</v>
      </c>
      <c r="H757" t="s">
        <v>21588</v>
      </c>
      <c r="I757">
        <v>680.92</v>
      </c>
      <c r="K757" t="s">
        <v>100</v>
      </c>
      <c r="L757" t="s">
        <v>21603</v>
      </c>
      <c r="M757">
        <v>12</v>
      </c>
      <c r="N757">
        <v>1</v>
      </c>
      <c r="O757">
        <f>IF(COUNTIF($A$2:A757,A757)&gt;1,"",--(COUNTIFS(Support_Tickets!$B:$B,A757,Support_Tickets!$P:$P,"&gt;="&amp;G757,Support_Tickets!$P:$P,"&lt;="&amp;G757+90,Support_Tickets!$K:$K,"No")&gt;0))</f>
        <v>0</v>
      </c>
    </row>
    <row r="758" spans="1:15">
      <c r="A758" t="s">
        <v>4914</v>
      </c>
      <c r="B758" t="s">
        <v>22381</v>
      </c>
      <c r="C758" t="s">
        <v>21587</v>
      </c>
      <c r="D758" t="s">
        <v>21578</v>
      </c>
      <c r="E758" t="s">
        <v>20736</v>
      </c>
      <c r="F758" t="s">
        <v>14507</v>
      </c>
      <c r="G758" t="s">
        <v>886</v>
      </c>
      <c r="H758" t="s">
        <v>21566</v>
      </c>
      <c r="I758">
        <v>3735.26</v>
      </c>
      <c r="K758" t="s">
        <v>73</v>
      </c>
      <c r="L758" t="s">
        <v>21572</v>
      </c>
      <c r="M758">
        <v>24</v>
      </c>
      <c r="N758">
        <v>1</v>
      </c>
      <c r="O758">
        <f>IF(COUNTIF($A$2:A758,A758)&gt;1,"",--(COUNTIFS(Support_Tickets!$B:$B,A758,Support_Tickets!$P:$P,"&gt;="&amp;G758,Support_Tickets!$P:$P,"&lt;="&amp;G758+90,Support_Tickets!$K:$K,"No")&gt;0))</f>
        <v>0</v>
      </c>
    </row>
    <row r="759" spans="1:15">
      <c r="A759" t="s">
        <v>3858</v>
      </c>
      <c r="B759" t="s">
        <v>22382</v>
      </c>
      <c r="C759" t="s">
        <v>21569</v>
      </c>
      <c r="D759" t="s">
        <v>21570</v>
      </c>
      <c r="E759" t="s">
        <v>20736</v>
      </c>
      <c r="F759" t="s">
        <v>14507</v>
      </c>
      <c r="G759" t="s">
        <v>13993</v>
      </c>
      <c r="H759" t="s">
        <v>21566</v>
      </c>
      <c r="I759">
        <v>2212.89</v>
      </c>
      <c r="K759" t="s">
        <v>73</v>
      </c>
      <c r="L759" t="s">
        <v>21660</v>
      </c>
      <c r="M759">
        <v>24</v>
      </c>
      <c r="N759">
        <v>1</v>
      </c>
      <c r="O759">
        <f>IF(COUNTIF($A$2:A759,A759)&gt;1,"",--(COUNTIFS(Support_Tickets!$B:$B,A759,Support_Tickets!$P:$P,"&gt;="&amp;G759,Support_Tickets!$P:$P,"&lt;="&amp;G759+90,Support_Tickets!$K:$K,"No")&gt;0))</f>
        <v>0</v>
      </c>
    </row>
    <row r="760" spans="1:15">
      <c r="A760" t="s">
        <v>2711</v>
      </c>
      <c r="B760" t="s">
        <v>22383</v>
      </c>
      <c r="C760" t="s">
        <v>21587</v>
      </c>
      <c r="D760" t="s">
        <v>21578</v>
      </c>
      <c r="E760" t="s">
        <v>20740</v>
      </c>
      <c r="F760" t="s">
        <v>14512</v>
      </c>
      <c r="G760" t="s">
        <v>6931</v>
      </c>
      <c r="H760" t="s">
        <v>21571</v>
      </c>
      <c r="I760">
        <v>7534.93</v>
      </c>
      <c r="J760">
        <v>56</v>
      </c>
      <c r="K760" t="s">
        <v>52</v>
      </c>
      <c r="L760" t="s">
        <v>21605</v>
      </c>
      <c r="M760">
        <v>36</v>
      </c>
      <c r="N760">
        <v>0</v>
      </c>
      <c r="O760">
        <f>IF(COUNTIF($A$2:A760,A760)&gt;1,"",--(COUNTIFS(Support_Tickets!$B:$B,A760,Support_Tickets!$P:$P,"&gt;="&amp;G760,Support_Tickets!$P:$P,"&lt;="&amp;G760+90,Support_Tickets!$K:$K,"No")&gt;0))</f>
        <v>0</v>
      </c>
    </row>
    <row r="761" spans="1:15">
      <c r="A761" t="s">
        <v>2814</v>
      </c>
      <c r="B761" t="s">
        <v>22384</v>
      </c>
      <c r="C761" t="s">
        <v>21607</v>
      </c>
      <c r="D761" t="s">
        <v>21584</v>
      </c>
      <c r="E761" t="s">
        <v>20736</v>
      </c>
      <c r="F761" t="s">
        <v>14524</v>
      </c>
      <c r="G761" t="s">
        <v>22385</v>
      </c>
      <c r="H761" t="s">
        <v>21621</v>
      </c>
      <c r="I761">
        <v>1107.8599999999999</v>
      </c>
      <c r="J761">
        <v>4</v>
      </c>
      <c r="K761" t="s">
        <v>73</v>
      </c>
      <c r="L761" t="s">
        <v>21567</v>
      </c>
      <c r="M761">
        <v>24</v>
      </c>
      <c r="N761">
        <v>0</v>
      </c>
      <c r="O761">
        <f>IF(COUNTIF($A$2:A761,A761)&gt;1,"",--(COUNTIFS(Support_Tickets!$B:$B,A761,Support_Tickets!$P:$P,"&gt;="&amp;G761,Support_Tickets!$P:$P,"&lt;="&amp;G761+90,Support_Tickets!$K:$K,"No")&gt;0))</f>
        <v>0</v>
      </c>
    </row>
    <row r="762" spans="1:15">
      <c r="A762" t="s">
        <v>7964</v>
      </c>
      <c r="B762" t="s">
        <v>22386</v>
      </c>
      <c r="C762" t="s">
        <v>21581</v>
      </c>
      <c r="D762" t="s">
        <v>21592</v>
      </c>
      <c r="E762" t="s">
        <v>20768</v>
      </c>
      <c r="F762" t="s">
        <v>14512</v>
      </c>
      <c r="G762" t="s">
        <v>2548</v>
      </c>
      <c r="H762" t="s">
        <v>21621</v>
      </c>
      <c r="I762">
        <v>549.55999999999995</v>
      </c>
      <c r="J762">
        <v>63</v>
      </c>
      <c r="K762" t="s">
        <v>100</v>
      </c>
      <c r="L762" t="s">
        <v>21598</v>
      </c>
      <c r="M762">
        <v>36</v>
      </c>
      <c r="N762">
        <v>0</v>
      </c>
      <c r="O762">
        <f>IF(COUNTIF($A$2:A762,A762)&gt;1,"",--(COUNTIFS(Support_Tickets!$B:$B,A762,Support_Tickets!$P:$P,"&gt;="&amp;G762,Support_Tickets!$P:$P,"&lt;="&amp;G762+90,Support_Tickets!$K:$K,"No")&gt;0))</f>
        <v>0</v>
      </c>
    </row>
    <row r="763" spans="1:15">
      <c r="A763" t="s">
        <v>2198</v>
      </c>
      <c r="B763" t="s">
        <v>22387</v>
      </c>
      <c r="C763" t="s">
        <v>21597</v>
      </c>
      <c r="D763" t="s">
        <v>21570</v>
      </c>
      <c r="E763" t="s">
        <v>20736</v>
      </c>
      <c r="F763" t="s">
        <v>14512</v>
      </c>
      <c r="G763" t="s">
        <v>22388</v>
      </c>
      <c r="H763" t="s">
        <v>21571</v>
      </c>
      <c r="I763">
        <v>2003.58</v>
      </c>
      <c r="K763" t="s">
        <v>73</v>
      </c>
      <c r="L763" t="s">
        <v>21582</v>
      </c>
      <c r="M763">
        <v>24</v>
      </c>
      <c r="N763">
        <v>0</v>
      </c>
      <c r="O763">
        <f>IF(COUNTIF($A$2:A763,A763)&gt;1,"",--(COUNTIFS(Support_Tickets!$B:$B,A763,Support_Tickets!$P:$P,"&gt;="&amp;G763,Support_Tickets!$P:$P,"&lt;="&amp;G763+90,Support_Tickets!$K:$K,"No")&gt;0))</f>
        <v>0</v>
      </c>
    </row>
    <row r="764" spans="1:15">
      <c r="A764" t="s">
        <v>4062</v>
      </c>
      <c r="B764" t="s">
        <v>22389</v>
      </c>
      <c r="C764" t="s">
        <v>21587</v>
      </c>
      <c r="D764" t="s">
        <v>21584</v>
      </c>
      <c r="E764" t="s">
        <v>20768</v>
      </c>
      <c r="F764" t="s">
        <v>14524</v>
      </c>
      <c r="G764" t="s">
        <v>3033</v>
      </c>
      <c r="H764" t="s">
        <v>21571</v>
      </c>
      <c r="I764">
        <v>674.93</v>
      </c>
      <c r="J764">
        <v>37</v>
      </c>
      <c r="K764" t="s">
        <v>100</v>
      </c>
      <c r="L764" t="s">
        <v>21572</v>
      </c>
      <c r="M764">
        <v>36</v>
      </c>
      <c r="N764">
        <v>0</v>
      </c>
      <c r="O764">
        <f>IF(COUNTIF($A$2:A764,A764)&gt;1,"",--(COUNTIFS(Support_Tickets!$B:$B,A764,Support_Tickets!$P:$P,"&gt;="&amp;G764,Support_Tickets!$P:$P,"&lt;="&amp;G764+90,Support_Tickets!$K:$K,"No")&gt;0))</f>
        <v>0</v>
      </c>
    </row>
    <row r="765" spans="1:15">
      <c r="A765" t="s">
        <v>535</v>
      </c>
      <c r="B765" t="s">
        <v>22390</v>
      </c>
      <c r="C765" t="s">
        <v>21564</v>
      </c>
      <c r="D765" t="s">
        <v>21592</v>
      </c>
      <c r="E765" t="s">
        <v>20736</v>
      </c>
      <c r="F765" t="s">
        <v>14524</v>
      </c>
      <c r="G765" t="s">
        <v>1221</v>
      </c>
      <c r="H765" t="s">
        <v>21566</v>
      </c>
      <c r="I765">
        <v>3781.79</v>
      </c>
      <c r="J765">
        <v>64</v>
      </c>
      <c r="K765" t="s">
        <v>73</v>
      </c>
      <c r="L765" t="s">
        <v>21593</v>
      </c>
      <c r="M765">
        <v>36</v>
      </c>
      <c r="N765">
        <v>1</v>
      </c>
      <c r="O765">
        <f>IF(COUNTIF($A$2:A765,A765)&gt;1,"",--(COUNTIFS(Support_Tickets!$B:$B,A765,Support_Tickets!$P:$P,"&gt;="&amp;G765,Support_Tickets!$P:$P,"&lt;="&amp;G765+90,Support_Tickets!$K:$K,"No")&gt;0))</f>
        <v>0</v>
      </c>
    </row>
    <row r="766" spans="1:15">
      <c r="A766" t="s">
        <v>3688</v>
      </c>
      <c r="B766" t="s">
        <v>22391</v>
      </c>
      <c r="C766" t="s">
        <v>21597</v>
      </c>
      <c r="D766" t="s">
        <v>21578</v>
      </c>
      <c r="E766" t="s">
        <v>20736</v>
      </c>
      <c r="F766" t="s">
        <v>14507</v>
      </c>
      <c r="G766" t="s">
        <v>1931</v>
      </c>
      <c r="H766" t="s">
        <v>21571</v>
      </c>
      <c r="I766">
        <v>1634.82</v>
      </c>
      <c r="J766">
        <v>42</v>
      </c>
      <c r="K766" t="s">
        <v>73</v>
      </c>
      <c r="L766" t="s">
        <v>21612</v>
      </c>
      <c r="M766">
        <v>12</v>
      </c>
      <c r="N766">
        <v>0</v>
      </c>
      <c r="O766">
        <f>IF(COUNTIF($A$2:A766,A766)&gt;1,"",--(COUNTIFS(Support_Tickets!$B:$B,A766,Support_Tickets!$P:$P,"&gt;="&amp;G766,Support_Tickets!$P:$P,"&lt;="&amp;G766+90,Support_Tickets!$K:$K,"No")&gt;0))</f>
        <v>0</v>
      </c>
    </row>
    <row r="767" spans="1:15">
      <c r="A767" t="s">
        <v>772</v>
      </c>
      <c r="B767" t="s">
        <v>22392</v>
      </c>
      <c r="C767" t="s">
        <v>21602</v>
      </c>
      <c r="D767" t="s">
        <v>21565</v>
      </c>
      <c r="E767" t="s">
        <v>20768</v>
      </c>
      <c r="F767" t="s">
        <v>14512</v>
      </c>
      <c r="G767" t="s">
        <v>2169</v>
      </c>
      <c r="H767" t="s">
        <v>21621</v>
      </c>
      <c r="I767">
        <v>733.03</v>
      </c>
      <c r="J767">
        <v>89</v>
      </c>
      <c r="K767" t="s">
        <v>100</v>
      </c>
      <c r="L767" t="s">
        <v>21567</v>
      </c>
      <c r="M767">
        <v>12</v>
      </c>
      <c r="N767">
        <v>0</v>
      </c>
      <c r="O767">
        <f>IF(COUNTIF($A$2:A767,A767)&gt;1,"",--(COUNTIFS(Support_Tickets!$B:$B,A767,Support_Tickets!$P:$P,"&gt;="&amp;G767,Support_Tickets!$P:$P,"&lt;="&amp;G767+90,Support_Tickets!$K:$K,"No")&gt;0))</f>
        <v>0</v>
      </c>
    </row>
    <row r="768" spans="1:15">
      <c r="A768" t="s">
        <v>3014</v>
      </c>
      <c r="B768" t="s">
        <v>22393</v>
      </c>
      <c r="C768" t="s">
        <v>21597</v>
      </c>
      <c r="D768" t="s">
        <v>21570</v>
      </c>
      <c r="E768" t="s">
        <v>20736</v>
      </c>
      <c r="F768" t="s">
        <v>14524</v>
      </c>
      <c r="G768" t="s">
        <v>247</v>
      </c>
      <c r="H768" t="s">
        <v>21621</v>
      </c>
      <c r="I768">
        <v>1665.63</v>
      </c>
      <c r="K768" t="s">
        <v>100</v>
      </c>
      <c r="L768" t="s">
        <v>21582</v>
      </c>
      <c r="M768">
        <v>12</v>
      </c>
      <c r="N768">
        <v>0</v>
      </c>
      <c r="O768">
        <f>IF(COUNTIF($A$2:A768,A768)&gt;1,"",--(COUNTIFS(Support_Tickets!$B:$B,A768,Support_Tickets!$P:$P,"&gt;="&amp;G768,Support_Tickets!$P:$P,"&lt;="&amp;G768+90,Support_Tickets!$K:$K,"No")&gt;0))</f>
        <v>0</v>
      </c>
    </row>
    <row r="769" spans="1:15">
      <c r="A769" t="s">
        <v>1628</v>
      </c>
      <c r="B769" t="s">
        <v>22394</v>
      </c>
      <c r="C769" t="s">
        <v>21600</v>
      </c>
      <c r="D769" t="s">
        <v>21578</v>
      </c>
      <c r="E769" t="s">
        <v>20768</v>
      </c>
      <c r="F769" t="s">
        <v>14507</v>
      </c>
      <c r="G769" t="s">
        <v>2670</v>
      </c>
      <c r="H769" t="s">
        <v>21621</v>
      </c>
      <c r="I769">
        <v>115.01</v>
      </c>
      <c r="K769" t="s">
        <v>100</v>
      </c>
      <c r="L769" t="s">
        <v>21593</v>
      </c>
      <c r="M769">
        <v>36</v>
      </c>
      <c r="N769">
        <v>0</v>
      </c>
      <c r="O769">
        <f>IF(COUNTIF($A$2:A769,A769)&gt;1,"",--(COUNTIFS(Support_Tickets!$B:$B,A769,Support_Tickets!$P:$P,"&gt;="&amp;G769,Support_Tickets!$P:$P,"&lt;="&amp;G769+90,Support_Tickets!$K:$K,"No")&gt;0))</f>
        <v>0</v>
      </c>
    </row>
    <row r="770" spans="1:15">
      <c r="A770" t="s">
        <v>3373</v>
      </c>
      <c r="B770" t="s">
        <v>22395</v>
      </c>
      <c r="C770" t="s">
        <v>21569</v>
      </c>
      <c r="D770" t="s">
        <v>21570</v>
      </c>
      <c r="E770" t="s">
        <v>20740</v>
      </c>
      <c r="F770" t="s">
        <v>14516</v>
      </c>
      <c r="G770" t="s">
        <v>1505</v>
      </c>
      <c r="H770" t="s">
        <v>21571</v>
      </c>
      <c r="I770">
        <v>5753.32</v>
      </c>
      <c r="K770" t="s">
        <v>52</v>
      </c>
      <c r="L770" t="s">
        <v>21632</v>
      </c>
      <c r="M770">
        <v>24</v>
      </c>
      <c r="N770">
        <v>0</v>
      </c>
      <c r="O770">
        <f>IF(COUNTIF($A$2:A770,A770)&gt;1,"",--(COUNTIFS(Support_Tickets!$B:$B,A770,Support_Tickets!$P:$P,"&gt;="&amp;G770,Support_Tickets!$P:$P,"&lt;="&amp;G770+90,Support_Tickets!$K:$K,"No")&gt;0))</f>
        <v>0</v>
      </c>
    </row>
    <row r="771" spans="1:15">
      <c r="A771" t="s">
        <v>1690</v>
      </c>
      <c r="B771" t="s">
        <v>22396</v>
      </c>
      <c r="C771" t="s">
        <v>21597</v>
      </c>
      <c r="D771" t="s">
        <v>21592</v>
      </c>
      <c r="E771" t="s">
        <v>20768</v>
      </c>
      <c r="F771" t="s">
        <v>14507</v>
      </c>
      <c r="G771" t="s">
        <v>1939</v>
      </c>
      <c r="H771" t="s">
        <v>21621</v>
      </c>
      <c r="I771">
        <v>266.72000000000003</v>
      </c>
      <c r="J771">
        <v>11</v>
      </c>
      <c r="K771" t="s">
        <v>100</v>
      </c>
      <c r="L771" t="s">
        <v>21609</v>
      </c>
      <c r="M771">
        <v>36</v>
      </c>
      <c r="N771">
        <v>0</v>
      </c>
      <c r="O771">
        <f>IF(COUNTIF($A$2:A771,A771)&gt;1,"",--(COUNTIFS(Support_Tickets!$B:$B,A771,Support_Tickets!$P:$P,"&gt;="&amp;G771,Support_Tickets!$P:$P,"&lt;="&amp;G771+90,Support_Tickets!$K:$K,"No")&gt;0))</f>
        <v>0</v>
      </c>
    </row>
    <row r="772" spans="1:15">
      <c r="A772" t="s">
        <v>859</v>
      </c>
      <c r="B772" t="s">
        <v>22397</v>
      </c>
      <c r="C772" t="s">
        <v>21607</v>
      </c>
      <c r="D772" t="s">
        <v>21570</v>
      </c>
      <c r="E772" t="s">
        <v>20736</v>
      </c>
      <c r="F772" t="s">
        <v>14524</v>
      </c>
      <c r="G772" t="s">
        <v>22398</v>
      </c>
      <c r="H772" t="s">
        <v>21588</v>
      </c>
      <c r="I772">
        <v>3400.39</v>
      </c>
      <c r="K772" t="s">
        <v>100</v>
      </c>
      <c r="L772" t="s">
        <v>21660</v>
      </c>
      <c r="M772">
        <v>24</v>
      </c>
      <c r="N772">
        <v>1</v>
      </c>
      <c r="O772">
        <f>IF(COUNTIF($A$2:A772,A772)&gt;1,"",--(COUNTIFS(Support_Tickets!$B:$B,A772,Support_Tickets!$P:$P,"&gt;="&amp;G772,Support_Tickets!$P:$P,"&lt;="&amp;G772+90,Support_Tickets!$K:$K,"No")&gt;0))</f>
        <v>0</v>
      </c>
    </row>
    <row r="773" spans="1:15">
      <c r="A773" t="s">
        <v>577</v>
      </c>
      <c r="B773" t="s">
        <v>22399</v>
      </c>
      <c r="C773" t="s">
        <v>21602</v>
      </c>
      <c r="D773" t="s">
        <v>21570</v>
      </c>
      <c r="E773" t="s">
        <v>20736</v>
      </c>
      <c r="F773" t="s">
        <v>14512</v>
      </c>
      <c r="G773" t="s">
        <v>1259</v>
      </c>
      <c r="H773" t="s">
        <v>21571</v>
      </c>
      <c r="I773">
        <v>2904.27</v>
      </c>
      <c r="K773" t="s">
        <v>100</v>
      </c>
      <c r="L773" t="s">
        <v>21593</v>
      </c>
      <c r="M773">
        <v>12</v>
      </c>
      <c r="N773">
        <v>0</v>
      </c>
      <c r="O773">
        <f>IF(COUNTIF($A$2:A773,A773)&gt;1,"",--(COUNTIFS(Support_Tickets!$B:$B,A773,Support_Tickets!$P:$P,"&gt;="&amp;G773,Support_Tickets!$P:$P,"&lt;="&amp;G773+90,Support_Tickets!$K:$K,"No")&gt;0))</f>
        <v>0</v>
      </c>
    </row>
    <row r="774" spans="1:15">
      <c r="A774" t="s">
        <v>9912</v>
      </c>
      <c r="B774" t="s">
        <v>22400</v>
      </c>
      <c r="C774" t="s">
        <v>21602</v>
      </c>
      <c r="D774" t="s">
        <v>21584</v>
      </c>
      <c r="E774" t="s">
        <v>20740</v>
      </c>
      <c r="F774" t="s">
        <v>14516</v>
      </c>
      <c r="G774" t="s">
        <v>361</v>
      </c>
      <c r="H774" t="s">
        <v>21571</v>
      </c>
      <c r="I774">
        <v>11719.68</v>
      </c>
      <c r="J774">
        <v>83</v>
      </c>
      <c r="K774" t="s">
        <v>73</v>
      </c>
      <c r="L774" t="s">
        <v>21579</v>
      </c>
      <c r="M774">
        <v>36</v>
      </c>
      <c r="N774">
        <v>0</v>
      </c>
      <c r="O774">
        <f>IF(COUNTIF($A$2:A774,A774)&gt;1,"",--(COUNTIFS(Support_Tickets!$B:$B,A774,Support_Tickets!$P:$P,"&gt;="&amp;G774,Support_Tickets!$P:$P,"&lt;="&amp;G774+90,Support_Tickets!$K:$K,"No")&gt;0))</f>
        <v>0</v>
      </c>
    </row>
    <row r="775" spans="1:15">
      <c r="A775" t="s">
        <v>5577</v>
      </c>
      <c r="B775" t="s">
        <v>22401</v>
      </c>
      <c r="C775" t="s">
        <v>21581</v>
      </c>
      <c r="D775" t="s">
        <v>21565</v>
      </c>
      <c r="E775" t="s">
        <v>20736</v>
      </c>
      <c r="F775" t="s">
        <v>14507</v>
      </c>
      <c r="G775" t="s">
        <v>2357</v>
      </c>
      <c r="H775" t="s">
        <v>21621</v>
      </c>
      <c r="I775">
        <v>2355.86</v>
      </c>
      <c r="J775">
        <v>10</v>
      </c>
      <c r="K775" t="s">
        <v>73</v>
      </c>
      <c r="L775" t="s">
        <v>21582</v>
      </c>
      <c r="M775">
        <v>12</v>
      </c>
      <c r="N775">
        <v>0</v>
      </c>
      <c r="O775">
        <f>IF(COUNTIF($A$2:A775,A775)&gt;1,"",--(COUNTIFS(Support_Tickets!$B:$B,A775,Support_Tickets!$P:$P,"&gt;="&amp;G775,Support_Tickets!$P:$P,"&lt;="&amp;G775+90,Support_Tickets!$K:$K,"No")&gt;0))</f>
        <v>0</v>
      </c>
    </row>
    <row r="776" spans="1:15">
      <c r="A776" t="s">
        <v>2827</v>
      </c>
      <c r="B776" t="s">
        <v>22402</v>
      </c>
      <c r="C776" t="s">
        <v>21607</v>
      </c>
      <c r="D776" t="s">
        <v>21584</v>
      </c>
      <c r="E776" t="s">
        <v>20736</v>
      </c>
      <c r="F776" t="s">
        <v>14524</v>
      </c>
      <c r="G776" t="s">
        <v>2221</v>
      </c>
      <c r="H776" t="s">
        <v>21566</v>
      </c>
      <c r="I776">
        <v>914.78</v>
      </c>
      <c r="J776">
        <v>30</v>
      </c>
      <c r="K776" t="s">
        <v>100</v>
      </c>
      <c r="L776" t="s">
        <v>21632</v>
      </c>
      <c r="M776">
        <v>12</v>
      </c>
      <c r="N776">
        <v>1</v>
      </c>
      <c r="O776">
        <f>IF(COUNTIF($A$2:A776,A776)&gt;1,"",--(COUNTIFS(Support_Tickets!$B:$B,A776,Support_Tickets!$P:$P,"&gt;="&amp;G776,Support_Tickets!$P:$P,"&lt;="&amp;G776+90,Support_Tickets!$K:$K,"No")&gt;0))</f>
        <v>0</v>
      </c>
    </row>
    <row r="777" spans="1:15">
      <c r="A777" t="s">
        <v>5196</v>
      </c>
      <c r="B777" t="s">
        <v>22403</v>
      </c>
      <c r="C777" t="s">
        <v>21569</v>
      </c>
      <c r="D777" t="s">
        <v>21592</v>
      </c>
      <c r="E777" t="s">
        <v>20740</v>
      </c>
      <c r="F777" t="s">
        <v>14507</v>
      </c>
      <c r="G777" t="s">
        <v>2321</v>
      </c>
      <c r="H777" t="s">
        <v>21566</v>
      </c>
      <c r="I777">
        <v>5182.91</v>
      </c>
      <c r="J777">
        <v>35</v>
      </c>
      <c r="K777" t="s">
        <v>73</v>
      </c>
      <c r="L777" t="s">
        <v>21598</v>
      </c>
      <c r="M777">
        <v>12</v>
      </c>
      <c r="N777">
        <v>1</v>
      </c>
      <c r="O777">
        <f>IF(COUNTIF($A$2:A777,A777)&gt;1,"",--(COUNTIFS(Support_Tickets!$B:$B,A777,Support_Tickets!$P:$P,"&gt;="&amp;G777,Support_Tickets!$P:$P,"&lt;="&amp;G777+90,Support_Tickets!$K:$K,"No")&gt;0))</f>
        <v>0</v>
      </c>
    </row>
    <row r="778" spans="1:15">
      <c r="A778" t="s">
        <v>3700</v>
      </c>
      <c r="B778" t="s">
        <v>22404</v>
      </c>
      <c r="C778" t="s">
        <v>21600</v>
      </c>
      <c r="D778" t="s">
        <v>21578</v>
      </c>
      <c r="E778" t="s">
        <v>20768</v>
      </c>
      <c r="F778" t="s">
        <v>14524</v>
      </c>
      <c r="G778" t="s">
        <v>1828</v>
      </c>
      <c r="H778" t="s">
        <v>21571</v>
      </c>
      <c r="I778">
        <v>401.76</v>
      </c>
      <c r="J778">
        <v>6</v>
      </c>
      <c r="K778" t="s">
        <v>100</v>
      </c>
      <c r="L778" t="s">
        <v>21593</v>
      </c>
      <c r="M778">
        <v>24</v>
      </c>
      <c r="N778">
        <v>0</v>
      </c>
      <c r="O778">
        <f>IF(COUNTIF($A$2:A778,A778)&gt;1,"",--(COUNTIFS(Support_Tickets!$B:$B,A778,Support_Tickets!$P:$P,"&gt;="&amp;G778,Support_Tickets!$P:$P,"&lt;="&amp;G778+90,Support_Tickets!$K:$K,"No")&gt;0))</f>
        <v>0</v>
      </c>
    </row>
    <row r="779" spans="1:15">
      <c r="A779" t="s">
        <v>1777</v>
      </c>
      <c r="B779" t="s">
        <v>22405</v>
      </c>
      <c r="C779" t="s">
        <v>21597</v>
      </c>
      <c r="D779" t="s">
        <v>21592</v>
      </c>
      <c r="E779" t="s">
        <v>20768</v>
      </c>
      <c r="F779" t="s">
        <v>14507</v>
      </c>
      <c r="G779" t="s">
        <v>1974</v>
      </c>
      <c r="H779" t="s">
        <v>21571</v>
      </c>
      <c r="I779">
        <v>119.14</v>
      </c>
      <c r="J779">
        <v>92</v>
      </c>
      <c r="K779" t="s">
        <v>100</v>
      </c>
      <c r="L779" t="s">
        <v>21609</v>
      </c>
      <c r="M779">
        <v>36</v>
      </c>
      <c r="N779">
        <v>0</v>
      </c>
      <c r="O779">
        <f>IF(COUNTIF($A$2:A779,A779)&gt;1,"",--(COUNTIFS(Support_Tickets!$B:$B,A779,Support_Tickets!$P:$P,"&gt;="&amp;G779,Support_Tickets!$P:$P,"&lt;="&amp;G779+90,Support_Tickets!$K:$K,"No")&gt;0))</f>
        <v>0</v>
      </c>
    </row>
    <row r="780" spans="1:15">
      <c r="A780" t="s">
        <v>11599</v>
      </c>
      <c r="B780" t="s">
        <v>22406</v>
      </c>
      <c r="C780" t="s">
        <v>21569</v>
      </c>
      <c r="D780" t="s">
        <v>21565</v>
      </c>
      <c r="E780" t="s">
        <v>20736</v>
      </c>
      <c r="F780" t="s">
        <v>14550</v>
      </c>
      <c r="G780" t="s">
        <v>5836</v>
      </c>
      <c r="H780" t="s">
        <v>21621</v>
      </c>
      <c r="I780">
        <v>1719.74</v>
      </c>
      <c r="J780">
        <v>68</v>
      </c>
      <c r="K780" t="s">
        <v>100</v>
      </c>
      <c r="L780" t="s">
        <v>21660</v>
      </c>
      <c r="M780">
        <v>24</v>
      </c>
      <c r="N780">
        <v>0</v>
      </c>
      <c r="O780">
        <f>IF(COUNTIF($A$2:A780,A780)&gt;1,"",--(COUNTIFS(Support_Tickets!$B:$B,A780,Support_Tickets!$P:$P,"&gt;="&amp;G780,Support_Tickets!$P:$P,"&lt;="&amp;G780+90,Support_Tickets!$K:$K,"No")&gt;0))</f>
        <v>1</v>
      </c>
    </row>
    <row r="781" spans="1:15">
      <c r="A781" t="s">
        <v>4245</v>
      </c>
      <c r="B781" t="s">
        <v>22407</v>
      </c>
      <c r="C781" t="s">
        <v>21574</v>
      </c>
      <c r="D781" t="s">
        <v>21584</v>
      </c>
      <c r="E781" t="s">
        <v>20740</v>
      </c>
      <c r="F781" t="s">
        <v>14524</v>
      </c>
      <c r="G781" t="s">
        <v>148</v>
      </c>
      <c r="H781" t="s">
        <v>21621</v>
      </c>
      <c r="I781">
        <v>5197.5200000000004</v>
      </c>
      <c r="J781">
        <v>31</v>
      </c>
      <c r="K781" t="s">
        <v>73</v>
      </c>
      <c r="L781" t="s">
        <v>21579</v>
      </c>
      <c r="M781">
        <v>36</v>
      </c>
      <c r="N781">
        <v>0</v>
      </c>
      <c r="O781">
        <f>IF(COUNTIF($A$2:A781,A781)&gt;1,"",--(COUNTIFS(Support_Tickets!$B:$B,A781,Support_Tickets!$P:$P,"&gt;="&amp;G781,Support_Tickets!$P:$P,"&lt;="&amp;G781+90,Support_Tickets!$K:$K,"No")&gt;0))</f>
        <v>0</v>
      </c>
    </row>
    <row r="782" spans="1:15">
      <c r="A782" t="s">
        <v>4578</v>
      </c>
      <c r="B782" t="s">
        <v>22408</v>
      </c>
      <c r="C782" t="s">
        <v>21597</v>
      </c>
      <c r="D782" t="s">
        <v>21592</v>
      </c>
      <c r="E782" t="s">
        <v>20768</v>
      </c>
      <c r="F782" t="s">
        <v>14507</v>
      </c>
      <c r="G782" t="s">
        <v>397</v>
      </c>
      <c r="H782" t="s">
        <v>21566</v>
      </c>
      <c r="I782">
        <v>667.18</v>
      </c>
      <c r="K782" t="s">
        <v>100</v>
      </c>
      <c r="L782" t="s">
        <v>21579</v>
      </c>
      <c r="M782">
        <v>24</v>
      </c>
      <c r="N782">
        <v>1</v>
      </c>
      <c r="O782">
        <f>IF(COUNTIF($A$2:A782,A782)&gt;1,"",--(COUNTIFS(Support_Tickets!$B:$B,A782,Support_Tickets!$P:$P,"&gt;="&amp;G782,Support_Tickets!$P:$P,"&lt;="&amp;G782+90,Support_Tickets!$K:$K,"No")&gt;0))</f>
        <v>0</v>
      </c>
    </row>
    <row r="783" spans="1:15">
      <c r="A783" t="s">
        <v>9994</v>
      </c>
      <c r="B783" t="s">
        <v>22409</v>
      </c>
      <c r="C783" t="s">
        <v>21587</v>
      </c>
      <c r="D783" t="s">
        <v>21578</v>
      </c>
      <c r="E783" t="s">
        <v>20736</v>
      </c>
      <c r="F783" t="s">
        <v>14524</v>
      </c>
      <c r="G783" t="s">
        <v>14321</v>
      </c>
      <c r="H783" t="s">
        <v>21571</v>
      </c>
      <c r="I783">
        <v>1947.92</v>
      </c>
      <c r="J783">
        <v>81</v>
      </c>
      <c r="K783" t="s">
        <v>73</v>
      </c>
      <c r="L783" t="s">
        <v>21609</v>
      </c>
      <c r="M783">
        <v>12</v>
      </c>
      <c r="N783">
        <v>0</v>
      </c>
      <c r="O783">
        <f>IF(COUNTIF($A$2:A783,A783)&gt;1,"",--(COUNTIFS(Support_Tickets!$B:$B,A783,Support_Tickets!$P:$P,"&gt;="&amp;G783,Support_Tickets!$P:$P,"&lt;="&amp;G783+90,Support_Tickets!$K:$K,"No")&gt;0))</f>
        <v>0</v>
      </c>
    </row>
    <row r="784" spans="1:15">
      <c r="A784" t="s">
        <v>1995</v>
      </c>
      <c r="B784" t="s">
        <v>22410</v>
      </c>
      <c r="C784" t="s">
        <v>21581</v>
      </c>
      <c r="D784" t="s">
        <v>21592</v>
      </c>
      <c r="E784" t="s">
        <v>20768</v>
      </c>
      <c r="F784" t="s">
        <v>14550</v>
      </c>
      <c r="G784" t="s">
        <v>3509</v>
      </c>
      <c r="H784" t="s">
        <v>21571</v>
      </c>
      <c r="I784">
        <v>225.86</v>
      </c>
      <c r="J784">
        <v>98</v>
      </c>
      <c r="K784" t="s">
        <v>100</v>
      </c>
      <c r="L784" t="s">
        <v>21598</v>
      </c>
      <c r="M784">
        <v>12</v>
      </c>
      <c r="N784">
        <v>0</v>
      </c>
      <c r="O784">
        <f>IF(COUNTIF($A$2:A784,A784)&gt;1,"",--(COUNTIFS(Support_Tickets!$B:$B,A784,Support_Tickets!$P:$P,"&gt;="&amp;G784,Support_Tickets!$P:$P,"&lt;="&amp;G784+90,Support_Tickets!$K:$K,"No")&gt;0))</f>
        <v>1</v>
      </c>
    </row>
    <row r="785" spans="1:15">
      <c r="A785" t="s">
        <v>4565</v>
      </c>
      <c r="B785" t="s">
        <v>22411</v>
      </c>
      <c r="C785" t="s">
        <v>21564</v>
      </c>
      <c r="D785" t="s">
        <v>21584</v>
      </c>
      <c r="E785" t="s">
        <v>20736</v>
      </c>
      <c r="F785" t="s">
        <v>14550</v>
      </c>
      <c r="G785" t="s">
        <v>2009</v>
      </c>
      <c r="H785" t="s">
        <v>21571</v>
      </c>
      <c r="I785">
        <v>923.21</v>
      </c>
      <c r="J785">
        <v>87</v>
      </c>
      <c r="K785" t="s">
        <v>100</v>
      </c>
      <c r="L785" t="s">
        <v>21579</v>
      </c>
      <c r="M785">
        <v>12</v>
      </c>
      <c r="N785">
        <v>0</v>
      </c>
      <c r="O785">
        <f>IF(COUNTIF($A$2:A785,A785)&gt;1,"",--(COUNTIFS(Support_Tickets!$B:$B,A785,Support_Tickets!$P:$P,"&gt;="&amp;G785,Support_Tickets!$P:$P,"&lt;="&amp;G785+90,Support_Tickets!$K:$K,"No")&gt;0))</f>
        <v>0</v>
      </c>
    </row>
    <row r="786" spans="1:15">
      <c r="A786" t="s">
        <v>3369</v>
      </c>
      <c r="B786" t="s">
        <v>22412</v>
      </c>
      <c r="C786" t="s">
        <v>21574</v>
      </c>
      <c r="D786" t="s">
        <v>21565</v>
      </c>
      <c r="E786" t="s">
        <v>20736</v>
      </c>
      <c r="F786" t="s">
        <v>14507</v>
      </c>
      <c r="G786" t="s">
        <v>6910</v>
      </c>
      <c r="H786" t="s">
        <v>21588</v>
      </c>
      <c r="I786">
        <v>3543.97</v>
      </c>
      <c r="K786" t="s">
        <v>73</v>
      </c>
      <c r="L786" t="s">
        <v>21603</v>
      </c>
      <c r="M786">
        <v>24</v>
      </c>
      <c r="N786">
        <v>1</v>
      </c>
      <c r="O786">
        <f>IF(COUNTIF($A$2:A786,A786)&gt;1,"",--(COUNTIFS(Support_Tickets!$B:$B,A786,Support_Tickets!$P:$P,"&gt;="&amp;G786,Support_Tickets!$P:$P,"&lt;="&amp;G786+90,Support_Tickets!$K:$K,"No")&gt;0))</f>
        <v>0</v>
      </c>
    </row>
    <row r="787" spans="1:15">
      <c r="A787" t="s">
        <v>3713</v>
      </c>
      <c r="B787" t="s">
        <v>22413</v>
      </c>
      <c r="C787" t="s">
        <v>21607</v>
      </c>
      <c r="D787" t="s">
        <v>21578</v>
      </c>
      <c r="E787" t="s">
        <v>20768</v>
      </c>
      <c r="F787" t="s">
        <v>14524</v>
      </c>
      <c r="G787" t="s">
        <v>1425</v>
      </c>
      <c r="H787" t="s">
        <v>21571</v>
      </c>
      <c r="I787">
        <v>499.26</v>
      </c>
      <c r="K787" t="s">
        <v>100</v>
      </c>
      <c r="L787" t="s">
        <v>21590</v>
      </c>
      <c r="M787">
        <v>12</v>
      </c>
      <c r="N787">
        <v>0</v>
      </c>
      <c r="O787">
        <f>IF(COUNTIF($A$2:A787,A787)&gt;1,"",--(COUNTIFS(Support_Tickets!$B:$B,A787,Support_Tickets!$P:$P,"&gt;="&amp;G787,Support_Tickets!$P:$P,"&lt;="&amp;G787+90,Support_Tickets!$K:$K,"No")&gt;0))</f>
        <v>0</v>
      </c>
    </row>
    <row r="788" spans="1:15">
      <c r="A788" t="s">
        <v>3641</v>
      </c>
      <c r="B788" t="s">
        <v>22414</v>
      </c>
      <c r="C788" t="s">
        <v>21597</v>
      </c>
      <c r="D788" t="s">
        <v>21592</v>
      </c>
      <c r="E788" t="s">
        <v>20768</v>
      </c>
      <c r="F788" t="s">
        <v>14507</v>
      </c>
      <c r="G788" t="s">
        <v>6910</v>
      </c>
      <c r="H788" t="s">
        <v>21588</v>
      </c>
      <c r="I788">
        <v>429.48</v>
      </c>
      <c r="J788">
        <v>37</v>
      </c>
      <c r="K788" t="s">
        <v>100</v>
      </c>
      <c r="L788" t="s">
        <v>21567</v>
      </c>
      <c r="M788">
        <v>12</v>
      </c>
      <c r="N788">
        <v>1</v>
      </c>
      <c r="O788">
        <f>IF(COUNTIF($A$2:A788,A788)&gt;1,"",--(COUNTIFS(Support_Tickets!$B:$B,A788,Support_Tickets!$P:$P,"&gt;="&amp;G788,Support_Tickets!$P:$P,"&lt;="&amp;G788+90,Support_Tickets!$K:$K,"No")&gt;0))</f>
        <v>1</v>
      </c>
    </row>
    <row r="789" spans="1:15">
      <c r="A789" t="s">
        <v>4160</v>
      </c>
      <c r="B789" t="s">
        <v>22415</v>
      </c>
      <c r="C789" t="s">
        <v>21564</v>
      </c>
      <c r="D789" t="s">
        <v>21570</v>
      </c>
      <c r="E789" t="s">
        <v>20736</v>
      </c>
      <c r="F789" t="s">
        <v>14524</v>
      </c>
      <c r="G789" t="s">
        <v>1566</v>
      </c>
      <c r="H789" t="s">
        <v>21566</v>
      </c>
      <c r="I789">
        <v>2434.5500000000002</v>
      </c>
      <c r="J789">
        <v>99</v>
      </c>
      <c r="K789" t="s">
        <v>100</v>
      </c>
      <c r="L789" t="s">
        <v>21605</v>
      </c>
      <c r="M789">
        <v>24</v>
      </c>
      <c r="N789">
        <v>1</v>
      </c>
      <c r="O789">
        <f>IF(COUNTIF($A$2:A789,A789)&gt;1,"",--(COUNTIFS(Support_Tickets!$B:$B,A789,Support_Tickets!$P:$P,"&gt;="&amp;G789,Support_Tickets!$P:$P,"&lt;="&amp;G789+90,Support_Tickets!$K:$K,"No")&gt;0))</f>
        <v>1</v>
      </c>
    </row>
    <row r="790" spans="1:15">
      <c r="A790" t="s">
        <v>1981</v>
      </c>
      <c r="B790" t="s">
        <v>22416</v>
      </c>
      <c r="C790" t="s">
        <v>21569</v>
      </c>
      <c r="D790" t="s">
        <v>21584</v>
      </c>
      <c r="E790" t="s">
        <v>20736</v>
      </c>
      <c r="F790" t="s">
        <v>14516</v>
      </c>
      <c r="G790" t="s">
        <v>1351</v>
      </c>
      <c r="H790" t="s">
        <v>21571</v>
      </c>
      <c r="I790">
        <v>1047.4000000000001</v>
      </c>
      <c r="K790" t="s">
        <v>100</v>
      </c>
      <c r="L790" t="s">
        <v>21593</v>
      </c>
      <c r="M790">
        <v>36</v>
      </c>
      <c r="N790">
        <v>0</v>
      </c>
      <c r="O790">
        <f>IF(COUNTIF($A$2:A790,A790)&gt;1,"",--(COUNTIFS(Support_Tickets!$B:$B,A790,Support_Tickets!$P:$P,"&gt;="&amp;G790,Support_Tickets!$P:$P,"&lt;="&amp;G790+90,Support_Tickets!$K:$K,"No")&gt;0))</f>
        <v>0</v>
      </c>
    </row>
    <row r="791" spans="1:15">
      <c r="A791" t="s">
        <v>553</v>
      </c>
      <c r="B791" t="s">
        <v>22417</v>
      </c>
      <c r="C791" t="s">
        <v>21607</v>
      </c>
      <c r="D791" t="s">
        <v>21565</v>
      </c>
      <c r="E791" t="s">
        <v>20736</v>
      </c>
      <c r="F791" t="s">
        <v>14550</v>
      </c>
      <c r="G791" t="s">
        <v>2427</v>
      </c>
      <c r="H791" t="s">
        <v>21571</v>
      </c>
      <c r="I791">
        <v>1814.21</v>
      </c>
      <c r="J791">
        <v>24</v>
      </c>
      <c r="K791" t="s">
        <v>100</v>
      </c>
      <c r="L791" t="s">
        <v>21603</v>
      </c>
      <c r="M791">
        <v>24</v>
      </c>
      <c r="N791">
        <v>0</v>
      </c>
      <c r="O791">
        <f>IF(COUNTIF($A$2:A791,A791)&gt;1,"",--(COUNTIFS(Support_Tickets!$B:$B,A791,Support_Tickets!$P:$P,"&gt;="&amp;G791,Support_Tickets!$P:$P,"&lt;="&amp;G791+90,Support_Tickets!$K:$K,"No")&gt;0))</f>
        <v>0</v>
      </c>
    </row>
    <row r="792" spans="1:15">
      <c r="A792" t="s">
        <v>3613</v>
      </c>
      <c r="B792" t="s">
        <v>22418</v>
      </c>
      <c r="C792" t="s">
        <v>21602</v>
      </c>
      <c r="D792" t="s">
        <v>21584</v>
      </c>
      <c r="E792" t="s">
        <v>20768</v>
      </c>
      <c r="F792" t="s">
        <v>14516</v>
      </c>
      <c r="G792" t="s">
        <v>263</v>
      </c>
      <c r="H792" t="s">
        <v>21571</v>
      </c>
      <c r="I792">
        <v>268.73</v>
      </c>
      <c r="J792">
        <v>93</v>
      </c>
      <c r="K792" t="s">
        <v>100</v>
      </c>
      <c r="L792" t="s">
        <v>21567</v>
      </c>
      <c r="M792">
        <v>12</v>
      </c>
      <c r="N792">
        <v>0</v>
      </c>
      <c r="O792">
        <f>IF(COUNTIF($A$2:A792,A792)&gt;1,"",--(COUNTIFS(Support_Tickets!$B:$B,A792,Support_Tickets!$P:$P,"&gt;="&amp;G792,Support_Tickets!$P:$P,"&lt;="&amp;G792+90,Support_Tickets!$K:$K,"No")&gt;0))</f>
        <v>0</v>
      </c>
    </row>
    <row r="793" spans="1:15">
      <c r="A793" t="s">
        <v>3452</v>
      </c>
      <c r="B793" t="s">
        <v>22419</v>
      </c>
      <c r="C793" t="s">
        <v>21607</v>
      </c>
      <c r="D793" t="s">
        <v>21565</v>
      </c>
      <c r="E793" t="s">
        <v>20736</v>
      </c>
      <c r="F793" t="s">
        <v>14507</v>
      </c>
      <c r="G793" t="s">
        <v>1518</v>
      </c>
      <c r="H793" t="s">
        <v>21571</v>
      </c>
      <c r="I793">
        <v>3316.17</v>
      </c>
      <c r="J793">
        <v>29</v>
      </c>
      <c r="K793" t="s">
        <v>73</v>
      </c>
      <c r="L793" t="s">
        <v>21593</v>
      </c>
      <c r="M793">
        <v>12</v>
      </c>
      <c r="N793">
        <v>0</v>
      </c>
      <c r="O793">
        <f>IF(COUNTIF($A$2:A793,A793)&gt;1,"",--(COUNTIFS(Support_Tickets!$B:$B,A793,Support_Tickets!$P:$P,"&gt;="&amp;G793,Support_Tickets!$P:$P,"&lt;="&amp;G793+90,Support_Tickets!$K:$K,"No")&gt;0))</f>
        <v>0</v>
      </c>
    </row>
    <row r="794" spans="1:15">
      <c r="A794" t="s">
        <v>3678</v>
      </c>
      <c r="B794" t="s">
        <v>22420</v>
      </c>
      <c r="C794" t="s">
        <v>21600</v>
      </c>
      <c r="D794" t="s">
        <v>21570</v>
      </c>
      <c r="E794" t="s">
        <v>20768</v>
      </c>
      <c r="F794" t="s">
        <v>14512</v>
      </c>
      <c r="G794" t="s">
        <v>1616</v>
      </c>
      <c r="H794" t="s">
        <v>21571</v>
      </c>
      <c r="I794">
        <v>319.69</v>
      </c>
      <c r="J794">
        <v>10</v>
      </c>
      <c r="K794" t="s">
        <v>100</v>
      </c>
      <c r="L794" t="s">
        <v>21598</v>
      </c>
      <c r="M794">
        <v>36</v>
      </c>
      <c r="N794">
        <v>0</v>
      </c>
      <c r="O794">
        <f>IF(COUNTIF($A$2:A794,A794)&gt;1,"",--(COUNTIFS(Support_Tickets!$B:$B,A794,Support_Tickets!$P:$P,"&gt;="&amp;G794,Support_Tickets!$P:$P,"&lt;="&amp;G794+90,Support_Tickets!$K:$K,"No")&gt;0))</f>
        <v>1</v>
      </c>
    </row>
    <row r="795" spans="1:15">
      <c r="A795" t="s">
        <v>4097</v>
      </c>
      <c r="B795" t="s">
        <v>22421</v>
      </c>
      <c r="C795" t="s">
        <v>21574</v>
      </c>
      <c r="D795" t="s">
        <v>21584</v>
      </c>
      <c r="E795" t="s">
        <v>20768</v>
      </c>
      <c r="F795" t="s">
        <v>14516</v>
      </c>
      <c r="G795" t="s">
        <v>3069</v>
      </c>
      <c r="H795" t="s">
        <v>21571</v>
      </c>
      <c r="I795">
        <v>635.86</v>
      </c>
      <c r="J795">
        <v>91</v>
      </c>
      <c r="K795" t="s">
        <v>100</v>
      </c>
      <c r="L795" t="s">
        <v>21612</v>
      </c>
      <c r="M795">
        <v>12</v>
      </c>
      <c r="N795">
        <v>0</v>
      </c>
      <c r="O795">
        <f>IF(COUNTIF($A$2:A795,A795)&gt;1,"",--(COUNTIFS(Support_Tickets!$B:$B,A795,Support_Tickets!$P:$P,"&gt;="&amp;G795,Support_Tickets!$P:$P,"&lt;="&amp;G795+90,Support_Tickets!$K:$K,"No")&gt;0))</f>
        <v>0</v>
      </c>
    </row>
    <row r="796" spans="1:15">
      <c r="A796" t="s">
        <v>710</v>
      </c>
      <c r="B796" t="s">
        <v>22422</v>
      </c>
      <c r="C796" t="s">
        <v>21569</v>
      </c>
      <c r="D796" t="s">
        <v>21584</v>
      </c>
      <c r="E796" t="s">
        <v>20736</v>
      </c>
      <c r="F796" t="s">
        <v>14524</v>
      </c>
      <c r="G796" t="s">
        <v>2815</v>
      </c>
      <c r="H796" t="s">
        <v>21571</v>
      </c>
      <c r="I796">
        <v>2041.97</v>
      </c>
      <c r="J796">
        <v>54</v>
      </c>
      <c r="K796" t="s">
        <v>100</v>
      </c>
      <c r="L796" t="s">
        <v>21593</v>
      </c>
      <c r="M796">
        <v>12</v>
      </c>
      <c r="N796">
        <v>0</v>
      </c>
      <c r="O796">
        <f>IF(COUNTIF($A$2:A796,A796)&gt;1,"",--(COUNTIFS(Support_Tickets!$B:$B,A796,Support_Tickets!$P:$P,"&gt;="&amp;G796,Support_Tickets!$P:$P,"&lt;="&amp;G796+90,Support_Tickets!$K:$K,"No")&gt;0))</f>
        <v>0</v>
      </c>
    </row>
    <row r="797" spans="1:15">
      <c r="A797" t="s">
        <v>3626</v>
      </c>
      <c r="B797" t="s">
        <v>22423</v>
      </c>
      <c r="C797" t="s">
        <v>21581</v>
      </c>
      <c r="D797" t="s">
        <v>21592</v>
      </c>
      <c r="E797" t="s">
        <v>20768</v>
      </c>
      <c r="F797" t="s">
        <v>14507</v>
      </c>
      <c r="G797" t="s">
        <v>386</v>
      </c>
      <c r="H797" t="s">
        <v>21571</v>
      </c>
      <c r="I797">
        <v>605.53</v>
      </c>
      <c r="J797">
        <v>9</v>
      </c>
      <c r="K797" t="s">
        <v>100</v>
      </c>
      <c r="L797" t="s">
        <v>21575</v>
      </c>
      <c r="M797">
        <v>24</v>
      </c>
      <c r="N797">
        <v>0</v>
      </c>
      <c r="O797">
        <f>IF(COUNTIF($A$2:A797,A797)&gt;1,"",--(COUNTIFS(Support_Tickets!$B:$B,A797,Support_Tickets!$P:$P,"&gt;="&amp;G797,Support_Tickets!$P:$P,"&lt;="&amp;G797+90,Support_Tickets!$K:$K,"No")&gt;0))</f>
        <v>0</v>
      </c>
    </row>
    <row r="798" spans="1:15">
      <c r="A798" t="s">
        <v>3285</v>
      </c>
      <c r="B798" t="s">
        <v>22424</v>
      </c>
      <c r="C798" t="s">
        <v>21600</v>
      </c>
      <c r="D798" t="s">
        <v>21592</v>
      </c>
      <c r="E798" t="s">
        <v>20736</v>
      </c>
      <c r="F798" t="s">
        <v>14516</v>
      </c>
      <c r="G798" t="s">
        <v>91</v>
      </c>
      <c r="H798" t="s">
        <v>21571</v>
      </c>
      <c r="I798">
        <v>3251.06</v>
      </c>
      <c r="K798" t="s">
        <v>73</v>
      </c>
      <c r="L798" t="s">
        <v>21567</v>
      </c>
      <c r="M798">
        <v>36</v>
      </c>
      <c r="N798">
        <v>0</v>
      </c>
      <c r="O798">
        <f>IF(COUNTIF($A$2:A798,A798)&gt;1,"",--(COUNTIFS(Support_Tickets!$B:$B,A798,Support_Tickets!$P:$P,"&gt;="&amp;G798,Support_Tickets!$P:$P,"&lt;="&amp;G798+90,Support_Tickets!$K:$K,"No")&gt;0))</f>
        <v>0</v>
      </c>
    </row>
    <row r="799" spans="1:15">
      <c r="A799" t="s">
        <v>1681</v>
      </c>
      <c r="B799" t="s">
        <v>22425</v>
      </c>
      <c r="C799" t="s">
        <v>21600</v>
      </c>
      <c r="D799" t="s">
        <v>21592</v>
      </c>
      <c r="E799" t="s">
        <v>20768</v>
      </c>
      <c r="F799" t="s">
        <v>14516</v>
      </c>
      <c r="G799" t="s">
        <v>1824</v>
      </c>
      <c r="H799" t="s">
        <v>21588</v>
      </c>
      <c r="I799">
        <v>761.34</v>
      </c>
      <c r="J799">
        <v>12</v>
      </c>
      <c r="K799" t="s">
        <v>100</v>
      </c>
      <c r="L799" t="s">
        <v>21579</v>
      </c>
      <c r="M799">
        <v>12</v>
      </c>
      <c r="N799">
        <v>1</v>
      </c>
      <c r="O799">
        <f>IF(COUNTIF($A$2:A799,A799)&gt;1,"",--(COUNTIFS(Support_Tickets!$B:$B,A799,Support_Tickets!$P:$P,"&gt;="&amp;G799,Support_Tickets!$P:$P,"&lt;="&amp;G799+90,Support_Tickets!$K:$K,"No")&gt;0))</f>
        <v>0</v>
      </c>
    </row>
    <row r="800" spans="1:15">
      <c r="A800" t="s">
        <v>8948</v>
      </c>
      <c r="B800" t="s">
        <v>22426</v>
      </c>
      <c r="C800" t="s">
        <v>21607</v>
      </c>
      <c r="D800" t="s">
        <v>21570</v>
      </c>
      <c r="E800" t="s">
        <v>20736</v>
      </c>
      <c r="F800" t="s">
        <v>14550</v>
      </c>
      <c r="G800" t="s">
        <v>593</v>
      </c>
      <c r="H800" t="s">
        <v>21571</v>
      </c>
      <c r="I800">
        <v>2029.02</v>
      </c>
      <c r="J800">
        <v>96</v>
      </c>
      <c r="K800" t="s">
        <v>73</v>
      </c>
      <c r="L800" t="s">
        <v>21627</v>
      </c>
      <c r="M800">
        <v>36</v>
      </c>
      <c r="N800">
        <v>0</v>
      </c>
      <c r="O800">
        <f>IF(COUNTIF($A$2:A800,A800)&gt;1,"",--(COUNTIFS(Support_Tickets!$B:$B,A800,Support_Tickets!$P:$P,"&gt;="&amp;G800,Support_Tickets!$P:$P,"&lt;="&amp;G800+90,Support_Tickets!$K:$K,"No")&gt;0))</f>
        <v>0</v>
      </c>
    </row>
    <row r="801" spans="1:15">
      <c r="A801" t="s">
        <v>6165</v>
      </c>
      <c r="B801" t="s">
        <v>22427</v>
      </c>
      <c r="C801" t="s">
        <v>21574</v>
      </c>
      <c r="D801" t="s">
        <v>21578</v>
      </c>
      <c r="E801" t="s">
        <v>20768</v>
      </c>
      <c r="F801" t="s">
        <v>14550</v>
      </c>
      <c r="G801" t="s">
        <v>8110</v>
      </c>
      <c r="H801" t="s">
        <v>21588</v>
      </c>
      <c r="I801">
        <v>169.63</v>
      </c>
      <c r="J801">
        <v>36</v>
      </c>
      <c r="K801" t="s">
        <v>100</v>
      </c>
      <c r="L801" t="s">
        <v>21652</v>
      </c>
      <c r="M801">
        <v>24</v>
      </c>
      <c r="N801">
        <v>1</v>
      </c>
      <c r="O801">
        <f>IF(COUNTIF($A$2:A801,A801)&gt;1,"",--(COUNTIFS(Support_Tickets!$B:$B,A801,Support_Tickets!$P:$P,"&gt;="&amp;G801,Support_Tickets!$P:$P,"&lt;="&amp;G801+90,Support_Tickets!$K:$K,"No")&gt;0))</f>
        <v>0</v>
      </c>
    </row>
    <row r="802" spans="1:15">
      <c r="A802" t="s">
        <v>458</v>
      </c>
      <c r="B802" t="s">
        <v>22428</v>
      </c>
      <c r="C802" t="s">
        <v>21564</v>
      </c>
      <c r="D802" t="s">
        <v>21592</v>
      </c>
      <c r="E802" t="s">
        <v>20736</v>
      </c>
      <c r="F802" t="s">
        <v>14507</v>
      </c>
      <c r="G802" t="s">
        <v>1616</v>
      </c>
      <c r="H802" t="s">
        <v>21621</v>
      </c>
      <c r="I802">
        <v>2932.59</v>
      </c>
      <c r="K802" t="s">
        <v>73</v>
      </c>
      <c r="L802" t="s">
        <v>21595</v>
      </c>
      <c r="M802">
        <v>36</v>
      </c>
      <c r="N802">
        <v>0</v>
      </c>
      <c r="O802">
        <f>IF(COUNTIF($A$2:A802,A802)&gt;1,"",--(COUNTIFS(Support_Tickets!$B:$B,A802,Support_Tickets!$P:$P,"&gt;="&amp;G802,Support_Tickets!$P:$P,"&lt;="&amp;G802+90,Support_Tickets!$K:$K,"No")&gt;0))</f>
        <v>0</v>
      </c>
    </row>
    <row r="803" spans="1:15">
      <c r="A803" t="s">
        <v>2618</v>
      </c>
      <c r="B803" t="s">
        <v>21926</v>
      </c>
      <c r="C803" t="s">
        <v>21607</v>
      </c>
      <c r="D803" t="s">
        <v>21570</v>
      </c>
      <c r="E803" t="s">
        <v>20736</v>
      </c>
      <c r="F803" t="s">
        <v>14512</v>
      </c>
      <c r="G803" t="s">
        <v>7596</v>
      </c>
      <c r="H803" t="s">
        <v>21566</v>
      </c>
      <c r="I803">
        <v>1982.53</v>
      </c>
      <c r="K803" t="s">
        <v>100</v>
      </c>
      <c r="L803" t="s">
        <v>21575</v>
      </c>
      <c r="M803">
        <v>36</v>
      </c>
      <c r="N803">
        <v>1</v>
      </c>
      <c r="O803">
        <f>IF(COUNTIF($A$2:A803,A803)&gt;1,"",--(COUNTIFS(Support_Tickets!$B:$B,A803,Support_Tickets!$P:$P,"&gt;="&amp;G803,Support_Tickets!$P:$P,"&lt;="&amp;G803+90,Support_Tickets!$K:$K,"No")&gt;0))</f>
        <v>0</v>
      </c>
    </row>
    <row r="804" spans="1:15">
      <c r="A804" t="s">
        <v>4826</v>
      </c>
      <c r="B804" t="s">
        <v>22429</v>
      </c>
      <c r="C804" t="s">
        <v>21587</v>
      </c>
      <c r="D804" t="s">
        <v>21592</v>
      </c>
      <c r="E804" t="s">
        <v>20736</v>
      </c>
      <c r="F804" t="s">
        <v>14524</v>
      </c>
      <c r="G804" t="s">
        <v>2215</v>
      </c>
      <c r="H804" t="s">
        <v>21566</v>
      </c>
      <c r="I804">
        <v>2222.1</v>
      </c>
      <c r="J804">
        <v>55</v>
      </c>
      <c r="K804" t="s">
        <v>73</v>
      </c>
      <c r="L804" t="s">
        <v>21612</v>
      </c>
      <c r="M804">
        <v>24</v>
      </c>
      <c r="N804">
        <v>1</v>
      </c>
      <c r="O804">
        <f>IF(COUNTIF($A$2:A804,A804)&gt;1,"",--(COUNTIFS(Support_Tickets!$B:$B,A804,Support_Tickets!$P:$P,"&gt;="&amp;G804,Support_Tickets!$P:$P,"&lt;="&amp;G804+90,Support_Tickets!$K:$K,"No")&gt;0))</f>
        <v>1</v>
      </c>
    </row>
    <row r="805" spans="1:15">
      <c r="A805" t="s">
        <v>1048</v>
      </c>
      <c r="B805" t="s">
        <v>22430</v>
      </c>
      <c r="C805" t="s">
        <v>21581</v>
      </c>
      <c r="D805" t="s">
        <v>21592</v>
      </c>
      <c r="E805" t="s">
        <v>20768</v>
      </c>
      <c r="F805" t="s">
        <v>14524</v>
      </c>
      <c r="G805" t="s">
        <v>3818</v>
      </c>
      <c r="H805" t="s">
        <v>21588</v>
      </c>
      <c r="I805">
        <v>328.98</v>
      </c>
      <c r="J805">
        <v>64</v>
      </c>
      <c r="K805" t="s">
        <v>100</v>
      </c>
      <c r="L805" t="s">
        <v>21582</v>
      </c>
      <c r="M805">
        <v>36</v>
      </c>
      <c r="N805">
        <v>1</v>
      </c>
      <c r="O805">
        <f>IF(COUNTIF($A$2:A805,A805)&gt;1,"",--(COUNTIFS(Support_Tickets!$B:$B,A805,Support_Tickets!$P:$P,"&gt;="&amp;G805,Support_Tickets!$P:$P,"&lt;="&amp;G805+90,Support_Tickets!$K:$K,"No")&gt;0))</f>
        <v>1</v>
      </c>
    </row>
    <row r="806" spans="1:15">
      <c r="A806" t="s">
        <v>3477</v>
      </c>
      <c r="B806" t="s">
        <v>22431</v>
      </c>
      <c r="C806" t="s">
        <v>21602</v>
      </c>
      <c r="D806" t="s">
        <v>21565</v>
      </c>
      <c r="E806" t="s">
        <v>20736</v>
      </c>
      <c r="F806" t="s">
        <v>14516</v>
      </c>
      <c r="G806" t="s">
        <v>319</v>
      </c>
      <c r="H806" t="s">
        <v>21566</v>
      </c>
      <c r="I806">
        <v>1816.09</v>
      </c>
      <c r="K806" t="s">
        <v>73</v>
      </c>
      <c r="L806" t="s">
        <v>21595</v>
      </c>
      <c r="M806">
        <v>12</v>
      </c>
      <c r="N806">
        <v>1</v>
      </c>
      <c r="O806">
        <f>IF(COUNTIF($A$2:A806,A806)&gt;1,"",--(COUNTIFS(Support_Tickets!$B:$B,A806,Support_Tickets!$P:$P,"&gt;="&amp;G806,Support_Tickets!$P:$P,"&lt;="&amp;G806+90,Support_Tickets!$K:$K,"No")&gt;0))</f>
        <v>0</v>
      </c>
    </row>
    <row r="807" spans="1:15">
      <c r="A807" t="s">
        <v>297</v>
      </c>
      <c r="B807" t="s">
        <v>22432</v>
      </c>
      <c r="C807" t="s">
        <v>21600</v>
      </c>
      <c r="D807" t="s">
        <v>21584</v>
      </c>
      <c r="E807" t="s">
        <v>20740</v>
      </c>
      <c r="F807" t="s">
        <v>14512</v>
      </c>
      <c r="G807" t="s">
        <v>1412</v>
      </c>
      <c r="H807" t="s">
        <v>21571</v>
      </c>
      <c r="I807">
        <v>6619.47</v>
      </c>
      <c r="J807">
        <v>63</v>
      </c>
      <c r="K807" t="s">
        <v>52</v>
      </c>
      <c r="L807" t="s">
        <v>21585</v>
      </c>
      <c r="M807">
        <v>36</v>
      </c>
      <c r="N807">
        <v>0</v>
      </c>
      <c r="O807">
        <f>IF(COUNTIF($A$2:A807,A807)&gt;1,"",--(COUNTIFS(Support_Tickets!$B:$B,A807,Support_Tickets!$P:$P,"&gt;="&amp;G807,Support_Tickets!$P:$P,"&lt;="&amp;G807+90,Support_Tickets!$K:$K,"No")&gt;0))</f>
        <v>0</v>
      </c>
    </row>
    <row r="808" spans="1:15">
      <c r="A808" t="s">
        <v>399</v>
      </c>
      <c r="B808" t="s">
        <v>22433</v>
      </c>
      <c r="C808" t="s">
        <v>21574</v>
      </c>
      <c r="D808" t="s">
        <v>21565</v>
      </c>
      <c r="E808" t="s">
        <v>20736</v>
      </c>
      <c r="F808" t="s">
        <v>14516</v>
      </c>
      <c r="G808" t="s">
        <v>1565</v>
      </c>
      <c r="H808" t="s">
        <v>21588</v>
      </c>
      <c r="I808">
        <v>3071.97</v>
      </c>
      <c r="J808">
        <v>4</v>
      </c>
      <c r="K808" t="s">
        <v>100</v>
      </c>
      <c r="L808" t="s">
        <v>21572</v>
      </c>
      <c r="M808">
        <v>36</v>
      </c>
      <c r="N808">
        <v>1</v>
      </c>
      <c r="O808">
        <f>IF(COUNTIF($A$2:A808,A808)&gt;1,"",--(COUNTIFS(Support_Tickets!$B:$B,A808,Support_Tickets!$P:$P,"&gt;="&amp;G808,Support_Tickets!$P:$P,"&lt;="&amp;G808+90,Support_Tickets!$K:$K,"No")&gt;0))</f>
        <v>0</v>
      </c>
    </row>
    <row r="809" spans="1:15">
      <c r="A809" t="s">
        <v>2919</v>
      </c>
      <c r="B809" t="s">
        <v>22434</v>
      </c>
      <c r="C809" t="s">
        <v>21602</v>
      </c>
      <c r="D809" t="s">
        <v>21578</v>
      </c>
      <c r="E809" t="s">
        <v>20736</v>
      </c>
      <c r="F809" t="s">
        <v>14550</v>
      </c>
      <c r="G809" t="s">
        <v>1036</v>
      </c>
      <c r="H809" t="s">
        <v>21621</v>
      </c>
      <c r="I809">
        <v>3490.21</v>
      </c>
      <c r="J809">
        <v>37</v>
      </c>
      <c r="K809" t="s">
        <v>100</v>
      </c>
      <c r="L809" t="s">
        <v>21572</v>
      </c>
      <c r="M809">
        <v>36</v>
      </c>
      <c r="N809">
        <v>0</v>
      </c>
      <c r="O809">
        <f>IF(COUNTIF($A$2:A809,A809)&gt;1,"",--(COUNTIFS(Support_Tickets!$B:$B,A809,Support_Tickets!$P:$P,"&gt;="&amp;G809,Support_Tickets!$P:$P,"&lt;="&amp;G809+90,Support_Tickets!$K:$K,"No")&gt;0))</f>
        <v>1</v>
      </c>
    </row>
    <row r="810" spans="1:15">
      <c r="A810" t="s">
        <v>3037</v>
      </c>
      <c r="B810" t="s">
        <v>22435</v>
      </c>
      <c r="C810" t="s">
        <v>21587</v>
      </c>
      <c r="D810" t="s">
        <v>21592</v>
      </c>
      <c r="E810" t="s">
        <v>20736</v>
      </c>
      <c r="F810" t="s">
        <v>14524</v>
      </c>
      <c r="G810" t="s">
        <v>22436</v>
      </c>
      <c r="H810" t="s">
        <v>21621</v>
      </c>
      <c r="I810">
        <v>3215.88</v>
      </c>
      <c r="J810">
        <v>36</v>
      </c>
      <c r="K810" t="s">
        <v>100</v>
      </c>
      <c r="L810" t="s">
        <v>21579</v>
      </c>
      <c r="M810">
        <v>12</v>
      </c>
      <c r="N810">
        <v>0</v>
      </c>
      <c r="O810">
        <f>IF(COUNTIF($A$2:A810,A810)&gt;1,"",--(COUNTIFS(Support_Tickets!$B:$B,A810,Support_Tickets!$P:$P,"&gt;="&amp;G810,Support_Tickets!$P:$P,"&lt;="&amp;G810+90,Support_Tickets!$K:$K,"No")&gt;0))</f>
        <v>1</v>
      </c>
    </row>
    <row r="811" spans="1:15">
      <c r="A811" t="s">
        <v>776</v>
      </c>
      <c r="B811" t="s">
        <v>22437</v>
      </c>
      <c r="C811" t="s">
        <v>21581</v>
      </c>
      <c r="D811" t="s">
        <v>21584</v>
      </c>
      <c r="E811" t="s">
        <v>20736</v>
      </c>
      <c r="F811" t="s">
        <v>14516</v>
      </c>
      <c r="G811" t="s">
        <v>2037</v>
      </c>
      <c r="H811" t="s">
        <v>21571</v>
      </c>
      <c r="I811">
        <v>3030.3</v>
      </c>
      <c r="K811" t="s">
        <v>100</v>
      </c>
      <c r="L811" t="s">
        <v>21598</v>
      </c>
      <c r="M811">
        <v>36</v>
      </c>
      <c r="N811">
        <v>0</v>
      </c>
      <c r="O811">
        <f>IF(COUNTIF($A$2:A811,A811)&gt;1,"",--(COUNTIFS(Support_Tickets!$B:$B,A811,Support_Tickets!$P:$P,"&gt;="&amp;G811,Support_Tickets!$P:$P,"&lt;="&amp;G811+90,Support_Tickets!$K:$K,"No")&gt;0))</f>
        <v>0</v>
      </c>
    </row>
    <row r="812" spans="1:15">
      <c r="A812" t="s">
        <v>3734</v>
      </c>
      <c r="B812" t="s">
        <v>22438</v>
      </c>
      <c r="C812" t="s">
        <v>21574</v>
      </c>
      <c r="D812" t="s">
        <v>21565</v>
      </c>
      <c r="E812" t="s">
        <v>20736</v>
      </c>
      <c r="F812" t="s">
        <v>14507</v>
      </c>
      <c r="G812" t="s">
        <v>2592</v>
      </c>
      <c r="H812" t="s">
        <v>21621</v>
      </c>
      <c r="I812">
        <v>3305.05</v>
      </c>
      <c r="J812">
        <v>7</v>
      </c>
      <c r="K812" t="s">
        <v>100</v>
      </c>
      <c r="L812" t="s">
        <v>21652</v>
      </c>
      <c r="M812">
        <v>36</v>
      </c>
      <c r="N812">
        <v>0</v>
      </c>
      <c r="O812">
        <f>IF(COUNTIF($A$2:A812,A812)&gt;1,"",--(COUNTIFS(Support_Tickets!$B:$B,A812,Support_Tickets!$P:$P,"&gt;="&amp;G812,Support_Tickets!$P:$P,"&lt;="&amp;G812+90,Support_Tickets!$K:$K,"No")&gt;0))</f>
        <v>0</v>
      </c>
    </row>
    <row r="813" spans="1:15">
      <c r="A813" t="s">
        <v>1641</v>
      </c>
      <c r="B813" t="s">
        <v>22439</v>
      </c>
      <c r="C813" t="s">
        <v>21600</v>
      </c>
      <c r="D813" t="s">
        <v>21578</v>
      </c>
      <c r="E813" t="s">
        <v>20736</v>
      </c>
      <c r="F813" t="s">
        <v>14516</v>
      </c>
      <c r="G813" t="s">
        <v>1429</v>
      </c>
      <c r="H813" t="s">
        <v>21571</v>
      </c>
      <c r="I813">
        <v>2353.62</v>
      </c>
      <c r="J813">
        <v>28</v>
      </c>
      <c r="K813" t="s">
        <v>73</v>
      </c>
      <c r="L813" t="s">
        <v>21590</v>
      </c>
      <c r="M813">
        <v>24</v>
      </c>
      <c r="N813">
        <v>0</v>
      </c>
      <c r="O813">
        <f>IF(COUNTIF($A$2:A813,A813)&gt;1,"",--(COUNTIFS(Support_Tickets!$B:$B,A813,Support_Tickets!$P:$P,"&gt;="&amp;G813,Support_Tickets!$P:$P,"&lt;="&amp;G813+90,Support_Tickets!$K:$K,"No")&gt;0))</f>
        <v>0</v>
      </c>
    </row>
    <row r="814" spans="1:15">
      <c r="A814" t="s">
        <v>2894</v>
      </c>
      <c r="B814" t="s">
        <v>22440</v>
      </c>
      <c r="C814" t="s">
        <v>21597</v>
      </c>
      <c r="D814" t="s">
        <v>21584</v>
      </c>
      <c r="E814" t="s">
        <v>20740</v>
      </c>
      <c r="F814" t="s">
        <v>14550</v>
      </c>
      <c r="G814" t="s">
        <v>629</v>
      </c>
      <c r="H814" t="s">
        <v>21571</v>
      </c>
      <c r="I814">
        <v>17555.580000000002</v>
      </c>
      <c r="K814" t="s">
        <v>52</v>
      </c>
      <c r="L814" t="s">
        <v>21595</v>
      </c>
      <c r="M814">
        <v>24</v>
      </c>
      <c r="N814">
        <v>0</v>
      </c>
      <c r="O814">
        <f>IF(COUNTIF($A$2:A814,A814)&gt;1,"",--(COUNTIFS(Support_Tickets!$B:$B,A814,Support_Tickets!$P:$P,"&gt;="&amp;G814,Support_Tickets!$P:$P,"&lt;="&amp;G814+90,Support_Tickets!$K:$K,"No")&gt;0))</f>
        <v>0</v>
      </c>
    </row>
    <row r="815" spans="1:15">
      <c r="A815" t="s">
        <v>4079</v>
      </c>
      <c r="B815" t="s">
        <v>22441</v>
      </c>
      <c r="C815" t="s">
        <v>21602</v>
      </c>
      <c r="D815" t="s">
        <v>21592</v>
      </c>
      <c r="E815" t="s">
        <v>20768</v>
      </c>
      <c r="F815" t="s">
        <v>14550</v>
      </c>
      <c r="G815" t="s">
        <v>2665</v>
      </c>
      <c r="H815" t="s">
        <v>21571</v>
      </c>
      <c r="I815">
        <v>353.47</v>
      </c>
      <c r="J815">
        <v>25</v>
      </c>
      <c r="K815" t="s">
        <v>100</v>
      </c>
      <c r="L815" t="s">
        <v>21603</v>
      </c>
      <c r="M815">
        <v>24</v>
      </c>
      <c r="N815">
        <v>0</v>
      </c>
      <c r="O815">
        <f>IF(COUNTIF($A$2:A815,A815)&gt;1,"",--(COUNTIFS(Support_Tickets!$B:$B,A815,Support_Tickets!$P:$P,"&gt;="&amp;G815,Support_Tickets!$P:$P,"&lt;="&amp;G815+90,Support_Tickets!$K:$K,"No")&gt;0))</f>
        <v>0</v>
      </c>
    </row>
    <row r="816" spans="1:15">
      <c r="A816" t="s">
        <v>3732</v>
      </c>
      <c r="B816" t="s">
        <v>22442</v>
      </c>
      <c r="C816" t="s">
        <v>21602</v>
      </c>
      <c r="D816" t="s">
        <v>21592</v>
      </c>
      <c r="E816" t="s">
        <v>20736</v>
      </c>
      <c r="F816" t="s">
        <v>14516</v>
      </c>
      <c r="G816" t="s">
        <v>2102</v>
      </c>
      <c r="H816" t="s">
        <v>21571</v>
      </c>
      <c r="I816">
        <v>843.65</v>
      </c>
      <c r="J816">
        <v>2</v>
      </c>
      <c r="K816" t="s">
        <v>73</v>
      </c>
      <c r="L816" t="s">
        <v>21582</v>
      </c>
      <c r="M816">
        <v>24</v>
      </c>
      <c r="N816">
        <v>0</v>
      </c>
      <c r="O816">
        <f>IF(COUNTIF($A$2:A816,A816)&gt;1,"",--(COUNTIFS(Support_Tickets!$B:$B,A816,Support_Tickets!$P:$P,"&gt;="&amp;G816,Support_Tickets!$P:$P,"&lt;="&amp;G816+90,Support_Tickets!$K:$K,"No")&gt;0))</f>
        <v>1</v>
      </c>
    </row>
    <row r="817" spans="1:15">
      <c r="A817" t="s">
        <v>4613</v>
      </c>
      <c r="B817" t="s">
        <v>22443</v>
      </c>
      <c r="C817" t="s">
        <v>21569</v>
      </c>
      <c r="D817" t="s">
        <v>21584</v>
      </c>
      <c r="E817" t="s">
        <v>20736</v>
      </c>
      <c r="F817" t="s">
        <v>14507</v>
      </c>
      <c r="G817" t="s">
        <v>993</v>
      </c>
      <c r="H817" t="s">
        <v>21588</v>
      </c>
      <c r="I817">
        <v>3001.82</v>
      </c>
      <c r="J817">
        <v>4</v>
      </c>
      <c r="K817" t="s">
        <v>73</v>
      </c>
      <c r="L817" t="s">
        <v>21572</v>
      </c>
      <c r="M817">
        <v>36</v>
      </c>
      <c r="N817">
        <v>1</v>
      </c>
      <c r="O817">
        <f>IF(COUNTIF($A$2:A817,A817)&gt;1,"",--(COUNTIFS(Support_Tickets!$B:$B,A817,Support_Tickets!$P:$P,"&gt;="&amp;G817,Support_Tickets!$P:$P,"&lt;="&amp;G817+90,Support_Tickets!$K:$K,"No")&gt;0))</f>
        <v>0</v>
      </c>
    </row>
    <row r="818" spans="1:15">
      <c r="A818" t="s">
        <v>923</v>
      </c>
      <c r="B818" t="s">
        <v>22444</v>
      </c>
      <c r="C818" t="s">
        <v>21577</v>
      </c>
      <c r="D818" t="s">
        <v>21565</v>
      </c>
      <c r="E818" t="s">
        <v>20768</v>
      </c>
      <c r="F818" t="s">
        <v>14524</v>
      </c>
      <c r="G818" t="s">
        <v>5341</v>
      </c>
      <c r="H818" t="s">
        <v>21588</v>
      </c>
      <c r="I818">
        <v>612.85</v>
      </c>
      <c r="K818" t="s">
        <v>100</v>
      </c>
      <c r="L818" t="s">
        <v>21632</v>
      </c>
      <c r="M818">
        <v>36</v>
      </c>
      <c r="N818">
        <v>1</v>
      </c>
      <c r="O818">
        <f>IF(COUNTIF($A$2:A818,A818)&gt;1,"",--(COUNTIFS(Support_Tickets!$B:$B,A818,Support_Tickets!$P:$P,"&gt;="&amp;G818,Support_Tickets!$P:$P,"&lt;="&amp;G818+90,Support_Tickets!$K:$K,"No")&gt;0))</f>
        <v>1</v>
      </c>
    </row>
    <row r="819" spans="1:15">
      <c r="A819" t="s">
        <v>5753</v>
      </c>
      <c r="B819" t="s">
        <v>22445</v>
      </c>
      <c r="C819" t="s">
        <v>21600</v>
      </c>
      <c r="D819" t="s">
        <v>21584</v>
      </c>
      <c r="E819" t="s">
        <v>20740</v>
      </c>
      <c r="F819" t="s">
        <v>14550</v>
      </c>
      <c r="G819" t="s">
        <v>76</v>
      </c>
      <c r="H819" t="s">
        <v>21571</v>
      </c>
      <c r="I819">
        <v>11172.98</v>
      </c>
      <c r="J819">
        <v>2</v>
      </c>
      <c r="K819" t="s">
        <v>73</v>
      </c>
      <c r="L819" t="s">
        <v>21605</v>
      </c>
      <c r="M819">
        <v>12</v>
      </c>
      <c r="N819">
        <v>0</v>
      </c>
      <c r="O819">
        <f>IF(COUNTIF($A$2:A819,A819)&gt;1,"",--(COUNTIFS(Support_Tickets!$B:$B,A819,Support_Tickets!$P:$P,"&gt;="&amp;G819,Support_Tickets!$P:$P,"&lt;="&amp;G819+90,Support_Tickets!$K:$K,"No")&gt;0))</f>
        <v>0</v>
      </c>
    </row>
    <row r="820" spans="1:15">
      <c r="A820" t="s">
        <v>5024</v>
      </c>
      <c r="B820" t="s">
        <v>22446</v>
      </c>
      <c r="C820" t="s">
        <v>21597</v>
      </c>
      <c r="D820" t="s">
        <v>21578</v>
      </c>
      <c r="E820" t="s">
        <v>20768</v>
      </c>
      <c r="F820" t="s">
        <v>14516</v>
      </c>
      <c r="G820" t="s">
        <v>2294</v>
      </c>
      <c r="H820" t="s">
        <v>21571</v>
      </c>
      <c r="I820">
        <v>384.43</v>
      </c>
      <c r="J820">
        <v>35</v>
      </c>
      <c r="K820" t="s">
        <v>100</v>
      </c>
      <c r="L820" t="s">
        <v>21572</v>
      </c>
      <c r="M820">
        <v>12</v>
      </c>
      <c r="N820">
        <v>0</v>
      </c>
      <c r="O820">
        <f>IF(COUNTIF($A$2:A820,A820)&gt;1,"",--(COUNTIFS(Support_Tickets!$B:$B,A820,Support_Tickets!$P:$P,"&gt;="&amp;G820,Support_Tickets!$P:$P,"&lt;="&amp;G820+90,Support_Tickets!$K:$K,"No")&gt;0))</f>
        <v>0</v>
      </c>
    </row>
    <row r="821" spans="1:15">
      <c r="A821" t="s">
        <v>934</v>
      </c>
      <c r="B821" t="s">
        <v>22447</v>
      </c>
      <c r="C821" t="s">
        <v>21600</v>
      </c>
      <c r="D821" t="s">
        <v>21592</v>
      </c>
      <c r="E821" t="s">
        <v>20768</v>
      </c>
      <c r="F821" t="s">
        <v>14550</v>
      </c>
      <c r="G821" t="s">
        <v>2855</v>
      </c>
      <c r="H821" t="s">
        <v>21571</v>
      </c>
      <c r="I821">
        <v>782.63</v>
      </c>
      <c r="J821">
        <v>50</v>
      </c>
      <c r="K821" t="s">
        <v>100</v>
      </c>
      <c r="L821" t="s">
        <v>21567</v>
      </c>
      <c r="M821">
        <v>24</v>
      </c>
      <c r="N821">
        <v>0</v>
      </c>
      <c r="O821">
        <f>IF(COUNTIF($A$2:A821,A821)&gt;1,"",--(COUNTIFS(Support_Tickets!$B:$B,A821,Support_Tickets!$P:$P,"&gt;="&amp;G821,Support_Tickets!$P:$P,"&lt;="&amp;G821+90,Support_Tickets!$K:$K,"No")&gt;0))</f>
        <v>0</v>
      </c>
    </row>
    <row r="822" spans="1:15">
      <c r="A822" t="s">
        <v>9535</v>
      </c>
      <c r="B822" t="s">
        <v>22448</v>
      </c>
      <c r="C822" t="s">
        <v>21577</v>
      </c>
      <c r="D822" t="s">
        <v>21592</v>
      </c>
      <c r="E822" t="s">
        <v>20768</v>
      </c>
      <c r="F822" t="s">
        <v>14512</v>
      </c>
      <c r="G822" t="s">
        <v>1974</v>
      </c>
      <c r="H822" t="s">
        <v>21571</v>
      </c>
      <c r="I822">
        <v>492.62</v>
      </c>
      <c r="J822">
        <v>26</v>
      </c>
      <c r="K822" t="s">
        <v>100</v>
      </c>
      <c r="L822" t="s">
        <v>21603</v>
      </c>
      <c r="M822">
        <v>12</v>
      </c>
      <c r="N822">
        <v>0</v>
      </c>
      <c r="O822">
        <f>IF(COUNTIF($A$2:A822,A822)&gt;1,"",--(COUNTIFS(Support_Tickets!$B:$B,A822,Support_Tickets!$P:$P,"&gt;="&amp;G822,Support_Tickets!$P:$P,"&lt;="&amp;G822+90,Support_Tickets!$K:$K,"No")&gt;0))</f>
        <v>0</v>
      </c>
    </row>
    <row r="823" spans="1:15">
      <c r="A823" t="s">
        <v>127</v>
      </c>
      <c r="B823" t="s">
        <v>22449</v>
      </c>
      <c r="C823" t="s">
        <v>21597</v>
      </c>
      <c r="D823" t="s">
        <v>21578</v>
      </c>
      <c r="E823" t="s">
        <v>20736</v>
      </c>
      <c r="F823" t="s">
        <v>14550</v>
      </c>
      <c r="G823" t="s">
        <v>762</v>
      </c>
      <c r="H823" t="s">
        <v>21566</v>
      </c>
      <c r="I823">
        <v>988.59</v>
      </c>
      <c r="K823" t="s">
        <v>100</v>
      </c>
      <c r="L823" t="s">
        <v>21579</v>
      </c>
      <c r="M823">
        <v>12</v>
      </c>
      <c r="N823">
        <v>1</v>
      </c>
      <c r="O823">
        <f>IF(COUNTIF($A$2:A823,A823)&gt;1,"",--(COUNTIFS(Support_Tickets!$B:$B,A823,Support_Tickets!$P:$P,"&gt;="&amp;G823,Support_Tickets!$P:$P,"&lt;="&amp;G823+90,Support_Tickets!$K:$K,"No")&gt;0))</f>
        <v>0</v>
      </c>
    </row>
    <row r="824" spans="1:15">
      <c r="A824" t="s">
        <v>5554</v>
      </c>
      <c r="B824" t="s">
        <v>22450</v>
      </c>
      <c r="C824" t="s">
        <v>21597</v>
      </c>
      <c r="D824" t="s">
        <v>21570</v>
      </c>
      <c r="E824" t="s">
        <v>20768</v>
      </c>
      <c r="F824" t="s">
        <v>14516</v>
      </c>
      <c r="G824" t="s">
        <v>22451</v>
      </c>
      <c r="H824" t="s">
        <v>21588</v>
      </c>
      <c r="I824">
        <v>628.53</v>
      </c>
      <c r="J824">
        <v>62</v>
      </c>
      <c r="K824" t="s">
        <v>100</v>
      </c>
      <c r="L824" t="s">
        <v>21603</v>
      </c>
      <c r="M824">
        <v>24</v>
      </c>
      <c r="N824">
        <v>1</v>
      </c>
      <c r="O824">
        <f>IF(COUNTIF($A$2:A824,A824)&gt;1,"",--(COUNTIFS(Support_Tickets!$B:$B,A824,Support_Tickets!$P:$P,"&gt;="&amp;G824,Support_Tickets!$P:$P,"&lt;="&amp;G824+90,Support_Tickets!$K:$K,"No")&gt;0))</f>
        <v>0</v>
      </c>
    </row>
    <row r="825" spans="1:15">
      <c r="A825" t="s">
        <v>754</v>
      </c>
      <c r="B825" t="s">
        <v>22452</v>
      </c>
      <c r="C825" t="s">
        <v>21587</v>
      </c>
      <c r="D825" t="s">
        <v>21570</v>
      </c>
      <c r="E825" t="s">
        <v>20768</v>
      </c>
      <c r="F825" t="s">
        <v>14550</v>
      </c>
      <c r="G825" t="s">
        <v>76</v>
      </c>
      <c r="H825" t="s">
        <v>21566</v>
      </c>
      <c r="I825">
        <v>744.86</v>
      </c>
      <c r="J825">
        <v>54</v>
      </c>
      <c r="K825" t="s">
        <v>100</v>
      </c>
      <c r="L825" t="s">
        <v>21612</v>
      </c>
      <c r="M825">
        <v>12</v>
      </c>
      <c r="N825">
        <v>1</v>
      </c>
      <c r="O825">
        <f>IF(COUNTIF($A$2:A825,A825)&gt;1,"",--(COUNTIFS(Support_Tickets!$B:$B,A825,Support_Tickets!$P:$P,"&gt;="&amp;G825,Support_Tickets!$P:$P,"&lt;="&amp;G825+90,Support_Tickets!$K:$K,"No")&gt;0))</f>
        <v>0</v>
      </c>
    </row>
    <row r="826" spans="1:15">
      <c r="A826" t="s">
        <v>4047</v>
      </c>
      <c r="B826" t="s">
        <v>22453</v>
      </c>
      <c r="C826" t="s">
        <v>21581</v>
      </c>
      <c r="D826" t="s">
        <v>21584</v>
      </c>
      <c r="E826" t="s">
        <v>20768</v>
      </c>
      <c r="F826" t="s">
        <v>14512</v>
      </c>
      <c r="G826" t="s">
        <v>349</v>
      </c>
      <c r="H826" t="s">
        <v>21571</v>
      </c>
      <c r="I826">
        <v>719.85</v>
      </c>
      <c r="J826">
        <v>63</v>
      </c>
      <c r="K826" t="s">
        <v>100</v>
      </c>
      <c r="L826" t="s">
        <v>21612</v>
      </c>
      <c r="M826">
        <v>36</v>
      </c>
      <c r="N826">
        <v>0</v>
      </c>
      <c r="O826">
        <f>IF(COUNTIF($A$2:A826,A826)&gt;1,"",--(COUNTIFS(Support_Tickets!$B:$B,A826,Support_Tickets!$P:$P,"&gt;="&amp;G826,Support_Tickets!$P:$P,"&lt;="&amp;G826+90,Support_Tickets!$K:$K,"No")&gt;0))</f>
        <v>0</v>
      </c>
    </row>
    <row r="827" spans="1:15">
      <c r="A827" t="s">
        <v>2262</v>
      </c>
      <c r="B827" t="s">
        <v>22454</v>
      </c>
      <c r="C827" t="s">
        <v>21600</v>
      </c>
      <c r="D827" t="s">
        <v>21578</v>
      </c>
      <c r="E827" t="s">
        <v>20736</v>
      </c>
      <c r="F827" t="s">
        <v>14524</v>
      </c>
      <c r="G827" t="s">
        <v>22455</v>
      </c>
      <c r="H827" t="s">
        <v>21621</v>
      </c>
      <c r="I827">
        <v>3103.82</v>
      </c>
      <c r="J827">
        <v>86</v>
      </c>
      <c r="K827" t="s">
        <v>100</v>
      </c>
      <c r="L827" t="s">
        <v>21567</v>
      </c>
      <c r="M827">
        <v>36</v>
      </c>
      <c r="N827">
        <v>0</v>
      </c>
      <c r="O827">
        <f>IF(COUNTIF($A$2:A827,A827)&gt;1,"",--(COUNTIFS(Support_Tickets!$B:$B,A827,Support_Tickets!$P:$P,"&gt;="&amp;G827,Support_Tickets!$P:$P,"&lt;="&amp;G827+90,Support_Tickets!$K:$K,"No")&gt;0))</f>
        <v>0</v>
      </c>
    </row>
    <row r="828" spans="1:15">
      <c r="A828" t="s">
        <v>5624</v>
      </c>
      <c r="B828" t="s">
        <v>22456</v>
      </c>
      <c r="C828" t="s">
        <v>21564</v>
      </c>
      <c r="D828" t="s">
        <v>21592</v>
      </c>
      <c r="E828" t="s">
        <v>20740</v>
      </c>
      <c r="F828" t="s">
        <v>14550</v>
      </c>
      <c r="G828" t="s">
        <v>1962</v>
      </c>
      <c r="H828" t="s">
        <v>21588</v>
      </c>
      <c r="I828">
        <v>14002.65</v>
      </c>
      <c r="J828">
        <v>66</v>
      </c>
      <c r="K828" t="s">
        <v>73</v>
      </c>
      <c r="L828" t="s">
        <v>21575</v>
      </c>
      <c r="M828">
        <v>12</v>
      </c>
      <c r="N828">
        <v>1</v>
      </c>
      <c r="O828">
        <f>IF(COUNTIF($A$2:A828,A828)&gt;1,"",--(COUNTIFS(Support_Tickets!$B:$B,A828,Support_Tickets!$P:$P,"&gt;="&amp;G828,Support_Tickets!$P:$P,"&lt;="&amp;G828+90,Support_Tickets!$K:$K,"No")&gt;0))</f>
        <v>0</v>
      </c>
    </row>
    <row r="829" spans="1:15">
      <c r="A829" t="s">
        <v>3332</v>
      </c>
      <c r="B829" t="s">
        <v>22457</v>
      </c>
      <c r="C829" t="s">
        <v>21564</v>
      </c>
      <c r="D829" t="s">
        <v>21584</v>
      </c>
      <c r="E829" t="s">
        <v>20736</v>
      </c>
      <c r="F829" t="s">
        <v>14550</v>
      </c>
      <c r="G829" t="s">
        <v>1519</v>
      </c>
      <c r="H829" t="s">
        <v>21571</v>
      </c>
      <c r="I829">
        <v>2132.17</v>
      </c>
      <c r="J829">
        <v>19</v>
      </c>
      <c r="K829" t="s">
        <v>73</v>
      </c>
      <c r="L829" t="s">
        <v>21590</v>
      </c>
      <c r="M829">
        <v>36</v>
      </c>
      <c r="N829">
        <v>0</v>
      </c>
      <c r="O829">
        <f>IF(COUNTIF($A$2:A829,A829)&gt;1,"",--(COUNTIFS(Support_Tickets!$B:$B,A829,Support_Tickets!$P:$P,"&gt;="&amp;G829,Support_Tickets!$P:$P,"&lt;="&amp;G829+90,Support_Tickets!$K:$K,"No")&gt;0))</f>
        <v>0</v>
      </c>
    </row>
    <row r="830" spans="1:15">
      <c r="A830" t="s">
        <v>1553</v>
      </c>
      <c r="B830" t="s">
        <v>22458</v>
      </c>
      <c r="C830" t="s">
        <v>21581</v>
      </c>
      <c r="D830" t="s">
        <v>21570</v>
      </c>
      <c r="E830" t="s">
        <v>20736</v>
      </c>
      <c r="F830" t="s">
        <v>14516</v>
      </c>
      <c r="G830" t="s">
        <v>2904</v>
      </c>
      <c r="H830" t="s">
        <v>21588</v>
      </c>
      <c r="I830">
        <v>2702.25</v>
      </c>
      <c r="K830" t="s">
        <v>73</v>
      </c>
      <c r="L830" t="s">
        <v>21567</v>
      </c>
      <c r="M830">
        <v>36</v>
      </c>
      <c r="N830">
        <v>1</v>
      </c>
      <c r="O830">
        <f>IF(COUNTIF($A$2:A830,A830)&gt;1,"",--(COUNTIFS(Support_Tickets!$B:$B,A830,Support_Tickets!$P:$P,"&gt;="&amp;G830,Support_Tickets!$P:$P,"&lt;="&amp;G830+90,Support_Tickets!$K:$K,"No")&gt;0))</f>
        <v>0</v>
      </c>
    </row>
    <row r="831" spans="1:15">
      <c r="A831" t="s">
        <v>1997</v>
      </c>
      <c r="B831" t="s">
        <v>22459</v>
      </c>
      <c r="C831" t="s">
        <v>21574</v>
      </c>
      <c r="D831" t="s">
        <v>21592</v>
      </c>
      <c r="E831" t="s">
        <v>20768</v>
      </c>
      <c r="F831" t="s">
        <v>14507</v>
      </c>
      <c r="G831" t="s">
        <v>1447</v>
      </c>
      <c r="H831" t="s">
        <v>21571</v>
      </c>
      <c r="I831">
        <v>610.53</v>
      </c>
      <c r="J831">
        <v>47</v>
      </c>
      <c r="K831" t="s">
        <v>100</v>
      </c>
      <c r="L831" t="s">
        <v>21652</v>
      </c>
      <c r="M831">
        <v>36</v>
      </c>
      <c r="N831">
        <v>0</v>
      </c>
      <c r="O831">
        <f>IF(COUNTIF($A$2:A831,A831)&gt;1,"",--(COUNTIFS(Support_Tickets!$B:$B,A831,Support_Tickets!$P:$P,"&gt;="&amp;G831,Support_Tickets!$P:$P,"&lt;="&amp;G831+90,Support_Tickets!$K:$K,"No")&gt;0))</f>
        <v>0</v>
      </c>
    </row>
    <row r="832" spans="1:15">
      <c r="A832" t="s">
        <v>588</v>
      </c>
      <c r="B832" t="s">
        <v>22460</v>
      </c>
      <c r="C832" t="s">
        <v>21574</v>
      </c>
      <c r="D832" t="s">
        <v>21565</v>
      </c>
      <c r="E832" t="s">
        <v>20768</v>
      </c>
      <c r="F832" t="s">
        <v>14550</v>
      </c>
      <c r="G832" t="s">
        <v>4372</v>
      </c>
      <c r="H832" t="s">
        <v>21571</v>
      </c>
      <c r="I832">
        <v>224.83</v>
      </c>
      <c r="K832" t="s">
        <v>100</v>
      </c>
      <c r="L832" t="s">
        <v>21579</v>
      </c>
      <c r="M832">
        <v>36</v>
      </c>
      <c r="N832">
        <v>0</v>
      </c>
      <c r="O832">
        <f>IF(COUNTIF($A$2:A832,A832)&gt;1,"",--(COUNTIFS(Support_Tickets!$B:$B,A832,Support_Tickets!$P:$P,"&gt;="&amp;G832,Support_Tickets!$P:$P,"&lt;="&amp;G832+90,Support_Tickets!$K:$K,"No")&gt;0))</f>
        <v>0</v>
      </c>
    </row>
    <row r="833" spans="1:15">
      <c r="A833" t="s">
        <v>3293</v>
      </c>
      <c r="B833" t="s">
        <v>22461</v>
      </c>
      <c r="C833" t="s">
        <v>21597</v>
      </c>
      <c r="D833" t="s">
        <v>21570</v>
      </c>
      <c r="E833" t="s">
        <v>20736</v>
      </c>
      <c r="F833" t="s">
        <v>14507</v>
      </c>
      <c r="G833" t="s">
        <v>1305</v>
      </c>
      <c r="H833" t="s">
        <v>21621</v>
      </c>
      <c r="I833">
        <v>2939.19</v>
      </c>
      <c r="K833" t="s">
        <v>73</v>
      </c>
      <c r="L833" t="s">
        <v>21603</v>
      </c>
      <c r="M833">
        <v>12</v>
      </c>
      <c r="N833">
        <v>0</v>
      </c>
      <c r="O833">
        <f>IF(COUNTIF($A$2:A833,A833)&gt;1,"",--(COUNTIFS(Support_Tickets!$B:$B,A833,Support_Tickets!$P:$P,"&gt;="&amp;G833,Support_Tickets!$P:$P,"&lt;="&amp;G833+90,Support_Tickets!$K:$K,"No")&gt;0))</f>
        <v>1</v>
      </c>
    </row>
    <row r="834" spans="1:15">
      <c r="A834" t="s">
        <v>2696</v>
      </c>
      <c r="B834" t="s">
        <v>22462</v>
      </c>
      <c r="C834" t="s">
        <v>21597</v>
      </c>
      <c r="D834" t="s">
        <v>21584</v>
      </c>
      <c r="E834" t="s">
        <v>20736</v>
      </c>
      <c r="F834" t="s">
        <v>14512</v>
      </c>
      <c r="G834" t="s">
        <v>1053</v>
      </c>
      <c r="H834" t="s">
        <v>21571</v>
      </c>
      <c r="I834">
        <v>1048.92</v>
      </c>
      <c r="K834" t="s">
        <v>100</v>
      </c>
      <c r="L834" t="s">
        <v>21609</v>
      </c>
      <c r="M834">
        <v>36</v>
      </c>
      <c r="N834">
        <v>0</v>
      </c>
      <c r="O834">
        <f>IF(COUNTIF($A$2:A834,A834)&gt;1,"",--(COUNTIFS(Support_Tickets!$B:$B,A834,Support_Tickets!$P:$P,"&gt;="&amp;G834,Support_Tickets!$P:$P,"&lt;="&amp;G834+90,Support_Tickets!$K:$K,"No")&gt;0))</f>
        <v>0</v>
      </c>
    </row>
    <row r="835" spans="1:15">
      <c r="A835" t="s">
        <v>5974</v>
      </c>
      <c r="B835" t="s">
        <v>22463</v>
      </c>
      <c r="C835" t="s">
        <v>21577</v>
      </c>
      <c r="D835" t="s">
        <v>21570</v>
      </c>
      <c r="E835" t="s">
        <v>20736</v>
      </c>
      <c r="F835" t="s">
        <v>14524</v>
      </c>
      <c r="G835" t="s">
        <v>992</v>
      </c>
      <c r="H835" t="s">
        <v>21571</v>
      </c>
      <c r="I835">
        <v>2033.7</v>
      </c>
      <c r="J835">
        <v>60</v>
      </c>
      <c r="K835" t="s">
        <v>100</v>
      </c>
      <c r="L835" t="s">
        <v>21582</v>
      </c>
      <c r="M835">
        <v>12</v>
      </c>
      <c r="N835">
        <v>0</v>
      </c>
      <c r="O835">
        <f>IF(COUNTIF($A$2:A835,A835)&gt;1,"",--(COUNTIFS(Support_Tickets!$B:$B,A835,Support_Tickets!$P:$P,"&gt;="&amp;G835,Support_Tickets!$P:$P,"&lt;="&amp;G835+90,Support_Tickets!$K:$K,"No")&gt;0))</f>
        <v>0</v>
      </c>
    </row>
    <row r="836" spans="1:15">
      <c r="A836" t="s">
        <v>1636</v>
      </c>
      <c r="B836" t="s">
        <v>22464</v>
      </c>
      <c r="C836" t="s">
        <v>21574</v>
      </c>
      <c r="D836" t="s">
        <v>21584</v>
      </c>
      <c r="E836" t="s">
        <v>20768</v>
      </c>
      <c r="F836" t="s">
        <v>14507</v>
      </c>
      <c r="G836" t="s">
        <v>5433</v>
      </c>
      <c r="H836" t="s">
        <v>21571</v>
      </c>
      <c r="I836">
        <v>409.15</v>
      </c>
      <c r="J836">
        <v>88</v>
      </c>
      <c r="K836" t="s">
        <v>100</v>
      </c>
      <c r="L836" t="s">
        <v>21593</v>
      </c>
      <c r="M836">
        <v>24</v>
      </c>
      <c r="N836">
        <v>0</v>
      </c>
      <c r="O836">
        <f>IF(COUNTIF($A$2:A836,A836)&gt;1,"",--(COUNTIFS(Support_Tickets!$B:$B,A836,Support_Tickets!$P:$P,"&gt;="&amp;G836,Support_Tickets!$P:$P,"&lt;="&amp;G836+90,Support_Tickets!$K:$K,"No")&gt;0))</f>
        <v>0</v>
      </c>
    </row>
    <row r="837" spans="1:15">
      <c r="A837" t="s">
        <v>2804</v>
      </c>
      <c r="B837" t="s">
        <v>22465</v>
      </c>
      <c r="C837" t="s">
        <v>21564</v>
      </c>
      <c r="D837" t="s">
        <v>21565</v>
      </c>
      <c r="E837" t="s">
        <v>20736</v>
      </c>
      <c r="F837" t="s">
        <v>14507</v>
      </c>
      <c r="G837" t="s">
        <v>155</v>
      </c>
      <c r="H837" t="s">
        <v>21588</v>
      </c>
      <c r="I837">
        <v>3131.17</v>
      </c>
      <c r="J837">
        <v>27</v>
      </c>
      <c r="K837" t="s">
        <v>73</v>
      </c>
      <c r="L837" t="s">
        <v>21572</v>
      </c>
      <c r="M837">
        <v>24</v>
      </c>
      <c r="N837">
        <v>1</v>
      </c>
      <c r="O837">
        <f>IF(COUNTIF($A$2:A837,A837)&gt;1,"",--(COUNTIFS(Support_Tickets!$B:$B,A837,Support_Tickets!$P:$P,"&gt;="&amp;G837,Support_Tickets!$P:$P,"&lt;="&amp;G837+90,Support_Tickets!$K:$K,"No")&gt;0))</f>
        <v>0</v>
      </c>
    </row>
    <row r="838" spans="1:15">
      <c r="A838" t="s">
        <v>6071</v>
      </c>
      <c r="B838" t="s">
        <v>22466</v>
      </c>
      <c r="C838" t="s">
        <v>21569</v>
      </c>
      <c r="D838" t="s">
        <v>21584</v>
      </c>
      <c r="E838" t="s">
        <v>20768</v>
      </c>
      <c r="F838" t="s">
        <v>14516</v>
      </c>
      <c r="G838" t="s">
        <v>408</v>
      </c>
      <c r="H838" t="s">
        <v>21571</v>
      </c>
      <c r="I838">
        <v>317.27</v>
      </c>
      <c r="J838">
        <v>12</v>
      </c>
      <c r="K838" t="s">
        <v>100</v>
      </c>
      <c r="L838" t="s">
        <v>21582</v>
      </c>
      <c r="M838">
        <v>12</v>
      </c>
      <c r="N838">
        <v>0</v>
      </c>
      <c r="O838">
        <f>IF(COUNTIF($A$2:A838,A838)&gt;1,"",--(COUNTIFS(Support_Tickets!$B:$B,A838,Support_Tickets!$P:$P,"&gt;="&amp;G838,Support_Tickets!$P:$P,"&lt;="&amp;G838+90,Support_Tickets!$K:$K,"No")&gt;0))</f>
        <v>0</v>
      </c>
    </row>
    <row r="839" spans="1:15">
      <c r="A839" t="s">
        <v>797</v>
      </c>
      <c r="B839" t="s">
        <v>22467</v>
      </c>
      <c r="C839" t="s">
        <v>21569</v>
      </c>
      <c r="D839" t="s">
        <v>21592</v>
      </c>
      <c r="E839" t="s">
        <v>20740</v>
      </c>
      <c r="F839" t="s">
        <v>14516</v>
      </c>
      <c r="G839" t="s">
        <v>9930</v>
      </c>
      <c r="H839" t="s">
        <v>21588</v>
      </c>
      <c r="I839">
        <v>7542.53</v>
      </c>
      <c r="K839" t="s">
        <v>52</v>
      </c>
      <c r="L839" t="s">
        <v>21598</v>
      </c>
      <c r="M839">
        <v>36</v>
      </c>
      <c r="N839">
        <v>1</v>
      </c>
      <c r="O839">
        <f>IF(COUNTIF($A$2:A839,A839)&gt;1,"",--(COUNTIFS(Support_Tickets!$B:$B,A839,Support_Tickets!$P:$P,"&gt;="&amp;G839,Support_Tickets!$P:$P,"&lt;="&amp;G839+90,Support_Tickets!$K:$K,"No")&gt;0))</f>
        <v>0</v>
      </c>
    </row>
    <row r="840" spans="1:15">
      <c r="A840" t="s">
        <v>1920</v>
      </c>
      <c r="B840" t="s">
        <v>22468</v>
      </c>
      <c r="C840" t="s">
        <v>21587</v>
      </c>
      <c r="D840" t="s">
        <v>21584</v>
      </c>
      <c r="E840" t="s">
        <v>20736</v>
      </c>
      <c r="F840" t="s">
        <v>14516</v>
      </c>
      <c r="G840" t="s">
        <v>16418</v>
      </c>
      <c r="H840" t="s">
        <v>21566</v>
      </c>
      <c r="I840">
        <v>3383.78</v>
      </c>
      <c r="K840" t="s">
        <v>73</v>
      </c>
      <c r="L840" t="s">
        <v>21660</v>
      </c>
      <c r="M840">
        <v>12</v>
      </c>
      <c r="N840">
        <v>1</v>
      </c>
      <c r="O840">
        <f>IF(COUNTIF($A$2:A840,A840)&gt;1,"",--(COUNTIFS(Support_Tickets!$B:$B,A840,Support_Tickets!$P:$P,"&gt;="&amp;G840,Support_Tickets!$P:$P,"&lt;="&amp;G840+90,Support_Tickets!$K:$K,"No")&gt;0))</f>
        <v>1</v>
      </c>
    </row>
    <row r="841" spans="1:15">
      <c r="A841" t="s">
        <v>9102</v>
      </c>
      <c r="B841" t="s">
        <v>22469</v>
      </c>
      <c r="C841" t="s">
        <v>21581</v>
      </c>
      <c r="D841" t="s">
        <v>21565</v>
      </c>
      <c r="E841" t="s">
        <v>20768</v>
      </c>
      <c r="F841" t="s">
        <v>14516</v>
      </c>
      <c r="G841" t="s">
        <v>6931</v>
      </c>
      <c r="H841" t="s">
        <v>21571</v>
      </c>
      <c r="I841">
        <v>700.52</v>
      </c>
      <c r="J841">
        <v>35</v>
      </c>
      <c r="K841" t="s">
        <v>100</v>
      </c>
      <c r="L841" t="s">
        <v>21595</v>
      </c>
      <c r="M841">
        <v>24</v>
      </c>
      <c r="N841">
        <v>0</v>
      </c>
      <c r="O841">
        <f>IF(COUNTIF($A$2:A841,A841)&gt;1,"",--(COUNTIFS(Support_Tickets!$B:$B,A841,Support_Tickets!$P:$P,"&gt;="&amp;G841,Support_Tickets!$P:$P,"&lt;="&amp;G841+90,Support_Tickets!$K:$K,"No")&gt;0))</f>
        <v>0</v>
      </c>
    </row>
    <row r="842" spans="1:15">
      <c r="A842" t="s">
        <v>3759</v>
      </c>
      <c r="B842" t="s">
        <v>22470</v>
      </c>
      <c r="C842" t="s">
        <v>21602</v>
      </c>
      <c r="D842" t="s">
        <v>21584</v>
      </c>
      <c r="E842" t="s">
        <v>20736</v>
      </c>
      <c r="F842" t="s">
        <v>14550</v>
      </c>
      <c r="G842" t="s">
        <v>1056</v>
      </c>
      <c r="H842" t="s">
        <v>21571</v>
      </c>
      <c r="I842">
        <v>3809.74</v>
      </c>
      <c r="J842">
        <v>51</v>
      </c>
      <c r="K842" t="s">
        <v>73</v>
      </c>
      <c r="L842" t="s">
        <v>21585</v>
      </c>
      <c r="M842">
        <v>12</v>
      </c>
      <c r="N842">
        <v>0</v>
      </c>
      <c r="O842">
        <f>IF(COUNTIF($A$2:A842,A842)&gt;1,"",--(COUNTIFS(Support_Tickets!$B:$B,A842,Support_Tickets!$P:$P,"&gt;="&amp;G842,Support_Tickets!$P:$P,"&lt;="&amp;G842+90,Support_Tickets!$K:$K,"No")&gt;0))</f>
        <v>0</v>
      </c>
    </row>
    <row r="843" spans="1:15">
      <c r="A843" t="s">
        <v>2012</v>
      </c>
      <c r="B843" t="s">
        <v>22471</v>
      </c>
      <c r="C843" t="s">
        <v>21607</v>
      </c>
      <c r="D843" t="s">
        <v>21584</v>
      </c>
      <c r="E843" t="s">
        <v>20768</v>
      </c>
      <c r="F843" t="s">
        <v>14507</v>
      </c>
      <c r="G843" t="s">
        <v>1784</v>
      </c>
      <c r="H843" t="s">
        <v>21571</v>
      </c>
      <c r="I843">
        <v>525.97</v>
      </c>
      <c r="J843">
        <v>88</v>
      </c>
      <c r="K843" t="s">
        <v>100</v>
      </c>
      <c r="L843" t="s">
        <v>21595</v>
      </c>
      <c r="M843">
        <v>24</v>
      </c>
      <c r="N843">
        <v>0</v>
      </c>
      <c r="O843">
        <f>IF(COUNTIF($A$2:A843,A843)&gt;1,"",--(COUNTIFS(Support_Tickets!$B:$B,A843,Support_Tickets!$P:$P,"&gt;="&amp;G843,Support_Tickets!$P:$P,"&lt;="&amp;G843+90,Support_Tickets!$K:$K,"No")&gt;0))</f>
        <v>1</v>
      </c>
    </row>
    <row r="844" spans="1:15">
      <c r="A844" t="s">
        <v>5761</v>
      </c>
      <c r="B844" t="s">
        <v>22472</v>
      </c>
      <c r="C844" t="s">
        <v>21602</v>
      </c>
      <c r="D844" t="s">
        <v>21565</v>
      </c>
      <c r="E844" t="s">
        <v>20736</v>
      </c>
      <c r="F844" t="s">
        <v>14507</v>
      </c>
      <c r="G844" t="s">
        <v>1691</v>
      </c>
      <c r="H844" t="s">
        <v>21588</v>
      </c>
      <c r="I844">
        <v>2611.81</v>
      </c>
      <c r="K844" t="s">
        <v>73</v>
      </c>
      <c r="L844" t="s">
        <v>21660</v>
      </c>
      <c r="M844">
        <v>36</v>
      </c>
      <c r="N844">
        <v>1</v>
      </c>
      <c r="O844">
        <f>IF(COUNTIF($A$2:A844,A844)&gt;1,"",--(COUNTIFS(Support_Tickets!$B:$B,A844,Support_Tickets!$P:$P,"&gt;="&amp;G844,Support_Tickets!$P:$P,"&lt;="&amp;G844+90,Support_Tickets!$K:$K,"No")&gt;0))</f>
        <v>0</v>
      </c>
    </row>
    <row r="845" spans="1:15">
      <c r="A845" t="s">
        <v>1583</v>
      </c>
      <c r="B845" t="s">
        <v>22473</v>
      </c>
      <c r="C845" t="s">
        <v>21602</v>
      </c>
      <c r="D845" t="s">
        <v>21570</v>
      </c>
      <c r="E845" t="s">
        <v>20768</v>
      </c>
      <c r="F845" t="s">
        <v>14524</v>
      </c>
      <c r="G845" t="s">
        <v>1194</v>
      </c>
      <c r="H845" t="s">
        <v>21571</v>
      </c>
      <c r="I845">
        <v>546.55999999999995</v>
      </c>
      <c r="K845" t="s">
        <v>100</v>
      </c>
      <c r="L845" t="s">
        <v>21590</v>
      </c>
      <c r="M845">
        <v>36</v>
      </c>
      <c r="N845">
        <v>0</v>
      </c>
      <c r="O845">
        <f>IF(COUNTIF($A$2:A845,A845)&gt;1,"",--(COUNTIFS(Support_Tickets!$B:$B,A845,Support_Tickets!$P:$P,"&gt;="&amp;G845,Support_Tickets!$P:$P,"&lt;="&amp;G845+90,Support_Tickets!$K:$K,"No")&gt;0))</f>
        <v>0</v>
      </c>
    </row>
    <row r="846" spans="1:15">
      <c r="A846" t="s">
        <v>2765</v>
      </c>
      <c r="B846" t="s">
        <v>22474</v>
      </c>
      <c r="C846" t="s">
        <v>21574</v>
      </c>
      <c r="D846" t="s">
        <v>21584</v>
      </c>
      <c r="E846" t="s">
        <v>20768</v>
      </c>
      <c r="F846" t="s">
        <v>14507</v>
      </c>
      <c r="G846" t="s">
        <v>4177</v>
      </c>
      <c r="H846" t="s">
        <v>21571</v>
      </c>
      <c r="I846">
        <v>295.27</v>
      </c>
      <c r="J846">
        <v>72</v>
      </c>
      <c r="K846" t="s">
        <v>100</v>
      </c>
      <c r="L846" t="s">
        <v>21605</v>
      </c>
      <c r="M846">
        <v>24</v>
      </c>
      <c r="N846">
        <v>0</v>
      </c>
      <c r="O846">
        <f>IF(COUNTIF($A$2:A846,A846)&gt;1,"",--(COUNTIFS(Support_Tickets!$B:$B,A846,Support_Tickets!$P:$P,"&gt;="&amp;G846,Support_Tickets!$P:$P,"&lt;="&amp;G846+90,Support_Tickets!$K:$K,"No")&gt;0))</f>
        <v>0</v>
      </c>
    </row>
    <row r="847" spans="1:15">
      <c r="A847" t="s">
        <v>11484</v>
      </c>
      <c r="B847" t="s">
        <v>22475</v>
      </c>
      <c r="C847" t="s">
        <v>21564</v>
      </c>
      <c r="D847" t="s">
        <v>21592</v>
      </c>
      <c r="E847" t="s">
        <v>20768</v>
      </c>
      <c r="F847" t="s">
        <v>14507</v>
      </c>
      <c r="G847" t="s">
        <v>792</v>
      </c>
      <c r="H847" t="s">
        <v>21571</v>
      </c>
      <c r="I847">
        <v>348.61</v>
      </c>
      <c r="J847">
        <v>46</v>
      </c>
      <c r="K847" t="s">
        <v>100</v>
      </c>
      <c r="L847" t="s">
        <v>21660</v>
      </c>
      <c r="M847">
        <v>12</v>
      </c>
      <c r="N847">
        <v>0</v>
      </c>
      <c r="O847">
        <f>IF(COUNTIF($A$2:A847,A847)&gt;1,"",--(COUNTIFS(Support_Tickets!$B:$B,A847,Support_Tickets!$P:$P,"&gt;="&amp;G847,Support_Tickets!$P:$P,"&lt;="&amp;G847+90,Support_Tickets!$K:$K,"No")&gt;0))</f>
        <v>0</v>
      </c>
    </row>
    <row r="848" spans="1:15">
      <c r="A848" t="s">
        <v>4192</v>
      </c>
      <c r="B848" t="s">
        <v>22476</v>
      </c>
      <c r="C848" t="s">
        <v>21597</v>
      </c>
      <c r="D848" t="s">
        <v>21578</v>
      </c>
      <c r="E848" t="s">
        <v>20736</v>
      </c>
      <c r="F848" t="s">
        <v>14512</v>
      </c>
      <c r="G848" t="s">
        <v>2305</v>
      </c>
      <c r="H848" t="s">
        <v>21621</v>
      </c>
      <c r="I848">
        <v>2188.33</v>
      </c>
      <c r="J848">
        <v>82</v>
      </c>
      <c r="K848" t="s">
        <v>100</v>
      </c>
      <c r="L848" t="s">
        <v>21605</v>
      </c>
      <c r="M848">
        <v>24</v>
      </c>
      <c r="N848">
        <v>0</v>
      </c>
      <c r="O848">
        <f>IF(COUNTIF($A$2:A848,A848)&gt;1,"",--(COUNTIFS(Support_Tickets!$B:$B,A848,Support_Tickets!$P:$P,"&gt;="&amp;G848,Support_Tickets!$P:$P,"&lt;="&amp;G848+90,Support_Tickets!$K:$K,"No")&gt;0))</f>
        <v>0</v>
      </c>
    </row>
    <row r="849" spans="1:15">
      <c r="A849" t="s">
        <v>814</v>
      </c>
      <c r="B849" t="s">
        <v>22477</v>
      </c>
      <c r="C849" t="s">
        <v>21607</v>
      </c>
      <c r="D849" t="s">
        <v>21570</v>
      </c>
      <c r="E849" t="s">
        <v>20736</v>
      </c>
      <c r="F849" t="s">
        <v>14507</v>
      </c>
      <c r="G849" t="s">
        <v>3073</v>
      </c>
      <c r="H849" t="s">
        <v>21571</v>
      </c>
      <c r="I849">
        <v>1498.42</v>
      </c>
      <c r="K849" t="s">
        <v>73</v>
      </c>
      <c r="L849" t="s">
        <v>21582</v>
      </c>
      <c r="M849">
        <v>36</v>
      </c>
      <c r="N849">
        <v>0</v>
      </c>
      <c r="O849">
        <f>IF(COUNTIF($A$2:A849,A849)&gt;1,"",--(COUNTIFS(Support_Tickets!$B:$B,A849,Support_Tickets!$P:$P,"&gt;="&amp;G849,Support_Tickets!$P:$P,"&lt;="&amp;G849+90,Support_Tickets!$K:$K,"No")&gt;0))</f>
        <v>1</v>
      </c>
    </row>
    <row r="850" spans="1:15">
      <c r="A850" t="s">
        <v>483</v>
      </c>
      <c r="B850" t="s">
        <v>22478</v>
      </c>
      <c r="C850" t="s">
        <v>21587</v>
      </c>
      <c r="D850" t="s">
        <v>21584</v>
      </c>
      <c r="E850" t="s">
        <v>20768</v>
      </c>
      <c r="F850" t="s">
        <v>14516</v>
      </c>
      <c r="G850" t="s">
        <v>3059</v>
      </c>
      <c r="H850" t="s">
        <v>21588</v>
      </c>
      <c r="I850">
        <v>560.80999999999995</v>
      </c>
      <c r="J850">
        <v>4</v>
      </c>
      <c r="K850" t="s">
        <v>100</v>
      </c>
      <c r="L850" t="s">
        <v>21567</v>
      </c>
      <c r="M850">
        <v>12</v>
      </c>
      <c r="N850">
        <v>1</v>
      </c>
      <c r="O850">
        <f>IF(COUNTIF($A$2:A850,A850)&gt;1,"",--(COUNTIFS(Support_Tickets!$B:$B,A850,Support_Tickets!$P:$P,"&gt;="&amp;G850,Support_Tickets!$P:$P,"&lt;="&amp;G850+90,Support_Tickets!$K:$K,"No")&gt;0))</f>
        <v>0</v>
      </c>
    </row>
    <row r="851" spans="1:15">
      <c r="A851" t="s">
        <v>3836</v>
      </c>
      <c r="B851" t="s">
        <v>22479</v>
      </c>
      <c r="C851" t="s">
        <v>21587</v>
      </c>
      <c r="D851" t="s">
        <v>21592</v>
      </c>
      <c r="E851" t="s">
        <v>20768</v>
      </c>
      <c r="F851" t="s">
        <v>14507</v>
      </c>
      <c r="G851" t="s">
        <v>938</v>
      </c>
      <c r="H851" t="s">
        <v>21571</v>
      </c>
      <c r="I851">
        <v>350.6</v>
      </c>
      <c r="J851">
        <v>20</v>
      </c>
      <c r="K851" t="s">
        <v>100</v>
      </c>
      <c r="L851" t="s">
        <v>21595</v>
      </c>
      <c r="M851">
        <v>24</v>
      </c>
      <c r="N851">
        <v>0</v>
      </c>
      <c r="O851">
        <f>IF(COUNTIF($A$2:A851,A851)&gt;1,"",--(COUNTIFS(Support_Tickets!$B:$B,A851,Support_Tickets!$P:$P,"&gt;="&amp;G851,Support_Tickets!$P:$P,"&lt;="&amp;G851+90,Support_Tickets!$K:$K,"No")&gt;0))</f>
        <v>0</v>
      </c>
    </row>
    <row r="852" spans="1:15">
      <c r="A852" t="s">
        <v>117</v>
      </c>
      <c r="B852" t="s">
        <v>22480</v>
      </c>
      <c r="C852" t="s">
        <v>21587</v>
      </c>
      <c r="D852" t="s">
        <v>21570</v>
      </c>
      <c r="E852" t="s">
        <v>20768</v>
      </c>
      <c r="F852" t="s">
        <v>14550</v>
      </c>
      <c r="G852" t="s">
        <v>2082</v>
      </c>
      <c r="H852" t="s">
        <v>21571</v>
      </c>
      <c r="I852">
        <v>683.87</v>
      </c>
      <c r="J852">
        <v>32</v>
      </c>
      <c r="K852" t="s">
        <v>100</v>
      </c>
      <c r="L852" t="s">
        <v>21598</v>
      </c>
      <c r="M852">
        <v>36</v>
      </c>
      <c r="N852">
        <v>0</v>
      </c>
      <c r="O852">
        <f>IF(COUNTIF($A$2:A852,A852)&gt;1,"",--(COUNTIFS(Support_Tickets!$B:$B,A852,Support_Tickets!$P:$P,"&gt;="&amp;G852,Support_Tickets!$P:$P,"&lt;="&amp;G852+90,Support_Tickets!$K:$K,"No")&gt;0))</f>
        <v>0</v>
      </c>
    </row>
    <row r="853" spans="1:15">
      <c r="A853" t="s">
        <v>7083</v>
      </c>
      <c r="B853" t="s">
        <v>22481</v>
      </c>
      <c r="C853" t="s">
        <v>21569</v>
      </c>
      <c r="D853" t="s">
        <v>21584</v>
      </c>
      <c r="E853" t="s">
        <v>20740</v>
      </c>
      <c r="F853" t="s">
        <v>14550</v>
      </c>
      <c r="G853" t="s">
        <v>1084</v>
      </c>
      <c r="H853" t="s">
        <v>21566</v>
      </c>
      <c r="I853">
        <v>17355.75</v>
      </c>
      <c r="J853">
        <v>51</v>
      </c>
      <c r="K853" t="s">
        <v>52</v>
      </c>
      <c r="L853" t="s">
        <v>21582</v>
      </c>
      <c r="M853">
        <v>12</v>
      </c>
      <c r="N853">
        <v>1</v>
      </c>
      <c r="O853">
        <f>IF(COUNTIF($A$2:A853,A853)&gt;1,"",--(COUNTIFS(Support_Tickets!$B:$B,A853,Support_Tickets!$P:$P,"&gt;="&amp;G853,Support_Tickets!$P:$P,"&lt;="&amp;G853+90,Support_Tickets!$K:$K,"No")&gt;0))</f>
        <v>0</v>
      </c>
    </row>
    <row r="854" spans="1:15">
      <c r="A854" t="s">
        <v>2251</v>
      </c>
      <c r="B854" t="s">
        <v>22482</v>
      </c>
      <c r="C854" t="s">
        <v>21597</v>
      </c>
      <c r="D854" t="s">
        <v>21570</v>
      </c>
      <c r="E854" t="s">
        <v>20740</v>
      </c>
      <c r="F854" t="s">
        <v>14512</v>
      </c>
      <c r="G854" t="s">
        <v>3490</v>
      </c>
      <c r="H854" t="s">
        <v>21566</v>
      </c>
      <c r="I854">
        <v>5818.47</v>
      </c>
      <c r="J854">
        <v>42</v>
      </c>
      <c r="K854" t="s">
        <v>52</v>
      </c>
      <c r="L854" t="s">
        <v>21585</v>
      </c>
      <c r="M854">
        <v>24</v>
      </c>
      <c r="N854">
        <v>1</v>
      </c>
      <c r="O854">
        <f>IF(COUNTIF($A$2:A854,A854)&gt;1,"",--(COUNTIFS(Support_Tickets!$B:$B,A854,Support_Tickets!$P:$P,"&gt;="&amp;G854,Support_Tickets!$P:$P,"&lt;="&amp;G854+90,Support_Tickets!$K:$K,"No")&gt;0))</f>
        <v>0</v>
      </c>
    </row>
    <row r="855" spans="1:15">
      <c r="A855" t="s">
        <v>5030</v>
      </c>
      <c r="B855" t="s">
        <v>22483</v>
      </c>
      <c r="C855" t="s">
        <v>21564</v>
      </c>
      <c r="D855" t="s">
        <v>21592</v>
      </c>
      <c r="E855" t="s">
        <v>20736</v>
      </c>
      <c r="F855" t="s">
        <v>14516</v>
      </c>
      <c r="G855" t="s">
        <v>2043</v>
      </c>
      <c r="H855" t="s">
        <v>21571</v>
      </c>
      <c r="I855">
        <v>1271.97</v>
      </c>
      <c r="J855">
        <v>22</v>
      </c>
      <c r="K855" t="s">
        <v>73</v>
      </c>
      <c r="L855" t="s">
        <v>21660</v>
      </c>
      <c r="M855">
        <v>12</v>
      </c>
      <c r="N855">
        <v>0</v>
      </c>
      <c r="O855">
        <f>IF(COUNTIF($A$2:A855,A855)&gt;1,"",--(COUNTIFS(Support_Tickets!$B:$B,A855,Support_Tickets!$P:$P,"&gt;="&amp;G855,Support_Tickets!$P:$P,"&lt;="&amp;G855+90,Support_Tickets!$K:$K,"No")&gt;0))</f>
        <v>0</v>
      </c>
    </row>
    <row r="856" spans="1:15">
      <c r="A856" t="s">
        <v>4111</v>
      </c>
      <c r="B856" t="s">
        <v>22484</v>
      </c>
      <c r="C856" t="s">
        <v>21600</v>
      </c>
      <c r="D856" t="s">
        <v>21565</v>
      </c>
      <c r="E856" t="s">
        <v>20768</v>
      </c>
      <c r="F856" t="s">
        <v>14512</v>
      </c>
      <c r="G856" t="s">
        <v>823</v>
      </c>
      <c r="H856" t="s">
        <v>21566</v>
      </c>
      <c r="I856">
        <v>361.98</v>
      </c>
      <c r="J856">
        <v>61</v>
      </c>
      <c r="K856" t="s">
        <v>100</v>
      </c>
      <c r="L856" t="s">
        <v>21598</v>
      </c>
      <c r="M856">
        <v>36</v>
      </c>
      <c r="N856">
        <v>1</v>
      </c>
      <c r="O856">
        <f>IF(COUNTIF($A$2:A856,A856)&gt;1,"",--(COUNTIFS(Support_Tickets!$B:$B,A856,Support_Tickets!$P:$P,"&gt;="&amp;G856,Support_Tickets!$P:$P,"&lt;="&amp;G856+90,Support_Tickets!$K:$K,"No")&gt;0))</f>
        <v>1</v>
      </c>
    </row>
    <row r="857" spans="1:15">
      <c r="A857" t="s">
        <v>4569</v>
      </c>
      <c r="B857" t="s">
        <v>22485</v>
      </c>
      <c r="C857" t="s">
        <v>21574</v>
      </c>
      <c r="D857" t="s">
        <v>21578</v>
      </c>
      <c r="E857" t="s">
        <v>20768</v>
      </c>
      <c r="F857" t="s">
        <v>14516</v>
      </c>
      <c r="G857" t="s">
        <v>1167</v>
      </c>
      <c r="H857" t="s">
        <v>21571</v>
      </c>
      <c r="I857">
        <v>741.86</v>
      </c>
      <c r="K857" t="s">
        <v>100</v>
      </c>
      <c r="L857" t="s">
        <v>21572</v>
      </c>
      <c r="M857">
        <v>24</v>
      </c>
      <c r="N857">
        <v>0</v>
      </c>
      <c r="O857">
        <f>IF(COUNTIF($A$2:A857,A857)&gt;1,"",--(COUNTIFS(Support_Tickets!$B:$B,A857,Support_Tickets!$P:$P,"&gt;="&amp;G857,Support_Tickets!$P:$P,"&lt;="&amp;G857+90,Support_Tickets!$K:$K,"No")&gt;0))</f>
        <v>0</v>
      </c>
    </row>
    <row r="858" spans="1:15">
      <c r="A858" t="s">
        <v>6985</v>
      </c>
      <c r="B858" t="s">
        <v>22486</v>
      </c>
      <c r="C858" t="s">
        <v>21600</v>
      </c>
      <c r="D858" t="s">
        <v>21570</v>
      </c>
      <c r="E858" t="s">
        <v>20768</v>
      </c>
      <c r="F858" t="s">
        <v>14516</v>
      </c>
      <c r="G858" t="s">
        <v>22487</v>
      </c>
      <c r="H858" t="s">
        <v>21571</v>
      </c>
      <c r="I858">
        <v>618.29999999999995</v>
      </c>
      <c r="K858" t="s">
        <v>100</v>
      </c>
      <c r="L858" t="s">
        <v>21603</v>
      </c>
      <c r="M858">
        <v>24</v>
      </c>
      <c r="N858">
        <v>0</v>
      </c>
      <c r="O858">
        <f>IF(COUNTIF($A$2:A858,A858)&gt;1,"",--(COUNTIFS(Support_Tickets!$B:$B,A858,Support_Tickets!$P:$P,"&gt;="&amp;G858,Support_Tickets!$P:$P,"&lt;="&amp;G858+90,Support_Tickets!$K:$K,"No")&gt;0))</f>
        <v>0</v>
      </c>
    </row>
    <row r="859" spans="1:15">
      <c r="A859" t="s">
        <v>7619</v>
      </c>
      <c r="B859" t="s">
        <v>22488</v>
      </c>
      <c r="C859" t="s">
        <v>21607</v>
      </c>
      <c r="D859" t="s">
        <v>21565</v>
      </c>
      <c r="E859" t="s">
        <v>20736</v>
      </c>
      <c r="F859" t="s">
        <v>14550</v>
      </c>
      <c r="G859" t="s">
        <v>3578</v>
      </c>
      <c r="H859" t="s">
        <v>21621</v>
      </c>
      <c r="I859">
        <v>2865.85</v>
      </c>
      <c r="J859">
        <v>17</v>
      </c>
      <c r="K859" t="s">
        <v>73</v>
      </c>
      <c r="L859" t="s">
        <v>21605</v>
      </c>
      <c r="M859">
        <v>24</v>
      </c>
      <c r="N859">
        <v>0</v>
      </c>
      <c r="O859">
        <f>IF(COUNTIF($A$2:A859,A859)&gt;1,"",--(COUNTIFS(Support_Tickets!$B:$B,A859,Support_Tickets!$P:$P,"&gt;="&amp;G859,Support_Tickets!$P:$P,"&lt;="&amp;G859+90,Support_Tickets!$K:$K,"No")&gt;0))</f>
        <v>0</v>
      </c>
    </row>
    <row r="860" spans="1:15">
      <c r="A860" t="s">
        <v>2688</v>
      </c>
      <c r="B860" t="s">
        <v>22489</v>
      </c>
      <c r="C860" t="s">
        <v>21602</v>
      </c>
      <c r="D860" t="s">
        <v>21578</v>
      </c>
      <c r="E860" t="s">
        <v>20740</v>
      </c>
      <c r="F860" t="s">
        <v>14512</v>
      </c>
      <c r="G860" t="s">
        <v>492</v>
      </c>
      <c r="H860" t="s">
        <v>21571</v>
      </c>
      <c r="I860">
        <v>13453.82</v>
      </c>
      <c r="K860" t="s">
        <v>73</v>
      </c>
      <c r="L860" t="s">
        <v>21660</v>
      </c>
      <c r="M860">
        <v>12</v>
      </c>
      <c r="N860">
        <v>0</v>
      </c>
      <c r="O860">
        <f>IF(COUNTIF($A$2:A860,A860)&gt;1,"",--(COUNTIFS(Support_Tickets!$B:$B,A860,Support_Tickets!$P:$P,"&gt;="&amp;G860,Support_Tickets!$P:$P,"&lt;="&amp;G860+90,Support_Tickets!$K:$K,"No")&gt;0))</f>
        <v>0</v>
      </c>
    </row>
    <row r="861" spans="1:15">
      <c r="A861" t="s">
        <v>231</v>
      </c>
      <c r="B861" t="s">
        <v>22490</v>
      </c>
      <c r="C861" t="s">
        <v>21607</v>
      </c>
      <c r="D861" t="s">
        <v>21565</v>
      </c>
      <c r="E861" t="s">
        <v>20736</v>
      </c>
      <c r="F861" t="s">
        <v>14516</v>
      </c>
      <c r="G861" t="s">
        <v>8377</v>
      </c>
      <c r="H861" t="s">
        <v>21588</v>
      </c>
      <c r="I861">
        <v>1124.5</v>
      </c>
      <c r="K861" t="s">
        <v>73</v>
      </c>
      <c r="L861" t="s">
        <v>21660</v>
      </c>
      <c r="M861">
        <v>24</v>
      </c>
      <c r="N861">
        <v>1</v>
      </c>
      <c r="O861">
        <f>IF(COUNTIF($A$2:A861,A861)&gt;1,"",--(COUNTIFS(Support_Tickets!$B:$B,A861,Support_Tickets!$P:$P,"&gt;="&amp;G861,Support_Tickets!$P:$P,"&lt;="&amp;G861+90,Support_Tickets!$K:$K,"No")&gt;0))</f>
        <v>0</v>
      </c>
    </row>
    <row r="862" spans="1:15">
      <c r="A862" t="s">
        <v>1387</v>
      </c>
      <c r="B862" t="s">
        <v>22491</v>
      </c>
      <c r="C862" t="s">
        <v>21607</v>
      </c>
      <c r="D862" t="s">
        <v>21578</v>
      </c>
      <c r="E862" t="s">
        <v>20768</v>
      </c>
      <c r="F862" t="s">
        <v>14516</v>
      </c>
      <c r="G862" t="s">
        <v>488</v>
      </c>
      <c r="H862" t="s">
        <v>21621</v>
      </c>
      <c r="I862">
        <v>381.19</v>
      </c>
      <c r="K862" t="s">
        <v>100</v>
      </c>
      <c r="L862" t="s">
        <v>21652</v>
      </c>
      <c r="M862">
        <v>36</v>
      </c>
      <c r="N862">
        <v>0</v>
      </c>
      <c r="O862">
        <f>IF(COUNTIF($A$2:A862,A862)&gt;1,"",--(COUNTIFS(Support_Tickets!$B:$B,A862,Support_Tickets!$P:$P,"&gt;="&amp;G862,Support_Tickets!$P:$P,"&lt;="&amp;G862+90,Support_Tickets!$K:$K,"No")&gt;0))</f>
        <v>0</v>
      </c>
    </row>
    <row r="863" spans="1:15">
      <c r="A863" t="s">
        <v>2064</v>
      </c>
      <c r="B863" t="s">
        <v>22492</v>
      </c>
      <c r="C863" t="s">
        <v>21597</v>
      </c>
      <c r="D863" t="s">
        <v>21578</v>
      </c>
      <c r="E863" t="s">
        <v>20736</v>
      </c>
      <c r="F863" t="s">
        <v>14550</v>
      </c>
      <c r="G863" t="s">
        <v>2221</v>
      </c>
      <c r="H863" t="s">
        <v>21588</v>
      </c>
      <c r="I863">
        <v>3501.34</v>
      </c>
      <c r="K863" t="s">
        <v>73</v>
      </c>
      <c r="L863" t="s">
        <v>21609</v>
      </c>
      <c r="M863">
        <v>36</v>
      </c>
      <c r="N863">
        <v>1</v>
      </c>
      <c r="O863">
        <f>IF(COUNTIF($A$2:A863,A863)&gt;1,"",--(COUNTIFS(Support_Tickets!$B:$B,A863,Support_Tickets!$P:$P,"&gt;="&amp;G863,Support_Tickets!$P:$P,"&lt;="&amp;G863+90,Support_Tickets!$K:$K,"No")&gt;0))</f>
        <v>0</v>
      </c>
    </row>
    <row r="864" spans="1:15">
      <c r="A864" t="s">
        <v>761</v>
      </c>
      <c r="B864" t="s">
        <v>22493</v>
      </c>
      <c r="C864" t="s">
        <v>21581</v>
      </c>
      <c r="D864" t="s">
        <v>21584</v>
      </c>
      <c r="E864" t="s">
        <v>20768</v>
      </c>
      <c r="F864" t="s">
        <v>14524</v>
      </c>
      <c r="G864" t="s">
        <v>667</v>
      </c>
      <c r="H864" t="s">
        <v>21588</v>
      </c>
      <c r="I864">
        <v>280.49</v>
      </c>
      <c r="J864">
        <v>65</v>
      </c>
      <c r="K864" t="s">
        <v>100</v>
      </c>
      <c r="L864" t="s">
        <v>21609</v>
      </c>
      <c r="M864">
        <v>12</v>
      </c>
      <c r="N864">
        <v>1</v>
      </c>
      <c r="O864">
        <f>IF(COUNTIF($A$2:A864,A864)&gt;1,"",--(COUNTIFS(Support_Tickets!$B:$B,A864,Support_Tickets!$P:$P,"&gt;="&amp;G864,Support_Tickets!$P:$P,"&lt;="&amp;G864+90,Support_Tickets!$K:$K,"No")&gt;0))</f>
        <v>0</v>
      </c>
    </row>
    <row r="865" spans="1:15">
      <c r="A865" t="s">
        <v>682</v>
      </c>
      <c r="B865" t="s">
        <v>22494</v>
      </c>
      <c r="C865" t="s">
        <v>21569</v>
      </c>
      <c r="D865" t="s">
        <v>21565</v>
      </c>
      <c r="E865" t="s">
        <v>20768</v>
      </c>
      <c r="F865" t="s">
        <v>14516</v>
      </c>
      <c r="G865" t="s">
        <v>742</v>
      </c>
      <c r="H865" t="s">
        <v>21621</v>
      </c>
      <c r="I865">
        <v>580.47</v>
      </c>
      <c r="J865">
        <v>32</v>
      </c>
      <c r="K865" t="s">
        <v>100</v>
      </c>
      <c r="L865" t="s">
        <v>21595</v>
      </c>
      <c r="M865">
        <v>36</v>
      </c>
      <c r="N865">
        <v>0</v>
      </c>
      <c r="O865">
        <f>IF(COUNTIF($A$2:A865,A865)&gt;1,"",--(COUNTIFS(Support_Tickets!$B:$B,A865,Support_Tickets!$P:$P,"&gt;="&amp;G865,Support_Tickets!$P:$P,"&lt;="&amp;G865+90,Support_Tickets!$K:$K,"No")&gt;0))</f>
        <v>0</v>
      </c>
    </row>
    <row r="866" spans="1:15">
      <c r="A866" t="s">
        <v>1132</v>
      </c>
      <c r="B866" t="s">
        <v>22495</v>
      </c>
      <c r="C866" t="s">
        <v>21577</v>
      </c>
      <c r="D866" t="s">
        <v>21592</v>
      </c>
      <c r="E866" t="s">
        <v>20740</v>
      </c>
      <c r="F866" t="s">
        <v>14516</v>
      </c>
      <c r="G866" t="s">
        <v>539</v>
      </c>
      <c r="H866" t="s">
        <v>21571</v>
      </c>
      <c r="I866">
        <v>4498.6099999999997</v>
      </c>
      <c r="J866">
        <v>14</v>
      </c>
      <c r="K866" t="s">
        <v>52</v>
      </c>
      <c r="L866" t="s">
        <v>21593</v>
      </c>
      <c r="M866">
        <v>36</v>
      </c>
      <c r="N866">
        <v>0</v>
      </c>
      <c r="O866">
        <f>IF(COUNTIF($A$2:A866,A866)&gt;1,"",--(COUNTIFS(Support_Tickets!$B:$B,A866,Support_Tickets!$P:$P,"&gt;="&amp;G866,Support_Tickets!$P:$P,"&lt;="&amp;G866+90,Support_Tickets!$K:$K,"No")&gt;0))</f>
        <v>0</v>
      </c>
    </row>
    <row r="867" spans="1:15">
      <c r="A867" t="s">
        <v>250</v>
      </c>
      <c r="B867" t="s">
        <v>22496</v>
      </c>
      <c r="C867" t="s">
        <v>21564</v>
      </c>
      <c r="D867" t="s">
        <v>21565</v>
      </c>
      <c r="E867" t="s">
        <v>20768</v>
      </c>
      <c r="F867" t="s">
        <v>14550</v>
      </c>
      <c r="G867" t="s">
        <v>1486</v>
      </c>
      <c r="H867" t="s">
        <v>21571</v>
      </c>
      <c r="I867">
        <v>445.42</v>
      </c>
      <c r="J867">
        <v>35</v>
      </c>
      <c r="K867" t="s">
        <v>100</v>
      </c>
      <c r="L867" t="s">
        <v>21603</v>
      </c>
      <c r="M867">
        <v>36</v>
      </c>
      <c r="N867">
        <v>0</v>
      </c>
      <c r="O867">
        <f>IF(COUNTIF($A$2:A867,A867)&gt;1,"",--(COUNTIFS(Support_Tickets!$B:$B,A867,Support_Tickets!$P:$P,"&gt;="&amp;G867,Support_Tickets!$P:$P,"&lt;="&amp;G867+90,Support_Tickets!$K:$K,"No")&gt;0))</f>
        <v>0</v>
      </c>
    </row>
    <row r="868" spans="1:15">
      <c r="A868" t="s">
        <v>1114</v>
      </c>
      <c r="B868" t="s">
        <v>22497</v>
      </c>
      <c r="C868" t="s">
        <v>21597</v>
      </c>
      <c r="D868" t="s">
        <v>21578</v>
      </c>
      <c r="E868" t="s">
        <v>20736</v>
      </c>
      <c r="F868" t="s">
        <v>14524</v>
      </c>
      <c r="G868" t="s">
        <v>3761</v>
      </c>
      <c r="H868" t="s">
        <v>21571</v>
      </c>
      <c r="I868">
        <v>2749.93</v>
      </c>
      <c r="J868">
        <v>92</v>
      </c>
      <c r="K868" t="s">
        <v>73</v>
      </c>
      <c r="L868" t="s">
        <v>21572</v>
      </c>
      <c r="M868">
        <v>36</v>
      </c>
      <c r="N868">
        <v>0</v>
      </c>
      <c r="O868">
        <f>IF(COUNTIF($A$2:A868,A868)&gt;1,"",--(COUNTIFS(Support_Tickets!$B:$B,A868,Support_Tickets!$P:$P,"&gt;="&amp;G868,Support_Tickets!$P:$P,"&lt;="&amp;G868+90,Support_Tickets!$K:$K,"No")&gt;0))</f>
        <v>1</v>
      </c>
    </row>
    <row r="869" spans="1:15">
      <c r="A869" t="s">
        <v>3480</v>
      </c>
      <c r="B869" t="s">
        <v>22498</v>
      </c>
      <c r="C869" t="s">
        <v>21581</v>
      </c>
      <c r="D869" t="s">
        <v>21592</v>
      </c>
      <c r="E869" t="s">
        <v>20736</v>
      </c>
      <c r="F869" t="s">
        <v>14507</v>
      </c>
      <c r="G869" t="s">
        <v>1709</v>
      </c>
      <c r="H869" t="s">
        <v>21571</v>
      </c>
      <c r="I869">
        <v>3189.65</v>
      </c>
      <c r="J869">
        <v>92</v>
      </c>
      <c r="K869" t="s">
        <v>73</v>
      </c>
      <c r="L869" t="s">
        <v>21609</v>
      </c>
      <c r="M869">
        <v>12</v>
      </c>
      <c r="N869">
        <v>0</v>
      </c>
      <c r="O869">
        <f>IF(COUNTIF($A$2:A869,A869)&gt;1,"",--(COUNTIFS(Support_Tickets!$B:$B,A869,Support_Tickets!$P:$P,"&gt;="&amp;G869,Support_Tickets!$P:$P,"&lt;="&amp;G869+90,Support_Tickets!$K:$K,"No")&gt;0))</f>
        <v>0</v>
      </c>
    </row>
    <row r="870" spans="1:15">
      <c r="A870" t="s">
        <v>1041</v>
      </c>
      <c r="B870" t="s">
        <v>22499</v>
      </c>
      <c r="C870" t="s">
        <v>21597</v>
      </c>
      <c r="D870" t="s">
        <v>21592</v>
      </c>
      <c r="E870" t="s">
        <v>20740</v>
      </c>
      <c r="F870" t="s">
        <v>14507</v>
      </c>
      <c r="G870" t="s">
        <v>3008</v>
      </c>
      <c r="H870" t="s">
        <v>21566</v>
      </c>
      <c r="I870">
        <v>7412.53</v>
      </c>
      <c r="J870">
        <v>6</v>
      </c>
      <c r="K870" t="s">
        <v>73</v>
      </c>
      <c r="L870" t="s">
        <v>21605</v>
      </c>
      <c r="M870">
        <v>24</v>
      </c>
      <c r="N870">
        <v>1</v>
      </c>
      <c r="O870">
        <f>IF(COUNTIF($A$2:A870,A870)&gt;1,"",--(COUNTIFS(Support_Tickets!$B:$B,A870,Support_Tickets!$P:$P,"&gt;="&amp;G870,Support_Tickets!$P:$P,"&lt;="&amp;G870+90,Support_Tickets!$K:$K,"No")&gt;0))</f>
        <v>1</v>
      </c>
    </row>
    <row r="871" spans="1:15">
      <c r="A871" t="s">
        <v>367</v>
      </c>
      <c r="B871" t="s">
        <v>22500</v>
      </c>
      <c r="C871" t="s">
        <v>21564</v>
      </c>
      <c r="D871" t="s">
        <v>21592</v>
      </c>
      <c r="E871" t="s">
        <v>20736</v>
      </c>
      <c r="F871" t="s">
        <v>14550</v>
      </c>
      <c r="G871" t="s">
        <v>22501</v>
      </c>
      <c r="H871" t="s">
        <v>21571</v>
      </c>
      <c r="I871">
        <v>1380.03</v>
      </c>
      <c r="J871">
        <v>36</v>
      </c>
      <c r="K871" t="s">
        <v>100</v>
      </c>
      <c r="L871" t="s">
        <v>21605</v>
      </c>
      <c r="M871">
        <v>12</v>
      </c>
      <c r="N871">
        <v>0</v>
      </c>
      <c r="O871">
        <f>IF(COUNTIF($A$2:A871,A871)&gt;1,"",--(COUNTIFS(Support_Tickets!$B:$B,A871,Support_Tickets!$P:$P,"&gt;="&amp;G871,Support_Tickets!$P:$P,"&lt;="&amp;G871+90,Support_Tickets!$K:$K,"No")&gt;0))</f>
        <v>0</v>
      </c>
    </row>
    <row r="872" spans="1:15">
      <c r="A872" t="s">
        <v>6290</v>
      </c>
      <c r="B872" t="s">
        <v>22502</v>
      </c>
      <c r="C872" t="s">
        <v>21564</v>
      </c>
      <c r="D872" t="s">
        <v>21592</v>
      </c>
      <c r="E872" t="s">
        <v>20736</v>
      </c>
      <c r="F872" t="s">
        <v>14507</v>
      </c>
      <c r="G872" t="s">
        <v>7301</v>
      </c>
      <c r="H872" t="s">
        <v>21621</v>
      </c>
      <c r="I872">
        <v>1818.11</v>
      </c>
      <c r="J872">
        <v>28</v>
      </c>
      <c r="K872" t="s">
        <v>100</v>
      </c>
      <c r="L872" t="s">
        <v>21603</v>
      </c>
      <c r="M872">
        <v>12</v>
      </c>
      <c r="N872">
        <v>0</v>
      </c>
      <c r="O872">
        <f>IF(COUNTIF($A$2:A872,A872)&gt;1,"",--(COUNTIFS(Support_Tickets!$B:$B,A872,Support_Tickets!$P:$P,"&gt;="&amp;G872,Support_Tickets!$P:$P,"&lt;="&amp;G872+90,Support_Tickets!$K:$K,"No")&gt;0))</f>
        <v>1</v>
      </c>
    </row>
    <row r="873" spans="1:15">
      <c r="A873" t="s">
        <v>5355</v>
      </c>
      <c r="B873" t="s">
        <v>22503</v>
      </c>
      <c r="C873" t="s">
        <v>21597</v>
      </c>
      <c r="D873" t="s">
        <v>21578</v>
      </c>
      <c r="E873" t="s">
        <v>20768</v>
      </c>
      <c r="F873" t="s">
        <v>14550</v>
      </c>
      <c r="G873" t="s">
        <v>1033</v>
      </c>
      <c r="H873" t="s">
        <v>21571</v>
      </c>
      <c r="I873">
        <v>372.33</v>
      </c>
      <c r="K873" t="s">
        <v>100</v>
      </c>
      <c r="L873" t="s">
        <v>21579</v>
      </c>
      <c r="M873">
        <v>24</v>
      </c>
      <c r="N873">
        <v>0</v>
      </c>
      <c r="O873">
        <f>IF(COUNTIF($A$2:A873,A873)&gt;1,"",--(COUNTIFS(Support_Tickets!$B:$B,A873,Support_Tickets!$P:$P,"&gt;="&amp;G873,Support_Tickets!$P:$P,"&lt;="&amp;G873+90,Support_Tickets!$K:$K,"No")&gt;0))</f>
        <v>0</v>
      </c>
    </row>
    <row r="874" spans="1:15">
      <c r="A874" t="s">
        <v>5621</v>
      </c>
      <c r="B874" t="s">
        <v>22504</v>
      </c>
      <c r="C874" t="s">
        <v>21564</v>
      </c>
      <c r="D874" t="s">
        <v>21578</v>
      </c>
      <c r="E874" t="s">
        <v>20740</v>
      </c>
      <c r="F874" t="s">
        <v>14516</v>
      </c>
      <c r="G874" t="s">
        <v>1654</v>
      </c>
      <c r="H874" t="s">
        <v>21571</v>
      </c>
      <c r="I874">
        <v>9460.86</v>
      </c>
      <c r="K874" t="s">
        <v>52</v>
      </c>
      <c r="L874" t="s">
        <v>21598</v>
      </c>
      <c r="M874">
        <v>36</v>
      </c>
      <c r="N874">
        <v>0</v>
      </c>
      <c r="O874">
        <f>IF(COUNTIF($A$2:A874,A874)&gt;1,"",--(COUNTIFS(Support_Tickets!$B:$B,A874,Support_Tickets!$P:$P,"&gt;="&amp;G874,Support_Tickets!$P:$P,"&lt;="&amp;G874+90,Support_Tickets!$K:$K,"No")&gt;0))</f>
        <v>0</v>
      </c>
    </row>
    <row r="875" spans="1:15">
      <c r="A875" t="s">
        <v>1573</v>
      </c>
      <c r="B875" t="s">
        <v>22505</v>
      </c>
      <c r="C875" t="s">
        <v>21581</v>
      </c>
      <c r="D875" t="s">
        <v>21584</v>
      </c>
      <c r="E875" t="s">
        <v>20740</v>
      </c>
      <c r="F875" t="s">
        <v>14550</v>
      </c>
      <c r="G875" t="s">
        <v>189</v>
      </c>
      <c r="H875" t="s">
        <v>21566</v>
      </c>
      <c r="I875">
        <v>10320.99</v>
      </c>
      <c r="K875" t="s">
        <v>52</v>
      </c>
      <c r="L875" t="s">
        <v>21567</v>
      </c>
      <c r="M875">
        <v>36</v>
      </c>
      <c r="N875">
        <v>1</v>
      </c>
      <c r="O875">
        <f>IF(COUNTIF($A$2:A875,A875)&gt;1,"",--(COUNTIFS(Support_Tickets!$B:$B,A875,Support_Tickets!$P:$P,"&gt;="&amp;G875,Support_Tickets!$P:$P,"&lt;="&amp;G875+90,Support_Tickets!$K:$K,"No")&gt;0))</f>
        <v>0</v>
      </c>
    </row>
    <row r="876" spans="1:15">
      <c r="A876" t="s">
        <v>6559</v>
      </c>
      <c r="B876" t="s">
        <v>22506</v>
      </c>
      <c r="C876" t="s">
        <v>21569</v>
      </c>
      <c r="D876" t="s">
        <v>21592</v>
      </c>
      <c r="E876" t="s">
        <v>20768</v>
      </c>
      <c r="F876" t="s">
        <v>14550</v>
      </c>
      <c r="G876" t="s">
        <v>606</v>
      </c>
      <c r="H876" t="s">
        <v>21571</v>
      </c>
      <c r="I876">
        <v>744.82</v>
      </c>
      <c r="J876">
        <v>16</v>
      </c>
      <c r="K876" t="s">
        <v>100</v>
      </c>
      <c r="L876" t="s">
        <v>21632</v>
      </c>
      <c r="M876">
        <v>24</v>
      </c>
      <c r="N876">
        <v>0</v>
      </c>
      <c r="O876">
        <f>IF(COUNTIF($A$2:A876,A876)&gt;1,"",--(COUNTIFS(Support_Tickets!$B:$B,A876,Support_Tickets!$P:$P,"&gt;="&amp;G876,Support_Tickets!$P:$P,"&lt;="&amp;G876+90,Support_Tickets!$K:$K,"No")&gt;0))</f>
        <v>0</v>
      </c>
    </row>
    <row r="877" spans="1:15">
      <c r="A877" t="s">
        <v>2580</v>
      </c>
      <c r="B877" t="s">
        <v>22507</v>
      </c>
      <c r="C877" t="s">
        <v>21581</v>
      </c>
      <c r="D877" t="s">
        <v>21570</v>
      </c>
      <c r="E877" t="s">
        <v>20736</v>
      </c>
      <c r="F877" t="s">
        <v>14507</v>
      </c>
      <c r="G877" t="s">
        <v>1155</v>
      </c>
      <c r="H877" t="s">
        <v>21566</v>
      </c>
      <c r="I877">
        <v>3950.02</v>
      </c>
      <c r="J877">
        <v>51</v>
      </c>
      <c r="K877" t="s">
        <v>100</v>
      </c>
      <c r="L877" t="s">
        <v>21605</v>
      </c>
      <c r="M877">
        <v>24</v>
      </c>
      <c r="N877">
        <v>1</v>
      </c>
      <c r="O877">
        <f>IF(COUNTIF($A$2:A877,A877)&gt;1,"",--(COUNTIFS(Support_Tickets!$B:$B,A877,Support_Tickets!$P:$P,"&gt;="&amp;G877,Support_Tickets!$P:$P,"&lt;="&amp;G877+90,Support_Tickets!$K:$K,"No")&gt;0))</f>
        <v>0</v>
      </c>
    </row>
    <row r="878" spans="1:15">
      <c r="A878" t="s">
        <v>2598</v>
      </c>
      <c r="B878" t="s">
        <v>22508</v>
      </c>
      <c r="C878" t="s">
        <v>21577</v>
      </c>
      <c r="D878" t="s">
        <v>21592</v>
      </c>
      <c r="E878" t="s">
        <v>20736</v>
      </c>
      <c r="F878" t="s">
        <v>14507</v>
      </c>
      <c r="G878" t="s">
        <v>22509</v>
      </c>
      <c r="H878" t="s">
        <v>21621</v>
      </c>
      <c r="I878">
        <v>3872.77</v>
      </c>
      <c r="J878">
        <v>97</v>
      </c>
      <c r="K878" t="s">
        <v>100</v>
      </c>
      <c r="L878" t="s">
        <v>21603</v>
      </c>
      <c r="M878">
        <v>24</v>
      </c>
      <c r="N878">
        <v>0</v>
      </c>
      <c r="O878">
        <f>IF(COUNTIF($A$2:A878,A878)&gt;1,"",--(COUNTIFS(Support_Tickets!$B:$B,A878,Support_Tickets!$P:$P,"&gt;="&amp;G878,Support_Tickets!$P:$P,"&lt;="&amp;G878+90,Support_Tickets!$K:$K,"No")&gt;0))</f>
        <v>1</v>
      </c>
    </row>
    <row r="879" spans="1:15">
      <c r="A879" t="s">
        <v>7057</v>
      </c>
      <c r="B879" t="s">
        <v>22510</v>
      </c>
      <c r="C879" t="s">
        <v>21587</v>
      </c>
      <c r="D879" t="s">
        <v>21592</v>
      </c>
      <c r="E879" t="s">
        <v>20768</v>
      </c>
      <c r="F879" t="s">
        <v>14516</v>
      </c>
      <c r="G879" t="s">
        <v>2987</v>
      </c>
      <c r="H879" t="s">
        <v>21571</v>
      </c>
      <c r="I879">
        <v>301.89</v>
      </c>
      <c r="J879">
        <v>68</v>
      </c>
      <c r="K879" t="s">
        <v>100</v>
      </c>
      <c r="L879" t="s">
        <v>21660</v>
      </c>
      <c r="M879">
        <v>36</v>
      </c>
      <c r="N879">
        <v>0</v>
      </c>
      <c r="O879">
        <f>IF(COUNTIF($A$2:A879,A879)&gt;1,"",--(COUNTIFS(Support_Tickets!$B:$B,A879,Support_Tickets!$P:$P,"&gt;="&amp;G879,Support_Tickets!$P:$P,"&lt;="&amp;G879+90,Support_Tickets!$K:$K,"No")&gt;0))</f>
        <v>1</v>
      </c>
    </row>
    <row r="880" spans="1:15">
      <c r="A880" t="s">
        <v>985</v>
      </c>
      <c r="B880" t="s">
        <v>22511</v>
      </c>
      <c r="C880" t="s">
        <v>21600</v>
      </c>
      <c r="D880" t="s">
        <v>21570</v>
      </c>
      <c r="E880" t="s">
        <v>20740</v>
      </c>
      <c r="F880" t="s">
        <v>14516</v>
      </c>
      <c r="G880" t="s">
        <v>1336</v>
      </c>
      <c r="H880" t="s">
        <v>21571</v>
      </c>
      <c r="I880">
        <v>4406.57</v>
      </c>
      <c r="K880" t="s">
        <v>52</v>
      </c>
      <c r="L880" t="s">
        <v>21609</v>
      </c>
      <c r="M880">
        <v>12</v>
      </c>
      <c r="N880">
        <v>0</v>
      </c>
      <c r="O880">
        <f>IF(COUNTIF($A$2:A880,A880)&gt;1,"",--(COUNTIFS(Support_Tickets!$B:$B,A880,Support_Tickets!$P:$P,"&gt;="&amp;G880,Support_Tickets!$P:$P,"&lt;="&amp;G880+90,Support_Tickets!$K:$K,"No")&gt;0))</f>
        <v>1</v>
      </c>
    </row>
    <row r="881" spans="1:15">
      <c r="A881" t="s">
        <v>945</v>
      </c>
      <c r="B881" t="s">
        <v>22512</v>
      </c>
      <c r="C881" t="s">
        <v>21574</v>
      </c>
      <c r="D881" t="s">
        <v>21584</v>
      </c>
      <c r="E881" t="s">
        <v>20736</v>
      </c>
      <c r="F881" t="s">
        <v>14550</v>
      </c>
      <c r="G881" t="s">
        <v>1768</v>
      </c>
      <c r="H881" t="s">
        <v>21571</v>
      </c>
      <c r="I881">
        <v>1984.95</v>
      </c>
      <c r="J881">
        <v>95</v>
      </c>
      <c r="K881" t="s">
        <v>100</v>
      </c>
      <c r="L881" t="s">
        <v>21593</v>
      </c>
      <c r="M881">
        <v>36</v>
      </c>
      <c r="N881">
        <v>0</v>
      </c>
      <c r="O881">
        <f>IF(COUNTIF($A$2:A881,A881)&gt;1,"",--(COUNTIFS(Support_Tickets!$B:$B,A881,Support_Tickets!$P:$P,"&gt;="&amp;G881,Support_Tickets!$P:$P,"&lt;="&amp;G881+90,Support_Tickets!$K:$K,"No")&gt;0))</f>
        <v>0</v>
      </c>
    </row>
    <row r="882" spans="1:15">
      <c r="A882" t="s">
        <v>1844</v>
      </c>
      <c r="B882" t="s">
        <v>22513</v>
      </c>
      <c r="C882" t="s">
        <v>21564</v>
      </c>
      <c r="D882" t="s">
        <v>21578</v>
      </c>
      <c r="E882" t="s">
        <v>20736</v>
      </c>
      <c r="F882" t="s">
        <v>14507</v>
      </c>
      <c r="G882" t="s">
        <v>762</v>
      </c>
      <c r="H882" t="s">
        <v>21571</v>
      </c>
      <c r="I882">
        <v>3798.85</v>
      </c>
      <c r="J882">
        <v>25</v>
      </c>
      <c r="K882" t="s">
        <v>100</v>
      </c>
      <c r="L882" t="s">
        <v>21585</v>
      </c>
      <c r="M882">
        <v>12</v>
      </c>
      <c r="N882">
        <v>0</v>
      </c>
      <c r="O882">
        <f>IF(COUNTIF($A$2:A882,A882)&gt;1,"",--(COUNTIFS(Support_Tickets!$B:$B,A882,Support_Tickets!$P:$P,"&gt;="&amp;G882,Support_Tickets!$P:$P,"&lt;="&amp;G882+90,Support_Tickets!$K:$K,"No")&gt;0))</f>
        <v>0</v>
      </c>
    </row>
    <row r="883" spans="1:15">
      <c r="A883" t="s">
        <v>6505</v>
      </c>
      <c r="B883" t="s">
        <v>22514</v>
      </c>
      <c r="C883" t="s">
        <v>21587</v>
      </c>
      <c r="D883" t="s">
        <v>21578</v>
      </c>
      <c r="E883" t="s">
        <v>20736</v>
      </c>
      <c r="F883" t="s">
        <v>14512</v>
      </c>
      <c r="G883" t="s">
        <v>1511</v>
      </c>
      <c r="H883" t="s">
        <v>21621</v>
      </c>
      <c r="I883">
        <v>3349.61</v>
      </c>
      <c r="J883">
        <v>59</v>
      </c>
      <c r="K883" t="s">
        <v>73</v>
      </c>
      <c r="L883" t="s">
        <v>21579</v>
      </c>
      <c r="M883">
        <v>12</v>
      </c>
      <c r="N883">
        <v>0</v>
      </c>
      <c r="O883">
        <f>IF(COUNTIF($A$2:A883,A883)&gt;1,"",--(COUNTIFS(Support_Tickets!$B:$B,A883,Support_Tickets!$P:$P,"&gt;="&amp;G883,Support_Tickets!$P:$P,"&lt;="&amp;G883+90,Support_Tickets!$K:$K,"No")&gt;0))</f>
        <v>0</v>
      </c>
    </row>
    <row r="884" spans="1:15">
      <c r="A884" t="s">
        <v>2350</v>
      </c>
      <c r="B884" t="s">
        <v>22515</v>
      </c>
      <c r="C884" t="s">
        <v>21581</v>
      </c>
      <c r="D884" t="s">
        <v>21565</v>
      </c>
      <c r="E884" t="s">
        <v>20740</v>
      </c>
      <c r="F884" t="s">
        <v>14524</v>
      </c>
      <c r="G884" t="s">
        <v>2548</v>
      </c>
      <c r="H884" t="s">
        <v>21566</v>
      </c>
      <c r="I884">
        <v>17937.48</v>
      </c>
      <c r="K884" t="s">
        <v>73</v>
      </c>
      <c r="L884" t="s">
        <v>21652</v>
      </c>
      <c r="M884">
        <v>36</v>
      </c>
      <c r="N884">
        <v>1</v>
      </c>
      <c r="O884">
        <f>IF(COUNTIF($A$2:A884,A884)&gt;1,"",--(COUNTIFS(Support_Tickets!$B:$B,A884,Support_Tickets!$P:$P,"&gt;="&amp;G884,Support_Tickets!$P:$P,"&lt;="&amp;G884+90,Support_Tickets!$K:$K,"No")&gt;0))</f>
        <v>0</v>
      </c>
    </row>
    <row r="885" spans="1:15">
      <c r="A885" t="s">
        <v>7254</v>
      </c>
      <c r="B885" t="s">
        <v>22516</v>
      </c>
      <c r="C885" t="s">
        <v>21597</v>
      </c>
      <c r="D885" t="s">
        <v>21570</v>
      </c>
      <c r="E885" t="s">
        <v>20768</v>
      </c>
      <c r="F885" t="s">
        <v>14524</v>
      </c>
      <c r="G885" t="s">
        <v>2509</v>
      </c>
      <c r="H885" t="s">
        <v>21588</v>
      </c>
      <c r="I885">
        <v>305.07</v>
      </c>
      <c r="J885">
        <v>50</v>
      </c>
      <c r="K885" t="s">
        <v>100</v>
      </c>
      <c r="L885" t="s">
        <v>21567</v>
      </c>
      <c r="M885">
        <v>24</v>
      </c>
      <c r="N885">
        <v>1</v>
      </c>
      <c r="O885">
        <f>IF(COUNTIF($A$2:A885,A885)&gt;1,"",--(COUNTIFS(Support_Tickets!$B:$B,A885,Support_Tickets!$P:$P,"&gt;="&amp;G885,Support_Tickets!$P:$P,"&lt;="&amp;G885+90,Support_Tickets!$K:$K,"No")&gt;0))</f>
        <v>0</v>
      </c>
    </row>
    <row r="886" spans="1:15">
      <c r="A886" t="s">
        <v>2387</v>
      </c>
      <c r="B886" t="s">
        <v>22517</v>
      </c>
      <c r="C886" t="s">
        <v>21607</v>
      </c>
      <c r="D886" t="s">
        <v>21578</v>
      </c>
      <c r="E886" t="s">
        <v>20768</v>
      </c>
      <c r="F886" t="s">
        <v>14516</v>
      </c>
      <c r="G886" t="s">
        <v>4705</v>
      </c>
      <c r="H886" t="s">
        <v>21571</v>
      </c>
      <c r="I886">
        <v>283.75</v>
      </c>
      <c r="J886">
        <v>74</v>
      </c>
      <c r="K886" t="s">
        <v>100</v>
      </c>
      <c r="L886" t="s">
        <v>21660</v>
      </c>
      <c r="M886">
        <v>24</v>
      </c>
      <c r="N886">
        <v>0</v>
      </c>
      <c r="O886">
        <f>IF(COUNTIF($A$2:A886,A886)&gt;1,"",--(COUNTIFS(Support_Tickets!$B:$B,A886,Support_Tickets!$P:$P,"&gt;="&amp;G886,Support_Tickets!$P:$P,"&lt;="&amp;G886+90,Support_Tickets!$K:$K,"No")&gt;0))</f>
        <v>0</v>
      </c>
    </row>
    <row r="887" spans="1:15">
      <c r="A887" t="s">
        <v>6332</v>
      </c>
      <c r="B887" t="s">
        <v>22518</v>
      </c>
      <c r="C887" t="s">
        <v>21602</v>
      </c>
      <c r="D887" t="s">
        <v>21584</v>
      </c>
      <c r="E887" t="s">
        <v>20768</v>
      </c>
      <c r="F887" t="s">
        <v>14512</v>
      </c>
      <c r="G887" t="s">
        <v>5411</v>
      </c>
      <c r="H887" t="s">
        <v>21571</v>
      </c>
      <c r="I887">
        <v>331.02</v>
      </c>
      <c r="K887" t="s">
        <v>100</v>
      </c>
      <c r="L887" t="s">
        <v>21603</v>
      </c>
      <c r="M887">
        <v>24</v>
      </c>
      <c r="N887">
        <v>0</v>
      </c>
      <c r="O887">
        <f>IF(COUNTIF($A$2:A887,A887)&gt;1,"",--(COUNTIFS(Support_Tickets!$B:$B,A887,Support_Tickets!$P:$P,"&gt;="&amp;G887,Support_Tickets!$P:$P,"&lt;="&amp;G887+90,Support_Tickets!$K:$K,"No")&gt;0))</f>
        <v>0</v>
      </c>
    </row>
    <row r="888" spans="1:15">
      <c r="A888" t="s">
        <v>7721</v>
      </c>
      <c r="B888" t="s">
        <v>22519</v>
      </c>
      <c r="C888" t="s">
        <v>21587</v>
      </c>
      <c r="D888" t="s">
        <v>21592</v>
      </c>
      <c r="E888" t="s">
        <v>20740</v>
      </c>
      <c r="F888" t="s">
        <v>14516</v>
      </c>
      <c r="G888" t="s">
        <v>91</v>
      </c>
      <c r="H888" t="s">
        <v>21571</v>
      </c>
      <c r="I888">
        <v>4500.43</v>
      </c>
      <c r="J888">
        <v>17</v>
      </c>
      <c r="K888" t="s">
        <v>73</v>
      </c>
      <c r="L888" t="s">
        <v>21595</v>
      </c>
      <c r="M888">
        <v>12</v>
      </c>
      <c r="N888">
        <v>0</v>
      </c>
      <c r="O888">
        <f>IF(COUNTIF($A$2:A888,A888)&gt;1,"",--(COUNTIFS(Support_Tickets!$B:$B,A888,Support_Tickets!$P:$P,"&gt;="&amp;G888,Support_Tickets!$P:$P,"&lt;="&amp;G888+90,Support_Tickets!$K:$K,"No")&gt;0))</f>
        <v>0</v>
      </c>
    </row>
    <row r="889" spans="1:15">
      <c r="A889" t="s">
        <v>600</v>
      </c>
      <c r="B889" t="s">
        <v>22520</v>
      </c>
      <c r="C889" t="s">
        <v>21597</v>
      </c>
      <c r="D889" t="s">
        <v>21592</v>
      </c>
      <c r="E889" t="s">
        <v>20736</v>
      </c>
      <c r="F889" t="s">
        <v>14507</v>
      </c>
      <c r="G889" t="s">
        <v>196</v>
      </c>
      <c r="H889" t="s">
        <v>21571</v>
      </c>
      <c r="I889">
        <v>2828.46</v>
      </c>
      <c r="J889">
        <v>60</v>
      </c>
      <c r="K889" t="s">
        <v>100</v>
      </c>
      <c r="L889" t="s">
        <v>21612</v>
      </c>
      <c r="M889">
        <v>36</v>
      </c>
      <c r="N889">
        <v>0</v>
      </c>
      <c r="O889">
        <f>IF(COUNTIF($A$2:A889,A889)&gt;1,"",--(COUNTIFS(Support_Tickets!$B:$B,A889,Support_Tickets!$P:$P,"&gt;="&amp;G889,Support_Tickets!$P:$P,"&lt;="&amp;G889+90,Support_Tickets!$K:$K,"No")&gt;0))</f>
        <v>0</v>
      </c>
    </row>
    <row r="890" spans="1:15">
      <c r="A890" t="s">
        <v>6523</v>
      </c>
      <c r="B890" t="s">
        <v>22521</v>
      </c>
      <c r="C890" t="s">
        <v>21564</v>
      </c>
      <c r="D890" t="s">
        <v>21584</v>
      </c>
      <c r="E890" t="s">
        <v>20736</v>
      </c>
      <c r="F890" t="s">
        <v>14550</v>
      </c>
      <c r="G890" t="s">
        <v>1259</v>
      </c>
      <c r="H890" t="s">
        <v>21571</v>
      </c>
      <c r="I890">
        <v>1529.34</v>
      </c>
      <c r="J890">
        <v>27</v>
      </c>
      <c r="K890" t="s">
        <v>73</v>
      </c>
      <c r="L890" t="s">
        <v>21595</v>
      </c>
      <c r="M890">
        <v>24</v>
      </c>
      <c r="N890">
        <v>0</v>
      </c>
      <c r="O890">
        <f>IF(COUNTIF($A$2:A890,A890)&gt;1,"",--(COUNTIFS(Support_Tickets!$B:$B,A890,Support_Tickets!$P:$P,"&gt;="&amp;G890,Support_Tickets!$P:$P,"&lt;="&amp;G890+90,Support_Tickets!$K:$K,"No")&gt;0))</f>
        <v>0</v>
      </c>
    </row>
    <row r="891" spans="1:15">
      <c r="A891" t="s">
        <v>1328</v>
      </c>
      <c r="B891" t="s">
        <v>22522</v>
      </c>
      <c r="C891" t="s">
        <v>21607</v>
      </c>
      <c r="D891" t="s">
        <v>21570</v>
      </c>
      <c r="E891" t="s">
        <v>20736</v>
      </c>
      <c r="F891" t="s">
        <v>14516</v>
      </c>
      <c r="G891" t="s">
        <v>2051</v>
      </c>
      <c r="H891" t="s">
        <v>21571</v>
      </c>
      <c r="I891">
        <v>1901.48</v>
      </c>
      <c r="J891">
        <v>19</v>
      </c>
      <c r="K891" t="s">
        <v>100</v>
      </c>
      <c r="L891" t="s">
        <v>21582</v>
      </c>
      <c r="M891">
        <v>24</v>
      </c>
      <c r="N891">
        <v>0</v>
      </c>
      <c r="O891">
        <f>IF(COUNTIF($A$2:A891,A891)&gt;1,"",--(COUNTIFS(Support_Tickets!$B:$B,A891,Support_Tickets!$P:$P,"&gt;="&amp;G891,Support_Tickets!$P:$P,"&lt;="&amp;G891+90,Support_Tickets!$K:$K,"No")&gt;0))</f>
        <v>0</v>
      </c>
    </row>
    <row r="892" spans="1:15">
      <c r="A892" t="s">
        <v>2499</v>
      </c>
      <c r="B892" t="s">
        <v>22523</v>
      </c>
      <c r="C892" t="s">
        <v>21587</v>
      </c>
      <c r="D892" t="s">
        <v>21584</v>
      </c>
      <c r="E892" t="s">
        <v>20736</v>
      </c>
      <c r="F892" t="s">
        <v>14550</v>
      </c>
      <c r="G892" t="s">
        <v>130</v>
      </c>
      <c r="H892" t="s">
        <v>21621</v>
      </c>
      <c r="I892">
        <v>845.54</v>
      </c>
      <c r="J892">
        <v>8</v>
      </c>
      <c r="K892" t="s">
        <v>100</v>
      </c>
      <c r="L892" t="s">
        <v>21605</v>
      </c>
      <c r="M892">
        <v>12</v>
      </c>
      <c r="N892">
        <v>0</v>
      </c>
      <c r="O892">
        <f>IF(COUNTIF($A$2:A892,A892)&gt;1,"",--(COUNTIFS(Support_Tickets!$B:$B,A892,Support_Tickets!$P:$P,"&gt;="&amp;G892,Support_Tickets!$P:$P,"&lt;="&amp;G892+90,Support_Tickets!$K:$K,"No")&gt;0))</f>
        <v>0</v>
      </c>
    </row>
    <row r="893" spans="1:15">
      <c r="A893" t="s">
        <v>12279</v>
      </c>
      <c r="B893" t="s">
        <v>22524</v>
      </c>
      <c r="C893" t="s">
        <v>21597</v>
      </c>
      <c r="D893" t="s">
        <v>21565</v>
      </c>
      <c r="E893" t="s">
        <v>20736</v>
      </c>
      <c r="F893" t="s">
        <v>14512</v>
      </c>
      <c r="G893" t="s">
        <v>511</v>
      </c>
      <c r="H893" t="s">
        <v>21588</v>
      </c>
      <c r="I893">
        <v>2843.64</v>
      </c>
      <c r="J893">
        <v>1</v>
      </c>
      <c r="K893" t="s">
        <v>73</v>
      </c>
      <c r="L893" t="s">
        <v>21605</v>
      </c>
      <c r="M893">
        <v>24</v>
      </c>
      <c r="N893">
        <v>1</v>
      </c>
      <c r="O893">
        <f>IF(COUNTIF($A$2:A893,A893)&gt;1,"",--(COUNTIFS(Support_Tickets!$B:$B,A893,Support_Tickets!$P:$P,"&gt;="&amp;G893,Support_Tickets!$P:$P,"&lt;="&amp;G893+90,Support_Tickets!$K:$K,"No")&gt;0))</f>
        <v>0</v>
      </c>
    </row>
    <row r="894" spans="1:15">
      <c r="A894" t="s">
        <v>674</v>
      </c>
      <c r="B894" t="s">
        <v>22525</v>
      </c>
      <c r="C894" t="s">
        <v>21600</v>
      </c>
      <c r="D894" t="s">
        <v>21565</v>
      </c>
      <c r="E894" t="s">
        <v>20736</v>
      </c>
      <c r="F894" t="s">
        <v>14507</v>
      </c>
      <c r="G894" t="s">
        <v>22526</v>
      </c>
      <c r="H894" t="s">
        <v>21588</v>
      </c>
      <c r="I894">
        <v>2511.21</v>
      </c>
      <c r="J894">
        <v>94</v>
      </c>
      <c r="K894" t="s">
        <v>73</v>
      </c>
      <c r="L894" t="s">
        <v>21627</v>
      </c>
      <c r="M894">
        <v>24</v>
      </c>
      <c r="N894">
        <v>1</v>
      </c>
      <c r="O894">
        <f>IF(COUNTIF($A$2:A894,A894)&gt;1,"",--(COUNTIFS(Support_Tickets!$B:$B,A894,Support_Tickets!$P:$P,"&gt;="&amp;G894,Support_Tickets!$P:$P,"&lt;="&amp;G894+90,Support_Tickets!$K:$K,"No")&gt;0))</f>
        <v>0</v>
      </c>
    </row>
    <row r="895" spans="1:15">
      <c r="A895" t="s">
        <v>2208</v>
      </c>
      <c r="B895" t="s">
        <v>21801</v>
      </c>
      <c r="C895" t="s">
        <v>21574</v>
      </c>
      <c r="D895" t="s">
        <v>21584</v>
      </c>
      <c r="E895" t="s">
        <v>20768</v>
      </c>
      <c r="F895" t="s">
        <v>14507</v>
      </c>
      <c r="G895" t="s">
        <v>216</v>
      </c>
      <c r="H895" t="s">
        <v>21588</v>
      </c>
      <c r="I895">
        <v>555.57000000000005</v>
      </c>
      <c r="J895">
        <v>31</v>
      </c>
      <c r="K895" t="s">
        <v>100</v>
      </c>
      <c r="L895" t="s">
        <v>21660</v>
      </c>
      <c r="M895">
        <v>12</v>
      </c>
      <c r="N895">
        <v>1</v>
      </c>
      <c r="O895">
        <f>IF(COUNTIF($A$2:A895,A895)&gt;1,"",--(COUNTIFS(Support_Tickets!$B:$B,A895,Support_Tickets!$P:$P,"&gt;="&amp;G895,Support_Tickets!$P:$P,"&lt;="&amp;G895+90,Support_Tickets!$K:$K,"No")&gt;0))</f>
        <v>0</v>
      </c>
    </row>
    <row r="896" spans="1:15">
      <c r="A896" t="s">
        <v>6471</v>
      </c>
      <c r="B896" t="s">
        <v>22527</v>
      </c>
      <c r="C896" t="s">
        <v>21577</v>
      </c>
      <c r="D896" t="s">
        <v>21570</v>
      </c>
      <c r="E896" t="s">
        <v>20740</v>
      </c>
      <c r="F896" t="s">
        <v>14507</v>
      </c>
      <c r="G896" t="s">
        <v>4879</v>
      </c>
      <c r="H896" t="s">
        <v>21566</v>
      </c>
      <c r="I896">
        <v>16844.54</v>
      </c>
      <c r="J896">
        <v>16</v>
      </c>
      <c r="K896" t="s">
        <v>52</v>
      </c>
      <c r="L896" t="s">
        <v>21605</v>
      </c>
      <c r="M896">
        <v>12</v>
      </c>
      <c r="N896">
        <v>1</v>
      </c>
      <c r="O896">
        <f>IF(COUNTIF($A$2:A896,A896)&gt;1,"",--(COUNTIFS(Support_Tickets!$B:$B,A896,Support_Tickets!$P:$P,"&gt;="&amp;G896,Support_Tickets!$P:$P,"&lt;="&amp;G896+90,Support_Tickets!$K:$K,"No")&gt;0))</f>
        <v>1</v>
      </c>
    </row>
    <row r="897" spans="1:15">
      <c r="A897" t="s">
        <v>5485</v>
      </c>
      <c r="B897" t="s">
        <v>22528</v>
      </c>
      <c r="C897" t="s">
        <v>21597</v>
      </c>
      <c r="D897" t="s">
        <v>21578</v>
      </c>
      <c r="E897" t="s">
        <v>20736</v>
      </c>
      <c r="F897" t="s">
        <v>14516</v>
      </c>
      <c r="G897" t="s">
        <v>2365</v>
      </c>
      <c r="H897" t="s">
        <v>21566</v>
      </c>
      <c r="I897">
        <v>1820.35</v>
      </c>
      <c r="K897" t="s">
        <v>100</v>
      </c>
      <c r="L897" t="s">
        <v>21632</v>
      </c>
      <c r="M897">
        <v>24</v>
      </c>
      <c r="N897">
        <v>1</v>
      </c>
      <c r="O897">
        <f>IF(COUNTIF($A$2:A897,A897)&gt;1,"",--(COUNTIFS(Support_Tickets!$B:$B,A897,Support_Tickets!$P:$P,"&gt;="&amp;G897,Support_Tickets!$P:$P,"&lt;="&amp;G897+90,Support_Tickets!$K:$K,"No")&gt;0))</f>
        <v>0</v>
      </c>
    </row>
    <row r="898" spans="1:15">
      <c r="A898" t="s">
        <v>348</v>
      </c>
      <c r="B898" t="s">
        <v>22529</v>
      </c>
      <c r="C898" t="s">
        <v>21574</v>
      </c>
      <c r="D898" t="s">
        <v>21565</v>
      </c>
      <c r="E898" t="s">
        <v>20736</v>
      </c>
      <c r="F898" t="s">
        <v>14550</v>
      </c>
      <c r="G898" t="s">
        <v>3746</v>
      </c>
      <c r="H898" t="s">
        <v>21571</v>
      </c>
      <c r="I898">
        <v>2621.85</v>
      </c>
      <c r="J898">
        <v>74</v>
      </c>
      <c r="K898" t="s">
        <v>73</v>
      </c>
      <c r="L898" t="s">
        <v>21575</v>
      </c>
      <c r="M898">
        <v>36</v>
      </c>
      <c r="N898">
        <v>0</v>
      </c>
      <c r="O898">
        <f>IF(COUNTIF($A$2:A898,A898)&gt;1,"",--(COUNTIFS(Support_Tickets!$B:$B,A898,Support_Tickets!$P:$P,"&gt;="&amp;G898,Support_Tickets!$P:$P,"&lt;="&amp;G898+90,Support_Tickets!$K:$K,"No")&gt;0))</f>
        <v>0</v>
      </c>
    </row>
    <row r="899" spans="1:15">
      <c r="A899" t="s">
        <v>2798</v>
      </c>
      <c r="B899" t="s">
        <v>22530</v>
      </c>
      <c r="C899" t="s">
        <v>21597</v>
      </c>
      <c r="D899" t="s">
        <v>21578</v>
      </c>
      <c r="E899" t="s">
        <v>20736</v>
      </c>
      <c r="F899" t="s">
        <v>14524</v>
      </c>
      <c r="G899" t="s">
        <v>561</v>
      </c>
      <c r="H899" t="s">
        <v>21588</v>
      </c>
      <c r="I899">
        <v>2376.34</v>
      </c>
      <c r="J899">
        <v>22</v>
      </c>
      <c r="K899" t="s">
        <v>100</v>
      </c>
      <c r="L899" t="s">
        <v>21582</v>
      </c>
      <c r="M899">
        <v>24</v>
      </c>
      <c r="N899">
        <v>1</v>
      </c>
      <c r="O899">
        <f>IF(COUNTIF($A$2:A899,A899)&gt;1,"",--(COUNTIFS(Support_Tickets!$B:$B,A899,Support_Tickets!$P:$P,"&gt;="&amp;G899,Support_Tickets!$P:$P,"&lt;="&amp;G899+90,Support_Tickets!$K:$K,"No")&gt;0))</f>
        <v>0</v>
      </c>
    </row>
    <row r="900" spans="1:15">
      <c r="A900" t="s">
        <v>5059</v>
      </c>
      <c r="B900" t="s">
        <v>22531</v>
      </c>
      <c r="C900" t="s">
        <v>21577</v>
      </c>
      <c r="D900" t="s">
        <v>21592</v>
      </c>
      <c r="E900" t="s">
        <v>20736</v>
      </c>
      <c r="F900" t="s">
        <v>14550</v>
      </c>
      <c r="G900" t="s">
        <v>1156</v>
      </c>
      <c r="H900" t="s">
        <v>21588</v>
      </c>
      <c r="I900">
        <v>2409.8000000000002</v>
      </c>
      <c r="J900">
        <v>80</v>
      </c>
      <c r="K900" t="s">
        <v>73</v>
      </c>
      <c r="L900" t="s">
        <v>21598</v>
      </c>
      <c r="M900">
        <v>12</v>
      </c>
      <c r="N900">
        <v>1</v>
      </c>
      <c r="O900">
        <f>IF(COUNTIF($A$2:A900,A900)&gt;1,"",--(COUNTIFS(Support_Tickets!$B:$B,A900,Support_Tickets!$P:$P,"&gt;="&amp;G900,Support_Tickets!$P:$P,"&lt;="&amp;G900+90,Support_Tickets!$K:$K,"No")&gt;0))</f>
        <v>0</v>
      </c>
    </row>
    <row r="901" spans="1:15">
      <c r="A901" t="s">
        <v>6366</v>
      </c>
      <c r="B901" t="s">
        <v>22532</v>
      </c>
      <c r="C901" t="s">
        <v>21607</v>
      </c>
      <c r="D901" t="s">
        <v>21578</v>
      </c>
      <c r="E901" t="s">
        <v>20736</v>
      </c>
      <c r="F901" t="s">
        <v>14516</v>
      </c>
      <c r="G901" t="s">
        <v>4572</v>
      </c>
      <c r="H901" t="s">
        <v>21566</v>
      </c>
      <c r="I901">
        <v>2953.52</v>
      </c>
      <c r="J901">
        <v>12</v>
      </c>
      <c r="K901" t="s">
        <v>100</v>
      </c>
      <c r="L901" t="s">
        <v>21579</v>
      </c>
      <c r="M901">
        <v>36</v>
      </c>
      <c r="N901">
        <v>1</v>
      </c>
      <c r="O901">
        <f>IF(COUNTIF($A$2:A901,A901)&gt;1,"",--(COUNTIFS(Support_Tickets!$B:$B,A901,Support_Tickets!$P:$P,"&gt;="&amp;G901,Support_Tickets!$P:$P,"&lt;="&amp;G901+90,Support_Tickets!$K:$K,"No")&gt;0))</f>
        <v>0</v>
      </c>
    </row>
    <row r="902" spans="1:15">
      <c r="A902" t="s">
        <v>4789</v>
      </c>
      <c r="B902" t="s">
        <v>22533</v>
      </c>
      <c r="C902" t="s">
        <v>21564</v>
      </c>
      <c r="D902" t="s">
        <v>21584</v>
      </c>
      <c r="E902" t="s">
        <v>20768</v>
      </c>
      <c r="F902" t="s">
        <v>14524</v>
      </c>
      <c r="G902" t="s">
        <v>839</v>
      </c>
      <c r="H902" t="s">
        <v>21571</v>
      </c>
      <c r="I902">
        <v>313.77</v>
      </c>
      <c r="J902">
        <v>98</v>
      </c>
      <c r="K902" t="s">
        <v>100</v>
      </c>
      <c r="L902" t="s">
        <v>21590</v>
      </c>
      <c r="M902">
        <v>36</v>
      </c>
      <c r="N902">
        <v>0</v>
      </c>
      <c r="O902">
        <f>IF(COUNTIF($A$2:A902,A902)&gt;1,"",--(COUNTIFS(Support_Tickets!$B:$B,A902,Support_Tickets!$P:$P,"&gt;="&amp;G902,Support_Tickets!$P:$P,"&lt;="&amp;G902+90,Support_Tickets!$K:$K,"No")&gt;0))</f>
        <v>0</v>
      </c>
    </row>
    <row r="903" spans="1:15">
      <c r="A903" t="s">
        <v>1685</v>
      </c>
      <c r="B903" t="s">
        <v>22534</v>
      </c>
      <c r="C903" t="s">
        <v>21564</v>
      </c>
      <c r="D903" t="s">
        <v>21592</v>
      </c>
      <c r="E903" t="s">
        <v>20736</v>
      </c>
      <c r="F903" t="s">
        <v>14512</v>
      </c>
      <c r="G903" t="s">
        <v>1669</v>
      </c>
      <c r="H903" t="s">
        <v>21566</v>
      </c>
      <c r="I903">
        <v>3527.54</v>
      </c>
      <c r="J903">
        <v>78</v>
      </c>
      <c r="K903" t="s">
        <v>100</v>
      </c>
      <c r="L903" t="s">
        <v>21582</v>
      </c>
      <c r="M903">
        <v>24</v>
      </c>
      <c r="N903">
        <v>1</v>
      </c>
      <c r="O903">
        <f>IF(COUNTIF($A$2:A903,A903)&gt;1,"",--(COUNTIFS(Support_Tickets!$B:$B,A903,Support_Tickets!$P:$P,"&gt;="&amp;G903,Support_Tickets!$P:$P,"&lt;="&amp;G903+90,Support_Tickets!$K:$K,"No")&gt;0))</f>
        <v>1</v>
      </c>
    </row>
    <row r="904" spans="1:15">
      <c r="A904" t="s">
        <v>855</v>
      </c>
      <c r="B904" t="s">
        <v>22535</v>
      </c>
      <c r="C904" t="s">
        <v>21600</v>
      </c>
      <c r="D904" t="s">
        <v>21592</v>
      </c>
      <c r="E904" t="s">
        <v>20768</v>
      </c>
      <c r="F904" t="s">
        <v>14512</v>
      </c>
      <c r="G904" t="s">
        <v>5734</v>
      </c>
      <c r="H904" t="s">
        <v>21621</v>
      </c>
      <c r="I904">
        <v>684.11</v>
      </c>
      <c r="J904">
        <v>47</v>
      </c>
      <c r="K904" t="s">
        <v>100</v>
      </c>
      <c r="L904" t="s">
        <v>21567</v>
      </c>
      <c r="M904">
        <v>36</v>
      </c>
      <c r="N904">
        <v>0</v>
      </c>
      <c r="O904">
        <f>IF(COUNTIF($A$2:A904,A904)&gt;1,"",--(COUNTIFS(Support_Tickets!$B:$B,A904,Support_Tickets!$P:$P,"&gt;="&amp;G904,Support_Tickets!$P:$P,"&lt;="&amp;G904+90,Support_Tickets!$K:$K,"No")&gt;0))</f>
        <v>0</v>
      </c>
    </row>
    <row r="905" spans="1:15">
      <c r="A905" t="s">
        <v>449</v>
      </c>
      <c r="B905" t="s">
        <v>22536</v>
      </c>
      <c r="C905" t="s">
        <v>21577</v>
      </c>
      <c r="D905" t="s">
        <v>21578</v>
      </c>
      <c r="E905" t="s">
        <v>20768</v>
      </c>
      <c r="F905" t="s">
        <v>14550</v>
      </c>
      <c r="G905" t="s">
        <v>1376</v>
      </c>
      <c r="H905" t="s">
        <v>21571</v>
      </c>
      <c r="I905">
        <v>757.99</v>
      </c>
      <c r="J905">
        <v>7</v>
      </c>
      <c r="K905" t="s">
        <v>100</v>
      </c>
      <c r="L905" t="s">
        <v>21612</v>
      </c>
      <c r="M905">
        <v>24</v>
      </c>
      <c r="N905">
        <v>0</v>
      </c>
      <c r="O905">
        <f>IF(COUNTIF($A$2:A905,A905)&gt;1,"",--(COUNTIFS(Support_Tickets!$B:$B,A905,Support_Tickets!$P:$P,"&gt;="&amp;G905,Support_Tickets!$P:$P,"&lt;="&amp;G905+90,Support_Tickets!$K:$K,"No")&gt;0))</f>
        <v>0</v>
      </c>
    </row>
    <row r="906" spans="1:15">
      <c r="A906" t="s">
        <v>1150</v>
      </c>
      <c r="B906" t="s">
        <v>22537</v>
      </c>
      <c r="C906" t="s">
        <v>21569</v>
      </c>
      <c r="D906" t="s">
        <v>21584</v>
      </c>
      <c r="E906" t="s">
        <v>20736</v>
      </c>
      <c r="F906" t="s">
        <v>14512</v>
      </c>
      <c r="G906" t="s">
        <v>160</v>
      </c>
      <c r="H906" t="s">
        <v>21571</v>
      </c>
      <c r="I906">
        <v>1995.12</v>
      </c>
      <c r="J906">
        <v>41</v>
      </c>
      <c r="K906" t="s">
        <v>100</v>
      </c>
      <c r="L906" t="s">
        <v>21579</v>
      </c>
      <c r="M906">
        <v>36</v>
      </c>
      <c r="N906">
        <v>0</v>
      </c>
      <c r="O906">
        <f>IF(COUNTIF($A$2:A906,A906)&gt;1,"",--(COUNTIFS(Support_Tickets!$B:$B,A906,Support_Tickets!$P:$P,"&gt;="&amp;G906,Support_Tickets!$P:$P,"&lt;="&amp;G906+90,Support_Tickets!$K:$K,"No")&gt;0))</f>
        <v>0</v>
      </c>
    </row>
    <row r="907" spans="1:15">
      <c r="A907" t="s">
        <v>1000</v>
      </c>
      <c r="B907" t="s">
        <v>22538</v>
      </c>
      <c r="C907" t="s">
        <v>21574</v>
      </c>
      <c r="D907" t="s">
        <v>21584</v>
      </c>
      <c r="E907" t="s">
        <v>20736</v>
      </c>
      <c r="F907" t="s">
        <v>14550</v>
      </c>
      <c r="G907" t="s">
        <v>1357</v>
      </c>
      <c r="H907" t="s">
        <v>21571</v>
      </c>
      <c r="I907">
        <v>1038.17</v>
      </c>
      <c r="J907">
        <v>20</v>
      </c>
      <c r="K907" t="s">
        <v>100</v>
      </c>
      <c r="L907" t="s">
        <v>21598</v>
      </c>
      <c r="M907">
        <v>12</v>
      </c>
      <c r="N907">
        <v>0</v>
      </c>
      <c r="O907">
        <f>IF(COUNTIF($A$2:A907,A907)&gt;1,"",--(COUNTIFS(Support_Tickets!$B:$B,A907,Support_Tickets!$P:$P,"&gt;="&amp;G907,Support_Tickets!$P:$P,"&lt;="&amp;G907+90,Support_Tickets!$K:$K,"No")&gt;0))</f>
        <v>1</v>
      </c>
    </row>
    <row r="908" spans="1:15">
      <c r="A908" t="s">
        <v>2678</v>
      </c>
      <c r="B908" t="s">
        <v>22539</v>
      </c>
      <c r="C908" t="s">
        <v>21600</v>
      </c>
      <c r="D908" t="s">
        <v>21578</v>
      </c>
      <c r="E908" t="s">
        <v>20768</v>
      </c>
      <c r="F908" t="s">
        <v>14512</v>
      </c>
      <c r="G908" t="s">
        <v>251</v>
      </c>
      <c r="H908" t="s">
        <v>21588</v>
      </c>
      <c r="I908">
        <v>141.52000000000001</v>
      </c>
      <c r="J908">
        <v>7</v>
      </c>
      <c r="K908" t="s">
        <v>100</v>
      </c>
      <c r="L908" t="s">
        <v>21593</v>
      </c>
      <c r="M908">
        <v>24</v>
      </c>
      <c r="N908">
        <v>1</v>
      </c>
      <c r="O908">
        <f>IF(COUNTIF($A$2:A908,A908)&gt;1,"",--(COUNTIFS(Support_Tickets!$B:$B,A908,Support_Tickets!$P:$P,"&gt;="&amp;G908,Support_Tickets!$P:$P,"&lt;="&amp;G908+90,Support_Tickets!$K:$K,"No")&gt;0))</f>
        <v>0</v>
      </c>
    </row>
    <row r="909" spans="1:15">
      <c r="A909" t="s">
        <v>3684</v>
      </c>
      <c r="B909" t="s">
        <v>22540</v>
      </c>
      <c r="C909" t="s">
        <v>21577</v>
      </c>
      <c r="D909" t="s">
        <v>21565</v>
      </c>
      <c r="E909" t="s">
        <v>20768</v>
      </c>
      <c r="F909" t="s">
        <v>14516</v>
      </c>
      <c r="G909" t="s">
        <v>460</v>
      </c>
      <c r="H909" t="s">
        <v>21571</v>
      </c>
      <c r="I909">
        <v>784.03</v>
      </c>
      <c r="J909">
        <v>93</v>
      </c>
      <c r="K909" t="s">
        <v>100</v>
      </c>
      <c r="L909" t="s">
        <v>21612</v>
      </c>
      <c r="M909">
        <v>36</v>
      </c>
      <c r="N909">
        <v>0</v>
      </c>
      <c r="O909">
        <f>IF(COUNTIF($A$2:A909,A909)&gt;1,"",--(COUNTIFS(Support_Tickets!$B:$B,A909,Support_Tickets!$P:$P,"&gt;="&amp;G909,Support_Tickets!$P:$P,"&lt;="&amp;G909+90,Support_Tickets!$K:$K,"No")&gt;0))</f>
        <v>0</v>
      </c>
    </row>
    <row r="910" spans="1:15">
      <c r="A910" t="s">
        <v>3436</v>
      </c>
      <c r="B910" t="s">
        <v>22541</v>
      </c>
      <c r="C910" t="s">
        <v>21574</v>
      </c>
      <c r="D910" t="s">
        <v>21570</v>
      </c>
      <c r="E910" t="s">
        <v>20740</v>
      </c>
      <c r="F910" t="s">
        <v>14524</v>
      </c>
      <c r="G910" t="s">
        <v>349</v>
      </c>
      <c r="H910" t="s">
        <v>21588</v>
      </c>
      <c r="I910">
        <v>14679.02</v>
      </c>
      <c r="J910">
        <v>33</v>
      </c>
      <c r="K910" t="s">
        <v>73</v>
      </c>
      <c r="L910" t="s">
        <v>21595</v>
      </c>
      <c r="M910">
        <v>12</v>
      </c>
      <c r="N910">
        <v>1</v>
      </c>
      <c r="O910">
        <f>IF(COUNTIF($A$2:A910,A910)&gt;1,"",--(COUNTIFS(Support_Tickets!$B:$B,A910,Support_Tickets!$P:$P,"&gt;="&amp;G910,Support_Tickets!$P:$P,"&lt;="&amp;G910+90,Support_Tickets!$K:$K,"No")&gt;0))</f>
        <v>1</v>
      </c>
    </row>
    <row r="911" spans="1:15">
      <c r="A911" t="s">
        <v>769</v>
      </c>
      <c r="B911" t="s">
        <v>22542</v>
      </c>
      <c r="C911" t="s">
        <v>21581</v>
      </c>
      <c r="D911" t="s">
        <v>21592</v>
      </c>
      <c r="E911" t="s">
        <v>20736</v>
      </c>
      <c r="F911" t="s">
        <v>14507</v>
      </c>
      <c r="G911" t="s">
        <v>232</v>
      </c>
      <c r="H911" t="s">
        <v>21566</v>
      </c>
      <c r="I911">
        <v>1487.4</v>
      </c>
      <c r="J911">
        <v>41</v>
      </c>
      <c r="K911" t="s">
        <v>100</v>
      </c>
      <c r="L911" t="s">
        <v>21567</v>
      </c>
      <c r="M911">
        <v>24</v>
      </c>
      <c r="N911">
        <v>1</v>
      </c>
      <c r="O911">
        <f>IF(COUNTIF($A$2:A911,A911)&gt;1,"",--(COUNTIFS(Support_Tickets!$B:$B,A911,Support_Tickets!$P:$P,"&gt;="&amp;G911,Support_Tickets!$P:$P,"&lt;="&amp;G911+90,Support_Tickets!$K:$K,"No")&gt;0))</f>
        <v>1</v>
      </c>
    </row>
    <row r="912" spans="1:15">
      <c r="A912" t="s">
        <v>5262</v>
      </c>
      <c r="B912" t="s">
        <v>22543</v>
      </c>
      <c r="C912" t="s">
        <v>21577</v>
      </c>
      <c r="D912" t="s">
        <v>21592</v>
      </c>
      <c r="E912" t="s">
        <v>20736</v>
      </c>
      <c r="F912" t="s">
        <v>14550</v>
      </c>
      <c r="G912" t="s">
        <v>876</v>
      </c>
      <c r="H912" t="s">
        <v>21571</v>
      </c>
      <c r="I912">
        <v>2855.17</v>
      </c>
      <c r="K912" t="s">
        <v>100</v>
      </c>
      <c r="L912" t="s">
        <v>21627</v>
      </c>
      <c r="M912">
        <v>36</v>
      </c>
      <c r="N912">
        <v>0</v>
      </c>
      <c r="O912">
        <f>IF(COUNTIF($A$2:A912,A912)&gt;1,"",--(COUNTIFS(Support_Tickets!$B:$B,A912,Support_Tickets!$P:$P,"&gt;="&amp;G912,Support_Tickets!$P:$P,"&lt;="&amp;G912+90,Support_Tickets!$K:$K,"No")&gt;0))</f>
        <v>0</v>
      </c>
    </row>
    <row r="913" spans="1:15">
      <c r="A913" t="s">
        <v>5533</v>
      </c>
      <c r="B913" t="s">
        <v>22544</v>
      </c>
      <c r="C913" t="s">
        <v>21607</v>
      </c>
      <c r="D913" t="s">
        <v>21592</v>
      </c>
      <c r="E913" t="s">
        <v>20768</v>
      </c>
      <c r="F913" t="s">
        <v>14524</v>
      </c>
      <c r="G913" t="s">
        <v>1976</v>
      </c>
      <c r="H913" t="s">
        <v>21571</v>
      </c>
      <c r="I913">
        <v>452.95</v>
      </c>
      <c r="J913">
        <v>41</v>
      </c>
      <c r="K913" t="s">
        <v>100</v>
      </c>
      <c r="L913" t="s">
        <v>21590</v>
      </c>
      <c r="M913">
        <v>36</v>
      </c>
      <c r="N913">
        <v>0</v>
      </c>
      <c r="O913">
        <f>IF(COUNTIF($A$2:A913,A913)&gt;1,"",--(COUNTIFS(Support_Tickets!$B:$B,A913,Support_Tickets!$P:$P,"&gt;="&amp;G913,Support_Tickets!$P:$P,"&lt;="&amp;G913+90,Support_Tickets!$K:$K,"No")&gt;0))</f>
        <v>0</v>
      </c>
    </row>
    <row r="914" spans="1:15">
      <c r="A914" t="s">
        <v>4664</v>
      </c>
      <c r="B914" t="s">
        <v>22545</v>
      </c>
      <c r="C914" t="s">
        <v>21581</v>
      </c>
      <c r="D914" t="s">
        <v>21565</v>
      </c>
      <c r="E914" t="s">
        <v>20736</v>
      </c>
      <c r="F914" t="s">
        <v>14550</v>
      </c>
      <c r="G914" t="s">
        <v>1964</v>
      </c>
      <c r="H914" t="s">
        <v>21566</v>
      </c>
      <c r="I914">
        <v>2501.64</v>
      </c>
      <c r="J914">
        <v>65</v>
      </c>
      <c r="K914" t="s">
        <v>73</v>
      </c>
      <c r="L914" t="s">
        <v>21575</v>
      </c>
      <c r="M914">
        <v>36</v>
      </c>
      <c r="N914">
        <v>1</v>
      </c>
      <c r="O914">
        <f>IF(COUNTIF($A$2:A914,A914)&gt;1,"",--(COUNTIFS(Support_Tickets!$B:$B,A914,Support_Tickets!$P:$P,"&gt;="&amp;G914,Support_Tickets!$P:$P,"&lt;="&amp;G914+90,Support_Tickets!$K:$K,"No")&gt;0))</f>
        <v>0</v>
      </c>
    </row>
    <row r="915" spans="1:15">
      <c r="A915" t="s">
        <v>1294</v>
      </c>
      <c r="B915" t="s">
        <v>22546</v>
      </c>
      <c r="C915" t="s">
        <v>21574</v>
      </c>
      <c r="D915" t="s">
        <v>21565</v>
      </c>
      <c r="E915" t="s">
        <v>20768</v>
      </c>
      <c r="F915" t="s">
        <v>14516</v>
      </c>
      <c r="G915" t="s">
        <v>4981</v>
      </c>
      <c r="H915" t="s">
        <v>21571</v>
      </c>
      <c r="I915">
        <v>716.38</v>
      </c>
      <c r="J915">
        <v>94</v>
      </c>
      <c r="K915" t="s">
        <v>100</v>
      </c>
      <c r="L915" t="s">
        <v>21585</v>
      </c>
      <c r="M915">
        <v>12</v>
      </c>
      <c r="N915">
        <v>0</v>
      </c>
      <c r="O915">
        <f>IF(COUNTIF($A$2:A915,A915)&gt;1,"",--(COUNTIFS(Support_Tickets!$B:$B,A915,Support_Tickets!$P:$P,"&gt;="&amp;G915,Support_Tickets!$P:$P,"&lt;="&amp;G915+90,Support_Tickets!$K:$K,"No")&gt;0))</f>
        <v>0</v>
      </c>
    </row>
    <row r="916" spans="1:15">
      <c r="A916" t="s">
        <v>2753</v>
      </c>
      <c r="B916" t="s">
        <v>22547</v>
      </c>
      <c r="C916" t="s">
        <v>21602</v>
      </c>
      <c r="D916" t="s">
        <v>21578</v>
      </c>
      <c r="E916" t="s">
        <v>20736</v>
      </c>
      <c r="F916" t="s">
        <v>14550</v>
      </c>
      <c r="G916" t="s">
        <v>1694</v>
      </c>
      <c r="H916" t="s">
        <v>21566</v>
      </c>
      <c r="I916">
        <v>2183.67</v>
      </c>
      <c r="J916">
        <v>2</v>
      </c>
      <c r="K916" t="s">
        <v>100</v>
      </c>
      <c r="L916" t="s">
        <v>21595</v>
      </c>
      <c r="M916">
        <v>36</v>
      </c>
      <c r="N916">
        <v>1</v>
      </c>
      <c r="O916">
        <f>IF(COUNTIF($A$2:A916,A916)&gt;1,"",--(COUNTIFS(Support_Tickets!$B:$B,A916,Support_Tickets!$P:$P,"&gt;="&amp;G916,Support_Tickets!$P:$P,"&lt;="&amp;G916+90,Support_Tickets!$K:$K,"No")&gt;0))</f>
        <v>0</v>
      </c>
    </row>
    <row r="917" spans="1:15">
      <c r="A917" t="s">
        <v>5506</v>
      </c>
      <c r="B917" t="s">
        <v>22372</v>
      </c>
      <c r="C917" t="s">
        <v>21569</v>
      </c>
      <c r="D917" t="s">
        <v>21565</v>
      </c>
      <c r="E917" t="s">
        <v>20736</v>
      </c>
      <c r="F917" t="s">
        <v>14512</v>
      </c>
      <c r="G917" t="s">
        <v>1967</v>
      </c>
      <c r="H917" t="s">
        <v>21571</v>
      </c>
      <c r="I917">
        <v>1513.25</v>
      </c>
      <c r="J917">
        <v>86</v>
      </c>
      <c r="K917" t="s">
        <v>100</v>
      </c>
      <c r="L917" t="s">
        <v>21605</v>
      </c>
      <c r="M917">
        <v>36</v>
      </c>
      <c r="N917">
        <v>0</v>
      </c>
      <c r="O917">
        <f>IF(COUNTIF($A$2:A917,A917)&gt;1,"",--(COUNTIFS(Support_Tickets!$B:$B,A917,Support_Tickets!$P:$P,"&gt;="&amp;G917,Support_Tickets!$P:$P,"&lt;="&amp;G917+90,Support_Tickets!$K:$K,"No")&gt;0))</f>
        <v>0</v>
      </c>
    </row>
    <row r="918" spans="1:15">
      <c r="A918" t="s">
        <v>1599</v>
      </c>
      <c r="B918" t="s">
        <v>21658</v>
      </c>
      <c r="C918" t="s">
        <v>21597</v>
      </c>
      <c r="D918" t="s">
        <v>21584</v>
      </c>
      <c r="E918" t="s">
        <v>20736</v>
      </c>
      <c r="F918" t="s">
        <v>14512</v>
      </c>
      <c r="G918" t="s">
        <v>1015</v>
      </c>
      <c r="H918" t="s">
        <v>21571</v>
      </c>
      <c r="I918">
        <v>1122.8699999999999</v>
      </c>
      <c r="J918">
        <v>68</v>
      </c>
      <c r="K918" t="s">
        <v>73</v>
      </c>
      <c r="L918" t="s">
        <v>21612</v>
      </c>
      <c r="M918">
        <v>36</v>
      </c>
      <c r="N918">
        <v>0</v>
      </c>
      <c r="O918">
        <f>IF(COUNTIF($A$2:A918,A918)&gt;1,"",--(COUNTIFS(Support_Tickets!$B:$B,A918,Support_Tickets!$P:$P,"&gt;="&amp;G918,Support_Tickets!$P:$P,"&lt;="&amp;G918+90,Support_Tickets!$K:$K,"No")&gt;0))</f>
        <v>0</v>
      </c>
    </row>
    <row r="919" spans="1:15">
      <c r="A919" t="s">
        <v>4314</v>
      </c>
      <c r="B919" t="s">
        <v>22548</v>
      </c>
      <c r="C919" t="s">
        <v>21581</v>
      </c>
      <c r="D919" t="s">
        <v>21592</v>
      </c>
      <c r="E919" t="s">
        <v>20736</v>
      </c>
      <c r="F919" t="s">
        <v>14507</v>
      </c>
      <c r="G919" t="s">
        <v>2401</v>
      </c>
      <c r="H919" t="s">
        <v>21571</v>
      </c>
      <c r="I919">
        <v>1769.37</v>
      </c>
      <c r="K919" t="s">
        <v>73</v>
      </c>
      <c r="L919" t="s">
        <v>21605</v>
      </c>
      <c r="M919">
        <v>24</v>
      </c>
      <c r="N919">
        <v>0</v>
      </c>
      <c r="O919">
        <f>IF(COUNTIF($A$2:A919,A919)&gt;1,"",--(COUNTIFS(Support_Tickets!$B:$B,A919,Support_Tickets!$P:$P,"&gt;="&amp;G919,Support_Tickets!$P:$P,"&lt;="&amp;G919+90,Support_Tickets!$K:$K,"No")&gt;0))</f>
        <v>0</v>
      </c>
    </row>
    <row r="920" spans="1:15">
      <c r="A920" t="s">
        <v>7921</v>
      </c>
      <c r="B920" t="s">
        <v>22549</v>
      </c>
      <c r="C920" t="s">
        <v>21587</v>
      </c>
      <c r="D920" t="s">
        <v>21565</v>
      </c>
      <c r="E920" t="s">
        <v>20768</v>
      </c>
      <c r="F920" t="s">
        <v>14516</v>
      </c>
      <c r="G920" t="s">
        <v>707</v>
      </c>
      <c r="H920" t="s">
        <v>21566</v>
      </c>
      <c r="I920">
        <v>617.94000000000005</v>
      </c>
      <c r="K920" t="s">
        <v>100</v>
      </c>
      <c r="L920" t="s">
        <v>21572</v>
      </c>
      <c r="M920">
        <v>12</v>
      </c>
      <c r="N920">
        <v>1</v>
      </c>
      <c r="O920">
        <f>IF(COUNTIF($A$2:A920,A920)&gt;1,"",--(COUNTIFS(Support_Tickets!$B:$B,A920,Support_Tickets!$P:$P,"&gt;="&amp;G920,Support_Tickets!$P:$P,"&lt;="&amp;G920+90,Support_Tickets!$K:$K,"No")&gt;0))</f>
        <v>0</v>
      </c>
    </row>
    <row r="921" spans="1:15">
      <c r="A921" t="s">
        <v>6105</v>
      </c>
      <c r="B921" t="s">
        <v>22550</v>
      </c>
      <c r="C921" t="s">
        <v>21600</v>
      </c>
      <c r="D921" t="s">
        <v>21570</v>
      </c>
      <c r="E921" t="s">
        <v>20768</v>
      </c>
      <c r="F921" t="s">
        <v>14524</v>
      </c>
      <c r="G921" t="s">
        <v>2226</v>
      </c>
      <c r="H921" t="s">
        <v>21571</v>
      </c>
      <c r="I921">
        <v>504.81</v>
      </c>
      <c r="K921" t="s">
        <v>100</v>
      </c>
      <c r="L921" t="s">
        <v>21632</v>
      </c>
      <c r="M921">
        <v>24</v>
      </c>
      <c r="N921">
        <v>0</v>
      </c>
      <c r="O921">
        <f>IF(COUNTIF($A$2:A921,A921)&gt;1,"",--(COUNTIFS(Support_Tickets!$B:$B,A921,Support_Tickets!$P:$P,"&gt;="&amp;G921,Support_Tickets!$P:$P,"&lt;="&amp;G921+90,Support_Tickets!$K:$K,"No")&gt;0))</f>
        <v>0</v>
      </c>
    </row>
    <row r="922" spans="1:15">
      <c r="A922" t="s">
        <v>3967</v>
      </c>
      <c r="B922" t="s">
        <v>22551</v>
      </c>
      <c r="C922" t="s">
        <v>21602</v>
      </c>
      <c r="D922" t="s">
        <v>21592</v>
      </c>
      <c r="E922" t="s">
        <v>20768</v>
      </c>
      <c r="F922" t="s">
        <v>14516</v>
      </c>
      <c r="G922" t="s">
        <v>1986</v>
      </c>
      <c r="H922" t="s">
        <v>21571</v>
      </c>
      <c r="I922">
        <v>454.84</v>
      </c>
      <c r="K922" t="s">
        <v>100</v>
      </c>
      <c r="L922" t="s">
        <v>21575</v>
      </c>
      <c r="M922">
        <v>12</v>
      </c>
      <c r="N922">
        <v>0</v>
      </c>
      <c r="O922">
        <f>IF(COUNTIF($A$2:A922,A922)&gt;1,"",--(COUNTIFS(Support_Tickets!$B:$B,A922,Support_Tickets!$P:$P,"&gt;="&amp;G922,Support_Tickets!$P:$P,"&lt;="&amp;G922+90,Support_Tickets!$K:$K,"No")&gt;0))</f>
        <v>0</v>
      </c>
    </row>
    <row r="923" spans="1:15">
      <c r="A923" t="s">
        <v>2164</v>
      </c>
      <c r="B923" t="s">
        <v>22552</v>
      </c>
      <c r="C923" t="s">
        <v>21600</v>
      </c>
      <c r="D923" t="s">
        <v>21578</v>
      </c>
      <c r="E923" t="s">
        <v>20768</v>
      </c>
      <c r="F923" t="s">
        <v>14524</v>
      </c>
      <c r="G923" t="s">
        <v>69</v>
      </c>
      <c r="H923" t="s">
        <v>21571</v>
      </c>
      <c r="I923">
        <v>145.71</v>
      </c>
      <c r="K923" t="s">
        <v>100</v>
      </c>
      <c r="L923" t="s">
        <v>21572</v>
      </c>
      <c r="M923">
        <v>24</v>
      </c>
      <c r="N923">
        <v>0</v>
      </c>
      <c r="O923">
        <f>IF(COUNTIF($A$2:A923,A923)&gt;1,"",--(COUNTIFS(Support_Tickets!$B:$B,A923,Support_Tickets!$P:$P,"&gt;="&amp;G923,Support_Tickets!$P:$P,"&lt;="&amp;G923+90,Support_Tickets!$K:$K,"No")&gt;0))</f>
        <v>0</v>
      </c>
    </row>
    <row r="924" spans="1:15">
      <c r="A924" t="s">
        <v>9310</v>
      </c>
      <c r="B924" t="s">
        <v>22515</v>
      </c>
      <c r="C924" t="s">
        <v>21577</v>
      </c>
      <c r="D924" t="s">
        <v>21592</v>
      </c>
      <c r="E924" t="s">
        <v>20736</v>
      </c>
      <c r="F924" t="s">
        <v>14524</v>
      </c>
      <c r="G924" t="s">
        <v>1067</v>
      </c>
      <c r="H924" t="s">
        <v>21571</v>
      </c>
      <c r="I924">
        <v>829.68</v>
      </c>
      <c r="J924">
        <v>66</v>
      </c>
      <c r="K924" t="s">
        <v>100</v>
      </c>
      <c r="L924" t="s">
        <v>21627</v>
      </c>
      <c r="M924">
        <v>12</v>
      </c>
      <c r="N924">
        <v>0</v>
      </c>
      <c r="O924">
        <f>IF(COUNTIF($A$2:A924,A924)&gt;1,"",--(COUNTIFS(Support_Tickets!$B:$B,A924,Support_Tickets!$P:$P,"&gt;="&amp;G924,Support_Tickets!$P:$P,"&lt;="&amp;G924+90,Support_Tickets!$K:$K,"No")&gt;0))</f>
        <v>1</v>
      </c>
    </row>
    <row r="925" spans="1:15">
      <c r="A925" t="s">
        <v>7640</v>
      </c>
      <c r="B925" t="s">
        <v>22553</v>
      </c>
      <c r="C925" t="s">
        <v>21574</v>
      </c>
      <c r="D925" t="s">
        <v>21592</v>
      </c>
      <c r="E925" t="s">
        <v>20768</v>
      </c>
      <c r="F925" t="s">
        <v>14507</v>
      </c>
      <c r="G925" t="s">
        <v>3241</v>
      </c>
      <c r="H925" t="s">
        <v>21571</v>
      </c>
      <c r="I925">
        <v>220.69</v>
      </c>
      <c r="J925">
        <v>66</v>
      </c>
      <c r="K925" t="s">
        <v>100</v>
      </c>
      <c r="L925" t="s">
        <v>21567</v>
      </c>
      <c r="M925">
        <v>12</v>
      </c>
      <c r="N925">
        <v>0</v>
      </c>
      <c r="O925">
        <f>IF(COUNTIF($A$2:A925,A925)&gt;1,"",--(COUNTIFS(Support_Tickets!$B:$B,A925,Support_Tickets!$P:$P,"&gt;="&amp;G925,Support_Tickets!$P:$P,"&lt;="&amp;G925+90,Support_Tickets!$K:$K,"No")&gt;0))</f>
        <v>0</v>
      </c>
    </row>
    <row r="926" spans="1:15">
      <c r="A926" t="s">
        <v>2857</v>
      </c>
      <c r="B926" t="s">
        <v>22554</v>
      </c>
      <c r="C926" t="s">
        <v>21569</v>
      </c>
      <c r="D926" t="s">
        <v>21578</v>
      </c>
      <c r="E926" t="s">
        <v>20736</v>
      </c>
      <c r="F926" t="s">
        <v>14512</v>
      </c>
      <c r="G926" t="s">
        <v>3696</v>
      </c>
      <c r="H926" t="s">
        <v>21571</v>
      </c>
      <c r="I926">
        <v>3492.56</v>
      </c>
      <c r="J926">
        <v>79</v>
      </c>
      <c r="K926" t="s">
        <v>73</v>
      </c>
      <c r="L926" t="s">
        <v>21579</v>
      </c>
      <c r="M926">
        <v>12</v>
      </c>
      <c r="N926">
        <v>0</v>
      </c>
      <c r="O926">
        <f>IF(COUNTIF($A$2:A926,A926)&gt;1,"",--(COUNTIFS(Support_Tickets!$B:$B,A926,Support_Tickets!$P:$P,"&gt;="&amp;G926,Support_Tickets!$P:$P,"&lt;="&amp;G926+90,Support_Tickets!$K:$K,"No")&gt;0))</f>
        <v>0</v>
      </c>
    </row>
    <row r="927" spans="1:15">
      <c r="A927" t="s">
        <v>491</v>
      </c>
      <c r="B927" t="s">
        <v>22555</v>
      </c>
      <c r="C927" t="s">
        <v>21569</v>
      </c>
      <c r="D927" t="s">
        <v>21584</v>
      </c>
      <c r="E927" t="s">
        <v>20736</v>
      </c>
      <c r="F927" t="s">
        <v>14516</v>
      </c>
      <c r="G927" t="s">
        <v>144</v>
      </c>
      <c r="H927" t="s">
        <v>21566</v>
      </c>
      <c r="I927">
        <v>3112.07</v>
      </c>
      <c r="K927" t="s">
        <v>73</v>
      </c>
      <c r="L927" t="s">
        <v>21567</v>
      </c>
      <c r="M927">
        <v>12</v>
      </c>
      <c r="N927">
        <v>1</v>
      </c>
      <c r="O927">
        <f>IF(COUNTIF($A$2:A927,A927)&gt;1,"",--(COUNTIFS(Support_Tickets!$B:$B,A927,Support_Tickets!$P:$P,"&gt;="&amp;G927,Support_Tickets!$P:$P,"&lt;="&amp;G927+90,Support_Tickets!$K:$K,"No")&gt;0))</f>
        <v>0</v>
      </c>
    </row>
    <row r="928" spans="1:15">
      <c r="A928" t="s">
        <v>2833</v>
      </c>
      <c r="B928" t="s">
        <v>22556</v>
      </c>
      <c r="C928" t="s">
        <v>21581</v>
      </c>
      <c r="D928" t="s">
        <v>21565</v>
      </c>
      <c r="E928" t="s">
        <v>20736</v>
      </c>
      <c r="F928" t="s">
        <v>14516</v>
      </c>
      <c r="G928" t="s">
        <v>9056</v>
      </c>
      <c r="H928" t="s">
        <v>21566</v>
      </c>
      <c r="I928">
        <v>2517.5300000000002</v>
      </c>
      <c r="J928">
        <v>17</v>
      </c>
      <c r="K928" t="s">
        <v>73</v>
      </c>
      <c r="L928" t="s">
        <v>21590</v>
      </c>
      <c r="M928">
        <v>24</v>
      </c>
      <c r="N928">
        <v>1</v>
      </c>
      <c r="O928">
        <f>IF(COUNTIF($A$2:A928,A928)&gt;1,"",--(COUNTIFS(Support_Tickets!$B:$B,A928,Support_Tickets!$P:$P,"&gt;="&amp;G928,Support_Tickets!$P:$P,"&lt;="&amp;G928+90,Support_Tickets!$K:$K,"No")&gt;0))</f>
        <v>0</v>
      </c>
    </row>
    <row r="929" spans="1:15">
      <c r="A929" t="s">
        <v>8743</v>
      </c>
      <c r="B929" t="s">
        <v>22557</v>
      </c>
      <c r="C929" t="s">
        <v>21577</v>
      </c>
      <c r="D929" t="s">
        <v>21584</v>
      </c>
      <c r="E929" t="s">
        <v>20736</v>
      </c>
      <c r="F929" t="s">
        <v>14507</v>
      </c>
      <c r="G929" t="s">
        <v>1036</v>
      </c>
      <c r="H929" t="s">
        <v>21621</v>
      </c>
      <c r="I929">
        <v>2938.98</v>
      </c>
      <c r="J929">
        <v>12</v>
      </c>
      <c r="K929" t="s">
        <v>73</v>
      </c>
      <c r="L929" t="s">
        <v>21612</v>
      </c>
      <c r="M929">
        <v>12</v>
      </c>
      <c r="N929">
        <v>0</v>
      </c>
      <c r="O929">
        <f>IF(COUNTIF($A$2:A929,A929)&gt;1,"",--(COUNTIFS(Support_Tickets!$B:$B,A929,Support_Tickets!$P:$P,"&gt;="&amp;G929,Support_Tickets!$P:$P,"&lt;="&amp;G929+90,Support_Tickets!$K:$K,"No")&gt;0))</f>
        <v>1</v>
      </c>
    </row>
    <row r="930" spans="1:15">
      <c r="A930" t="s">
        <v>5798</v>
      </c>
      <c r="B930" t="s">
        <v>22558</v>
      </c>
      <c r="C930" t="s">
        <v>21564</v>
      </c>
      <c r="D930" t="s">
        <v>21584</v>
      </c>
      <c r="E930" t="s">
        <v>20768</v>
      </c>
      <c r="F930" t="s">
        <v>14524</v>
      </c>
      <c r="G930" t="s">
        <v>22559</v>
      </c>
      <c r="H930" t="s">
        <v>21571</v>
      </c>
      <c r="I930">
        <v>720.84</v>
      </c>
      <c r="J930">
        <v>13</v>
      </c>
      <c r="K930" t="s">
        <v>100</v>
      </c>
      <c r="L930" t="s">
        <v>21660</v>
      </c>
      <c r="M930">
        <v>36</v>
      </c>
      <c r="N930">
        <v>0</v>
      </c>
      <c r="O930">
        <f>IF(COUNTIF($A$2:A930,A930)&gt;1,"",--(COUNTIFS(Support_Tickets!$B:$B,A930,Support_Tickets!$P:$P,"&gt;="&amp;G930,Support_Tickets!$P:$P,"&lt;="&amp;G930+90,Support_Tickets!$K:$K,"No")&gt;0))</f>
        <v>0</v>
      </c>
    </row>
    <row r="931" spans="1:15">
      <c r="A931" t="s">
        <v>403</v>
      </c>
      <c r="B931" t="s">
        <v>22560</v>
      </c>
      <c r="C931" t="s">
        <v>21602</v>
      </c>
      <c r="D931" t="s">
        <v>21578</v>
      </c>
      <c r="E931" t="s">
        <v>20740</v>
      </c>
      <c r="F931" t="s">
        <v>14550</v>
      </c>
      <c r="G931" t="s">
        <v>2301</v>
      </c>
      <c r="H931" t="s">
        <v>21621</v>
      </c>
      <c r="I931">
        <v>7734.16</v>
      </c>
      <c r="J931">
        <v>16</v>
      </c>
      <c r="K931" t="s">
        <v>73</v>
      </c>
      <c r="L931" t="s">
        <v>21612</v>
      </c>
      <c r="M931">
        <v>36</v>
      </c>
      <c r="N931">
        <v>0</v>
      </c>
      <c r="O931">
        <f>IF(COUNTIF($A$2:A931,A931)&gt;1,"",--(COUNTIFS(Support_Tickets!$B:$B,A931,Support_Tickets!$P:$P,"&gt;="&amp;G931,Support_Tickets!$P:$P,"&lt;="&amp;G931+90,Support_Tickets!$K:$K,"No")&gt;0))</f>
        <v>0</v>
      </c>
    </row>
    <row r="932" spans="1:15">
      <c r="A932" t="s">
        <v>790</v>
      </c>
      <c r="B932" t="s">
        <v>22561</v>
      </c>
      <c r="C932" t="s">
        <v>21569</v>
      </c>
      <c r="D932" t="s">
        <v>21578</v>
      </c>
      <c r="E932" t="s">
        <v>20736</v>
      </c>
      <c r="F932" t="s">
        <v>14524</v>
      </c>
      <c r="G932" t="s">
        <v>1793</v>
      </c>
      <c r="H932" t="s">
        <v>21571</v>
      </c>
      <c r="I932">
        <v>1257.45</v>
      </c>
      <c r="J932">
        <v>4</v>
      </c>
      <c r="K932" t="s">
        <v>73</v>
      </c>
      <c r="L932" t="s">
        <v>21660</v>
      </c>
      <c r="M932">
        <v>24</v>
      </c>
      <c r="N932">
        <v>0</v>
      </c>
      <c r="O932">
        <f>IF(COUNTIF($A$2:A932,A932)&gt;1,"",--(COUNTIFS(Support_Tickets!$B:$B,A932,Support_Tickets!$P:$P,"&gt;="&amp;G932,Support_Tickets!$P:$P,"&lt;="&amp;G932+90,Support_Tickets!$K:$K,"No")&gt;0))</f>
        <v>1</v>
      </c>
    </row>
    <row r="933" spans="1:15">
      <c r="A933" t="s">
        <v>423</v>
      </c>
      <c r="B933" t="s">
        <v>22562</v>
      </c>
      <c r="C933" t="s">
        <v>21597</v>
      </c>
      <c r="D933" t="s">
        <v>21578</v>
      </c>
      <c r="E933" t="s">
        <v>20768</v>
      </c>
      <c r="F933" t="s">
        <v>14516</v>
      </c>
      <c r="G933" t="s">
        <v>2026</v>
      </c>
      <c r="H933" t="s">
        <v>21588</v>
      </c>
      <c r="I933">
        <v>671.89</v>
      </c>
      <c r="J933">
        <v>73</v>
      </c>
      <c r="K933" t="s">
        <v>100</v>
      </c>
      <c r="L933" t="s">
        <v>21575</v>
      </c>
      <c r="M933">
        <v>36</v>
      </c>
      <c r="N933">
        <v>1</v>
      </c>
      <c r="O933">
        <f>IF(COUNTIF($A$2:A933,A933)&gt;1,"",--(COUNTIFS(Support_Tickets!$B:$B,A933,Support_Tickets!$P:$P,"&gt;="&amp;G933,Support_Tickets!$P:$P,"&lt;="&amp;G933+90,Support_Tickets!$K:$K,"No")&gt;0))</f>
        <v>0</v>
      </c>
    </row>
    <row r="934" spans="1:15">
      <c r="A934" t="s">
        <v>6975</v>
      </c>
      <c r="B934" t="s">
        <v>22563</v>
      </c>
      <c r="C934" t="s">
        <v>21587</v>
      </c>
      <c r="D934" t="s">
        <v>21565</v>
      </c>
      <c r="E934" t="s">
        <v>20740</v>
      </c>
      <c r="F934" t="s">
        <v>14507</v>
      </c>
      <c r="G934" t="s">
        <v>221</v>
      </c>
      <c r="H934" t="s">
        <v>21621</v>
      </c>
      <c r="I934">
        <v>8721.56</v>
      </c>
      <c r="J934">
        <v>23</v>
      </c>
      <c r="K934" t="s">
        <v>73</v>
      </c>
      <c r="L934" t="s">
        <v>21593</v>
      </c>
      <c r="M934">
        <v>24</v>
      </c>
      <c r="N934">
        <v>0</v>
      </c>
      <c r="O934">
        <f>IF(COUNTIF($A$2:A934,A934)&gt;1,"",--(COUNTIFS(Support_Tickets!$B:$B,A934,Support_Tickets!$P:$P,"&gt;="&amp;G934,Support_Tickets!$P:$P,"&lt;="&amp;G934+90,Support_Tickets!$K:$K,"No")&gt;0))</f>
        <v>0</v>
      </c>
    </row>
    <row r="935" spans="1:15">
      <c r="A935" t="s">
        <v>6013</v>
      </c>
      <c r="B935" t="s">
        <v>22564</v>
      </c>
      <c r="C935" t="s">
        <v>21602</v>
      </c>
      <c r="D935" t="s">
        <v>21570</v>
      </c>
      <c r="E935" t="s">
        <v>20740</v>
      </c>
      <c r="F935" t="s">
        <v>14507</v>
      </c>
      <c r="G935" t="s">
        <v>2665</v>
      </c>
      <c r="H935" t="s">
        <v>21571</v>
      </c>
      <c r="I935">
        <v>4355.8</v>
      </c>
      <c r="K935" t="s">
        <v>52</v>
      </c>
      <c r="L935" t="s">
        <v>21575</v>
      </c>
      <c r="M935">
        <v>12</v>
      </c>
      <c r="N935">
        <v>0</v>
      </c>
      <c r="O935">
        <f>IF(COUNTIF($A$2:A935,A935)&gt;1,"",--(COUNTIFS(Support_Tickets!$B:$B,A935,Support_Tickets!$P:$P,"&gt;="&amp;G935,Support_Tickets!$P:$P,"&lt;="&amp;G935+90,Support_Tickets!$K:$K,"No")&gt;0))</f>
        <v>0</v>
      </c>
    </row>
    <row r="936" spans="1:15">
      <c r="A936" t="s">
        <v>4143</v>
      </c>
      <c r="B936" t="s">
        <v>22565</v>
      </c>
      <c r="C936" t="s">
        <v>21577</v>
      </c>
      <c r="D936" t="s">
        <v>21584</v>
      </c>
      <c r="E936" t="s">
        <v>20736</v>
      </c>
      <c r="F936" t="s">
        <v>14507</v>
      </c>
      <c r="G936" t="s">
        <v>196</v>
      </c>
      <c r="H936" t="s">
        <v>21588</v>
      </c>
      <c r="I936">
        <v>3806.56</v>
      </c>
      <c r="J936">
        <v>64</v>
      </c>
      <c r="K936" t="s">
        <v>73</v>
      </c>
      <c r="L936" t="s">
        <v>21612</v>
      </c>
      <c r="M936">
        <v>36</v>
      </c>
      <c r="N936">
        <v>1</v>
      </c>
      <c r="O936">
        <f>IF(COUNTIF($A$2:A936,A936)&gt;1,"",--(COUNTIFS(Support_Tickets!$B:$B,A936,Support_Tickets!$P:$P,"&gt;="&amp;G936,Support_Tickets!$P:$P,"&lt;="&amp;G936+90,Support_Tickets!$K:$K,"No")&gt;0))</f>
        <v>1</v>
      </c>
    </row>
    <row r="937" spans="1:15">
      <c r="A937" t="s">
        <v>5070</v>
      </c>
      <c r="B937" t="s">
        <v>22566</v>
      </c>
      <c r="C937" t="s">
        <v>21569</v>
      </c>
      <c r="D937" t="s">
        <v>21584</v>
      </c>
      <c r="E937" t="s">
        <v>20768</v>
      </c>
      <c r="F937" t="s">
        <v>14507</v>
      </c>
      <c r="G937" t="s">
        <v>1247</v>
      </c>
      <c r="H937" t="s">
        <v>21571</v>
      </c>
      <c r="I937">
        <v>701.95</v>
      </c>
      <c r="K937" t="s">
        <v>100</v>
      </c>
      <c r="L937" t="s">
        <v>21593</v>
      </c>
      <c r="M937">
        <v>12</v>
      </c>
      <c r="N937">
        <v>0</v>
      </c>
      <c r="O937">
        <f>IF(COUNTIF($A$2:A937,A937)&gt;1,"",--(COUNTIFS(Support_Tickets!$B:$B,A937,Support_Tickets!$P:$P,"&gt;="&amp;G937,Support_Tickets!$P:$P,"&lt;="&amp;G937+90,Support_Tickets!$K:$K,"No")&gt;0))</f>
        <v>0</v>
      </c>
    </row>
    <row r="938" spans="1:15">
      <c r="A938" t="s">
        <v>14578</v>
      </c>
      <c r="B938" t="s">
        <v>22567</v>
      </c>
      <c r="C938" t="s">
        <v>21607</v>
      </c>
      <c r="D938" t="s">
        <v>21584</v>
      </c>
      <c r="E938" t="s">
        <v>20736</v>
      </c>
      <c r="F938" t="s">
        <v>14507</v>
      </c>
      <c r="G938" t="s">
        <v>16549</v>
      </c>
      <c r="H938" t="s">
        <v>21571</v>
      </c>
      <c r="I938">
        <v>2829.8</v>
      </c>
      <c r="J938">
        <v>79</v>
      </c>
      <c r="K938" t="s">
        <v>73</v>
      </c>
      <c r="L938" t="s">
        <v>21593</v>
      </c>
      <c r="M938">
        <v>36</v>
      </c>
      <c r="N938">
        <v>0</v>
      </c>
      <c r="O938">
        <f>IF(COUNTIF($A$2:A938,A938)&gt;1,"",--(COUNTIFS(Support_Tickets!$B:$B,A938,Support_Tickets!$P:$P,"&gt;="&amp;G938,Support_Tickets!$P:$P,"&lt;="&amp;G938+90,Support_Tickets!$K:$K,"No")&gt;0))</f>
        <v>0</v>
      </c>
    </row>
    <row r="939" spans="1:15">
      <c r="A939" t="s">
        <v>2337</v>
      </c>
      <c r="B939" t="s">
        <v>22568</v>
      </c>
      <c r="C939" t="s">
        <v>21574</v>
      </c>
      <c r="D939" t="s">
        <v>21592</v>
      </c>
      <c r="E939" t="s">
        <v>20768</v>
      </c>
      <c r="F939" t="s">
        <v>14524</v>
      </c>
      <c r="G939" t="s">
        <v>1394</v>
      </c>
      <c r="H939" t="s">
        <v>21571</v>
      </c>
      <c r="I939">
        <v>372.84</v>
      </c>
      <c r="K939" t="s">
        <v>100</v>
      </c>
      <c r="L939" t="s">
        <v>21575</v>
      </c>
      <c r="M939">
        <v>24</v>
      </c>
      <c r="N939">
        <v>0</v>
      </c>
      <c r="O939">
        <f>IF(COUNTIF($A$2:A939,A939)&gt;1,"",--(COUNTIFS(Support_Tickets!$B:$B,A939,Support_Tickets!$P:$P,"&gt;="&amp;G939,Support_Tickets!$P:$P,"&lt;="&amp;G939+90,Support_Tickets!$K:$K,"No")&gt;0))</f>
        <v>0</v>
      </c>
    </row>
    <row r="940" spans="1:15">
      <c r="A940" t="s">
        <v>783</v>
      </c>
      <c r="B940" t="s">
        <v>22569</v>
      </c>
      <c r="C940" t="s">
        <v>21577</v>
      </c>
      <c r="D940" t="s">
        <v>21565</v>
      </c>
      <c r="E940" t="s">
        <v>20768</v>
      </c>
      <c r="F940" t="s">
        <v>14524</v>
      </c>
      <c r="G940" t="s">
        <v>561</v>
      </c>
      <c r="H940" t="s">
        <v>21588</v>
      </c>
      <c r="I940">
        <v>246.13</v>
      </c>
      <c r="J940">
        <v>93</v>
      </c>
      <c r="K940" t="s">
        <v>100</v>
      </c>
      <c r="L940" t="s">
        <v>21627</v>
      </c>
      <c r="M940">
        <v>24</v>
      </c>
      <c r="N940">
        <v>1</v>
      </c>
      <c r="O940">
        <f>IF(COUNTIF($A$2:A940,A940)&gt;1,"",--(COUNTIFS(Support_Tickets!$B:$B,A940,Support_Tickets!$P:$P,"&gt;="&amp;G940,Support_Tickets!$P:$P,"&lt;="&amp;G940+90,Support_Tickets!$K:$K,"No")&gt;0))</f>
        <v>0</v>
      </c>
    </row>
    <row r="941" spans="1:15">
      <c r="A941" t="s">
        <v>132</v>
      </c>
      <c r="B941" t="s">
        <v>22570</v>
      </c>
      <c r="C941" t="s">
        <v>21587</v>
      </c>
      <c r="D941" t="s">
        <v>21584</v>
      </c>
      <c r="E941" t="s">
        <v>20736</v>
      </c>
      <c r="F941" t="s">
        <v>14512</v>
      </c>
      <c r="G941" t="s">
        <v>9550</v>
      </c>
      <c r="H941" t="s">
        <v>21588</v>
      </c>
      <c r="I941">
        <v>2051.1999999999998</v>
      </c>
      <c r="J941">
        <v>24</v>
      </c>
      <c r="K941" t="s">
        <v>100</v>
      </c>
      <c r="L941" t="s">
        <v>21585</v>
      </c>
      <c r="M941">
        <v>12</v>
      </c>
      <c r="N941">
        <v>1</v>
      </c>
      <c r="O941">
        <f>IF(COUNTIF($A$2:A941,A941)&gt;1,"",--(COUNTIFS(Support_Tickets!$B:$B,A941,Support_Tickets!$P:$P,"&gt;="&amp;G941,Support_Tickets!$P:$P,"&lt;="&amp;G941+90,Support_Tickets!$K:$K,"No")&gt;0))</f>
        <v>0</v>
      </c>
    </row>
    <row r="942" spans="1:15">
      <c r="A942" t="s">
        <v>356</v>
      </c>
      <c r="B942" t="s">
        <v>22571</v>
      </c>
      <c r="C942" t="s">
        <v>21577</v>
      </c>
      <c r="D942" t="s">
        <v>21584</v>
      </c>
      <c r="E942" t="s">
        <v>20768</v>
      </c>
      <c r="F942" t="s">
        <v>14516</v>
      </c>
      <c r="G942" t="s">
        <v>2874</v>
      </c>
      <c r="H942" t="s">
        <v>21588</v>
      </c>
      <c r="I942">
        <v>570.62</v>
      </c>
      <c r="J942">
        <v>26</v>
      </c>
      <c r="K942" t="s">
        <v>100</v>
      </c>
      <c r="L942" t="s">
        <v>21579</v>
      </c>
      <c r="M942">
        <v>12</v>
      </c>
      <c r="N942">
        <v>1</v>
      </c>
      <c r="O942">
        <f>IF(COUNTIF($A$2:A942,A942)&gt;1,"",--(COUNTIFS(Support_Tickets!$B:$B,A942,Support_Tickets!$P:$P,"&gt;="&amp;G942,Support_Tickets!$P:$P,"&lt;="&amp;G942+90,Support_Tickets!$K:$K,"No")&gt;0))</f>
        <v>0</v>
      </c>
    </row>
    <row r="943" spans="1:15">
      <c r="A943" t="s">
        <v>2809</v>
      </c>
      <c r="B943" t="s">
        <v>22572</v>
      </c>
      <c r="C943" t="s">
        <v>21607</v>
      </c>
      <c r="D943" t="s">
        <v>21592</v>
      </c>
      <c r="E943" t="s">
        <v>20736</v>
      </c>
      <c r="F943" t="s">
        <v>14550</v>
      </c>
      <c r="G943" t="s">
        <v>364</v>
      </c>
      <c r="H943" t="s">
        <v>21588</v>
      </c>
      <c r="I943">
        <v>1542.98</v>
      </c>
      <c r="J943">
        <v>56</v>
      </c>
      <c r="K943" t="s">
        <v>73</v>
      </c>
      <c r="L943" t="s">
        <v>21593</v>
      </c>
      <c r="M943">
        <v>36</v>
      </c>
      <c r="N943">
        <v>1</v>
      </c>
      <c r="O943">
        <f>IF(COUNTIF($A$2:A943,A943)&gt;1,"",--(COUNTIFS(Support_Tickets!$B:$B,A943,Support_Tickets!$P:$P,"&gt;="&amp;G943,Support_Tickets!$P:$P,"&lt;="&amp;G943+90,Support_Tickets!$K:$K,"No")&gt;0))</f>
        <v>0</v>
      </c>
    </row>
    <row r="944" spans="1:15">
      <c r="A944" t="s">
        <v>4283</v>
      </c>
      <c r="B944" t="s">
        <v>22573</v>
      </c>
      <c r="C944" t="s">
        <v>21564</v>
      </c>
      <c r="D944" t="s">
        <v>21565</v>
      </c>
      <c r="E944" t="s">
        <v>20768</v>
      </c>
      <c r="F944" t="s">
        <v>14507</v>
      </c>
      <c r="G944" t="s">
        <v>464</v>
      </c>
      <c r="H944" t="s">
        <v>21621</v>
      </c>
      <c r="I944">
        <v>367.05</v>
      </c>
      <c r="K944" t="s">
        <v>100</v>
      </c>
      <c r="L944" t="s">
        <v>21609</v>
      </c>
      <c r="M944">
        <v>36</v>
      </c>
      <c r="N944">
        <v>0</v>
      </c>
      <c r="O944">
        <f>IF(COUNTIF($A$2:A944,A944)&gt;1,"",--(COUNTIFS(Support_Tickets!$B:$B,A944,Support_Tickets!$P:$P,"&gt;="&amp;G944,Support_Tickets!$P:$P,"&lt;="&amp;G944+90,Support_Tickets!$K:$K,"No")&gt;0))</f>
        <v>0</v>
      </c>
    </row>
    <row r="945" spans="1:15">
      <c r="A945" t="s">
        <v>3021</v>
      </c>
      <c r="B945" t="s">
        <v>22574</v>
      </c>
      <c r="C945" t="s">
        <v>21587</v>
      </c>
      <c r="D945" t="s">
        <v>21592</v>
      </c>
      <c r="E945" t="s">
        <v>20768</v>
      </c>
      <c r="F945" t="s">
        <v>14512</v>
      </c>
      <c r="G945" t="s">
        <v>4646</v>
      </c>
      <c r="H945" t="s">
        <v>21621</v>
      </c>
      <c r="I945">
        <v>522.32000000000005</v>
      </c>
      <c r="J945">
        <v>76</v>
      </c>
      <c r="K945" t="s">
        <v>100</v>
      </c>
      <c r="L945" t="s">
        <v>21598</v>
      </c>
      <c r="M945">
        <v>36</v>
      </c>
      <c r="N945">
        <v>0</v>
      </c>
      <c r="O945">
        <f>IF(COUNTIF($A$2:A945,A945)&gt;1,"",--(COUNTIFS(Support_Tickets!$B:$B,A945,Support_Tickets!$P:$P,"&gt;="&amp;G945,Support_Tickets!$P:$P,"&lt;="&amp;G945+90,Support_Tickets!$K:$K,"No")&gt;0))</f>
        <v>0</v>
      </c>
    </row>
    <row r="946" spans="1:15">
      <c r="A946" t="s">
        <v>469</v>
      </c>
      <c r="B946" t="s">
        <v>22575</v>
      </c>
      <c r="C946" t="s">
        <v>21600</v>
      </c>
      <c r="D946" t="s">
        <v>21565</v>
      </c>
      <c r="E946" t="s">
        <v>20736</v>
      </c>
      <c r="F946" t="s">
        <v>14524</v>
      </c>
      <c r="G946" t="s">
        <v>2641</v>
      </c>
      <c r="H946" t="s">
        <v>21566</v>
      </c>
      <c r="I946">
        <v>3143.82</v>
      </c>
      <c r="J946">
        <v>32</v>
      </c>
      <c r="K946" t="s">
        <v>100</v>
      </c>
      <c r="L946" t="s">
        <v>21609</v>
      </c>
      <c r="M946">
        <v>36</v>
      </c>
      <c r="N946">
        <v>1</v>
      </c>
      <c r="O946">
        <f>IF(COUNTIF($A$2:A946,A946)&gt;1,"",--(COUNTIFS(Support_Tickets!$B:$B,A946,Support_Tickets!$P:$P,"&gt;="&amp;G946,Support_Tickets!$P:$P,"&lt;="&amp;G946+90,Support_Tickets!$K:$K,"No")&gt;0))</f>
        <v>0</v>
      </c>
    </row>
    <row r="947" spans="1:15">
      <c r="A947" t="s">
        <v>5384</v>
      </c>
      <c r="B947" t="s">
        <v>22576</v>
      </c>
      <c r="C947" t="s">
        <v>21602</v>
      </c>
      <c r="D947" t="s">
        <v>21565</v>
      </c>
      <c r="E947" t="s">
        <v>20740</v>
      </c>
      <c r="F947" t="s">
        <v>14524</v>
      </c>
      <c r="G947" t="s">
        <v>708</v>
      </c>
      <c r="H947" t="s">
        <v>21571</v>
      </c>
      <c r="I947">
        <v>12200.98</v>
      </c>
      <c r="J947">
        <v>28</v>
      </c>
      <c r="K947" t="s">
        <v>73</v>
      </c>
      <c r="L947" t="s">
        <v>21632</v>
      </c>
      <c r="M947">
        <v>36</v>
      </c>
      <c r="N947">
        <v>0</v>
      </c>
      <c r="O947">
        <f>IF(COUNTIF($A$2:A947,A947)&gt;1,"",--(COUNTIFS(Support_Tickets!$B:$B,A947,Support_Tickets!$P:$P,"&gt;="&amp;G947,Support_Tickets!$P:$P,"&lt;="&amp;G947+90,Support_Tickets!$K:$K,"No")&gt;0))</f>
        <v>0</v>
      </c>
    </row>
    <row r="948" spans="1:15">
      <c r="A948" t="s">
        <v>510</v>
      </c>
      <c r="B948" t="s">
        <v>22577</v>
      </c>
      <c r="C948" t="s">
        <v>21597</v>
      </c>
      <c r="D948" t="s">
        <v>21570</v>
      </c>
      <c r="E948" t="s">
        <v>20768</v>
      </c>
      <c r="F948" t="s">
        <v>14516</v>
      </c>
      <c r="G948" t="s">
        <v>2891</v>
      </c>
      <c r="H948" t="s">
        <v>21621</v>
      </c>
      <c r="I948">
        <v>367.81</v>
      </c>
      <c r="K948" t="s">
        <v>100</v>
      </c>
      <c r="L948" t="s">
        <v>21632</v>
      </c>
      <c r="M948">
        <v>12</v>
      </c>
      <c r="N948">
        <v>0</v>
      </c>
      <c r="O948">
        <f>IF(COUNTIF($A$2:A948,A948)&gt;1,"",--(COUNTIFS(Support_Tickets!$B:$B,A948,Support_Tickets!$P:$P,"&gt;="&amp;G948,Support_Tickets!$P:$P,"&lt;="&amp;G948+90,Support_Tickets!$K:$K,"No")&gt;0))</f>
        <v>0</v>
      </c>
    </row>
    <row r="949" spans="1:15">
      <c r="A949" t="s">
        <v>969</v>
      </c>
      <c r="B949" t="s">
        <v>22578</v>
      </c>
      <c r="C949" t="s">
        <v>21574</v>
      </c>
      <c r="D949" t="s">
        <v>21592</v>
      </c>
      <c r="E949" t="s">
        <v>20740</v>
      </c>
      <c r="F949" t="s">
        <v>14550</v>
      </c>
      <c r="G949" t="s">
        <v>1891</v>
      </c>
      <c r="H949" t="s">
        <v>21588</v>
      </c>
      <c r="I949">
        <v>15413.97</v>
      </c>
      <c r="J949">
        <v>91</v>
      </c>
      <c r="K949" t="s">
        <v>73</v>
      </c>
      <c r="L949" t="s">
        <v>21575</v>
      </c>
      <c r="M949">
        <v>24</v>
      </c>
      <c r="N949">
        <v>1</v>
      </c>
      <c r="O949">
        <f>IF(COUNTIF($A$2:A949,A949)&gt;1,"",--(COUNTIFS(Support_Tickets!$B:$B,A949,Support_Tickets!$P:$P,"&gt;="&amp;G949,Support_Tickets!$P:$P,"&lt;="&amp;G949+90,Support_Tickets!$K:$K,"No")&gt;0))</f>
        <v>0</v>
      </c>
    </row>
    <row r="950" spans="1:15">
      <c r="A950" t="s">
        <v>3737</v>
      </c>
      <c r="B950" t="s">
        <v>22579</v>
      </c>
      <c r="C950" t="s">
        <v>21607</v>
      </c>
      <c r="D950" t="s">
        <v>21565</v>
      </c>
      <c r="E950" t="s">
        <v>20768</v>
      </c>
      <c r="F950" t="s">
        <v>14516</v>
      </c>
      <c r="G950" t="s">
        <v>548</v>
      </c>
      <c r="H950" t="s">
        <v>21566</v>
      </c>
      <c r="I950">
        <v>402.26</v>
      </c>
      <c r="J950">
        <v>3</v>
      </c>
      <c r="K950" t="s">
        <v>100</v>
      </c>
      <c r="L950" t="s">
        <v>21595</v>
      </c>
      <c r="M950">
        <v>36</v>
      </c>
      <c r="N950">
        <v>1</v>
      </c>
      <c r="O950">
        <f>IF(COUNTIF($A$2:A950,A950)&gt;1,"",--(COUNTIFS(Support_Tickets!$B:$B,A950,Support_Tickets!$P:$P,"&gt;="&amp;G950,Support_Tickets!$P:$P,"&lt;="&amp;G950+90,Support_Tickets!$K:$K,"No")&gt;0))</f>
        <v>0</v>
      </c>
    </row>
    <row r="951" spans="1:15">
      <c r="A951" t="s">
        <v>2493</v>
      </c>
      <c r="B951" t="s">
        <v>22580</v>
      </c>
      <c r="C951" t="s">
        <v>21581</v>
      </c>
      <c r="D951" t="s">
        <v>21592</v>
      </c>
      <c r="E951" t="s">
        <v>20768</v>
      </c>
      <c r="F951" t="s">
        <v>14516</v>
      </c>
      <c r="G951" t="s">
        <v>22398</v>
      </c>
      <c r="H951" t="s">
        <v>21571</v>
      </c>
      <c r="I951">
        <v>723.66</v>
      </c>
      <c r="J951">
        <v>45</v>
      </c>
      <c r="K951" t="s">
        <v>100</v>
      </c>
      <c r="L951" t="s">
        <v>21567</v>
      </c>
      <c r="M951">
        <v>12</v>
      </c>
      <c r="N951">
        <v>0</v>
      </c>
      <c r="O951">
        <f>IF(COUNTIF($A$2:A951,A951)&gt;1,"",--(COUNTIFS(Support_Tickets!$B:$B,A951,Support_Tickets!$P:$P,"&gt;="&amp;G951,Support_Tickets!$P:$P,"&lt;="&amp;G951+90,Support_Tickets!$K:$K,"No")&gt;0))</f>
        <v>0</v>
      </c>
    </row>
    <row r="952" spans="1:15">
      <c r="A952" t="s">
        <v>1816</v>
      </c>
      <c r="B952" t="s">
        <v>22581</v>
      </c>
      <c r="C952" t="s">
        <v>21569</v>
      </c>
      <c r="D952" t="s">
        <v>21592</v>
      </c>
      <c r="E952" t="s">
        <v>20768</v>
      </c>
      <c r="F952" t="s">
        <v>14516</v>
      </c>
      <c r="G952" t="s">
        <v>1620</v>
      </c>
      <c r="H952" t="s">
        <v>21571</v>
      </c>
      <c r="I952">
        <v>655.55</v>
      </c>
      <c r="J952">
        <v>26</v>
      </c>
      <c r="K952" t="s">
        <v>100</v>
      </c>
      <c r="L952" t="s">
        <v>21572</v>
      </c>
      <c r="M952">
        <v>24</v>
      </c>
      <c r="N952">
        <v>0</v>
      </c>
      <c r="O952">
        <f>IF(COUNTIF($A$2:A952,A952)&gt;1,"",--(COUNTIFS(Support_Tickets!$B:$B,A952,Support_Tickets!$P:$P,"&gt;="&amp;G952,Support_Tickets!$P:$P,"&lt;="&amp;G952+90,Support_Tickets!$K:$K,"No")&gt;0))</f>
        <v>0</v>
      </c>
    </row>
    <row r="953" spans="1:15">
      <c r="A953" t="s">
        <v>2376</v>
      </c>
      <c r="B953" t="s">
        <v>22582</v>
      </c>
      <c r="C953" t="s">
        <v>21564</v>
      </c>
      <c r="D953" t="s">
        <v>21578</v>
      </c>
      <c r="E953" t="s">
        <v>20768</v>
      </c>
      <c r="F953" t="s">
        <v>14524</v>
      </c>
      <c r="G953" t="s">
        <v>554</v>
      </c>
      <c r="H953" t="s">
        <v>21571</v>
      </c>
      <c r="I953">
        <v>663.61</v>
      </c>
      <c r="K953" t="s">
        <v>100</v>
      </c>
      <c r="L953" t="s">
        <v>21632</v>
      </c>
      <c r="M953">
        <v>36</v>
      </c>
      <c r="N953">
        <v>0</v>
      </c>
      <c r="O953">
        <f>IF(COUNTIF($A$2:A953,A953)&gt;1,"",--(COUNTIFS(Support_Tickets!$B:$B,A953,Support_Tickets!$P:$P,"&gt;="&amp;G953,Support_Tickets!$P:$P,"&lt;="&amp;G953+90,Support_Tickets!$K:$K,"No")&gt;0))</f>
        <v>0</v>
      </c>
    </row>
    <row r="954" spans="1:15">
      <c r="A954" t="s">
        <v>1455</v>
      </c>
      <c r="B954" t="s">
        <v>22583</v>
      </c>
      <c r="C954" t="s">
        <v>21600</v>
      </c>
      <c r="D954" t="s">
        <v>21592</v>
      </c>
      <c r="E954" t="s">
        <v>20768</v>
      </c>
      <c r="F954" t="s">
        <v>14550</v>
      </c>
      <c r="G954" t="s">
        <v>1529</v>
      </c>
      <c r="H954" t="s">
        <v>21566</v>
      </c>
      <c r="I954">
        <v>241.5</v>
      </c>
      <c r="J954">
        <v>90</v>
      </c>
      <c r="K954" t="s">
        <v>100</v>
      </c>
      <c r="L954" t="s">
        <v>21575</v>
      </c>
      <c r="M954">
        <v>24</v>
      </c>
      <c r="N954">
        <v>1</v>
      </c>
      <c r="O954">
        <f>IF(COUNTIF($A$2:A954,A954)&gt;1,"",--(COUNTIFS(Support_Tickets!$B:$B,A954,Support_Tickets!$P:$P,"&gt;="&amp;G954,Support_Tickets!$P:$P,"&lt;="&amp;G954+90,Support_Tickets!$K:$K,"No")&gt;0))</f>
        <v>0</v>
      </c>
    </row>
    <row r="955" spans="1:15">
      <c r="A955" t="s">
        <v>1063</v>
      </c>
      <c r="B955" t="s">
        <v>22584</v>
      </c>
      <c r="C955" t="s">
        <v>21564</v>
      </c>
      <c r="D955" t="s">
        <v>21592</v>
      </c>
      <c r="E955" t="s">
        <v>20768</v>
      </c>
      <c r="F955" t="s">
        <v>14524</v>
      </c>
      <c r="G955" t="s">
        <v>4039</v>
      </c>
      <c r="H955" t="s">
        <v>21571</v>
      </c>
      <c r="I955">
        <v>454.28</v>
      </c>
      <c r="J955">
        <v>82</v>
      </c>
      <c r="K955" t="s">
        <v>100</v>
      </c>
      <c r="L955" t="s">
        <v>21572</v>
      </c>
      <c r="M955">
        <v>36</v>
      </c>
      <c r="N955">
        <v>0</v>
      </c>
      <c r="O955">
        <f>IF(COUNTIF($A$2:A955,A955)&gt;1,"",--(COUNTIFS(Support_Tickets!$B:$B,A955,Support_Tickets!$P:$P,"&gt;="&amp;G955,Support_Tickets!$P:$P,"&lt;="&amp;G955+90,Support_Tickets!$K:$K,"No")&gt;0))</f>
        <v>0</v>
      </c>
    </row>
    <row r="956" spans="1:15">
      <c r="A956" t="s">
        <v>6119</v>
      </c>
      <c r="B956" t="s">
        <v>22585</v>
      </c>
      <c r="C956" t="s">
        <v>21574</v>
      </c>
      <c r="D956" t="s">
        <v>21565</v>
      </c>
      <c r="E956" t="s">
        <v>20736</v>
      </c>
      <c r="F956" t="s">
        <v>14524</v>
      </c>
      <c r="G956" t="s">
        <v>5433</v>
      </c>
      <c r="H956" t="s">
        <v>21621</v>
      </c>
      <c r="I956">
        <v>2094.84</v>
      </c>
      <c r="J956">
        <v>33</v>
      </c>
      <c r="K956" t="s">
        <v>100</v>
      </c>
      <c r="L956" t="s">
        <v>21593</v>
      </c>
      <c r="M956">
        <v>24</v>
      </c>
      <c r="N956">
        <v>0</v>
      </c>
      <c r="O956">
        <f>IF(COUNTIF($A$2:A956,A956)&gt;1,"",--(COUNTIFS(Support_Tickets!$B:$B,A956,Support_Tickets!$P:$P,"&gt;="&amp;G956,Support_Tickets!$P:$P,"&lt;="&amp;G956+90,Support_Tickets!$K:$K,"No")&gt;0))</f>
        <v>0</v>
      </c>
    </row>
    <row r="957" spans="1:15">
      <c r="A957" t="s">
        <v>4114</v>
      </c>
      <c r="B957" t="s">
        <v>22586</v>
      </c>
      <c r="C957" t="s">
        <v>21600</v>
      </c>
      <c r="D957" t="s">
        <v>21565</v>
      </c>
      <c r="E957" t="s">
        <v>20768</v>
      </c>
      <c r="F957" t="s">
        <v>14507</v>
      </c>
      <c r="G957" t="s">
        <v>2195</v>
      </c>
      <c r="H957" t="s">
        <v>21571</v>
      </c>
      <c r="I957">
        <v>799.61</v>
      </c>
      <c r="J957">
        <v>56</v>
      </c>
      <c r="K957" t="s">
        <v>100</v>
      </c>
      <c r="L957" t="s">
        <v>21593</v>
      </c>
      <c r="M957">
        <v>12</v>
      </c>
      <c r="N957">
        <v>0</v>
      </c>
      <c r="O957">
        <f>IF(COUNTIF($A$2:A957,A957)&gt;1,"",--(COUNTIFS(Support_Tickets!$B:$B,A957,Support_Tickets!$P:$P,"&gt;="&amp;G957,Support_Tickets!$P:$P,"&lt;="&amp;G957+90,Support_Tickets!$K:$K,"No")&gt;0))</f>
        <v>0</v>
      </c>
    </row>
    <row r="958" spans="1:15">
      <c r="A958" t="s">
        <v>885</v>
      </c>
      <c r="B958" t="s">
        <v>22587</v>
      </c>
      <c r="C958" t="s">
        <v>21577</v>
      </c>
      <c r="D958" t="s">
        <v>21565</v>
      </c>
      <c r="E958" t="s">
        <v>20740</v>
      </c>
      <c r="F958" t="s">
        <v>14516</v>
      </c>
      <c r="G958" t="s">
        <v>1828</v>
      </c>
      <c r="H958" t="s">
        <v>21621</v>
      </c>
      <c r="I958">
        <v>7434.92</v>
      </c>
      <c r="J958">
        <v>28</v>
      </c>
      <c r="K958" t="s">
        <v>52</v>
      </c>
      <c r="L958" t="s">
        <v>21612</v>
      </c>
      <c r="M958">
        <v>12</v>
      </c>
      <c r="N958">
        <v>0</v>
      </c>
      <c r="O958">
        <f>IF(COUNTIF($A$2:A958,A958)&gt;1,"",--(COUNTIFS(Support_Tickets!$B:$B,A958,Support_Tickets!$P:$P,"&gt;="&amp;G958,Support_Tickets!$P:$P,"&lt;="&amp;G958+90,Support_Tickets!$K:$K,"No")&gt;0))</f>
        <v>0</v>
      </c>
    </row>
    <row r="959" spans="1:15">
      <c r="A959" t="s">
        <v>4975</v>
      </c>
      <c r="B959" t="s">
        <v>22588</v>
      </c>
      <c r="C959" t="s">
        <v>21569</v>
      </c>
      <c r="D959" t="s">
        <v>21570</v>
      </c>
      <c r="E959" t="s">
        <v>20736</v>
      </c>
      <c r="F959" t="s">
        <v>14516</v>
      </c>
      <c r="G959" t="s">
        <v>1219</v>
      </c>
      <c r="H959" t="s">
        <v>21588</v>
      </c>
      <c r="I959">
        <v>3994.79</v>
      </c>
      <c r="J959">
        <v>24</v>
      </c>
      <c r="K959" t="s">
        <v>100</v>
      </c>
      <c r="L959" t="s">
        <v>21572</v>
      </c>
      <c r="M959">
        <v>36</v>
      </c>
      <c r="N959">
        <v>1</v>
      </c>
      <c r="O959">
        <f>IF(COUNTIF($A$2:A959,A959)&gt;1,"",--(COUNTIFS(Support_Tickets!$B:$B,A959,Support_Tickets!$P:$P,"&gt;="&amp;G959,Support_Tickets!$P:$P,"&lt;="&amp;G959+90,Support_Tickets!$K:$K,"No")&gt;0))</f>
        <v>1</v>
      </c>
    </row>
    <row r="960" spans="1:15">
      <c r="A960" t="s">
        <v>8602</v>
      </c>
      <c r="B960" t="s">
        <v>22589</v>
      </c>
      <c r="C960" t="s">
        <v>21602</v>
      </c>
      <c r="D960" t="s">
        <v>21592</v>
      </c>
      <c r="E960" t="s">
        <v>20736</v>
      </c>
      <c r="F960" t="s">
        <v>14516</v>
      </c>
      <c r="G960" t="s">
        <v>1452</v>
      </c>
      <c r="H960" t="s">
        <v>21621</v>
      </c>
      <c r="I960">
        <v>1551.06</v>
      </c>
      <c r="J960">
        <v>69</v>
      </c>
      <c r="K960" t="s">
        <v>73</v>
      </c>
      <c r="L960" t="s">
        <v>21579</v>
      </c>
      <c r="M960">
        <v>36</v>
      </c>
      <c r="N960">
        <v>0</v>
      </c>
      <c r="O960">
        <f>IF(COUNTIF($A$2:A960,A960)&gt;1,"",--(COUNTIFS(Support_Tickets!$B:$B,A960,Support_Tickets!$P:$P,"&gt;="&amp;G960,Support_Tickets!$P:$P,"&lt;="&amp;G960+90,Support_Tickets!$K:$K,"No")&gt;0))</f>
        <v>0</v>
      </c>
    </row>
    <row r="961" spans="1:15">
      <c r="A961" t="s">
        <v>7164</v>
      </c>
      <c r="B961" t="s">
        <v>22590</v>
      </c>
      <c r="C961" t="s">
        <v>21607</v>
      </c>
      <c r="D961" t="s">
        <v>21570</v>
      </c>
      <c r="E961" t="s">
        <v>20768</v>
      </c>
      <c r="F961" t="s">
        <v>14512</v>
      </c>
      <c r="G961" t="s">
        <v>393</v>
      </c>
      <c r="H961" t="s">
        <v>21566</v>
      </c>
      <c r="I961">
        <v>455.22</v>
      </c>
      <c r="J961">
        <v>60</v>
      </c>
      <c r="K961" t="s">
        <v>100</v>
      </c>
      <c r="L961" t="s">
        <v>21603</v>
      </c>
      <c r="M961">
        <v>36</v>
      </c>
      <c r="N961">
        <v>1</v>
      </c>
      <c r="O961">
        <f>IF(COUNTIF($A$2:A961,A961)&gt;1,"",--(COUNTIFS(Support_Tickets!$B:$B,A961,Support_Tickets!$P:$P,"&gt;="&amp;G961,Support_Tickets!$P:$P,"&lt;="&amp;G961+90,Support_Tickets!$K:$K,"No")&gt;0))</f>
        <v>0</v>
      </c>
    </row>
    <row r="962" spans="1:15">
      <c r="A962" t="s">
        <v>6090</v>
      </c>
      <c r="B962" t="s">
        <v>22591</v>
      </c>
      <c r="C962" t="s">
        <v>21607</v>
      </c>
      <c r="D962" t="s">
        <v>21584</v>
      </c>
      <c r="E962" t="s">
        <v>20768</v>
      </c>
      <c r="F962" t="s">
        <v>14516</v>
      </c>
      <c r="G962" t="s">
        <v>397</v>
      </c>
      <c r="H962" t="s">
        <v>21571</v>
      </c>
      <c r="I962">
        <v>533.16</v>
      </c>
      <c r="J962">
        <v>63</v>
      </c>
      <c r="K962" t="s">
        <v>100</v>
      </c>
      <c r="L962" t="s">
        <v>21660</v>
      </c>
      <c r="M962">
        <v>12</v>
      </c>
      <c r="N962">
        <v>0</v>
      </c>
      <c r="O962">
        <f>IF(COUNTIF($A$2:A962,A962)&gt;1,"",--(COUNTIFS(Support_Tickets!$B:$B,A962,Support_Tickets!$P:$P,"&gt;="&amp;G962,Support_Tickets!$P:$P,"&lt;="&amp;G962+90,Support_Tickets!$K:$K,"No")&gt;0))</f>
        <v>0</v>
      </c>
    </row>
    <row r="963" spans="1:15">
      <c r="A963" t="s">
        <v>374</v>
      </c>
      <c r="B963" t="s">
        <v>22592</v>
      </c>
      <c r="C963" t="s">
        <v>21607</v>
      </c>
      <c r="D963" t="s">
        <v>21565</v>
      </c>
      <c r="E963" t="s">
        <v>20736</v>
      </c>
      <c r="F963" t="s">
        <v>14507</v>
      </c>
      <c r="G963" t="s">
        <v>2051</v>
      </c>
      <c r="H963" t="s">
        <v>21571</v>
      </c>
      <c r="I963">
        <v>2982.42</v>
      </c>
      <c r="K963" t="s">
        <v>100</v>
      </c>
      <c r="L963" t="s">
        <v>21652</v>
      </c>
      <c r="M963">
        <v>36</v>
      </c>
      <c r="N963">
        <v>0</v>
      </c>
      <c r="O963">
        <f>IF(COUNTIF($A$2:A963,A963)&gt;1,"",--(COUNTIFS(Support_Tickets!$B:$B,A963,Support_Tickets!$P:$P,"&gt;="&amp;G963,Support_Tickets!$P:$P,"&lt;="&amp;G963+90,Support_Tickets!$K:$K,"No")&gt;0))</f>
        <v>0</v>
      </c>
    </row>
    <row r="964" spans="1:15">
      <c r="A964" t="s">
        <v>5632</v>
      </c>
      <c r="B964" t="s">
        <v>22593</v>
      </c>
      <c r="C964" t="s">
        <v>21597</v>
      </c>
      <c r="D964" t="s">
        <v>21578</v>
      </c>
      <c r="E964" t="s">
        <v>20768</v>
      </c>
      <c r="F964" t="s">
        <v>14516</v>
      </c>
      <c r="G964" t="s">
        <v>2116</v>
      </c>
      <c r="H964" t="s">
        <v>21571</v>
      </c>
      <c r="I964">
        <v>377.37</v>
      </c>
      <c r="J964">
        <v>84</v>
      </c>
      <c r="K964" t="s">
        <v>100</v>
      </c>
      <c r="L964" t="s">
        <v>21579</v>
      </c>
      <c r="M964">
        <v>12</v>
      </c>
      <c r="N964">
        <v>0</v>
      </c>
      <c r="O964">
        <f>IF(COUNTIF($A$2:A964,A964)&gt;1,"",--(COUNTIFS(Support_Tickets!$B:$B,A964,Support_Tickets!$P:$P,"&gt;="&amp;G964,Support_Tickets!$P:$P,"&lt;="&amp;G964+90,Support_Tickets!$K:$K,"No")&gt;0))</f>
        <v>0</v>
      </c>
    </row>
    <row r="965" spans="1:15">
      <c r="A965" t="s">
        <v>9193</v>
      </c>
      <c r="B965" t="s">
        <v>22594</v>
      </c>
      <c r="C965" t="s">
        <v>21607</v>
      </c>
      <c r="D965" t="s">
        <v>21578</v>
      </c>
      <c r="E965" t="s">
        <v>20768</v>
      </c>
      <c r="F965" t="s">
        <v>14512</v>
      </c>
      <c r="G965" t="s">
        <v>2709</v>
      </c>
      <c r="H965" t="s">
        <v>21588</v>
      </c>
      <c r="I965">
        <v>320.12</v>
      </c>
      <c r="K965" t="s">
        <v>100</v>
      </c>
      <c r="L965" t="s">
        <v>21567</v>
      </c>
      <c r="M965">
        <v>36</v>
      </c>
      <c r="N965">
        <v>1</v>
      </c>
      <c r="O965">
        <f>IF(COUNTIF($A$2:A965,A965)&gt;1,"",--(COUNTIFS(Support_Tickets!$B:$B,A965,Support_Tickets!$P:$P,"&gt;="&amp;G965,Support_Tickets!$P:$P,"&lt;="&amp;G965+90,Support_Tickets!$K:$K,"No")&gt;0))</f>
        <v>0</v>
      </c>
    </row>
    <row r="966" spans="1:15">
      <c r="A966" t="s">
        <v>560</v>
      </c>
      <c r="B966" t="s">
        <v>22595</v>
      </c>
      <c r="C966" t="s">
        <v>21581</v>
      </c>
      <c r="D966" t="s">
        <v>21570</v>
      </c>
      <c r="E966" t="s">
        <v>20740</v>
      </c>
      <c r="F966" t="s">
        <v>14524</v>
      </c>
      <c r="G966" t="s">
        <v>1326</v>
      </c>
      <c r="H966" t="s">
        <v>21571</v>
      </c>
      <c r="I966">
        <v>6724.67</v>
      </c>
      <c r="J966">
        <v>76</v>
      </c>
      <c r="K966" t="s">
        <v>52</v>
      </c>
      <c r="L966" t="s">
        <v>21660</v>
      </c>
      <c r="M966">
        <v>12</v>
      </c>
      <c r="N966">
        <v>0</v>
      </c>
      <c r="O966">
        <f>IF(COUNTIF($A$2:A966,A966)&gt;1,"",--(COUNTIFS(Support_Tickets!$B:$B,A966,Support_Tickets!$P:$P,"&gt;="&amp;G966,Support_Tickets!$P:$P,"&lt;="&amp;G966+90,Support_Tickets!$K:$K,"No")&gt;0))</f>
        <v>1</v>
      </c>
    </row>
    <row r="967" spans="1:15">
      <c r="A967" t="s">
        <v>638</v>
      </c>
      <c r="B967" t="s">
        <v>22596</v>
      </c>
      <c r="C967" t="s">
        <v>21587</v>
      </c>
      <c r="D967" t="s">
        <v>21565</v>
      </c>
      <c r="E967" t="s">
        <v>20736</v>
      </c>
      <c r="F967" t="s">
        <v>14507</v>
      </c>
      <c r="G967" t="s">
        <v>10376</v>
      </c>
      <c r="H967" t="s">
        <v>21571</v>
      </c>
      <c r="I967">
        <v>3042.97</v>
      </c>
      <c r="J967">
        <v>87</v>
      </c>
      <c r="K967" t="s">
        <v>100</v>
      </c>
      <c r="L967" t="s">
        <v>21572</v>
      </c>
      <c r="M967">
        <v>36</v>
      </c>
      <c r="N967">
        <v>0</v>
      </c>
      <c r="O967">
        <f>IF(COUNTIF($A$2:A967,A967)&gt;1,"",--(COUNTIFS(Support_Tickets!$B:$B,A967,Support_Tickets!$P:$P,"&gt;="&amp;G967,Support_Tickets!$P:$P,"&lt;="&amp;G967+90,Support_Tickets!$K:$K,"No")&gt;0))</f>
        <v>0</v>
      </c>
    </row>
    <row r="968" spans="1:15">
      <c r="A968" t="s">
        <v>1478</v>
      </c>
      <c r="B968" t="s">
        <v>22597</v>
      </c>
      <c r="C968" t="s">
        <v>21602</v>
      </c>
      <c r="D968" t="s">
        <v>21584</v>
      </c>
      <c r="E968" t="s">
        <v>20740</v>
      </c>
      <c r="F968" t="s">
        <v>14524</v>
      </c>
      <c r="G968" t="s">
        <v>390</v>
      </c>
      <c r="H968" t="s">
        <v>21588</v>
      </c>
      <c r="I968">
        <v>16306.9</v>
      </c>
      <c r="K968" t="s">
        <v>73</v>
      </c>
      <c r="L968" t="s">
        <v>21572</v>
      </c>
      <c r="M968">
        <v>12</v>
      </c>
      <c r="N968">
        <v>1</v>
      </c>
      <c r="O968">
        <f>IF(COUNTIF($A$2:A968,A968)&gt;1,"",--(COUNTIFS(Support_Tickets!$B:$B,A968,Support_Tickets!$P:$P,"&gt;="&amp;G968,Support_Tickets!$P:$P,"&lt;="&amp;G968+90,Support_Tickets!$K:$K,"No")&gt;0))</f>
        <v>0</v>
      </c>
    </row>
    <row r="969" spans="1:15">
      <c r="A969" t="s">
        <v>4616</v>
      </c>
      <c r="B969" t="s">
        <v>22598</v>
      </c>
      <c r="C969" t="s">
        <v>21581</v>
      </c>
      <c r="D969" t="s">
        <v>21592</v>
      </c>
      <c r="E969" t="s">
        <v>20768</v>
      </c>
      <c r="F969" t="s">
        <v>14516</v>
      </c>
      <c r="G969" t="s">
        <v>22599</v>
      </c>
      <c r="H969" t="s">
        <v>21571</v>
      </c>
      <c r="I969">
        <v>715.51</v>
      </c>
      <c r="J969">
        <v>7</v>
      </c>
      <c r="K969" t="s">
        <v>100</v>
      </c>
      <c r="L969" t="s">
        <v>21567</v>
      </c>
      <c r="M969">
        <v>12</v>
      </c>
      <c r="N969">
        <v>0</v>
      </c>
      <c r="O969">
        <f>IF(COUNTIF($A$2:A969,A969)&gt;1,"",--(COUNTIFS(Support_Tickets!$B:$B,A969,Support_Tickets!$P:$P,"&gt;="&amp;G969,Support_Tickets!$P:$P,"&lt;="&amp;G969+90,Support_Tickets!$K:$K,"No")&gt;0))</f>
        <v>0</v>
      </c>
    </row>
    <row r="970" spans="1:15">
      <c r="A970" t="s">
        <v>1278</v>
      </c>
      <c r="B970" t="s">
        <v>22600</v>
      </c>
      <c r="C970" t="s">
        <v>21607</v>
      </c>
      <c r="D970" t="s">
        <v>21565</v>
      </c>
      <c r="E970" t="s">
        <v>20736</v>
      </c>
      <c r="F970" t="s">
        <v>14524</v>
      </c>
      <c r="G970" t="s">
        <v>869</v>
      </c>
      <c r="H970" t="s">
        <v>21571</v>
      </c>
      <c r="I970">
        <v>3696.46</v>
      </c>
      <c r="J970">
        <v>72</v>
      </c>
      <c r="K970" t="s">
        <v>73</v>
      </c>
      <c r="L970" t="s">
        <v>21660</v>
      </c>
      <c r="M970">
        <v>12</v>
      </c>
      <c r="N970">
        <v>0</v>
      </c>
      <c r="O970">
        <f>IF(COUNTIF($A$2:A970,A970)&gt;1,"",--(COUNTIFS(Support_Tickets!$B:$B,A970,Support_Tickets!$P:$P,"&gt;="&amp;G970,Support_Tickets!$P:$P,"&lt;="&amp;G970+90,Support_Tickets!$K:$K,"No")&gt;0))</f>
        <v>1</v>
      </c>
    </row>
    <row r="971" spans="1:15">
      <c r="A971" t="s">
        <v>445</v>
      </c>
      <c r="B971" t="s">
        <v>22601</v>
      </c>
      <c r="C971" t="s">
        <v>21587</v>
      </c>
      <c r="D971" t="s">
        <v>21584</v>
      </c>
      <c r="E971" t="s">
        <v>20768</v>
      </c>
      <c r="F971" t="s">
        <v>14550</v>
      </c>
      <c r="G971" t="s">
        <v>1024</v>
      </c>
      <c r="H971" t="s">
        <v>21571</v>
      </c>
      <c r="I971">
        <v>578.23</v>
      </c>
      <c r="J971">
        <v>19</v>
      </c>
      <c r="K971" t="s">
        <v>100</v>
      </c>
      <c r="L971" t="s">
        <v>21575</v>
      </c>
      <c r="M971">
        <v>36</v>
      </c>
      <c r="N971">
        <v>0</v>
      </c>
      <c r="O971">
        <f>IF(COUNTIF($A$2:A971,A971)&gt;1,"",--(COUNTIFS(Support_Tickets!$B:$B,A971,Support_Tickets!$P:$P,"&gt;="&amp;G971,Support_Tickets!$P:$P,"&lt;="&amp;G971+90,Support_Tickets!$K:$K,"No")&gt;0))</f>
        <v>0</v>
      </c>
    </row>
    <row r="972" spans="1:15">
      <c r="A972" t="s">
        <v>3279</v>
      </c>
      <c r="B972" t="s">
        <v>22602</v>
      </c>
      <c r="C972" t="s">
        <v>21564</v>
      </c>
      <c r="D972" t="s">
        <v>21570</v>
      </c>
      <c r="E972" t="s">
        <v>20736</v>
      </c>
      <c r="F972" t="s">
        <v>14512</v>
      </c>
      <c r="G972" t="s">
        <v>4754</v>
      </c>
      <c r="H972" t="s">
        <v>21571</v>
      </c>
      <c r="I972">
        <v>924.08</v>
      </c>
      <c r="K972" t="s">
        <v>73</v>
      </c>
      <c r="L972" t="s">
        <v>21590</v>
      </c>
      <c r="M972">
        <v>24</v>
      </c>
      <c r="N972">
        <v>0</v>
      </c>
      <c r="O972">
        <f>IF(COUNTIF($A$2:A972,A972)&gt;1,"",--(COUNTIFS(Support_Tickets!$B:$B,A972,Support_Tickets!$P:$P,"&gt;="&amp;G972,Support_Tickets!$P:$P,"&lt;="&amp;G972+90,Support_Tickets!$K:$K,"No")&gt;0))</f>
        <v>0</v>
      </c>
    </row>
    <row r="973" spans="1:15">
      <c r="A973" t="s">
        <v>1660</v>
      </c>
      <c r="B973" t="s">
        <v>22603</v>
      </c>
      <c r="C973" t="s">
        <v>21564</v>
      </c>
      <c r="D973" t="s">
        <v>21570</v>
      </c>
      <c r="E973" t="s">
        <v>20740</v>
      </c>
      <c r="F973" t="s">
        <v>14550</v>
      </c>
      <c r="G973" t="s">
        <v>1633</v>
      </c>
      <c r="H973" t="s">
        <v>21571</v>
      </c>
      <c r="I973">
        <v>12449.05</v>
      </c>
      <c r="J973">
        <v>78</v>
      </c>
      <c r="K973" t="s">
        <v>73</v>
      </c>
      <c r="L973" t="s">
        <v>21593</v>
      </c>
      <c r="M973">
        <v>24</v>
      </c>
      <c r="N973">
        <v>0</v>
      </c>
      <c r="O973">
        <f>IF(COUNTIF($A$2:A973,A973)&gt;1,"",--(COUNTIFS(Support_Tickets!$B:$B,A973,Support_Tickets!$P:$P,"&gt;="&amp;G973,Support_Tickets!$P:$P,"&lt;="&amp;G973+90,Support_Tickets!$K:$K,"No")&gt;0))</f>
        <v>0</v>
      </c>
    </row>
    <row r="974" spans="1:15">
      <c r="A974" t="s">
        <v>4240</v>
      </c>
      <c r="B974" t="s">
        <v>22604</v>
      </c>
      <c r="C974" t="s">
        <v>21581</v>
      </c>
      <c r="D974" t="s">
        <v>21570</v>
      </c>
      <c r="E974" t="s">
        <v>20768</v>
      </c>
      <c r="F974" t="s">
        <v>14524</v>
      </c>
      <c r="G974" t="s">
        <v>1275</v>
      </c>
      <c r="H974" t="s">
        <v>21571</v>
      </c>
      <c r="I974">
        <v>772.27</v>
      </c>
      <c r="K974" t="s">
        <v>100</v>
      </c>
      <c r="L974" t="s">
        <v>21627</v>
      </c>
      <c r="M974">
        <v>24</v>
      </c>
      <c r="N974">
        <v>0</v>
      </c>
      <c r="O974">
        <f>IF(COUNTIF($A$2:A974,A974)&gt;1,"",--(COUNTIFS(Support_Tickets!$B:$B,A974,Support_Tickets!$P:$P,"&gt;="&amp;G974,Support_Tickets!$P:$P,"&lt;="&amp;G974+90,Support_Tickets!$K:$K,"No")&gt;0))</f>
        <v>0</v>
      </c>
    </row>
    <row r="975" spans="1:15">
      <c r="A975" t="s">
        <v>2779</v>
      </c>
      <c r="B975" t="s">
        <v>22605</v>
      </c>
      <c r="C975" t="s">
        <v>21587</v>
      </c>
      <c r="D975" t="s">
        <v>21570</v>
      </c>
      <c r="E975" t="s">
        <v>20768</v>
      </c>
      <c r="F975" t="s">
        <v>14524</v>
      </c>
      <c r="G975" t="s">
        <v>2109</v>
      </c>
      <c r="H975" t="s">
        <v>21588</v>
      </c>
      <c r="I975">
        <v>324.39</v>
      </c>
      <c r="J975">
        <v>67</v>
      </c>
      <c r="K975" t="s">
        <v>100</v>
      </c>
      <c r="L975" t="s">
        <v>21593</v>
      </c>
      <c r="M975">
        <v>36</v>
      </c>
      <c r="N975">
        <v>1</v>
      </c>
      <c r="O975">
        <f>IF(COUNTIF($A$2:A975,A975)&gt;1,"",--(COUNTIFS(Support_Tickets!$B:$B,A975,Support_Tickets!$P:$P,"&gt;="&amp;G975,Support_Tickets!$P:$P,"&lt;="&amp;G975+90,Support_Tickets!$K:$K,"No")&gt;0))</f>
        <v>0</v>
      </c>
    </row>
    <row r="976" spans="1:15">
      <c r="A976" t="s">
        <v>9470</v>
      </c>
      <c r="B976" t="s">
        <v>22606</v>
      </c>
      <c r="C976" t="s">
        <v>21602</v>
      </c>
      <c r="D976" t="s">
        <v>21584</v>
      </c>
      <c r="E976" t="s">
        <v>20736</v>
      </c>
      <c r="F976" t="s">
        <v>14516</v>
      </c>
      <c r="G976" t="s">
        <v>839</v>
      </c>
      <c r="H976" t="s">
        <v>21621</v>
      </c>
      <c r="I976">
        <v>2164.2199999999998</v>
      </c>
      <c r="K976" t="s">
        <v>100</v>
      </c>
      <c r="L976" t="s">
        <v>21595</v>
      </c>
      <c r="M976">
        <v>24</v>
      </c>
      <c r="N976">
        <v>0</v>
      </c>
      <c r="O976">
        <f>IF(COUNTIF($A$2:A976,A976)&gt;1,"",--(COUNTIFS(Support_Tickets!$B:$B,A976,Support_Tickets!$P:$P,"&gt;="&amp;G976,Support_Tickets!$P:$P,"&lt;="&amp;G976+90,Support_Tickets!$K:$K,"No")&gt;0))</f>
        <v>1</v>
      </c>
    </row>
    <row r="977" spans="1:15">
      <c r="A977" t="s">
        <v>3172</v>
      </c>
      <c r="B977" t="s">
        <v>22607</v>
      </c>
      <c r="C977" t="s">
        <v>21607</v>
      </c>
      <c r="D977" t="s">
        <v>21578</v>
      </c>
      <c r="E977" t="s">
        <v>20736</v>
      </c>
      <c r="F977" t="s">
        <v>14550</v>
      </c>
      <c r="G977" t="s">
        <v>1064</v>
      </c>
      <c r="H977" t="s">
        <v>21621</v>
      </c>
      <c r="I977">
        <v>3266.37</v>
      </c>
      <c r="J977">
        <v>98</v>
      </c>
      <c r="K977" t="s">
        <v>73</v>
      </c>
      <c r="L977" t="s">
        <v>21582</v>
      </c>
      <c r="M977">
        <v>12</v>
      </c>
      <c r="N977">
        <v>0</v>
      </c>
      <c r="O977">
        <f>IF(COUNTIF($A$2:A977,A977)&gt;1,"",--(COUNTIFS(Support_Tickets!$B:$B,A977,Support_Tickets!$P:$P,"&gt;="&amp;G977,Support_Tickets!$P:$P,"&lt;="&amp;G977+90,Support_Tickets!$K:$K,"No")&gt;0))</f>
        <v>0</v>
      </c>
    </row>
    <row r="978" spans="1:15">
      <c r="A978" t="s">
        <v>1378</v>
      </c>
      <c r="B978" t="s">
        <v>22608</v>
      </c>
      <c r="C978" t="s">
        <v>21581</v>
      </c>
      <c r="D978" t="s">
        <v>21592</v>
      </c>
      <c r="E978" t="s">
        <v>20740</v>
      </c>
      <c r="F978" t="s">
        <v>14550</v>
      </c>
      <c r="G978" t="s">
        <v>876</v>
      </c>
      <c r="H978" t="s">
        <v>21571</v>
      </c>
      <c r="I978">
        <v>12973.05</v>
      </c>
      <c r="K978" t="s">
        <v>52</v>
      </c>
      <c r="L978" t="s">
        <v>21627</v>
      </c>
      <c r="M978">
        <v>24</v>
      </c>
      <c r="N978">
        <v>0</v>
      </c>
      <c r="O978">
        <f>IF(COUNTIF($A$2:A978,A978)&gt;1,"",--(COUNTIFS(Support_Tickets!$B:$B,A978,Support_Tickets!$P:$P,"&gt;="&amp;G978,Support_Tickets!$P:$P,"&lt;="&amp;G978+90,Support_Tickets!$K:$K,"No")&gt;0))</f>
        <v>0</v>
      </c>
    </row>
    <row r="979" spans="1:15">
      <c r="A979" t="s">
        <v>6769</v>
      </c>
      <c r="B979" t="s">
        <v>22609</v>
      </c>
      <c r="C979" t="s">
        <v>21602</v>
      </c>
      <c r="D979" t="s">
        <v>21570</v>
      </c>
      <c r="E979" t="s">
        <v>20768</v>
      </c>
      <c r="F979" t="s">
        <v>14524</v>
      </c>
      <c r="G979" t="s">
        <v>135</v>
      </c>
      <c r="H979" t="s">
        <v>21621</v>
      </c>
      <c r="I979">
        <v>616.98</v>
      </c>
      <c r="K979" t="s">
        <v>100</v>
      </c>
      <c r="L979" t="s">
        <v>21627</v>
      </c>
      <c r="M979">
        <v>12</v>
      </c>
      <c r="N979">
        <v>0</v>
      </c>
      <c r="O979">
        <f>IF(COUNTIF($A$2:A979,A979)&gt;1,"",--(COUNTIFS(Support_Tickets!$B:$B,A979,Support_Tickets!$P:$P,"&gt;="&amp;G979,Support_Tickets!$P:$P,"&lt;="&amp;G979+90,Support_Tickets!$K:$K,"No")&gt;0))</f>
        <v>0</v>
      </c>
    </row>
    <row r="980" spans="1:15">
      <c r="A980" t="s">
        <v>6219</v>
      </c>
      <c r="B980" t="s">
        <v>22610</v>
      </c>
      <c r="C980" t="s">
        <v>21564</v>
      </c>
      <c r="D980" t="s">
        <v>21584</v>
      </c>
      <c r="E980" t="s">
        <v>20736</v>
      </c>
      <c r="F980" t="s">
        <v>14507</v>
      </c>
      <c r="G980" t="s">
        <v>229</v>
      </c>
      <c r="H980" t="s">
        <v>21571</v>
      </c>
      <c r="I980">
        <v>2627.67</v>
      </c>
      <c r="K980" t="s">
        <v>100</v>
      </c>
      <c r="L980" t="s">
        <v>21605</v>
      </c>
      <c r="M980">
        <v>36</v>
      </c>
      <c r="N980">
        <v>0</v>
      </c>
      <c r="O980">
        <f>IF(COUNTIF($A$2:A980,A980)&gt;1,"",--(COUNTIFS(Support_Tickets!$B:$B,A980,Support_Tickets!$P:$P,"&gt;="&amp;G980,Support_Tickets!$P:$P,"&lt;="&amp;G980+90,Support_Tickets!$K:$K,"No")&gt;0))</f>
        <v>0</v>
      </c>
    </row>
    <row r="981" spans="1:15">
      <c r="A981" t="s">
        <v>6902</v>
      </c>
      <c r="B981" t="s">
        <v>22611</v>
      </c>
      <c r="C981" t="s">
        <v>21577</v>
      </c>
      <c r="D981" t="s">
        <v>21565</v>
      </c>
      <c r="E981" t="s">
        <v>20736</v>
      </c>
      <c r="F981" t="s">
        <v>14512</v>
      </c>
      <c r="G981" t="s">
        <v>2772</v>
      </c>
      <c r="H981" t="s">
        <v>21566</v>
      </c>
      <c r="I981">
        <v>3950.09</v>
      </c>
      <c r="J981">
        <v>49</v>
      </c>
      <c r="K981" t="s">
        <v>100</v>
      </c>
      <c r="L981" t="s">
        <v>21572</v>
      </c>
      <c r="M981">
        <v>12</v>
      </c>
      <c r="N981">
        <v>1</v>
      </c>
      <c r="O981">
        <f>IF(COUNTIF($A$2:A981,A981)&gt;1,"",--(COUNTIFS(Support_Tickets!$B:$B,A981,Support_Tickets!$P:$P,"&gt;="&amp;G981,Support_Tickets!$P:$P,"&lt;="&amp;G981+90,Support_Tickets!$K:$K,"No")&gt;0))</f>
        <v>0</v>
      </c>
    </row>
    <row r="982" spans="1:15">
      <c r="A982" t="s">
        <v>620</v>
      </c>
      <c r="B982" t="s">
        <v>22612</v>
      </c>
      <c r="C982" t="s">
        <v>21597</v>
      </c>
      <c r="D982" t="s">
        <v>21584</v>
      </c>
      <c r="E982" t="s">
        <v>20740</v>
      </c>
      <c r="F982" t="s">
        <v>14550</v>
      </c>
      <c r="G982" t="s">
        <v>1912</v>
      </c>
      <c r="H982" t="s">
        <v>21621</v>
      </c>
      <c r="I982">
        <v>13525.54</v>
      </c>
      <c r="J982">
        <v>90</v>
      </c>
      <c r="K982" t="s">
        <v>73</v>
      </c>
      <c r="L982" t="s">
        <v>21605</v>
      </c>
      <c r="M982">
        <v>36</v>
      </c>
      <c r="N982">
        <v>0</v>
      </c>
      <c r="O982">
        <f>IF(COUNTIF($A$2:A982,A982)&gt;1,"",--(COUNTIFS(Support_Tickets!$B:$B,A982,Support_Tickets!$P:$P,"&gt;="&amp;G982,Support_Tickets!$P:$P,"&lt;="&amp;G982+90,Support_Tickets!$K:$K,"No")&gt;0))</f>
        <v>0</v>
      </c>
    </row>
    <row r="983" spans="1:15">
      <c r="A983" t="s">
        <v>2441</v>
      </c>
      <c r="B983" t="s">
        <v>22613</v>
      </c>
      <c r="C983" t="s">
        <v>21577</v>
      </c>
      <c r="D983" t="s">
        <v>21578</v>
      </c>
      <c r="E983" t="s">
        <v>20768</v>
      </c>
      <c r="F983" t="s">
        <v>14524</v>
      </c>
      <c r="G983" t="s">
        <v>129</v>
      </c>
      <c r="H983" t="s">
        <v>21571</v>
      </c>
      <c r="I983">
        <v>689.84</v>
      </c>
      <c r="K983" t="s">
        <v>100</v>
      </c>
      <c r="L983" t="s">
        <v>21652</v>
      </c>
      <c r="M983">
        <v>36</v>
      </c>
      <c r="N983">
        <v>0</v>
      </c>
      <c r="O983">
        <f>IF(COUNTIF($A$2:A983,A983)&gt;1,"",--(COUNTIFS(Support_Tickets!$B:$B,A983,Support_Tickets!$P:$P,"&gt;="&amp;G983,Support_Tickets!$P:$P,"&lt;="&amp;G983+90,Support_Tickets!$K:$K,"No")&gt;0))</f>
        <v>1</v>
      </c>
    </row>
    <row r="984" spans="1:15">
      <c r="A984" t="s">
        <v>1481</v>
      </c>
      <c r="B984" t="s">
        <v>22265</v>
      </c>
      <c r="C984" t="s">
        <v>21600</v>
      </c>
      <c r="D984" t="s">
        <v>21565</v>
      </c>
      <c r="E984" t="s">
        <v>20740</v>
      </c>
      <c r="F984" t="s">
        <v>14516</v>
      </c>
      <c r="G984" t="s">
        <v>2062</v>
      </c>
      <c r="H984" t="s">
        <v>21571</v>
      </c>
      <c r="I984">
        <v>12926.36</v>
      </c>
      <c r="J984">
        <v>14</v>
      </c>
      <c r="K984" t="s">
        <v>73</v>
      </c>
      <c r="L984" t="s">
        <v>21585</v>
      </c>
      <c r="M984">
        <v>12</v>
      </c>
      <c r="N984">
        <v>0</v>
      </c>
      <c r="O984">
        <f>IF(COUNTIF($A$2:A984,A984)&gt;1,"",--(COUNTIFS(Support_Tickets!$B:$B,A984,Support_Tickets!$P:$P,"&gt;="&amp;G984,Support_Tickets!$P:$P,"&lt;="&amp;G984+90,Support_Tickets!$K:$K,"No")&gt;0))</f>
        <v>0</v>
      </c>
    </row>
    <row r="985" spans="1:15">
      <c r="A985" t="s">
        <v>411</v>
      </c>
      <c r="B985" t="s">
        <v>22614</v>
      </c>
      <c r="C985" t="s">
        <v>21564</v>
      </c>
      <c r="D985" t="s">
        <v>21592</v>
      </c>
      <c r="E985" t="s">
        <v>20736</v>
      </c>
      <c r="F985" t="s">
        <v>14516</v>
      </c>
      <c r="G985" t="s">
        <v>515</v>
      </c>
      <c r="H985" t="s">
        <v>21571</v>
      </c>
      <c r="I985">
        <v>2624.35</v>
      </c>
      <c r="J985">
        <v>13</v>
      </c>
      <c r="K985" t="s">
        <v>100</v>
      </c>
      <c r="L985" t="s">
        <v>21605</v>
      </c>
      <c r="M985">
        <v>12</v>
      </c>
      <c r="N985">
        <v>0</v>
      </c>
      <c r="O985">
        <f>IF(COUNTIF($A$2:A985,A985)&gt;1,"",--(COUNTIFS(Support_Tickets!$B:$B,A985,Support_Tickets!$P:$P,"&gt;="&amp;G985,Support_Tickets!$P:$P,"&lt;="&amp;G985+90,Support_Tickets!$K:$K,"No")&gt;0))</f>
        <v>0</v>
      </c>
    </row>
    <row r="986" spans="1:15">
      <c r="A986" t="s">
        <v>4931</v>
      </c>
      <c r="B986" t="s">
        <v>22615</v>
      </c>
      <c r="C986" t="s">
        <v>21587</v>
      </c>
      <c r="D986" t="s">
        <v>21584</v>
      </c>
      <c r="E986" t="s">
        <v>20768</v>
      </c>
      <c r="F986" t="s">
        <v>14512</v>
      </c>
      <c r="G986" t="s">
        <v>1321</v>
      </c>
      <c r="H986" t="s">
        <v>21571</v>
      </c>
      <c r="I986">
        <v>176.54</v>
      </c>
      <c r="K986" t="s">
        <v>100</v>
      </c>
      <c r="L986" t="s">
        <v>21660</v>
      </c>
      <c r="M986">
        <v>12</v>
      </c>
      <c r="N986">
        <v>0</v>
      </c>
      <c r="O986">
        <f>IF(COUNTIF($A$2:A986,A986)&gt;1,"",--(COUNTIFS(Support_Tickets!$B:$B,A986,Support_Tickets!$P:$P,"&gt;="&amp;G986,Support_Tickets!$P:$P,"&lt;="&amp;G986+90,Support_Tickets!$K:$K,"No")&gt;0))</f>
        <v>1</v>
      </c>
    </row>
    <row r="987" spans="1:15">
      <c r="A987" t="s">
        <v>2186</v>
      </c>
      <c r="B987" t="s">
        <v>22616</v>
      </c>
      <c r="C987" t="s">
        <v>21581</v>
      </c>
      <c r="D987" t="s">
        <v>21584</v>
      </c>
      <c r="E987" t="s">
        <v>20768</v>
      </c>
      <c r="F987" t="s">
        <v>14516</v>
      </c>
      <c r="G987" t="s">
        <v>3008</v>
      </c>
      <c r="H987" t="s">
        <v>21566</v>
      </c>
      <c r="I987">
        <v>409.42</v>
      </c>
      <c r="K987" t="s">
        <v>100</v>
      </c>
      <c r="L987" t="s">
        <v>21605</v>
      </c>
      <c r="M987">
        <v>36</v>
      </c>
      <c r="N987">
        <v>1</v>
      </c>
      <c r="O987">
        <f>IF(COUNTIF($A$2:A987,A987)&gt;1,"",--(COUNTIFS(Support_Tickets!$B:$B,A987,Support_Tickets!$P:$P,"&gt;="&amp;G987,Support_Tickets!$P:$P,"&lt;="&amp;G987+90,Support_Tickets!$K:$K,"No")&gt;0))</f>
        <v>0</v>
      </c>
    </row>
    <row r="988" spans="1:15">
      <c r="A988" t="s">
        <v>1992</v>
      </c>
      <c r="B988" t="s">
        <v>22617</v>
      </c>
      <c r="C988" t="s">
        <v>21597</v>
      </c>
      <c r="D988" t="s">
        <v>21565</v>
      </c>
      <c r="E988" t="s">
        <v>20768</v>
      </c>
      <c r="F988" t="s">
        <v>14512</v>
      </c>
      <c r="G988" t="s">
        <v>2019</v>
      </c>
      <c r="H988" t="s">
        <v>21571</v>
      </c>
      <c r="I988">
        <v>222.87</v>
      </c>
      <c r="J988">
        <v>59</v>
      </c>
      <c r="K988" t="s">
        <v>100</v>
      </c>
      <c r="L988" t="s">
        <v>21572</v>
      </c>
      <c r="M988">
        <v>24</v>
      </c>
      <c r="N988">
        <v>0</v>
      </c>
      <c r="O988">
        <f>IF(COUNTIF($A$2:A988,A988)&gt;1,"",--(COUNTIFS(Support_Tickets!$B:$B,A988,Support_Tickets!$P:$P,"&gt;="&amp;G988,Support_Tickets!$P:$P,"&lt;="&amp;G988+90,Support_Tickets!$K:$K,"No")&gt;0))</f>
        <v>1</v>
      </c>
    </row>
    <row r="989" spans="1:15">
      <c r="A989" t="s">
        <v>2405</v>
      </c>
      <c r="B989" t="s">
        <v>22618</v>
      </c>
      <c r="C989" t="s">
        <v>21577</v>
      </c>
      <c r="D989" t="s">
        <v>21570</v>
      </c>
      <c r="E989" t="s">
        <v>20736</v>
      </c>
      <c r="F989" t="s">
        <v>14524</v>
      </c>
      <c r="G989" t="s">
        <v>1068</v>
      </c>
      <c r="H989" t="s">
        <v>21571</v>
      </c>
      <c r="I989">
        <v>2905.64</v>
      </c>
      <c r="K989" t="s">
        <v>100</v>
      </c>
      <c r="L989" t="s">
        <v>21585</v>
      </c>
      <c r="M989">
        <v>12</v>
      </c>
      <c r="N989">
        <v>0</v>
      </c>
      <c r="O989">
        <f>IF(COUNTIF($A$2:A989,A989)&gt;1,"",--(COUNTIFS(Support_Tickets!$B:$B,A989,Support_Tickets!$P:$P,"&gt;="&amp;G989,Support_Tickets!$P:$P,"&lt;="&amp;G989+90,Support_Tickets!$K:$K,"No")&gt;0))</f>
        <v>1</v>
      </c>
    </row>
    <row r="990" spans="1:15">
      <c r="A990" t="s">
        <v>442</v>
      </c>
      <c r="B990" t="s">
        <v>22619</v>
      </c>
      <c r="C990" t="s">
        <v>21577</v>
      </c>
      <c r="D990" t="s">
        <v>21570</v>
      </c>
      <c r="E990" t="s">
        <v>20768</v>
      </c>
      <c r="F990" t="s">
        <v>14512</v>
      </c>
      <c r="G990" t="s">
        <v>1283</v>
      </c>
      <c r="H990" t="s">
        <v>21571</v>
      </c>
      <c r="I990">
        <v>177.96</v>
      </c>
      <c r="J990">
        <v>8</v>
      </c>
      <c r="K990" t="s">
        <v>100</v>
      </c>
      <c r="L990" t="s">
        <v>21660</v>
      </c>
      <c r="M990">
        <v>36</v>
      </c>
      <c r="N990">
        <v>0</v>
      </c>
      <c r="O990">
        <f>IF(COUNTIF($A$2:A990,A990)&gt;1,"",--(COUNTIFS(Support_Tickets!$B:$B,A990,Support_Tickets!$P:$P,"&gt;="&amp;G990,Support_Tickets!$P:$P,"&lt;="&amp;G990+90,Support_Tickets!$K:$K,"No")&gt;0))</f>
        <v>0</v>
      </c>
    </row>
    <row r="991" spans="1:15">
      <c r="A991" t="s">
        <v>3949</v>
      </c>
      <c r="B991" t="s">
        <v>22620</v>
      </c>
      <c r="C991" t="s">
        <v>21602</v>
      </c>
      <c r="D991" t="s">
        <v>21565</v>
      </c>
      <c r="E991" t="s">
        <v>20740</v>
      </c>
      <c r="F991" t="s">
        <v>14512</v>
      </c>
      <c r="G991" t="s">
        <v>22621</v>
      </c>
      <c r="H991" t="s">
        <v>21571</v>
      </c>
      <c r="I991">
        <v>9336.99</v>
      </c>
      <c r="K991" t="s">
        <v>73</v>
      </c>
      <c r="L991" t="s">
        <v>21632</v>
      </c>
      <c r="M991">
        <v>12</v>
      </c>
      <c r="N991">
        <v>0</v>
      </c>
      <c r="O991">
        <f>IF(COUNTIF($A$2:A991,A991)&gt;1,"",--(COUNTIFS(Support_Tickets!$B:$B,A991,Support_Tickets!$P:$P,"&gt;="&amp;G991,Support_Tickets!$P:$P,"&lt;="&amp;G991+90,Support_Tickets!$K:$K,"No")&gt;0))</f>
        <v>0</v>
      </c>
    </row>
    <row r="992" spans="1:15">
      <c r="A992" t="s">
        <v>11566</v>
      </c>
      <c r="B992" t="s">
        <v>22622</v>
      </c>
      <c r="C992" t="s">
        <v>21569</v>
      </c>
      <c r="D992" t="s">
        <v>21570</v>
      </c>
      <c r="E992" t="s">
        <v>20736</v>
      </c>
      <c r="F992" t="s">
        <v>14550</v>
      </c>
      <c r="G992" t="s">
        <v>1474</v>
      </c>
      <c r="H992" t="s">
        <v>21566</v>
      </c>
      <c r="I992">
        <v>2324.5700000000002</v>
      </c>
      <c r="J992">
        <v>73</v>
      </c>
      <c r="K992" t="s">
        <v>100</v>
      </c>
      <c r="L992" t="s">
        <v>21572</v>
      </c>
      <c r="M992">
        <v>24</v>
      </c>
      <c r="N992">
        <v>1</v>
      </c>
      <c r="O992">
        <f>IF(COUNTIF($A$2:A992,A992)&gt;1,"",--(COUNTIFS(Support_Tickets!$B:$B,A992,Support_Tickets!$P:$P,"&gt;="&amp;G992,Support_Tickets!$P:$P,"&lt;="&amp;G992+90,Support_Tickets!$K:$K,"No")&gt;0))</f>
        <v>0</v>
      </c>
    </row>
    <row r="993" spans="1:15">
      <c r="A993" t="s">
        <v>1937</v>
      </c>
      <c r="B993" t="s">
        <v>22623</v>
      </c>
      <c r="C993" t="s">
        <v>21574</v>
      </c>
      <c r="D993" t="s">
        <v>21578</v>
      </c>
      <c r="E993" t="s">
        <v>20740</v>
      </c>
      <c r="F993" t="s">
        <v>14550</v>
      </c>
      <c r="G993" t="s">
        <v>316</v>
      </c>
      <c r="H993" t="s">
        <v>21621</v>
      </c>
      <c r="I993">
        <v>10369.780000000001</v>
      </c>
      <c r="J993">
        <v>19</v>
      </c>
      <c r="K993" t="s">
        <v>73</v>
      </c>
      <c r="L993" t="s">
        <v>21603</v>
      </c>
      <c r="M993">
        <v>12</v>
      </c>
      <c r="N993">
        <v>0</v>
      </c>
      <c r="O993">
        <f>IF(COUNTIF($A$2:A993,A993)&gt;1,"",--(COUNTIFS(Support_Tickets!$B:$B,A993,Support_Tickets!$P:$P,"&gt;="&amp;G993,Support_Tickets!$P:$P,"&lt;="&amp;G993+90,Support_Tickets!$K:$K,"No")&gt;0))</f>
        <v>0</v>
      </c>
    </row>
    <row r="994" spans="1:15">
      <c r="A994" t="s">
        <v>948</v>
      </c>
      <c r="B994" t="s">
        <v>21658</v>
      </c>
      <c r="C994" t="s">
        <v>21564</v>
      </c>
      <c r="D994" t="s">
        <v>21578</v>
      </c>
      <c r="E994" t="s">
        <v>20736</v>
      </c>
      <c r="F994" t="s">
        <v>14507</v>
      </c>
      <c r="G994" t="s">
        <v>504</v>
      </c>
      <c r="H994" t="s">
        <v>21566</v>
      </c>
      <c r="I994">
        <v>2181.56</v>
      </c>
      <c r="J994">
        <v>38</v>
      </c>
      <c r="K994" t="s">
        <v>100</v>
      </c>
      <c r="L994" t="s">
        <v>21609</v>
      </c>
      <c r="M994">
        <v>36</v>
      </c>
      <c r="N994">
        <v>1</v>
      </c>
      <c r="O994">
        <f>IF(COUNTIF($A$2:A994,A994)&gt;1,"",--(COUNTIFS(Support_Tickets!$B:$B,A994,Support_Tickets!$P:$P,"&gt;="&amp;G994,Support_Tickets!$P:$P,"&lt;="&amp;G994+90,Support_Tickets!$K:$K,"No")&gt;0))</f>
        <v>0</v>
      </c>
    </row>
    <row r="995" spans="1:15">
      <c r="A995" t="s">
        <v>2734</v>
      </c>
      <c r="B995" t="s">
        <v>22624</v>
      </c>
      <c r="C995" t="s">
        <v>21574</v>
      </c>
      <c r="D995" t="s">
        <v>21578</v>
      </c>
      <c r="E995" t="s">
        <v>20736</v>
      </c>
      <c r="F995" t="s">
        <v>14512</v>
      </c>
      <c r="G995" t="s">
        <v>1607</v>
      </c>
      <c r="H995" t="s">
        <v>21571</v>
      </c>
      <c r="I995">
        <v>2098.54</v>
      </c>
      <c r="J995">
        <v>53</v>
      </c>
      <c r="K995" t="s">
        <v>100</v>
      </c>
      <c r="L995" t="s">
        <v>21575</v>
      </c>
      <c r="M995">
        <v>24</v>
      </c>
      <c r="N995">
        <v>0</v>
      </c>
      <c r="O995">
        <f>IF(COUNTIF($A$2:A995,A995)&gt;1,"",--(COUNTIFS(Support_Tickets!$B:$B,A995,Support_Tickets!$P:$P,"&gt;="&amp;G995,Support_Tickets!$P:$P,"&lt;="&amp;G995+90,Support_Tickets!$K:$K,"No")&gt;0))</f>
        <v>0</v>
      </c>
    </row>
    <row r="996" spans="1:15">
      <c r="A996" t="s">
        <v>2445</v>
      </c>
      <c r="B996" t="s">
        <v>22625</v>
      </c>
      <c r="C996" t="s">
        <v>21602</v>
      </c>
      <c r="D996" t="s">
        <v>21592</v>
      </c>
      <c r="E996" t="s">
        <v>20768</v>
      </c>
      <c r="F996" t="s">
        <v>14516</v>
      </c>
      <c r="G996" t="s">
        <v>798</v>
      </c>
      <c r="H996" t="s">
        <v>21571</v>
      </c>
      <c r="I996">
        <v>251.87</v>
      </c>
      <c r="J996">
        <v>24</v>
      </c>
      <c r="K996" t="s">
        <v>100</v>
      </c>
      <c r="L996" t="s">
        <v>21575</v>
      </c>
      <c r="M996">
        <v>36</v>
      </c>
      <c r="N996">
        <v>0</v>
      </c>
      <c r="O996">
        <f>IF(COUNTIF($A$2:A996,A996)&gt;1,"",--(COUNTIFS(Support_Tickets!$B:$B,A996,Support_Tickets!$P:$P,"&gt;="&amp;G996,Support_Tickets!$P:$P,"&lt;="&amp;G996+90,Support_Tickets!$K:$K,"No")&gt;0))</f>
        <v>1</v>
      </c>
    </row>
    <row r="997" spans="1:15">
      <c r="A997" t="s">
        <v>3064</v>
      </c>
      <c r="B997" t="s">
        <v>22626</v>
      </c>
      <c r="C997" t="s">
        <v>21600</v>
      </c>
      <c r="D997" t="s">
        <v>21592</v>
      </c>
      <c r="E997" t="s">
        <v>20740</v>
      </c>
      <c r="F997" t="s">
        <v>14507</v>
      </c>
      <c r="G997" t="s">
        <v>734</v>
      </c>
      <c r="H997" t="s">
        <v>21571</v>
      </c>
      <c r="I997">
        <v>11599.6</v>
      </c>
      <c r="J997">
        <v>57</v>
      </c>
      <c r="K997" t="s">
        <v>73</v>
      </c>
      <c r="L997" t="s">
        <v>21627</v>
      </c>
      <c r="M997">
        <v>12</v>
      </c>
      <c r="N997">
        <v>0</v>
      </c>
      <c r="O997">
        <f>IF(COUNTIF($A$2:A997,A997)&gt;1,"",--(COUNTIFS(Support_Tickets!$B:$B,A997,Support_Tickets!$P:$P,"&gt;="&amp;G997,Support_Tickets!$P:$P,"&lt;="&amp;G997+90,Support_Tickets!$K:$K,"No")&gt;0))</f>
        <v>1</v>
      </c>
    </row>
    <row r="998" spans="1:15">
      <c r="A998" t="s">
        <v>1840</v>
      </c>
      <c r="B998" t="s">
        <v>22627</v>
      </c>
      <c r="C998" t="s">
        <v>21607</v>
      </c>
      <c r="D998" t="s">
        <v>21584</v>
      </c>
      <c r="E998" t="s">
        <v>20736</v>
      </c>
      <c r="F998" t="s">
        <v>14516</v>
      </c>
      <c r="G998" t="s">
        <v>1027</v>
      </c>
      <c r="H998" t="s">
        <v>21571</v>
      </c>
      <c r="I998">
        <v>2217.54</v>
      </c>
      <c r="J998">
        <v>88</v>
      </c>
      <c r="K998" t="s">
        <v>73</v>
      </c>
      <c r="L998" t="s">
        <v>21652</v>
      </c>
      <c r="M998">
        <v>36</v>
      </c>
      <c r="N998">
        <v>0</v>
      </c>
      <c r="O998">
        <f>IF(COUNTIF($A$2:A998,A998)&gt;1,"",--(COUNTIFS(Support_Tickets!$B:$B,A998,Support_Tickets!$P:$P,"&gt;="&amp;G998,Support_Tickets!$P:$P,"&lt;="&amp;G998+90,Support_Tickets!$K:$K,"No")&gt;0))</f>
        <v>0</v>
      </c>
    </row>
    <row r="999" spans="1:15">
      <c r="A999" t="s">
        <v>2866</v>
      </c>
      <c r="B999" t="s">
        <v>22628</v>
      </c>
      <c r="C999" t="s">
        <v>21564</v>
      </c>
      <c r="D999" t="s">
        <v>21578</v>
      </c>
      <c r="E999" t="s">
        <v>20736</v>
      </c>
      <c r="F999" t="s">
        <v>14550</v>
      </c>
      <c r="G999" t="s">
        <v>2670</v>
      </c>
      <c r="H999" t="s">
        <v>21571</v>
      </c>
      <c r="I999">
        <v>1812.77</v>
      </c>
      <c r="J999">
        <v>31</v>
      </c>
      <c r="K999" t="s">
        <v>73</v>
      </c>
      <c r="L999" t="s">
        <v>21598</v>
      </c>
      <c r="M999">
        <v>24</v>
      </c>
      <c r="N999">
        <v>0</v>
      </c>
      <c r="O999">
        <f>IF(COUNTIF($A$2:A999,A999)&gt;1,"",--(COUNTIFS(Support_Tickets!$B:$B,A999,Support_Tickets!$P:$P,"&gt;="&amp;G999,Support_Tickets!$P:$P,"&lt;="&amp;G999+90,Support_Tickets!$K:$K,"No")&gt;0))</f>
        <v>0</v>
      </c>
    </row>
    <row r="1000" spans="1:15">
      <c r="A1000" t="s">
        <v>2253</v>
      </c>
      <c r="B1000" t="s">
        <v>22629</v>
      </c>
      <c r="C1000" t="s">
        <v>21597</v>
      </c>
      <c r="D1000" t="s">
        <v>21570</v>
      </c>
      <c r="E1000" t="s">
        <v>20768</v>
      </c>
      <c r="F1000" t="s">
        <v>14524</v>
      </c>
      <c r="G1000" t="s">
        <v>22630</v>
      </c>
      <c r="H1000" t="s">
        <v>21571</v>
      </c>
      <c r="I1000">
        <v>115.03</v>
      </c>
      <c r="J1000">
        <v>6</v>
      </c>
      <c r="K1000" t="s">
        <v>100</v>
      </c>
      <c r="L1000" t="s">
        <v>21579</v>
      </c>
      <c r="M1000">
        <v>24</v>
      </c>
      <c r="N1000">
        <v>0</v>
      </c>
      <c r="O1000">
        <f>IF(COUNTIF($A$2:A1000,A1000)&gt;1,"",--(COUNTIFS(Support_Tickets!$B:$B,A1000,Support_Tickets!$P:$P,"&gt;="&amp;G1000,Support_Tickets!$P:$P,"&lt;="&amp;G1000+90,Support_Tickets!$K:$K,"No")&gt;0))</f>
        <v>0</v>
      </c>
    </row>
    <row r="1001" spans="1:15">
      <c r="A1001" t="s">
        <v>1286</v>
      </c>
      <c r="B1001" t="s">
        <v>22631</v>
      </c>
      <c r="C1001" t="s">
        <v>21564</v>
      </c>
      <c r="D1001" t="s">
        <v>21584</v>
      </c>
      <c r="E1001" t="s">
        <v>20768</v>
      </c>
      <c r="F1001" t="s">
        <v>14507</v>
      </c>
      <c r="G1001" t="s">
        <v>7816</v>
      </c>
      <c r="H1001" t="s">
        <v>21588</v>
      </c>
      <c r="I1001">
        <v>320.85000000000002</v>
      </c>
      <c r="K1001" t="s">
        <v>100</v>
      </c>
      <c r="L1001" t="s">
        <v>21590</v>
      </c>
      <c r="M1001">
        <v>24</v>
      </c>
      <c r="N1001">
        <v>1</v>
      </c>
      <c r="O1001">
        <f>IF(COUNTIF($A$2:A1001,A1001)&gt;1,"",--(COUNTIFS(Support_Tickets!$B:$B,A1001,Support_Tickets!$P:$P,"&gt;="&amp;G1001,Support_Tickets!$P:$P,"&lt;="&amp;G1001+90,Support_Tickets!$K:$K,"No")&gt;0))</f>
        <v>0</v>
      </c>
    </row>
    <row r="1002" spans="1:15">
      <c r="A1002" t="s">
        <v>6160</v>
      </c>
      <c r="B1002" t="s">
        <v>22632</v>
      </c>
      <c r="C1002" t="s">
        <v>21607</v>
      </c>
      <c r="D1002" t="s">
        <v>21584</v>
      </c>
      <c r="E1002" t="s">
        <v>20740</v>
      </c>
      <c r="F1002" t="s">
        <v>14512</v>
      </c>
      <c r="G1002" t="s">
        <v>4572</v>
      </c>
      <c r="H1002" t="s">
        <v>21571</v>
      </c>
      <c r="I1002">
        <v>12656.04</v>
      </c>
      <c r="J1002">
        <v>20</v>
      </c>
      <c r="K1002" t="s">
        <v>73</v>
      </c>
      <c r="L1002" t="s">
        <v>21652</v>
      </c>
      <c r="M1002">
        <v>36</v>
      </c>
      <c r="N1002">
        <v>0</v>
      </c>
      <c r="O1002">
        <f>IF(COUNTIF($A$2:A1002,A1002)&gt;1,"",--(COUNTIFS(Support_Tickets!$B:$B,A1002,Support_Tickets!$P:$P,"&gt;="&amp;G1002,Support_Tickets!$P:$P,"&lt;="&amp;G1002+90,Support_Tickets!$K:$K,"No")&gt;0))</f>
        <v>1</v>
      </c>
    </row>
    <row r="1003" spans="1:15">
      <c r="A1003" t="s">
        <v>2288</v>
      </c>
      <c r="B1003" t="s">
        <v>22633</v>
      </c>
      <c r="C1003" t="s">
        <v>21574</v>
      </c>
      <c r="D1003" t="s">
        <v>21565</v>
      </c>
      <c r="E1003" t="s">
        <v>20768</v>
      </c>
      <c r="F1003" t="s">
        <v>14512</v>
      </c>
      <c r="G1003" t="s">
        <v>1058</v>
      </c>
      <c r="H1003" t="s">
        <v>21566</v>
      </c>
      <c r="I1003">
        <v>194.92</v>
      </c>
      <c r="J1003">
        <v>48</v>
      </c>
      <c r="K1003" t="s">
        <v>100</v>
      </c>
      <c r="L1003" t="s">
        <v>21660</v>
      </c>
      <c r="M1003">
        <v>12</v>
      </c>
      <c r="N1003">
        <v>1</v>
      </c>
      <c r="O1003">
        <f>IF(COUNTIF($A$2:A1003,A1003)&gt;1,"",--(COUNTIFS(Support_Tickets!$B:$B,A1003,Support_Tickets!$P:$P,"&gt;="&amp;G1003,Support_Tickets!$P:$P,"&lt;="&amp;G1003+90,Support_Tickets!$K:$K,"No")&gt;0))</f>
        <v>1</v>
      </c>
    </row>
    <row r="1004" spans="1:15">
      <c r="A1004" t="s">
        <v>1848</v>
      </c>
      <c r="B1004" t="s">
        <v>22634</v>
      </c>
      <c r="C1004" t="s">
        <v>21602</v>
      </c>
      <c r="D1004" t="s">
        <v>21578</v>
      </c>
      <c r="E1004" t="s">
        <v>20736</v>
      </c>
      <c r="F1004" t="s">
        <v>14550</v>
      </c>
      <c r="G1004" t="s">
        <v>2170</v>
      </c>
      <c r="H1004" t="s">
        <v>21621</v>
      </c>
      <c r="I1004">
        <v>3904.95</v>
      </c>
      <c r="K1004" t="s">
        <v>100</v>
      </c>
      <c r="L1004" t="s">
        <v>21585</v>
      </c>
      <c r="M1004">
        <v>24</v>
      </c>
      <c r="N1004">
        <v>0</v>
      </c>
      <c r="O1004">
        <f>IF(COUNTIF($A$2:A1004,A1004)&gt;1,"",--(COUNTIFS(Support_Tickets!$B:$B,A1004,Support_Tickets!$P:$P,"&gt;="&amp;G1004,Support_Tickets!$P:$P,"&lt;="&amp;G1004+90,Support_Tickets!$K:$K,"No")&gt;0))</f>
        <v>1</v>
      </c>
    </row>
    <row r="1005" spans="1:15">
      <c r="A1005" t="s">
        <v>2626</v>
      </c>
      <c r="B1005" t="s">
        <v>22635</v>
      </c>
      <c r="C1005" t="s">
        <v>21564</v>
      </c>
      <c r="D1005" t="s">
        <v>21570</v>
      </c>
      <c r="E1005" t="s">
        <v>20768</v>
      </c>
      <c r="F1005" t="s">
        <v>14507</v>
      </c>
      <c r="G1005" t="s">
        <v>1514</v>
      </c>
      <c r="H1005" t="s">
        <v>21571</v>
      </c>
      <c r="I1005">
        <v>795.03</v>
      </c>
      <c r="J1005">
        <v>85</v>
      </c>
      <c r="K1005" t="s">
        <v>100</v>
      </c>
      <c r="L1005" t="s">
        <v>21590</v>
      </c>
      <c r="M1005">
        <v>36</v>
      </c>
      <c r="N1005">
        <v>0</v>
      </c>
      <c r="O1005">
        <f>IF(COUNTIF($A$2:A1005,A1005)&gt;1,"",--(COUNTIFS(Support_Tickets!$B:$B,A1005,Support_Tickets!$P:$P,"&gt;="&amp;G1005,Support_Tickets!$P:$P,"&lt;="&amp;G1005+90,Support_Tickets!$K:$K,"No")&gt;0))</f>
        <v>1</v>
      </c>
    </row>
    <row r="1006" spans="1:15">
      <c r="A1006" t="s">
        <v>5257</v>
      </c>
      <c r="B1006" t="s">
        <v>22636</v>
      </c>
      <c r="C1006" t="s">
        <v>21581</v>
      </c>
      <c r="D1006" t="s">
        <v>21592</v>
      </c>
      <c r="E1006" t="s">
        <v>20736</v>
      </c>
      <c r="F1006" t="s">
        <v>14550</v>
      </c>
      <c r="G1006" t="s">
        <v>6607</v>
      </c>
      <c r="H1006" t="s">
        <v>21588</v>
      </c>
      <c r="I1006">
        <v>2689.03</v>
      </c>
      <c r="J1006">
        <v>21</v>
      </c>
      <c r="K1006" t="s">
        <v>100</v>
      </c>
      <c r="L1006" t="s">
        <v>21605</v>
      </c>
      <c r="M1006">
        <v>36</v>
      </c>
      <c r="N1006">
        <v>1</v>
      </c>
      <c r="O1006">
        <f>IF(COUNTIF($A$2:A1006,A1006)&gt;1,"",--(COUNTIFS(Support_Tickets!$B:$B,A1006,Support_Tickets!$P:$P,"&gt;="&amp;G1006,Support_Tickets!$P:$P,"&lt;="&amp;G1006+90,Support_Tickets!$K:$K,"No")&gt;0))</f>
        <v>1</v>
      </c>
    </row>
    <row r="1007" spans="1:15">
      <c r="A1007" t="s">
        <v>891</v>
      </c>
      <c r="B1007" t="s">
        <v>22637</v>
      </c>
      <c r="C1007" t="s">
        <v>21607</v>
      </c>
      <c r="D1007" t="s">
        <v>21565</v>
      </c>
      <c r="E1007" t="s">
        <v>20736</v>
      </c>
      <c r="F1007" t="s">
        <v>14516</v>
      </c>
      <c r="G1007" t="s">
        <v>68</v>
      </c>
      <c r="H1007" t="s">
        <v>21571</v>
      </c>
      <c r="I1007">
        <v>1564.17</v>
      </c>
      <c r="J1007">
        <v>39</v>
      </c>
      <c r="K1007" t="s">
        <v>100</v>
      </c>
      <c r="L1007" t="s">
        <v>21579</v>
      </c>
      <c r="M1007">
        <v>12</v>
      </c>
      <c r="N1007">
        <v>0</v>
      </c>
      <c r="O1007">
        <f>IF(COUNTIF($A$2:A1007,A1007)&gt;1,"",--(COUNTIFS(Support_Tickets!$B:$B,A1007,Support_Tickets!$P:$P,"&gt;="&amp;G1007,Support_Tickets!$P:$P,"&lt;="&amp;G1007+90,Support_Tickets!$K:$K,"No")&gt;0))</f>
        <v>0</v>
      </c>
    </row>
    <row r="1008" spans="1:15">
      <c r="A1008" t="s">
        <v>1549</v>
      </c>
      <c r="B1008" t="s">
        <v>22638</v>
      </c>
      <c r="C1008" t="s">
        <v>21587</v>
      </c>
      <c r="D1008" t="s">
        <v>21565</v>
      </c>
      <c r="E1008" t="s">
        <v>20740</v>
      </c>
      <c r="F1008" t="s">
        <v>14507</v>
      </c>
      <c r="G1008" t="s">
        <v>22639</v>
      </c>
      <c r="H1008" t="s">
        <v>21621</v>
      </c>
      <c r="I1008">
        <v>16971.63</v>
      </c>
      <c r="J1008">
        <v>1</v>
      </c>
      <c r="K1008" t="s">
        <v>52</v>
      </c>
      <c r="L1008" t="s">
        <v>21590</v>
      </c>
      <c r="M1008">
        <v>24</v>
      </c>
      <c r="N1008">
        <v>0</v>
      </c>
      <c r="O1008">
        <f>IF(COUNTIF($A$2:A1008,A1008)&gt;1,"",--(COUNTIFS(Support_Tickets!$B:$B,A1008,Support_Tickets!$P:$P,"&gt;="&amp;G1008,Support_Tickets!$P:$P,"&lt;="&amp;G1008+90,Support_Tickets!$K:$K,"No")&gt;0))</f>
        <v>0</v>
      </c>
    </row>
    <row r="1009" spans="1:15">
      <c r="A1009" t="s">
        <v>5963</v>
      </c>
      <c r="B1009" t="s">
        <v>22640</v>
      </c>
      <c r="C1009" t="s">
        <v>21587</v>
      </c>
      <c r="D1009" t="s">
        <v>21578</v>
      </c>
      <c r="E1009" t="s">
        <v>20740</v>
      </c>
      <c r="F1009" t="s">
        <v>14516</v>
      </c>
      <c r="G1009" t="s">
        <v>4956</v>
      </c>
      <c r="H1009" t="s">
        <v>21571</v>
      </c>
      <c r="I1009">
        <v>9251.99</v>
      </c>
      <c r="J1009">
        <v>46</v>
      </c>
      <c r="K1009" t="s">
        <v>73</v>
      </c>
      <c r="L1009" t="s">
        <v>21609</v>
      </c>
      <c r="M1009">
        <v>36</v>
      </c>
      <c r="N1009">
        <v>0</v>
      </c>
      <c r="O1009">
        <f>IF(COUNTIF($A$2:A1009,A1009)&gt;1,"",--(COUNTIFS(Support_Tickets!$B:$B,A1009,Support_Tickets!$P:$P,"&gt;="&amp;G1009,Support_Tickets!$P:$P,"&lt;="&amp;G1009+90,Support_Tickets!$K:$K,"No")&gt;0))</f>
        <v>0</v>
      </c>
    </row>
    <row r="1010" spans="1:15">
      <c r="A1010" t="s">
        <v>1999</v>
      </c>
      <c r="B1010" t="s">
        <v>22641</v>
      </c>
      <c r="C1010" t="s">
        <v>21602</v>
      </c>
      <c r="D1010" t="s">
        <v>21592</v>
      </c>
      <c r="E1010" t="s">
        <v>20768</v>
      </c>
      <c r="F1010" t="s">
        <v>14550</v>
      </c>
      <c r="G1010" t="s">
        <v>1106</v>
      </c>
      <c r="H1010" t="s">
        <v>21571</v>
      </c>
      <c r="I1010">
        <v>739.35</v>
      </c>
      <c r="K1010" t="s">
        <v>100</v>
      </c>
      <c r="L1010" t="s">
        <v>21582</v>
      </c>
      <c r="M1010">
        <v>12</v>
      </c>
      <c r="N1010">
        <v>0</v>
      </c>
      <c r="O1010">
        <f>IF(COUNTIF($A$2:A1010,A1010)&gt;1,"",--(COUNTIFS(Support_Tickets!$B:$B,A1010,Support_Tickets!$P:$P,"&gt;="&amp;G1010,Support_Tickets!$P:$P,"&lt;="&amp;G1010+90,Support_Tickets!$K:$K,"No")&gt;0))</f>
        <v>0</v>
      </c>
    </row>
    <row r="1011" spans="1:15">
      <c r="A1011" t="s">
        <v>5180</v>
      </c>
      <c r="B1011" t="s">
        <v>22642</v>
      </c>
      <c r="C1011" t="s">
        <v>21564</v>
      </c>
      <c r="D1011" t="s">
        <v>21565</v>
      </c>
      <c r="E1011" t="s">
        <v>20736</v>
      </c>
      <c r="F1011" t="s">
        <v>14512</v>
      </c>
      <c r="G1011" t="s">
        <v>2532</v>
      </c>
      <c r="H1011" t="s">
        <v>21571</v>
      </c>
      <c r="I1011">
        <v>2630.11</v>
      </c>
      <c r="K1011" t="s">
        <v>73</v>
      </c>
      <c r="L1011" t="s">
        <v>21595</v>
      </c>
      <c r="M1011">
        <v>36</v>
      </c>
      <c r="N1011">
        <v>0</v>
      </c>
      <c r="O1011">
        <f>IF(COUNTIF($A$2:A1011,A1011)&gt;1,"",--(COUNTIFS(Support_Tickets!$B:$B,A1011,Support_Tickets!$P:$P,"&gt;="&amp;G1011,Support_Tickets!$P:$P,"&lt;="&amp;G1011+90,Support_Tickets!$K:$K,"No")&gt;0))</f>
        <v>0</v>
      </c>
    </row>
    <row r="1012" spans="1:15">
      <c r="A1012" t="s">
        <v>5530</v>
      </c>
      <c r="B1012" t="s">
        <v>22643</v>
      </c>
      <c r="C1012" t="s">
        <v>21602</v>
      </c>
      <c r="D1012" t="s">
        <v>21570</v>
      </c>
      <c r="E1012" t="s">
        <v>20768</v>
      </c>
      <c r="F1012" t="s">
        <v>14524</v>
      </c>
      <c r="G1012" t="s">
        <v>106</v>
      </c>
      <c r="H1012" t="s">
        <v>21621</v>
      </c>
      <c r="I1012">
        <v>778.38</v>
      </c>
      <c r="J1012">
        <v>80</v>
      </c>
      <c r="K1012" t="s">
        <v>100</v>
      </c>
      <c r="L1012" t="s">
        <v>21632</v>
      </c>
      <c r="M1012">
        <v>12</v>
      </c>
      <c r="N1012">
        <v>0</v>
      </c>
      <c r="O1012">
        <f>IF(COUNTIF($A$2:A1012,A1012)&gt;1,"",--(COUNTIFS(Support_Tickets!$B:$B,A1012,Support_Tickets!$P:$P,"&gt;="&amp;G1012,Support_Tickets!$P:$P,"&lt;="&amp;G1012+90,Support_Tickets!$K:$K,"No")&gt;0))</f>
        <v>0</v>
      </c>
    </row>
    <row r="1013" spans="1:15">
      <c r="A1013" t="s">
        <v>1725</v>
      </c>
      <c r="B1013" t="s">
        <v>22644</v>
      </c>
      <c r="C1013" t="s">
        <v>21574</v>
      </c>
      <c r="D1013" t="s">
        <v>21565</v>
      </c>
      <c r="E1013" t="s">
        <v>20736</v>
      </c>
      <c r="F1013" t="s">
        <v>14512</v>
      </c>
      <c r="G1013" t="s">
        <v>4879</v>
      </c>
      <c r="H1013" t="s">
        <v>21571</v>
      </c>
      <c r="I1013">
        <v>2185.5</v>
      </c>
      <c r="J1013">
        <v>87</v>
      </c>
      <c r="K1013" t="s">
        <v>73</v>
      </c>
      <c r="L1013" t="s">
        <v>21585</v>
      </c>
      <c r="M1013">
        <v>24</v>
      </c>
      <c r="N1013">
        <v>0</v>
      </c>
      <c r="O1013">
        <f>IF(COUNTIF($A$2:A1013,A1013)&gt;1,"",--(COUNTIFS(Support_Tickets!$B:$B,A1013,Support_Tickets!$P:$P,"&gt;="&amp;G1013,Support_Tickets!$P:$P,"&lt;="&amp;G1013+90,Support_Tickets!$K:$K,"No")&gt;0))</f>
        <v>0</v>
      </c>
    </row>
    <row r="1014" spans="1:15">
      <c r="A1014" t="s">
        <v>6041</v>
      </c>
      <c r="B1014" t="s">
        <v>22645</v>
      </c>
      <c r="C1014" t="s">
        <v>21607</v>
      </c>
      <c r="D1014" t="s">
        <v>21584</v>
      </c>
      <c r="E1014" t="s">
        <v>20736</v>
      </c>
      <c r="F1014" t="s">
        <v>14516</v>
      </c>
      <c r="G1014" t="s">
        <v>4981</v>
      </c>
      <c r="H1014" t="s">
        <v>21621</v>
      </c>
      <c r="I1014">
        <v>2737.47</v>
      </c>
      <c r="J1014">
        <v>23</v>
      </c>
      <c r="K1014" t="s">
        <v>73</v>
      </c>
      <c r="L1014" t="s">
        <v>21575</v>
      </c>
      <c r="M1014">
        <v>12</v>
      </c>
      <c r="N1014">
        <v>0</v>
      </c>
      <c r="O1014">
        <f>IF(COUNTIF($A$2:A1014,A1014)&gt;1,"",--(COUNTIFS(Support_Tickets!$B:$B,A1014,Support_Tickets!$P:$P,"&gt;="&amp;G1014,Support_Tickets!$P:$P,"&lt;="&amp;G1014+90,Support_Tickets!$K:$K,"No")&gt;0))</f>
        <v>0</v>
      </c>
    </row>
    <row r="1015" spans="1:15">
      <c r="A1015" t="s">
        <v>147</v>
      </c>
      <c r="B1015" t="s">
        <v>22646</v>
      </c>
      <c r="C1015" t="s">
        <v>21581</v>
      </c>
      <c r="D1015" t="s">
        <v>21584</v>
      </c>
      <c r="E1015" t="s">
        <v>20740</v>
      </c>
      <c r="F1015" t="s">
        <v>14512</v>
      </c>
      <c r="G1015" t="s">
        <v>3884</v>
      </c>
      <c r="H1015" t="s">
        <v>21571</v>
      </c>
      <c r="I1015">
        <v>17618.13</v>
      </c>
      <c r="K1015" t="s">
        <v>52</v>
      </c>
      <c r="L1015" t="s">
        <v>21605</v>
      </c>
      <c r="M1015">
        <v>12</v>
      </c>
      <c r="N1015">
        <v>0</v>
      </c>
      <c r="O1015">
        <f>IF(COUNTIF($A$2:A1015,A1015)&gt;1,"",--(COUNTIFS(Support_Tickets!$B:$B,A1015,Support_Tickets!$P:$P,"&gt;="&amp;G1015,Support_Tickets!$P:$P,"&lt;="&amp;G1015+90,Support_Tickets!$K:$K,"No")&gt;0))</f>
        <v>0</v>
      </c>
    </row>
    <row r="1016" spans="1:15">
      <c r="A1016" t="s">
        <v>529</v>
      </c>
      <c r="B1016" t="s">
        <v>22647</v>
      </c>
      <c r="C1016" t="s">
        <v>21574</v>
      </c>
      <c r="D1016" t="s">
        <v>21584</v>
      </c>
      <c r="E1016" t="s">
        <v>20768</v>
      </c>
      <c r="F1016" t="s">
        <v>14516</v>
      </c>
      <c r="G1016" t="s">
        <v>791</v>
      </c>
      <c r="H1016" t="s">
        <v>21571</v>
      </c>
      <c r="I1016">
        <v>388.6</v>
      </c>
      <c r="J1016">
        <v>81</v>
      </c>
      <c r="K1016" t="s">
        <v>100</v>
      </c>
      <c r="L1016" t="s">
        <v>21652</v>
      </c>
      <c r="M1016">
        <v>24</v>
      </c>
      <c r="N1016">
        <v>0</v>
      </c>
      <c r="O1016">
        <f>IF(COUNTIF($A$2:A1016,A1016)&gt;1,"",--(COUNTIFS(Support_Tickets!$B:$B,A1016,Support_Tickets!$P:$P,"&gt;="&amp;G1016,Support_Tickets!$P:$P,"&lt;="&amp;G1016+90,Support_Tickets!$K:$K,"No")&gt;0))</f>
        <v>0</v>
      </c>
    </row>
    <row r="1017" spans="1:15">
      <c r="A1017" t="s">
        <v>4081</v>
      </c>
      <c r="B1017" t="s">
        <v>22648</v>
      </c>
      <c r="C1017" t="s">
        <v>21607</v>
      </c>
      <c r="D1017" t="s">
        <v>21565</v>
      </c>
      <c r="E1017" t="s">
        <v>20736</v>
      </c>
      <c r="F1017" t="s">
        <v>14507</v>
      </c>
      <c r="G1017" t="s">
        <v>507</v>
      </c>
      <c r="H1017" t="s">
        <v>21571</v>
      </c>
      <c r="I1017">
        <v>1000.91</v>
      </c>
      <c r="J1017">
        <v>44</v>
      </c>
      <c r="K1017" t="s">
        <v>73</v>
      </c>
      <c r="L1017" t="s">
        <v>21609</v>
      </c>
      <c r="M1017">
        <v>12</v>
      </c>
      <c r="N1017">
        <v>0</v>
      </c>
      <c r="O1017">
        <f>IF(COUNTIF($A$2:A1017,A1017)&gt;1,"",--(COUNTIFS(Support_Tickets!$B:$B,A1017,Support_Tickets!$P:$P,"&gt;="&amp;G1017,Support_Tickets!$P:$P,"&lt;="&amp;G1017+90,Support_Tickets!$K:$K,"No")&gt;0))</f>
        <v>0</v>
      </c>
    </row>
    <row r="1018" spans="1:15">
      <c r="A1018" t="s">
        <v>3891</v>
      </c>
      <c r="B1018" t="s">
        <v>22649</v>
      </c>
      <c r="C1018" t="s">
        <v>21587</v>
      </c>
      <c r="D1018" t="s">
        <v>21565</v>
      </c>
      <c r="E1018" t="s">
        <v>20740</v>
      </c>
      <c r="F1018" t="s">
        <v>14524</v>
      </c>
      <c r="G1018" t="s">
        <v>68</v>
      </c>
      <c r="H1018" t="s">
        <v>21621</v>
      </c>
      <c r="I1018">
        <v>9060.7199999999993</v>
      </c>
      <c r="J1018">
        <v>87</v>
      </c>
      <c r="K1018" t="s">
        <v>52</v>
      </c>
      <c r="L1018" t="s">
        <v>21652</v>
      </c>
      <c r="M1018">
        <v>36</v>
      </c>
      <c r="N1018">
        <v>0</v>
      </c>
      <c r="O1018">
        <f>IF(COUNTIF($A$2:A1018,A1018)&gt;1,"",--(COUNTIFS(Support_Tickets!$B:$B,A1018,Support_Tickets!$P:$P,"&gt;="&amp;G1018,Support_Tickets!$P:$P,"&lt;="&amp;G1018+90,Support_Tickets!$K:$K,"No")&gt;0))</f>
        <v>0</v>
      </c>
    </row>
    <row r="1019" spans="1:15">
      <c r="A1019" t="s">
        <v>4362</v>
      </c>
      <c r="B1019" t="s">
        <v>22650</v>
      </c>
      <c r="C1019" t="s">
        <v>21587</v>
      </c>
      <c r="D1019" t="s">
        <v>21592</v>
      </c>
      <c r="E1019" t="s">
        <v>20736</v>
      </c>
      <c r="F1019" t="s">
        <v>14516</v>
      </c>
      <c r="G1019" t="s">
        <v>1452</v>
      </c>
      <c r="H1019" t="s">
        <v>21566</v>
      </c>
      <c r="I1019">
        <v>1803.12</v>
      </c>
      <c r="J1019">
        <v>95</v>
      </c>
      <c r="K1019" t="s">
        <v>73</v>
      </c>
      <c r="L1019" t="s">
        <v>21627</v>
      </c>
      <c r="M1019">
        <v>36</v>
      </c>
      <c r="N1019">
        <v>1</v>
      </c>
      <c r="O1019">
        <f>IF(COUNTIF($A$2:A1019,A1019)&gt;1,"",--(COUNTIFS(Support_Tickets!$B:$B,A1019,Support_Tickets!$P:$P,"&gt;="&amp;G1019,Support_Tickets!$P:$P,"&lt;="&amp;G1019+90,Support_Tickets!$K:$K,"No")&gt;0))</f>
        <v>1</v>
      </c>
    </row>
    <row r="1020" spans="1:15">
      <c r="A1020" t="s">
        <v>6130</v>
      </c>
      <c r="B1020" t="s">
        <v>22651</v>
      </c>
      <c r="C1020" t="s">
        <v>21587</v>
      </c>
      <c r="D1020" t="s">
        <v>21578</v>
      </c>
      <c r="E1020" t="s">
        <v>20740</v>
      </c>
      <c r="F1020" t="s">
        <v>14507</v>
      </c>
      <c r="G1020" t="s">
        <v>7735</v>
      </c>
      <c r="H1020" t="s">
        <v>21621</v>
      </c>
      <c r="I1020">
        <v>9645.3799999999992</v>
      </c>
      <c r="J1020">
        <v>59</v>
      </c>
      <c r="K1020" t="s">
        <v>52</v>
      </c>
      <c r="L1020" t="s">
        <v>21572</v>
      </c>
      <c r="M1020">
        <v>24</v>
      </c>
      <c r="N1020">
        <v>0</v>
      </c>
      <c r="O1020">
        <f>IF(COUNTIF($A$2:A1020,A1020)&gt;1,"",--(COUNTIFS(Support_Tickets!$B:$B,A1020,Support_Tickets!$P:$P,"&gt;="&amp;G1020,Support_Tickets!$P:$P,"&lt;="&amp;G1020+90,Support_Tickets!$K:$K,"No")&gt;0))</f>
        <v>0</v>
      </c>
    </row>
    <row r="1021" spans="1:15">
      <c r="A1021" t="s">
        <v>1715</v>
      </c>
      <c r="B1021" t="s">
        <v>22652</v>
      </c>
      <c r="C1021" t="s">
        <v>21564</v>
      </c>
      <c r="D1021" t="s">
        <v>21592</v>
      </c>
      <c r="E1021" t="s">
        <v>20768</v>
      </c>
      <c r="F1021" t="s">
        <v>14516</v>
      </c>
      <c r="G1021" t="s">
        <v>1760</v>
      </c>
      <c r="H1021" t="s">
        <v>21571</v>
      </c>
      <c r="I1021">
        <v>109.77</v>
      </c>
      <c r="K1021" t="s">
        <v>100</v>
      </c>
      <c r="L1021" t="s">
        <v>21660</v>
      </c>
      <c r="M1021">
        <v>12</v>
      </c>
      <c r="N1021">
        <v>0</v>
      </c>
      <c r="O1021">
        <f>IF(COUNTIF($A$2:A1021,A1021)&gt;1,"",--(COUNTIFS(Support_Tickets!$B:$B,A1021,Support_Tickets!$P:$P,"&gt;="&amp;G1021,Support_Tickets!$P:$P,"&lt;="&amp;G1021+90,Support_Tickets!$K:$K,"No")&gt;0))</f>
        <v>0</v>
      </c>
    </row>
    <row r="1022" spans="1:15">
      <c r="A1022" t="s">
        <v>3500</v>
      </c>
      <c r="B1022" t="s">
        <v>22653</v>
      </c>
      <c r="C1022" t="s">
        <v>21600</v>
      </c>
      <c r="D1022" t="s">
        <v>21578</v>
      </c>
      <c r="E1022" t="s">
        <v>20736</v>
      </c>
      <c r="F1022" t="s">
        <v>14512</v>
      </c>
      <c r="G1022" t="s">
        <v>795</v>
      </c>
      <c r="H1022" t="s">
        <v>21571</v>
      </c>
      <c r="I1022">
        <v>2055.14</v>
      </c>
      <c r="J1022">
        <v>38</v>
      </c>
      <c r="K1022" t="s">
        <v>100</v>
      </c>
      <c r="L1022" t="s">
        <v>21603</v>
      </c>
      <c r="M1022">
        <v>12</v>
      </c>
      <c r="N1022">
        <v>0</v>
      </c>
      <c r="O1022">
        <f>IF(COUNTIF($A$2:A1022,A1022)&gt;1,"",--(COUNTIFS(Support_Tickets!$B:$B,A1022,Support_Tickets!$P:$P,"&gt;="&amp;G1022,Support_Tickets!$P:$P,"&lt;="&amp;G1022+90,Support_Tickets!$K:$K,"No")&gt;0))</f>
        <v>0</v>
      </c>
    </row>
    <row r="1023" spans="1:15">
      <c r="A1023" t="s">
        <v>2550</v>
      </c>
      <c r="B1023" t="s">
        <v>22654</v>
      </c>
      <c r="C1023" t="s">
        <v>21587</v>
      </c>
      <c r="D1023" t="s">
        <v>21578</v>
      </c>
      <c r="E1023" t="s">
        <v>20736</v>
      </c>
      <c r="F1023" t="s">
        <v>14516</v>
      </c>
      <c r="G1023" t="s">
        <v>1667</v>
      </c>
      <c r="H1023" t="s">
        <v>21571</v>
      </c>
      <c r="I1023">
        <v>2930.53</v>
      </c>
      <c r="J1023">
        <v>45</v>
      </c>
      <c r="K1023" t="s">
        <v>73</v>
      </c>
      <c r="L1023" t="s">
        <v>21579</v>
      </c>
      <c r="M1023">
        <v>36</v>
      </c>
      <c r="N1023">
        <v>0</v>
      </c>
      <c r="O1023">
        <f>IF(COUNTIF($A$2:A1023,A1023)&gt;1,"",--(COUNTIFS(Support_Tickets!$B:$B,A1023,Support_Tickets!$P:$P,"&gt;="&amp;G1023,Support_Tickets!$P:$P,"&lt;="&amp;G1023+90,Support_Tickets!$K:$K,"No")&gt;0))</f>
        <v>0</v>
      </c>
    </row>
    <row r="1024" spans="1:15">
      <c r="A1024" t="s">
        <v>3335</v>
      </c>
      <c r="B1024" t="s">
        <v>22655</v>
      </c>
      <c r="C1024" t="s">
        <v>21577</v>
      </c>
      <c r="D1024" t="s">
        <v>21584</v>
      </c>
      <c r="E1024" t="s">
        <v>20768</v>
      </c>
      <c r="F1024" t="s">
        <v>14512</v>
      </c>
      <c r="G1024" t="s">
        <v>1229</v>
      </c>
      <c r="H1024" t="s">
        <v>21566</v>
      </c>
      <c r="I1024">
        <v>391.44</v>
      </c>
      <c r="J1024">
        <v>1</v>
      </c>
      <c r="K1024" t="s">
        <v>100</v>
      </c>
      <c r="L1024" t="s">
        <v>21579</v>
      </c>
      <c r="M1024">
        <v>36</v>
      </c>
      <c r="N1024">
        <v>1</v>
      </c>
      <c r="O1024">
        <f>IF(COUNTIF($A$2:A1024,A1024)&gt;1,"",--(COUNTIFS(Support_Tickets!$B:$B,A1024,Support_Tickets!$P:$P,"&gt;="&amp;G1024,Support_Tickets!$P:$P,"&lt;="&amp;G1024+90,Support_Tickets!$K:$K,"No")&gt;0))</f>
        <v>0</v>
      </c>
    </row>
    <row r="1025" spans="1:15">
      <c r="A1025" t="s">
        <v>1504</v>
      </c>
      <c r="B1025" t="s">
        <v>22656</v>
      </c>
      <c r="C1025" t="s">
        <v>21597</v>
      </c>
      <c r="D1025" t="s">
        <v>21578</v>
      </c>
      <c r="E1025" t="s">
        <v>20736</v>
      </c>
      <c r="F1025" t="s">
        <v>14550</v>
      </c>
      <c r="G1025" t="s">
        <v>660</v>
      </c>
      <c r="H1025" t="s">
        <v>21571</v>
      </c>
      <c r="I1025">
        <v>1891.51</v>
      </c>
      <c r="J1025">
        <v>47</v>
      </c>
      <c r="K1025" t="s">
        <v>73</v>
      </c>
      <c r="L1025" t="s">
        <v>21567</v>
      </c>
      <c r="M1025">
        <v>36</v>
      </c>
      <c r="N1025">
        <v>0</v>
      </c>
      <c r="O1025">
        <f>IF(COUNTIF($A$2:A1025,A1025)&gt;1,"",--(COUNTIFS(Support_Tickets!$B:$B,A1025,Support_Tickets!$P:$P,"&gt;="&amp;G1025,Support_Tickets!$P:$P,"&lt;="&amp;G1025+90,Support_Tickets!$K:$K,"No")&gt;0))</f>
        <v>0</v>
      </c>
    </row>
    <row r="1026" spans="1:15">
      <c r="A1026" t="s">
        <v>2307</v>
      </c>
      <c r="B1026" t="s">
        <v>22657</v>
      </c>
      <c r="C1026" t="s">
        <v>21581</v>
      </c>
      <c r="D1026" t="s">
        <v>21565</v>
      </c>
      <c r="E1026" t="s">
        <v>20740</v>
      </c>
      <c r="F1026" t="s">
        <v>14516</v>
      </c>
      <c r="G1026" t="s">
        <v>189</v>
      </c>
      <c r="H1026" t="s">
        <v>21571</v>
      </c>
      <c r="I1026">
        <v>8566.81</v>
      </c>
      <c r="J1026">
        <v>29</v>
      </c>
      <c r="K1026" t="s">
        <v>73</v>
      </c>
      <c r="L1026" t="s">
        <v>21598</v>
      </c>
      <c r="M1026">
        <v>24</v>
      </c>
      <c r="N1026">
        <v>0</v>
      </c>
      <c r="O1026">
        <f>IF(COUNTIF($A$2:A1026,A1026)&gt;1,"",--(COUNTIFS(Support_Tickets!$B:$B,A1026,Support_Tickets!$P:$P,"&gt;="&amp;G1026,Support_Tickets!$P:$P,"&lt;="&amp;G1026+90,Support_Tickets!$K:$K,"No")&gt;0))</f>
        <v>1</v>
      </c>
    </row>
    <row r="1027" spans="1:15">
      <c r="A1027" t="s">
        <v>3974</v>
      </c>
      <c r="B1027" t="s">
        <v>22658</v>
      </c>
      <c r="C1027" t="s">
        <v>21597</v>
      </c>
      <c r="D1027" t="s">
        <v>21592</v>
      </c>
      <c r="E1027" t="s">
        <v>20768</v>
      </c>
      <c r="F1027" t="s">
        <v>14512</v>
      </c>
      <c r="G1027" t="s">
        <v>368</v>
      </c>
      <c r="H1027" t="s">
        <v>21571</v>
      </c>
      <c r="I1027">
        <v>542.88</v>
      </c>
      <c r="J1027">
        <v>29</v>
      </c>
      <c r="K1027" t="s">
        <v>100</v>
      </c>
      <c r="L1027" t="s">
        <v>21603</v>
      </c>
      <c r="M1027">
        <v>24</v>
      </c>
      <c r="N1027">
        <v>0</v>
      </c>
      <c r="O1027">
        <f>IF(COUNTIF($A$2:A1027,A1027)&gt;1,"",--(COUNTIFS(Support_Tickets!$B:$B,A1027,Support_Tickets!$P:$P,"&gt;="&amp;G1027,Support_Tickets!$P:$P,"&lt;="&amp;G1027+90,Support_Tickets!$K:$K,"No")&gt;0))</f>
        <v>0</v>
      </c>
    </row>
    <row r="1028" spans="1:15">
      <c r="A1028" t="s">
        <v>2972</v>
      </c>
      <c r="B1028" t="s">
        <v>22659</v>
      </c>
      <c r="C1028" t="s">
        <v>21569</v>
      </c>
      <c r="D1028" t="s">
        <v>21592</v>
      </c>
      <c r="E1028" t="s">
        <v>20740</v>
      </c>
      <c r="F1028" t="s">
        <v>14550</v>
      </c>
      <c r="G1028" t="s">
        <v>17339</v>
      </c>
      <c r="H1028" t="s">
        <v>21566</v>
      </c>
      <c r="I1028">
        <v>12730.5</v>
      </c>
      <c r="J1028">
        <v>10</v>
      </c>
      <c r="K1028" t="s">
        <v>73</v>
      </c>
      <c r="L1028" t="s">
        <v>21652</v>
      </c>
      <c r="M1028">
        <v>12</v>
      </c>
      <c r="N1028">
        <v>1</v>
      </c>
      <c r="O1028">
        <f>IF(COUNTIF($A$2:A1028,A1028)&gt;1,"",--(COUNTIFS(Support_Tickets!$B:$B,A1028,Support_Tickets!$P:$P,"&gt;="&amp;G1028,Support_Tickets!$P:$P,"&lt;="&amp;G1028+90,Support_Tickets!$K:$K,"No")&gt;0))</f>
        <v>0</v>
      </c>
    </row>
    <row r="1029" spans="1:15">
      <c r="A1029" t="s">
        <v>2507</v>
      </c>
      <c r="B1029" t="s">
        <v>22660</v>
      </c>
      <c r="C1029" t="s">
        <v>21574</v>
      </c>
      <c r="D1029" t="s">
        <v>21592</v>
      </c>
      <c r="E1029" t="s">
        <v>20768</v>
      </c>
      <c r="F1029" t="s">
        <v>14512</v>
      </c>
      <c r="G1029" t="s">
        <v>6600</v>
      </c>
      <c r="H1029" t="s">
        <v>21571</v>
      </c>
      <c r="I1029">
        <v>272.61</v>
      </c>
      <c r="K1029" t="s">
        <v>100</v>
      </c>
      <c r="L1029" t="s">
        <v>21598</v>
      </c>
      <c r="M1029">
        <v>36</v>
      </c>
      <c r="N1029">
        <v>0</v>
      </c>
      <c r="O1029">
        <f>IF(COUNTIF($A$2:A1029,A1029)&gt;1,"",--(COUNTIFS(Support_Tickets!$B:$B,A1029,Support_Tickets!$P:$P,"&gt;="&amp;G1029,Support_Tickets!$P:$P,"&lt;="&amp;G1029+90,Support_Tickets!$K:$K,"No")&gt;0))</f>
        <v>0</v>
      </c>
    </row>
    <row r="1030" spans="1:15">
      <c r="A1030" t="s">
        <v>2138</v>
      </c>
      <c r="B1030" t="s">
        <v>22583</v>
      </c>
      <c r="C1030" t="s">
        <v>21577</v>
      </c>
      <c r="D1030" t="s">
        <v>21592</v>
      </c>
      <c r="E1030" t="s">
        <v>20740</v>
      </c>
      <c r="F1030" t="s">
        <v>14516</v>
      </c>
      <c r="G1030" t="s">
        <v>1315</v>
      </c>
      <c r="H1030" t="s">
        <v>21571</v>
      </c>
      <c r="I1030">
        <v>15537.91</v>
      </c>
      <c r="K1030" t="s">
        <v>52</v>
      </c>
      <c r="L1030" t="s">
        <v>21590</v>
      </c>
      <c r="M1030">
        <v>36</v>
      </c>
      <c r="N1030">
        <v>0</v>
      </c>
      <c r="O1030">
        <f>IF(COUNTIF($A$2:A1030,A1030)&gt;1,"",--(COUNTIFS(Support_Tickets!$B:$B,A1030,Support_Tickets!$P:$P,"&gt;="&amp;G1030,Support_Tickets!$P:$P,"&lt;="&amp;G1030+90,Support_Tickets!$K:$K,"No")&gt;0))</f>
        <v>0</v>
      </c>
    </row>
    <row r="1031" spans="1:15">
      <c r="A1031" t="s">
        <v>3365</v>
      </c>
      <c r="B1031" t="s">
        <v>22661</v>
      </c>
      <c r="C1031" t="s">
        <v>21574</v>
      </c>
      <c r="D1031" t="s">
        <v>21570</v>
      </c>
      <c r="E1031" t="s">
        <v>20740</v>
      </c>
      <c r="F1031" t="s">
        <v>14550</v>
      </c>
      <c r="G1031" t="s">
        <v>1581</v>
      </c>
      <c r="H1031" t="s">
        <v>21571</v>
      </c>
      <c r="I1031">
        <v>13809.05</v>
      </c>
      <c r="K1031" t="s">
        <v>52</v>
      </c>
      <c r="L1031" t="s">
        <v>21612</v>
      </c>
      <c r="M1031">
        <v>24</v>
      </c>
      <c r="N1031">
        <v>0</v>
      </c>
      <c r="O1031">
        <f>IF(COUNTIF($A$2:A1031,A1031)&gt;1,"",--(COUNTIFS(Support_Tickets!$B:$B,A1031,Support_Tickets!$P:$P,"&gt;="&amp;G1031,Support_Tickets!$P:$P,"&lt;="&amp;G1031+90,Support_Tickets!$K:$K,"No")&gt;0))</f>
        <v>0</v>
      </c>
    </row>
    <row r="1032" spans="1:15">
      <c r="A1032" t="s">
        <v>16028</v>
      </c>
      <c r="B1032" t="s">
        <v>22662</v>
      </c>
      <c r="C1032" t="s">
        <v>21600</v>
      </c>
      <c r="D1032" t="s">
        <v>21565</v>
      </c>
      <c r="E1032" t="s">
        <v>20736</v>
      </c>
      <c r="F1032" t="s">
        <v>14507</v>
      </c>
      <c r="G1032" t="s">
        <v>7969</v>
      </c>
      <c r="H1032" t="s">
        <v>21621</v>
      </c>
      <c r="I1032">
        <v>2229.39</v>
      </c>
      <c r="J1032">
        <v>48</v>
      </c>
      <c r="K1032" t="s">
        <v>100</v>
      </c>
      <c r="L1032" t="s">
        <v>21579</v>
      </c>
      <c r="M1032">
        <v>12</v>
      </c>
      <c r="N1032">
        <v>0</v>
      </c>
      <c r="O1032">
        <f>IF(COUNTIF($A$2:A1032,A1032)&gt;1,"",--(COUNTIFS(Support_Tickets!$B:$B,A1032,Support_Tickets!$P:$P,"&gt;="&amp;G1032,Support_Tickets!$P:$P,"&lt;="&amp;G1032+90,Support_Tickets!$K:$K,"No")&gt;0))</f>
        <v>0</v>
      </c>
    </row>
    <row r="1033" spans="1:15">
      <c r="A1033" t="s">
        <v>1837</v>
      </c>
      <c r="B1033" t="s">
        <v>22663</v>
      </c>
      <c r="C1033" t="s">
        <v>21587</v>
      </c>
      <c r="D1033" t="s">
        <v>21592</v>
      </c>
      <c r="E1033" t="s">
        <v>20740</v>
      </c>
      <c r="F1033" t="s">
        <v>14512</v>
      </c>
      <c r="G1033" t="s">
        <v>1397</v>
      </c>
      <c r="H1033" t="s">
        <v>21571</v>
      </c>
      <c r="I1033">
        <v>12210.72</v>
      </c>
      <c r="J1033">
        <v>41</v>
      </c>
      <c r="K1033" t="s">
        <v>52</v>
      </c>
      <c r="L1033" t="s">
        <v>21627</v>
      </c>
      <c r="M1033">
        <v>24</v>
      </c>
      <c r="N1033">
        <v>0</v>
      </c>
      <c r="O1033">
        <f>IF(COUNTIF($A$2:A1033,A1033)&gt;1,"",--(COUNTIFS(Support_Tickets!$B:$B,A1033,Support_Tickets!$P:$P,"&gt;="&amp;G1033,Support_Tickets!$P:$P,"&lt;="&amp;G1033+90,Support_Tickets!$K:$K,"No")&gt;0))</f>
        <v>0</v>
      </c>
    </row>
    <row r="1034" spans="1:15">
      <c r="A1034" t="s">
        <v>3765</v>
      </c>
      <c r="B1034" t="s">
        <v>22664</v>
      </c>
      <c r="C1034" t="s">
        <v>21602</v>
      </c>
      <c r="D1034" t="s">
        <v>21584</v>
      </c>
      <c r="E1034" t="s">
        <v>20768</v>
      </c>
      <c r="F1034" t="s">
        <v>14507</v>
      </c>
      <c r="G1034" t="s">
        <v>1167</v>
      </c>
      <c r="H1034" t="s">
        <v>21588</v>
      </c>
      <c r="I1034">
        <v>540.22</v>
      </c>
      <c r="J1034">
        <v>82</v>
      </c>
      <c r="K1034" t="s">
        <v>100</v>
      </c>
      <c r="L1034" t="s">
        <v>21579</v>
      </c>
      <c r="M1034">
        <v>36</v>
      </c>
      <c r="N1034">
        <v>1</v>
      </c>
      <c r="O1034">
        <f>IF(COUNTIF($A$2:A1034,A1034)&gt;1,"",--(COUNTIFS(Support_Tickets!$B:$B,A1034,Support_Tickets!$P:$P,"&gt;="&amp;G1034,Support_Tickets!$P:$P,"&lt;="&amp;G1034+90,Support_Tickets!$K:$K,"No")&gt;0))</f>
        <v>0</v>
      </c>
    </row>
    <row r="1035" spans="1:15">
      <c r="A1035" t="s">
        <v>3314</v>
      </c>
      <c r="B1035" t="s">
        <v>22665</v>
      </c>
      <c r="C1035" t="s">
        <v>21569</v>
      </c>
      <c r="D1035" t="s">
        <v>21592</v>
      </c>
      <c r="E1035" t="s">
        <v>20740</v>
      </c>
      <c r="F1035" t="s">
        <v>14507</v>
      </c>
      <c r="G1035" t="s">
        <v>1976</v>
      </c>
      <c r="H1035" t="s">
        <v>21571</v>
      </c>
      <c r="I1035">
        <v>11163.92</v>
      </c>
      <c r="J1035">
        <v>92</v>
      </c>
      <c r="K1035" t="s">
        <v>52</v>
      </c>
      <c r="L1035" t="s">
        <v>21598</v>
      </c>
      <c r="M1035">
        <v>12</v>
      </c>
      <c r="N1035">
        <v>0</v>
      </c>
      <c r="O1035">
        <f>IF(COUNTIF($A$2:A1035,A1035)&gt;1,"",--(COUNTIFS(Support_Tickets!$B:$B,A1035,Support_Tickets!$P:$P,"&gt;="&amp;G1035,Support_Tickets!$P:$P,"&lt;="&amp;G1035+90,Support_Tickets!$K:$K,"No")&gt;0))</f>
        <v>1</v>
      </c>
    </row>
    <row r="1036" spans="1:15">
      <c r="A1036" t="s">
        <v>1546</v>
      </c>
      <c r="B1036" t="s">
        <v>22666</v>
      </c>
      <c r="C1036" t="s">
        <v>21564</v>
      </c>
      <c r="D1036" t="s">
        <v>21584</v>
      </c>
      <c r="E1036" t="s">
        <v>20740</v>
      </c>
      <c r="F1036" t="s">
        <v>14524</v>
      </c>
      <c r="G1036" t="s">
        <v>2553</v>
      </c>
      <c r="H1036" t="s">
        <v>21588</v>
      </c>
      <c r="I1036">
        <v>5286.03</v>
      </c>
      <c r="J1036">
        <v>46</v>
      </c>
      <c r="K1036" t="s">
        <v>73</v>
      </c>
      <c r="L1036" t="s">
        <v>21585</v>
      </c>
      <c r="M1036">
        <v>24</v>
      </c>
      <c r="N1036">
        <v>1</v>
      </c>
      <c r="O1036">
        <f>IF(COUNTIF($A$2:A1036,A1036)&gt;1,"",--(COUNTIFS(Support_Tickets!$B:$B,A1036,Support_Tickets!$P:$P,"&gt;="&amp;G1036,Support_Tickets!$P:$P,"&lt;="&amp;G1036+90,Support_Tickets!$K:$K,"No")&gt;0))</f>
        <v>0</v>
      </c>
    </row>
    <row r="1037" spans="1:15">
      <c r="A1037" t="s">
        <v>2490</v>
      </c>
      <c r="B1037" t="s">
        <v>22667</v>
      </c>
      <c r="C1037" t="s">
        <v>21581</v>
      </c>
      <c r="D1037" t="s">
        <v>21578</v>
      </c>
      <c r="E1037" t="s">
        <v>20768</v>
      </c>
      <c r="F1037" t="s">
        <v>14516</v>
      </c>
      <c r="G1037" t="s">
        <v>10163</v>
      </c>
      <c r="H1037" t="s">
        <v>21571</v>
      </c>
      <c r="I1037">
        <v>652.80999999999995</v>
      </c>
      <c r="J1037">
        <v>88</v>
      </c>
      <c r="K1037" t="s">
        <v>100</v>
      </c>
      <c r="L1037" t="s">
        <v>21605</v>
      </c>
      <c r="M1037">
        <v>24</v>
      </c>
      <c r="N1037">
        <v>0</v>
      </c>
      <c r="O1037">
        <f>IF(COUNTIF($A$2:A1037,A1037)&gt;1,"",--(COUNTIFS(Support_Tickets!$B:$B,A1037,Support_Tickets!$P:$P,"&gt;="&amp;G1037,Support_Tickets!$P:$P,"&lt;="&amp;G1037+90,Support_Tickets!$K:$K,"No")&gt;0))</f>
        <v>0</v>
      </c>
    </row>
    <row r="1038" spans="1:15">
      <c r="A1038" t="s">
        <v>2842</v>
      </c>
      <c r="B1038" t="s">
        <v>22668</v>
      </c>
      <c r="C1038" t="s">
        <v>21577</v>
      </c>
      <c r="D1038" t="s">
        <v>21584</v>
      </c>
      <c r="E1038" t="s">
        <v>20736</v>
      </c>
      <c r="F1038" t="s">
        <v>14512</v>
      </c>
      <c r="G1038" t="s">
        <v>1723</v>
      </c>
      <c r="H1038" t="s">
        <v>21588</v>
      </c>
      <c r="I1038">
        <v>967.95</v>
      </c>
      <c r="J1038">
        <v>89</v>
      </c>
      <c r="K1038" t="s">
        <v>73</v>
      </c>
      <c r="L1038" t="s">
        <v>21627</v>
      </c>
      <c r="M1038">
        <v>12</v>
      </c>
      <c r="N1038">
        <v>1</v>
      </c>
      <c r="O1038">
        <f>IF(COUNTIF($A$2:A1038,A1038)&gt;1,"",--(COUNTIFS(Support_Tickets!$B:$B,A1038,Support_Tickets!$P:$P,"&gt;="&amp;G1038,Support_Tickets!$P:$P,"&lt;="&amp;G1038+90,Support_Tickets!$K:$K,"No")&gt;0))</f>
        <v>0</v>
      </c>
    </row>
    <row r="1039" spans="1:15">
      <c r="A1039" t="s">
        <v>4415</v>
      </c>
      <c r="B1039" t="s">
        <v>22669</v>
      </c>
      <c r="C1039" t="s">
        <v>21564</v>
      </c>
      <c r="D1039" t="s">
        <v>21584</v>
      </c>
      <c r="E1039" t="s">
        <v>20736</v>
      </c>
      <c r="F1039" t="s">
        <v>14550</v>
      </c>
      <c r="G1039" t="s">
        <v>2160</v>
      </c>
      <c r="H1039" t="s">
        <v>21566</v>
      </c>
      <c r="I1039">
        <v>2944.84</v>
      </c>
      <c r="J1039">
        <v>2</v>
      </c>
      <c r="K1039" t="s">
        <v>100</v>
      </c>
      <c r="L1039" t="s">
        <v>21598</v>
      </c>
      <c r="M1039">
        <v>12</v>
      </c>
      <c r="N1039">
        <v>1</v>
      </c>
      <c r="O1039">
        <f>IF(COUNTIF($A$2:A1039,A1039)&gt;1,"",--(COUNTIFS(Support_Tickets!$B:$B,A1039,Support_Tickets!$P:$P,"&gt;="&amp;G1039,Support_Tickets!$P:$P,"&lt;="&amp;G1039+90,Support_Tickets!$K:$K,"No")&gt;0))</f>
        <v>0</v>
      </c>
    </row>
    <row r="1040" spans="1:15">
      <c r="A1040" t="s">
        <v>363</v>
      </c>
      <c r="B1040" t="s">
        <v>22670</v>
      </c>
      <c r="C1040" t="s">
        <v>21600</v>
      </c>
      <c r="D1040" t="s">
        <v>21570</v>
      </c>
      <c r="E1040" t="s">
        <v>20740</v>
      </c>
      <c r="F1040" t="s">
        <v>14524</v>
      </c>
      <c r="G1040" t="s">
        <v>691</v>
      </c>
      <c r="H1040" t="s">
        <v>21571</v>
      </c>
      <c r="I1040">
        <v>7213.08</v>
      </c>
      <c r="K1040" t="s">
        <v>52</v>
      </c>
      <c r="L1040" t="s">
        <v>21567</v>
      </c>
      <c r="M1040">
        <v>36</v>
      </c>
      <c r="N1040">
        <v>0</v>
      </c>
      <c r="O1040">
        <f>IF(COUNTIF($A$2:A1040,A1040)&gt;1,"",--(COUNTIFS(Support_Tickets!$B:$B,A1040,Support_Tickets!$P:$P,"&gt;="&amp;G1040,Support_Tickets!$P:$P,"&lt;="&amp;G1040+90,Support_Tickets!$K:$K,"No")&gt;0))</f>
        <v>0</v>
      </c>
    </row>
    <row r="1041" spans="1:15">
      <c r="A1041" t="s">
        <v>1701</v>
      </c>
      <c r="B1041" t="s">
        <v>22671</v>
      </c>
      <c r="C1041" t="s">
        <v>21564</v>
      </c>
      <c r="D1041" t="s">
        <v>21578</v>
      </c>
      <c r="E1041" t="s">
        <v>20740</v>
      </c>
      <c r="F1041" t="s">
        <v>14512</v>
      </c>
      <c r="G1041" t="s">
        <v>6178</v>
      </c>
      <c r="H1041" t="s">
        <v>21621</v>
      </c>
      <c r="I1041">
        <v>14419.55</v>
      </c>
      <c r="J1041">
        <v>36</v>
      </c>
      <c r="K1041" t="s">
        <v>73</v>
      </c>
      <c r="L1041" t="s">
        <v>21582</v>
      </c>
      <c r="M1041">
        <v>24</v>
      </c>
      <c r="N1041">
        <v>0</v>
      </c>
      <c r="O1041">
        <f>IF(COUNTIF($A$2:A1041,A1041)&gt;1,"",--(COUNTIFS(Support_Tickets!$B:$B,A1041,Support_Tickets!$P:$P,"&gt;="&amp;G1041,Support_Tickets!$P:$P,"&lt;="&amp;G1041+90,Support_Tickets!$K:$K,"No")&gt;0))</f>
        <v>0</v>
      </c>
    </row>
    <row r="1042" spans="1:15">
      <c r="A1042" t="s">
        <v>5626</v>
      </c>
      <c r="B1042" t="s">
        <v>22672</v>
      </c>
      <c r="C1042" t="s">
        <v>21574</v>
      </c>
      <c r="D1042" t="s">
        <v>21570</v>
      </c>
      <c r="E1042" t="s">
        <v>20768</v>
      </c>
      <c r="F1042" t="s">
        <v>14507</v>
      </c>
      <c r="G1042" t="s">
        <v>531</v>
      </c>
      <c r="H1042" t="s">
        <v>21621</v>
      </c>
      <c r="I1042">
        <v>374.84</v>
      </c>
      <c r="J1042">
        <v>83</v>
      </c>
      <c r="K1042" t="s">
        <v>100</v>
      </c>
      <c r="L1042" t="s">
        <v>21575</v>
      </c>
      <c r="M1042">
        <v>36</v>
      </c>
      <c r="N1042">
        <v>0</v>
      </c>
      <c r="O1042">
        <f>IF(COUNTIF($A$2:A1042,A1042)&gt;1,"",--(COUNTIFS(Support_Tickets!$B:$B,A1042,Support_Tickets!$P:$P,"&gt;="&amp;G1042,Support_Tickets!$P:$P,"&lt;="&amp;G1042+90,Support_Tickets!$K:$K,"No")&gt;0))</f>
        <v>0</v>
      </c>
    </row>
    <row r="1043" spans="1:15">
      <c r="A1043" t="s">
        <v>1811</v>
      </c>
      <c r="B1043" t="s">
        <v>22673</v>
      </c>
      <c r="C1043" t="s">
        <v>21607</v>
      </c>
      <c r="D1043" t="s">
        <v>21578</v>
      </c>
      <c r="E1043" t="s">
        <v>20736</v>
      </c>
      <c r="F1043" t="s">
        <v>14512</v>
      </c>
      <c r="G1043" t="s">
        <v>22674</v>
      </c>
      <c r="H1043" t="s">
        <v>21571</v>
      </c>
      <c r="I1043">
        <v>1141.53</v>
      </c>
      <c r="J1043">
        <v>26</v>
      </c>
      <c r="K1043" t="s">
        <v>100</v>
      </c>
      <c r="L1043" t="s">
        <v>21605</v>
      </c>
      <c r="M1043">
        <v>36</v>
      </c>
      <c r="N1043">
        <v>0</v>
      </c>
      <c r="O1043">
        <f>IF(COUNTIF($A$2:A1043,A1043)&gt;1,"",--(COUNTIFS(Support_Tickets!$B:$B,A1043,Support_Tickets!$P:$P,"&gt;="&amp;G1043,Support_Tickets!$P:$P,"&lt;="&amp;G1043+90,Support_Tickets!$K:$K,"No")&gt;0))</f>
        <v>0</v>
      </c>
    </row>
    <row r="1044" spans="1:15">
      <c r="A1044" t="s">
        <v>1204</v>
      </c>
      <c r="B1044" t="s">
        <v>22675</v>
      </c>
      <c r="C1044" t="s">
        <v>21602</v>
      </c>
      <c r="D1044" t="s">
        <v>21578</v>
      </c>
      <c r="E1044" t="s">
        <v>20768</v>
      </c>
      <c r="F1044" t="s">
        <v>14524</v>
      </c>
      <c r="G1044" t="s">
        <v>938</v>
      </c>
      <c r="H1044" t="s">
        <v>21588</v>
      </c>
      <c r="I1044">
        <v>719.07</v>
      </c>
      <c r="J1044">
        <v>32</v>
      </c>
      <c r="K1044" t="s">
        <v>100</v>
      </c>
      <c r="L1044" t="s">
        <v>21590</v>
      </c>
      <c r="M1044">
        <v>12</v>
      </c>
      <c r="N1044">
        <v>1</v>
      </c>
      <c r="O1044">
        <f>IF(COUNTIF($A$2:A1044,A1044)&gt;1,"",--(COUNTIFS(Support_Tickets!$B:$B,A1044,Support_Tickets!$P:$P,"&gt;="&amp;G1044,Support_Tickets!$P:$P,"&lt;="&amp;G1044+90,Support_Tickets!$K:$K,"No")&gt;0))</f>
        <v>0</v>
      </c>
    </row>
    <row r="1045" spans="1:15">
      <c r="A1045" t="s">
        <v>2480</v>
      </c>
      <c r="B1045" t="s">
        <v>22676</v>
      </c>
      <c r="C1045" t="s">
        <v>21564</v>
      </c>
      <c r="D1045" t="s">
        <v>21592</v>
      </c>
      <c r="E1045" t="s">
        <v>20736</v>
      </c>
      <c r="F1045" t="s">
        <v>14512</v>
      </c>
      <c r="G1045" t="s">
        <v>371</v>
      </c>
      <c r="H1045" t="s">
        <v>21571</v>
      </c>
      <c r="I1045">
        <v>1847.55</v>
      </c>
      <c r="J1045">
        <v>50</v>
      </c>
      <c r="K1045" t="s">
        <v>73</v>
      </c>
      <c r="L1045" t="s">
        <v>21598</v>
      </c>
      <c r="M1045">
        <v>24</v>
      </c>
      <c r="N1045">
        <v>0</v>
      </c>
      <c r="O1045">
        <f>IF(COUNTIF($A$2:A1045,A1045)&gt;1,"",--(COUNTIFS(Support_Tickets!$B:$B,A1045,Support_Tickets!$P:$P,"&gt;="&amp;G1045,Support_Tickets!$P:$P,"&lt;="&amp;G1045+90,Support_Tickets!$K:$K,"No")&gt;0))</f>
        <v>0</v>
      </c>
    </row>
    <row r="1046" spans="1:15">
      <c r="A1046" t="s">
        <v>841</v>
      </c>
      <c r="B1046" t="s">
        <v>22677</v>
      </c>
      <c r="C1046" t="s">
        <v>21577</v>
      </c>
      <c r="D1046" t="s">
        <v>21584</v>
      </c>
      <c r="E1046" t="s">
        <v>20768</v>
      </c>
      <c r="F1046" t="s">
        <v>14524</v>
      </c>
      <c r="G1046" t="s">
        <v>14289</v>
      </c>
      <c r="H1046" t="s">
        <v>21571</v>
      </c>
      <c r="I1046">
        <v>121.84</v>
      </c>
      <c r="J1046">
        <v>6</v>
      </c>
      <c r="K1046" t="s">
        <v>100</v>
      </c>
      <c r="L1046" t="s">
        <v>21595</v>
      </c>
      <c r="M1046">
        <v>24</v>
      </c>
      <c r="N1046">
        <v>0</v>
      </c>
      <c r="O1046">
        <f>IF(COUNTIF($A$2:A1046,A1046)&gt;1,"",--(COUNTIFS(Support_Tickets!$B:$B,A1046,Support_Tickets!$P:$P,"&gt;="&amp;G1046,Support_Tickets!$P:$P,"&lt;="&amp;G1046+90,Support_Tickets!$K:$K,"No")&gt;0))</f>
        <v>0</v>
      </c>
    </row>
    <row r="1047" spans="1:15">
      <c r="A1047" t="s">
        <v>6134</v>
      </c>
      <c r="B1047" t="s">
        <v>22678</v>
      </c>
      <c r="C1047" t="s">
        <v>21597</v>
      </c>
      <c r="D1047" t="s">
        <v>21584</v>
      </c>
      <c r="E1047" t="s">
        <v>20736</v>
      </c>
      <c r="F1047" t="s">
        <v>14524</v>
      </c>
      <c r="G1047" t="s">
        <v>4177</v>
      </c>
      <c r="H1047" t="s">
        <v>21588</v>
      </c>
      <c r="I1047">
        <v>3907.01</v>
      </c>
      <c r="J1047">
        <v>94</v>
      </c>
      <c r="K1047" t="s">
        <v>73</v>
      </c>
      <c r="L1047" t="s">
        <v>21652</v>
      </c>
      <c r="M1047">
        <v>24</v>
      </c>
      <c r="N1047">
        <v>1</v>
      </c>
      <c r="O1047">
        <f>IF(COUNTIF($A$2:A1047,A1047)&gt;1,"",--(COUNTIFS(Support_Tickets!$B:$B,A1047,Support_Tickets!$P:$P,"&gt;="&amp;G1047,Support_Tickets!$P:$P,"&lt;="&amp;G1047+90,Support_Tickets!$K:$K,"No")&gt;0))</f>
        <v>0</v>
      </c>
    </row>
    <row r="1048" spans="1:15">
      <c r="A1048" t="s">
        <v>1301</v>
      </c>
      <c r="B1048" t="s">
        <v>22679</v>
      </c>
      <c r="C1048" t="s">
        <v>21577</v>
      </c>
      <c r="D1048" t="s">
        <v>21565</v>
      </c>
      <c r="E1048" t="s">
        <v>20740</v>
      </c>
      <c r="F1048" t="s">
        <v>14524</v>
      </c>
      <c r="G1048" t="s">
        <v>657</v>
      </c>
      <c r="H1048" t="s">
        <v>21571</v>
      </c>
      <c r="I1048">
        <v>17051.439999999999</v>
      </c>
      <c r="K1048" t="s">
        <v>52</v>
      </c>
      <c r="L1048" t="s">
        <v>21598</v>
      </c>
      <c r="M1048">
        <v>12</v>
      </c>
      <c r="N1048">
        <v>0</v>
      </c>
      <c r="O1048">
        <f>IF(COUNTIF($A$2:A1048,A1048)&gt;1,"",--(COUNTIFS(Support_Tickets!$B:$B,A1048,Support_Tickets!$P:$P,"&gt;="&amp;G1048,Support_Tickets!$P:$P,"&lt;="&amp;G1048+90,Support_Tickets!$K:$K,"No")&gt;0))</f>
        <v>0</v>
      </c>
    </row>
    <row r="1049" spans="1:15">
      <c r="A1049" t="s">
        <v>10131</v>
      </c>
      <c r="B1049" t="s">
        <v>22680</v>
      </c>
      <c r="C1049" t="s">
        <v>21581</v>
      </c>
      <c r="D1049" t="s">
        <v>21584</v>
      </c>
      <c r="E1049" t="s">
        <v>20736</v>
      </c>
      <c r="F1049" t="s">
        <v>14516</v>
      </c>
      <c r="G1049" t="s">
        <v>5557</v>
      </c>
      <c r="H1049" t="s">
        <v>21588</v>
      </c>
      <c r="I1049">
        <v>1674.03</v>
      </c>
      <c r="J1049">
        <v>2</v>
      </c>
      <c r="K1049" t="s">
        <v>100</v>
      </c>
      <c r="L1049" t="s">
        <v>21585</v>
      </c>
      <c r="M1049">
        <v>36</v>
      </c>
      <c r="N1049">
        <v>1</v>
      </c>
      <c r="O1049">
        <f>IF(COUNTIF($A$2:A1049,A1049)&gt;1,"",--(COUNTIFS(Support_Tickets!$B:$B,A1049,Support_Tickets!$P:$P,"&gt;="&amp;G1049,Support_Tickets!$P:$P,"&lt;="&amp;G1049+90,Support_Tickets!$K:$K,"No")&gt;0))</f>
        <v>0</v>
      </c>
    </row>
    <row r="1050" spans="1:15">
      <c r="A1050" t="s">
        <v>757</v>
      </c>
      <c r="B1050" t="s">
        <v>22681</v>
      </c>
      <c r="C1050" t="s">
        <v>21574</v>
      </c>
      <c r="D1050" t="s">
        <v>21565</v>
      </c>
      <c r="E1050" t="s">
        <v>20768</v>
      </c>
      <c r="F1050" t="s">
        <v>14516</v>
      </c>
      <c r="G1050" t="s">
        <v>387</v>
      </c>
      <c r="H1050" t="s">
        <v>21571</v>
      </c>
      <c r="I1050">
        <v>402.74</v>
      </c>
      <c r="K1050" t="s">
        <v>100</v>
      </c>
      <c r="L1050" t="s">
        <v>21627</v>
      </c>
      <c r="M1050">
        <v>36</v>
      </c>
      <c r="N1050">
        <v>0</v>
      </c>
      <c r="O1050">
        <f>IF(COUNTIF($A$2:A1050,A1050)&gt;1,"",--(COUNTIFS(Support_Tickets!$B:$B,A1050,Support_Tickets!$P:$P,"&gt;="&amp;G1050,Support_Tickets!$P:$P,"&lt;="&amp;G1050+90,Support_Tickets!$K:$K,"No")&gt;0))</f>
        <v>0</v>
      </c>
    </row>
    <row r="1051" spans="1:15">
      <c r="A1051" t="s">
        <v>2676</v>
      </c>
      <c r="B1051" t="s">
        <v>22682</v>
      </c>
      <c r="C1051" t="s">
        <v>21577</v>
      </c>
      <c r="D1051" t="s">
        <v>21592</v>
      </c>
      <c r="E1051" t="s">
        <v>20740</v>
      </c>
      <c r="F1051" t="s">
        <v>14516</v>
      </c>
      <c r="G1051" t="s">
        <v>120</v>
      </c>
      <c r="H1051" t="s">
        <v>21571</v>
      </c>
      <c r="I1051">
        <v>7807.47</v>
      </c>
      <c r="K1051" t="s">
        <v>73</v>
      </c>
      <c r="L1051" t="s">
        <v>21595</v>
      </c>
      <c r="M1051">
        <v>36</v>
      </c>
      <c r="N1051">
        <v>0</v>
      </c>
      <c r="O1051">
        <f>IF(COUNTIF($A$2:A1051,A1051)&gt;1,"",--(COUNTIFS(Support_Tickets!$B:$B,A1051,Support_Tickets!$P:$P,"&gt;="&amp;G1051,Support_Tickets!$P:$P,"&lt;="&amp;G1051+90,Support_Tickets!$K:$K,"No")&gt;0))</f>
        <v>0</v>
      </c>
    </row>
    <row r="1052" spans="1:15">
      <c r="A1052" t="s">
        <v>4368</v>
      </c>
      <c r="B1052" t="s">
        <v>22683</v>
      </c>
      <c r="C1052" t="s">
        <v>21597</v>
      </c>
      <c r="D1052" t="s">
        <v>21578</v>
      </c>
      <c r="E1052" t="s">
        <v>20768</v>
      </c>
      <c r="F1052" t="s">
        <v>14550</v>
      </c>
      <c r="G1052" t="s">
        <v>3490</v>
      </c>
      <c r="H1052" t="s">
        <v>21566</v>
      </c>
      <c r="I1052">
        <v>600.9</v>
      </c>
      <c r="K1052" t="s">
        <v>100</v>
      </c>
      <c r="L1052" t="s">
        <v>21585</v>
      </c>
      <c r="M1052">
        <v>36</v>
      </c>
      <c r="N1052">
        <v>1</v>
      </c>
      <c r="O1052">
        <f>IF(COUNTIF($A$2:A1052,A1052)&gt;1,"",--(COUNTIFS(Support_Tickets!$B:$B,A1052,Support_Tickets!$P:$P,"&gt;="&amp;G1052,Support_Tickets!$P:$P,"&lt;="&amp;G1052+90,Support_Tickets!$K:$K,"No")&gt;0))</f>
        <v>0</v>
      </c>
    </row>
    <row r="1053" spans="1:15">
      <c r="A1053" t="s">
        <v>2890</v>
      </c>
      <c r="B1053" t="s">
        <v>22684</v>
      </c>
      <c r="C1053" t="s">
        <v>21587</v>
      </c>
      <c r="D1053" t="s">
        <v>21570</v>
      </c>
      <c r="E1053" t="s">
        <v>20768</v>
      </c>
      <c r="F1053" t="s">
        <v>14512</v>
      </c>
      <c r="G1053" t="s">
        <v>243</v>
      </c>
      <c r="H1053" t="s">
        <v>21571</v>
      </c>
      <c r="I1053">
        <v>485.72</v>
      </c>
      <c r="J1053">
        <v>18</v>
      </c>
      <c r="K1053" t="s">
        <v>100</v>
      </c>
      <c r="L1053" t="s">
        <v>21609</v>
      </c>
      <c r="M1053">
        <v>12</v>
      </c>
      <c r="N1053">
        <v>0</v>
      </c>
      <c r="O1053">
        <f>IF(COUNTIF($A$2:A1053,A1053)&gt;1,"",--(COUNTIFS(Support_Tickets!$B:$B,A1053,Support_Tickets!$P:$P,"&gt;="&amp;G1053,Support_Tickets!$P:$P,"&lt;="&amp;G1053+90,Support_Tickets!$K:$K,"No")&gt;0))</f>
        <v>1</v>
      </c>
    </row>
    <row r="1054" spans="1:15">
      <c r="A1054" t="s">
        <v>1390</v>
      </c>
      <c r="B1054" t="s">
        <v>22685</v>
      </c>
      <c r="C1054" t="s">
        <v>21602</v>
      </c>
      <c r="D1054" t="s">
        <v>21578</v>
      </c>
      <c r="E1054" t="s">
        <v>20736</v>
      </c>
      <c r="F1054" t="s">
        <v>14507</v>
      </c>
      <c r="G1054" t="s">
        <v>1194</v>
      </c>
      <c r="H1054" t="s">
        <v>21566</v>
      </c>
      <c r="I1054">
        <v>3205.31</v>
      </c>
      <c r="K1054" t="s">
        <v>100</v>
      </c>
      <c r="L1054" t="s">
        <v>21567</v>
      </c>
      <c r="M1054">
        <v>24</v>
      </c>
      <c r="N1054">
        <v>1</v>
      </c>
      <c r="O1054">
        <f>IF(COUNTIF($A$2:A1054,A1054)&gt;1,"",--(COUNTIFS(Support_Tickets!$B:$B,A1054,Support_Tickets!$P:$P,"&gt;="&amp;G1054,Support_Tickets!$P:$P,"&lt;="&amp;G1054+90,Support_Tickets!$K:$K,"No")&gt;0))</f>
        <v>0</v>
      </c>
    </row>
    <row r="1055" spans="1:15">
      <c r="A1055" t="s">
        <v>4806</v>
      </c>
      <c r="B1055" t="s">
        <v>22046</v>
      </c>
      <c r="C1055" t="s">
        <v>21577</v>
      </c>
      <c r="D1055" t="s">
        <v>21584</v>
      </c>
      <c r="E1055" t="s">
        <v>20736</v>
      </c>
      <c r="F1055" t="s">
        <v>14507</v>
      </c>
      <c r="G1055" t="s">
        <v>6455</v>
      </c>
      <c r="H1055" t="s">
        <v>21571</v>
      </c>
      <c r="I1055">
        <v>3211.85</v>
      </c>
      <c r="J1055">
        <v>87</v>
      </c>
      <c r="K1055" t="s">
        <v>73</v>
      </c>
      <c r="L1055" t="s">
        <v>21579</v>
      </c>
      <c r="M1055">
        <v>36</v>
      </c>
      <c r="N1055">
        <v>0</v>
      </c>
      <c r="O1055">
        <f>IF(COUNTIF($A$2:A1055,A1055)&gt;1,"",--(COUNTIFS(Support_Tickets!$B:$B,A1055,Support_Tickets!$P:$P,"&gt;="&amp;G1055,Support_Tickets!$P:$P,"&lt;="&amp;G1055+90,Support_Tickets!$K:$K,"No")&gt;0))</f>
        <v>0</v>
      </c>
    </row>
    <row r="1056" spans="1:15">
      <c r="A1056" t="s">
        <v>7206</v>
      </c>
      <c r="B1056" t="s">
        <v>22686</v>
      </c>
      <c r="C1056" t="s">
        <v>21564</v>
      </c>
      <c r="D1056" t="s">
        <v>21570</v>
      </c>
      <c r="E1056" t="s">
        <v>20768</v>
      </c>
      <c r="F1056" t="s">
        <v>14507</v>
      </c>
      <c r="G1056" t="s">
        <v>1199</v>
      </c>
      <c r="H1056" t="s">
        <v>21566</v>
      </c>
      <c r="I1056">
        <v>695.77</v>
      </c>
      <c r="K1056" t="s">
        <v>100</v>
      </c>
      <c r="L1056" t="s">
        <v>21572</v>
      </c>
      <c r="M1056">
        <v>12</v>
      </c>
      <c r="N1056">
        <v>1</v>
      </c>
      <c r="O1056">
        <f>IF(COUNTIF($A$2:A1056,A1056)&gt;1,"",--(COUNTIFS(Support_Tickets!$B:$B,A1056,Support_Tickets!$P:$P,"&gt;="&amp;G1056,Support_Tickets!$P:$P,"&lt;="&amp;G1056+90,Support_Tickets!$K:$K,"No")&gt;0))</f>
        <v>0</v>
      </c>
    </row>
    <row r="1057" spans="1:15">
      <c r="A1057" t="s">
        <v>3784</v>
      </c>
      <c r="B1057" t="s">
        <v>22687</v>
      </c>
      <c r="C1057" t="s">
        <v>21581</v>
      </c>
      <c r="D1057" t="s">
        <v>21570</v>
      </c>
      <c r="E1057" t="s">
        <v>20740</v>
      </c>
      <c r="F1057" t="s">
        <v>14550</v>
      </c>
      <c r="G1057" t="s">
        <v>3502</v>
      </c>
      <c r="H1057" t="s">
        <v>21588</v>
      </c>
      <c r="I1057">
        <v>7566.04</v>
      </c>
      <c r="J1057">
        <v>70</v>
      </c>
      <c r="K1057" t="s">
        <v>52</v>
      </c>
      <c r="L1057" t="s">
        <v>21603</v>
      </c>
      <c r="M1057">
        <v>36</v>
      </c>
      <c r="N1057">
        <v>1</v>
      </c>
      <c r="O1057">
        <f>IF(COUNTIF($A$2:A1057,A1057)&gt;1,"",--(COUNTIFS(Support_Tickets!$B:$B,A1057,Support_Tickets!$P:$P,"&gt;="&amp;G1057,Support_Tickets!$P:$P,"&lt;="&amp;G1057+90,Support_Tickets!$K:$K,"No")&gt;0))</f>
        <v>0</v>
      </c>
    </row>
    <row r="1058" spans="1:15">
      <c r="A1058" t="s">
        <v>4553</v>
      </c>
      <c r="B1058" t="s">
        <v>22688</v>
      </c>
      <c r="C1058" t="s">
        <v>21602</v>
      </c>
      <c r="D1058" t="s">
        <v>21578</v>
      </c>
      <c r="E1058" t="s">
        <v>20736</v>
      </c>
      <c r="F1058" t="s">
        <v>14524</v>
      </c>
      <c r="G1058" t="s">
        <v>10699</v>
      </c>
      <c r="H1058" t="s">
        <v>21566</v>
      </c>
      <c r="I1058">
        <v>2555.04</v>
      </c>
      <c r="J1058">
        <v>50</v>
      </c>
      <c r="K1058" t="s">
        <v>100</v>
      </c>
      <c r="L1058" t="s">
        <v>21603</v>
      </c>
      <c r="M1058">
        <v>36</v>
      </c>
      <c r="N1058">
        <v>1</v>
      </c>
      <c r="O1058">
        <f>IF(COUNTIF($A$2:A1058,A1058)&gt;1,"",--(COUNTIFS(Support_Tickets!$B:$B,A1058,Support_Tickets!$P:$P,"&gt;="&amp;G1058,Support_Tickets!$P:$P,"&lt;="&amp;G1058+90,Support_Tickets!$K:$K,"No")&gt;0))</f>
        <v>0</v>
      </c>
    </row>
    <row r="1059" spans="1:15">
      <c r="A1059" t="s">
        <v>1551</v>
      </c>
      <c r="B1059" t="s">
        <v>22689</v>
      </c>
      <c r="C1059" t="s">
        <v>21600</v>
      </c>
      <c r="D1059" t="s">
        <v>21565</v>
      </c>
      <c r="E1059" t="s">
        <v>20736</v>
      </c>
      <c r="F1059" t="s">
        <v>14512</v>
      </c>
      <c r="G1059" t="s">
        <v>2547</v>
      </c>
      <c r="H1059" t="s">
        <v>21571</v>
      </c>
      <c r="I1059">
        <v>3020.62</v>
      </c>
      <c r="J1059">
        <v>96</v>
      </c>
      <c r="K1059" t="s">
        <v>73</v>
      </c>
      <c r="L1059" t="s">
        <v>21582</v>
      </c>
      <c r="M1059">
        <v>12</v>
      </c>
      <c r="N1059">
        <v>0</v>
      </c>
      <c r="O1059">
        <f>IF(COUNTIF($A$2:A1059,A1059)&gt;1,"",--(COUNTIFS(Support_Tickets!$B:$B,A1059,Support_Tickets!$P:$P,"&gt;="&amp;G1059,Support_Tickets!$P:$P,"&lt;="&amp;G1059+90,Support_Tickets!$K:$K,"No")&gt;0))</f>
        <v>1</v>
      </c>
    </row>
    <row r="1060" spans="1:15">
      <c r="A1060" t="s">
        <v>14841</v>
      </c>
      <c r="B1060" t="s">
        <v>22690</v>
      </c>
      <c r="C1060" t="s">
        <v>21581</v>
      </c>
      <c r="D1060" t="s">
        <v>21592</v>
      </c>
      <c r="E1060" t="s">
        <v>20768</v>
      </c>
      <c r="F1060" t="s">
        <v>14512</v>
      </c>
      <c r="G1060" t="s">
        <v>7256</v>
      </c>
      <c r="H1060" t="s">
        <v>21566</v>
      </c>
      <c r="I1060">
        <v>479.38</v>
      </c>
      <c r="K1060" t="s">
        <v>100</v>
      </c>
      <c r="L1060" t="s">
        <v>21595</v>
      </c>
      <c r="M1060">
        <v>12</v>
      </c>
      <c r="N1060">
        <v>1</v>
      </c>
      <c r="O1060">
        <f>IF(COUNTIF($A$2:A1060,A1060)&gt;1,"",--(COUNTIFS(Support_Tickets!$B:$B,A1060,Support_Tickets!$P:$P,"&gt;="&amp;G1060,Support_Tickets!$P:$P,"&lt;="&amp;G1060+90,Support_Tickets!$K:$K,"No")&gt;0))</f>
        <v>0</v>
      </c>
    </row>
    <row r="1061" spans="1:15">
      <c r="A1061" t="s">
        <v>991</v>
      </c>
      <c r="B1061" t="s">
        <v>22691</v>
      </c>
      <c r="C1061" t="s">
        <v>21581</v>
      </c>
      <c r="D1061" t="s">
        <v>21584</v>
      </c>
      <c r="E1061" t="s">
        <v>20736</v>
      </c>
      <c r="F1061" t="s">
        <v>14512</v>
      </c>
      <c r="G1061" t="s">
        <v>1016</v>
      </c>
      <c r="H1061" t="s">
        <v>21571</v>
      </c>
      <c r="I1061">
        <v>1610.99</v>
      </c>
      <c r="J1061">
        <v>15</v>
      </c>
      <c r="K1061" t="s">
        <v>100</v>
      </c>
      <c r="L1061" t="s">
        <v>21572</v>
      </c>
      <c r="M1061">
        <v>12</v>
      </c>
      <c r="N1061">
        <v>0</v>
      </c>
      <c r="O1061">
        <f>IF(COUNTIF($A$2:A1061,A1061)&gt;1,"",--(COUNTIFS(Support_Tickets!$B:$B,A1061,Support_Tickets!$P:$P,"&gt;="&amp;G1061,Support_Tickets!$P:$P,"&lt;="&amp;G1061+90,Support_Tickets!$K:$K,"No")&gt;0))</f>
        <v>0</v>
      </c>
    </row>
    <row r="1062" spans="1:15">
      <c r="A1062" t="s">
        <v>1578</v>
      </c>
      <c r="B1062" t="s">
        <v>22692</v>
      </c>
      <c r="C1062" t="s">
        <v>21577</v>
      </c>
      <c r="D1062" t="s">
        <v>21592</v>
      </c>
      <c r="E1062" t="s">
        <v>20768</v>
      </c>
      <c r="F1062" t="s">
        <v>14516</v>
      </c>
      <c r="G1062" t="s">
        <v>164</v>
      </c>
      <c r="H1062" t="s">
        <v>21571</v>
      </c>
      <c r="I1062">
        <v>512.78</v>
      </c>
      <c r="J1062">
        <v>61</v>
      </c>
      <c r="K1062" t="s">
        <v>100</v>
      </c>
      <c r="L1062" t="s">
        <v>21598</v>
      </c>
      <c r="M1062">
        <v>12</v>
      </c>
      <c r="N1062">
        <v>0</v>
      </c>
      <c r="O1062">
        <f>IF(COUNTIF($A$2:A1062,A1062)&gt;1,"",--(COUNTIFS(Support_Tickets!$B:$B,A1062,Support_Tickets!$P:$P,"&gt;="&amp;G1062,Support_Tickets!$P:$P,"&lt;="&amp;G1062+90,Support_Tickets!$K:$K,"No")&gt;0))</f>
        <v>1</v>
      </c>
    </row>
    <row r="1063" spans="1:15">
      <c r="A1063" t="s">
        <v>1739</v>
      </c>
      <c r="B1063" t="s">
        <v>22693</v>
      </c>
      <c r="C1063" t="s">
        <v>21602</v>
      </c>
      <c r="D1063" t="s">
        <v>21565</v>
      </c>
      <c r="E1063" t="s">
        <v>20740</v>
      </c>
      <c r="F1063" t="s">
        <v>14507</v>
      </c>
      <c r="G1063" t="s">
        <v>283</v>
      </c>
      <c r="H1063" t="s">
        <v>21566</v>
      </c>
      <c r="I1063">
        <v>14540.85</v>
      </c>
      <c r="K1063" t="s">
        <v>73</v>
      </c>
      <c r="L1063" t="s">
        <v>21598</v>
      </c>
      <c r="M1063">
        <v>12</v>
      </c>
      <c r="N1063">
        <v>1</v>
      </c>
      <c r="O1063">
        <f>IF(COUNTIF($A$2:A1063,A1063)&gt;1,"",--(COUNTIFS(Support_Tickets!$B:$B,A1063,Support_Tickets!$P:$P,"&gt;="&amp;G1063,Support_Tickets!$P:$P,"&lt;="&amp;G1063+90,Support_Tickets!$K:$K,"No")&gt;0))</f>
        <v>0</v>
      </c>
    </row>
    <row r="1064" spans="1:15">
      <c r="A1064" t="s">
        <v>919</v>
      </c>
      <c r="B1064" t="s">
        <v>22694</v>
      </c>
      <c r="C1064" t="s">
        <v>21587</v>
      </c>
      <c r="D1064" t="s">
        <v>21565</v>
      </c>
      <c r="E1064" t="s">
        <v>20740</v>
      </c>
      <c r="F1064" t="s">
        <v>14516</v>
      </c>
      <c r="G1064" t="s">
        <v>3024</v>
      </c>
      <c r="H1064" t="s">
        <v>21571</v>
      </c>
      <c r="I1064">
        <v>14139.9</v>
      </c>
      <c r="J1064">
        <v>91</v>
      </c>
      <c r="K1064" t="s">
        <v>52</v>
      </c>
      <c r="L1064" t="s">
        <v>21575</v>
      </c>
      <c r="M1064">
        <v>24</v>
      </c>
      <c r="N1064">
        <v>0</v>
      </c>
      <c r="O1064">
        <f>IF(COUNTIF($A$2:A1064,A1064)&gt;1,"",--(COUNTIFS(Support_Tickets!$B:$B,A1064,Support_Tickets!$P:$P,"&gt;="&amp;G1064,Support_Tickets!$P:$P,"&lt;="&amp;G1064+90,Support_Tickets!$K:$K,"No")&gt;0))</f>
        <v>0</v>
      </c>
    </row>
    <row r="1065" spans="1:15">
      <c r="A1065" t="s">
        <v>3066</v>
      </c>
      <c r="B1065" t="s">
        <v>22695</v>
      </c>
      <c r="C1065" t="s">
        <v>21574</v>
      </c>
      <c r="D1065" t="s">
        <v>21570</v>
      </c>
      <c r="E1065" t="s">
        <v>20736</v>
      </c>
      <c r="F1065" t="s">
        <v>14516</v>
      </c>
      <c r="G1065" t="s">
        <v>4528</v>
      </c>
      <c r="H1065" t="s">
        <v>21588</v>
      </c>
      <c r="I1065">
        <v>3052.93</v>
      </c>
      <c r="J1065">
        <v>57</v>
      </c>
      <c r="K1065" t="s">
        <v>100</v>
      </c>
      <c r="L1065" t="s">
        <v>21632</v>
      </c>
      <c r="M1065">
        <v>12</v>
      </c>
      <c r="N1065">
        <v>1</v>
      </c>
      <c r="O1065">
        <f>IF(COUNTIF($A$2:A1065,A1065)&gt;1,"",--(COUNTIFS(Support_Tickets!$B:$B,A1065,Support_Tickets!$P:$P,"&gt;="&amp;G1065,Support_Tickets!$P:$P,"&lt;="&amp;G1065+90,Support_Tickets!$K:$K,"No")&gt;0))</f>
        <v>0</v>
      </c>
    </row>
    <row r="1066" spans="1:15">
      <c r="A1066" t="s">
        <v>6383</v>
      </c>
      <c r="B1066" t="s">
        <v>22696</v>
      </c>
      <c r="C1066" t="s">
        <v>21597</v>
      </c>
      <c r="D1066" t="s">
        <v>21565</v>
      </c>
      <c r="E1066" t="s">
        <v>20740</v>
      </c>
      <c r="F1066" t="s">
        <v>14550</v>
      </c>
      <c r="G1066" t="s">
        <v>22697</v>
      </c>
      <c r="H1066" t="s">
        <v>21571</v>
      </c>
      <c r="I1066">
        <v>7846.38</v>
      </c>
      <c r="K1066" t="s">
        <v>52</v>
      </c>
      <c r="L1066" t="s">
        <v>21652</v>
      </c>
      <c r="M1066">
        <v>36</v>
      </c>
      <c r="N1066">
        <v>0</v>
      </c>
      <c r="O1066">
        <f>IF(COUNTIF($A$2:A1066,A1066)&gt;1,"",--(COUNTIFS(Support_Tickets!$B:$B,A1066,Support_Tickets!$P:$P,"&gt;="&amp;G1066,Support_Tickets!$P:$P,"&lt;="&amp;G1066+90,Support_Tickets!$K:$K,"No")&gt;0))</f>
        <v>0</v>
      </c>
    </row>
    <row r="1067" spans="1:15">
      <c r="A1067" t="s">
        <v>2431</v>
      </c>
      <c r="B1067" t="s">
        <v>22698</v>
      </c>
      <c r="C1067" t="s">
        <v>21607</v>
      </c>
      <c r="D1067" t="s">
        <v>21578</v>
      </c>
      <c r="E1067" t="s">
        <v>20736</v>
      </c>
      <c r="F1067" t="s">
        <v>14512</v>
      </c>
      <c r="G1067" t="s">
        <v>368</v>
      </c>
      <c r="H1067" t="s">
        <v>21566</v>
      </c>
      <c r="I1067">
        <v>927.41</v>
      </c>
      <c r="J1067">
        <v>76</v>
      </c>
      <c r="K1067" t="s">
        <v>73</v>
      </c>
      <c r="L1067" t="s">
        <v>21612</v>
      </c>
      <c r="M1067">
        <v>12</v>
      </c>
      <c r="N1067">
        <v>1</v>
      </c>
      <c r="O1067">
        <f>IF(COUNTIF($A$2:A1067,A1067)&gt;1,"",--(COUNTIFS(Support_Tickets!$B:$B,A1067,Support_Tickets!$P:$P,"&gt;="&amp;G1067,Support_Tickets!$P:$P,"&lt;="&amp;G1067+90,Support_Tickets!$K:$K,"No")&gt;0))</f>
        <v>0</v>
      </c>
    </row>
    <row r="1068" spans="1:15">
      <c r="A1068" t="s">
        <v>487</v>
      </c>
      <c r="B1068" t="s">
        <v>22699</v>
      </c>
      <c r="C1068" t="s">
        <v>21587</v>
      </c>
      <c r="D1068" t="s">
        <v>21584</v>
      </c>
      <c r="E1068" t="s">
        <v>20736</v>
      </c>
      <c r="F1068" t="s">
        <v>14524</v>
      </c>
      <c r="G1068" t="s">
        <v>512</v>
      </c>
      <c r="H1068" t="s">
        <v>21566</v>
      </c>
      <c r="I1068">
        <v>3697.31</v>
      </c>
      <c r="J1068">
        <v>98</v>
      </c>
      <c r="K1068" t="s">
        <v>100</v>
      </c>
      <c r="L1068" t="s">
        <v>21660</v>
      </c>
      <c r="M1068">
        <v>12</v>
      </c>
      <c r="N1068">
        <v>1</v>
      </c>
      <c r="O1068">
        <f>IF(COUNTIF($A$2:A1068,A1068)&gt;1,"",--(COUNTIFS(Support_Tickets!$B:$B,A1068,Support_Tickets!$P:$P,"&gt;="&amp;G1068,Support_Tickets!$P:$P,"&lt;="&amp;G1068+90,Support_Tickets!$K:$K,"No")&gt;0))</f>
        <v>1</v>
      </c>
    </row>
    <row r="1069" spans="1:15">
      <c r="A1069" t="s">
        <v>3071</v>
      </c>
      <c r="B1069" t="s">
        <v>22700</v>
      </c>
      <c r="C1069" t="s">
        <v>21597</v>
      </c>
      <c r="D1069" t="s">
        <v>21578</v>
      </c>
      <c r="E1069" t="s">
        <v>20736</v>
      </c>
      <c r="F1069" t="s">
        <v>14512</v>
      </c>
      <c r="G1069" t="s">
        <v>361</v>
      </c>
      <c r="H1069" t="s">
        <v>21588</v>
      </c>
      <c r="I1069">
        <v>3717.3</v>
      </c>
      <c r="J1069">
        <v>12</v>
      </c>
      <c r="K1069" t="s">
        <v>73</v>
      </c>
      <c r="L1069" t="s">
        <v>21595</v>
      </c>
      <c r="M1069">
        <v>24</v>
      </c>
      <c r="N1069">
        <v>1</v>
      </c>
      <c r="O1069">
        <f>IF(COUNTIF($A$2:A1069,A1069)&gt;1,"",--(COUNTIFS(Support_Tickets!$B:$B,A1069,Support_Tickets!$P:$P,"&gt;="&amp;G1069,Support_Tickets!$P:$P,"&lt;="&amp;G1069+90,Support_Tickets!$K:$K,"No")&gt;0))</f>
        <v>0</v>
      </c>
    </row>
    <row r="1070" spans="1:15">
      <c r="A1070" t="s">
        <v>2565</v>
      </c>
      <c r="B1070" t="s">
        <v>22701</v>
      </c>
      <c r="C1070" t="s">
        <v>21600</v>
      </c>
      <c r="D1070" t="s">
        <v>21565</v>
      </c>
      <c r="E1070" t="s">
        <v>20736</v>
      </c>
      <c r="F1070" t="s">
        <v>14550</v>
      </c>
      <c r="G1070" t="s">
        <v>676</v>
      </c>
      <c r="H1070" t="s">
        <v>21588</v>
      </c>
      <c r="I1070">
        <v>1140.25</v>
      </c>
      <c r="K1070" t="s">
        <v>100</v>
      </c>
      <c r="L1070" t="s">
        <v>21593</v>
      </c>
      <c r="M1070">
        <v>36</v>
      </c>
      <c r="N1070">
        <v>1</v>
      </c>
      <c r="O1070">
        <f>IF(COUNTIF($A$2:A1070,A1070)&gt;1,"",--(COUNTIFS(Support_Tickets!$B:$B,A1070,Support_Tickets!$P:$P,"&gt;="&amp;G1070,Support_Tickets!$P:$P,"&lt;="&amp;G1070+90,Support_Tickets!$K:$K,"No")&gt;0))</f>
        <v>0</v>
      </c>
    </row>
    <row r="1071" spans="1:15">
      <c r="A1071" t="s">
        <v>1086</v>
      </c>
      <c r="B1071" t="s">
        <v>22702</v>
      </c>
      <c r="C1071" t="s">
        <v>21581</v>
      </c>
      <c r="D1071" t="s">
        <v>21565</v>
      </c>
      <c r="E1071" t="s">
        <v>20768</v>
      </c>
      <c r="F1071" t="s">
        <v>14507</v>
      </c>
      <c r="G1071" t="s">
        <v>6035</v>
      </c>
      <c r="H1071" t="s">
        <v>21571</v>
      </c>
      <c r="I1071">
        <v>380.93</v>
      </c>
      <c r="J1071">
        <v>31</v>
      </c>
      <c r="K1071" t="s">
        <v>100</v>
      </c>
      <c r="L1071" t="s">
        <v>21632</v>
      </c>
      <c r="M1071">
        <v>12</v>
      </c>
      <c r="N1071">
        <v>0</v>
      </c>
      <c r="O1071">
        <f>IF(COUNTIF($A$2:A1071,A1071)&gt;1,"",--(COUNTIFS(Support_Tickets!$B:$B,A1071,Support_Tickets!$P:$P,"&gt;="&amp;G1071,Support_Tickets!$P:$P,"&lt;="&amp;G1071+90,Support_Tickets!$K:$K,"No")&gt;0))</f>
        <v>0</v>
      </c>
    </row>
    <row r="1072" spans="1:15">
      <c r="A1072" t="s">
        <v>6992</v>
      </c>
      <c r="B1072" t="s">
        <v>22703</v>
      </c>
      <c r="C1072" t="s">
        <v>21597</v>
      </c>
      <c r="D1072" t="s">
        <v>21584</v>
      </c>
      <c r="E1072" t="s">
        <v>20736</v>
      </c>
      <c r="F1072" t="s">
        <v>14512</v>
      </c>
      <c r="G1072" t="s">
        <v>6259</v>
      </c>
      <c r="H1072" t="s">
        <v>21571</v>
      </c>
      <c r="I1072">
        <v>2583.58</v>
      </c>
      <c r="K1072" t="s">
        <v>73</v>
      </c>
      <c r="L1072" t="s">
        <v>21609</v>
      </c>
      <c r="M1072">
        <v>12</v>
      </c>
      <c r="N1072">
        <v>0</v>
      </c>
      <c r="O1072">
        <f>IF(COUNTIF($A$2:A1072,A1072)&gt;1,"",--(COUNTIFS(Support_Tickets!$B:$B,A1072,Support_Tickets!$P:$P,"&gt;="&amp;G1072,Support_Tickets!$P:$P,"&lt;="&amp;G1072+90,Support_Tickets!$K:$K,"No")&gt;0))</f>
        <v>0</v>
      </c>
    </row>
    <row r="1073" spans="1:15">
      <c r="A1073" t="s">
        <v>2646</v>
      </c>
      <c r="B1073" t="s">
        <v>22704</v>
      </c>
      <c r="C1073" t="s">
        <v>21574</v>
      </c>
      <c r="D1073" t="s">
        <v>21584</v>
      </c>
      <c r="E1073" t="s">
        <v>20736</v>
      </c>
      <c r="F1073" t="s">
        <v>14512</v>
      </c>
      <c r="G1073" t="s">
        <v>2023</v>
      </c>
      <c r="H1073" t="s">
        <v>21588</v>
      </c>
      <c r="I1073">
        <v>835.82</v>
      </c>
      <c r="J1073">
        <v>7</v>
      </c>
      <c r="K1073" t="s">
        <v>73</v>
      </c>
      <c r="L1073" t="s">
        <v>21632</v>
      </c>
      <c r="M1073">
        <v>36</v>
      </c>
      <c r="N1073">
        <v>1</v>
      </c>
      <c r="O1073">
        <f>IF(COUNTIF($A$2:A1073,A1073)&gt;1,"",--(COUNTIFS(Support_Tickets!$B:$B,A1073,Support_Tickets!$P:$P,"&gt;="&amp;G1073,Support_Tickets!$P:$P,"&lt;="&amp;G1073+90,Support_Tickets!$K:$K,"No")&gt;0))</f>
        <v>0</v>
      </c>
    </row>
    <row r="1074" spans="1:15">
      <c r="A1074" t="s">
        <v>5435</v>
      </c>
      <c r="B1074" t="s">
        <v>22705</v>
      </c>
      <c r="C1074" t="s">
        <v>21597</v>
      </c>
      <c r="D1074" t="s">
        <v>21570</v>
      </c>
      <c r="E1074" t="s">
        <v>20736</v>
      </c>
      <c r="F1074" t="s">
        <v>14524</v>
      </c>
      <c r="G1074" t="s">
        <v>259</v>
      </c>
      <c r="H1074" t="s">
        <v>21571</v>
      </c>
      <c r="I1074">
        <v>3746.34</v>
      </c>
      <c r="J1074">
        <v>61</v>
      </c>
      <c r="K1074" t="s">
        <v>73</v>
      </c>
      <c r="L1074" t="s">
        <v>21598</v>
      </c>
      <c r="M1074">
        <v>24</v>
      </c>
      <c r="N1074">
        <v>0</v>
      </c>
      <c r="O1074">
        <f>IF(COUNTIF($A$2:A1074,A1074)&gt;1,"",--(COUNTIFS(Support_Tickets!$B:$B,A1074,Support_Tickets!$P:$P,"&gt;="&amp;G1074,Support_Tickets!$P:$P,"&lt;="&amp;G1074+90,Support_Tickets!$K:$K,"No")&gt;0))</f>
        <v>1</v>
      </c>
    </row>
    <row r="1075" spans="1:15">
      <c r="A1075" t="s">
        <v>2914</v>
      </c>
      <c r="B1075" t="s">
        <v>22706</v>
      </c>
      <c r="C1075" t="s">
        <v>21581</v>
      </c>
      <c r="D1075" t="s">
        <v>21584</v>
      </c>
      <c r="E1075" t="s">
        <v>20740</v>
      </c>
      <c r="F1075" t="s">
        <v>14516</v>
      </c>
      <c r="G1075" t="s">
        <v>2864</v>
      </c>
      <c r="H1075" t="s">
        <v>21571</v>
      </c>
      <c r="I1075">
        <v>15254.18</v>
      </c>
      <c r="J1075">
        <v>18</v>
      </c>
      <c r="K1075" t="s">
        <v>52</v>
      </c>
      <c r="L1075" t="s">
        <v>21585</v>
      </c>
      <c r="M1075">
        <v>24</v>
      </c>
      <c r="N1075">
        <v>0</v>
      </c>
      <c r="O1075">
        <f>IF(COUNTIF($A$2:A1075,A1075)&gt;1,"",--(COUNTIFS(Support_Tickets!$B:$B,A1075,Support_Tickets!$P:$P,"&gt;="&amp;G1075,Support_Tickets!$P:$P,"&lt;="&amp;G1075+90,Support_Tickets!$K:$K,"No")&gt;0))</f>
        <v>0</v>
      </c>
    </row>
    <row r="1076" spans="1:15">
      <c r="A1076" t="s">
        <v>2080</v>
      </c>
      <c r="B1076" t="s">
        <v>22707</v>
      </c>
      <c r="C1076" t="s">
        <v>21581</v>
      </c>
      <c r="D1076" t="s">
        <v>21570</v>
      </c>
      <c r="E1076" t="s">
        <v>20768</v>
      </c>
      <c r="F1076" t="s">
        <v>14512</v>
      </c>
      <c r="G1076" t="s">
        <v>3515</v>
      </c>
      <c r="H1076" t="s">
        <v>21571</v>
      </c>
      <c r="I1076">
        <v>537.94000000000005</v>
      </c>
      <c r="K1076" t="s">
        <v>100</v>
      </c>
      <c r="L1076" t="s">
        <v>21627</v>
      </c>
      <c r="M1076">
        <v>24</v>
      </c>
      <c r="N1076">
        <v>0</v>
      </c>
      <c r="O1076">
        <f>IF(COUNTIF($A$2:A1076,A1076)&gt;1,"",--(COUNTIFS(Support_Tickets!$B:$B,A1076,Support_Tickets!$P:$P,"&gt;="&amp;G1076,Support_Tickets!$P:$P,"&lt;="&amp;G1076+90,Support_Tickets!$K:$K,"No")&gt;0))</f>
        <v>0</v>
      </c>
    </row>
    <row r="1077" spans="1:15">
      <c r="A1077" t="s">
        <v>2112</v>
      </c>
      <c r="B1077" t="s">
        <v>22708</v>
      </c>
      <c r="C1077" t="s">
        <v>21602</v>
      </c>
      <c r="D1077" t="s">
        <v>21578</v>
      </c>
      <c r="E1077" t="s">
        <v>20768</v>
      </c>
      <c r="F1077" t="s">
        <v>14524</v>
      </c>
      <c r="G1077" t="s">
        <v>1106</v>
      </c>
      <c r="H1077" t="s">
        <v>21621</v>
      </c>
      <c r="I1077">
        <v>373.54</v>
      </c>
      <c r="J1077">
        <v>77</v>
      </c>
      <c r="K1077" t="s">
        <v>100</v>
      </c>
      <c r="L1077" t="s">
        <v>21612</v>
      </c>
      <c r="M1077">
        <v>24</v>
      </c>
      <c r="N1077">
        <v>0</v>
      </c>
      <c r="O1077">
        <f>IF(COUNTIF($A$2:A1077,A1077)&gt;1,"",--(COUNTIFS(Support_Tickets!$B:$B,A1077,Support_Tickets!$P:$P,"&gt;="&amp;G1077,Support_Tickets!$P:$P,"&lt;="&amp;G1077+90,Support_Tickets!$K:$K,"No")&gt;0))</f>
        <v>0</v>
      </c>
    </row>
    <row r="1078" spans="1:15">
      <c r="A1078" t="s">
        <v>183</v>
      </c>
      <c r="B1078" t="s">
        <v>22709</v>
      </c>
      <c r="C1078" t="s">
        <v>21607</v>
      </c>
      <c r="D1078" t="s">
        <v>21578</v>
      </c>
      <c r="E1078" t="s">
        <v>20768</v>
      </c>
      <c r="F1078" t="s">
        <v>14512</v>
      </c>
      <c r="G1078" t="s">
        <v>1006</v>
      </c>
      <c r="H1078" t="s">
        <v>21571</v>
      </c>
      <c r="I1078">
        <v>641.16999999999996</v>
      </c>
      <c r="K1078" t="s">
        <v>100</v>
      </c>
      <c r="L1078" t="s">
        <v>21585</v>
      </c>
      <c r="M1078">
        <v>36</v>
      </c>
      <c r="N1078">
        <v>0</v>
      </c>
      <c r="O1078">
        <f>IF(COUNTIF($A$2:A1078,A1078)&gt;1,"",--(COUNTIFS(Support_Tickets!$B:$B,A1078,Support_Tickets!$P:$P,"&gt;="&amp;G1078,Support_Tickets!$P:$P,"&lt;="&amp;G1078+90,Support_Tickets!$K:$K,"No")&gt;0))</f>
        <v>0</v>
      </c>
    </row>
    <row r="1079" spans="1:15">
      <c r="A1079" t="s">
        <v>499</v>
      </c>
      <c r="B1079" t="s">
        <v>22710</v>
      </c>
      <c r="C1079" t="s">
        <v>21564</v>
      </c>
      <c r="D1079" t="s">
        <v>21565</v>
      </c>
      <c r="E1079" t="s">
        <v>20768</v>
      </c>
      <c r="F1079" t="s">
        <v>14507</v>
      </c>
      <c r="G1079" t="s">
        <v>8110</v>
      </c>
      <c r="H1079" t="s">
        <v>21571</v>
      </c>
      <c r="I1079">
        <v>664.77</v>
      </c>
      <c r="J1079">
        <v>43</v>
      </c>
      <c r="K1079" t="s">
        <v>100</v>
      </c>
      <c r="L1079" t="s">
        <v>21590</v>
      </c>
      <c r="M1079">
        <v>24</v>
      </c>
      <c r="N1079">
        <v>0</v>
      </c>
      <c r="O1079">
        <f>IF(COUNTIF($A$2:A1079,A1079)&gt;1,"",--(COUNTIFS(Support_Tickets!$B:$B,A1079,Support_Tickets!$P:$P,"&gt;="&amp;G1079,Support_Tickets!$P:$P,"&lt;="&amp;G1079+90,Support_Tickets!$K:$K,"No")&gt;0))</f>
        <v>0</v>
      </c>
    </row>
    <row r="1080" spans="1:15">
      <c r="A1080" t="s">
        <v>2313</v>
      </c>
      <c r="B1080" t="s">
        <v>22711</v>
      </c>
      <c r="C1080" t="s">
        <v>21600</v>
      </c>
      <c r="D1080" t="s">
        <v>21570</v>
      </c>
      <c r="E1080" t="s">
        <v>20768</v>
      </c>
      <c r="F1080" t="s">
        <v>14550</v>
      </c>
      <c r="G1080" t="s">
        <v>7735</v>
      </c>
      <c r="H1080" t="s">
        <v>21588</v>
      </c>
      <c r="I1080">
        <v>650.07000000000005</v>
      </c>
      <c r="J1080">
        <v>17</v>
      </c>
      <c r="K1080" t="s">
        <v>100</v>
      </c>
      <c r="L1080" t="s">
        <v>21598</v>
      </c>
      <c r="M1080">
        <v>24</v>
      </c>
      <c r="N1080">
        <v>1</v>
      </c>
      <c r="O1080">
        <f>IF(COUNTIF($A$2:A1080,A1080)&gt;1,"",--(COUNTIFS(Support_Tickets!$B:$B,A1080,Support_Tickets!$P:$P,"&gt;="&amp;G1080,Support_Tickets!$P:$P,"&lt;="&amp;G1080+90,Support_Tickets!$K:$K,"No")&gt;0))</f>
        <v>0</v>
      </c>
    </row>
    <row r="1081" spans="1:15">
      <c r="A1081" t="s">
        <v>1466</v>
      </c>
      <c r="B1081" t="s">
        <v>22712</v>
      </c>
      <c r="C1081" t="s">
        <v>21597</v>
      </c>
      <c r="D1081" t="s">
        <v>21565</v>
      </c>
      <c r="E1081" t="s">
        <v>20736</v>
      </c>
      <c r="F1081" t="s">
        <v>14507</v>
      </c>
      <c r="G1081" t="s">
        <v>443</v>
      </c>
      <c r="H1081" t="s">
        <v>21571</v>
      </c>
      <c r="I1081">
        <v>1724.63</v>
      </c>
      <c r="J1081">
        <v>65</v>
      </c>
      <c r="K1081" t="s">
        <v>100</v>
      </c>
      <c r="L1081" t="s">
        <v>21603</v>
      </c>
      <c r="M1081">
        <v>36</v>
      </c>
      <c r="N1081">
        <v>0</v>
      </c>
      <c r="O1081">
        <f>IF(COUNTIF($A$2:A1081,A1081)&gt;1,"",--(COUNTIFS(Support_Tickets!$B:$B,A1081,Support_Tickets!$P:$P,"&gt;="&amp;G1081,Support_Tickets!$P:$P,"&lt;="&amp;G1081+90,Support_Tickets!$K:$K,"No")&gt;0))</f>
        <v>0</v>
      </c>
    </row>
    <row r="1082" spans="1:15">
      <c r="A1082" t="s">
        <v>1603</v>
      </c>
      <c r="B1082" t="s">
        <v>22713</v>
      </c>
      <c r="C1082" t="s">
        <v>21577</v>
      </c>
      <c r="D1082" t="s">
        <v>21584</v>
      </c>
      <c r="E1082" t="s">
        <v>20736</v>
      </c>
      <c r="F1082" t="s">
        <v>14507</v>
      </c>
      <c r="G1082" t="s">
        <v>1321</v>
      </c>
      <c r="H1082" t="s">
        <v>21571</v>
      </c>
      <c r="I1082">
        <v>2712.83</v>
      </c>
      <c r="J1082">
        <v>85</v>
      </c>
      <c r="K1082" t="s">
        <v>73</v>
      </c>
      <c r="L1082" t="s">
        <v>21590</v>
      </c>
      <c r="M1082">
        <v>12</v>
      </c>
      <c r="N1082">
        <v>0</v>
      </c>
      <c r="O1082">
        <f>IF(COUNTIF($A$2:A1082,A1082)&gt;1,"",--(COUNTIFS(Support_Tickets!$B:$B,A1082,Support_Tickets!$P:$P,"&gt;="&amp;G1082,Support_Tickets!$P:$P,"&lt;="&amp;G1082+90,Support_Tickets!$K:$K,"No")&gt;0))</f>
        <v>0</v>
      </c>
    </row>
    <row r="1083" spans="1:15">
      <c r="A1083" t="s">
        <v>1320</v>
      </c>
      <c r="B1083" t="s">
        <v>22714</v>
      </c>
      <c r="C1083" t="s">
        <v>21602</v>
      </c>
      <c r="D1083" t="s">
        <v>21570</v>
      </c>
      <c r="E1083" t="s">
        <v>20736</v>
      </c>
      <c r="F1083" t="s">
        <v>14550</v>
      </c>
      <c r="G1083" t="s">
        <v>262</v>
      </c>
      <c r="H1083" t="s">
        <v>21571</v>
      </c>
      <c r="I1083">
        <v>2464.36</v>
      </c>
      <c r="J1083">
        <v>15</v>
      </c>
      <c r="K1083" t="s">
        <v>100</v>
      </c>
      <c r="L1083" t="s">
        <v>21603</v>
      </c>
      <c r="M1083">
        <v>12</v>
      </c>
      <c r="N1083">
        <v>0</v>
      </c>
      <c r="O1083">
        <f>IF(COUNTIF($A$2:A1083,A1083)&gt;1,"",--(COUNTIFS(Support_Tickets!$B:$B,A1083,Support_Tickets!$P:$P,"&gt;="&amp;G1083,Support_Tickets!$P:$P,"&lt;="&amp;G1083+90,Support_Tickets!$K:$K,"No")&gt;0))</f>
        <v>0</v>
      </c>
    </row>
    <row r="1084" spans="1:15">
      <c r="A1084" t="s">
        <v>6892</v>
      </c>
      <c r="B1084" t="s">
        <v>22715</v>
      </c>
      <c r="C1084" t="s">
        <v>21602</v>
      </c>
      <c r="D1084" t="s">
        <v>21584</v>
      </c>
      <c r="E1084" t="s">
        <v>20736</v>
      </c>
      <c r="F1084" t="s">
        <v>14516</v>
      </c>
      <c r="G1084" t="s">
        <v>164</v>
      </c>
      <c r="H1084" t="s">
        <v>21571</v>
      </c>
      <c r="I1084">
        <v>1666.37</v>
      </c>
      <c r="J1084">
        <v>72</v>
      </c>
      <c r="K1084" t="s">
        <v>100</v>
      </c>
      <c r="L1084" t="s">
        <v>21612</v>
      </c>
      <c r="M1084">
        <v>24</v>
      </c>
      <c r="N1084">
        <v>0</v>
      </c>
      <c r="O1084">
        <f>IF(COUNTIF($A$2:A1084,A1084)&gt;1,"",--(COUNTIFS(Support_Tickets!$B:$B,A1084,Support_Tickets!$P:$P,"&gt;="&amp;G1084,Support_Tickets!$P:$P,"&lt;="&amp;G1084+90,Support_Tickets!$K:$K,"No")&gt;0))</f>
        <v>1</v>
      </c>
    </row>
    <row r="1085" spans="1:15">
      <c r="A1085" t="s">
        <v>89</v>
      </c>
      <c r="B1085" t="s">
        <v>22716</v>
      </c>
      <c r="C1085" t="s">
        <v>21577</v>
      </c>
      <c r="D1085" t="s">
        <v>21565</v>
      </c>
      <c r="E1085" t="s">
        <v>20736</v>
      </c>
      <c r="F1085" t="s">
        <v>14516</v>
      </c>
      <c r="G1085" t="s">
        <v>548</v>
      </c>
      <c r="H1085" t="s">
        <v>21571</v>
      </c>
      <c r="I1085">
        <v>1012.95</v>
      </c>
      <c r="J1085">
        <v>32</v>
      </c>
      <c r="K1085" t="s">
        <v>100</v>
      </c>
      <c r="L1085" t="s">
        <v>21593</v>
      </c>
      <c r="M1085">
        <v>36</v>
      </c>
      <c r="N1085">
        <v>0</v>
      </c>
      <c r="O1085">
        <f>IF(COUNTIF($A$2:A1085,A1085)&gt;1,"",--(COUNTIFS(Support_Tickets!$B:$B,A1085,Support_Tickets!$P:$P,"&gt;="&amp;G1085,Support_Tickets!$P:$P,"&lt;="&amp;G1085+90,Support_Tickets!$K:$K,"No")&gt;0))</f>
        <v>0</v>
      </c>
    </row>
    <row r="1086" spans="1:15">
      <c r="A1086" t="s">
        <v>3723</v>
      </c>
      <c r="B1086" t="s">
        <v>22717</v>
      </c>
      <c r="C1086" t="s">
        <v>21607</v>
      </c>
      <c r="D1086" t="s">
        <v>21570</v>
      </c>
      <c r="E1086" t="s">
        <v>20736</v>
      </c>
      <c r="F1086" t="s">
        <v>14516</v>
      </c>
      <c r="G1086" t="s">
        <v>3665</v>
      </c>
      <c r="H1086" t="s">
        <v>21621</v>
      </c>
      <c r="I1086">
        <v>2809.96</v>
      </c>
      <c r="J1086">
        <v>62</v>
      </c>
      <c r="K1086" t="s">
        <v>100</v>
      </c>
      <c r="L1086" t="s">
        <v>21609</v>
      </c>
      <c r="M1086">
        <v>24</v>
      </c>
      <c r="N1086">
        <v>0</v>
      </c>
      <c r="O1086">
        <f>IF(COUNTIF($A$2:A1086,A1086)&gt;1,"",--(COUNTIFS(Support_Tickets!$B:$B,A1086,Support_Tickets!$P:$P,"&gt;="&amp;G1086,Support_Tickets!$P:$P,"&lt;="&amp;G1086+90,Support_Tickets!$K:$K,"No")&gt;0))</f>
        <v>1</v>
      </c>
    </row>
    <row r="1087" spans="1:15">
      <c r="A1087" t="s">
        <v>867</v>
      </c>
      <c r="B1087" t="s">
        <v>22718</v>
      </c>
      <c r="C1087" t="s">
        <v>21564</v>
      </c>
      <c r="D1087" t="s">
        <v>21584</v>
      </c>
      <c r="E1087" t="s">
        <v>20740</v>
      </c>
      <c r="F1087" t="s">
        <v>14524</v>
      </c>
      <c r="G1087" t="s">
        <v>110</v>
      </c>
      <c r="H1087" t="s">
        <v>21621</v>
      </c>
      <c r="I1087">
        <v>4574.4799999999996</v>
      </c>
      <c r="J1087">
        <v>8</v>
      </c>
      <c r="K1087" t="s">
        <v>73</v>
      </c>
      <c r="L1087" t="s">
        <v>21612</v>
      </c>
      <c r="M1087">
        <v>12</v>
      </c>
      <c r="N1087">
        <v>0</v>
      </c>
      <c r="O1087">
        <f>IF(COUNTIF($A$2:A1087,A1087)&gt;1,"",--(COUNTIFS(Support_Tickets!$B:$B,A1087,Support_Tickets!$P:$P,"&gt;="&amp;G1087,Support_Tickets!$P:$P,"&lt;="&amp;G1087+90,Support_Tickets!$K:$K,"No")&gt;0))</f>
        <v>0</v>
      </c>
    </row>
    <row r="1088" spans="1:15">
      <c r="A1088" t="s">
        <v>4427</v>
      </c>
      <c r="B1088" t="s">
        <v>22719</v>
      </c>
      <c r="C1088" t="s">
        <v>21600</v>
      </c>
      <c r="D1088" t="s">
        <v>21584</v>
      </c>
      <c r="E1088" t="s">
        <v>20736</v>
      </c>
      <c r="F1088" t="s">
        <v>14524</v>
      </c>
      <c r="G1088" t="s">
        <v>225</v>
      </c>
      <c r="H1088" t="s">
        <v>21571</v>
      </c>
      <c r="I1088">
        <v>1156.58</v>
      </c>
      <c r="J1088">
        <v>79</v>
      </c>
      <c r="K1088" t="s">
        <v>100</v>
      </c>
      <c r="L1088" t="s">
        <v>21609</v>
      </c>
      <c r="M1088">
        <v>12</v>
      </c>
      <c r="N1088">
        <v>0</v>
      </c>
      <c r="O1088">
        <f>IF(COUNTIF($A$2:A1088,A1088)&gt;1,"",--(COUNTIFS(Support_Tickets!$B:$B,A1088,Support_Tickets!$P:$P,"&gt;="&amp;G1088,Support_Tickets!$P:$P,"&lt;="&amp;G1088+90,Support_Tickets!$K:$K,"No")&gt;0))</f>
        <v>0</v>
      </c>
    </row>
    <row r="1089" spans="1:15">
      <c r="A1089" t="s">
        <v>6874</v>
      </c>
      <c r="B1089" t="s">
        <v>22411</v>
      </c>
      <c r="C1089" t="s">
        <v>21597</v>
      </c>
      <c r="D1089" t="s">
        <v>21570</v>
      </c>
      <c r="E1089" t="s">
        <v>20768</v>
      </c>
      <c r="F1089" t="s">
        <v>14550</v>
      </c>
      <c r="G1089" t="s">
        <v>1355</v>
      </c>
      <c r="H1089" t="s">
        <v>21588</v>
      </c>
      <c r="I1089">
        <v>688.54</v>
      </c>
      <c r="K1089" t="s">
        <v>100</v>
      </c>
      <c r="L1089" t="s">
        <v>21603</v>
      </c>
      <c r="M1089">
        <v>12</v>
      </c>
      <c r="N1089">
        <v>1</v>
      </c>
      <c r="O1089">
        <f>IF(COUNTIF($A$2:A1089,A1089)&gt;1,"",--(COUNTIFS(Support_Tickets!$B:$B,A1089,Support_Tickets!$P:$P,"&gt;="&amp;G1089,Support_Tickets!$P:$P,"&lt;="&amp;G1089+90,Support_Tickets!$K:$K,"No")&gt;0))</f>
        <v>0</v>
      </c>
    </row>
    <row r="1090" spans="1:15">
      <c r="A1090" t="s">
        <v>3902</v>
      </c>
      <c r="B1090" t="s">
        <v>22720</v>
      </c>
      <c r="C1090" t="s">
        <v>21600</v>
      </c>
      <c r="D1090" t="s">
        <v>21584</v>
      </c>
      <c r="E1090" t="s">
        <v>20736</v>
      </c>
      <c r="F1090" t="s">
        <v>14550</v>
      </c>
      <c r="G1090" t="s">
        <v>14289</v>
      </c>
      <c r="H1090" t="s">
        <v>21571</v>
      </c>
      <c r="I1090">
        <v>2627.97</v>
      </c>
      <c r="K1090" t="s">
        <v>100</v>
      </c>
      <c r="L1090" t="s">
        <v>21598</v>
      </c>
      <c r="M1090">
        <v>12</v>
      </c>
      <c r="N1090">
        <v>0</v>
      </c>
      <c r="O1090">
        <f>IF(COUNTIF($A$2:A1090,A1090)&gt;1,"",--(COUNTIFS(Support_Tickets!$B:$B,A1090,Support_Tickets!$P:$P,"&gt;="&amp;G1090,Support_Tickets!$P:$P,"&lt;="&amp;G1090+90,Support_Tickets!$K:$K,"No")&gt;0))</f>
        <v>0</v>
      </c>
    </row>
    <row r="1091" spans="1:15">
      <c r="A1091" t="s">
        <v>2411</v>
      </c>
      <c r="B1091" t="s">
        <v>22721</v>
      </c>
      <c r="C1091" t="s">
        <v>21600</v>
      </c>
      <c r="D1091" t="s">
        <v>21584</v>
      </c>
      <c r="E1091" t="s">
        <v>20740</v>
      </c>
      <c r="F1091" t="s">
        <v>14512</v>
      </c>
      <c r="G1091" t="s">
        <v>815</v>
      </c>
      <c r="H1091" t="s">
        <v>21621</v>
      </c>
      <c r="I1091">
        <v>16846.759999999998</v>
      </c>
      <c r="K1091" t="s">
        <v>52</v>
      </c>
      <c r="L1091" t="s">
        <v>21590</v>
      </c>
      <c r="M1091">
        <v>24</v>
      </c>
      <c r="N1091">
        <v>0</v>
      </c>
      <c r="O1091">
        <f>IF(COUNTIF($A$2:A1091,A1091)&gt;1,"",--(COUNTIFS(Support_Tickets!$B:$B,A1091,Support_Tickets!$P:$P,"&gt;="&amp;G1091,Support_Tickets!$P:$P,"&lt;="&amp;G1091+90,Support_Tickets!$K:$K,"No")&gt;0))</f>
        <v>0</v>
      </c>
    </row>
    <row r="1092" spans="1:15">
      <c r="A1092" t="s">
        <v>1704</v>
      </c>
      <c r="B1092" t="s">
        <v>22722</v>
      </c>
      <c r="C1092" t="s">
        <v>21597</v>
      </c>
      <c r="D1092" t="s">
        <v>21578</v>
      </c>
      <c r="E1092" t="s">
        <v>20768</v>
      </c>
      <c r="F1092" t="s">
        <v>14516</v>
      </c>
      <c r="G1092" t="s">
        <v>734</v>
      </c>
      <c r="H1092" t="s">
        <v>21566</v>
      </c>
      <c r="I1092">
        <v>385.97</v>
      </c>
      <c r="J1092">
        <v>56</v>
      </c>
      <c r="K1092" t="s">
        <v>100</v>
      </c>
      <c r="L1092" t="s">
        <v>21572</v>
      </c>
      <c r="M1092">
        <v>12</v>
      </c>
      <c r="N1092">
        <v>1</v>
      </c>
      <c r="O1092">
        <f>IF(COUNTIF($A$2:A1092,A1092)&gt;1,"",--(COUNTIFS(Support_Tickets!$B:$B,A1092,Support_Tickets!$P:$P,"&gt;="&amp;G1092,Support_Tickets!$P:$P,"&lt;="&amp;G1092+90,Support_Tickets!$K:$K,"No")&gt;0))</f>
        <v>0</v>
      </c>
    </row>
    <row r="1093" spans="1:15">
      <c r="A1093" t="s">
        <v>1354</v>
      </c>
      <c r="B1093" t="s">
        <v>22723</v>
      </c>
      <c r="C1093" t="s">
        <v>21577</v>
      </c>
      <c r="D1093" t="s">
        <v>21584</v>
      </c>
      <c r="E1093" t="s">
        <v>20740</v>
      </c>
      <c r="F1093" t="s">
        <v>14516</v>
      </c>
      <c r="G1093" t="s">
        <v>4005</v>
      </c>
      <c r="H1093" t="s">
        <v>21571</v>
      </c>
      <c r="I1093">
        <v>8509.1200000000008</v>
      </c>
      <c r="J1093">
        <v>63</v>
      </c>
      <c r="K1093" t="s">
        <v>73</v>
      </c>
      <c r="L1093" t="s">
        <v>21575</v>
      </c>
      <c r="M1093">
        <v>36</v>
      </c>
      <c r="N1093">
        <v>0</v>
      </c>
      <c r="O1093">
        <f>IF(COUNTIF($A$2:A1093,A1093)&gt;1,"",--(COUNTIFS(Support_Tickets!$B:$B,A1093,Support_Tickets!$P:$P,"&gt;="&amp;G1093,Support_Tickets!$P:$P,"&lt;="&amp;G1093+90,Support_Tickets!$K:$K,"No")&gt;0))</f>
        <v>0</v>
      </c>
    </row>
    <row r="1094" spans="1:15">
      <c r="A1094" t="s">
        <v>1646</v>
      </c>
      <c r="B1094" t="s">
        <v>22724</v>
      </c>
      <c r="C1094" t="s">
        <v>21564</v>
      </c>
      <c r="D1094" t="s">
        <v>21565</v>
      </c>
      <c r="E1094" t="s">
        <v>20768</v>
      </c>
      <c r="F1094" t="s">
        <v>14550</v>
      </c>
      <c r="G1094" t="s">
        <v>873</v>
      </c>
      <c r="H1094" t="s">
        <v>21571</v>
      </c>
      <c r="I1094">
        <v>651.65</v>
      </c>
      <c r="J1094">
        <v>26</v>
      </c>
      <c r="K1094" t="s">
        <v>100</v>
      </c>
      <c r="L1094" t="s">
        <v>21572</v>
      </c>
      <c r="M1094">
        <v>24</v>
      </c>
      <c r="N1094">
        <v>0</v>
      </c>
      <c r="O1094">
        <f>IF(COUNTIF($A$2:A1094,A1094)&gt;1,"",--(COUNTIFS(Support_Tickets!$B:$B,A1094,Support_Tickets!$P:$P,"&gt;="&amp;G1094,Support_Tickets!$P:$P,"&lt;="&amp;G1094+90,Support_Tickets!$K:$K,"No")&gt;0))</f>
        <v>0</v>
      </c>
    </row>
    <row r="1095" spans="1:15">
      <c r="A1095" t="s">
        <v>2268</v>
      </c>
      <c r="B1095" t="s">
        <v>22725</v>
      </c>
      <c r="C1095" t="s">
        <v>21577</v>
      </c>
      <c r="D1095" t="s">
        <v>21584</v>
      </c>
      <c r="E1095" t="s">
        <v>20740</v>
      </c>
      <c r="F1095" t="s">
        <v>14516</v>
      </c>
      <c r="G1095" t="s">
        <v>327</v>
      </c>
      <c r="H1095" t="s">
        <v>21621</v>
      </c>
      <c r="I1095">
        <v>13610.89</v>
      </c>
      <c r="J1095">
        <v>72</v>
      </c>
      <c r="K1095" t="s">
        <v>52</v>
      </c>
      <c r="L1095" t="s">
        <v>21575</v>
      </c>
      <c r="M1095">
        <v>36</v>
      </c>
      <c r="N1095">
        <v>0</v>
      </c>
      <c r="O1095">
        <f>IF(COUNTIF($A$2:A1095,A1095)&gt;1,"",--(COUNTIFS(Support_Tickets!$B:$B,A1095,Support_Tickets!$P:$P,"&gt;="&amp;G1095,Support_Tickets!$P:$P,"&lt;="&amp;G1095+90,Support_Tickets!$K:$K,"No")&gt;0))</f>
        <v>0</v>
      </c>
    </row>
    <row r="1096" spans="1:15">
      <c r="A1096" t="s">
        <v>2140</v>
      </c>
      <c r="B1096" t="s">
        <v>22726</v>
      </c>
      <c r="C1096" t="s">
        <v>21600</v>
      </c>
      <c r="D1096" t="s">
        <v>21570</v>
      </c>
      <c r="E1096" t="s">
        <v>20740</v>
      </c>
      <c r="F1096" t="s">
        <v>14507</v>
      </c>
      <c r="G1096" t="s">
        <v>2508</v>
      </c>
      <c r="H1096" t="s">
        <v>21571</v>
      </c>
      <c r="I1096">
        <v>14138.5</v>
      </c>
      <c r="K1096" t="s">
        <v>73</v>
      </c>
      <c r="L1096" t="s">
        <v>21567</v>
      </c>
      <c r="M1096">
        <v>12</v>
      </c>
      <c r="N1096">
        <v>0</v>
      </c>
      <c r="O1096">
        <f>IF(COUNTIF($A$2:A1096,A1096)&gt;1,"",--(COUNTIFS(Support_Tickets!$B:$B,A1096,Support_Tickets!$P:$P,"&gt;="&amp;G1096,Support_Tickets!$P:$P,"&lt;="&amp;G1096+90,Support_Tickets!$K:$K,"No")&gt;0))</f>
        <v>0</v>
      </c>
    </row>
    <row r="1097" spans="1:15">
      <c r="A1097" t="s">
        <v>11852</v>
      </c>
      <c r="B1097" t="s">
        <v>22727</v>
      </c>
      <c r="C1097" t="s">
        <v>21577</v>
      </c>
      <c r="D1097" t="s">
        <v>21578</v>
      </c>
      <c r="E1097" t="s">
        <v>20768</v>
      </c>
      <c r="F1097" t="s">
        <v>14512</v>
      </c>
      <c r="G1097" t="s">
        <v>96</v>
      </c>
      <c r="H1097" t="s">
        <v>21588</v>
      </c>
      <c r="I1097">
        <v>462.02</v>
      </c>
      <c r="K1097" t="s">
        <v>100</v>
      </c>
      <c r="L1097" t="s">
        <v>21572</v>
      </c>
      <c r="M1097">
        <v>24</v>
      </c>
      <c r="N1097">
        <v>1</v>
      </c>
      <c r="O1097">
        <f>IF(COUNTIF($A$2:A1097,A1097)&gt;1,"",--(COUNTIFS(Support_Tickets!$B:$B,A1097,Support_Tickets!$P:$P,"&gt;="&amp;G1097,Support_Tickets!$P:$P,"&lt;="&amp;G1097+90,Support_Tickets!$K:$K,"No")&gt;0))</f>
        <v>0</v>
      </c>
    </row>
    <row r="1098" spans="1:15">
      <c r="A1098" t="s">
        <v>4574</v>
      </c>
      <c r="B1098" t="s">
        <v>22728</v>
      </c>
      <c r="C1098" t="s">
        <v>21574</v>
      </c>
      <c r="D1098" t="s">
        <v>21565</v>
      </c>
      <c r="E1098" t="s">
        <v>20768</v>
      </c>
      <c r="F1098" t="s">
        <v>14512</v>
      </c>
      <c r="G1098" t="s">
        <v>1964</v>
      </c>
      <c r="H1098" t="s">
        <v>21588</v>
      </c>
      <c r="I1098">
        <v>275.27</v>
      </c>
      <c r="J1098">
        <v>67</v>
      </c>
      <c r="K1098" t="s">
        <v>100</v>
      </c>
      <c r="L1098" t="s">
        <v>21612</v>
      </c>
      <c r="M1098">
        <v>24</v>
      </c>
      <c r="N1098">
        <v>1</v>
      </c>
      <c r="O1098">
        <f>IF(COUNTIF($A$2:A1098,A1098)&gt;1,"",--(COUNTIFS(Support_Tickets!$B:$B,A1098,Support_Tickets!$P:$P,"&gt;="&amp;G1098,Support_Tickets!$P:$P,"&lt;="&amp;G1098+90,Support_Tickets!$K:$K,"No")&gt;0))</f>
        <v>0</v>
      </c>
    </row>
    <row r="1099" spans="1:15">
      <c r="A1099" t="s">
        <v>5893</v>
      </c>
      <c r="B1099" t="s">
        <v>22729</v>
      </c>
      <c r="C1099" t="s">
        <v>21600</v>
      </c>
      <c r="D1099" t="s">
        <v>21592</v>
      </c>
      <c r="E1099" t="s">
        <v>20736</v>
      </c>
      <c r="F1099" t="s">
        <v>14512</v>
      </c>
      <c r="G1099" t="s">
        <v>1284</v>
      </c>
      <c r="H1099" t="s">
        <v>21571</v>
      </c>
      <c r="I1099">
        <v>1013.69</v>
      </c>
      <c r="J1099">
        <v>11</v>
      </c>
      <c r="K1099" t="s">
        <v>73</v>
      </c>
      <c r="L1099" t="s">
        <v>21590</v>
      </c>
      <c r="M1099">
        <v>36</v>
      </c>
      <c r="N1099">
        <v>0</v>
      </c>
      <c r="O1099">
        <f>IF(COUNTIF($A$2:A1099,A1099)&gt;1,"",--(COUNTIFS(Support_Tickets!$B:$B,A1099,Support_Tickets!$P:$P,"&gt;="&amp;G1099,Support_Tickets!$P:$P,"&lt;="&amp;G1099+90,Support_Tickets!$K:$K,"No")&gt;0))</f>
        <v>1</v>
      </c>
    </row>
    <row r="1100" spans="1:15">
      <c r="A1100" t="s">
        <v>58</v>
      </c>
      <c r="B1100" t="s">
        <v>22730</v>
      </c>
      <c r="C1100" t="s">
        <v>21600</v>
      </c>
      <c r="D1100" t="s">
        <v>21584</v>
      </c>
      <c r="E1100" t="s">
        <v>20736</v>
      </c>
      <c r="F1100" t="s">
        <v>14512</v>
      </c>
      <c r="G1100" t="s">
        <v>539</v>
      </c>
      <c r="H1100" t="s">
        <v>21571</v>
      </c>
      <c r="I1100">
        <v>3080.09</v>
      </c>
      <c r="K1100" t="s">
        <v>100</v>
      </c>
      <c r="L1100" t="s">
        <v>21660</v>
      </c>
      <c r="M1100">
        <v>36</v>
      </c>
      <c r="N1100">
        <v>0</v>
      </c>
      <c r="O1100">
        <f>IF(COUNTIF($A$2:A1100,A1100)&gt;1,"",--(COUNTIFS(Support_Tickets!$B:$B,A1100,Support_Tickets!$P:$P,"&gt;="&amp;G1100,Support_Tickets!$P:$P,"&lt;="&amp;G1100+90,Support_Tickets!$K:$K,"No")&gt;0))</f>
        <v>0</v>
      </c>
    </row>
    <row r="1101" spans="1:15">
      <c r="A1101" t="s">
        <v>5374</v>
      </c>
      <c r="B1101" t="s">
        <v>22731</v>
      </c>
      <c r="C1101" t="s">
        <v>21587</v>
      </c>
      <c r="D1101" t="s">
        <v>21570</v>
      </c>
      <c r="E1101" t="s">
        <v>20736</v>
      </c>
      <c r="F1101" t="s">
        <v>14507</v>
      </c>
      <c r="G1101" t="s">
        <v>762</v>
      </c>
      <c r="H1101" t="s">
        <v>21571</v>
      </c>
      <c r="I1101">
        <v>1397.78</v>
      </c>
      <c r="K1101" t="s">
        <v>73</v>
      </c>
      <c r="L1101" t="s">
        <v>21652</v>
      </c>
      <c r="M1101">
        <v>36</v>
      </c>
      <c r="N1101">
        <v>0</v>
      </c>
      <c r="O1101">
        <f>IF(COUNTIF($A$2:A1101,A1101)&gt;1,"",--(COUNTIFS(Support_Tickets!$B:$B,A1101,Support_Tickets!$P:$P,"&gt;="&amp;G1101,Support_Tickets!$P:$P,"&lt;="&amp;G1101+90,Support_Tickets!$K:$K,"No")&gt;0))</f>
        <v>0</v>
      </c>
    </row>
    <row r="1102" spans="1:15">
      <c r="A1102" t="s">
        <v>1137</v>
      </c>
      <c r="B1102" t="s">
        <v>22732</v>
      </c>
      <c r="C1102" t="s">
        <v>21607</v>
      </c>
      <c r="D1102" t="s">
        <v>21570</v>
      </c>
      <c r="E1102" t="s">
        <v>20736</v>
      </c>
      <c r="F1102" t="s">
        <v>14524</v>
      </c>
      <c r="G1102" t="s">
        <v>1296</v>
      </c>
      <c r="H1102" t="s">
        <v>21571</v>
      </c>
      <c r="I1102">
        <v>1298.9100000000001</v>
      </c>
      <c r="J1102">
        <v>16</v>
      </c>
      <c r="K1102" t="s">
        <v>100</v>
      </c>
      <c r="L1102" t="s">
        <v>21652</v>
      </c>
      <c r="M1102">
        <v>24</v>
      </c>
      <c r="N1102">
        <v>0</v>
      </c>
      <c r="O1102">
        <f>IF(COUNTIF($A$2:A1102,A1102)&gt;1,"",--(COUNTIFS(Support_Tickets!$B:$B,A1102,Support_Tickets!$P:$P,"&gt;="&amp;G1102,Support_Tickets!$P:$P,"&lt;="&amp;G1102+90,Support_Tickets!$K:$K,"No")&gt;0))</f>
        <v>0</v>
      </c>
    </row>
    <row r="1103" spans="1:15">
      <c r="A1103" t="s">
        <v>11890</v>
      </c>
      <c r="B1103" t="s">
        <v>22733</v>
      </c>
      <c r="C1103" t="s">
        <v>21564</v>
      </c>
      <c r="D1103" t="s">
        <v>21565</v>
      </c>
      <c r="E1103" t="s">
        <v>20740</v>
      </c>
      <c r="F1103" t="s">
        <v>14512</v>
      </c>
      <c r="G1103" t="s">
        <v>2871</v>
      </c>
      <c r="H1103" t="s">
        <v>21566</v>
      </c>
      <c r="I1103">
        <v>4939.04</v>
      </c>
      <c r="K1103" t="s">
        <v>73</v>
      </c>
      <c r="L1103" t="s">
        <v>21575</v>
      </c>
      <c r="M1103">
        <v>36</v>
      </c>
      <c r="N1103">
        <v>1</v>
      </c>
      <c r="O1103">
        <f>IF(COUNTIF($A$2:A1103,A1103)&gt;1,"",--(COUNTIFS(Support_Tickets!$B:$B,A1103,Support_Tickets!$P:$P,"&gt;="&amp;G1103,Support_Tickets!$P:$P,"&lt;="&amp;G1103+90,Support_Tickets!$K:$K,"No")&gt;0))</f>
        <v>0</v>
      </c>
    </row>
    <row r="1104" spans="1:15">
      <c r="A1104" t="s">
        <v>801</v>
      </c>
      <c r="B1104" t="s">
        <v>22734</v>
      </c>
      <c r="C1104" t="s">
        <v>21600</v>
      </c>
      <c r="D1104" t="s">
        <v>21570</v>
      </c>
      <c r="E1104" t="s">
        <v>20736</v>
      </c>
      <c r="F1104" t="s">
        <v>14550</v>
      </c>
      <c r="G1104" t="s">
        <v>738</v>
      </c>
      <c r="H1104" t="s">
        <v>21571</v>
      </c>
      <c r="I1104">
        <v>3878.74</v>
      </c>
      <c r="J1104">
        <v>66</v>
      </c>
      <c r="K1104" t="s">
        <v>100</v>
      </c>
      <c r="L1104" t="s">
        <v>21652</v>
      </c>
      <c r="M1104">
        <v>36</v>
      </c>
      <c r="N1104">
        <v>0</v>
      </c>
      <c r="O1104">
        <f>IF(COUNTIF($A$2:A1104,A1104)&gt;1,"",--(COUNTIFS(Support_Tickets!$B:$B,A1104,Support_Tickets!$P:$P,"&gt;="&amp;G1104,Support_Tickets!$P:$P,"&lt;="&amp;G1104+90,Support_Tickets!$K:$K,"No")&gt;0))</f>
        <v>0</v>
      </c>
    </row>
    <row r="1105" spans="1:15">
      <c r="A1105" t="s">
        <v>1458</v>
      </c>
      <c r="B1105" t="s">
        <v>22735</v>
      </c>
      <c r="C1105" t="s">
        <v>21564</v>
      </c>
      <c r="D1105" t="s">
        <v>21570</v>
      </c>
      <c r="E1105" t="s">
        <v>20768</v>
      </c>
      <c r="F1105" t="s">
        <v>14516</v>
      </c>
      <c r="G1105" t="s">
        <v>1938</v>
      </c>
      <c r="H1105" t="s">
        <v>21571</v>
      </c>
      <c r="I1105">
        <v>519.86</v>
      </c>
      <c r="J1105">
        <v>47</v>
      </c>
      <c r="K1105" t="s">
        <v>100</v>
      </c>
      <c r="L1105" t="s">
        <v>21609</v>
      </c>
      <c r="M1105">
        <v>24</v>
      </c>
      <c r="N1105">
        <v>0</v>
      </c>
      <c r="O1105">
        <f>IF(COUNTIF($A$2:A1105,A1105)&gt;1,"",--(COUNTIFS(Support_Tickets!$B:$B,A1105,Support_Tickets!$P:$P,"&gt;="&amp;G1105,Support_Tickets!$P:$P,"&lt;="&amp;G1105+90,Support_Tickets!$K:$K,"No")&gt;0))</f>
        <v>1</v>
      </c>
    </row>
    <row r="1106" spans="1:15">
      <c r="A1106" t="s">
        <v>5228</v>
      </c>
      <c r="B1106" t="s">
        <v>22736</v>
      </c>
      <c r="C1106" t="s">
        <v>21602</v>
      </c>
      <c r="D1106" t="s">
        <v>21565</v>
      </c>
      <c r="E1106" t="s">
        <v>20768</v>
      </c>
      <c r="F1106" t="s">
        <v>14507</v>
      </c>
      <c r="G1106" t="s">
        <v>816</v>
      </c>
      <c r="H1106" t="s">
        <v>21571</v>
      </c>
      <c r="I1106">
        <v>404.88</v>
      </c>
      <c r="J1106">
        <v>81</v>
      </c>
      <c r="K1106" t="s">
        <v>100</v>
      </c>
      <c r="L1106" t="s">
        <v>21612</v>
      </c>
      <c r="M1106">
        <v>36</v>
      </c>
      <c r="N1106">
        <v>0</v>
      </c>
      <c r="O1106">
        <f>IF(COUNTIF($A$2:A1106,A1106)&gt;1,"",--(COUNTIFS(Support_Tickets!$B:$B,A1106,Support_Tickets!$P:$P,"&gt;="&amp;G1106,Support_Tickets!$P:$P,"&lt;="&amp;G1106+90,Support_Tickets!$K:$K,"No")&gt;0))</f>
        <v>0</v>
      </c>
    </row>
    <row r="1107" spans="1:15">
      <c r="A1107" t="s">
        <v>1851</v>
      </c>
      <c r="B1107" t="s">
        <v>22677</v>
      </c>
      <c r="C1107" t="s">
        <v>21600</v>
      </c>
      <c r="D1107" t="s">
        <v>21584</v>
      </c>
      <c r="E1107" t="s">
        <v>20768</v>
      </c>
      <c r="F1107" t="s">
        <v>14512</v>
      </c>
      <c r="G1107" t="s">
        <v>5315</v>
      </c>
      <c r="H1107" t="s">
        <v>21621</v>
      </c>
      <c r="I1107">
        <v>277.04000000000002</v>
      </c>
      <c r="J1107">
        <v>51</v>
      </c>
      <c r="K1107" t="s">
        <v>100</v>
      </c>
      <c r="L1107" t="s">
        <v>21567</v>
      </c>
      <c r="M1107">
        <v>12</v>
      </c>
      <c r="N1107">
        <v>0</v>
      </c>
      <c r="O1107">
        <f>IF(COUNTIF($A$2:A1107,A1107)&gt;1,"",--(COUNTIFS(Support_Tickets!$B:$B,A1107,Support_Tickets!$P:$P,"&gt;="&amp;G1107,Support_Tickets!$P:$P,"&lt;="&amp;G1107+90,Support_Tickets!$K:$K,"No")&gt;0))</f>
        <v>0</v>
      </c>
    </row>
    <row r="1108" spans="1:15">
      <c r="A1108" t="s">
        <v>3534</v>
      </c>
      <c r="B1108" t="s">
        <v>22737</v>
      </c>
      <c r="C1108" t="s">
        <v>21600</v>
      </c>
      <c r="D1108" t="s">
        <v>21565</v>
      </c>
      <c r="E1108" t="s">
        <v>20768</v>
      </c>
      <c r="F1108" t="s">
        <v>14512</v>
      </c>
      <c r="G1108" t="s">
        <v>1667</v>
      </c>
      <c r="H1108" t="s">
        <v>21588</v>
      </c>
      <c r="I1108">
        <v>170.9</v>
      </c>
      <c r="K1108" t="s">
        <v>100</v>
      </c>
      <c r="L1108" t="s">
        <v>21572</v>
      </c>
      <c r="M1108">
        <v>36</v>
      </c>
      <c r="N1108">
        <v>1</v>
      </c>
      <c r="O1108">
        <f>IF(COUNTIF($A$2:A1108,A1108)&gt;1,"",--(COUNTIFS(Support_Tickets!$B:$B,A1108,Support_Tickets!$P:$P,"&gt;="&amp;G1108,Support_Tickets!$P:$P,"&lt;="&amp;G1108+90,Support_Tickets!$K:$K,"No")&gt;0))</f>
        <v>0</v>
      </c>
    </row>
    <row r="1109" spans="1:15">
      <c r="A1109" t="s">
        <v>538</v>
      </c>
      <c r="B1109" t="s">
        <v>22738</v>
      </c>
      <c r="C1109" t="s">
        <v>21581</v>
      </c>
      <c r="D1109" t="s">
        <v>21570</v>
      </c>
      <c r="E1109" t="s">
        <v>20768</v>
      </c>
      <c r="F1109" t="s">
        <v>14507</v>
      </c>
      <c r="G1109" t="s">
        <v>69</v>
      </c>
      <c r="H1109" t="s">
        <v>21588</v>
      </c>
      <c r="I1109">
        <v>128.37</v>
      </c>
      <c r="K1109" t="s">
        <v>100</v>
      </c>
      <c r="L1109" t="s">
        <v>21605</v>
      </c>
      <c r="M1109">
        <v>24</v>
      </c>
      <c r="N1109">
        <v>1</v>
      </c>
      <c r="O1109">
        <f>IF(COUNTIF($A$2:A1109,A1109)&gt;1,"",--(COUNTIFS(Support_Tickets!$B:$B,A1109,Support_Tickets!$P:$P,"&gt;="&amp;G1109,Support_Tickets!$P:$P,"&lt;="&amp;G1109+90,Support_Tickets!$K:$K,"No")&gt;0))</f>
        <v>0</v>
      </c>
    </row>
    <row r="1110" spans="1:15">
      <c r="A1110" t="s">
        <v>3609</v>
      </c>
      <c r="B1110" t="s">
        <v>22739</v>
      </c>
      <c r="C1110" t="s">
        <v>21564</v>
      </c>
      <c r="D1110" t="s">
        <v>21565</v>
      </c>
      <c r="E1110" t="s">
        <v>20736</v>
      </c>
      <c r="F1110" t="s">
        <v>14524</v>
      </c>
      <c r="G1110" t="s">
        <v>5308</v>
      </c>
      <c r="H1110" t="s">
        <v>21588</v>
      </c>
      <c r="I1110">
        <v>991.64</v>
      </c>
      <c r="J1110">
        <v>65</v>
      </c>
      <c r="K1110" t="s">
        <v>100</v>
      </c>
      <c r="L1110" t="s">
        <v>21595</v>
      </c>
      <c r="M1110">
        <v>24</v>
      </c>
      <c r="N1110">
        <v>1</v>
      </c>
      <c r="O1110">
        <f>IF(COUNTIF($A$2:A1110,A1110)&gt;1,"",--(COUNTIFS(Support_Tickets!$B:$B,A1110,Support_Tickets!$P:$P,"&gt;="&amp;G1110,Support_Tickets!$P:$P,"&lt;="&amp;G1110+90,Support_Tickets!$K:$K,"No")&gt;0))</f>
        <v>0</v>
      </c>
    </row>
    <row r="1111" spans="1:15">
      <c r="A1111" t="s">
        <v>65</v>
      </c>
      <c r="B1111" t="s">
        <v>22740</v>
      </c>
      <c r="C1111" t="s">
        <v>21597</v>
      </c>
      <c r="D1111" t="s">
        <v>21578</v>
      </c>
      <c r="E1111" t="s">
        <v>20736</v>
      </c>
      <c r="F1111" t="s">
        <v>14507</v>
      </c>
      <c r="G1111" t="s">
        <v>2362</v>
      </c>
      <c r="H1111" t="s">
        <v>21571</v>
      </c>
      <c r="I1111">
        <v>3363.92</v>
      </c>
      <c r="K1111" t="s">
        <v>100</v>
      </c>
      <c r="L1111" t="s">
        <v>21598</v>
      </c>
      <c r="M1111">
        <v>24</v>
      </c>
      <c r="N1111">
        <v>0</v>
      </c>
      <c r="O1111">
        <f>IF(COUNTIF($A$2:A1111,A1111)&gt;1,"",--(COUNTIFS(Support_Tickets!$B:$B,A1111,Support_Tickets!$P:$P,"&gt;="&amp;G1111,Support_Tickets!$P:$P,"&lt;="&amp;G1111+90,Support_Tickets!$K:$K,"No")&gt;0))</f>
        <v>1</v>
      </c>
    </row>
    <row r="1112" spans="1:15">
      <c r="A1112" t="s">
        <v>871</v>
      </c>
      <c r="B1112" t="s">
        <v>22741</v>
      </c>
      <c r="C1112" t="s">
        <v>21569</v>
      </c>
      <c r="D1112" t="s">
        <v>21570</v>
      </c>
      <c r="E1112" t="s">
        <v>20736</v>
      </c>
      <c r="F1112" t="s">
        <v>14550</v>
      </c>
      <c r="G1112" t="s">
        <v>21937</v>
      </c>
      <c r="H1112" t="s">
        <v>21621</v>
      </c>
      <c r="I1112">
        <v>3785.43</v>
      </c>
      <c r="J1112">
        <v>48</v>
      </c>
      <c r="K1112" t="s">
        <v>100</v>
      </c>
      <c r="L1112" t="s">
        <v>21652</v>
      </c>
      <c r="M1112">
        <v>12</v>
      </c>
      <c r="N1112">
        <v>0</v>
      </c>
      <c r="O1112">
        <f>IF(COUNTIF($A$2:A1112,A1112)&gt;1,"",--(COUNTIFS(Support_Tickets!$B:$B,A1112,Support_Tickets!$P:$P,"&gt;="&amp;G1112,Support_Tickets!$P:$P,"&lt;="&amp;G1112+90,Support_Tickets!$K:$K,"No")&gt;0))</f>
        <v>0</v>
      </c>
    </row>
    <row r="1113" spans="1:15">
      <c r="A1113" t="s">
        <v>5357</v>
      </c>
      <c r="B1113" t="s">
        <v>22677</v>
      </c>
      <c r="C1113" t="s">
        <v>21574</v>
      </c>
      <c r="D1113" t="s">
        <v>21565</v>
      </c>
      <c r="E1113" t="s">
        <v>20736</v>
      </c>
      <c r="F1113" t="s">
        <v>14550</v>
      </c>
      <c r="G1113" t="s">
        <v>1276</v>
      </c>
      <c r="H1113" t="s">
        <v>21571</v>
      </c>
      <c r="I1113">
        <v>940.84</v>
      </c>
      <c r="J1113">
        <v>1</v>
      </c>
      <c r="K1113" t="s">
        <v>73</v>
      </c>
      <c r="L1113" t="s">
        <v>21609</v>
      </c>
      <c r="M1113">
        <v>36</v>
      </c>
      <c r="N1113">
        <v>0</v>
      </c>
      <c r="O1113">
        <f>IF(COUNTIF($A$2:A1113,A1113)&gt;1,"",--(COUNTIFS(Support_Tickets!$B:$B,A1113,Support_Tickets!$P:$P,"&gt;="&amp;G1113,Support_Tickets!$P:$P,"&lt;="&amp;G1113+90,Support_Tickets!$K:$K,"No")&gt;0))</f>
        <v>0</v>
      </c>
    </row>
    <row r="1114" spans="1:15">
      <c r="A1114" t="s">
        <v>2194</v>
      </c>
      <c r="B1114" t="s">
        <v>22742</v>
      </c>
      <c r="C1114" t="s">
        <v>21564</v>
      </c>
      <c r="D1114" t="s">
        <v>21578</v>
      </c>
      <c r="E1114" t="s">
        <v>20768</v>
      </c>
      <c r="F1114" t="s">
        <v>14550</v>
      </c>
      <c r="G1114" t="s">
        <v>1173</v>
      </c>
      <c r="H1114" t="s">
        <v>21621</v>
      </c>
      <c r="I1114">
        <v>100.4</v>
      </c>
      <c r="J1114">
        <v>8</v>
      </c>
      <c r="K1114" t="s">
        <v>100</v>
      </c>
      <c r="L1114" t="s">
        <v>21652</v>
      </c>
      <c r="M1114">
        <v>36</v>
      </c>
      <c r="N1114">
        <v>0</v>
      </c>
      <c r="O1114">
        <f>IF(COUNTIF($A$2:A1114,A1114)&gt;1,"",--(COUNTIFS(Support_Tickets!$B:$B,A1114,Support_Tickets!$P:$P,"&gt;="&amp;G1114,Support_Tickets!$P:$P,"&lt;="&amp;G1114+90,Support_Tickets!$K:$K,"No")&gt;0))</f>
        <v>0</v>
      </c>
    </row>
    <row r="1115" spans="1:15">
      <c r="A1115" t="s">
        <v>2326</v>
      </c>
      <c r="B1115" t="s">
        <v>22743</v>
      </c>
      <c r="C1115" t="s">
        <v>21581</v>
      </c>
      <c r="D1115" t="s">
        <v>21584</v>
      </c>
      <c r="E1115" t="s">
        <v>20736</v>
      </c>
      <c r="F1115" t="s">
        <v>14516</v>
      </c>
      <c r="G1115" t="s">
        <v>2027</v>
      </c>
      <c r="H1115" t="s">
        <v>21621</v>
      </c>
      <c r="I1115">
        <v>2379.14</v>
      </c>
      <c r="J1115">
        <v>10</v>
      </c>
      <c r="K1115" t="s">
        <v>100</v>
      </c>
      <c r="L1115" t="s">
        <v>21567</v>
      </c>
      <c r="M1115">
        <v>24</v>
      </c>
      <c r="N1115">
        <v>0</v>
      </c>
      <c r="O1115">
        <f>IF(COUNTIF($A$2:A1115,A1115)&gt;1,"",--(COUNTIFS(Support_Tickets!$B:$B,A1115,Support_Tickets!$P:$P,"&gt;="&amp;G1115,Support_Tickets!$P:$P,"&lt;="&amp;G1115+90,Support_Tickets!$K:$K,"No")&gt;0))</f>
        <v>1</v>
      </c>
    </row>
    <row r="1116" spans="1:15">
      <c r="A1116" t="s">
        <v>1957</v>
      </c>
      <c r="B1116" t="s">
        <v>22744</v>
      </c>
      <c r="C1116" t="s">
        <v>21577</v>
      </c>
      <c r="D1116" t="s">
        <v>21570</v>
      </c>
      <c r="E1116" t="s">
        <v>20740</v>
      </c>
      <c r="F1116" t="s">
        <v>14550</v>
      </c>
      <c r="G1116" t="s">
        <v>1426</v>
      </c>
      <c r="H1116" t="s">
        <v>21566</v>
      </c>
      <c r="I1116">
        <v>8628.4</v>
      </c>
      <c r="J1116">
        <v>85</v>
      </c>
      <c r="K1116" t="s">
        <v>52</v>
      </c>
      <c r="L1116" t="s">
        <v>21582</v>
      </c>
      <c r="M1116">
        <v>36</v>
      </c>
      <c r="N1116">
        <v>1</v>
      </c>
      <c r="O1116">
        <f>IF(COUNTIF($A$2:A1116,A1116)&gt;1,"",--(COUNTIFS(Support_Tickets!$B:$B,A1116,Support_Tickets!$P:$P,"&gt;="&amp;G1116,Support_Tickets!$P:$P,"&lt;="&amp;G1116+90,Support_Tickets!$K:$K,"No")&gt;0))</f>
        <v>0</v>
      </c>
    </row>
    <row r="1117" spans="1:15">
      <c r="A1117" t="s">
        <v>10285</v>
      </c>
      <c r="B1117" t="s">
        <v>22745</v>
      </c>
      <c r="C1117" t="s">
        <v>21597</v>
      </c>
      <c r="D1117" t="s">
        <v>21584</v>
      </c>
      <c r="E1117" t="s">
        <v>20768</v>
      </c>
      <c r="F1117" t="s">
        <v>14512</v>
      </c>
      <c r="G1117" t="s">
        <v>16791</v>
      </c>
      <c r="H1117" t="s">
        <v>21571</v>
      </c>
      <c r="I1117">
        <v>329.71</v>
      </c>
      <c r="J1117">
        <v>65</v>
      </c>
      <c r="K1117" t="s">
        <v>100</v>
      </c>
      <c r="L1117" t="s">
        <v>21627</v>
      </c>
      <c r="M1117">
        <v>36</v>
      </c>
      <c r="N1117">
        <v>0</v>
      </c>
      <c r="O1117">
        <f>IF(COUNTIF($A$2:A1117,A1117)&gt;1,"",--(COUNTIFS(Support_Tickets!$B:$B,A1117,Support_Tickets!$P:$P,"&gt;="&amp;G1117,Support_Tickets!$P:$P,"&lt;="&amp;G1117+90,Support_Tickets!$K:$K,"No")&gt;0))</f>
        <v>0</v>
      </c>
    </row>
    <row r="1118" spans="1:15">
      <c r="A1118" t="s">
        <v>5981</v>
      </c>
      <c r="B1118" t="s">
        <v>22746</v>
      </c>
      <c r="C1118" t="s">
        <v>21577</v>
      </c>
      <c r="D1118" t="s">
        <v>21565</v>
      </c>
      <c r="E1118" t="s">
        <v>20736</v>
      </c>
      <c r="F1118" t="s">
        <v>14512</v>
      </c>
      <c r="G1118" t="s">
        <v>809</v>
      </c>
      <c r="H1118" t="s">
        <v>21566</v>
      </c>
      <c r="I1118">
        <v>3618.39</v>
      </c>
      <c r="J1118">
        <v>31</v>
      </c>
      <c r="K1118" t="s">
        <v>73</v>
      </c>
      <c r="L1118" t="s">
        <v>21632</v>
      </c>
      <c r="M1118">
        <v>36</v>
      </c>
      <c r="N1118">
        <v>1</v>
      </c>
      <c r="O1118">
        <f>IF(COUNTIF($A$2:A1118,A1118)&gt;1,"",--(COUNTIFS(Support_Tickets!$B:$B,A1118,Support_Tickets!$P:$P,"&gt;="&amp;G1118,Support_Tickets!$P:$P,"&lt;="&amp;G1118+90,Support_Tickets!$K:$K,"No")&gt;0))</f>
        <v>0</v>
      </c>
    </row>
    <row r="1119" spans="1:15">
      <c r="A1119" t="s">
        <v>1822</v>
      </c>
      <c r="B1119" t="s">
        <v>22747</v>
      </c>
      <c r="C1119" t="s">
        <v>21602</v>
      </c>
      <c r="D1119" t="s">
        <v>21578</v>
      </c>
      <c r="E1119" t="s">
        <v>20768</v>
      </c>
      <c r="F1119" t="s">
        <v>14516</v>
      </c>
      <c r="G1119" t="s">
        <v>2577</v>
      </c>
      <c r="H1119" t="s">
        <v>21571</v>
      </c>
      <c r="I1119">
        <v>269.75</v>
      </c>
      <c r="J1119">
        <v>79</v>
      </c>
      <c r="K1119" t="s">
        <v>100</v>
      </c>
      <c r="L1119" t="s">
        <v>21579</v>
      </c>
      <c r="M1119">
        <v>12</v>
      </c>
      <c r="N1119">
        <v>0</v>
      </c>
      <c r="O1119">
        <f>IF(COUNTIF($A$2:A1119,A1119)&gt;1,"",--(COUNTIFS(Support_Tickets!$B:$B,A1119,Support_Tickets!$P:$P,"&gt;="&amp;G1119,Support_Tickets!$P:$P,"&lt;="&amp;G1119+90,Support_Tickets!$K:$K,"No")&gt;0))</f>
        <v>0</v>
      </c>
    </row>
    <row r="1120" spans="1:15">
      <c r="A1120" t="s">
        <v>4843</v>
      </c>
      <c r="B1120" t="s">
        <v>22748</v>
      </c>
      <c r="C1120" t="s">
        <v>21600</v>
      </c>
      <c r="D1120" t="s">
        <v>21584</v>
      </c>
      <c r="E1120" t="s">
        <v>20736</v>
      </c>
      <c r="F1120" t="s">
        <v>14516</v>
      </c>
      <c r="G1120" t="s">
        <v>185</v>
      </c>
      <c r="H1120" t="s">
        <v>21571</v>
      </c>
      <c r="I1120">
        <v>1985.22</v>
      </c>
      <c r="J1120">
        <v>39</v>
      </c>
      <c r="K1120" t="s">
        <v>100</v>
      </c>
      <c r="L1120" t="s">
        <v>21572</v>
      </c>
      <c r="M1120">
        <v>36</v>
      </c>
      <c r="N1120">
        <v>0</v>
      </c>
      <c r="O1120">
        <f>IF(COUNTIF($A$2:A1120,A1120)&gt;1,"",--(COUNTIFS(Support_Tickets!$B:$B,A1120,Support_Tickets!$P:$P,"&gt;="&amp;G1120,Support_Tickets!$P:$P,"&lt;="&amp;G1120+90,Support_Tickets!$K:$K,"No")&gt;0))</f>
        <v>0</v>
      </c>
    </row>
    <row r="1121" spans="1:15">
      <c r="A1121" t="s">
        <v>3541</v>
      </c>
      <c r="B1121" t="s">
        <v>22749</v>
      </c>
      <c r="C1121" t="s">
        <v>21600</v>
      </c>
      <c r="D1121" t="s">
        <v>21584</v>
      </c>
      <c r="E1121" t="s">
        <v>20768</v>
      </c>
      <c r="F1121" t="s">
        <v>14507</v>
      </c>
      <c r="G1121" t="s">
        <v>1134</v>
      </c>
      <c r="H1121" t="s">
        <v>21571</v>
      </c>
      <c r="I1121">
        <v>211.43</v>
      </c>
      <c r="K1121" t="s">
        <v>100</v>
      </c>
      <c r="L1121" t="s">
        <v>21632</v>
      </c>
      <c r="M1121">
        <v>12</v>
      </c>
      <c r="N1121">
        <v>0</v>
      </c>
      <c r="O1121">
        <f>IF(COUNTIF($A$2:A1121,A1121)&gt;1,"",--(COUNTIFS(Support_Tickets!$B:$B,A1121,Support_Tickets!$P:$P,"&gt;="&amp;G1121,Support_Tickets!$P:$P,"&lt;="&amp;G1121+90,Support_Tickets!$K:$K,"No")&gt;0))</f>
        <v>1</v>
      </c>
    </row>
    <row r="1122" spans="1:15">
      <c r="A1122" t="s">
        <v>199</v>
      </c>
      <c r="B1122" t="s">
        <v>22750</v>
      </c>
      <c r="C1122" t="s">
        <v>21569</v>
      </c>
      <c r="D1122" t="s">
        <v>21584</v>
      </c>
      <c r="E1122" t="s">
        <v>20768</v>
      </c>
      <c r="F1122" t="s">
        <v>14550</v>
      </c>
      <c r="G1122" t="s">
        <v>920</v>
      </c>
      <c r="H1122" t="s">
        <v>21571</v>
      </c>
      <c r="I1122">
        <v>779.04</v>
      </c>
      <c r="J1122">
        <v>89</v>
      </c>
      <c r="K1122" t="s">
        <v>100</v>
      </c>
      <c r="L1122" t="s">
        <v>21595</v>
      </c>
      <c r="M1122">
        <v>24</v>
      </c>
      <c r="N1122">
        <v>0</v>
      </c>
      <c r="O1122">
        <f>IF(COUNTIF($A$2:A1122,A1122)&gt;1,"",--(COUNTIFS(Support_Tickets!$B:$B,A1122,Support_Tickets!$P:$P,"&gt;="&amp;G1122,Support_Tickets!$P:$P,"&lt;="&amp;G1122+90,Support_Tickets!$K:$K,"No")&gt;0))</f>
        <v>1</v>
      </c>
    </row>
    <row r="1123" spans="1:15">
      <c r="A1123" t="s">
        <v>4467</v>
      </c>
      <c r="B1123" t="s">
        <v>22751</v>
      </c>
      <c r="C1123" t="s">
        <v>21564</v>
      </c>
      <c r="D1123" t="s">
        <v>21592</v>
      </c>
      <c r="E1123" t="s">
        <v>20768</v>
      </c>
      <c r="F1123" t="s">
        <v>14507</v>
      </c>
      <c r="G1123" t="s">
        <v>436</v>
      </c>
      <c r="H1123" t="s">
        <v>21566</v>
      </c>
      <c r="I1123">
        <v>350.08</v>
      </c>
      <c r="K1123" t="s">
        <v>100</v>
      </c>
      <c r="L1123" t="s">
        <v>21590</v>
      </c>
      <c r="M1123">
        <v>24</v>
      </c>
      <c r="N1123">
        <v>1</v>
      </c>
      <c r="O1123">
        <f>IF(COUNTIF($A$2:A1123,A1123)&gt;1,"",--(COUNTIFS(Support_Tickets!$B:$B,A1123,Support_Tickets!$P:$P,"&gt;="&amp;G1123,Support_Tickets!$P:$P,"&lt;="&amp;G1123+90,Support_Tickets!$K:$K,"No")&gt;0))</f>
        <v>0</v>
      </c>
    </row>
    <row r="1124" spans="1:15">
      <c r="A1124" t="s">
        <v>4900</v>
      </c>
      <c r="B1124" t="s">
        <v>22752</v>
      </c>
      <c r="C1124" t="s">
        <v>21597</v>
      </c>
      <c r="D1124" t="s">
        <v>21565</v>
      </c>
      <c r="E1124" t="s">
        <v>20768</v>
      </c>
      <c r="F1124" t="s">
        <v>14524</v>
      </c>
      <c r="G1124" t="s">
        <v>2819</v>
      </c>
      <c r="H1124" t="s">
        <v>21621</v>
      </c>
      <c r="I1124">
        <v>652.67999999999995</v>
      </c>
      <c r="J1124">
        <v>50</v>
      </c>
      <c r="K1124" t="s">
        <v>100</v>
      </c>
      <c r="L1124" t="s">
        <v>21632</v>
      </c>
      <c r="M1124">
        <v>24</v>
      </c>
      <c r="N1124">
        <v>0</v>
      </c>
      <c r="O1124">
        <f>IF(COUNTIF($A$2:A1124,A1124)&gt;1,"",--(COUNTIFS(Support_Tickets!$B:$B,A1124,Support_Tickets!$P:$P,"&gt;="&amp;G1124,Support_Tickets!$P:$P,"&lt;="&amp;G1124+90,Support_Tickets!$K:$K,"No")&gt;0))</f>
        <v>0</v>
      </c>
    </row>
    <row r="1125" spans="1:15">
      <c r="A1125" t="s">
        <v>4116</v>
      </c>
      <c r="B1125" t="s">
        <v>22753</v>
      </c>
      <c r="C1125" t="s">
        <v>21597</v>
      </c>
      <c r="D1125" t="s">
        <v>21570</v>
      </c>
      <c r="E1125" t="s">
        <v>20736</v>
      </c>
      <c r="F1125" t="s">
        <v>14524</v>
      </c>
      <c r="G1125" t="s">
        <v>1167</v>
      </c>
      <c r="H1125" t="s">
        <v>21571</v>
      </c>
      <c r="I1125">
        <v>2279.48</v>
      </c>
      <c r="J1125">
        <v>33</v>
      </c>
      <c r="K1125" t="s">
        <v>73</v>
      </c>
      <c r="L1125" t="s">
        <v>21598</v>
      </c>
      <c r="M1125">
        <v>36</v>
      </c>
      <c r="N1125">
        <v>0</v>
      </c>
      <c r="O1125">
        <f>IF(COUNTIF($A$2:A1125,A1125)&gt;1,"",--(COUNTIFS(Support_Tickets!$B:$B,A1125,Support_Tickets!$P:$P,"&gt;="&amp;G1125,Support_Tickets!$P:$P,"&lt;="&amp;G1125+90,Support_Tickets!$K:$K,"No")&gt;0))</f>
        <v>0</v>
      </c>
    </row>
    <row r="1126" spans="1:15">
      <c r="A1126" t="s">
        <v>2408</v>
      </c>
      <c r="B1126" t="s">
        <v>22754</v>
      </c>
      <c r="C1126" t="s">
        <v>21577</v>
      </c>
      <c r="D1126" t="s">
        <v>21565</v>
      </c>
      <c r="E1126" t="s">
        <v>20736</v>
      </c>
      <c r="F1126" t="s">
        <v>14516</v>
      </c>
      <c r="G1126" t="s">
        <v>564</v>
      </c>
      <c r="H1126" t="s">
        <v>21571</v>
      </c>
      <c r="I1126">
        <v>2312.5100000000002</v>
      </c>
      <c r="J1126">
        <v>57</v>
      </c>
      <c r="K1126" t="s">
        <v>100</v>
      </c>
      <c r="L1126" t="s">
        <v>21590</v>
      </c>
      <c r="M1126">
        <v>36</v>
      </c>
      <c r="N1126">
        <v>0</v>
      </c>
      <c r="O1126">
        <f>IF(COUNTIF($A$2:A1126,A1126)&gt;1,"",--(COUNTIFS(Support_Tickets!$B:$B,A1126,Support_Tickets!$P:$P,"&gt;="&amp;G1126,Support_Tickets!$P:$P,"&lt;="&amp;G1126+90,Support_Tickets!$K:$K,"No")&gt;0))</f>
        <v>0</v>
      </c>
    </row>
    <row r="1127" spans="1:15">
      <c r="A1127" t="s">
        <v>724</v>
      </c>
      <c r="B1127" t="s">
        <v>22755</v>
      </c>
      <c r="C1127" t="s">
        <v>21600</v>
      </c>
      <c r="D1127" t="s">
        <v>21578</v>
      </c>
      <c r="E1127" t="s">
        <v>20740</v>
      </c>
      <c r="F1127" t="s">
        <v>14512</v>
      </c>
      <c r="G1127" t="s">
        <v>1793</v>
      </c>
      <c r="H1127" t="s">
        <v>21571</v>
      </c>
      <c r="I1127">
        <v>8572.5400000000009</v>
      </c>
      <c r="K1127" t="s">
        <v>52</v>
      </c>
      <c r="L1127" t="s">
        <v>21627</v>
      </c>
      <c r="M1127">
        <v>12</v>
      </c>
      <c r="N1127">
        <v>0</v>
      </c>
      <c r="O1127">
        <f>IF(COUNTIF($A$2:A1127,A1127)&gt;1,"",--(COUNTIFS(Support_Tickets!$B:$B,A1127,Support_Tickets!$P:$P,"&gt;="&amp;G1127,Support_Tickets!$P:$P,"&lt;="&amp;G1127+90,Support_Tickets!$K:$K,"No")&gt;0))</f>
        <v>0</v>
      </c>
    </row>
    <row r="1128" spans="1:15">
      <c r="A1128" t="s">
        <v>5290</v>
      </c>
      <c r="B1128" t="s">
        <v>22756</v>
      </c>
      <c r="C1128" t="s">
        <v>21581</v>
      </c>
      <c r="D1128" t="s">
        <v>21584</v>
      </c>
      <c r="E1128" t="s">
        <v>20768</v>
      </c>
      <c r="F1128" t="s">
        <v>14524</v>
      </c>
      <c r="G1128" t="s">
        <v>2257</v>
      </c>
      <c r="H1128" t="s">
        <v>21588</v>
      </c>
      <c r="I1128">
        <v>297.73</v>
      </c>
      <c r="J1128">
        <v>42</v>
      </c>
      <c r="K1128" t="s">
        <v>100</v>
      </c>
      <c r="L1128" t="s">
        <v>21598</v>
      </c>
      <c r="M1128">
        <v>24</v>
      </c>
      <c r="N1128">
        <v>1</v>
      </c>
      <c r="O1128">
        <f>IF(COUNTIF($A$2:A1128,A1128)&gt;1,"",--(COUNTIFS(Support_Tickets!$B:$B,A1128,Support_Tickets!$P:$P,"&gt;="&amp;G1128,Support_Tickets!$P:$P,"&lt;="&amp;G1128+90,Support_Tickets!$K:$K,"No")&gt;0))</f>
        <v>1</v>
      </c>
    </row>
    <row r="1129" spans="1:15">
      <c r="A1129" t="s">
        <v>341</v>
      </c>
      <c r="B1129" t="s">
        <v>22757</v>
      </c>
      <c r="C1129" t="s">
        <v>21607</v>
      </c>
      <c r="D1129" t="s">
        <v>21570</v>
      </c>
      <c r="E1129" t="s">
        <v>20768</v>
      </c>
      <c r="F1129" t="s">
        <v>14507</v>
      </c>
      <c r="G1129" t="s">
        <v>1027</v>
      </c>
      <c r="H1129" t="s">
        <v>21621</v>
      </c>
      <c r="I1129">
        <v>559.33000000000004</v>
      </c>
      <c r="K1129" t="s">
        <v>100</v>
      </c>
      <c r="L1129" t="s">
        <v>21567</v>
      </c>
      <c r="M1129">
        <v>12</v>
      </c>
      <c r="N1129">
        <v>0</v>
      </c>
      <c r="O1129">
        <f>IF(COUNTIF($A$2:A1129,A1129)&gt;1,"",--(COUNTIFS(Support_Tickets!$B:$B,A1129,Support_Tickets!$P:$P,"&gt;="&amp;G1129,Support_Tickets!$P:$P,"&lt;="&amp;G1129+90,Support_Tickets!$K:$K,"No")&gt;0))</f>
        <v>0</v>
      </c>
    </row>
    <row r="1130" spans="1:15">
      <c r="A1130" t="s">
        <v>2398</v>
      </c>
      <c r="B1130" t="s">
        <v>22758</v>
      </c>
      <c r="C1130" t="s">
        <v>21577</v>
      </c>
      <c r="D1130" t="s">
        <v>21578</v>
      </c>
      <c r="E1130" t="s">
        <v>20736</v>
      </c>
      <c r="F1130" t="s">
        <v>14512</v>
      </c>
      <c r="G1130" t="s">
        <v>548</v>
      </c>
      <c r="H1130" t="s">
        <v>21588</v>
      </c>
      <c r="I1130">
        <v>2071.9699999999998</v>
      </c>
      <c r="J1130">
        <v>90</v>
      </c>
      <c r="K1130" t="s">
        <v>100</v>
      </c>
      <c r="L1130" t="s">
        <v>21612</v>
      </c>
      <c r="M1130">
        <v>24</v>
      </c>
      <c r="N1130">
        <v>1</v>
      </c>
      <c r="O1130">
        <f>IF(COUNTIF($A$2:A1130,A1130)&gt;1,"",--(COUNTIFS(Support_Tickets!$B:$B,A1130,Support_Tickets!$P:$P,"&gt;="&amp;G1130,Support_Tickets!$P:$P,"&lt;="&amp;G1130+90,Support_Tickets!$K:$K,"No")&gt;0))</f>
        <v>1</v>
      </c>
    </row>
    <row r="1131" spans="1:15">
      <c r="A1131" t="s">
        <v>3390</v>
      </c>
      <c r="B1131" t="s">
        <v>22759</v>
      </c>
      <c r="C1131" t="s">
        <v>21600</v>
      </c>
      <c r="D1131" t="s">
        <v>21592</v>
      </c>
      <c r="E1131" t="s">
        <v>20740</v>
      </c>
      <c r="F1131" t="s">
        <v>14550</v>
      </c>
      <c r="G1131" t="s">
        <v>551</v>
      </c>
      <c r="H1131" t="s">
        <v>21571</v>
      </c>
      <c r="I1131">
        <v>14964.89</v>
      </c>
      <c r="K1131" t="s">
        <v>73</v>
      </c>
      <c r="L1131" t="s">
        <v>21579</v>
      </c>
      <c r="M1131">
        <v>12</v>
      </c>
      <c r="N1131">
        <v>0</v>
      </c>
      <c r="O1131">
        <f>IF(COUNTIF($A$2:A1131,A1131)&gt;1,"",--(COUNTIFS(Support_Tickets!$B:$B,A1131,Support_Tickets!$P:$P,"&gt;="&amp;G1131,Support_Tickets!$P:$P,"&lt;="&amp;G1131+90,Support_Tickets!$K:$K,"No")&gt;0))</f>
        <v>0</v>
      </c>
    </row>
    <row r="1132" spans="1:15">
      <c r="A1132" t="s">
        <v>1887</v>
      </c>
      <c r="B1132" t="s">
        <v>22760</v>
      </c>
      <c r="C1132" t="s">
        <v>21564</v>
      </c>
      <c r="D1132" t="s">
        <v>21584</v>
      </c>
      <c r="E1132" t="s">
        <v>20768</v>
      </c>
      <c r="F1132" t="s">
        <v>14550</v>
      </c>
      <c r="G1132" t="s">
        <v>1388</v>
      </c>
      <c r="H1132" t="s">
        <v>21571</v>
      </c>
      <c r="I1132">
        <v>241.58</v>
      </c>
      <c r="J1132">
        <v>23</v>
      </c>
      <c r="K1132" t="s">
        <v>100</v>
      </c>
      <c r="L1132" t="s">
        <v>21567</v>
      </c>
      <c r="M1132">
        <v>36</v>
      </c>
      <c r="N1132">
        <v>0</v>
      </c>
      <c r="O1132">
        <f>IF(COUNTIF($A$2:A1132,A1132)&gt;1,"",--(COUNTIFS(Support_Tickets!$B:$B,A1132,Support_Tickets!$P:$P,"&gt;="&amp;G1132,Support_Tickets!$P:$P,"&lt;="&amp;G1132+90,Support_Tickets!$K:$K,"No")&gt;0))</f>
        <v>0</v>
      </c>
    </row>
    <row r="1133" spans="1:15">
      <c r="A1133" t="s">
        <v>3418</v>
      </c>
      <c r="B1133" t="s">
        <v>22761</v>
      </c>
      <c r="C1133" t="s">
        <v>21597</v>
      </c>
      <c r="D1133" t="s">
        <v>21592</v>
      </c>
      <c r="E1133" t="s">
        <v>20736</v>
      </c>
      <c r="F1133" t="s">
        <v>14507</v>
      </c>
      <c r="G1133" t="s">
        <v>15586</v>
      </c>
      <c r="H1133" t="s">
        <v>21566</v>
      </c>
      <c r="I1133">
        <v>3901.68</v>
      </c>
      <c r="J1133">
        <v>25</v>
      </c>
      <c r="K1133" t="s">
        <v>100</v>
      </c>
      <c r="L1133" t="s">
        <v>21582</v>
      </c>
      <c r="M1133">
        <v>24</v>
      </c>
      <c r="N1133">
        <v>1</v>
      </c>
      <c r="O1133">
        <f>IF(COUNTIF($A$2:A1133,A1133)&gt;1,"",--(COUNTIFS(Support_Tickets!$B:$B,A1133,Support_Tickets!$P:$P,"&gt;="&amp;G1133,Support_Tickets!$P:$P,"&lt;="&amp;G1133+90,Support_Tickets!$K:$K,"No")&gt;0))</f>
        <v>0</v>
      </c>
    </row>
    <row r="1134" spans="1:15">
      <c r="A1134" t="s">
        <v>5057</v>
      </c>
      <c r="B1134" t="s">
        <v>22762</v>
      </c>
      <c r="C1134" t="s">
        <v>21607</v>
      </c>
      <c r="D1134" t="s">
        <v>21570</v>
      </c>
      <c r="E1134" t="s">
        <v>20736</v>
      </c>
      <c r="F1134" t="s">
        <v>14550</v>
      </c>
      <c r="G1134" t="s">
        <v>77</v>
      </c>
      <c r="H1134" t="s">
        <v>21571</v>
      </c>
      <c r="I1134">
        <v>3839.41</v>
      </c>
      <c r="K1134" t="s">
        <v>100</v>
      </c>
      <c r="L1134" t="s">
        <v>21593</v>
      </c>
      <c r="M1134">
        <v>24</v>
      </c>
      <c r="N1134">
        <v>0</v>
      </c>
      <c r="O1134">
        <f>IF(COUNTIF($A$2:A1134,A1134)&gt;1,"",--(COUNTIFS(Support_Tickets!$B:$B,A1134,Support_Tickets!$P:$P,"&gt;="&amp;G1134,Support_Tickets!$P:$P,"&lt;="&amp;G1134+90,Support_Tickets!$K:$K,"No")&gt;0))</f>
        <v>0</v>
      </c>
    </row>
    <row r="1135" spans="1:15">
      <c r="A1135" t="s">
        <v>2669</v>
      </c>
      <c r="B1135" t="s">
        <v>22763</v>
      </c>
      <c r="C1135" t="s">
        <v>21602</v>
      </c>
      <c r="D1135" t="s">
        <v>21565</v>
      </c>
      <c r="E1135" t="s">
        <v>20740</v>
      </c>
      <c r="F1135" t="s">
        <v>14516</v>
      </c>
      <c r="G1135" t="s">
        <v>3746</v>
      </c>
      <c r="H1135" t="s">
        <v>21566</v>
      </c>
      <c r="I1135">
        <v>10643.25</v>
      </c>
      <c r="J1135">
        <v>53</v>
      </c>
      <c r="K1135" t="s">
        <v>52</v>
      </c>
      <c r="L1135" t="s">
        <v>21579</v>
      </c>
      <c r="M1135">
        <v>36</v>
      </c>
      <c r="N1135">
        <v>1</v>
      </c>
      <c r="O1135">
        <f>IF(COUNTIF($A$2:A1135,A1135)&gt;1,"",--(COUNTIFS(Support_Tickets!$B:$B,A1135,Support_Tickets!$P:$P,"&gt;="&amp;G1135,Support_Tickets!$P:$P,"&lt;="&amp;G1135+90,Support_Tickets!$K:$K,"No")&gt;0))</f>
        <v>0</v>
      </c>
    </row>
    <row r="1136" spans="1:15">
      <c r="A1136" t="s">
        <v>1717</v>
      </c>
      <c r="B1136" t="s">
        <v>22764</v>
      </c>
      <c r="C1136" t="s">
        <v>21577</v>
      </c>
      <c r="D1136" t="s">
        <v>21592</v>
      </c>
      <c r="E1136" t="s">
        <v>20768</v>
      </c>
      <c r="F1136" t="s">
        <v>14524</v>
      </c>
      <c r="G1136" t="s">
        <v>1195</v>
      </c>
      <c r="H1136" t="s">
        <v>21621</v>
      </c>
      <c r="I1136">
        <v>277.89999999999998</v>
      </c>
      <c r="K1136" t="s">
        <v>100</v>
      </c>
      <c r="L1136" t="s">
        <v>21627</v>
      </c>
      <c r="M1136">
        <v>12</v>
      </c>
      <c r="N1136">
        <v>0</v>
      </c>
      <c r="O1136">
        <f>IF(COUNTIF($A$2:A1136,A1136)&gt;1,"",--(COUNTIFS(Support_Tickets!$B:$B,A1136,Support_Tickets!$P:$P,"&gt;="&amp;G1136,Support_Tickets!$P:$P,"&lt;="&amp;G1136+90,Support_Tickets!$K:$K,"No")&gt;0))</f>
        <v>0</v>
      </c>
    </row>
    <row r="1137" spans="1:15">
      <c r="A1137" t="s">
        <v>2247</v>
      </c>
      <c r="B1137" t="s">
        <v>22765</v>
      </c>
      <c r="C1137" t="s">
        <v>21587</v>
      </c>
      <c r="D1137" t="s">
        <v>21584</v>
      </c>
      <c r="E1137" t="s">
        <v>20736</v>
      </c>
      <c r="F1137" t="s">
        <v>14516</v>
      </c>
      <c r="G1137" t="s">
        <v>6587</v>
      </c>
      <c r="H1137" t="s">
        <v>21621</v>
      </c>
      <c r="I1137">
        <v>3367.65</v>
      </c>
      <c r="J1137">
        <v>35</v>
      </c>
      <c r="K1137" t="s">
        <v>100</v>
      </c>
      <c r="L1137" t="s">
        <v>21595</v>
      </c>
      <c r="M1137">
        <v>36</v>
      </c>
      <c r="N1137">
        <v>0</v>
      </c>
      <c r="O1137">
        <f>IF(COUNTIF($A$2:A1137,A1137)&gt;1,"",--(COUNTIFS(Support_Tickets!$B:$B,A1137,Support_Tickets!$P:$P,"&gt;="&amp;G1137,Support_Tickets!$P:$P,"&lt;="&amp;G1137+90,Support_Tickets!$K:$K,"No")&gt;0))</f>
        <v>0</v>
      </c>
    </row>
    <row r="1138" spans="1:15">
      <c r="A1138" t="s">
        <v>2794</v>
      </c>
      <c r="B1138" t="s">
        <v>22766</v>
      </c>
      <c r="C1138" t="s">
        <v>21577</v>
      </c>
      <c r="D1138" t="s">
        <v>21570</v>
      </c>
      <c r="E1138" t="s">
        <v>20736</v>
      </c>
      <c r="F1138" t="s">
        <v>14524</v>
      </c>
      <c r="G1138" t="s">
        <v>2413</v>
      </c>
      <c r="H1138" t="s">
        <v>21571</v>
      </c>
      <c r="I1138">
        <v>2916.12</v>
      </c>
      <c r="J1138">
        <v>36</v>
      </c>
      <c r="K1138" t="s">
        <v>73</v>
      </c>
      <c r="L1138" t="s">
        <v>21572</v>
      </c>
      <c r="M1138">
        <v>36</v>
      </c>
      <c r="N1138">
        <v>0</v>
      </c>
      <c r="O1138">
        <f>IF(COUNTIF($A$2:A1138,A1138)&gt;1,"",--(COUNTIFS(Support_Tickets!$B:$B,A1138,Support_Tickets!$P:$P,"&gt;="&amp;G1138,Support_Tickets!$P:$P,"&lt;="&amp;G1138+90,Support_Tickets!$K:$K,"No")&gt;0))</f>
        <v>0</v>
      </c>
    </row>
    <row r="1139" spans="1:15">
      <c r="A1139" t="s">
        <v>7732</v>
      </c>
      <c r="B1139" t="s">
        <v>22767</v>
      </c>
      <c r="C1139" t="s">
        <v>21564</v>
      </c>
      <c r="D1139" t="s">
        <v>21570</v>
      </c>
      <c r="E1139" t="s">
        <v>20740</v>
      </c>
      <c r="F1139" t="s">
        <v>14512</v>
      </c>
      <c r="G1139" t="s">
        <v>2902</v>
      </c>
      <c r="H1139" t="s">
        <v>21571</v>
      </c>
      <c r="I1139">
        <v>13055.8</v>
      </c>
      <c r="K1139" t="s">
        <v>52</v>
      </c>
      <c r="L1139" t="s">
        <v>21652</v>
      </c>
      <c r="M1139">
        <v>12</v>
      </c>
      <c r="N1139">
        <v>0</v>
      </c>
      <c r="O1139">
        <f>IF(COUNTIF($A$2:A1139,A1139)&gt;1,"",--(COUNTIFS(Support_Tickets!$B:$B,A1139,Support_Tickets!$P:$P,"&gt;="&amp;G1139,Support_Tickets!$P:$P,"&lt;="&amp;G1139+90,Support_Tickets!$K:$K,"No")&gt;0))</f>
        <v>0</v>
      </c>
    </row>
    <row r="1140" spans="1:15">
      <c r="A1140" t="s">
        <v>8970</v>
      </c>
      <c r="B1140" t="s">
        <v>22768</v>
      </c>
      <c r="C1140" t="s">
        <v>21577</v>
      </c>
      <c r="D1140" t="s">
        <v>21578</v>
      </c>
      <c r="E1140" t="s">
        <v>20736</v>
      </c>
      <c r="F1140" t="s">
        <v>14512</v>
      </c>
      <c r="G1140" t="s">
        <v>1368</v>
      </c>
      <c r="H1140" t="s">
        <v>21588</v>
      </c>
      <c r="I1140">
        <v>1956.57</v>
      </c>
      <c r="J1140">
        <v>97</v>
      </c>
      <c r="K1140" t="s">
        <v>100</v>
      </c>
      <c r="L1140" t="s">
        <v>21593</v>
      </c>
      <c r="M1140">
        <v>36</v>
      </c>
      <c r="N1140">
        <v>1</v>
      </c>
      <c r="O1140">
        <f>IF(COUNTIF($A$2:A1140,A1140)&gt;1,"",--(COUNTIFS(Support_Tickets!$B:$B,A1140,Support_Tickets!$P:$P,"&gt;="&amp;G1140,Support_Tickets!$P:$P,"&lt;="&amp;G1140+90,Support_Tickets!$K:$K,"No")&gt;0))</f>
        <v>0</v>
      </c>
    </row>
    <row r="1141" spans="1:15">
      <c r="A1141" t="s">
        <v>3572</v>
      </c>
      <c r="B1141" t="s">
        <v>22769</v>
      </c>
      <c r="C1141" t="s">
        <v>21581</v>
      </c>
      <c r="D1141" t="s">
        <v>21565</v>
      </c>
      <c r="E1141" t="s">
        <v>20740</v>
      </c>
      <c r="F1141" t="s">
        <v>14512</v>
      </c>
      <c r="G1141" t="s">
        <v>217</v>
      </c>
      <c r="H1141" t="s">
        <v>21621</v>
      </c>
      <c r="I1141">
        <v>17350.2</v>
      </c>
      <c r="J1141">
        <v>8</v>
      </c>
      <c r="K1141" t="s">
        <v>73</v>
      </c>
      <c r="L1141" t="s">
        <v>21660</v>
      </c>
      <c r="M1141">
        <v>12</v>
      </c>
      <c r="N1141">
        <v>0</v>
      </c>
      <c r="O1141">
        <f>IF(COUNTIF($A$2:A1141,A1141)&gt;1,"",--(COUNTIFS(Support_Tickets!$B:$B,A1141,Support_Tickets!$P:$P,"&gt;="&amp;G1141,Support_Tickets!$P:$P,"&lt;="&amp;G1141+90,Support_Tickets!$K:$K,"No")&gt;0))</f>
        <v>1</v>
      </c>
    </row>
    <row r="1142" spans="1:15">
      <c r="A1142" t="s">
        <v>8991</v>
      </c>
      <c r="B1142" t="s">
        <v>22770</v>
      </c>
      <c r="C1142" t="s">
        <v>21602</v>
      </c>
      <c r="D1142" t="s">
        <v>21565</v>
      </c>
      <c r="E1142" t="s">
        <v>20768</v>
      </c>
      <c r="F1142" t="s">
        <v>14550</v>
      </c>
      <c r="G1142" t="s">
        <v>2709</v>
      </c>
      <c r="H1142" t="s">
        <v>21571</v>
      </c>
      <c r="I1142">
        <v>457.55</v>
      </c>
      <c r="J1142">
        <v>61</v>
      </c>
      <c r="K1142" t="s">
        <v>100</v>
      </c>
      <c r="L1142" t="s">
        <v>21585</v>
      </c>
      <c r="M1142">
        <v>24</v>
      </c>
      <c r="N1142">
        <v>0</v>
      </c>
      <c r="O1142">
        <f>IF(COUNTIF($A$2:A1142,A1142)&gt;1,"",--(COUNTIFS(Support_Tickets!$B:$B,A1142,Support_Tickets!$P:$P,"&gt;="&amp;G1142,Support_Tickets!$P:$P,"&lt;="&amp;G1142+90,Support_Tickets!$K:$K,"No")&gt;0))</f>
        <v>0</v>
      </c>
    </row>
    <row r="1143" spans="1:15">
      <c r="A1143" t="s">
        <v>6810</v>
      </c>
      <c r="B1143" t="s">
        <v>22771</v>
      </c>
      <c r="C1143" t="s">
        <v>21602</v>
      </c>
      <c r="D1143" t="s">
        <v>21584</v>
      </c>
      <c r="E1143" t="s">
        <v>20736</v>
      </c>
      <c r="F1143" t="s">
        <v>14516</v>
      </c>
      <c r="G1143" t="s">
        <v>1122</v>
      </c>
      <c r="H1143" t="s">
        <v>21621</v>
      </c>
      <c r="I1143">
        <v>3121.01</v>
      </c>
      <c r="J1143">
        <v>79</v>
      </c>
      <c r="K1143" t="s">
        <v>73</v>
      </c>
      <c r="L1143" t="s">
        <v>21585</v>
      </c>
      <c r="M1143">
        <v>12</v>
      </c>
      <c r="N1143">
        <v>0</v>
      </c>
      <c r="O1143">
        <f>IF(COUNTIF($A$2:A1143,A1143)&gt;1,"",--(COUNTIFS(Support_Tickets!$B:$B,A1143,Support_Tickets!$P:$P,"&gt;="&amp;G1143,Support_Tickets!$P:$P,"&lt;="&amp;G1143+90,Support_Tickets!$K:$K,"No")&gt;0))</f>
        <v>0</v>
      </c>
    </row>
    <row r="1144" spans="1:15">
      <c r="A1144" t="s">
        <v>5819</v>
      </c>
      <c r="B1144" t="s">
        <v>22772</v>
      </c>
      <c r="C1144" t="s">
        <v>21564</v>
      </c>
      <c r="D1144" t="s">
        <v>21570</v>
      </c>
      <c r="E1144" t="s">
        <v>20736</v>
      </c>
      <c r="F1144" t="s">
        <v>14550</v>
      </c>
      <c r="G1144" t="s">
        <v>1939</v>
      </c>
      <c r="H1144" t="s">
        <v>21621</v>
      </c>
      <c r="I1144">
        <v>2821.02</v>
      </c>
      <c r="J1144">
        <v>3</v>
      </c>
      <c r="K1144" t="s">
        <v>100</v>
      </c>
      <c r="L1144" t="s">
        <v>21609</v>
      </c>
      <c r="M1144">
        <v>12</v>
      </c>
      <c r="N1144">
        <v>0</v>
      </c>
      <c r="O1144">
        <f>IF(COUNTIF($A$2:A1144,A1144)&gt;1,"",--(COUNTIFS(Support_Tickets!$B:$B,A1144,Support_Tickets!$P:$P,"&gt;="&amp;G1144,Support_Tickets!$P:$P,"&lt;="&amp;G1144+90,Support_Tickets!$K:$K,"No")&gt;0))</f>
        <v>0</v>
      </c>
    </row>
    <row r="1145" spans="1:15">
      <c r="A1145" t="s">
        <v>7577</v>
      </c>
      <c r="B1145" t="s">
        <v>22773</v>
      </c>
      <c r="C1145" t="s">
        <v>21600</v>
      </c>
      <c r="D1145" t="s">
        <v>21584</v>
      </c>
      <c r="E1145" t="s">
        <v>20736</v>
      </c>
      <c r="F1145" t="s">
        <v>14512</v>
      </c>
      <c r="G1145" t="s">
        <v>2088</v>
      </c>
      <c r="H1145" t="s">
        <v>21571</v>
      </c>
      <c r="I1145">
        <v>2676.33</v>
      </c>
      <c r="K1145" t="s">
        <v>73</v>
      </c>
      <c r="L1145" t="s">
        <v>21598</v>
      </c>
      <c r="M1145">
        <v>36</v>
      </c>
      <c r="N1145">
        <v>0</v>
      </c>
      <c r="O1145">
        <f>IF(COUNTIF($A$2:A1145,A1145)&gt;1,"",--(COUNTIFS(Support_Tickets!$B:$B,A1145,Support_Tickets!$P:$P,"&gt;="&amp;G1145,Support_Tickets!$P:$P,"&lt;="&amp;G1145+90,Support_Tickets!$K:$K,"No")&gt;0))</f>
        <v>0</v>
      </c>
    </row>
    <row r="1146" spans="1:15">
      <c r="A1146" t="s">
        <v>1901</v>
      </c>
      <c r="B1146" t="s">
        <v>22774</v>
      </c>
      <c r="C1146" t="s">
        <v>21600</v>
      </c>
      <c r="D1146" t="s">
        <v>21592</v>
      </c>
      <c r="E1146" t="s">
        <v>20736</v>
      </c>
      <c r="F1146" t="s">
        <v>14507</v>
      </c>
      <c r="G1146" t="s">
        <v>3665</v>
      </c>
      <c r="H1146" t="s">
        <v>21571</v>
      </c>
      <c r="I1146">
        <v>1401.86</v>
      </c>
      <c r="J1146">
        <v>73</v>
      </c>
      <c r="K1146" t="s">
        <v>100</v>
      </c>
      <c r="L1146" t="s">
        <v>21579</v>
      </c>
      <c r="M1146">
        <v>24</v>
      </c>
      <c r="N1146">
        <v>0</v>
      </c>
      <c r="O1146">
        <f>IF(COUNTIF($A$2:A1146,A1146)&gt;1,"",--(COUNTIFS(Support_Tickets!$B:$B,A1146,Support_Tickets!$P:$P,"&gt;="&amp;G1146,Support_Tickets!$P:$P,"&lt;="&amp;G1146+90,Support_Tickets!$K:$K,"No")&gt;0))</f>
        <v>0</v>
      </c>
    </row>
    <row r="1147" spans="1:15">
      <c r="A1147" t="s">
        <v>1528</v>
      </c>
      <c r="B1147" t="s">
        <v>22775</v>
      </c>
      <c r="C1147" t="s">
        <v>21569</v>
      </c>
      <c r="D1147" t="s">
        <v>21592</v>
      </c>
      <c r="E1147" t="s">
        <v>20768</v>
      </c>
      <c r="F1147" t="s">
        <v>14516</v>
      </c>
      <c r="G1147" t="s">
        <v>4945</v>
      </c>
      <c r="H1147" t="s">
        <v>21571</v>
      </c>
      <c r="I1147">
        <v>464.36</v>
      </c>
      <c r="K1147" t="s">
        <v>100</v>
      </c>
      <c r="L1147" t="s">
        <v>21598</v>
      </c>
      <c r="M1147">
        <v>24</v>
      </c>
      <c r="N1147">
        <v>0</v>
      </c>
      <c r="O1147">
        <f>IF(COUNTIF($A$2:A1147,A1147)&gt;1,"",--(COUNTIFS(Support_Tickets!$B:$B,A1147,Support_Tickets!$P:$P,"&gt;="&amp;G1147,Support_Tickets!$P:$P,"&lt;="&amp;G1147+90,Support_Tickets!$K:$K,"No")&gt;0))</f>
        <v>1</v>
      </c>
    </row>
    <row r="1148" spans="1:15">
      <c r="A1148" t="s">
        <v>972</v>
      </c>
      <c r="B1148" t="s">
        <v>22776</v>
      </c>
      <c r="C1148" t="s">
        <v>21607</v>
      </c>
      <c r="D1148" t="s">
        <v>21592</v>
      </c>
      <c r="E1148" t="s">
        <v>20768</v>
      </c>
      <c r="F1148" t="s">
        <v>14524</v>
      </c>
      <c r="G1148" t="s">
        <v>4650</v>
      </c>
      <c r="H1148" t="s">
        <v>21566</v>
      </c>
      <c r="I1148">
        <v>546.66</v>
      </c>
      <c r="J1148">
        <v>31</v>
      </c>
      <c r="K1148" t="s">
        <v>100</v>
      </c>
      <c r="L1148" t="s">
        <v>21590</v>
      </c>
      <c r="M1148">
        <v>12</v>
      </c>
      <c r="N1148">
        <v>1</v>
      </c>
      <c r="O1148">
        <f>IF(COUNTIF($A$2:A1148,A1148)&gt;1,"",--(COUNTIFS(Support_Tickets!$B:$B,A1148,Support_Tickets!$P:$P,"&gt;="&amp;G1148,Support_Tickets!$P:$P,"&lt;="&amp;G1148+90,Support_Tickets!$K:$K,"No")&gt;0))</f>
        <v>0</v>
      </c>
    </row>
    <row r="1149" spans="1:15">
      <c r="A1149" t="s">
        <v>7601</v>
      </c>
      <c r="B1149" t="s">
        <v>22777</v>
      </c>
      <c r="C1149" t="s">
        <v>21569</v>
      </c>
      <c r="D1149" t="s">
        <v>21592</v>
      </c>
      <c r="E1149" t="s">
        <v>20736</v>
      </c>
      <c r="F1149" t="s">
        <v>14512</v>
      </c>
      <c r="G1149" t="s">
        <v>1544</v>
      </c>
      <c r="H1149" t="s">
        <v>21571</v>
      </c>
      <c r="I1149">
        <v>1289.72</v>
      </c>
      <c r="K1149" t="s">
        <v>73</v>
      </c>
      <c r="L1149" t="s">
        <v>21582</v>
      </c>
      <c r="M1149">
        <v>24</v>
      </c>
      <c r="N1149">
        <v>0</v>
      </c>
      <c r="O1149">
        <f>IF(COUNTIF($A$2:A1149,A1149)&gt;1,"",--(COUNTIFS(Support_Tickets!$B:$B,A1149,Support_Tickets!$P:$P,"&gt;="&amp;G1149,Support_Tickets!$P:$P,"&lt;="&amp;G1149+90,Support_Tickets!$K:$K,"No")&gt;0))</f>
        <v>0</v>
      </c>
    </row>
    <row r="1150" spans="1:15">
      <c r="A1150" t="s">
        <v>2097</v>
      </c>
      <c r="B1150" t="s">
        <v>22778</v>
      </c>
      <c r="C1150" t="s">
        <v>21577</v>
      </c>
      <c r="D1150" t="s">
        <v>21592</v>
      </c>
      <c r="E1150" t="s">
        <v>20740</v>
      </c>
      <c r="F1150" t="s">
        <v>14516</v>
      </c>
      <c r="G1150" t="s">
        <v>10429</v>
      </c>
      <c r="H1150" t="s">
        <v>21571</v>
      </c>
      <c r="I1150">
        <v>6586.87</v>
      </c>
      <c r="K1150" t="s">
        <v>52</v>
      </c>
      <c r="L1150" t="s">
        <v>21567</v>
      </c>
      <c r="M1150">
        <v>12</v>
      </c>
      <c r="N1150">
        <v>0</v>
      </c>
      <c r="O1150">
        <f>IF(COUNTIF($A$2:A1150,A1150)&gt;1,"",--(COUNTIFS(Support_Tickets!$B:$B,A1150,Support_Tickets!$P:$P,"&gt;="&amp;G1150,Support_Tickets!$P:$P,"&lt;="&amp;G1150+90,Support_Tickets!$K:$K,"No")&gt;0))</f>
        <v>0</v>
      </c>
    </row>
    <row r="1151" spans="1:15">
      <c r="A1151" t="s">
        <v>4288</v>
      </c>
      <c r="B1151" t="s">
        <v>22779</v>
      </c>
      <c r="C1151" t="s">
        <v>21577</v>
      </c>
      <c r="D1151" t="s">
        <v>21592</v>
      </c>
      <c r="E1151" t="s">
        <v>20740</v>
      </c>
      <c r="F1151" t="s">
        <v>14507</v>
      </c>
      <c r="G1151" t="s">
        <v>1586</v>
      </c>
      <c r="H1151" t="s">
        <v>21588</v>
      </c>
      <c r="I1151">
        <v>12151.19</v>
      </c>
      <c r="J1151">
        <v>10</v>
      </c>
      <c r="K1151" t="s">
        <v>73</v>
      </c>
      <c r="L1151" t="s">
        <v>21590</v>
      </c>
      <c r="M1151">
        <v>36</v>
      </c>
      <c r="N1151">
        <v>1</v>
      </c>
      <c r="O1151">
        <f>IF(COUNTIF($A$2:A1151,A1151)&gt;1,"",--(COUNTIFS(Support_Tickets!$B:$B,A1151,Support_Tickets!$P:$P,"&gt;="&amp;G1151,Support_Tickets!$P:$P,"&lt;="&amp;G1151+90,Support_Tickets!$K:$K,"No")&gt;0))</f>
        <v>0</v>
      </c>
    </row>
    <row r="1152" spans="1:15">
      <c r="A1152" t="s">
        <v>1334</v>
      </c>
      <c r="B1152" t="s">
        <v>22780</v>
      </c>
      <c r="C1152" t="s">
        <v>21581</v>
      </c>
      <c r="D1152" t="s">
        <v>21570</v>
      </c>
      <c r="E1152" t="s">
        <v>20740</v>
      </c>
      <c r="F1152" t="s">
        <v>14550</v>
      </c>
      <c r="G1152" t="s">
        <v>1760</v>
      </c>
      <c r="H1152" t="s">
        <v>21571</v>
      </c>
      <c r="I1152">
        <v>11733.13</v>
      </c>
      <c r="K1152" t="s">
        <v>73</v>
      </c>
      <c r="L1152" t="s">
        <v>21627</v>
      </c>
      <c r="M1152">
        <v>24</v>
      </c>
      <c r="N1152">
        <v>0</v>
      </c>
      <c r="O1152">
        <f>IF(COUNTIF($A$2:A1152,A1152)&gt;1,"",--(COUNTIFS(Support_Tickets!$B:$B,A1152,Support_Tickets!$P:$P,"&gt;="&amp;G1152,Support_Tickets!$P:$P,"&lt;="&amp;G1152+90,Support_Tickets!$K:$K,"No")&gt;0))</f>
        <v>0</v>
      </c>
    </row>
    <row r="1153" spans="1:15">
      <c r="A1153" t="s">
        <v>3594</v>
      </c>
      <c r="B1153" t="s">
        <v>22781</v>
      </c>
      <c r="C1153" t="s">
        <v>21600</v>
      </c>
      <c r="D1153" t="s">
        <v>21565</v>
      </c>
      <c r="E1153" t="s">
        <v>20736</v>
      </c>
      <c r="F1153" t="s">
        <v>14507</v>
      </c>
      <c r="G1153" t="s">
        <v>397</v>
      </c>
      <c r="H1153" t="s">
        <v>21571</v>
      </c>
      <c r="I1153">
        <v>1101.81</v>
      </c>
      <c r="K1153" t="s">
        <v>100</v>
      </c>
      <c r="L1153" t="s">
        <v>21627</v>
      </c>
      <c r="M1153">
        <v>24</v>
      </c>
      <c r="N1153">
        <v>0</v>
      </c>
      <c r="O1153">
        <f>IF(COUNTIF($A$2:A1153,A1153)&gt;1,"",--(COUNTIFS(Support_Tickets!$B:$B,A1153,Support_Tickets!$P:$P,"&gt;="&amp;G1153,Support_Tickets!$P:$P,"&lt;="&amp;G1153+90,Support_Tickets!$K:$K,"No")&gt;0))</f>
        <v>0</v>
      </c>
    </row>
    <row r="1154" spans="1:15">
      <c r="A1154" t="s">
        <v>4432</v>
      </c>
      <c r="B1154" t="s">
        <v>22782</v>
      </c>
      <c r="C1154" t="s">
        <v>21600</v>
      </c>
      <c r="D1154" t="s">
        <v>21570</v>
      </c>
      <c r="E1154" t="s">
        <v>20768</v>
      </c>
      <c r="F1154" t="s">
        <v>14524</v>
      </c>
      <c r="G1154" t="s">
        <v>747</v>
      </c>
      <c r="H1154" t="s">
        <v>21621</v>
      </c>
      <c r="I1154">
        <v>726.52</v>
      </c>
      <c r="K1154" t="s">
        <v>100</v>
      </c>
      <c r="L1154" t="s">
        <v>21660</v>
      </c>
      <c r="M1154">
        <v>36</v>
      </c>
      <c r="N1154">
        <v>0</v>
      </c>
      <c r="O1154">
        <f>IF(COUNTIF($A$2:A1154,A1154)&gt;1,"",--(COUNTIFS(Support_Tickets!$B:$B,A1154,Support_Tickets!$P:$P,"&gt;="&amp;G1154,Support_Tickets!$P:$P,"&lt;="&amp;G1154+90,Support_Tickets!$K:$K,"No")&gt;0))</f>
        <v>1</v>
      </c>
    </row>
    <row r="1155" spans="1:15">
      <c r="A1155" t="s">
        <v>902</v>
      </c>
      <c r="B1155" t="s">
        <v>22783</v>
      </c>
      <c r="C1155" t="s">
        <v>21581</v>
      </c>
      <c r="D1155" t="s">
        <v>21565</v>
      </c>
      <c r="E1155" t="s">
        <v>20736</v>
      </c>
      <c r="F1155" t="s">
        <v>14516</v>
      </c>
      <c r="G1155" t="s">
        <v>1024</v>
      </c>
      <c r="H1155" t="s">
        <v>21571</v>
      </c>
      <c r="I1155">
        <v>3161.16</v>
      </c>
      <c r="J1155">
        <v>87</v>
      </c>
      <c r="K1155" t="s">
        <v>100</v>
      </c>
      <c r="L1155" t="s">
        <v>21595</v>
      </c>
      <c r="M1155">
        <v>36</v>
      </c>
      <c r="N1155">
        <v>0</v>
      </c>
      <c r="O1155">
        <f>IF(COUNTIF($A$2:A1155,A1155)&gt;1,"",--(COUNTIFS(Support_Tickets!$B:$B,A1155,Support_Tickets!$P:$P,"&gt;="&amp;G1155,Support_Tickets!$P:$P,"&lt;="&amp;G1155+90,Support_Tickets!$K:$K,"No")&gt;0))</f>
        <v>0</v>
      </c>
    </row>
    <row r="1156" spans="1:15">
      <c r="A1156" t="s">
        <v>6283</v>
      </c>
      <c r="B1156" t="s">
        <v>22784</v>
      </c>
      <c r="C1156" t="s">
        <v>21577</v>
      </c>
      <c r="D1156" t="s">
        <v>21570</v>
      </c>
      <c r="E1156" t="s">
        <v>20768</v>
      </c>
      <c r="F1156" t="s">
        <v>14512</v>
      </c>
      <c r="G1156" t="s">
        <v>2518</v>
      </c>
      <c r="H1156" t="s">
        <v>21571</v>
      </c>
      <c r="I1156">
        <v>247.71</v>
      </c>
      <c r="J1156">
        <v>85</v>
      </c>
      <c r="K1156" t="s">
        <v>100</v>
      </c>
      <c r="L1156" t="s">
        <v>21567</v>
      </c>
      <c r="M1156">
        <v>12</v>
      </c>
      <c r="N1156">
        <v>0</v>
      </c>
      <c r="O1156">
        <f>IF(COUNTIF($A$2:A1156,A1156)&gt;1,"",--(COUNTIFS(Support_Tickets!$B:$B,A1156,Support_Tickets!$P:$P,"&gt;="&amp;G1156,Support_Tickets!$P:$P,"&lt;="&amp;G1156+90,Support_Tickets!$K:$K,"No")&gt;0))</f>
        <v>0</v>
      </c>
    </row>
    <row r="1157" spans="1:15">
      <c r="A1157" t="s">
        <v>5209</v>
      </c>
      <c r="B1157" t="s">
        <v>22785</v>
      </c>
      <c r="C1157" t="s">
        <v>21597</v>
      </c>
      <c r="D1157" t="s">
        <v>21578</v>
      </c>
      <c r="E1157" t="s">
        <v>20736</v>
      </c>
      <c r="F1157" t="s">
        <v>14550</v>
      </c>
      <c r="G1157" t="s">
        <v>450</v>
      </c>
      <c r="H1157" t="s">
        <v>21588</v>
      </c>
      <c r="I1157">
        <v>3646.62</v>
      </c>
      <c r="J1157">
        <v>90</v>
      </c>
      <c r="K1157" t="s">
        <v>100</v>
      </c>
      <c r="L1157" t="s">
        <v>21595</v>
      </c>
      <c r="M1157">
        <v>12</v>
      </c>
      <c r="N1157">
        <v>1</v>
      </c>
      <c r="O1157">
        <f>IF(COUNTIF($A$2:A1157,A1157)&gt;1,"",--(COUNTIFS(Support_Tickets!$B:$B,A1157,Support_Tickets!$P:$P,"&gt;="&amp;G1157,Support_Tickets!$P:$P,"&lt;="&amp;G1157+90,Support_Tickets!$K:$K,"No")&gt;0))</f>
        <v>1</v>
      </c>
    </row>
    <row r="1158" spans="1:15">
      <c r="A1158" t="s">
        <v>2158</v>
      </c>
      <c r="B1158" t="s">
        <v>22786</v>
      </c>
      <c r="C1158" t="s">
        <v>21574</v>
      </c>
      <c r="D1158" t="s">
        <v>21592</v>
      </c>
      <c r="E1158" t="s">
        <v>20736</v>
      </c>
      <c r="F1158" t="s">
        <v>14512</v>
      </c>
      <c r="G1158" t="s">
        <v>3367</v>
      </c>
      <c r="H1158" t="s">
        <v>21588</v>
      </c>
      <c r="I1158">
        <v>1183.93</v>
      </c>
      <c r="J1158">
        <v>85</v>
      </c>
      <c r="K1158" t="s">
        <v>73</v>
      </c>
      <c r="L1158" t="s">
        <v>21603</v>
      </c>
      <c r="M1158">
        <v>12</v>
      </c>
      <c r="N1158">
        <v>1</v>
      </c>
      <c r="O1158">
        <f>IF(COUNTIF($A$2:A1158,A1158)&gt;1,"",--(COUNTIFS(Support_Tickets!$B:$B,A1158,Support_Tickets!$P:$P,"&gt;="&amp;G1158,Support_Tickets!$P:$P,"&lt;="&amp;G1158+90,Support_Tickets!$K:$K,"No")&gt;0))</f>
        <v>0</v>
      </c>
    </row>
    <row r="1159" spans="1:15">
      <c r="A1159" t="s">
        <v>965</v>
      </c>
      <c r="B1159" t="s">
        <v>22787</v>
      </c>
      <c r="C1159" t="s">
        <v>21581</v>
      </c>
      <c r="D1159" t="s">
        <v>21578</v>
      </c>
      <c r="E1159" t="s">
        <v>20736</v>
      </c>
      <c r="F1159" t="s">
        <v>14512</v>
      </c>
      <c r="G1159" t="s">
        <v>4179</v>
      </c>
      <c r="H1159" t="s">
        <v>21621</v>
      </c>
      <c r="I1159">
        <v>2638.64</v>
      </c>
      <c r="K1159" t="s">
        <v>73</v>
      </c>
      <c r="L1159" t="s">
        <v>21595</v>
      </c>
      <c r="M1159">
        <v>24</v>
      </c>
      <c r="N1159">
        <v>0</v>
      </c>
      <c r="O1159">
        <f>IF(COUNTIF($A$2:A1159,A1159)&gt;1,"",--(COUNTIFS(Support_Tickets!$B:$B,A1159,Support_Tickets!$P:$P,"&gt;="&amp;G1159,Support_Tickets!$P:$P,"&lt;="&amp;G1159+90,Support_Tickets!$K:$K,"No")&gt;0))</f>
        <v>0</v>
      </c>
    </row>
    <row r="1160" spans="1:15">
      <c r="A1160" t="s">
        <v>2485</v>
      </c>
      <c r="B1160" t="s">
        <v>22788</v>
      </c>
      <c r="C1160" t="s">
        <v>21574</v>
      </c>
      <c r="D1160" t="s">
        <v>21578</v>
      </c>
      <c r="E1160" t="s">
        <v>20768</v>
      </c>
      <c r="F1160" t="s">
        <v>14512</v>
      </c>
      <c r="G1160" t="s">
        <v>471</v>
      </c>
      <c r="H1160" t="s">
        <v>21566</v>
      </c>
      <c r="I1160">
        <v>708.16</v>
      </c>
      <c r="J1160">
        <v>41</v>
      </c>
      <c r="K1160" t="s">
        <v>100</v>
      </c>
      <c r="L1160" t="s">
        <v>21582</v>
      </c>
      <c r="M1160">
        <v>36</v>
      </c>
      <c r="N1160">
        <v>1</v>
      </c>
      <c r="O1160">
        <f>IF(COUNTIF($A$2:A1160,A1160)&gt;1,"",--(COUNTIFS(Support_Tickets!$B:$B,A1160,Support_Tickets!$P:$P,"&gt;="&amp;G1160,Support_Tickets!$P:$P,"&lt;="&amp;G1160+90,Support_Tickets!$K:$K,"No")&gt;0))</f>
        <v>0</v>
      </c>
    </row>
    <row r="1161" spans="1:15">
      <c r="A1161" t="s">
        <v>6792</v>
      </c>
      <c r="B1161" t="s">
        <v>22789</v>
      </c>
      <c r="C1161" t="s">
        <v>21574</v>
      </c>
      <c r="D1161" t="s">
        <v>21584</v>
      </c>
      <c r="E1161" t="s">
        <v>20740</v>
      </c>
      <c r="F1161" t="s">
        <v>14512</v>
      </c>
      <c r="G1161" t="s">
        <v>1064</v>
      </c>
      <c r="H1161" t="s">
        <v>21566</v>
      </c>
      <c r="I1161">
        <v>16013.59</v>
      </c>
      <c r="K1161" t="s">
        <v>73</v>
      </c>
      <c r="L1161" t="s">
        <v>21652</v>
      </c>
      <c r="M1161">
        <v>24</v>
      </c>
      <c r="N1161">
        <v>1</v>
      </c>
      <c r="O1161">
        <f>IF(COUNTIF($A$2:A1161,A1161)&gt;1,"",--(COUNTIFS(Support_Tickets!$B:$B,A1161,Support_Tickets!$P:$P,"&gt;="&amp;G1161,Support_Tickets!$P:$P,"&lt;="&amp;G1161+90,Support_Tickets!$K:$K,"No")&gt;0))</f>
        <v>0</v>
      </c>
    </row>
    <row r="1162" spans="1:15">
      <c r="A1162" t="s">
        <v>2416</v>
      </c>
      <c r="B1162" t="s">
        <v>22790</v>
      </c>
      <c r="C1162" t="s">
        <v>21569</v>
      </c>
      <c r="D1162" t="s">
        <v>21578</v>
      </c>
      <c r="E1162" t="s">
        <v>20736</v>
      </c>
      <c r="F1162" t="s">
        <v>14516</v>
      </c>
      <c r="G1162" t="s">
        <v>16549</v>
      </c>
      <c r="H1162" t="s">
        <v>21621</v>
      </c>
      <c r="I1162">
        <v>990.7</v>
      </c>
      <c r="J1162">
        <v>58</v>
      </c>
      <c r="K1162" t="s">
        <v>73</v>
      </c>
      <c r="L1162" t="s">
        <v>21609</v>
      </c>
      <c r="M1162">
        <v>12</v>
      </c>
      <c r="N1162">
        <v>0</v>
      </c>
      <c r="O1162">
        <f>IF(COUNTIF($A$2:A1162,A1162)&gt;1,"",--(COUNTIFS(Support_Tickets!$B:$B,A1162,Support_Tickets!$P:$P,"&gt;="&amp;G1162,Support_Tickets!$P:$P,"&lt;="&amp;G1162+90,Support_Tickets!$K:$K,"No")&gt;0))</f>
        <v>0</v>
      </c>
    </row>
    <row r="1163" spans="1:15">
      <c r="A1163" t="s">
        <v>3046</v>
      </c>
      <c r="B1163" t="s">
        <v>22791</v>
      </c>
      <c r="C1163" t="s">
        <v>21564</v>
      </c>
      <c r="D1163" t="s">
        <v>21592</v>
      </c>
      <c r="E1163" t="s">
        <v>20736</v>
      </c>
      <c r="F1163" t="s">
        <v>14507</v>
      </c>
      <c r="G1163" t="s">
        <v>4057</v>
      </c>
      <c r="H1163" t="s">
        <v>21571</v>
      </c>
      <c r="I1163">
        <v>3314.22</v>
      </c>
      <c r="K1163" t="s">
        <v>100</v>
      </c>
      <c r="L1163" t="s">
        <v>21567</v>
      </c>
      <c r="M1163">
        <v>24</v>
      </c>
      <c r="N1163">
        <v>0</v>
      </c>
      <c r="O1163">
        <f>IF(COUNTIF($A$2:A1163,A1163)&gt;1,"",--(COUNTIFS(Support_Tickets!$B:$B,A1163,Support_Tickets!$P:$P,"&gt;="&amp;G1163,Support_Tickets!$P:$P,"&lt;="&amp;G1163+90,Support_Tickets!$K:$K,"No")&gt;0))</f>
        <v>0</v>
      </c>
    </row>
    <row r="1164" spans="1:15">
      <c r="A1164" t="s">
        <v>3812</v>
      </c>
      <c r="B1164" t="s">
        <v>22792</v>
      </c>
      <c r="C1164" t="s">
        <v>21587</v>
      </c>
      <c r="D1164" t="s">
        <v>21584</v>
      </c>
      <c r="E1164" t="s">
        <v>20768</v>
      </c>
      <c r="F1164" t="s">
        <v>14507</v>
      </c>
      <c r="G1164" t="s">
        <v>966</v>
      </c>
      <c r="H1164" t="s">
        <v>21571</v>
      </c>
      <c r="I1164">
        <v>212.32</v>
      </c>
      <c r="J1164">
        <v>28</v>
      </c>
      <c r="K1164" t="s">
        <v>100</v>
      </c>
      <c r="L1164" t="s">
        <v>21595</v>
      </c>
      <c r="M1164">
        <v>12</v>
      </c>
      <c r="N1164">
        <v>0</v>
      </c>
      <c r="O1164">
        <f>IF(COUNTIF($A$2:A1164,A1164)&gt;1,"",--(COUNTIFS(Support_Tickets!$B:$B,A1164,Support_Tickets!$P:$P,"&gt;="&amp;G1164,Support_Tickets!$P:$P,"&lt;="&amp;G1164+90,Support_Tickets!$K:$K,"No")&gt;0))</f>
        <v>0</v>
      </c>
    </row>
    <row r="1165" spans="1:15">
      <c r="A1165" t="s">
        <v>4350</v>
      </c>
      <c r="B1165" t="s">
        <v>22793</v>
      </c>
      <c r="C1165" t="s">
        <v>21600</v>
      </c>
      <c r="D1165" t="s">
        <v>21584</v>
      </c>
      <c r="E1165" t="s">
        <v>20736</v>
      </c>
      <c r="F1165" t="s">
        <v>14550</v>
      </c>
      <c r="G1165" t="s">
        <v>2867</v>
      </c>
      <c r="H1165" t="s">
        <v>21571</v>
      </c>
      <c r="I1165">
        <v>1656.56</v>
      </c>
      <c r="J1165">
        <v>47</v>
      </c>
      <c r="K1165" t="s">
        <v>73</v>
      </c>
      <c r="L1165" t="s">
        <v>21652</v>
      </c>
      <c r="M1165">
        <v>36</v>
      </c>
      <c r="N1165">
        <v>0</v>
      </c>
      <c r="O1165">
        <f>IF(COUNTIF($A$2:A1165,A1165)&gt;1,"",--(COUNTIFS(Support_Tickets!$B:$B,A1165,Support_Tickets!$P:$P,"&gt;="&amp;G1165,Support_Tickets!$P:$P,"&lt;="&amp;G1165+90,Support_Tickets!$K:$K,"No")&gt;0))</f>
        <v>0</v>
      </c>
    </row>
    <row r="1166" spans="1:15">
      <c r="A1166" t="s">
        <v>821</v>
      </c>
      <c r="B1166" t="s">
        <v>22794</v>
      </c>
      <c r="C1166" t="s">
        <v>21577</v>
      </c>
      <c r="D1166" t="s">
        <v>21578</v>
      </c>
      <c r="E1166" t="s">
        <v>20768</v>
      </c>
      <c r="F1166" t="s">
        <v>14524</v>
      </c>
      <c r="G1166" t="s">
        <v>2665</v>
      </c>
      <c r="H1166" t="s">
        <v>21621</v>
      </c>
      <c r="I1166">
        <v>268.86</v>
      </c>
      <c r="J1166">
        <v>36</v>
      </c>
      <c r="K1166" t="s">
        <v>100</v>
      </c>
      <c r="L1166" t="s">
        <v>21593</v>
      </c>
      <c r="M1166">
        <v>36</v>
      </c>
      <c r="N1166">
        <v>0</v>
      </c>
      <c r="O1166">
        <f>IF(COUNTIF($A$2:A1166,A1166)&gt;1,"",--(COUNTIFS(Support_Tickets!$B:$B,A1166,Support_Tickets!$P:$P,"&gt;="&amp;G1166,Support_Tickets!$P:$P,"&lt;="&amp;G1166+90,Support_Tickets!$K:$K,"No")&gt;0))</f>
        <v>0</v>
      </c>
    </row>
    <row r="1167" spans="1:15">
      <c r="A1167" t="s">
        <v>5249</v>
      </c>
      <c r="B1167" t="s">
        <v>22795</v>
      </c>
      <c r="C1167" t="s">
        <v>21607</v>
      </c>
      <c r="D1167" t="s">
        <v>21584</v>
      </c>
      <c r="E1167" t="s">
        <v>20740</v>
      </c>
      <c r="F1167" t="s">
        <v>14516</v>
      </c>
      <c r="G1167" t="s">
        <v>481</v>
      </c>
      <c r="H1167" t="s">
        <v>21571</v>
      </c>
      <c r="I1167">
        <v>4273.9799999999996</v>
      </c>
      <c r="J1167">
        <v>98</v>
      </c>
      <c r="K1167" t="s">
        <v>73</v>
      </c>
      <c r="L1167" t="s">
        <v>21579</v>
      </c>
      <c r="M1167">
        <v>12</v>
      </c>
      <c r="N1167">
        <v>0</v>
      </c>
      <c r="O1167">
        <f>IF(COUNTIF($A$2:A1167,A1167)&gt;1,"",--(COUNTIFS(Support_Tickets!$B:$B,A1167,Support_Tickets!$P:$P,"&gt;="&amp;G1167,Support_Tickets!$P:$P,"&lt;="&amp;G1167+90,Support_Tickets!$K:$K,"No")&gt;0))</f>
        <v>0</v>
      </c>
    </row>
    <row r="1168" spans="1:15">
      <c r="A1168" t="s">
        <v>495</v>
      </c>
      <c r="B1168" t="s">
        <v>22796</v>
      </c>
      <c r="C1168" t="s">
        <v>21564</v>
      </c>
      <c r="D1168" t="s">
        <v>21565</v>
      </c>
      <c r="E1168" t="s">
        <v>20736</v>
      </c>
      <c r="F1168" t="s">
        <v>14507</v>
      </c>
      <c r="G1168" t="s">
        <v>1391</v>
      </c>
      <c r="H1168" t="s">
        <v>21571</v>
      </c>
      <c r="I1168">
        <v>3374.7</v>
      </c>
      <c r="J1168">
        <v>75</v>
      </c>
      <c r="K1168" t="s">
        <v>100</v>
      </c>
      <c r="L1168" t="s">
        <v>21567</v>
      </c>
      <c r="M1168">
        <v>12</v>
      </c>
      <c r="N1168">
        <v>0</v>
      </c>
      <c r="O1168">
        <f>IF(COUNTIF($A$2:A1168,A1168)&gt;1,"",--(COUNTIFS(Support_Tickets!$B:$B,A1168,Support_Tickets!$P:$P,"&gt;="&amp;G1168,Support_Tickets!$P:$P,"&lt;="&amp;G1168+90,Support_Tickets!$K:$K,"No")&gt;0))</f>
        <v>0</v>
      </c>
    </row>
    <row r="1169" spans="1:15">
      <c r="A1169" t="s">
        <v>1440</v>
      </c>
      <c r="B1169" t="s">
        <v>22797</v>
      </c>
      <c r="C1169" t="s">
        <v>21597</v>
      </c>
      <c r="D1169" t="s">
        <v>21584</v>
      </c>
      <c r="E1169" t="s">
        <v>20736</v>
      </c>
      <c r="F1169" t="s">
        <v>14512</v>
      </c>
      <c r="G1169" t="s">
        <v>8960</v>
      </c>
      <c r="H1169" t="s">
        <v>21571</v>
      </c>
      <c r="I1169">
        <v>2308.4299999999998</v>
      </c>
      <c r="J1169">
        <v>30</v>
      </c>
      <c r="K1169" t="s">
        <v>100</v>
      </c>
      <c r="L1169" t="s">
        <v>21603</v>
      </c>
      <c r="M1169">
        <v>24</v>
      </c>
      <c r="N1169">
        <v>0</v>
      </c>
      <c r="O1169">
        <f>IF(COUNTIF($A$2:A1169,A1169)&gt;1,"",--(COUNTIFS(Support_Tickets!$B:$B,A1169,Support_Tickets!$P:$P,"&gt;="&amp;G1169,Support_Tickets!$P:$P,"&lt;="&amp;G1169+90,Support_Tickets!$K:$K,"No")&gt;0))</f>
        <v>0</v>
      </c>
    </row>
    <row r="1170" spans="1:15">
      <c r="A1170" t="s">
        <v>6308</v>
      </c>
      <c r="B1170" t="s">
        <v>22447</v>
      </c>
      <c r="C1170" t="s">
        <v>21569</v>
      </c>
      <c r="D1170" t="s">
        <v>21565</v>
      </c>
      <c r="E1170" t="s">
        <v>20740</v>
      </c>
      <c r="F1170" t="s">
        <v>14524</v>
      </c>
      <c r="G1170" t="s">
        <v>336</v>
      </c>
      <c r="H1170" t="s">
        <v>21571</v>
      </c>
      <c r="I1170">
        <v>16131.72</v>
      </c>
      <c r="J1170">
        <v>26</v>
      </c>
      <c r="K1170" t="s">
        <v>52</v>
      </c>
      <c r="L1170" t="s">
        <v>21632</v>
      </c>
      <c r="M1170">
        <v>36</v>
      </c>
      <c r="N1170">
        <v>0</v>
      </c>
      <c r="O1170">
        <f>IF(COUNTIF($A$2:A1170,A1170)&gt;1,"",--(COUNTIFS(Support_Tickets!$B:$B,A1170,Support_Tickets!$P:$P,"&gt;="&amp;G1170,Support_Tickets!$P:$P,"&lt;="&amp;G1170+90,Support_Tickets!$K:$K,"No")&gt;0))</f>
        <v>0</v>
      </c>
    </row>
    <row r="1171" spans="1:15">
      <c r="A1171" t="s">
        <v>2939</v>
      </c>
      <c r="B1171" t="s">
        <v>22798</v>
      </c>
      <c r="C1171" t="s">
        <v>21607</v>
      </c>
      <c r="D1171" t="s">
        <v>21578</v>
      </c>
      <c r="E1171" t="s">
        <v>20736</v>
      </c>
      <c r="F1171" t="s">
        <v>14512</v>
      </c>
      <c r="G1171" t="s">
        <v>746</v>
      </c>
      <c r="H1171" t="s">
        <v>21571</v>
      </c>
      <c r="I1171">
        <v>1109.94</v>
      </c>
      <c r="K1171" t="s">
        <v>100</v>
      </c>
      <c r="L1171" t="s">
        <v>21632</v>
      </c>
      <c r="M1171">
        <v>24</v>
      </c>
      <c r="N1171">
        <v>0</v>
      </c>
      <c r="O1171">
        <f>IF(COUNTIF($A$2:A1171,A1171)&gt;1,"",--(COUNTIFS(Support_Tickets!$B:$B,A1171,Support_Tickets!$P:$P,"&gt;="&amp;G1171,Support_Tickets!$P:$P,"&lt;="&amp;G1171+90,Support_Tickets!$K:$K,"No")&gt;0))</f>
        <v>0</v>
      </c>
    </row>
    <row r="1172" spans="1:15">
      <c r="A1172" t="s">
        <v>6196</v>
      </c>
      <c r="B1172" t="s">
        <v>22799</v>
      </c>
      <c r="C1172" t="s">
        <v>21587</v>
      </c>
      <c r="D1172" t="s">
        <v>21584</v>
      </c>
      <c r="E1172" t="s">
        <v>20736</v>
      </c>
      <c r="F1172" t="s">
        <v>14524</v>
      </c>
      <c r="G1172" t="s">
        <v>212</v>
      </c>
      <c r="H1172" t="s">
        <v>21588</v>
      </c>
      <c r="I1172">
        <v>1099.23</v>
      </c>
      <c r="J1172">
        <v>32</v>
      </c>
      <c r="K1172" t="s">
        <v>73</v>
      </c>
      <c r="L1172" t="s">
        <v>21627</v>
      </c>
      <c r="M1172">
        <v>24</v>
      </c>
      <c r="N1172">
        <v>1</v>
      </c>
      <c r="O1172">
        <f>IF(COUNTIF($A$2:A1172,A1172)&gt;1,"",--(COUNTIFS(Support_Tickets!$B:$B,A1172,Support_Tickets!$P:$P,"&gt;="&amp;G1172,Support_Tickets!$P:$P,"&lt;="&amp;G1172+90,Support_Tickets!$K:$K,"No")&gt;0))</f>
        <v>0</v>
      </c>
    </row>
    <row r="1173" spans="1:15">
      <c r="A1173" t="s">
        <v>3716</v>
      </c>
      <c r="B1173" t="s">
        <v>22800</v>
      </c>
      <c r="C1173" t="s">
        <v>21607</v>
      </c>
      <c r="D1173" t="s">
        <v>21584</v>
      </c>
      <c r="E1173" t="s">
        <v>20740</v>
      </c>
      <c r="F1173" t="s">
        <v>14524</v>
      </c>
      <c r="G1173" t="s">
        <v>77</v>
      </c>
      <c r="H1173" t="s">
        <v>21566</v>
      </c>
      <c r="I1173">
        <v>7029.02</v>
      </c>
      <c r="J1173">
        <v>52</v>
      </c>
      <c r="K1173" t="s">
        <v>52</v>
      </c>
      <c r="L1173" t="s">
        <v>21585</v>
      </c>
      <c r="M1173">
        <v>36</v>
      </c>
      <c r="N1173">
        <v>1</v>
      </c>
      <c r="O1173">
        <f>IF(COUNTIF($A$2:A1173,A1173)&gt;1,"",--(COUNTIFS(Support_Tickets!$B:$B,A1173,Support_Tickets!$P:$P,"&gt;="&amp;G1173,Support_Tickets!$P:$P,"&lt;="&amp;G1173+90,Support_Tickets!$K:$K,"No")&gt;0))</f>
        <v>0</v>
      </c>
    </row>
    <row r="1174" spans="1:15">
      <c r="A1174" t="s">
        <v>4136</v>
      </c>
      <c r="B1174" t="s">
        <v>22801</v>
      </c>
      <c r="C1174" t="s">
        <v>21597</v>
      </c>
      <c r="D1174" t="s">
        <v>21592</v>
      </c>
      <c r="E1174" t="s">
        <v>20736</v>
      </c>
      <c r="F1174" t="s">
        <v>14524</v>
      </c>
      <c r="G1174" t="s">
        <v>2523</v>
      </c>
      <c r="H1174" t="s">
        <v>21621</v>
      </c>
      <c r="I1174">
        <v>3210.65</v>
      </c>
      <c r="J1174">
        <v>71</v>
      </c>
      <c r="K1174" t="s">
        <v>73</v>
      </c>
      <c r="L1174" t="s">
        <v>21632</v>
      </c>
      <c r="M1174">
        <v>36</v>
      </c>
      <c r="N1174">
        <v>0</v>
      </c>
      <c r="O1174">
        <f>IF(COUNTIF($A$2:A1174,A1174)&gt;1,"",--(COUNTIFS(Support_Tickets!$B:$B,A1174,Support_Tickets!$P:$P,"&gt;="&amp;G1174,Support_Tickets!$P:$P,"&lt;="&amp;G1174+90,Support_Tickets!$K:$K,"No")&gt;0))</f>
        <v>1</v>
      </c>
    </row>
    <row r="1175" spans="1:15">
      <c r="A1175" t="s">
        <v>3320</v>
      </c>
      <c r="B1175" t="s">
        <v>22802</v>
      </c>
      <c r="C1175" t="s">
        <v>21577</v>
      </c>
      <c r="D1175" t="s">
        <v>21584</v>
      </c>
      <c r="E1175" t="s">
        <v>20736</v>
      </c>
      <c r="F1175" t="s">
        <v>14512</v>
      </c>
      <c r="G1175" t="s">
        <v>1945</v>
      </c>
      <c r="H1175" t="s">
        <v>21566</v>
      </c>
      <c r="I1175">
        <v>3143.81</v>
      </c>
      <c r="J1175">
        <v>25</v>
      </c>
      <c r="K1175" t="s">
        <v>73</v>
      </c>
      <c r="L1175" t="s">
        <v>21612</v>
      </c>
      <c r="M1175">
        <v>24</v>
      </c>
      <c r="N1175">
        <v>1</v>
      </c>
      <c r="O1175">
        <f>IF(COUNTIF($A$2:A1175,A1175)&gt;1,"",--(COUNTIFS(Support_Tickets!$B:$B,A1175,Support_Tickets!$P:$P,"&gt;="&amp;G1175,Support_Tickets!$P:$P,"&lt;="&amp;G1175+90,Support_Tickets!$K:$K,"No")&gt;0))</f>
        <v>0</v>
      </c>
    </row>
    <row r="1176" spans="1:15">
      <c r="A1176" t="s">
        <v>304</v>
      </c>
      <c r="B1176" t="s">
        <v>22803</v>
      </c>
      <c r="C1176" t="s">
        <v>21587</v>
      </c>
      <c r="D1176" t="s">
        <v>21584</v>
      </c>
      <c r="E1176" t="s">
        <v>20740</v>
      </c>
      <c r="F1176" t="s">
        <v>14550</v>
      </c>
      <c r="G1176" t="s">
        <v>22804</v>
      </c>
      <c r="H1176" t="s">
        <v>21588</v>
      </c>
      <c r="I1176">
        <v>14136.87</v>
      </c>
      <c r="J1176">
        <v>46</v>
      </c>
      <c r="K1176" t="s">
        <v>73</v>
      </c>
      <c r="L1176" t="s">
        <v>21609</v>
      </c>
      <c r="M1176">
        <v>12</v>
      </c>
      <c r="N1176">
        <v>1</v>
      </c>
      <c r="O1176">
        <f>IF(COUNTIF($A$2:A1176,A1176)&gt;1,"",--(COUNTIFS(Support_Tickets!$B:$B,A1176,Support_Tickets!$P:$P,"&gt;="&amp;G1176,Support_Tickets!$P:$P,"&lt;="&amp;G1176+90,Support_Tickets!$K:$K,"No")&gt;0))</f>
        <v>0</v>
      </c>
    </row>
    <row r="1177" spans="1:15">
      <c r="A1177" t="s">
        <v>1791</v>
      </c>
      <c r="B1177" t="s">
        <v>22805</v>
      </c>
      <c r="C1177" t="s">
        <v>21564</v>
      </c>
      <c r="D1177" t="s">
        <v>21578</v>
      </c>
      <c r="E1177" t="s">
        <v>20768</v>
      </c>
      <c r="F1177" t="s">
        <v>14516</v>
      </c>
      <c r="G1177" t="s">
        <v>3995</v>
      </c>
      <c r="H1177" t="s">
        <v>21571</v>
      </c>
      <c r="I1177">
        <v>222.57</v>
      </c>
      <c r="K1177" t="s">
        <v>100</v>
      </c>
      <c r="L1177" t="s">
        <v>21605</v>
      </c>
      <c r="M1177">
        <v>12</v>
      </c>
      <c r="N1177">
        <v>0</v>
      </c>
      <c r="O1177">
        <f>IF(COUNTIF($A$2:A1177,A1177)&gt;1,"",--(COUNTIFS(Support_Tickets!$B:$B,A1177,Support_Tickets!$P:$P,"&gt;="&amp;G1177,Support_Tickets!$P:$P,"&lt;="&amp;G1177+90,Support_Tickets!$K:$K,"No")&gt;0))</f>
        <v>0</v>
      </c>
    </row>
    <row r="1178" spans="1:15">
      <c r="A1178" t="s">
        <v>6144</v>
      </c>
      <c r="B1178" t="s">
        <v>22806</v>
      </c>
      <c r="C1178" t="s">
        <v>21581</v>
      </c>
      <c r="D1178" t="s">
        <v>21578</v>
      </c>
      <c r="E1178" t="s">
        <v>20740</v>
      </c>
      <c r="F1178" t="s">
        <v>14512</v>
      </c>
      <c r="G1178" t="s">
        <v>91</v>
      </c>
      <c r="H1178" t="s">
        <v>21571</v>
      </c>
      <c r="I1178">
        <v>11283.67</v>
      </c>
      <c r="J1178">
        <v>71</v>
      </c>
      <c r="K1178" t="s">
        <v>73</v>
      </c>
      <c r="L1178" t="s">
        <v>21575</v>
      </c>
      <c r="M1178">
        <v>12</v>
      </c>
      <c r="N1178">
        <v>0</v>
      </c>
      <c r="O1178">
        <f>IF(COUNTIF($A$2:A1178,A1178)&gt;1,"",--(COUNTIFS(Support_Tickets!$B:$B,A1178,Support_Tickets!$P:$P,"&gt;="&amp;G1178,Support_Tickets!$P:$P,"&lt;="&amp;G1178+90,Support_Tickets!$K:$K,"No")&gt;0))</f>
        <v>1</v>
      </c>
    </row>
    <row r="1179" spans="1:15">
      <c r="A1179" t="s">
        <v>1383</v>
      </c>
      <c r="B1179" t="s">
        <v>22807</v>
      </c>
      <c r="C1179" t="s">
        <v>21597</v>
      </c>
      <c r="D1179" t="s">
        <v>21570</v>
      </c>
      <c r="E1179" t="s">
        <v>20736</v>
      </c>
      <c r="F1179" t="s">
        <v>14550</v>
      </c>
      <c r="G1179" t="s">
        <v>2102</v>
      </c>
      <c r="H1179" t="s">
        <v>21571</v>
      </c>
      <c r="I1179">
        <v>2755.04</v>
      </c>
      <c r="J1179">
        <v>56</v>
      </c>
      <c r="K1179" t="s">
        <v>100</v>
      </c>
      <c r="L1179" t="s">
        <v>21605</v>
      </c>
      <c r="M1179">
        <v>36</v>
      </c>
      <c r="N1179">
        <v>0</v>
      </c>
      <c r="O1179">
        <f>IF(COUNTIF($A$2:A1179,A1179)&gt;1,"",--(COUNTIFS(Support_Tickets!$B:$B,A1179,Support_Tickets!$P:$P,"&gt;="&amp;G1179,Support_Tickets!$P:$P,"&lt;="&amp;G1179+90,Support_Tickets!$K:$K,"No")&gt;0))</f>
        <v>1</v>
      </c>
    </row>
    <row r="1180" spans="1:15">
      <c r="A1180" t="s">
        <v>4248</v>
      </c>
      <c r="B1180" t="s">
        <v>22808</v>
      </c>
      <c r="C1180" t="s">
        <v>21569</v>
      </c>
      <c r="D1180" t="s">
        <v>21584</v>
      </c>
      <c r="E1180" t="s">
        <v>20768</v>
      </c>
      <c r="F1180" t="s">
        <v>14516</v>
      </c>
      <c r="G1180" t="s">
        <v>1894</v>
      </c>
      <c r="H1180" t="s">
        <v>21571</v>
      </c>
      <c r="I1180">
        <v>749.07</v>
      </c>
      <c r="K1180" t="s">
        <v>100</v>
      </c>
      <c r="L1180" t="s">
        <v>21627</v>
      </c>
      <c r="M1180">
        <v>12</v>
      </c>
      <c r="N1180">
        <v>0</v>
      </c>
      <c r="O1180">
        <f>IF(COUNTIF($A$2:A1180,A1180)&gt;1,"",--(COUNTIFS(Support_Tickets!$B:$B,A1180,Support_Tickets!$P:$P,"&gt;="&amp;G1180,Support_Tickets!$P:$P,"&lt;="&amp;G1180+90,Support_Tickets!$K:$K,"No")&gt;0))</f>
        <v>1</v>
      </c>
    </row>
    <row r="1181" spans="1:15">
      <c r="A1181" t="s">
        <v>2286</v>
      </c>
      <c r="B1181" t="s">
        <v>22809</v>
      </c>
      <c r="C1181" t="s">
        <v>21607</v>
      </c>
      <c r="D1181" t="s">
        <v>21565</v>
      </c>
      <c r="E1181" t="s">
        <v>20736</v>
      </c>
      <c r="F1181" t="s">
        <v>14550</v>
      </c>
      <c r="G1181" t="s">
        <v>586</v>
      </c>
      <c r="H1181" t="s">
        <v>21588</v>
      </c>
      <c r="I1181">
        <v>3079.84</v>
      </c>
      <c r="K1181" t="s">
        <v>73</v>
      </c>
      <c r="L1181" t="s">
        <v>21593</v>
      </c>
      <c r="M1181">
        <v>12</v>
      </c>
      <c r="N1181">
        <v>1</v>
      </c>
      <c r="O1181">
        <f>IF(COUNTIF($A$2:A1181,A1181)&gt;1,"",--(COUNTIFS(Support_Tickets!$B:$B,A1181,Support_Tickets!$P:$P,"&gt;="&amp;G1181,Support_Tickets!$P:$P,"&lt;="&amp;G1181+90,Support_Tickets!$K:$K,"No")&gt;0))</f>
        <v>0</v>
      </c>
    </row>
    <row r="1182" spans="1:15">
      <c r="A1182" t="s">
        <v>2303</v>
      </c>
      <c r="B1182" t="s">
        <v>22810</v>
      </c>
      <c r="C1182" t="s">
        <v>21574</v>
      </c>
      <c r="D1182" t="s">
        <v>21565</v>
      </c>
      <c r="E1182" t="s">
        <v>20768</v>
      </c>
      <c r="F1182" t="s">
        <v>14550</v>
      </c>
      <c r="G1182" t="s">
        <v>2026</v>
      </c>
      <c r="H1182" t="s">
        <v>21621</v>
      </c>
      <c r="I1182">
        <v>269.05</v>
      </c>
      <c r="K1182" t="s">
        <v>100</v>
      </c>
      <c r="L1182" t="s">
        <v>21652</v>
      </c>
      <c r="M1182">
        <v>24</v>
      </c>
      <c r="N1182">
        <v>0</v>
      </c>
      <c r="O1182">
        <f>IF(COUNTIF($A$2:A1182,A1182)&gt;1,"",--(COUNTIFS(Support_Tickets!$B:$B,A1182,Support_Tickets!$P:$P,"&gt;="&amp;G1182,Support_Tickets!$P:$P,"&lt;="&amp;G1182+90,Support_Tickets!$K:$K,"No")&gt;0))</f>
        <v>1</v>
      </c>
    </row>
    <row r="1183" spans="1:15">
      <c r="A1183" t="s">
        <v>4800</v>
      </c>
      <c r="B1183" t="s">
        <v>22811</v>
      </c>
      <c r="C1183" t="s">
        <v>21564</v>
      </c>
      <c r="D1183" t="s">
        <v>21584</v>
      </c>
      <c r="E1183" t="s">
        <v>20768</v>
      </c>
      <c r="F1183" t="s">
        <v>14524</v>
      </c>
      <c r="G1183" t="s">
        <v>2523</v>
      </c>
      <c r="H1183" t="s">
        <v>21566</v>
      </c>
      <c r="I1183">
        <v>197.8</v>
      </c>
      <c r="J1183">
        <v>28</v>
      </c>
      <c r="K1183" t="s">
        <v>100</v>
      </c>
      <c r="L1183" t="s">
        <v>21582</v>
      </c>
      <c r="M1183">
        <v>12</v>
      </c>
      <c r="N1183">
        <v>1</v>
      </c>
      <c r="O1183">
        <f>IF(COUNTIF($A$2:A1183,A1183)&gt;1,"",--(COUNTIFS(Support_Tickets!$B:$B,A1183,Support_Tickets!$P:$P,"&gt;="&amp;G1183,Support_Tickets!$P:$P,"&lt;="&amp;G1183+90,Support_Tickets!$K:$K,"No")&gt;0))</f>
        <v>0</v>
      </c>
    </row>
    <row r="1184" spans="1:15">
      <c r="A1184" t="s">
        <v>670</v>
      </c>
      <c r="B1184" t="s">
        <v>22812</v>
      </c>
      <c r="C1184" t="s">
        <v>21581</v>
      </c>
      <c r="D1184" t="s">
        <v>21578</v>
      </c>
      <c r="E1184" t="s">
        <v>20740</v>
      </c>
      <c r="F1184" t="s">
        <v>14550</v>
      </c>
      <c r="G1184" t="s">
        <v>8324</v>
      </c>
      <c r="H1184" t="s">
        <v>21571</v>
      </c>
      <c r="I1184">
        <v>6304.88</v>
      </c>
      <c r="J1184">
        <v>35</v>
      </c>
      <c r="K1184" t="s">
        <v>73</v>
      </c>
      <c r="L1184" t="s">
        <v>21595</v>
      </c>
      <c r="M1184">
        <v>12</v>
      </c>
      <c r="N1184">
        <v>0</v>
      </c>
      <c r="O1184">
        <f>IF(COUNTIF($A$2:A1184,A1184)&gt;1,"",--(COUNTIFS(Support_Tickets!$B:$B,A1184,Support_Tickets!$P:$P,"&gt;="&amp;G1184,Support_Tickets!$P:$P,"&lt;="&amp;G1184+90,Support_Tickets!$K:$K,"No")&gt;0))</f>
        <v>0</v>
      </c>
    </row>
    <row r="1185" spans="1:15">
      <c r="A1185" t="s">
        <v>5224</v>
      </c>
      <c r="B1185" t="s">
        <v>22813</v>
      </c>
      <c r="C1185" t="s">
        <v>21569</v>
      </c>
      <c r="D1185" t="s">
        <v>21565</v>
      </c>
      <c r="E1185" t="s">
        <v>20768</v>
      </c>
      <c r="F1185" t="s">
        <v>14524</v>
      </c>
      <c r="G1185" t="s">
        <v>1784</v>
      </c>
      <c r="H1185" t="s">
        <v>21566</v>
      </c>
      <c r="I1185">
        <v>665.58</v>
      </c>
      <c r="K1185" t="s">
        <v>100</v>
      </c>
      <c r="L1185" t="s">
        <v>21598</v>
      </c>
      <c r="M1185">
        <v>12</v>
      </c>
      <c r="N1185">
        <v>1</v>
      </c>
      <c r="O1185">
        <f>IF(COUNTIF($A$2:A1185,A1185)&gt;1,"",--(COUNTIFS(Support_Tickets!$B:$B,A1185,Support_Tickets!$P:$P,"&gt;="&amp;G1185,Support_Tickets!$P:$P,"&lt;="&amp;G1185+90,Support_Tickets!$K:$K,"No")&gt;0))</f>
        <v>1</v>
      </c>
    </row>
    <row r="1186" spans="1:15">
      <c r="A1186" t="s">
        <v>4406</v>
      </c>
      <c r="B1186" t="s">
        <v>22814</v>
      </c>
      <c r="C1186" t="s">
        <v>21607</v>
      </c>
      <c r="D1186" t="s">
        <v>21592</v>
      </c>
      <c r="E1186" t="s">
        <v>20740</v>
      </c>
      <c r="F1186" t="s">
        <v>14524</v>
      </c>
      <c r="G1186" t="s">
        <v>4705</v>
      </c>
      <c r="H1186" t="s">
        <v>21621</v>
      </c>
      <c r="I1186">
        <v>4361.78</v>
      </c>
      <c r="K1186" t="s">
        <v>73</v>
      </c>
      <c r="L1186" t="s">
        <v>21572</v>
      </c>
      <c r="M1186">
        <v>36</v>
      </c>
      <c r="N1186">
        <v>0</v>
      </c>
      <c r="O1186">
        <f>IF(COUNTIF($A$2:A1186,A1186)&gt;1,"",--(COUNTIFS(Support_Tickets!$B:$B,A1186,Support_Tickets!$P:$P,"&gt;="&amp;G1186,Support_Tickets!$P:$P,"&lt;="&amp;G1186+90,Support_Tickets!$K:$K,"No")&gt;0))</f>
        <v>0</v>
      </c>
    </row>
    <row r="1187" spans="1:15">
      <c r="A1187" t="s">
        <v>883</v>
      </c>
      <c r="B1187" t="s">
        <v>22815</v>
      </c>
      <c r="C1187" t="s">
        <v>21607</v>
      </c>
      <c r="D1187" t="s">
        <v>21592</v>
      </c>
      <c r="E1187" t="s">
        <v>20740</v>
      </c>
      <c r="F1187" t="s">
        <v>14507</v>
      </c>
      <c r="G1187" t="s">
        <v>475</v>
      </c>
      <c r="H1187" t="s">
        <v>21571</v>
      </c>
      <c r="I1187">
        <v>6071.21</v>
      </c>
      <c r="J1187">
        <v>85</v>
      </c>
      <c r="K1187" t="s">
        <v>73</v>
      </c>
      <c r="L1187" t="s">
        <v>21590</v>
      </c>
      <c r="M1187">
        <v>24</v>
      </c>
      <c r="N1187">
        <v>0</v>
      </c>
      <c r="O1187">
        <f>IF(COUNTIF($A$2:A1187,A1187)&gt;1,"",--(COUNTIFS(Support_Tickets!$B:$B,A1187,Support_Tickets!$P:$P,"&gt;="&amp;G1187,Support_Tickets!$P:$P,"&lt;="&amp;G1187+90,Support_Tickets!$K:$K,"No")&gt;0))</f>
        <v>0</v>
      </c>
    </row>
    <row r="1188" spans="1:15">
      <c r="A1188" t="s">
        <v>4069</v>
      </c>
      <c r="B1188" t="s">
        <v>22816</v>
      </c>
      <c r="C1188" t="s">
        <v>21581</v>
      </c>
      <c r="D1188" t="s">
        <v>21584</v>
      </c>
      <c r="E1188" t="s">
        <v>20768</v>
      </c>
      <c r="F1188" t="s">
        <v>14512</v>
      </c>
      <c r="G1188" t="s">
        <v>697</v>
      </c>
      <c r="H1188" t="s">
        <v>21571</v>
      </c>
      <c r="I1188">
        <v>651.82000000000005</v>
      </c>
      <c r="J1188">
        <v>40</v>
      </c>
      <c r="K1188" t="s">
        <v>100</v>
      </c>
      <c r="L1188" t="s">
        <v>21582</v>
      </c>
      <c r="M1188">
        <v>24</v>
      </c>
      <c r="N1188">
        <v>0</v>
      </c>
      <c r="O1188">
        <f>IF(COUNTIF($A$2:A1188,A1188)&gt;1,"",--(COUNTIFS(Support_Tickets!$B:$B,A1188,Support_Tickets!$P:$P,"&gt;="&amp;G1188,Support_Tickets!$P:$P,"&lt;="&amp;G1188+90,Support_Tickets!$K:$K,"No")&gt;0))</f>
        <v>1</v>
      </c>
    </row>
    <row r="1189" spans="1:15">
      <c r="A1189" t="s">
        <v>989</v>
      </c>
      <c r="B1189" t="s">
        <v>22817</v>
      </c>
      <c r="C1189" t="s">
        <v>21569</v>
      </c>
      <c r="D1189" t="s">
        <v>21570</v>
      </c>
      <c r="E1189" t="s">
        <v>20768</v>
      </c>
      <c r="F1189" t="s">
        <v>14524</v>
      </c>
      <c r="G1189" t="s">
        <v>6587</v>
      </c>
      <c r="H1189" t="s">
        <v>21621</v>
      </c>
      <c r="I1189">
        <v>364.53</v>
      </c>
      <c r="J1189">
        <v>81</v>
      </c>
      <c r="K1189" t="s">
        <v>100</v>
      </c>
      <c r="L1189" t="s">
        <v>21582</v>
      </c>
      <c r="M1189">
        <v>24</v>
      </c>
      <c r="N1189">
        <v>0</v>
      </c>
      <c r="O1189">
        <f>IF(COUNTIF($A$2:A1189,A1189)&gt;1,"",--(COUNTIFS(Support_Tickets!$B:$B,A1189,Support_Tickets!$P:$P,"&gt;="&amp;G1189,Support_Tickets!$P:$P,"&lt;="&amp;G1189+90,Support_Tickets!$K:$K,"No")&gt;0))</f>
        <v>0</v>
      </c>
    </row>
    <row r="1190" spans="1:15">
      <c r="A1190" t="s">
        <v>2576</v>
      </c>
      <c r="B1190" t="s">
        <v>22818</v>
      </c>
      <c r="C1190" t="s">
        <v>21600</v>
      </c>
      <c r="D1190" t="s">
        <v>21578</v>
      </c>
      <c r="E1190" t="s">
        <v>20736</v>
      </c>
      <c r="F1190" t="s">
        <v>14550</v>
      </c>
      <c r="G1190" t="s">
        <v>1918</v>
      </c>
      <c r="H1190" t="s">
        <v>21571</v>
      </c>
      <c r="I1190">
        <v>1662.11</v>
      </c>
      <c r="J1190">
        <v>29</v>
      </c>
      <c r="K1190" t="s">
        <v>100</v>
      </c>
      <c r="L1190" t="s">
        <v>21627</v>
      </c>
      <c r="M1190">
        <v>24</v>
      </c>
      <c r="N1190">
        <v>0</v>
      </c>
      <c r="O1190">
        <f>IF(COUNTIF($A$2:A1190,A1190)&gt;1,"",--(COUNTIFS(Support_Tickets!$B:$B,A1190,Support_Tickets!$P:$P,"&gt;="&amp;G1190,Support_Tickets!$P:$P,"&lt;="&amp;G1190+90,Support_Tickets!$K:$K,"No")&gt;0))</f>
        <v>0</v>
      </c>
    </row>
    <row r="1191" spans="1:15">
      <c r="A1191" t="s">
        <v>3511</v>
      </c>
      <c r="B1191" t="s">
        <v>22819</v>
      </c>
      <c r="C1191" t="s">
        <v>21564</v>
      </c>
      <c r="D1191" t="s">
        <v>21570</v>
      </c>
      <c r="E1191" t="s">
        <v>20736</v>
      </c>
      <c r="F1191" t="s">
        <v>14516</v>
      </c>
      <c r="G1191" t="s">
        <v>10170</v>
      </c>
      <c r="H1191" t="s">
        <v>21588</v>
      </c>
      <c r="I1191">
        <v>2800.05</v>
      </c>
      <c r="J1191">
        <v>6</v>
      </c>
      <c r="K1191" t="s">
        <v>73</v>
      </c>
      <c r="L1191" t="s">
        <v>21609</v>
      </c>
      <c r="M1191">
        <v>36</v>
      </c>
      <c r="N1191">
        <v>1</v>
      </c>
      <c r="O1191">
        <f>IF(COUNTIF($A$2:A1191,A1191)&gt;1,"",--(COUNTIFS(Support_Tickets!$B:$B,A1191,Support_Tickets!$P:$P,"&gt;="&amp;G1191,Support_Tickets!$P:$P,"&lt;="&amp;G1191+90,Support_Tickets!$K:$K,"No")&gt;0))</f>
        <v>0</v>
      </c>
    </row>
    <row r="1192" spans="1:15">
      <c r="A1192" t="s">
        <v>4456</v>
      </c>
      <c r="B1192" t="s">
        <v>22820</v>
      </c>
      <c r="C1192" t="s">
        <v>21607</v>
      </c>
      <c r="D1192" t="s">
        <v>21578</v>
      </c>
      <c r="E1192" t="s">
        <v>20768</v>
      </c>
      <c r="F1192" t="s">
        <v>14550</v>
      </c>
      <c r="G1192" t="s">
        <v>69</v>
      </c>
      <c r="H1192" t="s">
        <v>21571</v>
      </c>
      <c r="I1192">
        <v>537.08000000000004</v>
      </c>
      <c r="K1192" t="s">
        <v>100</v>
      </c>
      <c r="L1192" t="s">
        <v>21612</v>
      </c>
      <c r="M1192">
        <v>12</v>
      </c>
      <c r="N1192">
        <v>0</v>
      </c>
      <c r="O1192">
        <f>IF(COUNTIF($A$2:A1192,A1192)&gt;1,"",--(COUNTIFS(Support_Tickets!$B:$B,A1192,Support_Tickets!$P:$P,"&gt;="&amp;G1192,Support_Tickets!$P:$P,"&lt;="&amp;G1192+90,Support_Tickets!$K:$K,"No")&gt;0))</f>
        <v>0</v>
      </c>
    </row>
    <row r="1193" spans="1:15">
      <c r="A1193" t="s">
        <v>4044</v>
      </c>
      <c r="B1193" t="s">
        <v>22821</v>
      </c>
      <c r="C1193" t="s">
        <v>21569</v>
      </c>
      <c r="D1193" t="s">
        <v>21565</v>
      </c>
      <c r="E1193" t="s">
        <v>20736</v>
      </c>
      <c r="F1193" t="s">
        <v>14516</v>
      </c>
      <c r="G1193" t="s">
        <v>3024</v>
      </c>
      <c r="H1193" t="s">
        <v>21571</v>
      </c>
      <c r="I1193">
        <v>2578.54</v>
      </c>
      <c r="J1193">
        <v>67</v>
      </c>
      <c r="K1193" t="s">
        <v>100</v>
      </c>
      <c r="L1193" t="s">
        <v>21652</v>
      </c>
      <c r="M1193">
        <v>36</v>
      </c>
      <c r="N1193">
        <v>0</v>
      </c>
      <c r="O1193">
        <f>IF(COUNTIF($A$2:A1193,A1193)&gt;1,"",--(COUNTIFS(Support_Tickets!$B:$B,A1193,Support_Tickets!$P:$P,"&gt;="&amp;G1193,Support_Tickets!$P:$P,"&lt;="&amp;G1193+90,Support_Tickets!$K:$K,"No")&gt;0))</f>
        <v>0</v>
      </c>
    </row>
    <row r="1194" spans="1:15">
      <c r="A1194" t="s">
        <v>3483</v>
      </c>
      <c r="B1194" t="s">
        <v>22822</v>
      </c>
      <c r="C1194" t="s">
        <v>21587</v>
      </c>
      <c r="D1194" t="s">
        <v>21578</v>
      </c>
      <c r="E1194" t="s">
        <v>20740</v>
      </c>
      <c r="F1194" t="s">
        <v>14512</v>
      </c>
      <c r="G1194" t="s">
        <v>420</v>
      </c>
      <c r="H1194" t="s">
        <v>21588</v>
      </c>
      <c r="I1194">
        <v>6627.58</v>
      </c>
      <c r="K1194" t="s">
        <v>73</v>
      </c>
      <c r="L1194" t="s">
        <v>21603</v>
      </c>
      <c r="M1194">
        <v>12</v>
      </c>
      <c r="N1194">
        <v>1</v>
      </c>
      <c r="O1194">
        <f>IF(COUNTIF($A$2:A1194,A1194)&gt;1,"",--(COUNTIFS(Support_Tickets!$B:$B,A1194,Support_Tickets!$P:$P,"&gt;="&amp;G1194,Support_Tickets!$P:$P,"&lt;="&amp;G1194+90,Support_Tickets!$K:$K,"No")&gt;0))</f>
        <v>0</v>
      </c>
    </row>
    <row r="1195" spans="1:15">
      <c r="A1195" t="s">
        <v>4233</v>
      </c>
      <c r="B1195" t="s">
        <v>22823</v>
      </c>
      <c r="C1195" t="s">
        <v>21564</v>
      </c>
      <c r="D1195" t="s">
        <v>21578</v>
      </c>
      <c r="E1195" t="s">
        <v>20740</v>
      </c>
      <c r="F1195" t="s">
        <v>14550</v>
      </c>
      <c r="G1195" t="s">
        <v>387</v>
      </c>
      <c r="H1195" t="s">
        <v>21571</v>
      </c>
      <c r="I1195">
        <v>11999.89</v>
      </c>
      <c r="J1195">
        <v>85</v>
      </c>
      <c r="K1195" t="s">
        <v>73</v>
      </c>
      <c r="L1195" t="s">
        <v>21609</v>
      </c>
      <c r="M1195">
        <v>24</v>
      </c>
      <c r="N1195">
        <v>0</v>
      </c>
      <c r="O1195">
        <f>IF(COUNTIF($A$2:A1195,A1195)&gt;1,"",--(COUNTIFS(Support_Tickets!$B:$B,A1195,Support_Tickets!$P:$P,"&gt;="&amp;G1195,Support_Tickets!$P:$P,"&lt;="&amp;G1195+90,Support_Tickets!$K:$K,"No")&gt;0))</f>
        <v>1</v>
      </c>
    </row>
    <row r="1196" spans="1:15">
      <c r="A1196" t="s">
        <v>4430</v>
      </c>
      <c r="B1196" t="s">
        <v>22824</v>
      </c>
      <c r="C1196" t="s">
        <v>21574</v>
      </c>
      <c r="D1196" t="s">
        <v>21578</v>
      </c>
      <c r="E1196" t="s">
        <v>20736</v>
      </c>
      <c r="F1196" t="s">
        <v>14512</v>
      </c>
      <c r="G1196" t="s">
        <v>1895</v>
      </c>
      <c r="H1196" t="s">
        <v>21566</v>
      </c>
      <c r="I1196">
        <v>2178.84</v>
      </c>
      <c r="J1196">
        <v>13</v>
      </c>
      <c r="K1196" t="s">
        <v>100</v>
      </c>
      <c r="L1196" t="s">
        <v>21585</v>
      </c>
      <c r="M1196">
        <v>24</v>
      </c>
      <c r="N1196">
        <v>1</v>
      </c>
      <c r="O1196">
        <f>IF(COUNTIF($A$2:A1196,A1196)&gt;1,"",--(COUNTIFS(Support_Tickets!$B:$B,A1196,Support_Tickets!$P:$P,"&gt;="&amp;G1196,Support_Tickets!$P:$P,"&lt;="&amp;G1196+90,Support_Tickets!$K:$K,"No")&gt;0))</f>
        <v>0</v>
      </c>
    </row>
    <row r="1197" spans="1:15">
      <c r="A1197" t="s">
        <v>2452</v>
      </c>
      <c r="B1197" t="s">
        <v>22825</v>
      </c>
      <c r="C1197" t="s">
        <v>21600</v>
      </c>
      <c r="D1197" t="s">
        <v>21592</v>
      </c>
      <c r="E1197" t="s">
        <v>20768</v>
      </c>
      <c r="F1197" t="s">
        <v>14516</v>
      </c>
      <c r="G1197" t="s">
        <v>2987</v>
      </c>
      <c r="H1197" t="s">
        <v>21566</v>
      </c>
      <c r="I1197">
        <v>630.36</v>
      </c>
      <c r="J1197">
        <v>5</v>
      </c>
      <c r="K1197" t="s">
        <v>100</v>
      </c>
      <c r="L1197" t="s">
        <v>21567</v>
      </c>
      <c r="M1197">
        <v>24</v>
      </c>
      <c r="N1197">
        <v>1</v>
      </c>
      <c r="O1197">
        <f>IF(COUNTIF($A$2:A1197,A1197)&gt;1,"",--(COUNTIFS(Support_Tickets!$B:$B,A1197,Support_Tickets!$P:$P,"&gt;="&amp;G1197,Support_Tickets!$P:$P,"&lt;="&amp;G1197+90,Support_Tickets!$K:$K,"No")&gt;0))</f>
        <v>0</v>
      </c>
    </row>
    <row r="1198" spans="1:15">
      <c r="A1198" t="s">
        <v>4050</v>
      </c>
      <c r="B1198" t="s">
        <v>22826</v>
      </c>
      <c r="C1198" t="s">
        <v>21564</v>
      </c>
      <c r="D1198" t="s">
        <v>21592</v>
      </c>
      <c r="E1198" t="s">
        <v>20736</v>
      </c>
      <c r="F1198" t="s">
        <v>14512</v>
      </c>
      <c r="G1198" t="s">
        <v>1394</v>
      </c>
      <c r="H1198" t="s">
        <v>21588</v>
      </c>
      <c r="I1198">
        <v>2939.73</v>
      </c>
      <c r="J1198">
        <v>60</v>
      </c>
      <c r="K1198" t="s">
        <v>100</v>
      </c>
      <c r="L1198" t="s">
        <v>21652</v>
      </c>
      <c r="M1198">
        <v>24</v>
      </c>
      <c r="N1198">
        <v>1</v>
      </c>
      <c r="O1198">
        <f>IF(COUNTIF($A$2:A1198,A1198)&gt;1,"",--(COUNTIFS(Support_Tickets!$B:$B,A1198,Support_Tickets!$P:$P,"&gt;="&amp;G1198,Support_Tickets!$P:$P,"&lt;="&amp;G1198+90,Support_Tickets!$K:$K,"No")&gt;0))</f>
        <v>1</v>
      </c>
    </row>
    <row r="1199" spans="1:15">
      <c r="A1199" t="s">
        <v>2155</v>
      </c>
      <c r="B1199" t="s">
        <v>22827</v>
      </c>
      <c r="C1199" t="s">
        <v>21607</v>
      </c>
      <c r="D1199" t="s">
        <v>21570</v>
      </c>
      <c r="E1199" t="s">
        <v>20768</v>
      </c>
      <c r="F1199" t="s">
        <v>14524</v>
      </c>
      <c r="G1199" t="s">
        <v>1778</v>
      </c>
      <c r="H1199" t="s">
        <v>21571</v>
      </c>
      <c r="I1199">
        <v>269.01</v>
      </c>
      <c r="J1199">
        <v>89</v>
      </c>
      <c r="K1199" t="s">
        <v>100</v>
      </c>
      <c r="L1199" t="s">
        <v>21652</v>
      </c>
      <c r="M1199">
        <v>24</v>
      </c>
      <c r="N1199">
        <v>0</v>
      </c>
      <c r="O1199">
        <f>IF(COUNTIF($A$2:A1199,A1199)&gt;1,"",--(COUNTIFS(Support_Tickets!$B:$B,A1199,Support_Tickets!$P:$P,"&gt;="&amp;G1199,Support_Tickets!$P:$P,"&lt;="&amp;G1199+90,Support_Tickets!$K:$K,"No")&gt;0))</f>
        <v>0</v>
      </c>
    </row>
    <row r="1200" spans="1:15">
      <c r="A1200" t="s">
        <v>5033</v>
      </c>
      <c r="B1200" t="s">
        <v>22828</v>
      </c>
      <c r="C1200" t="s">
        <v>21564</v>
      </c>
      <c r="D1200" t="s">
        <v>21578</v>
      </c>
      <c r="E1200" t="s">
        <v>20768</v>
      </c>
      <c r="F1200" t="s">
        <v>14550</v>
      </c>
      <c r="G1200" t="s">
        <v>1167</v>
      </c>
      <c r="H1200" t="s">
        <v>21588</v>
      </c>
      <c r="I1200">
        <v>337.95</v>
      </c>
      <c r="J1200">
        <v>37</v>
      </c>
      <c r="K1200" t="s">
        <v>100</v>
      </c>
      <c r="L1200" t="s">
        <v>21590</v>
      </c>
      <c r="M1200">
        <v>12</v>
      </c>
      <c r="N1200">
        <v>1</v>
      </c>
      <c r="O1200">
        <f>IF(COUNTIF($A$2:A1200,A1200)&gt;1,"",--(COUNTIFS(Support_Tickets!$B:$B,A1200,Support_Tickets!$P:$P,"&gt;="&amp;G1200,Support_Tickets!$P:$P,"&lt;="&amp;G1200+90,Support_Tickets!$K:$K,"No")&gt;0))</f>
        <v>0</v>
      </c>
    </row>
    <row r="1201" spans="1:15">
      <c r="A1201" t="s">
        <v>3546</v>
      </c>
      <c r="B1201" t="s">
        <v>22829</v>
      </c>
      <c r="C1201" t="s">
        <v>21574</v>
      </c>
      <c r="D1201" t="s">
        <v>21584</v>
      </c>
      <c r="E1201" t="s">
        <v>20740</v>
      </c>
      <c r="F1201" t="s">
        <v>14507</v>
      </c>
      <c r="G1201" t="s">
        <v>1939</v>
      </c>
      <c r="H1201" t="s">
        <v>21571</v>
      </c>
      <c r="I1201">
        <v>8411.0300000000007</v>
      </c>
      <c r="K1201" t="s">
        <v>52</v>
      </c>
      <c r="L1201" t="s">
        <v>21612</v>
      </c>
      <c r="M1201">
        <v>12</v>
      </c>
      <c r="N1201">
        <v>0</v>
      </c>
      <c r="O1201">
        <f>IF(COUNTIF($A$2:A1201,A1201)&gt;1,"",--(COUNTIFS(Support_Tickets!$B:$B,A1201,Support_Tickets!$P:$P,"&gt;="&amp;G1201,Support_Tickets!$P:$P,"&lt;="&amp;G1201+90,Support_Tickets!$K:$K,"No")&gt;0))</f>
        <v>0</v>
      </c>
    </row>
    <row r="1202" spans="1:15">
      <c r="A1202" t="s">
        <v>1846</v>
      </c>
      <c r="B1202" t="s">
        <v>22830</v>
      </c>
      <c r="C1202" t="s">
        <v>21597</v>
      </c>
      <c r="D1202" t="s">
        <v>21578</v>
      </c>
      <c r="E1202" t="s">
        <v>20768</v>
      </c>
      <c r="F1202" t="s">
        <v>14550</v>
      </c>
      <c r="G1202" t="s">
        <v>1691</v>
      </c>
      <c r="H1202" t="s">
        <v>21566</v>
      </c>
      <c r="I1202">
        <v>481.06</v>
      </c>
      <c r="J1202">
        <v>77</v>
      </c>
      <c r="K1202" t="s">
        <v>100</v>
      </c>
      <c r="L1202" t="s">
        <v>21585</v>
      </c>
      <c r="M1202">
        <v>36</v>
      </c>
      <c r="N1202">
        <v>1</v>
      </c>
      <c r="O1202">
        <f>IF(COUNTIF($A$2:A1202,A1202)&gt;1,"",--(COUNTIFS(Support_Tickets!$B:$B,A1202,Support_Tickets!$P:$P,"&gt;="&amp;G1202,Support_Tickets!$P:$P,"&lt;="&amp;G1202+90,Support_Tickets!$K:$K,"No")&gt;0))</f>
        <v>1</v>
      </c>
    </row>
    <row r="1203" spans="1:15">
      <c r="A1203" t="s">
        <v>5003</v>
      </c>
      <c r="B1203" t="s">
        <v>22831</v>
      </c>
      <c r="C1203" t="s">
        <v>21587</v>
      </c>
      <c r="D1203" t="s">
        <v>21584</v>
      </c>
      <c r="E1203" t="s">
        <v>20736</v>
      </c>
      <c r="F1203" t="s">
        <v>14512</v>
      </c>
      <c r="G1203" t="s">
        <v>1449</v>
      </c>
      <c r="H1203" t="s">
        <v>21621</v>
      </c>
      <c r="I1203">
        <v>925.48</v>
      </c>
      <c r="J1203">
        <v>52</v>
      </c>
      <c r="K1203" t="s">
        <v>73</v>
      </c>
      <c r="L1203" t="s">
        <v>21585</v>
      </c>
      <c r="M1203">
        <v>36</v>
      </c>
      <c r="N1203">
        <v>0</v>
      </c>
      <c r="O1203">
        <f>IF(COUNTIF($A$2:A1203,A1203)&gt;1,"",--(COUNTIFS(Support_Tickets!$B:$B,A1203,Support_Tickets!$P:$P,"&gt;="&amp;G1203,Support_Tickets!$P:$P,"&lt;="&amp;G1203+90,Support_Tickets!$K:$K,"No")&gt;0))</f>
        <v>0</v>
      </c>
    </row>
    <row r="1204" spans="1:15">
      <c r="A1204" t="s">
        <v>7454</v>
      </c>
      <c r="B1204" t="s">
        <v>22832</v>
      </c>
      <c r="C1204" t="s">
        <v>21587</v>
      </c>
      <c r="D1204" t="s">
        <v>21592</v>
      </c>
      <c r="E1204" t="s">
        <v>20736</v>
      </c>
      <c r="F1204" t="s">
        <v>14516</v>
      </c>
      <c r="G1204" t="s">
        <v>822</v>
      </c>
      <c r="H1204" t="s">
        <v>21571</v>
      </c>
      <c r="I1204">
        <v>2103.0300000000002</v>
      </c>
      <c r="J1204">
        <v>70</v>
      </c>
      <c r="K1204" t="s">
        <v>73</v>
      </c>
      <c r="L1204" t="s">
        <v>21595</v>
      </c>
      <c r="M1204">
        <v>12</v>
      </c>
      <c r="N1204">
        <v>0</v>
      </c>
      <c r="O1204">
        <f>IF(COUNTIF($A$2:A1204,A1204)&gt;1,"",--(COUNTIFS(Support_Tickets!$B:$B,A1204,Support_Tickets!$P:$P,"&gt;="&amp;G1204,Support_Tickets!$P:$P,"&lt;="&amp;G1204+90,Support_Tickets!$K:$K,"No")&gt;0))</f>
        <v>0</v>
      </c>
    </row>
    <row r="1205" spans="1:15">
      <c r="A1205" t="s">
        <v>1473</v>
      </c>
      <c r="B1205" t="s">
        <v>22833</v>
      </c>
      <c r="C1205" t="s">
        <v>21569</v>
      </c>
      <c r="D1205" t="s">
        <v>21565</v>
      </c>
      <c r="E1205" t="s">
        <v>20736</v>
      </c>
      <c r="F1205" t="s">
        <v>14550</v>
      </c>
      <c r="G1205" t="s">
        <v>1826</v>
      </c>
      <c r="H1205" t="s">
        <v>21571</v>
      </c>
      <c r="I1205">
        <v>2559.17</v>
      </c>
      <c r="J1205">
        <v>76</v>
      </c>
      <c r="K1205" t="s">
        <v>73</v>
      </c>
      <c r="L1205" t="s">
        <v>21603</v>
      </c>
      <c r="M1205">
        <v>36</v>
      </c>
      <c r="N1205">
        <v>0</v>
      </c>
      <c r="O1205">
        <f>IF(COUNTIF($A$2:A1205,A1205)&gt;1,"",--(COUNTIFS(Support_Tickets!$B:$B,A1205,Support_Tickets!$P:$P,"&gt;="&amp;G1205,Support_Tickets!$P:$P,"&lt;="&amp;G1205+90,Support_Tickets!$K:$K,"No")&gt;0))</f>
        <v>0</v>
      </c>
    </row>
    <row r="1206" spans="1:15">
      <c r="A1206" t="s">
        <v>8094</v>
      </c>
      <c r="B1206" t="s">
        <v>22834</v>
      </c>
      <c r="C1206" t="s">
        <v>21587</v>
      </c>
      <c r="D1206" t="s">
        <v>21578</v>
      </c>
      <c r="E1206" t="s">
        <v>20736</v>
      </c>
      <c r="F1206" t="s">
        <v>14507</v>
      </c>
      <c r="G1206" t="s">
        <v>522</v>
      </c>
      <c r="H1206" t="s">
        <v>21621</v>
      </c>
      <c r="I1206">
        <v>1183.04</v>
      </c>
      <c r="J1206">
        <v>92</v>
      </c>
      <c r="K1206" t="s">
        <v>73</v>
      </c>
      <c r="L1206" t="s">
        <v>21605</v>
      </c>
      <c r="M1206">
        <v>24</v>
      </c>
      <c r="N1206">
        <v>0</v>
      </c>
      <c r="O1206">
        <f>IF(COUNTIF($A$2:A1206,A1206)&gt;1,"",--(COUNTIFS(Support_Tickets!$B:$B,A1206,Support_Tickets!$P:$P,"&gt;="&amp;G1206,Support_Tickets!$P:$P,"&lt;="&amp;G1206+90,Support_Tickets!$K:$K,"No")&gt;0))</f>
        <v>0</v>
      </c>
    </row>
    <row r="1207" spans="1:15">
      <c r="A1207" t="s">
        <v>1218</v>
      </c>
      <c r="B1207" t="s">
        <v>22835</v>
      </c>
      <c r="C1207" t="s">
        <v>21602</v>
      </c>
      <c r="D1207" t="s">
        <v>21584</v>
      </c>
      <c r="E1207" t="s">
        <v>20736</v>
      </c>
      <c r="F1207" t="s">
        <v>14524</v>
      </c>
      <c r="G1207" t="s">
        <v>3761</v>
      </c>
      <c r="H1207" t="s">
        <v>21571</v>
      </c>
      <c r="I1207">
        <v>1194.1600000000001</v>
      </c>
      <c r="J1207">
        <v>67</v>
      </c>
      <c r="K1207" t="s">
        <v>100</v>
      </c>
      <c r="L1207" t="s">
        <v>21632</v>
      </c>
      <c r="M1207">
        <v>36</v>
      </c>
      <c r="N1207">
        <v>0</v>
      </c>
      <c r="O1207">
        <f>IF(COUNTIF($A$2:A1207,A1207)&gt;1,"",--(COUNTIFS(Support_Tickets!$B:$B,A1207,Support_Tickets!$P:$P,"&gt;="&amp;G1207,Support_Tickets!$P:$P,"&lt;="&amp;G1207+90,Support_Tickets!$K:$K,"No")&gt;0))</f>
        <v>0</v>
      </c>
    </row>
    <row r="1208" spans="1:15">
      <c r="A1208" t="s">
        <v>4237</v>
      </c>
      <c r="B1208" t="s">
        <v>22836</v>
      </c>
      <c r="C1208" t="s">
        <v>21574</v>
      </c>
      <c r="D1208" t="s">
        <v>21578</v>
      </c>
      <c r="E1208" t="s">
        <v>20736</v>
      </c>
      <c r="F1208" t="s">
        <v>14550</v>
      </c>
      <c r="G1208" t="s">
        <v>2051</v>
      </c>
      <c r="H1208" t="s">
        <v>21571</v>
      </c>
      <c r="I1208">
        <v>1245.74</v>
      </c>
      <c r="J1208">
        <v>52</v>
      </c>
      <c r="K1208" t="s">
        <v>73</v>
      </c>
      <c r="L1208" t="s">
        <v>21605</v>
      </c>
      <c r="M1208">
        <v>36</v>
      </c>
      <c r="N1208">
        <v>0</v>
      </c>
      <c r="O1208">
        <f>IF(COUNTIF($A$2:A1208,A1208)&gt;1,"",--(COUNTIFS(Support_Tickets!$B:$B,A1208,Support_Tickets!$P:$P,"&gt;="&amp;G1208,Support_Tickets!$P:$P,"&lt;="&amp;G1208+90,Support_Tickets!$K:$K,"No")&gt;0))</f>
        <v>0</v>
      </c>
    </row>
    <row r="1209" spans="1:15">
      <c r="A1209" t="s">
        <v>736</v>
      </c>
      <c r="B1209" t="s">
        <v>21829</v>
      </c>
      <c r="C1209" t="s">
        <v>21564</v>
      </c>
      <c r="D1209" t="s">
        <v>21565</v>
      </c>
      <c r="E1209" t="s">
        <v>20736</v>
      </c>
      <c r="F1209" t="s">
        <v>14512</v>
      </c>
      <c r="G1209" t="s">
        <v>1299</v>
      </c>
      <c r="H1209" t="s">
        <v>21571</v>
      </c>
      <c r="I1209">
        <v>1045.58</v>
      </c>
      <c r="J1209">
        <v>32</v>
      </c>
      <c r="K1209" t="s">
        <v>100</v>
      </c>
      <c r="L1209" t="s">
        <v>21612</v>
      </c>
      <c r="M1209">
        <v>36</v>
      </c>
      <c r="N1209">
        <v>0</v>
      </c>
      <c r="O1209">
        <f>IF(COUNTIF($A$2:A1209,A1209)&gt;1,"",--(COUNTIFS(Support_Tickets!$B:$B,A1209,Support_Tickets!$P:$P,"&gt;="&amp;G1209,Support_Tickets!$P:$P,"&lt;="&amp;G1209+90,Support_Tickets!$K:$K,"No")&gt;0))</f>
        <v>1</v>
      </c>
    </row>
    <row r="1210" spans="1:15">
      <c r="A1210" t="s">
        <v>3815</v>
      </c>
      <c r="B1210" t="s">
        <v>22837</v>
      </c>
      <c r="C1210" t="s">
        <v>21569</v>
      </c>
      <c r="D1210" t="s">
        <v>21592</v>
      </c>
      <c r="E1210" t="s">
        <v>20740</v>
      </c>
      <c r="F1210" t="s">
        <v>14524</v>
      </c>
      <c r="G1210" t="s">
        <v>2658</v>
      </c>
      <c r="H1210" t="s">
        <v>21571</v>
      </c>
      <c r="I1210">
        <v>17098.29</v>
      </c>
      <c r="K1210" t="s">
        <v>52</v>
      </c>
      <c r="L1210" t="s">
        <v>21582</v>
      </c>
      <c r="M1210">
        <v>36</v>
      </c>
      <c r="N1210">
        <v>0</v>
      </c>
      <c r="O1210">
        <f>IF(COUNTIF($A$2:A1210,A1210)&gt;1,"",--(COUNTIFS(Support_Tickets!$B:$B,A1210,Support_Tickets!$P:$P,"&gt;="&amp;G1210,Support_Tickets!$P:$P,"&lt;="&amp;G1210+90,Support_Tickets!$K:$K,"No")&gt;0))</f>
        <v>0</v>
      </c>
    </row>
    <row r="1211" spans="1:15">
      <c r="A1211" t="s">
        <v>976</v>
      </c>
      <c r="B1211" t="s">
        <v>22838</v>
      </c>
      <c r="C1211" t="s">
        <v>21564</v>
      </c>
      <c r="D1211" t="s">
        <v>21578</v>
      </c>
      <c r="E1211" t="s">
        <v>20736</v>
      </c>
      <c r="F1211" t="s">
        <v>14524</v>
      </c>
      <c r="G1211" t="s">
        <v>22839</v>
      </c>
      <c r="H1211" t="s">
        <v>21571</v>
      </c>
      <c r="I1211">
        <v>3968.83</v>
      </c>
      <c r="J1211">
        <v>66</v>
      </c>
      <c r="K1211" t="s">
        <v>100</v>
      </c>
      <c r="L1211" t="s">
        <v>21572</v>
      </c>
      <c r="M1211">
        <v>24</v>
      </c>
      <c r="N1211">
        <v>0</v>
      </c>
      <c r="O1211">
        <f>IF(COUNTIF($A$2:A1211,A1211)&gt;1,"",--(COUNTIFS(Support_Tickets!$B:$B,A1211,Support_Tickets!$P:$P,"&gt;="&amp;G1211,Support_Tickets!$P:$P,"&lt;="&amp;G1211+90,Support_Tickets!$K:$K,"No")&gt;0))</f>
        <v>0</v>
      </c>
    </row>
    <row r="1212" spans="1:15">
      <c r="A1212" t="s">
        <v>1350</v>
      </c>
      <c r="B1212" t="s">
        <v>22840</v>
      </c>
      <c r="C1212" t="s">
        <v>21581</v>
      </c>
      <c r="D1212" t="s">
        <v>21565</v>
      </c>
      <c r="E1212" t="s">
        <v>20740</v>
      </c>
      <c r="F1212" t="s">
        <v>14516</v>
      </c>
      <c r="G1212" t="s">
        <v>823</v>
      </c>
      <c r="H1212" t="s">
        <v>21571</v>
      </c>
      <c r="I1212">
        <v>17164.330000000002</v>
      </c>
      <c r="K1212" t="s">
        <v>52</v>
      </c>
      <c r="L1212" t="s">
        <v>21605</v>
      </c>
      <c r="M1212">
        <v>24</v>
      </c>
      <c r="N1212">
        <v>0</v>
      </c>
      <c r="O1212">
        <f>IF(COUNTIF($A$2:A1212,A1212)&gt;1,"",--(COUNTIFS(Support_Tickets!$B:$B,A1212,Support_Tickets!$P:$P,"&gt;="&amp;G1212,Support_Tickets!$P:$P,"&lt;="&amp;G1212+90,Support_Tickets!$K:$K,"No")&gt;0))</f>
        <v>0</v>
      </c>
    </row>
    <row r="1213" spans="1:15">
      <c r="A1213" t="s">
        <v>7667</v>
      </c>
      <c r="B1213" t="s">
        <v>22841</v>
      </c>
      <c r="C1213" t="s">
        <v>21602</v>
      </c>
      <c r="D1213" t="s">
        <v>21565</v>
      </c>
      <c r="E1213" t="s">
        <v>20736</v>
      </c>
      <c r="F1213" t="s">
        <v>14516</v>
      </c>
      <c r="G1213" t="s">
        <v>2867</v>
      </c>
      <c r="H1213" t="s">
        <v>21571</v>
      </c>
      <c r="I1213">
        <v>1148.08</v>
      </c>
      <c r="J1213">
        <v>80</v>
      </c>
      <c r="K1213" t="s">
        <v>100</v>
      </c>
      <c r="L1213" t="s">
        <v>21593</v>
      </c>
      <c r="M1213">
        <v>36</v>
      </c>
      <c r="N1213">
        <v>0</v>
      </c>
      <c r="O1213">
        <f>IF(COUNTIF($A$2:A1213,A1213)&gt;1,"",--(COUNTIFS(Support_Tickets!$B:$B,A1213,Support_Tickets!$P:$P,"&gt;="&amp;G1213,Support_Tickets!$P:$P,"&lt;="&amp;G1213+90,Support_Tickets!$K:$K,"No")&gt;0))</f>
        <v>0</v>
      </c>
    </row>
    <row r="1214" spans="1:15">
      <c r="A1214" t="s">
        <v>104</v>
      </c>
      <c r="B1214" t="s">
        <v>22842</v>
      </c>
      <c r="C1214" t="s">
        <v>21597</v>
      </c>
      <c r="D1214" t="s">
        <v>21584</v>
      </c>
      <c r="E1214" t="s">
        <v>20768</v>
      </c>
      <c r="F1214" t="s">
        <v>14550</v>
      </c>
      <c r="G1214" t="s">
        <v>1167</v>
      </c>
      <c r="H1214" t="s">
        <v>21566</v>
      </c>
      <c r="I1214">
        <v>128.24</v>
      </c>
      <c r="J1214">
        <v>30</v>
      </c>
      <c r="K1214" t="s">
        <v>100</v>
      </c>
      <c r="L1214" t="s">
        <v>21582</v>
      </c>
      <c r="M1214">
        <v>24</v>
      </c>
      <c r="N1214">
        <v>1</v>
      </c>
      <c r="O1214">
        <f>IF(COUNTIF($A$2:A1214,A1214)&gt;1,"",--(COUNTIFS(Support_Tickets!$B:$B,A1214,Support_Tickets!$P:$P,"&gt;="&amp;G1214,Support_Tickets!$P:$P,"&lt;="&amp;G1214+90,Support_Tickets!$K:$K,"No")&gt;0))</f>
        <v>0</v>
      </c>
    </row>
    <row r="1215" spans="1:15">
      <c r="A1215" t="s">
        <v>1175</v>
      </c>
      <c r="B1215" t="s">
        <v>22843</v>
      </c>
      <c r="C1215" t="s">
        <v>21602</v>
      </c>
      <c r="D1215" t="s">
        <v>21592</v>
      </c>
      <c r="E1215" t="s">
        <v>20736</v>
      </c>
      <c r="F1215" t="s">
        <v>14512</v>
      </c>
      <c r="G1215" t="s">
        <v>2051</v>
      </c>
      <c r="H1215" t="s">
        <v>21621</v>
      </c>
      <c r="I1215">
        <v>3157.31</v>
      </c>
      <c r="K1215" t="s">
        <v>73</v>
      </c>
      <c r="L1215" t="s">
        <v>21605</v>
      </c>
      <c r="M1215">
        <v>12</v>
      </c>
      <c r="N1215">
        <v>0</v>
      </c>
      <c r="O1215">
        <f>IF(COUNTIF($A$2:A1215,A1215)&gt;1,"",--(COUNTIFS(Support_Tickets!$B:$B,A1215,Support_Tickets!$P:$P,"&gt;="&amp;G1215,Support_Tickets!$P:$P,"&lt;="&amp;G1215+90,Support_Tickets!$K:$K,"No")&gt;0))</f>
        <v>0</v>
      </c>
    </row>
    <row r="1216" spans="1:15">
      <c r="A1216" t="s">
        <v>2788</v>
      </c>
      <c r="B1216" t="s">
        <v>22844</v>
      </c>
      <c r="C1216" t="s">
        <v>21597</v>
      </c>
      <c r="D1216" t="s">
        <v>21565</v>
      </c>
      <c r="E1216" t="s">
        <v>20768</v>
      </c>
      <c r="F1216" t="s">
        <v>14524</v>
      </c>
      <c r="G1216" t="s">
        <v>893</v>
      </c>
      <c r="H1216" t="s">
        <v>21571</v>
      </c>
      <c r="I1216">
        <v>585.78</v>
      </c>
      <c r="J1216">
        <v>77</v>
      </c>
      <c r="K1216" t="s">
        <v>100</v>
      </c>
      <c r="L1216" t="s">
        <v>21585</v>
      </c>
      <c r="M1216">
        <v>24</v>
      </c>
      <c r="N1216">
        <v>0</v>
      </c>
      <c r="O1216">
        <f>IF(COUNTIF($A$2:A1216,A1216)&gt;1,"",--(COUNTIFS(Support_Tickets!$B:$B,A1216,Support_Tickets!$P:$P,"&gt;="&amp;G1216,Support_Tickets!$P:$P,"&lt;="&amp;G1216+90,Support_Tickets!$K:$K,"No")&gt;0))</f>
        <v>0</v>
      </c>
    </row>
    <row r="1217" spans="1:15">
      <c r="A1217" t="s">
        <v>6074</v>
      </c>
      <c r="B1217" t="s">
        <v>22845</v>
      </c>
      <c r="C1217" t="s">
        <v>21564</v>
      </c>
      <c r="D1217" t="s">
        <v>21565</v>
      </c>
      <c r="E1217" t="s">
        <v>20768</v>
      </c>
      <c r="F1217" t="s">
        <v>14516</v>
      </c>
      <c r="G1217" t="s">
        <v>1874</v>
      </c>
      <c r="H1217" t="s">
        <v>21571</v>
      </c>
      <c r="I1217">
        <v>629.35</v>
      </c>
      <c r="J1217">
        <v>90</v>
      </c>
      <c r="K1217" t="s">
        <v>100</v>
      </c>
      <c r="L1217" t="s">
        <v>21572</v>
      </c>
      <c r="M1217">
        <v>36</v>
      </c>
      <c r="N1217">
        <v>0</v>
      </c>
      <c r="O1217">
        <f>IF(COUNTIF($A$2:A1217,A1217)&gt;1,"",--(COUNTIFS(Support_Tickets!$B:$B,A1217,Support_Tickets!$P:$P,"&gt;="&amp;G1217,Support_Tickets!$P:$P,"&lt;="&amp;G1217+90,Support_Tickets!$K:$K,"No")&gt;0))</f>
        <v>0</v>
      </c>
    </row>
    <row r="1218" spans="1:15">
      <c r="A1218" t="s">
        <v>7327</v>
      </c>
      <c r="B1218" t="s">
        <v>22846</v>
      </c>
      <c r="C1218" t="s">
        <v>21607</v>
      </c>
      <c r="D1218" t="s">
        <v>21570</v>
      </c>
      <c r="E1218" t="s">
        <v>20768</v>
      </c>
      <c r="F1218" t="s">
        <v>14550</v>
      </c>
      <c r="G1218" t="s">
        <v>2151</v>
      </c>
      <c r="H1218" t="s">
        <v>21588</v>
      </c>
      <c r="I1218">
        <v>786.87</v>
      </c>
      <c r="K1218" t="s">
        <v>100</v>
      </c>
      <c r="L1218" t="s">
        <v>21612</v>
      </c>
      <c r="M1218">
        <v>36</v>
      </c>
      <c r="N1218">
        <v>1</v>
      </c>
      <c r="O1218">
        <f>IF(COUNTIF($A$2:A1218,A1218)&gt;1,"",--(COUNTIFS(Support_Tickets!$B:$B,A1218,Support_Tickets!$P:$P,"&gt;="&amp;G1218,Support_Tickets!$P:$P,"&lt;="&amp;G1218+90,Support_Tickets!$K:$K,"No")&gt;0))</f>
        <v>0</v>
      </c>
    </row>
    <row r="1219" spans="1:15">
      <c r="A1219" t="s">
        <v>3886</v>
      </c>
      <c r="B1219" t="s">
        <v>22847</v>
      </c>
      <c r="C1219" t="s">
        <v>21597</v>
      </c>
      <c r="D1219" t="s">
        <v>21578</v>
      </c>
      <c r="E1219" t="s">
        <v>20736</v>
      </c>
      <c r="F1219" t="s">
        <v>14550</v>
      </c>
      <c r="G1219" t="s">
        <v>1156</v>
      </c>
      <c r="H1219" t="s">
        <v>21588</v>
      </c>
      <c r="I1219">
        <v>1742.1</v>
      </c>
      <c r="J1219">
        <v>98</v>
      </c>
      <c r="K1219" t="s">
        <v>100</v>
      </c>
      <c r="L1219" t="s">
        <v>21605</v>
      </c>
      <c r="M1219">
        <v>12</v>
      </c>
      <c r="N1219">
        <v>1</v>
      </c>
      <c r="O1219">
        <f>IF(COUNTIF($A$2:A1219,A1219)&gt;1,"",--(COUNTIFS(Support_Tickets!$B:$B,A1219,Support_Tickets!$P:$P,"&gt;="&amp;G1219,Support_Tickets!$P:$P,"&lt;="&amp;G1219+90,Support_Tickets!$K:$K,"No")&gt;0))</f>
        <v>0</v>
      </c>
    </row>
    <row r="1220" spans="1:15">
      <c r="A1220" t="s">
        <v>5714</v>
      </c>
      <c r="B1220" t="s">
        <v>22848</v>
      </c>
      <c r="C1220" t="s">
        <v>21581</v>
      </c>
      <c r="D1220" t="s">
        <v>21584</v>
      </c>
      <c r="E1220" t="s">
        <v>20740</v>
      </c>
      <c r="F1220" t="s">
        <v>14512</v>
      </c>
      <c r="G1220" t="s">
        <v>1751</v>
      </c>
      <c r="H1220" t="s">
        <v>21566</v>
      </c>
      <c r="I1220">
        <v>10018.24</v>
      </c>
      <c r="J1220">
        <v>72</v>
      </c>
      <c r="K1220" t="s">
        <v>52</v>
      </c>
      <c r="L1220" t="s">
        <v>21609</v>
      </c>
      <c r="M1220">
        <v>36</v>
      </c>
      <c r="N1220">
        <v>1</v>
      </c>
      <c r="O1220">
        <f>IF(COUNTIF($A$2:A1220,A1220)&gt;1,"",--(COUNTIFS(Support_Tickets!$B:$B,A1220,Support_Tickets!$P:$P,"&gt;="&amp;G1220,Support_Tickets!$P:$P,"&lt;="&amp;G1220+90,Support_Tickets!$K:$K,"No")&gt;0))</f>
        <v>0</v>
      </c>
    </row>
    <row r="1221" spans="1:15">
      <c r="A1221" t="s">
        <v>1393</v>
      </c>
      <c r="B1221" t="s">
        <v>22849</v>
      </c>
      <c r="C1221" t="s">
        <v>21607</v>
      </c>
      <c r="D1221" t="s">
        <v>21578</v>
      </c>
      <c r="E1221" t="s">
        <v>20740</v>
      </c>
      <c r="F1221" t="s">
        <v>14512</v>
      </c>
      <c r="G1221" t="s">
        <v>3813</v>
      </c>
      <c r="H1221" t="s">
        <v>21571</v>
      </c>
      <c r="I1221">
        <v>9847.85</v>
      </c>
      <c r="J1221">
        <v>3</v>
      </c>
      <c r="K1221" t="s">
        <v>52</v>
      </c>
      <c r="L1221" t="s">
        <v>21605</v>
      </c>
      <c r="M1221">
        <v>24</v>
      </c>
      <c r="N1221">
        <v>0</v>
      </c>
      <c r="O1221">
        <f>IF(COUNTIF($A$2:A1221,A1221)&gt;1,"",--(COUNTIFS(Support_Tickets!$B:$B,A1221,Support_Tickets!$P:$P,"&gt;="&amp;G1221,Support_Tickets!$P:$P,"&lt;="&amp;G1221+90,Support_Tickets!$K:$K,"No")&gt;0))</f>
        <v>0</v>
      </c>
    </row>
    <row r="1222" spans="1:15">
      <c r="A1222" t="s">
        <v>7810</v>
      </c>
      <c r="B1222" t="s">
        <v>22850</v>
      </c>
      <c r="C1222" t="s">
        <v>21574</v>
      </c>
      <c r="D1222" t="s">
        <v>21570</v>
      </c>
      <c r="E1222" t="s">
        <v>20736</v>
      </c>
      <c r="F1222" t="s">
        <v>14550</v>
      </c>
      <c r="G1222" t="s">
        <v>2384</v>
      </c>
      <c r="H1222" t="s">
        <v>21588</v>
      </c>
      <c r="I1222">
        <v>3705.15</v>
      </c>
      <c r="J1222">
        <v>83</v>
      </c>
      <c r="K1222" t="s">
        <v>73</v>
      </c>
      <c r="L1222" t="s">
        <v>21593</v>
      </c>
      <c r="M1222">
        <v>12</v>
      </c>
      <c r="N1222">
        <v>1</v>
      </c>
      <c r="O1222">
        <f>IF(COUNTIF($A$2:A1222,A1222)&gt;1,"",--(COUNTIFS(Support_Tickets!$B:$B,A1222,Support_Tickets!$P:$P,"&gt;="&amp;G1222,Support_Tickets!$P:$P,"&lt;="&amp;G1222+90,Support_Tickets!$K:$K,"No")&gt;0))</f>
        <v>0</v>
      </c>
    </row>
    <row r="1223" spans="1:15">
      <c r="A1223" t="s">
        <v>1434</v>
      </c>
      <c r="B1223" t="s">
        <v>22851</v>
      </c>
      <c r="C1223" t="s">
        <v>21577</v>
      </c>
      <c r="D1223" t="s">
        <v>21565</v>
      </c>
      <c r="E1223" t="s">
        <v>20768</v>
      </c>
      <c r="F1223" t="s">
        <v>14507</v>
      </c>
      <c r="G1223" t="s">
        <v>248</v>
      </c>
      <c r="H1223" t="s">
        <v>21588</v>
      </c>
      <c r="I1223">
        <v>787.12</v>
      </c>
      <c r="J1223">
        <v>88</v>
      </c>
      <c r="K1223" t="s">
        <v>100</v>
      </c>
      <c r="L1223" t="s">
        <v>21579</v>
      </c>
      <c r="M1223">
        <v>12</v>
      </c>
      <c r="N1223">
        <v>1</v>
      </c>
      <c r="O1223">
        <f>IF(COUNTIF($A$2:A1223,A1223)&gt;1,"",--(COUNTIFS(Support_Tickets!$B:$B,A1223,Support_Tickets!$P:$P,"&gt;="&amp;G1223,Support_Tickets!$P:$P,"&lt;="&amp;G1223+90,Support_Tickets!$K:$K,"No")&gt;0))</f>
        <v>0</v>
      </c>
    </row>
    <row r="1224" spans="1:15">
      <c r="A1224" t="s">
        <v>3591</v>
      </c>
      <c r="B1224" t="s">
        <v>22852</v>
      </c>
      <c r="C1224" t="s">
        <v>21564</v>
      </c>
      <c r="D1224" t="s">
        <v>21578</v>
      </c>
      <c r="E1224" t="s">
        <v>20768</v>
      </c>
      <c r="F1224" t="s">
        <v>14550</v>
      </c>
      <c r="G1224" t="s">
        <v>839</v>
      </c>
      <c r="H1224" t="s">
        <v>21588</v>
      </c>
      <c r="I1224">
        <v>403.9</v>
      </c>
      <c r="K1224" t="s">
        <v>100</v>
      </c>
      <c r="L1224" t="s">
        <v>21572</v>
      </c>
      <c r="M1224">
        <v>24</v>
      </c>
      <c r="N1224">
        <v>1</v>
      </c>
      <c r="O1224">
        <f>IF(COUNTIF($A$2:A1224,A1224)&gt;1,"",--(COUNTIFS(Support_Tickets!$B:$B,A1224,Support_Tickets!$P:$P,"&gt;="&amp;G1224,Support_Tickets!$P:$P,"&lt;="&amp;G1224+90,Support_Tickets!$K:$K,"No")&gt;0))</f>
        <v>0</v>
      </c>
    </row>
    <row r="1225" spans="1:15">
      <c r="A1225" t="s">
        <v>3986</v>
      </c>
      <c r="B1225" t="s">
        <v>22853</v>
      </c>
      <c r="C1225" t="s">
        <v>21581</v>
      </c>
      <c r="D1225" t="s">
        <v>21584</v>
      </c>
      <c r="E1225" t="s">
        <v>20740</v>
      </c>
      <c r="F1225" t="s">
        <v>14524</v>
      </c>
      <c r="G1225" t="s">
        <v>1248</v>
      </c>
      <c r="H1225" t="s">
        <v>21571</v>
      </c>
      <c r="I1225">
        <v>13408.16</v>
      </c>
      <c r="J1225">
        <v>87</v>
      </c>
      <c r="K1225" t="s">
        <v>52</v>
      </c>
      <c r="L1225" t="s">
        <v>21582</v>
      </c>
      <c r="M1225">
        <v>24</v>
      </c>
      <c r="N1225">
        <v>0</v>
      </c>
      <c r="O1225">
        <f>IF(COUNTIF($A$2:A1225,A1225)&gt;1,"",--(COUNTIFS(Support_Tickets!$B:$B,A1225,Support_Tickets!$P:$P,"&gt;="&amp;G1225,Support_Tickets!$P:$P,"&lt;="&amp;G1225+90,Support_Tickets!$K:$K,"No")&gt;0))</f>
        <v>0</v>
      </c>
    </row>
    <row r="1226" spans="1:15">
      <c r="A1226" t="s">
        <v>12114</v>
      </c>
      <c r="B1226" t="s">
        <v>22854</v>
      </c>
      <c r="C1226" t="s">
        <v>21581</v>
      </c>
      <c r="D1226" t="s">
        <v>21592</v>
      </c>
      <c r="E1226" t="s">
        <v>20768</v>
      </c>
      <c r="F1226" t="s">
        <v>14512</v>
      </c>
      <c r="G1226" t="s">
        <v>1656</v>
      </c>
      <c r="H1226" t="s">
        <v>21571</v>
      </c>
      <c r="I1226">
        <v>268.42</v>
      </c>
      <c r="J1226">
        <v>98</v>
      </c>
      <c r="K1226" t="s">
        <v>100</v>
      </c>
      <c r="L1226" t="s">
        <v>21627</v>
      </c>
      <c r="M1226">
        <v>12</v>
      </c>
      <c r="N1226">
        <v>0</v>
      </c>
      <c r="O1226">
        <f>IF(COUNTIF($A$2:A1226,A1226)&gt;1,"",--(COUNTIFS(Support_Tickets!$B:$B,A1226,Support_Tickets!$P:$P,"&gt;="&amp;G1226,Support_Tickets!$P:$P,"&lt;="&amp;G1226+90,Support_Tickets!$K:$K,"No")&gt;0))</f>
        <v>0</v>
      </c>
    </row>
    <row r="1227" spans="1:15">
      <c r="A1227" t="s">
        <v>1241</v>
      </c>
      <c r="B1227" t="s">
        <v>22855</v>
      </c>
      <c r="C1227" t="s">
        <v>21564</v>
      </c>
      <c r="D1227" t="s">
        <v>21578</v>
      </c>
      <c r="E1227" t="s">
        <v>20736</v>
      </c>
      <c r="F1227" t="s">
        <v>14512</v>
      </c>
      <c r="G1227" t="s">
        <v>5619</v>
      </c>
      <c r="H1227" t="s">
        <v>21566</v>
      </c>
      <c r="I1227">
        <v>2189.59</v>
      </c>
      <c r="K1227" t="s">
        <v>100</v>
      </c>
      <c r="L1227" t="s">
        <v>21585</v>
      </c>
      <c r="M1227">
        <v>12</v>
      </c>
      <c r="N1227">
        <v>1</v>
      </c>
      <c r="O1227">
        <f>IF(COUNTIF($A$2:A1227,A1227)&gt;1,"",--(COUNTIFS(Support_Tickets!$B:$B,A1227,Support_Tickets!$P:$P,"&gt;="&amp;G1227,Support_Tickets!$P:$P,"&lt;="&amp;G1227+90,Support_Tickets!$K:$K,"No")&gt;0))</f>
        <v>0</v>
      </c>
    </row>
    <row r="1228" spans="1:15">
      <c r="A1228" t="s">
        <v>2960</v>
      </c>
      <c r="B1228" t="s">
        <v>22856</v>
      </c>
      <c r="C1228" t="s">
        <v>21600</v>
      </c>
      <c r="D1228" t="s">
        <v>21570</v>
      </c>
      <c r="E1228" t="s">
        <v>20768</v>
      </c>
      <c r="F1228" t="s">
        <v>14512</v>
      </c>
      <c r="G1228" t="s">
        <v>22857</v>
      </c>
      <c r="H1228" t="s">
        <v>21571</v>
      </c>
      <c r="I1228">
        <v>528.32000000000005</v>
      </c>
      <c r="K1228" t="s">
        <v>100</v>
      </c>
      <c r="L1228" t="s">
        <v>21572</v>
      </c>
      <c r="M1228">
        <v>36</v>
      </c>
      <c r="N1228">
        <v>0</v>
      </c>
      <c r="O1228">
        <f>IF(COUNTIF($A$2:A1228,A1228)&gt;1,"",--(COUNTIFS(Support_Tickets!$B:$B,A1228,Support_Tickets!$P:$P,"&gt;="&amp;G1228,Support_Tickets!$P:$P,"&lt;="&amp;G1228+90,Support_Tickets!$K:$K,"No")&gt;0))</f>
        <v>0</v>
      </c>
    </row>
    <row r="1229" spans="1:15">
      <c r="A1229" t="s">
        <v>3934</v>
      </c>
      <c r="B1229" t="s">
        <v>22858</v>
      </c>
      <c r="C1229" t="s">
        <v>21577</v>
      </c>
      <c r="D1229" t="s">
        <v>21565</v>
      </c>
      <c r="E1229" t="s">
        <v>20768</v>
      </c>
      <c r="F1229" t="s">
        <v>14507</v>
      </c>
      <c r="G1229" t="s">
        <v>443</v>
      </c>
      <c r="H1229" t="s">
        <v>21566</v>
      </c>
      <c r="I1229">
        <v>324.97000000000003</v>
      </c>
      <c r="J1229">
        <v>58</v>
      </c>
      <c r="K1229" t="s">
        <v>100</v>
      </c>
      <c r="L1229" t="s">
        <v>21582</v>
      </c>
      <c r="M1229">
        <v>12</v>
      </c>
      <c r="N1229">
        <v>1</v>
      </c>
      <c r="O1229">
        <f>IF(COUNTIF($A$2:A1229,A1229)&gt;1,"",--(COUNTIFS(Support_Tickets!$B:$B,A1229,Support_Tickets!$P:$P,"&gt;="&amp;G1229,Support_Tickets!$P:$P,"&lt;="&amp;G1229+90,Support_Tickets!$K:$K,"No")&gt;0))</f>
        <v>0</v>
      </c>
    </row>
    <row r="1230" spans="1:15">
      <c r="A1230" t="s">
        <v>3000</v>
      </c>
      <c r="B1230" t="s">
        <v>22859</v>
      </c>
      <c r="C1230" t="s">
        <v>21587</v>
      </c>
      <c r="D1230" t="s">
        <v>21578</v>
      </c>
      <c r="E1230" t="s">
        <v>20736</v>
      </c>
      <c r="F1230" t="s">
        <v>14512</v>
      </c>
      <c r="G1230" t="s">
        <v>3598</v>
      </c>
      <c r="H1230" t="s">
        <v>21571</v>
      </c>
      <c r="I1230">
        <v>1695.36</v>
      </c>
      <c r="J1230">
        <v>2</v>
      </c>
      <c r="K1230" t="s">
        <v>100</v>
      </c>
      <c r="L1230" t="s">
        <v>21575</v>
      </c>
      <c r="M1230">
        <v>36</v>
      </c>
      <c r="N1230">
        <v>0</v>
      </c>
      <c r="O1230">
        <f>IF(COUNTIF($A$2:A1230,A1230)&gt;1,"",--(COUNTIFS(Support_Tickets!$B:$B,A1230,Support_Tickets!$P:$P,"&gt;="&amp;G1230,Support_Tickets!$P:$P,"&lt;="&amp;G1230+90,Support_Tickets!$K:$K,"No")&gt;0))</f>
        <v>0</v>
      </c>
    </row>
    <row r="1231" spans="1:15">
      <c r="A1231" t="s">
        <v>3356</v>
      </c>
      <c r="B1231" t="s">
        <v>22860</v>
      </c>
      <c r="C1231" t="s">
        <v>21564</v>
      </c>
      <c r="D1231" t="s">
        <v>21565</v>
      </c>
      <c r="E1231" t="s">
        <v>20768</v>
      </c>
      <c r="F1231" t="s">
        <v>14516</v>
      </c>
      <c r="G1231" t="s">
        <v>1946</v>
      </c>
      <c r="H1231" t="s">
        <v>21571</v>
      </c>
      <c r="I1231">
        <v>704.11</v>
      </c>
      <c r="K1231" t="s">
        <v>100</v>
      </c>
      <c r="L1231" t="s">
        <v>21567</v>
      </c>
      <c r="M1231">
        <v>12</v>
      </c>
      <c r="N1231">
        <v>0</v>
      </c>
      <c r="O1231">
        <f>IF(COUNTIF($A$2:A1231,A1231)&gt;1,"",--(COUNTIFS(Support_Tickets!$B:$B,A1231,Support_Tickets!$P:$P,"&gt;="&amp;G1231,Support_Tickets!$P:$P,"&lt;="&amp;G1231+90,Support_Tickets!$K:$K,"No")&gt;0))</f>
        <v>0</v>
      </c>
    </row>
    <row r="1232" spans="1:15">
      <c r="A1232" t="s">
        <v>3062</v>
      </c>
      <c r="B1232" t="s">
        <v>22861</v>
      </c>
      <c r="C1232" t="s">
        <v>21581</v>
      </c>
      <c r="D1232" t="s">
        <v>21578</v>
      </c>
      <c r="E1232" t="s">
        <v>20736</v>
      </c>
      <c r="F1232" t="s">
        <v>14516</v>
      </c>
      <c r="G1232" t="s">
        <v>2673</v>
      </c>
      <c r="H1232" t="s">
        <v>21571</v>
      </c>
      <c r="I1232">
        <v>1315.11</v>
      </c>
      <c r="J1232">
        <v>89</v>
      </c>
      <c r="K1232" t="s">
        <v>73</v>
      </c>
      <c r="L1232" t="s">
        <v>21652</v>
      </c>
      <c r="M1232">
        <v>12</v>
      </c>
      <c r="N1232">
        <v>0</v>
      </c>
      <c r="O1232">
        <f>IF(COUNTIF($A$2:A1232,A1232)&gt;1,"",--(COUNTIFS(Support_Tickets!$B:$B,A1232,Support_Tickets!$P:$P,"&gt;="&amp;G1232,Support_Tickets!$P:$P,"&lt;="&amp;G1232+90,Support_Tickets!$K:$K,"No")&gt;0))</f>
        <v>0</v>
      </c>
    </row>
    <row r="1233" spans="1:15">
      <c r="A1233" t="s">
        <v>1158</v>
      </c>
      <c r="B1233" t="s">
        <v>22862</v>
      </c>
      <c r="C1233" t="s">
        <v>21607</v>
      </c>
      <c r="D1233" t="s">
        <v>21570</v>
      </c>
      <c r="E1233" t="s">
        <v>20736</v>
      </c>
      <c r="F1233" t="s">
        <v>14507</v>
      </c>
      <c r="G1233" t="s">
        <v>1565</v>
      </c>
      <c r="H1233" t="s">
        <v>21571</v>
      </c>
      <c r="I1233">
        <v>2252.37</v>
      </c>
      <c r="J1233">
        <v>11</v>
      </c>
      <c r="K1233" t="s">
        <v>100</v>
      </c>
      <c r="L1233" t="s">
        <v>21567</v>
      </c>
      <c r="M1233">
        <v>36</v>
      </c>
      <c r="N1233">
        <v>0</v>
      </c>
      <c r="O1233">
        <f>IF(COUNTIF($A$2:A1233,A1233)&gt;1,"",--(COUNTIFS(Support_Tickets!$B:$B,A1233,Support_Tickets!$P:$P,"&gt;="&amp;G1233,Support_Tickets!$P:$P,"&lt;="&amp;G1233+90,Support_Tickets!$K:$K,"No")&gt;0))</f>
        <v>0</v>
      </c>
    </row>
    <row r="1234" spans="1:15">
      <c r="A1234" t="s">
        <v>7209</v>
      </c>
      <c r="B1234" t="s">
        <v>22863</v>
      </c>
      <c r="C1234" t="s">
        <v>21574</v>
      </c>
      <c r="D1234" t="s">
        <v>21592</v>
      </c>
      <c r="E1234" t="s">
        <v>20736</v>
      </c>
      <c r="F1234" t="s">
        <v>14516</v>
      </c>
      <c r="G1234" t="s">
        <v>95</v>
      </c>
      <c r="H1234" t="s">
        <v>21621</v>
      </c>
      <c r="I1234">
        <v>2285.62</v>
      </c>
      <c r="J1234">
        <v>26</v>
      </c>
      <c r="K1234" t="s">
        <v>73</v>
      </c>
      <c r="L1234" t="s">
        <v>21632</v>
      </c>
      <c r="M1234">
        <v>12</v>
      </c>
      <c r="N1234">
        <v>0</v>
      </c>
      <c r="O1234">
        <f>IF(COUNTIF($A$2:A1234,A1234)&gt;1,"",--(COUNTIFS(Support_Tickets!$B:$B,A1234,Support_Tickets!$P:$P,"&gt;="&amp;G1234,Support_Tickets!$P:$P,"&lt;="&amp;G1234+90,Support_Tickets!$K:$K,"No")&gt;0))</f>
        <v>0</v>
      </c>
    </row>
    <row r="1235" spans="1:15">
      <c r="A1235" t="s">
        <v>1323</v>
      </c>
      <c r="B1235" t="s">
        <v>22864</v>
      </c>
      <c r="C1235" t="s">
        <v>21569</v>
      </c>
      <c r="D1235" t="s">
        <v>21578</v>
      </c>
      <c r="E1235" t="s">
        <v>20768</v>
      </c>
      <c r="F1235" t="s">
        <v>14524</v>
      </c>
      <c r="G1235" t="s">
        <v>2348</v>
      </c>
      <c r="H1235" t="s">
        <v>21571</v>
      </c>
      <c r="I1235">
        <v>459.31</v>
      </c>
      <c r="J1235">
        <v>85</v>
      </c>
      <c r="K1235" t="s">
        <v>100</v>
      </c>
      <c r="L1235" t="s">
        <v>21598</v>
      </c>
      <c r="M1235">
        <v>36</v>
      </c>
      <c r="N1235">
        <v>0</v>
      </c>
      <c r="O1235">
        <f>IF(COUNTIF($A$2:A1235,A1235)&gt;1,"",--(COUNTIFS(Support_Tickets!$B:$B,A1235,Support_Tickets!$P:$P,"&gt;="&amp;G1235,Support_Tickets!$P:$P,"&lt;="&amp;G1235+90,Support_Tickets!$K:$K,"No")&gt;0))</f>
        <v>0</v>
      </c>
    </row>
    <row r="1236" spans="1:15">
      <c r="A1236" t="s">
        <v>1100</v>
      </c>
      <c r="B1236" t="s">
        <v>22865</v>
      </c>
      <c r="C1236" t="s">
        <v>21602</v>
      </c>
      <c r="D1236" t="s">
        <v>21578</v>
      </c>
      <c r="E1236" t="s">
        <v>20736</v>
      </c>
      <c r="F1236" t="s">
        <v>14524</v>
      </c>
      <c r="G1236" t="s">
        <v>2088</v>
      </c>
      <c r="H1236" t="s">
        <v>21571</v>
      </c>
      <c r="I1236">
        <v>2937.2</v>
      </c>
      <c r="J1236">
        <v>37</v>
      </c>
      <c r="K1236" t="s">
        <v>73</v>
      </c>
      <c r="L1236" t="s">
        <v>21660</v>
      </c>
      <c r="M1236">
        <v>36</v>
      </c>
      <c r="N1236">
        <v>0</v>
      </c>
      <c r="O1236">
        <f>IF(COUNTIF($A$2:A1236,A1236)&gt;1,"",--(COUNTIFS(Support_Tickets!$B:$B,A1236,Support_Tickets!$P:$P,"&gt;="&amp;G1236,Support_Tickets!$P:$P,"&lt;="&amp;G1236+90,Support_Tickets!$K:$K,"No")&gt;0))</f>
        <v>0</v>
      </c>
    </row>
    <row r="1237" spans="1:15">
      <c r="A1237" t="s">
        <v>1214</v>
      </c>
      <c r="B1237" t="s">
        <v>22866</v>
      </c>
      <c r="C1237" t="s">
        <v>21564</v>
      </c>
      <c r="D1237" t="s">
        <v>21578</v>
      </c>
      <c r="E1237" t="s">
        <v>20740</v>
      </c>
      <c r="F1237" t="s">
        <v>14507</v>
      </c>
      <c r="G1237" t="s">
        <v>16670</v>
      </c>
      <c r="H1237" t="s">
        <v>21566</v>
      </c>
      <c r="I1237">
        <v>10036.24</v>
      </c>
      <c r="J1237">
        <v>36</v>
      </c>
      <c r="K1237" t="s">
        <v>52</v>
      </c>
      <c r="L1237" t="s">
        <v>21575</v>
      </c>
      <c r="M1237">
        <v>12</v>
      </c>
      <c r="N1237">
        <v>1</v>
      </c>
      <c r="O1237">
        <f>IF(COUNTIF($A$2:A1237,A1237)&gt;1,"",--(COUNTIFS(Support_Tickets!$B:$B,A1237,Support_Tickets!$P:$P,"&gt;="&amp;G1237,Support_Tickets!$P:$P,"&lt;="&amp;G1237+90,Support_Tickets!$K:$K,"No")&gt;0))</f>
        <v>0</v>
      </c>
    </row>
    <row r="1238" spans="1:15">
      <c r="A1238" t="s">
        <v>2181</v>
      </c>
      <c r="B1238" t="s">
        <v>22867</v>
      </c>
      <c r="C1238" t="s">
        <v>21581</v>
      </c>
      <c r="D1238" t="s">
        <v>21578</v>
      </c>
      <c r="E1238" t="s">
        <v>20740</v>
      </c>
      <c r="F1238" t="s">
        <v>14516</v>
      </c>
      <c r="G1238" t="s">
        <v>2585</v>
      </c>
      <c r="H1238" t="s">
        <v>21571</v>
      </c>
      <c r="I1238">
        <v>10484.870000000001</v>
      </c>
      <c r="K1238" t="s">
        <v>52</v>
      </c>
      <c r="L1238" t="s">
        <v>21660</v>
      </c>
      <c r="M1238">
        <v>12</v>
      </c>
      <c r="N1238">
        <v>0</v>
      </c>
      <c r="O1238">
        <f>IF(COUNTIF($A$2:A1238,A1238)&gt;1,"",--(COUNTIFS(Support_Tickets!$B:$B,A1238,Support_Tickets!$P:$P,"&gt;="&amp;G1238,Support_Tickets!$P:$P,"&lt;="&amp;G1238+90,Support_Tickets!$K:$K,"No")&gt;0))</f>
        <v>0</v>
      </c>
    </row>
    <row r="1239" spans="1:15">
      <c r="A1239" t="s">
        <v>1534</v>
      </c>
      <c r="B1239" t="s">
        <v>22868</v>
      </c>
      <c r="C1239" t="s">
        <v>21564</v>
      </c>
      <c r="D1239" t="s">
        <v>21565</v>
      </c>
      <c r="E1239" t="s">
        <v>20736</v>
      </c>
      <c r="F1239" t="s">
        <v>14516</v>
      </c>
      <c r="G1239" t="s">
        <v>967</v>
      </c>
      <c r="H1239" t="s">
        <v>21571</v>
      </c>
      <c r="I1239">
        <v>1383.65</v>
      </c>
      <c r="J1239">
        <v>80</v>
      </c>
      <c r="K1239" t="s">
        <v>100</v>
      </c>
      <c r="L1239" t="s">
        <v>21660</v>
      </c>
      <c r="M1239">
        <v>36</v>
      </c>
      <c r="N1239">
        <v>0</v>
      </c>
      <c r="O1239">
        <f>IF(COUNTIF($A$2:A1239,A1239)&gt;1,"",--(COUNTIFS(Support_Tickets!$B:$B,A1239,Support_Tickets!$P:$P,"&gt;="&amp;G1239,Support_Tickets!$P:$P,"&lt;="&amp;G1239+90,Support_Tickets!$K:$K,"No")&gt;0))</f>
        <v>1</v>
      </c>
    </row>
    <row r="1240" spans="1:15">
      <c r="A1240" t="s">
        <v>5120</v>
      </c>
      <c r="B1240" t="s">
        <v>22869</v>
      </c>
      <c r="C1240" t="s">
        <v>21587</v>
      </c>
      <c r="D1240" t="s">
        <v>21570</v>
      </c>
      <c r="E1240" t="s">
        <v>20736</v>
      </c>
      <c r="F1240" t="s">
        <v>14516</v>
      </c>
      <c r="G1240" t="s">
        <v>2486</v>
      </c>
      <c r="H1240" t="s">
        <v>21566</v>
      </c>
      <c r="I1240">
        <v>1541.21</v>
      </c>
      <c r="J1240">
        <v>69</v>
      </c>
      <c r="K1240" t="s">
        <v>73</v>
      </c>
      <c r="L1240" t="s">
        <v>21582</v>
      </c>
      <c r="M1240">
        <v>12</v>
      </c>
      <c r="N1240">
        <v>1</v>
      </c>
      <c r="O1240">
        <f>IF(COUNTIF($A$2:A1240,A1240)&gt;1,"",--(COUNTIFS(Support_Tickets!$B:$B,A1240,Support_Tickets!$P:$P,"&gt;="&amp;G1240,Support_Tickets!$P:$P,"&lt;="&amp;G1240+90,Support_Tickets!$K:$K,"No")&gt;0))</f>
        <v>0</v>
      </c>
    </row>
    <row r="1241" spans="1:15">
      <c r="A1241" t="s">
        <v>2502</v>
      </c>
      <c r="B1241" t="s">
        <v>22870</v>
      </c>
      <c r="C1241" t="s">
        <v>21602</v>
      </c>
      <c r="D1241" t="s">
        <v>21578</v>
      </c>
      <c r="E1241" t="s">
        <v>20736</v>
      </c>
      <c r="F1241" t="s">
        <v>14524</v>
      </c>
      <c r="G1241" t="s">
        <v>1275</v>
      </c>
      <c r="H1241" t="s">
        <v>21566</v>
      </c>
      <c r="I1241">
        <v>3871.26</v>
      </c>
      <c r="J1241">
        <v>2</v>
      </c>
      <c r="K1241" t="s">
        <v>100</v>
      </c>
      <c r="L1241" t="s">
        <v>21572</v>
      </c>
      <c r="M1241">
        <v>36</v>
      </c>
      <c r="N1241">
        <v>1</v>
      </c>
      <c r="O1241">
        <f>IF(COUNTIF($A$2:A1241,A1241)&gt;1,"",--(COUNTIFS(Support_Tickets!$B:$B,A1241,Support_Tickets!$P:$P,"&gt;="&amp;G1241,Support_Tickets!$P:$P,"&lt;="&amp;G1241+90,Support_Tickets!$K:$K,"No")&gt;0))</f>
        <v>0</v>
      </c>
    </row>
    <row r="1242" spans="1:15">
      <c r="A1242" t="s">
        <v>2084</v>
      </c>
      <c r="B1242" t="s">
        <v>22871</v>
      </c>
      <c r="C1242" t="s">
        <v>21581</v>
      </c>
      <c r="D1242" t="s">
        <v>21578</v>
      </c>
      <c r="E1242" t="s">
        <v>20740</v>
      </c>
      <c r="F1242" t="s">
        <v>14516</v>
      </c>
      <c r="G1242" t="s">
        <v>22872</v>
      </c>
      <c r="H1242" t="s">
        <v>21566</v>
      </c>
      <c r="I1242">
        <v>10950.5</v>
      </c>
      <c r="J1242">
        <v>51</v>
      </c>
      <c r="K1242" t="s">
        <v>52</v>
      </c>
      <c r="L1242" t="s">
        <v>21595</v>
      </c>
      <c r="M1242">
        <v>24</v>
      </c>
      <c r="N1242">
        <v>1</v>
      </c>
      <c r="O1242">
        <f>IF(COUNTIF($A$2:A1242,A1242)&gt;1,"",--(COUNTIFS(Support_Tickets!$B:$B,A1242,Support_Tickets!$P:$P,"&gt;="&amp;G1242,Support_Tickets!$P:$P,"&lt;="&amp;G1242+90,Support_Tickets!$K:$K,"No")&gt;0))</f>
        <v>0</v>
      </c>
    </row>
    <row r="1243" spans="1:15">
      <c r="A1243" t="s">
        <v>2438</v>
      </c>
      <c r="B1243" t="s">
        <v>22873</v>
      </c>
      <c r="C1243" t="s">
        <v>21600</v>
      </c>
      <c r="D1243" t="s">
        <v>21570</v>
      </c>
      <c r="E1243" t="s">
        <v>20736</v>
      </c>
      <c r="F1243" t="s">
        <v>14512</v>
      </c>
      <c r="G1243" t="s">
        <v>1052</v>
      </c>
      <c r="H1243" t="s">
        <v>21571</v>
      </c>
      <c r="I1243">
        <v>1516.51</v>
      </c>
      <c r="J1243">
        <v>44</v>
      </c>
      <c r="K1243" t="s">
        <v>73</v>
      </c>
      <c r="L1243" t="s">
        <v>21585</v>
      </c>
      <c r="M1243">
        <v>24</v>
      </c>
      <c r="N1243">
        <v>0</v>
      </c>
      <c r="O1243">
        <f>IF(COUNTIF($A$2:A1243,A1243)&gt;1,"",--(COUNTIFS(Support_Tickets!$B:$B,A1243,Support_Tickets!$P:$P,"&gt;="&amp;G1243,Support_Tickets!$P:$P,"&lt;="&amp;G1243+90,Support_Tickets!$K:$K,"No")&gt;0))</f>
        <v>0</v>
      </c>
    </row>
    <row r="1244" spans="1:15">
      <c r="A1244" t="s">
        <v>612</v>
      </c>
      <c r="B1244" t="s">
        <v>22874</v>
      </c>
      <c r="C1244" t="s">
        <v>21602</v>
      </c>
      <c r="D1244" t="s">
        <v>21565</v>
      </c>
      <c r="E1244" t="s">
        <v>20736</v>
      </c>
      <c r="F1244" t="s">
        <v>14507</v>
      </c>
      <c r="G1244" t="s">
        <v>3738</v>
      </c>
      <c r="H1244" t="s">
        <v>21621</v>
      </c>
      <c r="I1244">
        <v>2997.59</v>
      </c>
      <c r="J1244">
        <v>51</v>
      </c>
      <c r="K1244" t="s">
        <v>73</v>
      </c>
      <c r="L1244" t="s">
        <v>21582</v>
      </c>
      <c r="M1244">
        <v>36</v>
      </c>
      <c r="N1244">
        <v>0</v>
      </c>
      <c r="O1244">
        <f>IF(COUNTIF($A$2:A1244,A1244)&gt;1,"",--(COUNTIFS(Support_Tickets!$B:$B,A1244,Support_Tickets!$P:$P,"&gt;="&amp;G1244,Support_Tickets!$P:$P,"&lt;="&amp;G1244+90,Support_Tickets!$K:$K,"No")&gt;0))</f>
        <v>0</v>
      </c>
    </row>
    <row r="1245" spans="1:15">
      <c r="A1245" t="s">
        <v>1733</v>
      </c>
      <c r="B1245" t="s">
        <v>22875</v>
      </c>
      <c r="C1245" t="s">
        <v>21564</v>
      </c>
      <c r="D1245" t="s">
        <v>21565</v>
      </c>
      <c r="E1245" t="s">
        <v>20736</v>
      </c>
      <c r="F1245" t="s">
        <v>14550</v>
      </c>
      <c r="G1245" t="s">
        <v>2277</v>
      </c>
      <c r="H1245" t="s">
        <v>21571</v>
      </c>
      <c r="I1245">
        <v>2261.52</v>
      </c>
      <c r="J1245">
        <v>76</v>
      </c>
      <c r="K1245" t="s">
        <v>100</v>
      </c>
      <c r="L1245" t="s">
        <v>21603</v>
      </c>
      <c r="M1245">
        <v>24</v>
      </c>
      <c r="N1245">
        <v>0</v>
      </c>
      <c r="O1245">
        <f>IF(COUNTIF($A$2:A1245,A1245)&gt;1,"",--(COUNTIFS(Support_Tickets!$B:$B,A1245,Support_Tickets!$P:$P,"&gt;="&amp;G1245,Support_Tickets!$P:$P,"&lt;="&amp;G1245+90,Support_Tickets!$K:$K,"No")&gt;0))</f>
        <v>0</v>
      </c>
    </row>
    <row r="1246" spans="1:15">
      <c r="A1246" t="s">
        <v>3862</v>
      </c>
      <c r="B1246" t="s">
        <v>22876</v>
      </c>
      <c r="C1246" t="s">
        <v>21607</v>
      </c>
      <c r="D1246" t="s">
        <v>21592</v>
      </c>
      <c r="E1246" t="s">
        <v>20740</v>
      </c>
      <c r="F1246" t="s">
        <v>14550</v>
      </c>
      <c r="G1246" t="s">
        <v>16359</v>
      </c>
      <c r="H1246" t="s">
        <v>21571</v>
      </c>
      <c r="I1246">
        <v>16490.47</v>
      </c>
      <c r="J1246">
        <v>4</v>
      </c>
      <c r="K1246" t="s">
        <v>52</v>
      </c>
      <c r="L1246" t="s">
        <v>21603</v>
      </c>
      <c r="M1246">
        <v>36</v>
      </c>
      <c r="N1246">
        <v>0</v>
      </c>
      <c r="O1246">
        <f>IF(COUNTIF($A$2:A1246,A1246)&gt;1,"",--(COUNTIFS(Support_Tickets!$B:$B,A1246,Support_Tickets!$P:$P,"&gt;="&amp;G1246,Support_Tickets!$P:$P,"&lt;="&amp;G1246+90,Support_Tickets!$K:$K,"No")&gt;0))</f>
        <v>0</v>
      </c>
    </row>
    <row r="1247" spans="1:15">
      <c r="A1247" t="s">
        <v>2478</v>
      </c>
      <c r="B1247" t="s">
        <v>22877</v>
      </c>
      <c r="C1247" t="s">
        <v>21600</v>
      </c>
      <c r="D1247" t="s">
        <v>21570</v>
      </c>
      <c r="E1247" t="s">
        <v>20768</v>
      </c>
      <c r="F1247" t="s">
        <v>14507</v>
      </c>
      <c r="G1247" t="s">
        <v>1879</v>
      </c>
      <c r="H1247" t="s">
        <v>21588</v>
      </c>
      <c r="I1247">
        <v>308.7</v>
      </c>
      <c r="J1247">
        <v>77</v>
      </c>
      <c r="K1247" t="s">
        <v>100</v>
      </c>
      <c r="L1247" t="s">
        <v>21585</v>
      </c>
      <c r="M1247">
        <v>24</v>
      </c>
      <c r="N1247">
        <v>1</v>
      </c>
      <c r="O1247">
        <f>IF(COUNTIF($A$2:A1247,A1247)&gt;1,"",--(COUNTIFS(Support_Tickets!$B:$B,A1247,Support_Tickets!$P:$P,"&gt;="&amp;G1247,Support_Tickets!$P:$P,"&lt;="&amp;G1247+90,Support_Tickets!$K:$K,"No")&gt;0))</f>
        <v>0</v>
      </c>
    </row>
    <row r="1248" spans="1:15">
      <c r="A1248" t="s">
        <v>5402</v>
      </c>
      <c r="B1248" t="s">
        <v>22878</v>
      </c>
      <c r="C1248" t="s">
        <v>21607</v>
      </c>
      <c r="D1248" t="s">
        <v>21570</v>
      </c>
      <c r="E1248" t="s">
        <v>20740</v>
      </c>
      <c r="F1248" t="s">
        <v>14516</v>
      </c>
      <c r="G1248" t="s">
        <v>233</v>
      </c>
      <c r="H1248" t="s">
        <v>21621</v>
      </c>
      <c r="I1248">
        <v>13733.93</v>
      </c>
      <c r="K1248" t="s">
        <v>52</v>
      </c>
      <c r="L1248" t="s">
        <v>21603</v>
      </c>
      <c r="M1248">
        <v>36</v>
      </c>
      <c r="N1248">
        <v>0</v>
      </c>
      <c r="O1248">
        <f>IF(COUNTIF($A$2:A1248,A1248)&gt;1,"",--(COUNTIFS(Support_Tickets!$B:$B,A1248,Support_Tickets!$P:$P,"&gt;="&amp;G1248,Support_Tickets!$P:$P,"&lt;="&amp;G1248+90,Support_Tickets!$K:$K,"No")&gt;0))</f>
        <v>0</v>
      </c>
    </row>
    <row r="1249" spans="1:15">
      <c r="A1249" t="s">
        <v>10732</v>
      </c>
      <c r="B1249" t="s">
        <v>22014</v>
      </c>
      <c r="C1249" t="s">
        <v>21600</v>
      </c>
      <c r="D1249" t="s">
        <v>21578</v>
      </c>
      <c r="E1249" t="s">
        <v>20768</v>
      </c>
      <c r="F1249" t="s">
        <v>14512</v>
      </c>
      <c r="G1249" t="s">
        <v>3738</v>
      </c>
      <c r="H1249" t="s">
        <v>21588</v>
      </c>
      <c r="I1249">
        <v>118.35</v>
      </c>
      <c r="K1249" t="s">
        <v>100</v>
      </c>
      <c r="L1249" t="s">
        <v>21585</v>
      </c>
      <c r="M1249">
        <v>36</v>
      </c>
      <c r="N1249">
        <v>1</v>
      </c>
      <c r="O1249">
        <f>IF(COUNTIF($A$2:A1249,A1249)&gt;1,"",--(COUNTIFS(Support_Tickets!$B:$B,A1249,Support_Tickets!$P:$P,"&gt;="&amp;G1249,Support_Tickets!$P:$P,"&lt;="&amp;G1249+90,Support_Tickets!$K:$K,"No")&gt;0))</f>
        <v>0</v>
      </c>
    </row>
    <row r="1250" spans="1:15">
      <c r="A1250" t="s">
        <v>359</v>
      </c>
      <c r="B1250" t="s">
        <v>22879</v>
      </c>
      <c r="C1250" t="s">
        <v>21587</v>
      </c>
      <c r="D1250" t="s">
        <v>21578</v>
      </c>
      <c r="E1250" t="s">
        <v>20768</v>
      </c>
      <c r="F1250" t="s">
        <v>14550</v>
      </c>
      <c r="G1250" t="s">
        <v>598</v>
      </c>
      <c r="H1250" t="s">
        <v>21571</v>
      </c>
      <c r="I1250">
        <v>699.92</v>
      </c>
      <c r="J1250">
        <v>73</v>
      </c>
      <c r="K1250" t="s">
        <v>100</v>
      </c>
      <c r="L1250" t="s">
        <v>21612</v>
      </c>
      <c r="M1250">
        <v>12</v>
      </c>
      <c r="N1250">
        <v>0</v>
      </c>
      <c r="O1250">
        <f>IF(COUNTIF($A$2:A1250,A1250)&gt;1,"",--(COUNTIFS(Support_Tickets!$B:$B,A1250,Support_Tickets!$P:$P,"&gt;="&amp;G1250,Support_Tickets!$P:$P,"&lt;="&amp;G1250+90,Support_Tickets!$K:$K,"No")&gt;0))</f>
        <v>0</v>
      </c>
    </row>
    <row r="1251" spans="1:15">
      <c r="A1251" t="s">
        <v>5865</v>
      </c>
      <c r="B1251" t="s">
        <v>22880</v>
      </c>
      <c r="C1251" t="s">
        <v>21597</v>
      </c>
      <c r="D1251" t="s">
        <v>21584</v>
      </c>
      <c r="E1251" t="s">
        <v>20736</v>
      </c>
      <c r="F1251" t="s">
        <v>14516</v>
      </c>
      <c r="G1251" t="s">
        <v>1398</v>
      </c>
      <c r="H1251" t="s">
        <v>21588</v>
      </c>
      <c r="I1251">
        <v>1818.41</v>
      </c>
      <c r="K1251" t="s">
        <v>73</v>
      </c>
      <c r="L1251" t="s">
        <v>21603</v>
      </c>
      <c r="M1251">
        <v>24</v>
      </c>
      <c r="N1251">
        <v>1</v>
      </c>
      <c r="O1251">
        <f>IF(COUNTIF($A$2:A1251,A1251)&gt;1,"",--(COUNTIFS(Support_Tickets!$B:$B,A1251,Support_Tickets!$P:$P,"&gt;="&amp;G1251,Support_Tickets!$P:$P,"&lt;="&amp;G1251+90,Support_Tickets!$K:$K,"No")&gt;0))</f>
        <v>0</v>
      </c>
    </row>
    <row r="1252" spans="1:15">
      <c r="A1252" t="s">
        <v>9043</v>
      </c>
      <c r="B1252" t="s">
        <v>22881</v>
      </c>
      <c r="C1252" t="s">
        <v>21577</v>
      </c>
      <c r="D1252" t="s">
        <v>21565</v>
      </c>
      <c r="E1252" t="s">
        <v>20736</v>
      </c>
      <c r="F1252" t="s">
        <v>14507</v>
      </c>
      <c r="G1252" t="s">
        <v>7256</v>
      </c>
      <c r="H1252" t="s">
        <v>21571</v>
      </c>
      <c r="I1252">
        <v>2782.53</v>
      </c>
      <c r="K1252" t="s">
        <v>73</v>
      </c>
      <c r="L1252" t="s">
        <v>21595</v>
      </c>
      <c r="M1252">
        <v>36</v>
      </c>
      <c r="N1252">
        <v>0</v>
      </c>
      <c r="O1252">
        <f>IF(COUNTIF($A$2:A1252,A1252)&gt;1,"",--(COUNTIFS(Support_Tickets!$B:$B,A1252,Support_Tickets!$P:$P,"&gt;="&amp;G1252,Support_Tickets!$P:$P,"&lt;="&amp;G1252+90,Support_Tickets!$K:$K,"No")&gt;0))</f>
        <v>0</v>
      </c>
    </row>
    <row r="1253" spans="1:15">
      <c r="A1253" t="s">
        <v>1983</v>
      </c>
      <c r="B1253" t="s">
        <v>22001</v>
      </c>
      <c r="C1253" t="s">
        <v>21577</v>
      </c>
      <c r="D1253" t="s">
        <v>21570</v>
      </c>
      <c r="E1253" t="s">
        <v>20736</v>
      </c>
      <c r="F1253" t="s">
        <v>14512</v>
      </c>
      <c r="G1253" t="s">
        <v>82</v>
      </c>
      <c r="H1253" t="s">
        <v>21566</v>
      </c>
      <c r="I1253">
        <v>1658.63</v>
      </c>
      <c r="J1253">
        <v>23</v>
      </c>
      <c r="K1253" t="s">
        <v>100</v>
      </c>
      <c r="L1253" t="s">
        <v>21575</v>
      </c>
      <c r="M1253">
        <v>36</v>
      </c>
      <c r="N1253">
        <v>1</v>
      </c>
      <c r="O1253">
        <f>IF(COUNTIF($A$2:A1253,A1253)&gt;1,"",--(COUNTIFS(Support_Tickets!$B:$B,A1253,Support_Tickets!$P:$P,"&gt;="&amp;G1253,Support_Tickets!$P:$P,"&lt;="&amp;G1253+90,Support_Tickets!$K:$K,"No")&gt;0))</f>
        <v>0</v>
      </c>
    </row>
    <row r="1254" spans="1:15">
      <c r="A1254" t="s">
        <v>6544</v>
      </c>
      <c r="B1254" t="s">
        <v>22882</v>
      </c>
      <c r="C1254" t="s">
        <v>21564</v>
      </c>
      <c r="D1254" t="s">
        <v>21592</v>
      </c>
      <c r="E1254" t="s">
        <v>20736</v>
      </c>
      <c r="F1254" t="s">
        <v>14550</v>
      </c>
      <c r="G1254" t="s">
        <v>1751</v>
      </c>
      <c r="H1254" t="s">
        <v>21571</v>
      </c>
      <c r="I1254">
        <v>3845.25</v>
      </c>
      <c r="J1254">
        <v>87</v>
      </c>
      <c r="K1254" t="s">
        <v>100</v>
      </c>
      <c r="L1254" t="s">
        <v>21572</v>
      </c>
      <c r="M1254">
        <v>12</v>
      </c>
      <c r="N1254">
        <v>0</v>
      </c>
      <c r="O1254">
        <f>IF(COUNTIF($A$2:A1254,A1254)&gt;1,"",--(COUNTIFS(Support_Tickets!$B:$B,A1254,Support_Tickets!$P:$P,"&gt;="&amp;G1254,Support_Tickets!$P:$P,"&lt;="&amp;G1254+90,Support_Tickets!$K:$K,"No")&gt;0))</f>
        <v>0</v>
      </c>
    </row>
    <row r="1255" spans="1:15">
      <c r="A1255" t="s">
        <v>2870</v>
      </c>
      <c r="B1255" t="s">
        <v>22883</v>
      </c>
      <c r="C1255" t="s">
        <v>21574</v>
      </c>
      <c r="D1255" t="s">
        <v>21570</v>
      </c>
      <c r="E1255" t="s">
        <v>20768</v>
      </c>
      <c r="F1255" t="s">
        <v>14550</v>
      </c>
      <c r="G1255" t="s">
        <v>2422</v>
      </c>
      <c r="H1255" t="s">
        <v>21571</v>
      </c>
      <c r="I1255">
        <v>282.51</v>
      </c>
      <c r="J1255">
        <v>87</v>
      </c>
      <c r="K1255" t="s">
        <v>100</v>
      </c>
      <c r="L1255" t="s">
        <v>21660</v>
      </c>
      <c r="M1255">
        <v>36</v>
      </c>
      <c r="N1255">
        <v>0</v>
      </c>
      <c r="O1255">
        <f>IF(COUNTIF($A$2:A1255,A1255)&gt;1,"",--(COUNTIFS(Support_Tickets!$B:$B,A1255,Support_Tickets!$P:$P,"&gt;="&amp;G1255,Support_Tickets!$P:$P,"&lt;="&amp;G1255+90,Support_Tickets!$K:$K,"No")&gt;0))</f>
        <v>0</v>
      </c>
    </row>
    <row r="1256" spans="1:15">
      <c r="A1256" t="s">
        <v>2389</v>
      </c>
      <c r="B1256" t="s">
        <v>22884</v>
      </c>
      <c r="C1256" t="s">
        <v>21587</v>
      </c>
      <c r="D1256" t="s">
        <v>21584</v>
      </c>
      <c r="E1256" t="s">
        <v>20768</v>
      </c>
      <c r="F1256" t="s">
        <v>14507</v>
      </c>
      <c r="G1256" t="s">
        <v>1064</v>
      </c>
      <c r="H1256" t="s">
        <v>21588</v>
      </c>
      <c r="I1256">
        <v>382.56</v>
      </c>
      <c r="J1256">
        <v>75</v>
      </c>
      <c r="K1256" t="s">
        <v>100</v>
      </c>
      <c r="L1256" t="s">
        <v>21579</v>
      </c>
      <c r="M1256">
        <v>36</v>
      </c>
      <c r="N1256">
        <v>1</v>
      </c>
      <c r="O1256">
        <f>IF(COUNTIF($A$2:A1256,A1256)&gt;1,"",--(COUNTIFS(Support_Tickets!$B:$B,A1256,Support_Tickets!$P:$P,"&gt;="&amp;G1256,Support_Tickets!$P:$P,"&lt;="&amp;G1256+90,Support_Tickets!$K:$K,"No")&gt;0))</f>
        <v>0</v>
      </c>
    </row>
    <row r="1257" spans="1:15">
      <c r="A1257" t="s">
        <v>4870</v>
      </c>
      <c r="B1257" t="s">
        <v>22885</v>
      </c>
      <c r="C1257" t="s">
        <v>21602</v>
      </c>
      <c r="D1257" t="s">
        <v>21565</v>
      </c>
      <c r="E1257" t="s">
        <v>20736</v>
      </c>
      <c r="F1257" t="s">
        <v>14512</v>
      </c>
      <c r="G1257" t="s">
        <v>2659</v>
      </c>
      <c r="H1257" t="s">
        <v>21571</v>
      </c>
      <c r="I1257">
        <v>2591.79</v>
      </c>
      <c r="J1257">
        <v>50</v>
      </c>
      <c r="K1257" t="s">
        <v>73</v>
      </c>
      <c r="L1257" t="s">
        <v>21598</v>
      </c>
      <c r="M1257">
        <v>36</v>
      </c>
      <c r="N1257">
        <v>0</v>
      </c>
      <c r="O1257">
        <f>IF(COUNTIF($A$2:A1257,A1257)&gt;1,"",--(COUNTIFS(Support_Tickets!$B:$B,A1257,Support_Tickets!$P:$P,"&gt;="&amp;G1257,Support_Tickets!$P:$P,"&lt;="&amp;G1257+90,Support_Tickets!$K:$K,"No")&gt;0))</f>
        <v>1</v>
      </c>
    </row>
    <row r="1258" spans="1:15">
      <c r="A1258" t="s">
        <v>751</v>
      </c>
      <c r="B1258" t="s">
        <v>22886</v>
      </c>
      <c r="C1258" t="s">
        <v>21600</v>
      </c>
      <c r="D1258" t="s">
        <v>21570</v>
      </c>
      <c r="E1258" t="s">
        <v>20768</v>
      </c>
      <c r="F1258" t="s">
        <v>14507</v>
      </c>
      <c r="G1258" t="s">
        <v>5315</v>
      </c>
      <c r="H1258" t="s">
        <v>21566</v>
      </c>
      <c r="I1258">
        <v>641.1</v>
      </c>
      <c r="J1258">
        <v>36</v>
      </c>
      <c r="K1258" t="s">
        <v>100</v>
      </c>
      <c r="L1258" t="s">
        <v>21595</v>
      </c>
      <c r="M1258">
        <v>12</v>
      </c>
      <c r="N1258">
        <v>1</v>
      </c>
      <c r="O1258">
        <f>IF(COUNTIF($A$2:A1258,A1258)&gt;1,"",--(COUNTIFS(Support_Tickets!$B:$B,A1258,Support_Tickets!$P:$P,"&gt;="&amp;G1258,Support_Tickets!$P:$P,"&lt;="&amp;G1258+90,Support_Tickets!$K:$K,"No")&gt;0))</f>
        <v>0</v>
      </c>
    </row>
    <row r="1259" spans="1:15">
      <c r="A1259" t="s">
        <v>3441</v>
      </c>
      <c r="B1259" t="s">
        <v>22887</v>
      </c>
      <c r="C1259" t="s">
        <v>21597</v>
      </c>
      <c r="D1259" t="s">
        <v>21565</v>
      </c>
      <c r="E1259" t="s">
        <v>20768</v>
      </c>
      <c r="F1259" t="s">
        <v>14550</v>
      </c>
      <c r="G1259" t="s">
        <v>697</v>
      </c>
      <c r="H1259" t="s">
        <v>21621</v>
      </c>
      <c r="I1259">
        <v>179.24</v>
      </c>
      <c r="J1259">
        <v>61</v>
      </c>
      <c r="K1259" t="s">
        <v>100</v>
      </c>
      <c r="L1259" t="s">
        <v>21627</v>
      </c>
      <c r="M1259">
        <v>12</v>
      </c>
      <c r="N1259">
        <v>0</v>
      </c>
      <c r="O1259">
        <f>IF(COUNTIF($A$2:A1259,A1259)&gt;1,"",--(COUNTIFS(Support_Tickets!$B:$B,A1259,Support_Tickets!$P:$P,"&gt;="&amp;G1259,Support_Tickets!$P:$P,"&lt;="&amp;G1259+90,Support_Tickets!$K:$K,"No")&gt;0))</f>
        <v>1</v>
      </c>
    </row>
    <row r="1260" spans="1:15">
      <c r="A1260" t="s">
        <v>253</v>
      </c>
      <c r="B1260" t="s">
        <v>22888</v>
      </c>
      <c r="C1260" t="s">
        <v>21602</v>
      </c>
      <c r="D1260" t="s">
        <v>21570</v>
      </c>
      <c r="E1260" t="s">
        <v>20736</v>
      </c>
      <c r="F1260" t="s">
        <v>14512</v>
      </c>
      <c r="G1260" t="s">
        <v>397</v>
      </c>
      <c r="H1260" t="s">
        <v>21571</v>
      </c>
      <c r="I1260">
        <v>1965.52</v>
      </c>
      <c r="K1260" t="s">
        <v>100</v>
      </c>
      <c r="L1260" t="s">
        <v>21590</v>
      </c>
      <c r="M1260">
        <v>24</v>
      </c>
      <c r="N1260">
        <v>0</v>
      </c>
      <c r="O1260">
        <f>IF(COUNTIF($A$2:A1260,A1260)&gt;1,"",--(COUNTIFS(Support_Tickets!$B:$B,A1260,Support_Tickets!$P:$P,"&gt;="&amp;G1260,Support_Tickets!$P:$P,"&lt;="&amp;G1260+90,Support_Tickets!$K:$K,"No")&gt;0))</f>
        <v>0</v>
      </c>
    </row>
    <row r="1261" spans="1:15">
      <c r="A1261" t="s">
        <v>942</v>
      </c>
      <c r="B1261" t="s">
        <v>22889</v>
      </c>
      <c r="C1261" t="s">
        <v>21602</v>
      </c>
      <c r="D1261" t="s">
        <v>21584</v>
      </c>
      <c r="E1261" t="s">
        <v>20736</v>
      </c>
      <c r="F1261" t="s">
        <v>14524</v>
      </c>
      <c r="G1261" t="s">
        <v>3847</v>
      </c>
      <c r="H1261" t="s">
        <v>21571</v>
      </c>
      <c r="I1261">
        <v>3635.52</v>
      </c>
      <c r="J1261">
        <v>53</v>
      </c>
      <c r="K1261" t="s">
        <v>73</v>
      </c>
      <c r="L1261" t="s">
        <v>21603</v>
      </c>
      <c r="M1261">
        <v>24</v>
      </c>
      <c r="N1261">
        <v>0</v>
      </c>
      <c r="O1261">
        <f>IF(COUNTIF($A$2:A1261,A1261)&gt;1,"",--(COUNTIFS(Support_Tickets!$B:$B,A1261,Support_Tickets!$P:$P,"&gt;="&amp;G1261,Support_Tickets!$P:$P,"&lt;="&amp;G1261+90,Support_Tickets!$K:$K,"No")&gt;0))</f>
        <v>0</v>
      </c>
    </row>
    <row r="1262" spans="1:15">
      <c r="A1262" t="s">
        <v>5657</v>
      </c>
      <c r="B1262" t="s">
        <v>22890</v>
      </c>
      <c r="C1262" t="s">
        <v>21602</v>
      </c>
      <c r="D1262" t="s">
        <v>21565</v>
      </c>
      <c r="E1262" t="s">
        <v>20740</v>
      </c>
      <c r="F1262" t="s">
        <v>14524</v>
      </c>
      <c r="G1262" t="s">
        <v>1394</v>
      </c>
      <c r="H1262" t="s">
        <v>21621</v>
      </c>
      <c r="I1262">
        <v>6095.61</v>
      </c>
      <c r="J1262">
        <v>82</v>
      </c>
      <c r="K1262" t="s">
        <v>73</v>
      </c>
      <c r="L1262" t="s">
        <v>21585</v>
      </c>
      <c r="M1262">
        <v>12</v>
      </c>
      <c r="N1262">
        <v>0</v>
      </c>
      <c r="O1262">
        <f>IF(COUNTIF($A$2:A1262,A1262)&gt;1,"",--(COUNTIFS(Support_Tickets!$B:$B,A1262,Support_Tickets!$P:$P,"&gt;="&amp;G1262,Support_Tickets!$P:$P,"&lt;="&amp;G1262+90,Support_Tickets!$K:$K,"No")&gt;0))</f>
        <v>0</v>
      </c>
    </row>
    <row r="1263" spans="1:15">
      <c r="A1263" t="s">
        <v>1665</v>
      </c>
      <c r="B1263" t="s">
        <v>22891</v>
      </c>
      <c r="C1263" t="s">
        <v>21564</v>
      </c>
      <c r="D1263" t="s">
        <v>21578</v>
      </c>
      <c r="E1263" t="s">
        <v>20740</v>
      </c>
      <c r="F1263" t="s">
        <v>14516</v>
      </c>
      <c r="G1263" t="s">
        <v>3008</v>
      </c>
      <c r="H1263" t="s">
        <v>21621</v>
      </c>
      <c r="I1263">
        <v>13745.1</v>
      </c>
      <c r="K1263" t="s">
        <v>52</v>
      </c>
      <c r="L1263" t="s">
        <v>21612</v>
      </c>
      <c r="M1263">
        <v>24</v>
      </c>
      <c r="N1263">
        <v>0</v>
      </c>
      <c r="O1263">
        <f>IF(COUNTIF($A$2:A1263,A1263)&gt;1,"",--(COUNTIFS(Support_Tickets!$B:$B,A1263,Support_Tickets!$P:$P,"&gt;="&amp;G1263,Support_Tickets!$P:$P,"&lt;="&amp;G1263+90,Support_Tickets!$K:$K,"No")&gt;0))</f>
        <v>0</v>
      </c>
    </row>
    <row r="1264" spans="1:15">
      <c r="A1264" t="s">
        <v>1798</v>
      </c>
      <c r="B1264" t="s">
        <v>22892</v>
      </c>
      <c r="C1264" t="s">
        <v>21602</v>
      </c>
      <c r="D1264" t="s">
        <v>21584</v>
      </c>
      <c r="E1264" t="s">
        <v>20740</v>
      </c>
      <c r="F1264" t="s">
        <v>14512</v>
      </c>
      <c r="G1264" t="s">
        <v>593</v>
      </c>
      <c r="H1264" t="s">
        <v>21588</v>
      </c>
      <c r="I1264">
        <v>14737.8</v>
      </c>
      <c r="J1264">
        <v>51</v>
      </c>
      <c r="K1264" t="s">
        <v>52</v>
      </c>
      <c r="L1264" t="s">
        <v>21579</v>
      </c>
      <c r="M1264">
        <v>36</v>
      </c>
      <c r="N1264">
        <v>1</v>
      </c>
      <c r="O1264">
        <f>IF(COUNTIF($A$2:A1264,A1264)&gt;1,"",--(COUNTIFS(Support_Tickets!$B:$B,A1264,Support_Tickets!$P:$P,"&gt;="&amp;G1264,Support_Tickets!$P:$P,"&lt;="&amp;G1264+90,Support_Tickets!$K:$K,"No")&gt;0))</f>
        <v>0</v>
      </c>
    </row>
    <row r="1265" spans="1:15">
      <c r="A1265" t="s">
        <v>699</v>
      </c>
      <c r="B1265" t="s">
        <v>22893</v>
      </c>
      <c r="C1265" t="s">
        <v>21600</v>
      </c>
      <c r="D1265" t="s">
        <v>21578</v>
      </c>
      <c r="E1265" t="s">
        <v>20768</v>
      </c>
      <c r="F1265" t="s">
        <v>14524</v>
      </c>
      <c r="G1265" t="s">
        <v>977</v>
      </c>
      <c r="H1265" t="s">
        <v>21566</v>
      </c>
      <c r="I1265">
        <v>454.51</v>
      </c>
      <c r="J1265">
        <v>96</v>
      </c>
      <c r="K1265" t="s">
        <v>100</v>
      </c>
      <c r="L1265" t="s">
        <v>21652</v>
      </c>
      <c r="M1265">
        <v>24</v>
      </c>
      <c r="N1265">
        <v>1</v>
      </c>
      <c r="O1265">
        <f>IF(COUNTIF($A$2:A1265,A1265)&gt;1,"",--(COUNTIFS(Support_Tickets!$B:$B,A1265,Support_Tickets!$P:$P,"&gt;="&amp;G1265,Support_Tickets!$P:$P,"&lt;="&amp;G1265+90,Support_Tickets!$K:$K,"No")&gt;0))</f>
        <v>0</v>
      </c>
    </row>
    <row r="1266" spans="1:15">
      <c r="A1266" t="s">
        <v>466</v>
      </c>
      <c r="B1266" t="s">
        <v>22894</v>
      </c>
      <c r="C1266" t="s">
        <v>21564</v>
      </c>
      <c r="D1266" t="s">
        <v>21578</v>
      </c>
      <c r="E1266" t="s">
        <v>20736</v>
      </c>
      <c r="F1266" t="s">
        <v>14507</v>
      </c>
      <c r="G1266" t="s">
        <v>1734</v>
      </c>
      <c r="H1266" t="s">
        <v>21566</v>
      </c>
      <c r="I1266">
        <v>2941.81</v>
      </c>
      <c r="J1266">
        <v>69</v>
      </c>
      <c r="K1266" t="s">
        <v>100</v>
      </c>
      <c r="L1266" t="s">
        <v>21567</v>
      </c>
      <c r="M1266">
        <v>24</v>
      </c>
      <c r="N1266">
        <v>1</v>
      </c>
      <c r="O1266">
        <f>IF(COUNTIF($A$2:A1266,A1266)&gt;1,"",--(COUNTIFS(Support_Tickets!$B:$B,A1266,Support_Tickets!$P:$P,"&gt;="&amp;G1266,Support_Tickets!$P:$P,"&lt;="&amp;G1266+90,Support_Tickets!$K:$K,"No")&gt;0))</f>
        <v>0</v>
      </c>
    </row>
    <row r="1267" spans="1:15">
      <c r="A1267" t="s">
        <v>1510</v>
      </c>
      <c r="B1267" t="s">
        <v>22895</v>
      </c>
      <c r="C1267" t="s">
        <v>21597</v>
      </c>
      <c r="D1267" t="s">
        <v>21592</v>
      </c>
      <c r="E1267" t="s">
        <v>20768</v>
      </c>
      <c r="F1267" t="s">
        <v>14512</v>
      </c>
      <c r="G1267" t="s">
        <v>2095</v>
      </c>
      <c r="H1267" t="s">
        <v>21621</v>
      </c>
      <c r="I1267">
        <v>737.34</v>
      </c>
      <c r="K1267" t="s">
        <v>100</v>
      </c>
      <c r="L1267" t="s">
        <v>21579</v>
      </c>
      <c r="M1267">
        <v>12</v>
      </c>
      <c r="N1267">
        <v>0</v>
      </c>
      <c r="O1267">
        <f>IF(COUNTIF($A$2:A1267,A1267)&gt;1,"",--(COUNTIFS(Support_Tickets!$B:$B,A1267,Support_Tickets!$P:$P,"&gt;="&amp;G1267,Support_Tickets!$P:$P,"&lt;="&amp;G1267+90,Support_Tickets!$K:$K,"No")&gt;0))</f>
        <v>0</v>
      </c>
    </row>
    <row r="1268" spans="1:15">
      <c r="A1268" t="s">
        <v>8082</v>
      </c>
      <c r="B1268" t="s">
        <v>21658</v>
      </c>
      <c r="C1268" t="s">
        <v>21569</v>
      </c>
      <c r="D1268" t="s">
        <v>21565</v>
      </c>
      <c r="E1268" t="s">
        <v>20736</v>
      </c>
      <c r="F1268" t="s">
        <v>14524</v>
      </c>
      <c r="G1268" t="s">
        <v>106</v>
      </c>
      <c r="H1268" t="s">
        <v>21571</v>
      </c>
      <c r="I1268">
        <v>1534.63</v>
      </c>
      <c r="J1268">
        <v>82</v>
      </c>
      <c r="K1268" t="s">
        <v>73</v>
      </c>
      <c r="L1268" t="s">
        <v>21603</v>
      </c>
      <c r="M1268">
        <v>12</v>
      </c>
      <c r="N1268">
        <v>0</v>
      </c>
      <c r="O1268">
        <f>IF(COUNTIF($A$2:A1268,A1268)&gt;1,"",--(COUNTIFS(Support_Tickets!$B:$B,A1268,Support_Tickets!$P:$P,"&gt;="&amp;G1268,Support_Tickets!$P:$P,"&lt;="&amp;G1268+90,Support_Tickets!$K:$K,"No")&gt;0))</f>
        <v>0</v>
      </c>
    </row>
    <row r="1269" spans="1:15">
      <c r="A1269" t="s">
        <v>4531</v>
      </c>
      <c r="B1269" t="s">
        <v>22607</v>
      </c>
      <c r="C1269" t="s">
        <v>21581</v>
      </c>
      <c r="D1269" t="s">
        <v>21592</v>
      </c>
      <c r="E1269" t="s">
        <v>20740</v>
      </c>
      <c r="F1269" t="s">
        <v>14507</v>
      </c>
      <c r="G1269" t="s">
        <v>1318</v>
      </c>
      <c r="H1269" t="s">
        <v>21571</v>
      </c>
      <c r="I1269">
        <v>10727.41</v>
      </c>
      <c r="J1269">
        <v>66</v>
      </c>
      <c r="K1269" t="s">
        <v>73</v>
      </c>
      <c r="L1269" t="s">
        <v>21593</v>
      </c>
      <c r="M1269">
        <v>36</v>
      </c>
      <c r="N1269">
        <v>0</v>
      </c>
      <c r="O1269">
        <f>IF(COUNTIF($A$2:A1269,A1269)&gt;1,"",--(COUNTIFS(Support_Tickets!$B:$B,A1269,Support_Tickets!$P:$P,"&gt;="&amp;G1269,Support_Tickets!$P:$P,"&lt;="&amp;G1269+90,Support_Tickets!$K:$K,"No")&gt;0))</f>
        <v>0</v>
      </c>
    </row>
    <row r="1270" spans="1:15">
      <c r="A1270" t="s">
        <v>3204</v>
      </c>
      <c r="B1270" t="s">
        <v>22896</v>
      </c>
      <c r="C1270" t="s">
        <v>21581</v>
      </c>
      <c r="D1270" t="s">
        <v>21592</v>
      </c>
      <c r="E1270" t="s">
        <v>20736</v>
      </c>
      <c r="F1270" t="s">
        <v>14507</v>
      </c>
      <c r="G1270" t="s">
        <v>515</v>
      </c>
      <c r="H1270" t="s">
        <v>21571</v>
      </c>
      <c r="I1270">
        <v>2025.82</v>
      </c>
      <c r="J1270">
        <v>75</v>
      </c>
      <c r="K1270" t="s">
        <v>100</v>
      </c>
      <c r="L1270" t="s">
        <v>21612</v>
      </c>
      <c r="M1270">
        <v>24</v>
      </c>
      <c r="N1270">
        <v>0</v>
      </c>
      <c r="O1270">
        <f>IF(COUNTIF($A$2:A1270,A1270)&gt;1,"",--(COUNTIFS(Support_Tickets!$B:$B,A1270,Support_Tickets!$P:$P,"&gt;="&amp;G1270,Support_Tickets!$P:$P,"&lt;="&amp;G1270+90,Support_Tickets!$K:$K,"No")&gt;0))</f>
        <v>0</v>
      </c>
    </row>
    <row r="1271" spans="1:15">
      <c r="A1271" t="s">
        <v>4072</v>
      </c>
      <c r="B1271" t="s">
        <v>22897</v>
      </c>
      <c r="C1271" t="s">
        <v>21574</v>
      </c>
      <c r="D1271" t="s">
        <v>21578</v>
      </c>
      <c r="E1271" t="s">
        <v>20736</v>
      </c>
      <c r="F1271" t="s">
        <v>14516</v>
      </c>
      <c r="G1271" t="s">
        <v>2951</v>
      </c>
      <c r="H1271" t="s">
        <v>21571</v>
      </c>
      <c r="I1271">
        <v>3838.26</v>
      </c>
      <c r="J1271">
        <v>82</v>
      </c>
      <c r="K1271" t="s">
        <v>73</v>
      </c>
      <c r="L1271" t="s">
        <v>21612</v>
      </c>
      <c r="M1271">
        <v>24</v>
      </c>
      <c r="N1271">
        <v>0</v>
      </c>
      <c r="O1271">
        <f>IF(COUNTIF($A$2:A1271,A1271)&gt;1,"",--(COUNTIFS(Support_Tickets!$B:$B,A1271,Support_Tickets!$P:$P,"&gt;="&amp;G1271,Support_Tickets!$P:$P,"&lt;="&amp;G1271+90,Support_Tickets!$K:$K,"No")&gt;0))</f>
        <v>0</v>
      </c>
    </row>
    <row r="1272" spans="1:15">
      <c r="A1272" t="s">
        <v>1916</v>
      </c>
      <c r="B1272" t="s">
        <v>22898</v>
      </c>
      <c r="C1272" t="s">
        <v>21564</v>
      </c>
      <c r="D1272" t="s">
        <v>21592</v>
      </c>
      <c r="E1272" t="s">
        <v>20736</v>
      </c>
      <c r="F1272" t="s">
        <v>14507</v>
      </c>
      <c r="G1272" t="s">
        <v>6167</v>
      </c>
      <c r="H1272" t="s">
        <v>21571</v>
      </c>
      <c r="I1272">
        <v>1499</v>
      </c>
      <c r="J1272">
        <v>22</v>
      </c>
      <c r="K1272" t="s">
        <v>73</v>
      </c>
      <c r="L1272" t="s">
        <v>21612</v>
      </c>
      <c r="M1272">
        <v>12</v>
      </c>
      <c r="N1272">
        <v>0</v>
      </c>
      <c r="O1272">
        <f>IF(COUNTIF($A$2:A1272,A1272)&gt;1,"",--(COUNTIFS(Support_Tickets!$B:$B,A1272,Support_Tickets!$P:$P,"&gt;="&amp;G1272,Support_Tickets!$P:$P,"&lt;="&amp;G1272+90,Support_Tickets!$K:$K,"No")&gt;0))</f>
        <v>0</v>
      </c>
    </row>
    <row r="1273" spans="1:15">
      <c r="A1273" t="s">
        <v>3820</v>
      </c>
      <c r="B1273" t="s">
        <v>22899</v>
      </c>
      <c r="C1273" t="s">
        <v>21564</v>
      </c>
      <c r="D1273" t="s">
        <v>21584</v>
      </c>
      <c r="E1273" t="s">
        <v>20736</v>
      </c>
      <c r="F1273" t="s">
        <v>14550</v>
      </c>
      <c r="G1273" t="s">
        <v>1283</v>
      </c>
      <c r="H1273" t="s">
        <v>21588</v>
      </c>
      <c r="I1273">
        <v>2806.12</v>
      </c>
      <c r="K1273" t="s">
        <v>100</v>
      </c>
      <c r="L1273" t="s">
        <v>21595</v>
      </c>
      <c r="M1273">
        <v>12</v>
      </c>
      <c r="N1273">
        <v>1</v>
      </c>
      <c r="O1273">
        <f>IF(COUNTIF($A$2:A1273,A1273)&gt;1,"",--(COUNTIFS(Support_Tickets!$B:$B,A1273,Support_Tickets!$P:$P,"&gt;="&amp;G1273,Support_Tickets!$P:$P,"&lt;="&amp;G1273+90,Support_Tickets!$K:$K,"No")&gt;0))</f>
        <v>0</v>
      </c>
    </row>
    <row r="1274" spans="1:15">
      <c r="A1274" t="s">
        <v>5720</v>
      </c>
      <c r="B1274" t="s">
        <v>22900</v>
      </c>
      <c r="C1274" t="s">
        <v>21600</v>
      </c>
      <c r="D1274" t="s">
        <v>21592</v>
      </c>
      <c r="E1274" t="s">
        <v>20740</v>
      </c>
      <c r="F1274" t="s">
        <v>14516</v>
      </c>
      <c r="G1274" t="s">
        <v>1441</v>
      </c>
      <c r="H1274" t="s">
        <v>21588</v>
      </c>
      <c r="I1274">
        <v>8830.1</v>
      </c>
      <c r="J1274">
        <v>68</v>
      </c>
      <c r="K1274" t="s">
        <v>73</v>
      </c>
      <c r="L1274" t="s">
        <v>21572</v>
      </c>
      <c r="M1274">
        <v>36</v>
      </c>
      <c r="N1274">
        <v>1</v>
      </c>
      <c r="O1274">
        <f>IF(COUNTIF($A$2:A1274,A1274)&gt;1,"",--(COUNTIFS(Support_Tickets!$B:$B,A1274,Support_Tickets!$P:$P,"&gt;="&amp;G1274,Support_Tickets!$P:$P,"&lt;="&amp;G1274+90,Support_Tickets!$K:$K,"No")&gt;0))</f>
        <v>0</v>
      </c>
    </row>
    <row r="1275" spans="1:15">
      <c r="A1275" t="s">
        <v>7696</v>
      </c>
      <c r="B1275" t="s">
        <v>22901</v>
      </c>
      <c r="C1275" t="s">
        <v>21587</v>
      </c>
      <c r="D1275" t="s">
        <v>21584</v>
      </c>
      <c r="E1275" t="s">
        <v>20736</v>
      </c>
      <c r="F1275" t="s">
        <v>14512</v>
      </c>
      <c r="G1275" t="s">
        <v>2374</v>
      </c>
      <c r="H1275" t="s">
        <v>21571</v>
      </c>
      <c r="I1275">
        <v>1633.09</v>
      </c>
      <c r="J1275">
        <v>46</v>
      </c>
      <c r="K1275" t="s">
        <v>100</v>
      </c>
      <c r="L1275" t="s">
        <v>21598</v>
      </c>
      <c r="M1275">
        <v>12</v>
      </c>
      <c r="N1275">
        <v>0</v>
      </c>
      <c r="O1275">
        <f>IF(COUNTIF($A$2:A1275,A1275)&gt;1,"",--(COUNTIFS(Support_Tickets!$B:$B,A1275,Support_Tickets!$P:$P,"&gt;="&amp;G1275,Support_Tickets!$P:$P,"&lt;="&amp;G1275+90,Support_Tickets!$K:$K,"No")&gt;0))</f>
        <v>0</v>
      </c>
    </row>
    <row r="1276" spans="1:15">
      <c r="A1276" t="s">
        <v>4526</v>
      </c>
      <c r="B1276" t="s">
        <v>22902</v>
      </c>
      <c r="C1276" t="s">
        <v>21597</v>
      </c>
      <c r="D1276" t="s">
        <v>21565</v>
      </c>
      <c r="E1276" t="s">
        <v>20736</v>
      </c>
      <c r="F1276" t="s">
        <v>14507</v>
      </c>
      <c r="G1276" t="s">
        <v>376</v>
      </c>
      <c r="H1276" t="s">
        <v>21571</v>
      </c>
      <c r="I1276">
        <v>3281.66</v>
      </c>
      <c r="J1276">
        <v>85</v>
      </c>
      <c r="K1276" t="s">
        <v>100</v>
      </c>
      <c r="L1276" t="s">
        <v>21593</v>
      </c>
      <c r="M1276">
        <v>12</v>
      </c>
      <c r="N1276">
        <v>0</v>
      </c>
      <c r="O1276">
        <f>IF(COUNTIF($A$2:A1276,A1276)&gt;1,"",--(COUNTIFS(Support_Tickets!$B:$B,A1276,Support_Tickets!$P:$P,"&gt;="&amp;G1276,Support_Tickets!$P:$P,"&lt;="&amp;G1276+90,Support_Tickets!$K:$K,"No")&gt;0))</f>
        <v>0</v>
      </c>
    </row>
    <row r="1277" spans="1:15">
      <c r="A1277" t="s">
        <v>1536</v>
      </c>
      <c r="B1277" t="s">
        <v>22903</v>
      </c>
      <c r="C1277" t="s">
        <v>21600</v>
      </c>
      <c r="D1277" t="s">
        <v>21565</v>
      </c>
      <c r="E1277" t="s">
        <v>20736</v>
      </c>
      <c r="F1277" t="s">
        <v>14550</v>
      </c>
      <c r="G1277" t="s">
        <v>777</v>
      </c>
      <c r="H1277" t="s">
        <v>21571</v>
      </c>
      <c r="I1277">
        <v>1186.98</v>
      </c>
      <c r="J1277">
        <v>60</v>
      </c>
      <c r="K1277" t="s">
        <v>100</v>
      </c>
      <c r="L1277" t="s">
        <v>21605</v>
      </c>
      <c r="M1277">
        <v>12</v>
      </c>
      <c r="N1277">
        <v>0</v>
      </c>
      <c r="O1277">
        <f>IF(COUNTIF($A$2:A1277,A1277)&gt;1,"",--(COUNTIFS(Support_Tickets!$B:$B,A1277,Support_Tickets!$P:$P,"&gt;="&amp;G1277,Support_Tickets!$P:$P,"&lt;="&amp;G1277+90,Support_Tickets!$K:$K,"No")&gt;0))</f>
        <v>0</v>
      </c>
    </row>
    <row r="1278" spans="1:15">
      <c r="A1278" t="s">
        <v>1228</v>
      </c>
      <c r="B1278" t="s">
        <v>22904</v>
      </c>
      <c r="C1278" t="s">
        <v>21574</v>
      </c>
      <c r="D1278" t="s">
        <v>21570</v>
      </c>
      <c r="E1278" t="s">
        <v>20736</v>
      </c>
      <c r="F1278" t="s">
        <v>14550</v>
      </c>
      <c r="G1278" t="s">
        <v>1305</v>
      </c>
      <c r="H1278" t="s">
        <v>21566</v>
      </c>
      <c r="I1278">
        <v>893.65</v>
      </c>
      <c r="J1278">
        <v>23</v>
      </c>
      <c r="K1278" t="s">
        <v>73</v>
      </c>
      <c r="L1278" t="s">
        <v>21609</v>
      </c>
      <c r="M1278">
        <v>12</v>
      </c>
      <c r="N1278">
        <v>1</v>
      </c>
      <c r="O1278">
        <f>IF(COUNTIF($A$2:A1278,A1278)&gt;1,"",--(COUNTIFS(Support_Tickets!$B:$B,A1278,Support_Tickets!$P:$P,"&gt;="&amp;G1278,Support_Tickets!$P:$P,"&lt;="&amp;G1278+90,Support_Tickets!$K:$K,"No")&gt;0))</f>
        <v>0</v>
      </c>
    </row>
    <row r="1279" spans="1:15">
      <c r="A1279" t="s">
        <v>720</v>
      </c>
      <c r="B1279" t="s">
        <v>22905</v>
      </c>
      <c r="C1279" t="s">
        <v>21600</v>
      </c>
      <c r="D1279" t="s">
        <v>21592</v>
      </c>
      <c r="E1279" t="s">
        <v>20736</v>
      </c>
      <c r="F1279" t="s">
        <v>14550</v>
      </c>
      <c r="G1279" t="s">
        <v>571</v>
      </c>
      <c r="H1279" t="s">
        <v>21571</v>
      </c>
      <c r="I1279">
        <v>2562.11</v>
      </c>
      <c r="J1279">
        <v>30</v>
      </c>
      <c r="K1279" t="s">
        <v>100</v>
      </c>
      <c r="L1279" t="s">
        <v>21567</v>
      </c>
      <c r="M1279">
        <v>36</v>
      </c>
      <c r="N1279">
        <v>0</v>
      </c>
      <c r="O1279">
        <f>IF(COUNTIF($A$2:A1279,A1279)&gt;1,"",--(COUNTIFS(Support_Tickets!$B:$B,A1279,Support_Tickets!$P:$P,"&gt;="&amp;G1279,Support_Tickets!$P:$P,"&lt;="&amp;G1279+90,Support_Tickets!$K:$K,"No")&gt;0))</f>
        <v>0</v>
      </c>
    </row>
    <row r="1280" spans="1:15">
      <c r="A1280" t="s">
        <v>1400</v>
      </c>
      <c r="B1280" t="s">
        <v>22906</v>
      </c>
      <c r="C1280" t="s">
        <v>21597</v>
      </c>
      <c r="D1280" t="s">
        <v>21570</v>
      </c>
      <c r="E1280" t="s">
        <v>20768</v>
      </c>
      <c r="F1280" t="s">
        <v>14512</v>
      </c>
      <c r="G1280" t="s">
        <v>2160</v>
      </c>
      <c r="H1280" t="s">
        <v>21571</v>
      </c>
      <c r="I1280">
        <v>392.51</v>
      </c>
      <c r="J1280">
        <v>62</v>
      </c>
      <c r="K1280" t="s">
        <v>100</v>
      </c>
      <c r="L1280" t="s">
        <v>21598</v>
      </c>
      <c r="M1280">
        <v>12</v>
      </c>
      <c r="N1280">
        <v>0</v>
      </c>
      <c r="O1280">
        <f>IF(COUNTIF($A$2:A1280,A1280)&gt;1,"",--(COUNTIFS(Support_Tickets!$B:$B,A1280,Support_Tickets!$P:$P,"&gt;="&amp;G1280,Support_Tickets!$P:$P,"&lt;="&amp;G1280+90,Support_Tickets!$K:$K,"No")&gt;0))</f>
        <v>0</v>
      </c>
    </row>
    <row r="1281" spans="1:15">
      <c r="A1281" t="s">
        <v>4439</v>
      </c>
      <c r="B1281" t="s">
        <v>22907</v>
      </c>
      <c r="C1281" t="s">
        <v>21600</v>
      </c>
      <c r="D1281" t="s">
        <v>21592</v>
      </c>
      <c r="E1281" t="s">
        <v>20736</v>
      </c>
      <c r="F1281" t="s">
        <v>14512</v>
      </c>
      <c r="G1281" t="s">
        <v>22908</v>
      </c>
      <c r="H1281" t="s">
        <v>21571</v>
      </c>
      <c r="I1281">
        <v>3569.39</v>
      </c>
      <c r="J1281">
        <v>73</v>
      </c>
      <c r="K1281" t="s">
        <v>100</v>
      </c>
      <c r="L1281" t="s">
        <v>21632</v>
      </c>
      <c r="M1281">
        <v>12</v>
      </c>
      <c r="N1281">
        <v>0</v>
      </c>
      <c r="O1281">
        <f>IF(COUNTIF($A$2:A1281,A1281)&gt;1,"",--(COUNTIFS(Support_Tickets!$B:$B,A1281,Support_Tickets!$P:$P,"&gt;="&amp;G1281,Support_Tickets!$P:$P,"&lt;="&amp;G1281+90,Support_Tickets!$K:$K,"No")&gt;0))</f>
        <v>0</v>
      </c>
    </row>
    <row r="1282" spans="1:15">
      <c r="A1282" t="s">
        <v>6243</v>
      </c>
      <c r="B1282" t="s">
        <v>22909</v>
      </c>
      <c r="C1282" t="s">
        <v>21597</v>
      </c>
      <c r="D1282" t="s">
        <v>21570</v>
      </c>
      <c r="E1282" t="s">
        <v>20740</v>
      </c>
      <c r="F1282" t="s">
        <v>14516</v>
      </c>
      <c r="G1282" t="s">
        <v>6587</v>
      </c>
      <c r="H1282" t="s">
        <v>21571</v>
      </c>
      <c r="I1282">
        <v>4978.3500000000004</v>
      </c>
      <c r="J1282">
        <v>7</v>
      </c>
      <c r="K1282" t="s">
        <v>73</v>
      </c>
      <c r="L1282" t="s">
        <v>21582</v>
      </c>
      <c r="M1282">
        <v>24</v>
      </c>
      <c r="N1282">
        <v>0</v>
      </c>
      <c r="O1282">
        <f>IF(COUNTIF($A$2:A1282,A1282)&gt;1,"",--(COUNTIFS(Support_Tickets!$B:$B,A1282,Support_Tickets!$P:$P,"&gt;="&amp;G1282,Support_Tickets!$P:$P,"&lt;="&amp;G1282+90,Support_Tickets!$K:$K,"No")&gt;0))</f>
        <v>1</v>
      </c>
    </row>
    <row r="1283" spans="1:15">
      <c r="A1283" t="s">
        <v>4074</v>
      </c>
      <c r="B1283" t="s">
        <v>22910</v>
      </c>
      <c r="C1283" t="s">
        <v>21574</v>
      </c>
      <c r="D1283" t="s">
        <v>21578</v>
      </c>
      <c r="E1283" t="s">
        <v>20740</v>
      </c>
      <c r="F1283" t="s">
        <v>14507</v>
      </c>
      <c r="G1283" t="s">
        <v>2156</v>
      </c>
      <c r="H1283" t="s">
        <v>21588</v>
      </c>
      <c r="I1283">
        <v>16809.73</v>
      </c>
      <c r="K1283" t="s">
        <v>52</v>
      </c>
      <c r="L1283" t="s">
        <v>21632</v>
      </c>
      <c r="M1283">
        <v>12</v>
      </c>
      <c r="N1283">
        <v>1</v>
      </c>
      <c r="O1283">
        <f>IF(COUNTIF($A$2:A1283,A1283)&gt;1,"",--(COUNTIFS(Support_Tickets!$B:$B,A1283,Support_Tickets!$P:$P,"&gt;="&amp;G1283,Support_Tickets!$P:$P,"&lt;="&amp;G1283+90,Support_Tickets!$K:$K,"No")&gt;0))</f>
        <v>0</v>
      </c>
    </row>
    <row r="1284" spans="1:15">
      <c r="A1284" t="s">
        <v>4220</v>
      </c>
      <c r="B1284" t="s">
        <v>22911</v>
      </c>
      <c r="C1284" t="s">
        <v>21600</v>
      </c>
      <c r="D1284" t="s">
        <v>21565</v>
      </c>
      <c r="E1284" t="s">
        <v>20768</v>
      </c>
      <c r="F1284" t="s">
        <v>14550</v>
      </c>
      <c r="G1284" t="s">
        <v>400</v>
      </c>
      <c r="H1284" t="s">
        <v>21621</v>
      </c>
      <c r="I1284">
        <v>285.72000000000003</v>
      </c>
      <c r="J1284">
        <v>70</v>
      </c>
      <c r="K1284" t="s">
        <v>100</v>
      </c>
      <c r="L1284" t="s">
        <v>21582</v>
      </c>
      <c r="M1284">
        <v>36</v>
      </c>
      <c r="N1284">
        <v>0</v>
      </c>
      <c r="O1284">
        <f>IF(COUNTIF($A$2:A1284,A1284)&gt;1,"",--(COUNTIFS(Support_Tickets!$B:$B,A1284,Support_Tickets!$P:$P,"&gt;="&amp;G1284,Support_Tickets!$P:$P,"&lt;="&amp;G1284+90,Support_Tickets!$K:$K,"No")&gt;0))</f>
        <v>0</v>
      </c>
    </row>
    <row r="1285" spans="1:15">
      <c r="A1285" t="s">
        <v>7747</v>
      </c>
      <c r="B1285" t="s">
        <v>22912</v>
      </c>
      <c r="C1285" t="s">
        <v>21597</v>
      </c>
      <c r="D1285" t="s">
        <v>21578</v>
      </c>
      <c r="E1285" t="s">
        <v>20736</v>
      </c>
      <c r="F1285" t="s">
        <v>14507</v>
      </c>
      <c r="G1285" t="s">
        <v>1511</v>
      </c>
      <c r="H1285" t="s">
        <v>21566</v>
      </c>
      <c r="I1285">
        <v>3055.85</v>
      </c>
      <c r="J1285">
        <v>47</v>
      </c>
      <c r="K1285" t="s">
        <v>100</v>
      </c>
      <c r="L1285" t="s">
        <v>21660</v>
      </c>
      <c r="M1285">
        <v>12</v>
      </c>
      <c r="N1285">
        <v>1</v>
      </c>
      <c r="O1285">
        <f>IF(COUNTIF($A$2:A1285,A1285)&gt;1,"",--(COUNTIFS(Support_Tickets!$B:$B,A1285,Support_Tickets!$P:$P,"&gt;="&amp;G1285,Support_Tickets!$P:$P,"&lt;="&amp;G1285+90,Support_Tickets!$K:$K,"No")&gt;0))</f>
        <v>0</v>
      </c>
    </row>
    <row r="1286" spans="1:15">
      <c r="A1286" t="s">
        <v>2178</v>
      </c>
      <c r="B1286" t="s">
        <v>22913</v>
      </c>
      <c r="C1286" t="s">
        <v>21600</v>
      </c>
      <c r="D1286" t="s">
        <v>21565</v>
      </c>
      <c r="E1286" t="s">
        <v>20768</v>
      </c>
      <c r="F1286" t="s">
        <v>14524</v>
      </c>
      <c r="G1286" t="s">
        <v>22914</v>
      </c>
      <c r="H1286" t="s">
        <v>21621</v>
      </c>
      <c r="I1286">
        <v>265.39999999999998</v>
      </c>
      <c r="K1286" t="s">
        <v>100</v>
      </c>
      <c r="L1286" t="s">
        <v>21632</v>
      </c>
      <c r="M1286">
        <v>24</v>
      </c>
      <c r="N1286">
        <v>0</v>
      </c>
      <c r="O1286">
        <f>IF(COUNTIF($A$2:A1286,A1286)&gt;1,"",--(COUNTIFS(Support_Tickets!$B:$B,A1286,Support_Tickets!$P:$P,"&gt;="&amp;G1286,Support_Tickets!$P:$P,"&lt;="&amp;G1286+90,Support_Tickets!$K:$K,"No")&gt;0))</f>
        <v>0</v>
      </c>
    </row>
    <row r="1287" spans="1:15">
      <c r="A1287" t="s">
        <v>563</v>
      </c>
      <c r="B1287" t="s">
        <v>22915</v>
      </c>
      <c r="C1287" t="s">
        <v>21564</v>
      </c>
      <c r="D1287" t="s">
        <v>21584</v>
      </c>
      <c r="E1287" t="s">
        <v>20768</v>
      </c>
      <c r="F1287" t="s">
        <v>14550</v>
      </c>
      <c r="G1287" t="s">
        <v>2951</v>
      </c>
      <c r="H1287" t="s">
        <v>21571</v>
      </c>
      <c r="I1287">
        <v>645.26</v>
      </c>
      <c r="J1287">
        <v>82</v>
      </c>
      <c r="K1287" t="s">
        <v>100</v>
      </c>
      <c r="L1287" t="s">
        <v>21595</v>
      </c>
      <c r="M1287">
        <v>12</v>
      </c>
      <c r="N1287">
        <v>0</v>
      </c>
      <c r="O1287">
        <f>IF(COUNTIF($A$2:A1287,A1287)&gt;1,"",--(COUNTIFS(Support_Tickets!$B:$B,A1287,Support_Tickets!$P:$P,"&gt;="&amp;G1287,Support_Tickets!$P:$P,"&lt;="&amp;G1287+90,Support_Tickets!$K:$K,"No")&gt;0))</f>
        <v>0</v>
      </c>
    </row>
    <row r="1288" spans="1:15">
      <c r="A1288" t="s">
        <v>8011</v>
      </c>
      <c r="B1288" t="s">
        <v>22916</v>
      </c>
      <c r="C1288" t="s">
        <v>21587</v>
      </c>
      <c r="D1288" t="s">
        <v>21592</v>
      </c>
      <c r="E1288" t="s">
        <v>20768</v>
      </c>
      <c r="F1288" t="s">
        <v>14550</v>
      </c>
      <c r="G1288" t="s">
        <v>2187</v>
      </c>
      <c r="H1288" t="s">
        <v>21566</v>
      </c>
      <c r="I1288">
        <v>738.16</v>
      </c>
      <c r="J1288">
        <v>73</v>
      </c>
      <c r="K1288" t="s">
        <v>100</v>
      </c>
      <c r="L1288" t="s">
        <v>21585</v>
      </c>
      <c r="M1288">
        <v>12</v>
      </c>
      <c r="N1288">
        <v>1</v>
      </c>
      <c r="O1288">
        <f>IF(COUNTIF($A$2:A1288,A1288)&gt;1,"",--(COUNTIFS(Support_Tickets!$B:$B,A1288,Support_Tickets!$P:$P,"&gt;="&amp;G1288,Support_Tickets!$P:$P,"&lt;="&amp;G1288+90,Support_Tickets!$K:$K,"No")&gt;0))</f>
        <v>0</v>
      </c>
    </row>
    <row r="1289" spans="1:15">
      <c r="A1289" t="s">
        <v>1722</v>
      </c>
      <c r="B1289" t="s">
        <v>22917</v>
      </c>
      <c r="C1289" t="s">
        <v>21587</v>
      </c>
      <c r="D1289" t="s">
        <v>21565</v>
      </c>
      <c r="E1289" t="s">
        <v>20768</v>
      </c>
      <c r="F1289" t="s">
        <v>14550</v>
      </c>
      <c r="G1289" t="s">
        <v>22918</v>
      </c>
      <c r="H1289" t="s">
        <v>21571</v>
      </c>
      <c r="I1289">
        <v>543.29999999999995</v>
      </c>
      <c r="J1289">
        <v>93</v>
      </c>
      <c r="K1289" t="s">
        <v>100</v>
      </c>
      <c r="L1289" t="s">
        <v>21660</v>
      </c>
      <c r="M1289">
        <v>12</v>
      </c>
      <c r="N1289">
        <v>0</v>
      </c>
      <c r="O1289">
        <f>IF(COUNTIF($A$2:A1289,A1289)&gt;1,"",--(COUNTIFS(Support_Tickets!$B:$B,A1289,Support_Tickets!$P:$P,"&gt;="&amp;G1289,Support_Tickets!$P:$P,"&lt;="&amp;G1289+90,Support_Tickets!$K:$K,"No")&gt;0))</f>
        <v>0</v>
      </c>
    </row>
    <row r="1290" spans="1:15">
      <c r="A1290" t="s">
        <v>1298</v>
      </c>
      <c r="B1290" t="s">
        <v>22919</v>
      </c>
      <c r="C1290" t="s">
        <v>21587</v>
      </c>
      <c r="D1290" t="s">
        <v>21578</v>
      </c>
      <c r="E1290" t="s">
        <v>20736</v>
      </c>
      <c r="F1290" t="s">
        <v>14516</v>
      </c>
      <c r="G1290" t="s">
        <v>648</v>
      </c>
      <c r="H1290" t="s">
        <v>21571</v>
      </c>
      <c r="I1290">
        <v>2738.68</v>
      </c>
      <c r="J1290">
        <v>95</v>
      </c>
      <c r="K1290" t="s">
        <v>73</v>
      </c>
      <c r="L1290" t="s">
        <v>21632</v>
      </c>
      <c r="M1290">
        <v>24</v>
      </c>
      <c r="N1290">
        <v>0</v>
      </c>
      <c r="O1290">
        <f>IF(COUNTIF($A$2:A1290,A1290)&gt;1,"",--(COUNTIFS(Support_Tickets!$B:$B,A1290,Support_Tickets!$P:$P,"&gt;="&amp;G1290,Support_Tickets!$P:$P,"&lt;="&amp;G1290+90,Support_Tickets!$K:$K,"No")&gt;0))</f>
        <v>0</v>
      </c>
    </row>
    <row r="1291" spans="1:15">
      <c r="A1291" t="s">
        <v>7632</v>
      </c>
      <c r="B1291" t="s">
        <v>22920</v>
      </c>
      <c r="C1291" t="s">
        <v>21564</v>
      </c>
      <c r="D1291" t="s">
        <v>21584</v>
      </c>
      <c r="E1291" t="s">
        <v>20736</v>
      </c>
      <c r="F1291" t="s">
        <v>14524</v>
      </c>
      <c r="G1291" t="s">
        <v>3565</v>
      </c>
      <c r="H1291" t="s">
        <v>21571</v>
      </c>
      <c r="I1291">
        <v>1235.1600000000001</v>
      </c>
      <c r="J1291">
        <v>43</v>
      </c>
      <c r="K1291" t="s">
        <v>100</v>
      </c>
      <c r="L1291" t="s">
        <v>21603</v>
      </c>
      <c r="M1291">
        <v>12</v>
      </c>
      <c r="N1291">
        <v>0</v>
      </c>
      <c r="O1291">
        <f>IF(COUNTIF($A$2:A1291,A1291)&gt;1,"",--(COUNTIFS(Support_Tickets!$B:$B,A1291,Support_Tickets!$P:$P,"&gt;="&amp;G1291,Support_Tickets!$P:$P,"&lt;="&amp;G1291+90,Support_Tickets!$K:$K,"No")&gt;0))</f>
        <v>0</v>
      </c>
    </row>
    <row r="1292" spans="1:15">
      <c r="A1292" t="s">
        <v>1969</v>
      </c>
      <c r="B1292" t="s">
        <v>22921</v>
      </c>
      <c r="C1292" t="s">
        <v>21574</v>
      </c>
      <c r="D1292" t="s">
        <v>21565</v>
      </c>
      <c r="E1292" t="s">
        <v>20740</v>
      </c>
      <c r="F1292" t="s">
        <v>14507</v>
      </c>
      <c r="G1292" t="s">
        <v>2170</v>
      </c>
      <c r="H1292" t="s">
        <v>21571</v>
      </c>
      <c r="I1292">
        <v>6917.63</v>
      </c>
      <c r="K1292" t="s">
        <v>73</v>
      </c>
      <c r="L1292" t="s">
        <v>21590</v>
      </c>
      <c r="M1292">
        <v>36</v>
      </c>
      <c r="N1292">
        <v>0</v>
      </c>
      <c r="O1292">
        <f>IF(COUNTIF($A$2:A1292,A1292)&gt;1,"",--(COUNTIFS(Support_Tickets!$B:$B,A1292,Support_Tickets!$P:$P,"&gt;="&amp;G1292,Support_Tickets!$P:$P,"&lt;="&amp;G1292+90,Support_Tickets!$K:$K,"No")&gt;0))</f>
        <v>1</v>
      </c>
    </row>
    <row r="1293" spans="1:15">
      <c r="A1293" t="s">
        <v>10218</v>
      </c>
      <c r="B1293" t="s">
        <v>22922</v>
      </c>
      <c r="C1293" t="s">
        <v>21577</v>
      </c>
      <c r="D1293" t="s">
        <v>21584</v>
      </c>
      <c r="E1293" t="s">
        <v>20736</v>
      </c>
      <c r="F1293" t="s">
        <v>14524</v>
      </c>
      <c r="G1293" t="s">
        <v>3073</v>
      </c>
      <c r="H1293" t="s">
        <v>21566</v>
      </c>
      <c r="I1293">
        <v>2985.73</v>
      </c>
      <c r="J1293">
        <v>80</v>
      </c>
      <c r="K1293" t="s">
        <v>100</v>
      </c>
      <c r="L1293" t="s">
        <v>21595</v>
      </c>
      <c r="M1293">
        <v>36</v>
      </c>
      <c r="N1293">
        <v>1</v>
      </c>
      <c r="O1293">
        <f>IF(COUNTIF($A$2:A1293,A1293)&gt;1,"",--(COUNTIFS(Support_Tickets!$B:$B,A1293,Support_Tickets!$P:$P,"&gt;="&amp;G1293,Support_Tickets!$P:$P,"&lt;="&amp;G1293+90,Support_Tickets!$K:$K,"No")&gt;0))</f>
        <v>1</v>
      </c>
    </row>
    <row r="1294" spans="1:15">
      <c r="A1294" t="s">
        <v>4750</v>
      </c>
      <c r="B1294" t="s">
        <v>22923</v>
      </c>
      <c r="C1294" t="s">
        <v>21564</v>
      </c>
      <c r="D1294" t="s">
        <v>21584</v>
      </c>
      <c r="E1294" t="s">
        <v>20768</v>
      </c>
      <c r="F1294" t="s">
        <v>14550</v>
      </c>
      <c r="G1294" t="s">
        <v>3650</v>
      </c>
      <c r="H1294" t="s">
        <v>21571</v>
      </c>
      <c r="I1294">
        <v>676.27</v>
      </c>
      <c r="J1294">
        <v>24</v>
      </c>
      <c r="K1294" t="s">
        <v>100</v>
      </c>
      <c r="L1294" t="s">
        <v>21567</v>
      </c>
      <c r="M1294">
        <v>36</v>
      </c>
      <c r="N1294">
        <v>0</v>
      </c>
      <c r="O1294">
        <f>IF(COUNTIF($A$2:A1294,A1294)&gt;1,"",--(COUNTIFS(Support_Tickets!$B:$B,A1294,Support_Tickets!$P:$P,"&gt;="&amp;G1294,Support_Tickets!$P:$P,"&lt;="&amp;G1294+90,Support_Tickets!$K:$K,"No")&gt;0))</f>
        <v>0</v>
      </c>
    </row>
    <row r="1295" spans="1:15">
      <c r="A1295" t="s">
        <v>4854</v>
      </c>
      <c r="B1295" t="s">
        <v>22924</v>
      </c>
      <c r="C1295" t="s">
        <v>21581</v>
      </c>
      <c r="D1295" t="s">
        <v>21565</v>
      </c>
      <c r="E1295" t="s">
        <v>20768</v>
      </c>
      <c r="F1295" t="s">
        <v>14512</v>
      </c>
      <c r="G1295" t="s">
        <v>1519</v>
      </c>
      <c r="H1295" t="s">
        <v>21588</v>
      </c>
      <c r="I1295">
        <v>189.74</v>
      </c>
      <c r="J1295">
        <v>88</v>
      </c>
      <c r="K1295" t="s">
        <v>100</v>
      </c>
      <c r="L1295" t="s">
        <v>21632</v>
      </c>
      <c r="M1295">
        <v>12</v>
      </c>
      <c r="N1295">
        <v>1</v>
      </c>
      <c r="O1295">
        <f>IF(COUNTIF($A$2:A1295,A1295)&gt;1,"",--(COUNTIFS(Support_Tickets!$B:$B,A1295,Support_Tickets!$P:$P,"&gt;="&amp;G1295,Support_Tickets!$P:$P,"&lt;="&amp;G1295+90,Support_Tickets!$K:$K,"No")&gt;0))</f>
        <v>0</v>
      </c>
    </row>
    <row r="1296" spans="1:15">
      <c r="A1296" t="s">
        <v>3492</v>
      </c>
      <c r="B1296" t="s">
        <v>22925</v>
      </c>
      <c r="C1296" t="s">
        <v>21581</v>
      </c>
      <c r="D1296" t="s">
        <v>21584</v>
      </c>
      <c r="E1296" t="s">
        <v>20736</v>
      </c>
      <c r="F1296" t="s">
        <v>14507</v>
      </c>
      <c r="G1296" t="s">
        <v>1986</v>
      </c>
      <c r="H1296" t="s">
        <v>21571</v>
      </c>
      <c r="I1296">
        <v>1845.24</v>
      </c>
      <c r="J1296">
        <v>46</v>
      </c>
      <c r="K1296" t="s">
        <v>73</v>
      </c>
      <c r="L1296" t="s">
        <v>21605</v>
      </c>
      <c r="M1296">
        <v>12</v>
      </c>
      <c r="N1296">
        <v>0</v>
      </c>
      <c r="O1296">
        <f>IF(COUNTIF($A$2:A1296,A1296)&gt;1,"",--(COUNTIFS(Support_Tickets!$B:$B,A1296,Support_Tickets!$P:$P,"&gt;="&amp;G1296,Support_Tickets!$P:$P,"&lt;="&amp;G1296+90,Support_Tickets!$K:$K,"No")&gt;0))</f>
        <v>0</v>
      </c>
    </row>
    <row r="1297" spans="1:15">
      <c r="A1297" t="s">
        <v>5757</v>
      </c>
      <c r="B1297" t="s">
        <v>22926</v>
      </c>
      <c r="C1297" t="s">
        <v>21581</v>
      </c>
      <c r="D1297" t="s">
        <v>21584</v>
      </c>
      <c r="E1297" t="s">
        <v>20736</v>
      </c>
      <c r="F1297" t="s">
        <v>14524</v>
      </c>
      <c r="G1297" t="s">
        <v>1067</v>
      </c>
      <c r="H1297" t="s">
        <v>21621</v>
      </c>
      <c r="I1297">
        <v>2151.87</v>
      </c>
      <c r="J1297">
        <v>46</v>
      </c>
      <c r="K1297" t="s">
        <v>100</v>
      </c>
      <c r="L1297" t="s">
        <v>21603</v>
      </c>
      <c r="M1297">
        <v>36</v>
      </c>
      <c r="N1297">
        <v>0</v>
      </c>
      <c r="O1297">
        <f>IF(COUNTIF($A$2:A1297,A1297)&gt;1,"",--(COUNTIFS(Support_Tickets!$B:$B,A1297,Support_Tickets!$P:$P,"&gt;="&amp;G1297,Support_Tickets!$P:$P,"&lt;="&amp;G1297+90,Support_Tickets!$K:$K,"No")&gt;0))</f>
        <v>0</v>
      </c>
    </row>
    <row r="1298" spans="1:15">
      <c r="A1298" t="s">
        <v>385</v>
      </c>
      <c r="B1298" t="s">
        <v>22927</v>
      </c>
      <c r="C1298" t="s">
        <v>21569</v>
      </c>
      <c r="D1298" t="s">
        <v>21584</v>
      </c>
      <c r="E1298" t="s">
        <v>20768</v>
      </c>
      <c r="F1298" t="s">
        <v>14550</v>
      </c>
      <c r="G1298" t="s">
        <v>8559</v>
      </c>
      <c r="H1298" t="s">
        <v>21588</v>
      </c>
      <c r="I1298">
        <v>774.8</v>
      </c>
      <c r="K1298" t="s">
        <v>100</v>
      </c>
      <c r="L1298" t="s">
        <v>21609</v>
      </c>
      <c r="M1298">
        <v>12</v>
      </c>
      <c r="N1298">
        <v>1</v>
      </c>
      <c r="O1298">
        <f>IF(COUNTIF($A$2:A1298,A1298)&gt;1,"",--(COUNTIFS(Support_Tickets!$B:$B,A1298,Support_Tickets!$P:$P,"&gt;="&amp;G1298,Support_Tickets!$P:$P,"&lt;="&amp;G1298+90,Support_Tickets!$K:$K,"No")&gt;0))</f>
        <v>0</v>
      </c>
    </row>
    <row r="1299" spans="1:15">
      <c r="A1299" t="s">
        <v>5182</v>
      </c>
      <c r="B1299" t="s">
        <v>22928</v>
      </c>
      <c r="C1299" t="s">
        <v>21577</v>
      </c>
      <c r="D1299" t="s">
        <v>21570</v>
      </c>
      <c r="E1299" t="s">
        <v>20736</v>
      </c>
      <c r="F1299" t="s">
        <v>14524</v>
      </c>
      <c r="G1299" t="s">
        <v>125</v>
      </c>
      <c r="H1299" t="s">
        <v>21621</v>
      </c>
      <c r="I1299">
        <v>1307.52</v>
      </c>
      <c r="J1299">
        <v>87</v>
      </c>
      <c r="K1299" t="s">
        <v>73</v>
      </c>
      <c r="L1299" t="s">
        <v>21603</v>
      </c>
      <c r="M1299">
        <v>36</v>
      </c>
      <c r="N1299">
        <v>0</v>
      </c>
      <c r="O1299">
        <f>IF(COUNTIF($A$2:A1299,A1299)&gt;1,"",--(COUNTIFS(Support_Tickets!$B:$B,A1299,Support_Tickets!$P:$P,"&gt;="&amp;G1299,Support_Tickets!$P:$P,"&lt;="&amp;G1299+90,Support_Tickets!$K:$K,"No")&gt;0))</f>
        <v>0</v>
      </c>
    </row>
    <row r="1300" spans="1:15">
      <c r="A1300" t="s">
        <v>5340</v>
      </c>
      <c r="B1300" t="s">
        <v>22929</v>
      </c>
      <c r="C1300" t="s">
        <v>21577</v>
      </c>
      <c r="D1300" t="s">
        <v>21565</v>
      </c>
      <c r="E1300" t="s">
        <v>20736</v>
      </c>
      <c r="F1300" t="s">
        <v>14512</v>
      </c>
      <c r="G1300" t="s">
        <v>1678</v>
      </c>
      <c r="H1300" t="s">
        <v>21588</v>
      </c>
      <c r="I1300">
        <v>3705.54</v>
      </c>
      <c r="J1300">
        <v>51</v>
      </c>
      <c r="K1300" t="s">
        <v>100</v>
      </c>
      <c r="L1300" t="s">
        <v>21567</v>
      </c>
      <c r="M1300">
        <v>24</v>
      </c>
      <c r="N1300">
        <v>1</v>
      </c>
      <c r="O1300">
        <f>IF(COUNTIF($A$2:A1300,A1300)&gt;1,"",--(COUNTIFS(Support_Tickets!$B:$B,A1300,Support_Tickets!$P:$P,"&gt;="&amp;G1300,Support_Tickets!$P:$P,"&lt;="&amp;G1300+90,Support_Tickets!$K:$K,"No")&gt;0))</f>
        <v>0</v>
      </c>
    </row>
    <row r="1301" spans="1:15">
      <c r="A1301" t="s">
        <v>2860</v>
      </c>
      <c r="B1301" t="s">
        <v>22930</v>
      </c>
      <c r="C1301" t="s">
        <v>21577</v>
      </c>
      <c r="D1301" t="s">
        <v>21570</v>
      </c>
      <c r="E1301" t="s">
        <v>20768</v>
      </c>
      <c r="F1301" t="s">
        <v>14524</v>
      </c>
      <c r="G1301" t="s">
        <v>1452</v>
      </c>
      <c r="H1301" t="s">
        <v>21588</v>
      </c>
      <c r="I1301">
        <v>798.63</v>
      </c>
      <c r="J1301">
        <v>47</v>
      </c>
      <c r="K1301" t="s">
        <v>100</v>
      </c>
      <c r="L1301" t="s">
        <v>21603</v>
      </c>
      <c r="M1301">
        <v>24</v>
      </c>
      <c r="N1301">
        <v>1</v>
      </c>
      <c r="O1301">
        <f>IF(COUNTIF($A$2:A1301,A1301)&gt;1,"",--(COUNTIFS(Support_Tickets!$B:$B,A1301,Support_Tickets!$P:$P,"&gt;="&amp;G1301,Support_Tickets!$P:$P,"&lt;="&amp;G1301+90,Support_Tickets!$K:$K,"No")&gt;0))</f>
        <v>0</v>
      </c>
    </row>
    <row r="1302" spans="1:15">
      <c r="A1302" t="s">
        <v>3704</v>
      </c>
      <c r="B1302" t="s">
        <v>22931</v>
      </c>
      <c r="C1302" t="s">
        <v>21581</v>
      </c>
      <c r="D1302" t="s">
        <v>21584</v>
      </c>
      <c r="E1302" t="s">
        <v>20768</v>
      </c>
      <c r="F1302" t="s">
        <v>14507</v>
      </c>
      <c r="G1302" t="s">
        <v>11272</v>
      </c>
      <c r="H1302" t="s">
        <v>21571</v>
      </c>
      <c r="I1302">
        <v>488.46</v>
      </c>
      <c r="K1302" t="s">
        <v>100</v>
      </c>
      <c r="L1302" t="s">
        <v>21627</v>
      </c>
      <c r="M1302">
        <v>12</v>
      </c>
      <c r="N1302">
        <v>0</v>
      </c>
      <c r="O1302">
        <f>IF(COUNTIF($A$2:A1302,A1302)&gt;1,"",--(COUNTIFS(Support_Tickets!$B:$B,A1302,Support_Tickets!$P:$P,"&gt;="&amp;G1302,Support_Tickets!$P:$P,"&lt;="&amp;G1302+90,Support_Tickets!$K:$K,"No")&gt;0))</f>
        <v>0</v>
      </c>
    </row>
    <row r="1303" spans="1:15">
      <c r="A1303" t="s">
        <v>3056</v>
      </c>
      <c r="B1303" t="s">
        <v>22932</v>
      </c>
      <c r="C1303" t="s">
        <v>21600</v>
      </c>
      <c r="D1303" t="s">
        <v>21570</v>
      </c>
      <c r="E1303" t="s">
        <v>20768</v>
      </c>
      <c r="F1303" t="s">
        <v>14512</v>
      </c>
      <c r="G1303" t="s">
        <v>319</v>
      </c>
      <c r="H1303" t="s">
        <v>21571</v>
      </c>
      <c r="I1303">
        <v>760.25</v>
      </c>
      <c r="J1303">
        <v>62</v>
      </c>
      <c r="K1303" t="s">
        <v>100</v>
      </c>
      <c r="L1303" t="s">
        <v>21593</v>
      </c>
      <c r="M1303">
        <v>12</v>
      </c>
      <c r="N1303">
        <v>0</v>
      </c>
      <c r="O1303">
        <f>IF(COUNTIF($A$2:A1303,A1303)&gt;1,"",--(COUNTIFS(Support_Tickets!$B:$B,A1303,Support_Tickets!$P:$P,"&gt;="&amp;G1303,Support_Tickets!$P:$P,"&lt;="&amp;G1303+90,Support_Tickets!$K:$K,"No")&gt;0))</f>
        <v>1</v>
      </c>
    </row>
    <row r="1304" spans="1:15">
      <c r="A1304" t="s">
        <v>2672</v>
      </c>
      <c r="B1304" t="s">
        <v>22933</v>
      </c>
      <c r="C1304" t="s">
        <v>21602</v>
      </c>
      <c r="D1304" t="s">
        <v>21578</v>
      </c>
      <c r="E1304" t="s">
        <v>20768</v>
      </c>
      <c r="F1304" t="s">
        <v>14524</v>
      </c>
      <c r="G1304" t="s">
        <v>1902</v>
      </c>
      <c r="H1304" t="s">
        <v>21566</v>
      </c>
      <c r="I1304">
        <v>175.73</v>
      </c>
      <c r="J1304">
        <v>43</v>
      </c>
      <c r="K1304" t="s">
        <v>100</v>
      </c>
      <c r="L1304" t="s">
        <v>21585</v>
      </c>
      <c r="M1304">
        <v>12</v>
      </c>
      <c r="N1304">
        <v>1</v>
      </c>
      <c r="O1304">
        <f>IF(COUNTIF($A$2:A1304,A1304)&gt;1,"",--(COUNTIFS(Support_Tickets!$B:$B,A1304,Support_Tickets!$P:$P,"&gt;="&amp;G1304,Support_Tickets!$P:$P,"&lt;="&amp;G1304+90,Support_Tickets!$K:$K,"No")&gt;0))</f>
        <v>0</v>
      </c>
    </row>
    <row r="1305" spans="1:15">
      <c r="A1305" t="s">
        <v>8379</v>
      </c>
      <c r="B1305" t="s">
        <v>22934</v>
      </c>
      <c r="C1305" t="s">
        <v>21600</v>
      </c>
      <c r="D1305" t="s">
        <v>21578</v>
      </c>
      <c r="E1305" t="s">
        <v>20768</v>
      </c>
      <c r="F1305" t="s">
        <v>14524</v>
      </c>
      <c r="G1305" t="s">
        <v>7006</v>
      </c>
      <c r="H1305" t="s">
        <v>21588</v>
      </c>
      <c r="I1305">
        <v>332.5</v>
      </c>
      <c r="J1305">
        <v>6</v>
      </c>
      <c r="K1305" t="s">
        <v>100</v>
      </c>
      <c r="L1305" t="s">
        <v>21567</v>
      </c>
      <c r="M1305">
        <v>36</v>
      </c>
      <c r="N1305">
        <v>1</v>
      </c>
      <c r="O1305">
        <f>IF(COUNTIF($A$2:A1305,A1305)&gt;1,"",--(COUNTIFS(Support_Tickets!$B:$B,A1305,Support_Tickets!$P:$P,"&gt;="&amp;G1305,Support_Tickets!$P:$P,"&lt;="&amp;G1305+90,Support_Tickets!$K:$K,"No")&gt;0))</f>
        <v>0</v>
      </c>
    </row>
    <row r="1306" spans="1:15">
      <c r="A1306" t="s">
        <v>5317</v>
      </c>
      <c r="B1306" t="s">
        <v>22935</v>
      </c>
      <c r="C1306" t="s">
        <v>21587</v>
      </c>
      <c r="D1306" t="s">
        <v>21592</v>
      </c>
      <c r="E1306" t="s">
        <v>20768</v>
      </c>
      <c r="F1306" t="s">
        <v>14512</v>
      </c>
      <c r="G1306" t="s">
        <v>1310</v>
      </c>
      <c r="H1306" t="s">
        <v>21571</v>
      </c>
      <c r="I1306">
        <v>237.59</v>
      </c>
      <c r="J1306">
        <v>2</v>
      </c>
      <c r="K1306" t="s">
        <v>100</v>
      </c>
      <c r="L1306" t="s">
        <v>21567</v>
      </c>
      <c r="M1306">
        <v>36</v>
      </c>
      <c r="N1306">
        <v>0</v>
      </c>
      <c r="O1306">
        <f>IF(COUNTIF($A$2:A1306,A1306)&gt;1,"",--(COUNTIFS(Support_Tickets!$B:$B,A1306,Support_Tickets!$P:$P,"&gt;="&amp;G1306,Support_Tickets!$P:$P,"&lt;="&amp;G1306+90,Support_Tickets!$K:$K,"No")&gt;0))</f>
        <v>0</v>
      </c>
    </row>
    <row r="1307" spans="1:15">
      <c r="A1307" t="s">
        <v>2896</v>
      </c>
      <c r="B1307" t="s">
        <v>22936</v>
      </c>
      <c r="C1307" t="s">
        <v>21602</v>
      </c>
      <c r="D1307" t="s">
        <v>21578</v>
      </c>
      <c r="E1307" t="s">
        <v>20736</v>
      </c>
      <c r="F1307" t="s">
        <v>14516</v>
      </c>
      <c r="G1307" t="s">
        <v>953</v>
      </c>
      <c r="H1307" t="s">
        <v>21571</v>
      </c>
      <c r="I1307">
        <v>894.99</v>
      </c>
      <c r="J1307">
        <v>15</v>
      </c>
      <c r="K1307" t="s">
        <v>100</v>
      </c>
      <c r="L1307" t="s">
        <v>21605</v>
      </c>
      <c r="M1307">
        <v>36</v>
      </c>
      <c r="N1307">
        <v>0</v>
      </c>
      <c r="O1307">
        <f>IF(COUNTIF($A$2:A1307,A1307)&gt;1,"",--(COUNTIFS(Support_Tickets!$B:$B,A1307,Support_Tickets!$P:$P,"&gt;="&amp;G1307,Support_Tickets!$P:$P,"&lt;="&amp;G1307+90,Support_Tickets!$K:$K,"No")&gt;0))</f>
        <v>1</v>
      </c>
    </row>
    <row r="1308" spans="1:15">
      <c r="A1308" t="s">
        <v>2531</v>
      </c>
      <c r="B1308" t="s">
        <v>22937</v>
      </c>
      <c r="C1308" t="s">
        <v>21574</v>
      </c>
      <c r="D1308" t="s">
        <v>21570</v>
      </c>
      <c r="E1308" t="s">
        <v>20736</v>
      </c>
      <c r="F1308" t="s">
        <v>14516</v>
      </c>
      <c r="G1308" t="s">
        <v>2987</v>
      </c>
      <c r="H1308" t="s">
        <v>21621</v>
      </c>
      <c r="I1308">
        <v>2206.3200000000002</v>
      </c>
      <c r="K1308" t="s">
        <v>100</v>
      </c>
      <c r="L1308" t="s">
        <v>21609</v>
      </c>
      <c r="M1308">
        <v>12</v>
      </c>
      <c r="N1308">
        <v>0</v>
      </c>
      <c r="O1308">
        <f>IF(COUNTIF($A$2:A1308,A1308)&gt;1,"",--(COUNTIFS(Support_Tickets!$B:$B,A1308,Support_Tickets!$P:$P,"&gt;="&amp;G1308,Support_Tickets!$P:$P,"&lt;="&amp;G1308+90,Support_Tickets!$K:$K,"No")&gt;0))</f>
        <v>0</v>
      </c>
    </row>
    <row r="1309" spans="1:15">
      <c r="A1309" t="s">
        <v>6784</v>
      </c>
      <c r="B1309" t="s">
        <v>22938</v>
      </c>
      <c r="C1309" t="s">
        <v>21597</v>
      </c>
      <c r="D1309" t="s">
        <v>21565</v>
      </c>
      <c r="E1309" t="s">
        <v>20736</v>
      </c>
      <c r="F1309" t="s">
        <v>14550</v>
      </c>
      <c r="G1309" t="s">
        <v>992</v>
      </c>
      <c r="H1309" t="s">
        <v>21588</v>
      </c>
      <c r="I1309">
        <v>2320.0100000000002</v>
      </c>
      <c r="K1309" t="s">
        <v>100</v>
      </c>
      <c r="L1309" t="s">
        <v>21572</v>
      </c>
      <c r="M1309">
        <v>24</v>
      </c>
      <c r="N1309">
        <v>1</v>
      </c>
      <c r="O1309">
        <f>IF(COUNTIF($A$2:A1309,A1309)&gt;1,"",--(COUNTIFS(Support_Tickets!$B:$B,A1309,Support_Tickets!$P:$P,"&gt;="&amp;G1309,Support_Tickets!$P:$P,"&lt;="&amp;G1309+90,Support_Tickets!$K:$K,"No")&gt;0))</f>
        <v>0</v>
      </c>
    </row>
    <row r="1310" spans="1:15">
      <c r="A1310" t="s">
        <v>666</v>
      </c>
      <c r="B1310" t="s">
        <v>22939</v>
      </c>
      <c r="C1310" t="s">
        <v>21577</v>
      </c>
      <c r="D1310" t="s">
        <v>21592</v>
      </c>
      <c r="E1310" t="s">
        <v>20736</v>
      </c>
      <c r="F1310" t="s">
        <v>14550</v>
      </c>
      <c r="G1310" t="s">
        <v>3878</v>
      </c>
      <c r="H1310" t="s">
        <v>21566</v>
      </c>
      <c r="I1310">
        <v>961.85</v>
      </c>
      <c r="K1310" t="s">
        <v>100</v>
      </c>
      <c r="L1310" t="s">
        <v>21632</v>
      </c>
      <c r="M1310">
        <v>24</v>
      </c>
      <c r="N1310">
        <v>1</v>
      </c>
      <c r="O1310">
        <f>IF(COUNTIF($A$2:A1310,A1310)&gt;1,"",--(COUNTIFS(Support_Tickets!$B:$B,A1310,Support_Tickets!$P:$P,"&gt;="&amp;G1310,Support_Tickets!$P:$P,"&lt;="&amp;G1310+90,Support_Tickets!$K:$K,"No")&gt;0))</f>
        <v>0</v>
      </c>
    </row>
    <row r="1311" spans="1:15">
      <c r="A1311" t="s">
        <v>7315</v>
      </c>
      <c r="B1311" t="s">
        <v>22940</v>
      </c>
      <c r="C1311" t="s">
        <v>21577</v>
      </c>
      <c r="D1311" t="s">
        <v>21570</v>
      </c>
      <c r="E1311" t="s">
        <v>20736</v>
      </c>
      <c r="F1311" t="s">
        <v>14512</v>
      </c>
      <c r="G1311" t="s">
        <v>11009</v>
      </c>
      <c r="H1311" t="s">
        <v>21588</v>
      </c>
      <c r="I1311">
        <v>3425.75</v>
      </c>
      <c r="J1311">
        <v>72</v>
      </c>
      <c r="K1311" t="s">
        <v>100</v>
      </c>
      <c r="L1311" t="s">
        <v>21595</v>
      </c>
      <c r="M1311">
        <v>24</v>
      </c>
      <c r="N1311">
        <v>1</v>
      </c>
      <c r="O1311">
        <f>IF(COUNTIF($A$2:A1311,A1311)&gt;1,"",--(COUNTIFS(Support_Tickets!$B:$B,A1311,Support_Tickets!$P:$P,"&gt;="&amp;G1311,Support_Tickets!$P:$P,"&lt;="&amp;G1311+90,Support_Tickets!$K:$K,"No")&gt;0))</f>
        <v>0</v>
      </c>
    </row>
    <row r="1312" spans="1:15">
      <c r="A1312" t="s">
        <v>3576</v>
      </c>
      <c r="B1312" t="s">
        <v>22941</v>
      </c>
      <c r="C1312" t="s">
        <v>21581</v>
      </c>
      <c r="D1312" t="s">
        <v>21592</v>
      </c>
      <c r="E1312" t="s">
        <v>20740</v>
      </c>
      <c r="F1312" t="s">
        <v>14512</v>
      </c>
      <c r="G1312" t="s">
        <v>489</v>
      </c>
      <c r="H1312" t="s">
        <v>21588</v>
      </c>
      <c r="I1312">
        <v>4530.57</v>
      </c>
      <c r="J1312">
        <v>75</v>
      </c>
      <c r="K1312" t="s">
        <v>73</v>
      </c>
      <c r="L1312" t="s">
        <v>21572</v>
      </c>
      <c r="M1312">
        <v>36</v>
      </c>
      <c r="N1312">
        <v>1</v>
      </c>
      <c r="O1312">
        <f>IF(COUNTIF($A$2:A1312,A1312)&gt;1,"",--(COUNTIFS(Support_Tickets!$B:$B,A1312,Support_Tickets!$P:$P,"&gt;="&amp;G1312,Support_Tickets!$P:$P,"&lt;="&amp;G1312+90,Support_Tickets!$K:$K,"No")&gt;0))</f>
        <v>0</v>
      </c>
    </row>
    <row r="1313" spans="1:15">
      <c r="A1313" t="s">
        <v>10532</v>
      </c>
      <c r="B1313" t="s">
        <v>22942</v>
      </c>
      <c r="C1313" t="s">
        <v>21587</v>
      </c>
      <c r="D1313" t="s">
        <v>21584</v>
      </c>
      <c r="E1313" t="s">
        <v>20736</v>
      </c>
      <c r="F1313" t="s">
        <v>14524</v>
      </c>
      <c r="G1313" t="s">
        <v>3665</v>
      </c>
      <c r="H1313" t="s">
        <v>21571</v>
      </c>
      <c r="I1313">
        <v>1184.8900000000001</v>
      </c>
      <c r="J1313">
        <v>53</v>
      </c>
      <c r="K1313" t="s">
        <v>100</v>
      </c>
      <c r="L1313" t="s">
        <v>21632</v>
      </c>
      <c r="M1313">
        <v>24</v>
      </c>
      <c r="N1313">
        <v>0</v>
      </c>
      <c r="O1313">
        <f>IF(COUNTIF($A$2:A1313,A1313)&gt;1,"",--(COUNTIFS(Support_Tickets!$B:$B,A1313,Support_Tickets!$P:$P,"&gt;="&amp;G1313,Support_Tickets!$P:$P,"&lt;="&amp;G1313+90,Support_Tickets!$K:$K,"No")&gt;0))</f>
        <v>1</v>
      </c>
    </row>
    <row r="1314" spans="1:15">
      <c r="A1314" t="s">
        <v>5330</v>
      </c>
      <c r="B1314" t="s">
        <v>22943</v>
      </c>
      <c r="C1314" t="s">
        <v>21581</v>
      </c>
      <c r="D1314" t="s">
        <v>21584</v>
      </c>
      <c r="E1314" t="s">
        <v>20768</v>
      </c>
      <c r="F1314" t="s">
        <v>14512</v>
      </c>
      <c r="G1314" t="s">
        <v>672</v>
      </c>
      <c r="H1314" t="s">
        <v>21571</v>
      </c>
      <c r="I1314">
        <v>435.92</v>
      </c>
      <c r="J1314">
        <v>34</v>
      </c>
      <c r="K1314" t="s">
        <v>100</v>
      </c>
      <c r="L1314" t="s">
        <v>21579</v>
      </c>
      <c r="M1314">
        <v>24</v>
      </c>
      <c r="N1314">
        <v>0</v>
      </c>
      <c r="O1314">
        <f>IF(COUNTIF($A$2:A1314,A1314)&gt;1,"",--(COUNTIFS(Support_Tickets!$B:$B,A1314,Support_Tickets!$P:$P,"&gt;="&amp;G1314,Support_Tickets!$P:$P,"&lt;="&amp;G1314+90,Support_Tickets!$K:$K,"No")&gt;0))</f>
        <v>0</v>
      </c>
    </row>
    <row r="1315" spans="1:15">
      <c r="A1315" t="s">
        <v>2211</v>
      </c>
      <c r="B1315" t="s">
        <v>22944</v>
      </c>
      <c r="C1315" t="s">
        <v>21607</v>
      </c>
      <c r="D1315" t="s">
        <v>21570</v>
      </c>
      <c r="E1315" t="s">
        <v>20736</v>
      </c>
      <c r="F1315" t="s">
        <v>14550</v>
      </c>
      <c r="G1315" t="s">
        <v>1600</v>
      </c>
      <c r="H1315" t="s">
        <v>21621</v>
      </c>
      <c r="I1315">
        <v>3986.15</v>
      </c>
      <c r="J1315">
        <v>57</v>
      </c>
      <c r="K1315" t="s">
        <v>73</v>
      </c>
      <c r="L1315" t="s">
        <v>21652</v>
      </c>
      <c r="M1315">
        <v>12</v>
      </c>
      <c r="N1315">
        <v>0</v>
      </c>
      <c r="O1315">
        <f>IF(COUNTIF($A$2:A1315,A1315)&gt;1,"",--(COUNTIFS(Support_Tickets!$B:$B,A1315,Support_Tickets!$P:$P,"&gt;="&amp;G1315,Support_Tickets!$P:$P,"&lt;="&amp;G1315+90,Support_Tickets!$K:$K,"No")&gt;0))</f>
        <v>0</v>
      </c>
    </row>
    <row r="1316" spans="1:15">
      <c r="A1316" t="s">
        <v>3513</v>
      </c>
      <c r="B1316" t="s">
        <v>22945</v>
      </c>
      <c r="C1316" t="s">
        <v>21564</v>
      </c>
      <c r="D1316" t="s">
        <v>21565</v>
      </c>
      <c r="E1316" t="s">
        <v>20736</v>
      </c>
      <c r="F1316" t="s">
        <v>14512</v>
      </c>
      <c r="G1316" t="s">
        <v>12126</v>
      </c>
      <c r="H1316" t="s">
        <v>21571</v>
      </c>
      <c r="I1316">
        <v>3693.04</v>
      </c>
      <c r="K1316" t="s">
        <v>100</v>
      </c>
      <c r="L1316" t="s">
        <v>21627</v>
      </c>
      <c r="M1316">
        <v>12</v>
      </c>
      <c r="N1316">
        <v>0</v>
      </c>
      <c r="O1316">
        <f>IF(COUNTIF($A$2:A1316,A1316)&gt;1,"",--(COUNTIFS(Support_Tickets!$B:$B,A1316,Support_Tickets!$P:$P,"&gt;="&amp;G1316,Support_Tickets!$P:$P,"&lt;="&amp;G1316+90,Support_Tickets!$K:$K,"No")&gt;0))</f>
        <v>0</v>
      </c>
    </row>
    <row r="1317" spans="1:15">
      <c r="A1317" t="s">
        <v>1367</v>
      </c>
      <c r="B1317" t="s">
        <v>22946</v>
      </c>
      <c r="C1317" t="s">
        <v>21569</v>
      </c>
      <c r="D1317" t="s">
        <v>21592</v>
      </c>
      <c r="E1317" t="s">
        <v>20740</v>
      </c>
      <c r="F1317" t="s">
        <v>14524</v>
      </c>
      <c r="G1317" t="s">
        <v>176</v>
      </c>
      <c r="H1317" t="s">
        <v>21621</v>
      </c>
      <c r="I1317">
        <v>17212</v>
      </c>
      <c r="K1317" t="s">
        <v>73</v>
      </c>
      <c r="L1317" t="s">
        <v>21612</v>
      </c>
      <c r="M1317">
        <v>12</v>
      </c>
      <c r="N1317">
        <v>0</v>
      </c>
      <c r="O1317">
        <f>IF(COUNTIF($A$2:A1317,A1317)&gt;1,"",--(COUNTIFS(Support_Tickets!$B:$B,A1317,Support_Tickets!$P:$P,"&gt;="&amp;G1317,Support_Tickets!$P:$P,"&lt;="&amp;G1317+90,Support_Tickets!$K:$K,"No")&gt;0))</f>
        <v>0</v>
      </c>
    </row>
    <row r="1318" spans="1:15">
      <c r="A1318" t="s">
        <v>1497</v>
      </c>
      <c r="B1318" t="s">
        <v>22947</v>
      </c>
      <c r="C1318" t="s">
        <v>21587</v>
      </c>
      <c r="D1318" t="s">
        <v>21565</v>
      </c>
      <c r="E1318" t="s">
        <v>20740</v>
      </c>
      <c r="F1318" t="s">
        <v>14550</v>
      </c>
      <c r="G1318" t="s">
        <v>1357</v>
      </c>
      <c r="H1318" t="s">
        <v>21621</v>
      </c>
      <c r="I1318">
        <v>16989.25</v>
      </c>
      <c r="K1318" t="s">
        <v>52</v>
      </c>
      <c r="L1318" t="s">
        <v>21593</v>
      </c>
      <c r="M1318">
        <v>24</v>
      </c>
      <c r="N1318">
        <v>0</v>
      </c>
      <c r="O1318">
        <f>IF(COUNTIF($A$2:A1318,A1318)&gt;1,"",--(COUNTIFS(Support_Tickets!$B:$B,A1318,Support_Tickets!$P:$P,"&gt;="&amp;G1318,Support_Tickets!$P:$P,"&lt;="&amp;G1318+90,Support_Tickets!$K:$K,"No")&gt;0))</f>
        <v>0</v>
      </c>
    </row>
    <row r="1319" spans="1:15">
      <c r="A1319" t="s">
        <v>4756</v>
      </c>
      <c r="B1319" t="s">
        <v>22948</v>
      </c>
      <c r="C1319" t="s">
        <v>21577</v>
      </c>
      <c r="D1319" t="s">
        <v>21570</v>
      </c>
      <c r="E1319" t="s">
        <v>20768</v>
      </c>
      <c r="F1319" t="s">
        <v>14512</v>
      </c>
      <c r="G1319" t="s">
        <v>2816</v>
      </c>
      <c r="H1319" t="s">
        <v>21571</v>
      </c>
      <c r="I1319">
        <v>716.12</v>
      </c>
      <c r="J1319">
        <v>45</v>
      </c>
      <c r="K1319" t="s">
        <v>100</v>
      </c>
      <c r="L1319" t="s">
        <v>21575</v>
      </c>
      <c r="M1319">
        <v>36</v>
      </c>
      <c r="N1319">
        <v>0</v>
      </c>
      <c r="O1319">
        <f>IF(COUNTIF($A$2:A1319,A1319)&gt;1,"",--(COUNTIFS(Support_Tickets!$B:$B,A1319,Support_Tickets!$P:$P,"&gt;="&amp;G1319,Support_Tickets!$P:$P,"&lt;="&amp;G1319+90,Support_Tickets!$K:$K,"No")&gt;0))</f>
        <v>0</v>
      </c>
    </row>
    <row r="1320" spans="1:15">
      <c r="A1320" t="s">
        <v>166</v>
      </c>
      <c r="B1320" t="s">
        <v>22949</v>
      </c>
      <c r="C1320" t="s">
        <v>21569</v>
      </c>
      <c r="D1320" t="s">
        <v>21570</v>
      </c>
      <c r="E1320" t="s">
        <v>20740</v>
      </c>
      <c r="F1320" t="s">
        <v>14512</v>
      </c>
      <c r="G1320" t="s">
        <v>1188</v>
      </c>
      <c r="H1320" t="s">
        <v>21571</v>
      </c>
      <c r="I1320">
        <v>4655.51</v>
      </c>
      <c r="J1320">
        <v>60</v>
      </c>
      <c r="K1320" t="s">
        <v>52</v>
      </c>
      <c r="L1320" t="s">
        <v>21660</v>
      </c>
      <c r="M1320">
        <v>12</v>
      </c>
      <c r="N1320">
        <v>0</v>
      </c>
      <c r="O1320">
        <f>IF(COUNTIF($A$2:A1320,A1320)&gt;1,"",--(COUNTIFS(Support_Tickets!$B:$B,A1320,Support_Tickets!$P:$P,"&gt;="&amp;G1320,Support_Tickets!$P:$P,"&lt;="&amp;G1320+90,Support_Tickets!$K:$K,"No")&gt;0))</f>
        <v>0</v>
      </c>
    </row>
    <row r="1321" spans="1:15">
      <c r="A1321" t="s">
        <v>12929</v>
      </c>
      <c r="B1321" t="s">
        <v>22950</v>
      </c>
      <c r="C1321" t="s">
        <v>21581</v>
      </c>
      <c r="D1321" t="s">
        <v>21592</v>
      </c>
      <c r="E1321" t="s">
        <v>20768</v>
      </c>
      <c r="F1321" t="s">
        <v>14550</v>
      </c>
      <c r="G1321" t="s">
        <v>111</v>
      </c>
      <c r="H1321" t="s">
        <v>21588</v>
      </c>
      <c r="I1321">
        <v>158.82</v>
      </c>
      <c r="J1321">
        <v>20</v>
      </c>
      <c r="K1321" t="s">
        <v>100</v>
      </c>
      <c r="L1321" t="s">
        <v>21652</v>
      </c>
      <c r="M1321">
        <v>12</v>
      </c>
      <c r="N1321">
        <v>1</v>
      </c>
      <c r="O1321">
        <f>IF(COUNTIF($A$2:A1321,A1321)&gt;1,"",--(COUNTIFS(Support_Tickets!$B:$B,A1321,Support_Tickets!$P:$P,"&gt;="&amp;G1321,Support_Tickets!$P:$P,"&lt;="&amp;G1321+90,Support_Tickets!$K:$K,"No")&gt;0))</f>
        <v>0</v>
      </c>
    </row>
    <row r="1322" spans="1:15">
      <c r="A1322" t="s">
        <v>2433</v>
      </c>
      <c r="B1322" t="s">
        <v>22951</v>
      </c>
      <c r="C1322" t="s">
        <v>21600</v>
      </c>
      <c r="D1322" t="s">
        <v>21570</v>
      </c>
      <c r="E1322" t="s">
        <v>20768</v>
      </c>
      <c r="F1322" t="s">
        <v>14550</v>
      </c>
      <c r="G1322" t="s">
        <v>1653</v>
      </c>
      <c r="H1322" t="s">
        <v>21566</v>
      </c>
      <c r="I1322">
        <v>505.02</v>
      </c>
      <c r="K1322" t="s">
        <v>100</v>
      </c>
      <c r="L1322" t="s">
        <v>21627</v>
      </c>
      <c r="M1322">
        <v>24</v>
      </c>
      <c r="N1322">
        <v>1</v>
      </c>
      <c r="O1322">
        <f>IF(COUNTIF($A$2:A1322,A1322)&gt;1,"",--(COUNTIFS(Support_Tickets!$B:$B,A1322,Support_Tickets!$P:$P,"&gt;="&amp;G1322,Support_Tickets!$P:$P,"&lt;="&amp;G1322+90,Support_Tickets!$K:$K,"No")&gt;0))</f>
        <v>0</v>
      </c>
    </row>
    <row r="1323" spans="1:15">
      <c r="A1323" t="s">
        <v>4170</v>
      </c>
      <c r="B1323" t="s">
        <v>22952</v>
      </c>
      <c r="C1323" t="s">
        <v>21602</v>
      </c>
      <c r="D1323" t="s">
        <v>21584</v>
      </c>
      <c r="E1323" t="s">
        <v>20768</v>
      </c>
      <c r="F1323" t="s">
        <v>14524</v>
      </c>
      <c r="G1323" t="s">
        <v>3495</v>
      </c>
      <c r="H1323" t="s">
        <v>21571</v>
      </c>
      <c r="I1323">
        <v>506.68</v>
      </c>
      <c r="J1323">
        <v>14</v>
      </c>
      <c r="K1323" t="s">
        <v>100</v>
      </c>
      <c r="L1323" t="s">
        <v>21598</v>
      </c>
      <c r="M1323">
        <v>36</v>
      </c>
      <c r="N1323">
        <v>0</v>
      </c>
      <c r="O1323">
        <f>IF(COUNTIF($A$2:A1323,A1323)&gt;1,"",--(COUNTIFS(Support_Tickets!$B:$B,A1323,Support_Tickets!$P:$P,"&gt;="&amp;G1323,Support_Tickets!$P:$P,"&lt;="&amp;G1323+90,Support_Tickets!$K:$K,"No")&gt;0))</f>
        <v>0</v>
      </c>
    </row>
    <row r="1324" spans="1:15">
      <c r="A1324" t="s">
        <v>3344</v>
      </c>
      <c r="B1324" t="s">
        <v>22953</v>
      </c>
      <c r="C1324" t="s">
        <v>21564</v>
      </c>
      <c r="D1324" t="s">
        <v>21578</v>
      </c>
      <c r="E1324" t="s">
        <v>20740</v>
      </c>
      <c r="F1324" t="s">
        <v>14507</v>
      </c>
      <c r="G1324" t="s">
        <v>605</v>
      </c>
      <c r="H1324" t="s">
        <v>21588</v>
      </c>
      <c r="I1324">
        <v>11814.63</v>
      </c>
      <c r="J1324">
        <v>42</v>
      </c>
      <c r="K1324" t="s">
        <v>73</v>
      </c>
      <c r="L1324" t="s">
        <v>21632</v>
      </c>
      <c r="M1324">
        <v>24</v>
      </c>
      <c r="N1324">
        <v>1</v>
      </c>
      <c r="O1324">
        <f>IF(COUNTIF($A$2:A1324,A1324)&gt;1,"",--(COUNTIFS(Support_Tickets!$B:$B,A1324,Support_Tickets!$P:$P,"&gt;="&amp;G1324,Support_Tickets!$P:$P,"&lt;="&amp;G1324+90,Support_Tickets!$K:$K,"No")&gt;0))</f>
        <v>0</v>
      </c>
    </row>
    <row r="1325" spans="1:15">
      <c r="A1325" t="s">
        <v>6111</v>
      </c>
      <c r="B1325" t="s">
        <v>22954</v>
      </c>
      <c r="C1325" t="s">
        <v>21600</v>
      </c>
      <c r="D1325" t="s">
        <v>21584</v>
      </c>
      <c r="E1325" t="s">
        <v>20736</v>
      </c>
      <c r="F1325" t="s">
        <v>14507</v>
      </c>
      <c r="G1325" t="s">
        <v>22955</v>
      </c>
      <c r="H1325" t="s">
        <v>21588</v>
      </c>
      <c r="I1325">
        <v>2149.2199999999998</v>
      </c>
      <c r="J1325">
        <v>81</v>
      </c>
      <c r="K1325" t="s">
        <v>100</v>
      </c>
      <c r="L1325" t="s">
        <v>21572</v>
      </c>
      <c r="M1325">
        <v>36</v>
      </c>
      <c r="N1325">
        <v>1</v>
      </c>
      <c r="O1325">
        <f>IF(COUNTIF($A$2:A1325,A1325)&gt;1,"",--(COUNTIFS(Support_Tickets!$B:$B,A1325,Support_Tickets!$P:$P,"&gt;="&amp;G1325,Support_Tickets!$P:$P,"&lt;="&amp;G1325+90,Support_Tickets!$K:$K,"No")&gt;0))</f>
        <v>1</v>
      </c>
    </row>
    <row r="1326" spans="1:15">
      <c r="A1326" t="s">
        <v>8468</v>
      </c>
      <c r="B1326" t="s">
        <v>22956</v>
      </c>
      <c r="C1326" t="s">
        <v>21577</v>
      </c>
      <c r="D1326" t="s">
        <v>21570</v>
      </c>
      <c r="E1326" t="s">
        <v>20768</v>
      </c>
      <c r="F1326" t="s">
        <v>14516</v>
      </c>
      <c r="G1326" t="s">
        <v>707</v>
      </c>
      <c r="H1326" t="s">
        <v>21571</v>
      </c>
      <c r="I1326">
        <v>206.18</v>
      </c>
      <c r="K1326" t="s">
        <v>100</v>
      </c>
      <c r="L1326" t="s">
        <v>21632</v>
      </c>
      <c r="M1326">
        <v>24</v>
      </c>
      <c r="N1326">
        <v>0</v>
      </c>
      <c r="O1326">
        <f>IF(COUNTIF($A$2:A1326,A1326)&gt;1,"",--(COUNTIFS(Support_Tickets!$B:$B,A1326,Support_Tickets!$P:$P,"&gt;="&amp;G1326,Support_Tickets!$P:$P,"&lt;="&amp;G1326+90,Support_Tickets!$K:$K,"No")&gt;0))</f>
        <v>0</v>
      </c>
    </row>
    <row r="1327" spans="1:15">
      <c r="A1327" t="s">
        <v>2101</v>
      </c>
      <c r="B1327" t="s">
        <v>22957</v>
      </c>
      <c r="C1327" t="s">
        <v>21602</v>
      </c>
      <c r="D1327" t="s">
        <v>21570</v>
      </c>
      <c r="E1327" t="s">
        <v>20740</v>
      </c>
      <c r="F1327" t="s">
        <v>14512</v>
      </c>
      <c r="G1327" t="s">
        <v>4425</v>
      </c>
      <c r="H1327" t="s">
        <v>21571</v>
      </c>
      <c r="I1327">
        <v>11653.97</v>
      </c>
      <c r="J1327">
        <v>0</v>
      </c>
      <c r="K1327" t="s">
        <v>52</v>
      </c>
      <c r="L1327" t="s">
        <v>21652</v>
      </c>
      <c r="M1327">
        <v>36</v>
      </c>
      <c r="N1327">
        <v>0</v>
      </c>
      <c r="O1327">
        <f>IF(COUNTIF($A$2:A1327,A1327)&gt;1,"",--(COUNTIFS(Support_Tickets!$B:$B,A1327,Support_Tickets!$P:$P,"&gt;="&amp;G1327,Support_Tickets!$P:$P,"&lt;="&amp;G1327+90,Support_Tickets!$K:$K,"No")&gt;0))</f>
        <v>0</v>
      </c>
    </row>
    <row r="1328" spans="1:15">
      <c r="A1328" t="s">
        <v>1396</v>
      </c>
      <c r="B1328" t="s">
        <v>22958</v>
      </c>
      <c r="C1328" t="s">
        <v>21607</v>
      </c>
      <c r="D1328" t="s">
        <v>21584</v>
      </c>
      <c r="E1328" t="s">
        <v>20736</v>
      </c>
      <c r="F1328" t="s">
        <v>14550</v>
      </c>
      <c r="G1328" t="s">
        <v>3502</v>
      </c>
      <c r="H1328" t="s">
        <v>21571</v>
      </c>
      <c r="I1328">
        <v>1627.3</v>
      </c>
      <c r="K1328" t="s">
        <v>100</v>
      </c>
      <c r="L1328" t="s">
        <v>21585</v>
      </c>
      <c r="M1328">
        <v>24</v>
      </c>
      <c r="N1328">
        <v>0</v>
      </c>
      <c r="O1328">
        <f>IF(COUNTIF($A$2:A1328,A1328)&gt;1,"",--(COUNTIFS(Support_Tickets!$B:$B,A1328,Support_Tickets!$P:$P,"&gt;="&amp;G1328,Support_Tickets!$P:$P,"&lt;="&amp;G1328+90,Support_Tickets!$K:$K,"No")&gt;0))</f>
        <v>0</v>
      </c>
    </row>
    <row r="1329" spans="1:15">
      <c r="A1329" t="s">
        <v>2202</v>
      </c>
      <c r="B1329" t="s">
        <v>22959</v>
      </c>
      <c r="C1329" t="s">
        <v>21581</v>
      </c>
      <c r="D1329" t="s">
        <v>21565</v>
      </c>
      <c r="E1329" t="s">
        <v>20740</v>
      </c>
      <c r="F1329" t="s">
        <v>14507</v>
      </c>
      <c r="G1329" t="s">
        <v>5341</v>
      </c>
      <c r="H1329" t="s">
        <v>21566</v>
      </c>
      <c r="I1329">
        <v>12210.97</v>
      </c>
      <c r="J1329">
        <v>96</v>
      </c>
      <c r="K1329" t="s">
        <v>52</v>
      </c>
      <c r="L1329" t="s">
        <v>21567</v>
      </c>
      <c r="M1329">
        <v>36</v>
      </c>
      <c r="N1329">
        <v>1</v>
      </c>
      <c r="O1329">
        <f>IF(COUNTIF($A$2:A1329,A1329)&gt;1,"",--(COUNTIFS(Support_Tickets!$B:$B,A1329,Support_Tickets!$P:$P,"&gt;="&amp;G1329,Support_Tickets!$P:$P,"&lt;="&amp;G1329+90,Support_Tickets!$K:$K,"No")&gt;0))</f>
        <v>0</v>
      </c>
    </row>
    <row r="1330" spans="1:15">
      <c r="A1330" t="s">
        <v>1973</v>
      </c>
      <c r="B1330" t="s">
        <v>22960</v>
      </c>
      <c r="C1330" t="s">
        <v>21597</v>
      </c>
      <c r="D1330" t="s">
        <v>21584</v>
      </c>
      <c r="E1330" t="s">
        <v>20768</v>
      </c>
      <c r="F1330" t="s">
        <v>14512</v>
      </c>
      <c r="G1330" t="s">
        <v>437</v>
      </c>
      <c r="H1330" t="s">
        <v>21571</v>
      </c>
      <c r="I1330">
        <v>432.58</v>
      </c>
      <c r="K1330" t="s">
        <v>100</v>
      </c>
      <c r="L1330" t="s">
        <v>21660</v>
      </c>
      <c r="M1330">
        <v>12</v>
      </c>
      <c r="N1330">
        <v>0</v>
      </c>
      <c r="O1330">
        <f>IF(COUNTIF($A$2:A1330,A1330)&gt;1,"",--(COUNTIFS(Support_Tickets!$B:$B,A1330,Support_Tickets!$P:$P,"&gt;="&amp;G1330,Support_Tickets!$P:$P,"&lt;="&amp;G1330+90,Support_Tickets!$K:$K,"No")&gt;0))</f>
        <v>0</v>
      </c>
    </row>
    <row r="1331" spans="1:15">
      <c r="A1331" t="s">
        <v>1404</v>
      </c>
      <c r="B1331" t="s">
        <v>22961</v>
      </c>
      <c r="C1331" t="s">
        <v>21577</v>
      </c>
      <c r="D1331" t="s">
        <v>21592</v>
      </c>
      <c r="E1331" t="s">
        <v>20768</v>
      </c>
      <c r="F1331" t="s">
        <v>14550</v>
      </c>
      <c r="G1331" t="s">
        <v>1425</v>
      </c>
      <c r="H1331" t="s">
        <v>21571</v>
      </c>
      <c r="I1331">
        <v>681.04</v>
      </c>
      <c r="J1331">
        <v>2</v>
      </c>
      <c r="K1331" t="s">
        <v>100</v>
      </c>
      <c r="L1331" t="s">
        <v>21652</v>
      </c>
      <c r="M1331">
        <v>24</v>
      </c>
      <c r="N1331">
        <v>0</v>
      </c>
      <c r="O1331">
        <f>IF(COUNTIF($A$2:A1331,A1331)&gt;1,"",--(COUNTIFS(Support_Tickets!$B:$B,A1331,Support_Tickets!$P:$P,"&gt;="&amp;G1331,Support_Tickets!$P:$P,"&lt;="&amp;G1331+90,Support_Tickets!$K:$K,"No")&gt;0))</f>
        <v>0</v>
      </c>
    </row>
    <row r="1332" spans="1:15">
      <c r="A1332" t="s">
        <v>5689</v>
      </c>
      <c r="B1332" t="s">
        <v>22962</v>
      </c>
      <c r="C1332" t="s">
        <v>21577</v>
      </c>
      <c r="D1332" t="s">
        <v>21565</v>
      </c>
      <c r="E1332" t="s">
        <v>20768</v>
      </c>
      <c r="F1332" t="s">
        <v>14550</v>
      </c>
      <c r="G1332" t="s">
        <v>55</v>
      </c>
      <c r="H1332" t="s">
        <v>21588</v>
      </c>
      <c r="I1332">
        <v>711.13</v>
      </c>
      <c r="J1332">
        <v>89</v>
      </c>
      <c r="K1332" t="s">
        <v>100</v>
      </c>
      <c r="L1332" t="s">
        <v>21609</v>
      </c>
      <c r="M1332">
        <v>24</v>
      </c>
      <c r="N1332">
        <v>1</v>
      </c>
      <c r="O1332">
        <f>IF(COUNTIF($A$2:A1332,A1332)&gt;1,"",--(COUNTIFS(Support_Tickets!$B:$B,A1332,Support_Tickets!$P:$P,"&gt;="&amp;G1332,Support_Tickets!$P:$P,"&lt;="&amp;G1332+90,Support_Tickets!$K:$K,"No")&gt;0))</f>
        <v>0</v>
      </c>
    </row>
    <row r="1333" spans="1:15">
      <c r="A1333" t="s">
        <v>3643</v>
      </c>
      <c r="B1333" t="s">
        <v>22963</v>
      </c>
      <c r="C1333" t="s">
        <v>21587</v>
      </c>
      <c r="D1333" t="s">
        <v>21578</v>
      </c>
      <c r="E1333" t="s">
        <v>20740</v>
      </c>
      <c r="F1333" t="s">
        <v>14524</v>
      </c>
      <c r="G1333" t="s">
        <v>1778</v>
      </c>
      <c r="H1333" t="s">
        <v>21588</v>
      </c>
      <c r="I1333">
        <v>12323.66</v>
      </c>
      <c r="J1333">
        <v>73</v>
      </c>
      <c r="K1333" t="s">
        <v>52</v>
      </c>
      <c r="L1333" t="s">
        <v>21593</v>
      </c>
      <c r="M1333">
        <v>36</v>
      </c>
      <c r="N1333">
        <v>1</v>
      </c>
      <c r="O1333">
        <f>IF(COUNTIF($A$2:A1333,A1333)&gt;1,"",--(COUNTIFS(Support_Tickets!$B:$B,A1333,Support_Tickets!$P:$P,"&gt;="&amp;G1333,Support_Tickets!$P:$P,"&lt;="&amp;G1333+90,Support_Tickets!$K:$K,"No")&gt;0))</f>
        <v>0</v>
      </c>
    </row>
    <row r="1334" spans="1:15">
      <c r="A1334" t="s">
        <v>1415</v>
      </c>
      <c r="B1334" t="s">
        <v>22964</v>
      </c>
      <c r="C1334" t="s">
        <v>21569</v>
      </c>
      <c r="D1334" t="s">
        <v>21578</v>
      </c>
      <c r="E1334" t="s">
        <v>20736</v>
      </c>
      <c r="F1334" t="s">
        <v>14516</v>
      </c>
      <c r="G1334" t="s">
        <v>1311</v>
      </c>
      <c r="H1334" t="s">
        <v>21571</v>
      </c>
      <c r="I1334">
        <v>1054.78</v>
      </c>
      <c r="J1334">
        <v>34</v>
      </c>
      <c r="K1334" t="s">
        <v>73</v>
      </c>
      <c r="L1334" t="s">
        <v>21603</v>
      </c>
      <c r="M1334">
        <v>24</v>
      </c>
      <c r="N1334">
        <v>0</v>
      </c>
      <c r="O1334">
        <f>IF(COUNTIF($A$2:A1334,A1334)&gt;1,"",--(COUNTIFS(Support_Tickets!$B:$B,A1334,Support_Tickets!$P:$P,"&gt;="&amp;G1334,Support_Tickets!$P:$P,"&lt;="&amp;G1334+90,Support_Tickets!$K:$K,"No")&gt;0))</f>
        <v>0</v>
      </c>
    </row>
    <row r="1335" spans="1:15">
      <c r="A1335" t="s">
        <v>5091</v>
      </c>
      <c r="B1335" t="s">
        <v>22965</v>
      </c>
      <c r="C1335" t="s">
        <v>21600</v>
      </c>
      <c r="D1335" t="s">
        <v>21578</v>
      </c>
      <c r="E1335" t="s">
        <v>20736</v>
      </c>
      <c r="F1335" t="s">
        <v>14507</v>
      </c>
      <c r="G1335" t="s">
        <v>421</v>
      </c>
      <c r="H1335" t="s">
        <v>21588</v>
      </c>
      <c r="I1335">
        <v>2775.7</v>
      </c>
      <c r="J1335">
        <v>31</v>
      </c>
      <c r="K1335" t="s">
        <v>100</v>
      </c>
      <c r="L1335" t="s">
        <v>21593</v>
      </c>
      <c r="M1335">
        <v>24</v>
      </c>
      <c r="N1335">
        <v>1</v>
      </c>
      <c r="O1335">
        <f>IF(COUNTIF($A$2:A1335,A1335)&gt;1,"",--(COUNTIFS(Support_Tickets!$B:$B,A1335,Support_Tickets!$P:$P,"&gt;="&amp;G1335,Support_Tickets!$P:$P,"&lt;="&amp;G1335+90,Support_Tickets!$K:$K,"No")&gt;0))</f>
        <v>0</v>
      </c>
    </row>
    <row r="1336" spans="1:15">
      <c r="A1336" t="s">
        <v>3709</v>
      </c>
      <c r="B1336" t="s">
        <v>22966</v>
      </c>
      <c r="C1336" t="s">
        <v>21607</v>
      </c>
      <c r="D1336" t="s">
        <v>21578</v>
      </c>
      <c r="E1336" t="s">
        <v>20768</v>
      </c>
      <c r="F1336" t="s">
        <v>14550</v>
      </c>
      <c r="G1336" t="s">
        <v>935</v>
      </c>
      <c r="H1336" t="s">
        <v>21566</v>
      </c>
      <c r="I1336">
        <v>329.13</v>
      </c>
      <c r="K1336" t="s">
        <v>100</v>
      </c>
      <c r="L1336" t="s">
        <v>21627</v>
      </c>
      <c r="M1336">
        <v>12</v>
      </c>
      <c r="N1336">
        <v>1</v>
      </c>
      <c r="O1336">
        <f>IF(COUNTIF($A$2:A1336,A1336)&gt;1,"",--(COUNTIFS(Support_Tickets!$B:$B,A1336,Support_Tickets!$P:$P,"&gt;="&amp;G1336,Support_Tickets!$P:$P,"&lt;="&amp;G1336+90,Support_Tickets!$K:$K,"No")&gt;0))</f>
        <v>1</v>
      </c>
    </row>
    <row r="1337" spans="1:15">
      <c r="A1337" t="s">
        <v>2045</v>
      </c>
      <c r="B1337" t="s">
        <v>22967</v>
      </c>
      <c r="C1337" t="s">
        <v>21564</v>
      </c>
      <c r="D1337" t="s">
        <v>21570</v>
      </c>
      <c r="E1337" t="s">
        <v>20736</v>
      </c>
      <c r="F1337" t="s">
        <v>14512</v>
      </c>
      <c r="G1337" t="s">
        <v>392</v>
      </c>
      <c r="H1337" t="s">
        <v>21566</v>
      </c>
      <c r="I1337">
        <v>3982.99</v>
      </c>
      <c r="K1337" t="s">
        <v>100</v>
      </c>
      <c r="L1337" t="s">
        <v>21627</v>
      </c>
      <c r="M1337">
        <v>24</v>
      </c>
      <c r="N1337">
        <v>1</v>
      </c>
      <c r="O1337">
        <f>IF(COUNTIF($A$2:A1337,A1337)&gt;1,"",--(COUNTIFS(Support_Tickets!$B:$B,A1337,Support_Tickets!$P:$P,"&gt;="&amp;G1337,Support_Tickets!$P:$P,"&lt;="&amp;G1337+90,Support_Tickets!$K:$K,"No")&gt;0))</f>
        <v>1</v>
      </c>
    </row>
    <row r="1338" spans="1:15">
      <c r="A1338" t="s">
        <v>6369</v>
      </c>
      <c r="B1338" t="s">
        <v>22968</v>
      </c>
      <c r="C1338" t="s">
        <v>21587</v>
      </c>
      <c r="D1338" t="s">
        <v>21565</v>
      </c>
      <c r="E1338" t="s">
        <v>20736</v>
      </c>
      <c r="F1338" t="s">
        <v>14516</v>
      </c>
      <c r="G1338" t="s">
        <v>7359</v>
      </c>
      <c r="H1338" t="s">
        <v>21571</v>
      </c>
      <c r="I1338">
        <v>2707.22</v>
      </c>
      <c r="J1338">
        <v>96</v>
      </c>
      <c r="K1338" t="s">
        <v>100</v>
      </c>
      <c r="L1338" t="s">
        <v>21605</v>
      </c>
      <c r="M1338">
        <v>24</v>
      </c>
      <c r="N1338">
        <v>0</v>
      </c>
      <c r="O1338">
        <f>IF(COUNTIF($A$2:A1338,A1338)&gt;1,"",--(COUNTIFS(Support_Tickets!$B:$B,A1338,Support_Tickets!$P:$P,"&gt;="&amp;G1338,Support_Tickets!$P:$P,"&lt;="&amp;G1338+90,Support_Tickets!$K:$K,"No")&gt;0))</f>
        <v>0</v>
      </c>
    </row>
    <row r="1339" spans="1:15">
      <c r="A1339" t="s">
        <v>2649</v>
      </c>
      <c r="B1339" t="s">
        <v>22969</v>
      </c>
      <c r="C1339" t="s">
        <v>21600</v>
      </c>
      <c r="D1339" t="s">
        <v>21584</v>
      </c>
      <c r="E1339" t="s">
        <v>20736</v>
      </c>
      <c r="F1339" t="s">
        <v>14524</v>
      </c>
      <c r="G1339" t="s">
        <v>350</v>
      </c>
      <c r="H1339" t="s">
        <v>21571</v>
      </c>
      <c r="I1339">
        <v>2718.38</v>
      </c>
      <c r="J1339">
        <v>48</v>
      </c>
      <c r="K1339" t="s">
        <v>73</v>
      </c>
      <c r="L1339" t="s">
        <v>21595</v>
      </c>
      <c r="M1339">
        <v>36</v>
      </c>
      <c r="N1339">
        <v>0</v>
      </c>
      <c r="O1339">
        <f>IF(COUNTIF($A$2:A1339,A1339)&gt;1,"",--(COUNTIFS(Support_Tickets!$B:$B,A1339,Support_Tickets!$P:$P,"&gt;="&amp;G1339,Support_Tickets!$P:$P,"&lt;="&amp;G1339+90,Support_Tickets!$K:$K,"No")&gt;0))</f>
        <v>0</v>
      </c>
    </row>
    <row r="1340" spans="1:15">
      <c r="A1340" t="s">
        <v>566</v>
      </c>
      <c r="B1340" t="s">
        <v>22970</v>
      </c>
      <c r="C1340" t="s">
        <v>21597</v>
      </c>
      <c r="D1340" t="s">
        <v>21592</v>
      </c>
      <c r="E1340" t="s">
        <v>20768</v>
      </c>
      <c r="F1340" t="s">
        <v>14512</v>
      </c>
      <c r="G1340" t="s">
        <v>440</v>
      </c>
      <c r="H1340" t="s">
        <v>21588</v>
      </c>
      <c r="I1340">
        <v>225.25</v>
      </c>
      <c r="J1340">
        <v>37</v>
      </c>
      <c r="K1340" t="s">
        <v>100</v>
      </c>
      <c r="L1340" t="s">
        <v>21652</v>
      </c>
      <c r="M1340">
        <v>36</v>
      </c>
      <c r="N1340">
        <v>1</v>
      </c>
      <c r="O1340">
        <f>IF(COUNTIF($A$2:A1340,A1340)&gt;1,"",--(COUNTIFS(Support_Tickets!$B:$B,A1340,Support_Tickets!$P:$P,"&gt;="&amp;G1340,Support_Tickets!$P:$P,"&lt;="&amp;G1340+90,Support_Tickets!$K:$K,"No")&gt;0))</f>
        <v>0</v>
      </c>
    </row>
    <row r="1341" spans="1:15">
      <c r="A1341" t="s">
        <v>7803</v>
      </c>
      <c r="B1341" t="s">
        <v>22971</v>
      </c>
      <c r="C1341" t="s">
        <v>21597</v>
      </c>
      <c r="D1341" t="s">
        <v>21578</v>
      </c>
      <c r="E1341" t="s">
        <v>20736</v>
      </c>
      <c r="F1341" t="s">
        <v>14516</v>
      </c>
      <c r="G1341" t="s">
        <v>1529</v>
      </c>
      <c r="H1341" t="s">
        <v>21571</v>
      </c>
      <c r="I1341">
        <v>2194.5700000000002</v>
      </c>
      <c r="K1341" t="s">
        <v>100</v>
      </c>
      <c r="L1341" t="s">
        <v>21579</v>
      </c>
      <c r="M1341">
        <v>24</v>
      </c>
      <c r="N1341">
        <v>0</v>
      </c>
      <c r="O1341">
        <f>IF(COUNTIF($A$2:A1341,A1341)&gt;1,"",--(COUNTIFS(Support_Tickets!$B:$B,A1341,Support_Tickets!$P:$P,"&gt;="&amp;G1341,Support_Tickets!$P:$P,"&lt;="&amp;G1341+90,Support_Tickets!$K:$K,"No")&gt;0))</f>
        <v>0</v>
      </c>
    </row>
    <row r="1342" spans="1:15">
      <c r="A1342" t="s">
        <v>7223</v>
      </c>
      <c r="B1342" t="s">
        <v>22972</v>
      </c>
      <c r="C1342" t="s">
        <v>21587</v>
      </c>
      <c r="D1342" t="s">
        <v>21578</v>
      </c>
      <c r="E1342" t="s">
        <v>20736</v>
      </c>
      <c r="F1342" t="s">
        <v>14507</v>
      </c>
      <c r="G1342" t="s">
        <v>2305</v>
      </c>
      <c r="H1342" t="s">
        <v>21588</v>
      </c>
      <c r="I1342">
        <v>3304.05</v>
      </c>
      <c r="J1342">
        <v>39</v>
      </c>
      <c r="K1342" t="s">
        <v>73</v>
      </c>
      <c r="L1342" t="s">
        <v>21605</v>
      </c>
      <c r="M1342">
        <v>36</v>
      </c>
      <c r="N1342">
        <v>1</v>
      </c>
      <c r="O1342">
        <f>IF(COUNTIF($A$2:A1342,A1342)&gt;1,"",--(COUNTIFS(Support_Tickets!$B:$B,A1342,Support_Tickets!$P:$P,"&gt;="&amp;G1342,Support_Tickets!$P:$P,"&lt;="&amp;G1342+90,Support_Tickets!$K:$K,"No")&gt;0))</f>
        <v>0</v>
      </c>
    </row>
    <row r="1343" spans="1:15">
      <c r="A1343" t="s">
        <v>352</v>
      </c>
      <c r="B1343" t="s">
        <v>22973</v>
      </c>
      <c r="C1343" t="s">
        <v>21569</v>
      </c>
      <c r="D1343" t="s">
        <v>21578</v>
      </c>
      <c r="E1343" t="s">
        <v>20736</v>
      </c>
      <c r="F1343" t="s">
        <v>14512</v>
      </c>
      <c r="G1343" t="s">
        <v>1258</v>
      </c>
      <c r="H1343" t="s">
        <v>21571</v>
      </c>
      <c r="I1343">
        <v>3356.58</v>
      </c>
      <c r="J1343">
        <v>48</v>
      </c>
      <c r="K1343" t="s">
        <v>73</v>
      </c>
      <c r="L1343" t="s">
        <v>21609</v>
      </c>
      <c r="M1343">
        <v>24</v>
      </c>
      <c r="N1343">
        <v>0</v>
      </c>
      <c r="O1343">
        <f>IF(COUNTIF($A$2:A1343,A1343)&gt;1,"",--(COUNTIFS(Support_Tickets!$B:$B,A1343,Support_Tickets!$P:$P,"&gt;="&amp;G1343,Support_Tickets!$P:$P,"&lt;="&amp;G1343+90,Support_Tickets!$K:$K,"No")&gt;0))</f>
        <v>0</v>
      </c>
    </row>
    <row r="1344" spans="1:15">
      <c r="A1344" t="s">
        <v>1853</v>
      </c>
      <c r="B1344" t="s">
        <v>22974</v>
      </c>
      <c r="C1344" t="s">
        <v>21569</v>
      </c>
      <c r="D1344" t="s">
        <v>21565</v>
      </c>
      <c r="E1344" t="s">
        <v>20768</v>
      </c>
      <c r="F1344" t="s">
        <v>14516</v>
      </c>
      <c r="G1344" t="s">
        <v>2165</v>
      </c>
      <c r="H1344" t="s">
        <v>21588</v>
      </c>
      <c r="I1344">
        <v>260.23</v>
      </c>
      <c r="K1344" t="s">
        <v>100</v>
      </c>
      <c r="L1344" t="s">
        <v>21660</v>
      </c>
      <c r="M1344">
        <v>12</v>
      </c>
      <c r="N1344">
        <v>1</v>
      </c>
      <c r="O1344">
        <f>IF(COUNTIF($A$2:A1344,A1344)&gt;1,"",--(COUNTIFS(Support_Tickets!$B:$B,A1344,Support_Tickets!$P:$P,"&gt;="&amp;G1344,Support_Tickets!$P:$P,"&lt;="&amp;G1344+90,Support_Tickets!$K:$K,"No")&gt;0))</f>
        <v>1</v>
      </c>
    </row>
    <row r="1345" spans="1:15">
      <c r="A1345" t="s">
        <v>98</v>
      </c>
      <c r="B1345" t="s">
        <v>22975</v>
      </c>
      <c r="C1345" t="s">
        <v>21564</v>
      </c>
      <c r="D1345" t="s">
        <v>21592</v>
      </c>
      <c r="E1345" t="s">
        <v>20736</v>
      </c>
      <c r="F1345" t="s">
        <v>14512</v>
      </c>
      <c r="G1345" t="s">
        <v>201</v>
      </c>
      <c r="H1345" t="s">
        <v>21571</v>
      </c>
      <c r="I1345">
        <v>3885.87</v>
      </c>
      <c r="K1345" t="s">
        <v>100</v>
      </c>
      <c r="L1345" t="s">
        <v>21590</v>
      </c>
      <c r="M1345">
        <v>24</v>
      </c>
      <c r="N1345">
        <v>0</v>
      </c>
      <c r="O1345">
        <f>IF(COUNTIF($A$2:A1345,A1345)&gt;1,"",--(COUNTIFS(Support_Tickets!$B:$B,A1345,Support_Tickets!$P:$P,"&gt;="&amp;G1345,Support_Tickets!$P:$P,"&lt;="&amp;G1345+90,Support_Tickets!$K:$K,"No")&gt;0))</f>
        <v>0</v>
      </c>
    </row>
    <row r="1346" spans="1:15">
      <c r="A1346" t="s">
        <v>3790</v>
      </c>
      <c r="B1346" t="s">
        <v>22976</v>
      </c>
      <c r="C1346" t="s">
        <v>21602</v>
      </c>
      <c r="D1346" t="s">
        <v>21570</v>
      </c>
      <c r="E1346" t="s">
        <v>20768</v>
      </c>
      <c r="F1346" t="s">
        <v>14524</v>
      </c>
      <c r="G1346" t="s">
        <v>22977</v>
      </c>
      <c r="H1346" t="s">
        <v>21571</v>
      </c>
      <c r="I1346">
        <v>296.64999999999998</v>
      </c>
      <c r="K1346" t="s">
        <v>100</v>
      </c>
      <c r="L1346" t="s">
        <v>21593</v>
      </c>
      <c r="M1346">
        <v>36</v>
      </c>
      <c r="N1346">
        <v>0</v>
      </c>
      <c r="O1346">
        <f>IF(COUNTIF($A$2:A1346,A1346)&gt;1,"",--(COUNTIFS(Support_Tickets!$B:$B,A1346,Support_Tickets!$P:$P,"&gt;="&amp;G1346,Support_Tickets!$P:$P,"&lt;="&amp;G1346+90,Support_Tickets!$K:$K,"No")&gt;0))</f>
        <v>0</v>
      </c>
    </row>
    <row r="1347" spans="1:15">
      <c r="A1347" t="s">
        <v>1011</v>
      </c>
      <c r="B1347" t="s">
        <v>22978</v>
      </c>
      <c r="C1347" t="s">
        <v>21569</v>
      </c>
      <c r="D1347" t="s">
        <v>21565</v>
      </c>
      <c r="E1347" t="s">
        <v>20736</v>
      </c>
      <c r="F1347" t="s">
        <v>14550</v>
      </c>
      <c r="G1347" t="s">
        <v>22979</v>
      </c>
      <c r="H1347" t="s">
        <v>21588</v>
      </c>
      <c r="I1347">
        <v>3942.33</v>
      </c>
      <c r="J1347">
        <v>61</v>
      </c>
      <c r="K1347" t="s">
        <v>73</v>
      </c>
      <c r="L1347" t="s">
        <v>21605</v>
      </c>
      <c r="M1347">
        <v>12</v>
      </c>
      <c r="N1347">
        <v>1</v>
      </c>
      <c r="O1347">
        <f>IF(COUNTIF($A$2:A1347,A1347)&gt;1,"",--(COUNTIFS(Support_Tickets!$B:$B,A1347,Support_Tickets!$P:$P,"&gt;="&amp;G1347,Support_Tickets!$P:$P,"&lt;="&amp;G1347+90,Support_Tickets!$K:$K,"No")&gt;0))</f>
        <v>0</v>
      </c>
    </row>
    <row r="1348" spans="1:15">
      <c r="A1348" t="s">
        <v>381</v>
      </c>
      <c r="B1348" t="s">
        <v>22086</v>
      </c>
      <c r="C1348" t="s">
        <v>21597</v>
      </c>
      <c r="D1348" t="s">
        <v>21592</v>
      </c>
      <c r="E1348" t="s">
        <v>20768</v>
      </c>
      <c r="F1348" t="s">
        <v>14516</v>
      </c>
      <c r="G1348" t="s">
        <v>594</v>
      </c>
      <c r="H1348" t="s">
        <v>21571</v>
      </c>
      <c r="I1348">
        <v>661.34</v>
      </c>
      <c r="K1348" t="s">
        <v>100</v>
      </c>
      <c r="L1348" t="s">
        <v>21652</v>
      </c>
      <c r="M1348">
        <v>12</v>
      </c>
      <c r="N1348">
        <v>0</v>
      </c>
      <c r="O1348">
        <f>IF(COUNTIF($A$2:A1348,A1348)&gt;1,"",--(COUNTIFS(Support_Tickets!$B:$B,A1348,Support_Tickets!$P:$P,"&gt;="&amp;G1348,Support_Tickets!$P:$P,"&lt;="&amp;G1348+90,Support_Tickets!$K:$K,"No")&gt;0))</f>
        <v>0</v>
      </c>
    </row>
    <row r="1349" spans="1:15">
      <c r="A1349" t="s">
        <v>3800</v>
      </c>
      <c r="B1349" t="s">
        <v>22686</v>
      </c>
      <c r="C1349" t="s">
        <v>21600</v>
      </c>
      <c r="D1349" t="s">
        <v>21565</v>
      </c>
      <c r="E1349" t="s">
        <v>20768</v>
      </c>
      <c r="F1349" t="s">
        <v>14512</v>
      </c>
      <c r="G1349" t="s">
        <v>10170</v>
      </c>
      <c r="H1349" t="s">
        <v>21571</v>
      </c>
      <c r="I1349">
        <v>242.72</v>
      </c>
      <c r="J1349">
        <v>32</v>
      </c>
      <c r="K1349" t="s">
        <v>100</v>
      </c>
      <c r="L1349" t="s">
        <v>21579</v>
      </c>
      <c r="M1349">
        <v>12</v>
      </c>
      <c r="N1349">
        <v>0</v>
      </c>
      <c r="O1349">
        <f>IF(COUNTIF($A$2:A1349,A1349)&gt;1,"",--(COUNTIFS(Support_Tickets!$B:$B,A1349,Support_Tickets!$P:$P,"&gt;="&amp;G1349,Support_Tickets!$P:$P,"&lt;="&amp;G1349+90,Support_Tickets!$K:$K,"No")&gt;0))</f>
        <v>0</v>
      </c>
    </row>
    <row r="1350" spans="1:15">
      <c r="A1350" t="s">
        <v>71</v>
      </c>
      <c r="B1350" t="s">
        <v>22980</v>
      </c>
      <c r="C1350" t="s">
        <v>21597</v>
      </c>
      <c r="D1350" t="s">
        <v>21578</v>
      </c>
      <c r="E1350" t="s">
        <v>20736</v>
      </c>
      <c r="F1350" t="s">
        <v>14550</v>
      </c>
      <c r="G1350" t="s">
        <v>1833</v>
      </c>
      <c r="H1350" t="s">
        <v>21571</v>
      </c>
      <c r="I1350">
        <v>3420.8</v>
      </c>
      <c r="J1350">
        <v>21</v>
      </c>
      <c r="K1350" t="s">
        <v>100</v>
      </c>
      <c r="L1350" t="s">
        <v>21582</v>
      </c>
      <c r="M1350">
        <v>12</v>
      </c>
      <c r="N1350">
        <v>0</v>
      </c>
      <c r="O1350">
        <f>IF(COUNTIF($A$2:A1350,A1350)&gt;1,"",--(COUNTIFS(Support_Tickets!$B:$B,A1350,Support_Tickets!$P:$P,"&gt;="&amp;G1350,Support_Tickets!$P:$P,"&lt;="&amp;G1350+90,Support_Tickets!$K:$K,"No")&gt;0))</f>
        <v>0</v>
      </c>
    </row>
    <row r="1351" spans="1:15">
      <c r="A1351" t="s">
        <v>6957</v>
      </c>
      <c r="B1351" t="s">
        <v>22981</v>
      </c>
      <c r="C1351" t="s">
        <v>21581</v>
      </c>
      <c r="D1351" t="s">
        <v>21570</v>
      </c>
      <c r="E1351" t="s">
        <v>20736</v>
      </c>
      <c r="F1351" t="s">
        <v>14512</v>
      </c>
      <c r="G1351" t="s">
        <v>1357</v>
      </c>
      <c r="H1351" t="s">
        <v>21571</v>
      </c>
      <c r="I1351">
        <v>3350.13</v>
      </c>
      <c r="K1351" t="s">
        <v>100</v>
      </c>
      <c r="L1351" t="s">
        <v>21652</v>
      </c>
      <c r="M1351">
        <v>24</v>
      </c>
      <c r="N1351">
        <v>0</v>
      </c>
      <c r="O1351">
        <f>IF(COUNTIF($A$2:A1351,A1351)&gt;1,"",--(COUNTIFS(Support_Tickets!$B:$B,A1351,Support_Tickets!$P:$P,"&gt;="&amp;G1351,Support_Tickets!$P:$P,"&lt;="&amp;G1351+90,Support_Tickets!$K:$K,"No")&gt;0))</f>
        <v>0</v>
      </c>
    </row>
    <row r="1352" spans="1:15">
      <c r="A1352" t="s">
        <v>5011</v>
      </c>
      <c r="B1352" t="s">
        <v>22982</v>
      </c>
      <c r="C1352" t="s">
        <v>21577</v>
      </c>
      <c r="D1352" t="s">
        <v>21578</v>
      </c>
      <c r="E1352" t="s">
        <v>20736</v>
      </c>
      <c r="F1352" t="s">
        <v>14507</v>
      </c>
      <c r="G1352" t="s">
        <v>2010</v>
      </c>
      <c r="H1352" t="s">
        <v>21571</v>
      </c>
      <c r="I1352">
        <v>3616.17</v>
      </c>
      <c r="K1352" t="s">
        <v>73</v>
      </c>
      <c r="L1352" t="s">
        <v>21612</v>
      </c>
      <c r="M1352">
        <v>36</v>
      </c>
      <c r="N1352">
        <v>0</v>
      </c>
      <c r="O1352">
        <f>IF(COUNTIF($A$2:A1352,A1352)&gt;1,"",--(COUNTIFS(Support_Tickets!$B:$B,A1352,Support_Tickets!$P:$P,"&gt;="&amp;G1352,Support_Tickets!$P:$P,"&lt;="&amp;G1352+90,Support_Tickets!$K:$K,"No")&gt;0))</f>
        <v>0</v>
      </c>
    </row>
    <row r="1353" spans="1:15">
      <c r="A1353" t="s">
        <v>1035</v>
      </c>
      <c r="B1353" t="s">
        <v>22983</v>
      </c>
      <c r="C1353" t="s">
        <v>21577</v>
      </c>
      <c r="D1353" t="s">
        <v>21570</v>
      </c>
      <c r="E1353" t="s">
        <v>20736</v>
      </c>
      <c r="F1353" t="s">
        <v>14550</v>
      </c>
      <c r="G1353" t="s">
        <v>1688</v>
      </c>
      <c r="H1353" t="s">
        <v>21621</v>
      </c>
      <c r="I1353">
        <v>2982.95</v>
      </c>
      <c r="J1353">
        <v>79</v>
      </c>
      <c r="K1353" t="s">
        <v>73</v>
      </c>
      <c r="L1353" t="s">
        <v>21575</v>
      </c>
      <c r="M1353">
        <v>24</v>
      </c>
      <c r="N1353">
        <v>0</v>
      </c>
      <c r="O1353">
        <f>IF(COUNTIF($A$2:A1353,A1353)&gt;1,"",--(COUNTIFS(Support_Tickets!$B:$B,A1353,Support_Tickets!$P:$P,"&gt;="&amp;G1353,Support_Tickets!$P:$P,"&lt;="&amp;G1353+90,Support_Tickets!$K:$K,"No")&gt;0))</f>
        <v>0</v>
      </c>
    </row>
    <row r="1354" spans="1:15">
      <c r="A1354" t="s">
        <v>1950</v>
      </c>
      <c r="B1354" t="s">
        <v>22984</v>
      </c>
      <c r="C1354" t="s">
        <v>21600</v>
      </c>
      <c r="D1354" t="s">
        <v>21584</v>
      </c>
      <c r="E1354" t="s">
        <v>20768</v>
      </c>
      <c r="F1354" t="s">
        <v>14512</v>
      </c>
      <c r="G1354" t="s">
        <v>614</v>
      </c>
      <c r="H1354" t="s">
        <v>21588</v>
      </c>
      <c r="I1354">
        <v>619.58000000000004</v>
      </c>
      <c r="J1354">
        <v>62</v>
      </c>
      <c r="K1354" t="s">
        <v>100</v>
      </c>
      <c r="L1354" t="s">
        <v>21593</v>
      </c>
      <c r="M1354">
        <v>36</v>
      </c>
      <c r="N1354">
        <v>1</v>
      </c>
      <c r="O1354">
        <f>IF(COUNTIF($A$2:A1354,A1354)&gt;1,"",--(COUNTIFS(Support_Tickets!$B:$B,A1354,Support_Tickets!$P:$P,"&gt;="&amp;G1354,Support_Tickets!$P:$P,"&lt;="&amp;G1354+90,Support_Tickets!$K:$K,"No")&gt;0))</f>
        <v>0</v>
      </c>
    </row>
    <row r="1355" spans="1:15">
      <c r="A1355" t="s">
        <v>315</v>
      </c>
      <c r="B1355" t="s">
        <v>22985</v>
      </c>
      <c r="C1355" t="s">
        <v>21564</v>
      </c>
      <c r="D1355" t="s">
        <v>21565</v>
      </c>
      <c r="E1355" t="s">
        <v>20768</v>
      </c>
      <c r="F1355" t="s">
        <v>14516</v>
      </c>
      <c r="G1355" t="s">
        <v>1921</v>
      </c>
      <c r="H1355" t="s">
        <v>21588</v>
      </c>
      <c r="I1355">
        <v>142.54</v>
      </c>
      <c r="J1355">
        <v>8</v>
      </c>
      <c r="K1355" t="s">
        <v>100</v>
      </c>
      <c r="L1355" t="s">
        <v>21603</v>
      </c>
      <c r="M1355">
        <v>12</v>
      </c>
      <c r="N1355">
        <v>1</v>
      </c>
      <c r="O1355">
        <f>IF(COUNTIF($A$2:A1355,A1355)&gt;1,"",--(COUNTIFS(Support_Tickets!$B:$B,A1355,Support_Tickets!$P:$P,"&gt;="&amp;G1355,Support_Tickets!$P:$P,"&lt;="&amp;G1355+90,Support_Tickets!$K:$K,"No")&gt;0))</f>
        <v>1</v>
      </c>
    </row>
    <row r="1356" spans="1:15">
      <c r="A1356" t="s">
        <v>3052</v>
      </c>
      <c r="B1356" t="s">
        <v>22986</v>
      </c>
      <c r="C1356" t="s">
        <v>21574</v>
      </c>
      <c r="D1356" t="s">
        <v>21565</v>
      </c>
      <c r="E1356" t="s">
        <v>20768</v>
      </c>
      <c r="F1356" t="s">
        <v>14516</v>
      </c>
      <c r="G1356" t="s">
        <v>773</v>
      </c>
      <c r="H1356" t="s">
        <v>21621</v>
      </c>
      <c r="I1356">
        <v>327.5</v>
      </c>
      <c r="J1356">
        <v>69</v>
      </c>
      <c r="K1356" t="s">
        <v>100</v>
      </c>
      <c r="L1356" t="s">
        <v>21652</v>
      </c>
      <c r="M1356">
        <v>36</v>
      </c>
      <c r="N1356">
        <v>0</v>
      </c>
      <c r="O1356">
        <f>IF(COUNTIF($A$2:A1356,A1356)&gt;1,"",--(COUNTIFS(Support_Tickets!$B:$B,A1356,Support_Tickets!$P:$P,"&gt;="&amp;G1356,Support_Tickets!$P:$P,"&lt;="&amp;G1356+90,Support_Tickets!$K:$K,"No")&gt;0))</f>
        <v>0</v>
      </c>
    </row>
    <row r="1357" spans="1:15">
      <c r="A1357" t="s">
        <v>5042</v>
      </c>
      <c r="B1357" t="s">
        <v>22987</v>
      </c>
      <c r="C1357" t="s">
        <v>21602</v>
      </c>
      <c r="D1357" t="s">
        <v>21584</v>
      </c>
      <c r="E1357" t="s">
        <v>20740</v>
      </c>
      <c r="F1357" t="s">
        <v>14507</v>
      </c>
      <c r="G1357" t="s">
        <v>22988</v>
      </c>
      <c r="H1357" t="s">
        <v>21621</v>
      </c>
      <c r="I1357">
        <v>13800.07</v>
      </c>
      <c r="J1357">
        <v>81</v>
      </c>
      <c r="K1357" t="s">
        <v>52</v>
      </c>
      <c r="L1357" t="s">
        <v>21572</v>
      </c>
      <c r="M1357">
        <v>24</v>
      </c>
      <c r="N1357">
        <v>0</v>
      </c>
      <c r="O1357">
        <f>IF(COUNTIF($A$2:A1357,A1357)&gt;1,"",--(COUNTIFS(Support_Tickets!$B:$B,A1357,Support_Tickets!$P:$P,"&gt;="&amp;G1357,Support_Tickets!$P:$P,"&lt;="&amp;G1357+90,Support_Tickets!$K:$K,"No")&gt;0))</f>
        <v>0</v>
      </c>
    </row>
    <row r="1358" spans="1:15">
      <c r="A1358" t="s">
        <v>1948</v>
      </c>
      <c r="B1358" t="s">
        <v>22082</v>
      </c>
      <c r="C1358" t="s">
        <v>21577</v>
      </c>
      <c r="D1358" t="s">
        <v>21570</v>
      </c>
      <c r="E1358" t="s">
        <v>20736</v>
      </c>
      <c r="F1358" t="s">
        <v>14524</v>
      </c>
      <c r="G1358" t="s">
        <v>7925</v>
      </c>
      <c r="H1358" t="s">
        <v>21621</v>
      </c>
      <c r="I1358">
        <v>1692.33</v>
      </c>
      <c r="J1358">
        <v>32</v>
      </c>
      <c r="K1358" t="s">
        <v>100</v>
      </c>
      <c r="L1358" t="s">
        <v>21652</v>
      </c>
      <c r="M1358">
        <v>24</v>
      </c>
      <c r="N1358">
        <v>0</v>
      </c>
      <c r="O1358">
        <f>IF(COUNTIF($A$2:A1358,A1358)&gt;1,"",--(COUNTIFS(Support_Tickets!$B:$B,A1358,Support_Tickets!$P:$P,"&gt;="&amp;G1358,Support_Tickets!$P:$P,"&lt;="&amp;G1358+90,Support_Tickets!$K:$K,"No")&gt;0))</f>
        <v>0</v>
      </c>
    </row>
    <row r="1359" spans="1:15">
      <c r="A1359" t="s">
        <v>2224</v>
      </c>
      <c r="B1359" t="s">
        <v>22989</v>
      </c>
      <c r="C1359" t="s">
        <v>21607</v>
      </c>
      <c r="D1359" t="s">
        <v>21584</v>
      </c>
      <c r="E1359" t="s">
        <v>20736</v>
      </c>
      <c r="F1359" t="s">
        <v>14550</v>
      </c>
      <c r="G1359" t="s">
        <v>379</v>
      </c>
      <c r="H1359" t="s">
        <v>21571</v>
      </c>
      <c r="I1359">
        <v>2728.86</v>
      </c>
      <c r="J1359">
        <v>27</v>
      </c>
      <c r="K1359" t="s">
        <v>73</v>
      </c>
      <c r="L1359" t="s">
        <v>21595</v>
      </c>
      <c r="M1359">
        <v>36</v>
      </c>
      <c r="N1359">
        <v>0</v>
      </c>
      <c r="O1359">
        <f>IF(COUNTIF($A$2:A1359,A1359)&gt;1,"",--(COUNTIFS(Support_Tickets!$B:$B,A1359,Support_Tickets!$P:$P,"&gt;="&amp;G1359,Support_Tickets!$P:$P,"&lt;="&amp;G1359+90,Support_Tickets!$K:$K,"No")&gt;0))</f>
        <v>0</v>
      </c>
    </row>
    <row r="1360" spans="1:15">
      <c r="A1360" t="s">
        <v>4022</v>
      </c>
      <c r="B1360" t="s">
        <v>22990</v>
      </c>
      <c r="C1360" t="s">
        <v>21602</v>
      </c>
      <c r="D1360" t="s">
        <v>21584</v>
      </c>
      <c r="E1360" t="s">
        <v>20768</v>
      </c>
      <c r="F1360" t="s">
        <v>14550</v>
      </c>
      <c r="G1360" t="s">
        <v>2874</v>
      </c>
      <c r="H1360" t="s">
        <v>21571</v>
      </c>
      <c r="I1360">
        <v>451.64</v>
      </c>
      <c r="J1360">
        <v>84</v>
      </c>
      <c r="K1360" t="s">
        <v>100</v>
      </c>
      <c r="L1360" t="s">
        <v>21609</v>
      </c>
      <c r="M1360">
        <v>36</v>
      </c>
      <c r="N1360">
        <v>0</v>
      </c>
      <c r="O1360">
        <f>IF(COUNTIF($A$2:A1360,A1360)&gt;1,"",--(COUNTIFS(Support_Tickets!$B:$B,A1360,Support_Tickets!$P:$P,"&gt;="&amp;G1360,Support_Tickets!$P:$P,"&lt;="&amp;G1360+90,Support_Tickets!$K:$K,"No")&gt;0))</f>
        <v>1</v>
      </c>
    </row>
    <row r="1361" spans="1:15">
      <c r="A1361" t="s">
        <v>1375</v>
      </c>
      <c r="B1361" t="s">
        <v>22642</v>
      </c>
      <c r="C1361" t="s">
        <v>21564</v>
      </c>
      <c r="D1361" t="s">
        <v>21570</v>
      </c>
      <c r="E1361" t="s">
        <v>20736</v>
      </c>
      <c r="F1361" t="s">
        <v>14524</v>
      </c>
      <c r="G1361" t="s">
        <v>3696</v>
      </c>
      <c r="H1361" t="s">
        <v>21571</v>
      </c>
      <c r="I1361">
        <v>2652.08</v>
      </c>
      <c r="J1361">
        <v>17</v>
      </c>
      <c r="K1361" t="s">
        <v>73</v>
      </c>
      <c r="L1361" t="s">
        <v>21652</v>
      </c>
      <c r="M1361">
        <v>24</v>
      </c>
      <c r="N1361">
        <v>0</v>
      </c>
      <c r="O1361">
        <f>IF(COUNTIF($A$2:A1361,A1361)&gt;1,"",--(COUNTIFS(Support_Tickets!$B:$B,A1361,Support_Tickets!$P:$P,"&gt;="&amp;G1361,Support_Tickets!$P:$P,"&lt;="&amp;G1361+90,Support_Tickets!$K:$K,"No")&gt;0))</f>
        <v>1</v>
      </c>
    </row>
    <row r="1362" spans="1:15">
      <c r="A1362" t="s">
        <v>2986</v>
      </c>
      <c r="B1362" t="s">
        <v>22991</v>
      </c>
      <c r="C1362" t="s">
        <v>21577</v>
      </c>
      <c r="D1362" t="s">
        <v>21578</v>
      </c>
      <c r="E1362" t="s">
        <v>20740</v>
      </c>
      <c r="F1362" t="s">
        <v>14512</v>
      </c>
      <c r="G1362" t="s">
        <v>1928</v>
      </c>
      <c r="H1362" t="s">
        <v>21566</v>
      </c>
      <c r="I1362">
        <v>17810.939999999999</v>
      </c>
      <c r="J1362">
        <v>69</v>
      </c>
      <c r="K1362" t="s">
        <v>73</v>
      </c>
      <c r="L1362" t="s">
        <v>21652</v>
      </c>
      <c r="M1362">
        <v>12</v>
      </c>
      <c r="N1362">
        <v>1</v>
      </c>
      <c r="O1362">
        <f>IF(COUNTIF($A$2:A1362,A1362)&gt;1,"",--(COUNTIFS(Support_Tickets!$B:$B,A1362,Support_Tickets!$P:$P,"&gt;="&amp;G1362,Support_Tickets!$P:$P,"&lt;="&amp;G1362+90,Support_Tickets!$K:$K,"No")&gt;0))</f>
        <v>1</v>
      </c>
    </row>
    <row r="1363" spans="1:15">
      <c r="A1363" t="s">
        <v>2611</v>
      </c>
      <c r="B1363" t="s">
        <v>22992</v>
      </c>
      <c r="C1363" t="s">
        <v>21574</v>
      </c>
      <c r="D1363" t="s">
        <v>21570</v>
      </c>
      <c r="E1363" t="s">
        <v>20768</v>
      </c>
      <c r="F1363" t="s">
        <v>14512</v>
      </c>
      <c r="G1363" t="s">
        <v>2784</v>
      </c>
      <c r="H1363" t="s">
        <v>21571</v>
      </c>
      <c r="I1363">
        <v>266.79000000000002</v>
      </c>
      <c r="K1363" t="s">
        <v>100</v>
      </c>
      <c r="L1363" t="s">
        <v>21593</v>
      </c>
      <c r="M1363">
        <v>24</v>
      </c>
      <c r="N1363">
        <v>0</v>
      </c>
      <c r="O1363">
        <f>IF(COUNTIF($A$2:A1363,A1363)&gt;1,"",--(COUNTIFS(Support_Tickets!$B:$B,A1363,Support_Tickets!$P:$P,"&gt;="&amp;G1363,Support_Tickets!$P:$P,"&lt;="&amp;G1363+90,Support_Tickets!$K:$K,"No")&gt;0))</f>
        <v>0</v>
      </c>
    </row>
    <row r="1364" spans="1:15">
      <c r="A1364" t="s">
        <v>5027</v>
      </c>
      <c r="B1364" t="s">
        <v>22993</v>
      </c>
      <c r="C1364" t="s">
        <v>21564</v>
      </c>
      <c r="D1364" t="s">
        <v>21570</v>
      </c>
      <c r="E1364" t="s">
        <v>20768</v>
      </c>
      <c r="F1364" t="s">
        <v>14512</v>
      </c>
      <c r="G1364" t="s">
        <v>320</v>
      </c>
      <c r="H1364" t="s">
        <v>21571</v>
      </c>
      <c r="I1364">
        <v>134.56</v>
      </c>
      <c r="K1364" t="s">
        <v>100</v>
      </c>
      <c r="L1364" t="s">
        <v>21660</v>
      </c>
      <c r="M1364">
        <v>12</v>
      </c>
      <c r="N1364">
        <v>0</v>
      </c>
      <c r="O1364">
        <f>IF(COUNTIF($A$2:A1364,A1364)&gt;1,"",--(COUNTIFS(Support_Tickets!$B:$B,A1364,Support_Tickets!$P:$P,"&gt;="&amp;G1364,Support_Tickets!$P:$P,"&lt;="&amp;G1364+90,Support_Tickets!$K:$K,"No")&gt;0))</f>
        <v>0</v>
      </c>
    </row>
    <row r="1365" spans="1:15">
      <c r="A1365" t="s">
        <v>2630</v>
      </c>
      <c r="B1365" t="s">
        <v>22994</v>
      </c>
      <c r="C1365" t="s">
        <v>21581</v>
      </c>
      <c r="D1365" t="s">
        <v>21565</v>
      </c>
      <c r="E1365" t="s">
        <v>20736</v>
      </c>
      <c r="F1365" t="s">
        <v>14512</v>
      </c>
      <c r="G1365" t="s">
        <v>1993</v>
      </c>
      <c r="H1365" t="s">
        <v>21571</v>
      </c>
      <c r="I1365">
        <v>1001.7</v>
      </c>
      <c r="K1365" t="s">
        <v>100</v>
      </c>
      <c r="L1365" t="s">
        <v>21572</v>
      </c>
      <c r="M1365">
        <v>12</v>
      </c>
      <c r="N1365">
        <v>0</v>
      </c>
      <c r="O1365">
        <f>IF(COUNTIF($A$2:A1365,A1365)&gt;1,"",--(COUNTIFS(Support_Tickets!$B:$B,A1365,Support_Tickets!$P:$P,"&gt;="&amp;G1365,Support_Tickets!$P:$P,"&lt;="&amp;G1365+90,Support_Tickets!$K:$K,"No")&gt;0))</f>
        <v>0</v>
      </c>
    </row>
    <row r="1366" spans="1:15">
      <c r="A1366" t="s">
        <v>6641</v>
      </c>
      <c r="B1366" t="s">
        <v>22995</v>
      </c>
      <c r="C1366" t="s">
        <v>21569</v>
      </c>
      <c r="D1366" t="s">
        <v>21570</v>
      </c>
      <c r="E1366" t="s">
        <v>20768</v>
      </c>
      <c r="F1366" t="s">
        <v>14550</v>
      </c>
      <c r="G1366" t="s">
        <v>115</v>
      </c>
      <c r="H1366" t="s">
        <v>21621</v>
      </c>
      <c r="I1366">
        <v>573.71</v>
      </c>
      <c r="J1366">
        <v>91</v>
      </c>
      <c r="K1366" t="s">
        <v>100</v>
      </c>
      <c r="L1366" t="s">
        <v>21593</v>
      </c>
      <c r="M1366">
        <v>12</v>
      </c>
      <c r="N1366">
        <v>0</v>
      </c>
      <c r="O1366">
        <f>IF(COUNTIF($A$2:A1366,A1366)&gt;1,"",--(COUNTIFS(Support_Tickets!$B:$B,A1366,Support_Tickets!$P:$P,"&gt;="&amp;G1366,Support_Tickets!$P:$P,"&lt;="&amp;G1366+90,Support_Tickets!$K:$K,"No")&gt;0))</f>
        <v>0</v>
      </c>
    </row>
    <row r="1367" spans="1:15">
      <c r="A1367" t="s">
        <v>11544</v>
      </c>
      <c r="B1367" t="s">
        <v>22996</v>
      </c>
      <c r="C1367" t="s">
        <v>21574</v>
      </c>
      <c r="D1367" t="s">
        <v>21592</v>
      </c>
      <c r="E1367" t="s">
        <v>20736</v>
      </c>
      <c r="F1367" t="s">
        <v>14516</v>
      </c>
      <c r="G1367" t="s">
        <v>3932</v>
      </c>
      <c r="H1367" t="s">
        <v>21571</v>
      </c>
      <c r="I1367">
        <v>3118.42</v>
      </c>
      <c r="J1367">
        <v>70</v>
      </c>
      <c r="K1367" t="s">
        <v>100</v>
      </c>
      <c r="L1367" t="s">
        <v>21603</v>
      </c>
      <c r="M1367">
        <v>36</v>
      </c>
      <c r="N1367">
        <v>0</v>
      </c>
      <c r="O1367">
        <f>IF(COUNTIF($A$2:A1367,A1367)&gt;1,"",--(COUNTIFS(Support_Tickets!$B:$B,A1367,Support_Tickets!$P:$P,"&gt;="&amp;G1367,Support_Tickets!$P:$P,"&lt;="&amp;G1367+90,Support_Tickets!$K:$K,"No")&gt;0))</f>
        <v>1</v>
      </c>
    </row>
    <row r="1368" spans="1:15">
      <c r="A1368" t="s">
        <v>3439</v>
      </c>
      <c r="B1368" t="s">
        <v>22997</v>
      </c>
      <c r="C1368" t="s">
        <v>21597</v>
      </c>
      <c r="D1368" t="s">
        <v>21570</v>
      </c>
      <c r="E1368" t="s">
        <v>20768</v>
      </c>
      <c r="F1368" t="s">
        <v>14524</v>
      </c>
      <c r="G1368" t="s">
        <v>865</v>
      </c>
      <c r="H1368" t="s">
        <v>21571</v>
      </c>
      <c r="I1368">
        <v>625.75</v>
      </c>
      <c r="J1368">
        <v>70</v>
      </c>
      <c r="K1368" t="s">
        <v>100</v>
      </c>
      <c r="L1368" t="s">
        <v>21579</v>
      </c>
      <c r="M1368">
        <v>24</v>
      </c>
      <c r="N1368">
        <v>0</v>
      </c>
      <c r="O1368">
        <f>IF(COUNTIF($A$2:A1368,A1368)&gt;1,"",--(COUNTIFS(Support_Tickets!$B:$B,A1368,Support_Tickets!$P:$P,"&gt;="&amp;G1368,Support_Tickets!$P:$P,"&lt;="&amp;G1368+90,Support_Tickets!$K:$K,"No")&gt;0))</f>
        <v>0</v>
      </c>
    </row>
    <row r="1369" spans="1:15">
      <c r="A1369" t="s">
        <v>1418</v>
      </c>
      <c r="B1369" t="s">
        <v>22357</v>
      </c>
      <c r="C1369" t="s">
        <v>21597</v>
      </c>
      <c r="D1369" t="s">
        <v>21592</v>
      </c>
      <c r="E1369" t="s">
        <v>20740</v>
      </c>
      <c r="F1369" t="s">
        <v>14524</v>
      </c>
      <c r="G1369" t="s">
        <v>22998</v>
      </c>
      <c r="H1369" t="s">
        <v>21566</v>
      </c>
      <c r="I1369">
        <v>17924.189999999999</v>
      </c>
      <c r="J1369">
        <v>58</v>
      </c>
      <c r="K1369" t="s">
        <v>73</v>
      </c>
      <c r="L1369" t="s">
        <v>21660</v>
      </c>
      <c r="M1369">
        <v>12</v>
      </c>
      <c r="N1369">
        <v>1</v>
      </c>
      <c r="O1369">
        <f>IF(COUNTIF($A$2:A1369,A1369)&gt;1,"",--(COUNTIFS(Support_Tickets!$B:$B,A1369,Support_Tickets!$P:$P,"&gt;="&amp;G1369,Support_Tickets!$P:$P,"&lt;="&amp;G1369+90,Support_Tickets!$K:$K,"No")&gt;0))</f>
        <v>0</v>
      </c>
    </row>
    <row r="1370" spans="1:15">
      <c r="A1370" t="s">
        <v>7271</v>
      </c>
      <c r="B1370" t="s">
        <v>22999</v>
      </c>
      <c r="C1370" t="s">
        <v>21577</v>
      </c>
      <c r="D1370" t="s">
        <v>21592</v>
      </c>
      <c r="E1370" t="s">
        <v>20736</v>
      </c>
      <c r="F1370" t="s">
        <v>14550</v>
      </c>
      <c r="G1370" t="s">
        <v>2192</v>
      </c>
      <c r="H1370" t="s">
        <v>21571</v>
      </c>
      <c r="I1370">
        <v>862.54</v>
      </c>
      <c r="K1370" t="s">
        <v>100</v>
      </c>
      <c r="L1370" t="s">
        <v>21572</v>
      </c>
      <c r="M1370">
        <v>24</v>
      </c>
      <c r="N1370">
        <v>0</v>
      </c>
      <c r="O1370">
        <f>IF(COUNTIF($A$2:A1370,A1370)&gt;1,"",--(COUNTIFS(Support_Tickets!$B:$B,A1370,Support_Tickets!$P:$P,"&gt;="&amp;G1370,Support_Tickets!$P:$P,"&lt;="&amp;G1370+90,Support_Tickets!$K:$K,"No")&gt;0))</f>
        <v>0</v>
      </c>
    </row>
    <row r="1371" spans="1:15">
      <c r="A1371" t="s">
        <v>3570</v>
      </c>
      <c r="B1371" t="s">
        <v>23000</v>
      </c>
      <c r="C1371" t="s">
        <v>21581</v>
      </c>
      <c r="D1371" t="s">
        <v>21565</v>
      </c>
      <c r="E1371" t="s">
        <v>20768</v>
      </c>
      <c r="F1371" t="s">
        <v>14516</v>
      </c>
      <c r="G1371" t="s">
        <v>2133</v>
      </c>
      <c r="H1371" t="s">
        <v>21566</v>
      </c>
      <c r="I1371">
        <v>596.27</v>
      </c>
      <c r="J1371">
        <v>90</v>
      </c>
      <c r="K1371" t="s">
        <v>100</v>
      </c>
      <c r="L1371" t="s">
        <v>21590</v>
      </c>
      <c r="M1371">
        <v>12</v>
      </c>
      <c r="N1371">
        <v>1</v>
      </c>
      <c r="O1371">
        <f>IF(COUNTIF($A$2:A1371,A1371)&gt;1,"",--(COUNTIFS(Support_Tickets!$B:$B,A1371,Support_Tickets!$P:$P,"&gt;="&amp;G1371,Support_Tickets!$P:$P,"&lt;="&amp;G1371+90,Support_Tickets!$K:$K,"No")&gt;0))</f>
        <v>0</v>
      </c>
    </row>
    <row r="1372" spans="1:15">
      <c r="A1372" t="s">
        <v>203</v>
      </c>
      <c r="B1372" t="s">
        <v>23001</v>
      </c>
      <c r="C1372" t="s">
        <v>21607</v>
      </c>
      <c r="D1372" t="s">
        <v>21592</v>
      </c>
      <c r="E1372" t="s">
        <v>20736</v>
      </c>
      <c r="F1372" t="s">
        <v>14524</v>
      </c>
      <c r="G1372" t="s">
        <v>1429</v>
      </c>
      <c r="H1372" t="s">
        <v>21621</v>
      </c>
      <c r="I1372">
        <v>2692.74</v>
      </c>
      <c r="K1372" t="s">
        <v>73</v>
      </c>
      <c r="L1372" t="s">
        <v>21582</v>
      </c>
      <c r="M1372">
        <v>36</v>
      </c>
      <c r="N1372">
        <v>0</v>
      </c>
      <c r="O1372">
        <f>IF(COUNTIF($A$2:A1372,A1372)&gt;1,"",--(COUNTIFS(Support_Tickets!$B:$B,A1372,Support_Tickets!$P:$P,"&gt;="&amp;G1372,Support_Tickets!$P:$P,"&lt;="&amp;G1372+90,Support_Tickets!$K:$K,"No")&gt;0))</f>
        <v>0</v>
      </c>
    </row>
    <row r="1373" spans="1:15">
      <c r="A1373" t="s">
        <v>3239</v>
      </c>
      <c r="B1373" t="s">
        <v>23002</v>
      </c>
      <c r="C1373" t="s">
        <v>21607</v>
      </c>
      <c r="D1373" t="s">
        <v>21584</v>
      </c>
      <c r="E1373" t="s">
        <v>20736</v>
      </c>
      <c r="F1373" t="s">
        <v>14516</v>
      </c>
      <c r="G1373" t="s">
        <v>2577</v>
      </c>
      <c r="H1373" t="s">
        <v>21571</v>
      </c>
      <c r="I1373">
        <v>1250.6500000000001</v>
      </c>
      <c r="J1373">
        <v>68</v>
      </c>
      <c r="K1373" t="s">
        <v>100</v>
      </c>
      <c r="L1373" t="s">
        <v>21660</v>
      </c>
      <c r="M1373">
        <v>24</v>
      </c>
      <c r="N1373">
        <v>0</v>
      </c>
      <c r="O1373">
        <f>IF(COUNTIF($A$2:A1373,A1373)&gt;1,"",--(COUNTIFS(Support_Tickets!$B:$B,A1373,Support_Tickets!$P:$P,"&gt;="&amp;G1373,Support_Tickets!$P:$P,"&lt;="&amp;G1373+90,Support_Tickets!$K:$K,"No")&gt;0))</f>
        <v>0</v>
      </c>
    </row>
    <row r="1374" spans="1:15">
      <c r="A1374" t="s">
        <v>9872</v>
      </c>
      <c r="B1374" t="s">
        <v>22015</v>
      </c>
      <c r="C1374" t="s">
        <v>21569</v>
      </c>
      <c r="D1374" t="s">
        <v>21570</v>
      </c>
      <c r="E1374" t="s">
        <v>20736</v>
      </c>
      <c r="F1374" t="s">
        <v>14512</v>
      </c>
      <c r="G1374" t="s">
        <v>3738</v>
      </c>
      <c r="H1374" t="s">
        <v>21588</v>
      </c>
      <c r="I1374">
        <v>3672.66</v>
      </c>
      <c r="K1374" t="s">
        <v>100</v>
      </c>
      <c r="L1374" t="s">
        <v>21585</v>
      </c>
      <c r="M1374">
        <v>24</v>
      </c>
      <c r="N1374">
        <v>1</v>
      </c>
      <c r="O1374">
        <f>IF(COUNTIF($A$2:A1374,A1374)&gt;1,"",--(COUNTIFS(Support_Tickets!$B:$B,A1374,Support_Tickets!$P:$P,"&gt;="&amp;G1374,Support_Tickets!$P:$P,"&lt;="&amp;G1374+90,Support_Tickets!$K:$K,"No")&gt;0))</f>
        <v>0</v>
      </c>
    </row>
    <row r="1375" spans="1:15">
      <c r="A1375" t="s">
        <v>2172</v>
      </c>
      <c r="B1375" t="s">
        <v>23003</v>
      </c>
      <c r="C1375" t="s">
        <v>21597</v>
      </c>
      <c r="D1375" t="s">
        <v>21578</v>
      </c>
      <c r="E1375" t="s">
        <v>20740</v>
      </c>
      <c r="F1375" t="s">
        <v>14512</v>
      </c>
      <c r="G1375" t="s">
        <v>664</v>
      </c>
      <c r="H1375" t="s">
        <v>21571</v>
      </c>
      <c r="I1375">
        <v>10362.59</v>
      </c>
      <c r="K1375" t="s">
        <v>52</v>
      </c>
      <c r="L1375" t="s">
        <v>21612</v>
      </c>
      <c r="M1375">
        <v>12</v>
      </c>
      <c r="N1375">
        <v>0</v>
      </c>
      <c r="O1375">
        <f>IF(COUNTIF($A$2:A1375,A1375)&gt;1,"",--(COUNTIFS(Support_Tickets!$B:$B,A1375,Support_Tickets!$P:$P,"&gt;="&amp;G1375,Support_Tickets!$P:$P,"&lt;="&amp;G1375+90,Support_Tickets!$K:$K,"No")&gt;0))</f>
        <v>0</v>
      </c>
    </row>
    <row r="1376" spans="1:15">
      <c r="A1376" t="s">
        <v>1494</v>
      </c>
      <c r="B1376" t="s">
        <v>23004</v>
      </c>
      <c r="C1376" t="s">
        <v>21564</v>
      </c>
      <c r="D1376" t="s">
        <v>21578</v>
      </c>
      <c r="E1376" t="s">
        <v>20740</v>
      </c>
      <c r="F1376" t="s">
        <v>14507</v>
      </c>
      <c r="G1376" t="s">
        <v>1308</v>
      </c>
      <c r="H1376" t="s">
        <v>21588</v>
      </c>
      <c r="I1376">
        <v>12082.37</v>
      </c>
      <c r="J1376">
        <v>23</v>
      </c>
      <c r="K1376" t="s">
        <v>73</v>
      </c>
      <c r="L1376" t="s">
        <v>21585</v>
      </c>
      <c r="M1376">
        <v>36</v>
      </c>
      <c r="N1376">
        <v>1</v>
      </c>
      <c r="O1376">
        <f>IF(COUNTIF($A$2:A1376,A1376)&gt;1,"",--(COUNTIFS(Support_Tickets!$B:$B,A1376,Support_Tickets!$P:$P,"&gt;="&amp;G1376,Support_Tickets!$P:$P,"&lt;="&amp;G1376+90,Support_Tickets!$K:$K,"No")&gt;0))</f>
        <v>0</v>
      </c>
    </row>
    <row r="1377" spans="1:15">
      <c r="A1377" t="s">
        <v>8902</v>
      </c>
      <c r="B1377" t="s">
        <v>23005</v>
      </c>
      <c r="C1377" t="s">
        <v>21597</v>
      </c>
      <c r="D1377" t="s">
        <v>21592</v>
      </c>
      <c r="E1377" t="s">
        <v>20736</v>
      </c>
      <c r="F1377" t="s">
        <v>14512</v>
      </c>
      <c r="G1377" t="s">
        <v>8890</v>
      </c>
      <c r="H1377" t="s">
        <v>21571</v>
      </c>
      <c r="I1377">
        <v>1873.97</v>
      </c>
      <c r="J1377">
        <v>40</v>
      </c>
      <c r="K1377" t="s">
        <v>73</v>
      </c>
      <c r="L1377" t="s">
        <v>21575</v>
      </c>
      <c r="M1377">
        <v>24</v>
      </c>
      <c r="N1377">
        <v>0</v>
      </c>
      <c r="O1377">
        <f>IF(COUNTIF($A$2:A1377,A1377)&gt;1,"",--(COUNTIFS(Support_Tickets!$B:$B,A1377,Support_Tickets!$P:$P,"&gt;="&amp;G1377,Support_Tickets!$P:$P,"&lt;="&amp;G1377+90,Support_Tickets!$K:$K,"No")&gt;0))</f>
        <v>0</v>
      </c>
    </row>
    <row r="1378" spans="1:15">
      <c r="A1378" t="s">
        <v>1491</v>
      </c>
      <c r="B1378" t="s">
        <v>23006</v>
      </c>
      <c r="C1378" t="s">
        <v>21581</v>
      </c>
      <c r="D1378" t="s">
        <v>21584</v>
      </c>
      <c r="E1378" t="s">
        <v>20736</v>
      </c>
      <c r="F1378" t="s">
        <v>14516</v>
      </c>
      <c r="G1378" t="s">
        <v>5194</v>
      </c>
      <c r="H1378" t="s">
        <v>21571</v>
      </c>
      <c r="I1378">
        <v>1038.81</v>
      </c>
      <c r="J1378">
        <v>69</v>
      </c>
      <c r="K1378" t="s">
        <v>73</v>
      </c>
      <c r="L1378" t="s">
        <v>21652</v>
      </c>
      <c r="M1378">
        <v>12</v>
      </c>
      <c r="N1378">
        <v>0</v>
      </c>
      <c r="O1378">
        <f>IF(COUNTIF($A$2:A1378,A1378)&gt;1,"",--(COUNTIFS(Support_Tickets!$B:$B,A1378,Support_Tickets!$P:$P,"&gt;="&amp;G1378,Support_Tickets!$P:$P,"&lt;="&amp;G1378+90,Support_Tickets!$K:$K,"No")&gt;0))</f>
        <v>0</v>
      </c>
    </row>
    <row r="1379" spans="1:15">
      <c r="A1379" t="s">
        <v>1363</v>
      </c>
      <c r="B1379" t="s">
        <v>23007</v>
      </c>
      <c r="C1379" t="s">
        <v>21597</v>
      </c>
      <c r="D1379" t="s">
        <v>21578</v>
      </c>
      <c r="E1379" t="s">
        <v>20768</v>
      </c>
      <c r="F1379" t="s">
        <v>14512</v>
      </c>
      <c r="G1379" t="s">
        <v>1163</v>
      </c>
      <c r="H1379" t="s">
        <v>21571</v>
      </c>
      <c r="I1379">
        <v>522.21</v>
      </c>
      <c r="J1379">
        <v>61</v>
      </c>
      <c r="K1379" t="s">
        <v>100</v>
      </c>
      <c r="L1379" t="s">
        <v>21575</v>
      </c>
      <c r="M1379">
        <v>12</v>
      </c>
      <c r="N1379">
        <v>0</v>
      </c>
      <c r="O1379">
        <f>IF(COUNTIF($A$2:A1379,A1379)&gt;1,"",--(COUNTIFS(Support_Tickets!$B:$B,A1379,Support_Tickets!$P:$P,"&gt;="&amp;G1379,Support_Tickets!$P:$P,"&lt;="&amp;G1379+90,Support_Tickets!$K:$K,"No")&gt;0))</f>
        <v>0</v>
      </c>
    </row>
    <row r="1380" spans="1:15">
      <c r="A1380" t="s">
        <v>330</v>
      </c>
      <c r="B1380" t="s">
        <v>23008</v>
      </c>
      <c r="C1380" t="s">
        <v>21577</v>
      </c>
      <c r="D1380" t="s">
        <v>21592</v>
      </c>
      <c r="E1380" t="s">
        <v>20736</v>
      </c>
      <c r="F1380" t="s">
        <v>14507</v>
      </c>
      <c r="G1380" t="s">
        <v>2133</v>
      </c>
      <c r="H1380" t="s">
        <v>21566</v>
      </c>
      <c r="I1380">
        <v>1909.16</v>
      </c>
      <c r="J1380">
        <v>37</v>
      </c>
      <c r="K1380" t="s">
        <v>73</v>
      </c>
      <c r="L1380" t="s">
        <v>21579</v>
      </c>
      <c r="M1380">
        <v>24</v>
      </c>
      <c r="N1380">
        <v>1</v>
      </c>
      <c r="O1380">
        <f>IF(COUNTIF($A$2:A1380,A1380)&gt;1,"",--(COUNTIFS(Support_Tickets!$B:$B,A1380,Support_Tickets!$P:$P,"&gt;="&amp;G1380,Support_Tickets!$P:$P,"&lt;="&amp;G1380+90,Support_Tickets!$K:$K,"No")&gt;0))</f>
        <v>0</v>
      </c>
    </row>
    <row r="1381" spans="1:15">
      <c r="A1381" t="s">
        <v>3910</v>
      </c>
      <c r="B1381" t="s">
        <v>23009</v>
      </c>
      <c r="C1381" t="s">
        <v>21564</v>
      </c>
      <c r="D1381" t="s">
        <v>21565</v>
      </c>
      <c r="E1381" t="s">
        <v>20740</v>
      </c>
      <c r="F1381" t="s">
        <v>14550</v>
      </c>
      <c r="G1381" t="s">
        <v>1067</v>
      </c>
      <c r="H1381" t="s">
        <v>21566</v>
      </c>
      <c r="I1381">
        <v>10957.23</v>
      </c>
      <c r="J1381">
        <v>0</v>
      </c>
      <c r="K1381" t="s">
        <v>52</v>
      </c>
      <c r="L1381" t="s">
        <v>21627</v>
      </c>
      <c r="M1381">
        <v>12</v>
      </c>
      <c r="N1381">
        <v>1</v>
      </c>
      <c r="O1381">
        <f>IF(COUNTIF($A$2:A1381,A1381)&gt;1,"",--(COUNTIFS(Support_Tickets!$B:$B,A1381,Support_Tickets!$P:$P,"&gt;="&amp;G1381,Support_Tickets!$P:$P,"&lt;="&amp;G1381+90,Support_Tickets!$K:$K,"No")&gt;0))</f>
        <v>0</v>
      </c>
    </row>
    <row r="1382" spans="1:15">
      <c r="A1382" t="s">
        <v>1443</v>
      </c>
      <c r="B1382" t="s">
        <v>23010</v>
      </c>
      <c r="C1382" t="s">
        <v>21574</v>
      </c>
      <c r="D1382" t="s">
        <v>21592</v>
      </c>
      <c r="E1382" t="s">
        <v>20768</v>
      </c>
      <c r="F1382" t="s">
        <v>14516</v>
      </c>
      <c r="G1382" t="s">
        <v>1183</v>
      </c>
      <c r="H1382" t="s">
        <v>21571</v>
      </c>
      <c r="I1382">
        <v>247.89</v>
      </c>
      <c r="J1382">
        <v>17</v>
      </c>
      <c r="K1382" t="s">
        <v>100</v>
      </c>
      <c r="L1382" t="s">
        <v>21660</v>
      </c>
      <c r="M1382">
        <v>36</v>
      </c>
      <c r="N1382">
        <v>0</v>
      </c>
      <c r="O1382">
        <f>IF(COUNTIF($A$2:A1382,A1382)&gt;1,"",--(COUNTIFS(Support_Tickets!$B:$B,A1382,Support_Tickets!$P:$P,"&gt;="&amp;G1382,Support_Tickets!$P:$P,"&lt;="&amp;G1382+90,Support_Tickets!$K:$K,"No")&gt;0))</f>
        <v>0</v>
      </c>
    </row>
    <row r="1383" spans="1:15">
      <c r="A1383" t="s">
        <v>1923</v>
      </c>
      <c r="B1383" t="s">
        <v>23011</v>
      </c>
      <c r="C1383" t="s">
        <v>21607</v>
      </c>
      <c r="D1383" t="s">
        <v>21570</v>
      </c>
      <c r="E1383" t="s">
        <v>20768</v>
      </c>
      <c r="F1383" t="s">
        <v>14507</v>
      </c>
      <c r="G1383" t="s">
        <v>247</v>
      </c>
      <c r="H1383" t="s">
        <v>21566</v>
      </c>
      <c r="I1383">
        <v>103.54</v>
      </c>
      <c r="J1383">
        <v>11</v>
      </c>
      <c r="K1383" t="s">
        <v>100</v>
      </c>
      <c r="L1383" t="s">
        <v>21660</v>
      </c>
      <c r="M1383">
        <v>36</v>
      </c>
      <c r="N1383">
        <v>1</v>
      </c>
      <c r="O1383">
        <f>IF(COUNTIF($A$2:A1383,A1383)&gt;1,"",--(COUNTIFS(Support_Tickets!$B:$B,A1383,Support_Tickets!$P:$P,"&gt;="&amp;G1383,Support_Tickets!$P:$P,"&lt;="&amp;G1383+90,Support_Tickets!$K:$K,"No")&gt;0))</f>
        <v>0</v>
      </c>
    </row>
    <row r="1384" spans="1:15">
      <c r="A1384" t="s">
        <v>3806</v>
      </c>
      <c r="B1384" t="s">
        <v>23012</v>
      </c>
      <c r="C1384" t="s">
        <v>21587</v>
      </c>
      <c r="D1384" t="s">
        <v>21584</v>
      </c>
      <c r="E1384" t="s">
        <v>20736</v>
      </c>
      <c r="F1384" t="s">
        <v>14524</v>
      </c>
      <c r="G1384" t="s">
        <v>1023</v>
      </c>
      <c r="H1384" t="s">
        <v>21571</v>
      </c>
      <c r="I1384">
        <v>3813.11</v>
      </c>
      <c r="K1384" t="s">
        <v>100</v>
      </c>
      <c r="L1384" t="s">
        <v>21595</v>
      </c>
      <c r="M1384">
        <v>24</v>
      </c>
      <c r="N1384">
        <v>0</v>
      </c>
      <c r="O1384">
        <f>IF(COUNTIF($A$2:A1384,A1384)&gt;1,"",--(COUNTIFS(Support_Tickets!$B:$B,A1384,Support_Tickets!$P:$P,"&gt;="&amp;G1384,Support_Tickets!$P:$P,"&lt;="&amp;G1384+90,Support_Tickets!$K:$K,"No")&gt;0))</f>
        <v>0</v>
      </c>
    </row>
    <row r="1385" spans="1:15">
      <c r="A1385" t="s">
        <v>370</v>
      </c>
      <c r="B1385" t="s">
        <v>23013</v>
      </c>
      <c r="C1385" t="s">
        <v>21602</v>
      </c>
      <c r="D1385" t="s">
        <v>21570</v>
      </c>
      <c r="E1385" t="s">
        <v>20768</v>
      </c>
      <c r="F1385" t="s">
        <v>14524</v>
      </c>
      <c r="G1385" t="s">
        <v>8896</v>
      </c>
      <c r="H1385" t="s">
        <v>21571</v>
      </c>
      <c r="I1385">
        <v>100.72</v>
      </c>
      <c r="J1385">
        <v>22</v>
      </c>
      <c r="K1385" t="s">
        <v>100</v>
      </c>
      <c r="L1385" t="s">
        <v>21585</v>
      </c>
      <c r="M1385">
        <v>24</v>
      </c>
      <c r="N1385">
        <v>0</v>
      </c>
      <c r="O1385">
        <f>IF(COUNTIF($A$2:A1385,A1385)&gt;1,"",--(COUNTIFS(Support_Tickets!$B:$B,A1385,Support_Tickets!$P:$P,"&gt;="&amp;G1385,Support_Tickets!$P:$P,"&lt;="&amp;G1385+90,Support_Tickets!$K:$K,"No")&gt;0))</f>
        <v>0</v>
      </c>
    </row>
    <row r="1386" spans="1:15">
      <c r="A1386" t="s">
        <v>6006</v>
      </c>
      <c r="B1386" t="s">
        <v>23014</v>
      </c>
      <c r="C1386" t="s">
        <v>21581</v>
      </c>
      <c r="D1386" t="s">
        <v>21565</v>
      </c>
      <c r="E1386" t="s">
        <v>20740</v>
      </c>
      <c r="F1386" t="s">
        <v>14507</v>
      </c>
      <c r="G1386" t="s">
        <v>4070</v>
      </c>
      <c r="H1386" t="s">
        <v>21566</v>
      </c>
      <c r="I1386">
        <v>10168.24</v>
      </c>
      <c r="K1386" t="s">
        <v>52</v>
      </c>
      <c r="L1386" t="s">
        <v>21627</v>
      </c>
      <c r="M1386">
        <v>24</v>
      </c>
      <c r="N1386">
        <v>1</v>
      </c>
      <c r="O1386">
        <f>IF(COUNTIF($A$2:A1386,A1386)&gt;1,"",--(COUNTIFS(Support_Tickets!$B:$B,A1386,Support_Tickets!$P:$P,"&gt;="&amp;G1386,Support_Tickets!$P:$P,"&lt;="&amp;G1386+90,Support_Tickets!$K:$K,"No")&gt;0))</f>
        <v>1</v>
      </c>
    </row>
    <row r="1387" spans="1:15">
      <c r="A1387" t="s">
        <v>8290</v>
      </c>
      <c r="B1387" t="s">
        <v>23015</v>
      </c>
      <c r="C1387" t="s">
        <v>21600</v>
      </c>
      <c r="D1387" t="s">
        <v>21570</v>
      </c>
      <c r="E1387" t="s">
        <v>20736</v>
      </c>
      <c r="F1387" t="s">
        <v>14507</v>
      </c>
      <c r="G1387" t="s">
        <v>23016</v>
      </c>
      <c r="H1387" t="s">
        <v>21621</v>
      </c>
      <c r="I1387">
        <v>1620.56</v>
      </c>
      <c r="J1387">
        <v>89</v>
      </c>
      <c r="K1387" t="s">
        <v>73</v>
      </c>
      <c r="L1387" t="s">
        <v>21582</v>
      </c>
      <c r="M1387">
        <v>36</v>
      </c>
      <c r="N1387">
        <v>0</v>
      </c>
      <c r="O1387">
        <f>IF(COUNTIF($A$2:A1387,A1387)&gt;1,"",--(COUNTIFS(Support_Tickets!$B:$B,A1387,Support_Tickets!$P:$P,"&gt;="&amp;G1387,Support_Tickets!$P:$P,"&lt;="&amp;G1387+90,Support_Tickets!$K:$K,"No")&gt;0))</f>
        <v>0</v>
      </c>
    </row>
    <row r="1388" spans="1:15">
      <c r="A1388" t="s">
        <v>9884</v>
      </c>
      <c r="B1388" t="s">
        <v>23017</v>
      </c>
      <c r="C1388" t="s">
        <v>21607</v>
      </c>
      <c r="D1388" t="s">
        <v>21592</v>
      </c>
      <c r="E1388" t="s">
        <v>20768</v>
      </c>
      <c r="F1388" t="s">
        <v>14507</v>
      </c>
      <c r="G1388" t="s">
        <v>4070</v>
      </c>
      <c r="H1388" t="s">
        <v>21571</v>
      </c>
      <c r="I1388">
        <v>497.24</v>
      </c>
      <c r="K1388" t="s">
        <v>100</v>
      </c>
      <c r="L1388" t="s">
        <v>21609</v>
      </c>
      <c r="M1388">
        <v>24</v>
      </c>
      <c r="N1388">
        <v>0</v>
      </c>
      <c r="O1388">
        <f>IF(COUNTIF($A$2:A1388,A1388)&gt;1,"",--(COUNTIFS(Support_Tickets!$B:$B,A1388,Support_Tickets!$P:$P,"&gt;="&amp;G1388,Support_Tickets!$P:$P,"&lt;="&amp;G1388+90,Support_Tickets!$K:$K,"No")&gt;0))</f>
        <v>0</v>
      </c>
    </row>
    <row r="1389" spans="1:15">
      <c r="A1389" t="s">
        <v>2184</v>
      </c>
      <c r="B1389" t="s">
        <v>21802</v>
      </c>
      <c r="C1389" t="s">
        <v>21577</v>
      </c>
      <c r="D1389" t="s">
        <v>21592</v>
      </c>
      <c r="E1389" t="s">
        <v>20768</v>
      </c>
      <c r="F1389" t="s">
        <v>14516</v>
      </c>
      <c r="G1389" t="s">
        <v>12969</v>
      </c>
      <c r="H1389" t="s">
        <v>21566</v>
      </c>
      <c r="I1389">
        <v>161.66</v>
      </c>
      <c r="J1389">
        <v>79</v>
      </c>
      <c r="K1389" t="s">
        <v>100</v>
      </c>
      <c r="L1389" t="s">
        <v>21598</v>
      </c>
      <c r="M1389">
        <v>12</v>
      </c>
      <c r="N1389">
        <v>1</v>
      </c>
      <c r="O1389">
        <f>IF(COUNTIF($A$2:A1389,A1389)&gt;1,"",--(COUNTIFS(Support_Tickets!$B:$B,A1389,Support_Tickets!$P:$P,"&gt;="&amp;G1389,Support_Tickets!$P:$P,"&lt;="&amp;G1389+90,Support_Tickets!$K:$K,"No")&gt;0))</f>
        <v>0</v>
      </c>
    </row>
    <row r="1390" spans="1:15">
      <c r="A1390" t="s">
        <v>2228</v>
      </c>
      <c r="B1390" t="s">
        <v>23018</v>
      </c>
      <c r="C1390" t="s">
        <v>21607</v>
      </c>
      <c r="D1390" t="s">
        <v>21565</v>
      </c>
      <c r="E1390" t="s">
        <v>20740</v>
      </c>
      <c r="F1390" t="s">
        <v>14512</v>
      </c>
      <c r="G1390" t="s">
        <v>368</v>
      </c>
      <c r="H1390" t="s">
        <v>21566</v>
      </c>
      <c r="I1390">
        <v>4497.3</v>
      </c>
      <c r="K1390" t="s">
        <v>73</v>
      </c>
      <c r="L1390" t="s">
        <v>21593</v>
      </c>
      <c r="M1390">
        <v>36</v>
      </c>
      <c r="N1390">
        <v>1</v>
      </c>
      <c r="O1390">
        <f>IF(COUNTIF($A$2:A1390,A1390)&gt;1,"",--(COUNTIFS(Support_Tickets!$B:$B,A1390,Support_Tickets!$P:$P,"&gt;="&amp;G1390,Support_Tickets!$P:$P,"&lt;="&amp;G1390+90,Support_Tickets!$K:$K,"No")&gt;0))</f>
        <v>0</v>
      </c>
    </row>
    <row r="1391" spans="1:15">
      <c r="A1391" t="s">
        <v>584</v>
      </c>
      <c r="B1391" t="s">
        <v>23019</v>
      </c>
      <c r="C1391" t="s">
        <v>21574</v>
      </c>
      <c r="D1391" t="s">
        <v>21584</v>
      </c>
      <c r="E1391" t="s">
        <v>20768</v>
      </c>
      <c r="F1391" t="s">
        <v>14524</v>
      </c>
      <c r="G1391" t="s">
        <v>2746</v>
      </c>
      <c r="H1391" t="s">
        <v>21571</v>
      </c>
      <c r="I1391">
        <v>717.15</v>
      </c>
      <c r="J1391">
        <v>93</v>
      </c>
      <c r="K1391" t="s">
        <v>100</v>
      </c>
      <c r="L1391" t="s">
        <v>21582</v>
      </c>
      <c r="M1391">
        <v>12</v>
      </c>
      <c r="N1391">
        <v>0</v>
      </c>
      <c r="O1391">
        <f>IF(COUNTIF($A$2:A1391,A1391)&gt;1,"",--(COUNTIFS(Support_Tickets!$B:$B,A1391,Support_Tickets!$P:$P,"&gt;="&amp;G1391,Support_Tickets!$P:$P,"&lt;="&amp;G1391+90,Support_Tickets!$K:$K,"No")&gt;0))</f>
        <v>0</v>
      </c>
    </row>
    <row r="1392" spans="1:15">
      <c r="A1392" t="s">
        <v>3324</v>
      </c>
      <c r="B1392" t="s">
        <v>21872</v>
      </c>
      <c r="C1392" t="s">
        <v>21564</v>
      </c>
      <c r="D1392" t="s">
        <v>21578</v>
      </c>
      <c r="E1392" t="s">
        <v>20736</v>
      </c>
      <c r="F1392" t="s">
        <v>14550</v>
      </c>
      <c r="G1392" t="s">
        <v>5597</v>
      </c>
      <c r="H1392" t="s">
        <v>21571</v>
      </c>
      <c r="I1392">
        <v>2546.14</v>
      </c>
      <c r="J1392">
        <v>4</v>
      </c>
      <c r="K1392" t="s">
        <v>100</v>
      </c>
      <c r="L1392" t="s">
        <v>21605</v>
      </c>
      <c r="M1392">
        <v>36</v>
      </c>
      <c r="N1392">
        <v>0</v>
      </c>
      <c r="O1392">
        <f>IF(COUNTIF($A$2:A1392,A1392)&gt;1,"",--(COUNTIFS(Support_Tickets!$B:$B,A1392,Support_Tickets!$P:$P,"&gt;="&amp;G1392,Support_Tickets!$P:$P,"&lt;="&amp;G1392+90,Support_Tickets!$K:$K,"No")&gt;0))</f>
        <v>0</v>
      </c>
    </row>
    <row r="1393" spans="1:15">
      <c r="A1393" t="s">
        <v>1348</v>
      </c>
      <c r="B1393" t="s">
        <v>23020</v>
      </c>
      <c r="C1393" t="s">
        <v>21577</v>
      </c>
      <c r="D1393" t="s">
        <v>21592</v>
      </c>
      <c r="E1393" t="s">
        <v>20740</v>
      </c>
      <c r="F1393" t="s">
        <v>14550</v>
      </c>
      <c r="G1393" t="s">
        <v>1357</v>
      </c>
      <c r="H1393" t="s">
        <v>21571</v>
      </c>
      <c r="I1393">
        <v>6476.27</v>
      </c>
      <c r="J1393">
        <v>29</v>
      </c>
      <c r="K1393" t="s">
        <v>73</v>
      </c>
      <c r="L1393" t="s">
        <v>21572</v>
      </c>
      <c r="M1393">
        <v>12</v>
      </c>
      <c r="N1393">
        <v>0</v>
      </c>
      <c r="O1393">
        <f>IF(COUNTIF($A$2:A1393,A1393)&gt;1,"",--(COUNTIFS(Support_Tickets!$B:$B,A1393,Support_Tickets!$P:$P,"&gt;="&amp;G1393,Support_Tickets!$P:$P,"&lt;="&amp;G1393+90,Support_Tickets!$K:$K,"No")&gt;0))</f>
        <v>1</v>
      </c>
    </row>
    <row r="1394" spans="1:15">
      <c r="A1394" t="s">
        <v>608</v>
      </c>
      <c r="B1394" t="s">
        <v>23021</v>
      </c>
      <c r="C1394" t="s">
        <v>21602</v>
      </c>
      <c r="D1394" t="s">
        <v>21592</v>
      </c>
      <c r="E1394" t="s">
        <v>20740</v>
      </c>
      <c r="F1394" t="s">
        <v>14524</v>
      </c>
      <c r="G1394" t="s">
        <v>6259</v>
      </c>
      <c r="H1394" t="s">
        <v>21621</v>
      </c>
      <c r="I1394">
        <v>13865.63</v>
      </c>
      <c r="J1394">
        <v>50</v>
      </c>
      <c r="K1394" t="s">
        <v>73</v>
      </c>
      <c r="L1394" t="s">
        <v>21567</v>
      </c>
      <c r="M1394">
        <v>12</v>
      </c>
      <c r="N1394">
        <v>0</v>
      </c>
      <c r="O1394">
        <f>IF(COUNTIF($A$2:A1394,A1394)&gt;1,"",--(COUNTIFS(Support_Tickets!$B:$B,A1394,Support_Tickets!$P:$P,"&gt;="&amp;G1394,Support_Tickets!$P:$P,"&lt;="&amp;G1394+90,Support_Tickets!$K:$K,"No")&gt;0))</f>
        <v>0</v>
      </c>
    </row>
    <row r="1395" spans="1:15">
      <c r="A1395" t="s">
        <v>3383</v>
      </c>
      <c r="B1395" t="s">
        <v>23022</v>
      </c>
      <c r="C1395" t="s">
        <v>21600</v>
      </c>
      <c r="D1395" t="s">
        <v>21584</v>
      </c>
      <c r="E1395" t="s">
        <v>20736</v>
      </c>
      <c r="F1395" t="s">
        <v>14512</v>
      </c>
      <c r="G1395" t="s">
        <v>336</v>
      </c>
      <c r="H1395" t="s">
        <v>21566</v>
      </c>
      <c r="I1395">
        <v>2701.01</v>
      </c>
      <c r="J1395">
        <v>69</v>
      </c>
      <c r="K1395" t="s">
        <v>100</v>
      </c>
      <c r="L1395" t="s">
        <v>21632</v>
      </c>
      <c r="M1395">
        <v>12</v>
      </c>
      <c r="N1395">
        <v>1</v>
      </c>
      <c r="O1395">
        <f>IF(COUNTIF($A$2:A1395,A1395)&gt;1,"",--(COUNTIFS(Support_Tickets!$B:$B,A1395,Support_Tickets!$P:$P,"&gt;="&amp;G1395,Support_Tickets!$P:$P,"&lt;="&amp;G1395+90,Support_Tickets!$K:$K,"No")&gt;0))</f>
        <v>0</v>
      </c>
    </row>
    <row r="1396" spans="1:15">
      <c r="A1396" t="s">
        <v>4165</v>
      </c>
      <c r="B1396" t="s">
        <v>23023</v>
      </c>
      <c r="C1396" t="s">
        <v>21577</v>
      </c>
      <c r="D1396" t="s">
        <v>21565</v>
      </c>
      <c r="E1396" t="s">
        <v>20768</v>
      </c>
      <c r="F1396" t="s">
        <v>14550</v>
      </c>
      <c r="G1396" t="s">
        <v>893</v>
      </c>
      <c r="H1396" t="s">
        <v>21571</v>
      </c>
      <c r="I1396">
        <v>158.33000000000001</v>
      </c>
      <c r="J1396">
        <v>12</v>
      </c>
      <c r="K1396" t="s">
        <v>100</v>
      </c>
      <c r="L1396" t="s">
        <v>21632</v>
      </c>
      <c r="M1396">
        <v>36</v>
      </c>
      <c r="N1396">
        <v>0</v>
      </c>
      <c r="O1396">
        <f>IF(COUNTIF($A$2:A1396,A1396)&gt;1,"",--(COUNTIFS(Support_Tickets!$B:$B,A1396,Support_Tickets!$P:$P,"&gt;="&amp;G1396,Support_Tickets!$P:$P,"&lt;="&amp;G1396+90,Support_Tickets!$K:$K,"No")&gt;0))</f>
        <v>1</v>
      </c>
    </row>
    <row r="1397" spans="1:15">
      <c r="A1397" t="s">
        <v>4929</v>
      </c>
      <c r="B1397" t="s">
        <v>23024</v>
      </c>
      <c r="C1397" t="s">
        <v>21569</v>
      </c>
      <c r="D1397" t="s">
        <v>21584</v>
      </c>
      <c r="E1397" t="s">
        <v>20736</v>
      </c>
      <c r="F1397" t="s">
        <v>14507</v>
      </c>
      <c r="G1397" t="s">
        <v>557</v>
      </c>
      <c r="H1397" t="s">
        <v>21621</v>
      </c>
      <c r="I1397">
        <v>2982.33</v>
      </c>
      <c r="K1397" t="s">
        <v>73</v>
      </c>
      <c r="L1397" t="s">
        <v>21660</v>
      </c>
      <c r="M1397">
        <v>36</v>
      </c>
      <c r="N1397">
        <v>0</v>
      </c>
      <c r="O1397">
        <f>IF(COUNTIF($A$2:A1397,A1397)&gt;1,"",--(COUNTIFS(Support_Tickets!$B:$B,A1397,Support_Tickets!$P:$P,"&gt;="&amp;G1397,Support_Tickets!$P:$P,"&lt;="&amp;G1397+90,Support_Tickets!$K:$K,"No")&gt;0))</f>
        <v>0</v>
      </c>
    </row>
    <row r="1398" spans="1:15">
      <c r="A1398" t="s">
        <v>3396</v>
      </c>
      <c r="B1398" t="s">
        <v>23025</v>
      </c>
      <c r="C1398" t="s">
        <v>21597</v>
      </c>
      <c r="D1398" t="s">
        <v>21592</v>
      </c>
      <c r="E1398" t="s">
        <v>20768</v>
      </c>
      <c r="F1398" t="s">
        <v>14512</v>
      </c>
      <c r="G1398" t="s">
        <v>263</v>
      </c>
      <c r="H1398" t="s">
        <v>21621</v>
      </c>
      <c r="I1398">
        <v>589.04</v>
      </c>
      <c r="K1398" t="s">
        <v>100</v>
      </c>
      <c r="L1398" t="s">
        <v>21585</v>
      </c>
      <c r="M1398">
        <v>36</v>
      </c>
      <c r="N1398">
        <v>0</v>
      </c>
      <c r="O1398">
        <f>IF(COUNTIF($A$2:A1398,A1398)&gt;1,"",--(COUNTIFS(Support_Tickets!$B:$B,A1398,Support_Tickets!$P:$P,"&gt;="&amp;G1398,Support_Tickets!$P:$P,"&lt;="&amp;G1398+90,Support_Tickets!$K:$K,"No")&gt;0))</f>
        <v>0</v>
      </c>
    </row>
    <row r="1399" spans="1:15">
      <c r="A1399" t="s">
        <v>5404</v>
      </c>
      <c r="B1399" t="s">
        <v>23026</v>
      </c>
      <c r="C1399" t="s">
        <v>21587</v>
      </c>
      <c r="D1399" t="s">
        <v>21592</v>
      </c>
      <c r="E1399" t="s">
        <v>20736</v>
      </c>
      <c r="F1399" t="s">
        <v>14550</v>
      </c>
      <c r="G1399" t="s">
        <v>511</v>
      </c>
      <c r="H1399" t="s">
        <v>21571</v>
      </c>
      <c r="I1399">
        <v>1305.31</v>
      </c>
      <c r="K1399" t="s">
        <v>73</v>
      </c>
      <c r="L1399" t="s">
        <v>21585</v>
      </c>
      <c r="M1399">
        <v>24</v>
      </c>
      <c r="N1399">
        <v>0</v>
      </c>
      <c r="O1399">
        <f>IF(COUNTIF($A$2:A1399,A1399)&gt;1,"",--(COUNTIFS(Support_Tickets!$B:$B,A1399,Support_Tickets!$P:$P,"&gt;="&amp;G1399,Support_Tickets!$P:$P,"&lt;="&amp;G1399+90,Support_Tickets!$K:$K,"No")&gt;0))</f>
        <v>0</v>
      </c>
    </row>
    <row r="1400" spans="1:15">
      <c r="A1400" t="s">
        <v>2424</v>
      </c>
      <c r="B1400" t="s">
        <v>23027</v>
      </c>
      <c r="C1400" t="s">
        <v>21574</v>
      </c>
      <c r="D1400" t="s">
        <v>21584</v>
      </c>
      <c r="E1400" t="s">
        <v>20740</v>
      </c>
      <c r="F1400" t="s">
        <v>14507</v>
      </c>
      <c r="G1400" t="s">
        <v>1305</v>
      </c>
      <c r="H1400" t="s">
        <v>21588</v>
      </c>
      <c r="I1400">
        <v>12234.81</v>
      </c>
      <c r="J1400">
        <v>56</v>
      </c>
      <c r="K1400" t="s">
        <v>73</v>
      </c>
      <c r="L1400" t="s">
        <v>21627</v>
      </c>
      <c r="M1400">
        <v>24</v>
      </c>
      <c r="N1400">
        <v>1</v>
      </c>
      <c r="O1400">
        <f>IF(COUNTIF($A$2:A1400,A1400)&gt;1,"",--(COUNTIFS(Support_Tickets!$B:$B,A1400,Support_Tickets!$P:$P,"&gt;="&amp;G1400,Support_Tickets!$P:$P,"&lt;="&amp;G1400+90,Support_Tickets!$K:$K,"No")&gt;0))</f>
        <v>0</v>
      </c>
    </row>
    <row r="1401" spans="1:15">
      <c r="A1401" t="s">
        <v>569</v>
      </c>
      <c r="B1401" t="s">
        <v>23028</v>
      </c>
      <c r="C1401" t="s">
        <v>21587</v>
      </c>
      <c r="D1401" t="s">
        <v>21565</v>
      </c>
      <c r="E1401" t="s">
        <v>20736</v>
      </c>
      <c r="F1401" t="s">
        <v>14516</v>
      </c>
      <c r="G1401" t="s">
        <v>2116</v>
      </c>
      <c r="H1401" t="s">
        <v>21571</v>
      </c>
      <c r="I1401">
        <v>2703.87</v>
      </c>
      <c r="J1401">
        <v>6</v>
      </c>
      <c r="K1401" t="s">
        <v>100</v>
      </c>
      <c r="L1401" t="s">
        <v>21595</v>
      </c>
      <c r="M1401">
        <v>12</v>
      </c>
      <c r="N1401">
        <v>0</v>
      </c>
      <c r="O1401">
        <f>IF(COUNTIF($A$2:A1401,A1401)&gt;1,"",--(COUNTIFS(Support_Tickets!$B:$B,A1401,Support_Tickets!$P:$P,"&gt;="&amp;G1401,Support_Tickets!$P:$P,"&lt;="&amp;G1401+90,Support_Tickets!$K:$K,"No")&gt;0))</f>
        <v>0</v>
      </c>
    </row>
    <row r="1402" spans="1:15">
      <c r="A1402" t="s">
        <v>716</v>
      </c>
      <c r="B1402" t="s">
        <v>23029</v>
      </c>
      <c r="C1402" t="s">
        <v>21581</v>
      </c>
      <c r="D1402" t="s">
        <v>21565</v>
      </c>
      <c r="E1402" t="s">
        <v>20736</v>
      </c>
      <c r="F1402" t="s">
        <v>14524</v>
      </c>
      <c r="G1402" t="s">
        <v>1376</v>
      </c>
      <c r="H1402" t="s">
        <v>21588</v>
      </c>
      <c r="I1402">
        <v>1491.94</v>
      </c>
      <c r="J1402">
        <v>38</v>
      </c>
      <c r="K1402" t="s">
        <v>73</v>
      </c>
      <c r="L1402" t="s">
        <v>21605</v>
      </c>
      <c r="M1402">
        <v>36</v>
      </c>
      <c r="N1402">
        <v>1</v>
      </c>
      <c r="O1402">
        <f>IF(COUNTIF($A$2:A1402,A1402)&gt;1,"",--(COUNTIFS(Support_Tickets!$B:$B,A1402,Support_Tickets!$P:$P,"&gt;="&amp;G1402,Support_Tickets!$P:$P,"&lt;="&amp;G1402+90,Support_Tickets!$K:$K,"No")&gt;0))</f>
        <v>0</v>
      </c>
    </row>
    <row r="1403" spans="1:15">
      <c r="A1403" t="s">
        <v>5104</v>
      </c>
      <c r="B1403" t="s">
        <v>22040</v>
      </c>
      <c r="C1403" t="s">
        <v>21581</v>
      </c>
      <c r="D1403" t="s">
        <v>21565</v>
      </c>
      <c r="E1403" t="s">
        <v>20740</v>
      </c>
      <c r="F1403" t="s">
        <v>14507</v>
      </c>
      <c r="G1403" t="s">
        <v>412</v>
      </c>
      <c r="H1403" t="s">
        <v>21571</v>
      </c>
      <c r="I1403">
        <v>7003.18</v>
      </c>
      <c r="J1403">
        <v>5</v>
      </c>
      <c r="K1403" t="s">
        <v>73</v>
      </c>
      <c r="L1403" t="s">
        <v>21585</v>
      </c>
      <c r="M1403">
        <v>12</v>
      </c>
      <c r="N1403">
        <v>0</v>
      </c>
      <c r="O1403">
        <f>IF(COUNTIF($A$2:A1403,A1403)&gt;1,"",--(COUNTIFS(Support_Tickets!$B:$B,A1403,Support_Tickets!$P:$P,"&gt;="&amp;G1403,Support_Tickets!$P:$P,"&lt;="&amp;G1403+90,Support_Tickets!$K:$K,"No")&gt;0))</f>
        <v>0</v>
      </c>
    </row>
    <row r="1404" spans="1:15">
      <c r="A1404" t="s">
        <v>1304</v>
      </c>
      <c r="B1404" t="s">
        <v>23030</v>
      </c>
      <c r="C1404" t="s">
        <v>21597</v>
      </c>
      <c r="D1404" t="s">
        <v>21565</v>
      </c>
      <c r="E1404" t="s">
        <v>20736</v>
      </c>
      <c r="F1404" t="s">
        <v>14512</v>
      </c>
      <c r="G1404" t="s">
        <v>1518</v>
      </c>
      <c r="H1404" t="s">
        <v>21588</v>
      </c>
      <c r="I1404">
        <v>3654.1</v>
      </c>
      <c r="J1404">
        <v>69</v>
      </c>
      <c r="K1404" t="s">
        <v>73</v>
      </c>
      <c r="L1404" t="s">
        <v>21567</v>
      </c>
      <c r="M1404">
        <v>36</v>
      </c>
      <c r="N1404">
        <v>1</v>
      </c>
      <c r="O1404">
        <f>IF(COUNTIF($A$2:A1404,A1404)&gt;1,"",--(COUNTIFS(Support_Tickets!$B:$B,A1404,Support_Tickets!$P:$P,"&gt;="&amp;G1404,Support_Tickets!$P:$P,"&lt;="&amp;G1404+90,Support_Tickets!$K:$K,"No")&gt;0))</f>
        <v>1</v>
      </c>
    </row>
    <row r="1405" spans="1:15">
      <c r="A1405" t="s">
        <v>2837</v>
      </c>
      <c r="B1405" t="s">
        <v>23031</v>
      </c>
      <c r="C1405" t="s">
        <v>21564</v>
      </c>
      <c r="D1405" t="s">
        <v>21565</v>
      </c>
      <c r="E1405" t="s">
        <v>20768</v>
      </c>
      <c r="F1405" t="s">
        <v>14507</v>
      </c>
      <c r="G1405" t="s">
        <v>533</v>
      </c>
      <c r="H1405" t="s">
        <v>21571</v>
      </c>
      <c r="I1405">
        <v>774.63</v>
      </c>
      <c r="J1405">
        <v>72</v>
      </c>
      <c r="K1405" t="s">
        <v>100</v>
      </c>
      <c r="L1405" t="s">
        <v>21595</v>
      </c>
      <c r="M1405">
        <v>24</v>
      </c>
      <c r="N1405">
        <v>0</v>
      </c>
      <c r="O1405">
        <f>IF(COUNTIF($A$2:A1405,A1405)&gt;1,"",--(COUNTIFS(Support_Tickets!$B:$B,A1405,Support_Tickets!$P:$P,"&gt;="&amp;G1405,Support_Tickets!$P:$P,"&lt;="&amp;G1405+90,Support_Tickets!$K:$K,"No")&gt;0))</f>
        <v>0</v>
      </c>
    </row>
    <row r="1406" spans="1:15">
      <c r="A1406" t="s">
        <v>596</v>
      </c>
      <c r="B1406" t="s">
        <v>23032</v>
      </c>
      <c r="C1406" t="s">
        <v>21607</v>
      </c>
      <c r="D1406" t="s">
        <v>21565</v>
      </c>
      <c r="E1406" t="s">
        <v>20736</v>
      </c>
      <c r="F1406" t="s">
        <v>14524</v>
      </c>
      <c r="G1406" t="s">
        <v>421</v>
      </c>
      <c r="H1406" t="s">
        <v>21571</v>
      </c>
      <c r="I1406">
        <v>1640.86</v>
      </c>
      <c r="J1406">
        <v>99</v>
      </c>
      <c r="K1406" t="s">
        <v>73</v>
      </c>
      <c r="L1406" t="s">
        <v>21598</v>
      </c>
      <c r="M1406">
        <v>36</v>
      </c>
      <c r="N1406">
        <v>0</v>
      </c>
      <c r="O1406">
        <f>IF(COUNTIF($A$2:A1406,A1406)&gt;1,"",--(COUNTIFS(Support_Tickets!$B:$B,A1406,Support_Tickets!$P:$P,"&gt;="&amp;G1406,Support_Tickets!$P:$P,"&lt;="&amp;G1406+90,Support_Tickets!$K:$K,"No")&gt;0))</f>
        <v>0</v>
      </c>
    </row>
    <row r="1407" spans="1:15">
      <c r="A1407" t="s">
        <v>1008</v>
      </c>
      <c r="B1407" t="s">
        <v>23033</v>
      </c>
      <c r="C1407" t="s">
        <v>21564</v>
      </c>
      <c r="D1407" t="s">
        <v>21584</v>
      </c>
      <c r="E1407" t="s">
        <v>20740</v>
      </c>
      <c r="F1407" t="s">
        <v>14512</v>
      </c>
      <c r="G1407" t="s">
        <v>1222</v>
      </c>
      <c r="H1407" t="s">
        <v>21571</v>
      </c>
      <c r="I1407">
        <v>13784.45</v>
      </c>
      <c r="J1407">
        <v>47</v>
      </c>
      <c r="K1407" t="s">
        <v>52</v>
      </c>
      <c r="L1407" t="s">
        <v>21595</v>
      </c>
      <c r="M1407">
        <v>24</v>
      </c>
      <c r="N1407">
        <v>0</v>
      </c>
      <c r="O1407">
        <f>IF(COUNTIF($A$2:A1407,A1407)&gt;1,"",--(COUNTIFS(Support_Tickets!$B:$B,A1407,Support_Tickets!$P:$P,"&gt;="&amp;G1407,Support_Tickets!$P:$P,"&lt;="&amp;G1407+90,Support_Tickets!$K:$K,"No")&gt;0))</f>
        <v>1</v>
      </c>
    </row>
    <row r="1408" spans="1:15">
      <c r="A1408" t="s">
        <v>195</v>
      </c>
      <c r="B1408" t="s">
        <v>23034</v>
      </c>
      <c r="C1408" t="s">
        <v>21600</v>
      </c>
      <c r="D1408" t="s">
        <v>21584</v>
      </c>
      <c r="E1408" t="s">
        <v>20768</v>
      </c>
      <c r="F1408" t="s">
        <v>14507</v>
      </c>
      <c r="G1408" t="s">
        <v>20068</v>
      </c>
      <c r="H1408" t="s">
        <v>21571</v>
      </c>
      <c r="I1408">
        <v>343.56</v>
      </c>
      <c r="K1408" t="s">
        <v>100</v>
      </c>
      <c r="L1408" t="s">
        <v>21572</v>
      </c>
      <c r="M1408">
        <v>24</v>
      </c>
      <c r="N1408">
        <v>0</v>
      </c>
      <c r="O1408">
        <f>IF(COUNTIF($A$2:A1408,A1408)&gt;1,"",--(COUNTIFS(Support_Tickets!$B:$B,A1408,Support_Tickets!$P:$P,"&gt;="&amp;G1408,Support_Tickets!$P:$P,"&lt;="&amp;G1408+90,Support_Tickets!$K:$K,"No")&gt;0))</f>
        <v>0</v>
      </c>
    </row>
    <row r="1409" spans="1:15">
      <c r="A1409" t="s">
        <v>2359</v>
      </c>
      <c r="B1409" t="s">
        <v>23035</v>
      </c>
      <c r="C1409" t="s">
        <v>21600</v>
      </c>
      <c r="D1409" t="s">
        <v>21584</v>
      </c>
      <c r="E1409" t="s">
        <v>20736</v>
      </c>
      <c r="F1409" t="s">
        <v>14507</v>
      </c>
      <c r="G1409" t="s">
        <v>1566</v>
      </c>
      <c r="H1409" t="s">
        <v>21571</v>
      </c>
      <c r="I1409">
        <v>2662.76</v>
      </c>
      <c r="J1409">
        <v>80</v>
      </c>
      <c r="K1409" t="s">
        <v>73</v>
      </c>
      <c r="L1409" t="s">
        <v>21603</v>
      </c>
      <c r="M1409">
        <v>12</v>
      </c>
      <c r="N1409">
        <v>0</v>
      </c>
      <c r="O1409">
        <f>IF(COUNTIF($A$2:A1409,A1409)&gt;1,"",--(COUNTIFS(Support_Tickets!$B:$B,A1409,Support_Tickets!$P:$P,"&gt;="&amp;G1409,Support_Tickets!$P:$P,"&lt;="&amp;G1409+90,Support_Tickets!$K:$K,"No")&gt;0))</f>
        <v>0</v>
      </c>
    </row>
    <row r="1410" spans="1:15">
      <c r="A1410" t="s">
        <v>285</v>
      </c>
      <c r="B1410" t="s">
        <v>22128</v>
      </c>
      <c r="C1410" t="s">
        <v>21581</v>
      </c>
      <c r="D1410" t="s">
        <v>21565</v>
      </c>
      <c r="E1410" t="s">
        <v>20740</v>
      </c>
      <c r="F1410" t="s">
        <v>14524</v>
      </c>
      <c r="G1410" t="s">
        <v>1324</v>
      </c>
      <c r="H1410" t="s">
        <v>21588</v>
      </c>
      <c r="I1410">
        <v>13004.11</v>
      </c>
      <c r="K1410" t="s">
        <v>52</v>
      </c>
      <c r="L1410" t="s">
        <v>21567</v>
      </c>
      <c r="M1410">
        <v>12</v>
      </c>
      <c r="N1410">
        <v>1</v>
      </c>
      <c r="O1410">
        <f>IF(COUNTIF($A$2:A1410,A1410)&gt;1,"",--(COUNTIFS(Support_Tickets!$B:$B,A1410,Support_Tickets!$P:$P,"&gt;="&amp;G1410,Support_Tickets!$P:$P,"&lt;="&amp;G1410+90,Support_Tickets!$K:$K,"No")&gt;0))</f>
        <v>0</v>
      </c>
    </row>
    <row r="1411" spans="1:15">
      <c r="A1411" t="s">
        <v>3997</v>
      </c>
      <c r="B1411" t="s">
        <v>23036</v>
      </c>
      <c r="C1411" t="s">
        <v>21607</v>
      </c>
      <c r="D1411" t="s">
        <v>21570</v>
      </c>
      <c r="E1411" t="s">
        <v>20736</v>
      </c>
      <c r="F1411" t="s">
        <v>14516</v>
      </c>
      <c r="G1411" t="s">
        <v>1734</v>
      </c>
      <c r="H1411" t="s">
        <v>21571</v>
      </c>
      <c r="I1411">
        <v>3636.48</v>
      </c>
      <c r="K1411" t="s">
        <v>100</v>
      </c>
      <c r="L1411" t="s">
        <v>21575</v>
      </c>
      <c r="M1411">
        <v>12</v>
      </c>
      <c r="N1411">
        <v>0</v>
      </c>
      <c r="O1411">
        <f>IF(COUNTIF($A$2:A1411,A1411)&gt;1,"",--(COUNTIFS(Support_Tickets!$B:$B,A1411,Support_Tickets!$P:$P,"&gt;="&amp;G1411,Support_Tickets!$P:$P,"&lt;="&amp;G1411+90,Support_Tickets!$K:$K,"No")&gt;0))</f>
        <v>1</v>
      </c>
    </row>
    <row r="1412" spans="1:15">
      <c r="A1412" t="s">
        <v>9127</v>
      </c>
      <c r="B1412" t="s">
        <v>23037</v>
      </c>
      <c r="C1412" t="s">
        <v>21597</v>
      </c>
      <c r="D1412" t="s">
        <v>21565</v>
      </c>
      <c r="E1412" t="s">
        <v>20736</v>
      </c>
      <c r="F1412" t="s">
        <v>14507</v>
      </c>
      <c r="G1412" t="s">
        <v>2883</v>
      </c>
      <c r="H1412" t="s">
        <v>21621</v>
      </c>
      <c r="I1412">
        <v>3755.29</v>
      </c>
      <c r="J1412">
        <v>58</v>
      </c>
      <c r="K1412" t="s">
        <v>100</v>
      </c>
      <c r="L1412" t="s">
        <v>21579</v>
      </c>
      <c r="M1412">
        <v>36</v>
      </c>
      <c r="N1412">
        <v>0</v>
      </c>
      <c r="O1412">
        <f>IF(COUNTIF($A$2:A1412,A1412)&gt;1,"",--(COUNTIFS(Support_Tickets!$B:$B,A1412,Support_Tickets!$P:$P,"&gt;="&amp;G1412,Support_Tickets!$P:$P,"&lt;="&amp;G1412+90,Support_Tickets!$K:$K,"No")&gt;0))</f>
        <v>0</v>
      </c>
    </row>
    <row r="1413" spans="1:15">
      <c r="A1413" t="s">
        <v>1104</v>
      </c>
      <c r="B1413" t="s">
        <v>22450</v>
      </c>
      <c r="C1413" t="s">
        <v>21581</v>
      </c>
      <c r="D1413" t="s">
        <v>21584</v>
      </c>
      <c r="E1413" t="s">
        <v>20740</v>
      </c>
      <c r="F1413" t="s">
        <v>14550</v>
      </c>
      <c r="G1413" t="s">
        <v>1324</v>
      </c>
      <c r="H1413" t="s">
        <v>21571</v>
      </c>
      <c r="I1413">
        <v>6344.82</v>
      </c>
      <c r="J1413">
        <v>5</v>
      </c>
      <c r="K1413" t="s">
        <v>52</v>
      </c>
      <c r="L1413" t="s">
        <v>21609</v>
      </c>
      <c r="M1413">
        <v>36</v>
      </c>
      <c r="N1413">
        <v>0</v>
      </c>
      <c r="O1413">
        <f>IF(COUNTIF($A$2:A1413,A1413)&gt;1,"",--(COUNTIFS(Support_Tickets!$B:$B,A1413,Support_Tickets!$P:$P,"&gt;="&amp;G1413,Support_Tickets!$P:$P,"&lt;="&amp;G1413+90,Support_Tickets!$K:$K,"No")&gt;0))</f>
        <v>0</v>
      </c>
    </row>
    <row r="1414" spans="1:15">
      <c r="A1414" t="s">
        <v>123</v>
      </c>
      <c r="B1414" t="s">
        <v>23038</v>
      </c>
      <c r="C1414" t="s">
        <v>21564</v>
      </c>
      <c r="D1414" t="s">
        <v>21565</v>
      </c>
      <c r="E1414" t="s">
        <v>20736</v>
      </c>
      <c r="F1414" t="s">
        <v>14512</v>
      </c>
      <c r="G1414" t="s">
        <v>496</v>
      </c>
      <c r="H1414" t="s">
        <v>21571</v>
      </c>
      <c r="I1414">
        <v>1048.76</v>
      </c>
      <c r="J1414">
        <v>59</v>
      </c>
      <c r="K1414" t="s">
        <v>73</v>
      </c>
      <c r="L1414" t="s">
        <v>21612</v>
      </c>
      <c r="M1414">
        <v>12</v>
      </c>
      <c r="N1414">
        <v>0</v>
      </c>
      <c r="O1414">
        <f>IF(COUNTIF($A$2:A1414,A1414)&gt;1,"",--(COUNTIFS(Support_Tickets!$B:$B,A1414,Support_Tickets!$P:$P,"&gt;="&amp;G1414,Support_Tickets!$P:$P,"&lt;="&amp;G1414+90,Support_Tickets!$K:$K,"No")&gt;0))</f>
        <v>0</v>
      </c>
    </row>
    <row r="1415" spans="1:15">
      <c r="A1415" t="s">
        <v>142</v>
      </c>
      <c r="B1415" t="s">
        <v>23039</v>
      </c>
      <c r="C1415" t="s">
        <v>21581</v>
      </c>
      <c r="D1415" t="s">
        <v>21565</v>
      </c>
      <c r="E1415" t="s">
        <v>20736</v>
      </c>
      <c r="F1415" t="s">
        <v>14507</v>
      </c>
      <c r="G1415" t="s">
        <v>7925</v>
      </c>
      <c r="H1415" t="s">
        <v>21588</v>
      </c>
      <c r="I1415">
        <v>2562.34</v>
      </c>
      <c r="J1415">
        <v>23</v>
      </c>
      <c r="K1415" t="s">
        <v>73</v>
      </c>
      <c r="L1415" t="s">
        <v>21632</v>
      </c>
      <c r="M1415">
        <v>36</v>
      </c>
      <c r="N1415">
        <v>1</v>
      </c>
      <c r="O1415">
        <f>IF(COUNTIF($A$2:A1415,A1415)&gt;1,"",--(COUNTIFS(Support_Tickets!$B:$B,A1415,Support_Tickets!$P:$P,"&gt;="&amp;G1415,Support_Tickets!$P:$P,"&lt;="&amp;G1415+90,Support_Tickets!$K:$K,"No")&gt;0))</f>
        <v>1</v>
      </c>
    </row>
    <row r="1416" spans="1:15">
      <c r="A1416" t="s">
        <v>8032</v>
      </c>
      <c r="B1416" t="s">
        <v>23040</v>
      </c>
      <c r="C1416" t="s">
        <v>21564</v>
      </c>
      <c r="D1416" t="s">
        <v>21565</v>
      </c>
      <c r="E1416" t="s">
        <v>20736</v>
      </c>
      <c r="F1416" t="s">
        <v>14507</v>
      </c>
      <c r="G1416" t="s">
        <v>237</v>
      </c>
      <c r="H1416" t="s">
        <v>21566</v>
      </c>
      <c r="I1416">
        <v>2471.21</v>
      </c>
      <c r="K1416" t="s">
        <v>100</v>
      </c>
      <c r="L1416" t="s">
        <v>21632</v>
      </c>
      <c r="M1416">
        <v>24</v>
      </c>
      <c r="N1416">
        <v>1</v>
      </c>
      <c r="O1416">
        <f>IF(COUNTIF($A$2:A1416,A1416)&gt;1,"",--(COUNTIFS(Support_Tickets!$B:$B,A1416,Support_Tickets!$P:$P,"&gt;="&amp;G1416,Support_Tickets!$P:$P,"&lt;="&amp;G1416+90,Support_Tickets!$K:$K,"No")&gt;0))</f>
        <v>1</v>
      </c>
    </row>
    <row r="1417" spans="1:15">
      <c r="A1417" t="s">
        <v>2039</v>
      </c>
      <c r="B1417" t="s">
        <v>23041</v>
      </c>
      <c r="C1417" t="s">
        <v>21581</v>
      </c>
      <c r="D1417" t="s">
        <v>21570</v>
      </c>
      <c r="E1417" t="s">
        <v>20736</v>
      </c>
      <c r="F1417" t="s">
        <v>14516</v>
      </c>
      <c r="G1417" t="s">
        <v>581</v>
      </c>
      <c r="H1417" t="s">
        <v>21571</v>
      </c>
      <c r="I1417">
        <v>2561.92</v>
      </c>
      <c r="J1417">
        <v>93</v>
      </c>
      <c r="K1417" t="s">
        <v>100</v>
      </c>
      <c r="L1417" t="s">
        <v>21575</v>
      </c>
      <c r="M1417">
        <v>36</v>
      </c>
      <c r="N1417">
        <v>0</v>
      </c>
      <c r="O1417">
        <f>IF(COUNTIF($A$2:A1417,A1417)&gt;1,"",--(COUNTIFS(Support_Tickets!$B:$B,A1417,Support_Tickets!$P:$P,"&gt;="&amp;G1417,Support_Tickets!$P:$P,"&lt;="&amp;G1417+90,Support_Tickets!$K:$K,"No")&gt;0))</f>
        <v>0</v>
      </c>
    </row>
    <row r="1418" spans="1:15">
      <c r="A1418" t="s">
        <v>811</v>
      </c>
      <c r="B1418" t="s">
        <v>22687</v>
      </c>
      <c r="C1418" t="s">
        <v>21564</v>
      </c>
      <c r="D1418" t="s">
        <v>21565</v>
      </c>
      <c r="E1418" t="s">
        <v>20768</v>
      </c>
      <c r="F1418" t="s">
        <v>14516</v>
      </c>
      <c r="G1418" t="s">
        <v>2054</v>
      </c>
      <c r="H1418" t="s">
        <v>21588</v>
      </c>
      <c r="I1418">
        <v>625.29</v>
      </c>
      <c r="J1418">
        <v>98</v>
      </c>
      <c r="K1418" t="s">
        <v>100</v>
      </c>
      <c r="L1418" t="s">
        <v>21598</v>
      </c>
      <c r="M1418">
        <v>36</v>
      </c>
      <c r="N1418">
        <v>1</v>
      </c>
      <c r="O1418">
        <f>IF(COUNTIF($A$2:A1418,A1418)&gt;1,"",--(COUNTIFS(Support_Tickets!$B:$B,A1418,Support_Tickets!$P:$P,"&gt;="&amp;G1418,Support_Tickets!$P:$P,"&lt;="&amp;G1418+90,Support_Tickets!$K:$K,"No")&gt;0))</f>
        <v>0</v>
      </c>
    </row>
    <row r="1419" spans="1:15">
      <c r="A1419" t="s">
        <v>2771</v>
      </c>
      <c r="B1419" t="s">
        <v>23042</v>
      </c>
      <c r="C1419" t="s">
        <v>21597</v>
      </c>
      <c r="D1419" t="s">
        <v>21584</v>
      </c>
      <c r="E1419" t="s">
        <v>20740</v>
      </c>
      <c r="F1419" t="s">
        <v>14524</v>
      </c>
      <c r="G1419" t="s">
        <v>3270</v>
      </c>
      <c r="H1419" t="s">
        <v>21588</v>
      </c>
      <c r="I1419">
        <v>6164.02</v>
      </c>
      <c r="J1419">
        <v>74</v>
      </c>
      <c r="K1419" t="s">
        <v>52</v>
      </c>
      <c r="L1419" t="s">
        <v>21582</v>
      </c>
      <c r="M1419">
        <v>24</v>
      </c>
      <c r="N1419">
        <v>1</v>
      </c>
      <c r="O1419">
        <f>IF(COUNTIF($A$2:A1419,A1419)&gt;1,"",--(COUNTIFS(Support_Tickets!$B:$B,A1419,Support_Tickets!$P:$P,"&gt;="&amp;G1419,Support_Tickets!$P:$P,"&lt;="&amp;G1419+90,Support_Tickets!$K:$K,"No")&gt;0))</f>
        <v>0</v>
      </c>
    </row>
    <row r="1420" spans="1:15">
      <c r="A1420" t="s">
        <v>2050</v>
      </c>
      <c r="B1420" t="s">
        <v>23043</v>
      </c>
      <c r="C1420" t="s">
        <v>21577</v>
      </c>
      <c r="D1420" t="s">
        <v>21565</v>
      </c>
      <c r="E1420" t="s">
        <v>20768</v>
      </c>
      <c r="F1420" t="s">
        <v>14524</v>
      </c>
      <c r="G1420" t="s">
        <v>1042</v>
      </c>
      <c r="H1420" t="s">
        <v>21588</v>
      </c>
      <c r="I1420">
        <v>433.74</v>
      </c>
      <c r="K1420" t="s">
        <v>100</v>
      </c>
      <c r="L1420" t="s">
        <v>21590</v>
      </c>
      <c r="M1420">
        <v>36</v>
      </c>
      <c r="N1420">
        <v>1</v>
      </c>
      <c r="O1420">
        <f>IF(COUNTIF($A$2:A1420,A1420)&gt;1,"",--(COUNTIFS(Support_Tickets!$B:$B,A1420,Support_Tickets!$P:$P,"&gt;="&amp;G1420,Support_Tickets!$P:$P,"&lt;="&amp;G1420+90,Support_Tickets!$K:$K,"No")&gt;0))</f>
        <v>0</v>
      </c>
    </row>
    <row r="1421" spans="1:15">
      <c r="A1421" t="s">
        <v>4395</v>
      </c>
      <c r="B1421" t="s">
        <v>23044</v>
      </c>
      <c r="C1421" t="s">
        <v>21574</v>
      </c>
      <c r="D1421" t="s">
        <v>21584</v>
      </c>
      <c r="E1421" t="s">
        <v>20740</v>
      </c>
      <c r="F1421" t="s">
        <v>14512</v>
      </c>
      <c r="G1421" t="s">
        <v>1678</v>
      </c>
      <c r="H1421" t="s">
        <v>21571</v>
      </c>
      <c r="I1421">
        <v>10821.85</v>
      </c>
      <c r="K1421" t="s">
        <v>52</v>
      </c>
      <c r="L1421" t="s">
        <v>21582</v>
      </c>
      <c r="M1421">
        <v>36</v>
      </c>
      <c r="N1421">
        <v>0</v>
      </c>
      <c r="O1421">
        <f>IF(COUNTIF($A$2:A1421,A1421)&gt;1,"",--(COUNTIFS(Support_Tickets!$B:$B,A1421,Support_Tickets!$P:$P,"&gt;="&amp;G1421,Support_Tickets!$P:$P,"&lt;="&amp;G1421+90,Support_Tickets!$K:$K,"No")&gt;0))</f>
        <v>1</v>
      </c>
    </row>
    <row r="1422" spans="1:15">
      <c r="A1422" t="s">
        <v>4502</v>
      </c>
      <c r="B1422" t="s">
        <v>23045</v>
      </c>
      <c r="C1422" t="s">
        <v>21600</v>
      </c>
      <c r="D1422" t="s">
        <v>21592</v>
      </c>
      <c r="E1422" t="s">
        <v>20736</v>
      </c>
      <c r="F1422" t="s">
        <v>14550</v>
      </c>
      <c r="G1422" t="s">
        <v>159</v>
      </c>
      <c r="H1422" t="s">
        <v>21588</v>
      </c>
      <c r="I1422">
        <v>2954</v>
      </c>
      <c r="J1422">
        <v>94</v>
      </c>
      <c r="K1422" t="s">
        <v>73</v>
      </c>
      <c r="L1422" t="s">
        <v>21612</v>
      </c>
      <c r="M1422">
        <v>12</v>
      </c>
      <c r="N1422">
        <v>1</v>
      </c>
      <c r="O1422">
        <f>IF(COUNTIF($A$2:A1422,A1422)&gt;1,"",--(COUNTIFS(Support_Tickets!$B:$B,A1422,Support_Tickets!$P:$P,"&gt;="&amp;G1422,Support_Tickets!$P:$P,"&lt;="&amp;G1422+90,Support_Tickets!$K:$K,"No")&gt;0))</f>
        <v>0</v>
      </c>
    </row>
    <row r="1423" spans="1:15">
      <c r="A1423" t="s">
        <v>1235</v>
      </c>
      <c r="B1423" t="s">
        <v>23046</v>
      </c>
      <c r="C1423" t="s">
        <v>21569</v>
      </c>
      <c r="D1423" t="s">
        <v>21592</v>
      </c>
      <c r="E1423" t="s">
        <v>20736</v>
      </c>
      <c r="F1423" t="s">
        <v>14512</v>
      </c>
      <c r="G1423" t="s">
        <v>2348</v>
      </c>
      <c r="H1423" t="s">
        <v>21571</v>
      </c>
      <c r="I1423">
        <v>2204.5</v>
      </c>
      <c r="J1423">
        <v>45</v>
      </c>
      <c r="K1423" t="s">
        <v>73</v>
      </c>
      <c r="L1423" t="s">
        <v>21632</v>
      </c>
      <c r="M1423">
        <v>12</v>
      </c>
      <c r="N1423">
        <v>0</v>
      </c>
      <c r="O1423">
        <f>IF(COUNTIF($A$2:A1423,A1423)&gt;1,"",--(COUNTIFS(Support_Tickets!$B:$B,A1423,Support_Tickets!$P:$P,"&gt;="&amp;G1423,Support_Tickets!$P:$P,"&lt;="&amp;G1423+90,Support_Tickets!$K:$K,"No")&gt;0))</f>
        <v>0</v>
      </c>
    </row>
    <row r="1424" spans="1:15">
      <c r="A1424" t="s">
        <v>1186</v>
      </c>
      <c r="B1424" t="s">
        <v>23047</v>
      </c>
      <c r="C1424" t="s">
        <v>21574</v>
      </c>
      <c r="D1424" t="s">
        <v>21565</v>
      </c>
      <c r="E1424" t="s">
        <v>20768</v>
      </c>
      <c r="F1424" t="s">
        <v>14512</v>
      </c>
      <c r="G1424" t="s">
        <v>23048</v>
      </c>
      <c r="H1424" t="s">
        <v>21571</v>
      </c>
      <c r="I1424">
        <v>132.91999999999999</v>
      </c>
      <c r="J1424">
        <v>32</v>
      </c>
      <c r="K1424" t="s">
        <v>100</v>
      </c>
      <c r="L1424" t="s">
        <v>21627</v>
      </c>
      <c r="M1424">
        <v>24</v>
      </c>
      <c r="N1424">
        <v>0</v>
      </c>
      <c r="O1424">
        <f>IF(COUNTIF($A$2:A1424,A1424)&gt;1,"",--(COUNTIFS(Support_Tickets!$B:$B,A1424,Support_Tickets!$P:$P,"&gt;="&amp;G1424,Support_Tickets!$P:$P,"&lt;="&amp;G1424+90,Support_Tickets!$K:$K,"No")&gt;0))</f>
        <v>0</v>
      </c>
    </row>
    <row r="1425" spans="1:15">
      <c r="A1425" t="s">
        <v>1804</v>
      </c>
      <c r="B1425" t="s">
        <v>23049</v>
      </c>
      <c r="C1425" t="s">
        <v>21597</v>
      </c>
      <c r="D1425" t="s">
        <v>21584</v>
      </c>
      <c r="E1425" t="s">
        <v>20736</v>
      </c>
      <c r="F1425" t="s">
        <v>14516</v>
      </c>
      <c r="G1425" t="s">
        <v>759</v>
      </c>
      <c r="H1425" t="s">
        <v>21571</v>
      </c>
      <c r="I1425">
        <v>2670.6</v>
      </c>
      <c r="K1425" t="s">
        <v>73</v>
      </c>
      <c r="L1425" t="s">
        <v>21585</v>
      </c>
      <c r="M1425">
        <v>36</v>
      </c>
      <c r="N1425">
        <v>0</v>
      </c>
      <c r="O1425">
        <f>IF(COUNTIF($A$2:A1425,A1425)&gt;1,"",--(COUNTIFS(Support_Tickets!$B:$B,A1425,Support_Tickets!$P:$P,"&gt;="&amp;G1425,Support_Tickets!$P:$P,"&lt;="&amp;G1425+90,Support_Tickets!$K:$K,"No")&gt;0))</f>
        <v>0</v>
      </c>
    </row>
    <row r="1426" spans="1:15">
      <c r="A1426" t="s">
        <v>6023</v>
      </c>
      <c r="B1426" t="s">
        <v>23050</v>
      </c>
      <c r="C1426" t="s">
        <v>21564</v>
      </c>
      <c r="D1426" t="s">
        <v>21570</v>
      </c>
      <c r="E1426" t="s">
        <v>20736</v>
      </c>
      <c r="F1426" t="s">
        <v>14524</v>
      </c>
      <c r="G1426" t="s">
        <v>129</v>
      </c>
      <c r="H1426" t="s">
        <v>21566</v>
      </c>
      <c r="I1426">
        <v>3930.5</v>
      </c>
      <c r="J1426">
        <v>9</v>
      </c>
      <c r="K1426" t="s">
        <v>100</v>
      </c>
      <c r="L1426" t="s">
        <v>21627</v>
      </c>
      <c r="M1426">
        <v>12</v>
      </c>
      <c r="N1426">
        <v>1</v>
      </c>
      <c r="O1426">
        <f>IF(COUNTIF($A$2:A1426,A1426)&gt;1,"",--(COUNTIFS(Support_Tickets!$B:$B,A1426,Support_Tickets!$P:$P,"&gt;="&amp;G1426,Support_Tickets!$P:$P,"&lt;="&amp;G1426+90,Support_Tickets!$K:$K,"No")&gt;0))</f>
        <v>0</v>
      </c>
    </row>
    <row r="1427" spans="1:15">
      <c r="A1427" t="s">
        <v>150</v>
      </c>
      <c r="B1427" t="s">
        <v>23051</v>
      </c>
      <c r="C1427" t="s">
        <v>21607</v>
      </c>
      <c r="D1427" t="s">
        <v>21584</v>
      </c>
      <c r="E1427" t="s">
        <v>20736</v>
      </c>
      <c r="F1427" t="s">
        <v>14524</v>
      </c>
      <c r="G1427" t="s">
        <v>1343</v>
      </c>
      <c r="H1427" t="s">
        <v>21571</v>
      </c>
      <c r="I1427">
        <v>3494.87</v>
      </c>
      <c r="J1427">
        <v>94</v>
      </c>
      <c r="K1427" t="s">
        <v>100</v>
      </c>
      <c r="L1427" t="s">
        <v>21585</v>
      </c>
      <c r="M1427">
        <v>36</v>
      </c>
      <c r="N1427">
        <v>0</v>
      </c>
      <c r="O1427">
        <f>IF(COUNTIF($A$2:A1427,A1427)&gt;1,"",--(COUNTIFS(Support_Tickets!$B:$B,A1427,Support_Tickets!$P:$P,"&gt;="&amp;G1427,Support_Tickets!$P:$P,"&lt;="&amp;G1427+90,Support_Tickets!$K:$K,"No")&gt;0))</f>
        <v>0</v>
      </c>
    </row>
    <row r="1428" spans="1:15">
      <c r="A1428" t="s">
        <v>1485</v>
      </c>
      <c r="B1428" t="s">
        <v>23052</v>
      </c>
      <c r="C1428" t="s">
        <v>21564</v>
      </c>
      <c r="D1428" t="s">
        <v>21584</v>
      </c>
      <c r="E1428" t="s">
        <v>20736</v>
      </c>
      <c r="F1428" t="s">
        <v>14550</v>
      </c>
      <c r="G1428" t="s">
        <v>7634</v>
      </c>
      <c r="H1428" t="s">
        <v>21571</v>
      </c>
      <c r="I1428">
        <v>1179.25</v>
      </c>
      <c r="K1428" t="s">
        <v>73</v>
      </c>
      <c r="L1428" t="s">
        <v>21567</v>
      </c>
      <c r="M1428">
        <v>24</v>
      </c>
      <c r="N1428">
        <v>0</v>
      </c>
      <c r="O1428">
        <f>IF(COUNTIF($A$2:A1428,A1428)&gt;1,"",--(COUNTIFS(Support_Tickets!$B:$B,A1428,Support_Tickets!$P:$P,"&gt;="&amp;G1428,Support_Tickets!$P:$P,"&lt;="&amp;G1428+90,Support_Tickets!$K:$K,"No")&gt;0))</f>
        <v>0</v>
      </c>
    </row>
    <row r="1429" spans="1:15">
      <c r="A1429" t="s">
        <v>4730</v>
      </c>
      <c r="B1429" t="s">
        <v>23053</v>
      </c>
      <c r="C1429" t="s">
        <v>21602</v>
      </c>
      <c r="D1429" t="s">
        <v>21578</v>
      </c>
      <c r="E1429" t="s">
        <v>20768</v>
      </c>
      <c r="F1429" t="s">
        <v>14516</v>
      </c>
      <c r="G1429" t="s">
        <v>742</v>
      </c>
      <c r="H1429" t="s">
        <v>21621</v>
      </c>
      <c r="I1429">
        <v>128.41</v>
      </c>
      <c r="J1429">
        <v>29</v>
      </c>
      <c r="K1429" t="s">
        <v>100</v>
      </c>
      <c r="L1429" t="s">
        <v>21585</v>
      </c>
      <c r="M1429">
        <v>36</v>
      </c>
      <c r="N1429">
        <v>0</v>
      </c>
      <c r="O1429">
        <f>IF(COUNTIF($A$2:A1429,A1429)&gt;1,"",--(COUNTIFS(Support_Tickets!$B:$B,A1429,Support_Tickets!$P:$P,"&gt;="&amp;G1429,Support_Tickets!$P:$P,"&lt;="&amp;G1429+90,Support_Tickets!$K:$K,"No")&gt;0))</f>
        <v>0</v>
      </c>
    </row>
    <row r="1430" spans="1:15">
      <c r="A1430" t="s">
        <v>4891</v>
      </c>
      <c r="B1430" t="s">
        <v>23054</v>
      </c>
      <c r="C1430" t="s">
        <v>21600</v>
      </c>
      <c r="D1430" t="s">
        <v>21592</v>
      </c>
      <c r="E1430" t="s">
        <v>20736</v>
      </c>
      <c r="F1430" t="s">
        <v>14507</v>
      </c>
      <c r="G1430" t="s">
        <v>5597</v>
      </c>
      <c r="H1430" t="s">
        <v>21571</v>
      </c>
      <c r="I1430">
        <v>3241.81</v>
      </c>
      <c r="J1430">
        <v>32</v>
      </c>
      <c r="K1430" t="s">
        <v>73</v>
      </c>
      <c r="L1430" t="s">
        <v>21575</v>
      </c>
      <c r="M1430">
        <v>24</v>
      </c>
      <c r="N1430">
        <v>0</v>
      </c>
      <c r="O1430">
        <f>IF(COUNTIF($A$2:A1430,A1430)&gt;1,"",--(COUNTIFS(Support_Tickets!$B:$B,A1430,Support_Tickets!$P:$P,"&gt;="&amp;G1430,Support_Tickets!$P:$P,"&lt;="&amp;G1430+90,Support_Tickets!$K:$K,"No")&gt;0))</f>
        <v>1</v>
      </c>
    </row>
    <row r="1431" spans="1:15">
      <c r="A1431" t="s">
        <v>1985</v>
      </c>
      <c r="B1431" t="s">
        <v>23055</v>
      </c>
      <c r="C1431" t="s">
        <v>21574</v>
      </c>
      <c r="D1431" t="s">
        <v>21592</v>
      </c>
      <c r="E1431" t="s">
        <v>20740</v>
      </c>
      <c r="F1431" t="s">
        <v>14550</v>
      </c>
      <c r="G1431" t="s">
        <v>872</v>
      </c>
      <c r="H1431" t="s">
        <v>21571</v>
      </c>
      <c r="I1431">
        <v>9835.65</v>
      </c>
      <c r="J1431">
        <v>1</v>
      </c>
      <c r="K1431" t="s">
        <v>73</v>
      </c>
      <c r="L1431" t="s">
        <v>21660</v>
      </c>
      <c r="M1431">
        <v>24</v>
      </c>
      <c r="N1431">
        <v>0</v>
      </c>
      <c r="O1431">
        <f>IF(COUNTIF($A$2:A1431,A1431)&gt;1,"",--(COUNTIFS(Support_Tickets!$B:$B,A1431,Support_Tickets!$P:$P,"&gt;="&amp;G1431,Support_Tickets!$P:$P,"&lt;="&amp;G1431+90,Support_Tickets!$K:$K,"No")&gt;0))</f>
        <v>0</v>
      </c>
    </row>
    <row r="1432" spans="1:15">
      <c r="A1432" t="s">
        <v>191</v>
      </c>
      <c r="B1432" t="s">
        <v>23056</v>
      </c>
      <c r="C1432" t="s">
        <v>21564</v>
      </c>
      <c r="D1432" t="s">
        <v>21578</v>
      </c>
      <c r="E1432" t="s">
        <v>20768</v>
      </c>
      <c r="F1432" t="s">
        <v>14512</v>
      </c>
      <c r="G1432" t="s">
        <v>1502</v>
      </c>
      <c r="H1432" t="s">
        <v>21571</v>
      </c>
      <c r="I1432">
        <v>306.86</v>
      </c>
      <c r="J1432">
        <v>18</v>
      </c>
      <c r="K1432" t="s">
        <v>100</v>
      </c>
      <c r="L1432" t="s">
        <v>21612</v>
      </c>
      <c r="M1432">
        <v>36</v>
      </c>
      <c r="N1432">
        <v>0</v>
      </c>
      <c r="O1432">
        <f>IF(COUNTIF($A$2:A1432,A1432)&gt;1,"",--(COUNTIFS(Support_Tickets!$B:$B,A1432,Support_Tickets!$P:$P,"&gt;="&amp;G1432,Support_Tickets!$P:$P,"&lt;="&amp;G1432+90,Support_Tickets!$K:$K,"No")&gt;0))</f>
        <v>0</v>
      </c>
    </row>
    <row r="1433" spans="1:15">
      <c r="A1433" t="s">
        <v>137</v>
      </c>
      <c r="B1433" t="s">
        <v>23057</v>
      </c>
      <c r="C1433" t="s">
        <v>21607</v>
      </c>
      <c r="D1433" t="s">
        <v>21592</v>
      </c>
      <c r="E1433" t="s">
        <v>20736</v>
      </c>
      <c r="F1433" t="s">
        <v>14507</v>
      </c>
      <c r="G1433" t="s">
        <v>2995</v>
      </c>
      <c r="H1433" t="s">
        <v>21588</v>
      </c>
      <c r="I1433">
        <v>3520.48</v>
      </c>
      <c r="J1433">
        <v>81</v>
      </c>
      <c r="K1433" t="s">
        <v>73</v>
      </c>
      <c r="L1433" t="s">
        <v>21593</v>
      </c>
      <c r="M1433">
        <v>36</v>
      </c>
      <c r="N1433">
        <v>1</v>
      </c>
      <c r="O1433">
        <f>IF(COUNTIF($A$2:A1433,A1433)&gt;1,"",--(COUNTIFS(Support_Tickets!$B:$B,A1433,Support_Tickets!$P:$P,"&gt;="&amp;G1433,Support_Tickets!$P:$P,"&lt;="&amp;G1433+90,Support_Tickets!$K:$K,"No")&gt;0))</f>
        <v>0</v>
      </c>
    </row>
    <row r="1434" spans="1:15">
      <c r="A1434" t="s">
        <v>2990</v>
      </c>
      <c r="B1434" t="s">
        <v>23058</v>
      </c>
      <c r="C1434" t="s">
        <v>21597</v>
      </c>
      <c r="D1434" t="s">
        <v>21570</v>
      </c>
      <c r="E1434" t="s">
        <v>20768</v>
      </c>
      <c r="F1434" t="s">
        <v>14524</v>
      </c>
      <c r="G1434" t="s">
        <v>2010</v>
      </c>
      <c r="H1434" t="s">
        <v>21571</v>
      </c>
      <c r="I1434">
        <v>547.63</v>
      </c>
      <c r="J1434">
        <v>92</v>
      </c>
      <c r="K1434" t="s">
        <v>100</v>
      </c>
      <c r="L1434" t="s">
        <v>21572</v>
      </c>
      <c r="M1434">
        <v>24</v>
      </c>
      <c r="N1434">
        <v>0</v>
      </c>
      <c r="O1434">
        <f>IF(COUNTIF($A$2:A1434,A1434)&gt;1,"",--(COUNTIFS(Support_Tickets!$B:$B,A1434,Support_Tickets!$P:$P,"&gt;="&amp;G1434,Support_Tickets!$P:$P,"&lt;="&amp;G1434+90,Support_Tickets!$K:$K,"No")&gt;0))</f>
        <v>0</v>
      </c>
    </row>
    <row r="1435" spans="1:15">
      <c r="A1435" t="s">
        <v>5449</v>
      </c>
      <c r="B1435" t="s">
        <v>23059</v>
      </c>
      <c r="C1435" t="s">
        <v>21607</v>
      </c>
      <c r="D1435" t="s">
        <v>21592</v>
      </c>
      <c r="E1435" t="s">
        <v>20736</v>
      </c>
      <c r="F1435" t="s">
        <v>14512</v>
      </c>
      <c r="G1435" t="s">
        <v>247</v>
      </c>
      <c r="H1435" t="s">
        <v>21621</v>
      </c>
      <c r="I1435">
        <v>3965.84</v>
      </c>
      <c r="K1435" t="s">
        <v>73</v>
      </c>
      <c r="L1435" t="s">
        <v>21567</v>
      </c>
      <c r="M1435">
        <v>36</v>
      </c>
      <c r="N1435">
        <v>0</v>
      </c>
      <c r="O1435">
        <f>IF(COUNTIF($A$2:A1435,A1435)&gt;1,"",--(COUNTIFS(Support_Tickets!$B:$B,A1435,Support_Tickets!$P:$P,"&gt;="&amp;G1435,Support_Tickets!$P:$P,"&lt;="&amp;G1435+90,Support_Tickets!$K:$K,"No")&gt;0))</f>
        <v>0</v>
      </c>
    </row>
    <row r="1436" spans="1:15">
      <c r="A1436" t="s">
        <v>1698</v>
      </c>
      <c r="B1436" t="s">
        <v>23060</v>
      </c>
      <c r="C1436" t="s">
        <v>21607</v>
      </c>
      <c r="D1436" t="s">
        <v>21584</v>
      </c>
      <c r="E1436" t="s">
        <v>20768</v>
      </c>
      <c r="F1436" t="s">
        <v>14512</v>
      </c>
      <c r="G1436" t="s">
        <v>2022</v>
      </c>
      <c r="H1436" t="s">
        <v>21571</v>
      </c>
      <c r="I1436">
        <v>670.67</v>
      </c>
      <c r="J1436">
        <v>88</v>
      </c>
      <c r="K1436" t="s">
        <v>100</v>
      </c>
      <c r="L1436" t="s">
        <v>21567</v>
      </c>
      <c r="M1436">
        <v>36</v>
      </c>
      <c r="N1436">
        <v>0</v>
      </c>
      <c r="O1436">
        <f>IF(COUNTIF($A$2:A1436,A1436)&gt;1,"",--(COUNTIFS(Support_Tickets!$B:$B,A1436,Support_Tickets!$P:$P,"&gt;="&amp;G1436,Support_Tickets!$P:$P,"&lt;="&amp;G1436+90,Support_Tickets!$K:$K,"No")&gt;0))</f>
        <v>0</v>
      </c>
    </row>
    <row r="1437" spans="1:15">
      <c r="A1437" t="s">
        <v>2132</v>
      </c>
      <c r="B1437" t="s">
        <v>23061</v>
      </c>
      <c r="C1437" t="s">
        <v>21600</v>
      </c>
      <c r="D1437" t="s">
        <v>21565</v>
      </c>
      <c r="E1437" t="s">
        <v>20768</v>
      </c>
      <c r="F1437" t="s">
        <v>14507</v>
      </c>
      <c r="G1437" t="s">
        <v>2403</v>
      </c>
      <c r="H1437" t="s">
        <v>21571</v>
      </c>
      <c r="I1437">
        <v>426.83</v>
      </c>
      <c r="J1437">
        <v>93</v>
      </c>
      <c r="K1437" t="s">
        <v>100</v>
      </c>
      <c r="L1437" t="s">
        <v>21598</v>
      </c>
      <c r="M1437">
        <v>24</v>
      </c>
      <c r="N1437">
        <v>0</v>
      </c>
      <c r="O1437">
        <f>IF(COUNTIF($A$2:A1437,A1437)&gt;1,"",--(COUNTIFS(Support_Tickets!$B:$B,A1437,Support_Tickets!$P:$P,"&gt;="&amp;G1437,Support_Tickets!$P:$P,"&lt;="&amp;G1437+90,Support_Tickets!$K:$K,"No")&gt;0))</f>
        <v>0</v>
      </c>
    </row>
    <row r="1438" spans="1:15">
      <c r="A1438" t="s">
        <v>5883</v>
      </c>
      <c r="B1438" t="s">
        <v>23062</v>
      </c>
      <c r="C1438" t="s">
        <v>21600</v>
      </c>
      <c r="D1438" t="s">
        <v>21570</v>
      </c>
      <c r="E1438" t="s">
        <v>20736</v>
      </c>
      <c r="F1438" t="s">
        <v>14507</v>
      </c>
      <c r="G1438" t="s">
        <v>1056</v>
      </c>
      <c r="H1438" t="s">
        <v>21621</v>
      </c>
      <c r="I1438">
        <v>2834.33</v>
      </c>
      <c r="J1438">
        <v>25</v>
      </c>
      <c r="K1438" t="s">
        <v>73</v>
      </c>
      <c r="L1438" t="s">
        <v>21609</v>
      </c>
      <c r="M1438">
        <v>24</v>
      </c>
      <c r="N1438">
        <v>0</v>
      </c>
      <c r="O1438">
        <f>IF(COUNTIF($A$2:A1438,A1438)&gt;1,"",--(COUNTIFS(Support_Tickets!$B:$B,A1438,Support_Tickets!$P:$P,"&gt;="&amp;G1438,Support_Tickets!$P:$P,"&lt;="&amp;G1438+90,Support_Tickets!$K:$K,"No")&gt;0))</f>
        <v>0</v>
      </c>
    </row>
    <row r="1439" spans="1:15">
      <c r="A1439" t="s">
        <v>207</v>
      </c>
      <c r="B1439" t="s">
        <v>23063</v>
      </c>
      <c r="C1439" t="s">
        <v>21577</v>
      </c>
      <c r="D1439" t="s">
        <v>21578</v>
      </c>
      <c r="E1439" t="s">
        <v>20740</v>
      </c>
      <c r="F1439" t="s">
        <v>14516</v>
      </c>
      <c r="G1439" t="s">
        <v>594</v>
      </c>
      <c r="H1439" t="s">
        <v>21566</v>
      </c>
      <c r="I1439">
        <v>9352.31</v>
      </c>
      <c r="J1439">
        <v>8</v>
      </c>
      <c r="K1439" t="s">
        <v>73</v>
      </c>
      <c r="L1439" t="s">
        <v>21612</v>
      </c>
      <c r="M1439">
        <v>12</v>
      </c>
      <c r="N1439">
        <v>1</v>
      </c>
      <c r="O1439">
        <f>IF(COUNTIF($A$2:A1439,A1439)&gt;1,"",--(COUNTIFS(Support_Tickets!$B:$B,A1439,Support_Tickets!$P:$P,"&gt;="&amp;G1439,Support_Tickets!$P:$P,"&lt;="&amp;G1439+90,Support_Tickets!$K:$K,"No")&gt;0))</f>
        <v>0</v>
      </c>
    </row>
    <row r="1440" spans="1:15">
      <c r="A1440" t="s">
        <v>624</v>
      </c>
      <c r="B1440" t="s">
        <v>23064</v>
      </c>
      <c r="C1440" t="s">
        <v>21577</v>
      </c>
      <c r="D1440" t="s">
        <v>21592</v>
      </c>
      <c r="E1440" t="s">
        <v>20736</v>
      </c>
      <c r="F1440" t="s">
        <v>14524</v>
      </c>
      <c r="G1440" t="s">
        <v>914</v>
      </c>
      <c r="H1440" t="s">
        <v>21571</v>
      </c>
      <c r="I1440">
        <v>1862.53</v>
      </c>
      <c r="J1440">
        <v>79</v>
      </c>
      <c r="K1440" t="s">
        <v>100</v>
      </c>
      <c r="L1440" t="s">
        <v>21582</v>
      </c>
      <c r="M1440">
        <v>12</v>
      </c>
      <c r="N1440">
        <v>0</v>
      </c>
      <c r="O1440">
        <f>IF(COUNTIF($A$2:A1440,A1440)&gt;1,"",--(COUNTIFS(Support_Tickets!$B:$B,A1440,Support_Tickets!$P:$P,"&gt;="&amp;G1440,Support_Tickets!$P:$P,"&lt;="&amp;G1440+90,Support_Tickets!$K:$K,"No")&gt;0))</f>
        <v>1</v>
      </c>
    </row>
    <row r="1441" spans="1:15">
      <c r="A1441" t="s">
        <v>1270</v>
      </c>
      <c r="B1441" t="s">
        <v>23065</v>
      </c>
      <c r="C1441" t="s">
        <v>21564</v>
      </c>
      <c r="D1441" t="s">
        <v>21578</v>
      </c>
      <c r="E1441" t="s">
        <v>20768</v>
      </c>
      <c r="F1441" t="s">
        <v>14550</v>
      </c>
      <c r="G1441" t="s">
        <v>1283</v>
      </c>
      <c r="H1441" t="s">
        <v>21621</v>
      </c>
      <c r="I1441">
        <v>503</v>
      </c>
      <c r="J1441">
        <v>50</v>
      </c>
      <c r="K1441" t="s">
        <v>100</v>
      </c>
      <c r="L1441" t="s">
        <v>21660</v>
      </c>
      <c r="M1441">
        <v>12</v>
      </c>
      <c r="N1441">
        <v>0</v>
      </c>
      <c r="O1441">
        <f>IF(COUNTIF($A$2:A1441,A1441)&gt;1,"",--(COUNTIFS(Support_Tickets!$B:$B,A1441,Support_Tickets!$P:$P,"&gt;="&amp;G1441,Support_Tickets!$P:$P,"&lt;="&amp;G1441+90,Support_Tickets!$K:$K,"No")&gt;0))</f>
        <v>1</v>
      </c>
    </row>
    <row r="1442" spans="1:15">
      <c r="A1442" t="s">
        <v>3740</v>
      </c>
      <c r="B1442" t="s">
        <v>23066</v>
      </c>
      <c r="C1442" t="s">
        <v>21574</v>
      </c>
      <c r="D1442" t="s">
        <v>21565</v>
      </c>
      <c r="E1442" t="s">
        <v>20740</v>
      </c>
      <c r="F1442" t="s">
        <v>14516</v>
      </c>
      <c r="G1442" t="s">
        <v>5557</v>
      </c>
      <c r="H1442" t="s">
        <v>21571</v>
      </c>
      <c r="I1442">
        <v>9151.2000000000007</v>
      </c>
      <c r="J1442">
        <v>91</v>
      </c>
      <c r="K1442" t="s">
        <v>52</v>
      </c>
      <c r="L1442" t="s">
        <v>21652</v>
      </c>
      <c r="M1442">
        <v>12</v>
      </c>
      <c r="N1442">
        <v>0</v>
      </c>
      <c r="O1442">
        <f>IF(COUNTIF($A$2:A1442,A1442)&gt;1,"",--(COUNTIFS(Support_Tickets!$B:$B,A1442,Support_Tickets!$P:$P,"&gt;="&amp;G1442,Support_Tickets!$P:$P,"&lt;="&amp;G1442+90,Support_Tickets!$K:$K,"No")&gt;0))</f>
        <v>0</v>
      </c>
    </row>
    <row r="1443" spans="1:15">
      <c r="A1443" t="s">
        <v>2070</v>
      </c>
      <c r="B1443" t="s">
        <v>23067</v>
      </c>
      <c r="C1443" t="s">
        <v>21577</v>
      </c>
      <c r="D1443" t="s">
        <v>21565</v>
      </c>
      <c r="E1443" t="s">
        <v>20768</v>
      </c>
      <c r="F1443" t="s">
        <v>14507</v>
      </c>
      <c r="G1443" t="s">
        <v>639</v>
      </c>
      <c r="H1443" t="s">
        <v>21571</v>
      </c>
      <c r="I1443">
        <v>654.85</v>
      </c>
      <c r="J1443">
        <v>20</v>
      </c>
      <c r="K1443" t="s">
        <v>100</v>
      </c>
      <c r="L1443" t="s">
        <v>21590</v>
      </c>
      <c r="M1443">
        <v>24</v>
      </c>
      <c r="N1443">
        <v>0</v>
      </c>
      <c r="O1443">
        <f>IF(COUNTIF($A$2:A1443,A1443)&gt;1,"",--(COUNTIFS(Support_Tickets!$B:$B,A1443,Support_Tickets!$P:$P,"&gt;="&amp;G1443,Support_Tickets!$P:$P,"&lt;="&amp;G1443+90,Support_Tickets!$K:$K,"No")&gt;0))</f>
        <v>0</v>
      </c>
    </row>
    <row r="1444" spans="1:15">
      <c r="A1444" t="s">
        <v>311</v>
      </c>
      <c r="B1444" t="s">
        <v>23068</v>
      </c>
      <c r="C1444" t="s">
        <v>21574</v>
      </c>
      <c r="D1444" t="s">
        <v>21565</v>
      </c>
      <c r="E1444" t="s">
        <v>20736</v>
      </c>
      <c r="F1444" t="s">
        <v>14516</v>
      </c>
      <c r="G1444" t="s">
        <v>372</v>
      </c>
      <c r="H1444" t="s">
        <v>21588</v>
      </c>
      <c r="I1444">
        <v>2265.27</v>
      </c>
      <c r="J1444">
        <v>13</v>
      </c>
      <c r="K1444" t="s">
        <v>73</v>
      </c>
      <c r="L1444" t="s">
        <v>21595</v>
      </c>
      <c r="M1444">
        <v>36</v>
      </c>
      <c r="N1444">
        <v>1</v>
      </c>
      <c r="O1444">
        <f>IF(COUNTIF($A$2:A1444,A1444)&gt;1,"",--(COUNTIFS(Support_Tickets!$B:$B,A1444,Support_Tickets!$P:$P,"&gt;="&amp;G1444,Support_Tickets!$P:$P,"&lt;="&amp;G1444+90,Support_Tickets!$K:$K,"No")&gt;0))</f>
        <v>0</v>
      </c>
    </row>
    <row r="1445" spans="1:15">
      <c r="A1445" t="s">
        <v>4954</v>
      </c>
      <c r="B1445" t="s">
        <v>23069</v>
      </c>
      <c r="C1445" t="s">
        <v>21581</v>
      </c>
      <c r="D1445" t="s">
        <v>21578</v>
      </c>
      <c r="E1445" t="s">
        <v>20768</v>
      </c>
      <c r="F1445" t="s">
        <v>14550</v>
      </c>
      <c r="G1445" t="s">
        <v>617</v>
      </c>
      <c r="H1445" t="s">
        <v>21571</v>
      </c>
      <c r="I1445">
        <v>752.34</v>
      </c>
      <c r="J1445">
        <v>10</v>
      </c>
      <c r="K1445" t="s">
        <v>100</v>
      </c>
      <c r="L1445" t="s">
        <v>21585</v>
      </c>
      <c r="M1445">
        <v>36</v>
      </c>
      <c r="N1445">
        <v>0</v>
      </c>
      <c r="O1445">
        <f>IF(COUNTIF($A$2:A1445,A1445)&gt;1,"",--(COUNTIFS(Support_Tickets!$B:$B,A1445,Support_Tickets!$P:$P,"&gt;="&amp;G1445,Support_Tickets!$P:$P,"&lt;="&amp;G1445+90,Support_Tickets!$K:$K,"No")&gt;0))</f>
        <v>1</v>
      </c>
    </row>
    <row r="1446" spans="1:15">
      <c r="A1446" t="s">
        <v>2104</v>
      </c>
      <c r="B1446" t="s">
        <v>23070</v>
      </c>
      <c r="C1446" t="s">
        <v>21564</v>
      </c>
      <c r="D1446" t="s">
        <v>21584</v>
      </c>
      <c r="E1446" t="s">
        <v>20736</v>
      </c>
      <c r="F1446" t="s">
        <v>14507</v>
      </c>
      <c r="G1446" t="s">
        <v>1942</v>
      </c>
      <c r="H1446" t="s">
        <v>21571</v>
      </c>
      <c r="I1446">
        <v>3668.04</v>
      </c>
      <c r="J1446">
        <v>55</v>
      </c>
      <c r="K1446" t="s">
        <v>100</v>
      </c>
      <c r="L1446" t="s">
        <v>21652</v>
      </c>
      <c r="M1446">
        <v>24</v>
      </c>
      <c r="N1446">
        <v>0</v>
      </c>
      <c r="O1446">
        <f>IF(COUNTIF($A$2:A1446,A1446)&gt;1,"",--(COUNTIFS(Support_Tickets!$B:$B,A1446,Support_Tickets!$P:$P,"&gt;="&amp;G1446,Support_Tickets!$P:$P,"&lt;="&amp;G1446+90,Support_Tickets!$K:$K,"No")&gt;0))</f>
        <v>0</v>
      </c>
    </row>
    <row r="1447" spans="1:15">
      <c r="A1447" t="s">
        <v>3532</v>
      </c>
      <c r="B1447" t="s">
        <v>23071</v>
      </c>
      <c r="C1447" t="s">
        <v>21587</v>
      </c>
      <c r="D1447" t="s">
        <v>21565</v>
      </c>
      <c r="E1447" t="s">
        <v>20768</v>
      </c>
      <c r="F1447" t="s">
        <v>14524</v>
      </c>
      <c r="G1447" t="s">
        <v>1529</v>
      </c>
      <c r="H1447" t="s">
        <v>21621</v>
      </c>
      <c r="I1447">
        <v>708.79</v>
      </c>
      <c r="K1447" t="s">
        <v>100</v>
      </c>
      <c r="L1447" t="s">
        <v>21579</v>
      </c>
      <c r="M1447">
        <v>36</v>
      </c>
      <c r="N1447">
        <v>0</v>
      </c>
      <c r="O1447">
        <f>IF(COUNTIF($A$2:A1447,A1447)&gt;1,"",--(COUNTIFS(Support_Tickets!$B:$B,A1447,Support_Tickets!$P:$P,"&gt;="&amp;G1447,Support_Tickets!$P:$P,"&lt;="&amp;G1447+90,Support_Tickets!$K:$K,"No")&gt;0))</f>
        <v>0</v>
      </c>
    </row>
    <row r="1448" spans="1:15">
      <c r="A1448" t="s">
        <v>187</v>
      </c>
      <c r="B1448" t="s">
        <v>23072</v>
      </c>
      <c r="C1448" t="s">
        <v>21574</v>
      </c>
      <c r="D1448" t="s">
        <v>21578</v>
      </c>
      <c r="E1448" t="s">
        <v>20740</v>
      </c>
      <c r="F1448" t="s">
        <v>14516</v>
      </c>
      <c r="G1448" t="s">
        <v>1817</v>
      </c>
      <c r="H1448" t="s">
        <v>21571</v>
      </c>
      <c r="I1448">
        <v>13547.56</v>
      </c>
      <c r="J1448">
        <v>52</v>
      </c>
      <c r="K1448" t="s">
        <v>73</v>
      </c>
      <c r="L1448" t="s">
        <v>21595</v>
      </c>
      <c r="M1448">
        <v>12</v>
      </c>
      <c r="N1448">
        <v>0</v>
      </c>
      <c r="O1448">
        <f>IF(COUNTIF($A$2:A1448,A1448)&gt;1,"",--(COUNTIFS(Support_Tickets!$B:$B,A1448,Support_Tickets!$P:$P,"&gt;="&amp;G1448,Support_Tickets!$P:$P,"&lt;="&amp;G1448+90,Support_Tickets!$K:$K,"No")&gt;0))</f>
        <v>0</v>
      </c>
    </row>
    <row r="1449" spans="1:15">
      <c r="A1449" t="s">
        <v>9708</v>
      </c>
      <c r="B1449" t="s">
        <v>23073</v>
      </c>
      <c r="C1449" t="s">
        <v>21569</v>
      </c>
      <c r="D1449" t="s">
        <v>21565</v>
      </c>
      <c r="E1449" t="s">
        <v>20768</v>
      </c>
      <c r="F1449" t="s">
        <v>14507</v>
      </c>
      <c r="G1449" t="s">
        <v>2514</v>
      </c>
      <c r="H1449" t="s">
        <v>21571</v>
      </c>
      <c r="I1449">
        <v>475.91</v>
      </c>
      <c r="J1449">
        <v>3</v>
      </c>
      <c r="K1449" t="s">
        <v>100</v>
      </c>
      <c r="L1449" t="s">
        <v>21579</v>
      </c>
      <c r="M1449">
        <v>36</v>
      </c>
      <c r="N1449">
        <v>0</v>
      </c>
      <c r="O1449">
        <f>IF(COUNTIF($A$2:A1449,A1449)&gt;1,"",--(COUNTIFS(Support_Tickets!$B:$B,A1449,Support_Tickets!$P:$P,"&gt;="&amp;G1449,Support_Tickets!$P:$P,"&lt;="&amp;G1449+90,Support_Tickets!$K:$K,"No")&gt;0))</f>
        <v>0</v>
      </c>
    </row>
    <row r="1450" spans="1:15">
      <c r="A1450" t="s">
        <v>749</v>
      </c>
      <c r="B1450" t="s">
        <v>23074</v>
      </c>
      <c r="C1450" t="s">
        <v>21569</v>
      </c>
      <c r="D1450" t="s">
        <v>21565</v>
      </c>
      <c r="E1450" t="s">
        <v>20736</v>
      </c>
      <c r="F1450" t="s">
        <v>14524</v>
      </c>
      <c r="G1450" t="s">
        <v>177</v>
      </c>
      <c r="H1450" t="s">
        <v>21566</v>
      </c>
      <c r="I1450">
        <v>1370.18</v>
      </c>
      <c r="K1450" t="s">
        <v>73</v>
      </c>
      <c r="L1450" t="s">
        <v>21579</v>
      </c>
      <c r="M1450">
        <v>24</v>
      </c>
      <c r="N1450">
        <v>1</v>
      </c>
      <c r="O1450">
        <f>IF(COUNTIF($A$2:A1450,A1450)&gt;1,"",--(COUNTIFS(Support_Tickets!$B:$B,A1450,Support_Tickets!$P:$P,"&gt;="&amp;G1450,Support_Tickets!$P:$P,"&lt;="&amp;G1450+90,Support_Tickets!$K:$K,"No")&gt;0))</f>
        <v>0</v>
      </c>
    </row>
    <row r="1451" spans="1:15">
      <c r="A1451" t="s">
        <v>8278</v>
      </c>
      <c r="B1451" t="s">
        <v>23075</v>
      </c>
      <c r="C1451" t="s">
        <v>21574</v>
      </c>
      <c r="D1451" t="s">
        <v>21565</v>
      </c>
      <c r="E1451" t="s">
        <v>20736</v>
      </c>
      <c r="F1451" t="s">
        <v>14516</v>
      </c>
      <c r="G1451" t="s">
        <v>2364</v>
      </c>
      <c r="H1451" t="s">
        <v>21571</v>
      </c>
      <c r="I1451">
        <v>2635.73</v>
      </c>
      <c r="J1451">
        <v>15</v>
      </c>
      <c r="K1451" t="s">
        <v>73</v>
      </c>
      <c r="L1451" t="s">
        <v>21572</v>
      </c>
      <c r="M1451">
        <v>36</v>
      </c>
      <c r="N1451">
        <v>0</v>
      </c>
      <c r="O1451">
        <f>IF(COUNTIF($A$2:A1451,A1451)&gt;1,"",--(COUNTIFS(Support_Tickets!$B:$B,A1451,Support_Tickets!$P:$P,"&gt;="&amp;G1451,Support_Tickets!$P:$P,"&lt;="&amp;G1451+90,Support_Tickets!$K:$K,"No")&gt;0))</f>
        <v>1</v>
      </c>
    </row>
    <row r="1452" spans="1:15">
      <c r="A1452" t="s">
        <v>3727</v>
      </c>
      <c r="B1452" t="s">
        <v>23076</v>
      </c>
      <c r="C1452" t="s">
        <v>21581</v>
      </c>
      <c r="D1452" t="s">
        <v>21578</v>
      </c>
      <c r="E1452" t="s">
        <v>20740</v>
      </c>
      <c r="F1452" t="s">
        <v>14512</v>
      </c>
      <c r="G1452" t="s">
        <v>23077</v>
      </c>
      <c r="H1452" t="s">
        <v>21571</v>
      </c>
      <c r="I1452">
        <v>9293.17</v>
      </c>
      <c r="J1452">
        <v>44</v>
      </c>
      <c r="K1452" t="s">
        <v>52</v>
      </c>
      <c r="L1452" t="s">
        <v>21582</v>
      </c>
      <c r="M1452">
        <v>24</v>
      </c>
      <c r="N1452">
        <v>0</v>
      </c>
      <c r="O1452">
        <f>IF(COUNTIF($A$2:A1452,A1452)&gt;1,"",--(COUNTIFS(Support_Tickets!$B:$B,A1452,Support_Tickets!$P:$P,"&gt;="&amp;G1452,Support_Tickets!$P:$P,"&lt;="&amp;G1452+90,Support_Tickets!$K:$K,"No")&gt;0))</f>
        <v>0</v>
      </c>
    </row>
    <row r="1453" spans="1:15">
      <c r="A1453" t="s">
        <v>3041</v>
      </c>
      <c r="B1453" t="s">
        <v>23078</v>
      </c>
      <c r="C1453" t="s">
        <v>21569</v>
      </c>
      <c r="D1453" t="s">
        <v>21570</v>
      </c>
      <c r="E1453" t="s">
        <v>20740</v>
      </c>
      <c r="F1453" t="s">
        <v>14512</v>
      </c>
      <c r="G1453" t="s">
        <v>63</v>
      </c>
      <c r="H1453" t="s">
        <v>21566</v>
      </c>
      <c r="I1453">
        <v>14977.3</v>
      </c>
      <c r="K1453" t="s">
        <v>73</v>
      </c>
      <c r="L1453" t="s">
        <v>21567</v>
      </c>
      <c r="M1453">
        <v>36</v>
      </c>
      <c r="N1453">
        <v>1</v>
      </c>
      <c r="O1453">
        <f>IF(COUNTIF($A$2:A1453,A1453)&gt;1,"",--(COUNTIFS(Support_Tickets!$B:$B,A1453,Support_Tickets!$P:$P,"&gt;="&amp;G1453,Support_Tickets!$P:$P,"&lt;="&amp;G1453+90,Support_Tickets!$K:$K,"No")&gt;0))</f>
        <v>0</v>
      </c>
    </row>
    <row r="1454" spans="1:15">
      <c r="A1454" t="s">
        <v>3211</v>
      </c>
      <c r="B1454" t="s">
        <v>23079</v>
      </c>
      <c r="C1454" t="s">
        <v>21574</v>
      </c>
      <c r="D1454" t="s">
        <v>21584</v>
      </c>
      <c r="E1454" t="s">
        <v>20740</v>
      </c>
      <c r="F1454" t="s">
        <v>14512</v>
      </c>
      <c r="G1454" t="s">
        <v>1653</v>
      </c>
      <c r="H1454" t="s">
        <v>21566</v>
      </c>
      <c r="I1454">
        <v>10197.719999999999</v>
      </c>
      <c r="J1454">
        <v>89</v>
      </c>
      <c r="K1454" t="s">
        <v>52</v>
      </c>
      <c r="L1454" t="s">
        <v>21595</v>
      </c>
      <c r="M1454">
        <v>24</v>
      </c>
      <c r="N1454">
        <v>1</v>
      </c>
      <c r="O1454">
        <f>IF(COUNTIF($A$2:A1454,A1454)&gt;1,"",--(COUNTIFS(Support_Tickets!$B:$B,A1454,Support_Tickets!$P:$P,"&gt;="&amp;G1454,Support_Tickets!$P:$P,"&lt;="&amp;G1454+90,Support_Tickets!$K:$K,"No")&gt;0))</f>
        <v>0</v>
      </c>
    </row>
    <row r="1455" spans="1:15">
      <c r="A1455" t="s">
        <v>3953</v>
      </c>
      <c r="B1455" t="s">
        <v>23080</v>
      </c>
      <c r="C1455" t="s">
        <v>21587</v>
      </c>
      <c r="D1455" t="s">
        <v>21584</v>
      </c>
      <c r="E1455" t="s">
        <v>20768</v>
      </c>
      <c r="F1455" t="s">
        <v>14507</v>
      </c>
      <c r="G1455" t="s">
        <v>1068</v>
      </c>
      <c r="H1455" t="s">
        <v>21571</v>
      </c>
      <c r="I1455">
        <v>160.97999999999999</v>
      </c>
      <c r="J1455">
        <v>44</v>
      </c>
      <c r="K1455" t="s">
        <v>100</v>
      </c>
      <c r="L1455" t="s">
        <v>21572</v>
      </c>
      <c r="M1455">
        <v>12</v>
      </c>
      <c r="N1455">
        <v>0</v>
      </c>
      <c r="O1455">
        <f>IF(COUNTIF($A$2:A1455,A1455)&gt;1,"",--(COUNTIFS(Support_Tickets!$B:$B,A1455,Support_Tickets!$P:$P,"&gt;="&amp;G1455,Support_Tickets!$P:$P,"&lt;="&amp;G1455+90,Support_Tickets!$K:$K,"No")&gt;0))</f>
        <v>1</v>
      </c>
    </row>
    <row r="1456" spans="1:15">
      <c r="A1456" t="s">
        <v>2279</v>
      </c>
      <c r="B1456" t="s">
        <v>23081</v>
      </c>
      <c r="C1456" t="s">
        <v>21607</v>
      </c>
      <c r="D1456" t="s">
        <v>21578</v>
      </c>
      <c r="E1456" t="s">
        <v>20736</v>
      </c>
      <c r="F1456" t="s">
        <v>14524</v>
      </c>
      <c r="G1456" t="s">
        <v>62</v>
      </c>
      <c r="H1456" t="s">
        <v>21588</v>
      </c>
      <c r="I1456">
        <v>3321.32</v>
      </c>
      <c r="K1456" t="s">
        <v>73</v>
      </c>
      <c r="L1456" t="s">
        <v>21605</v>
      </c>
      <c r="M1456">
        <v>24</v>
      </c>
      <c r="N1456">
        <v>1</v>
      </c>
      <c r="O1456">
        <f>IF(COUNTIF($A$2:A1456,A1456)&gt;1,"",--(COUNTIFS(Support_Tickets!$B:$B,A1456,Support_Tickets!$P:$P,"&gt;="&amp;G1456,Support_Tickets!$P:$P,"&lt;="&amp;G1456+90,Support_Tickets!$K:$K,"No")&gt;0))</f>
        <v>0</v>
      </c>
    </row>
    <row r="1457" spans="1:15">
      <c r="A1457" t="s">
        <v>2456</v>
      </c>
      <c r="B1457" t="s">
        <v>23082</v>
      </c>
      <c r="C1457" t="s">
        <v>21569</v>
      </c>
      <c r="D1457" t="s">
        <v>21578</v>
      </c>
      <c r="E1457" t="s">
        <v>20768</v>
      </c>
      <c r="F1457" t="s">
        <v>14524</v>
      </c>
      <c r="G1457" t="s">
        <v>106</v>
      </c>
      <c r="H1457" t="s">
        <v>21571</v>
      </c>
      <c r="I1457">
        <v>691.73</v>
      </c>
      <c r="J1457">
        <v>70</v>
      </c>
      <c r="K1457" t="s">
        <v>100</v>
      </c>
      <c r="L1457" t="s">
        <v>21585</v>
      </c>
      <c r="M1457">
        <v>24</v>
      </c>
      <c r="N1457">
        <v>0</v>
      </c>
      <c r="O1457">
        <f>IF(COUNTIF($A$2:A1457,A1457)&gt;1,"",--(COUNTIFS(Support_Tickets!$B:$B,A1457,Support_Tickets!$P:$P,"&gt;="&amp;G1457,Support_Tickets!$P:$P,"&lt;="&amp;G1457+90,Support_Tickets!$K:$K,"No")&gt;0))</f>
        <v>0</v>
      </c>
    </row>
    <row r="1458" spans="1:15">
      <c r="A1458" t="s">
        <v>1802</v>
      </c>
      <c r="B1458" t="s">
        <v>21872</v>
      </c>
      <c r="C1458" t="s">
        <v>21600</v>
      </c>
      <c r="D1458" t="s">
        <v>21592</v>
      </c>
      <c r="E1458" t="s">
        <v>20736</v>
      </c>
      <c r="F1458" t="s">
        <v>14550</v>
      </c>
      <c r="G1458" t="s">
        <v>1666</v>
      </c>
      <c r="H1458" t="s">
        <v>21571</v>
      </c>
      <c r="I1458">
        <v>1440.97</v>
      </c>
      <c r="J1458">
        <v>56</v>
      </c>
      <c r="K1458" t="s">
        <v>73</v>
      </c>
      <c r="L1458" t="s">
        <v>21612</v>
      </c>
      <c r="M1458">
        <v>12</v>
      </c>
      <c r="N1458">
        <v>0</v>
      </c>
      <c r="O1458">
        <f>IF(COUNTIF($A$2:A1458,A1458)&gt;1,"",--(COUNTIFS(Support_Tickets!$B:$B,A1458,Support_Tickets!$P:$P,"&gt;="&amp;G1458,Support_Tickets!$P:$P,"&lt;="&amp;G1458+90,Support_Tickets!$K:$K,"No")&gt;0))</f>
        <v>1</v>
      </c>
    </row>
    <row r="1459" spans="1:15">
      <c r="A1459" t="s">
        <v>7832</v>
      </c>
      <c r="B1459" t="s">
        <v>23083</v>
      </c>
      <c r="C1459" t="s">
        <v>21574</v>
      </c>
      <c r="D1459" t="s">
        <v>21584</v>
      </c>
      <c r="E1459" t="s">
        <v>20736</v>
      </c>
      <c r="F1459" t="s">
        <v>14512</v>
      </c>
      <c r="G1459" t="s">
        <v>9861</v>
      </c>
      <c r="H1459" t="s">
        <v>21588</v>
      </c>
      <c r="I1459">
        <v>854.04</v>
      </c>
      <c r="J1459">
        <v>13</v>
      </c>
      <c r="K1459" t="s">
        <v>100</v>
      </c>
      <c r="L1459" t="s">
        <v>21652</v>
      </c>
      <c r="M1459">
        <v>12</v>
      </c>
      <c r="N1459">
        <v>1</v>
      </c>
      <c r="O1459">
        <f>IF(COUNTIF($A$2:A1459,A1459)&gt;1,"",--(COUNTIFS(Support_Tickets!$B:$B,A1459,Support_Tickets!$P:$P,"&gt;="&amp;G1459,Support_Tickets!$P:$P,"&lt;="&amp;G1459+90,Support_Tickets!$K:$K,"No")&gt;0))</f>
        <v>1</v>
      </c>
    </row>
    <row r="1460" spans="1:15">
      <c r="A1460" t="s">
        <v>1782</v>
      </c>
      <c r="B1460" t="s">
        <v>23084</v>
      </c>
      <c r="C1460" t="s">
        <v>21597</v>
      </c>
      <c r="D1460" t="s">
        <v>21584</v>
      </c>
      <c r="E1460" t="s">
        <v>20768</v>
      </c>
      <c r="F1460" t="s">
        <v>14512</v>
      </c>
      <c r="G1460" t="s">
        <v>1155</v>
      </c>
      <c r="H1460" t="s">
        <v>21571</v>
      </c>
      <c r="I1460">
        <v>140.01</v>
      </c>
      <c r="J1460">
        <v>23</v>
      </c>
      <c r="K1460" t="s">
        <v>100</v>
      </c>
      <c r="L1460" t="s">
        <v>21605</v>
      </c>
      <c r="M1460">
        <v>24</v>
      </c>
      <c r="N1460">
        <v>0</v>
      </c>
      <c r="O1460">
        <f>IF(COUNTIF($A$2:A1460,A1460)&gt;1,"",--(COUNTIFS(Support_Tickets!$B:$B,A1460,Support_Tickets!$P:$P,"&gt;="&amp;G1460,Support_Tickets!$P:$P,"&lt;="&amp;G1460+90,Support_Tickets!$K:$K,"No")&gt;0))</f>
        <v>0</v>
      </c>
    </row>
    <row r="1461" spans="1:15">
      <c r="A1461" t="s">
        <v>2259</v>
      </c>
      <c r="B1461" t="s">
        <v>23085</v>
      </c>
      <c r="C1461" t="s">
        <v>21600</v>
      </c>
      <c r="D1461" t="s">
        <v>21584</v>
      </c>
      <c r="E1461" t="s">
        <v>20740</v>
      </c>
      <c r="F1461" t="s">
        <v>14516</v>
      </c>
      <c r="G1461" t="s">
        <v>2641</v>
      </c>
      <c r="H1461" t="s">
        <v>21571</v>
      </c>
      <c r="I1461">
        <v>13068.56</v>
      </c>
      <c r="K1461" t="s">
        <v>73</v>
      </c>
      <c r="L1461" t="s">
        <v>21598</v>
      </c>
      <c r="M1461">
        <v>24</v>
      </c>
      <c r="N1461">
        <v>0</v>
      </c>
      <c r="O1461">
        <f>IF(COUNTIF($A$2:A1461,A1461)&gt;1,"",--(COUNTIFS(Support_Tickets!$B:$B,A1461,Support_Tickets!$P:$P,"&gt;="&amp;G1461,Support_Tickets!$P:$P,"&lt;="&amp;G1461+90,Support_Tickets!$K:$K,"No")&gt;0))</f>
        <v>0</v>
      </c>
    </row>
    <row r="1462" spans="1:15">
      <c r="A1462" t="s">
        <v>1066</v>
      </c>
      <c r="B1462" t="s">
        <v>23086</v>
      </c>
      <c r="C1462" t="s">
        <v>21574</v>
      </c>
      <c r="D1462" t="s">
        <v>21565</v>
      </c>
      <c r="E1462" t="s">
        <v>20736</v>
      </c>
      <c r="F1462" t="s">
        <v>14516</v>
      </c>
      <c r="G1462" t="s">
        <v>1212</v>
      </c>
      <c r="H1462" t="s">
        <v>21566</v>
      </c>
      <c r="I1462">
        <v>3839.29</v>
      </c>
      <c r="K1462" t="s">
        <v>100</v>
      </c>
      <c r="L1462" t="s">
        <v>21612</v>
      </c>
      <c r="M1462">
        <v>12</v>
      </c>
      <c r="N1462">
        <v>1</v>
      </c>
      <c r="O1462">
        <f>IF(COUNTIF($A$2:A1462,A1462)&gt;1,"",--(COUNTIFS(Support_Tickets!$B:$B,A1462,Support_Tickets!$P:$P,"&gt;="&amp;G1462,Support_Tickets!$P:$P,"&lt;="&amp;G1462+90,Support_Tickets!$K:$K,"No")&gt;0))</f>
        <v>0</v>
      </c>
    </row>
    <row r="1463" spans="1:15">
      <c r="A1463" t="s">
        <v>3401</v>
      </c>
      <c r="B1463" t="s">
        <v>23087</v>
      </c>
      <c r="C1463" t="s">
        <v>21581</v>
      </c>
      <c r="D1463" t="s">
        <v>21584</v>
      </c>
      <c r="E1463" t="s">
        <v>20768</v>
      </c>
      <c r="F1463" t="s">
        <v>14516</v>
      </c>
      <c r="G1463" t="s">
        <v>1959</v>
      </c>
      <c r="H1463" t="s">
        <v>21571</v>
      </c>
      <c r="I1463">
        <v>649.17999999999995</v>
      </c>
      <c r="K1463" t="s">
        <v>100</v>
      </c>
      <c r="L1463" t="s">
        <v>21567</v>
      </c>
      <c r="M1463">
        <v>24</v>
      </c>
      <c r="N1463">
        <v>0</v>
      </c>
      <c r="O1463">
        <f>IF(COUNTIF($A$2:A1463,A1463)&gt;1,"",--(COUNTIFS(Support_Tickets!$B:$B,A1463,Support_Tickets!$P:$P,"&gt;="&amp;G1463,Support_Tickets!$P:$P,"&lt;="&amp;G1463+90,Support_Tickets!$K:$K,"No")&gt;0))</f>
        <v>0</v>
      </c>
    </row>
    <row r="1464" spans="1:15">
      <c r="A1464" t="s">
        <v>4983</v>
      </c>
      <c r="B1464" t="s">
        <v>23088</v>
      </c>
      <c r="C1464" t="s">
        <v>21577</v>
      </c>
      <c r="D1464" t="s">
        <v>21578</v>
      </c>
      <c r="E1464" t="s">
        <v>20768</v>
      </c>
      <c r="F1464" t="s">
        <v>14524</v>
      </c>
      <c r="G1464" t="s">
        <v>110</v>
      </c>
      <c r="H1464" t="s">
        <v>21588</v>
      </c>
      <c r="I1464">
        <v>659.5</v>
      </c>
      <c r="J1464">
        <v>80</v>
      </c>
      <c r="K1464" t="s">
        <v>100</v>
      </c>
      <c r="L1464" t="s">
        <v>21585</v>
      </c>
      <c r="M1464">
        <v>24</v>
      </c>
      <c r="N1464">
        <v>1</v>
      </c>
      <c r="O1464">
        <f>IF(COUNTIF($A$2:A1464,A1464)&gt;1,"",--(COUNTIFS(Support_Tickets!$B:$B,A1464,Support_Tickets!$P:$P,"&gt;="&amp;G1464,Support_Tickets!$P:$P,"&lt;="&amp;G1464+90,Support_Tickets!$K:$K,"No")&gt;0))</f>
        <v>0</v>
      </c>
    </row>
    <row r="1465" spans="1:15">
      <c r="A1465" t="s">
        <v>2006</v>
      </c>
      <c r="B1465" t="s">
        <v>23089</v>
      </c>
      <c r="C1465" t="s">
        <v>21577</v>
      </c>
      <c r="D1465" t="s">
        <v>21565</v>
      </c>
      <c r="E1465" t="s">
        <v>20736</v>
      </c>
      <c r="F1465" t="s">
        <v>14524</v>
      </c>
      <c r="G1465" t="s">
        <v>1976</v>
      </c>
      <c r="H1465" t="s">
        <v>21588</v>
      </c>
      <c r="I1465">
        <v>1855.83</v>
      </c>
      <c r="K1465" t="s">
        <v>73</v>
      </c>
      <c r="L1465" t="s">
        <v>21572</v>
      </c>
      <c r="M1465">
        <v>36</v>
      </c>
      <c r="N1465">
        <v>1</v>
      </c>
      <c r="O1465">
        <f>IF(COUNTIF($A$2:A1465,A1465)&gt;1,"",--(COUNTIFS(Support_Tickets!$B:$B,A1465,Support_Tickets!$P:$P,"&gt;="&amp;G1465,Support_Tickets!$P:$P,"&lt;="&amp;G1465+90,Support_Tickets!$K:$K,"No")&gt;0))</f>
        <v>0</v>
      </c>
    </row>
    <row r="1466" spans="1:15">
      <c r="A1466" t="s">
        <v>1696</v>
      </c>
      <c r="B1466" t="s">
        <v>23090</v>
      </c>
      <c r="C1466" t="s">
        <v>21597</v>
      </c>
      <c r="D1466" t="s">
        <v>21592</v>
      </c>
      <c r="E1466" t="s">
        <v>20740</v>
      </c>
      <c r="F1466" t="s">
        <v>14516</v>
      </c>
      <c r="G1466" t="s">
        <v>3270</v>
      </c>
      <c r="H1466" t="s">
        <v>21566</v>
      </c>
      <c r="I1466">
        <v>4842.7700000000004</v>
      </c>
      <c r="J1466">
        <v>0</v>
      </c>
      <c r="K1466" t="s">
        <v>52</v>
      </c>
      <c r="L1466" t="s">
        <v>21652</v>
      </c>
      <c r="M1466">
        <v>12</v>
      </c>
      <c r="N1466">
        <v>1</v>
      </c>
      <c r="O1466">
        <f>IF(COUNTIF($A$2:A1466,A1466)&gt;1,"",--(COUNTIFS(Support_Tickets!$B:$B,A1466,Support_Tickets!$P:$P,"&gt;="&amp;G1466,Support_Tickets!$P:$P,"&lt;="&amp;G1466+90,Support_Tickets!$K:$K,"No")&gt;0))</f>
        <v>0</v>
      </c>
    </row>
    <row r="1467" spans="1:15">
      <c r="A1467" t="s">
        <v>8074</v>
      </c>
      <c r="B1467" t="s">
        <v>23091</v>
      </c>
      <c r="C1467" t="s">
        <v>21564</v>
      </c>
      <c r="D1467" t="s">
        <v>21565</v>
      </c>
      <c r="E1467" t="s">
        <v>20736</v>
      </c>
      <c r="F1467" t="s">
        <v>14524</v>
      </c>
      <c r="G1467" t="s">
        <v>9509</v>
      </c>
      <c r="H1467" t="s">
        <v>21571</v>
      </c>
      <c r="I1467">
        <v>1235.06</v>
      </c>
      <c r="K1467" t="s">
        <v>100</v>
      </c>
      <c r="L1467" t="s">
        <v>21585</v>
      </c>
      <c r="M1467">
        <v>12</v>
      </c>
      <c r="N1467">
        <v>0</v>
      </c>
      <c r="O1467">
        <f>IF(COUNTIF($A$2:A1467,A1467)&gt;1,"",--(COUNTIFS(Support_Tickets!$B:$B,A1467,Support_Tickets!$P:$P,"&gt;="&amp;G1467,Support_Tickets!$P:$P,"&lt;="&amp;G1467+90,Support_Tickets!$K:$K,"No")&gt;0))</f>
        <v>1</v>
      </c>
    </row>
    <row r="1468" spans="1:15">
      <c r="A1468" t="s">
        <v>8212</v>
      </c>
      <c r="B1468" t="s">
        <v>23092</v>
      </c>
      <c r="C1468" t="s">
        <v>21600</v>
      </c>
      <c r="D1468" t="s">
        <v>21570</v>
      </c>
      <c r="E1468" t="s">
        <v>20768</v>
      </c>
      <c r="F1468" t="s">
        <v>14516</v>
      </c>
      <c r="G1468" t="s">
        <v>7301</v>
      </c>
      <c r="H1468" t="s">
        <v>21588</v>
      </c>
      <c r="I1468">
        <v>384.19</v>
      </c>
      <c r="J1468">
        <v>72</v>
      </c>
      <c r="K1468" t="s">
        <v>100</v>
      </c>
      <c r="L1468" t="s">
        <v>21605</v>
      </c>
      <c r="M1468">
        <v>12</v>
      </c>
      <c r="N1468">
        <v>1</v>
      </c>
      <c r="O1468">
        <f>IF(COUNTIF($A$2:A1468,A1468)&gt;1,"",--(COUNTIFS(Support_Tickets!$B:$B,A1468,Support_Tickets!$P:$P,"&gt;="&amp;G1468,Support_Tickets!$P:$P,"&lt;="&amp;G1468+90,Support_Tickets!$K:$K,"No")&gt;0))</f>
        <v>0</v>
      </c>
    </row>
    <row r="1469" spans="1:15">
      <c r="A1469" t="s">
        <v>10468</v>
      </c>
      <c r="B1469" t="s">
        <v>23093</v>
      </c>
      <c r="C1469" t="s">
        <v>21587</v>
      </c>
      <c r="D1469" t="s">
        <v>21578</v>
      </c>
      <c r="E1469" t="s">
        <v>20768</v>
      </c>
      <c r="F1469" t="s">
        <v>14512</v>
      </c>
      <c r="G1469" t="s">
        <v>3442</v>
      </c>
      <c r="H1469" t="s">
        <v>21621</v>
      </c>
      <c r="I1469">
        <v>229.76</v>
      </c>
      <c r="J1469">
        <v>56</v>
      </c>
      <c r="K1469" t="s">
        <v>100</v>
      </c>
      <c r="L1469" t="s">
        <v>21575</v>
      </c>
      <c r="M1469">
        <v>24</v>
      </c>
      <c r="N1469">
        <v>0</v>
      </c>
      <c r="O1469">
        <f>IF(COUNTIF($A$2:A1469,A1469)&gt;1,"",--(COUNTIFS(Support_Tickets!$B:$B,A1469,Support_Tickets!$P:$P,"&gt;="&amp;G1469,Support_Tickets!$P:$P,"&lt;="&amp;G1469+90,Support_Tickets!$K:$K,"No")&gt;0))</f>
        <v>0</v>
      </c>
    </row>
    <row r="1470" spans="1:15">
      <c r="A1470" t="s">
        <v>3564</v>
      </c>
      <c r="B1470" t="s">
        <v>23094</v>
      </c>
      <c r="C1470" t="s">
        <v>21607</v>
      </c>
      <c r="D1470" t="s">
        <v>21570</v>
      </c>
      <c r="E1470" t="s">
        <v>20768</v>
      </c>
      <c r="F1470" t="s">
        <v>14550</v>
      </c>
      <c r="G1470" t="s">
        <v>335</v>
      </c>
      <c r="H1470" t="s">
        <v>21571</v>
      </c>
      <c r="I1470">
        <v>266.06</v>
      </c>
      <c r="J1470">
        <v>81</v>
      </c>
      <c r="K1470" t="s">
        <v>100</v>
      </c>
      <c r="L1470" t="s">
        <v>21605</v>
      </c>
      <c r="M1470">
        <v>12</v>
      </c>
      <c r="N1470">
        <v>0</v>
      </c>
      <c r="O1470">
        <f>IF(COUNTIF($A$2:A1470,A1470)&gt;1,"",--(COUNTIFS(Support_Tickets!$B:$B,A1470,Support_Tickets!$P:$P,"&gt;="&amp;G1470,Support_Tickets!$P:$P,"&lt;="&amp;G1470+90,Support_Tickets!$K:$K,"No")&gt;0))</f>
        <v>0</v>
      </c>
    </row>
    <row r="1471" spans="1:15">
      <c r="A1471" t="s">
        <v>5129</v>
      </c>
      <c r="B1471" t="s">
        <v>23095</v>
      </c>
      <c r="C1471" t="s">
        <v>21600</v>
      </c>
      <c r="D1471" t="s">
        <v>21592</v>
      </c>
      <c r="E1471" t="s">
        <v>20736</v>
      </c>
      <c r="F1471" t="s">
        <v>14507</v>
      </c>
      <c r="G1471" t="s">
        <v>805</v>
      </c>
      <c r="H1471" t="s">
        <v>21571</v>
      </c>
      <c r="I1471">
        <v>3120.26</v>
      </c>
      <c r="J1471">
        <v>74</v>
      </c>
      <c r="K1471" t="s">
        <v>73</v>
      </c>
      <c r="L1471" t="s">
        <v>21603</v>
      </c>
      <c r="M1471">
        <v>12</v>
      </c>
      <c r="N1471">
        <v>0</v>
      </c>
      <c r="O1471">
        <f>IF(COUNTIF($A$2:A1471,A1471)&gt;1,"",--(COUNTIFS(Support_Tickets!$B:$B,A1471,Support_Tickets!$P:$P,"&gt;="&amp;G1471,Support_Tickets!$P:$P,"&lt;="&amp;G1471+90,Support_Tickets!$K:$K,"No")&gt;0))</f>
        <v>0</v>
      </c>
    </row>
    <row r="1472" spans="1:15">
      <c r="A1472" t="s">
        <v>2343</v>
      </c>
      <c r="B1472" t="s">
        <v>23096</v>
      </c>
      <c r="C1472" t="s">
        <v>21564</v>
      </c>
      <c r="D1472" t="s">
        <v>21565</v>
      </c>
      <c r="E1472" t="s">
        <v>20768</v>
      </c>
      <c r="F1472" t="s">
        <v>14550</v>
      </c>
      <c r="G1472" t="s">
        <v>1318</v>
      </c>
      <c r="H1472" t="s">
        <v>21571</v>
      </c>
      <c r="I1472">
        <v>344.37</v>
      </c>
      <c r="J1472">
        <v>48</v>
      </c>
      <c r="K1472" t="s">
        <v>100</v>
      </c>
      <c r="L1472" t="s">
        <v>21575</v>
      </c>
      <c r="M1472">
        <v>24</v>
      </c>
      <c r="N1472">
        <v>0</v>
      </c>
      <c r="O1472">
        <f>IF(COUNTIF($A$2:A1472,A1472)&gt;1,"",--(COUNTIFS(Support_Tickets!$B:$B,A1472,Support_Tickets!$P:$P,"&gt;="&amp;G1472,Support_Tickets!$P:$P,"&lt;="&amp;G1472+90,Support_Tickets!$K:$K,"No")&gt;0))</f>
        <v>1</v>
      </c>
    </row>
    <row r="1473" spans="1:15">
      <c r="A1473" t="s">
        <v>1559</v>
      </c>
      <c r="B1473" t="s">
        <v>23097</v>
      </c>
      <c r="C1473" t="s">
        <v>21569</v>
      </c>
      <c r="D1473" t="s">
        <v>21565</v>
      </c>
      <c r="E1473" t="s">
        <v>20736</v>
      </c>
      <c r="F1473" t="s">
        <v>14512</v>
      </c>
      <c r="G1473" t="s">
        <v>1033</v>
      </c>
      <c r="H1473" t="s">
        <v>21571</v>
      </c>
      <c r="I1473">
        <v>1779.75</v>
      </c>
      <c r="J1473">
        <v>69</v>
      </c>
      <c r="K1473" t="s">
        <v>100</v>
      </c>
      <c r="L1473" t="s">
        <v>21598</v>
      </c>
      <c r="M1473">
        <v>24</v>
      </c>
      <c r="N1473">
        <v>0</v>
      </c>
      <c r="O1473">
        <f>IF(COUNTIF($A$2:A1473,A1473)&gt;1,"",--(COUNTIFS(Support_Tickets!$B:$B,A1473,Support_Tickets!$P:$P,"&gt;="&amp;G1473,Support_Tickets!$P:$P,"&lt;="&amp;G1473+90,Support_Tickets!$K:$K,"No")&gt;0))</f>
        <v>1</v>
      </c>
    </row>
    <row r="1474" spans="1:15">
      <c r="A1474" t="s">
        <v>4460</v>
      </c>
      <c r="B1474" t="s">
        <v>23098</v>
      </c>
      <c r="C1474" t="s">
        <v>21587</v>
      </c>
      <c r="D1474" t="s">
        <v>21570</v>
      </c>
      <c r="E1474" t="s">
        <v>20736</v>
      </c>
      <c r="F1474" t="s">
        <v>14516</v>
      </c>
      <c r="G1474" t="s">
        <v>7735</v>
      </c>
      <c r="H1474" t="s">
        <v>21621</v>
      </c>
      <c r="I1474">
        <v>2143.33</v>
      </c>
      <c r="J1474">
        <v>25</v>
      </c>
      <c r="K1474" t="s">
        <v>100</v>
      </c>
      <c r="L1474" t="s">
        <v>21609</v>
      </c>
      <c r="M1474">
        <v>36</v>
      </c>
      <c r="N1474">
        <v>0</v>
      </c>
      <c r="O1474">
        <f>IF(COUNTIF($A$2:A1474,A1474)&gt;1,"",--(COUNTIFS(Support_Tickets!$B:$B,A1474,Support_Tickets!$P:$P,"&gt;="&amp;G1474,Support_Tickets!$P:$P,"&lt;="&amp;G1474+90,Support_Tickets!$K:$K,"No")&gt;0))</f>
        <v>0</v>
      </c>
    </row>
    <row r="1475" spans="1:15">
      <c r="A1475" t="s">
        <v>1341</v>
      </c>
      <c r="B1475" t="s">
        <v>23099</v>
      </c>
      <c r="C1475" t="s">
        <v>21577</v>
      </c>
      <c r="D1475" t="s">
        <v>21592</v>
      </c>
      <c r="E1475" t="s">
        <v>20768</v>
      </c>
      <c r="F1475" t="s">
        <v>14524</v>
      </c>
      <c r="G1475" t="s">
        <v>3925</v>
      </c>
      <c r="H1475" t="s">
        <v>21571</v>
      </c>
      <c r="I1475">
        <v>589.32000000000005</v>
      </c>
      <c r="J1475">
        <v>60</v>
      </c>
      <c r="K1475" t="s">
        <v>100</v>
      </c>
      <c r="L1475" t="s">
        <v>21652</v>
      </c>
      <c r="M1475">
        <v>36</v>
      </c>
      <c r="N1475">
        <v>0</v>
      </c>
      <c r="O1475">
        <f>IF(COUNTIF($A$2:A1475,A1475)&gt;1,"",--(COUNTIFS(Support_Tickets!$B:$B,A1475,Support_Tickets!$P:$P,"&gt;="&amp;G1475,Support_Tickets!$P:$P,"&lt;="&amp;G1475+90,Support_Tickets!$K:$K,"No")&gt;0))</f>
        <v>0</v>
      </c>
    </row>
    <row r="1476" spans="1:15">
      <c r="A1476" t="s">
        <v>1614</v>
      </c>
      <c r="B1476" t="s">
        <v>23100</v>
      </c>
      <c r="C1476" t="s">
        <v>21564</v>
      </c>
      <c r="D1476" t="s">
        <v>21578</v>
      </c>
      <c r="E1476" t="s">
        <v>20736</v>
      </c>
      <c r="F1476" t="s">
        <v>14516</v>
      </c>
      <c r="G1476" t="s">
        <v>8124</v>
      </c>
      <c r="H1476" t="s">
        <v>21588</v>
      </c>
      <c r="I1476">
        <v>2880.24</v>
      </c>
      <c r="J1476">
        <v>17</v>
      </c>
      <c r="K1476" t="s">
        <v>100</v>
      </c>
      <c r="L1476" t="s">
        <v>21603</v>
      </c>
      <c r="M1476">
        <v>24</v>
      </c>
      <c r="N1476">
        <v>1</v>
      </c>
      <c r="O1476">
        <f>IF(COUNTIF($A$2:A1476,A1476)&gt;1,"",--(COUNTIFS(Support_Tickets!$B:$B,A1476,Support_Tickets!$P:$P,"&gt;="&amp;G1476,Support_Tickets!$P:$P,"&lt;="&amp;G1476+90,Support_Tickets!$K:$K,"No")&gt;0))</f>
        <v>0</v>
      </c>
    </row>
    <row r="1477" spans="1:15">
      <c r="A1477" t="s">
        <v>6839</v>
      </c>
      <c r="B1477" t="s">
        <v>23101</v>
      </c>
      <c r="C1477" t="s">
        <v>21602</v>
      </c>
      <c r="D1477" t="s">
        <v>21570</v>
      </c>
      <c r="E1477" t="s">
        <v>20768</v>
      </c>
      <c r="F1477" t="s">
        <v>14516</v>
      </c>
      <c r="G1477" t="s">
        <v>9247</v>
      </c>
      <c r="H1477" t="s">
        <v>21571</v>
      </c>
      <c r="I1477">
        <v>177.09</v>
      </c>
      <c r="J1477">
        <v>67</v>
      </c>
      <c r="K1477" t="s">
        <v>100</v>
      </c>
      <c r="L1477" t="s">
        <v>21605</v>
      </c>
      <c r="M1477">
        <v>24</v>
      </c>
      <c r="N1477">
        <v>0</v>
      </c>
      <c r="O1477">
        <f>IF(COUNTIF($A$2:A1477,A1477)&gt;1,"",--(COUNTIFS(Support_Tickets!$B:$B,A1477,Support_Tickets!$P:$P,"&gt;="&amp;G1477,Support_Tickets!$P:$P,"&lt;="&amp;G1477+90,Support_Tickets!$K:$K,"No")&gt;0))</f>
        <v>0</v>
      </c>
    </row>
    <row r="1478" spans="1:15">
      <c r="A1478" t="s">
        <v>1649</v>
      </c>
      <c r="B1478" t="s">
        <v>23102</v>
      </c>
      <c r="C1478" t="s">
        <v>21581</v>
      </c>
      <c r="D1478" t="s">
        <v>21592</v>
      </c>
      <c r="E1478" t="s">
        <v>20768</v>
      </c>
      <c r="F1478" t="s">
        <v>14550</v>
      </c>
      <c r="G1478" t="s">
        <v>1600</v>
      </c>
      <c r="H1478" t="s">
        <v>21588</v>
      </c>
      <c r="I1478">
        <v>491.71</v>
      </c>
      <c r="J1478">
        <v>72</v>
      </c>
      <c r="K1478" t="s">
        <v>100</v>
      </c>
      <c r="L1478" t="s">
        <v>21567</v>
      </c>
      <c r="M1478">
        <v>24</v>
      </c>
      <c r="N1478">
        <v>1</v>
      </c>
      <c r="O1478">
        <f>IF(COUNTIF($A$2:A1478,A1478)&gt;1,"",--(COUNTIFS(Support_Tickets!$B:$B,A1478,Support_Tickets!$P:$P,"&gt;="&amp;G1478,Support_Tickets!$P:$P,"&lt;="&amp;G1478+90,Support_Tickets!$K:$K,"No")&gt;0))</f>
        <v>0</v>
      </c>
    </row>
    <row r="1479" spans="1:15">
      <c r="A1479" t="s">
        <v>5078</v>
      </c>
      <c r="B1479" t="s">
        <v>23103</v>
      </c>
      <c r="C1479" t="s">
        <v>21600</v>
      </c>
      <c r="D1479" t="s">
        <v>21584</v>
      </c>
      <c r="E1479" t="s">
        <v>20740</v>
      </c>
      <c r="F1479" t="s">
        <v>14507</v>
      </c>
      <c r="G1479" t="s">
        <v>484</v>
      </c>
      <c r="H1479" t="s">
        <v>21571</v>
      </c>
      <c r="I1479">
        <v>16615.77</v>
      </c>
      <c r="J1479">
        <v>37</v>
      </c>
      <c r="K1479" t="s">
        <v>73</v>
      </c>
      <c r="L1479" t="s">
        <v>21652</v>
      </c>
      <c r="M1479">
        <v>12</v>
      </c>
      <c r="N1479">
        <v>0</v>
      </c>
      <c r="O1479">
        <f>IF(COUNTIF($A$2:A1479,A1479)&gt;1,"",--(COUNTIFS(Support_Tickets!$B:$B,A1479,Support_Tickets!$P:$P,"&gt;="&amp;G1479,Support_Tickets!$P:$P,"&lt;="&amp;G1479+90,Support_Tickets!$K:$K,"No")&gt;0))</f>
        <v>0</v>
      </c>
    </row>
    <row r="1480" spans="1:15">
      <c r="A1480" t="s">
        <v>2383</v>
      </c>
      <c r="B1480" t="s">
        <v>23104</v>
      </c>
      <c r="C1480" t="s">
        <v>21577</v>
      </c>
      <c r="D1480" t="s">
        <v>21570</v>
      </c>
      <c r="E1480" t="s">
        <v>20736</v>
      </c>
      <c r="F1480" t="s">
        <v>14524</v>
      </c>
      <c r="G1480" t="s">
        <v>2043</v>
      </c>
      <c r="H1480" t="s">
        <v>21588</v>
      </c>
      <c r="I1480">
        <v>1582.68</v>
      </c>
      <c r="J1480">
        <v>77</v>
      </c>
      <c r="K1480" t="s">
        <v>100</v>
      </c>
      <c r="L1480" t="s">
        <v>21652</v>
      </c>
      <c r="M1480">
        <v>36</v>
      </c>
      <c r="N1480">
        <v>1</v>
      </c>
      <c r="O1480">
        <f>IF(COUNTIF($A$2:A1480,A1480)&gt;1,"",--(COUNTIFS(Support_Tickets!$B:$B,A1480,Support_Tickets!$P:$P,"&gt;="&amp;G1480,Support_Tickets!$P:$P,"&lt;="&amp;G1480+90,Support_Tickets!$K:$K,"No")&gt;0))</f>
        <v>0</v>
      </c>
    </row>
    <row r="1481" spans="1:15">
      <c r="A1481" t="s">
        <v>6027</v>
      </c>
      <c r="B1481" t="s">
        <v>23105</v>
      </c>
      <c r="C1481" t="s">
        <v>21574</v>
      </c>
      <c r="D1481" t="s">
        <v>21570</v>
      </c>
      <c r="E1481" t="s">
        <v>20768</v>
      </c>
      <c r="F1481" t="s">
        <v>14507</v>
      </c>
      <c r="G1481" t="s">
        <v>6035</v>
      </c>
      <c r="H1481" t="s">
        <v>21571</v>
      </c>
      <c r="I1481">
        <v>631.35</v>
      </c>
      <c r="K1481" t="s">
        <v>100</v>
      </c>
      <c r="L1481" t="s">
        <v>21612</v>
      </c>
      <c r="M1481">
        <v>12</v>
      </c>
      <c r="N1481">
        <v>0</v>
      </c>
      <c r="O1481">
        <f>IF(COUNTIF($A$2:A1481,A1481)&gt;1,"",--(COUNTIFS(Support_Tickets!$B:$B,A1481,Support_Tickets!$P:$P,"&gt;="&amp;G1481,Support_Tickets!$P:$P,"&lt;="&amp;G1481+90,Support_Tickets!$K:$K,"No")&gt;0))</f>
        <v>1</v>
      </c>
    </row>
    <row r="1482" spans="1:15">
      <c r="A1482" t="s">
        <v>455</v>
      </c>
      <c r="B1482" t="s">
        <v>23106</v>
      </c>
      <c r="C1482" t="s">
        <v>21602</v>
      </c>
      <c r="D1482" t="s">
        <v>21570</v>
      </c>
      <c r="E1482" t="s">
        <v>20736</v>
      </c>
      <c r="F1482" t="s">
        <v>14516</v>
      </c>
      <c r="G1482" t="s">
        <v>2062</v>
      </c>
      <c r="H1482" t="s">
        <v>21571</v>
      </c>
      <c r="I1482">
        <v>3792.57</v>
      </c>
      <c r="J1482">
        <v>73</v>
      </c>
      <c r="K1482" t="s">
        <v>100</v>
      </c>
      <c r="L1482" t="s">
        <v>21632</v>
      </c>
      <c r="M1482">
        <v>12</v>
      </c>
      <c r="N1482">
        <v>0</v>
      </c>
      <c r="O1482">
        <f>IF(COUNTIF($A$2:A1482,A1482)&gt;1,"",--(COUNTIFS(Support_Tickets!$B:$B,A1482,Support_Tickets!$P:$P,"&gt;="&amp;G1482,Support_Tickets!$P:$P,"&lt;="&amp;G1482+90,Support_Tickets!$K:$K,"No")&gt;0))</f>
        <v>0</v>
      </c>
    </row>
    <row r="1483" spans="1:15">
      <c r="A1483" t="s">
        <v>2323</v>
      </c>
      <c r="B1483" t="s">
        <v>23107</v>
      </c>
      <c r="C1483" t="s">
        <v>21569</v>
      </c>
      <c r="D1483" t="s">
        <v>21570</v>
      </c>
      <c r="E1483" t="s">
        <v>20736</v>
      </c>
      <c r="F1483" t="s">
        <v>14516</v>
      </c>
      <c r="G1483" t="s">
        <v>23108</v>
      </c>
      <c r="H1483" t="s">
        <v>21571</v>
      </c>
      <c r="I1483">
        <v>3553.35</v>
      </c>
      <c r="K1483" t="s">
        <v>100</v>
      </c>
      <c r="L1483" t="s">
        <v>21590</v>
      </c>
      <c r="M1483">
        <v>36</v>
      </c>
      <c r="N1483">
        <v>0</v>
      </c>
      <c r="O1483">
        <f>IF(COUNTIF($A$2:A1483,A1483)&gt;1,"",--(COUNTIFS(Support_Tickets!$B:$B,A1483,Support_Tickets!$P:$P,"&gt;="&amp;G1483,Support_Tickets!$P:$P,"&lt;="&amp;G1483+90,Support_Tickets!$K:$K,"No")&gt;0))</f>
        <v>0</v>
      </c>
    </row>
    <row r="1484" spans="1:15">
      <c r="A1484" t="s">
        <v>5143</v>
      </c>
      <c r="B1484" t="s">
        <v>22710</v>
      </c>
      <c r="C1484" t="s">
        <v>21577</v>
      </c>
      <c r="D1484" t="s">
        <v>21578</v>
      </c>
      <c r="E1484" t="s">
        <v>20740</v>
      </c>
      <c r="F1484" t="s">
        <v>14507</v>
      </c>
      <c r="G1484" t="s">
        <v>5809</v>
      </c>
      <c r="H1484" t="s">
        <v>21588</v>
      </c>
      <c r="I1484">
        <v>16028.01</v>
      </c>
      <c r="K1484" t="s">
        <v>52</v>
      </c>
      <c r="L1484" t="s">
        <v>21627</v>
      </c>
      <c r="M1484">
        <v>24</v>
      </c>
      <c r="N1484">
        <v>1</v>
      </c>
      <c r="O1484">
        <f>IF(COUNTIF($A$2:A1484,A1484)&gt;1,"",--(COUNTIFS(Support_Tickets!$B:$B,A1484,Support_Tickets!$P:$P,"&gt;="&amp;G1484,Support_Tickets!$P:$P,"&lt;="&amp;G1484+90,Support_Tickets!$K:$K,"No")&gt;0))</f>
        <v>1</v>
      </c>
    </row>
    <row r="1485" spans="1:15">
      <c r="A1485" t="s">
        <v>678</v>
      </c>
      <c r="B1485" t="s">
        <v>23109</v>
      </c>
      <c r="C1485" t="s">
        <v>21600</v>
      </c>
      <c r="D1485" t="s">
        <v>21592</v>
      </c>
      <c r="E1485" t="s">
        <v>20768</v>
      </c>
      <c r="F1485" t="s">
        <v>14516</v>
      </c>
      <c r="G1485" t="s">
        <v>23110</v>
      </c>
      <c r="H1485" t="s">
        <v>21588</v>
      </c>
      <c r="I1485">
        <v>256.41000000000003</v>
      </c>
      <c r="K1485" t="s">
        <v>100</v>
      </c>
      <c r="L1485" t="s">
        <v>21567</v>
      </c>
      <c r="M1485">
        <v>12</v>
      </c>
      <c r="N1485">
        <v>1</v>
      </c>
      <c r="O1485">
        <f>IF(COUNTIF($A$2:A1485,A1485)&gt;1,"",--(COUNTIFS(Support_Tickets!$B:$B,A1485,Support_Tickets!$P:$P,"&gt;="&amp;G1485,Support_Tickets!$P:$P,"&lt;="&amp;G1485+90,Support_Tickets!$K:$K,"No")&gt;0))</f>
        <v>0</v>
      </c>
    </row>
    <row r="1486" spans="1:15">
      <c r="A1486" t="s">
        <v>2936</v>
      </c>
      <c r="B1486" t="s">
        <v>23111</v>
      </c>
      <c r="C1486" t="s">
        <v>21581</v>
      </c>
      <c r="D1486" t="s">
        <v>21584</v>
      </c>
      <c r="E1486" t="s">
        <v>20736</v>
      </c>
      <c r="F1486" t="s">
        <v>14516</v>
      </c>
      <c r="G1486" t="s">
        <v>554</v>
      </c>
      <c r="H1486" t="s">
        <v>21566</v>
      </c>
      <c r="I1486">
        <v>2492.0500000000002</v>
      </c>
      <c r="J1486">
        <v>76</v>
      </c>
      <c r="K1486" t="s">
        <v>100</v>
      </c>
      <c r="L1486" t="s">
        <v>21579</v>
      </c>
      <c r="M1486">
        <v>36</v>
      </c>
      <c r="N1486">
        <v>1</v>
      </c>
      <c r="O1486">
        <f>IF(COUNTIF($A$2:A1486,A1486)&gt;1,"",--(COUNTIFS(Support_Tickets!$B:$B,A1486,Support_Tickets!$P:$P,"&gt;="&amp;G1486,Support_Tickets!$P:$P,"&lt;="&amp;G1486+90,Support_Tickets!$K:$K,"No")&gt;0))</f>
        <v>0</v>
      </c>
    </row>
    <row r="1487" spans="1:15">
      <c r="A1487" t="s">
        <v>3450</v>
      </c>
      <c r="B1487" t="s">
        <v>23112</v>
      </c>
      <c r="C1487" t="s">
        <v>21587</v>
      </c>
      <c r="D1487" t="s">
        <v>21565</v>
      </c>
      <c r="E1487" t="s">
        <v>20736</v>
      </c>
      <c r="F1487" t="s">
        <v>14550</v>
      </c>
      <c r="G1487" t="s">
        <v>278</v>
      </c>
      <c r="H1487" t="s">
        <v>21566</v>
      </c>
      <c r="I1487">
        <v>3752.63</v>
      </c>
      <c r="J1487">
        <v>78</v>
      </c>
      <c r="K1487" t="s">
        <v>73</v>
      </c>
      <c r="L1487" t="s">
        <v>21652</v>
      </c>
      <c r="M1487">
        <v>36</v>
      </c>
      <c r="N1487">
        <v>1</v>
      </c>
      <c r="O1487">
        <f>IF(COUNTIF($A$2:A1487,A1487)&gt;1,"",--(COUNTIFS(Support_Tickets!$B:$B,A1487,Support_Tickets!$P:$P,"&gt;="&amp;G1487,Support_Tickets!$P:$P,"&lt;="&amp;G1487+90,Support_Tickets!$K:$K,"No")&gt;0))</f>
        <v>0</v>
      </c>
    </row>
    <row r="1488" spans="1:15">
      <c r="A1488" t="s">
        <v>2979</v>
      </c>
      <c r="B1488" t="s">
        <v>23113</v>
      </c>
      <c r="C1488" t="s">
        <v>21577</v>
      </c>
      <c r="D1488" t="s">
        <v>21584</v>
      </c>
      <c r="E1488" t="s">
        <v>20736</v>
      </c>
      <c r="F1488" t="s">
        <v>14507</v>
      </c>
      <c r="G1488" t="s">
        <v>1544</v>
      </c>
      <c r="H1488" t="s">
        <v>21571</v>
      </c>
      <c r="I1488">
        <v>1070.8499999999999</v>
      </c>
      <c r="J1488">
        <v>28</v>
      </c>
      <c r="K1488" t="s">
        <v>100</v>
      </c>
      <c r="L1488" t="s">
        <v>21627</v>
      </c>
      <c r="M1488">
        <v>12</v>
      </c>
      <c r="N1488">
        <v>0</v>
      </c>
      <c r="O1488">
        <f>IF(COUNTIF($A$2:A1488,A1488)&gt;1,"",--(COUNTIFS(Support_Tickets!$B:$B,A1488,Support_Tickets!$P:$P,"&gt;="&amp;G1488,Support_Tickets!$P:$P,"&lt;="&amp;G1488+90,Support_Tickets!$K:$K,"No")&gt;0))</f>
        <v>0</v>
      </c>
    </row>
    <row r="1489" spans="1:15">
      <c r="A1489" t="s">
        <v>293</v>
      </c>
      <c r="B1489" t="s">
        <v>23114</v>
      </c>
      <c r="C1489" t="s">
        <v>21564</v>
      </c>
      <c r="D1489" t="s">
        <v>21584</v>
      </c>
      <c r="E1489" t="s">
        <v>20768</v>
      </c>
      <c r="F1489" t="s">
        <v>14516</v>
      </c>
      <c r="G1489" t="s">
        <v>2983</v>
      </c>
      <c r="H1489" t="s">
        <v>21566</v>
      </c>
      <c r="I1489">
        <v>123.44</v>
      </c>
      <c r="J1489">
        <v>31</v>
      </c>
      <c r="K1489" t="s">
        <v>100</v>
      </c>
      <c r="L1489" t="s">
        <v>21590</v>
      </c>
      <c r="M1489">
        <v>12</v>
      </c>
      <c r="N1489">
        <v>1</v>
      </c>
      <c r="O1489">
        <f>IF(COUNTIF($A$2:A1489,A1489)&gt;1,"",--(COUNTIFS(Support_Tickets!$B:$B,A1489,Support_Tickets!$P:$P,"&gt;="&amp;G1489,Support_Tickets!$P:$P,"&lt;="&amp;G1489+90,Support_Tickets!$K:$K,"No")&gt;0))</f>
        <v>0</v>
      </c>
    </row>
    <row r="1490" spans="1:15">
      <c r="A1490" t="s">
        <v>628</v>
      </c>
      <c r="B1490" t="s">
        <v>23115</v>
      </c>
      <c r="C1490" t="s">
        <v>21574</v>
      </c>
      <c r="D1490" t="s">
        <v>21565</v>
      </c>
      <c r="E1490" t="s">
        <v>20736</v>
      </c>
      <c r="F1490" t="s">
        <v>14524</v>
      </c>
      <c r="G1490" t="s">
        <v>163</v>
      </c>
      <c r="H1490" t="s">
        <v>21571</v>
      </c>
      <c r="I1490">
        <v>2654.23</v>
      </c>
      <c r="K1490" t="s">
        <v>100</v>
      </c>
      <c r="L1490" t="s">
        <v>21593</v>
      </c>
      <c r="M1490">
        <v>12</v>
      </c>
      <c r="N1490">
        <v>0</v>
      </c>
      <c r="O1490">
        <f>IF(COUNTIF($A$2:A1490,A1490)&gt;1,"",--(COUNTIFS(Support_Tickets!$B:$B,A1490,Support_Tickets!$P:$P,"&gt;="&amp;G1490,Support_Tickets!$P:$P,"&lt;="&amp;G1490+90,Support_Tickets!$K:$K,"No")&gt;0))</f>
        <v>0</v>
      </c>
    </row>
    <row r="1491" spans="1:15">
      <c r="A1491" t="s">
        <v>1930</v>
      </c>
      <c r="B1491" t="s">
        <v>23116</v>
      </c>
      <c r="C1491" t="s">
        <v>21602</v>
      </c>
      <c r="D1491" t="s">
        <v>21584</v>
      </c>
      <c r="E1491" t="s">
        <v>20740</v>
      </c>
      <c r="F1491" t="s">
        <v>14550</v>
      </c>
      <c r="G1491" t="s">
        <v>2659</v>
      </c>
      <c r="H1491" t="s">
        <v>21566</v>
      </c>
      <c r="I1491">
        <v>17429.689999999999</v>
      </c>
      <c r="J1491">
        <v>19</v>
      </c>
      <c r="K1491" t="s">
        <v>52</v>
      </c>
      <c r="L1491" t="s">
        <v>21598</v>
      </c>
      <c r="M1491">
        <v>24</v>
      </c>
      <c r="N1491">
        <v>1</v>
      </c>
      <c r="O1491">
        <f>IF(COUNTIF($A$2:A1491,A1491)&gt;1,"",--(COUNTIFS(Support_Tickets!$B:$B,A1491,Support_Tickets!$P:$P,"&gt;="&amp;G1491,Support_Tickets!$P:$P,"&lt;="&amp;G1491+90,Support_Tickets!$K:$K,"No")&gt;0))</f>
        <v>1</v>
      </c>
    </row>
    <row r="1492" spans="1:15">
      <c r="A1492" t="s">
        <v>1317</v>
      </c>
      <c r="B1492" t="s">
        <v>23117</v>
      </c>
      <c r="C1492" t="s">
        <v>21581</v>
      </c>
      <c r="D1492" t="s">
        <v>21578</v>
      </c>
      <c r="E1492" t="s">
        <v>20768</v>
      </c>
      <c r="F1492" t="s">
        <v>14507</v>
      </c>
      <c r="G1492" t="s">
        <v>400</v>
      </c>
      <c r="H1492" t="s">
        <v>21571</v>
      </c>
      <c r="I1492">
        <v>689.03</v>
      </c>
      <c r="J1492">
        <v>7</v>
      </c>
      <c r="K1492" t="s">
        <v>100</v>
      </c>
      <c r="L1492" t="s">
        <v>21627</v>
      </c>
      <c r="M1492">
        <v>12</v>
      </c>
      <c r="N1492">
        <v>0</v>
      </c>
      <c r="O1492">
        <f>IF(COUNTIF($A$2:A1492,A1492)&gt;1,"",--(COUNTIFS(Support_Tickets!$B:$B,A1492,Support_Tickets!$P:$P,"&gt;="&amp;G1492,Support_Tickets!$P:$P,"&lt;="&amp;G1492+90,Support_Tickets!$K:$K,"No")&gt;0))</f>
        <v>0</v>
      </c>
    </row>
    <row r="1493" spans="1:15">
      <c r="A1493" t="s">
        <v>174</v>
      </c>
      <c r="B1493" t="s">
        <v>23118</v>
      </c>
      <c r="C1493" t="s">
        <v>21607</v>
      </c>
      <c r="D1493" t="s">
        <v>21570</v>
      </c>
      <c r="E1493" t="s">
        <v>20736</v>
      </c>
      <c r="F1493" t="s">
        <v>14507</v>
      </c>
      <c r="G1493" t="s">
        <v>1709</v>
      </c>
      <c r="H1493" t="s">
        <v>21571</v>
      </c>
      <c r="I1493">
        <v>3205.14</v>
      </c>
      <c r="K1493" t="s">
        <v>73</v>
      </c>
      <c r="L1493" t="s">
        <v>21605</v>
      </c>
      <c r="M1493">
        <v>12</v>
      </c>
      <c r="N1493">
        <v>0</v>
      </c>
      <c r="O1493">
        <f>IF(COUNTIF($A$2:A1493,A1493)&gt;1,"",--(COUNTIFS(Support_Tickets!$B:$B,A1493,Support_Tickets!$P:$P,"&gt;="&amp;G1493,Support_Tickets!$P:$P,"&lt;="&amp;G1493+90,Support_Tickets!$K:$K,"No")&gt;0))</f>
        <v>0</v>
      </c>
    </row>
    <row r="1494" spans="1:15">
      <c r="A1494" t="s">
        <v>851</v>
      </c>
      <c r="B1494" t="s">
        <v>23119</v>
      </c>
      <c r="C1494" t="s">
        <v>21564</v>
      </c>
      <c r="D1494" t="s">
        <v>21570</v>
      </c>
      <c r="E1494" t="s">
        <v>20768</v>
      </c>
      <c r="F1494" t="s">
        <v>14512</v>
      </c>
      <c r="G1494" t="s">
        <v>1772</v>
      </c>
      <c r="H1494" t="s">
        <v>21571</v>
      </c>
      <c r="I1494">
        <v>380.89</v>
      </c>
      <c r="J1494">
        <v>13</v>
      </c>
      <c r="K1494" t="s">
        <v>100</v>
      </c>
      <c r="L1494" t="s">
        <v>21603</v>
      </c>
      <c r="M1494">
        <v>12</v>
      </c>
      <c r="N1494">
        <v>0</v>
      </c>
      <c r="O1494">
        <f>IF(COUNTIF($A$2:A1494,A1494)&gt;1,"",--(COUNTIFS(Support_Tickets!$B:$B,A1494,Support_Tickets!$P:$P,"&gt;="&amp;G1494,Support_Tickets!$P:$P,"&lt;="&amp;G1494+90,Support_Tickets!$K:$K,"No")&gt;0))</f>
        <v>0</v>
      </c>
    </row>
    <row r="1495" spans="1:15">
      <c r="A1495" t="s">
        <v>4397</v>
      </c>
      <c r="B1495" t="s">
        <v>21900</v>
      </c>
      <c r="C1495" t="s">
        <v>21577</v>
      </c>
      <c r="D1495" t="s">
        <v>21578</v>
      </c>
      <c r="E1495" t="s">
        <v>20736</v>
      </c>
      <c r="F1495" t="s">
        <v>14516</v>
      </c>
      <c r="G1495" t="s">
        <v>9920</v>
      </c>
      <c r="H1495" t="s">
        <v>21588</v>
      </c>
      <c r="I1495">
        <v>2945.05</v>
      </c>
      <c r="J1495">
        <v>54</v>
      </c>
      <c r="K1495" t="s">
        <v>100</v>
      </c>
      <c r="L1495" t="s">
        <v>21595</v>
      </c>
      <c r="M1495">
        <v>24</v>
      </c>
      <c r="N1495">
        <v>1</v>
      </c>
      <c r="O1495">
        <f>IF(COUNTIF($A$2:A1495,A1495)&gt;1,"",--(COUNTIFS(Support_Tickets!$B:$B,A1495,Support_Tickets!$P:$P,"&gt;="&amp;G1495,Support_Tickets!$P:$P,"&lt;="&amp;G1495+90,Support_Tickets!$K:$K,"No")&gt;0))</f>
        <v>0</v>
      </c>
    </row>
    <row r="1496" spans="1:15">
      <c r="A1496" t="s">
        <v>779</v>
      </c>
      <c r="B1496" t="s">
        <v>23120</v>
      </c>
      <c r="C1496" t="s">
        <v>21564</v>
      </c>
      <c r="D1496" t="s">
        <v>21578</v>
      </c>
      <c r="E1496" t="s">
        <v>20768</v>
      </c>
      <c r="F1496" t="s">
        <v>14550</v>
      </c>
      <c r="G1496" t="s">
        <v>613</v>
      </c>
      <c r="H1496" t="s">
        <v>21566</v>
      </c>
      <c r="I1496">
        <v>274.39</v>
      </c>
      <c r="K1496" t="s">
        <v>100</v>
      </c>
      <c r="L1496" t="s">
        <v>21567</v>
      </c>
      <c r="M1496">
        <v>12</v>
      </c>
      <c r="N1496">
        <v>1</v>
      </c>
      <c r="O1496">
        <f>IF(COUNTIF($A$2:A1496,A1496)&gt;1,"",--(COUNTIFS(Support_Tickets!$B:$B,A1496,Support_Tickets!$P:$P,"&gt;="&amp;G1496,Support_Tickets!$P:$P,"&lt;="&amp;G1496+90,Support_Tickets!$K:$K,"No")&gt;0))</f>
        <v>0</v>
      </c>
    </row>
    <row r="1497" spans="1:15">
      <c r="A1497" t="s">
        <v>909</v>
      </c>
      <c r="B1497" t="s">
        <v>23121</v>
      </c>
      <c r="C1497" t="s">
        <v>21564</v>
      </c>
      <c r="D1497" t="s">
        <v>21584</v>
      </c>
      <c r="E1497" t="s">
        <v>20768</v>
      </c>
      <c r="F1497" t="s">
        <v>14550</v>
      </c>
      <c r="G1497" t="s">
        <v>2054</v>
      </c>
      <c r="H1497" t="s">
        <v>21566</v>
      </c>
      <c r="I1497">
        <v>219.44</v>
      </c>
      <c r="J1497">
        <v>3</v>
      </c>
      <c r="K1497" t="s">
        <v>100</v>
      </c>
      <c r="L1497" t="s">
        <v>21627</v>
      </c>
      <c r="M1497">
        <v>12</v>
      </c>
      <c r="N1497">
        <v>1</v>
      </c>
      <c r="O1497">
        <f>IF(COUNTIF($A$2:A1497,A1497)&gt;1,"",--(COUNTIFS(Support_Tickets!$B:$B,A1497,Support_Tickets!$P:$P,"&gt;="&amp;G1497,Support_Tickets!$P:$P,"&lt;="&amp;G1497+90,Support_Tickets!$K:$K,"No")&gt;0))</f>
        <v>0</v>
      </c>
    </row>
    <row r="1498" spans="1:15">
      <c r="A1498" t="s">
        <v>5089</v>
      </c>
      <c r="B1498" t="s">
        <v>23122</v>
      </c>
      <c r="C1498" t="s">
        <v>21587</v>
      </c>
      <c r="D1498" t="s">
        <v>21565</v>
      </c>
      <c r="E1498" t="s">
        <v>20740</v>
      </c>
      <c r="F1498" t="s">
        <v>14550</v>
      </c>
      <c r="G1498" t="s">
        <v>649</v>
      </c>
      <c r="H1498" t="s">
        <v>21621</v>
      </c>
      <c r="I1498">
        <v>14788.02</v>
      </c>
      <c r="J1498">
        <v>11</v>
      </c>
      <c r="K1498" t="s">
        <v>52</v>
      </c>
      <c r="L1498" t="s">
        <v>21660</v>
      </c>
      <c r="M1498">
        <v>36</v>
      </c>
      <c r="N1498">
        <v>0</v>
      </c>
      <c r="O1498">
        <f>IF(COUNTIF($A$2:A1498,A1498)&gt;1,"",--(COUNTIFS(Support_Tickets!$B:$B,A1498,Support_Tickets!$P:$P,"&gt;="&amp;G1498,Support_Tickets!$P:$P,"&lt;="&amp;G1498+90,Support_Tickets!$K:$K,"No")&gt;0))</f>
        <v>0</v>
      </c>
    </row>
    <row r="1499" spans="1:15">
      <c r="A1499" t="s">
        <v>3504</v>
      </c>
      <c r="B1499" t="s">
        <v>23123</v>
      </c>
      <c r="C1499" t="s">
        <v>21577</v>
      </c>
      <c r="D1499" t="s">
        <v>21565</v>
      </c>
      <c r="E1499" t="s">
        <v>20736</v>
      </c>
      <c r="F1499" t="s">
        <v>14507</v>
      </c>
      <c r="G1499" t="s">
        <v>392</v>
      </c>
      <c r="H1499" t="s">
        <v>21621</v>
      </c>
      <c r="I1499">
        <v>2123.48</v>
      </c>
      <c r="J1499">
        <v>33</v>
      </c>
      <c r="K1499" t="s">
        <v>100</v>
      </c>
      <c r="L1499" t="s">
        <v>21632</v>
      </c>
      <c r="M1499">
        <v>24</v>
      </c>
      <c r="N1499">
        <v>0</v>
      </c>
      <c r="O1499">
        <f>IF(COUNTIF($A$2:A1499,A1499)&gt;1,"",--(COUNTIFS(Support_Tickets!$B:$B,A1499,Support_Tickets!$P:$P,"&gt;="&amp;G1499,Support_Tickets!$P:$P,"&lt;="&amp;G1499+90,Support_Tickets!$K:$K,"No")&gt;0))</f>
        <v>0</v>
      </c>
    </row>
    <row r="1500" spans="1:15">
      <c r="A1500" t="s">
        <v>2230</v>
      </c>
      <c r="B1500" t="s">
        <v>23124</v>
      </c>
      <c r="C1500" t="s">
        <v>21587</v>
      </c>
      <c r="D1500" t="s">
        <v>21592</v>
      </c>
      <c r="E1500" t="s">
        <v>20736</v>
      </c>
      <c r="F1500" t="s">
        <v>14507</v>
      </c>
      <c r="G1500" t="s">
        <v>1453</v>
      </c>
      <c r="H1500" t="s">
        <v>21566</v>
      </c>
      <c r="I1500">
        <v>2722.3</v>
      </c>
      <c r="J1500">
        <v>23</v>
      </c>
      <c r="K1500" t="s">
        <v>73</v>
      </c>
      <c r="L1500" t="s">
        <v>21572</v>
      </c>
      <c r="M1500">
        <v>24</v>
      </c>
      <c r="N1500">
        <v>1</v>
      </c>
      <c r="O1500">
        <f>IF(COUNTIF($A$2:A1500,A1500)&gt;1,"",--(COUNTIFS(Support_Tickets!$B:$B,A1500,Support_Tickets!$P:$P,"&gt;="&amp;G1500,Support_Tickets!$P:$P,"&lt;="&amp;G1500+90,Support_Tickets!$K:$K,"No")&gt;0))</f>
        <v>0</v>
      </c>
    </row>
    <row r="1501" spans="1:15">
      <c r="A1501" t="s">
        <v>7951</v>
      </c>
      <c r="B1501" t="s">
        <v>23125</v>
      </c>
      <c r="C1501" t="s">
        <v>21574</v>
      </c>
      <c r="D1501" t="s">
        <v>21570</v>
      </c>
      <c r="E1501" t="s">
        <v>20768</v>
      </c>
      <c r="F1501" t="s">
        <v>14516</v>
      </c>
      <c r="G1501" t="s">
        <v>823</v>
      </c>
      <c r="H1501" t="s">
        <v>21571</v>
      </c>
      <c r="I1501">
        <v>203.84</v>
      </c>
      <c r="J1501">
        <v>64</v>
      </c>
      <c r="K1501" t="s">
        <v>100</v>
      </c>
      <c r="L1501" t="s">
        <v>21660</v>
      </c>
      <c r="M1501">
        <v>12</v>
      </c>
      <c r="N1501">
        <v>0</v>
      </c>
      <c r="O1501">
        <f>IF(COUNTIF($A$2:A1501,A1501)&gt;1,"",--(COUNTIFS(Support_Tickets!$B:$B,A1501,Support_Tickets!$P:$P,"&gt;="&amp;G1501,Support_Tickets!$P:$P,"&lt;="&amp;G1501+90,Support_Tickets!$K:$K,"No")&gt;0))</f>
        <v>0</v>
      </c>
    </row>
    <row r="1502" spans="1:15">
      <c r="A1502" t="s">
        <v>3667</v>
      </c>
      <c r="B1502" t="s">
        <v>21684</v>
      </c>
      <c r="C1502" t="s">
        <v>21607</v>
      </c>
      <c r="D1502" t="s">
        <v>21584</v>
      </c>
      <c r="E1502" t="s">
        <v>20736</v>
      </c>
      <c r="F1502" t="s">
        <v>14550</v>
      </c>
      <c r="G1502" t="s">
        <v>2685</v>
      </c>
      <c r="H1502" t="s">
        <v>21571</v>
      </c>
      <c r="I1502">
        <v>1806.66</v>
      </c>
      <c r="K1502" t="s">
        <v>100</v>
      </c>
      <c r="L1502" t="s">
        <v>21595</v>
      </c>
      <c r="M1502">
        <v>24</v>
      </c>
      <c r="N1502">
        <v>0</v>
      </c>
      <c r="O1502" t="str">
        <f>IF(COUNTIF($A$2:A1502,A1502)&gt;1,"",--(COUNTIFS(Support_Tickets!$B:$B,A1502,Support_Tickets!$P:$P,"&gt;="&amp;G1502,Support_Tickets!$P:$P,"&lt;="&amp;G1502+90,Support_Tickets!$K:$K,"No")&gt;0))</f>
        <v/>
      </c>
    </row>
    <row r="1503" spans="1:15">
      <c r="A1503" t="s">
        <v>2155</v>
      </c>
      <c r="B1503" t="s">
        <v>22827</v>
      </c>
      <c r="C1503" t="s">
        <v>21607</v>
      </c>
      <c r="D1503" t="s">
        <v>21570</v>
      </c>
      <c r="E1503" t="s">
        <v>20768</v>
      </c>
      <c r="F1503" t="s">
        <v>14524</v>
      </c>
      <c r="G1503" t="s">
        <v>1778</v>
      </c>
      <c r="H1503" t="s">
        <v>21571</v>
      </c>
      <c r="I1503">
        <v>269.01</v>
      </c>
      <c r="J1503">
        <v>89</v>
      </c>
      <c r="K1503" t="s">
        <v>100</v>
      </c>
      <c r="L1503" t="s">
        <v>21652</v>
      </c>
      <c r="M1503">
        <v>24</v>
      </c>
      <c r="N1503">
        <v>0</v>
      </c>
      <c r="O1503" t="str">
        <f>IF(COUNTIF($A$2:A1503,A1503)&gt;1,"",--(COUNTIFS(Support_Tickets!$B:$B,A1503,Support_Tickets!$P:$P,"&gt;="&amp;G1503,Support_Tickets!$P:$P,"&lt;="&amp;G1503+90,Support_Tickets!$K:$K,"No")&gt;0))</f>
        <v/>
      </c>
    </row>
    <row r="1504" spans="1:15">
      <c r="A1504" t="s">
        <v>3997</v>
      </c>
      <c r="B1504" t="s">
        <v>23036</v>
      </c>
      <c r="C1504" t="s">
        <v>21607</v>
      </c>
      <c r="D1504" t="s">
        <v>21570</v>
      </c>
      <c r="E1504" t="s">
        <v>20736</v>
      </c>
      <c r="F1504" t="s">
        <v>14516</v>
      </c>
      <c r="G1504" t="s">
        <v>1734</v>
      </c>
      <c r="H1504" t="s">
        <v>21571</v>
      </c>
      <c r="I1504">
        <v>3636.48</v>
      </c>
      <c r="K1504" t="s">
        <v>100</v>
      </c>
      <c r="L1504" t="s">
        <v>21575</v>
      </c>
      <c r="M1504">
        <v>12</v>
      </c>
      <c r="N1504">
        <v>0</v>
      </c>
      <c r="O1504" t="str">
        <f>IF(COUNTIF($A$2:A1504,A1504)&gt;1,"",--(COUNTIFS(Support_Tickets!$B:$B,A1504,Support_Tickets!$P:$P,"&gt;="&amp;G1504,Support_Tickets!$P:$P,"&lt;="&amp;G1504+90,Support_Tickets!$K:$K,"No")&gt;0))</f>
        <v/>
      </c>
    </row>
    <row r="1505" spans="1:15">
      <c r="A1505" t="s">
        <v>2520</v>
      </c>
      <c r="B1505" t="s">
        <v>22327</v>
      </c>
      <c r="C1505" t="s">
        <v>21581</v>
      </c>
      <c r="D1505" t="s">
        <v>21565</v>
      </c>
      <c r="E1505" t="s">
        <v>20768</v>
      </c>
      <c r="F1505" t="s">
        <v>14516</v>
      </c>
      <c r="G1505" t="s">
        <v>593</v>
      </c>
      <c r="H1505" t="s">
        <v>21566</v>
      </c>
      <c r="I1505">
        <v>373.56</v>
      </c>
      <c r="J1505">
        <v>62</v>
      </c>
      <c r="K1505" t="s">
        <v>100</v>
      </c>
      <c r="L1505" t="s">
        <v>21585</v>
      </c>
      <c r="M1505">
        <v>24</v>
      </c>
      <c r="N1505">
        <v>1</v>
      </c>
      <c r="O1505" t="str">
        <f>IF(COUNTIF($A$2:A1505,A1505)&gt;1,"",--(COUNTIFS(Support_Tickets!$B:$B,A1505,Support_Tickets!$P:$P,"&gt;="&amp;G1505,Support_Tickets!$P:$P,"&lt;="&amp;G1505+90,Support_Tickets!$K:$K,"No")&gt;0))</f>
        <v/>
      </c>
    </row>
    <row r="1506" spans="1:15">
      <c r="A1506" t="s">
        <v>553</v>
      </c>
      <c r="B1506" t="s">
        <v>22417</v>
      </c>
      <c r="C1506" t="s">
        <v>21607</v>
      </c>
      <c r="D1506" t="s">
        <v>21565</v>
      </c>
      <c r="E1506" t="s">
        <v>20736</v>
      </c>
      <c r="F1506" t="s">
        <v>14550</v>
      </c>
      <c r="G1506" t="s">
        <v>2427</v>
      </c>
      <c r="H1506" t="s">
        <v>21571</v>
      </c>
      <c r="I1506">
        <v>1814.21</v>
      </c>
      <c r="J1506">
        <v>24</v>
      </c>
      <c r="K1506" t="s">
        <v>100</v>
      </c>
      <c r="L1506" t="s">
        <v>21603</v>
      </c>
      <c r="M1506">
        <v>24</v>
      </c>
      <c r="N1506">
        <v>0</v>
      </c>
      <c r="O1506" t="str">
        <f>IF(COUNTIF($A$2:A1506,A1506)&gt;1,"",--(COUNTIFS(Support_Tickets!$B:$B,A1506,Support_Tickets!$P:$P,"&gt;="&amp;G1506,Support_Tickets!$P:$P,"&lt;="&amp;G1506+90,Support_Tickets!$K:$K,"No")&gt;0))</f>
        <v/>
      </c>
    </row>
    <row r="1507" spans="1:15">
      <c r="A1507" t="s">
        <v>2919</v>
      </c>
      <c r="B1507" t="s">
        <v>22434</v>
      </c>
      <c r="C1507" t="s">
        <v>21602</v>
      </c>
      <c r="D1507" t="s">
        <v>21578</v>
      </c>
      <c r="E1507" t="s">
        <v>20736</v>
      </c>
      <c r="F1507" t="s">
        <v>14550</v>
      </c>
      <c r="G1507" t="s">
        <v>1036</v>
      </c>
      <c r="H1507" t="s">
        <v>21621</v>
      </c>
      <c r="I1507">
        <v>3490.21</v>
      </c>
      <c r="J1507">
        <v>37</v>
      </c>
      <c r="K1507" t="s">
        <v>100</v>
      </c>
      <c r="L1507" t="s">
        <v>21572</v>
      </c>
      <c r="M1507">
        <v>36</v>
      </c>
      <c r="N1507">
        <v>0</v>
      </c>
      <c r="O1507" t="str">
        <f>IF(COUNTIF($A$2:A1507,A1507)&gt;1,"",--(COUNTIFS(Support_Tickets!$B:$B,A1507,Support_Tickets!$P:$P,"&gt;="&amp;G1507,Support_Tickets!$P:$P,"&lt;="&amp;G1507+90,Support_Tickets!$K:$K,"No")&gt;0))</f>
        <v/>
      </c>
    </row>
    <row r="1508" spans="1:15">
      <c r="A1508" t="s">
        <v>2268</v>
      </c>
      <c r="B1508" t="s">
        <v>22725</v>
      </c>
      <c r="C1508" t="s">
        <v>21577</v>
      </c>
      <c r="D1508" t="s">
        <v>21584</v>
      </c>
      <c r="E1508" t="s">
        <v>20740</v>
      </c>
      <c r="F1508" t="s">
        <v>14516</v>
      </c>
      <c r="G1508" t="s">
        <v>327</v>
      </c>
      <c r="H1508" t="s">
        <v>21621</v>
      </c>
      <c r="I1508">
        <v>13610.89</v>
      </c>
      <c r="J1508">
        <v>72</v>
      </c>
      <c r="K1508" t="s">
        <v>52</v>
      </c>
      <c r="L1508" t="s">
        <v>21575</v>
      </c>
      <c r="M1508">
        <v>36</v>
      </c>
      <c r="N1508">
        <v>0</v>
      </c>
      <c r="O1508" t="str">
        <f>IF(COUNTIF($A$2:A1508,A1508)&gt;1,"",--(COUNTIFS(Support_Tickets!$B:$B,A1508,Support_Tickets!$P:$P,"&gt;="&amp;G1508,Support_Tickets!$P:$P,"&lt;="&amp;G1508+90,Support_Tickets!$K:$K,"No")&gt;0))</f>
        <v/>
      </c>
    </row>
    <row r="1509" spans="1:15">
      <c r="A1509" t="s">
        <v>2355</v>
      </c>
      <c r="B1509" t="s">
        <v>22195</v>
      </c>
      <c r="C1509" t="s">
        <v>21597</v>
      </c>
      <c r="D1509" t="s">
        <v>21565</v>
      </c>
      <c r="E1509" t="s">
        <v>20736</v>
      </c>
      <c r="F1509" t="s">
        <v>14516</v>
      </c>
      <c r="G1509" t="s">
        <v>10960</v>
      </c>
      <c r="H1509" t="s">
        <v>21621</v>
      </c>
      <c r="I1509">
        <v>2031.44</v>
      </c>
      <c r="J1509">
        <v>72</v>
      </c>
      <c r="K1509" t="s">
        <v>100</v>
      </c>
      <c r="L1509" t="s">
        <v>21652</v>
      </c>
      <c r="M1509">
        <v>36</v>
      </c>
      <c r="N1509">
        <v>0</v>
      </c>
      <c r="O1509" t="str">
        <f>IF(COUNTIF($A$2:A1509,A1509)&gt;1,"",--(COUNTIFS(Support_Tickets!$B:$B,A1509,Support_Tickets!$P:$P,"&gt;="&amp;G1509,Support_Tickets!$P:$P,"&lt;="&amp;G1509+90,Support_Tickets!$K:$K,"No")&gt;0))</f>
        <v/>
      </c>
    </row>
    <row r="1510" spans="1:15">
      <c r="A1510" t="s">
        <v>2259</v>
      </c>
      <c r="B1510" t="s">
        <v>23085</v>
      </c>
      <c r="C1510" t="s">
        <v>21600</v>
      </c>
      <c r="D1510" t="s">
        <v>21584</v>
      </c>
      <c r="E1510" t="s">
        <v>20740</v>
      </c>
      <c r="F1510" t="s">
        <v>14516</v>
      </c>
      <c r="G1510" t="s">
        <v>2641</v>
      </c>
      <c r="H1510" t="s">
        <v>21571</v>
      </c>
      <c r="I1510">
        <v>13068.56</v>
      </c>
      <c r="K1510" t="s">
        <v>73</v>
      </c>
      <c r="L1510" t="s">
        <v>21598</v>
      </c>
      <c r="M1510">
        <v>24</v>
      </c>
      <c r="N1510">
        <v>0</v>
      </c>
      <c r="O1510" t="str">
        <f>IF(COUNTIF($A$2:A1510,A1510)&gt;1,"",--(COUNTIFS(Support_Tickets!$B:$B,A1510,Support_Tickets!$P:$P,"&gt;="&amp;G1510,Support_Tickets!$P:$P,"&lt;="&amp;G1510+90,Support_Tickets!$K:$K,"No")&gt;0))</f>
        <v/>
      </c>
    </row>
    <row r="1511" spans="1:15">
      <c r="A1511" t="s">
        <v>2025</v>
      </c>
      <c r="B1511" t="s">
        <v>21982</v>
      </c>
      <c r="C1511" t="s">
        <v>21581</v>
      </c>
      <c r="D1511" t="s">
        <v>21565</v>
      </c>
      <c r="E1511" t="s">
        <v>20736</v>
      </c>
      <c r="F1511" t="s">
        <v>14524</v>
      </c>
      <c r="G1511" t="s">
        <v>1329</v>
      </c>
      <c r="H1511" t="s">
        <v>21571</v>
      </c>
      <c r="I1511">
        <v>3351.11</v>
      </c>
      <c r="J1511">
        <v>42</v>
      </c>
      <c r="K1511" t="s">
        <v>73</v>
      </c>
      <c r="L1511" t="s">
        <v>21632</v>
      </c>
      <c r="M1511">
        <v>24</v>
      </c>
      <c r="N1511">
        <v>0</v>
      </c>
      <c r="O1511" t="str">
        <f>IF(COUNTIF($A$2:A1511,A1511)&gt;1,"",--(COUNTIFS(Support_Tickets!$B:$B,A1511,Support_Tickets!$P:$P,"&gt;="&amp;G1511,Support_Tickets!$P:$P,"&lt;="&amp;G1511+90,Support_Tickets!$K:$K,"No")&gt;0))</f>
        <v/>
      </c>
    </row>
    <row r="1512" spans="1:15">
      <c r="A1512" t="s">
        <v>363</v>
      </c>
      <c r="B1512" t="s">
        <v>22670</v>
      </c>
      <c r="C1512" t="s">
        <v>21600</v>
      </c>
      <c r="D1512" t="s">
        <v>21570</v>
      </c>
      <c r="E1512" t="s">
        <v>20740</v>
      </c>
      <c r="F1512" t="s">
        <v>14524</v>
      </c>
      <c r="G1512" t="s">
        <v>691</v>
      </c>
      <c r="H1512" t="s">
        <v>21571</v>
      </c>
      <c r="I1512">
        <v>7213.08</v>
      </c>
      <c r="K1512" t="s">
        <v>52</v>
      </c>
      <c r="L1512" t="s">
        <v>21567</v>
      </c>
      <c r="M1512">
        <v>36</v>
      </c>
      <c r="N1512">
        <v>0</v>
      </c>
      <c r="O1512" t="str">
        <f>IF(COUNTIF($A$2:A1512,A1512)&gt;1,"",--(COUNTIFS(Support_Tickets!$B:$B,A1512,Support_Tickets!$P:$P,"&gt;="&amp;G1512,Support_Tickets!$P:$P,"&lt;="&amp;G1512+90,Support_Tickets!$K:$K,"No")&gt;0))</f>
        <v/>
      </c>
    </row>
    <row r="1513" spans="1:15">
      <c r="A1513" t="s">
        <v>2936</v>
      </c>
      <c r="B1513" t="s">
        <v>23111</v>
      </c>
      <c r="C1513" t="s">
        <v>21581</v>
      </c>
      <c r="D1513" t="s">
        <v>21584</v>
      </c>
      <c r="E1513" t="s">
        <v>20736</v>
      </c>
      <c r="F1513" t="s">
        <v>14516</v>
      </c>
      <c r="G1513" t="s">
        <v>554</v>
      </c>
      <c r="H1513" t="s">
        <v>21566</v>
      </c>
      <c r="I1513">
        <v>2492.0500000000002</v>
      </c>
      <c r="J1513">
        <v>76</v>
      </c>
      <c r="K1513" t="s">
        <v>100</v>
      </c>
      <c r="L1513" t="s">
        <v>21579</v>
      </c>
      <c r="M1513">
        <v>36</v>
      </c>
      <c r="N1513">
        <v>1</v>
      </c>
      <c r="O1513" t="str">
        <f>IF(COUNTIF($A$2:A1513,A1513)&gt;1,"",--(COUNTIFS(Support_Tickets!$B:$B,A1513,Support_Tickets!$P:$P,"&gt;="&amp;G1513,Support_Tickets!$P:$P,"&lt;="&amp;G1513+90,Support_Tickets!$K:$K,"No")&gt;0))</f>
        <v/>
      </c>
    </row>
    <row r="1514" spans="1:15">
      <c r="A1514" t="s">
        <v>3311</v>
      </c>
      <c r="B1514" t="s">
        <v>21916</v>
      </c>
      <c r="C1514" t="s">
        <v>21597</v>
      </c>
      <c r="D1514" t="s">
        <v>21570</v>
      </c>
      <c r="E1514" t="s">
        <v>20736</v>
      </c>
      <c r="F1514" t="s">
        <v>14550</v>
      </c>
      <c r="G1514" t="s">
        <v>687</v>
      </c>
      <c r="H1514" t="s">
        <v>21588</v>
      </c>
      <c r="I1514">
        <v>923.24</v>
      </c>
      <c r="J1514">
        <v>13</v>
      </c>
      <c r="K1514" t="s">
        <v>73</v>
      </c>
      <c r="L1514" t="s">
        <v>21603</v>
      </c>
      <c r="M1514">
        <v>36</v>
      </c>
      <c r="N1514">
        <v>1</v>
      </c>
      <c r="O1514" t="str">
        <f>IF(COUNTIF($A$2:A1514,A1514)&gt;1,"",--(COUNTIFS(Support_Tickets!$B:$B,A1514,Support_Tickets!$P:$P,"&gt;="&amp;G1514,Support_Tickets!$P:$P,"&lt;="&amp;G1514+90,Support_Tickets!$K:$K,"No")&gt;0))</f>
        <v/>
      </c>
    </row>
    <row r="1515" spans="1:15">
      <c r="A1515" t="s">
        <v>1926</v>
      </c>
      <c r="B1515" t="s">
        <v>22125</v>
      </c>
      <c r="C1515" t="s">
        <v>21607</v>
      </c>
      <c r="D1515" t="s">
        <v>21578</v>
      </c>
      <c r="E1515" t="s">
        <v>20740</v>
      </c>
      <c r="F1515" t="s">
        <v>14524</v>
      </c>
      <c r="G1515" t="s">
        <v>22126</v>
      </c>
      <c r="H1515" t="s">
        <v>21571</v>
      </c>
      <c r="I1515">
        <v>9699.07</v>
      </c>
      <c r="K1515" t="s">
        <v>52</v>
      </c>
      <c r="L1515" t="s">
        <v>21595</v>
      </c>
      <c r="M1515">
        <v>24</v>
      </c>
      <c r="N1515">
        <v>0</v>
      </c>
      <c r="O1515" t="str">
        <f>IF(COUNTIF($A$2:A1515,A1515)&gt;1,"",--(COUNTIFS(Support_Tickets!$B:$B,A1515,Support_Tickets!$P:$P,"&gt;="&amp;G1515,Support_Tickets!$P:$P,"&lt;="&amp;G1515+90,Support_Tickets!$K:$K,"No")&gt;0))</f>
        <v/>
      </c>
    </row>
    <row r="1516" spans="1:15">
      <c r="A1516" t="s">
        <v>2445</v>
      </c>
      <c r="B1516" t="s">
        <v>22625</v>
      </c>
      <c r="C1516" t="s">
        <v>21602</v>
      </c>
      <c r="D1516" t="s">
        <v>21592</v>
      </c>
      <c r="E1516" t="s">
        <v>20768</v>
      </c>
      <c r="F1516" t="s">
        <v>14516</v>
      </c>
      <c r="G1516" t="s">
        <v>798</v>
      </c>
      <c r="H1516" t="s">
        <v>21571</v>
      </c>
      <c r="I1516">
        <v>251.87</v>
      </c>
      <c r="J1516">
        <v>24</v>
      </c>
      <c r="K1516" t="s">
        <v>100</v>
      </c>
      <c r="L1516" t="s">
        <v>21575</v>
      </c>
      <c r="M1516">
        <v>36</v>
      </c>
      <c r="N1516">
        <v>0</v>
      </c>
      <c r="O1516" t="str">
        <f>IF(COUNTIF($A$2:A1516,A1516)&gt;1,"",--(COUNTIFS(Support_Tickets!$B:$B,A1516,Support_Tickets!$P:$P,"&gt;="&amp;G1516,Support_Tickets!$P:$P,"&lt;="&amp;G1516+90,Support_Tickets!$K:$K,"No")&gt;0))</f>
        <v/>
      </c>
    </row>
    <row r="1517" spans="1:15">
      <c r="A1517" t="s">
        <v>473</v>
      </c>
      <c r="B1517" t="s">
        <v>22129</v>
      </c>
      <c r="C1517" t="s">
        <v>21597</v>
      </c>
      <c r="D1517" t="s">
        <v>21565</v>
      </c>
      <c r="E1517" t="s">
        <v>20736</v>
      </c>
      <c r="F1517" t="s">
        <v>14507</v>
      </c>
      <c r="G1517" t="s">
        <v>1130</v>
      </c>
      <c r="H1517" t="s">
        <v>21571</v>
      </c>
      <c r="I1517">
        <v>1246.8800000000001</v>
      </c>
      <c r="J1517">
        <v>71</v>
      </c>
      <c r="K1517" t="s">
        <v>100</v>
      </c>
      <c r="L1517" t="s">
        <v>21605</v>
      </c>
      <c r="M1517">
        <v>36</v>
      </c>
      <c r="N1517">
        <v>0</v>
      </c>
      <c r="O1517" t="str">
        <f>IF(COUNTIF($A$2:A1517,A1517)&gt;1,"",--(COUNTIFS(Support_Tickets!$B:$B,A1517,Support_Tickets!$P:$P,"&gt;="&amp;G1517,Support_Tickets!$P:$P,"&lt;="&amp;G1517+90,Support_Tickets!$K:$K,"No")&gt;0))</f>
        <v/>
      </c>
    </row>
    <row r="1518" spans="1:15">
      <c r="A1518" t="s">
        <v>2178</v>
      </c>
      <c r="B1518" t="s">
        <v>22913</v>
      </c>
      <c r="C1518" t="s">
        <v>21600</v>
      </c>
      <c r="D1518" t="s">
        <v>21565</v>
      </c>
      <c r="E1518" t="s">
        <v>20768</v>
      </c>
      <c r="F1518" t="s">
        <v>14524</v>
      </c>
      <c r="G1518" t="s">
        <v>22914</v>
      </c>
      <c r="H1518" t="s">
        <v>21621</v>
      </c>
      <c r="I1518">
        <v>265.39999999999998</v>
      </c>
      <c r="K1518" t="s">
        <v>100</v>
      </c>
      <c r="L1518" t="s">
        <v>21632</v>
      </c>
      <c r="M1518">
        <v>24</v>
      </c>
      <c r="N1518">
        <v>0</v>
      </c>
      <c r="O1518" t="str">
        <f>IF(COUNTIF($A$2:A1518,A1518)&gt;1,"",--(COUNTIFS(Support_Tickets!$B:$B,A1518,Support_Tickets!$P:$P,"&gt;="&amp;G1518,Support_Tickets!$P:$P,"&lt;="&amp;G1518+90,Support_Tickets!$K:$K,"No")&gt;0))</f>
        <v/>
      </c>
    </row>
    <row r="1519" spans="1:15">
      <c r="A1519" t="s">
        <v>573</v>
      </c>
      <c r="B1519" t="s">
        <v>22002</v>
      </c>
      <c r="C1519" t="s">
        <v>21577</v>
      </c>
      <c r="D1519" t="s">
        <v>21570</v>
      </c>
      <c r="E1519" t="s">
        <v>20736</v>
      </c>
      <c r="F1519" t="s">
        <v>14516</v>
      </c>
      <c r="G1519" t="s">
        <v>974</v>
      </c>
      <c r="H1519" t="s">
        <v>21571</v>
      </c>
      <c r="I1519">
        <v>2247.71</v>
      </c>
      <c r="J1519">
        <v>64</v>
      </c>
      <c r="K1519" t="s">
        <v>73</v>
      </c>
      <c r="L1519" t="s">
        <v>21598</v>
      </c>
      <c r="M1519">
        <v>36</v>
      </c>
      <c r="N1519">
        <v>0</v>
      </c>
      <c r="O1519" t="str">
        <f>IF(COUNTIF($A$2:A1519,A1519)&gt;1,"",--(COUNTIFS(Support_Tickets!$B:$B,A1519,Support_Tickets!$P:$P,"&gt;="&amp;G1519,Support_Tickets!$P:$P,"&lt;="&amp;G1519+90,Support_Tickets!$K:$K,"No")&gt;0))</f>
        <v/>
      </c>
    </row>
    <row r="1520" spans="1:15">
      <c r="A1520" t="s">
        <v>2857</v>
      </c>
      <c r="B1520" t="s">
        <v>22554</v>
      </c>
      <c r="C1520" t="s">
        <v>21569</v>
      </c>
      <c r="D1520" t="s">
        <v>21578</v>
      </c>
      <c r="E1520" t="s">
        <v>20736</v>
      </c>
      <c r="F1520" t="s">
        <v>14512</v>
      </c>
      <c r="G1520" t="s">
        <v>3696</v>
      </c>
      <c r="H1520" t="s">
        <v>21571</v>
      </c>
      <c r="I1520">
        <v>3492.56</v>
      </c>
      <c r="J1520">
        <v>79</v>
      </c>
      <c r="K1520" t="s">
        <v>73</v>
      </c>
      <c r="L1520" t="s">
        <v>21579</v>
      </c>
      <c r="M1520">
        <v>12</v>
      </c>
      <c r="N1520">
        <v>0</v>
      </c>
      <c r="O1520" t="str">
        <f>IF(COUNTIF($A$2:A1520,A1520)&gt;1,"",--(COUNTIFS(Support_Tickets!$B:$B,A1520,Support_Tickets!$P:$P,"&gt;="&amp;G1520,Support_Tickets!$P:$P,"&lt;="&amp;G1520+90,Support_Tickets!$K:$K,"No")&gt;0))</f>
        <v/>
      </c>
    </row>
    <row r="1521" spans="1:15">
      <c r="A1521" t="s">
        <v>304</v>
      </c>
      <c r="B1521" t="s">
        <v>22803</v>
      </c>
      <c r="C1521" t="s">
        <v>21587</v>
      </c>
      <c r="D1521" t="s">
        <v>21584</v>
      </c>
      <c r="E1521" t="s">
        <v>20740</v>
      </c>
      <c r="F1521" t="s">
        <v>14550</v>
      </c>
      <c r="G1521" t="s">
        <v>22804</v>
      </c>
      <c r="H1521" t="s">
        <v>21588</v>
      </c>
      <c r="I1521">
        <v>14136.87</v>
      </c>
      <c r="J1521">
        <v>46</v>
      </c>
      <c r="K1521" t="s">
        <v>73</v>
      </c>
      <c r="L1521" t="s">
        <v>21609</v>
      </c>
      <c r="M1521">
        <v>12</v>
      </c>
      <c r="N1521">
        <v>1</v>
      </c>
      <c r="O1521" t="str">
        <f>IF(COUNTIF($A$2:A1521,A1521)&gt;1,"",--(COUNTIFS(Support_Tickets!$B:$B,A1521,Support_Tickets!$P:$P,"&gt;="&amp;G1521,Support_Tickets!$P:$P,"&lt;="&amp;G1521+90,Support_Tickets!$K:$K,"No")&gt;0))</f>
        <v/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F5854-1DA3-4B3A-B5EE-3C98E8E0ABF8}">
  <dimension ref="A1:P484"/>
  <sheetViews>
    <sheetView workbookViewId="0"/>
  </sheetViews>
  <sheetFormatPr defaultRowHeight="14.4"/>
  <cols>
    <col min="1" max="1" width="14.44140625" bestFit="1" customWidth="1"/>
    <col min="2" max="2" width="24.109375" bestFit="1" customWidth="1"/>
    <col min="3" max="3" width="16.88671875" bestFit="1" customWidth="1"/>
    <col min="4" max="4" width="12.109375" bestFit="1" customWidth="1"/>
    <col min="5" max="5" width="11.33203125" bestFit="1" customWidth="1"/>
    <col min="6" max="6" width="13.77734375" bestFit="1" customWidth="1"/>
    <col min="7" max="7" width="19.6640625" bestFit="1" customWidth="1"/>
    <col min="8" max="8" width="17.88671875" bestFit="1" customWidth="1"/>
    <col min="9" max="9" width="16.6640625" bestFit="1" customWidth="1"/>
    <col min="10" max="10" width="12.5546875" bestFit="1" customWidth="1"/>
    <col min="11" max="11" width="20.44140625" bestFit="1" customWidth="1"/>
    <col min="12" max="12" width="20.5546875" bestFit="1" customWidth="1"/>
    <col min="13" max="13" width="17.5546875" bestFit="1" customWidth="1"/>
    <col min="14" max="14" width="10.109375" bestFit="1" customWidth="1"/>
    <col min="15" max="15" width="21.21875" bestFit="1" customWidth="1"/>
    <col min="16" max="16" width="15.44140625" bestFit="1" customWidth="1"/>
  </cols>
  <sheetData>
    <row r="1" spans="1:16">
      <c r="A1" t="s">
        <v>14493</v>
      </c>
      <c r="B1" t="s">
        <v>20717</v>
      </c>
      <c r="C1" t="s">
        <v>20718</v>
      </c>
      <c r="D1" t="s">
        <v>20719</v>
      </c>
      <c r="E1" t="s">
        <v>20720</v>
      </c>
      <c r="F1" t="s">
        <v>20721</v>
      </c>
      <c r="G1" t="s">
        <v>20722</v>
      </c>
      <c r="H1" t="s">
        <v>20723</v>
      </c>
      <c r="I1" t="s">
        <v>20724</v>
      </c>
      <c r="J1" t="s">
        <v>20725</v>
      </c>
      <c r="K1" t="s">
        <v>20726</v>
      </c>
      <c r="L1" t="s">
        <v>20727</v>
      </c>
      <c r="M1" t="s">
        <v>20728</v>
      </c>
      <c r="N1" t="s">
        <v>20729</v>
      </c>
      <c r="O1" t="s">
        <v>20730</v>
      </c>
      <c r="P1" t="s">
        <v>20731</v>
      </c>
    </row>
    <row r="2" spans="1:16">
      <c r="A2" t="s">
        <v>15526</v>
      </c>
      <c r="B2" t="s">
        <v>20732</v>
      </c>
      <c r="C2" t="s">
        <v>20733</v>
      </c>
      <c r="D2" t="s">
        <v>20734</v>
      </c>
      <c r="E2" t="s">
        <v>20735</v>
      </c>
      <c r="F2">
        <v>13262.88</v>
      </c>
      <c r="G2">
        <v>95355.7</v>
      </c>
      <c r="H2">
        <v>299</v>
      </c>
      <c r="I2">
        <v>120</v>
      </c>
      <c r="J2">
        <v>64</v>
      </c>
      <c r="K2">
        <v>21.4</v>
      </c>
      <c r="L2">
        <v>67.099999999999994</v>
      </c>
      <c r="M2" t="s">
        <v>20736</v>
      </c>
      <c r="N2" t="s">
        <v>3207</v>
      </c>
      <c r="O2" t="s">
        <v>3098</v>
      </c>
      <c r="P2" t="s">
        <v>14516</v>
      </c>
    </row>
    <row r="3" spans="1:16">
      <c r="A3" t="s">
        <v>16341</v>
      </c>
      <c r="B3" t="s">
        <v>20737</v>
      </c>
      <c r="C3" t="s">
        <v>14588</v>
      </c>
      <c r="D3" t="s">
        <v>20738</v>
      </c>
      <c r="E3" t="s">
        <v>20739</v>
      </c>
      <c r="F3">
        <v>35378.11</v>
      </c>
      <c r="G3">
        <v>77945.7</v>
      </c>
      <c r="H3">
        <v>676</v>
      </c>
      <c r="I3">
        <v>331</v>
      </c>
      <c r="J3">
        <v>90</v>
      </c>
      <c r="K3">
        <v>13.31</v>
      </c>
      <c r="L3">
        <v>24</v>
      </c>
      <c r="M3" t="s">
        <v>20740</v>
      </c>
      <c r="N3" t="s">
        <v>14519</v>
      </c>
      <c r="O3" t="s">
        <v>3098</v>
      </c>
      <c r="P3" t="s">
        <v>14507</v>
      </c>
    </row>
    <row r="4" spans="1:16">
      <c r="A4" t="s">
        <v>14809</v>
      </c>
      <c r="B4" t="s">
        <v>20741</v>
      </c>
      <c r="C4" t="s">
        <v>14519</v>
      </c>
      <c r="D4" t="s">
        <v>20742</v>
      </c>
      <c r="E4" t="s">
        <v>20743</v>
      </c>
      <c r="F4">
        <v>87451.839999999997</v>
      </c>
      <c r="G4">
        <v>60901.86</v>
      </c>
      <c r="H4">
        <v>399</v>
      </c>
      <c r="I4">
        <v>63</v>
      </c>
      <c r="J4">
        <v>53</v>
      </c>
      <c r="K4">
        <v>13.28</v>
      </c>
      <c r="L4">
        <v>56.3</v>
      </c>
      <c r="M4" t="s">
        <v>20736</v>
      </c>
      <c r="N4" t="s">
        <v>20744</v>
      </c>
      <c r="O4" t="s">
        <v>3098</v>
      </c>
      <c r="P4" t="s">
        <v>14550</v>
      </c>
    </row>
    <row r="5" spans="1:16">
      <c r="A5" t="s">
        <v>14949</v>
      </c>
      <c r="B5" t="s">
        <v>20745</v>
      </c>
      <c r="C5" t="s">
        <v>14519</v>
      </c>
      <c r="D5" t="s">
        <v>20746</v>
      </c>
      <c r="E5" t="s">
        <v>20747</v>
      </c>
      <c r="F5">
        <v>40321.129999999997</v>
      </c>
      <c r="H5">
        <v>471</v>
      </c>
      <c r="I5">
        <v>213</v>
      </c>
      <c r="J5">
        <v>114</v>
      </c>
      <c r="K5">
        <v>24.2</v>
      </c>
      <c r="L5">
        <v>23</v>
      </c>
      <c r="M5" t="s">
        <v>20736</v>
      </c>
      <c r="N5" t="s">
        <v>20748</v>
      </c>
      <c r="O5" t="s">
        <v>3098</v>
      </c>
      <c r="P5" t="s">
        <v>20749</v>
      </c>
    </row>
    <row r="6" spans="1:16">
      <c r="A6" t="s">
        <v>14735</v>
      </c>
      <c r="B6" t="s">
        <v>20750</v>
      </c>
      <c r="C6" t="s">
        <v>53</v>
      </c>
      <c r="D6" t="s">
        <v>20751</v>
      </c>
      <c r="E6" t="s">
        <v>20752</v>
      </c>
      <c r="H6">
        <v>107</v>
      </c>
      <c r="I6">
        <v>49</v>
      </c>
      <c r="J6">
        <v>12</v>
      </c>
      <c r="K6">
        <v>11.21</v>
      </c>
      <c r="L6">
        <v>70.2</v>
      </c>
      <c r="M6" t="s">
        <v>20740</v>
      </c>
      <c r="N6" t="s">
        <v>20744</v>
      </c>
      <c r="O6" t="s">
        <v>3098</v>
      </c>
      <c r="P6" t="s">
        <v>14524</v>
      </c>
    </row>
    <row r="7" spans="1:16">
      <c r="A7" t="s">
        <v>15481</v>
      </c>
      <c r="B7" t="s">
        <v>20753</v>
      </c>
      <c r="C7" t="s">
        <v>14519</v>
      </c>
      <c r="D7" t="s">
        <v>20754</v>
      </c>
      <c r="E7" t="s">
        <v>20755</v>
      </c>
      <c r="F7">
        <v>57828.41</v>
      </c>
      <c r="G7">
        <v>59595.82</v>
      </c>
      <c r="H7">
        <v>744</v>
      </c>
      <c r="I7">
        <v>335</v>
      </c>
      <c r="L7">
        <v>43.8</v>
      </c>
      <c r="M7" t="s">
        <v>20736</v>
      </c>
      <c r="N7" t="s">
        <v>20756</v>
      </c>
      <c r="O7" t="s">
        <v>3098</v>
      </c>
      <c r="P7" t="s">
        <v>14524</v>
      </c>
    </row>
    <row r="8" spans="1:16">
      <c r="A8" t="s">
        <v>15025</v>
      </c>
      <c r="B8" t="s">
        <v>20757</v>
      </c>
      <c r="C8" t="s">
        <v>90</v>
      </c>
      <c r="D8" t="s">
        <v>20758</v>
      </c>
      <c r="E8" t="s">
        <v>20759</v>
      </c>
      <c r="F8">
        <v>88131.4</v>
      </c>
      <c r="G8">
        <v>114788.67</v>
      </c>
      <c r="H8">
        <v>346</v>
      </c>
      <c r="I8">
        <v>83</v>
      </c>
      <c r="J8">
        <v>62</v>
      </c>
      <c r="K8">
        <v>17.920000000000002</v>
      </c>
      <c r="L8">
        <v>45.7</v>
      </c>
      <c r="M8" t="s">
        <v>20736</v>
      </c>
      <c r="N8" t="s">
        <v>20760</v>
      </c>
      <c r="O8" t="s">
        <v>3098</v>
      </c>
      <c r="P8" t="s">
        <v>14512</v>
      </c>
    </row>
    <row r="9" spans="1:16">
      <c r="A9" t="s">
        <v>15620</v>
      </c>
      <c r="B9" t="s">
        <v>20761</v>
      </c>
      <c r="C9" t="s">
        <v>20762</v>
      </c>
      <c r="D9" t="s">
        <v>20763</v>
      </c>
      <c r="E9" t="s">
        <v>20764</v>
      </c>
      <c r="F9">
        <v>59885.71</v>
      </c>
      <c r="G9">
        <v>89622.87</v>
      </c>
      <c r="H9">
        <v>200</v>
      </c>
      <c r="I9">
        <v>111</v>
      </c>
      <c r="J9">
        <v>25</v>
      </c>
      <c r="K9">
        <v>12.5</v>
      </c>
      <c r="M9" t="s">
        <v>20740</v>
      </c>
      <c r="N9" t="s">
        <v>20744</v>
      </c>
      <c r="O9" t="s">
        <v>3098</v>
      </c>
      <c r="P9" t="s">
        <v>14550</v>
      </c>
    </row>
    <row r="10" spans="1:16">
      <c r="A10" t="s">
        <v>16297</v>
      </c>
      <c r="B10" t="s">
        <v>20765</v>
      </c>
      <c r="C10" t="s">
        <v>90</v>
      </c>
      <c r="D10" t="s">
        <v>20766</v>
      </c>
      <c r="E10" t="s">
        <v>20767</v>
      </c>
      <c r="F10">
        <v>110954.34</v>
      </c>
      <c r="G10">
        <v>68897.48</v>
      </c>
      <c r="H10">
        <v>820</v>
      </c>
      <c r="I10">
        <v>408</v>
      </c>
      <c r="J10">
        <v>229</v>
      </c>
      <c r="K10">
        <v>27.93</v>
      </c>
      <c r="L10">
        <v>24.2</v>
      </c>
      <c r="M10" t="s">
        <v>20768</v>
      </c>
      <c r="N10" t="s">
        <v>20760</v>
      </c>
      <c r="O10" t="s">
        <v>3098</v>
      </c>
      <c r="P10" t="s">
        <v>14516</v>
      </c>
    </row>
    <row r="11" spans="1:16">
      <c r="A11" t="s">
        <v>16700</v>
      </c>
      <c r="B11" t="s">
        <v>20769</v>
      </c>
      <c r="C11" t="s">
        <v>20733</v>
      </c>
      <c r="D11" t="s">
        <v>20770</v>
      </c>
      <c r="E11" t="s">
        <v>20771</v>
      </c>
      <c r="F11">
        <v>12628.68</v>
      </c>
      <c r="G11">
        <v>113153.97</v>
      </c>
      <c r="H11">
        <v>744</v>
      </c>
      <c r="J11">
        <v>86</v>
      </c>
      <c r="K11">
        <v>11.56</v>
      </c>
      <c r="M11" t="s">
        <v>20772</v>
      </c>
      <c r="N11" t="s">
        <v>20756</v>
      </c>
      <c r="O11" t="s">
        <v>3098</v>
      </c>
      <c r="P11" t="s">
        <v>14516</v>
      </c>
    </row>
    <row r="12" spans="1:16">
      <c r="A12" t="s">
        <v>16100</v>
      </c>
      <c r="B12" t="s">
        <v>20732</v>
      </c>
      <c r="C12" t="s">
        <v>20733</v>
      </c>
      <c r="D12" t="s">
        <v>20773</v>
      </c>
      <c r="E12" t="s">
        <v>20774</v>
      </c>
      <c r="F12">
        <v>8185.75</v>
      </c>
      <c r="G12">
        <v>18669.09</v>
      </c>
      <c r="H12">
        <v>300</v>
      </c>
      <c r="I12">
        <v>173</v>
      </c>
      <c r="J12">
        <v>28</v>
      </c>
      <c r="K12">
        <v>9.33</v>
      </c>
      <c r="L12">
        <v>56.7</v>
      </c>
      <c r="M12" t="s">
        <v>20772</v>
      </c>
      <c r="N12" t="s">
        <v>20756</v>
      </c>
      <c r="O12" t="s">
        <v>3098</v>
      </c>
      <c r="P12" t="s">
        <v>14524</v>
      </c>
    </row>
    <row r="13" spans="1:16">
      <c r="A13" t="s">
        <v>14575</v>
      </c>
      <c r="B13" t="s">
        <v>20775</v>
      </c>
      <c r="C13" t="s">
        <v>3136</v>
      </c>
      <c r="D13" t="s">
        <v>20776</v>
      </c>
      <c r="E13" t="s">
        <v>20777</v>
      </c>
      <c r="F13">
        <v>40218.22</v>
      </c>
      <c r="G13">
        <v>118058.47</v>
      </c>
      <c r="H13">
        <v>534</v>
      </c>
      <c r="I13">
        <v>95</v>
      </c>
      <c r="J13">
        <v>63</v>
      </c>
      <c r="K13">
        <v>11.8</v>
      </c>
      <c r="L13">
        <v>76.400000000000006</v>
      </c>
      <c r="M13" t="s">
        <v>20768</v>
      </c>
      <c r="N13" t="s">
        <v>20744</v>
      </c>
      <c r="O13" t="s">
        <v>20778</v>
      </c>
      <c r="P13" t="s">
        <v>14550</v>
      </c>
    </row>
    <row r="14" spans="1:16">
      <c r="A14" t="s">
        <v>16086</v>
      </c>
      <c r="B14" t="s">
        <v>20779</v>
      </c>
      <c r="C14" t="s">
        <v>53</v>
      </c>
      <c r="D14" t="s">
        <v>20780</v>
      </c>
      <c r="E14" t="s">
        <v>20781</v>
      </c>
      <c r="F14">
        <v>56284.75</v>
      </c>
      <c r="G14">
        <v>112399.21</v>
      </c>
      <c r="H14">
        <v>134</v>
      </c>
      <c r="I14">
        <v>61</v>
      </c>
      <c r="J14">
        <v>22</v>
      </c>
      <c r="K14">
        <v>16.420000000000002</v>
      </c>
      <c r="L14">
        <v>35.5</v>
      </c>
      <c r="M14" t="s">
        <v>20740</v>
      </c>
      <c r="N14" t="s">
        <v>20748</v>
      </c>
      <c r="O14" t="s">
        <v>3098</v>
      </c>
      <c r="P14" t="s">
        <v>14507</v>
      </c>
    </row>
    <row r="15" spans="1:16">
      <c r="A15" t="s">
        <v>15050</v>
      </c>
      <c r="B15" t="s">
        <v>20782</v>
      </c>
      <c r="C15" t="s">
        <v>53</v>
      </c>
      <c r="D15" t="s">
        <v>20783</v>
      </c>
      <c r="E15" t="s">
        <v>20784</v>
      </c>
      <c r="F15">
        <v>11368.17</v>
      </c>
      <c r="G15">
        <v>38059.1</v>
      </c>
      <c r="H15">
        <v>73</v>
      </c>
      <c r="I15">
        <v>29</v>
      </c>
      <c r="J15">
        <v>11</v>
      </c>
      <c r="K15">
        <v>15.07</v>
      </c>
      <c r="L15">
        <v>77.3</v>
      </c>
      <c r="M15" t="s">
        <v>20740</v>
      </c>
      <c r="N15" t="s">
        <v>20760</v>
      </c>
      <c r="O15" t="s">
        <v>3098</v>
      </c>
      <c r="P15" t="s">
        <v>14507</v>
      </c>
    </row>
    <row r="16" spans="1:16">
      <c r="A16" t="s">
        <v>15197</v>
      </c>
      <c r="B16" t="s">
        <v>20785</v>
      </c>
      <c r="C16" t="s">
        <v>20786</v>
      </c>
      <c r="D16" t="s">
        <v>20787</v>
      </c>
      <c r="E16" t="s">
        <v>20788</v>
      </c>
      <c r="F16">
        <v>38896.870000000003</v>
      </c>
      <c r="G16">
        <v>69477.490000000005</v>
      </c>
      <c r="H16">
        <v>266</v>
      </c>
      <c r="J16">
        <v>49</v>
      </c>
      <c r="K16">
        <v>18.420000000000002</v>
      </c>
      <c r="L16">
        <v>35.6</v>
      </c>
      <c r="M16" t="s">
        <v>20772</v>
      </c>
      <c r="N16" t="s">
        <v>20744</v>
      </c>
      <c r="O16" t="s">
        <v>3098</v>
      </c>
      <c r="P16" t="s">
        <v>14507</v>
      </c>
    </row>
    <row r="17" spans="1:16">
      <c r="A17" t="s">
        <v>16020</v>
      </c>
      <c r="B17" t="s">
        <v>20769</v>
      </c>
      <c r="C17" t="s">
        <v>20733</v>
      </c>
      <c r="D17" t="s">
        <v>20789</v>
      </c>
      <c r="E17" t="s">
        <v>20790</v>
      </c>
      <c r="F17">
        <v>34466.06</v>
      </c>
      <c r="G17">
        <v>11045.3</v>
      </c>
      <c r="H17">
        <v>52</v>
      </c>
      <c r="J17">
        <v>4</v>
      </c>
      <c r="K17">
        <v>7.69</v>
      </c>
      <c r="M17" t="s">
        <v>20736</v>
      </c>
      <c r="N17" t="s">
        <v>20760</v>
      </c>
      <c r="O17" t="s">
        <v>3098</v>
      </c>
      <c r="P17" t="s">
        <v>14550</v>
      </c>
    </row>
    <row r="18" spans="1:16">
      <c r="A18" t="s">
        <v>15054</v>
      </c>
      <c r="B18" t="s">
        <v>20791</v>
      </c>
      <c r="C18" t="s">
        <v>20786</v>
      </c>
      <c r="D18" t="s">
        <v>20792</v>
      </c>
      <c r="E18" t="s">
        <v>20793</v>
      </c>
      <c r="F18">
        <v>49976.66</v>
      </c>
      <c r="G18">
        <v>28941.93</v>
      </c>
      <c r="H18">
        <v>312</v>
      </c>
      <c r="I18">
        <v>120</v>
      </c>
      <c r="L18">
        <v>40.6</v>
      </c>
      <c r="M18" t="s">
        <v>20768</v>
      </c>
      <c r="N18" t="s">
        <v>20760</v>
      </c>
      <c r="O18" t="s">
        <v>3098</v>
      </c>
      <c r="P18" t="s">
        <v>14524</v>
      </c>
    </row>
    <row r="19" spans="1:16">
      <c r="A19" t="s">
        <v>15182</v>
      </c>
      <c r="B19" t="s">
        <v>20775</v>
      </c>
      <c r="C19" t="s">
        <v>3136</v>
      </c>
      <c r="D19" t="s">
        <v>20794</v>
      </c>
      <c r="E19" t="s">
        <v>20795</v>
      </c>
      <c r="F19">
        <v>8607.85</v>
      </c>
      <c r="G19">
        <v>93315.36</v>
      </c>
      <c r="H19">
        <v>421</v>
      </c>
      <c r="I19">
        <v>210</v>
      </c>
      <c r="J19">
        <v>89</v>
      </c>
      <c r="K19">
        <v>21.14</v>
      </c>
      <c r="L19">
        <v>31.9</v>
      </c>
      <c r="M19" t="s">
        <v>20768</v>
      </c>
      <c r="N19" t="s">
        <v>14519</v>
      </c>
      <c r="O19" t="s">
        <v>20796</v>
      </c>
      <c r="P19" t="s">
        <v>14507</v>
      </c>
    </row>
    <row r="20" spans="1:16">
      <c r="A20" t="s">
        <v>16400</v>
      </c>
      <c r="B20" t="s">
        <v>20797</v>
      </c>
      <c r="C20" t="s">
        <v>20762</v>
      </c>
      <c r="D20" t="s">
        <v>20798</v>
      </c>
      <c r="E20" t="s">
        <v>20799</v>
      </c>
      <c r="F20">
        <v>70451.179999999993</v>
      </c>
      <c r="G20">
        <v>98412.46</v>
      </c>
      <c r="H20">
        <v>262</v>
      </c>
      <c r="I20">
        <v>30</v>
      </c>
      <c r="J20">
        <v>52</v>
      </c>
      <c r="K20">
        <v>19.850000000000001</v>
      </c>
      <c r="L20">
        <v>63.7</v>
      </c>
      <c r="M20" t="s">
        <v>20768</v>
      </c>
      <c r="N20" t="s">
        <v>20756</v>
      </c>
      <c r="O20" t="s">
        <v>3098</v>
      </c>
      <c r="P20" t="s">
        <v>20749</v>
      </c>
    </row>
    <row r="21" spans="1:16">
      <c r="A21" t="s">
        <v>14748</v>
      </c>
      <c r="B21" t="s">
        <v>20800</v>
      </c>
      <c r="C21" t="s">
        <v>67</v>
      </c>
      <c r="D21" t="s">
        <v>20801</v>
      </c>
      <c r="E21" t="s">
        <v>20802</v>
      </c>
      <c r="F21">
        <v>38728.06</v>
      </c>
      <c r="G21">
        <v>79517.78</v>
      </c>
      <c r="H21">
        <v>714</v>
      </c>
      <c r="I21">
        <v>414</v>
      </c>
      <c r="J21">
        <v>190</v>
      </c>
      <c r="K21">
        <v>26.61</v>
      </c>
      <c r="L21">
        <v>31.8</v>
      </c>
      <c r="M21" t="s">
        <v>20772</v>
      </c>
      <c r="N21" t="s">
        <v>20803</v>
      </c>
      <c r="O21" t="s">
        <v>3098</v>
      </c>
      <c r="P21" t="s">
        <v>14516</v>
      </c>
    </row>
    <row r="22" spans="1:16">
      <c r="A22" t="s">
        <v>16326</v>
      </c>
      <c r="B22" t="s">
        <v>20804</v>
      </c>
      <c r="C22" t="s">
        <v>53</v>
      </c>
      <c r="D22" t="s">
        <v>20805</v>
      </c>
      <c r="E22" t="s">
        <v>20806</v>
      </c>
      <c r="F22">
        <v>15961.09</v>
      </c>
      <c r="G22">
        <v>108406.37</v>
      </c>
      <c r="H22">
        <v>351</v>
      </c>
      <c r="I22">
        <v>58</v>
      </c>
      <c r="J22">
        <v>103</v>
      </c>
      <c r="K22">
        <v>29.34</v>
      </c>
      <c r="L22">
        <v>61</v>
      </c>
      <c r="M22" t="s">
        <v>20768</v>
      </c>
      <c r="N22" t="s">
        <v>20803</v>
      </c>
      <c r="O22" t="s">
        <v>3098</v>
      </c>
      <c r="P22" t="s">
        <v>14507</v>
      </c>
    </row>
    <row r="23" spans="1:16">
      <c r="A23" t="s">
        <v>15878</v>
      </c>
      <c r="B23" t="s">
        <v>20807</v>
      </c>
      <c r="C23" t="s">
        <v>20786</v>
      </c>
      <c r="D23" t="s">
        <v>20808</v>
      </c>
      <c r="E23" t="s">
        <v>20809</v>
      </c>
      <c r="F23">
        <v>47252.19</v>
      </c>
      <c r="G23">
        <v>56935.61</v>
      </c>
      <c r="H23">
        <v>650</v>
      </c>
      <c r="I23">
        <v>309</v>
      </c>
      <c r="J23">
        <v>126</v>
      </c>
      <c r="K23">
        <v>19.38</v>
      </c>
      <c r="L23">
        <v>35</v>
      </c>
      <c r="M23" t="s">
        <v>20740</v>
      </c>
      <c r="N23" t="s">
        <v>20748</v>
      </c>
      <c r="O23" t="s">
        <v>3098</v>
      </c>
      <c r="P23" t="s">
        <v>14550</v>
      </c>
    </row>
    <row r="24" spans="1:16">
      <c r="A24" t="s">
        <v>15368</v>
      </c>
      <c r="B24" t="s">
        <v>20765</v>
      </c>
      <c r="C24" t="s">
        <v>90</v>
      </c>
      <c r="D24" t="s">
        <v>20810</v>
      </c>
      <c r="E24" t="s">
        <v>20811</v>
      </c>
      <c r="F24">
        <v>37209.769999999997</v>
      </c>
      <c r="H24">
        <v>154</v>
      </c>
      <c r="J24">
        <v>37</v>
      </c>
      <c r="K24">
        <v>24.03</v>
      </c>
      <c r="L24">
        <v>27.6</v>
      </c>
      <c r="M24" t="s">
        <v>20740</v>
      </c>
      <c r="N24" t="s">
        <v>20760</v>
      </c>
      <c r="O24" t="s">
        <v>3098</v>
      </c>
      <c r="P24" t="s">
        <v>14524</v>
      </c>
    </row>
    <row r="25" spans="1:16">
      <c r="A25" t="s">
        <v>14733</v>
      </c>
      <c r="B25" t="s">
        <v>20812</v>
      </c>
      <c r="C25" t="s">
        <v>3136</v>
      </c>
      <c r="D25" t="s">
        <v>20813</v>
      </c>
      <c r="E25" t="s">
        <v>20814</v>
      </c>
      <c r="F25">
        <v>68489.36</v>
      </c>
      <c r="G25">
        <v>59056</v>
      </c>
      <c r="H25">
        <v>712</v>
      </c>
      <c r="J25">
        <v>64</v>
      </c>
      <c r="K25">
        <v>8.99</v>
      </c>
      <c r="L25">
        <v>37.799999999999997</v>
      </c>
      <c r="M25" t="s">
        <v>20736</v>
      </c>
      <c r="N25" t="s">
        <v>14519</v>
      </c>
      <c r="O25" t="s">
        <v>3098</v>
      </c>
      <c r="P25" t="s">
        <v>14512</v>
      </c>
    </row>
    <row r="26" spans="1:16">
      <c r="A26" t="s">
        <v>15437</v>
      </c>
      <c r="B26" t="s">
        <v>20815</v>
      </c>
      <c r="C26" t="s">
        <v>20733</v>
      </c>
      <c r="D26" t="s">
        <v>20816</v>
      </c>
      <c r="E26" t="s">
        <v>20817</v>
      </c>
      <c r="F26">
        <v>116546.96</v>
      </c>
      <c r="G26">
        <v>63272.31</v>
      </c>
      <c r="H26">
        <v>592</v>
      </c>
      <c r="I26">
        <v>191</v>
      </c>
      <c r="J26">
        <v>26</v>
      </c>
      <c r="K26">
        <v>4.3899999999999997</v>
      </c>
      <c r="L26">
        <v>29.4</v>
      </c>
      <c r="M26" t="s">
        <v>20736</v>
      </c>
      <c r="N26" t="s">
        <v>20756</v>
      </c>
      <c r="O26" t="s">
        <v>3098</v>
      </c>
      <c r="P26" t="s">
        <v>20749</v>
      </c>
    </row>
    <row r="27" spans="1:16">
      <c r="A27" t="s">
        <v>17387</v>
      </c>
      <c r="B27" t="s">
        <v>20818</v>
      </c>
      <c r="C27" t="s">
        <v>20733</v>
      </c>
      <c r="D27" t="s">
        <v>20819</v>
      </c>
      <c r="E27" t="s">
        <v>20820</v>
      </c>
      <c r="F27">
        <v>79030.350000000006</v>
      </c>
      <c r="G27">
        <v>61538.6</v>
      </c>
      <c r="H27">
        <v>239</v>
      </c>
      <c r="I27">
        <v>30</v>
      </c>
      <c r="L27">
        <v>27.4</v>
      </c>
      <c r="M27" t="s">
        <v>20740</v>
      </c>
      <c r="N27" t="s">
        <v>20744</v>
      </c>
      <c r="O27" t="s">
        <v>3098</v>
      </c>
      <c r="P27" t="s">
        <v>14507</v>
      </c>
    </row>
    <row r="28" spans="1:16">
      <c r="A28" t="s">
        <v>14978</v>
      </c>
      <c r="B28" t="s">
        <v>20821</v>
      </c>
      <c r="C28" t="s">
        <v>14588</v>
      </c>
      <c r="D28" t="s">
        <v>20822</v>
      </c>
      <c r="E28" t="s">
        <v>20823</v>
      </c>
      <c r="F28">
        <v>25520.71</v>
      </c>
      <c r="H28">
        <v>221</v>
      </c>
      <c r="I28">
        <v>98</v>
      </c>
      <c r="J28">
        <v>58</v>
      </c>
      <c r="K28">
        <v>26.24</v>
      </c>
      <c r="L28">
        <v>70.2</v>
      </c>
      <c r="M28" t="s">
        <v>20736</v>
      </c>
      <c r="N28" t="s">
        <v>3207</v>
      </c>
      <c r="O28" t="s">
        <v>3098</v>
      </c>
      <c r="P28" t="s">
        <v>14550</v>
      </c>
    </row>
    <row r="29" spans="1:16">
      <c r="A29" t="s">
        <v>14944</v>
      </c>
      <c r="B29" t="s">
        <v>20824</v>
      </c>
      <c r="C29" t="s">
        <v>14588</v>
      </c>
      <c r="D29" t="s">
        <v>20825</v>
      </c>
      <c r="E29" t="s">
        <v>20826</v>
      </c>
      <c r="F29">
        <v>21529.18</v>
      </c>
      <c r="G29">
        <v>38673.129999999997</v>
      </c>
      <c r="H29">
        <v>125</v>
      </c>
      <c r="I29">
        <v>22</v>
      </c>
      <c r="J29">
        <v>37</v>
      </c>
      <c r="K29">
        <v>29.6</v>
      </c>
      <c r="L29">
        <v>30.3</v>
      </c>
      <c r="M29" t="s">
        <v>20772</v>
      </c>
      <c r="N29" t="s">
        <v>20748</v>
      </c>
      <c r="O29" t="s">
        <v>3098</v>
      </c>
      <c r="P29" t="s">
        <v>14507</v>
      </c>
    </row>
    <row r="30" spans="1:16">
      <c r="A30" t="s">
        <v>16124</v>
      </c>
      <c r="B30" t="s">
        <v>20827</v>
      </c>
      <c r="C30" t="s">
        <v>14588</v>
      </c>
      <c r="D30" t="s">
        <v>20828</v>
      </c>
      <c r="E30" t="s">
        <v>20829</v>
      </c>
      <c r="F30">
        <v>24073.08</v>
      </c>
      <c r="G30">
        <v>53802.71</v>
      </c>
      <c r="H30">
        <v>707</v>
      </c>
      <c r="I30">
        <v>103</v>
      </c>
      <c r="J30">
        <v>134</v>
      </c>
      <c r="K30">
        <v>18.95</v>
      </c>
      <c r="L30">
        <v>20.3</v>
      </c>
      <c r="M30" t="s">
        <v>20768</v>
      </c>
      <c r="N30" t="s">
        <v>3207</v>
      </c>
      <c r="O30" t="s">
        <v>3098</v>
      </c>
      <c r="P30" t="s">
        <v>14524</v>
      </c>
    </row>
    <row r="31" spans="1:16">
      <c r="A31" t="s">
        <v>15779</v>
      </c>
      <c r="B31" t="s">
        <v>20830</v>
      </c>
      <c r="C31" t="s">
        <v>90</v>
      </c>
      <c r="D31" t="s">
        <v>20831</v>
      </c>
      <c r="E31" t="s">
        <v>20832</v>
      </c>
      <c r="F31">
        <v>83346.45</v>
      </c>
      <c r="G31">
        <v>126350.07</v>
      </c>
      <c r="H31">
        <v>228</v>
      </c>
      <c r="I31">
        <v>27</v>
      </c>
      <c r="J31">
        <v>65</v>
      </c>
      <c r="K31">
        <v>28.51</v>
      </c>
      <c r="L31">
        <v>60.9</v>
      </c>
      <c r="M31" t="s">
        <v>20772</v>
      </c>
      <c r="N31" t="s">
        <v>14519</v>
      </c>
      <c r="O31" t="s">
        <v>3098</v>
      </c>
      <c r="P31" t="s">
        <v>14507</v>
      </c>
    </row>
    <row r="32" spans="1:16">
      <c r="A32" t="s">
        <v>15094</v>
      </c>
      <c r="B32" t="s">
        <v>20833</v>
      </c>
      <c r="C32" t="s">
        <v>20762</v>
      </c>
      <c r="D32" t="s">
        <v>20834</v>
      </c>
      <c r="E32" t="s">
        <v>20835</v>
      </c>
      <c r="F32">
        <v>81255.759999999995</v>
      </c>
      <c r="G32">
        <v>5589.69</v>
      </c>
      <c r="H32">
        <v>303</v>
      </c>
      <c r="I32">
        <v>176</v>
      </c>
      <c r="J32">
        <v>72</v>
      </c>
      <c r="K32">
        <v>23.76</v>
      </c>
      <c r="L32">
        <v>50.7</v>
      </c>
      <c r="M32" t="s">
        <v>20772</v>
      </c>
      <c r="N32" t="s">
        <v>20744</v>
      </c>
      <c r="O32" t="s">
        <v>3098</v>
      </c>
      <c r="P32" t="s">
        <v>14524</v>
      </c>
    </row>
    <row r="33" spans="1:16">
      <c r="A33" t="s">
        <v>15694</v>
      </c>
      <c r="B33" t="s">
        <v>20836</v>
      </c>
      <c r="C33" t="s">
        <v>67</v>
      </c>
      <c r="D33" t="s">
        <v>20837</v>
      </c>
      <c r="E33" t="s">
        <v>20838</v>
      </c>
      <c r="F33">
        <v>31861.79</v>
      </c>
      <c r="G33">
        <v>59525.29</v>
      </c>
      <c r="H33">
        <v>70</v>
      </c>
      <c r="I33">
        <v>21</v>
      </c>
      <c r="J33">
        <v>10</v>
      </c>
      <c r="K33">
        <v>14.29</v>
      </c>
      <c r="L33">
        <v>67.7</v>
      </c>
      <c r="M33" t="s">
        <v>20740</v>
      </c>
      <c r="N33" t="s">
        <v>20803</v>
      </c>
      <c r="O33" t="s">
        <v>3098</v>
      </c>
      <c r="P33" t="s">
        <v>14507</v>
      </c>
    </row>
    <row r="34" spans="1:16">
      <c r="A34" t="s">
        <v>15899</v>
      </c>
      <c r="B34" t="s">
        <v>20800</v>
      </c>
      <c r="C34" t="s">
        <v>67</v>
      </c>
      <c r="D34" t="s">
        <v>20839</v>
      </c>
      <c r="E34" t="s">
        <v>20747</v>
      </c>
      <c r="F34">
        <v>105312.12</v>
      </c>
      <c r="G34">
        <v>29032.38</v>
      </c>
      <c r="H34">
        <v>75</v>
      </c>
      <c r="I34">
        <v>15</v>
      </c>
      <c r="J34">
        <v>8</v>
      </c>
      <c r="K34">
        <v>10.67</v>
      </c>
      <c r="L34">
        <v>25.2</v>
      </c>
      <c r="M34" t="s">
        <v>20768</v>
      </c>
      <c r="N34" t="s">
        <v>20748</v>
      </c>
      <c r="O34" t="s">
        <v>3098</v>
      </c>
      <c r="P34" t="s">
        <v>14516</v>
      </c>
    </row>
    <row r="35" spans="1:16">
      <c r="A35" t="s">
        <v>15006</v>
      </c>
      <c r="B35" t="s">
        <v>20840</v>
      </c>
      <c r="C35" t="s">
        <v>20762</v>
      </c>
      <c r="D35" t="s">
        <v>20841</v>
      </c>
      <c r="E35" t="s">
        <v>20842</v>
      </c>
      <c r="F35">
        <v>113680.23</v>
      </c>
      <c r="G35">
        <v>78562.100000000006</v>
      </c>
      <c r="H35">
        <v>196</v>
      </c>
      <c r="J35">
        <v>51</v>
      </c>
      <c r="K35">
        <v>26.02</v>
      </c>
      <c r="L35">
        <v>82.5</v>
      </c>
      <c r="M35" t="s">
        <v>20768</v>
      </c>
      <c r="N35" t="s">
        <v>20748</v>
      </c>
      <c r="O35" t="s">
        <v>3098</v>
      </c>
      <c r="P35" t="s">
        <v>14550</v>
      </c>
    </row>
    <row r="36" spans="1:16">
      <c r="A36" t="s">
        <v>15191</v>
      </c>
      <c r="B36" t="s">
        <v>20843</v>
      </c>
      <c r="C36" t="s">
        <v>3136</v>
      </c>
      <c r="D36" t="s">
        <v>20844</v>
      </c>
      <c r="E36" t="s">
        <v>20845</v>
      </c>
      <c r="F36">
        <v>14120.54</v>
      </c>
      <c r="G36">
        <v>21342.85</v>
      </c>
      <c r="H36">
        <v>232</v>
      </c>
      <c r="I36">
        <v>24</v>
      </c>
      <c r="J36">
        <v>35</v>
      </c>
      <c r="K36">
        <v>15.09</v>
      </c>
      <c r="L36">
        <v>65.5</v>
      </c>
      <c r="M36" t="s">
        <v>20768</v>
      </c>
      <c r="N36" t="s">
        <v>20756</v>
      </c>
      <c r="O36" t="s">
        <v>20796</v>
      </c>
      <c r="P36" t="s">
        <v>20749</v>
      </c>
    </row>
    <row r="37" spans="1:16">
      <c r="A37" t="s">
        <v>14611</v>
      </c>
      <c r="B37" t="s">
        <v>20840</v>
      </c>
      <c r="C37" t="s">
        <v>20762</v>
      </c>
      <c r="D37" t="s">
        <v>20846</v>
      </c>
      <c r="E37" t="s">
        <v>20795</v>
      </c>
      <c r="H37">
        <v>856</v>
      </c>
      <c r="J37">
        <v>150</v>
      </c>
      <c r="K37">
        <v>17.52</v>
      </c>
      <c r="L37">
        <v>42.9</v>
      </c>
      <c r="M37" t="s">
        <v>20736</v>
      </c>
      <c r="N37" t="s">
        <v>20744</v>
      </c>
      <c r="O37" t="s">
        <v>3098</v>
      </c>
      <c r="P37" t="s">
        <v>14507</v>
      </c>
    </row>
    <row r="38" spans="1:16">
      <c r="A38" t="s">
        <v>14755</v>
      </c>
      <c r="B38" t="s">
        <v>20847</v>
      </c>
      <c r="C38" t="s">
        <v>90</v>
      </c>
      <c r="D38" t="s">
        <v>20848</v>
      </c>
      <c r="E38" t="s">
        <v>20849</v>
      </c>
      <c r="F38">
        <v>73515.53</v>
      </c>
      <c r="G38">
        <v>93922.87</v>
      </c>
      <c r="H38">
        <v>607</v>
      </c>
      <c r="I38">
        <v>279</v>
      </c>
      <c r="J38">
        <v>30</v>
      </c>
      <c r="K38">
        <v>4.9400000000000004</v>
      </c>
      <c r="L38">
        <v>45.8</v>
      </c>
      <c r="M38" t="s">
        <v>20772</v>
      </c>
      <c r="N38" t="s">
        <v>20760</v>
      </c>
      <c r="O38" t="s">
        <v>3098</v>
      </c>
      <c r="P38" t="s">
        <v>14516</v>
      </c>
    </row>
    <row r="39" spans="1:16">
      <c r="A39" t="s">
        <v>18497</v>
      </c>
      <c r="B39" t="s">
        <v>20850</v>
      </c>
      <c r="C39" t="s">
        <v>20762</v>
      </c>
      <c r="D39" t="s">
        <v>20851</v>
      </c>
      <c r="E39" t="s">
        <v>20852</v>
      </c>
      <c r="H39">
        <v>650</v>
      </c>
      <c r="I39">
        <v>236</v>
      </c>
      <c r="J39">
        <v>114</v>
      </c>
      <c r="K39">
        <v>17.54</v>
      </c>
      <c r="M39" t="s">
        <v>20768</v>
      </c>
      <c r="N39" t="s">
        <v>3207</v>
      </c>
      <c r="O39" t="s">
        <v>3098</v>
      </c>
      <c r="P39" t="s">
        <v>14512</v>
      </c>
    </row>
    <row r="40" spans="1:16">
      <c r="A40" t="s">
        <v>16024</v>
      </c>
      <c r="B40" t="s">
        <v>20769</v>
      </c>
      <c r="C40" t="s">
        <v>20733</v>
      </c>
      <c r="D40" t="s">
        <v>20853</v>
      </c>
      <c r="E40" t="s">
        <v>20854</v>
      </c>
      <c r="F40">
        <v>37086.18</v>
      </c>
      <c r="G40">
        <v>108213.73</v>
      </c>
      <c r="H40">
        <v>92</v>
      </c>
      <c r="I40">
        <v>31</v>
      </c>
      <c r="J40">
        <v>16</v>
      </c>
      <c r="K40">
        <v>17.39</v>
      </c>
      <c r="L40">
        <v>77.599999999999994</v>
      </c>
      <c r="M40" t="s">
        <v>20740</v>
      </c>
      <c r="N40" t="s">
        <v>20803</v>
      </c>
      <c r="O40" t="s">
        <v>3098</v>
      </c>
      <c r="P40" t="s">
        <v>14507</v>
      </c>
    </row>
    <row r="41" spans="1:16">
      <c r="A41" t="s">
        <v>15473</v>
      </c>
      <c r="B41" t="s">
        <v>20818</v>
      </c>
      <c r="C41" t="s">
        <v>20733</v>
      </c>
      <c r="D41" t="s">
        <v>20855</v>
      </c>
      <c r="E41" t="s">
        <v>20856</v>
      </c>
      <c r="F41">
        <v>15491.5</v>
      </c>
      <c r="G41">
        <v>60941.85</v>
      </c>
      <c r="H41">
        <v>850</v>
      </c>
      <c r="I41">
        <v>508</v>
      </c>
      <c r="J41">
        <v>110</v>
      </c>
      <c r="K41">
        <v>12.94</v>
      </c>
      <c r="L41">
        <v>52.2</v>
      </c>
      <c r="M41" t="s">
        <v>20736</v>
      </c>
      <c r="N41" t="s">
        <v>20748</v>
      </c>
      <c r="O41" t="s">
        <v>3098</v>
      </c>
      <c r="P41" t="s">
        <v>14524</v>
      </c>
    </row>
    <row r="42" spans="1:16">
      <c r="A42" t="s">
        <v>15267</v>
      </c>
      <c r="B42" t="s">
        <v>20815</v>
      </c>
      <c r="C42" t="s">
        <v>20733</v>
      </c>
      <c r="D42" t="s">
        <v>20857</v>
      </c>
      <c r="E42" t="s">
        <v>20858</v>
      </c>
      <c r="F42">
        <v>15930.37</v>
      </c>
      <c r="G42">
        <v>20971.349999999999</v>
      </c>
      <c r="H42">
        <v>373</v>
      </c>
      <c r="I42">
        <v>53</v>
      </c>
      <c r="J42">
        <v>39</v>
      </c>
      <c r="K42">
        <v>10.46</v>
      </c>
      <c r="L42">
        <v>79.8</v>
      </c>
      <c r="M42" t="s">
        <v>20736</v>
      </c>
      <c r="N42" t="s">
        <v>20756</v>
      </c>
      <c r="O42" t="s">
        <v>3098</v>
      </c>
      <c r="P42" t="s">
        <v>14550</v>
      </c>
    </row>
    <row r="43" spans="1:16">
      <c r="A43" t="s">
        <v>15939</v>
      </c>
      <c r="B43" t="s">
        <v>20840</v>
      </c>
      <c r="C43" t="s">
        <v>20762</v>
      </c>
      <c r="D43" t="s">
        <v>20759</v>
      </c>
      <c r="E43" t="s">
        <v>20859</v>
      </c>
      <c r="F43">
        <v>92619.85</v>
      </c>
      <c r="G43">
        <v>36626.800000000003</v>
      </c>
      <c r="H43">
        <v>893</v>
      </c>
      <c r="I43">
        <v>119</v>
      </c>
      <c r="J43">
        <v>231</v>
      </c>
      <c r="K43">
        <v>25.87</v>
      </c>
      <c r="L43">
        <v>27.2</v>
      </c>
      <c r="M43" t="s">
        <v>20768</v>
      </c>
      <c r="N43" t="s">
        <v>20748</v>
      </c>
      <c r="O43" t="s">
        <v>3098</v>
      </c>
      <c r="P43" t="s">
        <v>14516</v>
      </c>
    </row>
    <row r="44" spans="1:16">
      <c r="A44" t="s">
        <v>15371</v>
      </c>
      <c r="B44" t="s">
        <v>20860</v>
      </c>
      <c r="C44" t="s">
        <v>90</v>
      </c>
      <c r="D44" t="s">
        <v>20861</v>
      </c>
      <c r="E44" t="s">
        <v>20862</v>
      </c>
      <c r="F44">
        <v>80430.22</v>
      </c>
      <c r="G44">
        <v>59123.33</v>
      </c>
      <c r="H44">
        <v>550</v>
      </c>
      <c r="J44">
        <v>37</v>
      </c>
      <c r="K44">
        <v>6.73</v>
      </c>
      <c r="L44">
        <v>64.3</v>
      </c>
      <c r="M44" t="s">
        <v>20736</v>
      </c>
      <c r="N44" t="s">
        <v>14519</v>
      </c>
      <c r="O44" t="s">
        <v>3098</v>
      </c>
      <c r="P44" t="s">
        <v>20749</v>
      </c>
    </row>
    <row r="45" spans="1:16">
      <c r="A45" t="s">
        <v>15045</v>
      </c>
      <c r="B45" t="s">
        <v>20863</v>
      </c>
      <c r="C45" t="s">
        <v>20733</v>
      </c>
      <c r="D45" t="s">
        <v>20864</v>
      </c>
      <c r="E45" t="s">
        <v>20865</v>
      </c>
      <c r="F45">
        <v>68503.89</v>
      </c>
      <c r="G45">
        <v>49182.22</v>
      </c>
      <c r="H45">
        <v>798</v>
      </c>
      <c r="I45">
        <v>278</v>
      </c>
      <c r="J45">
        <v>44</v>
      </c>
      <c r="K45">
        <v>5.51</v>
      </c>
      <c r="L45">
        <v>30.2</v>
      </c>
      <c r="M45" t="s">
        <v>20772</v>
      </c>
      <c r="N45" t="s">
        <v>20744</v>
      </c>
      <c r="O45" t="s">
        <v>3098</v>
      </c>
      <c r="P45" t="s">
        <v>14550</v>
      </c>
    </row>
    <row r="46" spans="1:16">
      <c r="A46" t="s">
        <v>14855</v>
      </c>
      <c r="B46" t="s">
        <v>20753</v>
      </c>
      <c r="C46" t="s">
        <v>14519</v>
      </c>
      <c r="D46" t="s">
        <v>20866</v>
      </c>
      <c r="E46" t="s">
        <v>20867</v>
      </c>
      <c r="F46">
        <v>5917.98</v>
      </c>
      <c r="H46">
        <v>29</v>
      </c>
      <c r="I46">
        <v>8</v>
      </c>
      <c r="J46">
        <v>2</v>
      </c>
      <c r="K46">
        <v>6.9</v>
      </c>
      <c r="L46">
        <v>30</v>
      </c>
      <c r="M46" t="s">
        <v>20736</v>
      </c>
      <c r="N46" t="s">
        <v>3207</v>
      </c>
      <c r="O46" t="s">
        <v>3098</v>
      </c>
      <c r="P46" t="s">
        <v>20749</v>
      </c>
    </row>
    <row r="47" spans="1:16">
      <c r="A47" t="s">
        <v>14633</v>
      </c>
      <c r="B47" t="s">
        <v>20800</v>
      </c>
      <c r="C47" t="s">
        <v>67</v>
      </c>
      <c r="D47" t="s">
        <v>20868</v>
      </c>
      <c r="E47" t="s">
        <v>20869</v>
      </c>
      <c r="F47">
        <v>100118.34</v>
      </c>
      <c r="G47">
        <v>84572.94</v>
      </c>
      <c r="H47">
        <v>314</v>
      </c>
      <c r="I47">
        <v>131</v>
      </c>
      <c r="J47">
        <v>74</v>
      </c>
      <c r="K47">
        <v>23.57</v>
      </c>
      <c r="L47">
        <v>82.9</v>
      </c>
      <c r="M47" t="s">
        <v>20768</v>
      </c>
      <c r="N47" t="s">
        <v>3207</v>
      </c>
      <c r="O47" t="s">
        <v>3098</v>
      </c>
      <c r="P47" t="s">
        <v>14512</v>
      </c>
    </row>
    <row r="48" spans="1:16">
      <c r="A48" t="s">
        <v>17216</v>
      </c>
      <c r="B48" t="s">
        <v>20830</v>
      </c>
      <c r="C48" t="s">
        <v>90</v>
      </c>
      <c r="D48" t="s">
        <v>20870</v>
      </c>
      <c r="E48" t="s">
        <v>20810</v>
      </c>
      <c r="F48">
        <v>92622.97</v>
      </c>
      <c r="G48">
        <v>6724.65</v>
      </c>
      <c r="H48">
        <v>176</v>
      </c>
      <c r="I48">
        <v>88</v>
      </c>
      <c r="J48">
        <v>51</v>
      </c>
      <c r="K48">
        <v>28.98</v>
      </c>
      <c r="L48">
        <v>59.3</v>
      </c>
      <c r="M48" t="s">
        <v>20736</v>
      </c>
      <c r="N48" t="s">
        <v>20744</v>
      </c>
      <c r="O48" t="s">
        <v>3098</v>
      </c>
      <c r="P48" t="s">
        <v>20749</v>
      </c>
    </row>
    <row r="49" spans="1:16">
      <c r="A49" t="s">
        <v>15335</v>
      </c>
      <c r="B49" t="s">
        <v>20871</v>
      </c>
      <c r="C49" t="s">
        <v>67</v>
      </c>
      <c r="D49" t="s">
        <v>20872</v>
      </c>
      <c r="E49" t="s">
        <v>20787</v>
      </c>
      <c r="F49">
        <v>86890.01</v>
      </c>
      <c r="G49">
        <v>17748.259999999998</v>
      </c>
      <c r="H49">
        <v>812</v>
      </c>
      <c r="I49">
        <v>437</v>
      </c>
      <c r="J49">
        <v>34</v>
      </c>
      <c r="K49">
        <v>4.1900000000000004</v>
      </c>
      <c r="L49">
        <v>53.5</v>
      </c>
      <c r="M49" t="s">
        <v>20736</v>
      </c>
      <c r="N49" t="s">
        <v>20803</v>
      </c>
      <c r="O49" t="s">
        <v>3098</v>
      </c>
      <c r="P49" t="s">
        <v>14550</v>
      </c>
    </row>
    <row r="50" spans="1:16">
      <c r="A50" t="s">
        <v>14620</v>
      </c>
      <c r="B50" t="s">
        <v>20873</v>
      </c>
      <c r="C50" t="s">
        <v>14519</v>
      </c>
      <c r="D50" t="s">
        <v>20874</v>
      </c>
      <c r="E50" t="s">
        <v>20865</v>
      </c>
      <c r="F50">
        <v>10857.2</v>
      </c>
      <c r="G50">
        <v>4417.6000000000004</v>
      </c>
      <c r="H50">
        <v>755</v>
      </c>
      <c r="I50">
        <v>322</v>
      </c>
      <c r="J50">
        <v>96</v>
      </c>
      <c r="K50">
        <v>12.72</v>
      </c>
      <c r="M50" t="s">
        <v>20740</v>
      </c>
      <c r="N50" t="s">
        <v>20748</v>
      </c>
      <c r="O50" t="s">
        <v>3098</v>
      </c>
      <c r="P50" t="s">
        <v>14512</v>
      </c>
    </row>
    <row r="51" spans="1:16">
      <c r="A51" t="s">
        <v>15815</v>
      </c>
      <c r="B51" t="s">
        <v>20836</v>
      </c>
      <c r="C51" t="s">
        <v>67</v>
      </c>
      <c r="D51" t="s">
        <v>20875</v>
      </c>
      <c r="E51" t="s">
        <v>20876</v>
      </c>
      <c r="F51">
        <v>91787.48</v>
      </c>
      <c r="G51">
        <v>57818.83</v>
      </c>
      <c r="H51">
        <v>202</v>
      </c>
      <c r="I51">
        <v>24</v>
      </c>
      <c r="J51">
        <v>17</v>
      </c>
      <c r="K51">
        <v>8.42</v>
      </c>
      <c r="L51">
        <v>28</v>
      </c>
      <c r="M51" t="s">
        <v>20772</v>
      </c>
      <c r="N51" t="s">
        <v>20744</v>
      </c>
      <c r="O51" t="s">
        <v>3098</v>
      </c>
      <c r="P51" t="s">
        <v>14550</v>
      </c>
    </row>
    <row r="52" spans="1:16">
      <c r="A52" t="s">
        <v>15910</v>
      </c>
      <c r="B52" t="s">
        <v>20877</v>
      </c>
      <c r="C52" t="s">
        <v>53</v>
      </c>
      <c r="D52" t="s">
        <v>20878</v>
      </c>
      <c r="E52" t="s">
        <v>20879</v>
      </c>
      <c r="F52">
        <v>112273.78</v>
      </c>
      <c r="G52">
        <v>41918.269999999997</v>
      </c>
      <c r="H52">
        <v>383</v>
      </c>
      <c r="I52">
        <v>149</v>
      </c>
      <c r="L52">
        <v>31.9</v>
      </c>
      <c r="M52" t="s">
        <v>20772</v>
      </c>
      <c r="N52" t="s">
        <v>20744</v>
      </c>
      <c r="O52" t="s">
        <v>3098</v>
      </c>
      <c r="P52" t="s">
        <v>14550</v>
      </c>
    </row>
    <row r="53" spans="1:16">
      <c r="A53" t="s">
        <v>15547</v>
      </c>
      <c r="B53" t="s">
        <v>20880</v>
      </c>
      <c r="C53" t="s">
        <v>20733</v>
      </c>
      <c r="D53" t="s">
        <v>20881</v>
      </c>
      <c r="E53" t="s">
        <v>20882</v>
      </c>
      <c r="F53">
        <v>99251.54</v>
      </c>
      <c r="G53">
        <v>52707.53</v>
      </c>
      <c r="H53">
        <v>84</v>
      </c>
      <c r="I53">
        <v>35</v>
      </c>
      <c r="J53">
        <v>8</v>
      </c>
      <c r="K53">
        <v>9.52</v>
      </c>
      <c r="L53">
        <v>69.099999999999994</v>
      </c>
      <c r="M53" t="s">
        <v>20736</v>
      </c>
      <c r="N53" t="s">
        <v>20748</v>
      </c>
      <c r="O53" t="s">
        <v>3098</v>
      </c>
      <c r="P53" t="s">
        <v>14516</v>
      </c>
    </row>
    <row r="54" spans="1:16">
      <c r="A54" t="s">
        <v>15098</v>
      </c>
      <c r="B54" t="s">
        <v>20883</v>
      </c>
      <c r="C54" t="s">
        <v>67</v>
      </c>
      <c r="D54" t="s">
        <v>20884</v>
      </c>
      <c r="E54" t="s">
        <v>20885</v>
      </c>
      <c r="F54">
        <v>74465.149999999994</v>
      </c>
      <c r="G54">
        <v>35303.67</v>
      </c>
      <c r="H54">
        <v>800</v>
      </c>
      <c r="I54">
        <v>164</v>
      </c>
      <c r="J54">
        <v>178</v>
      </c>
      <c r="K54">
        <v>22.25</v>
      </c>
      <c r="L54">
        <v>57.9</v>
      </c>
      <c r="M54" t="s">
        <v>20736</v>
      </c>
      <c r="N54" t="s">
        <v>20744</v>
      </c>
      <c r="O54" t="s">
        <v>3098</v>
      </c>
      <c r="P54" t="s">
        <v>20749</v>
      </c>
    </row>
    <row r="55" spans="1:16">
      <c r="A55" t="s">
        <v>14535</v>
      </c>
      <c r="B55" t="s">
        <v>20886</v>
      </c>
      <c r="C55" t="s">
        <v>53</v>
      </c>
      <c r="D55" t="s">
        <v>20887</v>
      </c>
      <c r="E55" t="s">
        <v>20888</v>
      </c>
      <c r="F55">
        <v>67815.48</v>
      </c>
      <c r="G55">
        <v>103653.53</v>
      </c>
      <c r="H55">
        <v>670</v>
      </c>
      <c r="I55">
        <v>152</v>
      </c>
      <c r="J55">
        <v>162</v>
      </c>
      <c r="K55">
        <v>24.18</v>
      </c>
      <c r="L55">
        <v>47.4</v>
      </c>
      <c r="M55" t="s">
        <v>20736</v>
      </c>
      <c r="N55" t="s">
        <v>14519</v>
      </c>
      <c r="O55" t="s">
        <v>3098</v>
      </c>
      <c r="P55" t="s">
        <v>14524</v>
      </c>
    </row>
    <row r="56" spans="1:16">
      <c r="A56" t="s">
        <v>14586</v>
      </c>
      <c r="B56" t="s">
        <v>20889</v>
      </c>
      <c r="C56" t="s">
        <v>3136</v>
      </c>
      <c r="D56" t="s">
        <v>20890</v>
      </c>
      <c r="E56" t="s">
        <v>20891</v>
      </c>
      <c r="F56">
        <v>5113.3900000000003</v>
      </c>
      <c r="G56">
        <v>76597.679999999993</v>
      </c>
      <c r="H56">
        <v>820</v>
      </c>
      <c r="I56">
        <v>242</v>
      </c>
      <c r="J56">
        <v>347</v>
      </c>
      <c r="K56">
        <v>42.32</v>
      </c>
      <c r="L56">
        <v>62.1</v>
      </c>
      <c r="M56" t="s">
        <v>20736</v>
      </c>
      <c r="N56" t="s">
        <v>20744</v>
      </c>
      <c r="O56" t="s">
        <v>20892</v>
      </c>
      <c r="P56" t="s">
        <v>14524</v>
      </c>
    </row>
    <row r="57" spans="1:16">
      <c r="A57" t="s">
        <v>15749</v>
      </c>
      <c r="B57" t="s">
        <v>20775</v>
      </c>
      <c r="C57" t="s">
        <v>3136</v>
      </c>
      <c r="D57" t="s">
        <v>20893</v>
      </c>
      <c r="E57" t="s">
        <v>20894</v>
      </c>
      <c r="F57">
        <v>70096.67</v>
      </c>
      <c r="G57">
        <v>53864.75</v>
      </c>
      <c r="H57">
        <v>296</v>
      </c>
      <c r="I57">
        <v>118</v>
      </c>
      <c r="J57">
        <v>24</v>
      </c>
      <c r="K57">
        <v>8.11</v>
      </c>
      <c r="L57">
        <v>65</v>
      </c>
      <c r="M57" t="s">
        <v>20740</v>
      </c>
      <c r="N57" t="s">
        <v>20744</v>
      </c>
      <c r="O57" t="s">
        <v>20796</v>
      </c>
      <c r="P57" t="s">
        <v>20749</v>
      </c>
    </row>
    <row r="58" spans="1:16">
      <c r="A58" t="s">
        <v>16453</v>
      </c>
      <c r="B58" t="s">
        <v>20732</v>
      </c>
      <c r="C58" t="s">
        <v>20733</v>
      </c>
      <c r="D58" t="s">
        <v>20895</v>
      </c>
      <c r="E58" t="s">
        <v>20896</v>
      </c>
      <c r="F58">
        <v>119553.86</v>
      </c>
      <c r="G58">
        <v>28933.08</v>
      </c>
      <c r="H58">
        <v>217</v>
      </c>
      <c r="J58">
        <v>47</v>
      </c>
      <c r="K58">
        <v>21.66</v>
      </c>
      <c r="L58">
        <v>35.6</v>
      </c>
      <c r="M58" t="s">
        <v>20768</v>
      </c>
      <c r="N58" t="s">
        <v>20756</v>
      </c>
      <c r="O58" t="s">
        <v>3098</v>
      </c>
      <c r="P58" t="s">
        <v>14516</v>
      </c>
    </row>
    <row r="59" spans="1:16">
      <c r="A59" t="s">
        <v>17831</v>
      </c>
      <c r="B59" t="s">
        <v>20897</v>
      </c>
      <c r="C59" t="s">
        <v>20762</v>
      </c>
      <c r="D59" t="s">
        <v>20898</v>
      </c>
      <c r="E59" t="s">
        <v>20899</v>
      </c>
      <c r="F59">
        <v>94152.6</v>
      </c>
      <c r="G59">
        <v>110569.74</v>
      </c>
      <c r="H59">
        <v>889</v>
      </c>
      <c r="I59">
        <v>115</v>
      </c>
      <c r="J59">
        <v>54</v>
      </c>
      <c r="K59">
        <v>6.07</v>
      </c>
      <c r="L59">
        <v>64.900000000000006</v>
      </c>
      <c r="M59" t="s">
        <v>20768</v>
      </c>
      <c r="N59" t="s">
        <v>20760</v>
      </c>
      <c r="O59" t="s">
        <v>3098</v>
      </c>
      <c r="P59" t="s">
        <v>14512</v>
      </c>
    </row>
    <row r="60" spans="1:16">
      <c r="A60" t="s">
        <v>16460</v>
      </c>
      <c r="B60" t="s">
        <v>20900</v>
      </c>
      <c r="C60" t="s">
        <v>20786</v>
      </c>
      <c r="D60" t="s">
        <v>20901</v>
      </c>
      <c r="E60" t="s">
        <v>20902</v>
      </c>
      <c r="F60">
        <v>30167.84</v>
      </c>
      <c r="G60">
        <v>40670.94</v>
      </c>
      <c r="H60">
        <v>421</v>
      </c>
      <c r="I60">
        <v>109</v>
      </c>
      <c r="J60">
        <v>80</v>
      </c>
      <c r="K60">
        <v>19</v>
      </c>
      <c r="L60">
        <v>76.3</v>
      </c>
      <c r="M60" t="s">
        <v>20772</v>
      </c>
      <c r="N60" t="s">
        <v>3207</v>
      </c>
      <c r="O60" t="s">
        <v>3098</v>
      </c>
      <c r="P60" t="s">
        <v>14512</v>
      </c>
    </row>
    <row r="61" spans="1:16">
      <c r="A61" t="s">
        <v>14905</v>
      </c>
      <c r="B61" t="s">
        <v>20821</v>
      </c>
      <c r="C61" t="s">
        <v>14588</v>
      </c>
      <c r="D61" t="s">
        <v>20903</v>
      </c>
      <c r="E61" t="s">
        <v>20904</v>
      </c>
      <c r="F61">
        <v>80485.509999999995</v>
      </c>
      <c r="G61">
        <v>39141.919999999998</v>
      </c>
      <c r="H61">
        <v>294</v>
      </c>
      <c r="I61">
        <v>164</v>
      </c>
      <c r="J61">
        <v>42</v>
      </c>
      <c r="K61">
        <v>14.29</v>
      </c>
      <c r="L61">
        <v>74.5</v>
      </c>
      <c r="M61" t="s">
        <v>20772</v>
      </c>
      <c r="N61" t="s">
        <v>20748</v>
      </c>
      <c r="O61" t="s">
        <v>3098</v>
      </c>
      <c r="P61" t="s">
        <v>14524</v>
      </c>
    </row>
    <row r="62" spans="1:16">
      <c r="A62" t="s">
        <v>16187</v>
      </c>
      <c r="B62" t="s">
        <v>20905</v>
      </c>
      <c r="C62" t="s">
        <v>20733</v>
      </c>
      <c r="D62" t="s">
        <v>20906</v>
      </c>
      <c r="E62" t="s">
        <v>20907</v>
      </c>
      <c r="F62">
        <v>7239.13</v>
      </c>
      <c r="G62">
        <v>81760.31</v>
      </c>
      <c r="H62">
        <v>523</v>
      </c>
      <c r="I62">
        <v>140</v>
      </c>
      <c r="J62">
        <v>61</v>
      </c>
      <c r="K62">
        <v>11.66</v>
      </c>
      <c r="L62">
        <v>53.8</v>
      </c>
      <c r="M62" t="s">
        <v>20736</v>
      </c>
      <c r="N62" t="s">
        <v>3207</v>
      </c>
      <c r="O62" t="s">
        <v>3098</v>
      </c>
      <c r="P62" t="s">
        <v>14512</v>
      </c>
    </row>
    <row r="63" spans="1:16">
      <c r="A63" t="s">
        <v>15119</v>
      </c>
      <c r="B63" t="s">
        <v>20761</v>
      </c>
      <c r="C63" t="s">
        <v>20762</v>
      </c>
      <c r="D63" t="s">
        <v>20908</v>
      </c>
      <c r="E63" t="s">
        <v>20909</v>
      </c>
      <c r="F63">
        <v>51439.1</v>
      </c>
      <c r="G63">
        <v>100203.34</v>
      </c>
      <c r="H63">
        <v>42</v>
      </c>
      <c r="I63">
        <v>14</v>
      </c>
      <c r="J63">
        <v>9</v>
      </c>
      <c r="K63">
        <v>21.43</v>
      </c>
      <c r="L63">
        <v>60</v>
      </c>
      <c r="M63" t="s">
        <v>20768</v>
      </c>
      <c r="N63" t="s">
        <v>3207</v>
      </c>
      <c r="O63" t="s">
        <v>3098</v>
      </c>
      <c r="P63" t="s">
        <v>14550</v>
      </c>
    </row>
    <row r="64" spans="1:16">
      <c r="A64" t="s">
        <v>16501</v>
      </c>
      <c r="B64" t="s">
        <v>20910</v>
      </c>
      <c r="C64" t="s">
        <v>14519</v>
      </c>
      <c r="D64" t="s">
        <v>20911</v>
      </c>
      <c r="E64" t="s">
        <v>20912</v>
      </c>
      <c r="F64">
        <v>49842.89</v>
      </c>
      <c r="G64">
        <v>128740.25</v>
      </c>
      <c r="H64">
        <v>341</v>
      </c>
      <c r="I64">
        <v>185</v>
      </c>
      <c r="J64">
        <v>20</v>
      </c>
      <c r="K64">
        <v>5.87</v>
      </c>
      <c r="L64">
        <v>70.099999999999994</v>
      </c>
      <c r="M64" t="s">
        <v>20768</v>
      </c>
      <c r="N64" t="s">
        <v>20803</v>
      </c>
      <c r="O64" t="s">
        <v>3098</v>
      </c>
      <c r="P64" t="s">
        <v>14512</v>
      </c>
    </row>
    <row r="65" spans="1:16">
      <c r="A65" t="s">
        <v>15880</v>
      </c>
      <c r="B65" t="s">
        <v>20913</v>
      </c>
      <c r="C65" t="s">
        <v>14519</v>
      </c>
      <c r="D65" t="s">
        <v>20914</v>
      </c>
      <c r="E65" t="s">
        <v>20915</v>
      </c>
      <c r="F65">
        <v>38922.699999999997</v>
      </c>
      <c r="G65">
        <v>66494.48</v>
      </c>
      <c r="H65">
        <v>529</v>
      </c>
      <c r="I65">
        <v>63</v>
      </c>
      <c r="J65">
        <v>44</v>
      </c>
      <c r="K65">
        <v>8.32</v>
      </c>
      <c r="L65">
        <v>44.4</v>
      </c>
      <c r="M65" t="s">
        <v>20736</v>
      </c>
      <c r="N65" t="s">
        <v>20756</v>
      </c>
      <c r="O65" t="s">
        <v>3098</v>
      </c>
      <c r="P65" t="s">
        <v>14516</v>
      </c>
    </row>
    <row r="66" spans="1:16">
      <c r="A66" t="s">
        <v>15111</v>
      </c>
      <c r="B66" t="s">
        <v>20905</v>
      </c>
      <c r="C66" t="s">
        <v>20733</v>
      </c>
      <c r="D66" t="s">
        <v>20808</v>
      </c>
      <c r="E66" t="s">
        <v>20916</v>
      </c>
      <c r="F66">
        <v>64881.760000000002</v>
      </c>
      <c r="H66">
        <v>840</v>
      </c>
      <c r="I66">
        <v>335</v>
      </c>
      <c r="J66">
        <v>37</v>
      </c>
      <c r="K66">
        <v>4.4000000000000004</v>
      </c>
      <c r="L66">
        <v>47.1</v>
      </c>
      <c r="M66" t="s">
        <v>20736</v>
      </c>
      <c r="N66" t="s">
        <v>20744</v>
      </c>
      <c r="O66" t="s">
        <v>3098</v>
      </c>
      <c r="P66" t="s">
        <v>14524</v>
      </c>
    </row>
    <row r="67" spans="1:16">
      <c r="A67" t="s">
        <v>16111</v>
      </c>
      <c r="B67" t="s">
        <v>20917</v>
      </c>
      <c r="C67" t="s">
        <v>14519</v>
      </c>
      <c r="D67" t="s">
        <v>20918</v>
      </c>
      <c r="E67" t="s">
        <v>20919</v>
      </c>
      <c r="F67">
        <v>66193.98</v>
      </c>
      <c r="G67">
        <v>19680.86</v>
      </c>
      <c r="H67">
        <v>747</v>
      </c>
      <c r="I67">
        <v>414</v>
      </c>
      <c r="J67">
        <v>128</v>
      </c>
      <c r="K67">
        <v>17.14</v>
      </c>
      <c r="L67">
        <v>41.6</v>
      </c>
      <c r="M67" t="s">
        <v>20736</v>
      </c>
      <c r="N67" t="s">
        <v>20803</v>
      </c>
      <c r="O67" t="s">
        <v>3098</v>
      </c>
      <c r="P67" t="s">
        <v>14550</v>
      </c>
    </row>
    <row r="68" spans="1:16">
      <c r="A68" t="s">
        <v>16057</v>
      </c>
      <c r="B68" t="s">
        <v>20920</v>
      </c>
      <c r="C68" t="s">
        <v>14519</v>
      </c>
      <c r="D68" t="s">
        <v>20809</v>
      </c>
      <c r="E68" t="s">
        <v>20792</v>
      </c>
      <c r="F68">
        <v>64979.61</v>
      </c>
      <c r="H68">
        <v>511</v>
      </c>
      <c r="I68">
        <v>298</v>
      </c>
      <c r="J68">
        <v>74</v>
      </c>
      <c r="K68">
        <v>14.48</v>
      </c>
      <c r="L68">
        <v>50</v>
      </c>
      <c r="M68" t="s">
        <v>20736</v>
      </c>
      <c r="N68" t="s">
        <v>3207</v>
      </c>
      <c r="O68" t="s">
        <v>3098</v>
      </c>
      <c r="P68" t="s">
        <v>20749</v>
      </c>
    </row>
    <row r="69" spans="1:16">
      <c r="A69" t="s">
        <v>15226</v>
      </c>
      <c r="B69" t="s">
        <v>20921</v>
      </c>
      <c r="C69" t="s">
        <v>14588</v>
      </c>
      <c r="D69" t="s">
        <v>20922</v>
      </c>
      <c r="E69" t="s">
        <v>20923</v>
      </c>
      <c r="F69">
        <v>82120.429999999993</v>
      </c>
      <c r="G69">
        <v>60970.7</v>
      </c>
      <c r="H69">
        <v>528</v>
      </c>
      <c r="I69">
        <v>119</v>
      </c>
      <c r="J69">
        <v>114</v>
      </c>
      <c r="K69">
        <v>21.59</v>
      </c>
      <c r="L69">
        <v>29.1</v>
      </c>
      <c r="M69" t="s">
        <v>20736</v>
      </c>
      <c r="N69" t="s">
        <v>14519</v>
      </c>
      <c r="O69" t="s">
        <v>3098</v>
      </c>
      <c r="P69" t="s">
        <v>14550</v>
      </c>
    </row>
    <row r="70" spans="1:16">
      <c r="A70" t="s">
        <v>16659</v>
      </c>
      <c r="B70" t="s">
        <v>20924</v>
      </c>
      <c r="C70" t="s">
        <v>67</v>
      </c>
      <c r="D70" t="s">
        <v>20925</v>
      </c>
      <c r="E70" t="s">
        <v>20926</v>
      </c>
      <c r="F70">
        <v>114288.12</v>
      </c>
      <c r="G70">
        <v>95540.21</v>
      </c>
      <c r="H70">
        <v>278</v>
      </c>
      <c r="I70">
        <v>34</v>
      </c>
      <c r="J70">
        <v>10</v>
      </c>
      <c r="K70">
        <v>3.6</v>
      </c>
      <c r="L70">
        <v>70.5</v>
      </c>
      <c r="M70" t="s">
        <v>20740</v>
      </c>
      <c r="N70" t="s">
        <v>20748</v>
      </c>
      <c r="O70" t="s">
        <v>3098</v>
      </c>
      <c r="P70" t="s">
        <v>14550</v>
      </c>
    </row>
    <row r="71" spans="1:16">
      <c r="A71" t="s">
        <v>15639</v>
      </c>
      <c r="B71" t="s">
        <v>20927</v>
      </c>
      <c r="C71" t="s">
        <v>20786</v>
      </c>
      <c r="D71" t="s">
        <v>20928</v>
      </c>
      <c r="E71" t="s">
        <v>20929</v>
      </c>
      <c r="F71">
        <v>112608.94</v>
      </c>
      <c r="G71">
        <v>60378.98</v>
      </c>
      <c r="H71">
        <v>159</v>
      </c>
      <c r="I71">
        <v>31</v>
      </c>
      <c r="J71">
        <v>10</v>
      </c>
      <c r="K71">
        <v>6.29</v>
      </c>
      <c r="M71" t="s">
        <v>20768</v>
      </c>
      <c r="N71" t="s">
        <v>20803</v>
      </c>
      <c r="O71" t="s">
        <v>3098</v>
      </c>
      <c r="P71" t="s">
        <v>20749</v>
      </c>
    </row>
    <row r="72" spans="1:16">
      <c r="A72" t="s">
        <v>18709</v>
      </c>
      <c r="B72" t="s">
        <v>20920</v>
      </c>
      <c r="C72" t="s">
        <v>14519</v>
      </c>
      <c r="D72" t="s">
        <v>20930</v>
      </c>
      <c r="E72" t="s">
        <v>20851</v>
      </c>
      <c r="F72">
        <v>107293.35</v>
      </c>
      <c r="G72">
        <v>6716.54</v>
      </c>
      <c r="H72">
        <v>588</v>
      </c>
      <c r="I72">
        <v>69</v>
      </c>
      <c r="J72">
        <v>100</v>
      </c>
      <c r="K72">
        <v>17.010000000000002</v>
      </c>
      <c r="L72">
        <v>77.8</v>
      </c>
      <c r="M72" t="s">
        <v>20740</v>
      </c>
      <c r="N72" t="s">
        <v>20756</v>
      </c>
      <c r="O72" t="s">
        <v>3098</v>
      </c>
      <c r="P72" t="s">
        <v>14524</v>
      </c>
    </row>
    <row r="73" spans="1:16">
      <c r="A73" t="s">
        <v>14708</v>
      </c>
      <c r="B73" t="s">
        <v>20883</v>
      </c>
      <c r="C73" t="s">
        <v>67</v>
      </c>
      <c r="D73" t="s">
        <v>20931</v>
      </c>
      <c r="E73" t="s">
        <v>20932</v>
      </c>
      <c r="F73">
        <v>78520.539999999994</v>
      </c>
      <c r="G73">
        <v>22560.89</v>
      </c>
      <c r="H73">
        <v>875</v>
      </c>
      <c r="J73">
        <v>254</v>
      </c>
      <c r="K73">
        <v>29.03</v>
      </c>
      <c r="L73">
        <v>24.3</v>
      </c>
      <c r="M73" t="s">
        <v>20736</v>
      </c>
      <c r="N73" t="s">
        <v>14519</v>
      </c>
      <c r="O73" t="s">
        <v>3098</v>
      </c>
      <c r="P73" t="s">
        <v>14507</v>
      </c>
    </row>
    <row r="74" spans="1:16">
      <c r="A74" t="s">
        <v>14860</v>
      </c>
      <c r="B74" t="s">
        <v>20847</v>
      </c>
      <c r="C74" t="s">
        <v>90</v>
      </c>
      <c r="D74" t="s">
        <v>20933</v>
      </c>
      <c r="E74" t="s">
        <v>20934</v>
      </c>
      <c r="F74">
        <v>26519.17</v>
      </c>
      <c r="G74">
        <v>26392.84</v>
      </c>
      <c r="H74">
        <v>730</v>
      </c>
      <c r="I74">
        <v>436</v>
      </c>
      <c r="J74">
        <v>185</v>
      </c>
      <c r="K74">
        <v>25.34</v>
      </c>
      <c r="L74">
        <v>71.2</v>
      </c>
      <c r="M74" t="s">
        <v>20740</v>
      </c>
      <c r="N74" t="s">
        <v>20756</v>
      </c>
      <c r="O74" t="s">
        <v>3098</v>
      </c>
      <c r="P74" t="s">
        <v>14512</v>
      </c>
    </row>
    <row r="75" spans="1:16">
      <c r="A75" t="s">
        <v>15140</v>
      </c>
      <c r="B75" t="s">
        <v>20785</v>
      </c>
      <c r="C75" t="s">
        <v>20786</v>
      </c>
      <c r="D75" t="s">
        <v>20895</v>
      </c>
      <c r="E75" t="s">
        <v>20861</v>
      </c>
      <c r="F75">
        <v>54415.14</v>
      </c>
      <c r="G75">
        <v>63389.760000000002</v>
      </c>
      <c r="H75">
        <v>284</v>
      </c>
      <c r="I75">
        <v>31</v>
      </c>
      <c r="J75">
        <v>84</v>
      </c>
      <c r="K75">
        <v>29.58</v>
      </c>
      <c r="M75" t="s">
        <v>20736</v>
      </c>
      <c r="N75" t="s">
        <v>3207</v>
      </c>
      <c r="O75" t="s">
        <v>3098</v>
      </c>
      <c r="P75" t="s">
        <v>14524</v>
      </c>
    </row>
    <row r="76" spans="1:16">
      <c r="A76" t="s">
        <v>15090</v>
      </c>
      <c r="B76" t="s">
        <v>20815</v>
      </c>
      <c r="C76" t="s">
        <v>20733</v>
      </c>
      <c r="D76" t="s">
        <v>20935</v>
      </c>
      <c r="E76" t="s">
        <v>20936</v>
      </c>
      <c r="F76">
        <v>38641.360000000001</v>
      </c>
      <c r="G76">
        <v>104742.04</v>
      </c>
      <c r="H76">
        <v>207</v>
      </c>
      <c r="I76">
        <v>124</v>
      </c>
      <c r="J76">
        <v>42</v>
      </c>
      <c r="K76">
        <v>20.29</v>
      </c>
      <c r="L76">
        <v>24.3</v>
      </c>
      <c r="M76" t="s">
        <v>20740</v>
      </c>
      <c r="N76" t="s">
        <v>20744</v>
      </c>
      <c r="O76" t="s">
        <v>3098</v>
      </c>
      <c r="P76" t="s">
        <v>14507</v>
      </c>
    </row>
    <row r="77" spans="1:16">
      <c r="A77" t="s">
        <v>15000</v>
      </c>
      <c r="B77" t="s">
        <v>20921</v>
      </c>
      <c r="C77" t="s">
        <v>14588</v>
      </c>
      <c r="D77" t="s">
        <v>20937</v>
      </c>
      <c r="E77" t="s">
        <v>20938</v>
      </c>
      <c r="F77">
        <v>71015.13</v>
      </c>
      <c r="G77">
        <v>46015.68</v>
      </c>
      <c r="H77">
        <v>646</v>
      </c>
      <c r="I77">
        <v>162</v>
      </c>
      <c r="J77">
        <v>96</v>
      </c>
      <c r="K77">
        <v>14.86</v>
      </c>
      <c r="L77">
        <v>35.1</v>
      </c>
      <c r="M77" t="s">
        <v>20772</v>
      </c>
      <c r="N77" t="s">
        <v>3207</v>
      </c>
      <c r="O77" t="s">
        <v>3098</v>
      </c>
      <c r="P77" t="s">
        <v>14516</v>
      </c>
    </row>
    <row r="78" spans="1:16">
      <c r="A78" t="s">
        <v>15130</v>
      </c>
      <c r="B78" t="s">
        <v>20939</v>
      </c>
      <c r="C78" t="s">
        <v>3136</v>
      </c>
      <c r="D78" t="s">
        <v>20940</v>
      </c>
      <c r="E78" t="s">
        <v>20941</v>
      </c>
      <c r="F78">
        <v>94158.99</v>
      </c>
      <c r="G78">
        <v>125037.92</v>
      </c>
      <c r="H78">
        <v>282</v>
      </c>
      <c r="I78">
        <v>56</v>
      </c>
      <c r="J78">
        <v>115</v>
      </c>
      <c r="K78">
        <v>40.78</v>
      </c>
      <c r="L78">
        <v>75.099999999999994</v>
      </c>
      <c r="M78" t="s">
        <v>20740</v>
      </c>
      <c r="N78" t="s">
        <v>3207</v>
      </c>
      <c r="O78" t="s">
        <v>20796</v>
      </c>
      <c r="P78" t="s">
        <v>20749</v>
      </c>
    </row>
    <row r="79" spans="1:16">
      <c r="A79" t="s">
        <v>15552</v>
      </c>
      <c r="B79" t="s">
        <v>20824</v>
      </c>
      <c r="C79" t="s">
        <v>14588</v>
      </c>
      <c r="D79" t="s">
        <v>20743</v>
      </c>
      <c r="E79" t="s">
        <v>20942</v>
      </c>
      <c r="H79">
        <v>205</v>
      </c>
      <c r="I79">
        <v>87</v>
      </c>
      <c r="J79">
        <v>59</v>
      </c>
      <c r="K79">
        <v>28.78</v>
      </c>
      <c r="L79">
        <v>44.3</v>
      </c>
      <c r="M79" t="s">
        <v>20736</v>
      </c>
      <c r="N79" t="s">
        <v>20760</v>
      </c>
      <c r="O79" t="s">
        <v>3098</v>
      </c>
      <c r="P79" t="s">
        <v>14550</v>
      </c>
    </row>
    <row r="80" spans="1:16">
      <c r="A80" t="s">
        <v>14812</v>
      </c>
      <c r="B80" t="s">
        <v>20943</v>
      </c>
      <c r="C80" t="s">
        <v>3136</v>
      </c>
      <c r="D80" t="s">
        <v>20944</v>
      </c>
      <c r="E80" t="s">
        <v>20945</v>
      </c>
      <c r="F80">
        <v>11143.76</v>
      </c>
      <c r="G80">
        <v>100914.52</v>
      </c>
      <c r="H80">
        <v>26</v>
      </c>
      <c r="I80">
        <v>12</v>
      </c>
      <c r="J80">
        <v>5</v>
      </c>
      <c r="K80">
        <v>19.23</v>
      </c>
      <c r="L80">
        <v>75</v>
      </c>
      <c r="M80" t="s">
        <v>20768</v>
      </c>
      <c r="N80" t="s">
        <v>20760</v>
      </c>
      <c r="O80" t="s">
        <v>20946</v>
      </c>
      <c r="P80" t="s">
        <v>20749</v>
      </c>
    </row>
    <row r="81" spans="1:16">
      <c r="A81" t="s">
        <v>19807</v>
      </c>
      <c r="B81" t="s">
        <v>20827</v>
      </c>
      <c r="C81" t="s">
        <v>14588</v>
      </c>
      <c r="D81" t="s">
        <v>20947</v>
      </c>
      <c r="E81" t="s">
        <v>20948</v>
      </c>
      <c r="F81">
        <v>44988.43</v>
      </c>
      <c r="G81">
        <v>106795.43</v>
      </c>
      <c r="H81">
        <v>877</v>
      </c>
      <c r="J81">
        <v>234</v>
      </c>
      <c r="K81">
        <v>26.68</v>
      </c>
      <c r="L81">
        <v>82</v>
      </c>
      <c r="M81" t="s">
        <v>20768</v>
      </c>
      <c r="N81" t="s">
        <v>20748</v>
      </c>
      <c r="O81" t="s">
        <v>3098</v>
      </c>
      <c r="P81" t="s">
        <v>14512</v>
      </c>
    </row>
    <row r="82" spans="1:16">
      <c r="A82" t="s">
        <v>15165</v>
      </c>
      <c r="B82" t="s">
        <v>20873</v>
      </c>
      <c r="C82" t="s">
        <v>14519</v>
      </c>
      <c r="D82" t="s">
        <v>20949</v>
      </c>
      <c r="E82" t="s">
        <v>20950</v>
      </c>
      <c r="F82">
        <v>64898.85</v>
      </c>
      <c r="G82">
        <v>109927.66</v>
      </c>
      <c r="H82">
        <v>105</v>
      </c>
      <c r="J82">
        <v>16</v>
      </c>
      <c r="K82">
        <v>15.24</v>
      </c>
      <c r="L82">
        <v>45.5</v>
      </c>
      <c r="M82" t="s">
        <v>20736</v>
      </c>
      <c r="N82" t="s">
        <v>14519</v>
      </c>
      <c r="O82" t="s">
        <v>3098</v>
      </c>
      <c r="P82" t="s">
        <v>14516</v>
      </c>
    </row>
    <row r="83" spans="1:16">
      <c r="A83" t="s">
        <v>16853</v>
      </c>
      <c r="B83" t="s">
        <v>20951</v>
      </c>
      <c r="C83" t="s">
        <v>3136</v>
      </c>
      <c r="D83" t="s">
        <v>20952</v>
      </c>
      <c r="E83" t="s">
        <v>20953</v>
      </c>
      <c r="F83">
        <v>85188.32</v>
      </c>
      <c r="G83">
        <v>15079.89</v>
      </c>
      <c r="H83">
        <v>743</v>
      </c>
      <c r="I83">
        <v>243</v>
      </c>
      <c r="J83">
        <v>94</v>
      </c>
      <c r="K83">
        <v>12.65</v>
      </c>
      <c r="L83">
        <v>20.8</v>
      </c>
      <c r="M83" t="s">
        <v>20736</v>
      </c>
      <c r="N83" t="s">
        <v>14519</v>
      </c>
      <c r="O83" t="s">
        <v>20946</v>
      </c>
      <c r="P83" t="s">
        <v>20749</v>
      </c>
    </row>
    <row r="84" spans="1:16">
      <c r="A84" t="s">
        <v>15427</v>
      </c>
      <c r="B84" t="s">
        <v>20954</v>
      </c>
      <c r="C84" t="s">
        <v>53</v>
      </c>
      <c r="D84" t="s">
        <v>20955</v>
      </c>
      <c r="E84" t="s">
        <v>20956</v>
      </c>
      <c r="F84">
        <v>82051.240000000005</v>
      </c>
      <c r="G84">
        <v>20558.52</v>
      </c>
      <c r="H84">
        <v>879</v>
      </c>
      <c r="I84">
        <v>161</v>
      </c>
      <c r="L84">
        <v>41.9</v>
      </c>
      <c r="M84" t="s">
        <v>20740</v>
      </c>
      <c r="N84" t="s">
        <v>20744</v>
      </c>
      <c r="O84" t="s">
        <v>3098</v>
      </c>
      <c r="P84" t="s">
        <v>14550</v>
      </c>
    </row>
    <row r="85" spans="1:16">
      <c r="A85" t="s">
        <v>16556</v>
      </c>
      <c r="B85" t="s">
        <v>20732</v>
      </c>
      <c r="C85" t="s">
        <v>20733</v>
      </c>
      <c r="D85" t="s">
        <v>20957</v>
      </c>
      <c r="E85" t="s">
        <v>20958</v>
      </c>
      <c r="F85">
        <v>54583.72</v>
      </c>
      <c r="G85">
        <v>58338.9</v>
      </c>
      <c r="H85">
        <v>433</v>
      </c>
      <c r="I85">
        <v>65</v>
      </c>
      <c r="J85">
        <v>25</v>
      </c>
      <c r="K85">
        <v>5.77</v>
      </c>
      <c r="M85" t="s">
        <v>20736</v>
      </c>
      <c r="N85" t="s">
        <v>20760</v>
      </c>
      <c r="O85" t="s">
        <v>3098</v>
      </c>
      <c r="P85" t="s">
        <v>14524</v>
      </c>
    </row>
    <row r="86" spans="1:16">
      <c r="A86" t="s">
        <v>16451</v>
      </c>
      <c r="B86" t="s">
        <v>20905</v>
      </c>
      <c r="C86" t="s">
        <v>20733</v>
      </c>
      <c r="D86" t="s">
        <v>20959</v>
      </c>
      <c r="E86" t="s">
        <v>20960</v>
      </c>
      <c r="F86">
        <v>38315.9</v>
      </c>
      <c r="G86">
        <v>63883.18</v>
      </c>
      <c r="H86">
        <v>763</v>
      </c>
      <c r="I86">
        <v>95</v>
      </c>
      <c r="L86">
        <v>72.3</v>
      </c>
      <c r="M86" t="s">
        <v>20736</v>
      </c>
      <c r="N86" t="s">
        <v>20748</v>
      </c>
      <c r="O86" t="s">
        <v>3098</v>
      </c>
      <c r="P86" t="s">
        <v>14516</v>
      </c>
    </row>
    <row r="87" spans="1:16">
      <c r="A87" t="s">
        <v>14790</v>
      </c>
      <c r="B87" t="s">
        <v>20961</v>
      </c>
      <c r="C87" t="s">
        <v>53</v>
      </c>
      <c r="D87" t="s">
        <v>20962</v>
      </c>
      <c r="E87" t="s">
        <v>20963</v>
      </c>
      <c r="F87">
        <v>53065.82</v>
      </c>
      <c r="G87">
        <v>29105.74</v>
      </c>
      <c r="H87">
        <v>194</v>
      </c>
      <c r="J87">
        <v>26</v>
      </c>
      <c r="K87">
        <v>13.4</v>
      </c>
      <c r="L87">
        <v>21.5</v>
      </c>
      <c r="M87" t="s">
        <v>20768</v>
      </c>
      <c r="N87" t="s">
        <v>14519</v>
      </c>
      <c r="O87" t="s">
        <v>3098</v>
      </c>
      <c r="P87" t="s">
        <v>14507</v>
      </c>
    </row>
    <row r="88" spans="1:16">
      <c r="A88" t="s">
        <v>16728</v>
      </c>
      <c r="B88" t="s">
        <v>20917</v>
      </c>
      <c r="C88" t="s">
        <v>14519</v>
      </c>
      <c r="D88" t="s">
        <v>20964</v>
      </c>
      <c r="E88" t="s">
        <v>20965</v>
      </c>
      <c r="F88">
        <v>109813.26</v>
      </c>
      <c r="G88">
        <v>113856.12</v>
      </c>
      <c r="H88">
        <v>535</v>
      </c>
      <c r="J88">
        <v>101</v>
      </c>
      <c r="K88">
        <v>18.88</v>
      </c>
      <c r="L88">
        <v>80.3</v>
      </c>
      <c r="M88" t="s">
        <v>20768</v>
      </c>
      <c r="N88" t="s">
        <v>14519</v>
      </c>
      <c r="O88" t="s">
        <v>3098</v>
      </c>
      <c r="P88" t="s">
        <v>20749</v>
      </c>
    </row>
    <row r="89" spans="1:16">
      <c r="A89" t="s">
        <v>16183</v>
      </c>
      <c r="B89" t="s">
        <v>20966</v>
      </c>
      <c r="C89" t="s">
        <v>67</v>
      </c>
      <c r="D89" t="s">
        <v>20734</v>
      </c>
      <c r="E89" t="s">
        <v>20957</v>
      </c>
      <c r="F89">
        <v>86752.66</v>
      </c>
      <c r="G89">
        <v>51869.07</v>
      </c>
      <c r="H89">
        <v>560</v>
      </c>
      <c r="I89">
        <v>325</v>
      </c>
      <c r="J89">
        <v>72</v>
      </c>
      <c r="K89">
        <v>12.86</v>
      </c>
      <c r="L89">
        <v>25.8</v>
      </c>
      <c r="M89" t="s">
        <v>20736</v>
      </c>
      <c r="N89" t="s">
        <v>20748</v>
      </c>
      <c r="O89" t="s">
        <v>3098</v>
      </c>
      <c r="P89" t="s">
        <v>14507</v>
      </c>
    </row>
    <row r="90" spans="1:16">
      <c r="A90" t="s">
        <v>15238</v>
      </c>
      <c r="B90" t="s">
        <v>20967</v>
      </c>
      <c r="C90" t="s">
        <v>90</v>
      </c>
      <c r="D90" t="s">
        <v>20968</v>
      </c>
      <c r="E90" t="s">
        <v>20969</v>
      </c>
      <c r="F90">
        <v>109227.95</v>
      </c>
      <c r="G90">
        <v>82295.05</v>
      </c>
      <c r="H90">
        <v>597</v>
      </c>
      <c r="I90">
        <v>306</v>
      </c>
      <c r="J90">
        <v>27</v>
      </c>
      <c r="K90">
        <v>4.5199999999999996</v>
      </c>
      <c r="M90" t="s">
        <v>20740</v>
      </c>
      <c r="N90" t="s">
        <v>14519</v>
      </c>
      <c r="O90" t="s">
        <v>3098</v>
      </c>
      <c r="P90" t="s">
        <v>14516</v>
      </c>
    </row>
    <row r="91" spans="1:16">
      <c r="A91" t="s">
        <v>17249</v>
      </c>
      <c r="B91" t="s">
        <v>20905</v>
      </c>
      <c r="C91" t="s">
        <v>20733</v>
      </c>
      <c r="D91" t="s">
        <v>20970</v>
      </c>
      <c r="E91" t="s">
        <v>20971</v>
      </c>
      <c r="F91">
        <v>92748.17</v>
      </c>
      <c r="H91">
        <v>814</v>
      </c>
      <c r="I91">
        <v>240</v>
      </c>
      <c r="J91">
        <v>176</v>
      </c>
      <c r="K91">
        <v>21.62</v>
      </c>
      <c r="L91">
        <v>74</v>
      </c>
      <c r="M91" t="s">
        <v>20736</v>
      </c>
      <c r="N91" t="s">
        <v>14519</v>
      </c>
      <c r="O91" t="s">
        <v>3098</v>
      </c>
      <c r="P91" t="s">
        <v>14516</v>
      </c>
    </row>
    <row r="92" spans="1:16">
      <c r="A92" t="s">
        <v>14557</v>
      </c>
      <c r="B92" t="s">
        <v>20761</v>
      </c>
      <c r="C92" t="s">
        <v>20762</v>
      </c>
      <c r="D92" t="s">
        <v>20972</v>
      </c>
      <c r="E92" t="s">
        <v>20973</v>
      </c>
      <c r="F92">
        <v>58266.71</v>
      </c>
      <c r="G92">
        <v>54083.96</v>
      </c>
      <c r="H92">
        <v>169</v>
      </c>
      <c r="I92">
        <v>67</v>
      </c>
      <c r="J92">
        <v>22</v>
      </c>
      <c r="K92">
        <v>13.02</v>
      </c>
      <c r="L92">
        <v>61.5</v>
      </c>
      <c r="M92" t="s">
        <v>20768</v>
      </c>
      <c r="N92" t="s">
        <v>20748</v>
      </c>
      <c r="O92" t="s">
        <v>3098</v>
      </c>
      <c r="P92" t="s">
        <v>14550</v>
      </c>
    </row>
    <row r="93" spans="1:16">
      <c r="A93" t="s">
        <v>17206</v>
      </c>
      <c r="B93" t="s">
        <v>20974</v>
      </c>
      <c r="C93" t="s">
        <v>3136</v>
      </c>
      <c r="D93" t="s">
        <v>20819</v>
      </c>
      <c r="E93" t="s">
        <v>20975</v>
      </c>
      <c r="F93">
        <v>16700.54</v>
      </c>
      <c r="G93">
        <v>114948.81</v>
      </c>
      <c r="H93">
        <v>563</v>
      </c>
      <c r="I93">
        <v>337</v>
      </c>
      <c r="J93">
        <v>141</v>
      </c>
      <c r="K93">
        <v>25.04</v>
      </c>
      <c r="M93" t="s">
        <v>20736</v>
      </c>
      <c r="N93" t="s">
        <v>20756</v>
      </c>
      <c r="O93" t="s">
        <v>20892</v>
      </c>
      <c r="P93" t="s">
        <v>14550</v>
      </c>
    </row>
    <row r="94" spans="1:16">
      <c r="A94" t="s">
        <v>15802</v>
      </c>
      <c r="B94" t="s">
        <v>20976</v>
      </c>
      <c r="C94" t="s">
        <v>20762</v>
      </c>
      <c r="D94" t="s">
        <v>20977</v>
      </c>
      <c r="E94" t="s">
        <v>20862</v>
      </c>
      <c r="F94">
        <v>33238.120000000003</v>
      </c>
      <c r="G94">
        <v>106433.34</v>
      </c>
      <c r="H94">
        <v>422</v>
      </c>
      <c r="I94">
        <v>251</v>
      </c>
      <c r="L94">
        <v>71.7</v>
      </c>
      <c r="M94" t="s">
        <v>20736</v>
      </c>
      <c r="N94" t="s">
        <v>3207</v>
      </c>
      <c r="O94" t="s">
        <v>3098</v>
      </c>
      <c r="P94" t="s">
        <v>20749</v>
      </c>
    </row>
    <row r="95" spans="1:16">
      <c r="A95" t="s">
        <v>16176</v>
      </c>
      <c r="B95" t="s">
        <v>20978</v>
      </c>
      <c r="C95" t="s">
        <v>53</v>
      </c>
      <c r="D95" t="s">
        <v>20979</v>
      </c>
      <c r="E95" t="s">
        <v>20980</v>
      </c>
      <c r="F95">
        <v>113580.64</v>
      </c>
      <c r="G95">
        <v>126978.23</v>
      </c>
      <c r="H95">
        <v>881</v>
      </c>
      <c r="I95">
        <v>385</v>
      </c>
      <c r="J95">
        <v>121</v>
      </c>
      <c r="K95">
        <v>13.73</v>
      </c>
      <c r="L95">
        <v>51.1</v>
      </c>
      <c r="M95" t="s">
        <v>20768</v>
      </c>
      <c r="N95" t="s">
        <v>20803</v>
      </c>
      <c r="O95" t="s">
        <v>3098</v>
      </c>
      <c r="P95" t="s">
        <v>14550</v>
      </c>
    </row>
    <row r="96" spans="1:16">
      <c r="A96" t="s">
        <v>14613</v>
      </c>
      <c r="B96" t="s">
        <v>20981</v>
      </c>
      <c r="C96" t="s">
        <v>20786</v>
      </c>
      <c r="D96" t="s">
        <v>20982</v>
      </c>
      <c r="E96" t="s">
        <v>20983</v>
      </c>
      <c r="F96">
        <v>68357.36</v>
      </c>
      <c r="H96">
        <v>387</v>
      </c>
      <c r="I96">
        <v>167</v>
      </c>
      <c r="J96">
        <v>87</v>
      </c>
      <c r="K96">
        <v>22.48</v>
      </c>
      <c r="L96">
        <v>72.599999999999994</v>
      </c>
      <c r="M96" t="s">
        <v>20768</v>
      </c>
      <c r="N96" t="s">
        <v>20744</v>
      </c>
      <c r="O96" t="s">
        <v>3098</v>
      </c>
      <c r="P96" t="s">
        <v>14507</v>
      </c>
    </row>
    <row r="97" spans="1:16">
      <c r="A97" t="s">
        <v>14644</v>
      </c>
      <c r="B97" t="s">
        <v>20765</v>
      </c>
      <c r="C97" t="s">
        <v>90</v>
      </c>
      <c r="D97" t="s">
        <v>20984</v>
      </c>
      <c r="E97" t="s">
        <v>20985</v>
      </c>
      <c r="F97">
        <v>55773.75</v>
      </c>
      <c r="G97">
        <v>49322.75</v>
      </c>
      <c r="H97">
        <v>161</v>
      </c>
      <c r="I97">
        <v>62</v>
      </c>
      <c r="J97">
        <v>48</v>
      </c>
      <c r="K97">
        <v>29.81</v>
      </c>
      <c r="L97">
        <v>54.1</v>
      </c>
      <c r="M97" t="s">
        <v>20768</v>
      </c>
      <c r="N97" t="s">
        <v>20748</v>
      </c>
      <c r="O97" t="s">
        <v>3098</v>
      </c>
      <c r="P97" t="s">
        <v>14550</v>
      </c>
    </row>
    <row r="98" spans="1:16">
      <c r="A98" t="s">
        <v>15431</v>
      </c>
      <c r="B98" t="s">
        <v>20986</v>
      </c>
      <c r="C98" t="s">
        <v>14588</v>
      </c>
      <c r="D98" t="s">
        <v>20911</v>
      </c>
      <c r="E98" t="s">
        <v>20987</v>
      </c>
      <c r="F98">
        <v>97432.19</v>
      </c>
      <c r="G98">
        <v>76788.12</v>
      </c>
      <c r="H98">
        <v>655</v>
      </c>
      <c r="I98">
        <v>98</v>
      </c>
      <c r="J98">
        <v>161</v>
      </c>
      <c r="K98">
        <v>24.58</v>
      </c>
      <c r="L98">
        <v>41.6</v>
      </c>
      <c r="M98" t="s">
        <v>20736</v>
      </c>
      <c r="N98" t="s">
        <v>20748</v>
      </c>
      <c r="O98" t="s">
        <v>3098</v>
      </c>
      <c r="P98" t="s">
        <v>14507</v>
      </c>
    </row>
    <row r="99" spans="1:16">
      <c r="A99" t="s">
        <v>15366</v>
      </c>
      <c r="B99" t="s">
        <v>20988</v>
      </c>
      <c r="C99" t="s">
        <v>20786</v>
      </c>
      <c r="D99" t="s">
        <v>20989</v>
      </c>
      <c r="E99" t="s">
        <v>20990</v>
      </c>
      <c r="F99">
        <v>84319.02</v>
      </c>
      <c r="G99">
        <v>124869.8</v>
      </c>
      <c r="H99">
        <v>415</v>
      </c>
      <c r="I99">
        <v>146</v>
      </c>
      <c r="J99">
        <v>26</v>
      </c>
      <c r="K99">
        <v>6.27</v>
      </c>
      <c r="L99">
        <v>67.5</v>
      </c>
      <c r="M99" t="s">
        <v>20768</v>
      </c>
      <c r="N99" t="s">
        <v>14519</v>
      </c>
      <c r="O99" t="s">
        <v>3098</v>
      </c>
      <c r="P99" t="s">
        <v>14550</v>
      </c>
    </row>
    <row r="100" spans="1:16">
      <c r="A100" t="s">
        <v>15387</v>
      </c>
      <c r="B100" t="s">
        <v>20880</v>
      </c>
      <c r="C100" t="s">
        <v>20733</v>
      </c>
      <c r="D100" t="s">
        <v>20991</v>
      </c>
      <c r="E100" t="s">
        <v>20992</v>
      </c>
      <c r="F100">
        <v>62538.19</v>
      </c>
      <c r="G100">
        <v>51511.57</v>
      </c>
      <c r="H100">
        <v>256</v>
      </c>
      <c r="I100">
        <v>112</v>
      </c>
      <c r="J100">
        <v>49</v>
      </c>
      <c r="K100">
        <v>19.14</v>
      </c>
      <c r="L100">
        <v>72.400000000000006</v>
      </c>
      <c r="M100" t="s">
        <v>20772</v>
      </c>
      <c r="N100" t="s">
        <v>20760</v>
      </c>
      <c r="O100" t="s">
        <v>3098</v>
      </c>
      <c r="P100" t="s">
        <v>14507</v>
      </c>
    </row>
    <row r="101" spans="1:16">
      <c r="A101" t="s">
        <v>15618</v>
      </c>
      <c r="B101" t="s">
        <v>20886</v>
      </c>
      <c r="C101" t="s">
        <v>53</v>
      </c>
      <c r="D101" t="s">
        <v>20816</v>
      </c>
      <c r="E101" t="s">
        <v>20908</v>
      </c>
      <c r="F101">
        <v>65006.65</v>
      </c>
      <c r="G101">
        <v>119322.65</v>
      </c>
      <c r="H101">
        <v>254</v>
      </c>
      <c r="I101">
        <v>127</v>
      </c>
      <c r="L101">
        <v>31.1</v>
      </c>
      <c r="M101" t="s">
        <v>20736</v>
      </c>
      <c r="N101" t="s">
        <v>20760</v>
      </c>
      <c r="O101" t="s">
        <v>3098</v>
      </c>
      <c r="P101" t="s">
        <v>14550</v>
      </c>
    </row>
    <row r="102" spans="1:16">
      <c r="A102" t="s">
        <v>14725</v>
      </c>
      <c r="B102" t="s">
        <v>20943</v>
      </c>
      <c r="C102" t="s">
        <v>3136</v>
      </c>
      <c r="D102" t="s">
        <v>20993</v>
      </c>
      <c r="E102" t="s">
        <v>20994</v>
      </c>
      <c r="F102">
        <v>109196.72</v>
      </c>
      <c r="G102">
        <v>107013.75</v>
      </c>
      <c r="H102">
        <v>37</v>
      </c>
      <c r="I102">
        <v>4</v>
      </c>
      <c r="J102">
        <v>2</v>
      </c>
      <c r="K102">
        <v>5.41</v>
      </c>
      <c r="M102" t="s">
        <v>20736</v>
      </c>
      <c r="N102" t="s">
        <v>20748</v>
      </c>
      <c r="O102" t="s">
        <v>20946</v>
      </c>
      <c r="P102" t="s">
        <v>14550</v>
      </c>
    </row>
    <row r="103" spans="1:16">
      <c r="A103" t="s">
        <v>15412</v>
      </c>
      <c r="B103" t="s">
        <v>20995</v>
      </c>
      <c r="C103" t="s">
        <v>20786</v>
      </c>
      <c r="D103" t="s">
        <v>20911</v>
      </c>
      <c r="E103" t="s">
        <v>20996</v>
      </c>
      <c r="F103">
        <v>93282.89</v>
      </c>
      <c r="G103">
        <v>16250.68</v>
      </c>
      <c r="H103">
        <v>797</v>
      </c>
      <c r="I103">
        <v>418</v>
      </c>
      <c r="J103">
        <v>93</v>
      </c>
      <c r="K103">
        <v>11.67</v>
      </c>
      <c r="L103">
        <v>30.1</v>
      </c>
      <c r="M103" t="s">
        <v>20736</v>
      </c>
      <c r="N103" t="s">
        <v>20760</v>
      </c>
      <c r="O103" t="s">
        <v>3098</v>
      </c>
      <c r="P103" t="s">
        <v>14507</v>
      </c>
    </row>
    <row r="104" spans="1:16">
      <c r="A104" t="s">
        <v>15932</v>
      </c>
      <c r="B104" t="s">
        <v>20951</v>
      </c>
      <c r="C104" t="s">
        <v>3136</v>
      </c>
      <c r="D104" t="s">
        <v>20997</v>
      </c>
      <c r="E104" t="s">
        <v>20998</v>
      </c>
      <c r="H104">
        <v>638</v>
      </c>
      <c r="I104">
        <v>355</v>
      </c>
      <c r="J104">
        <v>107</v>
      </c>
      <c r="K104">
        <v>16.77</v>
      </c>
      <c r="L104">
        <v>36.700000000000003</v>
      </c>
      <c r="M104" t="s">
        <v>20768</v>
      </c>
      <c r="N104" t="s">
        <v>20756</v>
      </c>
      <c r="O104" t="s">
        <v>20892</v>
      </c>
      <c r="P104" t="s">
        <v>20749</v>
      </c>
    </row>
    <row r="105" spans="1:16">
      <c r="A105" t="s">
        <v>16073</v>
      </c>
      <c r="B105" t="s">
        <v>20999</v>
      </c>
      <c r="C105" t="s">
        <v>20733</v>
      </c>
      <c r="D105" t="s">
        <v>21000</v>
      </c>
      <c r="E105" t="s">
        <v>21001</v>
      </c>
      <c r="F105">
        <v>118630.08</v>
      </c>
      <c r="G105">
        <v>71867.02</v>
      </c>
      <c r="H105">
        <v>166</v>
      </c>
      <c r="I105">
        <v>46</v>
      </c>
      <c r="J105">
        <v>7</v>
      </c>
      <c r="K105">
        <v>4.22</v>
      </c>
      <c r="L105">
        <v>46.5</v>
      </c>
      <c r="M105" t="s">
        <v>20740</v>
      </c>
      <c r="N105" t="s">
        <v>3207</v>
      </c>
      <c r="O105" t="s">
        <v>3098</v>
      </c>
      <c r="P105" t="s">
        <v>14516</v>
      </c>
    </row>
    <row r="106" spans="1:16">
      <c r="A106" t="s">
        <v>14846</v>
      </c>
      <c r="B106" t="s">
        <v>20741</v>
      </c>
      <c r="C106" t="s">
        <v>14519</v>
      </c>
      <c r="D106" t="s">
        <v>21002</v>
      </c>
      <c r="E106" t="s">
        <v>20957</v>
      </c>
      <c r="F106">
        <v>78602.44</v>
      </c>
      <c r="G106">
        <v>12419.7</v>
      </c>
      <c r="H106">
        <v>822</v>
      </c>
      <c r="I106">
        <v>299</v>
      </c>
      <c r="J106">
        <v>37</v>
      </c>
      <c r="K106">
        <v>4.5</v>
      </c>
      <c r="M106" t="s">
        <v>20736</v>
      </c>
      <c r="N106" t="s">
        <v>20760</v>
      </c>
      <c r="O106" t="s">
        <v>3098</v>
      </c>
      <c r="P106" t="s">
        <v>14507</v>
      </c>
    </row>
    <row r="107" spans="1:16">
      <c r="A107" t="s">
        <v>14628</v>
      </c>
      <c r="B107" t="s">
        <v>20863</v>
      </c>
      <c r="C107" t="s">
        <v>20733</v>
      </c>
      <c r="D107" t="s">
        <v>21003</v>
      </c>
      <c r="E107" t="s">
        <v>21004</v>
      </c>
      <c r="F107">
        <v>8510.83</v>
      </c>
      <c r="G107">
        <v>110291.54</v>
      </c>
      <c r="H107">
        <v>494</v>
      </c>
      <c r="I107">
        <v>260</v>
      </c>
      <c r="J107">
        <v>100</v>
      </c>
      <c r="K107">
        <v>20.239999999999998</v>
      </c>
      <c r="M107" t="s">
        <v>20736</v>
      </c>
      <c r="N107" t="s">
        <v>20756</v>
      </c>
      <c r="O107" t="s">
        <v>3098</v>
      </c>
      <c r="P107" t="s">
        <v>14516</v>
      </c>
    </row>
    <row r="108" spans="1:16">
      <c r="A108" t="s">
        <v>16470</v>
      </c>
      <c r="B108" t="s">
        <v>20981</v>
      </c>
      <c r="C108" t="s">
        <v>20786</v>
      </c>
      <c r="D108" t="s">
        <v>20987</v>
      </c>
      <c r="E108" t="s">
        <v>21005</v>
      </c>
      <c r="F108">
        <v>113042.07</v>
      </c>
      <c r="G108">
        <v>98408.62</v>
      </c>
      <c r="H108">
        <v>846</v>
      </c>
      <c r="I108">
        <v>358</v>
      </c>
      <c r="J108">
        <v>50</v>
      </c>
      <c r="K108">
        <v>5.91</v>
      </c>
      <c r="L108">
        <v>31.9</v>
      </c>
      <c r="M108" t="s">
        <v>20736</v>
      </c>
      <c r="N108" t="s">
        <v>20760</v>
      </c>
      <c r="O108" t="s">
        <v>3098</v>
      </c>
      <c r="P108" t="s">
        <v>14512</v>
      </c>
    </row>
    <row r="109" spans="1:16">
      <c r="A109" t="s">
        <v>15759</v>
      </c>
      <c r="B109" t="s">
        <v>20840</v>
      </c>
      <c r="C109" t="s">
        <v>20762</v>
      </c>
      <c r="D109" t="s">
        <v>20885</v>
      </c>
      <c r="E109" t="s">
        <v>21006</v>
      </c>
      <c r="F109">
        <v>39943.31</v>
      </c>
      <c r="G109">
        <v>118390.19</v>
      </c>
      <c r="H109">
        <v>353</v>
      </c>
      <c r="I109">
        <v>146</v>
      </c>
      <c r="J109">
        <v>45</v>
      </c>
      <c r="K109">
        <v>12.75</v>
      </c>
      <c r="M109" t="s">
        <v>20736</v>
      </c>
      <c r="N109" t="s">
        <v>20748</v>
      </c>
      <c r="O109" t="s">
        <v>3098</v>
      </c>
      <c r="P109" t="s">
        <v>20749</v>
      </c>
    </row>
    <row r="110" spans="1:16">
      <c r="A110" t="s">
        <v>15541</v>
      </c>
      <c r="B110" t="s">
        <v>20753</v>
      </c>
      <c r="C110" t="s">
        <v>14519</v>
      </c>
      <c r="D110" t="s">
        <v>21007</v>
      </c>
      <c r="E110" t="s">
        <v>21008</v>
      </c>
      <c r="F110">
        <v>51930.67</v>
      </c>
      <c r="G110">
        <v>55539.54</v>
      </c>
      <c r="H110">
        <v>12</v>
      </c>
      <c r="I110">
        <v>1</v>
      </c>
      <c r="L110">
        <v>23.1</v>
      </c>
      <c r="M110" t="s">
        <v>20772</v>
      </c>
      <c r="N110" t="s">
        <v>20744</v>
      </c>
      <c r="O110" t="s">
        <v>3098</v>
      </c>
      <c r="P110" t="s">
        <v>14550</v>
      </c>
    </row>
    <row r="111" spans="1:16">
      <c r="A111" t="s">
        <v>16788</v>
      </c>
      <c r="B111" t="s">
        <v>20753</v>
      </c>
      <c r="C111" t="s">
        <v>14519</v>
      </c>
      <c r="D111" t="s">
        <v>21009</v>
      </c>
      <c r="E111" t="s">
        <v>21010</v>
      </c>
      <c r="F111">
        <v>48686.15</v>
      </c>
      <c r="G111">
        <v>35526.18</v>
      </c>
      <c r="H111">
        <v>725</v>
      </c>
      <c r="I111">
        <v>384</v>
      </c>
      <c r="J111">
        <v>98</v>
      </c>
      <c r="K111">
        <v>13.52</v>
      </c>
      <c r="L111">
        <v>49.5</v>
      </c>
      <c r="M111" t="s">
        <v>20740</v>
      </c>
      <c r="N111" t="s">
        <v>20803</v>
      </c>
      <c r="O111" t="s">
        <v>3098</v>
      </c>
      <c r="P111" t="s">
        <v>14512</v>
      </c>
    </row>
    <row r="112" spans="1:16">
      <c r="A112" t="s">
        <v>15351</v>
      </c>
      <c r="B112" t="s">
        <v>21011</v>
      </c>
      <c r="C112" t="s">
        <v>90</v>
      </c>
      <c r="D112" t="s">
        <v>21012</v>
      </c>
      <c r="E112" t="s">
        <v>21013</v>
      </c>
      <c r="F112">
        <v>86674.2</v>
      </c>
      <c r="G112">
        <v>56862.06</v>
      </c>
      <c r="H112">
        <v>755</v>
      </c>
      <c r="I112">
        <v>304</v>
      </c>
      <c r="J112">
        <v>203</v>
      </c>
      <c r="K112">
        <v>26.89</v>
      </c>
      <c r="L112">
        <v>70.900000000000006</v>
      </c>
      <c r="M112" t="s">
        <v>20772</v>
      </c>
      <c r="N112" t="s">
        <v>20744</v>
      </c>
      <c r="O112" t="s">
        <v>3098</v>
      </c>
      <c r="P112" t="s">
        <v>14516</v>
      </c>
    </row>
    <row r="113" spans="1:16">
      <c r="A113" t="s">
        <v>15399</v>
      </c>
      <c r="B113" t="s">
        <v>20981</v>
      </c>
      <c r="C113" t="s">
        <v>20786</v>
      </c>
      <c r="D113" t="s">
        <v>21014</v>
      </c>
      <c r="E113" t="s">
        <v>21015</v>
      </c>
      <c r="F113">
        <v>54951.56</v>
      </c>
      <c r="G113">
        <v>128432.67</v>
      </c>
      <c r="H113">
        <v>758</v>
      </c>
      <c r="I113">
        <v>130</v>
      </c>
      <c r="J113">
        <v>129</v>
      </c>
      <c r="K113">
        <v>17.02</v>
      </c>
      <c r="M113" t="s">
        <v>20772</v>
      </c>
      <c r="N113" t="s">
        <v>14519</v>
      </c>
      <c r="O113" t="s">
        <v>3098</v>
      </c>
      <c r="P113" t="s">
        <v>14507</v>
      </c>
    </row>
    <row r="114" spans="1:16">
      <c r="A114" t="s">
        <v>15133</v>
      </c>
      <c r="B114" t="s">
        <v>20750</v>
      </c>
      <c r="C114" t="s">
        <v>53</v>
      </c>
      <c r="D114" t="s">
        <v>21016</v>
      </c>
      <c r="E114" t="s">
        <v>20876</v>
      </c>
      <c r="F114">
        <v>67528.58</v>
      </c>
      <c r="G114">
        <v>65174.75</v>
      </c>
      <c r="H114">
        <v>251</v>
      </c>
      <c r="I114">
        <v>26</v>
      </c>
      <c r="J114">
        <v>48</v>
      </c>
      <c r="K114">
        <v>19.12</v>
      </c>
      <c r="L114">
        <v>27.1</v>
      </c>
      <c r="M114" t="s">
        <v>20740</v>
      </c>
      <c r="N114" t="s">
        <v>20803</v>
      </c>
      <c r="O114" t="s">
        <v>3098</v>
      </c>
      <c r="P114" t="s">
        <v>14507</v>
      </c>
    </row>
    <row r="115" spans="1:16">
      <c r="A115" t="s">
        <v>15796</v>
      </c>
      <c r="B115" t="s">
        <v>21017</v>
      </c>
      <c r="C115" t="s">
        <v>20762</v>
      </c>
      <c r="D115" t="s">
        <v>21018</v>
      </c>
      <c r="E115" t="s">
        <v>21019</v>
      </c>
      <c r="F115">
        <v>108629.22</v>
      </c>
      <c r="G115">
        <v>26807.31</v>
      </c>
      <c r="H115">
        <v>75</v>
      </c>
      <c r="I115">
        <v>20</v>
      </c>
      <c r="J115">
        <v>6</v>
      </c>
      <c r="K115">
        <v>8</v>
      </c>
      <c r="L115">
        <v>61.6</v>
      </c>
      <c r="M115" t="s">
        <v>20768</v>
      </c>
      <c r="N115" t="s">
        <v>20760</v>
      </c>
      <c r="O115" t="s">
        <v>3098</v>
      </c>
      <c r="P115" t="s">
        <v>14516</v>
      </c>
    </row>
    <row r="116" spans="1:16">
      <c r="A116" t="s">
        <v>15943</v>
      </c>
      <c r="B116" t="s">
        <v>20943</v>
      </c>
      <c r="C116" t="s">
        <v>3136</v>
      </c>
      <c r="D116" t="s">
        <v>20816</v>
      </c>
      <c r="E116" t="s">
        <v>21020</v>
      </c>
      <c r="F116">
        <v>89465.54</v>
      </c>
      <c r="H116">
        <v>209</v>
      </c>
      <c r="J116">
        <v>43</v>
      </c>
      <c r="K116">
        <v>20.57</v>
      </c>
      <c r="L116">
        <v>34.9</v>
      </c>
      <c r="M116" t="s">
        <v>20772</v>
      </c>
      <c r="N116" t="s">
        <v>14519</v>
      </c>
      <c r="O116" t="s">
        <v>20892</v>
      </c>
      <c r="P116" t="s">
        <v>14524</v>
      </c>
    </row>
    <row r="117" spans="1:16">
      <c r="A117" t="s">
        <v>14832</v>
      </c>
      <c r="B117" t="s">
        <v>20807</v>
      </c>
      <c r="C117" t="s">
        <v>20786</v>
      </c>
      <c r="D117" t="s">
        <v>21021</v>
      </c>
      <c r="E117" t="s">
        <v>21022</v>
      </c>
      <c r="F117">
        <v>85805.62</v>
      </c>
      <c r="G117">
        <v>109851.07</v>
      </c>
      <c r="H117">
        <v>441</v>
      </c>
      <c r="I117">
        <v>232</v>
      </c>
      <c r="J117">
        <v>18</v>
      </c>
      <c r="K117">
        <v>4.08</v>
      </c>
      <c r="L117">
        <v>51.7</v>
      </c>
      <c r="M117" t="s">
        <v>20768</v>
      </c>
      <c r="N117" t="s">
        <v>3207</v>
      </c>
      <c r="O117" t="s">
        <v>3098</v>
      </c>
      <c r="P117" t="s">
        <v>14512</v>
      </c>
    </row>
    <row r="118" spans="1:16">
      <c r="A118" t="s">
        <v>15471</v>
      </c>
      <c r="B118" t="s">
        <v>20880</v>
      </c>
      <c r="C118" t="s">
        <v>20733</v>
      </c>
      <c r="D118" t="s">
        <v>21023</v>
      </c>
      <c r="E118" t="s">
        <v>21024</v>
      </c>
      <c r="F118">
        <v>99355.29</v>
      </c>
      <c r="G118">
        <v>107408.46</v>
      </c>
      <c r="H118">
        <v>156</v>
      </c>
      <c r="I118">
        <v>50</v>
      </c>
      <c r="J118">
        <v>46</v>
      </c>
      <c r="K118">
        <v>29.49</v>
      </c>
      <c r="L118">
        <v>77.2</v>
      </c>
      <c r="M118" t="s">
        <v>20736</v>
      </c>
      <c r="N118" t="s">
        <v>20748</v>
      </c>
      <c r="O118" t="s">
        <v>3098</v>
      </c>
      <c r="P118" t="s">
        <v>14512</v>
      </c>
    </row>
    <row r="119" spans="1:16">
      <c r="A119" t="s">
        <v>15466</v>
      </c>
      <c r="B119" t="s">
        <v>20921</v>
      </c>
      <c r="C119" t="s">
        <v>14588</v>
      </c>
      <c r="D119" t="s">
        <v>20781</v>
      </c>
      <c r="E119" t="s">
        <v>21025</v>
      </c>
      <c r="F119">
        <v>116674.34</v>
      </c>
      <c r="H119">
        <v>111</v>
      </c>
      <c r="J119">
        <v>31</v>
      </c>
      <c r="K119">
        <v>27.93</v>
      </c>
      <c r="L119">
        <v>72.599999999999994</v>
      </c>
      <c r="M119" t="s">
        <v>20740</v>
      </c>
      <c r="N119" t="s">
        <v>20760</v>
      </c>
      <c r="O119" t="s">
        <v>3098</v>
      </c>
      <c r="P119" t="s">
        <v>20749</v>
      </c>
    </row>
    <row r="120" spans="1:16">
      <c r="A120" t="s">
        <v>14806</v>
      </c>
      <c r="B120" t="s">
        <v>21017</v>
      </c>
      <c r="C120" t="s">
        <v>20762</v>
      </c>
      <c r="D120" t="s">
        <v>21026</v>
      </c>
      <c r="E120" t="s">
        <v>21027</v>
      </c>
      <c r="F120">
        <v>9211.49</v>
      </c>
      <c r="G120">
        <v>87677.87</v>
      </c>
      <c r="H120">
        <v>596</v>
      </c>
      <c r="I120">
        <v>241</v>
      </c>
      <c r="L120">
        <v>71.5</v>
      </c>
      <c r="M120" t="s">
        <v>20768</v>
      </c>
      <c r="N120" t="s">
        <v>20760</v>
      </c>
      <c r="O120" t="s">
        <v>3098</v>
      </c>
      <c r="P120" t="s">
        <v>14507</v>
      </c>
    </row>
    <row r="121" spans="1:16">
      <c r="A121" t="s">
        <v>14760</v>
      </c>
      <c r="B121" t="s">
        <v>20905</v>
      </c>
      <c r="C121" t="s">
        <v>20733</v>
      </c>
      <c r="D121" t="s">
        <v>20930</v>
      </c>
      <c r="E121" t="s">
        <v>21028</v>
      </c>
      <c r="F121">
        <v>33065.97</v>
      </c>
      <c r="G121">
        <v>8757.77</v>
      </c>
      <c r="H121">
        <v>689</v>
      </c>
      <c r="I121">
        <v>327</v>
      </c>
      <c r="L121">
        <v>31.3</v>
      </c>
      <c r="M121" t="s">
        <v>20740</v>
      </c>
      <c r="N121" t="s">
        <v>20803</v>
      </c>
      <c r="O121" t="s">
        <v>3098</v>
      </c>
      <c r="P121" t="s">
        <v>20749</v>
      </c>
    </row>
    <row r="122" spans="1:16">
      <c r="A122" t="s">
        <v>14555</v>
      </c>
      <c r="B122" t="s">
        <v>20843</v>
      </c>
      <c r="C122" t="s">
        <v>3136</v>
      </c>
      <c r="D122" t="s">
        <v>21029</v>
      </c>
      <c r="E122" t="s">
        <v>21030</v>
      </c>
      <c r="F122">
        <v>45541.16</v>
      </c>
      <c r="G122">
        <v>115536.66</v>
      </c>
      <c r="H122">
        <v>836</v>
      </c>
      <c r="I122">
        <v>475</v>
      </c>
      <c r="J122">
        <v>99</v>
      </c>
      <c r="K122">
        <v>11.84</v>
      </c>
      <c r="L122">
        <v>73.400000000000006</v>
      </c>
      <c r="M122" t="s">
        <v>20736</v>
      </c>
      <c r="N122" t="s">
        <v>20756</v>
      </c>
      <c r="O122" t="s">
        <v>3098</v>
      </c>
      <c r="P122" t="s">
        <v>14550</v>
      </c>
    </row>
    <row r="123" spans="1:16">
      <c r="A123" t="s">
        <v>15475</v>
      </c>
      <c r="B123" t="s">
        <v>20818</v>
      </c>
      <c r="C123" t="s">
        <v>20733</v>
      </c>
      <c r="D123" t="s">
        <v>20859</v>
      </c>
      <c r="E123" t="s">
        <v>21031</v>
      </c>
      <c r="F123">
        <v>7190.11</v>
      </c>
      <c r="G123">
        <v>79673.5</v>
      </c>
      <c r="H123">
        <v>617</v>
      </c>
      <c r="I123">
        <v>93</v>
      </c>
      <c r="J123">
        <v>136</v>
      </c>
      <c r="K123">
        <v>22.04</v>
      </c>
      <c r="L123">
        <v>28.5</v>
      </c>
      <c r="M123" t="s">
        <v>20736</v>
      </c>
      <c r="N123" t="s">
        <v>20803</v>
      </c>
      <c r="O123" t="s">
        <v>3098</v>
      </c>
      <c r="P123" t="s">
        <v>14512</v>
      </c>
    </row>
    <row r="124" spans="1:16">
      <c r="A124" t="s">
        <v>14954</v>
      </c>
      <c r="B124" t="s">
        <v>21032</v>
      </c>
      <c r="C124" t="s">
        <v>67</v>
      </c>
      <c r="D124" t="s">
        <v>20851</v>
      </c>
      <c r="E124" t="s">
        <v>21033</v>
      </c>
      <c r="F124">
        <v>48437.45</v>
      </c>
      <c r="G124">
        <v>67522.27</v>
      </c>
      <c r="H124">
        <v>462</v>
      </c>
      <c r="I124">
        <v>178</v>
      </c>
      <c r="J124">
        <v>102</v>
      </c>
      <c r="K124">
        <v>22.08</v>
      </c>
      <c r="L124">
        <v>55</v>
      </c>
      <c r="M124" t="s">
        <v>20768</v>
      </c>
      <c r="N124" t="s">
        <v>3207</v>
      </c>
      <c r="O124" t="s">
        <v>3098</v>
      </c>
      <c r="P124" t="s">
        <v>14507</v>
      </c>
    </row>
    <row r="125" spans="1:16">
      <c r="A125" t="s">
        <v>14642</v>
      </c>
      <c r="B125" t="s">
        <v>20775</v>
      </c>
      <c r="C125" t="s">
        <v>3136</v>
      </c>
      <c r="D125" t="s">
        <v>21034</v>
      </c>
      <c r="E125" t="s">
        <v>20794</v>
      </c>
      <c r="F125">
        <v>82139.3</v>
      </c>
      <c r="G125">
        <v>67498.679999999993</v>
      </c>
      <c r="H125">
        <v>379</v>
      </c>
      <c r="J125">
        <v>122</v>
      </c>
      <c r="K125">
        <v>32.19</v>
      </c>
      <c r="L125">
        <v>49.1</v>
      </c>
      <c r="M125" t="s">
        <v>20736</v>
      </c>
      <c r="N125" t="s">
        <v>20803</v>
      </c>
      <c r="O125" t="s">
        <v>3098</v>
      </c>
      <c r="P125" t="s">
        <v>14550</v>
      </c>
    </row>
    <row r="126" spans="1:16">
      <c r="A126" t="s">
        <v>14876</v>
      </c>
      <c r="B126" t="s">
        <v>21035</v>
      </c>
      <c r="C126" t="s">
        <v>53</v>
      </c>
      <c r="D126" t="s">
        <v>20922</v>
      </c>
      <c r="E126" t="s">
        <v>21036</v>
      </c>
      <c r="F126">
        <v>109421.78</v>
      </c>
      <c r="G126">
        <v>1748.96</v>
      </c>
      <c r="H126">
        <v>23</v>
      </c>
      <c r="I126">
        <v>11</v>
      </c>
      <c r="L126">
        <v>76.5</v>
      </c>
      <c r="M126" t="s">
        <v>20772</v>
      </c>
      <c r="N126" t="s">
        <v>20748</v>
      </c>
      <c r="O126" t="s">
        <v>3098</v>
      </c>
      <c r="P126" t="s">
        <v>14524</v>
      </c>
    </row>
    <row r="127" spans="1:16">
      <c r="A127" t="s">
        <v>14893</v>
      </c>
      <c r="B127" t="s">
        <v>20843</v>
      </c>
      <c r="C127" t="s">
        <v>3136</v>
      </c>
      <c r="D127" t="s">
        <v>20838</v>
      </c>
      <c r="E127" t="s">
        <v>21037</v>
      </c>
      <c r="F127">
        <v>69614.5</v>
      </c>
      <c r="G127">
        <v>38625.480000000003</v>
      </c>
      <c r="H127">
        <v>293</v>
      </c>
      <c r="I127">
        <v>45</v>
      </c>
      <c r="J127">
        <v>127</v>
      </c>
      <c r="K127">
        <v>43.34</v>
      </c>
      <c r="L127">
        <v>59.4</v>
      </c>
      <c r="M127" t="s">
        <v>20768</v>
      </c>
      <c r="N127" t="s">
        <v>3207</v>
      </c>
      <c r="O127" t="s">
        <v>20796</v>
      </c>
      <c r="P127" t="s">
        <v>14550</v>
      </c>
    </row>
    <row r="128" spans="1:16">
      <c r="A128" t="s">
        <v>14562</v>
      </c>
      <c r="B128" t="s">
        <v>21038</v>
      </c>
      <c r="C128" t="s">
        <v>53</v>
      </c>
      <c r="D128" t="s">
        <v>21039</v>
      </c>
      <c r="E128" t="s">
        <v>20968</v>
      </c>
      <c r="F128">
        <v>95985.49</v>
      </c>
      <c r="G128">
        <v>94656.37</v>
      </c>
      <c r="H128">
        <v>729</v>
      </c>
      <c r="I128">
        <v>343</v>
      </c>
      <c r="J128">
        <v>56</v>
      </c>
      <c r="K128">
        <v>7.68</v>
      </c>
      <c r="L128">
        <v>49.8</v>
      </c>
      <c r="M128" t="s">
        <v>20768</v>
      </c>
      <c r="N128" t="s">
        <v>20756</v>
      </c>
      <c r="O128" t="s">
        <v>3098</v>
      </c>
      <c r="P128" t="s">
        <v>14512</v>
      </c>
    </row>
    <row r="129" spans="1:16">
      <c r="A129" t="s">
        <v>15665</v>
      </c>
      <c r="B129" t="s">
        <v>21040</v>
      </c>
      <c r="C129" t="s">
        <v>14519</v>
      </c>
      <c r="D129" t="s">
        <v>21041</v>
      </c>
      <c r="E129" t="s">
        <v>21042</v>
      </c>
      <c r="F129">
        <v>69283.820000000007</v>
      </c>
      <c r="G129">
        <v>36222.120000000003</v>
      </c>
      <c r="H129">
        <v>403</v>
      </c>
      <c r="I129">
        <v>151</v>
      </c>
      <c r="J129">
        <v>65</v>
      </c>
      <c r="K129">
        <v>16.13</v>
      </c>
      <c r="L129">
        <v>24.7</v>
      </c>
      <c r="M129" t="s">
        <v>20740</v>
      </c>
      <c r="N129" t="s">
        <v>20756</v>
      </c>
      <c r="O129" t="s">
        <v>3098</v>
      </c>
      <c r="P129" t="s">
        <v>14512</v>
      </c>
    </row>
    <row r="130" spans="1:16">
      <c r="A130" t="s">
        <v>14884</v>
      </c>
      <c r="B130" t="s">
        <v>20843</v>
      </c>
      <c r="C130" t="s">
        <v>3136</v>
      </c>
      <c r="D130" t="s">
        <v>21043</v>
      </c>
      <c r="E130" t="s">
        <v>21044</v>
      </c>
      <c r="F130">
        <v>8508.5300000000007</v>
      </c>
      <c r="G130">
        <v>42835.49</v>
      </c>
      <c r="H130">
        <v>886</v>
      </c>
      <c r="I130">
        <v>316</v>
      </c>
      <c r="J130">
        <v>298</v>
      </c>
      <c r="K130">
        <v>33.630000000000003</v>
      </c>
      <c r="M130" t="s">
        <v>20736</v>
      </c>
      <c r="N130" t="s">
        <v>20803</v>
      </c>
      <c r="O130" t="s">
        <v>20796</v>
      </c>
      <c r="P130" t="s">
        <v>14512</v>
      </c>
    </row>
    <row r="131" spans="1:16">
      <c r="A131" t="s">
        <v>14583</v>
      </c>
      <c r="B131" t="s">
        <v>20850</v>
      </c>
      <c r="C131" t="s">
        <v>20762</v>
      </c>
      <c r="D131" t="s">
        <v>21045</v>
      </c>
      <c r="E131" t="s">
        <v>21046</v>
      </c>
      <c r="F131">
        <v>118742.74</v>
      </c>
      <c r="G131">
        <v>103255.17</v>
      </c>
      <c r="H131">
        <v>55</v>
      </c>
      <c r="I131">
        <v>6</v>
      </c>
      <c r="J131">
        <v>13</v>
      </c>
      <c r="K131">
        <v>23.64</v>
      </c>
      <c r="L131">
        <v>29</v>
      </c>
      <c r="M131" t="s">
        <v>20772</v>
      </c>
      <c r="N131" t="s">
        <v>20756</v>
      </c>
      <c r="O131" t="s">
        <v>3098</v>
      </c>
      <c r="P131" t="s">
        <v>20749</v>
      </c>
    </row>
    <row r="132" spans="1:16">
      <c r="A132" t="s">
        <v>14941</v>
      </c>
      <c r="B132" t="s">
        <v>21047</v>
      </c>
      <c r="C132" t="s">
        <v>14519</v>
      </c>
      <c r="D132" t="s">
        <v>21048</v>
      </c>
      <c r="E132" t="s">
        <v>21049</v>
      </c>
      <c r="F132">
        <v>19936.400000000001</v>
      </c>
      <c r="G132">
        <v>105573.86</v>
      </c>
      <c r="H132">
        <v>573</v>
      </c>
      <c r="I132">
        <v>283</v>
      </c>
      <c r="J132">
        <v>22</v>
      </c>
      <c r="K132">
        <v>3.84</v>
      </c>
      <c r="L132">
        <v>69.599999999999994</v>
      </c>
      <c r="M132" t="s">
        <v>20740</v>
      </c>
      <c r="N132" t="s">
        <v>20756</v>
      </c>
      <c r="O132" t="s">
        <v>3098</v>
      </c>
      <c r="P132" t="s">
        <v>14550</v>
      </c>
    </row>
    <row r="133" spans="1:16">
      <c r="A133" t="s">
        <v>15702</v>
      </c>
      <c r="B133" t="s">
        <v>21050</v>
      </c>
      <c r="C133" t="s">
        <v>3136</v>
      </c>
      <c r="D133" t="s">
        <v>21051</v>
      </c>
      <c r="E133" t="s">
        <v>21052</v>
      </c>
      <c r="F133">
        <v>104653.47</v>
      </c>
      <c r="G133">
        <v>35864.15</v>
      </c>
      <c r="H133">
        <v>663</v>
      </c>
      <c r="I133">
        <v>261</v>
      </c>
      <c r="J133">
        <v>129</v>
      </c>
      <c r="K133">
        <v>19.46</v>
      </c>
      <c r="L133">
        <v>75.5</v>
      </c>
      <c r="M133" t="s">
        <v>20736</v>
      </c>
      <c r="N133" t="s">
        <v>20760</v>
      </c>
      <c r="O133" t="s">
        <v>20946</v>
      </c>
      <c r="P133" t="s">
        <v>14512</v>
      </c>
    </row>
    <row r="134" spans="1:16">
      <c r="A134" t="s">
        <v>14793</v>
      </c>
      <c r="B134" t="s">
        <v>20757</v>
      </c>
      <c r="C134" t="s">
        <v>90</v>
      </c>
      <c r="D134" t="s">
        <v>21053</v>
      </c>
      <c r="E134" t="s">
        <v>20971</v>
      </c>
      <c r="F134">
        <v>53521.14</v>
      </c>
      <c r="G134">
        <v>108461.38</v>
      </c>
      <c r="H134">
        <v>860</v>
      </c>
      <c r="I134">
        <v>490</v>
      </c>
      <c r="J134">
        <v>37</v>
      </c>
      <c r="K134">
        <v>4.3</v>
      </c>
      <c r="L134">
        <v>72.599999999999994</v>
      </c>
      <c r="M134" t="s">
        <v>20736</v>
      </c>
      <c r="N134" t="s">
        <v>3207</v>
      </c>
      <c r="O134" t="s">
        <v>3098</v>
      </c>
      <c r="P134" t="s">
        <v>14507</v>
      </c>
    </row>
    <row r="135" spans="1:16">
      <c r="A135" t="s">
        <v>15487</v>
      </c>
      <c r="B135" t="s">
        <v>21054</v>
      </c>
      <c r="C135" t="s">
        <v>67</v>
      </c>
      <c r="D135" t="s">
        <v>21042</v>
      </c>
      <c r="E135" t="s">
        <v>21055</v>
      </c>
      <c r="F135">
        <v>108224.65</v>
      </c>
      <c r="G135">
        <v>72689.039999999994</v>
      </c>
      <c r="H135">
        <v>398</v>
      </c>
      <c r="I135">
        <v>94</v>
      </c>
      <c r="J135">
        <v>105</v>
      </c>
      <c r="K135">
        <v>26.38</v>
      </c>
      <c r="L135">
        <v>56.9</v>
      </c>
      <c r="M135" t="s">
        <v>20772</v>
      </c>
      <c r="N135" t="s">
        <v>20748</v>
      </c>
      <c r="O135" t="s">
        <v>3098</v>
      </c>
      <c r="P135" t="s">
        <v>20749</v>
      </c>
    </row>
    <row r="136" spans="1:16">
      <c r="A136" t="s">
        <v>14927</v>
      </c>
      <c r="B136" t="s">
        <v>21047</v>
      </c>
      <c r="C136" t="s">
        <v>14519</v>
      </c>
      <c r="D136" t="s">
        <v>21056</v>
      </c>
      <c r="E136" t="s">
        <v>21057</v>
      </c>
      <c r="F136">
        <v>20003.29</v>
      </c>
      <c r="G136">
        <v>80866.899999999994</v>
      </c>
      <c r="H136">
        <v>445</v>
      </c>
      <c r="I136">
        <v>47</v>
      </c>
      <c r="J136">
        <v>119</v>
      </c>
      <c r="K136">
        <v>26.74</v>
      </c>
      <c r="L136">
        <v>55.7</v>
      </c>
      <c r="M136" t="s">
        <v>20740</v>
      </c>
      <c r="N136" t="s">
        <v>3207</v>
      </c>
      <c r="O136" t="s">
        <v>3098</v>
      </c>
      <c r="P136" t="s">
        <v>20749</v>
      </c>
    </row>
    <row r="137" spans="1:16">
      <c r="A137" t="s">
        <v>15418</v>
      </c>
      <c r="B137" t="s">
        <v>20961</v>
      </c>
      <c r="C137" t="s">
        <v>53</v>
      </c>
      <c r="D137" t="s">
        <v>21058</v>
      </c>
      <c r="E137" t="s">
        <v>21059</v>
      </c>
      <c r="F137">
        <v>105549.37</v>
      </c>
      <c r="G137">
        <v>80135.600000000006</v>
      </c>
      <c r="H137">
        <v>813</v>
      </c>
      <c r="I137">
        <v>394</v>
      </c>
      <c r="J137">
        <v>93</v>
      </c>
      <c r="K137">
        <v>11.44</v>
      </c>
      <c r="M137" t="s">
        <v>20740</v>
      </c>
      <c r="N137" t="s">
        <v>20744</v>
      </c>
      <c r="O137" t="s">
        <v>3098</v>
      </c>
      <c r="P137" t="s">
        <v>14550</v>
      </c>
    </row>
    <row r="138" spans="1:16">
      <c r="A138" t="s">
        <v>14705</v>
      </c>
      <c r="B138" t="s">
        <v>21060</v>
      </c>
      <c r="C138" t="s">
        <v>20733</v>
      </c>
      <c r="D138" t="s">
        <v>21061</v>
      </c>
      <c r="E138" t="s">
        <v>21062</v>
      </c>
      <c r="F138">
        <v>112575.87</v>
      </c>
      <c r="G138">
        <v>44499.81</v>
      </c>
      <c r="H138">
        <v>219</v>
      </c>
      <c r="I138">
        <v>40</v>
      </c>
      <c r="J138">
        <v>7</v>
      </c>
      <c r="K138">
        <v>3.2</v>
      </c>
      <c r="L138">
        <v>22.1</v>
      </c>
      <c r="M138" t="s">
        <v>20768</v>
      </c>
      <c r="N138" t="s">
        <v>14519</v>
      </c>
      <c r="O138" t="s">
        <v>3098</v>
      </c>
      <c r="P138" t="s">
        <v>14507</v>
      </c>
    </row>
    <row r="139" spans="1:16">
      <c r="A139" t="s">
        <v>14801</v>
      </c>
      <c r="B139" t="s">
        <v>21011</v>
      </c>
      <c r="C139" t="s">
        <v>90</v>
      </c>
      <c r="D139" t="s">
        <v>20970</v>
      </c>
      <c r="E139" t="s">
        <v>20805</v>
      </c>
      <c r="F139">
        <v>81626.19</v>
      </c>
      <c r="G139">
        <v>106052.49</v>
      </c>
      <c r="H139">
        <v>800</v>
      </c>
      <c r="I139">
        <v>81</v>
      </c>
      <c r="J139">
        <v>159</v>
      </c>
      <c r="K139">
        <v>19.88</v>
      </c>
      <c r="L139">
        <v>72.2</v>
      </c>
      <c r="M139" t="s">
        <v>20772</v>
      </c>
      <c r="N139" t="s">
        <v>20760</v>
      </c>
      <c r="O139" t="s">
        <v>3098</v>
      </c>
      <c r="P139" t="s">
        <v>20749</v>
      </c>
    </row>
    <row r="140" spans="1:16">
      <c r="A140" t="s">
        <v>15036</v>
      </c>
      <c r="B140" t="s">
        <v>21035</v>
      </c>
      <c r="C140" t="s">
        <v>53</v>
      </c>
      <c r="D140" t="s">
        <v>21063</v>
      </c>
      <c r="E140" t="s">
        <v>21064</v>
      </c>
      <c r="F140">
        <v>62849.52</v>
      </c>
      <c r="G140">
        <v>85432.46</v>
      </c>
      <c r="H140">
        <v>552</v>
      </c>
      <c r="I140">
        <v>124</v>
      </c>
      <c r="J140">
        <v>79</v>
      </c>
      <c r="K140">
        <v>14.31</v>
      </c>
      <c r="M140" t="s">
        <v>20736</v>
      </c>
      <c r="N140" t="s">
        <v>20803</v>
      </c>
      <c r="O140" t="s">
        <v>3098</v>
      </c>
      <c r="P140" t="s">
        <v>14550</v>
      </c>
    </row>
    <row r="141" spans="1:16">
      <c r="A141" t="s">
        <v>14572</v>
      </c>
      <c r="B141" t="s">
        <v>20873</v>
      </c>
      <c r="C141" t="s">
        <v>14519</v>
      </c>
      <c r="D141" t="s">
        <v>21065</v>
      </c>
      <c r="E141" t="s">
        <v>21066</v>
      </c>
      <c r="F141">
        <v>62739.97</v>
      </c>
      <c r="G141">
        <v>112908.21</v>
      </c>
      <c r="H141">
        <v>400</v>
      </c>
      <c r="I141">
        <v>119</v>
      </c>
      <c r="J141">
        <v>54</v>
      </c>
      <c r="K141">
        <v>13.5</v>
      </c>
      <c r="L141">
        <v>81.7</v>
      </c>
      <c r="M141" t="s">
        <v>20736</v>
      </c>
      <c r="N141" t="s">
        <v>14519</v>
      </c>
      <c r="O141" t="s">
        <v>3098</v>
      </c>
      <c r="P141" t="s">
        <v>14507</v>
      </c>
    </row>
    <row r="142" spans="1:16">
      <c r="A142" t="s">
        <v>15716</v>
      </c>
      <c r="B142" t="s">
        <v>20978</v>
      </c>
      <c r="C142" t="s">
        <v>53</v>
      </c>
      <c r="D142" t="s">
        <v>21067</v>
      </c>
      <c r="E142" t="s">
        <v>21068</v>
      </c>
      <c r="F142">
        <v>5608.28</v>
      </c>
      <c r="G142">
        <v>10054.700000000001</v>
      </c>
      <c r="H142">
        <v>643</v>
      </c>
      <c r="I142">
        <v>96</v>
      </c>
      <c r="J142">
        <v>138</v>
      </c>
      <c r="K142">
        <v>21.46</v>
      </c>
      <c r="L142">
        <v>68.7</v>
      </c>
      <c r="M142" t="s">
        <v>20772</v>
      </c>
      <c r="N142" t="s">
        <v>20803</v>
      </c>
      <c r="O142" t="s">
        <v>3098</v>
      </c>
      <c r="P142" t="s">
        <v>14507</v>
      </c>
    </row>
    <row r="143" spans="1:16">
      <c r="A143" t="s">
        <v>14720</v>
      </c>
      <c r="B143" t="s">
        <v>21069</v>
      </c>
      <c r="C143" t="s">
        <v>20762</v>
      </c>
      <c r="D143" t="s">
        <v>21070</v>
      </c>
      <c r="E143" t="s">
        <v>20831</v>
      </c>
      <c r="F143">
        <v>90279.91</v>
      </c>
      <c r="G143">
        <v>88381.33</v>
      </c>
      <c r="H143">
        <v>71</v>
      </c>
      <c r="I143">
        <v>23</v>
      </c>
      <c r="J143">
        <v>13</v>
      </c>
      <c r="K143">
        <v>18.309999999999999</v>
      </c>
      <c r="L143">
        <v>60.6</v>
      </c>
      <c r="M143" t="s">
        <v>20772</v>
      </c>
      <c r="N143" t="s">
        <v>20744</v>
      </c>
      <c r="O143" t="s">
        <v>3098</v>
      </c>
      <c r="P143" t="s">
        <v>14507</v>
      </c>
    </row>
    <row r="144" spans="1:16">
      <c r="A144" t="s">
        <v>16078</v>
      </c>
      <c r="B144" t="s">
        <v>20769</v>
      </c>
      <c r="C144" t="s">
        <v>20733</v>
      </c>
      <c r="D144" t="s">
        <v>21071</v>
      </c>
      <c r="E144" t="s">
        <v>20771</v>
      </c>
      <c r="F144">
        <v>94972.5</v>
      </c>
      <c r="G144">
        <v>51376.46</v>
      </c>
      <c r="H144">
        <v>140</v>
      </c>
      <c r="I144">
        <v>27</v>
      </c>
      <c r="J144">
        <v>19</v>
      </c>
      <c r="K144">
        <v>13.57</v>
      </c>
      <c r="L144">
        <v>84.5</v>
      </c>
      <c r="M144" t="s">
        <v>20772</v>
      </c>
      <c r="N144" t="s">
        <v>20756</v>
      </c>
      <c r="O144" t="s">
        <v>3098</v>
      </c>
      <c r="P144" t="s">
        <v>14524</v>
      </c>
    </row>
    <row r="145" spans="1:16">
      <c r="A145" t="s">
        <v>16786</v>
      </c>
      <c r="B145" t="s">
        <v>20836</v>
      </c>
      <c r="C145" t="s">
        <v>67</v>
      </c>
      <c r="D145" t="s">
        <v>21072</v>
      </c>
      <c r="E145" t="s">
        <v>21073</v>
      </c>
      <c r="F145">
        <v>5558.78</v>
      </c>
      <c r="G145">
        <v>9330.69</v>
      </c>
      <c r="H145">
        <v>320</v>
      </c>
      <c r="I145">
        <v>158</v>
      </c>
      <c r="J145">
        <v>21</v>
      </c>
      <c r="K145">
        <v>6.56</v>
      </c>
      <c r="M145" t="s">
        <v>20740</v>
      </c>
      <c r="N145" t="s">
        <v>20744</v>
      </c>
      <c r="O145" t="s">
        <v>3098</v>
      </c>
      <c r="P145" t="s">
        <v>20749</v>
      </c>
    </row>
    <row r="146" spans="1:16">
      <c r="A146" t="s">
        <v>16225</v>
      </c>
      <c r="B146" t="s">
        <v>20804</v>
      </c>
      <c r="C146" t="s">
        <v>53</v>
      </c>
      <c r="D146" t="s">
        <v>21074</v>
      </c>
      <c r="E146" t="s">
        <v>21075</v>
      </c>
      <c r="F146">
        <v>33213.269999999997</v>
      </c>
      <c r="H146">
        <v>11</v>
      </c>
      <c r="I146">
        <v>6</v>
      </c>
      <c r="J146">
        <v>2</v>
      </c>
      <c r="K146">
        <v>18.18</v>
      </c>
      <c r="L146">
        <v>71.7</v>
      </c>
      <c r="M146" t="s">
        <v>20740</v>
      </c>
      <c r="N146" t="s">
        <v>20744</v>
      </c>
      <c r="O146" t="s">
        <v>3098</v>
      </c>
      <c r="P146" t="s">
        <v>14550</v>
      </c>
    </row>
    <row r="147" spans="1:16">
      <c r="A147" t="s">
        <v>15734</v>
      </c>
      <c r="B147" t="s">
        <v>21076</v>
      </c>
      <c r="C147" t="s">
        <v>90</v>
      </c>
      <c r="D147" t="s">
        <v>21077</v>
      </c>
      <c r="E147" t="s">
        <v>21078</v>
      </c>
      <c r="H147">
        <v>388</v>
      </c>
      <c r="J147">
        <v>66</v>
      </c>
      <c r="K147">
        <v>17.010000000000002</v>
      </c>
      <c r="L147">
        <v>58.5</v>
      </c>
      <c r="M147" t="s">
        <v>20736</v>
      </c>
      <c r="N147" t="s">
        <v>20744</v>
      </c>
      <c r="O147" t="s">
        <v>3098</v>
      </c>
      <c r="P147" t="s">
        <v>14516</v>
      </c>
    </row>
    <row r="148" spans="1:16">
      <c r="A148" t="s">
        <v>14829</v>
      </c>
      <c r="B148" t="s">
        <v>21079</v>
      </c>
      <c r="C148" t="s">
        <v>14588</v>
      </c>
      <c r="D148" t="s">
        <v>21080</v>
      </c>
      <c r="E148" t="s">
        <v>21081</v>
      </c>
      <c r="F148">
        <v>95663.34</v>
      </c>
      <c r="G148">
        <v>81540.84</v>
      </c>
      <c r="H148">
        <v>729</v>
      </c>
      <c r="I148">
        <v>331</v>
      </c>
      <c r="J148">
        <v>92</v>
      </c>
      <c r="K148">
        <v>12.62</v>
      </c>
      <c r="L148">
        <v>27.8</v>
      </c>
      <c r="M148" t="s">
        <v>20736</v>
      </c>
      <c r="N148" t="s">
        <v>20760</v>
      </c>
      <c r="O148" t="s">
        <v>3098</v>
      </c>
      <c r="P148" t="s">
        <v>20749</v>
      </c>
    </row>
    <row r="149" spans="1:16">
      <c r="A149" t="s">
        <v>16315</v>
      </c>
      <c r="B149" t="s">
        <v>20761</v>
      </c>
      <c r="C149" t="s">
        <v>20762</v>
      </c>
      <c r="D149" t="s">
        <v>21082</v>
      </c>
      <c r="E149" t="s">
        <v>21083</v>
      </c>
      <c r="F149">
        <v>85647.94</v>
      </c>
      <c r="G149">
        <v>39687.78</v>
      </c>
      <c r="H149">
        <v>250</v>
      </c>
      <c r="I149">
        <v>139</v>
      </c>
      <c r="L149">
        <v>73.5</v>
      </c>
      <c r="M149" t="s">
        <v>20772</v>
      </c>
      <c r="N149" t="s">
        <v>20748</v>
      </c>
      <c r="O149" t="s">
        <v>3098</v>
      </c>
      <c r="P149" t="s">
        <v>14524</v>
      </c>
    </row>
    <row r="150" spans="1:16">
      <c r="A150" t="s">
        <v>17718</v>
      </c>
      <c r="B150" t="s">
        <v>20824</v>
      </c>
      <c r="C150" t="s">
        <v>14588</v>
      </c>
      <c r="D150" t="s">
        <v>21084</v>
      </c>
      <c r="E150" t="s">
        <v>21085</v>
      </c>
      <c r="F150">
        <v>5969.16</v>
      </c>
      <c r="G150">
        <v>103393.89</v>
      </c>
      <c r="H150">
        <v>611</v>
      </c>
      <c r="I150">
        <v>93</v>
      </c>
      <c r="J150">
        <v>71</v>
      </c>
      <c r="K150">
        <v>11.62</v>
      </c>
      <c r="L150">
        <v>69.599999999999994</v>
      </c>
      <c r="M150" t="s">
        <v>20772</v>
      </c>
      <c r="N150" t="s">
        <v>3207</v>
      </c>
      <c r="O150" t="s">
        <v>3098</v>
      </c>
      <c r="P150" t="s">
        <v>14524</v>
      </c>
    </row>
    <row r="151" spans="1:16">
      <c r="A151" t="s">
        <v>16412</v>
      </c>
      <c r="B151" t="s">
        <v>20981</v>
      </c>
      <c r="C151" t="s">
        <v>20786</v>
      </c>
      <c r="D151" t="s">
        <v>21086</v>
      </c>
      <c r="E151" t="s">
        <v>21087</v>
      </c>
      <c r="F151">
        <v>70202.94</v>
      </c>
      <c r="G151">
        <v>80223.789999999994</v>
      </c>
      <c r="H151">
        <v>725</v>
      </c>
      <c r="I151">
        <v>267</v>
      </c>
      <c r="J151">
        <v>43</v>
      </c>
      <c r="K151">
        <v>5.93</v>
      </c>
      <c r="L151">
        <v>42.9</v>
      </c>
      <c r="M151" t="s">
        <v>20772</v>
      </c>
      <c r="N151" t="s">
        <v>20803</v>
      </c>
      <c r="O151" t="s">
        <v>3098</v>
      </c>
      <c r="P151" t="s">
        <v>14512</v>
      </c>
    </row>
    <row r="152" spans="1:16">
      <c r="A152" t="s">
        <v>14898</v>
      </c>
      <c r="B152" t="s">
        <v>20920</v>
      </c>
      <c r="C152" t="s">
        <v>14519</v>
      </c>
      <c r="D152" t="s">
        <v>21088</v>
      </c>
      <c r="E152" t="s">
        <v>21089</v>
      </c>
      <c r="F152">
        <v>91963.9</v>
      </c>
      <c r="G152">
        <v>38748.14</v>
      </c>
      <c r="H152">
        <v>714</v>
      </c>
      <c r="I152">
        <v>350</v>
      </c>
      <c r="J152">
        <v>122</v>
      </c>
      <c r="K152">
        <v>17.09</v>
      </c>
      <c r="M152" t="s">
        <v>20772</v>
      </c>
      <c r="N152" t="s">
        <v>20744</v>
      </c>
      <c r="O152" t="s">
        <v>3098</v>
      </c>
      <c r="P152" t="s">
        <v>14512</v>
      </c>
    </row>
    <row r="153" spans="1:16">
      <c r="A153" t="s">
        <v>16752</v>
      </c>
      <c r="B153" t="s">
        <v>21090</v>
      </c>
      <c r="C153" t="s">
        <v>20762</v>
      </c>
      <c r="D153" t="s">
        <v>21091</v>
      </c>
      <c r="E153" t="s">
        <v>21092</v>
      </c>
      <c r="F153">
        <v>52861.88</v>
      </c>
      <c r="G153">
        <v>7409.17</v>
      </c>
      <c r="H153">
        <v>194</v>
      </c>
      <c r="I153">
        <v>61</v>
      </c>
      <c r="J153">
        <v>39</v>
      </c>
      <c r="K153">
        <v>20.100000000000001</v>
      </c>
      <c r="L153">
        <v>63.4</v>
      </c>
      <c r="M153" t="s">
        <v>20740</v>
      </c>
      <c r="N153" t="s">
        <v>20756</v>
      </c>
      <c r="O153" t="s">
        <v>3098</v>
      </c>
      <c r="P153" t="s">
        <v>14512</v>
      </c>
    </row>
    <row r="154" spans="1:16">
      <c r="A154" t="s">
        <v>15057</v>
      </c>
      <c r="B154" t="s">
        <v>20961</v>
      </c>
      <c r="C154" t="s">
        <v>53</v>
      </c>
      <c r="D154" t="s">
        <v>21093</v>
      </c>
      <c r="E154" t="s">
        <v>20992</v>
      </c>
      <c r="F154">
        <v>90213.119999999995</v>
      </c>
      <c r="G154">
        <v>70175.05</v>
      </c>
      <c r="H154">
        <v>387</v>
      </c>
      <c r="I154">
        <v>127</v>
      </c>
      <c r="J154">
        <v>114</v>
      </c>
      <c r="K154">
        <v>29.46</v>
      </c>
      <c r="L154">
        <v>53.3</v>
      </c>
      <c r="M154" t="s">
        <v>20736</v>
      </c>
      <c r="N154" t="s">
        <v>14519</v>
      </c>
      <c r="O154" t="s">
        <v>3098</v>
      </c>
      <c r="P154" t="s">
        <v>14507</v>
      </c>
    </row>
    <row r="155" spans="1:16">
      <c r="A155" t="s">
        <v>14818</v>
      </c>
      <c r="B155" t="s">
        <v>20877</v>
      </c>
      <c r="C155" t="s">
        <v>53</v>
      </c>
      <c r="D155" t="s">
        <v>21087</v>
      </c>
      <c r="E155" t="s">
        <v>20878</v>
      </c>
      <c r="F155">
        <v>5779.52</v>
      </c>
      <c r="G155">
        <v>100377.56</v>
      </c>
      <c r="H155">
        <v>752</v>
      </c>
      <c r="I155">
        <v>250</v>
      </c>
      <c r="J155">
        <v>107</v>
      </c>
      <c r="K155">
        <v>14.23</v>
      </c>
      <c r="L155">
        <v>63.8</v>
      </c>
      <c r="M155" t="s">
        <v>20740</v>
      </c>
      <c r="N155" t="s">
        <v>3207</v>
      </c>
      <c r="O155" t="s">
        <v>3098</v>
      </c>
      <c r="P155" t="s">
        <v>14516</v>
      </c>
    </row>
    <row r="156" spans="1:16">
      <c r="A156" t="s">
        <v>15875</v>
      </c>
      <c r="B156" t="s">
        <v>20967</v>
      </c>
      <c r="C156" t="s">
        <v>90</v>
      </c>
      <c r="D156" t="s">
        <v>21094</v>
      </c>
      <c r="E156" t="s">
        <v>20872</v>
      </c>
      <c r="F156">
        <v>53387.54</v>
      </c>
      <c r="G156">
        <v>128521.41</v>
      </c>
      <c r="H156">
        <v>279</v>
      </c>
      <c r="I156">
        <v>57</v>
      </c>
      <c r="J156">
        <v>30</v>
      </c>
      <c r="K156">
        <v>10.75</v>
      </c>
      <c r="L156">
        <v>79.900000000000006</v>
      </c>
      <c r="M156" t="s">
        <v>20768</v>
      </c>
      <c r="N156" t="s">
        <v>20760</v>
      </c>
      <c r="O156" t="s">
        <v>3098</v>
      </c>
      <c r="P156" t="s">
        <v>14524</v>
      </c>
    </row>
    <row r="157" spans="1:16">
      <c r="A157" t="s">
        <v>15580</v>
      </c>
      <c r="B157" t="s">
        <v>21095</v>
      </c>
      <c r="C157" t="s">
        <v>20733</v>
      </c>
      <c r="D157" t="s">
        <v>21096</v>
      </c>
      <c r="E157" t="s">
        <v>21097</v>
      </c>
      <c r="F157">
        <v>46876.05</v>
      </c>
      <c r="G157">
        <v>66612.61</v>
      </c>
      <c r="H157">
        <v>359</v>
      </c>
      <c r="I157">
        <v>136</v>
      </c>
      <c r="J157">
        <v>22</v>
      </c>
      <c r="K157">
        <v>6.13</v>
      </c>
      <c r="L157">
        <v>84.6</v>
      </c>
      <c r="M157" t="s">
        <v>20736</v>
      </c>
      <c r="N157" t="s">
        <v>3207</v>
      </c>
      <c r="O157" t="s">
        <v>3098</v>
      </c>
      <c r="P157" t="s">
        <v>14512</v>
      </c>
    </row>
    <row r="158" spans="1:16">
      <c r="A158" t="s">
        <v>15254</v>
      </c>
      <c r="B158" t="s">
        <v>21040</v>
      </c>
      <c r="C158" t="s">
        <v>14519</v>
      </c>
      <c r="D158" t="s">
        <v>20832</v>
      </c>
      <c r="E158" t="s">
        <v>20881</v>
      </c>
      <c r="F158">
        <v>6114.49</v>
      </c>
      <c r="G158">
        <v>54480.6</v>
      </c>
      <c r="H158">
        <v>517</v>
      </c>
      <c r="I158">
        <v>73</v>
      </c>
      <c r="J158">
        <v>16</v>
      </c>
      <c r="K158">
        <v>3.09</v>
      </c>
      <c r="L158">
        <v>62.1</v>
      </c>
      <c r="M158" t="s">
        <v>20736</v>
      </c>
      <c r="N158" t="s">
        <v>14519</v>
      </c>
      <c r="O158" t="s">
        <v>3098</v>
      </c>
      <c r="P158" t="s">
        <v>14524</v>
      </c>
    </row>
    <row r="159" spans="1:16">
      <c r="A159" t="s">
        <v>17056</v>
      </c>
      <c r="B159" t="s">
        <v>20966</v>
      </c>
      <c r="C159" t="s">
        <v>67</v>
      </c>
      <c r="D159" t="s">
        <v>20980</v>
      </c>
      <c r="E159" t="s">
        <v>21098</v>
      </c>
      <c r="F159">
        <v>93856.22</v>
      </c>
      <c r="G159">
        <v>113803.34</v>
      </c>
      <c r="H159">
        <v>307</v>
      </c>
      <c r="I159">
        <v>48</v>
      </c>
      <c r="J159">
        <v>89</v>
      </c>
      <c r="K159">
        <v>28.99</v>
      </c>
      <c r="L159">
        <v>24.6</v>
      </c>
      <c r="M159" t="s">
        <v>20768</v>
      </c>
      <c r="N159" t="s">
        <v>20803</v>
      </c>
      <c r="O159" t="s">
        <v>3098</v>
      </c>
      <c r="P159" t="s">
        <v>20749</v>
      </c>
    </row>
    <row r="160" spans="1:16">
      <c r="A160" t="s">
        <v>15291</v>
      </c>
      <c r="B160" t="s">
        <v>21035</v>
      </c>
      <c r="C160" t="s">
        <v>53</v>
      </c>
      <c r="D160" t="s">
        <v>21099</v>
      </c>
      <c r="E160" t="s">
        <v>21100</v>
      </c>
      <c r="F160">
        <v>58967.8</v>
      </c>
      <c r="G160">
        <v>86950.14</v>
      </c>
      <c r="H160">
        <v>598</v>
      </c>
      <c r="I160">
        <v>161</v>
      </c>
      <c r="J160">
        <v>76</v>
      </c>
      <c r="K160">
        <v>12.71</v>
      </c>
      <c r="L160">
        <v>67.599999999999994</v>
      </c>
      <c r="M160" t="s">
        <v>20736</v>
      </c>
      <c r="N160" t="s">
        <v>20760</v>
      </c>
      <c r="O160" t="s">
        <v>3098</v>
      </c>
      <c r="P160" t="s">
        <v>14512</v>
      </c>
    </row>
    <row r="161" spans="1:16">
      <c r="A161" t="s">
        <v>14729</v>
      </c>
      <c r="B161" t="s">
        <v>20840</v>
      </c>
      <c r="C161" t="s">
        <v>20762</v>
      </c>
      <c r="D161" t="s">
        <v>20955</v>
      </c>
      <c r="E161" t="s">
        <v>21101</v>
      </c>
      <c r="H161">
        <v>178</v>
      </c>
      <c r="I161">
        <v>78</v>
      </c>
      <c r="L161">
        <v>79.400000000000006</v>
      </c>
      <c r="M161" t="s">
        <v>20768</v>
      </c>
      <c r="N161" t="s">
        <v>3207</v>
      </c>
      <c r="O161" t="s">
        <v>3098</v>
      </c>
      <c r="P161" t="s">
        <v>20749</v>
      </c>
    </row>
    <row r="162" spans="1:16">
      <c r="A162" t="s">
        <v>15031</v>
      </c>
      <c r="B162" t="s">
        <v>21102</v>
      </c>
      <c r="C162" t="s">
        <v>67</v>
      </c>
      <c r="D162" t="s">
        <v>21103</v>
      </c>
      <c r="E162" t="s">
        <v>21104</v>
      </c>
      <c r="F162">
        <v>40312.28</v>
      </c>
      <c r="G162">
        <v>91118.86</v>
      </c>
      <c r="H162">
        <v>643</v>
      </c>
      <c r="J162">
        <v>186</v>
      </c>
      <c r="K162">
        <v>28.93</v>
      </c>
      <c r="M162" t="s">
        <v>20772</v>
      </c>
      <c r="N162" t="s">
        <v>20744</v>
      </c>
      <c r="O162" t="s">
        <v>3098</v>
      </c>
      <c r="P162" t="s">
        <v>14512</v>
      </c>
    </row>
    <row r="163" spans="1:16">
      <c r="A163" t="s">
        <v>14964</v>
      </c>
      <c r="B163" t="s">
        <v>20999</v>
      </c>
      <c r="C163" t="s">
        <v>20733</v>
      </c>
      <c r="D163" t="s">
        <v>21105</v>
      </c>
      <c r="E163" t="s">
        <v>21106</v>
      </c>
      <c r="F163">
        <v>41203.49</v>
      </c>
      <c r="G163">
        <v>6299.87</v>
      </c>
      <c r="H163">
        <v>855</v>
      </c>
      <c r="I163">
        <v>168</v>
      </c>
      <c r="J163">
        <v>235</v>
      </c>
      <c r="K163">
        <v>27.49</v>
      </c>
      <c r="M163" t="s">
        <v>20736</v>
      </c>
      <c r="N163" t="s">
        <v>20744</v>
      </c>
      <c r="O163" t="s">
        <v>3098</v>
      </c>
      <c r="P163" t="s">
        <v>14516</v>
      </c>
    </row>
    <row r="164" spans="1:16">
      <c r="A164" t="s">
        <v>15925</v>
      </c>
      <c r="B164" t="s">
        <v>20883</v>
      </c>
      <c r="C164" t="s">
        <v>67</v>
      </c>
      <c r="D164" t="s">
        <v>21107</v>
      </c>
      <c r="E164" t="s">
        <v>21108</v>
      </c>
      <c r="F164">
        <v>108183.64</v>
      </c>
      <c r="G164">
        <v>15198.27</v>
      </c>
      <c r="H164">
        <v>495</v>
      </c>
      <c r="I164">
        <v>123</v>
      </c>
      <c r="J164">
        <v>100</v>
      </c>
      <c r="K164">
        <v>20.2</v>
      </c>
      <c r="L164">
        <v>61.5</v>
      </c>
      <c r="M164" t="s">
        <v>20736</v>
      </c>
      <c r="N164" t="s">
        <v>20744</v>
      </c>
      <c r="O164" t="s">
        <v>3098</v>
      </c>
      <c r="P164" t="s">
        <v>14524</v>
      </c>
    </row>
    <row r="165" spans="1:16">
      <c r="A165" t="s">
        <v>15106</v>
      </c>
      <c r="B165" t="s">
        <v>20830</v>
      </c>
      <c r="C165" t="s">
        <v>90</v>
      </c>
      <c r="D165" t="s">
        <v>21109</v>
      </c>
      <c r="E165" t="s">
        <v>21110</v>
      </c>
      <c r="F165">
        <v>41762.47</v>
      </c>
      <c r="G165">
        <v>41759.69</v>
      </c>
      <c r="H165">
        <v>13</v>
      </c>
      <c r="I165">
        <v>4</v>
      </c>
      <c r="L165">
        <v>56.6</v>
      </c>
      <c r="M165" t="s">
        <v>20768</v>
      </c>
      <c r="N165" t="s">
        <v>14519</v>
      </c>
      <c r="O165" t="s">
        <v>3098</v>
      </c>
      <c r="P165" t="s">
        <v>14550</v>
      </c>
    </row>
    <row r="166" spans="1:16">
      <c r="A166" t="s">
        <v>15042</v>
      </c>
      <c r="B166" t="s">
        <v>20999</v>
      </c>
      <c r="C166" t="s">
        <v>20733</v>
      </c>
      <c r="D166" t="s">
        <v>20759</v>
      </c>
      <c r="E166" t="s">
        <v>21019</v>
      </c>
      <c r="F166">
        <v>26672.51</v>
      </c>
      <c r="G166">
        <v>25159.88</v>
      </c>
      <c r="H166">
        <v>151</v>
      </c>
      <c r="I166">
        <v>39</v>
      </c>
      <c r="J166">
        <v>28</v>
      </c>
      <c r="K166">
        <v>18.54</v>
      </c>
      <c r="L166">
        <v>42.2</v>
      </c>
      <c r="M166" t="s">
        <v>20736</v>
      </c>
      <c r="N166" t="s">
        <v>20760</v>
      </c>
      <c r="O166" t="s">
        <v>3098</v>
      </c>
      <c r="P166" t="s">
        <v>20749</v>
      </c>
    </row>
    <row r="167" spans="1:16">
      <c r="A167" t="s">
        <v>14947</v>
      </c>
      <c r="B167" t="s">
        <v>21111</v>
      </c>
      <c r="C167" t="s">
        <v>67</v>
      </c>
      <c r="D167" t="s">
        <v>21086</v>
      </c>
      <c r="E167" t="s">
        <v>21112</v>
      </c>
      <c r="F167">
        <v>106789.19</v>
      </c>
      <c r="G167">
        <v>105423.81</v>
      </c>
      <c r="H167">
        <v>344</v>
      </c>
      <c r="I167">
        <v>198</v>
      </c>
      <c r="J167">
        <v>61</v>
      </c>
      <c r="K167">
        <v>17.73</v>
      </c>
      <c r="L167">
        <v>77.099999999999994</v>
      </c>
      <c r="M167" t="s">
        <v>20768</v>
      </c>
      <c r="N167" t="s">
        <v>20756</v>
      </c>
      <c r="O167" t="s">
        <v>3098</v>
      </c>
      <c r="P167" t="s">
        <v>20749</v>
      </c>
    </row>
    <row r="168" spans="1:16">
      <c r="A168" t="s">
        <v>14767</v>
      </c>
      <c r="B168" t="s">
        <v>20830</v>
      </c>
      <c r="C168" t="s">
        <v>90</v>
      </c>
      <c r="D168" t="s">
        <v>21113</v>
      </c>
      <c r="E168" t="s">
        <v>21114</v>
      </c>
      <c r="F168">
        <v>33068.559999999998</v>
      </c>
      <c r="H168">
        <v>547</v>
      </c>
      <c r="I168">
        <v>210</v>
      </c>
      <c r="J168">
        <v>57</v>
      </c>
      <c r="K168">
        <v>10.42</v>
      </c>
      <c r="L168">
        <v>47.6</v>
      </c>
      <c r="M168" t="s">
        <v>20772</v>
      </c>
      <c r="N168" t="s">
        <v>20803</v>
      </c>
      <c r="O168" t="s">
        <v>3098</v>
      </c>
      <c r="P168" t="s">
        <v>14516</v>
      </c>
    </row>
    <row r="169" spans="1:16">
      <c r="A169" t="s">
        <v>15554</v>
      </c>
      <c r="B169" t="s">
        <v>20732</v>
      </c>
      <c r="C169" t="s">
        <v>20733</v>
      </c>
      <c r="D169" t="s">
        <v>21115</v>
      </c>
      <c r="E169" t="s">
        <v>21116</v>
      </c>
      <c r="F169">
        <v>20674.64</v>
      </c>
      <c r="G169">
        <v>71307.86</v>
      </c>
      <c r="H169">
        <v>510</v>
      </c>
      <c r="I169">
        <v>281</v>
      </c>
      <c r="J169">
        <v>112</v>
      </c>
      <c r="K169">
        <v>21.96</v>
      </c>
      <c r="L169">
        <v>24.2</v>
      </c>
      <c r="M169" t="s">
        <v>20740</v>
      </c>
      <c r="N169" t="s">
        <v>20803</v>
      </c>
      <c r="O169" t="s">
        <v>3098</v>
      </c>
      <c r="P169" t="s">
        <v>14516</v>
      </c>
    </row>
    <row r="170" spans="1:16">
      <c r="A170" t="s">
        <v>15589</v>
      </c>
      <c r="B170" t="s">
        <v>20900</v>
      </c>
      <c r="C170" t="s">
        <v>20786</v>
      </c>
      <c r="D170" t="s">
        <v>21117</v>
      </c>
      <c r="E170" t="s">
        <v>21118</v>
      </c>
      <c r="F170">
        <v>73176.08</v>
      </c>
      <c r="G170">
        <v>93757.24</v>
      </c>
      <c r="H170">
        <v>398</v>
      </c>
      <c r="I170">
        <v>186</v>
      </c>
      <c r="J170">
        <v>67</v>
      </c>
      <c r="K170">
        <v>16.829999999999998</v>
      </c>
      <c r="L170">
        <v>39.6</v>
      </c>
      <c r="M170" t="s">
        <v>20768</v>
      </c>
      <c r="N170" t="s">
        <v>20756</v>
      </c>
      <c r="O170" t="s">
        <v>3098</v>
      </c>
      <c r="P170" t="s">
        <v>14507</v>
      </c>
    </row>
    <row r="171" spans="1:16">
      <c r="A171" t="s">
        <v>15311</v>
      </c>
      <c r="B171" t="s">
        <v>20827</v>
      </c>
      <c r="C171" t="s">
        <v>14588</v>
      </c>
      <c r="D171" t="s">
        <v>21119</v>
      </c>
      <c r="E171" t="s">
        <v>21120</v>
      </c>
      <c r="F171">
        <v>92743.62</v>
      </c>
      <c r="G171">
        <v>129715.42</v>
      </c>
      <c r="H171">
        <v>415</v>
      </c>
      <c r="I171">
        <v>98</v>
      </c>
      <c r="J171">
        <v>57</v>
      </c>
      <c r="K171">
        <v>13.73</v>
      </c>
      <c r="L171">
        <v>28.4</v>
      </c>
      <c r="M171" t="s">
        <v>20768</v>
      </c>
      <c r="N171" t="s">
        <v>14519</v>
      </c>
      <c r="O171" t="s">
        <v>3098</v>
      </c>
      <c r="P171" t="s">
        <v>14507</v>
      </c>
    </row>
    <row r="172" spans="1:16">
      <c r="A172" t="s">
        <v>15356</v>
      </c>
      <c r="B172" t="s">
        <v>20765</v>
      </c>
      <c r="C172" t="s">
        <v>90</v>
      </c>
      <c r="D172" t="s">
        <v>21121</v>
      </c>
      <c r="E172" t="s">
        <v>21122</v>
      </c>
      <c r="F172">
        <v>18987.7</v>
      </c>
      <c r="G172">
        <v>125717.26</v>
      </c>
      <c r="H172">
        <v>38</v>
      </c>
      <c r="I172">
        <v>5</v>
      </c>
      <c r="J172">
        <v>4</v>
      </c>
      <c r="K172">
        <v>10.53</v>
      </c>
      <c r="L172">
        <v>53.9</v>
      </c>
      <c r="M172" t="s">
        <v>20736</v>
      </c>
      <c r="N172" t="s">
        <v>3207</v>
      </c>
      <c r="O172" t="s">
        <v>3098</v>
      </c>
      <c r="P172" t="s">
        <v>14512</v>
      </c>
    </row>
    <row r="173" spans="1:16">
      <c r="A173" t="s">
        <v>14650</v>
      </c>
      <c r="B173" t="s">
        <v>21011</v>
      </c>
      <c r="C173" t="s">
        <v>90</v>
      </c>
      <c r="D173" t="s">
        <v>20941</v>
      </c>
      <c r="E173" t="s">
        <v>21123</v>
      </c>
      <c r="F173">
        <v>21910.78</v>
      </c>
      <c r="G173">
        <v>48347.33</v>
      </c>
      <c r="H173">
        <v>258</v>
      </c>
      <c r="J173">
        <v>62</v>
      </c>
      <c r="K173">
        <v>24.03</v>
      </c>
      <c r="L173">
        <v>48.7</v>
      </c>
      <c r="M173" t="s">
        <v>20772</v>
      </c>
      <c r="N173" t="s">
        <v>20748</v>
      </c>
      <c r="O173" t="s">
        <v>3098</v>
      </c>
      <c r="P173" t="s">
        <v>14516</v>
      </c>
    </row>
    <row r="174" spans="1:16">
      <c r="A174" t="s">
        <v>15902</v>
      </c>
      <c r="B174" t="s">
        <v>20745</v>
      </c>
      <c r="C174" t="s">
        <v>14519</v>
      </c>
      <c r="D174" t="s">
        <v>21124</v>
      </c>
      <c r="E174" t="s">
        <v>21125</v>
      </c>
      <c r="F174">
        <v>5407.6</v>
      </c>
      <c r="G174">
        <v>25415.83</v>
      </c>
      <c r="H174">
        <v>60</v>
      </c>
      <c r="I174">
        <v>8</v>
      </c>
      <c r="J174">
        <v>14</v>
      </c>
      <c r="K174">
        <v>23.33</v>
      </c>
      <c r="M174" t="s">
        <v>20772</v>
      </c>
      <c r="N174" t="s">
        <v>20744</v>
      </c>
      <c r="O174" t="s">
        <v>3098</v>
      </c>
      <c r="P174" t="s">
        <v>20749</v>
      </c>
    </row>
    <row r="175" spans="1:16">
      <c r="A175" t="s">
        <v>16711</v>
      </c>
      <c r="B175" t="s">
        <v>20966</v>
      </c>
      <c r="C175" t="s">
        <v>67</v>
      </c>
      <c r="D175" t="s">
        <v>21126</v>
      </c>
      <c r="E175" t="s">
        <v>21127</v>
      </c>
      <c r="F175">
        <v>88608.97</v>
      </c>
      <c r="G175">
        <v>83160.41</v>
      </c>
      <c r="H175">
        <v>220</v>
      </c>
      <c r="I175">
        <v>123</v>
      </c>
      <c r="L175">
        <v>84.9</v>
      </c>
      <c r="M175" t="s">
        <v>20772</v>
      </c>
      <c r="N175" t="s">
        <v>20760</v>
      </c>
      <c r="O175" t="s">
        <v>3098</v>
      </c>
      <c r="P175" t="s">
        <v>14524</v>
      </c>
    </row>
    <row r="176" spans="1:16">
      <c r="A176" t="s">
        <v>15014</v>
      </c>
      <c r="B176" t="s">
        <v>20897</v>
      </c>
      <c r="C176" t="s">
        <v>20762</v>
      </c>
      <c r="D176" t="s">
        <v>21128</v>
      </c>
      <c r="E176" t="s">
        <v>21129</v>
      </c>
      <c r="F176">
        <v>83542.17</v>
      </c>
      <c r="G176">
        <v>14701.16</v>
      </c>
      <c r="H176">
        <v>334</v>
      </c>
      <c r="I176">
        <v>164</v>
      </c>
      <c r="J176">
        <v>28</v>
      </c>
      <c r="K176">
        <v>8.3800000000000008</v>
      </c>
      <c r="L176">
        <v>31.3</v>
      </c>
      <c r="M176" t="s">
        <v>20740</v>
      </c>
      <c r="N176" t="s">
        <v>20756</v>
      </c>
      <c r="O176" t="s">
        <v>3098</v>
      </c>
      <c r="P176" t="s">
        <v>20749</v>
      </c>
    </row>
    <row r="177" spans="1:16">
      <c r="A177" t="s">
        <v>15349</v>
      </c>
      <c r="B177" t="s">
        <v>21076</v>
      </c>
      <c r="C177" t="s">
        <v>90</v>
      </c>
      <c r="D177" t="s">
        <v>20770</v>
      </c>
      <c r="E177" t="s">
        <v>21130</v>
      </c>
      <c r="F177">
        <v>16727.41</v>
      </c>
      <c r="G177">
        <v>92595.4</v>
      </c>
      <c r="H177">
        <v>612</v>
      </c>
      <c r="I177">
        <v>362</v>
      </c>
      <c r="J177">
        <v>153</v>
      </c>
      <c r="K177">
        <v>25</v>
      </c>
      <c r="L177">
        <v>51.2</v>
      </c>
      <c r="M177" t="s">
        <v>20772</v>
      </c>
      <c r="N177" t="s">
        <v>20803</v>
      </c>
      <c r="O177" t="s">
        <v>3098</v>
      </c>
      <c r="P177" t="s">
        <v>14524</v>
      </c>
    </row>
    <row r="178" spans="1:16">
      <c r="A178" t="s">
        <v>14796</v>
      </c>
      <c r="B178" t="s">
        <v>21032</v>
      </c>
      <c r="C178" t="s">
        <v>67</v>
      </c>
      <c r="D178" t="s">
        <v>20940</v>
      </c>
      <c r="E178" t="s">
        <v>21131</v>
      </c>
      <c r="F178">
        <v>66780.36</v>
      </c>
      <c r="G178">
        <v>105920.38</v>
      </c>
      <c r="H178">
        <v>184</v>
      </c>
      <c r="I178">
        <v>110</v>
      </c>
      <c r="J178">
        <v>26</v>
      </c>
      <c r="K178">
        <v>14.13</v>
      </c>
      <c r="L178">
        <v>47</v>
      </c>
      <c r="M178" t="s">
        <v>20768</v>
      </c>
      <c r="N178" t="s">
        <v>20748</v>
      </c>
      <c r="O178" t="s">
        <v>3098</v>
      </c>
      <c r="P178" t="s">
        <v>14550</v>
      </c>
    </row>
    <row r="179" spans="1:16">
      <c r="A179" t="s">
        <v>15857</v>
      </c>
      <c r="B179" t="s">
        <v>20988</v>
      </c>
      <c r="C179" t="s">
        <v>20786</v>
      </c>
      <c r="D179" t="s">
        <v>21132</v>
      </c>
      <c r="E179" t="s">
        <v>21078</v>
      </c>
      <c r="F179">
        <v>103932.54</v>
      </c>
      <c r="G179">
        <v>62120.27</v>
      </c>
      <c r="H179">
        <v>82</v>
      </c>
      <c r="I179">
        <v>26</v>
      </c>
      <c r="J179">
        <v>20</v>
      </c>
      <c r="K179">
        <v>24.39</v>
      </c>
      <c r="L179">
        <v>53.6</v>
      </c>
      <c r="M179" t="s">
        <v>20740</v>
      </c>
      <c r="N179" t="s">
        <v>14519</v>
      </c>
      <c r="O179" t="s">
        <v>3098</v>
      </c>
      <c r="P179" t="s">
        <v>14507</v>
      </c>
    </row>
    <row r="180" spans="1:16">
      <c r="A180" t="s">
        <v>14930</v>
      </c>
      <c r="B180" t="s">
        <v>20981</v>
      </c>
      <c r="C180" t="s">
        <v>20786</v>
      </c>
      <c r="D180" t="s">
        <v>21133</v>
      </c>
      <c r="E180" t="s">
        <v>21134</v>
      </c>
      <c r="F180">
        <v>95662.93</v>
      </c>
      <c r="G180">
        <v>90451.68</v>
      </c>
      <c r="H180">
        <v>536</v>
      </c>
      <c r="J180">
        <v>144</v>
      </c>
      <c r="K180">
        <v>26.87</v>
      </c>
      <c r="M180" t="s">
        <v>20736</v>
      </c>
      <c r="N180" t="s">
        <v>20756</v>
      </c>
      <c r="O180" t="s">
        <v>3098</v>
      </c>
      <c r="P180" t="s">
        <v>14507</v>
      </c>
    </row>
    <row r="181" spans="1:16">
      <c r="A181" t="s">
        <v>15737</v>
      </c>
      <c r="B181" t="s">
        <v>20827</v>
      </c>
      <c r="C181" t="s">
        <v>14588</v>
      </c>
      <c r="D181" t="s">
        <v>20970</v>
      </c>
      <c r="E181" t="s">
        <v>21135</v>
      </c>
      <c r="F181">
        <v>97375.99</v>
      </c>
      <c r="G181">
        <v>94964.46</v>
      </c>
      <c r="H181">
        <v>399</v>
      </c>
      <c r="J181">
        <v>39</v>
      </c>
      <c r="K181">
        <v>9.77</v>
      </c>
      <c r="L181">
        <v>67.5</v>
      </c>
      <c r="M181" t="s">
        <v>20772</v>
      </c>
      <c r="N181" t="s">
        <v>20744</v>
      </c>
      <c r="O181" t="s">
        <v>3098</v>
      </c>
      <c r="P181" t="s">
        <v>14516</v>
      </c>
    </row>
    <row r="182" spans="1:16">
      <c r="A182" t="s">
        <v>14902</v>
      </c>
      <c r="B182" t="s">
        <v>21136</v>
      </c>
      <c r="C182" t="s">
        <v>20786</v>
      </c>
      <c r="D182" t="s">
        <v>21031</v>
      </c>
      <c r="E182" t="s">
        <v>20874</v>
      </c>
      <c r="F182">
        <v>76552.990000000005</v>
      </c>
      <c r="G182">
        <v>116301.55</v>
      </c>
      <c r="H182">
        <v>141</v>
      </c>
      <c r="I182">
        <v>39</v>
      </c>
      <c r="J182">
        <v>33</v>
      </c>
      <c r="K182">
        <v>23.4</v>
      </c>
      <c r="L182">
        <v>41</v>
      </c>
      <c r="M182" t="s">
        <v>20740</v>
      </c>
      <c r="N182" t="s">
        <v>20744</v>
      </c>
      <c r="O182" t="s">
        <v>3098</v>
      </c>
      <c r="P182" t="s">
        <v>14507</v>
      </c>
    </row>
    <row r="183" spans="1:16">
      <c r="A183" t="s">
        <v>15323</v>
      </c>
      <c r="B183" t="s">
        <v>20782</v>
      </c>
      <c r="C183" t="s">
        <v>53</v>
      </c>
      <c r="D183" t="s">
        <v>21137</v>
      </c>
      <c r="E183" t="s">
        <v>21138</v>
      </c>
      <c r="F183">
        <v>68252.350000000006</v>
      </c>
      <c r="G183">
        <v>12754.43</v>
      </c>
      <c r="H183">
        <v>119</v>
      </c>
      <c r="I183">
        <v>12</v>
      </c>
      <c r="J183">
        <v>14</v>
      </c>
      <c r="K183">
        <v>11.76</v>
      </c>
      <c r="L183">
        <v>66.8</v>
      </c>
      <c r="M183" t="s">
        <v>20740</v>
      </c>
      <c r="N183" t="s">
        <v>20760</v>
      </c>
      <c r="O183" t="s">
        <v>3098</v>
      </c>
      <c r="P183" t="s">
        <v>20749</v>
      </c>
    </row>
    <row r="184" spans="1:16">
      <c r="A184" t="s">
        <v>14663</v>
      </c>
      <c r="B184" t="s">
        <v>21095</v>
      </c>
      <c r="C184" t="s">
        <v>20733</v>
      </c>
      <c r="D184" t="s">
        <v>21139</v>
      </c>
      <c r="E184" t="s">
        <v>21140</v>
      </c>
      <c r="F184">
        <v>102725.1</v>
      </c>
      <c r="G184">
        <v>35051.11</v>
      </c>
      <c r="H184">
        <v>475</v>
      </c>
      <c r="J184">
        <v>58</v>
      </c>
      <c r="K184">
        <v>12.21</v>
      </c>
      <c r="L184">
        <v>58.4</v>
      </c>
      <c r="M184" t="s">
        <v>20740</v>
      </c>
      <c r="N184" t="s">
        <v>20803</v>
      </c>
      <c r="O184" t="s">
        <v>3098</v>
      </c>
      <c r="P184" t="s">
        <v>14524</v>
      </c>
    </row>
    <row r="185" spans="1:16">
      <c r="A185" t="s">
        <v>14521</v>
      </c>
      <c r="B185" t="s">
        <v>21141</v>
      </c>
      <c r="C185" t="s">
        <v>20786</v>
      </c>
      <c r="D185" t="s">
        <v>21142</v>
      </c>
      <c r="E185" t="s">
        <v>20937</v>
      </c>
      <c r="F185">
        <v>31988.76</v>
      </c>
      <c r="G185">
        <v>96179.73</v>
      </c>
      <c r="H185">
        <v>168</v>
      </c>
      <c r="J185">
        <v>16</v>
      </c>
      <c r="K185">
        <v>9.52</v>
      </c>
      <c r="L185">
        <v>61.1</v>
      </c>
      <c r="M185" t="s">
        <v>20736</v>
      </c>
      <c r="N185" t="s">
        <v>20803</v>
      </c>
      <c r="O185" t="s">
        <v>3098</v>
      </c>
      <c r="P185" t="s">
        <v>14512</v>
      </c>
    </row>
    <row r="186" spans="1:16">
      <c r="A186" t="s">
        <v>16675</v>
      </c>
      <c r="B186" t="s">
        <v>20986</v>
      </c>
      <c r="C186" t="s">
        <v>14588</v>
      </c>
      <c r="D186" t="s">
        <v>21143</v>
      </c>
      <c r="E186" t="s">
        <v>21144</v>
      </c>
      <c r="F186">
        <v>100670.31</v>
      </c>
      <c r="G186">
        <v>26371.64</v>
      </c>
      <c r="H186">
        <v>623</v>
      </c>
      <c r="I186">
        <v>354</v>
      </c>
      <c r="J186">
        <v>64</v>
      </c>
      <c r="K186">
        <v>10.27</v>
      </c>
      <c r="L186">
        <v>54.2</v>
      </c>
      <c r="M186" t="s">
        <v>20772</v>
      </c>
      <c r="N186" t="s">
        <v>20760</v>
      </c>
      <c r="O186" t="s">
        <v>3098</v>
      </c>
      <c r="P186" t="s">
        <v>20749</v>
      </c>
    </row>
    <row r="187" spans="1:16">
      <c r="A187" t="s">
        <v>15300</v>
      </c>
      <c r="B187" t="s">
        <v>21111</v>
      </c>
      <c r="C187" t="s">
        <v>67</v>
      </c>
      <c r="D187" t="s">
        <v>21096</v>
      </c>
      <c r="E187" t="s">
        <v>21145</v>
      </c>
      <c r="F187">
        <v>9727.14</v>
      </c>
      <c r="G187">
        <v>104269.5</v>
      </c>
      <c r="H187">
        <v>97</v>
      </c>
      <c r="I187">
        <v>26</v>
      </c>
      <c r="J187">
        <v>28</v>
      </c>
      <c r="K187">
        <v>28.87</v>
      </c>
      <c r="L187">
        <v>58.2</v>
      </c>
      <c r="M187" t="s">
        <v>20772</v>
      </c>
      <c r="N187" t="s">
        <v>20756</v>
      </c>
      <c r="O187" t="s">
        <v>3098</v>
      </c>
      <c r="P187" t="s">
        <v>14507</v>
      </c>
    </row>
    <row r="188" spans="1:16">
      <c r="A188" t="s">
        <v>14750</v>
      </c>
      <c r="B188" t="s">
        <v>20873</v>
      </c>
      <c r="C188" t="s">
        <v>14519</v>
      </c>
      <c r="D188" t="s">
        <v>21146</v>
      </c>
      <c r="E188" t="s">
        <v>20902</v>
      </c>
      <c r="F188">
        <v>9989.3700000000008</v>
      </c>
      <c r="G188">
        <v>85488.47</v>
      </c>
      <c r="H188">
        <v>41</v>
      </c>
      <c r="I188">
        <v>12</v>
      </c>
      <c r="J188">
        <v>1</v>
      </c>
      <c r="K188">
        <v>2.44</v>
      </c>
      <c r="L188">
        <v>47.2</v>
      </c>
      <c r="M188" t="s">
        <v>20740</v>
      </c>
      <c r="N188" t="s">
        <v>20748</v>
      </c>
      <c r="O188" t="s">
        <v>3098</v>
      </c>
      <c r="P188" t="s">
        <v>14550</v>
      </c>
    </row>
    <row r="189" spans="1:16">
      <c r="A189" t="s">
        <v>14936</v>
      </c>
      <c r="B189" t="s">
        <v>20821</v>
      </c>
      <c r="C189" t="s">
        <v>14588</v>
      </c>
      <c r="D189" t="s">
        <v>21147</v>
      </c>
      <c r="E189" t="s">
        <v>20784</v>
      </c>
      <c r="F189">
        <v>94512.77</v>
      </c>
      <c r="G189">
        <v>90934.24</v>
      </c>
      <c r="H189">
        <v>31</v>
      </c>
      <c r="I189">
        <v>14</v>
      </c>
      <c r="J189">
        <v>2</v>
      </c>
      <c r="K189">
        <v>6.45</v>
      </c>
      <c r="L189">
        <v>64.7</v>
      </c>
      <c r="M189" t="s">
        <v>20736</v>
      </c>
      <c r="N189" t="s">
        <v>20760</v>
      </c>
      <c r="O189" t="s">
        <v>3098</v>
      </c>
      <c r="P189" t="s">
        <v>14550</v>
      </c>
    </row>
    <row r="190" spans="1:16">
      <c r="A190" t="s">
        <v>15114</v>
      </c>
      <c r="B190" t="s">
        <v>20995</v>
      </c>
      <c r="C190" t="s">
        <v>20786</v>
      </c>
      <c r="D190" t="s">
        <v>21148</v>
      </c>
      <c r="E190" t="s">
        <v>21149</v>
      </c>
      <c r="F190">
        <v>78522.52</v>
      </c>
      <c r="G190">
        <v>93683.78</v>
      </c>
      <c r="H190">
        <v>588</v>
      </c>
      <c r="I190">
        <v>351</v>
      </c>
      <c r="J190">
        <v>106</v>
      </c>
      <c r="K190">
        <v>18.03</v>
      </c>
      <c r="L190">
        <v>30.8</v>
      </c>
      <c r="M190" t="s">
        <v>20740</v>
      </c>
      <c r="N190" t="s">
        <v>14519</v>
      </c>
      <c r="O190" t="s">
        <v>3098</v>
      </c>
      <c r="P190" t="s">
        <v>14524</v>
      </c>
    </row>
    <row r="191" spans="1:16">
      <c r="A191" t="s">
        <v>16544</v>
      </c>
      <c r="B191" t="s">
        <v>20921</v>
      </c>
      <c r="C191" t="s">
        <v>14588</v>
      </c>
      <c r="D191" t="s">
        <v>21150</v>
      </c>
      <c r="E191" t="s">
        <v>21151</v>
      </c>
      <c r="F191">
        <v>7293.28</v>
      </c>
      <c r="H191">
        <v>816</v>
      </c>
      <c r="I191">
        <v>475</v>
      </c>
      <c r="J191">
        <v>84</v>
      </c>
      <c r="K191">
        <v>10.29</v>
      </c>
      <c r="L191">
        <v>51.4</v>
      </c>
      <c r="M191" t="s">
        <v>20740</v>
      </c>
      <c r="N191" t="s">
        <v>3207</v>
      </c>
      <c r="O191" t="s">
        <v>3098</v>
      </c>
      <c r="P191" t="s">
        <v>14550</v>
      </c>
    </row>
    <row r="192" spans="1:16">
      <c r="A192" t="s">
        <v>15494</v>
      </c>
      <c r="B192" t="s">
        <v>20775</v>
      </c>
      <c r="C192" t="s">
        <v>3136</v>
      </c>
      <c r="D192" t="s">
        <v>21152</v>
      </c>
      <c r="E192" t="s">
        <v>21153</v>
      </c>
      <c r="F192">
        <v>94507.44</v>
      </c>
      <c r="G192">
        <v>101081.66</v>
      </c>
      <c r="H192">
        <v>319</v>
      </c>
      <c r="I192">
        <v>175</v>
      </c>
      <c r="J192">
        <v>102</v>
      </c>
      <c r="K192">
        <v>31.97</v>
      </c>
      <c r="L192">
        <v>75.099999999999994</v>
      </c>
      <c r="M192" t="s">
        <v>20740</v>
      </c>
      <c r="N192" t="s">
        <v>20756</v>
      </c>
      <c r="O192" t="s">
        <v>20946</v>
      </c>
      <c r="P192" t="s">
        <v>14516</v>
      </c>
    </row>
    <row r="193" spans="1:16">
      <c r="A193" t="s">
        <v>15451</v>
      </c>
      <c r="B193" t="s">
        <v>20978</v>
      </c>
      <c r="C193" t="s">
        <v>53</v>
      </c>
      <c r="D193" t="s">
        <v>20983</v>
      </c>
      <c r="E193" t="s">
        <v>20953</v>
      </c>
      <c r="F193">
        <v>53149.09</v>
      </c>
      <c r="G193">
        <v>101570.2</v>
      </c>
      <c r="H193">
        <v>738</v>
      </c>
      <c r="I193">
        <v>179</v>
      </c>
      <c r="J193">
        <v>198</v>
      </c>
      <c r="K193">
        <v>26.83</v>
      </c>
      <c r="L193">
        <v>45.4</v>
      </c>
      <c r="M193" t="s">
        <v>20736</v>
      </c>
      <c r="N193" t="s">
        <v>20760</v>
      </c>
      <c r="O193" t="s">
        <v>3098</v>
      </c>
      <c r="P193" t="s">
        <v>14516</v>
      </c>
    </row>
    <row r="194" spans="1:16">
      <c r="A194" t="s">
        <v>17149</v>
      </c>
      <c r="B194" t="s">
        <v>20924</v>
      </c>
      <c r="C194" t="s">
        <v>67</v>
      </c>
      <c r="D194" t="s">
        <v>21116</v>
      </c>
      <c r="E194" t="s">
        <v>21154</v>
      </c>
      <c r="F194">
        <v>29072.41</v>
      </c>
      <c r="H194">
        <v>235</v>
      </c>
      <c r="J194">
        <v>45</v>
      </c>
      <c r="K194">
        <v>19.149999999999999</v>
      </c>
      <c r="L194">
        <v>71.099999999999994</v>
      </c>
      <c r="M194" t="s">
        <v>20736</v>
      </c>
      <c r="N194" t="s">
        <v>20744</v>
      </c>
      <c r="O194" t="s">
        <v>3098</v>
      </c>
      <c r="P194" t="s">
        <v>14516</v>
      </c>
    </row>
    <row r="195" spans="1:16">
      <c r="A195" t="s">
        <v>14647</v>
      </c>
      <c r="B195" t="s">
        <v>21040</v>
      </c>
      <c r="C195" t="s">
        <v>14519</v>
      </c>
      <c r="D195" t="s">
        <v>21113</v>
      </c>
      <c r="E195" t="s">
        <v>20870</v>
      </c>
      <c r="F195">
        <v>28347.8</v>
      </c>
      <c r="G195">
        <v>72391.600000000006</v>
      </c>
      <c r="H195">
        <v>897</v>
      </c>
      <c r="I195">
        <v>379</v>
      </c>
      <c r="J195">
        <v>150</v>
      </c>
      <c r="K195">
        <v>16.72</v>
      </c>
      <c r="L195">
        <v>73.400000000000006</v>
      </c>
      <c r="M195" t="s">
        <v>20736</v>
      </c>
      <c r="N195" t="s">
        <v>20744</v>
      </c>
      <c r="O195" t="s">
        <v>3098</v>
      </c>
      <c r="P195" t="s">
        <v>14550</v>
      </c>
    </row>
    <row r="196" spans="1:16">
      <c r="A196" t="s">
        <v>15379</v>
      </c>
      <c r="B196" t="s">
        <v>20883</v>
      </c>
      <c r="C196" t="s">
        <v>67</v>
      </c>
      <c r="D196" t="s">
        <v>21155</v>
      </c>
      <c r="E196" t="s">
        <v>21156</v>
      </c>
      <c r="F196">
        <v>105342.85</v>
      </c>
      <c r="G196">
        <v>86287.64</v>
      </c>
      <c r="H196">
        <v>777</v>
      </c>
      <c r="I196">
        <v>378</v>
      </c>
      <c r="J196">
        <v>83</v>
      </c>
      <c r="K196">
        <v>10.68</v>
      </c>
      <c r="L196">
        <v>62.6</v>
      </c>
      <c r="M196" t="s">
        <v>20736</v>
      </c>
      <c r="N196" t="s">
        <v>20748</v>
      </c>
      <c r="O196" t="s">
        <v>3098</v>
      </c>
      <c r="P196" t="s">
        <v>20749</v>
      </c>
    </row>
    <row r="197" spans="1:16">
      <c r="A197" t="s">
        <v>14869</v>
      </c>
      <c r="B197" t="s">
        <v>20804</v>
      </c>
      <c r="C197" t="s">
        <v>53</v>
      </c>
      <c r="D197" t="s">
        <v>20828</v>
      </c>
      <c r="E197" t="s">
        <v>21012</v>
      </c>
      <c r="F197">
        <v>44277.13</v>
      </c>
      <c r="G197">
        <v>31194.74</v>
      </c>
      <c r="H197">
        <v>434</v>
      </c>
      <c r="I197">
        <v>111</v>
      </c>
      <c r="J197">
        <v>45</v>
      </c>
      <c r="K197">
        <v>10.37</v>
      </c>
      <c r="L197">
        <v>50.4</v>
      </c>
      <c r="M197" t="s">
        <v>20768</v>
      </c>
      <c r="N197" t="s">
        <v>20760</v>
      </c>
      <c r="O197" t="s">
        <v>3098</v>
      </c>
      <c r="P197" t="s">
        <v>14516</v>
      </c>
    </row>
    <row r="198" spans="1:16">
      <c r="A198" t="s">
        <v>14697</v>
      </c>
      <c r="B198" t="s">
        <v>21157</v>
      </c>
      <c r="C198" t="s">
        <v>3136</v>
      </c>
      <c r="D198" t="s">
        <v>21125</v>
      </c>
      <c r="E198" t="s">
        <v>21158</v>
      </c>
      <c r="F198">
        <v>12007.86</v>
      </c>
      <c r="G198">
        <v>105126.83</v>
      </c>
      <c r="H198">
        <v>586</v>
      </c>
      <c r="J198">
        <v>259</v>
      </c>
      <c r="K198">
        <v>44.2</v>
      </c>
      <c r="L198">
        <v>74</v>
      </c>
      <c r="M198" t="s">
        <v>20768</v>
      </c>
      <c r="N198" t="s">
        <v>3207</v>
      </c>
      <c r="O198" t="s">
        <v>20946</v>
      </c>
      <c r="P198" t="s">
        <v>14550</v>
      </c>
    </row>
    <row r="199" spans="1:16">
      <c r="A199" t="s">
        <v>15609</v>
      </c>
      <c r="B199" t="s">
        <v>21040</v>
      </c>
      <c r="C199" t="s">
        <v>14519</v>
      </c>
      <c r="D199" t="s">
        <v>21159</v>
      </c>
      <c r="E199" t="s">
        <v>20811</v>
      </c>
      <c r="F199">
        <v>8659.06</v>
      </c>
      <c r="G199">
        <v>110074.12</v>
      </c>
      <c r="H199">
        <v>428</v>
      </c>
      <c r="I199">
        <v>178</v>
      </c>
      <c r="J199">
        <v>77</v>
      </c>
      <c r="K199">
        <v>17.989999999999998</v>
      </c>
      <c r="M199" t="s">
        <v>20736</v>
      </c>
      <c r="N199" t="s">
        <v>20744</v>
      </c>
      <c r="O199" t="s">
        <v>3098</v>
      </c>
      <c r="P199" t="s">
        <v>14507</v>
      </c>
    </row>
    <row r="200" spans="1:16">
      <c r="A200" t="s">
        <v>17707</v>
      </c>
      <c r="B200" t="s">
        <v>20988</v>
      </c>
      <c r="C200" t="s">
        <v>20786</v>
      </c>
      <c r="D200" t="s">
        <v>21160</v>
      </c>
      <c r="E200" t="s">
        <v>21161</v>
      </c>
      <c r="F200">
        <v>110659.8</v>
      </c>
      <c r="G200">
        <v>33905.879999999997</v>
      </c>
      <c r="H200">
        <v>129</v>
      </c>
      <c r="I200">
        <v>34</v>
      </c>
      <c r="J200">
        <v>11</v>
      </c>
      <c r="K200">
        <v>8.5299999999999994</v>
      </c>
      <c r="L200">
        <v>52.4</v>
      </c>
      <c r="M200" t="s">
        <v>20768</v>
      </c>
      <c r="N200" t="s">
        <v>20756</v>
      </c>
      <c r="O200" t="s">
        <v>3098</v>
      </c>
      <c r="P200" t="s">
        <v>14507</v>
      </c>
    </row>
    <row r="201" spans="1:16">
      <c r="A201" t="s">
        <v>16081</v>
      </c>
      <c r="B201" t="s">
        <v>20951</v>
      </c>
      <c r="C201" t="s">
        <v>3136</v>
      </c>
      <c r="D201" t="s">
        <v>21162</v>
      </c>
      <c r="E201" t="s">
        <v>21005</v>
      </c>
      <c r="F201">
        <v>107033.38</v>
      </c>
      <c r="G201">
        <v>112454.79</v>
      </c>
      <c r="H201">
        <v>209</v>
      </c>
      <c r="I201">
        <v>116</v>
      </c>
      <c r="J201">
        <v>56</v>
      </c>
      <c r="K201">
        <v>26.79</v>
      </c>
      <c r="L201">
        <v>73.900000000000006</v>
      </c>
      <c r="M201" t="s">
        <v>20772</v>
      </c>
      <c r="N201" t="s">
        <v>20803</v>
      </c>
      <c r="O201" t="s">
        <v>20946</v>
      </c>
      <c r="P201" t="s">
        <v>14524</v>
      </c>
    </row>
    <row r="202" spans="1:16">
      <c r="A202" t="s">
        <v>15320</v>
      </c>
      <c r="B202" t="s">
        <v>21163</v>
      </c>
      <c r="C202" t="s">
        <v>20786</v>
      </c>
      <c r="D202" t="s">
        <v>21164</v>
      </c>
      <c r="E202" t="s">
        <v>21165</v>
      </c>
      <c r="F202">
        <v>15225.77</v>
      </c>
      <c r="G202">
        <v>13911.21</v>
      </c>
      <c r="H202">
        <v>432</v>
      </c>
      <c r="I202">
        <v>107</v>
      </c>
      <c r="J202">
        <v>39</v>
      </c>
      <c r="K202">
        <v>9.0299999999999994</v>
      </c>
      <c r="L202">
        <v>68.2</v>
      </c>
      <c r="M202" t="s">
        <v>20736</v>
      </c>
      <c r="N202" t="s">
        <v>20760</v>
      </c>
      <c r="O202" t="s">
        <v>3098</v>
      </c>
      <c r="P202" t="s">
        <v>14524</v>
      </c>
    </row>
    <row r="203" spans="1:16">
      <c r="A203" t="s">
        <v>15407</v>
      </c>
      <c r="B203" t="s">
        <v>21111</v>
      </c>
      <c r="C203" t="s">
        <v>67</v>
      </c>
      <c r="D203" t="s">
        <v>20996</v>
      </c>
      <c r="E203" t="s">
        <v>21112</v>
      </c>
      <c r="F203">
        <v>96195.97</v>
      </c>
      <c r="G203">
        <v>76850.5</v>
      </c>
      <c r="H203">
        <v>153</v>
      </c>
      <c r="I203">
        <v>86</v>
      </c>
      <c r="L203">
        <v>31.6</v>
      </c>
      <c r="M203" t="s">
        <v>20740</v>
      </c>
      <c r="N203" t="s">
        <v>20744</v>
      </c>
      <c r="O203" t="s">
        <v>3098</v>
      </c>
      <c r="P203" t="s">
        <v>14550</v>
      </c>
    </row>
    <row r="204" spans="1:16">
      <c r="A204" t="s">
        <v>16347</v>
      </c>
      <c r="B204" t="s">
        <v>21111</v>
      </c>
      <c r="C204" t="s">
        <v>67</v>
      </c>
      <c r="D204" t="s">
        <v>21166</v>
      </c>
      <c r="E204" t="s">
        <v>21167</v>
      </c>
      <c r="F204">
        <v>70784.399999999994</v>
      </c>
      <c r="G204">
        <v>18131.71</v>
      </c>
      <c r="H204">
        <v>85</v>
      </c>
      <c r="I204">
        <v>42</v>
      </c>
      <c r="L204">
        <v>36.6</v>
      </c>
      <c r="M204" t="s">
        <v>20736</v>
      </c>
      <c r="N204" t="s">
        <v>14519</v>
      </c>
      <c r="O204" t="s">
        <v>3098</v>
      </c>
      <c r="P204" t="s">
        <v>14516</v>
      </c>
    </row>
    <row r="205" spans="1:16">
      <c r="A205" t="s">
        <v>15070</v>
      </c>
      <c r="B205" t="s">
        <v>21076</v>
      </c>
      <c r="C205" t="s">
        <v>90</v>
      </c>
      <c r="D205" t="s">
        <v>21078</v>
      </c>
      <c r="E205" t="s">
        <v>21115</v>
      </c>
      <c r="F205">
        <v>44201.73</v>
      </c>
      <c r="G205">
        <v>23520.799999999999</v>
      </c>
      <c r="H205">
        <v>36</v>
      </c>
      <c r="I205">
        <v>18</v>
      </c>
      <c r="J205">
        <v>1</v>
      </c>
      <c r="K205">
        <v>2.78</v>
      </c>
      <c r="L205">
        <v>41.9</v>
      </c>
      <c r="M205" t="s">
        <v>20768</v>
      </c>
      <c r="N205" t="s">
        <v>20760</v>
      </c>
      <c r="O205" t="s">
        <v>3098</v>
      </c>
      <c r="P205" t="s">
        <v>14524</v>
      </c>
    </row>
    <row r="206" spans="1:16">
      <c r="A206" t="s">
        <v>17268</v>
      </c>
      <c r="B206" t="s">
        <v>20821</v>
      </c>
      <c r="C206" t="s">
        <v>14588</v>
      </c>
      <c r="D206" t="s">
        <v>21019</v>
      </c>
      <c r="E206" t="s">
        <v>21016</v>
      </c>
      <c r="F206">
        <v>5918.21</v>
      </c>
      <c r="G206">
        <v>106912.19</v>
      </c>
      <c r="H206">
        <v>853</v>
      </c>
      <c r="J206">
        <v>124</v>
      </c>
      <c r="K206">
        <v>14.54</v>
      </c>
      <c r="L206">
        <v>72</v>
      </c>
      <c r="M206" t="s">
        <v>20768</v>
      </c>
      <c r="N206" t="s">
        <v>20760</v>
      </c>
      <c r="O206" t="s">
        <v>3098</v>
      </c>
      <c r="P206" t="s">
        <v>14507</v>
      </c>
    </row>
    <row r="207" spans="1:16">
      <c r="A207" t="s">
        <v>17072</v>
      </c>
      <c r="B207" t="s">
        <v>20843</v>
      </c>
      <c r="C207" t="s">
        <v>3136</v>
      </c>
      <c r="D207" t="s">
        <v>21168</v>
      </c>
      <c r="E207" t="s">
        <v>21169</v>
      </c>
      <c r="F207">
        <v>118144.72</v>
      </c>
      <c r="G207">
        <v>92436.3</v>
      </c>
      <c r="H207">
        <v>702</v>
      </c>
      <c r="I207">
        <v>420</v>
      </c>
      <c r="J207">
        <v>142</v>
      </c>
      <c r="K207">
        <v>20.23</v>
      </c>
      <c r="L207">
        <v>27.5</v>
      </c>
      <c r="M207" t="s">
        <v>20736</v>
      </c>
      <c r="N207" t="s">
        <v>3207</v>
      </c>
      <c r="O207" t="s">
        <v>3098</v>
      </c>
      <c r="P207" t="s">
        <v>14507</v>
      </c>
    </row>
    <row r="208" spans="1:16">
      <c r="A208" t="s">
        <v>15338</v>
      </c>
      <c r="B208" t="s">
        <v>20753</v>
      </c>
      <c r="C208" t="s">
        <v>14519</v>
      </c>
      <c r="D208" t="s">
        <v>21170</v>
      </c>
      <c r="E208" t="s">
        <v>21171</v>
      </c>
      <c r="F208">
        <v>81706.78</v>
      </c>
      <c r="G208">
        <v>36057.870000000003</v>
      </c>
      <c r="H208">
        <v>687</v>
      </c>
      <c r="I208">
        <v>313</v>
      </c>
      <c r="J208">
        <v>75</v>
      </c>
      <c r="K208">
        <v>10.92</v>
      </c>
      <c r="L208">
        <v>26.1</v>
      </c>
      <c r="M208" t="s">
        <v>20740</v>
      </c>
      <c r="N208" t="s">
        <v>20744</v>
      </c>
      <c r="O208" t="s">
        <v>3098</v>
      </c>
      <c r="P208" t="s">
        <v>14512</v>
      </c>
    </row>
    <row r="209" spans="1:16">
      <c r="A209" t="s">
        <v>15284</v>
      </c>
      <c r="B209" t="s">
        <v>21136</v>
      </c>
      <c r="C209" t="s">
        <v>20786</v>
      </c>
      <c r="D209" t="s">
        <v>21168</v>
      </c>
      <c r="E209" t="s">
        <v>21172</v>
      </c>
      <c r="F209">
        <v>84608.28</v>
      </c>
      <c r="G209">
        <v>64633.38</v>
      </c>
      <c r="H209">
        <v>51</v>
      </c>
      <c r="I209">
        <v>16</v>
      </c>
      <c r="J209">
        <v>2</v>
      </c>
      <c r="K209">
        <v>3.92</v>
      </c>
      <c r="L209">
        <v>69.8</v>
      </c>
      <c r="M209" t="s">
        <v>20740</v>
      </c>
      <c r="N209" t="s">
        <v>20744</v>
      </c>
      <c r="O209" t="s">
        <v>3098</v>
      </c>
      <c r="P209" t="s">
        <v>14524</v>
      </c>
    </row>
    <row r="210" spans="1:16">
      <c r="A210" t="s">
        <v>14873</v>
      </c>
      <c r="B210" t="s">
        <v>21157</v>
      </c>
      <c r="C210" t="s">
        <v>3136</v>
      </c>
      <c r="D210" t="s">
        <v>21173</v>
      </c>
      <c r="E210" t="s">
        <v>21174</v>
      </c>
      <c r="F210">
        <v>76546.820000000007</v>
      </c>
      <c r="G210">
        <v>58793.35</v>
      </c>
      <c r="H210">
        <v>273</v>
      </c>
      <c r="I210">
        <v>56</v>
      </c>
      <c r="J210">
        <v>53</v>
      </c>
      <c r="K210">
        <v>19.41</v>
      </c>
      <c r="M210" t="s">
        <v>20768</v>
      </c>
      <c r="N210" t="s">
        <v>20760</v>
      </c>
      <c r="O210" t="s">
        <v>20946</v>
      </c>
      <c r="P210" t="s">
        <v>14516</v>
      </c>
    </row>
    <row r="211" spans="1:16">
      <c r="A211" t="s">
        <v>14673</v>
      </c>
      <c r="B211" t="s">
        <v>21079</v>
      </c>
      <c r="C211" t="s">
        <v>14588</v>
      </c>
      <c r="D211" t="s">
        <v>21175</v>
      </c>
      <c r="E211" t="s">
        <v>20747</v>
      </c>
      <c r="F211">
        <v>73477.429999999993</v>
      </c>
      <c r="G211">
        <v>32144.77</v>
      </c>
      <c r="H211">
        <v>518</v>
      </c>
      <c r="I211">
        <v>102</v>
      </c>
      <c r="L211">
        <v>31.9</v>
      </c>
      <c r="M211" t="s">
        <v>20740</v>
      </c>
      <c r="N211" t="s">
        <v>20756</v>
      </c>
      <c r="O211" t="s">
        <v>3098</v>
      </c>
      <c r="P211" t="s">
        <v>14550</v>
      </c>
    </row>
    <row r="212" spans="1:16">
      <c r="A212" t="s">
        <v>14880</v>
      </c>
      <c r="B212" t="s">
        <v>21176</v>
      </c>
      <c r="C212" t="s">
        <v>90</v>
      </c>
      <c r="D212" t="s">
        <v>21177</v>
      </c>
      <c r="E212" t="s">
        <v>20968</v>
      </c>
      <c r="F212">
        <v>40862.160000000003</v>
      </c>
      <c r="G212">
        <v>19091.330000000002</v>
      </c>
      <c r="H212">
        <v>295</v>
      </c>
      <c r="I212">
        <v>34</v>
      </c>
      <c r="J212">
        <v>85</v>
      </c>
      <c r="K212">
        <v>28.81</v>
      </c>
      <c r="L212">
        <v>29.3</v>
      </c>
      <c r="M212" t="s">
        <v>20740</v>
      </c>
      <c r="N212" t="s">
        <v>20748</v>
      </c>
      <c r="O212" t="s">
        <v>3098</v>
      </c>
      <c r="P212" t="s">
        <v>14512</v>
      </c>
    </row>
    <row r="213" spans="1:16">
      <c r="A213" t="s">
        <v>15912</v>
      </c>
      <c r="B213" t="s">
        <v>20843</v>
      </c>
      <c r="C213" t="s">
        <v>3136</v>
      </c>
      <c r="D213" t="s">
        <v>20820</v>
      </c>
      <c r="E213" t="s">
        <v>21178</v>
      </c>
      <c r="F213">
        <v>65788.11</v>
      </c>
      <c r="G213">
        <v>50867.13</v>
      </c>
      <c r="H213">
        <v>15</v>
      </c>
      <c r="I213">
        <v>8</v>
      </c>
      <c r="J213">
        <v>0</v>
      </c>
      <c r="L213">
        <v>53.2</v>
      </c>
      <c r="M213" t="s">
        <v>20772</v>
      </c>
      <c r="N213" t="s">
        <v>20744</v>
      </c>
      <c r="O213" t="s">
        <v>3098</v>
      </c>
      <c r="P213" t="s">
        <v>14524</v>
      </c>
    </row>
    <row r="214" spans="1:16">
      <c r="A214" t="s">
        <v>15231</v>
      </c>
      <c r="B214" t="s">
        <v>20988</v>
      </c>
      <c r="C214" t="s">
        <v>20786</v>
      </c>
      <c r="D214" t="s">
        <v>21179</v>
      </c>
      <c r="E214" t="s">
        <v>21180</v>
      </c>
      <c r="F214">
        <v>20887.689999999999</v>
      </c>
      <c r="G214">
        <v>34557.03</v>
      </c>
      <c r="H214">
        <v>598</v>
      </c>
      <c r="J214">
        <v>157</v>
      </c>
      <c r="K214">
        <v>26.25</v>
      </c>
      <c r="L214">
        <v>67.2</v>
      </c>
      <c r="M214" t="s">
        <v>20772</v>
      </c>
      <c r="N214" t="s">
        <v>20756</v>
      </c>
      <c r="O214" t="s">
        <v>3098</v>
      </c>
      <c r="P214" t="s">
        <v>14516</v>
      </c>
    </row>
    <row r="215" spans="1:16">
      <c r="A215" t="s">
        <v>15272</v>
      </c>
      <c r="B215" t="s">
        <v>20797</v>
      </c>
      <c r="C215" t="s">
        <v>20762</v>
      </c>
      <c r="D215" t="s">
        <v>21181</v>
      </c>
      <c r="E215" t="s">
        <v>21182</v>
      </c>
      <c r="F215">
        <v>77536.97</v>
      </c>
      <c r="G215">
        <v>23023.53</v>
      </c>
      <c r="H215">
        <v>702</v>
      </c>
      <c r="I215">
        <v>144</v>
      </c>
      <c r="J215">
        <v>186</v>
      </c>
      <c r="K215">
        <v>26.5</v>
      </c>
      <c r="M215" t="s">
        <v>20772</v>
      </c>
      <c r="N215" t="s">
        <v>20803</v>
      </c>
      <c r="O215" t="s">
        <v>3098</v>
      </c>
      <c r="P215" t="s">
        <v>14550</v>
      </c>
    </row>
    <row r="216" spans="1:16">
      <c r="A216" t="s">
        <v>14727</v>
      </c>
      <c r="B216" t="s">
        <v>21054</v>
      </c>
      <c r="C216" t="s">
        <v>67</v>
      </c>
      <c r="D216" t="s">
        <v>21117</v>
      </c>
      <c r="E216" t="s">
        <v>21183</v>
      </c>
      <c r="F216">
        <v>9589.4</v>
      </c>
      <c r="G216">
        <v>95303.08</v>
      </c>
      <c r="H216">
        <v>866</v>
      </c>
      <c r="J216">
        <v>209</v>
      </c>
      <c r="K216">
        <v>24.13</v>
      </c>
      <c r="M216" t="s">
        <v>20772</v>
      </c>
      <c r="N216" t="s">
        <v>3207</v>
      </c>
      <c r="O216" t="s">
        <v>3098</v>
      </c>
      <c r="P216" t="s">
        <v>20749</v>
      </c>
    </row>
    <row r="217" spans="1:16">
      <c r="A217" t="s">
        <v>14844</v>
      </c>
      <c r="B217" t="s">
        <v>20836</v>
      </c>
      <c r="C217" t="s">
        <v>67</v>
      </c>
      <c r="D217" t="s">
        <v>21159</v>
      </c>
      <c r="E217" t="s">
        <v>21184</v>
      </c>
      <c r="F217">
        <v>70942.759999999995</v>
      </c>
      <c r="G217">
        <v>80316.58</v>
      </c>
      <c r="H217">
        <v>430</v>
      </c>
      <c r="I217">
        <v>55</v>
      </c>
      <c r="J217">
        <v>77</v>
      </c>
      <c r="K217">
        <v>17.91</v>
      </c>
      <c r="L217">
        <v>58.3</v>
      </c>
      <c r="M217" t="s">
        <v>20772</v>
      </c>
      <c r="N217" t="s">
        <v>14519</v>
      </c>
      <c r="O217" t="s">
        <v>3098</v>
      </c>
      <c r="P217" t="s">
        <v>14550</v>
      </c>
    </row>
    <row r="218" spans="1:16">
      <c r="A218" t="s">
        <v>16636</v>
      </c>
      <c r="B218" t="s">
        <v>21032</v>
      </c>
      <c r="C218" t="s">
        <v>67</v>
      </c>
      <c r="D218" t="s">
        <v>21185</v>
      </c>
      <c r="E218" t="s">
        <v>21186</v>
      </c>
      <c r="F218">
        <v>51759.519999999997</v>
      </c>
      <c r="G218">
        <v>124622.24</v>
      </c>
      <c r="H218">
        <v>632</v>
      </c>
      <c r="I218">
        <v>170</v>
      </c>
      <c r="J218">
        <v>148</v>
      </c>
      <c r="K218">
        <v>23.42</v>
      </c>
      <c r="L218">
        <v>74.7</v>
      </c>
      <c r="M218" t="s">
        <v>20736</v>
      </c>
      <c r="N218" t="s">
        <v>20756</v>
      </c>
      <c r="O218" t="s">
        <v>3098</v>
      </c>
      <c r="P218" t="s">
        <v>20749</v>
      </c>
    </row>
    <row r="219" spans="1:16">
      <c r="A219" t="s">
        <v>14596</v>
      </c>
      <c r="B219" t="s">
        <v>20883</v>
      </c>
      <c r="C219" t="s">
        <v>67</v>
      </c>
      <c r="D219" t="s">
        <v>21187</v>
      </c>
      <c r="E219" t="s">
        <v>21188</v>
      </c>
      <c r="F219">
        <v>92534.47</v>
      </c>
      <c r="G219">
        <v>66107.05</v>
      </c>
      <c r="H219">
        <v>505</v>
      </c>
      <c r="I219">
        <v>277</v>
      </c>
      <c r="J219">
        <v>76</v>
      </c>
      <c r="K219">
        <v>15.05</v>
      </c>
      <c r="L219">
        <v>44.8</v>
      </c>
      <c r="M219" t="s">
        <v>20772</v>
      </c>
      <c r="N219" t="s">
        <v>20748</v>
      </c>
      <c r="O219" t="s">
        <v>3098</v>
      </c>
      <c r="P219" t="s">
        <v>14516</v>
      </c>
    </row>
    <row r="220" spans="1:16">
      <c r="A220" t="s">
        <v>14891</v>
      </c>
      <c r="B220" t="s">
        <v>20921</v>
      </c>
      <c r="C220" t="s">
        <v>14588</v>
      </c>
      <c r="D220" t="s">
        <v>21063</v>
      </c>
      <c r="E220" t="s">
        <v>21189</v>
      </c>
      <c r="F220">
        <v>65609.929999999993</v>
      </c>
      <c r="G220">
        <v>18377.580000000002</v>
      </c>
      <c r="H220">
        <v>702</v>
      </c>
      <c r="I220">
        <v>253</v>
      </c>
      <c r="J220">
        <v>36</v>
      </c>
      <c r="K220">
        <v>5.13</v>
      </c>
      <c r="L220">
        <v>26.5</v>
      </c>
      <c r="M220" t="s">
        <v>20768</v>
      </c>
      <c r="N220" t="s">
        <v>20744</v>
      </c>
      <c r="O220" t="s">
        <v>3098</v>
      </c>
      <c r="P220" t="s">
        <v>20749</v>
      </c>
    </row>
    <row r="221" spans="1:16">
      <c r="A221" t="s">
        <v>15807</v>
      </c>
      <c r="B221" t="s">
        <v>20779</v>
      </c>
      <c r="C221" t="s">
        <v>53</v>
      </c>
      <c r="D221" t="s">
        <v>20848</v>
      </c>
      <c r="E221" t="s">
        <v>21010</v>
      </c>
      <c r="F221">
        <v>80344.36</v>
      </c>
      <c r="G221">
        <v>29530.55</v>
      </c>
      <c r="H221">
        <v>575</v>
      </c>
      <c r="I221">
        <v>140</v>
      </c>
      <c r="J221">
        <v>134</v>
      </c>
      <c r="K221">
        <v>23.3</v>
      </c>
      <c r="L221">
        <v>36.6</v>
      </c>
      <c r="M221" t="s">
        <v>20736</v>
      </c>
      <c r="N221" t="s">
        <v>20760</v>
      </c>
      <c r="O221" t="s">
        <v>3098</v>
      </c>
      <c r="P221" t="s">
        <v>14516</v>
      </c>
    </row>
    <row r="222" spans="1:16">
      <c r="A222" t="s">
        <v>15923</v>
      </c>
      <c r="B222" t="s">
        <v>20824</v>
      </c>
      <c r="C222" t="s">
        <v>14588</v>
      </c>
      <c r="D222" t="s">
        <v>21190</v>
      </c>
      <c r="E222" t="s">
        <v>20848</v>
      </c>
      <c r="F222">
        <v>98723.5</v>
      </c>
      <c r="G222">
        <v>27222.35</v>
      </c>
      <c r="H222">
        <v>394</v>
      </c>
      <c r="I222">
        <v>58</v>
      </c>
      <c r="J222">
        <v>35</v>
      </c>
      <c r="K222">
        <v>8.8800000000000008</v>
      </c>
      <c r="L222">
        <v>31.7</v>
      </c>
      <c r="M222" t="s">
        <v>20740</v>
      </c>
      <c r="N222" t="s">
        <v>20760</v>
      </c>
      <c r="O222" t="s">
        <v>3098</v>
      </c>
      <c r="P222" t="s">
        <v>14550</v>
      </c>
    </row>
    <row r="223" spans="1:16">
      <c r="A223" t="s">
        <v>15194</v>
      </c>
      <c r="B223" t="s">
        <v>21011</v>
      </c>
      <c r="C223" t="s">
        <v>90</v>
      </c>
      <c r="D223" t="s">
        <v>21191</v>
      </c>
      <c r="E223" t="s">
        <v>21053</v>
      </c>
      <c r="F223">
        <v>86336.62</v>
      </c>
      <c r="G223">
        <v>54333.3</v>
      </c>
      <c r="H223">
        <v>665</v>
      </c>
      <c r="I223">
        <v>373</v>
      </c>
      <c r="J223">
        <v>114</v>
      </c>
      <c r="K223">
        <v>17.14</v>
      </c>
      <c r="M223" t="s">
        <v>20768</v>
      </c>
      <c r="N223" t="s">
        <v>14519</v>
      </c>
      <c r="O223" t="s">
        <v>3098</v>
      </c>
      <c r="P223" t="s">
        <v>14550</v>
      </c>
    </row>
    <row r="224" spans="1:16">
      <c r="A224" t="s">
        <v>15034</v>
      </c>
      <c r="B224" t="s">
        <v>20765</v>
      </c>
      <c r="C224" t="s">
        <v>90</v>
      </c>
      <c r="D224" t="s">
        <v>21192</v>
      </c>
      <c r="E224" t="s">
        <v>21193</v>
      </c>
      <c r="F224">
        <v>88392.31</v>
      </c>
      <c r="G224">
        <v>39939.519999999997</v>
      </c>
      <c r="H224">
        <v>731</v>
      </c>
      <c r="I224">
        <v>297</v>
      </c>
      <c r="J224">
        <v>216</v>
      </c>
      <c r="K224">
        <v>29.55</v>
      </c>
      <c r="L224">
        <v>31</v>
      </c>
      <c r="M224" t="s">
        <v>20772</v>
      </c>
      <c r="N224" t="s">
        <v>20748</v>
      </c>
      <c r="O224" t="s">
        <v>3098</v>
      </c>
      <c r="P224" t="s">
        <v>14507</v>
      </c>
    </row>
    <row r="225" spans="1:16">
      <c r="A225" t="s">
        <v>14542</v>
      </c>
      <c r="B225" t="s">
        <v>21032</v>
      </c>
      <c r="C225" t="s">
        <v>67</v>
      </c>
      <c r="D225" t="s">
        <v>21194</v>
      </c>
      <c r="E225" t="s">
        <v>21046</v>
      </c>
      <c r="F225">
        <v>60176.639999999999</v>
      </c>
      <c r="G225">
        <v>17309.009999999998</v>
      </c>
      <c r="H225">
        <v>719</v>
      </c>
      <c r="I225">
        <v>402</v>
      </c>
      <c r="J225">
        <v>162</v>
      </c>
      <c r="K225">
        <v>22.53</v>
      </c>
      <c r="L225">
        <v>81.8</v>
      </c>
      <c r="M225" t="s">
        <v>20768</v>
      </c>
      <c r="N225" t="s">
        <v>20744</v>
      </c>
      <c r="O225" t="s">
        <v>3098</v>
      </c>
      <c r="P225" t="s">
        <v>14507</v>
      </c>
    </row>
    <row r="226" spans="1:16">
      <c r="A226" t="s">
        <v>16578</v>
      </c>
      <c r="B226" t="s">
        <v>20871</v>
      </c>
      <c r="C226" t="s">
        <v>67</v>
      </c>
      <c r="D226" t="s">
        <v>21002</v>
      </c>
      <c r="E226" t="s">
        <v>21127</v>
      </c>
      <c r="F226">
        <v>108438.26</v>
      </c>
      <c r="G226">
        <v>41763.67</v>
      </c>
      <c r="H226">
        <v>509</v>
      </c>
      <c r="I226">
        <v>257</v>
      </c>
      <c r="L226">
        <v>45.8</v>
      </c>
      <c r="M226" t="s">
        <v>20740</v>
      </c>
      <c r="N226" t="s">
        <v>20803</v>
      </c>
      <c r="O226" t="s">
        <v>3098</v>
      </c>
      <c r="P226" t="s">
        <v>14524</v>
      </c>
    </row>
    <row r="227" spans="1:16">
      <c r="A227" t="s">
        <v>16819</v>
      </c>
      <c r="B227" t="s">
        <v>20737</v>
      </c>
      <c r="C227" t="s">
        <v>14588</v>
      </c>
      <c r="D227" t="s">
        <v>21195</v>
      </c>
      <c r="E227" t="s">
        <v>21098</v>
      </c>
      <c r="F227">
        <v>98189.78</v>
      </c>
      <c r="G227">
        <v>31975.95</v>
      </c>
      <c r="H227">
        <v>141</v>
      </c>
      <c r="I227">
        <v>35</v>
      </c>
      <c r="J227">
        <v>30</v>
      </c>
      <c r="K227">
        <v>21.28</v>
      </c>
      <c r="L227">
        <v>26.6</v>
      </c>
      <c r="M227" t="s">
        <v>20740</v>
      </c>
      <c r="N227" t="s">
        <v>20748</v>
      </c>
      <c r="O227" t="s">
        <v>3098</v>
      </c>
      <c r="P227" t="s">
        <v>14507</v>
      </c>
    </row>
    <row r="228" spans="1:16">
      <c r="A228" t="s">
        <v>15063</v>
      </c>
      <c r="B228" t="s">
        <v>21176</v>
      </c>
      <c r="C228" t="s">
        <v>90</v>
      </c>
      <c r="D228" t="s">
        <v>21196</v>
      </c>
      <c r="E228" t="s">
        <v>21197</v>
      </c>
      <c r="F228">
        <v>99068.75</v>
      </c>
      <c r="H228">
        <v>476</v>
      </c>
      <c r="I228">
        <v>193</v>
      </c>
      <c r="J228">
        <v>124</v>
      </c>
      <c r="K228">
        <v>26.05</v>
      </c>
      <c r="L228">
        <v>81.3</v>
      </c>
      <c r="M228" t="s">
        <v>20772</v>
      </c>
      <c r="N228" t="s">
        <v>20756</v>
      </c>
      <c r="O228" t="s">
        <v>3098</v>
      </c>
      <c r="P228" t="s">
        <v>14550</v>
      </c>
    </row>
    <row r="229" spans="1:16">
      <c r="A229" t="s">
        <v>15186</v>
      </c>
      <c r="B229" t="s">
        <v>20804</v>
      </c>
      <c r="C229" t="s">
        <v>53</v>
      </c>
      <c r="D229" t="s">
        <v>20959</v>
      </c>
      <c r="E229" t="s">
        <v>21198</v>
      </c>
      <c r="F229">
        <v>28534.84</v>
      </c>
      <c r="G229">
        <v>29230.5</v>
      </c>
      <c r="H229">
        <v>595</v>
      </c>
      <c r="I229">
        <v>210</v>
      </c>
      <c r="J229">
        <v>143</v>
      </c>
      <c r="K229">
        <v>24.03</v>
      </c>
      <c r="L229">
        <v>26.3</v>
      </c>
      <c r="M229" t="s">
        <v>20736</v>
      </c>
      <c r="N229" t="s">
        <v>3207</v>
      </c>
      <c r="O229" t="s">
        <v>3098</v>
      </c>
      <c r="P229" t="s">
        <v>14507</v>
      </c>
    </row>
    <row r="230" spans="1:16">
      <c r="A230" t="s">
        <v>15661</v>
      </c>
      <c r="B230" t="s">
        <v>20886</v>
      </c>
      <c r="C230" t="s">
        <v>53</v>
      </c>
      <c r="D230" t="s">
        <v>21199</v>
      </c>
      <c r="E230" t="s">
        <v>20944</v>
      </c>
      <c r="F230">
        <v>24724.91</v>
      </c>
      <c r="G230">
        <v>20427.88</v>
      </c>
      <c r="H230">
        <v>487</v>
      </c>
      <c r="I230">
        <v>189</v>
      </c>
      <c r="J230">
        <v>90</v>
      </c>
      <c r="K230">
        <v>18.48</v>
      </c>
      <c r="L230">
        <v>41.9</v>
      </c>
      <c r="M230" t="s">
        <v>20736</v>
      </c>
      <c r="N230" t="s">
        <v>20748</v>
      </c>
      <c r="O230" t="s">
        <v>3098</v>
      </c>
      <c r="P230" t="s">
        <v>14524</v>
      </c>
    </row>
    <row r="231" spans="1:16">
      <c r="A231" t="s">
        <v>16275</v>
      </c>
      <c r="B231" t="s">
        <v>20775</v>
      </c>
      <c r="C231" t="s">
        <v>3136</v>
      </c>
      <c r="D231" t="s">
        <v>21200</v>
      </c>
      <c r="E231" t="s">
        <v>21201</v>
      </c>
      <c r="F231">
        <v>97774.41</v>
      </c>
      <c r="G231">
        <v>53937.93</v>
      </c>
      <c r="H231">
        <v>601</v>
      </c>
      <c r="I231">
        <v>316</v>
      </c>
      <c r="J231">
        <v>146</v>
      </c>
      <c r="K231">
        <v>24.29</v>
      </c>
      <c r="L231">
        <v>24.3</v>
      </c>
      <c r="M231" t="s">
        <v>20740</v>
      </c>
      <c r="N231" t="s">
        <v>20748</v>
      </c>
      <c r="O231" t="s">
        <v>20778</v>
      </c>
      <c r="P231" t="s">
        <v>14507</v>
      </c>
    </row>
    <row r="232" spans="1:16">
      <c r="A232" t="s">
        <v>16044</v>
      </c>
      <c r="B232" t="s">
        <v>20818</v>
      </c>
      <c r="C232" t="s">
        <v>20733</v>
      </c>
      <c r="D232" t="s">
        <v>21202</v>
      </c>
      <c r="E232" t="s">
        <v>21203</v>
      </c>
      <c r="F232">
        <v>118132.25</v>
      </c>
      <c r="G232">
        <v>82581.55</v>
      </c>
      <c r="H232">
        <v>751</v>
      </c>
      <c r="I232">
        <v>129</v>
      </c>
      <c r="J232">
        <v>101</v>
      </c>
      <c r="K232">
        <v>13.45</v>
      </c>
      <c r="L232">
        <v>52.6</v>
      </c>
      <c r="M232" t="s">
        <v>20740</v>
      </c>
      <c r="N232" t="s">
        <v>20756</v>
      </c>
      <c r="O232" t="s">
        <v>3098</v>
      </c>
      <c r="P232" t="s">
        <v>14512</v>
      </c>
    </row>
    <row r="233" spans="1:16">
      <c r="A233" t="s">
        <v>15145</v>
      </c>
      <c r="B233" t="s">
        <v>20999</v>
      </c>
      <c r="C233" t="s">
        <v>20733</v>
      </c>
      <c r="D233" t="s">
        <v>21033</v>
      </c>
      <c r="E233" t="s">
        <v>21204</v>
      </c>
      <c r="F233">
        <v>114125.62</v>
      </c>
      <c r="G233">
        <v>22019.25</v>
      </c>
      <c r="H233">
        <v>281</v>
      </c>
      <c r="I233">
        <v>113</v>
      </c>
      <c r="J233">
        <v>11</v>
      </c>
      <c r="K233">
        <v>3.91</v>
      </c>
      <c r="L233">
        <v>82.1</v>
      </c>
      <c r="M233" t="s">
        <v>20740</v>
      </c>
      <c r="N233" t="s">
        <v>20760</v>
      </c>
      <c r="O233" t="s">
        <v>3098</v>
      </c>
      <c r="P233" t="s">
        <v>14550</v>
      </c>
    </row>
    <row r="234" spans="1:16">
      <c r="A234" t="s">
        <v>16380</v>
      </c>
      <c r="B234" t="s">
        <v>20910</v>
      </c>
      <c r="C234" t="s">
        <v>14519</v>
      </c>
      <c r="D234" t="s">
        <v>21205</v>
      </c>
      <c r="E234" t="s">
        <v>21206</v>
      </c>
      <c r="F234">
        <v>118394.32</v>
      </c>
      <c r="G234">
        <v>110362.18</v>
      </c>
      <c r="H234">
        <v>515</v>
      </c>
      <c r="I234">
        <v>115</v>
      </c>
      <c r="J234">
        <v>65</v>
      </c>
      <c r="K234">
        <v>12.62</v>
      </c>
      <c r="L234">
        <v>20.7</v>
      </c>
      <c r="M234" t="s">
        <v>20736</v>
      </c>
      <c r="N234" t="s">
        <v>20748</v>
      </c>
      <c r="O234" t="s">
        <v>3098</v>
      </c>
      <c r="P234" t="s">
        <v>14516</v>
      </c>
    </row>
    <row r="235" spans="1:16">
      <c r="A235" t="s">
        <v>15739</v>
      </c>
      <c r="B235" t="s">
        <v>21032</v>
      </c>
      <c r="C235" t="s">
        <v>67</v>
      </c>
      <c r="D235" t="s">
        <v>21207</v>
      </c>
      <c r="E235" t="s">
        <v>20947</v>
      </c>
      <c r="F235">
        <v>73088.429999999993</v>
      </c>
      <c r="G235">
        <v>22610.54</v>
      </c>
      <c r="H235">
        <v>743</v>
      </c>
      <c r="I235">
        <v>281</v>
      </c>
      <c r="J235">
        <v>30</v>
      </c>
      <c r="K235">
        <v>4.04</v>
      </c>
      <c r="L235">
        <v>55.8</v>
      </c>
      <c r="M235" t="s">
        <v>20736</v>
      </c>
      <c r="N235" t="s">
        <v>20803</v>
      </c>
      <c r="O235" t="s">
        <v>3098</v>
      </c>
      <c r="P235" t="s">
        <v>14524</v>
      </c>
    </row>
    <row r="236" spans="1:16">
      <c r="A236" t="s">
        <v>15263</v>
      </c>
      <c r="B236" t="s">
        <v>21136</v>
      </c>
      <c r="C236" t="s">
        <v>20786</v>
      </c>
      <c r="D236" t="s">
        <v>21208</v>
      </c>
      <c r="E236" t="s">
        <v>21209</v>
      </c>
      <c r="F236">
        <v>74389.22</v>
      </c>
      <c r="G236">
        <v>106417.8</v>
      </c>
      <c r="H236">
        <v>789</v>
      </c>
      <c r="I236">
        <v>320</v>
      </c>
      <c r="J236">
        <v>104</v>
      </c>
      <c r="K236">
        <v>13.18</v>
      </c>
      <c r="L236">
        <v>34</v>
      </c>
      <c r="M236" t="s">
        <v>20772</v>
      </c>
      <c r="N236" t="s">
        <v>14519</v>
      </c>
      <c r="O236" t="s">
        <v>3098</v>
      </c>
      <c r="P236" t="s">
        <v>14550</v>
      </c>
    </row>
    <row r="237" spans="1:16">
      <c r="A237" t="s">
        <v>14804</v>
      </c>
      <c r="B237" t="s">
        <v>20807</v>
      </c>
      <c r="C237" t="s">
        <v>20786</v>
      </c>
      <c r="D237" t="s">
        <v>21210</v>
      </c>
      <c r="E237" t="s">
        <v>21211</v>
      </c>
      <c r="F237">
        <v>22975.38</v>
      </c>
      <c r="H237">
        <v>474</v>
      </c>
      <c r="I237">
        <v>63</v>
      </c>
      <c r="J237">
        <v>137</v>
      </c>
      <c r="K237">
        <v>28.9</v>
      </c>
      <c r="L237">
        <v>48.4</v>
      </c>
      <c r="M237" t="s">
        <v>20736</v>
      </c>
      <c r="N237" t="s">
        <v>20744</v>
      </c>
      <c r="O237" t="s">
        <v>3098</v>
      </c>
      <c r="P237" t="s">
        <v>14507</v>
      </c>
    </row>
    <row r="238" spans="1:16">
      <c r="A238" t="s">
        <v>14786</v>
      </c>
      <c r="B238" t="s">
        <v>20732</v>
      </c>
      <c r="C238" t="s">
        <v>20733</v>
      </c>
      <c r="D238" t="s">
        <v>21126</v>
      </c>
      <c r="E238" t="s">
        <v>21212</v>
      </c>
      <c r="F238">
        <v>90320.55</v>
      </c>
      <c r="G238">
        <v>2173.86</v>
      </c>
      <c r="H238">
        <v>541</v>
      </c>
      <c r="I238">
        <v>59</v>
      </c>
      <c r="J238">
        <v>21</v>
      </c>
      <c r="K238">
        <v>3.88</v>
      </c>
      <c r="L238">
        <v>49.6</v>
      </c>
      <c r="M238" t="s">
        <v>20768</v>
      </c>
      <c r="N238" t="s">
        <v>20803</v>
      </c>
      <c r="O238" t="s">
        <v>3098</v>
      </c>
      <c r="P238" t="s">
        <v>14524</v>
      </c>
    </row>
    <row r="239" spans="1:16">
      <c r="A239" t="s">
        <v>14776</v>
      </c>
      <c r="B239" t="s">
        <v>21017</v>
      </c>
      <c r="C239" t="s">
        <v>20762</v>
      </c>
      <c r="D239" t="s">
        <v>21213</v>
      </c>
      <c r="E239" t="s">
        <v>21214</v>
      </c>
      <c r="F239">
        <v>108324.59</v>
      </c>
      <c r="G239">
        <v>70325.39</v>
      </c>
      <c r="H239">
        <v>29</v>
      </c>
      <c r="I239">
        <v>13</v>
      </c>
      <c r="L239">
        <v>31.4</v>
      </c>
      <c r="M239" t="s">
        <v>20736</v>
      </c>
      <c r="N239" t="s">
        <v>14519</v>
      </c>
      <c r="O239" t="s">
        <v>3098</v>
      </c>
      <c r="P239" t="s">
        <v>14550</v>
      </c>
    </row>
    <row r="240" spans="1:16">
      <c r="A240" t="s">
        <v>15559</v>
      </c>
      <c r="B240" t="s">
        <v>20791</v>
      </c>
      <c r="C240" t="s">
        <v>20786</v>
      </c>
      <c r="D240" t="s">
        <v>21215</v>
      </c>
      <c r="E240" t="s">
        <v>21216</v>
      </c>
      <c r="F240">
        <v>115065.4</v>
      </c>
      <c r="G240">
        <v>46542.9</v>
      </c>
      <c r="H240">
        <v>163</v>
      </c>
      <c r="I240">
        <v>39</v>
      </c>
      <c r="J240">
        <v>28</v>
      </c>
      <c r="K240">
        <v>17.18</v>
      </c>
      <c r="L240">
        <v>61.1</v>
      </c>
      <c r="M240" t="s">
        <v>20772</v>
      </c>
      <c r="N240" t="s">
        <v>20756</v>
      </c>
      <c r="O240" t="s">
        <v>3098</v>
      </c>
      <c r="P240" t="s">
        <v>20749</v>
      </c>
    </row>
    <row r="241" spans="1:16">
      <c r="A241" t="s">
        <v>14738</v>
      </c>
      <c r="B241" t="s">
        <v>21011</v>
      </c>
      <c r="C241" t="s">
        <v>90</v>
      </c>
      <c r="D241" t="s">
        <v>21089</v>
      </c>
      <c r="E241" t="s">
        <v>21217</v>
      </c>
      <c r="F241">
        <v>105793.13</v>
      </c>
      <c r="G241">
        <v>1949.4</v>
      </c>
      <c r="H241">
        <v>247</v>
      </c>
      <c r="I241">
        <v>63</v>
      </c>
      <c r="L241">
        <v>41.5</v>
      </c>
      <c r="M241" t="s">
        <v>20736</v>
      </c>
      <c r="N241" t="s">
        <v>20760</v>
      </c>
      <c r="O241" t="s">
        <v>3098</v>
      </c>
      <c r="P241" t="s">
        <v>14550</v>
      </c>
    </row>
    <row r="242" spans="1:16">
      <c r="A242" t="s">
        <v>14918</v>
      </c>
      <c r="B242" t="s">
        <v>20753</v>
      </c>
      <c r="C242" t="s">
        <v>14519</v>
      </c>
      <c r="D242" t="s">
        <v>20867</v>
      </c>
      <c r="E242" t="s">
        <v>21218</v>
      </c>
      <c r="F242">
        <v>49754.34</v>
      </c>
      <c r="G242">
        <v>12010.29</v>
      </c>
      <c r="H242">
        <v>861</v>
      </c>
      <c r="I242">
        <v>283</v>
      </c>
      <c r="J242">
        <v>184</v>
      </c>
      <c r="K242">
        <v>21.37</v>
      </c>
      <c r="L242">
        <v>51.8</v>
      </c>
      <c r="M242" t="s">
        <v>20772</v>
      </c>
      <c r="N242" t="s">
        <v>20803</v>
      </c>
      <c r="O242" t="s">
        <v>3098</v>
      </c>
      <c r="P242" t="s">
        <v>14507</v>
      </c>
    </row>
    <row r="243" spans="1:16">
      <c r="A243" t="s">
        <v>19310</v>
      </c>
      <c r="B243" t="s">
        <v>21219</v>
      </c>
      <c r="C243" t="s">
        <v>20733</v>
      </c>
      <c r="D243" t="s">
        <v>21220</v>
      </c>
      <c r="E243" t="s">
        <v>21221</v>
      </c>
      <c r="F243">
        <v>20317.34</v>
      </c>
      <c r="G243">
        <v>104531.09</v>
      </c>
      <c r="H243">
        <v>812</v>
      </c>
      <c r="I243">
        <v>292</v>
      </c>
      <c r="J243">
        <v>157</v>
      </c>
      <c r="K243">
        <v>19.329999999999998</v>
      </c>
      <c r="L243">
        <v>43.2</v>
      </c>
      <c r="M243" t="s">
        <v>20736</v>
      </c>
      <c r="N243" t="s">
        <v>14519</v>
      </c>
      <c r="O243" t="s">
        <v>3098</v>
      </c>
      <c r="P243" t="s">
        <v>14507</v>
      </c>
    </row>
    <row r="244" spans="1:16">
      <c r="A244" t="s">
        <v>14683</v>
      </c>
      <c r="B244" t="s">
        <v>21032</v>
      </c>
      <c r="C244" t="s">
        <v>67</v>
      </c>
      <c r="D244" t="s">
        <v>21222</v>
      </c>
      <c r="E244" t="s">
        <v>21223</v>
      </c>
      <c r="F244">
        <v>19860.09</v>
      </c>
      <c r="G244">
        <v>21832.68</v>
      </c>
      <c r="H244">
        <v>74</v>
      </c>
      <c r="I244">
        <v>35</v>
      </c>
      <c r="J244">
        <v>21</v>
      </c>
      <c r="K244">
        <v>28.38</v>
      </c>
      <c r="L244">
        <v>67.3</v>
      </c>
      <c r="M244" t="s">
        <v>20772</v>
      </c>
      <c r="N244" t="s">
        <v>3207</v>
      </c>
      <c r="O244" t="s">
        <v>3098</v>
      </c>
      <c r="P244" t="s">
        <v>20749</v>
      </c>
    </row>
    <row r="245" spans="1:16">
      <c r="A245" t="s">
        <v>14770</v>
      </c>
      <c r="B245" t="s">
        <v>21079</v>
      </c>
      <c r="C245" t="s">
        <v>14588</v>
      </c>
      <c r="D245" t="s">
        <v>21080</v>
      </c>
      <c r="E245" t="s">
        <v>21197</v>
      </c>
      <c r="F245">
        <v>54634.62</v>
      </c>
      <c r="G245">
        <v>50971.28</v>
      </c>
      <c r="H245">
        <v>300</v>
      </c>
      <c r="I245">
        <v>56</v>
      </c>
      <c r="L245">
        <v>58.8</v>
      </c>
      <c r="M245" t="s">
        <v>20740</v>
      </c>
      <c r="N245" t="s">
        <v>20756</v>
      </c>
      <c r="O245" t="s">
        <v>3098</v>
      </c>
      <c r="P245" t="s">
        <v>14507</v>
      </c>
    </row>
    <row r="246" spans="1:16">
      <c r="A246" t="s">
        <v>15155</v>
      </c>
      <c r="B246" t="s">
        <v>20840</v>
      </c>
      <c r="C246" t="s">
        <v>20762</v>
      </c>
      <c r="D246" t="s">
        <v>21224</v>
      </c>
      <c r="E246" t="s">
        <v>21213</v>
      </c>
      <c r="F246">
        <v>82409.91</v>
      </c>
      <c r="G246">
        <v>60676.62</v>
      </c>
      <c r="H246">
        <v>304</v>
      </c>
      <c r="I246">
        <v>33</v>
      </c>
      <c r="J246">
        <v>87</v>
      </c>
      <c r="K246">
        <v>28.62</v>
      </c>
      <c r="L246">
        <v>44.4</v>
      </c>
      <c r="M246" t="s">
        <v>20768</v>
      </c>
      <c r="N246" t="s">
        <v>20760</v>
      </c>
      <c r="O246" t="s">
        <v>3098</v>
      </c>
      <c r="P246" t="s">
        <v>14507</v>
      </c>
    </row>
    <row r="247" spans="1:16">
      <c r="A247" t="s">
        <v>15458</v>
      </c>
      <c r="B247" t="s">
        <v>20877</v>
      </c>
      <c r="C247" t="s">
        <v>53</v>
      </c>
      <c r="D247" t="s">
        <v>21225</v>
      </c>
      <c r="E247" t="s">
        <v>21226</v>
      </c>
      <c r="F247">
        <v>48708.160000000003</v>
      </c>
      <c r="G247">
        <v>33190.71</v>
      </c>
      <c r="H247">
        <v>673</v>
      </c>
      <c r="I247">
        <v>381</v>
      </c>
      <c r="L247">
        <v>28.8</v>
      </c>
      <c r="M247" t="s">
        <v>20768</v>
      </c>
      <c r="N247" t="s">
        <v>14519</v>
      </c>
      <c r="O247" t="s">
        <v>3098</v>
      </c>
      <c r="P247" t="s">
        <v>14516</v>
      </c>
    </row>
    <row r="248" spans="1:16">
      <c r="A248" t="s">
        <v>14998</v>
      </c>
      <c r="B248" t="s">
        <v>20833</v>
      </c>
      <c r="C248" t="s">
        <v>20762</v>
      </c>
      <c r="D248" t="s">
        <v>21227</v>
      </c>
      <c r="E248" t="s">
        <v>21228</v>
      </c>
      <c r="F248">
        <v>95250.35</v>
      </c>
      <c r="G248">
        <v>53034.8</v>
      </c>
      <c r="H248">
        <v>192</v>
      </c>
      <c r="I248">
        <v>39</v>
      </c>
      <c r="L248">
        <v>66.099999999999994</v>
      </c>
      <c r="M248" t="s">
        <v>20768</v>
      </c>
      <c r="N248" t="s">
        <v>20744</v>
      </c>
      <c r="O248" t="s">
        <v>3098</v>
      </c>
      <c r="P248" t="s">
        <v>14550</v>
      </c>
    </row>
    <row r="249" spans="1:16">
      <c r="A249" t="s">
        <v>14667</v>
      </c>
      <c r="B249" t="s">
        <v>20954</v>
      </c>
      <c r="C249" t="s">
        <v>53</v>
      </c>
      <c r="D249" t="s">
        <v>21156</v>
      </c>
      <c r="E249" t="s">
        <v>21229</v>
      </c>
      <c r="F249">
        <v>21830.720000000001</v>
      </c>
      <c r="G249">
        <v>108129.25</v>
      </c>
      <c r="H249">
        <v>778</v>
      </c>
      <c r="I249">
        <v>243</v>
      </c>
      <c r="J249">
        <v>107</v>
      </c>
      <c r="K249">
        <v>13.75</v>
      </c>
      <c r="L249">
        <v>43.9</v>
      </c>
      <c r="M249" t="s">
        <v>20768</v>
      </c>
      <c r="N249" t="s">
        <v>20748</v>
      </c>
      <c r="O249" t="s">
        <v>3098</v>
      </c>
      <c r="P249" t="s">
        <v>14512</v>
      </c>
    </row>
    <row r="250" spans="1:16">
      <c r="A250" t="s">
        <v>15439</v>
      </c>
      <c r="B250" t="s">
        <v>21230</v>
      </c>
      <c r="C250" t="s">
        <v>20762</v>
      </c>
      <c r="D250" t="s">
        <v>21037</v>
      </c>
      <c r="E250" t="s">
        <v>20811</v>
      </c>
      <c r="F250">
        <v>96424.94</v>
      </c>
      <c r="G250">
        <v>105019.74</v>
      </c>
      <c r="H250">
        <v>278</v>
      </c>
      <c r="I250">
        <v>90</v>
      </c>
      <c r="J250">
        <v>36</v>
      </c>
      <c r="K250">
        <v>12.95</v>
      </c>
      <c r="L250">
        <v>27.2</v>
      </c>
      <c r="M250" t="s">
        <v>20740</v>
      </c>
      <c r="N250" t="s">
        <v>20760</v>
      </c>
      <c r="O250" t="s">
        <v>3098</v>
      </c>
      <c r="P250" t="s">
        <v>14507</v>
      </c>
    </row>
    <row r="251" spans="1:16">
      <c r="A251" t="s">
        <v>15742</v>
      </c>
      <c r="B251" t="s">
        <v>20847</v>
      </c>
      <c r="C251" t="s">
        <v>90</v>
      </c>
      <c r="D251" t="s">
        <v>21231</v>
      </c>
      <c r="E251" t="s">
        <v>21232</v>
      </c>
      <c r="F251">
        <v>38017.25</v>
      </c>
      <c r="G251">
        <v>39831.39</v>
      </c>
      <c r="H251">
        <v>243</v>
      </c>
      <c r="I251">
        <v>53</v>
      </c>
      <c r="J251">
        <v>70</v>
      </c>
      <c r="K251">
        <v>28.81</v>
      </c>
      <c r="L251">
        <v>78.599999999999994</v>
      </c>
      <c r="M251" t="s">
        <v>20768</v>
      </c>
      <c r="N251" t="s">
        <v>14519</v>
      </c>
      <c r="O251" t="s">
        <v>3098</v>
      </c>
      <c r="P251" t="s">
        <v>14516</v>
      </c>
    </row>
    <row r="252" spans="1:16">
      <c r="A252" t="s">
        <v>14836</v>
      </c>
      <c r="B252" t="s">
        <v>20779</v>
      </c>
      <c r="C252" t="s">
        <v>53</v>
      </c>
      <c r="D252" t="s">
        <v>21115</v>
      </c>
      <c r="E252" t="s">
        <v>21063</v>
      </c>
      <c r="F252">
        <v>91901.6</v>
      </c>
      <c r="G252">
        <v>102469.46</v>
      </c>
      <c r="H252">
        <v>595</v>
      </c>
      <c r="I252">
        <v>312</v>
      </c>
      <c r="J252">
        <v>123</v>
      </c>
      <c r="K252">
        <v>20.67</v>
      </c>
      <c r="L252">
        <v>62.8</v>
      </c>
      <c r="M252" t="s">
        <v>20740</v>
      </c>
      <c r="N252" t="s">
        <v>20744</v>
      </c>
      <c r="O252" t="s">
        <v>3098</v>
      </c>
      <c r="P252" t="s">
        <v>14507</v>
      </c>
    </row>
    <row r="253" spans="1:16">
      <c r="A253" t="s">
        <v>15212</v>
      </c>
      <c r="B253" t="s">
        <v>20807</v>
      </c>
      <c r="C253" t="s">
        <v>20786</v>
      </c>
      <c r="D253" t="s">
        <v>21021</v>
      </c>
      <c r="E253" t="s">
        <v>20970</v>
      </c>
      <c r="F253">
        <v>38030.949999999997</v>
      </c>
      <c r="G253">
        <v>66030.100000000006</v>
      </c>
      <c r="H253">
        <v>213</v>
      </c>
      <c r="I253">
        <v>50</v>
      </c>
      <c r="L253">
        <v>63.4</v>
      </c>
      <c r="M253" t="s">
        <v>20768</v>
      </c>
      <c r="N253" t="s">
        <v>20748</v>
      </c>
      <c r="O253" t="s">
        <v>3098</v>
      </c>
      <c r="P253" t="s">
        <v>14512</v>
      </c>
    </row>
    <row r="254" spans="1:16">
      <c r="A254" t="s">
        <v>15827</v>
      </c>
      <c r="B254" t="s">
        <v>21060</v>
      </c>
      <c r="C254" t="s">
        <v>20733</v>
      </c>
      <c r="D254" t="s">
        <v>21233</v>
      </c>
      <c r="E254" t="s">
        <v>21173</v>
      </c>
      <c r="F254">
        <v>31508.46</v>
      </c>
      <c r="G254">
        <v>96005.13</v>
      </c>
      <c r="H254">
        <v>531</v>
      </c>
      <c r="I254">
        <v>182</v>
      </c>
      <c r="J254">
        <v>121</v>
      </c>
      <c r="K254">
        <v>22.79</v>
      </c>
      <c r="L254">
        <v>56.5</v>
      </c>
      <c r="M254" t="s">
        <v>20768</v>
      </c>
      <c r="N254" t="s">
        <v>20803</v>
      </c>
      <c r="O254" t="s">
        <v>3098</v>
      </c>
      <c r="P254" t="s">
        <v>14516</v>
      </c>
    </row>
    <row r="255" spans="1:16">
      <c r="A255" t="s">
        <v>15217</v>
      </c>
      <c r="B255" t="s">
        <v>21234</v>
      </c>
      <c r="C255" t="s">
        <v>90</v>
      </c>
      <c r="D255" t="s">
        <v>21235</v>
      </c>
      <c r="E255" t="s">
        <v>21236</v>
      </c>
      <c r="F255">
        <v>115726.56</v>
      </c>
      <c r="G255">
        <v>35770.29</v>
      </c>
      <c r="H255">
        <v>311</v>
      </c>
      <c r="I255">
        <v>131</v>
      </c>
      <c r="J255">
        <v>59</v>
      </c>
      <c r="K255">
        <v>18.97</v>
      </c>
      <c r="L255">
        <v>62.1</v>
      </c>
      <c r="M255" t="s">
        <v>20740</v>
      </c>
      <c r="N255" t="s">
        <v>20803</v>
      </c>
      <c r="O255" t="s">
        <v>3098</v>
      </c>
      <c r="P255" t="s">
        <v>14516</v>
      </c>
    </row>
    <row r="256" spans="1:16">
      <c r="A256" t="s">
        <v>15607</v>
      </c>
      <c r="B256" t="s">
        <v>20976</v>
      </c>
      <c r="C256" t="s">
        <v>20762</v>
      </c>
      <c r="D256" t="s">
        <v>20734</v>
      </c>
      <c r="E256" t="s">
        <v>20738</v>
      </c>
      <c r="F256">
        <v>28027.040000000001</v>
      </c>
      <c r="G256">
        <v>51088.81</v>
      </c>
      <c r="H256">
        <v>696</v>
      </c>
      <c r="I256">
        <v>130</v>
      </c>
      <c r="J256">
        <v>120</v>
      </c>
      <c r="K256">
        <v>17.239999999999998</v>
      </c>
      <c r="M256" t="s">
        <v>20772</v>
      </c>
      <c r="N256" t="s">
        <v>14519</v>
      </c>
      <c r="O256" t="s">
        <v>3098</v>
      </c>
      <c r="P256" t="s">
        <v>14550</v>
      </c>
    </row>
    <row r="257" spans="1:16">
      <c r="A257" t="s">
        <v>16054</v>
      </c>
      <c r="B257" t="s">
        <v>21141</v>
      </c>
      <c r="C257" t="s">
        <v>20786</v>
      </c>
      <c r="D257" t="s">
        <v>21237</v>
      </c>
      <c r="E257" t="s">
        <v>21238</v>
      </c>
      <c r="F257">
        <v>98954.58</v>
      </c>
      <c r="G257">
        <v>18854.46</v>
      </c>
      <c r="H257">
        <v>589</v>
      </c>
      <c r="I257">
        <v>141</v>
      </c>
      <c r="J257">
        <v>77</v>
      </c>
      <c r="K257">
        <v>13.07</v>
      </c>
      <c r="L257">
        <v>80.599999999999994</v>
      </c>
      <c r="M257" t="s">
        <v>20772</v>
      </c>
      <c r="N257" t="s">
        <v>20748</v>
      </c>
      <c r="O257" t="s">
        <v>3098</v>
      </c>
      <c r="P257" t="s">
        <v>14550</v>
      </c>
    </row>
    <row r="258" spans="1:16">
      <c r="A258" t="s">
        <v>15397</v>
      </c>
      <c r="B258" t="s">
        <v>20833</v>
      </c>
      <c r="C258" t="s">
        <v>20762</v>
      </c>
      <c r="D258" t="s">
        <v>21239</v>
      </c>
      <c r="E258" t="s">
        <v>20742</v>
      </c>
      <c r="F258">
        <v>83557.94</v>
      </c>
      <c r="G258">
        <v>117683.68</v>
      </c>
      <c r="H258">
        <v>832</v>
      </c>
      <c r="I258">
        <v>180</v>
      </c>
      <c r="J258">
        <v>137</v>
      </c>
      <c r="K258">
        <v>16.47</v>
      </c>
      <c r="L258">
        <v>41.1</v>
      </c>
      <c r="M258" t="s">
        <v>20772</v>
      </c>
      <c r="N258" t="s">
        <v>20756</v>
      </c>
      <c r="O258" t="s">
        <v>3098</v>
      </c>
      <c r="P258" t="s">
        <v>14512</v>
      </c>
    </row>
    <row r="259" spans="1:16">
      <c r="A259" t="s">
        <v>14513</v>
      </c>
      <c r="B259" t="s">
        <v>20900</v>
      </c>
      <c r="C259" t="s">
        <v>20786</v>
      </c>
      <c r="D259" t="s">
        <v>21240</v>
      </c>
      <c r="E259" t="s">
        <v>21209</v>
      </c>
      <c r="F259">
        <v>112719.89</v>
      </c>
      <c r="G259">
        <v>121062.38</v>
      </c>
      <c r="H259">
        <v>349</v>
      </c>
      <c r="J259">
        <v>28</v>
      </c>
      <c r="K259">
        <v>8.02</v>
      </c>
      <c r="L259">
        <v>72.900000000000006</v>
      </c>
      <c r="M259" t="s">
        <v>20772</v>
      </c>
      <c r="N259" t="s">
        <v>3207</v>
      </c>
      <c r="O259" t="s">
        <v>3098</v>
      </c>
      <c r="P259" t="s">
        <v>14512</v>
      </c>
    </row>
    <row r="260" spans="1:16">
      <c r="A260" t="s">
        <v>16199</v>
      </c>
      <c r="B260" t="s">
        <v>20769</v>
      </c>
      <c r="C260" t="s">
        <v>20733</v>
      </c>
      <c r="D260" t="s">
        <v>21241</v>
      </c>
      <c r="E260" t="s">
        <v>20754</v>
      </c>
      <c r="F260">
        <v>70395.3</v>
      </c>
      <c r="G260">
        <v>28346.39</v>
      </c>
      <c r="H260">
        <v>98</v>
      </c>
      <c r="I260">
        <v>46</v>
      </c>
      <c r="J260">
        <v>15</v>
      </c>
      <c r="K260">
        <v>15.31</v>
      </c>
      <c r="L260">
        <v>50.4</v>
      </c>
      <c r="M260" t="s">
        <v>20736</v>
      </c>
      <c r="N260" t="s">
        <v>20756</v>
      </c>
      <c r="O260" t="s">
        <v>3098</v>
      </c>
      <c r="P260" t="s">
        <v>20749</v>
      </c>
    </row>
    <row r="261" spans="1:16">
      <c r="A261" t="s">
        <v>14660</v>
      </c>
      <c r="B261" t="s">
        <v>21032</v>
      </c>
      <c r="C261" t="s">
        <v>67</v>
      </c>
      <c r="D261" t="s">
        <v>21191</v>
      </c>
      <c r="E261" t="s">
        <v>21053</v>
      </c>
      <c r="F261">
        <v>71957.45</v>
      </c>
      <c r="G261">
        <v>18795.650000000001</v>
      </c>
      <c r="H261">
        <v>409</v>
      </c>
      <c r="I261">
        <v>69</v>
      </c>
      <c r="J261">
        <v>17</v>
      </c>
      <c r="K261">
        <v>4.16</v>
      </c>
      <c r="L261">
        <v>33.5</v>
      </c>
      <c r="M261" t="s">
        <v>20736</v>
      </c>
      <c r="N261" t="s">
        <v>20756</v>
      </c>
      <c r="O261" t="s">
        <v>3098</v>
      </c>
      <c r="P261" t="s">
        <v>14524</v>
      </c>
    </row>
    <row r="262" spans="1:16">
      <c r="A262" t="s">
        <v>14653</v>
      </c>
      <c r="B262" t="s">
        <v>20753</v>
      </c>
      <c r="C262" t="s">
        <v>14519</v>
      </c>
      <c r="D262" t="s">
        <v>20773</v>
      </c>
      <c r="E262" t="s">
        <v>20735</v>
      </c>
      <c r="F262">
        <v>92495.26</v>
      </c>
      <c r="H262">
        <v>97</v>
      </c>
      <c r="I262">
        <v>11</v>
      </c>
      <c r="L262">
        <v>63.3</v>
      </c>
      <c r="M262" t="s">
        <v>20772</v>
      </c>
      <c r="N262" t="s">
        <v>20756</v>
      </c>
      <c r="O262" t="s">
        <v>3098</v>
      </c>
      <c r="P262" t="s">
        <v>14524</v>
      </c>
    </row>
    <row r="263" spans="1:16">
      <c r="A263" t="s">
        <v>14722</v>
      </c>
      <c r="B263" t="s">
        <v>21242</v>
      </c>
      <c r="C263" t="s">
        <v>14519</v>
      </c>
      <c r="D263" t="s">
        <v>21243</v>
      </c>
      <c r="E263" t="s">
        <v>20783</v>
      </c>
      <c r="F263">
        <v>117326.89</v>
      </c>
      <c r="G263">
        <v>85488.3</v>
      </c>
      <c r="H263">
        <v>892</v>
      </c>
      <c r="I263">
        <v>178</v>
      </c>
      <c r="J263">
        <v>112</v>
      </c>
      <c r="K263">
        <v>12.56</v>
      </c>
      <c r="L263">
        <v>42.3</v>
      </c>
      <c r="M263" t="s">
        <v>20740</v>
      </c>
      <c r="N263" t="s">
        <v>14519</v>
      </c>
      <c r="O263" t="s">
        <v>3098</v>
      </c>
      <c r="P263" t="s">
        <v>14512</v>
      </c>
    </row>
    <row r="264" spans="1:16">
      <c r="A264" t="s">
        <v>16373</v>
      </c>
      <c r="B264" t="s">
        <v>20769</v>
      </c>
      <c r="C264" t="s">
        <v>20733</v>
      </c>
      <c r="D264" t="s">
        <v>20952</v>
      </c>
      <c r="E264" t="s">
        <v>21244</v>
      </c>
      <c r="F264">
        <v>5897.21</v>
      </c>
      <c r="G264">
        <v>33477.96</v>
      </c>
      <c r="H264">
        <v>733</v>
      </c>
      <c r="J264">
        <v>103</v>
      </c>
      <c r="K264">
        <v>14.05</v>
      </c>
      <c r="L264">
        <v>34.4</v>
      </c>
      <c r="M264" t="s">
        <v>20740</v>
      </c>
      <c r="N264" t="s">
        <v>20803</v>
      </c>
      <c r="O264" t="s">
        <v>3098</v>
      </c>
      <c r="P264" t="s">
        <v>20749</v>
      </c>
    </row>
    <row r="265" spans="1:16">
      <c r="A265" t="s">
        <v>14995</v>
      </c>
      <c r="B265" t="s">
        <v>21038</v>
      </c>
      <c r="C265" t="s">
        <v>53</v>
      </c>
      <c r="D265" t="s">
        <v>21245</v>
      </c>
      <c r="E265" t="s">
        <v>21246</v>
      </c>
      <c r="F265">
        <v>94297.29</v>
      </c>
      <c r="G265">
        <v>38524.089999999997</v>
      </c>
      <c r="H265">
        <v>105</v>
      </c>
      <c r="I265">
        <v>53</v>
      </c>
      <c r="J265">
        <v>6</v>
      </c>
      <c r="K265">
        <v>5.71</v>
      </c>
      <c r="L265">
        <v>32.4</v>
      </c>
      <c r="M265" t="s">
        <v>20740</v>
      </c>
      <c r="N265" t="s">
        <v>14519</v>
      </c>
      <c r="O265" t="s">
        <v>3098</v>
      </c>
      <c r="P265" t="s">
        <v>14550</v>
      </c>
    </row>
    <row r="266" spans="1:16">
      <c r="A266" t="s">
        <v>15518</v>
      </c>
      <c r="B266" t="s">
        <v>20978</v>
      </c>
      <c r="C266" t="s">
        <v>53</v>
      </c>
      <c r="D266" t="s">
        <v>21247</v>
      </c>
      <c r="E266" t="s">
        <v>21248</v>
      </c>
      <c r="F266">
        <v>70151.09</v>
      </c>
      <c r="G266">
        <v>19729.57</v>
      </c>
      <c r="H266">
        <v>177</v>
      </c>
      <c r="J266">
        <v>40</v>
      </c>
      <c r="K266">
        <v>22.6</v>
      </c>
      <c r="L266">
        <v>30.7</v>
      </c>
      <c r="M266" t="s">
        <v>20736</v>
      </c>
      <c r="N266" t="s">
        <v>14519</v>
      </c>
      <c r="O266" t="s">
        <v>3098</v>
      </c>
      <c r="P266" t="s">
        <v>14512</v>
      </c>
    </row>
    <row r="267" spans="1:16">
      <c r="A267" t="s">
        <v>17014</v>
      </c>
      <c r="B267" t="s">
        <v>20921</v>
      </c>
      <c r="C267" t="s">
        <v>14588</v>
      </c>
      <c r="D267" t="s">
        <v>20937</v>
      </c>
      <c r="E267" t="s">
        <v>21249</v>
      </c>
      <c r="F267">
        <v>100651.98</v>
      </c>
      <c r="G267">
        <v>109832.91</v>
      </c>
      <c r="H267">
        <v>348</v>
      </c>
      <c r="I267">
        <v>53</v>
      </c>
      <c r="J267">
        <v>91</v>
      </c>
      <c r="K267">
        <v>26.15</v>
      </c>
      <c r="L267">
        <v>49.6</v>
      </c>
      <c r="M267" t="s">
        <v>20740</v>
      </c>
      <c r="N267" t="s">
        <v>3207</v>
      </c>
      <c r="O267" t="s">
        <v>3098</v>
      </c>
      <c r="P267" t="s">
        <v>14524</v>
      </c>
    </row>
    <row r="268" spans="1:16">
      <c r="A268" t="s">
        <v>14814</v>
      </c>
      <c r="B268" t="s">
        <v>20800</v>
      </c>
      <c r="C268" t="s">
        <v>67</v>
      </c>
      <c r="D268" t="s">
        <v>20869</v>
      </c>
      <c r="E268" t="s">
        <v>21081</v>
      </c>
      <c r="F268">
        <v>27801.14</v>
      </c>
      <c r="G268">
        <v>78818.23</v>
      </c>
      <c r="H268">
        <v>212</v>
      </c>
      <c r="I268">
        <v>82</v>
      </c>
      <c r="J268">
        <v>37</v>
      </c>
      <c r="K268">
        <v>17.45</v>
      </c>
      <c r="L268">
        <v>28.5</v>
      </c>
      <c r="M268" t="s">
        <v>20736</v>
      </c>
      <c r="N268" t="s">
        <v>14519</v>
      </c>
      <c r="O268" t="s">
        <v>3098</v>
      </c>
      <c r="P268" t="s">
        <v>14524</v>
      </c>
    </row>
    <row r="269" spans="1:16">
      <c r="A269" t="s">
        <v>15670</v>
      </c>
      <c r="B269" t="s">
        <v>20900</v>
      </c>
      <c r="C269" t="s">
        <v>20786</v>
      </c>
      <c r="D269" t="s">
        <v>21059</v>
      </c>
      <c r="E269" t="s">
        <v>20746</v>
      </c>
      <c r="F269">
        <v>8725.93</v>
      </c>
      <c r="G269">
        <v>127302.34</v>
      </c>
      <c r="H269">
        <v>583</v>
      </c>
      <c r="I269">
        <v>95</v>
      </c>
      <c r="L269">
        <v>23.2</v>
      </c>
      <c r="M269" t="s">
        <v>20736</v>
      </c>
      <c r="N269" t="s">
        <v>20748</v>
      </c>
      <c r="O269" t="s">
        <v>3098</v>
      </c>
      <c r="P269" t="s">
        <v>14550</v>
      </c>
    </row>
    <row r="270" spans="1:16">
      <c r="A270" t="s">
        <v>15532</v>
      </c>
      <c r="B270" t="s">
        <v>20860</v>
      </c>
      <c r="C270" t="s">
        <v>90</v>
      </c>
      <c r="D270" t="s">
        <v>21010</v>
      </c>
      <c r="E270" t="s">
        <v>21250</v>
      </c>
      <c r="F270">
        <v>77355.009999999995</v>
      </c>
      <c r="G270">
        <v>55353.67</v>
      </c>
      <c r="H270">
        <v>504</v>
      </c>
      <c r="I270">
        <v>285</v>
      </c>
      <c r="M270" t="s">
        <v>20772</v>
      </c>
      <c r="N270" t="s">
        <v>14519</v>
      </c>
      <c r="O270" t="s">
        <v>3098</v>
      </c>
      <c r="P270" t="s">
        <v>20749</v>
      </c>
    </row>
    <row r="271" spans="1:16">
      <c r="A271" t="s">
        <v>15392</v>
      </c>
      <c r="B271" t="s">
        <v>20913</v>
      </c>
      <c r="C271" t="s">
        <v>14519</v>
      </c>
      <c r="D271" t="s">
        <v>21251</v>
      </c>
      <c r="E271" t="s">
        <v>21252</v>
      </c>
      <c r="F271">
        <v>56316.97</v>
      </c>
      <c r="G271">
        <v>10886.68</v>
      </c>
      <c r="H271">
        <v>259</v>
      </c>
      <c r="I271">
        <v>73</v>
      </c>
      <c r="J271">
        <v>39</v>
      </c>
      <c r="K271">
        <v>15.06</v>
      </c>
      <c r="L271">
        <v>83.5</v>
      </c>
      <c r="M271" t="s">
        <v>20772</v>
      </c>
      <c r="N271" t="s">
        <v>20744</v>
      </c>
      <c r="O271" t="s">
        <v>3098</v>
      </c>
      <c r="P271" t="s">
        <v>14524</v>
      </c>
    </row>
    <row r="272" spans="1:16">
      <c r="A272" t="s">
        <v>15573</v>
      </c>
      <c r="B272" t="s">
        <v>20827</v>
      </c>
      <c r="C272" t="s">
        <v>14588</v>
      </c>
      <c r="D272" t="s">
        <v>21253</v>
      </c>
      <c r="E272" t="s">
        <v>21254</v>
      </c>
      <c r="F272">
        <v>59074.94</v>
      </c>
      <c r="G272">
        <v>55335.19</v>
      </c>
      <c r="H272">
        <v>290</v>
      </c>
      <c r="I272">
        <v>167</v>
      </c>
      <c r="J272">
        <v>35</v>
      </c>
      <c r="K272">
        <v>12.07</v>
      </c>
      <c r="L272">
        <v>20.3</v>
      </c>
      <c r="M272" t="s">
        <v>20736</v>
      </c>
      <c r="N272" t="s">
        <v>20744</v>
      </c>
      <c r="O272" t="s">
        <v>3098</v>
      </c>
      <c r="P272" t="s">
        <v>14524</v>
      </c>
    </row>
    <row r="273" spans="1:16">
      <c r="A273" t="s">
        <v>14969</v>
      </c>
      <c r="B273" t="s">
        <v>21242</v>
      </c>
      <c r="C273" t="s">
        <v>14519</v>
      </c>
      <c r="D273" t="s">
        <v>21105</v>
      </c>
      <c r="E273" t="s">
        <v>20783</v>
      </c>
      <c r="F273">
        <v>114670.48</v>
      </c>
      <c r="G273">
        <v>55614.2</v>
      </c>
      <c r="H273">
        <v>409</v>
      </c>
      <c r="I273">
        <v>46</v>
      </c>
      <c r="J273">
        <v>32</v>
      </c>
      <c r="K273">
        <v>7.82</v>
      </c>
      <c r="L273">
        <v>74.7</v>
      </c>
      <c r="M273" t="s">
        <v>20740</v>
      </c>
      <c r="N273" t="s">
        <v>20744</v>
      </c>
      <c r="O273" t="s">
        <v>3098</v>
      </c>
      <c r="P273" t="s">
        <v>14550</v>
      </c>
    </row>
    <row r="274" spans="1:16">
      <c r="A274" t="s">
        <v>15210</v>
      </c>
      <c r="B274" t="s">
        <v>21111</v>
      </c>
      <c r="C274" t="s">
        <v>67</v>
      </c>
      <c r="D274" t="s">
        <v>21255</v>
      </c>
      <c r="E274" t="s">
        <v>21256</v>
      </c>
      <c r="F274">
        <v>115019.48</v>
      </c>
      <c r="G274">
        <v>15169.14</v>
      </c>
      <c r="H274">
        <v>659</v>
      </c>
      <c r="I274">
        <v>321</v>
      </c>
      <c r="J274">
        <v>28</v>
      </c>
      <c r="K274">
        <v>4.25</v>
      </c>
      <c r="M274" t="s">
        <v>20772</v>
      </c>
      <c r="N274" t="s">
        <v>14519</v>
      </c>
      <c r="O274" t="s">
        <v>3098</v>
      </c>
      <c r="P274" t="s">
        <v>14524</v>
      </c>
    </row>
    <row r="275" spans="1:16">
      <c r="A275" t="s">
        <v>14967</v>
      </c>
      <c r="B275" t="s">
        <v>20877</v>
      </c>
      <c r="C275" t="s">
        <v>53</v>
      </c>
      <c r="D275" t="s">
        <v>21104</v>
      </c>
      <c r="E275" t="s">
        <v>21226</v>
      </c>
      <c r="F275">
        <v>88281.52</v>
      </c>
      <c r="G275">
        <v>10862.92</v>
      </c>
      <c r="H275">
        <v>567</v>
      </c>
      <c r="I275">
        <v>89</v>
      </c>
      <c r="J275">
        <v>97</v>
      </c>
      <c r="K275">
        <v>17.11</v>
      </c>
      <c r="M275" t="s">
        <v>20736</v>
      </c>
      <c r="N275" t="s">
        <v>20803</v>
      </c>
      <c r="O275" t="s">
        <v>3098</v>
      </c>
      <c r="P275" t="s">
        <v>14550</v>
      </c>
    </row>
    <row r="276" spans="1:16">
      <c r="A276" t="s">
        <v>18778</v>
      </c>
      <c r="B276" t="s">
        <v>21011</v>
      </c>
      <c r="C276" t="s">
        <v>90</v>
      </c>
      <c r="D276" t="s">
        <v>21257</v>
      </c>
      <c r="E276" t="s">
        <v>21046</v>
      </c>
      <c r="F276">
        <v>39834.559999999998</v>
      </c>
      <c r="G276">
        <v>16263.06</v>
      </c>
      <c r="H276">
        <v>346</v>
      </c>
      <c r="I276">
        <v>207</v>
      </c>
      <c r="L276">
        <v>34.700000000000003</v>
      </c>
      <c r="M276" t="s">
        <v>20740</v>
      </c>
      <c r="N276" t="s">
        <v>20760</v>
      </c>
      <c r="O276" t="s">
        <v>3098</v>
      </c>
      <c r="P276" t="s">
        <v>14550</v>
      </c>
    </row>
    <row r="277" spans="1:16">
      <c r="A277" t="s">
        <v>16916</v>
      </c>
      <c r="B277" t="s">
        <v>21038</v>
      </c>
      <c r="C277" t="s">
        <v>53</v>
      </c>
      <c r="D277" t="s">
        <v>21258</v>
      </c>
      <c r="E277" t="s">
        <v>21259</v>
      </c>
      <c r="F277">
        <v>31202.74</v>
      </c>
      <c r="G277">
        <v>6699.99</v>
      </c>
      <c r="H277">
        <v>402</v>
      </c>
      <c r="J277">
        <v>77</v>
      </c>
      <c r="K277">
        <v>19.149999999999999</v>
      </c>
      <c r="L277">
        <v>23.5</v>
      </c>
      <c r="M277" t="s">
        <v>20740</v>
      </c>
      <c r="N277" t="s">
        <v>20760</v>
      </c>
      <c r="O277" t="s">
        <v>3098</v>
      </c>
      <c r="P277" t="s">
        <v>20749</v>
      </c>
    </row>
    <row r="278" spans="1:16">
      <c r="A278" t="s">
        <v>14888</v>
      </c>
      <c r="B278" t="s">
        <v>20951</v>
      </c>
      <c r="C278" t="s">
        <v>3136</v>
      </c>
      <c r="D278" t="s">
        <v>21190</v>
      </c>
      <c r="E278" t="s">
        <v>20835</v>
      </c>
      <c r="F278">
        <v>80400.600000000006</v>
      </c>
      <c r="G278">
        <v>98493.08</v>
      </c>
      <c r="H278">
        <v>615</v>
      </c>
      <c r="I278">
        <v>121</v>
      </c>
      <c r="J278">
        <v>39</v>
      </c>
      <c r="K278">
        <v>6.34</v>
      </c>
      <c r="L278">
        <v>52.7</v>
      </c>
      <c r="M278" t="s">
        <v>20772</v>
      </c>
      <c r="N278" t="s">
        <v>20760</v>
      </c>
      <c r="O278" t="s">
        <v>20778</v>
      </c>
      <c r="P278" t="s">
        <v>20749</v>
      </c>
    </row>
    <row r="279" spans="1:16">
      <c r="A279" t="s">
        <v>16612</v>
      </c>
      <c r="B279" t="s">
        <v>20860</v>
      </c>
      <c r="C279" t="s">
        <v>90</v>
      </c>
      <c r="D279" t="s">
        <v>21189</v>
      </c>
      <c r="E279" t="s">
        <v>21221</v>
      </c>
      <c r="F279">
        <v>20372.7</v>
      </c>
      <c r="G279">
        <v>76030.87</v>
      </c>
      <c r="H279">
        <v>145</v>
      </c>
      <c r="I279">
        <v>45</v>
      </c>
      <c r="J279">
        <v>11</v>
      </c>
      <c r="K279">
        <v>7.59</v>
      </c>
      <c r="L279">
        <v>57</v>
      </c>
      <c r="M279" t="s">
        <v>20740</v>
      </c>
      <c r="N279" t="s">
        <v>14519</v>
      </c>
      <c r="O279" t="s">
        <v>3098</v>
      </c>
      <c r="P279" t="s">
        <v>20749</v>
      </c>
    </row>
    <row r="280" spans="1:16">
      <c r="A280" t="s">
        <v>14699</v>
      </c>
      <c r="B280" t="s">
        <v>20847</v>
      </c>
      <c r="C280" t="s">
        <v>90</v>
      </c>
      <c r="D280" t="s">
        <v>21260</v>
      </c>
      <c r="E280" t="s">
        <v>21261</v>
      </c>
      <c r="F280">
        <v>48509.14</v>
      </c>
      <c r="G280">
        <v>33578.9</v>
      </c>
      <c r="H280">
        <v>700</v>
      </c>
      <c r="I280">
        <v>272</v>
      </c>
      <c r="J280">
        <v>166</v>
      </c>
      <c r="K280">
        <v>23.71</v>
      </c>
      <c r="L280">
        <v>63.7</v>
      </c>
      <c r="M280" t="s">
        <v>20740</v>
      </c>
      <c r="N280" t="s">
        <v>14519</v>
      </c>
      <c r="O280" t="s">
        <v>3098</v>
      </c>
      <c r="P280" t="s">
        <v>14507</v>
      </c>
    </row>
    <row r="281" spans="1:16">
      <c r="A281" t="s">
        <v>16812</v>
      </c>
      <c r="B281" t="s">
        <v>20818</v>
      </c>
      <c r="C281" t="s">
        <v>20733</v>
      </c>
      <c r="D281" t="s">
        <v>21262</v>
      </c>
      <c r="E281" t="s">
        <v>21109</v>
      </c>
      <c r="F281">
        <v>13904.91</v>
      </c>
      <c r="G281">
        <v>11342.17</v>
      </c>
      <c r="H281">
        <v>357</v>
      </c>
      <c r="I281">
        <v>187</v>
      </c>
      <c r="J281">
        <v>89</v>
      </c>
      <c r="K281">
        <v>24.93</v>
      </c>
      <c r="L281">
        <v>75.3</v>
      </c>
      <c r="M281" t="s">
        <v>20768</v>
      </c>
      <c r="N281" t="s">
        <v>20803</v>
      </c>
      <c r="O281" t="s">
        <v>3098</v>
      </c>
      <c r="P281" t="s">
        <v>14516</v>
      </c>
    </row>
    <row r="282" spans="1:16">
      <c r="A282" t="s">
        <v>15632</v>
      </c>
      <c r="B282" t="s">
        <v>20850</v>
      </c>
      <c r="C282" t="s">
        <v>20762</v>
      </c>
      <c r="D282" t="s">
        <v>21263</v>
      </c>
      <c r="E282" t="s">
        <v>20829</v>
      </c>
      <c r="F282">
        <v>91957.68</v>
      </c>
      <c r="G282">
        <v>22650.84</v>
      </c>
      <c r="H282">
        <v>181</v>
      </c>
      <c r="I282">
        <v>57</v>
      </c>
      <c r="J282">
        <v>7</v>
      </c>
      <c r="K282">
        <v>3.87</v>
      </c>
      <c r="L282">
        <v>66.099999999999994</v>
      </c>
      <c r="M282" t="s">
        <v>20768</v>
      </c>
      <c r="N282" t="s">
        <v>14519</v>
      </c>
      <c r="O282" t="s">
        <v>3098</v>
      </c>
      <c r="P282" t="s">
        <v>14507</v>
      </c>
    </row>
    <row r="283" spans="1:16">
      <c r="A283" t="s">
        <v>18227</v>
      </c>
      <c r="B283" t="s">
        <v>21090</v>
      </c>
      <c r="C283" t="s">
        <v>20762</v>
      </c>
      <c r="D283" t="s">
        <v>21189</v>
      </c>
      <c r="E283" t="s">
        <v>21264</v>
      </c>
      <c r="F283">
        <v>23828.34</v>
      </c>
      <c r="H283">
        <v>104</v>
      </c>
      <c r="I283">
        <v>59</v>
      </c>
      <c r="L283">
        <v>23.5</v>
      </c>
      <c r="M283" t="s">
        <v>20772</v>
      </c>
      <c r="N283" t="s">
        <v>20756</v>
      </c>
      <c r="O283" t="s">
        <v>3098</v>
      </c>
      <c r="P283" t="s">
        <v>20749</v>
      </c>
    </row>
    <row r="284" spans="1:16">
      <c r="A284" t="s">
        <v>15004</v>
      </c>
      <c r="B284" t="s">
        <v>20791</v>
      </c>
      <c r="C284" t="s">
        <v>20786</v>
      </c>
      <c r="D284" t="s">
        <v>21265</v>
      </c>
      <c r="E284" t="s">
        <v>21105</v>
      </c>
      <c r="F284">
        <v>53750.1</v>
      </c>
      <c r="G284">
        <v>104573.99</v>
      </c>
      <c r="H284">
        <v>739</v>
      </c>
      <c r="J284">
        <v>122</v>
      </c>
      <c r="K284">
        <v>16.510000000000002</v>
      </c>
      <c r="L284">
        <v>37.5</v>
      </c>
      <c r="M284" t="s">
        <v>20772</v>
      </c>
      <c r="N284" t="s">
        <v>20803</v>
      </c>
      <c r="O284" t="s">
        <v>3098</v>
      </c>
      <c r="P284" t="s">
        <v>14516</v>
      </c>
    </row>
    <row r="285" spans="1:16">
      <c r="A285" t="s">
        <v>14915</v>
      </c>
      <c r="B285" t="s">
        <v>21157</v>
      </c>
      <c r="C285" t="s">
        <v>3136</v>
      </c>
      <c r="D285" t="s">
        <v>20763</v>
      </c>
      <c r="E285" t="s">
        <v>21266</v>
      </c>
      <c r="F285">
        <v>28358.14</v>
      </c>
      <c r="G285">
        <v>73945.3</v>
      </c>
      <c r="H285">
        <v>636</v>
      </c>
      <c r="I285">
        <v>130</v>
      </c>
      <c r="J285">
        <v>86</v>
      </c>
      <c r="K285">
        <v>13.52</v>
      </c>
      <c r="L285">
        <v>83</v>
      </c>
      <c r="M285" t="s">
        <v>20768</v>
      </c>
      <c r="N285" t="s">
        <v>20756</v>
      </c>
      <c r="O285" t="s">
        <v>20892</v>
      </c>
      <c r="P285" t="s">
        <v>14512</v>
      </c>
    </row>
    <row r="286" spans="1:16">
      <c r="A286" t="s">
        <v>14604</v>
      </c>
      <c r="B286" t="s">
        <v>20967</v>
      </c>
      <c r="C286" t="s">
        <v>90</v>
      </c>
      <c r="D286" t="s">
        <v>21267</v>
      </c>
      <c r="E286" t="s">
        <v>20952</v>
      </c>
      <c r="F286">
        <v>115771.16</v>
      </c>
      <c r="G286">
        <v>119897.27</v>
      </c>
      <c r="H286">
        <v>413</v>
      </c>
      <c r="I286">
        <v>238</v>
      </c>
      <c r="J286">
        <v>112</v>
      </c>
      <c r="K286">
        <v>27.12</v>
      </c>
      <c r="L286">
        <v>57.3</v>
      </c>
      <c r="M286" t="s">
        <v>20736</v>
      </c>
      <c r="N286" t="s">
        <v>20744</v>
      </c>
      <c r="O286" t="s">
        <v>3098</v>
      </c>
      <c r="P286" t="s">
        <v>14550</v>
      </c>
    </row>
    <row r="287" spans="1:16">
      <c r="A287" t="s">
        <v>16249</v>
      </c>
      <c r="B287" t="s">
        <v>20833</v>
      </c>
      <c r="C287" t="s">
        <v>20762</v>
      </c>
      <c r="D287" t="s">
        <v>21132</v>
      </c>
      <c r="E287" t="s">
        <v>20825</v>
      </c>
      <c r="F287">
        <v>103088.3</v>
      </c>
      <c r="G287">
        <v>93204.5</v>
      </c>
      <c r="H287">
        <v>296</v>
      </c>
      <c r="I287">
        <v>120</v>
      </c>
      <c r="J287">
        <v>65</v>
      </c>
      <c r="K287">
        <v>21.96</v>
      </c>
      <c r="L287">
        <v>43.9</v>
      </c>
      <c r="M287" t="s">
        <v>20736</v>
      </c>
      <c r="N287" t="s">
        <v>20760</v>
      </c>
      <c r="O287" t="s">
        <v>3098</v>
      </c>
      <c r="P287" t="s">
        <v>14507</v>
      </c>
    </row>
    <row r="288" spans="1:16">
      <c r="A288" t="s">
        <v>15302</v>
      </c>
      <c r="B288" t="s">
        <v>20765</v>
      </c>
      <c r="C288" t="s">
        <v>90</v>
      </c>
      <c r="D288" t="s">
        <v>21268</v>
      </c>
      <c r="E288" t="s">
        <v>21269</v>
      </c>
      <c r="F288">
        <v>91606.49</v>
      </c>
      <c r="G288">
        <v>25130.45</v>
      </c>
      <c r="H288">
        <v>377</v>
      </c>
      <c r="I288">
        <v>186</v>
      </c>
      <c r="J288">
        <v>38</v>
      </c>
      <c r="K288">
        <v>10.08</v>
      </c>
      <c r="L288">
        <v>71.3</v>
      </c>
      <c r="M288" t="s">
        <v>20740</v>
      </c>
      <c r="N288" t="s">
        <v>20748</v>
      </c>
      <c r="O288" t="s">
        <v>3098</v>
      </c>
      <c r="P288" t="s">
        <v>14512</v>
      </c>
    </row>
    <row r="289" spans="1:16">
      <c r="A289" t="s">
        <v>14622</v>
      </c>
      <c r="B289" t="s">
        <v>20913</v>
      </c>
      <c r="C289" t="s">
        <v>14519</v>
      </c>
      <c r="D289" t="s">
        <v>20996</v>
      </c>
      <c r="E289" t="s">
        <v>21270</v>
      </c>
      <c r="F289">
        <v>26674.01</v>
      </c>
      <c r="G289">
        <v>17542.7</v>
      </c>
      <c r="H289">
        <v>464</v>
      </c>
      <c r="I289">
        <v>176</v>
      </c>
      <c r="L289">
        <v>43.5</v>
      </c>
      <c r="M289" t="s">
        <v>20768</v>
      </c>
      <c r="N289" t="s">
        <v>20748</v>
      </c>
      <c r="O289" t="s">
        <v>3098</v>
      </c>
      <c r="P289" t="s">
        <v>14516</v>
      </c>
    </row>
    <row r="290" spans="1:16">
      <c r="A290" t="s">
        <v>15076</v>
      </c>
      <c r="B290" t="s">
        <v>20840</v>
      </c>
      <c r="C290" t="s">
        <v>20762</v>
      </c>
      <c r="D290" t="s">
        <v>20893</v>
      </c>
      <c r="E290" t="s">
        <v>21271</v>
      </c>
      <c r="F290">
        <v>82977.58</v>
      </c>
      <c r="G290">
        <v>30249.119999999999</v>
      </c>
      <c r="H290">
        <v>10</v>
      </c>
      <c r="I290">
        <v>2</v>
      </c>
      <c r="J290">
        <v>2</v>
      </c>
      <c r="K290">
        <v>20</v>
      </c>
      <c r="L290">
        <v>45</v>
      </c>
      <c r="M290" t="s">
        <v>20736</v>
      </c>
      <c r="N290" t="s">
        <v>14519</v>
      </c>
      <c r="O290" t="s">
        <v>3098</v>
      </c>
      <c r="P290" t="s">
        <v>14507</v>
      </c>
    </row>
    <row r="291" spans="1:16">
      <c r="A291" t="s">
        <v>17024</v>
      </c>
      <c r="B291" t="s">
        <v>21076</v>
      </c>
      <c r="C291" t="s">
        <v>90</v>
      </c>
      <c r="D291" t="s">
        <v>21227</v>
      </c>
      <c r="E291" t="s">
        <v>21272</v>
      </c>
      <c r="F291">
        <v>96420.77</v>
      </c>
      <c r="G291">
        <v>115063.25</v>
      </c>
      <c r="H291">
        <v>180</v>
      </c>
      <c r="J291">
        <v>9</v>
      </c>
      <c r="K291">
        <v>5</v>
      </c>
      <c r="L291">
        <v>74.2</v>
      </c>
      <c r="M291" t="s">
        <v>20772</v>
      </c>
      <c r="N291" t="s">
        <v>14519</v>
      </c>
      <c r="O291" t="s">
        <v>3098</v>
      </c>
      <c r="P291" t="s">
        <v>14516</v>
      </c>
    </row>
    <row r="292" spans="1:16">
      <c r="A292" t="s">
        <v>15009</v>
      </c>
      <c r="B292" t="s">
        <v>20791</v>
      </c>
      <c r="C292" t="s">
        <v>20786</v>
      </c>
      <c r="D292" t="s">
        <v>21273</v>
      </c>
      <c r="E292" t="s">
        <v>21108</v>
      </c>
      <c r="F292">
        <v>25796.54</v>
      </c>
      <c r="G292">
        <v>5942.16</v>
      </c>
      <c r="H292">
        <v>708</v>
      </c>
      <c r="I292">
        <v>322</v>
      </c>
      <c r="J292">
        <v>39</v>
      </c>
      <c r="K292">
        <v>5.51</v>
      </c>
      <c r="L292">
        <v>47</v>
      </c>
      <c r="M292" t="s">
        <v>20736</v>
      </c>
      <c r="N292" t="s">
        <v>20803</v>
      </c>
      <c r="O292" t="s">
        <v>3098</v>
      </c>
      <c r="P292" t="s">
        <v>14524</v>
      </c>
    </row>
    <row r="293" spans="1:16">
      <c r="A293" t="s">
        <v>14962</v>
      </c>
      <c r="B293" t="s">
        <v>20966</v>
      </c>
      <c r="C293" t="s">
        <v>67</v>
      </c>
      <c r="D293" t="s">
        <v>20787</v>
      </c>
      <c r="E293" t="s">
        <v>21274</v>
      </c>
      <c r="F293">
        <v>94830.63</v>
      </c>
      <c r="G293">
        <v>61431.99</v>
      </c>
      <c r="H293">
        <v>261</v>
      </c>
      <c r="I293">
        <v>48</v>
      </c>
      <c r="L293">
        <v>81.400000000000006</v>
      </c>
      <c r="M293" t="s">
        <v>20740</v>
      </c>
      <c r="N293" t="s">
        <v>20760</v>
      </c>
      <c r="O293" t="s">
        <v>3098</v>
      </c>
      <c r="P293" t="s">
        <v>14524</v>
      </c>
    </row>
    <row r="294" spans="1:16">
      <c r="A294" t="s">
        <v>15908</v>
      </c>
      <c r="B294" t="s">
        <v>20999</v>
      </c>
      <c r="C294" t="s">
        <v>20733</v>
      </c>
      <c r="D294" t="s">
        <v>21022</v>
      </c>
      <c r="E294" t="s">
        <v>20931</v>
      </c>
      <c r="F294">
        <v>32804.86</v>
      </c>
      <c r="G294">
        <v>119951.3</v>
      </c>
      <c r="H294">
        <v>552</v>
      </c>
      <c r="I294">
        <v>306</v>
      </c>
      <c r="J294">
        <v>117</v>
      </c>
      <c r="K294">
        <v>21.2</v>
      </c>
      <c r="L294">
        <v>61.5</v>
      </c>
      <c r="M294" t="s">
        <v>20772</v>
      </c>
      <c r="N294" t="s">
        <v>20803</v>
      </c>
      <c r="O294" t="s">
        <v>3098</v>
      </c>
      <c r="P294" t="s">
        <v>14507</v>
      </c>
    </row>
    <row r="295" spans="1:16">
      <c r="A295" t="s">
        <v>14637</v>
      </c>
      <c r="B295" t="s">
        <v>21090</v>
      </c>
      <c r="C295" t="s">
        <v>20762</v>
      </c>
      <c r="D295" t="s">
        <v>21275</v>
      </c>
      <c r="E295" t="s">
        <v>21276</v>
      </c>
      <c r="F295">
        <v>87324.02</v>
      </c>
      <c r="G295">
        <v>52038.16</v>
      </c>
      <c r="H295">
        <v>244</v>
      </c>
      <c r="I295">
        <v>36</v>
      </c>
      <c r="J295">
        <v>29</v>
      </c>
      <c r="K295">
        <v>11.89</v>
      </c>
      <c r="M295" t="s">
        <v>20740</v>
      </c>
      <c r="N295" t="s">
        <v>20748</v>
      </c>
      <c r="O295" t="s">
        <v>3098</v>
      </c>
      <c r="P295" t="s">
        <v>20749</v>
      </c>
    </row>
    <row r="296" spans="1:16">
      <c r="A296" t="s">
        <v>15894</v>
      </c>
      <c r="B296" t="s">
        <v>21017</v>
      </c>
      <c r="C296" t="s">
        <v>20762</v>
      </c>
      <c r="D296" t="s">
        <v>21277</v>
      </c>
      <c r="E296" t="s">
        <v>20819</v>
      </c>
      <c r="F296">
        <v>102961.26</v>
      </c>
      <c r="G296">
        <v>35333.660000000003</v>
      </c>
      <c r="H296">
        <v>73</v>
      </c>
      <c r="J296">
        <v>6</v>
      </c>
      <c r="K296">
        <v>8.2200000000000006</v>
      </c>
      <c r="L296">
        <v>20.6</v>
      </c>
      <c r="M296" t="s">
        <v>20736</v>
      </c>
      <c r="N296" t="s">
        <v>20744</v>
      </c>
      <c r="O296" t="s">
        <v>3098</v>
      </c>
      <c r="P296" t="s">
        <v>14516</v>
      </c>
    </row>
    <row r="297" spans="1:16">
      <c r="A297" t="s">
        <v>15917</v>
      </c>
      <c r="B297" t="s">
        <v>20886</v>
      </c>
      <c r="C297" t="s">
        <v>53</v>
      </c>
      <c r="D297" t="s">
        <v>20869</v>
      </c>
      <c r="E297" t="s">
        <v>21062</v>
      </c>
      <c r="F297">
        <v>18941.12</v>
      </c>
      <c r="G297">
        <v>69063</v>
      </c>
      <c r="H297">
        <v>741</v>
      </c>
      <c r="I297">
        <v>278</v>
      </c>
      <c r="J297">
        <v>176</v>
      </c>
      <c r="K297">
        <v>23.75</v>
      </c>
      <c r="L297">
        <v>23.4</v>
      </c>
      <c r="M297" t="s">
        <v>20740</v>
      </c>
      <c r="N297" t="s">
        <v>14519</v>
      </c>
      <c r="O297" t="s">
        <v>3098</v>
      </c>
      <c r="P297" t="s">
        <v>20749</v>
      </c>
    </row>
    <row r="298" spans="1:16">
      <c r="A298" t="s">
        <v>16201</v>
      </c>
      <c r="B298" t="s">
        <v>20821</v>
      </c>
      <c r="C298" t="s">
        <v>14588</v>
      </c>
      <c r="D298" t="s">
        <v>20964</v>
      </c>
      <c r="E298" t="s">
        <v>20777</v>
      </c>
      <c r="F298">
        <v>48712.52</v>
      </c>
      <c r="G298">
        <v>95104.83</v>
      </c>
      <c r="H298">
        <v>141</v>
      </c>
      <c r="I298">
        <v>56</v>
      </c>
      <c r="J298">
        <v>4</v>
      </c>
      <c r="K298">
        <v>2.84</v>
      </c>
      <c r="L298">
        <v>51.4</v>
      </c>
      <c r="M298" t="s">
        <v>20768</v>
      </c>
      <c r="N298" t="s">
        <v>20760</v>
      </c>
      <c r="O298" t="s">
        <v>3098</v>
      </c>
      <c r="P298" t="s">
        <v>14516</v>
      </c>
    </row>
    <row r="299" spans="1:16">
      <c r="A299" t="s">
        <v>15688</v>
      </c>
      <c r="B299" t="s">
        <v>20910</v>
      </c>
      <c r="C299" t="s">
        <v>14519</v>
      </c>
      <c r="D299" t="s">
        <v>21278</v>
      </c>
      <c r="E299" t="s">
        <v>21279</v>
      </c>
      <c r="F299">
        <v>8587.0499999999993</v>
      </c>
      <c r="H299">
        <v>458</v>
      </c>
      <c r="I299">
        <v>221</v>
      </c>
      <c r="J299">
        <v>44</v>
      </c>
      <c r="K299">
        <v>9.61</v>
      </c>
      <c r="L299">
        <v>58</v>
      </c>
      <c r="M299" t="s">
        <v>20736</v>
      </c>
      <c r="N299" t="s">
        <v>20748</v>
      </c>
      <c r="O299" t="s">
        <v>3098</v>
      </c>
      <c r="P299" t="s">
        <v>14524</v>
      </c>
    </row>
    <row r="300" spans="1:16">
      <c r="A300" t="s">
        <v>15021</v>
      </c>
      <c r="B300" t="s">
        <v>20988</v>
      </c>
      <c r="C300" t="s">
        <v>20786</v>
      </c>
      <c r="D300" t="s">
        <v>20789</v>
      </c>
      <c r="E300" t="s">
        <v>21280</v>
      </c>
      <c r="F300">
        <v>24525.59</v>
      </c>
      <c r="G300">
        <v>97623.7</v>
      </c>
      <c r="H300">
        <v>118</v>
      </c>
      <c r="I300">
        <v>65</v>
      </c>
      <c r="J300">
        <v>30</v>
      </c>
      <c r="K300">
        <v>25.42</v>
      </c>
      <c r="L300">
        <v>75.7</v>
      </c>
      <c r="M300" t="s">
        <v>20736</v>
      </c>
      <c r="N300" t="s">
        <v>20748</v>
      </c>
      <c r="O300" t="s">
        <v>3098</v>
      </c>
      <c r="P300" t="s">
        <v>14550</v>
      </c>
    </row>
    <row r="301" spans="1:16">
      <c r="A301" t="s">
        <v>15259</v>
      </c>
      <c r="B301" t="s">
        <v>20847</v>
      </c>
      <c r="C301" t="s">
        <v>90</v>
      </c>
      <c r="D301" t="s">
        <v>20735</v>
      </c>
      <c r="E301" t="s">
        <v>21281</v>
      </c>
      <c r="F301">
        <v>5222.66</v>
      </c>
      <c r="G301">
        <v>84776.47</v>
      </c>
      <c r="H301">
        <v>714</v>
      </c>
      <c r="I301">
        <v>110</v>
      </c>
      <c r="L301">
        <v>65</v>
      </c>
      <c r="M301" t="s">
        <v>20768</v>
      </c>
      <c r="N301" t="s">
        <v>20748</v>
      </c>
      <c r="O301" t="s">
        <v>3098</v>
      </c>
      <c r="P301" t="s">
        <v>14516</v>
      </c>
    </row>
    <row r="302" spans="1:16">
      <c r="A302" t="s">
        <v>19543</v>
      </c>
      <c r="B302" t="s">
        <v>21234</v>
      </c>
      <c r="C302" t="s">
        <v>90</v>
      </c>
      <c r="D302" t="s">
        <v>21108</v>
      </c>
      <c r="E302" t="s">
        <v>21282</v>
      </c>
      <c r="F302">
        <v>91363.44</v>
      </c>
      <c r="G302">
        <v>5587</v>
      </c>
      <c r="H302">
        <v>343</v>
      </c>
      <c r="I302">
        <v>89</v>
      </c>
      <c r="J302">
        <v>42</v>
      </c>
      <c r="K302">
        <v>12.24</v>
      </c>
      <c r="L302">
        <v>39.1</v>
      </c>
      <c r="M302" t="s">
        <v>20740</v>
      </c>
      <c r="N302" t="s">
        <v>20760</v>
      </c>
      <c r="O302" t="s">
        <v>3098</v>
      </c>
      <c r="P302" t="s">
        <v>20749</v>
      </c>
    </row>
    <row r="303" spans="1:16">
      <c r="A303" t="s">
        <v>14740</v>
      </c>
      <c r="B303" t="s">
        <v>20824</v>
      </c>
      <c r="C303" t="s">
        <v>14588</v>
      </c>
      <c r="D303" t="s">
        <v>20953</v>
      </c>
      <c r="E303" t="s">
        <v>21283</v>
      </c>
      <c r="F303">
        <v>65440.57</v>
      </c>
      <c r="G303">
        <v>3110.84</v>
      </c>
      <c r="H303">
        <v>527</v>
      </c>
      <c r="I303">
        <v>225</v>
      </c>
      <c r="J303">
        <v>93</v>
      </c>
      <c r="K303">
        <v>17.649999999999999</v>
      </c>
      <c r="L303">
        <v>57.5</v>
      </c>
      <c r="M303" t="s">
        <v>20740</v>
      </c>
      <c r="N303" t="s">
        <v>20803</v>
      </c>
      <c r="O303" t="s">
        <v>3098</v>
      </c>
      <c r="P303" t="s">
        <v>14550</v>
      </c>
    </row>
    <row r="304" spans="1:16">
      <c r="A304" t="s">
        <v>16369</v>
      </c>
      <c r="B304" t="s">
        <v>21284</v>
      </c>
      <c r="C304" t="s">
        <v>67</v>
      </c>
      <c r="D304" t="s">
        <v>21285</v>
      </c>
      <c r="E304" t="s">
        <v>21286</v>
      </c>
      <c r="F304">
        <v>92642.63</v>
      </c>
      <c r="G304">
        <v>62607.25</v>
      </c>
      <c r="H304">
        <v>197</v>
      </c>
      <c r="J304">
        <v>16</v>
      </c>
      <c r="K304">
        <v>8.1199999999999992</v>
      </c>
      <c r="L304">
        <v>30.9</v>
      </c>
      <c r="M304" t="s">
        <v>20736</v>
      </c>
      <c r="N304" t="s">
        <v>20760</v>
      </c>
      <c r="O304" t="s">
        <v>3098</v>
      </c>
      <c r="P304" t="s">
        <v>14524</v>
      </c>
    </row>
    <row r="305" spans="1:16">
      <c r="A305" t="s">
        <v>15958</v>
      </c>
      <c r="B305" t="s">
        <v>21011</v>
      </c>
      <c r="C305" t="s">
        <v>90</v>
      </c>
      <c r="D305" t="s">
        <v>21287</v>
      </c>
      <c r="E305" t="s">
        <v>21222</v>
      </c>
      <c r="F305">
        <v>64766.25</v>
      </c>
      <c r="G305">
        <v>16030.5</v>
      </c>
      <c r="H305">
        <v>800</v>
      </c>
      <c r="I305">
        <v>225</v>
      </c>
      <c r="J305">
        <v>57</v>
      </c>
      <c r="K305">
        <v>7.12</v>
      </c>
      <c r="L305">
        <v>21.6</v>
      </c>
      <c r="M305" t="s">
        <v>20772</v>
      </c>
      <c r="N305" t="s">
        <v>14519</v>
      </c>
      <c r="O305" t="s">
        <v>3098</v>
      </c>
      <c r="P305" t="s">
        <v>14524</v>
      </c>
    </row>
    <row r="306" spans="1:16">
      <c r="A306" t="s">
        <v>15709</v>
      </c>
      <c r="B306" t="s">
        <v>20886</v>
      </c>
      <c r="C306" t="s">
        <v>53</v>
      </c>
      <c r="D306" t="s">
        <v>20857</v>
      </c>
      <c r="E306" t="s">
        <v>21288</v>
      </c>
      <c r="F306">
        <v>19085.22</v>
      </c>
      <c r="G306">
        <v>64371.39</v>
      </c>
      <c r="H306">
        <v>114</v>
      </c>
      <c r="I306">
        <v>21</v>
      </c>
      <c r="J306">
        <v>30</v>
      </c>
      <c r="K306">
        <v>26.32</v>
      </c>
      <c r="L306">
        <v>60.7</v>
      </c>
      <c r="M306" t="s">
        <v>20768</v>
      </c>
      <c r="N306" t="s">
        <v>20760</v>
      </c>
      <c r="O306" t="s">
        <v>3098</v>
      </c>
      <c r="P306" t="s">
        <v>20749</v>
      </c>
    </row>
    <row r="307" spans="1:16">
      <c r="A307" t="s">
        <v>15361</v>
      </c>
      <c r="B307" t="s">
        <v>21035</v>
      </c>
      <c r="C307" t="s">
        <v>53</v>
      </c>
      <c r="D307" t="s">
        <v>21218</v>
      </c>
      <c r="E307" t="s">
        <v>21099</v>
      </c>
      <c r="F307">
        <v>46451.45</v>
      </c>
      <c r="G307">
        <v>4932.9799999999996</v>
      </c>
      <c r="H307">
        <v>732</v>
      </c>
      <c r="I307">
        <v>351</v>
      </c>
      <c r="L307">
        <v>76.599999999999994</v>
      </c>
      <c r="M307" t="s">
        <v>20772</v>
      </c>
      <c r="N307" t="s">
        <v>20744</v>
      </c>
      <c r="O307" t="s">
        <v>3098</v>
      </c>
      <c r="P307" t="s">
        <v>14507</v>
      </c>
    </row>
    <row r="308" spans="1:16">
      <c r="A308" t="s">
        <v>15235</v>
      </c>
      <c r="B308" t="s">
        <v>20995</v>
      </c>
      <c r="C308" t="s">
        <v>20786</v>
      </c>
      <c r="D308" t="s">
        <v>21174</v>
      </c>
      <c r="E308" t="s">
        <v>21259</v>
      </c>
      <c r="F308">
        <v>57478.92</v>
      </c>
      <c r="G308">
        <v>67047.31</v>
      </c>
      <c r="H308">
        <v>883</v>
      </c>
      <c r="L308">
        <v>64</v>
      </c>
      <c r="M308" t="s">
        <v>20736</v>
      </c>
      <c r="N308" t="s">
        <v>20748</v>
      </c>
      <c r="O308" t="s">
        <v>3098</v>
      </c>
      <c r="P308" t="s">
        <v>14512</v>
      </c>
    </row>
    <row r="309" spans="1:16">
      <c r="A309" t="s">
        <v>16817</v>
      </c>
      <c r="B309" t="s">
        <v>20967</v>
      </c>
      <c r="C309" t="s">
        <v>90</v>
      </c>
      <c r="D309" t="s">
        <v>21015</v>
      </c>
      <c r="E309" t="s">
        <v>21289</v>
      </c>
      <c r="F309">
        <v>11138.11</v>
      </c>
      <c r="G309">
        <v>9349.32</v>
      </c>
      <c r="H309">
        <v>784</v>
      </c>
      <c r="I309">
        <v>201</v>
      </c>
      <c r="J309">
        <v>102</v>
      </c>
      <c r="K309">
        <v>13.01</v>
      </c>
      <c r="L309">
        <v>80.400000000000006</v>
      </c>
      <c r="M309" t="s">
        <v>20736</v>
      </c>
      <c r="N309" t="s">
        <v>20744</v>
      </c>
      <c r="O309" t="s">
        <v>3098</v>
      </c>
      <c r="P309" t="s">
        <v>14550</v>
      </c>
    </row>
    <row r="310" spans="1:16">
      <c r="A310" t="s">
        <v>14883</v>
      </c>
      <c r="B310" t="s">
        <v>20843</v>
      </c>
      <c r="C310" t="s">
        <v>3136</v>
      </c>
      <c r="D310" t="s">
        <v>21290</v>
      </c>
      <c r="E310" t="s">
        <v>21291</v>
      </c>
      <c r="F310">
        <v>12617.43</v>
      </c>
      <c r="G310">
        <v>60139.27</v>
      </c>
      <c r="H310">
        <v>890</v>
      </c>
      <c r="I310">
        <v>200</v>
      </c>
      <c r="J310">
        <v>235</v>
      </c>
      <c r="K310">
        <v>26.4</v>
      </c>
      <c r="L310">
        <v>54</v>
      </c>
      <c r="M310" t="s">
        <v>20772</v>
      </c>
      <c r="N310" t="s">
        <v>20760</v>
      </c>
      <c r="O310" t="s">
        <v>20778</v>
      </c>
      <c r="P310" t="s">
        <v>20749</v>
      </c>
    </row>
    <row r="311" spans="1:16">
      <c r="A311" t="s">
        <v>14773</v>
      </c>
      <c r="B311" t="s">
        <v>21090</v>
      </c>
      <c r="C311" t="s">
        <v>20762</v>
      </c>
      <c r="D311" t="s">
        <v>21292</v>
      </c>
      <c r="E311" t="s">
        <v>21293</v>
      </c>
      <c r="F311">
        <v>22772.93</v>
      </c>
      <c r="G311">
        <v>110844.19</v>
      </c>
      <c r="H311">
        <v>143</v>
      </c>
      <c r="I311">
        <v>23</v>
      </c>
      <c r="J311">
        <v>27</v>
      </c>
      <c r="K311">
        <v>18.88</v>
      </c>
      <c r="L311">
        <v>71.5</v>
      </c>
      <c r="M311" t="s">
        <v>20772</v>
      </c>
      <c r="N311" t="s">
        <v>20748</v>
      </c>
      <c r="O311" t="s">
        <v>3098</v>
      </c>
      <c r="P311" t="s">
        <v>14507</v>
      </c>
    </row>
    <row r="312" spans="1:16">
      <c r="A312" t="s">
        <v>19521</v>
      </c>
      <c r="B312" t="s">
        <v>20986</v>
      </c>
      <c r="C312" t="s">
        <v>14588</v>
      </c>
      <c r="D312" t="s">
        <v>21294</v>
      </c>
      <c r="E312" t="s">
        <v>21083</v>
      </c>
      <c r="F312">
        <v>99365.22</v>
      </c>
      <c r="G312">
        <v>22715.61</v>
      </c>
      <c r="H312">
        <v>227</v>
      </c>
      <c r="I312">
        <v>65</v>
      </c>
      <c r="J312">
        <v>23</v>
      </c>
      <c r="K312">
        <v>10.130000000000001</v>
      </c>
      <c r="L312">
        <v>45.7</v>
      </c>
      <c r="M312" t="s">
        <v>20768</v>
      </c>
      <c r="N312" t="s">
        <v>20760</v>
      </c>
      <c r="O312" t="s">
        <v>3098</v>
      </c>
      <c r="P312" t="s">
        <v>14516</v>
      </c>
    </row>
    <row r="313" spans="1:16">
      <c r="A313" t="s">
        <v>14986</v>
      </c>
      <c r="B313" t="s">
        <v>20951</v>
      </c>
      <c r="C313" t="s">
        <v>3136</v>
      </c>
      <c r="D313" t="s">
        <v>21295</v>
      </c>
      <c r="E313" t="s">
        <v>20933</v>
      </c>
      <c r="F313">
        <v>51228.68</v>
      </c>
      <c r="G313">
        <v>92153.5</v>
      </c>
      <c r="H313">
        <v>391</v>
      </c>
      <c r="I313">
        <v>161</v>
      </c>
      <c r="J313">
        <v>56</v>
      </c>
      <c r="K313">
        <v>14.32</v>
      </c>
      <c r="L313">
        <v>45.2</v>
      </c>
      <c r="M313" t="s">
        <v>20772</v>
      </c>
      <c r="N313" t="s">
        <v>20760</v>
      </c>
      <c r="O313" t="s">
        <v>20946</v>
      </c>
      <c r="P313" t="s">
        <v>14507</v>
      </c>
    </row>
    <row r="314" spans="1:16">
      <c r="A314" t="s">
        <v>14992</v>
      </c>
      <c r="B314" t="s">
        <v>20824</v>
      </c>
      <c r="C314" t="s">
        <v>14588</v>
      </c>
      <c r="D314" t="s">
        <v>20879</v>
      </c>
      <c r="E314" t="s">
        <v>20826</v>
      </c>
      <c r="F314">
        <v>52737.84</v>
      </c>
      <c r="G314">
        <v>54386.47</v>
      </c>
      <c r="H314">
        <v>580</v>
      </c>
      <c r="I314">
        <v>172</v>
      </c>
      <c r="J314">
        <v>121</v>
      </c>
      <c r="K314">
        <v>20.86</v>
      </c>
      <c r="L314">
        <v>28.8</v>
      </c>
      <c r="M314" t="s">
        <v>20772</v>
      </c>
      <c r="N314" t="s">
        <v>20803</v>
      </c>
      <c r="O314" t="s">
        <v>3098</v>
      </c>
      <c r="P314" t="s">
        <v>14512</v>
      </c>
    </row>
    <row r="315" spans="1:16">
      <c r="A315" t="s">
        <v>15904</v>
      </c>
      <c r="B315" t="s">
        <v>20800</v>
      </c>
      <c r="C315" t="s">
        <v>67</v>
      </c>
      <c r="D315" t="s">
        <v>21296</v>
      </c>
      <c r="E315" t="s">
        <v>21297</v>
      </c>
      <c r="H315">
        <v>823</v>
      </c>
      <c r="J315">
        <v>198</v>
      </c>
      <c r="K315">
        <v>24.06</v>
      </c>
      <c r="L315">
        <v>23.1</v>
      </c>
      <c r="M315" t="s">
        <v>20736</v>
      </c>
      <c r="N315" t="s">
        <v>20756</v>
      </c>
      <c r="O315" t="s">
        <v>3098</v>
      </c>
      <c r="P315" t="s">
        <v>14512</v>
      </c>
    </row>
    <row r="316" spans="1:16">
      <c r="A316" t="s">
        <v>15747</v>
      </c>
      <c r="B316" t="s">
        <v>21298</v>
      </c>
      <c r="C316" t="s">
        <v>14588</v>
      </c>
      <c r="D316" t="s">
        <v>21299</v>
      </c>
      <c r="E316" t="s">
        <v>20983</v>
      </c>
      <c r="F316">
        <v>3670.21</v>
      </c>
      <c r="G316">
        <v>58934.6</v>
      </c>
      <c r="H316">
        <v>161</v>
      </c>
      <c r="I316">
        <v>18</v>
      </c>
      <c r="J316">
        <v>44</v>
      </c>
      <c r="K316">
        <v>27.33</v>
      </c>
      <c r="L316">
        <v>41.4</v>
      </c>
      <c r="M316" t="s">
        <v>20768</v>
      </c>
      <c r="N316" t="s">
        <v>14519</v>
      </c>
      <c r="O316" t="s">
        <v>3098</v>
      </c>
      <c r="P316" t="s">
        <v>14516</v>
      </c>
    </row>
    <row r="317" spans="1:16">
      <c r="A317" t="s">
        <v>14676</v>
      </c>
      <c r="B317" t="s">
        <v>20761</v>
      </c>
      <c r="C317" t="s">
        <v>20762</v>
      </c>
      <c r="D317" t="s">
        <v>21300</v>
      </c>
      <c r="E317" t="s">
        <v>21301</v>
      </c>
      <c r="F317">
        <v>79821.679999999993</v>
      </c>
      <c r="G317">
        <v>16818.400000000001</v>
      </c>
      <c r="H317">
        <v>515</v>
      </c>
      <c r="I317">
        <v>82</v>
      </c>
      <c r="J317">
        <v>143</v>
      </c>
      <c r="K317">
        <v>27.77</v>
      </c>
      <c r="L317">
        <v>24.7</v>
      </c>
      <c r="M317" t="s">
        <v>20736</v>
      </c>
      <c r="N317" t="s">
        <v>14519</v>
      </c>
      <c r="O317" t="s">
        <v>3098</v>
      </c>
      <c r="P317" t="s">
        <v>14550</v>
      </c>
    </row>
    <row r="318" spans="1:16">
      <c r="A318" t="s">
        <v>14920</v>
      </c>
      <c r="B318" t="s">
        <v>21302</v>
      </c>
      <c r="C318" t="s">
        <v>14588</v>
      </c>
      <c r="D318" t="s">
        <v>21016</v>
      </c>
      <c r="E318" t="s">
        <v>21303</v>
      </c>
      <c r="F318">
        <v>66493.64</v>
      </c>
      <c r="G318">
        <v>48281.54</v>
      </c>
      <c r="H318">
        <v>635</v>
      </c>
      <c r="I318">
        <v>365</v>
      </c>
      <c r="J318">
        <v>31</v>
      </c>
      <c r="K318">
        <v>4.88</v>
      </c>
      <c r="L318">
        <v>55.4</v>
      </c>
      <c r="M318" t="s">
        <v>20740</v>
      </c>
      <c r="N318" t="s">
        <v>14519</v>
      </c>
      <c r="O318" t="s">
        <v>3098</v>
      </c>
      <c r="P318" t="s">
        <v>14524</v>
      </c>
    </row>
    <row r="319" spans="1:16">
      <c r="A319" t="s">
        <v>14752</v>
      </c>
      <c r="B319" t="s">
        <v>21035</v>
      </c>
      <c r="C319" t="s">
        <v>53</v>
      </c>
      <c r="D319" t="s">
        <v>21304</v>
      </c>
      <c r="E319" t="s">
        <v>21010</v>
      </c>
      <c r="F319">
        <v>19390.580000000002</v>
      </c>
      <c r="G319">
        <v>1945.05</v>
      </c>
      <c r="H319">
        <v>720</v>
      </c>
      <c r="I319">
        <v>286</v>
      </c>
      <c r="J319">
        <v>41</v>
      </c>
      <c r="K319">
        <v>5.69</v>
      </c>
      <c r="L319">
        <v>72.400000000000006</v>
      </c>
      <c r="M319" t="s">
        <v>20740</v>
      </c>
      <c r="N319" t="s">
        <v>20756</v>
      </c>
      <c r="O319" t="s">
        <v>3098</v>
      </c>
      <c r="P319" t="s">
        <v>14516</v>
      </c>
    </row>
    <row r="320" spans="1:16">
      <c r="A320" t="s">
        <v>14731</v>
      </c>
      <c r="B320" t="s">
        <v>21298</v>
      </c>
      <c r="C320" t="s">
        <v>14588</v>
      </c>
      <c r="D320" t="s">
        <v>21305</v>
      </c>
      <c r="E320" t="s">
        <v>21087</v>
      </c>
      <c r="F320">
        <v>44577.120000000003</v>
      </c>
      <c r="G320">
        <v>76353.679999999993</v>
      </c>
      <c r="H320">
        <v>83</v>
      </c>
      <c r="J320">
        <v>20</v>
      </c>
      <c r="K320">
        <v>24.1</v>
      </c>
      <c r="L320">
        <v>79</v>
      </c>
      <c r="M320" t="s">
        <v>20740</v>
      </c>
      <c r="N320" t="s">
        <v>20803</v>
      </c>
      <c r="O320" t="s">
        <v>3098</v>
      </c>
      <c r="P320" t="s">
        <v>14507</v>
      </c>
    </row>
    <row r="321" spans="1:16">
      <c r="A321" t="s">
        <v>15566</v>
      </c>
      <c r="B321" t="s">
        <v>20757</v>
      </c>
      <c r="C321" t="s">
        <v>90</v>
      </c>
      <c r="D321" t="s">
        <v>21243</v>
      </c>
      <c r="E321" t="s">
        <v>21216</v>
      </c>
      <c r="F321">
        <v>77231.740000000005</v>
      </c>
      <c r="G321">
        <v>86684.96</v>
      </c>
      <c r="H321">
        <v>612</v>
      </c>
      <c r="J321">
        <v>176</v>
      </c>
      <c r="K321">
        <v>28.76</v>
      </c>
      <c r="L321">
        <v>55.1</v>
      </c>
      <c r="M321" t="s">
        <v>20736</v>
      </c>
      <c r="N321" t="s">
        <v>20760</v>
      </c>
      <c r="O321" t="s">
        <v>3098</v>
      </c>
      <c r="P321" t="s">
        <v>14512</v>
      </c>
    </row>
    <row r="322" spans="1:16">
      <c r="A322" t="s">
        <v>14834</v>
      </c>
      <c r="B322" t="s">
        <v>20900</v>
      </c>
      <c r="C322" t="s">
        <v>20786</v>
      </c>
      <c r="D322" t="s">
        <v>21306</v>
      </c>
      <c r="E322" t="s">
        <v>21307</v>
      </c>
      <c r="F322">
        <v>16766.63</v>
      </c>
      <c r="H322">
        <v>52</v>
      </c>
      <c r="I322">
        <v>11</v>
      </c>
      <c r="L322">
        <v>72</v>
      </c>
      <c r="M322" t="s">
        <v>20768</v>
      </c>
      <c r="N322" t="s">
        <v>3207</v>
      </c>
      <c r="O322" t="s">
        <v>3098</v>
      </c>
      <c r="P322" t="s">
        <v>14512</v>
      </c>
    </row>
    <row r="323" spans="1:16">
      <c r="A323" t="s">
        <v>15390</v>
      </c>
      <c r="B323" t="s">
        <v>20775</v>
      </c>
      <c r="C323" t="s">
        <v>3136</v>
      </c>
      <c r="D323" t="s">
        <v>21265</v>
      </c>
      <c r="E323" t="s">
        <v>20795</v>
      </c>
      <c r="F323">
        <v>119392.3</v>
      </c>
      <c r="G323">
        <v>20537.439999999999</v>
      </c>
      <c r="H323">
        <v>263</v>
      </c>
      <c r="I323">
        <v>108</v>
      </c>
      <c r="J323">
        <v>98</v>
      </c>
      <c r="K323">
        <v>37.26</v>
      </c>
      <c r="L323">
        <v>36.6</v>
      </c>
      <c r="M323" t="s">
        <v>20768</v>
      </c>
      <c r="N323" t="s">
        <v>20803</v>
      </c>
      <c r="O323" t="s">
        <v>20778</v>
      </c>
      <c r="P323" t="s">
        <v>14550</v>
      </c>
    </row>
    <row r="324" spans="1:16">
      <c r="A324" t="s">
        <v>15479</v>
      </c>
      <c r="B324" t="s">
        <v>21308</v>
      </c>
      <c r="C324" t="s">
        <v>90</v>
      </c>
      <c r="D324" t="s">
        <v>20857</v>
      </c>
      <c r="E324" t="s">
        <v>21309</v>
      </c>
      <c r="H324">
        <v>384</v>
      </c>
      <c r="I324">
        <v>72</v>
      </c>
      <c r="J324">
        <v>86</v>
      </c>
      <c r="K324">
        <v>22.4</v>
      </c>
      <c r="L324">
        <v>45.7</v>
      </c>
      <c r="M324" t="s">
        <v>20740</v>
      </c>
      <c r="N324" t="s">
        <v>14519</v>
      </c>
      <c r="O324" t="s">
        <v>3098</v>
      </c>
      <c r="P324" t="s">
        <v>14512</v>
      </c>
    </row>
    <row r="325" spans="1:16">
      <c r="A325" t="s">
        <v>15442</v>
      </c>
      <c r="B325" t="s">
        <v>20779</v>
      </c>
      <c r="C325" t="s">
        <v>53</v>
      </c>
      <c r="D325" t="s">
        <v>21310</v>
      </c>
      <c r="E325" t="s">
        <v>20773</v>
      </c>
      <c r="F325">
        <v>27848.67</v>
      </c>
      <c r="G325">
        <v>81852.55</v>
      </c>
      <c r="H325">
        <v>632</v>
      </c>
      <c r="I325">
        <v>325</v>
      </c>
      <c r="J325">
        <v>177</v>
      </c>
      <c r="K325">
        <v>28.01</v>
      </c>
      <c r="L325">
        <v>30.7</v>
      </c>
      <c r="M325" t="s">
        <v>20772</v>
      </c>
      <c r="N325" t="s">
        <v>20748</v>
      </c>
      <c r="O325" t="s">
        <v>3098</v>
      </c>
      <c r="P325" t="s">
        <v>20749</v>
      </c>
    </row>
    <row r="326" spans="1:16">
      <c r="A326" t="s">
        <v>14716</v>
      </c>
      <c r="B326" t="s">
        <v>20883</v>
      </c>
      <c r="C326" t="s">
        <v>67</v>
      </c>
      <c r="D326" t="s">
        <v>21311</v>
      </c>
      <c r="E326" t="s">
        <v>21312</v>
      </c>
      <c r="F326">
        <v>49378.1</v>
      </c>
      <c r="G326">
        <v>21628.18</v>
      </c>
      <c r="H326">
        <v>497</v>
      </c>
      <c r="I326">
        <v>244</v>
      </c>
      <c r="J326">
        <v>122</v>
      </c>
      <c r="K326">
        <v>24.55</v>
      </c>
      <c r="L326">
        <v>58.7</v>
      </c>
      <c r="M326" t="s">
        <v>20740</v>
      </c>
      <c r="N326" t="s">
        <v>20760</v>
      </c>
      <c r="O326" t="s">
        <v>3098</v>
      </c>
      <c r="P326" t="s">
        <v>14516</v>
      </c>
    </row>
    <row r="327" spans="1:16">
      <c r="A327" t="s">
        <v>15576</v>
      </c>
      <c r="B327" t="s">
        <v>21040</v>
      </c>
      <c r="C327" t="s">
        <v>14519</v>
      </c>
      <c r="D327" t="s">
        <v>21313</v>
      </c>
      <c r="E327" t="s">
        <v>21314</v>
      </c>
      <c r="F327">
        <v>112664.66</v>
      </c>
      <c r="G327">
        <v>45128.98</v>
      </c>
      <c r="H327">
        <v>399</v>
      </c>
      <c r="J327">
        <v>93</v>
      </c>
      <c r="K327">
        <v>23.31</v>
      </c>
      <c r="L327">
        <v>54.8</v>
      </c>
      <c r="M327" t="s">
        <v>20768</v>
      </c>
      <c r="N327" t="s">
        <v>20803</v>
      </c>
      <c r="O327" t="s">
        <v>3098</v>
      </c>
      <c r="P327" t="s">
        <v>14516</v>
      </c>
    </row>
    <row r="328" spans="1:16">
      <c r="A328" t="s">
        <v>14538</v>
      </c>
      <c r="B328" t="s">
        <v>20999</v>
      </c>
      <c r="C328" t="s">
        <v>20733</v>
      </c>
      <c r="D328" t="s">
        <v>20907</v>
      </c>
      <c r="E328" t="s">
        <v>21033</v>
      </c>
      <c r="F328">
        <v>67703.45</v>
      </c>
      <c r="G328">
        <v>32841.75</v>
      </c>
      <c r="H328">
        <v>368</v>
      </c>
      <c r="I328">
        <v>137</v>
      </c>
      <c r="J328">
        <v>26</v>
      </c>
      <c r="K328">
        <v>7.07</v>
      </c>
      <c r="L328">
        <v>21.4</v>
      </c>
      <c r="M328" t="s">
        <v>20740</v>
      </c>
      <c r="N328" t="s">
        <v>20803</v>
      </c>
      <c r="O328" t="s">
        <v>3098</v>
      </c>
      <c r="P328" t="s">
        <v>14507</v>
      </c>
    </row>
    <row r="329" spans="1:16">
      <c r="A329" t="s">
        <v>14862</v>
      </c>
      <c r="B329" t="s">
        <v>20995</v>
      </c>
      <c r="C329" t="s">
        <v>20786</v>
      </c>
      <c r="D329" t="s">
        <v>21083</v>
      </c>
      <c r="E329" t="s">
        <v>20764</v>
      </c>
      <c r="F329">
        <v>76173.66</v>
      </c>
      <c r="G329">
        <v>57465.05</v>
      </c>
      <c r="H329">
        <v>622</v>
      </c>
      <c r="I329">
        <v>169</v>
      </c>
      <c r="J329">
        <v>47</v>
      </c>
      <c r="K329">
        <v>7.56</v>
      </c>
      <c r="L329">
        <v>53.5</v>
      </c>
      <c r="M329" t="s">
        <v>20768</v>
      </c>
      <c r="N329" t="s">
        <v>20756</v>
      </c>
      <c r="O329" t="s">
        <v>3098</v>
      </c>
      <c r="P329" t="s">
        <v>14516</v>
      </c>
    </row>
    <row r="330" spans="1:16">
      <c r="A330" t="s">
        <v>15705</v>
      </c>
      <c r="B330" t="s">
        <v>21242</v>
      </c>
      <c r="C330" t="s">
        <v>14519</v>
      </c>
      <c r="D330" t="s">
        <v>20893</v>
      </c>
      <c r="E330" t="s">
        <v>21001</v>
      </c>
      <c r="F330">
        <v>29325.21</v>
      </c>
      <c r="G330">
        <v>94371.32</v>
      </c>
      <c r="H330">
        <v>691</v>
      </c>
      <c r="I330">
        <v>241</v>
      </c>
      <c r="J330">
        <v>56</v>
      </c>
      <c r="K330">
        <v>8.1</v>
      </c>
      <c r="L330">
        <v>43.9</v>
      </c>
      <c r="M330" t="s">
        <v>20772</v>
      </c>
      <c r="N330" t="s">
        <v>20744</v>
      </c>
      <c r="O330" t="s">
        <v>3098</v>
      </c>
      <c r="P330" t="s">
        <v>14512</v>
      </c>
    </row>
    <row r="331" spans="1:16">
      <c r="A331" t="s">
        <v>15515</v>
      </c>
      <c r="B331" t="s">
        <v>20986</v>
      </c>
      <c r="C331" t="s">
        <v>14588</v>
      </c>
      <c r="D331" t="s">
        <v>21315</v>
      </c>
      <c r="E331" t="s">
        <v>21316</v>
      </c>
      <c r="F331">
        <v>63556.88</v>
      </c>
      <c r="G331">
        <v>128717.04</v>
      </c>
      <c r="H331">
        <v>739</v>
      </c>
      <c r="J331">
        <v>110</v>
      </c>
      <c r="K331">
        <v>14.88</v>
      </c>
      <c r="L331">
        <v>71.2</v>
      </c>
      <c r="M331" t="s">
        <v>20768</v>
      </c>
      <c r="N331" t="s">
        <v>20760</v>
      </c>
      <c r="O331" t="s">
        <v>3098</v>
      </c>
      <c r="P331" t="s">
        <v>14507</v>
      </c>
    </row>
    <row r="332" spans="1:16">
      <c r="A332" t="s">
        <v>15763</v>
      </c>
      <c r="B332" t="s">
        <v>20850</v>
      </c>
      <c r="C332" t="s">
        <v>20762</v>
      </c>
      <c r="D332" t="s">
        <v>21317</v>
      </c>
      <c r="E332" t="s">
        <v>21318</v>
      </c>
      <c r="F332">
        <v>59614.94</v>
      </c>
      <c r="G332">
        <v>128638.08</v>
      </c>
      <c r="H332">
        <v>824</v>
      </c>
      <c r="I332">
        <v>107</v>
      </c>
      <c r="J332">
        <v>195</v>
      </c>
      <c r="K332">
        <v>23.67</v>
      </c>
      <c r="M332" t="s">
        <v>20740</v>
      </c>
      <c r="N332" t="s">
        <v>20744</v>
      </c>
      <c r="O332" t="s">
        <v>3098</v>
      </c>
      <c r="P332" t="s">
        <v>20749</v>
      </c>
    </row>
    <row r="333" spans="1:16">
      <c r="A333" t="s">
        <v>17283</v>
      </c>
      <c r="B333" t="s">
        <v>20821</v>
      </c>
      <c r="C333" t="s">
        <v>14588</v>
      </c>
      <c r="D333" t="s">
        <v>21319</v>
      </c>
      <c r="E333" t="s">
        <v>21320</v>
      </c>
      <c r="F333">
        <v>30672.26</v>
      </c>
      <c r="G333">
        <v>81836.3</v>
      </c>
      <c r="H333">
        <v>730</v>
      </c>
      <c r="M333" t="s">
        <v>20740</v>
      </c>
      <c r="N333" t="s">
        <v>20760</v>
      </c>
      <c r="O333" t="s">
        <v>3098</v>
      </c>
      <c r="P333" t="s">
        <v>14516</v>
      </c>
    </row>
    <row r="334" spans="1:16">
      <c r="A334" t="s">
        <v>16037</v>
      </c>
      <c r="B334" t="s">
        <v>20910</v>
      </c>
      <c r="C334" t="s">
        <v>14519</v>
      </c>
      <c r="D334" t="s">
        <v>21233</v>
      </c>
      <c r="E334" t="s">
        <v>21321</v>
      </c>
      <c r="F334">
        <v>90726.5</v>
      </c>
      <c r="G334">
        <v>69476.12</v>
      </c>
      <c r="H334">
        <v>500</v>
      </c>
      <c r="I334">
        <v>176</v>
      </c>
      <c r="J334">
        <v>129</v>
      </c>
      <c r="K334">
        <v>25.8</v>
      </c>
      <c r="L334">
        <v>54.2</v>
      </c>
      <c r="M334" t="s">
        <v>20768</v>
      </c>
      <c r="N334" t="s">
        <v>20744</v>
      </c>
      <c r="O334" t="s">
        <v>3098</v>
      </c>
      <c r="P334" t="s">
        <v>14507</v>
      </c>
    </row>
    <row r="335" spans="1:16">
      <c r="A335" t="s">
        <v>16448</v>
      </c>
      <c r="B335" t="s">
        <v>20961</v>
      </c>
      <c r="C335" t="s">
        <v>53</v>
      </c>
      <c r="D335" t="s">
        <v>21322</v>
      </c>
      <c r="E335" t="s">
        <v>21323</v>
      </c>
      <c r="F335">
        <v>6251.19</v>
      </c>
      <c r="G335">
        <v>28596.62</v>
      </c>
      <c r="H335">
        <v>94</v>
      </c>
      <c r="I335">
        <v>17</v>
      </c>
      <c r="J335">
        <v>23</v>
      </c>
      <c r="K335">
        <v>24.47</v>
      </c>
      <c r="L335">
        <v>30.5</v>
      </c>
      <c r="M335" t="s">
        <v>20740</v>
      </c>
      <c r="N335" t="s">
        <v>14519</v>
      </c>
      <c r="O335" t="s">
        <v>3098</v>
      </c>
      <c r="P335" t="s">
        <v>14524</v>
      </c>
    </row>
    <row r="336" spans="1:16">
      <c r="A336" t="s">
        <v>14566</v>
      </c>
      <c r="B336" t="s">
        <v>20812</v>
      </c>
      <c r="C336" t="s">
        <v>3136</v>
      </c>
      <c r="D336" t="s">
        <v>21059</v>
      </c>
      <c r="E336" t="s">
        <v>21324</v>
      </c>
      <c r="F336">
        <v>76708.539999999994</v>
      </c>
      <c r="G336">
        <v>14557.03</v>
      </c>
      <c r="H336">
        <v>100</v>
      </c>
      <c r="I336">
        <v>36</v>
      </c>
      <c r="J336">
        <v>43</v>
      </c>
      <c r="K336">
        <v>43</v>
      </c>
      <c r="L336">
        <v>52.2</v>
      </c>
      <c r="M336" t="s">
        <v>20736</v>
      </c>
      <c r="N336" t="s">
        <v>20760</v>
      </c>
      <c r="O336" t="s">
        <v>20892</v>
      </c>
      <c r="P336" t="s">
        <v>20749</v>
      </c>
    </row>
    <row r="337" spans="1:16">
      <c r="A337" t="s">
        <v>14714</v>
      </c>
      <c r="B337" t="s">
        <v>20827</v>
      </c>
      <c r="C337" t="s">
        <v>14588</v>
      </c>
      <c r="D337" t="s">
        <v>21325</v>
      </c>
      <c r="E337" t="s">
        <v>21326</v>
      </c>
      <c r="F337">
        <v>68705.61</v>
      </c>
      <c r="G337">
        <v>31008.42</v>
      </c>
      <c r="H337">
        <v>871</v>
      </c>
      <c r="I337">
        <v>502</v>
      </c>
      <c r="J337">
        <v>27</v>
      </c>
      <c r="K337">
        <v>3.1</v>
      </c>
      <c r="L337">
        <v>47.9</v>
      </c>
      <c r="M337" t="s">
        <v>20740</v>
      </c>
      <c r="N337" t="s">
        <v>3207</v>
      </c>
      <c r="O337" t="s">
        <v>3098</v>
      </c>
      <c r="P337" t="s">
        <v>20749</v>
      </c>
    </row>
    <row r="338" spans="1:16">
      <c r="A338" t="s">
        <v>17068</v>
      </c>
      <c r="B338" t="s">
        <v>21095</v>
      </c>
      <c r="C338" t="s">
        <v>20733</v>
      </c>
      <c r="D338" t="s">
        <v>21327</v>
      </c>
      <c r="E338" t="s">
        <v>21328</v>
      </c>
      <c r="F338">
        <v>15398.3</v>
      </c>
      <c r="G338">
        <v>107792.83</v>
      </c>
      <c r="H338">
        <v>364</v>
      </c>
      <c r="L338">
        <v>84.2</v>
      </c>
      <c r="M338" t="s">
        <v>20740</v>
      </c>
      <c r="N338" t="s">
        <v>20744</v>
      </c>
      <c r="O338" t="s">
        <v>3098</v>
      </c>
      <c r="P338" t="s">
        <v>14524</v>
      </c>
    </row>
    <row r="339" spans="1:16">
      <c r="A339" t="s">
        <v>14656</v>
      </c>
      <c r="B339" t="s">
        <v>21047</v>
      </c>
      <c r="C339" t="s">
        <v>14519</v>
      </c>
      <c r="D339" t="s">
        <v>21329</v>
      </c>
      <c r="E339" t="s">
        <v>20925</v>
      </c>
      <c r="H339">
        <v>306</v>
      </c>
      <c r="I339">
        <v>156</v>
      </c>
      <c r="L339">
        <v>35.9</v>
      </c>
      <c r="M339" t="s">
        <v>20768</v>
      </c>
      <c r="N339" t="s">
        <v>20760</v>
      </c>
      <c r="O339" t="s">
        <v>3098</v>
      </c>
      <c r="P339" t="s">
        <v>14516</v>
      </c>
    </row>
    <row r="340" spans="1:16">
      <c r="A340" t="s">
        <v>14569</v>
      </c>
      <c r="B340" t="s">
        <v>20951</v>
      </c>
      <c r="C340" t="s">
        <v>3136</v>
      </c>
      <c r="D340" t="s">
        <v>20742</v>
      </c>
      <c r="E340" t="s">
        <v>21330</v>
      </c>
      <c r="F340">
        <v>92169.98</v>
      </c>
      <c r="G340">
        <v>3580.97</v>
      </c>
      <c r="H340">
        <v>710</v>
      </c>
      <c r="J340">
        <v>285</v>
      </c>
      <c r="K340">
        <v>40.14</v>
      </c>
      <c r="L340">
        <v>28.8</v>
      </c>
      <c r="M340" t="s">
        <v>20772</v>
      </c>
      <c r="N340" t="s">
        <v>20760</v>
      </c>
      <c r="O340" t="s">
        <v>3098</v>
      </c>
      <c r="P340" t="s">
        <v>14512</v>
      </c>
    </row>
    <row r="341" spans="1:16">
      <c r="A341" t="s">
        <v>14625</v>
      </c>
      <c r="B341" t="s">
        <v>21050</v>
      </c>
      <c r="C341" t="s">
        <v>3136</v>
      </c>
      <c r="D341" t="s">
        <v>21068</v>
      </c>
      <c r="E341" t="s">
        <v>21331</v>
      </c>
      <c r="F341">
        <v>83950.25</v>
      </c>
      <c r="G341">
        <v>22170.21</v>
      </c>
      <c r="H341">
        <v>360</v>
      </c>
      <c r="I341">
        <v>133</v>
      </c>
      <c r="J341">
        <v>101</v>
      </c>
      <c r="K341">
        <v>28.06</v>
      </c>
      <c r="L341">
        <v>71.2</v>
      </c>
      <c r="M341" t="s">
        <v>20772</v>
      </c>
      <c r="N341" t="s">
        <v>20748</v>
      </c>
      <c r="O341" t="s">
        <v>20778</v>
      </c>
      <c r="P341" t="s">
        <v>14550</v>
      </c>
    </row>
    <row r="342" spans="1:16">
      <c r="A342" t="s">
        <v>15200</v>
      </c>
      <c r="B342" t="s">
        <v>21234</v>
      </c>
      <c r="C342" t="s">
        <v>90</v>
      </c>
      <c r="D342" t="s">
        <v>20856</v>
      </c>
      <c r="E342" t="s">
        <v>21168</v>
      </c>
      <c r="F342">
        <v>98816.6</v>
      </c>
      <c r="H342">
        <v>244</v>
      </c>
      <c r="I342">
        <v>74</v>
      </c>
      <c r="J342">
        <v>31</v>
      </c>
      <c r="K342">
        <v>12.7</v>
      </c>
      <c r="L342">
        <v>29.6</v>
      </c>
      <c r="M342" t="s">
        <v>20736</v>
      </c>
      <c r="N342" t="s">
        <v>20756</v>
      </c>
      <c r="O342" t="s">
        <v>3098</v>
      </c>
      <c r="P342" t="s">
        <v>14516</v>
      </c>
    </row>
    <row r="343" spans="1:16">
      <c r="A343" t="s">
        <v>15921</v>
      </c>
      <c r="B343" t="s">
        <v>20905</v>
      </c>
      <c r="C343" t="s">
        <v>20733</v>
      </c>
      <c r="D343" t="s">
        <v>21254</v>
      </c>
      <c r="E343" t="s">
        <v>21107</v>
      </c>
      <c r="F343">
        <v>79990.75</v>
      </c>
      <c r="G343">
        <v>33144.1</v>
      </c>
      <c r="H343">
        <v>289</v>
      </c>
      <c r="I343">
        <v>62</v>
      </c>
      <c r="J343">
        <v>44</v>
      </c>
      <c r="K343">
        <v>15.22</v>
      </c>
      <c r="L343">
        <v>60.3</v>
      </c>
      <c r="M343" t="s">
        <v>20736</v>
      </c>
      <c r="N343" t="s">
        <v>20803</v>
      </c>
      <c r="O343" t="s">
        <v>3098</v>
      </c>
      <c r="P343" t="s">
        <v>14516</v>
      </c>
    </row>
    <row r="344" spans="1:16">
      <c r="A344" t="s">
        <v>16898</v>
      </c>
      <c r="B344" t="s">
        <v>21234</v>
      </c>
      <c r="C344" t="s">
        <v>90</v>
      </c>
      <c r="D344" t="s">
        <v>21332</v>
      </c>
      <c r="E344" t="s">
        <v>21333</v>
      </c>
      <c r="F344">
        <v>79984.92</v>
      </c>
      <c r="G344">
        <v>125096.23</v>
      </c>
      <c r="H344">
        <v>842</v>
      </c>
      <c r="J344">
        <v>60</v>
      </c>
      <c r="K344">
        <v>7.13</v>
      </c>
      <c r="L344">
        <v>53.6</v>
      </c>
      <c r="M344" t="s">
        <v>20768</v>
      </c>
      <c r="N344" t="s">
        <v>3207</v>
      </c>
      <c r="O344" t="s">
        <v>3098</v>
      </c>
      <c r="P344" t="s">
        <v>14516</v>
      </c>
    </row>
    <row r="345" spans="1:16">
      <c r="A345" t="s">
        <v>16095</v>
      </c>
      <c r="B345" t="s">
        <v>20981</v>
      </c>
      <c r="C345" t="s">
        <v>20786</v>
      </c>
      <c r="D345" t="s">
        <v>21334</v>
      </c>
      <c r="E345" t="s">
        <v>21335</v>
      </c>
      <c r="F345">
        <v>56324.46</v>
      </c>
      <c r="G345">
        <v>72045.23</v>
      </c>
      <c r="H345">
        <v>688</v>
      </c>
      <c r="I345">
        <v>333</v>
      </c>
      <c r="L345">
        <v>47.1</v>
      </c>
      <c r="M345" t="s">
        <v>20772</v>
      </c>
      <c r="N345" t="s">
        <v>14519</v>
      </c>
      <c r="O345" t="s">
        <v>3098</v>
      </c>
      <c r="P345" t="s">
        <v>14516</v>
      </c>
    </row>
    <row r="346" spans="1:16">
      <c r="A346" t="s">
        <v>17607</v>
      </c>
      <c r="B346" t="s">
        <v>20880</v>
      </c>
      <c r="C346" t="s">
        <v>20733</v>
      </c>
      <c r="D346" t="s">
        <v>21336</v>
      </c>
      <c r="E346" t="s">
        <v>21337</v>
      </c>
      <c r="F346">
        <v>46666.3</v>
      </c>
      <c r="G346">
        <v>62498.6</v>
      </c>
      <c r="H346">
        <v>41</v>
      </c>
      <c r="I346">
        <v>22</v>
      </c>
      <c r="L346">
        <v>73.400000000000006</v>
      </c>
      <c r="M346" t="s">
        <v>20768</v>
      </c>
      <c r="N346" t="s">
        <v>20760</v>
      </c>
      <c r="O346" t="s">
        <v>3098</v>
      </c>
      <c r="P346" t="s">
        <v>14507</v>
      </c>
    </row>
    <row r="347" spans="1:16">
      <c r="A347" t="s">
        <v>15228</v>
      </c>
      <c r="B347" t="s">
        <v>21054</v>
      </c>
      <c r="C347" t="s">
        <v>67</v>
      </c>
      <c r="D347" t="s">
        <v>20845</v>
      </c>
      <c r="E347" t="s">
        <v>21322</v>
      </c>
      <c r="F347">
        <v>45967.17</v>
      </c>
      <c r="G347">
        <v>99967.11</v>
      </c>
      <c r="H347">
        <v>862</v>
      </c>
      <c r="I347">
        <v>134</v>
      </c>
      <c r="J347">
        <v>151</v>
      </c>
      <c r="K347">
        <v>17.52</v>
      </c>
      <c r="L347">
        <v>34.9</v>
      </c>
      <c r="M347" t="s">
        <v>20736</v>
      </c>
      <c r="N347" t="s">
        <v>20760</v>
      </c>
      <c r="O347" t="s">
        <v>3098</v>
      </c>
      <c r="P347" t="s">
        <v>14524</v>
      </c>
    </row>
    <row r="348" spans="1:16">
      <c r="A348" t="s">
        <v>14850</v>
      </c>
      <c r="B348" t="s">
        <v>21076</v>
      </c>
      <c r="C348" t="s">
        <v>90</v>
      </c>
      <c r="D348" t="s">
        <v>21338</v>
      </c>
      <c r="E348" t="s">
        <v>21295</v>
      </c>
      <c r="F348">
        <v>84540.39</v>
      </c>
      <c r="G348">
        <v>86131.25</v>
      </c>
      <c r="H348">
        <v>506</v>
      </c>
      <c r="I348">
        <v>247</v>
      </c>
      <c r="J348">
        <v>66</v>
      </c>
      <c r="K348">
        <v>13.04</v>
      </c>
      <c r="L348">
        <v>67.900000000000006</v>
      </c>
      <c r="M348" t="s">
        <v>20768</v>
      </c>
      <c r="N348" t="s">
        <v>3207</v>
      </c>
      <c r="O348" t="s">
        <v>3098</v>
      </c>
      <c r="P348" t="s">
        <v>14524</v>
      </c>
    </row>
    <row r="349" spans="1:16">
      <c r="A349" t="s">
        <v>15245</v>
      </c>
      <c r="B349" t="s">
        <v>20782</v>
      </c>
      <c r="C349" t="s">
        <v>53</v>
      </c>
      <c r="D349" t="s">
        <v>21106</v>
      </c>
      <c r="E349" t="s">
        <v>21339</v>
      </c>
      <c r="F349">
        <v>62113.48</v>
      </c>
      <c r="G349">
        <v>9530.15</v>
      </c>
      <c r="H349">
        <v>690</v>
      </c>
      <c r="I349">
        <v>122</v>
      </c>
      <c r="J349">
        <v>195</v>
      </c>
      <c r="K349">
        <v>28.26</v>
      </c>
      <c r="L349">
        <v>58.5</v>
      </c>
      <c r="M349" t="s">
        <v>20768</v>
      </c>
      <c r="N349" t="s">
        <v>20803</v>
      </c>
      <c r="O349" t="s">
        <v>3098</v>
      </c>
      <c r="P349" t="s">
        <v>20749</v>
      </c>
    </row>
    <row r="350" spans="1:16">
      <c r="A350" t="s">
        <v>16841</v>
      </c>
      <c r="B350" t="s">
        <v>21095</v>
      </c>
      <c r="C350" t="s">
        <v>20733</v>
      </c>
      <c r="D350" t="s">
        <v>21340</v>
      </c>
      <c r="E350" t="s">
        <v>21096</v>
      </c>
      <c r="F350">
        <v>67381.78</v>
      </c>
      <c r="G350">
        <v>31749.68</v>
      </c>
      <c r="H350">
        <v>330</v>
      </c>
      <c r="I350">
        <v>121</v>
      </c>
      <c r="J350">
        <v>37</v>
      </c>
      <c r="K350">
        <v>11.21</v>
      </c>
      <c r="L350">
        <v>78.599999999999994</v>
      </c>
      <c r="M350" t="s">
        <v>20772</v>
      </c>
      <c r="N350" t="s">
        <v>20756</v>
      </c>
      <c r="O350" t="s">
        <v>3098</v>
      </c>
      <c r="P350" t="s">
        <v>14524</v>
      </c>
    </row>
    <row r="351" spans="1:16">
      <c r="A351" t="s">
        <v>15248</v>
      </c>
      <c r="B351" t="s">
        <v>21054</v>
      </c>
      <c r="C351" t="s">
        <v>67</v>
      </c>
      <c r="D351" t="s">
        <v>21341</v>
      </c>
      <c r="E351" t="s">
        <v>21342</v>
      </c>
      <c r="F351">
        <v>57856.15</v>
      </c>
      <c r="G351">
        <v>110481.02</v>
      </c>
      <c r="H351">
        <v>156</v>
      </c>
      <c r="I351">
        <v>25</v>
      </c>
      <c r="J351">
        <v>36</v>
      </c>
      <c r="K351">
        <v>23.08</v>
      </c>
      <c r="L351">
        <v>79.099999999999994</v>
      </c>
      <c r="M351" t="s">
        <v>20768</v>
      </c>
      <c r="N351" t="s">
        <v>20803</v>
      </c>
      <c r="O351" t="s">
        <v>3098</v>
      </c>
      <c r="P351" t="s">
        <v>20749</v>
      </c>
    </row>
    <row r="352" spans="1:16">
      <c r="A352" t="s">
        <v>14599</v>
      </c>
      <c r="B352" t="s">
        <v>20800</v>
      </c>
      <c r="C352" t="s">
        <v>67</v>
      </c>
      <c r="D352" t="s">
        <v>21343</v>
      </c>
      <c r="E352" t="s">
        <v>21193</v>
      </c>
      <c r="H352">
        <v>274</v>
      </c>
      <c r="I352">
        <v>121</v>
      </c>
      <c r="J352">
        <v>38</v>
      </c>
      <c r="K352">
        <v>13.87</v>
      </c>
      <c r="L352">
        <v>47.9</v>
      </c>
      <c r="M352" t="s">
        <v>20772</v>
      </c>
      <c r="N352" t="s">
        <v>3207</v>
      </c>
      <c r="O352" t="s">
        <v>3098</v>
      </c>
      <c r="P352" t="s">
        <v>14512</v>
      </c>
    </row>
    <row r="353" spans="1:16">
      <c r="A353" t="s">
        <v>16090</v>
      </c>
      <c r="B353" t="s">
        <v>21141</v>
      </c>
      <c r="C353" t="s">
        <v>20786</v>
      </c>
      <c r="D353" t="s">
        <v>21063</v>
      </c>
      <c r="E353" t="s">
        <v>21344</v>
      </c>
      <c r="F353">
        <v>87776.88</v>
      </c>
      <c r="G353">
        <v>32702.02</v>
      </c>
      <c r="H353">
        <v>857</v>
      </c>
      <c r="I353">
        <v>213</v>
      </c>
      <c r="J353">
        <v>235</v>
      </c>
      <c r="K353">
        <v>27.42</v>
      </c>
      <c r="L353">
        <v>73.5</v>
      </c>
      <c r="M353" t="s">
        <v>20736</v>
      </c>
      <c r="N353" t="s">
        <v>3207</v>
      </c>
      <c r="O353" t="s">
        <v>3098</v>
      </c>
      <c r="P353" t="s">
        <v>14507</v>
      </c>
    </row>
    <row r="354" spans="1:16">
      <c r="A354" t="s">
        <v>15354</v>
      </c>
      <c r="B354" t="s">
        <v>20807</v>
      </c>
      <c r="C354" t="s">
        <v>20786</v>
      </c>
      <c r="D354" t="s">
        <v>21345</v>
      </c>
      <c r="E354" t="s">
        <v>21187</v>
      </c>
      <c r="F354">
        <v>30035</v>
      </c>
      <c r="G354">
        <v>86763.35</v>
      </c>
      <c r="H354">
        <v>554</v>
      </c>
      <c r="I354">
        <v>106</v>
      </c>
      <c r="J354">
        <v>81</v>
      </c>
      <c r="K354">
        <v>14.62</v>
      </c>
      <c r="M354" t="s">
        <v>20736</v>
      </c>
      <c r="N354" t="s">
        <v>20744</v>
      </c>
      <c r="O354" t="s">
        <v>3098</v>
      </c>
      <c r="P354" t="s">
        <v>14550</v>
      </c>
    </row>
    <row r="355" spans="1:16">
      <c r="A355" t="s">
        <v>15275</v>
      </c>
      <c r="B355" t="s">
        <v>20921</v>
      </c>
      <c r="C355" t="s">
        <v>14588</v>
      </c>
      <c r="D355" t="s">
        <v>21346</v>
      </c>
      <c r="E355" t="s">
        <v>21344</v>
      </c>
      <c r="F355">
        <v>8422.08</v>
      </c>
      <c r="G355">
        <v>129541.4</v>
      </c>
      <c r="H355">
        <v>845</v>
      </c>
      <c r="I355">
        <v>422</v>
      </c>
      <c r="L355">
        <v>78.400000000000006</v>
      </c>
      <c r="M355" t="s">
        <v>20740</v>
      </c>
      <c r="N355" t="s">
        <v>20756</v>
      </c>
      <c r="O355" t="s">
        <v>3098</v>
      </c>
      <c r="P355" t="s">
        <v>14516</v>
      </c>
    </row>
    <row r="356" spans="1:16">
      <c r="A356" t="s">
        <v>17330</v>
      </c>
      <c r="B356" t="s">
        <v>20830</v>
      </c>
      <c r="C356" t="s">
        <v>90</v>
      </c>
      <c r="D356" t="s">
        <v>21347</v>
      </c>
      <c r="E356" t="s">
        <v>21348</v>
      </c>
      <c r="F356">
        <v>9196.4599999999991</v>
      </c>
      <c r="G356">
        <v>117485.31</v>
      </c>
      <c r="H356">
        <v>227</v>
      </c>
      <c r="I356">
        <v>105</v>
      </c>
      <c r="J356">
        <v>30</v>
      </c>
      <c r="K356">
        <v>13.22</v>
      </c>
      <c r="L356">
        <v>65.2</v>
      </c>
      <c r="M356" t="s">
        <v>20736</v>
      </c>
      <c r="N356" t="s">
        <v>20744</v>
      </c>
      <c r="O356" t="s">
        <v>3098</v>
      </c>
      <c r="P356" t="s">
        <v>14524</v>
      </c>
    </row>
    <row r="357" spans="1:16">
      <c r="A357" t="s">
        <v>14911</v>
      </c>
      <c r="B357" t="s">
        <v>21136</v>
      </c>
      <c r="C357" t="s">
        <v>20786</v>
      </c>
      <c r="D357" t="s">
        <v>21349</v>
      </c>
      <c r="E357" t="s">
        <v>21159</v>
      </c>
      <c r="F357">
        <v>4998.37</v>
      </c>
      <c r="G357">
        <v>68602.48</v>
      </c>
      <c r="H357">
        <v>288</v>
      </c>
      <c r="I357">
        <v>44</v>
      </c>
      <c r="L357">
        <v>47.7</v>
      </c>
      <c r="M357" t="s">
        <v>20772</v>
      </c>
      <c r="N357" t="s">
        <v>20744</v>
      </c>
      <c r="O357" t="s">
        <v>3098</v>
      </c>
      <c r="P357" t="s">
        <v>14524</v>
      </c>
    </row>
    <row r="358" spans="1:16">
      <c r="A358" t="s">
        <v>15636</v>
      </c>
      <c r="B358" t="s">
        <v>21350</v>
      </c>
      <c r="C358" t="s">
        <v>14588</v>
      </c>
      <c r="D358" t="s">
        <v>21066</v>
      </c>
      <c r="E358" t="s">
        <v>21351</v>
      </c>
      <c r="F358">
        <v>98235.85</v>
      </c>
      <c r="G358">
        <v>33022.639999999999</v>
      </c>
      <c r="H358">
        <v>721</v>
      </c>
      <c r="I358">
        <v>398</v>
      </c>
      <c r="J358">
        <v>214</v>
      </c>
      <c r="K358">
        <v>29.68</v>
      </c>
      <c r="L358">
        <v>75.099999999999994</v>
      </c>
      <c r="M358" t="s">
        <v>20772</v>
      </c>
      <c r="N358" t="s">
        <v>20744</v>
      </c>
      <c r="O358" t="s">
        <v>3098</v>
      </c>
      <c r="P358" t="s">
        <v>14507</v>
      </c>
    </row>
    <row r="359" spans="1:16">
      <c r="A359" t="s">
        <v>16710</v>
      </c>
      <c r="B359" t="s">
        <v>20824</v>
      </c>
      <c r="C359" t="s">
        <v>14588</v>
      </c>
      <c r="D359" t="s">
        <v>20953</v>
      </c>
      <c r="E359" t="s">
        <v>20848</v>
      </c>
      <c r="F359">
        <v>85908.57</v>
      </c>
      <c r="G359">
        <v>95987.49</v>
      </c>
      <c r="H359">
        <v>899</v>
      </c>
      <c r="I359">
        <v>222</v>
      </c>
      <c r="J359">
        <v>149</v>
      </c>
      <c r="K359">
        <v>16.57</v>
      </c>
      <c r="L359">
        <v>48</v>
      </c>
      <c r="M359" t="s">
        <v>20772</v>
      </c>
      <c r="N359" t="s">
        <v>20760</v>
      </c>
      <c r="O359" t="s">
        <v>3098</v>
      </c>
      <c r="P359" t="s">
        <v>20749</v>
      </c>
    </row>
    <row r="360" spans="1:16">
      <c r="A360" t="s">
        <v>14933</v>
      </c>
      <c r="B360" t="s">
        <v>21219</v>
      </c>
      <c r="C360" t="s">
        <v>20733</v>
      </c>
      <c r="D360" t="s">
        <v>20896</v>
      </c>
      <c r="E360" t="s">
        <v>21352</v>
      </c>
      <c r="F360">
        <v>95833.75</v>
      </c>
      <c r="G360">
        <v>41089.18</v>
      </c>
      <c r="H360">
        <v>637</v>
      </c>
      <c r="I360">
        <v>96</v>
      </c>
      <c r="J360">
        <v>132</v>
      </c>
      <c r="K360">
        <v>20.72</v>
      </c>
      <c r="L360">
        <v>32.700000000000003</v>
      </c>
      <c r="M360" t="s">
        <v>20740</v>
      </c>
      <c r="N360" t="s">
        <v>20744</v>
      </c>
      <c r="O360" t="s">
        <v>3098</v>
      </c>
      <c r="P360" t="s">
        <v>20749</v>
      </c>
    </row>
    <row r="361" spans="1:16">
      <c r="A361" t="s">
        <v>16866</v>
      </c>
      <c r="B361" t="s">
        <v>21111</v>
      </c>
      <c r="C361" t="s">
        <v>67</v>
      </c>
      <c r="D361" t="s">
        <v>20982</v>
      </c>
      <c r="E361" t="s">
        <v>21353</v>
      </c>
      <c r="F361">
        <v>49688.22</v>
      </c>
      <c r="G361">
        <v>65862.14</v>
      </c>
      <c r="H361">
        <v>240</v>
      </c>
      <c r="I361">
        <v>59</v>
      </c>
      <c r="L361">
        <v>57.3</v>
      </c>
      <c r="M361" t="s">
        <v>20772</v>
      </c>
      <c r="N361" t="s">
        <v>20744</v>
      </c>
      <c r="O361" t="s">
        <v>3098</v>
      </c>
      <c r="P361" t="s">
        <v>14516</v>
      </c>
    </row>
    <row r="362" spans="1:16">
      <c r="A362" t="s">
        <v>15592</v>
      </c>
      <c r="B362" t="s">
        <v>21176</v>
      </c>
      <c r="C362" t="s">
        <v>90</v>
      </c>
      <c r="D362" t="s">
        <v>21354</v>
      </c>
      <c r="E362" t="s">
        <v>21355</v>
      </c>
      <c r="F362">
        <v>114576.94</v>
      </c>
      <c r="G362">
        <v>109666.91</v>
      </c>
      <c r="H362">
        <v>398</v>
      </c>
      <c r="I362">
        <v>190</v>
      </c>
      <c r="J362">
        <v>27</v>
      </c>
      <c r="K362">
        <v>6.78</v>
      </c>
      <c r="L362">
        <v>38.9</v>
      </c>
      <c r="M362" t="s">
        <v>20740</v>
      </c>
      <c r="N362" t="s">
        <v>20760</v>
      </c>
      <c r="O362" t="s">
        <v>3098</v>
      </c>
      <c r="P362" t="s">
        <v>14550</v>
      </c>
    </row>
    <row r="363" spans="1:16">
      <c r="A363" t="s">
        <v>15028</v>
      </c>
      <c r="B363" t="s">
        <v>21069</v>
      </c>
      <c r="C363" t="s">
        <v>20762</v>
      </c>
      <c r="D363" t="s">
        <v>21356</v>
      </c>
      <c r="E363" t="s">
        <v>21184</v>
      </c>
      <c r="F363">
        <v>90533.82</v>
      </c>
      <c r="G363">
        <v>105557.59</v>
      </c>
      <c r="H363">
        <v>816</v>
      </c>
      <c r="I363">
        <v>170</v>
      </c>
      <c r="L363">
        <v>56.4</v>
      </c>
      <c r="M363" t="s">
        <v>20736</v>
      </c>
      <c r="N363" t="s">
        <v>20748</v>
      </c>
      <c r="O363" t="s">
        <v>3098</v>
      </c>
      <c r="P363" t="s">
        <v>14507</v>
      </c>
    </row>
    <row r="364" spans="1:16">
      <c r="A364" t="s">
        <v>15065</v>
      </c>
      <c r="B364" t="s">
        <v>20843</v>
      </c>
      <c r="C364" t="s">
        <v>3136</v>
      </c>
      <c r="D364" t="s">
        <v>21043</v>
      </c>
      <c r="E364" t="s">
        <v>21357</v>
      </c>
      <c r="F364">
        <v>97241.05</v>
      </c>
      <c r="G364">
        <v>5552.09</v>
      </c>
      <c r="H364">
        <v>448</v>
      </c>
      <c r="I364">
        <v>195</v>
      </c>
      <c r="J364">
        <v>131</v>
      </c>
      <c r="K364">
        <v>29.24</v>
      </c>
      <c r="L364">
        <v>47.5</v>
      </c>
      <c r="M364" t="s">
        <v>20768</v>
      </c>
      <c r="N364" t="s">
        <v>20744</v>
      </c>
      <c r="O364" t="s">
        <v>20946</v>
      </c>
      <c r="P364" t="s">
        <v>14524</v>
      </c>
    </row>
    <row r="365" spans="1:16">
      <c r="A365" t="s">
        <v>15600</v>
      </c>
      <c r="B365" t="s">
        <v>20785</v>
      </c>
      <c r="C365" t="s">
        <v>20786</v>
      </c>
      <c r="D365" t="s">
        <v>21331</v>
      </c>
      <c r="E365" t="s">
        <v>21358</v>
      </c>
      <c r="F365">
        <v>68119.72</v>
      </c>
      <c r="G365">
        <v>102616.4</v>
      </c>
      <c r="H365">
        <v>886</v>
      </c>
      <c r="I365">
        <v>481</v>
      </c>
      <c r="L365">
        <v>39</v>
      </c>
      <c r="M365" t="s">
        <v>20736</v>
      </c>
      <c r="N365" t="s">
        <v>20748</v>
      </c>
      <c r="O365" t="s">
        <v>3098</v>
      </c>
      <c r="P365" t="s">
        <v>14512</v>
      </c>
    </row>
    <row r="366" spans="1:16">
      <c r="A366" t="s">
        <v>16409</v>
      </c>
      <c r="B366" t="s">
        <v>20800</v>
      </c>
      <c r="C366" t="s">
        <v>67</v>
      </c>
      <c r="D366" t="s">
        <v>20746</v>
      </c>
      <c r="E366" t="s">
        <v>21359</v>
      </c>
      <c r="F366">
        <v>116353.3</v>
      </c>
      <c r="G366">
        <v>33808.089999999997</v>
      </c>
      <c r="H366">
        <v>42</v>
      </c>
      <c r="I366">
        <v>19</v>
      </c>
      <c r="L366">
        <v>50.4</v>
      </c>
      <c r="M366" t="s">
        <v>20736</v>
      </c>
      <c r="N366" t="s">
        <v>20803</v>
      </c>
      <c r="O366" t="s">
        <v>3098</v>
      </c>
      <c r="P366" t="s">
        <v>20749</v>
      </c>
    </row>
    <row r="367" spans="1:16">
      <c r="A367" t="s">
        <v>14694</v>
      </c>
      <c r="B367" t="s">
        <v>21219</v>
      </c>
      <c r="C367" t="s">
        <v>20733</v>
      </c>
      <c r="D367" t="s">
        <v>21360</v>
      </c>
      <c r="E367" t="s">
        <v>21361</v>
      </c>
      <c r="F367">
        <v>90243.12</v>
      </c>
      <c r="G367">
        <v>95060.62</v>
      </c>
      <c r="H367">
        <v>895</v>
      </c>
      <c r="I367">
        <v>466</v>
      </c>
      <c r="J367">
        <v>38</v>
      </c>
      <c r="K367">
        <v>4.25</v>
      </c>
      <c r="L367">
        <v>70.8</v>
      </c>
      <c r="M367" t="s">
        <v>20772</v>
      </c>
      <c r="N367" t="s">
        <v>20744</v>
      </c>
      <c r="O367" t="s">
        <v>3098</v>
      </c>
      <c r="P367" t="s">
        <v>14512</v>
      </c>
    </row>
    <row r="368" spans="1:16">
      <c r="A368" t="s">
        <v>15798</v>
      </c>
      <c r="B368" t="s">
        <v>21298</v>
      </c>
      <c r="C368" t="s">
        <v>14588</v>
      </c>
      <c r="D368" t="s">
        <v>21362</v>
      </c>
      <c r="E368" t="s">
        <v>20770</v>
      </c>
      <c r="F368">
        <v>90007.9</v>
      </c>
      <c r="G368">
        <v>20898.810000000001</v>
      </c>
      <c r="H368">
        <v>693</v>
      </c>
      <c r="I368">
        <v>201</v>
      </c>
      <c r="J368">
        <v>41</v>
      </c>
      <c r="K368">
        <v>5.92</v>
      </c>
      <c r="L368">
        <v>42.3</v>
      </c>
      <c r="M368" t="s">
        <v>20736</v>
      </c>
      <c r="N368" t="s">
        <v>3207</v>
      </c>
      <c r="O368" t="s">
        <v>3098</v>
      </c>
      <c r="P368" t="s">
        <v>14507</v>
      </c>
    </row>
    <row r="369" spans="1:16">
      <c r="A369" t="s">
        <v>16139</v>
      </c>
      <c r="B369" t="s">
        <v>20818</v>
      </c>
      <c r="C369" t="s">
        <v>20733</v>
      </c>
      <c r="D369" t="s">
        <v>21363</v>
      </c>
      <c r="E369" t="s">
        <v>21364</v>
      </c>
      <c r="F369">
        <v>22801.43</v>
      </c>
      <c r="G369">
        <v>109377.09</v>
      </c>
      <c r="H369">
        <v>610</v>
      </c>
      <c r="I369">
        <v>125</v>
      </c>
      <c r="L369">
        <v>20.7</v>
      </c>
      <c r="M369" t="s">
        <v>20772</v>
      </c>
      <c r="N369" t="s">
        <v>20748</v>
      </c>
      <c r="O369" t="s">
        <v>3098</v>
      </c>
      <c r="P369" t="s">
        <v>14507</v>
      </c>
    </row>
    <row r="370" spans="1:16">
      <c r="A370" t="s">
        <v>16109</v>
      </c>
      <c r="B370" t="s">
        <v>21047</v>
      </c>
      <c r="C370" t="s">
        <v>14519</v>
      </c>
      <c r="D370" t="s">
        <v>21365</v>
      </c>
      <c r="E370" t="s">
        <v>21366</v>
      </c>
      <c r="F370">
        <v>30077.11</v>
      </c>
      <c r="G370">
        <v>115718.13</v>
      </c>
      <c r="H370">
        <v>828</v>
      </c>
      <c r="I370">
        <v>329</v>
      </c>
      <c r="J370">
        <v>95</v>
      </c>
      <c r="K370">
        <v>11.47</v>
      </c>
      <c r="M370" t="s">
        <v>20736</v>
      </c>
      <c r="N370" t="s">
        <v>20744</v>
      </c>
      <c r="O370" t="s">
        <v>3098</v>
      </c>
      <c r="P370" t="s">
        <v>14550</v>
      </c>
    </row>
    <row r="371" spans="1:16">
      <c r="A371" t="s">
        <v>15684</v>
      </c>
      <c r="B371" t="s">
        <v>20769</v>
      </c>
      <c r="C371" t="s">
        <v>20733</v>
      </c>
      <c r="D371" t="s">
        <v>21367</v>
      </c>
      <c r="E371" t="s">
        <v>21160</v>
      </c>
      <c r="F371">
        <v>77028.960000000006</v>
      </c>
      <c r="G371">
        <v>18974.810000000001</v>
      </c>
      <c r="H371">
        <v>32</v>
      </c>
      <c r="I371">
        <v>9</v>
      </c>
      <c r="J371">
        <v>3</v>
      </c>
      <c r="K371">
        <v>9.3800000000000008</v>
      </c>
      <c r="L371">
        <v>78</v>
      </c>
      <c r="M371" t="s">
        <v>20740</v>
      </c>
      <c r="N371" t="s">
        <v>3207</v>
      </c>
      <c r="O371" t="s">
        <v>3098</v>
      </c>
      <c r="P371" t="s">
        <v>14550</v>
      </c>
    </row>
    <row r="372" spans="1:16">
      <c r="A372" t="s">
        <v>14744</v>
      </c>
      <c r="B372" t="s">
        <v>21038</v>
      </c>
      <c r="C372" t="s">
        <v>53</v>
      </c>
      <c r="D372" t="s">
        <v>21245</v>
      </c>
      <c r="E372" t="s">
        <v>20764</v>
      </c>
      <c r="F372">
        <v>103879.96</v>
      </c>
      <c r="G372">
        <v>95396.98</v>
      </c>
      <c r="H372">
        <v>169</v>
      </c>
      <c r="I372">
        <v>51</v>
      </c>
      <c r="L372">
        <v>73.900000000000006</v>
      </c>
      <c r="M372" t="s">
        <v>20772</v>
      </c>
      <c r="N372" t="s">
        <v>3207</v>
      </c>
      <c r="O372" t="s">
        <v>3098</v>
      </c>
      <c r="P372" t="s">
        <v>14524</v>
      </c>
    </row>
    <row r="373" spans="1:16">
      <c r="A373" t="s">
        <v>14690</v>
      </c>
      <c r="B373" t="s">
        <v>20886</v>
      </c>
      <c r="C373" t="s">
        <v>53</v>
      </c>
      <c r="D373" t="s">
        <v>21296</v>
      </c>
      <c r="E373" t="s">
        <v>21368</v>
      </c>
      <c r="F373">
        <v>50329.1</v>
      </c>
      <c r="G373">
        <v>129038.37</v>
      </c>
      <c r="H373">
        <v>884</v>
      </c>
      <c r="I373">
        <v>379</v>
      </c>
      <c r="J373">
        <v>83</v>
      </c>
      <c r="K373">
        <v>9.39</v>
      </c>
      <c r="L373">
        <v>53.6</v>
      </c>
      <c r="M373" t="s">
        <v>20772</v>
      </c>
      <c r="N373" t="s">
        <v>20803</v>
      </c>
      <c r="O373" t="s">
        <v>3098</v>
      </c>
      <c r="P373" t="s">
        <v>14550</v>
      </c>
    </row>
    <row r="374" spans="1:16">
      <c r="A374" t="s">
        <v>14960</v>
      </c>
      <c r="B374" t="s">
        <v>20966</v>
      </c>
      <c r="C374" t="s">
        <v>67</v>
      </c>
      <c r="D374" t="s">
        <v>20977</v>
      </c>
      <c r="E374" t="s">
        <v>21369</v>
      </c>
      <c r="F374">
        <v>103932.09</v>
      </c>
      <c r="G374">
        <v>20940.21</v>
      </c>
      <c r="H374">
        <v>751</v>
      </c>
      <c r="I374">
        <v>257</v>
      </c>
      <c r="M374" t="s">
        <v>20740</v>
      </c>
      <c r="N374" t="s">
        <v>20803</v>
      </c>
      <c r="O374" t="s">
        <v>3098</v>
      </c>
      <c r="P374" t="s">
        <v>14516</v>
      </c>
    </row>
    <row r="375" spans="1:16">
      <c r="A375" t="s">
        <v>15855</v>
      </c>
      <c r="B375" t="s">
        <v>21060</v>
      </c>
      <c r="C375" t="s">
        <v>20733</v>
      </c>
      <c r="D375" t="s">
        <v>21125</v>
      </c>
      <c r="E375" t="s">
        <v>21370</v>
      </c>
      <c r="F375">
        <v>82291.320000000007</v>
      </c>
      <c r="G375">
        <v>93146.26</v>
      </c>
      <c r="H375">
        <v>772</v>
      </c>
      <c r="I375">
        <v>368</v>
      </c>
      <c r="J375">
        <v>159</v>
      </c>
      <c r="K375">
        <v>20.6</v>
      </c>
      <c r="M375" t="s">
        <v>20740</v>
      </c>
      <c r="N375" t="s">
        <v>20748</v>
      </c>
      <c r="O375" t="s">
        <v>3098</v>
      </c>
      <c r="P375" t="s">
        <v>14507</v>
      </c>
    </row>
    <row r="376" spans="1:16">
      <c r="A376" t="s">
        <v>14608</v>
      </c>
      <c r="B376" t="s">
        <v>20920</v>
      </c>
      <c r="C376" t="s">
        <v>14519</v>
      </c>
      <c r="D376" t="s">
        <v>21207</v>
      </c>
      <c r="E376" t="s">
        <v>20916</v>
      </c>
      <c r="F376">
        <v>64337.93</v>
      </c>
      <c r="G376">
        <v>83132.14</v>
      </c>
      <c r="H376">
        <v>430</v>
      </c>
      <c r="I376">
        <v>82</v>
      </c>
      <c r="L376">
        <v>49.2</v>
      </c>
      <c r="M376" t="s">
        <v>20772</v>
      </c>
      <c r="N376" t="s">
        <v>20803</v>
      </c>
      <c r="O376" t="s">
        <v>3098</v>
      </c>
      <c r="P376" t="s">
        <v>14524</v>
      </c>
    </row>
    <row r="377" spans="1:16">
      <c r="A377" t="s">
        <v>16155</v>
      </c>
      <c r="B377" t="s">
        <v>20966</v>
      </c>
      <c r="C377" t="s">
        <v>67</v>
      </c>
      <c r="D377" t="s">
        <v>21126</v>
      </c>
      <c r="E377" t="s">
        <v>21371</v>
      </c>
      <c r="F377">
        <v>60175.68</v>
      </c>
      <c r="H377">
        <v>546</v>
      </c>
      <c r="I377">
        <v>245</v>
      </c>
      <c r="J377">
        <v>124</v>
      </c>
      <c r="K377">
        <v>22.71</v>
      </c>
      <c r="L377">
        <v>39.1</v>
      </c>
      <c r="M377" t="s">
        <v>20768</v>
      </c>
      <c r="N377" t="s">
        <v>20760</v>
      </c>
      <c r="O377" t="s">
        <v>3098</v>
      </c>
      <c r="P377" t="s">
        <v>14516</v>
      </c>
    </row>
    <row r="378" spans="1:16">
      <c r="A378" t="s">
        <v>15860</v>
      </c>
      <c r="B378" t="s">
        <v>20782</v>
      </c>
      <c r="C378" t="s">
        <v>53</v>
      </c>
      <c r="D378" t="s">
        <v>21372</v>
      </c>
      <c r="E378" t="s">
        <v>21373</v>
      </c>
      <c r="F378">
        <v>107035.74</v>
      </c>
      <c r="G378">
        <v>50981.49</v>
      </c>
      <c r="H378">
        <v>542</v>
      </c>
      <c r="J378">
        <v>21</v>
      </c>
      <c r="K378">
        <v>3.87</v>
      </c>
      <c r="L378">
        <v>83.6</v>
      </c>
      <c r="M378" t="s">
        <v>20772</v>
      </c>
      <c r="N378" t="s">
        <v>14519</v>
      </c>
      <c r="O378" t="s">
        <v>3098</v>
      </c>
      <c r="P378" t="s">
        <v>14507</v>
      </c>
    </row>
    <row r="379" spans="1:16">
      <c r="A379" t="s">
        <v>14551</v>
      </c>
      <c r="B379" t="s">
        <v>20943</v>
      </c>
      <c r="C379" t="s">
        <v>3136</v>
      </c>
      <c r="D379" t="s">
        <v>21374</v>
      </c>
      <c r="E379" t="s">
        <v>21375</v>
      </c>
      <c r="F379">
        <v>27551.599999999999</v>
      </c>
      <c r="G379">
        <v>90049.25</v>
      </c>
      <c r="H379">
        <v>411</v>
      </c>
      <c r="I379">
        <v>175</v>
      </c>
      <c r="J379">
        <v>62</v>
      </c>
      <c r="K379">
        <v>15.09</v>
      </c>
      <c r="M379" t="s">
        <v>20768</v>
      </c>
      <c r="N379" t="s">
        <v>20803</v>
      </c>
      <c r="O379" t="s">
        <v>20892</v>
      </c>
      <c r="P379" t="s">
        <v>20749</v>
      </c>
    </row>
    <row r="380" spans="1:16">
      <c r="A380" t="s">
        <v>15039</v>
      </c>
      <c r="B380" t="s">
        <v>20815</v>
      </c>
      <c r="C380" t="s">
        <v>20733</v>
      </c>
      <c r="D380" t="s">
        <v>21376</v>
      </c>
      <c r="E380" t="s">
        <v>21377</v>
      </c>
      <c r="F380">
        <v>18813.240000000002</v>
      </c>
      <c r="G380">
        <v>15706.43</v>
      </c>
      <c r="H380">
        <v>653</v>
      </c>
      <c r="I380">
        <v>204</v>
      </c>
      <c r="J380">
        <v>46</v>
      </c>
      <c r="K380">
        <v>7.04</v>
      </c>
      <c r="M380" t="s">
        <v>20736</v>
      </c>
      <c r="N380" t="s">
        <v>20748</v>
      </c>
      <c r="O380" t="s">
        <v>3098</v>
      </c>
      <c r="P380" t="s">
        <v>14516</v>
      </c>
    </row>
    <row r="381" spans="1:16">
      <c r="A381" t="s">
        <v>15450</v>
      </c>
      <c r="B381" t="s">
        <v>20761</v>
      </c>
      <c r="C381" t="s">
        <v>20762</v>
      </c>
      <c r="D381" t="s">
        <v>21378</v>
      </c>
      <c r="E381" t="s">
        <v>20911</v>
      </c>
      <c r="F381">
        <v>18087.16</v>
      </c>
      <c r="G381">
        <v>23679.25</v>
      </c>
      <c r="H381">
        <v>170</v>
      </c>
      <c r="I381">
        <v>57</v>
      </c>
      <c r="L381">
        <v>23.7</v>
      </c>
      <c r="M381" t="s">
        <v>20772</v>
      </c>
      <c r="N381" t="s">
        <v>20803</v>
      </c>
      <c r="O381" t="s">
        <v>3098</v>
      </c>
      <c r="P381" t="s">
        <v>20749</v>
      </c>
    </row>
    <row r="382" spans="1:16">
      <c r="A382" t="s">
        <v>15819</v>
      </c>
      <c r="B382" t="s">
        <v>20924</v>
      </c>
      <c r="C382" t="s">
        <v>67</v>
      </c>
      <c r="D382" t="s">
        <v>21379</v>
      </c>
      <c r="E382" t="s">
        <v>21380</v>
      </c>
      <c r="F382">
        <v>74489.429999999993</v>
      </c>
      <c r="G382">
        <v>83621.91</v>
      </c>
      <c r="H382">
        <v>737</v>
      </c>
      <c r="I382">
        <v>231</v>
      </c>
      <c r="L382">
        <v>54.2</v>
      </c>
      <c r="M382" t="s">
        <v>20772</v>
      </c>
      <c r="N382" t="s">
        <v>20756</v>
      </c>
      <c r="O382" t="s">
        <v>3098</v>
      </c>
      <c r="P382" t="s">
        <v>14516</v>
      </c>
    </row>
    <row r="383" spans="1:16">
      <c r="A383" t="s">
        <v>16352</v>
      </c>
      <c r="B383" t="s">
        <v>20943</v>
      </c>
      <c r="C383" t="s">
        <v>3136</v>
      </c>
      <c r="D383" t="s">
        <v>21024</v>
      </c>
      <c r="E383" t="s">
        <v>21381</v>
      </c>
      <c r="F383">
        <v>93261.38</v>
      </c>
      <c r="G383">
        <v>56422.62</v>
      </c>
      <c r="H383">
        <v>339</v>
      </c>
      <c r="I383">
        <v>152</v>
      </c>
      <c r="J383">
        <v>67</v>
      </c>
      <c r="K383">
        <v>19.760000000000002</v>
      </c>
      <c r="L383">
        <v>28.5</v>
      </c>
      <c r="M383" t="s">
        <v>20740</v>
      </c>
      <c r="N383" t="s">
        <v>20748</v>
      </c>
      <c r="O383" t="s">
        <v>20892</v>
      </c>
      <c r="P383" t="s">
        <v>14512</v>
      </c>
    </row>
    <row r="384" spans="1:16">
      <c r="A384" t="s">
        <v>15168</v>
      </c>
      <c r="B384" t="s">
        <v>20750</v>
      </c>
      <c r="C384" t="s">
        <v>53</v>
      </c>
      <c r="D384" t="s">
        <v>21382</v>
      </c>
      <c r="E384" t="s">
        <v>21029</v>
      </c>
      <c r="F384">
        <v>68076.649999999994</v>
      </c>
      <c r="G384">
        <v>16522.14</v>
      </c>
      <c r="H384">
        <v>403</v>
      </c>
      <c r="I384">
        <v>212</v>
      </c>
      <c r="J384">
        <v>113</v>
      </c>
      <c r="K384">
        <v>28.04</v>
      </c>
      <c r="L384">
        <v>74.400000000000006</v>
      </c>
      <c r="M384" t="s">
        <v>20768</v>
      </c>
      <c r="N384" t="s">
        <v>3207</v>
      </c>
      <c r="O384" t="s">
        <v>3098</v>
      </c>
      <c r="P384" t="s">
        <v>14550</v>
      </c>
    </row>
    <row r="385" spans="1:16">
      <c r="A385" t="s">
        <v>15279</v>
      </c>
      <c r="B385" t="s">
        <v>20986</v>
      </c>
      <c r="C385" t="s">
        <v>14588</v>
      </c>
      <c r="D385" t="s">
        <v>21301</v>
      </c>
      <c r="E385" t="s">
        <v>21266</v>
      </c>
      <c r="F385">
        <v>26228.560000000001</v>
      </c>
      <c r="H385">
        <v>554</v>
      </c>
      <c r="J385">
        <v>82</v>
      </c>
      <c r="K385">
        <v>14.8</v>
      </c>
      <c r="M385" t="s">
        <v>20768</v>
      </c>
      <c r="N385" t="s">
        <v>20756</v>
      </c>
      <c r="O385" t="s">
        <v>3098</v>
      </c>
      <c r="P385" t="s">
        <v>14512</v>
      </c>
    </row>
    <row r="386" spans="1:16">
      <c r="A386" t="s">
        <v>17147</v>
      </c>
      <c r="B386" t="s">
        <v>21141</v>
      </c>
      <c r="C386" t="s">
        <v>20786</v>
      </c>
      <c r="D386" t="s">
        <v>21329</v>
      </c>
      <c r="E386" t="s">
        <v>21383</v>
      </c>
      <c r="F386">
        <v>82549.759999999995</v>
      </c>
      <c r="G386">
        <v>97854.61</v>
      </c>
      <c r="H386">
        <v>765</v>
      </c>
      <c r="I386">
        <v>230</v>
      </c>
      <c r="M386" t="s">
        <v>20740</v>
      </c>
      <c r="N386" t="s">
        <v>14519</v>
      </c>
      <c r="O386" t="s">
        <v>3098</v>
      </c>
      <c r="P386" t="s">
        <v>14512</v>
      </c>
    </row>
    <row r="387" spans="1:16">
      <c r="A387" t="s">
        <v>15252</v>
      </c>
      <c r="B387" t="s">
        <v>20921</v>
      </c>
      <c r="C387" t="s">
        <v>14588</v>
      </c>
      <c r="D387" t="s">
        <v>21220</v>
      </c>
      <c r="E387" t="s">
        <v>21384</v>
      </c>
      <c r="F387">
        <v>91512.69</v>
      </c>
      <c r="G387">
        <v>83720.240000000005</v>
      </c>
      <c r="H387">
        <v>446</v>
      </c>
      <c r="I387">
        <v>165</v>
      </c>
      <c r="J387">
        <v>95</v>
      </c>
      <c r="K387">
        <v>21.3</v>
      </c>
      <c r="L387">
        <v>25.7</v>
      </c>
      <c r="M387" t="s">
        <v>20736</v>
      </c>
      <c r="N387" t="s">
        <v>14519</v>
      </c>
      <c r="O387" t="s">
        <v>3098</v>
      </c>
      <c r="P387" t="s">
        <v>20749</v>
      </c>
    </row>
    <row r="388" spans="1:16">
      <c r="A388" t="s">
        <v>14764</v>
      </c>
      <c r="B388" t="s">
        <v>20775</v>
      </c>
      <c r="C388" t="s">
        <v>3136</v>
      </c>
      <c r="D388" t="s">
        <v>21385</v>
      </c>
      <c r="E388" t="s">
        <v>21386</v>
      </c>
      <c r="F388">
        <v>19172.64</v>
      </c>
      <c r="G388">
        <v>102433.43</v>
      </c>
      <c r="H388">
        <v>506</v>
      </c>
      <c r="I388">
        <v>66</v>
      </c>
      <c r="J388">
        <v>104</v>
      </c>
      <c r="K388">
        <v>20.55</v>
      </c>
      <c r="L388">
        <v>34.200000000000003</v>
      </c>
      <c r="M388" t="s">
        <v>20768</v>
      </c>
      <c r="N388" t="s">
        <v>20744</v>
      </c>
      <c r="O388" t="s">
        <v>20946</v>
      </c>
      <c r="P388" t="s">
        <v>14507</v>
      </c>
    </row>
    <row r="389" spans="1:16">
      <c r="A389" t="s">
        <v>17096</v>
      </c>
      <c r="B389" t="s">
        <v>21308</v>
      </c>
      <c r="C389" t="s">
        <v>90</v>
      </c>
      <c r="D389" t="s">
        <v>21387</v>
      </c>
      <c r="E389" t="s">
        <v>21374</v>
      </c>
      <c r="F389">
        <v>59206.66</v>
      </c>
      <c r="G389">
        <v>7543.07</v>
      </c>
      <c r="H389">
        <v>585</v>
      </c>
      <c r="I389">
        <v>320</v>
      </c>
      <c r="J389">
        <v>90</v>
      </c>
      <c r="K389">
        <v>15.38</v>
      </c>
      <c r="L389">
        <v>84.2</v>
      </c>
      <c r="M389" t="s">
        <v>20768</v>
      </c>
      <c r="N389" t="s">
        <v>20760</v>
      </c>
      <c r="O389" t="s">
        <v>3098</v>
      </c>
      <c r="P389" t="s">
        <v>20749</v>
      </c>
    </row>
    <row r="390" spans="1:16">
      <c r="A390" t="s">
        <v>14680</v>
      </c>
      <c r="B390" t="s">
        <v>20847</v>
      </c>
      <c r="C390" t="s">
        <v>90</v>
      </c>
      <c r="D390" t="s">
        <v>20734</v>
      </c>
      <c r="E390" t="s">
        <v>21388</v>
      </c>
      <c r="H390">
        <v>425</v>
      </c>
      <c r="I390">
        <v>149</v>
      </c>
      <c r="J390">
        <v>83</v>
      </c>
      <c r="K390">
        <v>19.53</v>
      </c>
      <c r="L390">
        <v>30.4</v>
      </c>
      <c r="M390" t="s">
        <v>20772</v>
      </c>
      <c r="N390" t="s">
        <v>3207</v>
      </c>
      <c r="O390" t="s">
        <v>3098</v>
      </c>
      <c r="P390" t="s">
        <v>14507</v>
      </c>
    </row>
    <row r="391" spans="1:16">
      <c r="A391" t="s">
        <v>15314</v>
      </c>
      <c r="B391" t="s">
        <v>20974</v>
      </c>
      <c r="C391" t="s">
        <v>3136</v>
      </c>
      <c r="D391" t="s">
        <v>21203</v>
      </c>
      <c r="E391" t="s">
        <v>21382</v>
      </c>
      <c r="F391">
        <v>46350.38</v>
      </c>
      <c r="G391">
        <v>81079.679999999993</v>
      </c>
      <c r="H391">
        <v>360</v>
      </c>
      <c r="I391">
        <v>64</v>
      </c>
      <c r="J391">
        <v>146</v>
      </c>
      <c r="K391">
        <v>40.56</v>
      </c>
      <c r="L391">
        <v>31.8</v>
      </c>
      <c r="M391" t="s">
        <v>20736</v>
      </c>
      <c r="N391" t="s">
        <v>20760</v>
      </c>
      <c r="O391" t="s">
        <v>20892</v>
      </c>
      <c r="P391" t="s">
        <v>14550</v>
      </c>
    </row>
    <row r="392" spans="1:16">
      <c r="A392" t="s">
        <v>15483</v>
      </c>
      <c r="B392" t="s">
        <v>20750</v>
      </c>
      <c r="C392" t="s">
        <v>53</v>
      </c>
      <c r="D392" t="s">
        <v>21389</v>
      </c>
      <c r="E392" t="s">
        <v>21065</v>
      </c>
      <c r="F392">
        <v>2406.64</v>
      </c>
      <c r="H392">
        <v>658</v>
      </c>
      <c r="I392">
        <v>229</v>
      </c>
      <c r="J392">
        <v>65</v>
      </c>
      <c r="K392">
        <v>9.8800000000000008</v>
      </c>
      <c r="L392">
        <v>44.9</v>
      </c>
      <c r="M392" t="s">
        <v>20740</v>
      </c>
      <c r="N392" t="s">
        <v>3207</v>
      </c>
      <c r="O392" t="s">
        <v>3098</v>
      </c>
      <c r="P392" t="s">
        <v>14512</v>
      </c>
    </row>
    <row r="393" spans="1:16">
      <c r="A393" t="s">
        <v>15331</v>
      </c>
      <c r="B393" t="s">
        <v>20750</v>
      </c>
      <c r="C393" t="s">
        <v>53</v>
      </c>
      <c r="D393" t="s">
        <v>21138</v>
      </c>
      <c r="E393" t="s">
        <v>21348</v>
      </c>
      <c r="H393">
        <v>424</v>
      </c>
      <c r="I393">
        <v>174</v>
      </c>
      <c r="L393">
        <v>45.5</v>
      </c>
      <c r="M393" t="s">
        <v>20740</v>
      </c>
      <c r="N393" t="s">
        <v>20756</v>
      </c>
      <c r="O393" t="s">
        <v>3098</v>
      </c>
      <c r="P393" t="s">
        <v>14516</v>
      </c>
    </row>
    <row r="394" spans="1:16">
      <c r="A394" t="s">
        <v>17587</v>
      </c>
      <c r="B394" t="s">
        <v>20761</v>
      </c>
      <c r="C394" t="s">
        <v>20762</v>
      </c>
      <c r="D394" t="s">
        <v>21390</v>
      </c>
      <c r="E394" t="s">
        <v>21015</v>
      </c>
      <c r="F394">
        <v>13577.91</v>
      </c>
      <c r="G394">
        <v>118337.88</v>
      </c>
      <c r="H394">
        <v>818</v>
      </c>
      <c r="I394">
        <v>367</v>
      </c>
      <c r="J394">
        <v>134</v>
      </c>
      <c r="K394">
        <v>16.38</v>
      </c>
      <c r="M394" t="s">
        <v>20772</v>
      </c>
      <c r="N394" t="s">
        <v>20744</v>
      </c>
      <c r="O394" t="s">
        <v>3098</v>
      </c>
      <c r="P394" t="s">
        <v>14550</v>
      </c>
    </row>
    <row r="395" spans="1:16">
      <c r="A395" t="s">
        <v>16668</v>
      </c>
      <c r="B395" t="s">
        <v>20818</v>
      </c>
      <c r="C395" t="s">
        <v>20733</v>
      </c>
      <c r="D395" t="s">
        <v>21391</v>
      </c>
      <c r="E395" t="s">
        <v>21356</v>
      </c>
      <c r="F395">
        <v>76216.350000000006</v>
      </c>
      <c r="G395">
        <v>104048.26</v>
      </c>
      <c r="H395">
        <v>796</v>
      </c>
      <c r="I395">
        <v>139</v>
      </c>
      <c r="L395">
        <v>24.9</v>
      </c>
      <c r="M395" t="s">
        <v>20736</v>
      </c>
      <c r="N395" t="s">
        <v>14519</v>
      </c>
      <c r="O395" t="s">
        <v>3098</v>
      </c>
      <c r="P395" t="s">
        <v>14507</v>
      </c>
    </row>
    <row r="396" spans="1:16">
      <c r="A396" t="s">
        <v>14980</v>
      </c>
      <c r="B396" t="s">
        <v>20986</v>
      </c>
      <c r="C396" t="s">
        <v>14588</v>
      </c>
      <c r="D396" t="s">
        <v>21143</v>
      </c>
      <c r="E396" t="s">
        <v>21392</v>
      </c>
      <c r="F396">
        <v>63992.02</v>
      </c>
      <c r="G396">
        <v>19257.87</v>
      </c>
      <c r="H396">
        <v>550</v>
      </c>
      <c r="I396">
        <v>74</v>
      </c>
      <c r="L396">
        <v>42.4</v>
      </c>
      <c r="M396" t="s">
        <v>20768</v>
      </c>
      <c r="N396" t="s">
        <v>20803</v>
      </c>
      <c r="O396" t="s">
        <v>3098</v>
      </c>
      <c r="P396" t="s">
        <v>14516</v>
      </c>
    </row>
    <row r="397" spans="1:16">
      <c r="A397" t="s">
        <v>14853</v>
      </c>
      <c r="B397" t="s">
        <v>21111</v>
      </c>
      <c r="C397" t="s">
        <v>67</v>
      </c>
      <c r="D397" t="s">
        <v>20764</v>
      </c>
      <c r="E397" t="s">
        <v>21393</v>
      </c>
      <c r="F397">
        <v>58017.32</v>
      </c>
      <c r="G397">
        <v>55652.97</v>
      </c>
      <c r="H397">
        <v>541</v>
      </c>
      <c r="I397">
        <v>248</v>
      </c>
      <c r="J397">
        <v>141</v>
      </c>
      <c r="K397">
        <v>26.06</v>
      </c>
      <c r="L397">
        <v>60.9</v>
      </c>
      <c r="M397" t="s">
        <v>20772</v>
      </c>
      <c r="N397" t="s">
        <v>20803</v>
      </c>
      <c r="O397" t="s">
        <v>3098</v>
      </c>
      <c r="P397" t="s">
        <v>20749</v>
      </c>
    </row>
    <row r="398" spans="1:16">
      <c r="A398" t="s">
        <v>14973</v>
      </c>
      <c r="B398" t="s">
        <v>21017</v>
      </c>
      <c r="C398" t="s">
        <v>20762</v>
      </c>
      <c r="D398" t="s">
        <v>21394</v>
      </c>
      <c r="E398" t="s">
        <v>21395</v>
      </c>
      <c r="F398">
        <v>25122.6</v>
      </c>
      <c r="G398">
        <v>55140</v>
      </c>
      <c r="H398">
        <v>466</v>
      </c>
      <c r="I398">
        <v>172</v>
      </c>
      <c r="J398">
        <v>68</v>
      </c>
      <c r="K398">
        <v>14.59</v>
      </c>
      <c r="L398">
        <v>31.5</v>
      </c>
      <c r="M398" t="s">
        <v>20740</v>
      </c>
      <c r="N398" t="s">
        <v>20748</v>
      </c>
      <c r="O398" t="s">
        <v>3098</v>
      </c>
      <c r="P398" t="s">
        <v>14516</v>
      </c>
    </row>
    <row r="399" spans="1:16">
      <c r="A399" t="s">
        <v>15017</v>
      </c>
      <c r="B399" t="s">
        <v>20981</v>
      </c>
      <c r="C399" t="s">
        <v>20786</v>
      </c>
      <c r="D399" t="s">
        <v>21134</v>
      </c>
      <c r="E399" t="s">
        <v>21338</v>
      </c>
      <c r="F399">
        <v>27717.119999999999</v>
      </c>
      <c r="G399">
        <v>113392.35</v>
      </c>
      <c r="H399">
        <v>152</v>
      </c>
      <c r="I399">
        <v>49</v>
      </c>
      <c r="J399">
        <v>27</v>
      </c>
      <c r="K399">
        <v>17.760000000000002</v>
      </c>
      <c r="L399">
        <v>79.599999999999994</v>
      </c>
      <c r="M399" t="s">
        <v>20772</v>
      </c>
      <c r="N399" t="s">
        <v>14519</v>
      </c>
      <c r="O399" t="s">
        <v>3098</v>
      </c>
      <c r="P399" t="s">
        <v>14516</v>
      </c>
    </row>
    <row r="400" spans="1:16">
      <c r="A400" t="s">
        <v>14589</v>
      </c>
      <c r="B400" t="s">
        <v>20961</v>
      </c>
      <c r="C400" t="s">
        <v>53</v>
      </c>
      <c r="D400" t="s">
        <v>21396</v>
      </c>
      <c r="E400" t="s">
        <v>20950</v>
      </c>
      <c r="F400">
        <v>17418.11</v>
      </c>
      <c r="G400">
        <v>104368.82</v>
      </c>
      <c r="H400">
        <v>293</v>
      </c>
      <c r="I400">
        <v>40</v>
      </c>
      <c r="J400">
        <v>28</v>
      </c>
      <c r="K400">
        <v>9.56</v>
      </c>
      <c r="L400">
        <v>53.5</v>
      </c>
      <c r="M400" t="s">
        <v>20768</v>
      </c>
      <c r="N400" t="s">
        <v>3207</v>
      </c>
      <c r="O400" t="s">
        <v>3098</v>
      </c>
      <c r="P400" t="s">
        <v>14512</v>
      </c>
    </row>
    <row r="401" spans="1:16">
      <c r="A401" t="s">
        <v>15121</v>
      </c>
      <c r="B401" t="s">
        <v>20775</v>
      </c>
      <c r="C401" t="s">
        <v>3136</v>
      </c>
      <c r="D401" t="s">
        <v>21312</v>
      </c>
      <c r="E401" t="s">
        <v>21397</v>
      </c>
      <c r="F401">
        <v>105864.05</v>
      </c>
      <c r="G401">
        <v>89615.3</v>
      </c>
      <c r="H401">
        <v>726</v>
      </c>
      <c r="I401">
        <v>421</v>
      </c>
      <c r="J401">
        <v>99</v>
      </c>
      <c r="K401">
        <v>13.64</v>
      </c>
      <c r="M401" t="s">
        <v>20736</v>
      </c>
      <c r="N401" t="s">
        <v>20744</v>
      </c>
      <c r="O401" t="s">
        <v>20892</v>
      </c>
      <c r="P401" t="s">
        <v>14507</v>
      </c>
    </row>
    <row r="402" spans="1:16">
      <c r="A402" t="s">
        <v>21398</v>
      </c>
      <c r="B402" t="s">
        <v>21035</v>
      </c>
      <c r="C402" t="s">
        <v>53</v>
      </c>
      <c r="D402" t="s">
        <v>21151</v>
      </c>
      <c r="E402" t="s">
        <v>21100</v>
      </c>
      <c r="F402">
        <v>28640.43</v>
      </c>
      <c r="G402">
        <v>106553.19</v>
      </c>
      <c r="H402">
        <v>434</v>
      </c>
      <c r="I402">
        <v>208</v>
      </c>
      <c r="J402">
        <v>74</v>
      </c>
      <c r="K402">
        <v>17.05</v>
      </c>
      <c r="L402">
        <v>45.7</v>
      </c>
      <c r="M402" t="s">
        <v>20740</v>
      </c>
      <c r="N402" t="s">
        <v>14519</v>
      </c>
      <c r="O402" t="s">
        <v>3098</v>
      </c>
      <c r="P402" t="s">
        <v>20749</v>
      </c>
    </row>
    <row r="403" spans="1:16">
      <c r="A403" t="s">
        <v>21399</v>
      </c>
      <c r="B403" t="s">
        <v>21079</v>
      </c>
      <c r="C403" t="s">
        <v>14588</v>
      </c>
      <c r="D403" t="s">
        <v>20746</v>
      </c>
      <c r="E403" t="s">
        <v>20908</v>
      </c>
      <c r="F403">
        <v>50371.47</v>
      </c>
      <c r="G403">
        <v>109340.38</v>
      </c>
      <c r="H403">
        <v>25</v>
      </c>
      <c r="I403">
        <v>12</v>
      </c>
      <c r="J403">
        <v>3</v>
      </c>
      <c r="K403">
        <v>12</v>
      </c>
      <c r="L403">
        <v>43.3</v>
      </c>
      <c r="M403" t="s">
        <v>20772</v>
      </c>
      <c r="N403" t="s">
        <v>20744</v>
      </c>
      <c r="O403" t="s">
        <v>3098</v>
      </c>
      <c r="P403" t="s">
        <v>14507</v>
      </c>
    </row>
    <row r="404" spans="1:16">
      <c r="A404" t="s">
        <v>21400</v>
      </c>
      <c r="B404" t="s">
        <v>20910</v>
      </c>
      <c r="C404" t="s">
        <v>14519</v>
      </c>
      <c r="D404" t="s">
        <v>21206</v>
      </c>
      <c r="E404" t="s">
        <v>21401</v>
      </c>
      <c r="F404">
        <v>9517.33</v>
      </c>
      <c r="H404">
        <v>865</v>
      </c>
      <c r="I404">
        <v>334</v>
      </c>
      <c r="J404">
        <v>209</v>
      </c>
      <c r="K404">
        <v>24.16</v>
      </c>
      <c r="L404">
        <v>20.8</v>
      </c>
      <c r="M404" t="s">
        <v>20736</v>
      </c>
      <c r="N404" t="s">
        <v>3207</v>
      </c>
      <c r="O404" t="s">
        <v>3098</v>
      </c>
      <c r="P404" t="s">
        <v>14550</v>
      </c>
    </row>
    <row r="405" spans="1:16">
      <c r="A405" t="s">
        <v>21402</v>
      </c>
      <c r="B405" t="s">
        <v>20745</v>
      </c>
      <c r="C405" t="s">
        <v>14519</v>
      </c>
      <c r="D405" t="s">
        <v>20950</v>
      </c>
      <c r="E405" t="s">
        <v>21374</v>
      </c>
      <c r="F405">
        <v>57297.82</v>
      </c>
      <c r="G405">
        <v>105211.84</v>
      </c>
      <c r="H405">
        <v>585</v>
      </c>
      <c r="I405">
        <v>340</v>
      </c>
      <c r="J405">
        <v>95</v>
      </c>
      <c r="K405">
        <v>16.239999999999998</v>
      </c>
      <c r="L405">
        <v>61.2</v>
      </c>
      <c r="M405" t="s">
        <v>20740</v>
      </c>
      <c r="N405" t="s">
        <v>3207</v>
      </c>
      <c r="O405" t="s">
        <v>3098</v>
      </c>
      <c r="P405" t="s">
        <v>14524</v>
      </c>
    </row>
    <row r="406" spans="1:16">
      <c r="A406" t="s">
        <v>21403</v>
      </c>
      <c r="B406" t="s">
        <v>20995</v>
      </c>
      <c r="C406" t="s">
        <v>20786</v>
      </c>
      <c r="D406" t="s">
        <v>21404</v>
      </c>
      <c r="E406" t="s">
        <v>21405</v>
      </c>
      <c r="F406">
        <v>43150.44</v>
      </c>
      <c r="G406">
        <v>82997.17</v>
      </c>
      <c r="H406">
        <v>486</v>
      </c>
      <c r="I406">
        <v>247</v>
      </c>
      <c r="J406">
        <v>28</v>
      </c>
      <c r="K406">
        <v>5.76</v>
      </c>
      <c r="L406">
        <v>38.200000000000003</v>
      </c>
      <c r="M406" t="s">
        <v>20772</v>
      </c>
      <c r="N406" t="s">
        <v>20756</v>
      </c>
      <c r="O406" t="s">
        <v>3098</v>
      </c>
      <c r="P406" t="s">
        <v>20749</v>
      </c>
    </row>
    <row r="407" spans="1:16">
      <c r="A407" t="s">
        <v>21406</v>
      </c>
      <c r="B407" t="s">
        <v>20732</v>
      </c>
      <c r="C407" t="s">
        <v>20733</v>
      </c>
      <c r="D407" t="s">
        <v>21085</v>
      </c>
      <c r="E407" t="s">
        <v>21407</v>
      </c>
      <c r="F407">
        <v>97638.19</v>
      </c>
      <c r="G407">
        <v>64969.45</v>
      </c>
      <c r="H407">
        <v>148</v>
      </c>
      <c r="J407">
        <v>15</v>
      </c>
      <c r="K407">
        <v>10.14</v>
      </c>
      <c r="L407">
        <v>64.400000000000006</v>
      </c>
      <c r="M407" t="s">
        <v>20768</v>
      </c>
      <c r="N407" t="s">
        <v>20756</v>
      </c>
      <c r="O407" t="s">
        <v>3098</v>
      </c>
      <c r="P407" t="s">
        <v>14507</v>
      </c>
    </row>
    <row r="408" spans="1:16">
      <c r="A408" t="s">
        <v>21408</v>
      </c>
      <c r="B408" t="s">
        <v>21050</v>
      </c>
      <c r="C408" t="s">
        <v>3136</v>
      </c>
      <c r="D408" t="s">
        <v>21409</v>
      </c>
      <c r="E408" t="s">
        <v>21410</v>
      </c>
      <c r="F408">
        <v>43938.73</v>
      </c>
      <c r="G408">
        <v>14773.52</v>
      </c>
      <c r="H408">
        <v>604</v>
      </c>
      <c r="I408">
        <v>290</v>
      </c>
      <c r="J408">
        <v>159</v>
      </c>
      <c r="K408">
        <v>26.32</v>
      </c>
      <c r="L408">
        <v>56.6</v>
      </c>
      <c r="M408" t="s">
        <v>20740</v>
      </c>
      <c r="N408" t="s">
        <v>3207</v>
      </c>
      <c r="O408" t="s">
        <v>3098</v>
      </c>
      <c r="P408" t="s">
        <v>14507</v>
      </c>
    </row>
    <row r="409" spans="1:16">
      <c r="A409" t="s">
        <v>21411</v>
      </c>
      <c r="B409" t="s">
        <v>21079</v>
      </c>
      <c r="C409" t="s">
        <v>14588</v>
      </c>
      <c r="D409" t="s">
        <v>21412</v>
      </c>
      <c r="E409" t="s">
        <v>21413</v>
      </c>
      <c r="F409">
        <v>71906.240000000005</v>
      </c>
      <c r="G409">
        <v>2094.9899999999998</v>
      </c>
      <c r="H409">
        <v>473</v>
      </c>
      <c r="I409">
        <v>146</v>
      </c>
      <c r="M409" t="s">
        <v>20772</v>
      </c>
      <c r="N409" t="s">
        <v>20744</v>
      </c>
      <c r="O409" t="s">
        <v>3098</v>
      </c>
      <c r="P409" t="s">
        <v>14516</v>
      </c>
    </row>
    <row r="410" spans="1:16">
      <c r="A410" t="s">
        <v>21414</v>
      </c>
      <c r="B410" t="s">
        <v>20863</v>
      </c>
      <c r="C410" t="s">
        <v>20733</v>
      </c>
      <c r="D410" t="s">
        <v>21415</v>
      </c>
      <c r="E410" t="s">
        <v>20832</v>
      </c>
      <c r="F410">
        <v>62196.17</v>
      </c>
      <c r="H410">
        <v>757</v>
      </c>
      <c r="I410">
        <v>347</v>
      </c>
      <c r="J410">
        <v>193</v>
      </c>
      <c r="K410">
        <v>25.5</v>
      </c>
      <c r="L410">
        <v>71</v>
      </c>
      <c r="M410" t="s">
        <v>20772</v>
      </c>
      <c r="N410" t="s">
        <v>20756</v>
      </c>
      <c r="O410" t="s">
        <v>3098</v>
      </c>
      <c r="P410" t="s">
        <v>14507</v>
      </c>
    </row>
    <row r="411" spans="1:16">
      <c r="A411" t="s">
        <v>21416</v>
      </c>
      <c r="B411" t="s">
        <v>21417</v>
      </c>
      <c r="C411" t="s">
        <v>3136</v>
      </c>
      <c r="D411" t="s">
        <v>21225</v>
      </c>
      <c r="E411" t="s">
        <v>21418</v>
      </c>
      <c r="F411">
        <v>75825.14</v>
      </c>
      <c r="G411">
        <v>104350.39</v>
      </c>
      <c r="H411">
        <v>800</v>
      </c>
      <c r="I411">
        <v>393</v>
      </c>
      <c r="J411">
        <v>334</v>
      </c>
      <c r="K411">
        <v>41.75</v>
      </c>
      <c r="L411">
        <v>45.8</v>
      </c>
      <c r="M411" t="s">
        <v>20736</v>
      </c>
      <c r="N411" t="s">
        <v>20756</v>
      </c>
      <c r="O411" t="s">
        <v>20778</v>
      </c>
      <c r="P411" t="s">
        <v>20749</v>
      </c>
    </row>
    <row r="412" spans="1:16">
      <c r="A412" t="s">
        <v>21419</v>
      </c>
      <c r="B412" t="s">
        <v>20863</v>
      </c>
      <c r="C412" t="s">
        <v>20733</v>
      </c>
      <c r="D412" t="s">
        <v>21420</v>
      </c>
      <c r="E412" t="s">
        <v>21421</v>
      </c>
      <c r="F412">
        <v>6354.29</v>
      </c>
      <c r="G412">
        <v>90885.119999999995</v>
      </c>
      <c r="H412">
        <v>716</v>
      </c>
      <c r="I412">
        <v>342</v>
      </c>
      <c r="L412">
        <v>40.799999999999997</v>
      </c>
      <c r="M412" t="s">
        <v>20740</v>
      </c>
      <c r="N412" t="s">
        <v>20756</v>
      </c>
      <c r="O412" t="s">
        <v>3098</v>
      </c>
      <c r="P412" t="s">
        <v>14516</v>
      </c>
    </row>
    <row r="413" spans="1:16">
      <c r="A413" t="s">
        <v>21422</v>
      </c>
      <c r="B413" t="s">
        <v>20815</v>
      </c>
      <c r="C413" t="s">
        <v>20733</v>
      </c>
      <c r="D413" t="s">
        <v>20936</v>
      </c>
      <c r="E413" t="s">
        <v>21368</v>
      </c>
      <c r="F413">
        <v>100316.42</v>
      </c>
      <c r="G413">
        <v>104136.53</v>
      </c>
      <c r="H413">
        <v>54</v>
      </c>
      <c r="I413">
        <v>19</v>
      </c>
      <c r="J413">
        <v>9</v>
      </c>
      <c r="K413">
        <v>16.670000000000002</v>
      </c>
      <c r="L413">
        <v>51.6</v>
      </c>
      <c r="M413" t="s">
        <v>20736</v>
      </c>
      <c r="N413" t="s">
        <v>20756</v>
      </c>
      <c r="O413" t="s">
        <v>3098</v>
      </c>
      <c r="P413" t="s">
        <v>14550</v>
      </c>
    </row>
    <row r="414" spans="1:16">
      <c r="A414" t="s">
        <v>21423</v>
      </c>
      <c r="B414" t="s">
        <v>20732</v>
      </c>
      <c r="C414" t="s">
        <v>20733</v>
      </c>
      <c r="D414" t="s">
        <v>20957</v>
      </c>
      <c r="E414" t="s">
        <v>21424</v>
      </c>
      <c r="F414">
        <v>74817.649999999994</v>
      </c>
      <c r="G414">
        <v>113880.35</v>
      </c>
      <c r="H414">
        <v>196</v>
      </c>
      <c r="I414">
        <v>111</v>
      </c>
      <c r="J414">
        <v>28</v>
      </c>
      <c r="K414">
        <v>14.29</v>
      </c>
      <c r="L414">
        <v>26</v>
      </c>
      <c r="M414" t="s">
        <v>20768</v>
      </c>
      <c r="N414" t="s">
        <v>14519</v>
      </c>
      <c r="O414" t="s">
        <v>3098</v>
      </c>
      <c r="P414" t="s">
        <v>14550</v>
      </c>
    </row>
    <row r="415" spans="1:16">
      <c r="A415" t="s">
        <v>21425</v>
      </c>
      <c r="B415" t="s">
        <v>21047</v>
      </c>
      <c r="C415" t="s">
        <v>14519</v>
      </c>
      <c r="D415" t="s">
        <v>21426</v>
      </c>
      <c r="E415" t="s">
        <v>21427</v>
      </c>
      <c r="F415">
        <v>39582.870000000003</v>
      </c>
      <c r="G415">
        <v>63615.38</v>
      </c>
      <c r="H415">
        <v>872</v>
      </c>
      <c r="J415">
        <v>51</v>
      </c>
      <c r="K415">
        <v>5.85</v>
      </c>
      <c r="L415">
        <v>26.2</v>
      </c>
      <c r="M415" t="s">
        <v>20740</v>
      </c>
      <c r="N415" t="s">
        <v>14519</v>
      </c>
      <c r="O415" t="s">
        <v>3098</v>
      </c>
      <c r="P415" t="s">
        <v>20749</v>
      </c>
    </row>
    <row r="416" spans="1:16">
      <c r="A416" t="s">
        <v>21428</v>
      </c>
      <c r="B416" t="s">
        <v>20765</v>
      </c>
      <c r="C416" t="s">
        <v>90</v>
      </c>
      <c r="D416" t="s">
        <v>21073</v>
      </c>
      <c r="E416" t="s">
        <v>21343</v>
      </c>
      <c r="F416">
        <v>11360.09</v>
      </c>
      <c r="G416">
        <v>16423.310000000001</v>
      </c>
      <c r="H416">
        <v>792</v>
      </c>
      <c r="I416">
        <v>395</v>
      </c>
      <c r="L416">
        <v>66.599999999999994</v>
      </c>
      <c r="M416" t="s">
        <v>20736</v>
      </c>
      <c r="N416" t="s">
        <v>20803</v>
      </c>
      <c r="O416" t="s">
        <v>3098</v>
      </c>
      <c r="P416" t="s">
        <v>14507</v>
      </c>
    </row>
    <row r="417" spans="1:16">
      <c r="A417" t="s">
        <v>21429</v>
      </c>
      <c r="B417" t="s">
        <v>20761</v>
      </c>
      <c r="C417" t="s">
        <v>20762</v>
      </c>
      <c r="D417" t="s">
        <v>21375</v>
      </c>
      <c r="E417" t="s">
        <v>21255</v>
      </c>
      <c r="F417">
        <v>106561.34</v>
      </c>
      <c r="G417">
        <v>126070.79</v>
      </c>
      <c r="H417">
        <v>418</v>
      </c>
      <c r="J417">
        <v>28</v>
      </c>
      <c r="K417">
        <v>6.7</v>
      </c>
      <c r="L417">
        <v>28.3</v>
      </c>
      <c r="M417" t="s">
        <v>20772</v>
      </c>
      <c r="N417" t="s">
        <v>3207</v>
      </c>
      <c r="O417" t="s">
        <v>3098</v>
      </c>
      <c r="P417" t="s">
        <v>14524</v>
      </c>
    </row>
    <row r="418" spans="1:16">
      <c r="A418" t="s">
        <v>21430</v>
      </c>
      <c r="B418" t="s">
        <v>21242</v>
      </c>
      <c r="C418" t="s">
        <v>14519</v>
      </c>
      <c r="D418" t="s">
        <v>21431</v>
      </c>
      <c r="E418" t="s">
        <v>20823</v>
      </c>
      <c r="F418">
        <v>9059.75</v>
      </c>
      <c r="G418">
        <v>46747.29</v>
      </c>
      <c r="H418">
        <v>118</v>
      </c>
      <c r="I418">
        <v>34</v>
      </c>
      <c r="J418">
        <v>7</v>
      </c>
      <c r="K418">
        <v>5.93</v>
      </c>
      <c r="L418">
        <v>28.3</v>
      </c>
      <c r="M418" t="s">
        <v>20768</v>
      </c>
      <c r="N418" t="s">
        <v>14519</v>
      </c>
      <c r="O418" t="s">
        <v>3098</v>
      </c>
      <c r="P418" t="s">
        <v>20749</v>
      </c>
    </row>
    <row r="419" spans="1:16">
      <c r="A419" t="s">
        <v>21432</v>
      </c>
      <c r="B419" t="s">
        <v>20827</v>
      </c>
      <c r="C419" t="s">
        <v>14588</v>
      </c>
      <c r="D419" t="s">
        <v>21433</v>
      </c>
      <c r="E419" t="s">
        <v>21434</v>
      </c>
      <c r="F419">
        <v>19894.88</v>
      </c>
      <c r="G419">
        <v>79649.64</v>
      </c>
      <c r="H419">
        <v>881</v>
      </c>
      <c r="I419">
        <v>320</v>
      </c>
      <c r="L419">
        <v>84.1</v>
      </c>
      <c r="M419" t="s">
        <v>20740</v>
      </c>
      <c r="N419" t="s">
        <v>3207</v>
      </c>
      <c r="O419" t="s">
        <v>3098</v>
      </c>
      <c r="P419" t="s">
        <v>14550</v>
      </c>
    </row>
    <row r="420" spans="1:16">
      <c r="A420" t="s">
        <v>21435</v>
      </c>
      <c r="B420" t="s">
        <v>20986</v>
      </c>
      <c r="C420" t="s">
        <v>14588</v>
      </c>
      <c r="D420" t="s">
        <v>21436</v>
      </c>
      <c r="E420" t="s">
        <v>21437</v>
      </c>
      <c r="F420">
        <v>38940.01</v>
      </c>
      <c r="G420">
        <v>60245.17</v>
      </c>
      <c r="H420">
        <v>349</v>
      </c>
      <c r="I420">
        <v>188</v>
      </c>
      <c r="J420">
        <v>28</v>
      </c>
      <c r="K420">
        <v>8.02</v>
      </c>
      <c r="L420">
        <v>80.900000000000006</v>
      </c>
      <c r="M420" t="s">
        <v>20768</v>
      </c>
      <c r="N420" t="s">
        <v>20756</v>
      </c>
      <c r="O420" t="s">
        <v>3098</v>
      </c>
      <c r="P420" t="s">
        <v>20749</v>
      </c>
    </row>
    <row r="421" spans="1:16">
      <c r="A421" t="s">
        <v>21438</v>
      </c>
      <c r="B421" t="s">
        <v>20757</v>
      </c>
      <c r="C421" t="s">
        <v>90</v>
      </c>
      <c r="D421" t="s">
        <v>20792</v>
      </c>
      <c r="E421" t="s">
        <v>21439</v>
      </c>
      <c r="F421">
        <v>111174.67</v>
      </c>
      <c r="G421">
        <v>27851.32</v>
      </c>
      <c r="H421">
        <v>397</v>
      </c>
      <c r="I421">
        <v>59</v>
      </c>
      <c r="L421">
        <v>58.2</v>
      </c>
      <c r="M421" t="s">
        <v>20736</v>
      </c>
      <c r="N421" t="s">
        <v>20744</v>
      </c>
      <c r="O421" t="s">
        <v>3098</v>
      </c>
      <c r="P421" t="s">
        <v>14507</v>
      </c>
    </row>
    <row r="422" spans="1:16">
      <c r="A422" t="s">
        <v>21440</v>
      </c>
      <c r="B422" t="s">
        <v>21219</v>
      </c>
      <c r="C422" t="s">
        <v>20733</v>
      </c>
      <c r="D422" t="s">
        <v>20922</v>
      </c>
      <c r="E422" t="s">
        <v>21091</v>
      </c>
      <c r="F422">
        <v>44764.6</v>
      </c>
      <c r="H422">
        <v>83</v>
      </c>
      <c r="I422">
        <v>31</v>
      </c>
      <c r="J422">
        <v>6</v>
      </c>
      <c r="K422">
        <v>7.23</v>
      </c>
      <c r="L422">
        <v>78.3</v>
      </c>
      <c r="M422" t="s">
        <v>20740</v>
      </c>
      <c r="N422" t="s">
        <v>3207</v>
      </c>
      <c r="O422" t="s">
        <v>3098</v>
      </c>
      <c r="P422" t="s">
        <v>14550</v>
      </c>
    </row>
    <row r="423" spans="1:16">
      <c r="A423" t="s">
        <v>21441</v>
      </c>
      <c r="B423" t="s">
        <v>20769</v>
      </c>
      <c r="C423" t="s">
        <v>20733</v>
      </c>
      <c r="D423" t="s">
        <v>21067</v>
      </c>
      <c r="E423" t="s">
        <v>21442</v>
      </c>
      <c r="F423">
        <v>50180.9</v>
      </c>
      <c r="G423">
        <v>12072.79</v>
      </c>
      <c r="H423">
        <v>837</v>
      </c>
      <c r="I423">
        <v>500</v>
      </c>
      <c r="J423">
        <v>162</v>
      </c>
      <c r="K423">
        <v>19.350000000000001</v>
      </c>
      <c r="L423">
        <v>54</v>
      </c>
      <c r="M423" t="s">
        <v>20772</v>
      </c>
      <c r="N423" t="s">
        <v>20803</v>
      </c>
      <c r="O423" t="s">
        <v>3098</v>
      </c>
      <c r="P423" t="s">
        <v>14507</v>
      </c>
    </row>
    <row r="424" spans="1:16">
      <c r="A424" t="s">
        <v>21443</v>
      </c>
      <c r="B424" t="s">
        <v>20818</v>
      </c>
      <c r="C424" t="s">
        <v>20733</v>
      </c>
      <c r="D424" t="s">
        <v>21444</v>
      </c>
      <c r="E424" t="s">
        <v>21445</v>
      </c>
      <c r="F424">
        <v>15297.42</v>
      </c>
      <c r="G424">
        <v>40342.93</v>
      </c>
      <c r="H424">
        <v>86</v>
      </c>
      <c r="I424">
        <v>33</v>
      </c>
      <c r="M424" t="s">
        <v>20740</v>
      </c>
      <c r="N424" t="s">
        <v>14519</v>
      </c>
      <c r="O424" t="s">
        <v>3098</v>
      </c>
      <c r="P424" t="s">
        <v>20749</v>
      </c>
    </row>
    <row r="425" spans="1:16">
      <c r="A425" t="s">
        <v>21446</v>
      </c>
      <c r="B425" t="s">
        <v>20924</v>
      </c>
      <c r="C425" t="s">
        <v>67</v>
      </c>
      <c r="D425" t="s">
        <v>21218</v>
      </c>
      <c r="E425" t="s">
        <v>21369</v>
      </c>
      <c r="F425">
        <v>110322.58</v>
      </c>
      <c r="G425">
        <v>113778.93</v>
      </c>
      <c r="H425">
        <v>565</v>
      </c>
      <c r="I425">
        <v>182</v>
      </c>
      <c r="L425">
        <v>38.700000000000003</v>
      </c>
      <c r="M425" t="s">
        <v>20736</v>
      </c>
      <c r="N425" t="s">
        <v>20760</v>
      </c>
      <c r="O425" t="s">
        <v>3098</v>
      </c>
      <c r="P425" t="s">
        <v>14512</v>
      </c>
    </row>
    <row r="426" spans="1:16">
      <c r="A426" t="s">
        <v>21447</v>
      </c>
      <c r="B426" t="s">
        <v>20757</v>
      </c>
      <c r="C426" t="s">
        <v>90</v>
      </c>
      <c r="D426" t="s">
        <v>20792</v>
      </c>
      <c r="E426" t="s">
        <v>21332</v>
      </c>
      <c r="F426">
        <v>71235.45</v>
      </c>
      <c r="G426">
        <v>53842.09</v>
      </c>
      <c r="H426">
        <v>450</v>
      </c>
      <c r="I426">
        <v>129</v>
      </c>
      <c r="J426">
        <v>132</v>
      </c>
      <c r="K426">
        <v>29.33</v>
      </c>
      <c r="M426" t="s">
        <v>20772</v>
      </c>
      <c r="N426" t="s">
        <v>20803</v>
      </c>
      <c r="O426" t="s">
        <v>3098</v>
      </c>
      <c r="P426" t="s">
        <v>14550</v>
      </c>
    </row>
    <row r="427" spans="1:16">
      <c r="A427" t="s">
        <v>21448</v>
      </c>
      <c r="B427" t="s">
        <v>20910</v>
      </c>
      <c r="C427" t="s">
        <v>14519</v>
      </c>
      <c r="D427" t="s">
        <v>21196</v>
      </c>
      <c r="E427" t="s">
        <v>21449</v>
      </c>
      <c r="F427">
        <v>114770.83</v>
      </c>
      <c r="G427">
        <v>71918.600000000006</v>
      </c>
      <c r="H427">
        <v>331</v>
      </c>
      <c r="I427">
        <v>130</v>
      </c>
      <c r="J427">
        <v>89</v>
      </c>
      <c r="K427">
        <v>26.89</v>
      </c>
      <c r="L427">
        <v>30.3</v>
      </c>
      <c r="M427" t="s">
        <v>20736</v>
      </c>
      <c r="N427" t="s">
        <v>3207</v>
      </c>
      <c r="O427" t="s">
        <v>3098</v>
      </c>
      <c r="P427" t="s">
        <v>20749</v>
      </c>
    </row>
    <row r="428" spans="1:16">
      <c r="A428" t="s">
        <v>21450</v>
      </c>
      <c r="B428" t="s">
        <v>21079</v>
      </c>
      <c r="C428" t="s">
        <v>14588</v>
      </c>
      <c r="D428" t="s">
        <v>21387</v>
      </c>
      <c r="E428" t="s">
        <v>21245</v>
      </c>
      <c r="F428">
        <v>40545.9</v>
      </c>
      <c r="G428">
        <v>46572.4</v>
      </c>
      <c r="H428">
        <v>402</v>
      </c>
      <c r="I428">
        <v>84</v>
      </c>
      <c r="J428">
        <v>29</v>
      </c>
      <c r="K428">
        <v>7.21</v>
      </c>
      <c r="L428">
        <v>60.2</v>
      </c>
      <c r="M428" t="s">
        <v>20736</v>
      </c>
      <c r="N428" t="s">
        <v>20803</v>
      </c>
      <c r="O428" t="s">
        <v>3098</v>
      </c>
      <c r="P428" t="s">
        <v>14524</v>
      </c>
    </row>
    <row r="429" spans="1:16">
      <c r="A429" t="s">
        <v>21451</v>
      </c>
      <c r="B429" t="s">
        <v>21452</v>
      </c>
      <c r="C429" t="s">
        <v>20733</v>
      </c>
      <c r="D429" t="s">
        <v>21064</v>
      </c>
      <c r="E429" t="s">
        <v>21453</v>
      </c>
      <c r="F429">
        <v>42917.55</v>
      </c>
      <c r="G429">
        <v>50399.75</v>
      </c>
      <c r="H429">
        <v>272</v>
      </c>
      <c r="I429">
        <v>92</v>
      </c>
      <c r="J429">
        <v>57</v>
      </c>
      <c r="K429">
        <v>20.96</v>
      </c>
      <c r="L429">
        <v>23.2</v>
      </c>
      <c r="M429" t="s">
        <v>20736</v>
      </c>
      <c r="N429" t="s">
        <v>20756</v>
      </c>
      <c r="O429" t="s">
        <v>3098</v>
      </c>
      <c r="P429" t="s">
        <v>14516</v>
      </c>
    </row>
    <row r="430" spans="1:16">
      <c r="A430" t="s">
        <v>21454</v>
      </c>
      <c r="B430" t="s">
        <v>21090</v>
      </c>
      <c r="C430" t="s">
        <v>20762</v>
      </c>
      <c r="D430" t="s">
        <v>20781</v>
      </c>
      <c r="E430" t="s">
        <v>21455</v>
      </c>
      <c r="F430">
        <v>48642.67</v>
      </c>
      <c r="G430">
        <v>30287.11</v>
      </c>
      <c r="H430">
        <v>651</v>
      </c>
      <c r="J430">
        <v>21</v>
      </c>
      <c r="K430">
        <v>3.23</v>
      </c>
      <c r="L430">
        <v>75.7</v>
      </c>
      <c r="M430" t="s">
        <v>20740</v>
      </c>
      <c r="N430" t="s">
        <v>20803</v>
      </c>
      <c r="O430" t="s">
        <v>3098</v>
      </c>
      <c r="P430" t="s">
        <v>14512</v>
      </c>
    </row>
    <row r="431" spans="1:16">
      <c r="A431" t="s">
        <v>21456</v>
      </c>
      <c r="B431" t="s">
        <v>20995</v>
      </c>
      <c r="C431" t="s">
        <v>20786</v>
      </c>
      <c r="D431" t="s">
        <v>21457</v>
      </c>
      <c r="E431" t="s">
        <v>21205</v>
      </c>
      <c r="F431">
        <v>66675.88</v>
      </c>
      <c r="G431">
        <v>26714.16</v>
      </c>
      <c r="H431">
        <v>91</v>
      </c>
      <c r="I431">
        <v>33</v>
      </c>
      <c r="M431" t="s">
        <v>20740</v>
      </c>
      <c r="N431" t="s">
        <v>20760</v>
      </c>
      <c r="O431" t="s">
        <v>3098</v>
      </c>
      <c r="P431" t="s">
        <v>14550</v>
      </c>
    </row>
    <row r="432" spans="1:16">
      <c r="A432" t="s">
        <v>21458</v>
      </c>
      <c r="B432" t="s">
        <v>20900</v>
      </c>
      <c r="C432" t="s">
        <v>20786</v>
      </c>
      <c r="D432" t="s">
        <v>21336</v>
      </c>
      <c r="E432" t="s">
        <v>21459</v>
      </c>
      <c r="F432">
        <v>62996.5</v>
      </c>
      <c r="G432">
        <v>59365.64</v>
      </c>
      <c r="H432">
        <v>509</v>
      </c>
      <c r="I432">
        <v>299</v>
      </c>
      <c r="J432">
        <v>61</v>
      </c>
      <c r="K432">
        <v>11.98</v>
      </c>
      <c r="L432">
        <v>68.7</v>
      </c>
      <c r="M432" t="s">
        <v>20736</v>
      </c>
      <c r="N432" t="s">
        <v>20756</v>
      </c>
      <c r="O432" t="s">
        <v>3098</v>
      </c>
      <c r="P432" t="s">
        <v>20749</v>
      </c>
    </row>
    <row r="433" spans="1:16">
      <c r="A433" t="s">
        <v>21460</v>
      </c>
      <c r="B433" t="s">
        <v>20873</v>
      </c>
      <c r="C433" t="s">
        <v>14519</v>
      </c>
      <c r="D433" t="s">
        <v>20963</v>
      </c>
      <c r="E433" t="s">
        <v>21128</v>
      </c>
      <c r="F433">
        <v>98350.64</v>
      </c>
      <c r="G433">
        <v>89942.94</v>
      </c>
      <c r="H433">
        <v>781</v>
      </c>
      <c r="I433">
        <v>235</v>
      </c>
      <c r="J433">
        <v>144</v>
      </c>
      <c r="K433">
        <v>18.440000000000001</v>
      </c>
      <c r="M433" t="s">
        <v>20740</v>
      </c>
      <c r="N433" t="s">
        <v>20803</v>
      </c>
      <c r="O433" t="s">
        <v>3098</v>
      </c>
      <c r="P433" t="s">
        <v>14516</v>
      </c>
    </row>
    <row r="434" spans="1:16">
      <c r="A434" t="s">
        <v>21461</v>
      </c>
      <c r="B434" t="s">
        <v>20785</v>
      </c>
      <c r="C434" t="s">
        <v>20786</v>
      </c>
      <c r="D434" t="s">
        <v>21462</v>
      </c>
      <c r="E434" t="s">
        <v>21463</v>
      </c>
      <c r="F434">
        <v>43247.040000000001</v>
      </c>
      <c r="G434">
        <v>88538.84</v>
      </c>
      <c r="H434">
        <v>482</v>
      </c>
      <c r="I434">
        <v>264</v>
      </c>
      <c r="J434">
        <v>57</v>
      </c>
      <c r="K434">
        <v>11.83</v>
      </c>
      <c r="L434">
        <v>52.8</v>
      </c>
      <c r="M434" t="s">
        <v>20772</v>
      </c>
      <c r="N434" t="s">
        <v>14519</v>
      </c>
      <c r="O434" t="s">
        <v>3098</v>
      </c>
      <c r="P434" t="s">
        <v>14524</v>
      </c>
    </row>
    <row r="435" spans="1:16">
      <c r="A435" t="s">
        <v>21464</v>
      </c>
      <c r="B435" t="s">
        <v>21069</v>
      </c>
      <c r="C435" t="s">
        <v>20762</v>
      </c>
      <c r="D435" t="s">
        <v>21465</v>
      </c>
      <c r="E435" t="s">
        <v>21466</v>
      </c>
      <c r="F435">
        <v>25761.73</v>
      </c>
      <c r="G435">
        <v>72307.28</v>
      </c>
      <c r="H435">
        <v>649</v>
      </c>
      <c r="I435">
        <v>302</v>
      </c>
      <c r="J435">
        <v>53</v>
      </c>
      <c r="K435">
        <v>8.17</v>
      </c>
      <c r="L435">
        <v>59.4</v>
      </c>
      <c r="M435" t="s">
        <v>20740</v>
      </c>
      <c r="N435" t="s">
        <v>20756</v>
      </c>
      <c r="O435" t="s">
        <v>3098</v>
      </c>
      <c r="P435" t="s">
        <v>14507</v>
      </c>
    </row>
    <row r="436" spans="1:16">
      <c r="A436" t="s">
        <v>21467</v>
      </c>
      <c r="B436" t="s">
        <v>20976</v>
      </c>
      <c r="C436" t="s">
        <v>20762</v>
      </c>
      <c r="D436" t="s">
        <v>21468</v>
      </c>
      <c r="E436" t="s">
        <v>21469</v>
      </c>
      <c r="F436">
        <v>60039.49</v>
      </c>
      <c r="G436">
        <v>123930.48</v>
      </c>
      <c r="H436">
        <v>432</v>
      </c>
      <c r="I436">
        <v>238</v>
      </c>
      <c r="J436">
        <v>24</v>
      </c>
      <c r="K436">
        <v>5.56</v>
      </c>
      <c r="L436">
        <v>72.900000000000006</v>
      </c>
      <c r="M436" t="s">
        <v>20740</v>
      </c>
      <c r="N436" t="s">
        <v>3207</v>
      </c>
      <c r="O436" t="s">
        <v>3098</v>
      </c>
      <c r="P436" t="s">
        <v>20749</v>
      </c>
    </row>
    <row r="437" spans="1:16">
      <c r="A437" t="s">
        <v>21470</v>
      </c>
      <c r="B437" t="s">
        <v>20830</v>
      </c>
      <c r="C437" t="s">
        <v>90</v>
      </c>
      <c r="D437" t="s">
        <v>20870</v>
      </c>
      <c r="E437" t="s">
        <v>21471</v>
      </c>
      <c r="F437">
        <v>71282.16</v>
      </c>
      <c r="G437">
        <v>98027.17</v>
      </c>
      <c r="H437">
        <v>236</v>
      </c>
      <c r="I437">
        <v>81</v>
      </c>
      <c r="J437">
        <v>66</v>
      </c>
      <c r="K437">
        <v>27.97</v>
      </c>
      <c r="L437">
        <v>23.7</v>
      </c>
      <c r="M437" t="s">
        <v>20736</v>
      </c>
      <c r="N437" t="s">
        <v>14519</v>
      </c>
      <c r="O437" t="s">
        <v>3098</v>
      </c>
      <c r="P437" t="s">
        <v>14524</v>
      </c>
    </row>
    <row r="438" spans="1:16">
      <c r="A438" t="s">
        <v>21472</v>
      </c>
      <c r="B438" t="s">
        <v>20821</v>
      </c>
      <c r="C438" t="s">
        <v>14588</v>
      </c>
      <c r="D438" t="s">
        <v>21372</v>
      </c>
      <c r="E438" t="s">
        <v>21473</v>
      </c>
      <c r="F438">
        <v>59095.28</v>
      </c>
      <c r="G438">
        <v>125786.62</v>
      </c>
      <c r="H438">
        <v>157</v>
      </c>
      <c r="I438">
        <v>71</v>
      </c>
      <c r="L438">
        <v>30.4</v>
      </c>
      <c r="M438" t="s">
        <v>20740</v>
      </c>
      <c r="N438" t="s">
        <v>20760</v>
      </c>
      <c r="O438" t="s">
        <v>3098</v>
      </c>
      <c r="P438" t="s">
        <v>14524</v>
      </c>
    </row>
    <row r="439" spans="1:16">
      <c r="A439" t="s">
        <v>21474</v>
      </c>
      <c r="B439" t="s">
        <v>20981</v>
      </c>
      <c r="C439" t="s">
        <v>20786</v>
      </c>
      <c r="D439" t="s">
        <v>21328</v>
      </c>
      <c r="E439" t="s">
        <v>21475</v>
      </c>
      <c r="F439">
        <v>95738.97</v>
      </c>
      <c r="G439">
        <v>105213.06</v>
      </c>
      <c r="H439">
        <v>160</v>
      </c>
      <c r="I439">
        <v>18</v>
      </c>
      <c r="J439">
        <v>13</v>
      </c>
      <c r="K439">
        <v>8.1199999999999992</v>
      </c>
      <c r="L439">
        <v>37.6</v>
      </c>
      <c r="M439" t="s">
        <v>20740</v>
      </c>
      <c r="N439" t="s">
        <v>20744</v>
      </c>
      <c r="O439" t="s">
        <v>3098</v>
      </c>
      <c r="P439" t="s">
        <v>14516</v>
      </c>
    </row>
    <row r="440" spans="1:16">
      <c r="A440" t="s">
        <v>21476</v>
      </c>
      <c r="B440" t="s">
        <v>20779</v>
      </c>
      <c r="C440" t="s">
        <v>53</v>
      </c>
      <c r="D440" t="s">
        <v>21409</v>
      </c>
      <c r="E440" t="s">
        <v>21477</v>
      </c>
      <c r="F440">
        <v>48904.7</v>
      </c>
      <c r="G440">
        <v>92462.11</v>
      </c>
      <c r="H440">
        <v>482</v>
      </c>
      <c r="I440">
        <v>229</v>
      </c>
      <c r="J440">
        <v>45</v>
      </c>
      <c r="K440">
        <v>9.34</v>
      </c>
      <c r="L440">
        <v>75.2</v>
      </c>
      <c r="M440" t="s">
        <v>20768</v>
      </c>
      <c r="N440" t="s">
        <v>14519</v>
      </c>
      <c r="O440" t="s">
        <v>3098</v>
      </c>
      <c r="P440" t="s">
        <v>14524</v>
      </c>
    </row>
    <row r="441" spans="1:16">
      <c r="A441" t="s">
        <v>21478</v>
      </c>
      <c r="B441" t="s">
        <v>20843</v>
      </c>
      <c r="C441" t="s">
        <v>3136</v>
      </c>
      <c r="D441" t="s">
        <v>21479</v>
      </c>
      <c r="E441" t="s">
        <v>20962</v>
      </c>
      <c r="F441">
        <v>65660.14</v>
      </c>
      <c r="H441">
        <v>138</v>
      </c>
      <c r="I441">
        <v>67</v>
      </c>
      <c r="J441">
        <v>31</v>
      </c>
      <c r="K441">
        <v>22.46</v>
      </c>
      <c r="L441">
        <v>31</v>
      </c>
      <c r="M441" t="s">
        <v>20736</v>
      </c>
      <c r="N441" t="s">
        <v>20748</v>
      </c>
      <c r="O441" t="s">
        <v>3098</v>
      </c>
      <c r="P441" t="s">
        <v>14550</v>
      </c>
    </row>
    <row r="442" spans="1:16">
      <c r="A442" t="s">
        <v>21480</v>
      </c>
      <c r="B442" t="s">
        <v>20889</v>
      </c>
      <c r="C442" t="s">
        <v>3136</v>
      </c>
      <c r="D442" t="s">
        <v>21237</v>
      </c>
      <c r="E442" t="s">
        <v>21481</v>
      </c>
      <c r="F442">
        <v>119523.33</v>
      </c>
      <c r="H442">
        <v>541</v>
      </c>
      <c r="I442">
        <v>90</v>
      </c>
      <c r="J442">
        <v>241</v>
      </c>
      <c r="K442">
        <v>44.55</v>
      </c>
      <c r="M442" t="s">
        <v>20772</v>
      </c>
      <c r="N442" t="s">
        <v>20803</v>
      </c>
      <c r="O442" t="s">
        <v>3098</v>
      </c>
      <c r="P442" t="s">
        <v>14524</v>
      </c>
    </row>
    <row r="443" spans="1:16">
      <c r="A443" t="s">
        <v>21482</v>
      </c>
      <c r="B443" t="s">
        <v>20860</v>
      </c>
      <c r="C443" t="s">
        <v>90</v>
      </c>
      <c r="D443" t="s">
        <v>21292</v>
      </c>
      <c r="E443" t="s">
        <v>21025</v>
      </c>
      <c r="F443">
        <v>106872.66</v>
      </c>
      <c r="G443">
        <v>26385.9</v>
      </c>
      <c r="H443">
        <v>71</v>
      </c>
      <c r="M443" t="s">
        <v>20768</v>
      </c>
      <c r="N443" t="s">
        <v>20760</v>
      </c>
      <c r="O443" t="s">
        <v>3098</v>
      </c>
      <c r="P443" t="s">
        <v>14524</v>
      </c>
    </row>
    <row r="444" spans="1:16">
      <c r="A444" t="s">
        <v>21483</v>
      </c>
      <c r="B444" t="s">
        <v>21035</v>
      </c>
      <c r="C444" t="s">
        <v>53</v>
      </c>
      <c r="D444" t="s">
        <v>20781</v>
      </c>
      <c r="E444" t="s">
        <v>21484</v>
      </c>
      <c r="F444">
        <v>118128.09</v>
      </c>
      <c r="G444">
        <v>80559.38</v>
      </c>
      <c r="H444">
        <v>111</v>
      </c>
      <c r="I444">
        <v>48</v>
      </c>
      <c r="J444">
        <v>6</v>
      </c>
      <c r="K444">
        <v>5.41</v>
      </c>
      <c r="L444">
        <v>25.7</v>
      </c>
      <c r="M444" t="s">
        <v>20736</v>
      </c>
      <c r="N444" t="s">
        <v>14519</v>
      </c>
      <c r="O444" t="s">
        <v>3098</v>
      </c>
      <c r="P444" t="s">
        <v>20749</v>
      </c>
    </row>
    <row r="445" spans="1:16">
      <c r="A445" t="s">
        <v>21485</v>
      </c>
      <c r="B445" t="s">
        <v>21176</v>
      </c>
      <c r="C445" t="s">
        <v>90</v>
      </c>
      <c r="D445" t="s">
        <v>21486</v>
      </c>
      <c r="E445" t="s">
        <v>21449</v>
      </c>
      <c r="F445">
        <v>68080.570000000007</v>
      </c>
      <c r="G445">
        <v>60666.03</v>
      </c>
      <c r="H445">
        <v>797</v>
      </c>
      <c r="I445">
        <v>448</v>
      </c>
      <c r="J445">
        <v>41</v>
      </c>
      <c r="K445">
        <v>5.14</v>
      </c>
      <c r="L445">
        <v>59.2</v>
      </c>
      <c r="M445" t="s">
        <v>20736</v>
      </c>
      <c r="N445" t="s">
        <v>3207</v>
      </c>
      <c r="O445" t="s">
        <v>3098</v>
      </c>
      <c r="P445" t="s">
        <v>14524</v>
      </c>
    </row>
    <row r="446" spans="1:16">
      <c r="A446" t="s">
        <v>21487</v>
      </c>
      <c r="B446" t="s">
        <v>20840</v>
      </c>
      <c r="C446" t="s">
        <v>20762</v>
      </c>
      <c r="D446" t="s">
        <v>21188</v>
      </c>
      <c r="E446" t="s">
        <v>21152</v>
      </c>
      <c r="F446">
        <v>80736.570000000007</v>
      </c>
      <c r="G446">
        <v>126538.08</v>
      </c>
      <c r="H446">
        <v>330</v>
      </c>
      <c r="I446">
        <v>167</v>
      </c>
      <c r="J446">
        <v>66</v>
      </c>
      <c r="K446">
        <v>20</v>
      </c>
      <c r="L446">
        <v>23.2</v>
      </c>
      <c r="M446" t="s">
        <v>20736</v>
      </c>
      <c r="N446" t="s">
        <v>20760</v>
      </c>
      <c r="O446" t="s">
        <v>3098</v>
      </c>
      <c r="P446" t="s">
        <v>14512</v>
      </c>
    </row>
    <row r="447" spans="1:16">
      <c r="A447" t="s">
        <v>21488</v>
      </c>
      <c r="B447" t="s">
        <v>20843</v>
      </c>
      <c r="C447" t="s">
        <v>3136</v>
      </c>
      <c r="D447" t="s">
        <v>21489</v>
      </c>
      <c r="E447" t="s">
        <v>20752</v>
      </c>
      <c r="F447">
        <v>96977.01</v>
      </c>
      <c r="G447">
        <v>122954.23</v>
      </c>
      <c r="H447">
        <v>734</v>
      </c>
      <c r="I447">
        <v>90</v>
      </c>
      <c r="J447">
        <v>256</v>
      </c>
      <c r="K447">
        <v>34.880000000000003</v>
      </c>
      <c r="L447">
        <v>57.1</v>
      </c>
      <c r="M447" t="s">
        <v>20768</v>
      </c>
      <c r="N447" t="s">
        <v>20760</v>
      </c>
      <c r="O447" t="s">
        <v>20796</v>
      </c>
      <c r="P447" t="s">
        <v>14550</v>
      </c>
    </row>
    <row r="448" spans="1:16">
      <c r="A448" t="s">
        <v>21490</v>
      </c>
      <c r="B448" t="s">
        <v>20779</v>
      </c>
      <c r="C448" t="s">
        <v>53</v>
      </c>
      <c r="D448" t="s">
        <v>20957</v>
      </c>
      <c r="E448" t="s">
        <v>20925</v>
      </c>
      <c r="F448">
        <v>65945.25</v>
      </c>
      <c r="G448">
        <v>7663.65</v>
      </c>
      <c r="H448">
        <v>635</v>
      </c>
      <c r="I448">
        <v>204</v>
      </c>
      <c r="J448">
        <v>80</v>
      </c>
      <c r="K448">
        <v>12.6</v>
      </c>
      <c r="L448">
        <v>28.6</v>
      </c>
      <c r="M448" t="s">
        <v>20772</v>
      </c>
      <c r="N448" t="s">
        <v>14519</v>
      </c>
      <c r="O448" t="s">
        <v>3098</v>
      </c>
      <c r="P448" t="s">
        <v>20749</v>
      </c>
    </row>
    <row r="449" spans="1:16">
      <c r="A449" t="s">
        <v>21491</v>
      </c>
      <c r="B449" t="s">
        <v>20966</v>
      </c>
      <c r="C449" t="s">
        <v>67</v>
      </c>
      <c r="D449" t="s">
        <v>20866</v>
      </c>
      <c r="E449" t="s">
        <v>21492</v>
      </c>
      <c r="F449">
        <v>44648.72</v>
      </c>
      <c r="G449">
        <v>3959.21</v>
      </c>
      <c r="H449">
        <v>32</v>
      </c>
      <c r="I449">
        <v>11</v>
      </c>
      <c r="J449">
        <v>1</v>
      </c>
      <c r="K449">
        <v>3.12</v>
      </c>
      <c r="L449">
        <v>25.4</v>
      </c>
      <c r="M449" t="s">
        <v>20768</v>
      </c>
      <c r="N449" t="s">
        <v>20760</v>
      </c>
      <c r="O449" t="s">
        <v>3098</v>
      </c>
      <c r="P449" t="s">
        <v>20749</v>
      </c>
    </row>
    <row r="450" spans="1:16">
      <c r="A450" t="s">
        <v>21493</v>
      </c>
      <c r="B450" t="s">
        <v>21136</v>
      </c>
      <c r="C450" t="s">
        <v>20786</v>
      </c>
      <c r="D450" t="s">
        <v>20820</v>
      </c>
      <c r="E450" t="s">
        <v>21494</v>
      </c>
      <c r="H450">
        <v>142</v>
      </c>
      <c r="I450">
        <v>50</v>
      </c>
      <c r="J450">
        <v>32</v>
      </c>
      <c r="K450">
        <v>22.54</v>
      </c>
      <c r="L450">
        <v>79.2</v>
      </c>
      <c r="M450" t="s">
        <v>20740</v>
      </c>
      <c r="N450" t="s">
        <v>20803</v>
      </c>
      <c r="O450" t="s">
        <v>3098</v>
      </c>
      <c r="P450" t="s">
        <v>14550</v>
      </c>
    </row>
    <row r="451" spans="1:16">
      <c r="A451" t="s">
        <v>21495</v>
      </c>
      <c r="B451" t="s">
        <v>21298</v>
      </c>
      <c r="C451" t="s">
        <v>14588</v>
      </c>
      <c r="D451" t="s">
        <v>21335</v>
      </c>
      <c r="E451" t="s">
        <v>21496</v>
      </c>
      <c r="F451">
        <v>41392.35</v>
      </c>
      <c r="G451">
        <v>71123.56</v>
      </c>
      <c r="H451">
        <v>113</v>
      </c>
      <c r="I451">
        <v>12</v>
      </c>
      <c r="J451">
        <v>32</v>
      </c>
      <c r="K451">
        <v>28.32</v>
      </c>
      <c r="L451">
        <v>64.099999999999994</v>
      </c>
      <c r="M451" t="s">
        <v>20736</v>
      </c>
      <c r="N451" t="s">
        <v>20748</v>
      </c>
      <c r="O451" t="s">
        <v>3098</v>
      </c>
      <c r="P451" t="s">
        <v>14512</v>
      </c>
    </row>
    <row r="452" spans="1:16">
      <c r="A452" t="s">
        <v>21497</v>
      </c>
      <c r="B452" t="s">
        <v>21219</v>
      </c>
      <c r="C452" t="s">
        <v>20733</v>
      </c>
      <c r="D452" t="s">
        <v>21218</v>
      </c>
      <c r="E452" t="s">
        <v>21150</v>
      </c>
      <c r="F452">
        <v>110707.57</v>
      </c>
      <c r="G452">
        <v>12588.58</v>
      </c>
      <c r="H452">
        <v>631</v>
      </c>
      <c r="I452">
        <v>88</v>
      </c>
      <c r="J452">
        <v>152</v>
      </c>
      <c r="K452">
        <v>24.09</v>
      </c>
      <c r="L452">
        <v>39.9</v>
      </c>
      <c r="M452" t="s">
        <v>20736</v>
      </c>
      <c r="N452" t="s">
        <v>20756</v>
      </c>
      <c r="O452" t="s">
        <v>3098</v>
      </c>
      <c r="P452" t="s">
        <v>14524</v>
      </c>
    </row>
    <row r="453" spans="1:16">
      <c r="A453" t="s">
        <v>21498</v>
      </c>
      <c r="B453" t="s">
        <v>21136</v>
      </c>
      <c r="C453" t="s">
        <v>20786</v>
      </c>
      <c r="D453" t="s">
        <v>21356</v>
      </c>
      <c r="E453" t="s">
        <v>20874</v>
      </c>
      <c r="F453">
        <v>68808.800000000003</v>
      </c>
      <c r="G453">
        <v>119462.69</v>
      </c>
      <c r="H453">
        <v>608</v>
      </c>
      <c r="I453">
        <v>258</v>
      </c>
      <c r="L453">
        <v>50.5</v>
      </c>
      <c r="M453" t="s">
        <v>20772</v>
      </c>
      <c r="N453" t="s">
        <v>20756</v>
      </c>
      <c r="O453" t="s">
        <v>3098</v>
      </c>
      <c r="P453" t="s">
        <v>14512</v>
      </c>
    </row>
    <row r="454" spans="1:16">
      <c r="A454" t="s">
        <v>21499</v>
      </c>
      <c r="B454" t="s">
        <v>20910</v>
      </c>
      <c r="C454" t="s">
        <v>14519</v>
      </c>
      <c r="D454" t="s">
        <v>21449</v>
      </c>
      <c r="E454" t="s">
        <v>21246</v>
      </c>
      <c r="F454">
        <v>60959.72</v>
      </c>
      <c r="G454">
        <v>95900.61</v>
      </c>
      <c r="H454">
        <v>498</v>
      </c>
      <c r="I454">
        <v>261</v>
      </c>
      <c r="J454">
        <v>48</v>
      </c>
      <c r="K454">
        <v>9.64</v>
      </c>
      <c r="L454">
        <v>64.5</v>
      </c>
      <c r="M454" t="s">
        <v>20736</v>
      </c>
      <c r="N454" t="s">
        <v>14519</v>
      </c>
      <c r="O454" t="s">
        <v>3098</v>
      </c>
      <c r="P454" t="s">
        <v>14516</v>
      </c>
    </row>
    <row r="455" spans="1:16">
      <c r="A455" t="s">
        <v>21500</v>
      </c>
      <c r="B455" t="s">
        <v>20939</v>
      </c>
      <c r="C455" t="s">
        <v>3136</v>
      </c>
      <c r="D455" t="s">
        <v>21263</v>
      </c>
      <c r="E455" t="s">
        <v>21501</v>
      </c>
      <c r="F455">
        <v>116989.53</v>
      </c>
      <c r="G455">
        <v>2155.9699999999998</v>
      </c>
      <c r="H455">
        <v>395</v>
      </c>
      <c r="I455">
        <v>123</v>
      </c>
      <c r="J455">
        <v>62</v>
      </c>
      <c r="K455">
        <v>15.7</v>
      </c>
      <c r="L455">
        <v>47</v>
      </c>
      <c r="M455" t="s">
        <v>20772</v>
      </c>
      <c r="N455" t="s">
        <v>20744</v>
      </c>
      <c r="O455" t="s">
        <v>20778</v>
      </c>
      <c r="P455" t="s">
        <v>14507</v>
      </c>
    </row>
    <row r="456" spans="1:16">
      <c r="A456" t="s">
        <v>21502</v>
      </c>
      <c r="B456" t="s">
        <v>20850</v>
      </c>
      <c r="C456" t="s">
        <v>20762</v>
      </c>
      <c r="D456" t="s">
        <v>21207</v>
      </c>
      <c r="E456" t="s">
        <v>21013</v>
      </c>
      <c r="F456">
        <v>89077.81</v>
      </c>
      <c r="G456">
        <v>65344.68</v>
      </c>
      <c r="H456">
        <v>652</v>
      </c>
      <c r="I456">
        <v>244</v>
      </c>
      <c r="J456">
        <v>167</v>
      </c>
      <c r="K456">
        <v>25.61</v>
      </c>
      <c r="L456">
        <v>78.7</v>
      </c>
      <c r="M456" t="s">
        <v>20740</v>
      </c>
      <c r="N456" t="s">
        <v>20803</v>
      </c>
      <c r="O456" t="s">
        <v>3098</v>
      </c>
      <c r="P456" t="s">
        <v>14550</v>
      </c>
    </row>
    <row r="457" spans="1:16">
      <c r="A457" t="s">
        <v>21503</v>
      </c>
      <c r="B457" t="s">
        <v>20775</v>
      </c>
      <c r="C457" t="s">
        <v>3136</v>
      </c>
      <c r="D457" t="s">
        <v>21504</v>
      </c>
      <c r="E457" t="s">
        <v>21201</v>
      </c>
      <c r="F457">
        <v>65836.12</v>
      </c>
      <c r="H457">
        <v>745</v>
      </c>
      <c r="I457">
        <v>167</v>
      </c>
      <c r="J457">
        <v>117</v>
      </c>
      <c r="K457">
        <v>15.7</v>
      </c>
      <c r="L457">
        <v>47.8</v>
      </c>
      <c r="M457" t="s">
        <v>20736</v>
      </c>
      <c r="N457" t="s">
        <v>20760</v>
      </c>
      <c r="O457" t="s">
        <v>3098</v>
      </c>
      <c r="P457" t="s">
        <v>14524</v>
      </c>
    </row>
    <row r="458" spans="1:16">
      <c r="A458" t="s">
        <v>21505</v>
      </c>
      <c r="B458" t="s">
        <v>21284</v>
      </c>
      <c r="C458" t="s">
        <v>67</v>
      </c>
      <c r="D458" t="s">
        <v>21506</v>
      </c>
      <c r="E458" t="s">
        <v>21507</v>
      </c>
      <c r="F458">
        <v>88441.1</v>
      </c>
      <c r="G458">
        <v>8725.1200000000008</v>
      </c>
      <c r="H458">
        <v>113</v>
      </c>
      <c r="I458">
        <v>37</v>
      </c>
      <c r="J458">
        <v>28</v>
      </c>
      <c r="K458">
        <v>24.78</v>
      </c>
      <c r="L458">
        <v>72.900000000000006</v>
      </c>
      <c r="M458" t="s">
        <v>20740</v>
      </c>
      <c r="N458" t="s">
        <v>20748</v>
      </c>
      <c r="O458" t="s">
        <v>3098</v>
      </c>
      <c r="P458" t="s">
        <v>20749</v>
      </c>
    </row>
    <row r="459" spans="1:16">
      <c r="A459" t="s">
        <v>21508</v>
      </c>
      <c r="B459" t="s">
        <v>20886</v>
      </c>
      <c r="C459" t="s">
        <v>53</v>
      </c>
      <c r="D459" t="s">
        <v>21124</v>
      </c>
      <c r="E459" t="s">
        <v>20973</v>
      </c>
      <c r="F459">
        <v>35851.83</v>
      </c>
      <c r="G459">
        <v>128599.21</v>
      </c>
      <c r="H459">
        <v>771</v>
      </c>
      <c r="I459">
        <v>340</v>
      </c>
      <c r="J459">
        <v>109</v>
      </c>
      <c r="K459">
        <v>14.14</v>
      </c>
      <c r="L459">
        <v>83.7</v>
      </c>
      <c r="M459" t="s">
        <v>20768</v>
      </c>
      <c r="N459" t="s">
        <v>20748</v>
      </c>
      <c r="O459" t="s">
        <v>3098</v>
      </c>
      <c r="P459" t="s">
        <v>14507</v>
      </c>
    </row>
    <row r="460" spans="1:16">
      <c r="A460" t="s">
        <v>21509</v>
      </c>
      <c r="B460" t="s">
        <v>20939</v>
      </c>
      <c r="C460" t="s">
        <v>3136</v>
      </c>
      <c r="D460" t="s">
        <v>21253</v>
      </c>
      <c r="E460" t="s">
        <v>21012</v>
      </c>
      <c r="F460">
        <v>32793.120000000003</v>
      </c>
      <c r="H460">
        <v>384</v>
      </c>
      <c r="I460">
        <v>85</v>
      </c>
      <c r="J460">
        <v>57</v>
      </c>
      <c r="K460">
        <v>14.84</v>
      </c>
      <c r="L460">
        <v>64.8</v>
      </c>
      <c r="M460" t="s">
        <v>20736</v>
      </c>
      <c r="N460" t="s">
        <v>14519</v>
      </c>
      <c r="O460" t="s">
        <v>20946</v>
      </c>
      <c r="P460" t="s">
        <v>14550</v>
      </c>
    </row>
    <row r="461" spans="1:16">
      <c r="A461" t="s">
        <v>21510</v>
      </c>
      <c r="B461" t="s">
        <v>21511</v>
      </c>
      <c r="C461" t="s">
        <v>14588</v>
      </c>
      <c r="D461" t="s">
        <v>21311</v>
      </c>
      <c r="E461" t="s">
        <v>21512</v>
      </c>
      <c r="F461">
        <v>37566.080000000002</v>
      </c>
      <c r="G461">
        <v>123334.64</v>
      </c>
      <c r="H461">
        <v>511</v>
      </c>
      <c r="J461">
        <v>54</v>
      </c>
      <c r="K461">
        <v>10.57</v>
      </c>
      <c r="L461">
        <v>42.4</v>
      </c>
      <c r="M461" t="s">
        <v>20772</v>
      </c>
      <c r="N461" t="s">
        <v>20760</v>
      </c>
      <c r="O461" t="s">
        <v>3098</v>
      </c>
      <c r="P461" t="s">
        <v>14507</v>
      </c>
    </row>
    <row r="462" spans="1:16">
      <c r="A462" t="s">
        <v>21513</v>
      </c>
      <c r="B462" t="s">
        <v>21308</v>
      </c>
      <c r="C462" t="s">
        <v>90</v>
      </c>
      <c r="D462" t="s">
        <v>21514</v>
      </c>
      <c r="E462" t="s">
        <v>21515</v>
      </c>
      <c r="F462">
        <v>68575.789999999994</v>
      </c>
      <c r="G462">
        <v>48105.15</v>
      </c>
      <c r="H462">
        <v>458</v>
      </c>
      <c r="I462">
        <v>142</v>
      </c>
      <c r="J462">
        <v>35</v>
      </c>
      <c r="K462">
        <v>7.64</v>
      </c>
      <c r="L462">
        <v>46.3</v>
      </c>
      <c r="M462" t="s">
        <v>20740</v>
      </c>
      <c r="N462" t="s">
        <v>20756</v>
      </c>
      <c r="O462" t="s">
        <v>3098</v>
      </c>
      <c r="P462" t="s">
        <v>14524</v>
      </c>
    </row>
    <row r="463" spans="1:16">
      <c r="A463" t="s">
        <v>21516</v>
      </c>
      <c r="B463" t="s">
        <v>20850</v>
      </c>
      <c r="C463" t="s">
        <v>20762</v>
      </c>
      <c r="D463" t="s">
        <v>21517</v>
      </c>
      <c r="E463" t="s">
        <v>21204</v>
      </c>
      <c r="H463">
        <v>60</v>
      </c>
      <c r="I463">
        <v>14</v>
      </c>
      <c r="L463">
        <v>44.8</v>
      </c>
      <c r="M463" t="s">
        <v>20740</v>
      </c>
      <c r="N463" t="s">
        <v>20744</v>
      </c>
      <c r="O463" t="s">
        <v>3098</v>
      </c>
      <c r="P463" t="s">
        <v>14550</v>
      </c>
    </row>
    <row r="464" spans="1:16">
      <c r="A464" t="s">
        <v>21518</v>
      </c>
      <c r="B464" t="s">
        <v>21040</v>
      </c>
      <c r="C464" t="s">
        <v>14519</v>
      </c>
      <c r="D464" t="s">
        <v>20870</v>
      </c>
      <c r="E464" t="s">
        <v>21519</v>
      </c>
      <c r="F464">
        <v>71988.479999999996</v>
      </c>
      <c r="H464">
        <v>207</v>
      </c>
      <c r="J464">
        <v>40</v>
      </c>
      <c r="K464">
        <v>19.32</v>
      </c>
      <c r="M464" t="s">
        <v>20768</v>
      </c>
      <c r="N464" t="s">
        <v>20756</v>
      </c>
      <c r="O464" t="s">
        <v>3098</v>
      </c>
      <c r="P464" t="s">
        <v>14507</v>
      </c>
    </row>
    <row r="465" spans="1:16">
      <c r="A465" t="s">
        <v>21520</v>
      </c>
      <c r="B465" t="s">
        <v>20782</v>
      </c>
      <c r="C465" t="s">
        <v>53</v>
      </c>
      <c r="D465" t="s">
        <v>21521</v>
      </c>
      <c r="E465" t="s">
        <v>21356</v>
      </c>
      <c r="F465">
        <v>38894.94</v>
      </c>
      <c r="G465">
        <v>24664.19</v>
      </c>
      <c r="H465">
        <v>821</v>
      </c>
      <c r="I465">
        <v>149</v>
      </c>
      <c r="J465">
        <v>81</v>
      </c>
      <c r="K465">
        <v>9.8699999999999992</v>
      </c>
      <c r="L465">
        <v>71.400000000000006</v>
      </c>
      <c r="M465" t="s">
        <v>20740</v>
      </c>
      <c r="N465" t="s">
        <v>20744</v>
      </c>
      <c r="O465" t="s">
        <v>3098</v>
      </c>
      <c r="P465" t="s">
        <v>14512</v>
      </c>
    </row>
    <row r="466" spans="1:16">
      <c r="A466" t="s">
        <v>21522</v>
      </c>
      <c r="B466" t="s">
        <v>20921</v>
      </c>
      <c r="C466" t="s">
        <v>14588</v>
      </c>
      <c r="D466" t="s">
        <v>21369</v>
      </c>
      <c r="E466" t="s">
        <v>21523</v>
      </c>
      <c r="F466">
        <v>52755.38</v>
      </c>
      <c r="G466">
        <v>89389.72</v>
      </c>
      <c r="H466">
        <v>121</v>
      </c>
      <c r="I466">
        <v>44</v>
      </c>
      <c r="J466">
        <v>10</v>
      </c>
      <c r="K466">
        <v>8.26</v>
      </c>
      <c r="L466">
        <v>23</v>
      </c>
      <c r="M466" t="s">
        <v>20736</v>
      </c>
      <c r="N466" t="s">
        <v>20744</v>
      </c>
      <c r="O466" t="s">
        <v>3098</v>
      </c>
      <c r="P466" t="s">
        <v>14524</v>
      </c>
    </row>
    <row r="467" spans="1:16">
      <c r="A467" t="s">
        <v>21524</v>
      </c>
      <c r="B467" t="s">
        <v>21047</v>
      </c>
      <c r="C467" t="s">
        <v>14519</v>
      </c>
      <c r="D467" t="s">
        <v>21056</v>
      </c>
      <c r="E467" t="s">
        <v>21525</v>
      </c>
      <c r="H467">
        <v>218</v>
      </c>
      <c r="I467">
        <v>53</v>
      </c>
      <c r="J467">
        <v>57</v>
      </c>
      <c r="K467">
        <v>26.15</v>
      </c>
      <c r="L467">
        <v>21.6</v>
      </c>
      <c r="M467" t="s">
        <v>20740</v>
      </c>
      <c r="N467" t="s">
        <v>14519</v>
      </c>
      <c r="O467" t="s">
        <v>3098</v>
      </c>
      <c r="P467" t="s">
        <v>14507</v>
      </c>
    </row>
    <row r="468" spans="1:16">
      <c r="A468" t="s">
        <v>21526</v>
      </c>
      <c r="B468" t="s">
        <v>20732</v>
      </c>
      <c r="C468" t="s">
        <v>20733</v>
      </c>
      <c r="D468" t="s">
        <v>21051</v>
      </c>
      <c r="E468" t="s">
        <v>20788</v>
      </c>
      <c r="F468">
        <v>17829.7</v>
      </c>
      <c r="G468">
        <v>81460.03</v>
      </c>
      <c r="H468">
        <v>793</v>
      </c>
      <c r="I468">
        <v>198</v>
      </c>
      <c r="J468">
        <v>234</v>
      </c>
      <c r="K468">
        <v>29.51</v>
      </c>
      <c r="L468">
        <v>60.3</v>
      </c>
      <c r="M468" t="s">
        <v>20740</v>
      </c>
      <c r="N468" t="s">
        <v>20744</v>
      </c>
      <c r="O468" t="s">
        <v>3098</v>
      </c>
      <c r="P468" t="s">
        <v>14550</v>
      </c>
    </row>
    <row r="469" spans="1:16">
      <c r="A469" t="s">
        <v>21527</v>
      </c>
      <c r="B469" t="s">
        <v>20821</v>
      </c>
      <c r="C469" t="s">
        <v>14588</v>
      </c>
      <c r="D469" t="s">
        <v>21528</v>
      </c>
      <c r="E469" t="s">
        <v>21291</v>
      </c>
      <c r="F469">
        <v>68369.66</v>
      </c>
      <c r="H469">
        <v>36</v>
      </c>
      <c r="I469">
        <v>11</v>
      </c>
      <c r="J469">
        <v>7</v>
      </c>
      <c r="K469">
        <v>19.440000000000001</v>
      </c>
      <c r="L469">
        <v>42.8</v>
      </c>
      <c r="M469" t="s">
        <v>20772</v>
      </c>
      <c r="N469" t="s">
        <v>20744</v>
      </c>
      <c r="O469" t="s">
        <v>3098</v>
      </c>
      <c r="P469" t="s">
        <v>14516</v>
      </c>
    </row>
    <row r="470" spans="1:16">
      <c r="A470" t="s">
        <v>21529</v>
      </c>
      <c r="B470" t="s">
        <v>21511</v>
      </c>
      <c r="C470" t="s">
        <v>14588</v>
      </c>
      <c r="D470" t="s">
        <v>20829</v>
      </c>
      <c r="E470" t="s">
        <v>21530</v>
      </c>
      <c r="F470">
        <v>14015.74</v>
      </c>
      <c r="G470">
        <v>37217.89</v>
      </c>
      <c r="H470">
        <v>711</v>
      </c>
      <c r="J470">
        <v>54</v>
      </c>
      <c r="K470">
        <v>7.59</v>
      </c>
      <c r="L470">
        <v>48.7</v>
      </c>
      <c r="M470" t="s">
        <v>20740</v>
      </c>
      <c r="N470" t="s">
        <v>20760</v>
      </c>
      <c r="O470" t="s">
        <v>3098</v>
      </c>
      <c r="P470" t="s">
        <v>14512</v>
      </c>
    </row>
    <row r="471" spans="1:16">
      <c r="A471" t="s">
        <v>21531</v>
      </c>
      <c r="B471" t="s">
        <v>20871</v>
      </c>
      <c r="C471" t="s">
        <v>67</v>
      </c>
      <c r="D471" t="s">
        <v>21280</v>
      </c>
      <c r="E471" t="s">
        <v>21145</v>
      </c>
      <c r="F471">
        <v>79625.259999999995</v>
      </c>
      <c r="G471">
        <v>24179.87</v>
      </c>
      <c r="H471">
        <v>626</v>
      </c>
      <c r="I471">
        <v>153</v>
      </c>
      <c r="L471">
        <v>41</v>
      </c>
      <c r="M471" t="s">
        <v>20772</v>
      </c>
      <c r="N471" t="s">
        <v>14519</v>
      </c>
      <c r="O471" t="s">
        <v>3098</v>
      </c>
      <c r="P471" t="s">
        <v>14512</v>
      </c>
    </row>
    <row r="472" spans="1:16">
      <c r="A472" t="s">
        <v>21532</v>
      </c>
      <c r="B472" t="s">
        <v>21234</v>
      </c>
      <c r="C472" t="s">
        <v>90</v>
      </c>
      <c r="D472" t="s">
        <v>21271</v>
      </c>
      <c r="E472" t="s">
        <v>21533</v>
      </c>
      <c r="F472">
        <v>87164.58</v>
      </c>
      <c r="G472">
        <v>78905.66</v>
      </c>
      <c r="H472">
        <v>646</v>
      </c>
      <c r="I472">
        <v>284</v>
      </c>
      <c r="J472">
        <v>126</v>
      </c>
      <c r="K472">
        <v>19.5</v>
      </c>
      <c r="M472" t="s">
        <v>20736</v>
      </c>
      <c r="N472" t="s">
        <v>3207</v>
      </c>
      <c r="O472" t="s">
        <v>3098</v>
      </c>
      <c r="P472" t="s">
        <v>14550</v>
      </c>
    </row>
    <row r="473" spans="1:16">
      <c r="A473" t="s">
        <v>21534</v>
      </c>
      <c r="B473" t="s">
        <v>20732</v>
      </c>
      <c r="C473" t="s">
        <v>20733</v>
      </c>
      <c r="D473" t="s">
        <v>20854</v>
      </c>
      <c r="E473" t="s">
        <v>21535</v>
      </c>
      <c r="F473">
        <v>10794.24</v>
      </c>
      <c r="G473">
        <v>79785.67</v>
      </c>
      <c r="H473">
        <v>160</v>
      </c>
      <c r="I473">
        <v>27</v>
      </c>
      <c r="J473">
        <v>44</v>
      </c>
      <c r="K473">
        <v>27.5</v>
      </c>
      <c r="L473">
        <v>71.7</v>
      </c>
      <c r="M473" t="s">
        <v>20740</v>
      </c>
      <c r="N473" t="s">
        <v>20756</v>
      </c>
      <c r="O473" t="s">
        <v>3098</v>
      </c>
      <c r="P473" t="s">
        <v>14507</v>
      </c>
    </row>
    <row r="474" spans="1:16">
      <c r="A474" t="s">
        <v>21536</v>
      </c>
      <c r="B474" t="s">
        <v>21047</v>
      </c>
      <c r="C474" t="s">
        <v>14519</v>
      </c>
      <c r="D474" t="s">
        <v>20926</v>
      </c>
      <c r="E474" t="s">
        <v>21453</v>
      </c>
      <c r="F474">
        <v>66691.87</v>
      </c>
      <c r="G474">
        <v>32384.65</v>
      </c>
      <c r="H474">
        <v>868</v>
      </c>
      <c r="I474">
        <v>478</v>
      </c>
      <c r="J474">
        <v>253</v>
      </c>
      <c r="K474">
        <v>29.15</v>
      </c>
      <c r="L474">
        <v>78</v>
      </c>
      <c r="M474" t="s">
        <v>20772</v>
      </c>
      <c r="N474" t="s">
        <v>14519</v>
      </c>
      <c r="O474" t="s">
        <v>3098</v>
      </c>
      <c r="P474" t="s">
        <v>14524</v>
      </c>
    </row>
    <row r="475" spans="1:16">
      <c r="A475" t="s">
        <v>21537</v>
      </c>
      <c r="B475" t="s">
        <v>21163</v>
      </c>
      <c r="C475" t="s">
        <v>20786</v>
      </c>
      <c r="D475" t="s">
        <v>21271</v>
      </c>
      <c r="E475" t="s">
        <v>21006</v>
      </c>
      <c r="F475">
        <v>27132.61</v>
      </c>
      <c r="G475">
        <v>53713.74</v>
      </c>
      <c r="H475">
        <v>614</v>
      </c>
      <c r="I475">
        <v>326</v>
      </c>
      <c r="J475">
        <v>177</v>
      </c>
      <c r="K475">
        <v>28.83</v>
      </c>
      <c r="L475">
        <v>82.6</v>
      </c>
      <c r="M475" t="s">
        <v>20768</v>
      </c>
      <c r="N475" t="s">
        <v>20744</v>
      </c>
      <c r="O475" t="s">
        <v>3098</v>
      </c>
      <c r="P475" t="s">
        <v>14550</v>
      </c>
    </row>
    <row r="476" spans="1:16">
      <c r="A476" t="s">
        <v>21538</v>
      </c>
      <c r="B476" t="s">
        <v>21076</v>
      </c>
      <c r="C476" t="s">
        <v>90</v>
      </c>
      <c r="D476" t="s">
        <v>21539</v>
      </c>
      <c r="E476" t="s">
        <v>21540</v>
      </c>
      <c r="F476">
        <v>60095.21</v>
      </c>
      <c r="G476">
        <v>84042.12</v>
      </c>
      <c r="H476">
        <v>530</v>
      </c>
      <c r="I476">
        <v>112</v>
      </c>
      <c r="L476">
        <v>54.7</v>
      </c>
      <c r="M476" t="s">
        <v>20740</v>
      </c>
      <c r="N476" t="s">
        <v>20756</v>
      </c>
      <c r="O476" t="s">
        <v>3098</v>
      </c>
      <c r="P476" t="s">
        <v>14507</v>
      </c>
    </row>
    <row r="477" spans="1:16">
      <c r="A477" t="s">
        <v>21541</v>
      </c>
      <c r="B477" t="s">
        <v>21054</v>
      </c>
      <c r="C477" t="s">
        <v>67</v>
      </c>
      <c r="D477" t="s">
        <v>21459</v>
      </c>
      <c r="E477" t="s">
        <v>21542</v>
      </c>
      <c r="F477">
        <v>22712.54</v>
      </c>
      <c r="G477">
        <v>114630.93</v>
      </c>
      <c r="H477">
        <v>847</v>
      </c>
      <c r="I477">
        <v>269</v>
      </c>
      <c r="J477">
        <v>209</v>
      </c>
      <c r="K477">
        <v>24.68</v>
      </c>
      <c r="L477">
        <v>31</v>
      </c>
      <c r="M477" t="s">
        <v>20736</v>
      </c>
      <c r="N477" t="s">
        <v>20760</v>
      </c>
      <c r="O477" t="s">
        <v>3098</v>
      </c>
      <c r="P477" t="s">
        <v>14550</v>
      </c>
    </row>
    <row r="478" spans="1:16">
      <c r="A478" t="s">
        <v>21543</v>
      </c>
      <c r="B478" t="s">
        <v>20883</v>
      </c>
      <c r="C478" t="s">
        <v>67</v>
      </c>
      <c r="D478" t="s">
        <v>21544</v>
      </c>
      <c r="E478" t="s">
        <v>21200</v>
      </c>
      <c r="F478">
        <v>12305.62</v>
      </c>
      <c r="G478">
        <v>97911.51</v>
      </c>
      <c r="H478">
        <v>137</v>
      </c>
      <c r="I478">
        <v>46</v>
      </c>
      <c r="J478">
        <v>13</v>
      </c>
      <c r="K478">
        <v>9.49</v>
      </c>
      <c r="L478">
        <v>30.8</v>
      </c>
      <c r="M478" t="s">
        <v>20736</v>
      </c>
      <c r="N478" t="s">
        <v>20803</v>
      </c>
      <c r="O478" t="s">
        <v>3098</v>
      </c>
      <c r="P478" t="s">
        <v>14550</v>
      </c>
    </row>
    <row r="479" spans="1:16">
      <c r="A479" t="s">
        <v>21545</v>
      </c>
      <c r="B479" t="s">
        <v>20924</v>
      </c>
      <c r="C479" t="s">
        <v>67</v>
      </c>
      <c r="D479" t="s">
        <v>21546</v>
      </c>
      <c r="E479" t="s">
        <v>21547</v>
      </c>
      <c r="F479">
        <v>92792.9</v>
      </c>
      <c r="G479">
        <v>57358.76</v>
      </c>
      <c r="H479">
        <v>108</v>
      </c>
      <c r="I479">
        <v>54</v>
      </c>
      <c r="J479">
        <v>21</v>
      </c>
      <c r="K479">
        <v>19.440000000000001</v>
      </c>
      <c r="L479">
        <v>53.8</v>
      </c>
      <c r="M479" t="s">
        <v>20768</v>
      </c>
      <c r="N479" t="s">
        <v>20760</v>
      </c>
      <c r="O479" t="s">
        <v>3098</v>
      </c>
      <c r="P479" t="s">
        <v>14524</v>
      </c>
    </row>
    <row r="480" spans="1:16">
      <c r="A480" t="s">
        <v>21548</v>
      </c>
      <c r="B480" t="s">
        <v>20978</v>
      </c>
      <c r="C480" t="s">
        <v>53</v>
      </c>
      <c r="D480" t="s">
        <v>21227</v>
      </c>
      <c r="E480" t="s">
        <v>21549</v>
      </c>
      <c r="F480">
        <v>76389.960000000006</v>
      </c>
      <c r="G480">
        <v>21004.69</v>
      </c>
      <c r="H480">
        <v>883</v>
      </c>
      <c r="I480">
        <v>401</v>
      </c>
      <c r="J480">
        <v>31</v>
      </c>
      <c r="K480">
        <v>3.51</v>
      </c>
      <c r="L480">
        <v>57.7</v>
      </c>
      <c r="M480" t="s">
        <v>20740</v>
      </c>
      <c r="N480" t="s">
        <v>20748</v>
      </c>
      <c r="O480" t="s">
        <v>3098</v>
      </c>
      <c r="P480" t="s">
        <v>14516</v>
      </c>
    </row>
    <row r="481" spans="1:16">
      <c r="A481" t="s">
        <v>21550</v>
      </c>
      <c r="B481" t="s">
        <v>20863</v>
      </c>
      <c r="C481" t="s">
        <v>20733</v>
      </c>
      <c r="D481" t="s">
        <v>20919</v>
      </c>
      <c r="E481" t="s">
        <v>21551</v>
      </c>
      <c r="F481">
        <v>51285.09</v>
      </c>
      <c r="G481">
        <v>18047.560000000001</v>
      </c>
      <c r="H481">
        <v>363</v>
      </c>
      <c r="I481">
        <v>150</v>
      </c>
      <c r="J481">
        <v>20</v>
      </c>
      <c r="K481">
        <v>5.51</v>
      </c>
      <c r="L481">
        <v>50.2</v>
      </c>
      <c r="M481" t="s">
        <v>20740</v>
      </c>
      <c r="N481" t="s">
        <v>20756</v>
      </c>
      <c r="O481" t="s">
        <v>3098</v>
      </c>
      <c r="P481" t="s">
        <v>20749</v>
      </c>
    </row>
    <row r="482" spans="1:16">
      <c r="A482" t="s">
        <v>18709</v>
      </c>
      <c r="B482" t="s">
        <v>20920</v>
      </c>
      <c r="C482" t="s">
        <v>14519</v>
      </c>
      <c r="D482" t="s">
        <v>20930</v>
      </c>
      <c r="E482" t="s">
        <v>20851</v>
      </c>
      <c r="F482">
        <v>107293.35</v>
      </c>
      <c r="G482">
        <v>6716.54</v>
      </c>
      <c r="H482">
        <v>588</v>
      </c>
      <c r="I482">
        <v>69</v>
      </c>
      <c r="J482">
        <v>100</v>
      </c>
      <c r="K482">
        <v>17.010000000000002</v>
      </c>
      <c r="L482">
        <v>77.8</v>
      </c>
      <c r="M482" t="s">
        <v>20740</v>
      </c>
      <c r="N482" t="s">
        <v>20756</v>
      </c>
      <c r="O482" t="s">
        <v>3098</v>
      </c>
      <c r="P482" t="s">
        <v>14524</v>
      </c>
    </row>
    <row r="483" spans="1:16">
      <c r="A483" t="s">
        <v>15620</v>
      </c>
      <c r="B483" t="s">
        <v>20761</v>
      </c>
      <c r="C483" t="s">
        <v>20762</v>
      </c>
      <c r="D483" t="s">
        <v>20763</v>
      </c>
      <c r="E483" t="s">
        <v>20764</v>
      </c>
      <c r="F483">
        <v>59885.71</v>
      </c>
      <c r="G483">
        <v>89622.87</v>
      </c>
      <c r="H483">
        <v>200</v>
      </c>
      <c r="I483">
        <v>111</v>
      </c>
      <c r="J483">
        <v>25</v>
      </c>
      <c r="K483">
        <v>12.5</v>
      </c>
      <c r="M483" t="s">
        <v>20740</v>
      </c>
      <c r="N483" t="s">
        <v>20744</v>
      </c>
      <c r="O483" t="s">
        <v>3098</v>
      </c>
      <c r="P483" t="s">
        <v>14550</v>
      </c>
    </row>
    <row r="484" spans="1:16">
      <c r="A484" t="s">
        <v>17707</v>
      </c>
      <c r="B484" t="s">
        <v>20988</v>
      </c>
      <c r="C484" t="s">
        <v>20786</v>
      </c>
      <c r="D484" t="s">
        <v>21160</v>
      </c>
      <c r="E484" t="s">
        <v>21161</v>
      </c>
      <c r="F484">
        <v>110659.8</v>
      </c>
      <c r="G484">
        <v>33905.879999999997</v>
      </c>
      <c r="H484">
        <v>129</v>
      </c>
      <c r="I484">
        <v>34</v>
      </c>
      <c r="J484">
        <v>11</v>
      </c>
      <c r="K484">
        <v>8.5299999999999994</v>
      </c>
      <c r="L484">
        <v>52.4</v>
      </c>
      <c r="M484" t="s">
        <v>20768</v>
      </c>
      <c r="N484" t="s">
        <v>20756</v>
      </c>
      <c r="O484" t="s">
        <v>3098</v>
      </c>
      <c r="P484" t="s">
        <v>14507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D63DF-2780-4F69-916B-395E8AB03FD6}">
  <dimension ref="A1:U1101"/>
  <sheetViews>
    <sheetView zoomScaleNormal="100" workbookViewId="0">
      <selection activeCell="K1" sqref="K1"/>
    </sheetView>
  </sheetViews>
  <sheetFormatPr defaultRowHeight="14.4"/>
  <cols>
    <col min="1" max="1" width="11.88671875" bestFit="1" customWidth="1"/>
    <col min="2" max="2" width="14.109375" bestFit="1" customWidth="1"/>
    <col min="3" max="3" width="9" bestFit="1" customWidth="1"/>
    <col min="4" max="4" width="17.5546875" bestFit="1" customWidth="1"/>
    <col min="5" max="5" width="20.6640625" bestFit="1" customWidth="1"/>
    <col min="6" max="6" width="10.44140625" bestFit="1" customWidth="1"/>
    <col min="7" max="7" width="11.77734375" bestFit="1" customWidth="1"/>
    <col min="8" max="9" width="11.21875" bestFit="1" customWidth="1"/>
    <col min="10" max="10" width="10.88671875" bestFit="1" customWidth="1"/>
    <col min="11" max="11" width="16.21875" bestFit="1" customWidth="1"/>
    <col min="12" max="12" width="25.33203125" bestFit="1" customWidth="1"/>
    <col min="13" max="13" width="21.5546875" bestFit="1" customWidth="1"/>
    <col min="14" max="14" width="22.88671875" bestFit="1" customWidth="1"/>
    <col min="15" max="15" width="16.6640625" bestFit="1" customWidth="1"/>
    <col min="16" max="16" width="19.5546875" bestFit="1" customWidth="1"/>
    <col min="17" max="17" width="17.6640625" bestFit="1" customWidth="1"/>
    <col min="18" max="18" width="18.5546875" bestFit="1" customWidth="1"/>
    <col min="19" max="19" width="21.44140625" bestFit="1" customWidth="1"/>
    <col min="20" max="20" width="18.6640625" bestFit="1" customWidth="1"/>
    <col min="21" max="21" width="17.88671875" bestFit="1" customWidth="1"/>
  </cols>
  <sheetData>
    <row r="1" spans="1:21">
      <c r="A1" t="s">
        <v>28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43</v>
      </c>
      <c r="Q1" t="s">
        <v>44</v>
      </c>
      <c r="R1" t="s">
        <v>45</v>
      </c>
      <c r="S1" t="s">
        <v>46</v>
      </c>
      <c r="T1" t="s">
        <v>47</v>
      </c>
      <c r="U1" t="s">
        <v>48</v>
      </c>
    </row>
    <row r="2" spans="1:21">
      <c r="A2" t="s">
        <v>49</v>
      </c>
      <c r="B2" t="s">
        <v>50</v>
      </c>
      <c r="C2" t="s">
        <v>51</v>
      </c>
      <c r="D2" t="s">
        <v>52</v>
      </c>
      <c r="E2" t="s">
        <v>53</v>
      </c>
      <c r="F2" t="s">
        <v>54</v>
      </c>
      <c r="G2">
        <v>7113.63</v>
      </c>
      <c r="H2">
        <v>85363.56</v>
      </c>
      <c r="I2">
        <v>253.1</v>
      </c>
      <c r="J2">
        <v>251970.96</v>
      </c>
      <c r="K2">
        <v>995.54</v>
      </c>
      <c r="L2">
        <v>6.58</v>
      </c>
      <c r="M2">
        <v>52.12</v>
      </c>
      <c r="N2">
        <v>0</v>
      </c>
      <c r="O2">
        <v>343848.6</v>
      </c>
      <c r="P2">
        <v>19239355.359999999</v>
      </c>
      <c r="Q2">
        <v>56</v>
      </c>
      <c r="R2">
        <v>78.09</v>
      </c>
      <c r="S2">
        <v>6.98</v>
      </c>
      <c r="T2" t="s">
        <v>55</v>
      </c>
      <c r="U2" t="s">
        <v>56</v>
      </c>
    </row>
    <row r="3" spans="1:21">
      <c r="A3" t="s">
        <v>57</v>
      </c>
      <c r="B3" t="s">
        <v>58</v>
      </c>
      <c r="C3" t="s">
        <v>59</v>
      </c>
      <c r="D3" t="s">
        <v>60</v>
      </c>
      <c r="E3" t="s">
        <v>61</v>
      </c>
      <c r="F3" t="s">
        <v>54</v>
      </c>
      <c r="G3">
        <v>15000.1</v>
      </c>
      <c r="H3">
        <v>180001.2</v>
      </c>
      <c r="I3">
        <v>589.51</v>
      </c>
      <c r="J3">
        <v>91476.66</v>
      </c>
      <c r="K3">
        <v>155.16999999999999</v>
      </c>
      <c r="L3">
        <v>53.17</v>
      </c>
      <c r="M3">
        <v>2947.43</v>
      </c>
      <c r="N3">
        <v>0</v>
      </c>
      <c r="O3">
        <v>622565.27</v>
      </c>
      <c r="P3">
        <v>17374896.66</v>
      </c>
      <c r="Q3">
        <v>27.9</v>
      </c>
      <c r="R3">
        <v>55.54</v>
      </c>
      <c r="S3">
        <v>-26.66</v>
      </c>
      <c r="T3" t="s">
        <v>62</v>
      </c>
      <c r="U3" t="s">
        <v>63</v>
      </c>
    </row>
    <row r="4" spans="1:21">
      <c r="A4" t="s">
        <v>64</v>
      </c>
      <c r="B4" t="s">
        <v>65</v>
      </c>
      <c r="C4" t="s">
        <v>66</v>
      </c>
      <c r="D4" t="s">
        <v>60</v>
      </c>
      <c r="E4" t="s">
        <v>67</v>
      </c>
      <c r="F4" t="s">
        <v>54</v>
      </c>
      <c r="G4">
        <v>9439.01</v>
      </c>
      <c r="H4">
        <v>113268.12</v>
      </c>
      <c r="I4">
        <v>651.79</v>
      </c>
      <c r="J4">
        <v>182382.51</v>
      </c>
      <c r="K4">
        <v>279.82</v>
      </c>
      <c r="L4">
        <v>6.06</v>
      </c>
      <c r="M4">
        <v>0</v>
      </c>
      <c r="N4">
        <v>1229.1099999999999</v>
      </c>
      <c r="O4">
        <v>832270.77</v>
      </c>
      <c r="P4">
        <v>17697569.760000002</v>
      </c>
      <c r="Q4">
        <v>21.3</v>
      </c>
      <c r="R4">
        <v>75.11</v>
      </c>
      <c r="S4">
        <v>128.11000000000001</v>
      </c>
      <c r="T4" t="s">
        <v>68</v>
      </c>
      <c r="U4" t="s">
        <v>69</v>
      </c>
    </row>
    <row r="5" spans="1:21">
      <c r="A5" t="s">
        <v>70</v>
      </c>
      <c r="B5" t="s">
        <v>71</v>
      </c>
      <c r="C5" t="s">
        <v>72</v>
      </c>
      <c r="D5" t="s">
        <v>73</v>
      </c>
      <c r="E5" t="s">
        <v>74</v>
      </c>
      <c r="F5" t="s">
        <v>75</v>
      </c>
      <c r="G5">
        <v>5601.95</v>
      </c>
      <c r="H5">
        <v>67223.399999999994</v>
      </c>
      <c r="I5">
        <v>148.91999999999999</v>
      </c>
      <c r="J5">
        <v>83020.66</v>
      </c>
      <c r="K5">
        <v>557.48</v>
      </c>
      <c r="L5">
        <v>2.94</v>
      </c>
      <c r="M5">
        <v>0</v>
      </c>
      <c r="N5">
        <v>0</v>
      </c>
      <c r="O5">
        <v>645226.89</v>
      </c>
      <c r="P5">
        <v>13541222.93</v>
      </c>
      <c r="Q5">
        <v>21</v>
      </c>
      <c r="R5">
        <v>72.22</v>
      </c>
      <c r="S5">
        <v>24</v>
      </c>
      <c r="T5" t="s">
        <v>76</v>
      </c>
      <c r="U5" t="s">
        <v>77</v>
      </c>
    </row>
    <row r="6" spans="1:21">
      <c r="A6" t="s">
        <v>78</v>
      </c>
      <c r="B6" t="s">
        <v>79</v>
      </c>
      <c r="C6" t="s">
        <v>72</v>
      </c>
      <c r="D6" t="s">
        <v>73</v>
      </c>
      <c r="E6" t="s">
        <v>80</v>
      </c>
      <c r="F6" t="s">
        <v>75</v>
      </c>
      <c r="G6">
        <v>1862.58</v>
      </c>
      <c r="H6">
        <v>22350.959999999999</v>
      </c>
      <c r="I6">
        <v>129.41999999999999</v>
      </c>
      <c r="J6">
        <v>60438.76</v>
      </c>
      <c r="K6">
        <v>467</v>
      </c>
      <c r="L6">
        <v>1.56</v>
      </c>
      <c r="M6">
        <v>0</v>
      </c>
      <c r="N6">
        <v>208.31</v>
      </c>
      <c r="O6">
        <v>246750.63</v>
      </c>
      <c r="P6">
        <v>22808993.25</v>
      </c>
      <c r="Q6">
        <v>92.4</v>
      </c>
      <c r="R6">
        <v>73.040000000000006</v>
      </c>
      <c r="S6">
        <v>21.48</v>
      </c>
      <c r="T6" t="s">
        <v>81</v>
      </c>
      <c r="U6" t="s">
        <v>82</v>
      </c>
    </row>
    <row r="7" spans="1:21">
      <c r="A7" t="s">
        <v>83</v>
      </c>
      <c r="B7" t="s">
        <v>84</v>
      </c>
      <c r="C7" t="s">
        <v>85</v>
      </c>
      <c r="D7" t="s">
        <v>73</v>
      </c>
      <c r="E7" t="s">
        <v>80</v>
      </c>
      <c r="F7" t="s">
        <v>86</v>
      </c>
      <c r="G7">
        <v>10385.629999999999</v>
      </c>
      <c r="H7">
        <v>124627.56</v>
      </c>
      <c r="I7">
        <v>243.86</v>
      </c>
      <c r="J7">
        <v>365196.36</v>
      </c>
      <c r="L7">
        <v>7.78</v>
      </c>
      <c r="M7">
        <v>0</v>
      </c>
      <c r="N7">
        <v>0</v>
      </c>
      <c r="O7">
        <v>676775.72</v>
      </c>
      <c r="P7">
        <v>1678992.77</v>
      </c>
      <c r="Q7">
        <v>2.5</v>
      </c>
      <c r="R7">
        <v>78.790000000000006</v>
      </c>
      <c r="S7">
        <v>9.6999999999999993</v>
      </c>
      <c r="T7" t="s">
        <v>82</v>
      </c>
      <c r="U7" t="s">
        <v>87</v>
      </c>
    </row>
    <row r="8" spans="1:21">
      <c r="A8" t="s">
        <v>88</v>
      </c>
      <c r="B8" t="s">
        <v>89</v>
      </c>
      <c r="C8" t="s">
        <v>72</v>
      </c>
      <c r="D8" t="s">
        <v>52</v>
      </c>
      <c r="E8" t="s">
        <v>90</v>
      </c>
      <c r="F8" t="s">
        <v>86</v>
      </c>
      <c r="G8">
        <v>9546.76</v>
      </c>
      <c r="H8">
        <v>114561.12</v>
      </c>
      <c r="I8">
        <v>875.81</v>
      </c>
      <c r="J8">
        <v>204966.82</v>
      </c>
      <c r="K8">
        <v>234.03</v>
      </c>
      <c r="L8">
        <v>2.2200000000000002</v>
      </c>
      <c r="M8">
        <v>2995.36</v>
      </c>
      <c r="N8">
        <v>456.95</v>
      </c>
      <c r="O8">
        <v>327811.8</v>
      </c>
      <c r="P8">
        <v>22740840.050000001</v>
      </c>
      <c r="Q8">
        <v>69.400000000000006</v>
      </c>
      <c r="R8">
        <v>79.650000000000006</v>
      </c>
      <c r="S8">
        <v>-5.27</v>
      </c>
      <c r="T8" t="s">
        <v>91</v>
      </c>
      <c r="U8" t="s">
        <v>92</v>
      </c>
    </row>
    <row r="9" spans="1:21">
      <c r="A9" t="s">
        <v>93</v>
      </c>
      <c r="B9" t="s">
        <v>94</v>
      </c>
      <c r="C9" t="s">
        <v>59</v>
      </c>
      <c r="D9" t="s">
        <v>73</v>
      </c>
      <c r="E9" t="s">
        <v>61</v>
      </c>
      <c r="F9" t="s">
        <v>75</v>
      </c>
      <c r="G9">
        <v>9060.92</v>
      </c>
      <c r="H9">
        <v>108731.04</v>
      </c>
      <c r="I9">
        <v>430.09</v>
      </c>
      <c r="J9">
        <v>84562.82</v>
      </c>
      <c r="K9">
        <v>-196.62</v>
      </c>
      <c r="L9">
        <v>52.17</v>
      </c>
      <c r="M9">
        <v>510.84</v>
      </c>
      <c r="N9">
        <v>0</v>
      </c>
      <c r="O9">
        <v>659347.52</v>
      </c>
      <c r="P9">
        <v>8135544.3099999996</v>
      </c>
      <c r="Q9">
        <v>12.3</v>
      </c>
      <c r="R9">
        <v>76.16</v>
      </c>
      <c r="S9">
        <v>39.090000000000003</v>
      </c>
      <c r="T9" t="s">
        <v>95</v>
      </c>
      <c r="U9" t="s">
        <v>96</v>
      </c>
    </row>
    <row r="10" spans="1:21">
      <c r="A10" t="s">
        <v>97</v>
      </c>
      <c r="B10" t="s">
        <v>98</v>
      </c>
      <c r="C10" t="s">
        <v>99</v>
      </c>
      <c r="D10" t="s">
        <v>100</v>
      </c>
      <c r="E10" t="s">
        <v>53</v>
      </c>
      <c r="F10" t="s">
        <v>75</v>
      </c>
      <c r="G10">
        <v>5275.89</v>
      </c>
      <c r="H10">
        <v>63310.68</v>
      </c>
      <c r="I10">
        <v>470.36</v>
      </c>
      <c r="J10">
        <v>60218.87</v>
      </c>
      <c r="K10">
        <v>128.03</v>
      </c>
      <c r="L10">
        <v>9.74</v>
      </c>
      <c r="M10">
        <v>630.57000000000005</v>
      </c>
      <c r="N10">
        <v>56.33</v>
      </c>
      <c r="O10">
        <v>508790.47</v>
      </c>
      <c r="P10">
        <v>4743902.51</v>
      </c>
      <c r="Q10">
        <v>9.3000000000000007</v>
      </c>
      <c r="R10">
        <v>70.5</v>
      </c>
      <c r="S10">
        <v>35.619999999999997</v>
      </c>
      <c r="T10" t="s">
        <v>101</v>
      </c>
      <c r="U10" t="s">
        <v>102</v>
      </c>
    </row>
    <row r="11" spans="1:21">
      <c r="A11" t="s">
        <v>103</v>
      </c>
      <c r="B11" t="s">
        <v>104</v>
      </c>
      <c r="C11" t="s">
        <v>105</v>
      </c>
      <c r="D11" t="s">
        <v>73</v>
      </c>
      <c r="E11" t="s">
        <v>61</v>
      </c>
      <c r="F11" t="s">
        <v>86</v>
      </c>
      <c r="G11">
        <v>7491.05</v>
      </c>
      <c r="H11">
        <v>89892.6</v>
      </c>
      <c r="I11">
        <v>702.58</v>
      </c>
      <c r="J11">
        <v>59845.71</v>
      </c>
      <c r="K11">
        <v>85.18</v>
      </c>
      <c r="L11">
        <v>11.1</v>
      </c>
      <c r="M11">
        <v>650.39</v>
      </c>
      <c r="N11">
        <v>0</v>
      </c>
      <c r="O11">
        <v>828711.77</v>
      </c>
      <c r="P11">
        <v>21544626.809999999</v>
      </c>
      <c r="Q11">
        <v>26</v>
      </c>
      <c r="R11">
        <v>81.13</v>
      </c>
      <c r="S11">
        <v>-28.21</v>
      </c>
      <c r="T11" t="s">
        <v>106</v>
      </c>
      <c r="U11" t="s">
        <v>107</v>
      </c>
    </row>
    <row r="12" spans="1:21">
      <c r="A12" t="s">
        <v>108</v>
      </c>
      <c r="B12" t="s">
        <v>109</v>
      </c>
      <c r="C12" t="s">
        <v>59</v>
      </c>
      <c r="D12" t="s">
        <v>73</v>
      </c>
      <c r="E12" t="s">
        <v>61</v>
      </c>
      <c r="F12" t="s">
        <v>86</v>
      </c>
      <c r="G12">
        <v>851.27</v>
      </c>
      <c r="H12">
        <v>10215.24</v>
      </c>
      <c r="I12">
        <v>735.6</v>
      </c>
      <c r="J12">
        <v>24822.02</v>
      </c>
      <c r="K12">
        <v>33.74</v>
      </c>
      <c r="L12">
        <v>11.04</v>
      </c>
      <c r="M12">
        <v>0</v>
      </c>
      <c r="N12">
        <v>0</v>
      </c>
      <c r="O12">
        <v>853289.81</v>
      </c>
      <c r="P12">
        <v>11970922.310000001</v>
      </c>
      <c r="Q12">
        <v>14</v>
      </c>
      <c r="R12">
        <v>78.400000000000006</v>
      </c>
      <c r="S12">
        <v>-15.69</v>
      </c>
      <c r="T12" t="s">
        <v>110</v>
      </c>
      <c r="U12" t="s">
        <v>111</v>
      </c>
    </row>
    <row r="13" spans="1:21">
      <c r="A13" t="s">
        <v>112</v>
      </c>
      <c r="B13" t="s">
        <v>113</v>
      </c>
      <c r="C13" t="s">
        <v>59</v>
      </c>
      <c r="D13" t="s">
        <v>73</v>
      </c>
      <c r="E13" t="s">
        <v>53</v>
      </c>
      <c r="F13" t="s">
        <v>54</v>
      </c>
      <c r="G13">
        <v>15497.5</v>
      </c>
      <c r="H13">
        <v>185970</v>
      </c>
      <c r="I13">
        <v>435.4</v>
      </c>
      <c r="J13">
        <v>526630.55000000005</v>
      </c>
      <c r="K13">
        <v>1209.53</v>
      </c>
      <c r="L13">
        <v>8.31</v>
      </c>
      <c r="M13">
        <v>0</v>
      </c>
      <c r="N13">
        <v>0</v>
      </c>
      <c r="O13">
        <v>245993.77</v>
      </c>
      <c r="P13">
        <v>18344697.289999999</v>
      </c>
      <c r="Q13">
        <v>74.599999999999994</v>
      </c>
      <c r="R13">
        <v>75.97</v>
      </c>
      <c r="S13">
        <v>-16.2</v>
      </c>
      <c r="T13" t="s">
        <v>114</v>
      </c>
      <c r="U13" t="s">
        <v>115</v>
      </c>
    </row>
    <row r="14" spans="1:21">
      <c r="A14" t="s">
        <v>116</v>
      </c>
      <c r="B14" t="s">
        <v>117</v>
      </c>
      <c r="C14" t="s">
        <v>118</v>
      </c>
      <c r="D14" t="s">
        <v>119</v>
      </c>
      <c r="E14" t="s">
        <v>80</v>
      </c>
      <c r="F14" t="s">
        <v>75</v>
      </c>
      <c r="G14">
        <v>895.38</v>
      </c>
      <c r="H14">
        <v>10744.56</v>
      </c>
      <c r="I14">
        <v>236.97</v>
      </c>
      <c r="J14">
        <v>29562.37</v>
      </c>
      <c r="K14">
        <v>124.75</v>
      </c>
      <c r="L14">
        <v>11.14</v>
      </c>
      <c r="M14">
        <v>68.19</v>
      </c>
      <c r="N14">
        <v>0</v>
      </c>
      <c r="O14">
        <v>860962.14</v>
      </c>
      <c r="P14">
        <v>14815812.609999999</v>
      </c>
      <c r="Q14">
        <v>17.2</v>
      </c>
      <c r="R14">
        <v>80.260000000000005</v>
      </c>
      <c r="S14">
        <v>17.59</v>
      </c>
      <c r="T14" t="s">
        <v>120</v>
      </c>
      <c r="U14" t="s">
        <v>121</v>
      </c>
    </row>
    <row r="15" spans="1:21">
      <c r="A15" t="s">
        <v>122</v>
      </c>
      <c r="B15" t="s">
        <v>123</v>
      </c>
      <c r="C15" t="s">
        <v>72</v>
      </c>
      <c r="D15" t="s">
        <v>73</v>
      </c>
      <c r="E15" t="s">
        <v>61</v>
      </c>
      <c r="F15" t="s">
        <v>75</v>
      </c>
      <c r="G15">
        <v>5575.79</v>
      </c>
      <c r="H15">
        <v>66909.48</v>
      </c>
      <c r="I15">
        <v>573.34</v>
      </c>
      <c r="J15">
        <v>159823.54999999999</v>
      </c>
      <c r="K15">
        <v>278.76</v>
      </c>
      <c r="L15">
        <v>8.57</v>
      </c>
      <c r="M15">
        <v>1555.84</v>
      </c>
      <c r="N15">
        <v>0</v>
      </c>
      <c r="O15">
        <v>603892.69999999995</v>
      </c>
      <c r="P15">
        <v>10968488.6</v>
      </c>
      <c r="Q15">
        <v>18.2</v>
      </c>
      <c r="R15">
        <v>76.790000000000006</v>
      </c>
      <c r="S15">
        <v>29.03</v>
      </c>
      <c r="T15" t="s">
        <v>124</v>
      </c>
      <c r="U15" t="s">
        <v>125</v>
      </c>
    </row>
    <row r="16" spans="1:21">
      <c r="A16" t="s">
        <v>126</v>
      </c>
      <c r="B16" t="s">
        <v>127</v>
      </c>
      <c r="C16" t="s">
        <v>128</v>
      </c>
      <c r="D16" t="s">
        <v>60</v>
      </c>
      <c r="E16" t="s">
        <v>74</v>
      </c>
      <c r="F16" t="s">
        <v>86</v>
      </c>
      <c r="G16">
        <v>4437.82</v>
      </c>
      <c r="H16">
        <v>53253.84</v>
      </c>
      <c r="I16">
        <v>112.75</v>
      </c>
      <c r="J16">
        <v>102641.61</v>
      </c>
      <c r="K16">
        <v>910.35</v>
      </c>
      <c r="L16">
        <v>11.71</v>
      </c>
      <c r="M16">
        <v>0</v>
      </c>
      <c r="N16">
        <v>0</v>
      </c>
      <c r="O16">
        <v>779065.88</v>
      </c>
      <c r="P16">
        <v>20163204.390000001</v>
      </c>
      <c r="Q16">
        <v>25.9</v>
      </c>
      <c r="R16">
        <v>58.48</v>
      </c>
      <c r="S16">
        <v>-34.46</v>
      </c>
      <c r="T16" t="s">
        <v>129</v>
      </c>
      <c r="U16" t="s">
        <v>130</v>
      </c>
    </row>
    <row r="17" spans="1:21">
      <c r="A17" t="s">
        <v>131</v>
      </c>
      <c r="B17" t="s">
        <v>132</v>
      </c>
      <c r="C17" t="s">
        <v>99</v>
      </c>
      <c r="D17" t="s">
        <v>119</v>
      </c>
      <c r="E17" t="s">
        <v>133</v>
      </c>
      <c r="F17" t="s">
        <v>86</v>
      </c>
      <c r="G17">
        <v>1815.61</v>
      </c>
      <c r="H17">
        <v>21787.32</v>
      </c>
      <c r="I17">
        <v>364.56</v>
      </c>
      <c r="J17">
        <v>44794.74</v>
      </c>
      <c r="K17">
        <v>122.87</v>
      </c>
      <c r="L17">
        <v>3.93</v>
      </c>
      <c r="M17">
        <v>468.76</v>
      </c>
      <c r="N17">
        <v>0</v>
      </c>
      <c r="O17">
        <v>197096.07</v>
      </c>
      <c r="P17">
        <v>702560.57</v>
      </c>
      <c r="R17">
        <v>76.72</v>
      </c>
      <c r="S17">
        <v>42.55</v>
      </c>
      <c r="T17" t="s">
        <v>134</v>
      </c>
      <c r="U17" t="s">
        <v>135</v>
      </c>
    </row>
    <row r="18" spans="1:21">
      <c r="A18" t="s">
        <v>136</v>
      </c>
      <c r="B18" t="s">
        <v>137</v>
      </c>
      <c r="C18" t="s">
        <v>138</v>
      </c>
      <c r="D18" t="s">
        <v>60</v>
      </c>
      <c r="E18" t="s">
        <v>133</v>
      </c>
      <c r="F18" t="s">
        <v>86</v>
      </c>
      <c r="G18">
        <v>5321.82</v>
      </c>
      <c r="H18">
        <v>63861.84</v>
      </c>
      <c r="I18">
        <v>495.6</v>
      </c>
      <c r="J18">
        <v>120485.97</v>
      </c>
      <c r="K18">
        <v>-243.11</v>
      </c>
      <c r="L18">
        <v>5.41</v>
      </c>
      <c r="M18">
        <v>742.93</v>
      </c>
      <c r="N18">
        <v>0</v>
      </c>
      <c r="O18">
        <v>591929.99</v>
      </c>
      <c r="P18">
        <v>5921593.8099999996</v>
      </c>
      <c r="Q18">
        <v>10</v>
      </c>
      <c r="R18">
        <v>72.38</v>
      </c>
      <c r="S18">
        <v>7.52</v>
      </c>
      <c r="T18" t="s">
        <v>139</v>
      </c>
      <c r="U18" t="s">
        <v>140</v>
      </c>
    </row>
    <row r="19" spans="1:21">
      <c r="A19" t="s">
        <v>141</v>
      </c>
      <c r="B19" t="s">
        <v>142</v>
      </c>
      <c r="C19" t="s">
        <v>143</v>
      </c>
      <c r="D19" t="s">
        <v>119</v>
      </c>
      <c r="E19" t="s">
        <v>133</v>
      </c>
      <c r="F19" t="s">
        <v>86</v>
      </c>
      <c r="G19">
        <v>4988.93</v>
      </c>
      <c r="H19">
        <v>59867.16</v>
      </c>
      <c r="I19">
        <v>427.31</v>
      </c>
      <c r="J19">
        <v>144029.93</v>
      </c>
      <c r="K19">
        <v>337.06</v>
      </c>
      <c r="L19">
        <v>32.880000000000003</v>
      </c>
      <c r="M19">
        <v>1533.1</v>
      </c>
      <c r="N19">
        <v>0</v>
      </c>
      <c r="O19">
        <v>308799.03000000003</v>
      </c>
      <c r="P19">
        <v>19720928.890000001</v>
      </c>
      <c r="Q19">
        <v>63.9</v>
      </c>
      <c r="R19">
        <v>72.44</v>
      </c>
      <c r="S19">
        <v>-2.1800000000000002</v>
      </c>
      <c r="T19" t="s">
        <v>144</v>
      </c>
      <c r="U19" t="s">
        <v>145</v>
      </c>
    </row>
    <row r="20" spans="1:21">
      <c r="A20" t="s">
        <v>146</v>
      </c>
      <c r="B20" t="s">
        <v>147</v>
      </c>
      <c r="C20" t="s">
        <v>118</v>
      </c>
      <c r="D20" t="s">
        <v>52</v>
      </c>
      <c r="E20" t="s">
        <v>80</v>
      </c>
      <c r="F20" t="s">
        <v>86</v>
      </c>
      <c r="G20">
        <v>9541.85</v>
      </c>
      <c r="H20">
        <v>114502.2</v>
      </c>
      <c r="I20">
        <v>159.32</v>
      </c>
      <c r="J20">
        <v>132143.04000000001</v>
      </c>
      <c r="L20">
        <v>3.37</v>
      </c>
      <c r="M20">
        <v>0</v>
      </c>
      <c r="N20">
        <v>0</v>
      </c>
      <c r="O20">
        <v>284518.26</v>
      </c>
      <c r="P20">
        <v>14629896.02</v>
      </c>
      <c r="Q20">
        <v>51.4</v>
      </c>
      <c r="R20">
        <v>72</v>
      </c>
      <c r="S20">
        <v>34.840000000000003</v>
      </c>
      <c r="T20" t="s">
        <v>148</v>
      </c>
      <c r="U20" t="s">
        <v>125</v>
      </c>
    </row>
    <row r="21" spans="1:21">
      <c r="A21" t="s">
        <v>149</v>
      </c>
      <c r="B21" t="s">
        <v>150</v>
      </c>
      <c r="C21" t="s">
        <v>85</v>
      </c>
      <c r="D21" t="s">
        <v>60</v>
      </c>
      <c r="E21" t="s">
        <v>133</v>
      </c>
      <c r="F21" t="s">
        <v>54</v>
      </c>
      <c r="G21">
        <v>9053.25</v>
      </c>
      <c r="H21">
        <v>108639</v>
      </c>
      <c r="I21">
        <v>583.37</v>
      </c>
      <c r="J21">
        <v>218704.05</v>
      </c>
      <c r="K21">
        <v>374.9</v>
      </c>
      <c r="L21">
        <v>9.2799999999999994</v>
      </c>
      <c r="M21">
        <v>713.19</v>
      </c>
      <c r="N21">
        <v>0</v>
      </c>
      <c r="O21">
        <v>289950.19</v>
      </c>
      <c r="P21">
        <v>16675600.050000001</v>
      </c>
      <c r="Q21">
        <v>57.5</v>
      </c>
      <c r="R21">
        <v>67.19</v>
      </c>
      <c r="S21">
        <v>-5.04</v>
      </c>
      <c r="T21" t="s">
        <v>151</v>
      </c>
      <c r="U21" t="s">
        <v>152</v>
      </c>
    </row>
    <row r="22" spans="1:21">
      <c r="A22" t="s">
        <v>153</v>
      </c>
      <c r="B22" t="s">
        <v>154</v>
      </c>
      <c r="C22" t="s">
        <v>99</v>
      </c>
      <c r="D22" t="s">
        <v>119</v>
      </c>
      <c r="E22" t="s">
        <v>67</v>
      </c>
      <c r="F22" t="s">
        <v>54</v>
      </c>
      <c r="G22">
        <v>8211.66</v>
      </c>
      <c r="H22">
        <v>98539.92</v>
      </c>
      <c r="I22">
        <v>540.04999999999995</v>
      </c>
      <c r="J22">
        <v>119403.83</v>
      </c>
      <c r="K22">
        <v>221.1</v>
      </c>
      <c r="L22">
        <v>3.77</v>
      </c>
      <c r="M22">
        <v>1514.7</v>
      </c>
      <c r="N22">
        <v>0</v>
      </c>
      <c r="O22">
        <v>768244.55</v>
      </c>
      <c r="P22">
        <v>23659607.030000001</v>
      </c>
      <c r="Q22">
        <v>30.8</v>
      </c>
      <c r="R22">
        <v>78.31</v>
      </c>
      <c r="S22">
        <v>-22.92</v>
      </c>
      <c r="T22" t="s">
        <v>155</v>
      </c>
      <c r="U22" t="s">
        <v>156</v>
      </c>
    </row>
    <row r="23" spans="1:21">
      <c r="A23" t="s">
        <v>157</v>
      </c>
      <c r="B23" t="s">
        <v>158</v>
      </c>
      <c r="C23" t="s">
        <v>72</v>
      </c>
      <c r="D23" t="s">
        <v>100</v>
      </c>
      <c r="E23" t="s">
        <v>61</v>
      </c>
      <c r="F23" t="s">
        <v>75</v>
      </c>
      <c r="G23">
        <v>16864.099999999999</v>
      </c>
      <c r="H23">
        <v>202369.2</v>
      </c>
      <c r="I23">
        <v>677.02</v>
      </c>
      <c r="J23">
        <v>423679.28</v>
      </c>
      <c r="K23">
        <v>625.79999999999995</v>
      </c>
      <c r="L23">
        <v>5.76</v>
      </c>
      <c r="M23">
        <v>4877.79</v>
      </c>
      <c r="N23">
        <v>0</v>
      </c>
      <c r="O23">
        <v>664242.57999999996</v>
      </c>
      <c r="P23">
        <v>1828201.04</v>
      </c>
      <c r="Q23">
        <v>2.8</v>
      </c>
      <c r="R23">
        <v>74.58</v>
      </c>
      <c r="S23">
        <v>20.36</v>
      </c>
      <c r="T23" t="s">
        <v>159</v>
      </c>
      <c r="U23" t="s">
        <v>160</v>
      </c>
    </row>
    <row r="24" spans="1:21">
      <c r="A24" t="s">
        <v>161</v>
      </c>
      <c r="B24" t="s">
        <v>162</v>
      </c>
      <c r="C24" t="s">
        <v>51</v>
      </c>
      <c r="D24" t="s">
        <v>100</v>
      </c>
      <c r="E24" t="s">
        <v>74</v>
      </c>
      <c r="F24" t="s">
        <v>54</v>
      </c>
      <c r="G24">
        <v>17629.52</v>
      </c>
      <c r="H24">
        <v>211554.24</v>
      </c>
      <c r="I24">
        <v>139.08000000000001</v>
      </c>
      <c r="J24">
        <v>538105.57999999996</v>
      </c>
      <c r="K24">
        <v>3869.04</v>
      </c>
      <c r="L24">
        <v>1.82</v>
      </c>
      <c r="M24">
        <v>454.05</v>
      </c>
      <c r="N24">
        <v>1744.64</v>
      </c>
      <c r="O24">
        <v>687265.01</v>
      </c>
      <c r="P24">
        <v>8302248.3499999996</v>
      </c>
      <c r="R24">
        <v>66.37</v>
      </c>
      <c r="S24">
        <v>6.64</v>
      </c>
      <c r="T24" t="s">
        <v>163</v>
      </c>
      <c r="U24" t="s">
        <v>164</v>
      </c>
    </row>
    <row r="25" spans="1:21">
      <c r="A25" t="s">
        <v>165</v>
      </c>
      <c r="B25" t="s">
        <v>166</v>
      </c>
      <c r="C25" t="s">
        <v>72</v>
      </c>
      <c r="D25" t="s">
        <v>119</v>
      </c>
      <c r="E25" t="s">
        <v>53</v>
      </c>
      <c r="F25" t="s">
        <v>86</v>
      </c>
      <c r="G25">
        <v>1882.93</v>
      </c>
      <c r="H25">
        <v>22595.16</v>
      </c>
      <c r="I25">
        <v>535.76</v>
      </c>
      <c r="J25">
        <v>41940.120000000003</v>
      </c>
      <c r="K25">
        <v>78.28</v>
      </c>
      <c r="L25">
        <v>2.16</v>
      </c>
      <c r="M25">
        <v>0</v>
      </c>
      <c r="N25">
        <v>0</v>
      </c>
      <c r="O25">
        <v>463287.36</v>
      </c>
      <c r="P25">
        <v>22007196.239999998</v>
      </c>
      <c r="Q25">
        <v>47.5</v>
      </c>
      <c r="R25">
        <v>57.06</v>
      </c>
      <c r="S25">
        <v>-12.03</v>
      </c>
      <c r="T25" t="s">
        <v>167</v>
      </c>
      <c r="U25" t="s">
        <v>168</v>
      </c>
    </row>
    <row r="26" spans="1:21">
      <c r="A26" t="s">
        <v>169</v>
      </c>
      <c r="B26" t="s">
        <v>170</v>
      </c>
      <c r="C26" t="s">
        <v>66</v>
      </c>
      <c r="D26" t="s">
        <v>100</v>
      </c>
      <c r="E26" t="s">
        <v>80</v>
      </c>
      <c r="F26" t="s">
        <v>75</v>
      </c>
      <c r="G26">
        <v>12258.83</v>
      </c>
      <c r="H26">
        <v>147105.96</v>
      </c>
      <c r="I26">
        <v>180.1</v>
      </c>
      <c r="J26">
        <v>298919.48</v>
      </c>
      <c r="K26">
        <v>1659.74</v>
      </c>
      <c r="L26">
        <v>5.25</v>
      </c>
      <c r="M26">
        <v>3037.24</v>
      </c>
      <c r="N26">
        <v>0</v>
      </c>
      <c r="O26">
        <v>922575.87</v>
      </c>
      <c r="P26">
        <v>21497431.530000001</v>
      </c>
      <c r="Q26">
        <v>23.3</v>
      </c>
      <c r="R26">
        <v>62.79</v>
      </c>
      <c r="S26">
        <v>19.47</v>
      </c>
      <c r="T26" t="s">
        <v>171</v>
      </c>
      <c r="U26" t="s">
        <v>172</v>
      </c>
    </row>
    <row r="27" spans="1:21">
      <c r="A27" t="s">
        <v>173</v>
      </c>
      <c r="B27" t="s">
        <v>174</v>
      </c>
      <c r="C27" t="s">
        <v>175</v>
      </c>
      <c r="D27" t="s">
        <v>60</v>
      </c>
      <c r="E27" t="s">
        <v>74</v>
      </c>
      <c r="F27" t="s">
        <v>75</v>
      </c>
      <c r="G27">
        <v>16803.09</v>
      </c>
      <c r="H27">
        <v>201637.08</v>
      </c>
      <c r="I27">
        <v>101.92</v>
      </c>
      <c r="J27">
        <v>248980.83</v>
      </c>
      <c r="L27">
        <v>2</v>
      </c>
      <c r="M27">
        <v>751.33</v>
      </c>
      <c r="N27">
        <v>2509.2399999999998</v>
      </c>
      <c r="O27">
        <v>459579.31</v>
      </c>
      <c r="P27">
        <v>1064102.4099999999</v>
      </c>
      <c r="Q27">
        <v>2.2999999999999998</v>
      </c>
      <c r="R27">
        <v>61.7</v>
      </c>
      <c r="S27">
        <v>-4.75</v>
      </c>
      <c r="T27" t="s">
        <v>176</v>
      </c>
      <c r="U27" t="s">
        <v>177</v>
      </c>
    </row>
    <row r="28" spans="1:21">
      <c r="A28" t="s">
        <v>178</v>
      </c>
      <c r="B28" t="s">
        <v>179</v>
      </c>
      <c r="C28" t="s">
        <v>175</v>
      </c>
      <c r="D28" t="s">
        <v>60</v>
      </c>
      <c r="E28" t="s">
        <v>90</v>
      </c>
      <c r="F28" t="s">
        <v>54</v>
      </c>
      <c r="G28">
        <v>11131.3</v>
      </c>
      <c r="H28">
        <v>133575.6</v>
      </c>
      <c r="I28">
        <v>1160.55</v>
      </c>
      <c r="J28">
        <v>104589.11</v>
      </c>
      <c r="K28">
        <v>90.12</v>
      </c>
      <c r="L28">
        <v>3.14</v>
      </c>
      <c r="M28">
        <v>1311.78</v>
      </c>
      <c r="N28">
        <v>657.22</v>
      </c>
      <c r="O28">
        <v>183782.27</v>
      </c>
      <c r="P28">
        <v>8069544.8600000003</v>
      </c>
      <c r="Q28">
        <v>43.9</v>
      </c>
      <c r="R28">
        <v>77.760000000000005</v>
      </c>
      <c r="S28">
        <v>37.11</v>
      </c>
      <c r="T28" t="s">
        <v>180</v>
      </c>
      <c r="U28" t="s">
        <v>181</v>
      </c>
    </row>
    <row r="29" spans="1:21">
      <c r="A29" t="s">
        <v>182</v>
      </c>
      <c r="B29" t="s">
        <v>183</v>
      </c>
      <c r="C29" t="s">
        <v>105</v>
      </c>
      <c r="D29" t="s">
        <v>100</v>
      </c>
      <c r="E29" t="s">
        <v>67</v>
      </c>
      <c r="F29" t="s">
        <v>54</v>
      </c>
      <c r="G29">
        <v>9015.44</v>
      </c>
      <c r="H29">
        <v>108185.28</v>
      </c>
      <c r="I29">
        <v>966.12</v>
      </c>
      <c r="J29">
        <v>278171.77</v>
      </c>
      <c r="K29">
        <v>287.93</v>
      </c>
      <c r="L29">
        <v>1.83</v>
      </c>
      <c r="M29">
        <v>0</v>
      </c>
      <c r="N29">
        <v>1739.96</v>
      </c>
      <c r="O29">
        <v>776905.7</v>
      </c>
      <c r="P29">
        <v>1686770.17</v>
      </c>
      <c r="Q29">
        <v>2.2000000000000002</v>
      </c>
      <c r="R29">
        <v>73.33</v>
      </c>
      <c r="S29">
        <v>17.78</v>
      </c>
      <c r="T29" t="s">
        <v>184</v>
      </c>
      <c r="U29" t="s">
        <v>185</v>
      </c>
    </row>
    <row r="30" spans="1:21">
      <c r="A30" t="s">
        <v>186</v>
      </c>
      <c r="B30" t="s">
        <v>187</v>
      </c>
      <c r="C30" t="s">
        <v>59</v>
      </c>
      <c r="D30" t="s">
        <v>52</v>
      </c>
      <c r="E30" t="s">
        <v>90</v>
      </c>
      <c r="F30" t="s">
        <v>75</v>
      </c>
      <c r="G30">
        <v>5412.71</v>
      </c>
      <c r="H30">
        <v>64952.52</v>
      </c>
      <c r="I30">
        <v>985.9</v>
      </c>
      <c r="J30">
        <v>55996.67</v>
      </c>
      <c r="K30">
        <v>56.8</v>
      </c>
      <c r="L30">
        <v>7.41</v>
      </c>
      <c r="M30">
        <v>664.22</v>
      </c>
      <c r="N30">
        <v>0</v>
      </c>
      <c r="O30">
        <v>265177.25</v>
      </c>
      <c r="P30">
        <v>10241994.92</v>
      </c>
      <c r="Q30">
        <v>38.6</v>
      </c>
      <c r="R30">
        <v>58.44</v>
      </c>
      <c r="S30">
        <v>58.61</v>
      </c>
      <c r="T30" t="s">
        <v>188</v>
      </c>
      <c r="U30" t="s">
        <v>189</v>
      </c>
    </row>
    <row r="31" spans="1:21">
      <c r="A31" t="s">
        <v>190</v>
      </c>
      <c r="B31" t="s">
        <v>191</v>
      </c>
      <c r="C31" t="s">
        <v>72</v>
      </c>
      <c r="D31" t="s">
        <v>119</v>
      </c>
      <c r="E31" t="s">
        <v>53</v>
      </c>
      <c r="F31" t="s">
        <v>75</v>
      </c>
      <c r="G31">
        <v>17945.13</v>
      </c>
      <c r="H31">
        <v>215341.56</v>
      </c>
      <c r="I31">
        <v>406.14</v>
      </c>
      <c r="J31">
        <v>604905.18999999994</v>
      </c>
      <c r="K31">
        <v>1489.4</v>
      </c>
      <c r="L31">
        <v>4.62</v>
      </c>
      <c r="M31">
        <v>0</v>
      </c>
      <c r="N31">
        <v>0</v>
      </c>
      <c r="O31">
        <v>659760.04</v>
      </c>
      <c r="P31">
        <v>12425999.07</v>
      </c>
      <c r="Q31">
        <v>18.8</v>
      </c>
      <c r="R31">
        <v>77.13</v>
      </c>
      <c r="S31">
        <v>-10.64</v>
      </c>
      <c r="T31" t="s">
        <v>192</v>
      </c>
      <c r="U31" t="s">
        <v>193</v>
      </c>
    </row>
    <row r="32" spans="1:21">
      <c r="A32" t="s">
        <v>194</v>
      </c>
      <c r="B32" t="s">
        <v>195</v>
      </c>
      <c r="C32" t="s">
        <v>175</v>
      </c>
      <c r="D32" t="s">
        <v>100</v>
      </c>
      <c r="E32" t="s">
        <v>133</v>
      </c>
      <c r="F32" t="s">
        <v>86</v>
      </c>
      <c r="G32">
        <v>14311.18</v>
      </c>
      <c r="H32">
        <v>171734.16</v>
      </c>
      <c r="I32">
        <v>611.20000000000005</v>
      </c>
      <c r="J32">
        <v>223610.52</v>
      </c>
      <c r="K32">
        <v>365.85</v>
      </c>
      <c r="L32">
        <v>9.86</v>
      </c>
      <c r="M32">
        <v>0</v>
      </c>
      <c r="N32">
        <v>1748.14</v>
      </c>
      <c r="O32">
        <v>793865.09</v>
      </c>
      <c r="P32">
        <v>3039146.92</v>
      </c>
      <c r="Q32">
        <v>3.8</v>
      </c>
      <c r="R32">
        <v>59.82</v>
      </c>
      <c r="S32">
        <v>54.26</v>
      </c>
      <c r="T32" t="s">
        <v>196</v>
      </c>
      <c r="U32" t="s">
        <v>197</v>
      </c>
    </row>
    <row r="33" spans="1:21">
      <c r="A33" t="s">
        <v>198</v>
      </c>
      <c r="B33" t="s">
        <v>199</v>
      </c>
      <c r="C33" t="s">
        <v>85</v>
      </c>
      <c r="D33" t="s">
        <v>73</v>
      </c>
      <c r="E33" t="s">
        <v>74</v>
      </c>
      <c r="F33" t="s">
        <v>54</v>
      </c>
      <c r="G33">
        <v>17491.21</v>
      </c>
      <c r="H33">
        <v>209894.52</v>
      </c>
      <c r="I33">
        <v>111.94</v>
      </c>
      <c r="J33">
        <v>253499.86</v>
      </c>
      <c r="K33">
        <v>2264.6</v>
      </c>
      <c r="L33">
        <v>6.35</v>
      </c>
      <c r="M33">
        <v>825.73</v>
      </c>
      <c r="N33">
        <v>0</v>
      </c>
      <c r="O33">
        <v>836855.78</v>
      </c>
      <c r="P33">
        <v>9340990.8200000003</v>
      </c>
      <c r="Q33">
        <v>11.2</v>
      </c>
      <c r="R33">
        <v>63.15</v>
      </c>
      <c r="S33">
        <v>-24.96</v>
      </c>
      <c r="T33" t="s">
        <v>200</v>
      </c>
      <c r="U33" t="s">
        <v>201</v>
      </c>
    </row>
    <row r="34" spans="1:21">
      <c r="A34" t="s">
        <v>202</v>
      </c>
      <c r="B34" t="s">
        <v>203</v>
      </c>
      <c r="C34" t="s">
        <v>72</v>
      </c>
      <c r="D34" t="s">
        <v>119</v>
      </c>
      <c r="E34" t="s">
        <v>74</v>
      </c>
      <c r="F34" t="s">
        <v>86</v>
      </c>
      <c r="G34">
        <v>5494.88</v>
      </c>
      <c r="H34">
        <v>65938.559999999998</v>
      </c>
      <c r="I34">
        <v>102.59</v>
      </c>
      <c r="J34">
        <v>107679.71</v>
      </c>
      <c r="K34">
        <v>1049.6099999999999</v>
      </c>
      <c r="L34">
        <v>4.58</v>
      </c>
      <c r="M34">
        <v>0</v>
      </c>
      <c r="N34">
        <v>0</v>
      </c>
      <c r="O34">
        <v>508599.64</v>
      </c>
      <c r="P34">
        <v>12598497.65</v>
      </c>
      <c r="Q34">
        <v>24.8</v>
      </c>
      <c r="R34">
        <v>71.94</v>
      </c>
      <c r="S34">
        <v>154.57</v>
      </c>
      <c r="T34" t="s">
        <v>204</v>
      </c>
      <c r="U34" t="s">
        <v>205</v>
      </c>
    </row>
    <row r="35" spans="1:21">
      <c r="A35" t="s">
        <v>206</v>
      </c>
      <c r="B35" t="s">
        <v>207</v>
      </c>
      <c r="C35" t="s">
        <v>175</v>
      </c>
      <c r="D35" t="s">
        <v>119</v>
      </c>
      <c r="E35" t="s">
        <v>61</v>
      </c>
      <c r="F35" t="s">
        <v>54</v>
      </c>
      <c r="G35">
        <v>10560.95</v>
      </c>
      <c r="H35">
        <v>126731.4</v>
      </c>
      <c r="I35">
        <v>700.59</v>
      </c>
      <c r="J35">
        <v>70994.179999999993</v>
      </c>
      <c r="K35">
        <v>101.33</v>
      </c>
      <c r="L35">
        <v>11.7</v>
      </c>
      <c r="M35">
        <v>1265.04</v>
      </c>
      <c r="N35">
        <v>1431.23</v>
      </c>
      <c r="O35">
        <v>720930.67</v>
      </c>
      <c r="P35">
        <v>6840180.0700000003</v>
      </c>
      <c r="Q35">
        <v>9.5</v>
      </c>
      <c r="R35">
        <v>74.37</v>
      </c>
      <c r="S35">
        <v>28.28</v>
      </c>
      <c r="T35" t="s">
        <v>208</v>
      </c>
      <c r="U35" t="s">
        <v>209</v>
      </c>
    </row>
    <row r="36" spans="1:21">
      <c r="A36" t="s">
        <v>210</v>
      </c>
      <c r="B36" t="s">
        <v>211</v>
      </c>
      <c r="C36" t="s">
        <v>85</v>
      </c>
      <c r="D36" t="s">
        <v>73</v>
      </c>
      <c r="E36" t="s">
        <v>133</v>
      </c>
      <c r="F36" t="s">
        <v>75</v>
      </c>
      <c r="G36">
        <v>4372.29</v>
      </c>
      <c r="H36">
        <v>52467.48</v>
      </c>
      <c r="I36">
        <v>308.95</v>
      </c>
      <c r="J36">
        <v>84234.29</v>
      </c>
      <c r="K36">
        <v>272.64999999999998</v>
      </c>
      <c r="L36">
        <v>6.39</v>
      </c>
      <c r="M36">
        <v>1156.21</v>
      </c>
      <c r="N36">
        <v>328.4</v>
      </c>
      <c r="O36">
        <v>936320.17</v>
      </c>
      <c r="P36">
        <v>17318190.98</v>
      </c>
      <c r="Q36">
        <v>18.5</v>
      </c>
      <c r="R36">
        <v>-40.130000000000003</v>
      </c>
      <c r="S36">
        <v>-38.5</v>
      </c>
      <c r="T36" t="s">
        <v>212</v>
      </c>
      <c r="U36" t="s">
        <v>213</v>
      </c>
    </row>
    <row r="37" spans="1:21">
      <c r="A37" t="s">
        <v>214</v>
      </c>
      <c r="B37" t="s">
        <v>215</v>
      </c>
      <c r="C37" t="s">
        <v>51</v>
      </c>
      <c r="D37" t="s">
        <v>100</v>
      </c>
      <c r="E37" t="s">
        <v>53</v>
      </c>
      <c r="F37" t="s">
        <v>75</v>
      </c>
      <c r="G37">
        <v>729.49</v>
      </c>
      <c r="H37">
        <v>8753.8799999999992</v>
      </c>
      <c r="I37">
        <v>353.03</v>
      </c>
      <c r="J37">
        <v>16286.84</v>
      </c>
      <c r="K37">
        <v>46.13</v>
      </c>
      <c r="L37">
        <v>2.42</v>
      </c>
      <c r="M37">
        <v>66.16</v>
      </c>
      <c r="N37">
        <v>0</v>
      </c>
      <c r="O37">
        <v>281667.75</v>
      </c>
      <c r="P37">
        <v>20032955.760000002</v>
      </c>
      <c r="Q37">
        <v>71.099999999999994</v>
      </c>
      <c r="R37">
        <v>55.46</v>
      </c>
      <c r="S37">
        <v>-27.16</v>
      </c>
      <c r="T37" t="s">
        <v>216</v>
      </c>
      <c r="U37" t="s">
        <v>217</v>
      </c>
    </row>
    <row r="38" spans="1:21">
      <c r="A38" t="s">
        <v>218</v>
      </c>
      <c r="B38" t="s">
        <v>219</v>
      </c>
      <c r="C38" t="s">
        <v>66</v>
      </c>
      <c r="D38" t="s">
        <v>119</v>
      </c>
      <c r="E38" t="s">
        <v>90</v>
      </c>
      <c r="F38" t="s">
        <v>86</v>
      </c>
      <c r="G38">
        <v>11972.67</v>
      </c>
      <c r="H38">
        <v>143672.04</v>
      </c>
      <c r="I38">
        <v>1180.6600000000001</v>
      </c>
      <c r="J38">
        <v>293204.98</v>
      </c>
      <c r="K38">
        <v>248.34</v>
      </c>
      <c r="L38">
        <v>9.39</v>
      </c>
      <c r="M38">
        <v>4159.6899999999996</v>
      </c>
      <c r="N38">
        <v>1455.97</v>
      </c>
      <c r="O38">
        <v>798837</v>
      </c>
      <c r="P38">
        <v>16114380.43</v>
      </c>
      <c r="Q38">
        <v>20.2</v>
      </c>
      <c r="R38">
        <v>70.989999999999995</v>
      </c>
      <c r="S38">
        <v>-35.130000000000003</v>
      </c>
      <c r="T38" t="s">
        <v>220</v>
      </c>
      <c r="U38" t="s">
        <v>221</v>
      </c>
    </row>
    <row r="39" spans="1:21">
      <c r="A39" t="s">
        <v>222</v>
      </c>
      <c r="B39" t="s">
        <v>223</v>
      </c>
      <c r="C39" t="s">
        <v>105</v>
      </c>
      <c r="D39" t="s">
        <v>119</v>
      </c>
      <c r="E39" t="s">
        <v>80</v>
      </c>
      <c r="F39" t="s">
        <v>54</v>
      </c>
      <c r="G39">
        <v>6101.88</v>
      </c>
      <c r="H39">
        <v>73222.559999999998</v>
      </c>
      <c r="I39">
        <v>214.34</v>
      </c>
      <c r="J39">
        <v>126571.64</v>
      </c>
      <c r="K39">
        <v>590.52</v>
      </c>
      <c r="L39">
        <v>37.909999999999997</v>
      </c>
      <c r="M39">
        <v>1028.8699999999999</v>
      </c>
      <c r="N39">
        <v>0</v>
      </c>
      <c r="O39">
        <v>813563.56</v>
      </c>
      <c r="P39">
        <v>24046614.27</v>
      </c>
      <c r="Q39">
        <v>29.6</v>
      </c>
      <c r="R39">
        <v>63.13</v>
      </c>
      <c r="S39">
        <v>5.88</v>
      </c>
      <c r="T39" t="s">
        <v>224</v>
      </c>
      <c r="U39" t="s">
        <v>225</v>
      </c>
    </row>
    <row r="40" spans="1:21">
      <c r="A40" t="s">
        <v>226</v>
      </c>
      <c r="B40" t="s">
        <v>227</v>
      </c>
      <c r="C40" t="s">
        <v>118</v>
      </c>
      <c r="D40" t="s">
        <v>52</v>
      </c>
      <c r="E40" t="s">
        <v>67</v>
      </c>
      <c r="F40" t="s">
        <v>54</v>
      </c>
      <c r="G40">
        <v>11210.1</v>
      </c>
      <c r="H40">
        <v>134521.20000000001</v>
      </c>
      <c r="I40">
        <v>829.99</v>
      </c>
      <c r="J40">
        <v>331140.13</v>
      </c>
      <c r="K40">
        <v>398.97</v>
      </c>
      <c r="L40">
        <v>2.91</v>
      </c>
      <c r="M40">
        <v>0</v>
      </c>
      <c r="N40">
        <v>0</v>
      </c>
      <c r="O40">
        <v>907455.78</v>
      </c>
      <c r="P40">
        <v>22307103.359999999</v>
      </c>
      <c r="Q40">
        <v>24.6</v>
      </c>
      <c r="R40">
        <v>65.72</v>
      </c>
      <c r="S40">
        <v>130.04</v>
      </c>
      <c r="T40" t="s">
        <v>228</v>
      </c>
      <c r="U40" t="s">
        <v>229</v>
      </c>
    </row>
    <row r="41" spans="1:21">
      <c r="A41" t="s">
        <v>230</v>
      </c>
      <c r="B41" t="s">
        <v>231</v>
      </c>
      <c r="C41" t="s">
        <v>105</v>
      </c>
      <c r="D41" t="s">
        <v>60</v>
      </c>
      <c r="E41" t="s">
        <v>133</v>
      </c>
      <c r="F41" t="s">
        <v>86</v>
      </c>
      <c r="G41">
        <v>1060.51</v>
      </c>
      <c r="H41">
        <v>12726.12</v>
      </c>
      <c r="I41">
        <v>546.57000000000005</v>
      </c>
      <c r="J41">
        <v>14444</v>
      </c>
      <c r="K41">
        <v>26.43</v>
      </c>
      <c r="L41">
        <v>5.35</v>
      </c>
      <c r="M41">
        <v>210.35</v>
      </c>
      <c r="N41">
        <v>262.18</v>
      </c>
      <c r="O41">
        <v>843186.44</v>
      </c>
      <c r="P41">
        <v>23417881.969999999</v>
      </c>
      <c r="Q41">
        <v>27.8</v>
      </c>
      <c r="R41">
        <v>64.17</v>
      </c>
      <c r="S41">
        <v>3.2</v>
      </c>
      <c r="T41" t="s">
        <v>232</v>
      </c>
      <c r="U41" t="s">
        <v>233</v>
      </c>
    </row>
    <row r="42" spans="1:21">
      <c r="A42" t="s">
        <v>234</v>
      </c>
      <c r="B42" t="s">
        <v>235</v>
      </c>
      <c r="C42" t="s">
        <v>51</v>
      </c>
      <c r="D42" t="s">
        <v>60</v>
      </c>
      <c r="E42" t="s">
        <v>67</v>
      </c>
      <c r="F42" t="s">
        <v>54</v>
      </c>
      <c r="G42">
        <v>11573.17</v>
      </c>
      <c r="H42">
        <v>138878.04</v>
      </c>
      <c r="I42">
        <v>791.12</v>
      </c>
      <c r="J42">
        <v>87998.31</v>
      </c>
      <c r="K42">
        <v>111.23</v>
      </c>
      <c r="L42">
        <v>9.4700000000000006</v>
      </c>
      <c r="M42">
        <v>2926.31</v>
      </c>
      <c r="N42">
        <v>1231.68</v>
      </c>
      <c r="O42">
        <v>355498.53</v>
      </c>
      <c r="P42">
        <v>10303145.07</v>
      </c>
      <c r="Q42">
        <v>29</v>
      </c>
      <c r="R42">
        <v>66.38</v>
      </c>
      <c r="S42">
        <v>56.59</v>
      </c>
      <c r="T42" t="s">
        <v>236</v>
      </c>
      <c r="U42" t="s">
        <v>237</v>
      </c>
    </row>
    <row r="43" spans="1:21">
      <c r="A43" t="s">
        <v>238</v>
      </c>
      <c r="B43" t="s">
        <v>239</v>
      </c>
      <c r="C43" t="s">
        <v>138</v>
      </c>
      <c r="D43" t="s">
        <v>119</v>
      </c>
      <c r="E43" t="s">
        <v>67</v>
      </c>
      <c r="F43" t="s">
        <v>54</v>
      </c>
      <c r="G43">
        <v>5313.73</v>
      </c>
      <c r="H43">
        <v>63764.76</v>
      </c>
      <c r="I43">
        <v>588.83000000000004</v>
      </c>
      <c r="J43">
        <v>31173.3</v>
      </c>
      <c r="K43">
        <v>52.94</v>
      </c>
      <c r="L43">
        <v>9.5500000000000007</v>
      </c>
      <c r="M43">
        <v>1076.26</v>
      </c>
      <c r="N43">
        <v>0</v>
      </c>
      <c r="O43">
        <v>620866.93999999994</v>
      </c>
      <c r="P43">
        <v>3051009.97</v>
      </c>
      <c r="Q43">
        <v>4.9000000000000004</v>
      </c>
      <c r="R43">
        <v>63.55</v>
      </c>
      <c r="S43">
        <v>-29.86</v>
      </c>
      <c r="T43" t="s">
        <v>240</v>
      </c>
      <c r="U43" t="s">
        <v>95</v>
      </c>
    </row>
    <row r="44" spans="1:21">
      <c r="A44" t="s">
        <v>241</v>
      </c>
      <c r="B44" t="s">
        <v>242</v>
      </c>
      <c r="C44" t="s">
        <v>99</v>
      </c>
      <c r="D44" t="s">
        <v>100</v>
      </c>
      <c r="E44" t="s">
        <v>74</v>
      </c>
      <c r="F44" t="s">
        <v>75</v>
      </c>
      <c r="G44">
        <v>14172.71</v>
      </c>
      <c r="H44">
        <v>170072.52</v>
      </c>
      <c r="I44">
        <v>86.57</v>
      </c>
      <c r="J44">
        <v>213154.93</v>
      </c>
      <c r="K44">
        <v>2462.23</v>
      </c>
      <c r="L44">
        <v>10.37</v>
      </c>
      <c r="M44">
        <v>0</v>
      </c>
      <c r="N44">
        <v>0</v>
      </c>
      <c r="O44">
        <v>331239.86</v>
      </c>
      <c r="P44">
        <v>20073673.829999998</v>
      </c>
      <c r="Q44">
        <v>60.6</v>
      </c>
      <c r="R44">
        <v>58.06</v>
      </c>
      <c r="S44">
        <v>-32.909999999999997</v>
      </c>
      <c r="T44" t="s">
        <v>243</v>
      </c>
      <c r="U44" t="s">
        <v>244</v>
      </c>
    </row>
    <row r="45" spans="1:21">
      <c r="A45" t="s">
        <v>245</v>
      </c>
      <c r="B45" t="s">
        <v>246</v>
      </c>
      <c r="C45" t="s">
        <v>72</v>
      </c>
      <c r="D45" t="s">
        <v>52</v>
      </c>
      <c r="E45" t="s">
        <v>74</v>
      </c>
      <c r="F45" t="s">
        <v>75</v>
      </c>
      <c r="G45">
        <v>6964.34</v>
      </c>
      <c r="H45">
        <v>83572.08</v>
      </c>
      <c r="I45">
        <v>82.24</v>
      </c>
      <c r="J45">
        <v>81392.800000000003</v>
      </c>
      <c r="K45">
        <v>989.7</v>
      </c>
      <c r="L45">
        <v>10.11</v>
      </c>
      <c r="M45">
        <v>0</v>
      </c>
      <c r="N45">
        <v>0</v>
      </c>
      <c r="O45">
        <v>546230.29</v>
      </c>
      <c r="P45">
        <v>11091317.49</v>
      </c>
      <c r="Q45">
        <v>20.3</v>
      </c>
      <c r="R45">
        <v>71.040000000000006</v>
      </c>
      <c r="S45">
        <v>-13.46</v>
      </c>
      <c r="T45" t="s">
        <v>247</v>
      </c>
      <c r="U45" t="s">
        <v>248</v>
      </c>
    </row>
    <row r="46" spans="1:21">
      <c r="A46" t="s">
        <v>249</v>
      </c>
      <c r="B46" t="s">
        <v>250</v>
      </c>
      <c r="C46" t="s">
        <v>66</v>
      </c>
      <c r="D46" t="s">
        <v>100</v>
      </c>
      <c r="E46" t="s">
        <v>74</v>
      </c>
      <c r="F46" t="s">
        <v>54</v>
      </c>
      <c r="G46">
        <v>7123.36</v>
      </c>
      <c r="H46">
        <v>85480.320000000007</v>
      </c>
      <c r="I46">
        <v>137.26</v>
      </c>
      <c r="J46">
        <v>201085.54</v>
      </c>
      <c r="K46">
        <v>1465</v>
      </c>
      <c r="L46">
        <v>11.78</v>
      </c>
      <c r="M46">
        <v>0</v>
      </c>
      <c r="N46">
        <v>0</v>
      </c>
      <c r="O46">
        <v>549204.55000000005</v>
      </c>
      <c r="P46">
        <v>22832627.280000001</v>
      </c>
      <c r="Q46">
        <v>41.6</v>
      </c>
      <c r="R46">
        <v>77.2</v>
      </c>
      <c r="S46">
        <v>14.56</v>
      </c>
      <c r="T46" t="s">
        <v>251</v>
      </c>
      <c r="U46" t="s">
        <v>68</v>
      </c>
    </row>
    <row r="47" spans="1:21">
      <c r="A47" t="s">
        <v>252</v>
      </c>
      <c r="B47" t="s">
        <v>253</v>
      </c>
      <c r="C47" t="s">
        <v>85</v>
      </c>
      <c r="D47" t="s">
        <v>60</v>
      </c>
      <c r="E47" t="s">
        <v>53</v>
      </c>
      <c r="F47" t="s">
        <v>75</v>
      </c>
      <c r="G47">
        <v>4967.1000000000004</v>
      </c>
      <c r="H47">
        <v>59605.2</v>
      </c>
      <c r="I47">
        <v>420.07</v>
      </c>
      <c r="J47">
        <v>132792.85</v>
      </c>
      <c r="K47">
        <v>316.12</v>
      </c>
      <c r="L47">
        <v>9.9</v>
      </c>
      <c r="M47">
        <v>0</v>
      </c>
      <c r="N47">
        <v>0</v>
      </c>
      <c r="O47">
        <v>809694.03</v>
      </c>
      <c r="P47">
        <v>15691810.35</v>
      </c>
      <c r="Q47">
        <v>19.399999999999999</v>
      </c>
      <c r="R47">
        <v>64.94</v>
      </c>
      <c r="S47">
        <v>-5.45</v>
      </c>
      <c r="T47" t="s">
        <v>254</v>
      </c>
      <c r="U47" t="s">
        <v>255</v>
      </c>
    </row>
    <row r="48" spans="1:21">
      <c r="A48" t="s">
        <v>256</v>
      </c>
      <c r="B48" t="s">
        <v>257</v>
      </c>
      <c r="C48" t="s">
        <v>128</v>
      </c>
      <c r="D48" t="s">
        <v>60</v>
      </c>
      <c r="E48" t="s">
        <v>80</v>
      </c>
      <c r="F48" t="s">
        <v>86</v>
      </c>
      <c r="G48">
        <v>5242.16</v>
      </c>
      <c r="H48">
        <v>62905.919999999998</v>
      </c>
      <c r="I48">
        <v>266.91000000000003</v>
      </c>
      <c r="J48">
        <v>122234.1</v>
      </c>
      <c r="K48">
        <v>457.96</v>
      </c>
      <c r="L48">
        <v>8.2799999999999994</v>
      </c>
      <c r="M48">
        <v>0</v>
      </c>
      <c r="N48">
        <v>952.04</v>
      </c>
      <c r="O48">
        <v>296477.09999999998</v>
      </c>
      <c r="P48">
        <v>22213724</v>
      </c>
      <c r="Q48">
        <v>74.900000000000006</v>
      </c>
      <c r="R48">
        <v>72.540000000000006</v>
      </c>
      <c r="S48">
        <v>6.99</v>
      </c>
      <c r="T48" t="s">
        <v>258</v>
      </c>
      <c r="U48" t="s">
        <v>259</v>
      </c>
    </row>
    <row r="49" spans="1:21">
      <c r="A49" t="s">
        <v>260</v>
      </c>
      <c r="B49" t="s">
        <v>261</v>
      </c>
      <c r="C49" t="s">
        <v>99</v>
      </c>
      <c r="D49" t="s">
        <v>119</v>
      </c>
      <c r="E49" t="s">
        <v>53</v>
      </c>
      <c r="F49" t="s">
        <v>54</v>
      </c>
      <c r="G49">
        <v>5887.3</v>
      </c>
      <c r="H49">
        <v>70647.600000000006</v>
      </c>
      <c r="I49">
        <v>431.9</v>
      </c>
      <c r="J49">
        <v>219378.89</v>
      </c>
      <c r="K49">
        <v>507.94</v>
      </c>
      <c r="L49">
        <v>4.3600000000000003</v>
      </c>
      <c r="M49">
        <v>134.61000000000001</v>
      </c>
      <c r="N49">
        <v>0</v>
      </c>
      <c r="O49">
        <v>864059.17</v>
      </c>
      <c r="P49">
        <v>20710052.809999999</v>
      </c>
      <c r="Q49">
        <v>24</v>
      </c>
      <c r="R49">
        <v>80.41</v>
      </c>
      <c r="S49">
        <v>40.86</v>
      </c>
      <c r="T49" t="s">
        <v>262</v>
      </c>
      <c r="U49" t="s">
        <v>263</v>
      </c>
    </row>
    <row r="50" spans="1:21">
      <c r="A50" t="s">
        <v>264</v>
      </c>
      <c r="B50" t="s">
        <v>265</v>
      </c>
      <c r="C50" t="s">
        <v>138</v>
      </c>
      <c r="D50" t="s">
        <v>119</v>
      </c>
      <c r="E50" t="s">
        <v>53</v>
      </c>
      <c r="F50" t="s">
        <v>75</v>
      </c>
      <c r="G50">
        <v>15947.54</v>
      </c>
      <c r="H50">
        <v>191370.48</v>
      </c>
      <c r="I50">
        <v>487.19</v>
      </c>
      <c r="J50">
        <v>300541.46000000002</v>
      </c>
      <c r="K50">
        <v>616.89</v>
      </c>
      <c r="L50">
        <v>10.039999999999999</v>
      </c>
      <c r="M50">
        <v>0</v>
      </c>
      <c r="N50">
        <v>0</v>
      </c>
      <c r="O50">
        <v>854124.33</v>
      </c>
      <c r="P50">
        <v>7464886.7599999998</v>
      </c>
      <c r="Q50">
        <v>8.6999999999999993</v>
      </c>
      <c r="R50">
        <v>58</v>
      </c>
      <c r="S50">
        <v>-11.43</v>
      </c>
      <c r="T50" t="s">
        <v>266</v>
      </c>
      <c r="U50" t="s">
        <v>267</v>
      </c>
    </row>
    <row r="51" spans="1:21">
      <c r="A51" t="s">
        <v>268</v>
      </c>
      <c r="B51" t="s">
        <v>269</v>
      </c>
      <c r="C51" t="s">
        <v>118</v>
      </c>
      <c r="D51" t="s">
        <v>73</v>
      </c>
      <c r="E51" t="s">
        <v>61</v>
      </c>
      <c r="F51" t="s">
        <v>54</v>
      </c>
      <c r="G51">
        <v>3877.53</v>
      </c>
      <c r="H51">
        <v>46530.36</v>
      </c>
      <c r="I51">
        <v>661.73</v>
      </c>
      <c r="J51">
        <v>82610.899999999994</v>
      </c>
      <c r="K51">
        <v>124.84</v>
      </c>
      <c r="L51">
        <v>3.54</v>
      </c>
      <c r="M51">
        <v>0</v>
      </c>
      <c r="N51">
        <v>0</v>
      </c>
      <c r="O51">
        <v>389366.44</v>
      </c>
      <c r="P51">
        <v>894158.82</v>
      </c>
      <c r="Q51">
        <v>2.2999999999999998</v>
      </c>
      <c r="R51">
        <v>77.099999999999994</v>
      </c>
      <c r="S51">
        <v>43.52</v>
      </c>
      <c r="T51" t="s">
        <v>270</v>
      </c>
      <c r="U51" t="s">
        <v>193</v>
      </c>
    </row>
    <row r="52" spans="1:21">
      <c r="A52" t="s">
        <v>271</v>
      </c>
      <c r="B52" t="s">
        <v>272</v>
      </c>
      <c r="C52" t="s">
        <v>118</v>
      </c>
      <c r="D52" t="s">
        <v>100</v>
      </c>
      <c r="E52" t="s">
        <v>67</v>
      </c>
      <c r="F52" t="s">
        <v>75</v>
      </c>
      <c r="G52">
        <v>9234.5300000000007</v>
      </c>
      <c r="H52">
        <v>110814.36</v>
      </c>
      <c r="I52">
        <v>822.14</v>
      </c>
      <c r="J52">
        <v>151896.54</v>
      </c>
      <c r="K52">
        <v>184.76</v>
      </c>
      <c r="L52">
        <v>3.15</v>
      </c>
      <c r="M52">
        <v>0</v>
      </c>
      <c r="N52">
        <v>1842.18</v>
      </c>
      <c r="O52">
        <v>215584.56</v>
      </c>
      <c r="P52">
        <v>8194051.7699999996</v>
      </c>
      <c r="Q52">
        <v>38</v>
      </c>
      <c r="R52">
        <v>70.459999999999994</v>
      </c>
      <c r="S52">
        <v>-17.559999999999999</v>
      </c>
      <c r="T52" t="s">
        <v>273</v>
      </c>
      <c r="U52" t="s">
        <v>274</v>
      </c>
    </row>
    <row r="53" spans="1:21">
      <c r="A53" t="s">
        <v>275</v>
      </c>
      <c r="B53" t="s">
        <v>276</v>
      </c>
      <c r="C53" t="s">
        <v>277</v>
      </c>
      <c r="D53" t="s">
        <v>119</v>
      </c>
      <c r="E53" t="s">
        <v>67</v>
      </c>
      <c r="F53" t="s">
        <v>86</v>
      </c>
      <c r="G53">
        <v>5526.73</v>
      </c>
      <c r="H53">
        <v>66320.759999999995</v>
      </c>
      <c r="I53">
        <v>826.44</v>
      </c>
      <c r="J53">
        <v>58121.37</v>
      </c>
      <c r="K53">
        <v>70.33</v>
      </c>
      <c r="L53">
        <v>8.1999999999999993</v>
      </c>
      <c r="M53">
        <v>0</v>
      </c>
      <c r="N53">
        <v>0</v>
      </c>
      <c r="O53">
        <v>397613.39</v>
      </c>
      <c r="P53">
        <v>7540636.7699999996</v>
      </c>
      <c r="Q53">
        <v>19</v>
      </c>
      <c r="R53">
        <v>70.83</v>
      </c>
      <c r="S53">
        <v>25.64</v>
      </c>
      <c r="T53" t="s">
        <v>278</v>
      </c>
      <c r="U53" t="s">
        <v>279</v>
      </c>
    </row>
    <row r="54" spans="1:21">
      <c r="A54" t="s">
        <v>280</v>
      </c>
      <c r="B54" t="s">
        <v>281</v>
      </c>
      <c r="C54" t="s">
        <v>105</v>
      </c>
      <c r="D54" t="s">
        <v>60</v>
      </c>
      <c r="E54" t="s">
        <v>53</v>
      </c>
      <c r="F54" t="s">
        <v>54</v>
      </c>
      <c r="G54">
        <v>987.77</v>
      </c>
      <c r="H54">
        <v>11853.24</v>
      </c>
      <c r="I54">
        <v>483.54</v>
      </c>
      <c r="J54">
        <v>18050.009999999998</v>
      </c>
      <c r="K54">
        <v>37.33</v>
      </c>
      <c r="L54">
        <v>6.16</v>
      </c>
      <c r="M54">
        <v>281.81</v>
      </c>
      <c r="N54">
        <v>230.52</v>
      </c>
      <c r="O54">
        <v>490936.32000000001</v>
      </c>
      <c r="P54">
        <v>12284618.9</v>
      </c>
      <c r="Q54">
        <v>25</v>
      </c>
      <c r="R54">
        <v>63.26</v>
      </c>
      <c r="S54">
        <v>6.86</v>
      </c>
      <c r="T54" t="s">
        <v>282</v>
      </c>
      <c r="U54" t="s">
        <v>283</v>
      </c>
    </row>
    <row r="55" spans="1:21">
      <c r="A55" t="s">
        <v>284</v>
      </c>
      <c r="B55" t="s">
        <v>285</v>
      </c>
      <c r="C55" t="s">
        <v>59</v>
      </c>
      <c r="D55" t="s">
        <v>119</v>
      </c>
      <c r="E55" t="s">
        <v>74</v>
      </c>
      <c r="F55" t="s">
        <v>54</v>
      </c>
      <c r="G55">
        <v>16333.99</v>
      </c>
      <c r="H55">
        <v>196007.88</v>
      </c>
      <c r="I55">
        <v>144.28</v>
      </c>
      <c r="J55">
        <v>315255.73</v>
      </c>
      <c r="K55">
        <v>2185.0300000000002</v>
      </c>
      <c r="L55">
        <v>9.0500000000000007</v>
      </c>
      <c r="M55">
        <v>2260.41</v>
      </c>
      <c r="N55">
        <v>0</v>
      </c>
      <c r="O55">
        <v>443480.94</v>
      </c>
      <c r="P55">
        <v>9199569.2799999993</v>
      </c>
      <c r="Q55">
        <v>-20.7</v>
      </c>
      <c r="R55">
        <v>59.47</v>
      </c>
      <c r="S55">
        <v>6.34</v>
      </c>
      <c r="T55" t="s">
        <v>286</v>
      </c>
      <c r="U55" t="s">
        <v>287</v>
      </c>
    </row>
    <row r="56" spans="1:21">
      <c r="A56" t="s">
        <v>288</v>
      </c>
      <c r="B56" t="s">
        <v>289</v>
      </c>
      <c r="C56" t="s">
        <v>118</v>
      </c>
      <c r="D56" t="s">
        <v>52</v>
      </c>
      <c r="E56" t="s">
        <v>61</v>
      </c>
      <c r="F56" t="s">
        <v>86</v>
      </c>
      <c r="G56">
        <v>7510</v>
      </c>
      <c r="H56">
        <v>90120</v>
      </c>
      <c r="I56">
        <v>619.95000000000005</v>
      </c>
      <c r="J56">
        <v>231674.29</v>
      </c>
      <c r="K56">
        <v>373.7</v>
      </c>
      <c r="L56">
        <v>1.31</v>
      </c>
      <c r="M56">
        <v>0</v>
      </c>
      <c r="N56">
        <v>542.17999999999995</v>
      </c>
      <c r="O56">
        <v>788443.71</v>
      </c>
      <c r="P56">
        <v>2141166.4300000002</v>
      </c>
      <c r="Q56">
        <v>2.7</v>
      </c>
      <c r="R56">
        <v>-28.38</v>
      </c>
      <c r="S56">
        <v>-36.44</v>
      </c>
      <c r="T56" t="s">
        <v>290</v>
      </c>
      <c r="U56" t="s">
        <v>291</v>
      </c>
    </row>
    <row r="57" spans="1:21">
      <c r="A57" t="s">
        <v>292</v>
      </c>
      <c r="B57" t="s">
        <v>293</v>
      </c>
      <c r="C57" t="s">
        <v>99</v>
      </c>
      <c r="D57" t="s">
        <v>119</v>
      </c>
      <c r="E57" t="s">
        <v>80</v>
      </c>
      <c r="F57" t="s">
        <v>75</v>
      </c>
      <c r="G57">
        <v>15582.56</v>
      </c>
      <c r="H57">
        <v>186990.72</v>
      </c>
      <c r="I57">
        <v>212.29</v>
      </c>
      <c r="J57">
        <v>583633.92000000004</v>
      </c>
      <c r="K57">
        <v>2749.23</v>
      </c>
      <c r="L57">
        <v>10.15</v>
      </c>
      <c r="M57">
        <v>1002.19</v>
      </c>
      <c r="N57">
        <v>688.45</v>
      </c>
      <c r="O57">
        <v>678340.86</v>
      </c>
      <c r="P57">
        <v>11230634.560000001</v>
      </c>
      <c r="Q57">
        <v>16.600000000000001</v>
      </c>
      <c r="R57">
        <v>78.510000000000005</v>
      </c>
      <c r="S57">
        <v>46.06</v>
      </c>
      <c r="T57" t="s">
        <v>294</v>
      </c>
      <c r="U57" t="s">
        <v>295</v>
      </c>
    </row>
    <row r="58" spans="1:21">
      <c r="A58" t="s">
        <v>296</v>
      </c>
      <c r="B58" t="s">
        <v>297</v>
      </c>
      <c r="C58" t="s">
        <v>118</v>
      </c>
      <c r="D58" t="s">
        <v>100</v>
      </c>
      <c r="E58" t="s">
        <v>74</v>
      </c>
      <c r="F58" t="s">
        <v>75</v>
      </c>
      <c r="G58">
        <v>17630.689999999999</v>
      </c>
      <c r="H58">
        <v>211568.28</v>
      </c>
      <c r="I58">
        <v>141.49</v>
      </c>
      <c r="J58">
        <v>161332.85</v>
      </c>
      <c r="K58">
        <v>1140.24</v>
      </c>
      <c r="L58">
        <v>8.1199999999999992</v>
      </c>
      <c r="M58">
        <v>0</v>
      </c>
      <c r="N58">
        <v>0</v>
      </c>
      <c r="O58">
        <v>746595.44</v>
      </c>
      <c r="P58">
        <v>9481911.6099999994</v>
      </c>
      <c r="Q58">
        <v>12.7</v>
      </c>
      <c r="R58">
        <v>64.33</v>
      </c>
      <c r="S58">
        <v>-33.14</v>
      </c>
      <c r="T58" t="s">
        <v>124</v>
      </c>
      <c r="U58" t="s">
        <v>298</v>
      </c>
    </row>
    <row r="59" spans="1:21">
      <c r="A59" t="s">
        <v>299</v>
      </c>
      <c r="B59" t="s">
        <v>300</v>
      </c>
      <c r="C59" t="s">
        <v>51</v>
      </c>
      <c r="D59" t="s">
        <v>73</v>
      </c>
      <c r="E59" t="s">
        <v>67</v>
      </c>
      <c r="F59" t="s">
        <v>86</v>
      </c>
      <c r="G59">
        <v>17118.419999999998</v>
      </c>
      <c r="H59">
        <v>205421.04</v>
      </c>
      <c r="I59">
        <v>457.36</v>
      </c>
      <c r="J59">
        <v>181929.63</v>
      </c>
      <c r="K59">
        <v>397.78</v>
      </c>
      <c r="L59">
        <v>7.99</v>
      </c>
      <c r="M59">
        <v>0</v>
      </c>
      <c r="N59">
        <v>0</v>
      </c>
      <c r="O59">
        <v>349479.96</v>
      </c>
      <c r="P59">
        <v>17785839.41</v>
      </c>
      <c r="Q59">
        <v>50.9</v>
      </c>
      <c r="R59">
        <v>55.8</v>
      </c>
      <c r="S59">
        <v>-21.48</v>
      </c>
      <c r="T59" t="s">
        <v>301</v>
      </c>
      <c r="U59" t="s">
        <v>302</v>
      </c>
    </row>
    <row r="60" spans="1:21">
      <c r="A60" t="s">
        <v>303</v>
      </c>
      <c r="B60" t="s">
        <v>304</v>
      </c>
      <c r="C60" t="s">
        <v>175</v>
      </c>
      <c r="D60" t="s">
        <v>73</v>
      </c>
      <c r="E60" t="s">
        <v>133</v>
      </c>
      <c r="F60" t="s">
        <v>54</v>
      </c>
      <c r="G60">
        <v>15950.82</v>
      </c>
      <c r="H60">
        <v>191409.84</v>
      </c>
      <c r="I60">
        <v>579.47</v>
      </c>
      <c r="J60">
        <v>346330.69</v>
      </c>
      <c r="K60">
        <v>597.66999999999996</v>
      </c>
      <c r="L60">
        <v>9.6199999999999992</v>
      </c>
      <c r="M60">
        <v>0</v>
      </c>
      <c r="N60">
        <v>0</v>
      </c>
      <c r="O60">
        <v>384769.33</v>
      </c>
      <c r="P60">
        <v>19367812.559999999</v>
      </c>
      <c r="Q60">
        <v>50.3</v>
      </c>
      <c r="R60">
        <v>57.91</v>
      </c>
      <c r="S60">
        <v>17.18</v>
      </c>
      <c r="T60" t="s">
        <v>305</v>
      </c>
      <c r="U60" t="s">
        <v>306</v>
      </c>
    </row>
    <row r="61" spans="1:21">
      <c r="A61" t="s">
        <v>307</v>
      </c>
      <c r="B61" t="s">
        <v>308</v>
      </c>
      <c r="C61" t="s">
        <v>99</v>
      </c>
      <c r="D61" t="s">
        <v>73</v>
      </c>
      <c r="E61" t="s">
        <v>133</v>
      </c>
      <c r="F61" t="s">
        <v>54</v>
      </c>
      <c r="G61">
        <v>6316.38</v>
      </c>
      <c r="H61">
        <v>75796.56</v>
      </c>
      <c r="I61">
        <v>622.38</v>
      </c>
      <c r="J61">
        <v>128524.53</v>
      </c>
      <c r="K61">
        <v>206.5</v>
      </c>
      <c r="L61">
        <v>9.33</v>
      </c>
      <c r="M61">
        <v>1279.77</v>
      </c>
      <c r="N61">
        <v>0</v>
      </c>
      <c r="O61">
        <v>416881.36</v>
      </c>
      <c r="P61">
        <v>20365790.390000001</v>
      </c>
      <c r="R61">
        <v>55.17</v>
      </c>
      <c r="S61">
        <v>-25.89</v>
      </c>
      <c r="T61" t="s">
        <v>62</v>
      </c>
      <c r="U61" t="s">
        <v>309</v>
      </c>
    </row>
    <row r="62" spans="1:21">
      <c r="A62" t="s">
        <v>310</v>
      </c>
      <c r="B62" t="s">
        <v>311</v>
      </c>
      <c r="C62" t="s">
        <v>72</v>
      </c>
      <c r="D62" t="s">
        <v>119</v>
      </c>
      <c r="E62" t="s">
        <v>67</v>
      </c>
      <c r="F62" t="s">
        <v>75</v>
      </c>
      <c r="G62">
        <v>7623.87</v>
      </c>
      <c r="H62">
        <v>91486.44</v>
      </c>
      <c r="I62">
        <v>989.1</v>
      </c>
      <c r="J62">
        <v>104129.55</v>
      </c>
      <c r="K62">
        <v>105.28</v>
      </c>
      <c r="L62">
        <v>3.46</v>
      </c>
      <c r="M62">
        <v>0</v>
      </c>
      <c r="N62">
        <v>1803.63</v>
      </c>
      <c r="O62">
        <v>916280.04</v>
      </c>
      <c r="P62">
        <v>14882874.140000001</v>
      </c>
      <c r="Q62">
        <v>16.2</v>
      </c>
      <c r="R62">
        <v>60.21</v>
      </c>
      <c r="S62">
        <v>35.369999999999997</v>
      </c>
      <c r="T62" t="s">
        <v>312</v>
      </c>
      <c r="U62" t="s">
        <v>313</v>
      </c>
    </row>
    <row r="63" spans="1:21">
      <c r="A63" t="s">
        <v>314</v>
      </c>
      <c r="B63" t="s">
        <v>315</v>
      </c>
      <c r="C63" t="s">
        <v>143</v>
      </c>
      <c r="D63" t="s">
        <v>119</v>
      </c>
      <c r="E63" t="s">
        <v>133</v>
      </c>
      <c r="F63" t="s">
        <v>54</v>
      </c>
      <c r="G63">
        <v>100.29</v>
      </c>
      <c r="H63">
        <v>1203.48</v>
      </c>
      <c r="I63">
        <v>378.92</v>
      </c>
      <c r="J63">
        <v>804.81</v>
      </c>
      <c r="K63">
        <v>2.12</v>
      </c>
      <c r="L63">
        <v>2.15</v>
      </c>
      <c r="M63">
        <v>1.35</v>
      </c>
      <c r="N63">
        <v>0</v>
      </c>
      <c r="O63">
        <v>761166.59</v>
      </c>
      <c r="P63">
        <v>17460711.09</v>
      </c>
      <c r="Q63">
        <v>22.9</v>
      </c>
      <c r="R63">
        <v>75.86</v>
      </c>
      <c r="S63">
        <v>6.27</v>
      </c>
      <c r="T63" t="s">
        <v>96</v>
      </c>
      <c r="U63" t="s">
        <v>316</v>
      </c>
    </row>
    <row r="64" spans="1:21">
      <c r="A64" t="s">
        <v>317</v>
      </c>
      <c r="B64" t="s">
        <v>318</v>
      </c>
      <c r="C64" t="s">
        <v>143</v>
      </c>
      <c r="D64" t="s">
        <v>60</v>
      </c>
      <c r="E64" t="s">
        <v>61</v>
      </c>
      <c r="F64" t="s">
        <v>86</v>
      </c>
      <c r="G64">
        <v>15928.15</v>
      </c>
      <c r="H64">
        <v>191137.8</v>
      </c>
      <c r="I64">
        <v>413.32</v>
      </c>
      <c r="J64">
        <v>210208.05</v>
      </c>
      <c r="K64">
        <v>508.58</v>
      </c>
      <c r="L64">
        <v>3.91</v>
      </c>
      <c r="M64">
        <v>0</v>
      </c>
      <c r="N64">
        <v>0</v>
      </c>
      <c r="O64">
        <v>500414.3</v>
      </c>
      <c r="P64">
        <v>2751193.93</v>
      </c>
      <c r="Q64">
        <v>5.5</v>
      </c>
      <c r="R64">
        <v>60.47</v>
      </c>
      <c r="S64">
        <v>-6.4</v>
      </c>
      <c r="T64" t="s">
        <v>319</v>
      </c>
      <c r="U64" t="s">
        <v>320</v>
      </c>
    </row>
    <row r="65" spans="1:21">
      <c r="A65" t="s">
        <v>321</v>
      </c>
      <c r="B65" t="s">
        <v>322</v>
      </c>
      <c r="C65" t="s">
        <v>138</v>
      </c>
      <c r="D65" t="s">
        <v>119</v>
      </c>
      <c r="E65" t="s">
        <v>80</v>
      </c>
      <c r="F65" t="s">
        <v>54</v>
      </c>
      <c r="G65">
        <v>10766.16</v>
      </c>
      <c r="H65">
        <v>129193.92</v>
      </c>
      <c r="I65">
        <v>275.42</v>
      </c>
      <c r="J65">
        <v>401667.94</v>
      </c>
      <c r="K65">
        <v>1458.38</v>
      </c>
      <c r="L65">
        <v>10.55</v>
      </c>
      <c r="M65">
        <v>2217.33</v>
      </c>
      <c r="N65">
        <v>770.93</v>
      </c>
      <c r="O65">
        <v>431105.91</v>
      </c>
      <c r="P65">
        <v>11290383.68</v>
      </c>
      <c r="Q65">
        <v>26.2</v>
      </c>
      <c r="R65">
        <v>78.69</v>
      </c>
      <c r="S65">
        <v>-30.54</v>
      </c>
      <c r="T65" t="s">
        <v>323</v>
      </c>
      <c r="U65" t="s">
        <v>324</v>
      </c>
    </row>
    <row r="66" spans="1:21">
      <c r="A66" t="s">
        <v>325</v>
      </c>
      <c r="B66" t="s">
        <v>326</v>
      </c>
      <c r="C66" t="s">
        <v>59</v>
      </c>
      <c r="D66" t="s">
        <v>119</v>
      </c>
      <c r="E66" t="s">
        <v>53</v>
      </c>
      <c r="F66" t="s">
        <v>86</v>
      </c>
      <c r="G66">
        <v>14463.02</v>
      </c>
      <c r="H66">
        <v>173556.24</v>
      </c>
      <c r="I66">
        <v>380.05</v>
      </c>
      <c r="J66">
        <v>377574.96</v>
      </c>
      <c r="K66">
        <v>993.49</v>
      </c>
      <c r="L66">
        <v>2.5</v>
      </c>
      <c r="M66">
        <v>631.6</v>
      </c>
      <c r="N66">
        <v>0</v>
      </c>
      <c r="O66">
        <v>340062.29</v>
      </c>
      <c r="P66">
        <v>10748796.720000001</v>
      </c>
      <c r="Q66">
        <v>31.6</v>
      </c>
      <c r="R66">
        <v>68.09</v>
      </c>
      <c r="S66">
        <v>46.75</v>
      </c>
      <c r="T66" t="s">
        <v>327</v>
      </c>
      <c r="U66" t="s">
        <v>328</v>
      </c>
    </row>
    <row r="67" spans="1:21">
      <c r="A67" t="s">
        <v>329</v>
      </c>
      <c r="B67" t="s">
        <v>330</v>
      </c>
      <c r="C67" t="s">
        <v>99</v>
      </c>
      <c r="D67" t="s">
        <v>52</v>
      </c>
      <c r="E67" t="s">
        <v>133</v>
      </c>
      <c r="F67" t="s">
        <v>86</v>
      </c>
      <c r="G67">
        <v>3111.89</v>
      </c>
      <c r="H67">
        <v>37342.68</v>
      </c>
      <c r="I67">
        <v>383.05</v>
      </c>
      <c r="J67">
        <v>41632.730000000003</v>
      </c>
      <c r="K67">
        <v>108.69</v>
      </c>
      <c r="L67">
        <v>11.12</v>
      </c>
      <c r="M67">
        <v>0</v>
      </c>
      <c r="N67">
        <v>98.11</v>
      </c>
      <c r="O67">
        <v>200618.37</v>
      </c>
      <c r="P67">
        <v>3588329.52</v>
      </c>
      <c r="Q67">
        <v>17.899999999999999</v>
      </c>
      <c r="R67">
        <v>78.52</v>
      </c>
      <c r="S67">
        <v>32.19</v>
      </c>
      <c r="T67" t="s">
        <v>331</v>
      </c>
      <c r="U67" t="s">
        <v>332</v>
      </c>
    </row>
    <row r="68" spans="1:21">
      <c r="A68" t="s">
        <v>333</v>
      </c>
      <c r="B68" t="s">
        <v>334</v>
      </c>
      <c r="C68" t="s">
        <v>128</v>
      </c>
      <c r="D68" t="s">
        <v>73</v>
      </c>
      <c r="E68" t="s">
        <v>133</v>
      </c>
      <c r="F68" t="s">
        <v>86</v>
      </c>
      <c r="G68">
        <v>17375.87</v>
      </c>
      <c r="H68">
        <v>208510.44</v>
      </c>
      <c r="I68">
        <v>599.22</v>
      </c>
      <c r="J68">
        <v>84446.65</v>
      </c>
      <c r="K68">
        <v>140.93</v>
      </c>
      <c r="L68">
        <v>9.92</v>
      </c>
      <c r="M68">
        <v>5585.73</v>
      </c>
      <c r="N68">
        <v>0</v>
      </c>
      <c r="O68">
        <v>235351.39</v>
      </c>
      <c r="P68">
        <v>13545434.09</v>
      </c>
      <c r="Q68">
        <v>57.6</v>
      </c>
      <c r="R68">
        <v>57.13</v>
      </c>
      <c r="S68">
        <v>38.71</v>
      </c>
      <c r="T68" t="s">
        <v>335</v>
      </c>
      <c r="U68" t="s">
        <v>336</v>
      </c>
    </row>
    <row r="69" spans="1:21">
      <c r="A69" t="s">
        <v>337</v>
      </c>
      <c r="B69" t="s">
        <v>338</v>
      </c>
      <c r="C69" t="s">
        <v>277</v>
      </c>
      <c r="D69" t="s">
        <v>100</v>
      </c>
      <c r="E69" t="s">
        <v>74</v>
      </c>
      <c r="F69" t="s">
        <v>75</v>
      </c>
      <c r="G69">
        <v>7569.88</v>
      </c>
      <c r="H69">
        <v>90838.56</v>
      </c>
      <c r="I69">
        <v>121.64</v>
      </c>
      <c r="J69">
        <v>274650.31</v>
      </c>
      <c r="K69">
        <v>-2257.89</v>
      </c>
      <c r="L69">
        <v>7.15</v>
      </c>
      <c r="M69">
        <v>939.69</v>
      </c>
      <c r="N69">
        <v>0</v>
      </c>
      <c r="O69">
        <v>606190.35</v>
      </c>
      <c r="P69">
        <v>10481634.51</v>
      </c>
      <c r="Q69">
        <v>17.3</v>
      </c>
      <c r="R69">
        <v>75.87</v>
      </c>
      <c r="S69">
        <v>46.96</v>
      </c>
      <c r="T69" t="s">
        <v>110</v>
      </c>
      <c r="U69" t="s">
        <v>339</v>
      </c>
    </row>
    <row r="70" spans="1:21">
      <c r="A70" t="s">
        <v>340</v>
      </c>
      <c r="B70" t="s">
        <v>341</v>
      </c>
      <c r="C70" t="s">
        <v>138</v>
      </c>
      <c r="D70" t="s">
        <v>52</v>
      </c>
      <c r="E70" t="s">
        <v>80</v>
      </c>
      <c r="F70" t="s">
        <v>86</v>
      </c>
      <c r="G70">
        <v>745.13</v>
      </c>
      <c r="H70">
        <v>8941.56</v>
      </c>
      <c r="I70">
        <v>173.18</v>
      </c>
      <c r="J70">
        <v>7980.27</v>
      </c>
      <c r="K70">
        <v>46.08</v>
      </c>
      <c r="L70">
        <v>0.56000000000000005</v>
      </c>
      <c r="M70">
        <v>99.79</v>
      </c>
      <c r="N70">
        <v>0</v>
      </c>
      <c r="O70">
        <v>478639.57</v>
      </c>
      <c r="P70">
        <v>16885592.780000001</v>
      </c>
      <c r="Q70">
        <v>35.299999999999997</v>
      </c>
      <c r="R70">
        <v>72.09</v>
      </c>
      <c r="S70">
        <v>55.03</v>
      </c>
      <c r="T70" t="s">
        <v>342</v>
      </c>
      <c r="U70" t="s">
        <v>155</v>
      </c>
    </row>
    <row r="71" spans="1:21">
      <c r="A71" t="s">
        <v>343</v>
      </c>
      <c r="B71" t="s">
        <v>344</v>
      </c>
      <c r="C71" t="s">
        <v>138</v>
      </c>
      <c r="D71" t="s">
        <v>119</v>
      </c>
      <c r="E71" t="s">
        <v>67</v>
      </c>
      <c r="F71" t="s">
        <v>86</v>
      </c>
      <c r="G71">
        <v>16952.11</v>
      </c>
      <c r="H71">
        <v>203425.32</v>
      </c>
      <c r="I71">
        <v>828.13</v>
      </c>
      <c r="J71">
        <v>187279.61</v>
      </c>
      <c r="K71">
        <v>226.15</v>
      </c>
      <c r="L71">
        <v>8.32</v>
      </c>
      <c r="M71">
        <v>0</v>
      </c>
      <c r="N71">
        <v>0</v>
      </c>
      <c r="O71">
        <v>393155.84000000003</v>
      </c>
      <c r="P71">
        <v>24810068.77</v>
      </c>
      <c r="Q71">
        <v>63.1</v>
      </c>
      <c r="R71">
        <v>79.69</v>
      </c>
      <c r="S71">
        <v>47.72</v>
      </c>
      <c r="T71" t="s">
        <v>345</v>
      </c>
      <c r="U71" t="s">
        <v>346</v>
      </c>
    </row>
    <row r="72" spans="1:21">
      <c r="A72" t="s">
        <v>347</v>
      </c>
      <c r="B72" t="s">
        <v>348</v>
      </c>
      <c r="C72" t="s">
        <v>138</v>
      </c>
      <c r="D72" t="s">
        <v>52</v>
      </c>
      <c r="E72" t="s">
        <v>90</v>
      </c>
      <c r="F72" t="s">
        <v>75</v>
      </c>
      <c r="G72">
        <v>3449.73</v>
      </c>
      <c r="H72">
        <v>41396.76</v>
      </c>
      <c r="I72">
        <v>988.97</v>
      </c>
      <c r="J72">
        <v>48802.879999999997</v>
      </c>
      <c r="K72">
        <v>49.35</v>
      </c>
      <c r="L72">
        <v>1.78</v>
      </c>
      <c r="M72">
        <v>931.18</v>
      </c>
      <c r="N72">
        <v>0</v>
      </c>
      <c r="O72">
        <v>886673.36</v>
      </c>
      <c r="P72">
        <v>3322239.89</v>
      </c>
      <c r="Q72">
        <v>3.7</v>
      </c>
      <c r="R72">
        <v>74.17</v>
      </c>
      <c r="S72">
        <v>26.23</v>
      </c>
      <c r="T72" t="s">
        <v>349</v>
      </c>
      <c r="U72" t="s">
        <v>350</v>
      </c>
    </row>
    <row r="73" spans="1:21">
      <c r="A73" t="s">
        <v>351</v>
      </c>
      <c r="B73" t="s">
        <v>352</v>
      </c>
      <c r="C73" t="s">
        <v>72</v>
      </c>
      <c r="D73" t="s">
        <v>119</v>
      </c>
      <c r="E73" t="s">
        <v>74</v>
      </c>
      <c r="F73" t="s">
        <v>54</v>
      </c>
      <c r="G73">
        <v>12280.96</v>
      </c>
      <c r="H73">
        <v>147371.51999999999</v>
      </c>
      <c r="I73">
        <v>117.79</v>
      </c>
      <c r="J73">
        <v>242249.93</v>
      </c>
      <c r="K73">
        <v>2056.63</v>
      </c>
      <c r="L73">
        <v>0.56999999999999995</v>
      </c>
      <c r="M73">
        <v>3355.62</v>
      </c>
      <c r="N73">
        <v>0</v>
      </c>
      <c r="O73">
        <v>461000.37</v>
      </c>
      <c r="P73">
        <v>10101940.880000001</v>
      </c>
      <c r="Q73">
        <v>21.9</v>
      </c>
      <c r="R73">
        <v>61.86</v>
      </c>
      <c r="S73">
        <v>-21</v>
      </c>
      <c r="T73" t="s">
        <v>353</v>
      </c>
      <c r="U73" t="s">
        <v>354</v>
      </c>
    </row>
    <row r="74" spans="1:21">
      <c r="A74" t="s">
        <v>355</v>
      </c>
      <c r="B74" t="s">
        <v>356</v>
      </c>
      <c r="C74" t="s">
        <v>51</v>
      </c>
      <c r="D74" t="s">
        <v>119</v>
      </c>
      <c r="E74" t="s">
        <v>53</v>
      </c>
      <c r="F74" t="s">
        <v>86</v>
      </c>
      <c r="G74">
        <v>1718.92</v>
      </c>
      <c r="H74">
        <v>20627.04</v>
      </c>
      <c r="I74">
        <v>255.13</v>
      </c>
      <c r="J74">
        <v>29201.35</v>
      </c>
      <c r="K74">
        <v>114.46</v>
      </c>
      <c r="L74">
        <v>8.16</v>
      </c>
      <c r="M74">
        <v>0</v>
      </c>
      <c r="N74">
        <v>0</v>
      </c>
      <c r="O74">
        <v>235908.09</v>
      </c>
      <c r="P74">
        <v>640772.26</v>
      </c>
      <c r="Q74">
        <v>2.7</v>
      </c>
      <c r="R74">
        <v>64.28</v>
      </c>
      <c r="S74">
        <v>-20.239999999999998</v>
      </c>
      <c r="T74" t="s">
        <v>357</v>
      </c>
      <c r="U74" t="s">
        <v>201</v>
      </c>
    </row>
    <row r="75" spans="1:21">
      <c r="A75" t="s">
        <v>358</v>
      </c>
      <c r="B75" t="s">
        <v>359</v>
      </c>
      <c r="C75" t="s">
        <v>105</v>
      </c>
      <c r="D75" t="s">
        <v>119</v>
      </c>
      <c r="E75" t="s">
        <v>133</v>
      </c>
      <c r="F75" t="s">
        <v>86</v>
      </c>
      <c r="G75">
        <v>13667.27</v>
      </c>
      <c r="H75">
        <v>164007.24</v>
      </c>
      <c r="I75">
        <v>665.04</v>
      </c>
      <c r="J75">
        <v>86524.07</v>
      </c>
      <c r="K75">
        <v>130.1</v>
      </c>
      <c r="L75">
        <v>6.2</v>
      </c>
      <c r="M75">
        <v>711.33</v>
      </c>
      <c r="N75">
        <v>0</v>
      </c>
      <c r="O75">
        <v>591076.93999999994</v>
      </c>
      <c r="P75">
        <v>18501970.420000002</v>
      </c>
      <c r="Q75">
        <v>31.3</v>
      </c>
      <c r="R75">
        <v>62.64</v>
      </c>
      <c r="S75">
        <v>6.47</v>
      </c>
      <c r="T75" t="s">
        <v>360</v>
      </c>
      <c r="U75" t="s">
        <v>361</v>
      </c>
    </row>
    <row r="76" spans="1:21">
      <c r="A76" t="s">
        <v>362</v>
      </c>
      <c r="B76" t="s">
        <v>363</v>
      </c>
      <c r="C76" t="s">
        <v>175</v>
      </c>
      <c r="D76" t="s">
        <v>119</v>
      </c>
      <c r="E76" t="s">
        <v>80</v>
      </c>
      <c r="F76" t="s">
        <v>86</v>
      </c>
      <c r="G76">
        <v>3512.92</v>
      </c>
      <c r="H76">
        <v>42155.040000000001</v>
      </c>
      <c r="I76">
        <v>267.36</v>
      </c>
      <c r="J76">
        <v>103012.52</v>
      </c>
      <c r="K76">
        <v>385.3</v>
      </c>
      <c r="L76">
        <v>4.92</v>
      </c>
      <c r="M76">
        <v>0</v>
      </c>
      <c r="N76">
        <v>0</v>
      </c>
      <c r="O76">
        <v>463483.3</v>
      </c>
      <c r="P76">
        <v>23373309.420000002</v>
      </c>
      <c r="Q76">
        <v>50.4</v>
      </c>
      <c r="R76">
        <v>61.75</v>
      </c>
      <c r="S76">
        <v>-24.37</v>
      </c>
      <c r="T76" t="s">
        <v>364</v>
      </c>
      <c r="U76" t="s">
        <v>365</v>
      </c>
    </row>
    <row r="77" spans="1:21">
      <c r="A77" t="s">
        <v>366</v>
      </c>
      <c r="B77" t="s">
        <v>367</v>
      </c>
      <c r="C77" t="s">
        <v>85</v>
      </c>
      <c r="D77" t="s">
        <v>60</v>
      </c>
      <c r="E77" t="s">
        <v>90</v>
      </c>
      <c r="F77" t="s">
        <v>86</v>
      </c>
      <c r="G77">
        <v>16349.63</v>
      </c>
      <c r="H77">
        <v>196195.56</v>
      </c>
      <c r="I77">
        <v>761.55</v>
      </c>
      <c r="J77">
        <v>246732.84</v>
      </c>
      <c r="K77">
        <v>323.99</v>
      </c>
      <c r="L77">
        <v>10.050000000000001</v>
      </c>
      <c r="M77">
        <v>4117.2</v>
      </c>
      <c r="N77">
        <v>0</v>
      </c>
      <c r="O77">
        <v>560913.11</v>
      </c>
      <c r="P77">
        <v>18323088.949999999</v>
      </c>
      <c r="R77">
        <v>72.66</v>
      </c>
      <c r="S77">
        <v>49.3</v>
      </c>
      <c r="T77" t="s">
        <v>368</v>
      </c>
      <c r="U77" t="s">
        <v>274</v>
      </c>
    </row>
    <row r="78" spans="1:21">
      <c r="A78" t="s">
        <v>369</v>
      </c>
      <c r="B78" t="s">
        <v>370</v>
      </c>
      <c r="C78" t="s">
        <v>118</v>
      </c>
      <c r="D78" t="s">
        <v>119</v>
      </c>
      <c r="E78" t="s">
        <v>74</v>
      </c>
      <c r="F78" t="s">
        <v>54</v>
      </c>
      <c r="G78">
        <v>991.62</v>
      </c>
      <c r="H78">
        <v>11899.44</v>
      </c>
      <c r="I78">
        <v>73.680000000000007</v>
      </c>
      <c r="J78">
        <v>11908.06</v>
      </c>
      <c r="K78">
        <v>161.62</v>
      </c>
      <c r="L78">
        <v>3.56</v>
      </c>
      <c r="M78">
        <v>96.43</v>
      </c>
      <c r="N78">
        <v>216.32</v>
      </c>
      <c r="O78">
        <v>664239.21</v>
      </c>
      <c r="P78">
        <v>14397452.01</v>
      </c>
      <c r="R78">
        <v>56.4</v>
      </c>
      <c r="S78">
        <v>6.6</v>
      </c>
      <c r="T78" t="s">
        <v>371</v>
      </c>
      <c r="U78" t="s">
        <v>372</v>
      </c>
    </row>
    <row r="79" spans="1:21">
      <c r="A79" t="s">
        <v>373</v>
      </c>
      <c r="B79" t="s">
        <v>374</v>
      </c>
      <c r="C79" t="s">
        <v>99</v>
      </c>
      <c r="D79" t="s">
        <v>100</v>
      </c>
      <c r="E79" t="s">
        <v>133</v>
      </c>
      <c r="F79" t="s">
        <v>75</v>
      </c>
      <c r="G79">
        <v>2679.78</v>
      </c>
      <c r="H79">
        <v>32157.360000000001</v>
      </c>
      <c r="I79">
        <v>320.27999999999997</v>
      </c>
      <c r="J79">
        <v>57522.27</v>
      </c>
      <c r="K79">
        <v>179.6</v>
      </c>
      <c r="L79">
        <v>11.49</v>
      </c>
      <c r="M79">
        <v>203</v>
      </c>
      <c r="N79">
        <v>0</v>
      </c>
      <c r="O79">
        <v>831637.49</v>
      </c>
      <c r="P79">
        <v>23204502.050000001</v>
      </c>
      <c r="Q79">
        <v>27.9</v>
      </c>
      <c r="R79">
        <v>58.53</v>
      </c>
      <c r="S79">
        <v>-36.69</v>
      </c>
      <c r="T79" t="s">
        <v>375</v>
      </c>
      <c r="U79" t="s">
        <v>376</v>
      </c>
    </row>
    <row r="80" spans="1:21">
      <c r="A80" t="s">
        <v>377</v>
      </c>
      <c r="B80" t="s">
        <v>378</v>
      </c>
      <c r="C80" t="s">
        <v>175</v>
      </c>
      <c r="D80" t="s">
        <v>73</v>
      </c>
      <c r="E80" t="s">
        <v>53</v>
      </c>
      <c r="F80" t="s">
        <v>54</v>
      </c>
      <c r="G80">
        <v>7462.59</v>
      </c>
      <c r="H80">
        <v>89551.08</v>
      </c>
      <c r="I80">
        <v>491.89</v>
      </c>
      <c r="J80">
        <v>199389.8</v>
      </c>
      <c r="K80">
        <v>405.35</v>
      </c>
      <c r="L80">
        <v>11.34</v>
      </c>
      <c r="M80">
        <v>615.04999999999995</v>
      </c>
      <c r="N80">
        <v>0</v>
      </c>
      <c r="O80">
        <v>312423.39</v>
      </c>
      <c r="P80">
        <v>18049081.16</v>
      </c>
      <c r="Q80">
        <v>57.8</v>
      </c>
      <c r="R80">
        <v>69.510000000000005</v>
      </c>
      <c r="S80">
        <v>-35.19</v>
      </c>
      <c r="T80" t="s">
        <v>216</v>
      </c>
      <c r="U80" t="s">
        <v>379</v>
      </c>
    </row>
    <row r="81" spans="1:21">
      <c r="A81" t="s">
        <v>380</v>
      </c>
      <c r="B81" t="s">
        <v>381</v>
      </c>
      <c r="C81" t="s">
        <v>99</v>
      </c>
      <c r="D81" t="s">
        <v>100</v>
      </c>
      <c r="E81" t="s">
        <v>53</v>
      </c>
      <c r="F81" t="s">
        <v>75</v>
      </c>
      <c r="G81">
        <v>4490.3</v>
      </c>
      <c r="H81">
        <v>53883.6</v>
      </c>
      <c r="I81">
        <v>522.19000000000005</v>
      </c>
      <c r="J81">
        <v>97833.56</v>
      </c>
      <c r="K81">
        <v>187.35</v>
      </c>
      <c r="L81">
        <v>1.95</v>
      </c>
      <c r="M81">
        <v>41.63</v>
      </c>
      <c r="N81">
        <v>921.72</v>
      </c>
      <c r="O81">
        <v>914676.41</v>
      </c>
      <c r="P81">
        <v>4765349.9800000004</v>
      </c>
      <c r="Q81">
        <v>5.2</v>
      </c>
      <c r="R81">
        <v>65.849999999999994</v>
      </c>
      <c r="S81">
        <v>41.1</v>
      </c>
      <c r="T81" t="s">
        <v>382</v>
      </c>
      <c r="U81" t="s">
        <v>383</v>
      </c>
    </row>
    <row r="82" spans="1:21">
      <c r="A82" t="s">
        <v>384</v>
      </c>
      <c r="B82" t="s">
        <v>385</v>
      </c>
      <c r="C82" t="s">
        <v>277</v>
      </c>
      <c r="D82" t="s">
        <v>60</v>
      </c>
      <c r="E82" t="s">
        <v>133</v>
      </c>
      <c r="F82" t="s">
        <v>75</v>
      </c>
      <c r="G82">
        <v>9262</v>
      </c>
      <c r="H82">
        <v>111144</v>
      </c>
      <c r="I82">
        <v>448.62</v>
      </c>
      <c r="J82">
        <v>94554.67</v>
      </c>
      <c r="K82">
        <v>210.77</v>
      </c>
      <c r="L82">
        <v>8.66</v>
      </c>
      <c r="M82">
        <v>2691.3</v>
      </c>
      <c r="N82">
        <v>0</v>
      </c>
      <c r="O82">
        <v>588782.75</v>
      </c>
      <c r="P82">
        <v>3803783.59</v>
      </c>
      <c r="Q82">
        <v>6.5</v>
      </c>
      <c r="R82">
        <v>80.349999999999994</v>
      </c>
      <c r="S82">
        <v>53.82</v>
      </c>
      <c r="T82" t="s">
        <v>386</v>
      </c>
      <c r="U82" t="s">
        <v>387</v>
      </c>
    </row>
    <row r="83" spans="1:21">
      <c r="A83" t="s">
        <v>388</v>
      </c>
      <c r="B83" t="s">
        <v>389</v>
      </c>
      <c r="C83" t="s">
        <v>118</v>
      </c>
      <c r="D83" t="s">
        <v>73</v>
      </c>
      <c r="E83" t="s">
        <v>61</v>
      </c>
      <c r="F83" t="s">
        <v>54</v>
      </c>
      <c r="G83">
        <v>16919.240000000002</v>
      </c>
      <c r="H83">
        <v>203030.88</v>
      </c>
      <c r="I83">
        <v>389.58</v>
      </c>
      <c r="J83">
        <v>390537.46</v>
      </c>
      <c r="K83">
        <v>1002.46</v>
      </c>
      <c r="L83">
        <v>6.72</v>
      </c>
      <c r="M83">
        <v>0</v>
      </c>
      <c r="N83">
        <v>2412.9899999999998</v>
      </c>
      <c r="O83">
        <v>846743.85</v>
      </c>
      <c r="P83">
        <v>1877131.55</v>
      </c>
      <c r="Q83">
        <v>2.2000000000000002</v>
      </c>
      <c r="R83">
        <v>78.67</v>
      </c>
      <c r="S83">
        <v>-38.1</v>
      </c>
      <c r="T83" t="s">
        <v>390</v>
      </c>
      <c r="U83" t="s">
        <v>346</v>
      </c>
    </row>
    <row r="84" spans="1:21">
      <c r="A84" t="s">
        <v>391</v>
      </c>
      <c r="B84" t="s">
        <v>203</v>
      </c>
      <c r="C84" t="s">
        <v>143</v>
      </c>
      <c r="D84" t="s">
        <v>100</v>
      </c>
      <c r="E84" t="s">
        <v>133</v>
      </c>
      <c r="F84" t="s">
        <v>86</v>
      </c>
      <c r="G84">
        <v>16399.46</v>
      </c>
      <c r="H84">
        <v>196793.52</v>
      </c>
      <c r="I84">
        <v>537.54999999999995</v>
      </c>
      <c r="J84">
        <v>597912.29</v>
      </c>
      <c r="K84">
        <v>1112.29</v>
      </c>
      <c r="L84">
        <v>10.18</v>
      </c>
      <c r="M84">
        <v>0</v>
      </c>
      <c r="N84">
        <v>112.5</v>
      </c>
      <c r="O84">
        <v>889181.04</v>
      </c>
      <c r="P84">
        <v>16323075.119999999</v>
      </c>
      <c r="Q84">
        <v>18.399999999999999</v>
      </c>
      <c r="R84">
        <v>76.739999999999995</v>
      </c>
      <c r="S84">
        <v>14.38</v>
      </c>
      <c r="T84" t="s">
        <v>392</v>
      </c>
      <c r="U84" t="s">
        <v>393</v>
      </c>
    </row>
    <row r="85" spans="1:21">
      <c r="A85" t="s">
        <v>394</v>
      </c>
      <c r="B85" t="s">
        <v>395</v>
      </c>
      <c r="C85" t="s">
        <v>128</v>
      </c>
      <c r="D85" t="s">
        <v>60</v>
      </c>
      <c r="E85" t="s">
        <v>80</v>
      </c>
      <c r="F85" t="s">
        <v>75</v>
      </c>
      <c r="G85">
        <v>12811.03</v>
      </c>
      <c r="H85">
        <v>153732.35999999999</v>
      </c>
      <c r="I85">
        <v>236.4</v>
      </c>
      <c r="J85">
        <v>147145.38</v>
      </c>
      <c r="K85">
        <v>-622.44000000000005</v>
      </c>
      <c r="L85">
        <v>5.66</v>
      </c>
      <c r="M85">
        <v>1570.82</v>
      </c>
      <c r="N85">
        <v>0</v>
      </c>
      <c r="O85">
        <v>918365.71</v>
      </c>
      <c r="P85">
        <v>4187271.75</v>
      </c>
      <c r="Q85">
        <v>4.5999999999999996</v>
      </c>
      <c r="R85">
        <v>76.22</v>
      </c>
      <c r="S85">
        <v>3.85</v>
      </c>
      <c r="T85" t="s">
        <v>396</v>
      </c>
      <c r="U85" t="s">
        <v>397</v>
      </c>
    </row>
    <row r="86" spans="1:21">
      <c r="A86" t="s">
        <v>398</v>
      </c>
      <c r="B86" t="s">
        <v>399</v>
      </c>
      <c r="C86" t="s">
        <v>143</v>
      </c>
      <c r="D86" t="s">
        <v>119</v>
      </c>
      <c r="E86" t="s">
        <v>74</v>
      </c>
      <c r="F86" t="s">
        <v>86</v>
      </c>
      <c r="G86">
        <v>2063.4899999999998</v>
      </c>
      <c r="H86">
        <v>24761.88</v>
      </c>
      <c r="I86">
        <v>117.99</v>
      </c>
      <c r="J86">
        <v>54246.38</v>
      </c>
      <c r="K86">
        <v>459.75</v>
      </c>
      <c r="L86">
        <v>10.039999999999999</v>
      </c>
      <c r="M86">
        <v>0</v>
      </c>
      <c r="N86">
        <v>0</v>
      </c>
      <c r="O86">
        <v>611522.9</v>
      </c>
      <c r="P86">
        <v>16530640.689999999</v>
      </c>
      <c r="Q86">
        <v>27</v>
      </c>
      <c r="R86">
        <v>60.55</v>
      </c>
      <c r="S86">
        <v>48.99</v>
      </c>
      <c r="T86" t="s">
        <v>400</v>
      </c>
      <c r="U86" t="s">
        <v>401</v>
      </c>
    </row>
    <row r="87" spans="1:21">
      <c r="A87" t="s">
        <v>402</v>
      </c>
      <c r="B87" t="s">
        <v>403</v>
      </c>
      <c r="C87" t="s">
        <v>128</v>
      </c>
      <c r="D87" t="s">
        <v>73</v>
      </c>
      <c r="E87" t="s">
        <v>90</v>
      </c>
      <c r="F87" t="s">
        <v>54</v>
      </c>
      <c r="G87">
        <v>15826.8</v>
      </c>
      <c r="H87">
        <v>189921.6</v>
      </c>
      <c r="I87">
        <v>680.76</v>
      </c>
      <c r="J87">
        <v>403914.94</v>
      </c>
      <c r="K87">
        <v>593.33000000000004</v>
      </c>
      <c r="L87">
        <v>11</v>
      </c>
      <c r="M87">
        <v>0</v>
      </c>
      <c r="N87">
        <v>0</v>
      </c>
      <c r="O87">
        <v>227549.08</v>
      </c>
      <c r="P87">
        <v>16347369</v>
      </c>
      <c r="Q87">
        <v>71.8</v>
      </c>
      <c r="R87">
        <v>62.52</v>
      </c>
      <c r="S87">
        <v>19.75</v>
      </c>
      <c r="T87" t="s">
        <v>404</v>
      </c>
      <c r="U87" t="s">
        <v>405</v>
      </c>
    </row>
    <row r="88" spans="1:21">
      <c r="A88" t="s">
        <v>406</v>
      </c>
      <c r="B88" t="s">
        <v>407</v>
      </c>
      <c r="C88" t="s">
        <v>277</v>
      </c>
      <c r="D88" t="s">
        <v>60</v>
      </c>
      <c r="E88" t="s">
        <v>90</v>
      </c>
      <c r="F88" t="s">
        <v>86</v>
      </c>
      <c r="G88">
        <v>1994.4</v>
      </c>
      <c r="H88">
        <v>23932.799999999999</v>
      </c>
      <c r="I88">
        <v>1170.5899999999999</v>
      </c>
      <c r="J88">
        <v>60675.49</v>
      </c>
      <c r="K88">
        <v>51.83</v>
      </c>
      <c r="L88">
        <v>3.7</v>
      </c>
      <c r="M88">
        <v>0</v>
      </c>
      <c r="N88">
        <v>409.38</v>
      </c>
      <c r="O88">
        <v>204861.07</v>
      </c>
      <c r="P88">
        <v>4452841.54</v>
      </c>
      <c r="Q88">
        <v>21.7</v>
      </c>
      <c r="R88">
        <v>75.69</v>
      </c>
      <c r="S88">
        <v>154.08000000000001</v>
      </c>
      <c r="T88" t="s">
        <v>408</v>
      </c>
      <c r="U88" t="s">
        <v>409</v>
      </c>
    </row>
    <row r="89" spans="1:21">
      <c r="A89" t="s">
        <v>410</v>
      </c>
      <c r="B89" t="s">
        <v>411</v>
      </c>
      <c r="C89" t="s">
        <v>143</v>
      </c>
      <c r="D89" t="s">
        <v>60</v>
      </c>
      <c r="E89" t="s">
        <v>53</v>
      </c>
      <c r="F89" t="s">
        <v>86</v>
      </c>
      <c r="G89">
        <v>14605.39</v>
      </c>
      <c r="H89">
        <v>175264.68</v>
      </c>
      <c r="I89">
        <v>366.01</v>
      </c>
      <c r="J89">
        <v>287964.19</v>
      </c>
      <c r="K89">
        <v>786.77</v>
      </c>
      <c r="L89">
        <v>9.99</v>
      </c>
      <c r="M89">
        <v>0</v>
      </c>
      <c r="N89">
        <v>0</v>
      </c>
      <c r="O89">
        <v>444967.58</v>
      </c>
      <c r="P89">
        <v>14556232.9</v>
      </c>
      <c r="R89">
        <v>56.96</v>
      </c>
      <c r="S89">
        <v>37.15</v>
      </c>
      <c r="T89" t="s">
        <v>412</v>
      </c>
      <c r="U89" t="s">
        <v>413</v>
      </c>
    </row>
    <row r="90" spans="1:21">
      <c r="A90" t="s">
        <v>414</v>
      </c>
      <c r="B90" t="s">
        <v>415</v>
      </c>
      <c r="C90" t="s">
        <v>143</v>
      </c>
      <c r="D90" t="s">
        <v>119</v>
      </c>
      <c r="E90" t="s">
        <v>80</v>
      </c>
      <c r="F90" t="s">
        <v>54</v>
      </c>
      <c r="G90">
        <v>6425.9</v>
      </c>
      <c r="H90">
        <v>77110.8</v>
      </c>
      <c r="I90">
        <v>127.87</v>
      </c>
      <c r="J90">
        <v>128673.3</v>
      </c>
      <c r="K90">
        <v>1006.28</v>
      </c>
      <c r="L90">
        <v>9.39</v>
      </c>
      <c r="M90">
        <v>0</v>
      </c>
      <c r="N90">
        <v>0</v>
      </c>
      <c r="O90">
        <v>372050.75</v>
      </c>
      <c r="P90">
        <v>13069524.26</v>
      </c>
      <c r="Q90">
        <v>35.1</v>
      </c>
      <c r="R90">
        <v>79.209999999999994</v>
      </c>
      <c r="S90">
        <v>-1.97</v>
      </c>
      <c r="T90" t="s">
        <v>416</v>
      </c>
      <c r="U90" t="s">
        <v>417</v>
      </c>
    </row>
    <row r="91" spans="1:21">
      <c r="A91" t="s">
        <v>418</v>
      </c>
      <c r="B91" t="s">
        <v>419</v>
      </c>
      <c r="C91" t="s">
        <v>175</v>
      </c>
      <c r="D91" t="s">
        <v>52</v>
      </c>
      <c r="E91" t="s">
        <v>61</v>
      </c>
      <c r="F91" t="s">
        <v>86</v>
      </c>
      <c r="G91">
        <v>12825.83</v>
      </c>
      <c r="H91">
        <v>153909.96</v>
      </c>
      <c r="I91">
        <v>425.32</v>
      </c>
      <c r="J91">
        <v>95224.62</v>
      </c>
      <c r="K91">
        <v>223.89</v>
      </c>
      <c r="L91">
        <v>5.9</v>
      </c>
      <c r="M91">
        <v>2167.9899999999998</v>
      </c>
      <c r="N91">
        <v>0</v>
      </c>
      <c r="O91">
        <v>416866.42</v>
      </c>
      <c r="P91">
        <v>10803840.98</v>
      </c>
      <c r="Q91">
        <v>25.9</v>
      </c>
      <c r="R91">
        <v>60.84</v>
      </c>
      <c r="S91">
        <v>-33.9</v>
      </c>
      <c r="T91" t="s">
        <v>420</v>
      </c>
      <c r="U91" t="s">
        <v>421</v>
      </c>
    </row>
    <row r="92" spans="1:21">
      <c r="A92" t="s">
        <v>422</v>
      </c>
      <c r="B92" t="s">
        <v>423</v>
      </c>
      <c r="C92" t="s">
        <v>66</v>
      </c>
      <c r="D92" t="s">
        <v>100</v>
      </c>
      <c r="E92" t="s">
        <v>80</v>
      </c>
      <c r="F92" t="s">
        <v>54</v>
      </c>
      <c r="G92">
        <v>12634.33</v>
      </c>
      <c r="H92">
        <v>151611.96</v>
      </c>
      <c r="I92">
        <v>159.97999999999999</v>
      </c>
      <c r="J92">
        <v>350091.15</v>
      </c>
      <c r="K92">
        <v>2188.34</v>
      </c>
      <c r="L92">
        <v>9.8800000000000008</v>
      </c>
      <c r="M92">
        <v>0</v>
      </c>
      <c r="N92">
        <v>711.1</v>
      </c>
      <c r="O92">
        <v>463970.95</v>
      </c>
      <c r="P92">
        <v>23118571.809999999</v>
      </c>
      <c r="Q92">
        <v>49.8</v>
      </c>
      <c r="R92">
        <v>65.849999999999994</v>
      </c>
      <c r="S92">
        <v>30.95</v>
      </c>
      <c r="T92" t="s">
        <v>424</v>
      </c>
      <c r="U92" t="s">
        <v>425</v>
      </c>
    </row>
    <row r="93" spans="1:21">
      <c r="A93" t="s">
        <v>426</v>
      </c>
      <c r="B93" t="s">
        <v>427</v>
      </c>
      <c r="C93" t="s">
        <v>143</v>
      </c>
      <c r="D93" t="s">
        <v>119</v>
      </c>
      <c r="E93" t="s">
        <v>90</v>
      </c>
      <c r="F93" t="s">
        <v>75</v>
      </c>
      <c r="G93">
        <v>5651.03</v>
      </c>
      <c r="H93">
        <v>67812.36</v>
      </c>
      <c r="I93">
        <v>1005.41</v>
      </c>
      <c r="J93">
        <v>153956.03</v>
      </c>
      <c r="K93">
        <v>153.13</v>
      </c>
      <c r="L93">
        <v>9.43</v>
      </c>
      <c r="M93">
        <v>0</v>
      </c>
      <c r="N93">
        <v>1109.22</v>
      </c>
      <c r="O93">
        <v>707719.25</v>
      </c>
      <c r="P93">
        <v>20599338.52</v>
      </c>
      <c r="Q93">
        <v>29.1</v>
      </c>
      <c r="R93">
        <v>74.67</v>
      </c>
      <c r="S93">
        <v>8.77</v>
      </c>
      <c r="T93" t="s">
        <v>428</v>
      </c>
      <c r="U93" t="s">
        <v>429</v>
      </c>
    </row>
    <row r="94" spans="1:21">
      <c r="A94" t="s">
        <v>430</v>
      </c>
      <c r="B94" t="s">
        <v>431</v>
      </c>
      <c r="C94" t="s">
        <v>99</v>
      </c>
      <c r="D94" t="s">
        <v>73</v>
      </c>
      <c r="E94" t="s">
        <v>90</v>
      </c>
      <c r="F94" t="s">
        <v>86</v>
      </c>
      <c r="G94">
        <v>15011.34</v>
      </c>
      <c r="H94">
        <v>180136.08</v>
      </c>
      <c r="I94">
        <v>1097.72</v>
      </c>
      <c r="J94">
        <v>362482.83</v>
      </c>
      <c r="K94">
        <v>330.21</v>
      </c>
      <c r="L94">
        <v>11.38</v>
      </c>
      <c r="M94">
        <v>0</v>
      </c>
      <c r="N94">
        <v>0</v>
      </c>
      <c r="O94">
        <v>719389.97</v>
      </c>
      <c r="P94">
        <v>11090226.039999999</v>
      </c>
      <c r="Q94">
        <v>15.4</v>
      </c>
      <c r="R94">
        <v>67.930000000000007</v>
      </c>
      <c r="S94">
        <v>24.77</v>
      </c>
      <c r="T94" t="s">
        <v>432</v>
      </c>
      <c r="U94" t="s">
        <v>433</v>
      </c>
    </row>
    <row r="95" spans="1:21">
      <c r="A95" t="s">
        <v>434</v>
      </c>
      <c r="B95" t="s">
        <v>435</v>
      </c>
      <c r="C95" t="s">
        <v>277</v>
      </c>
      <c r="D95" t="s">
        <v>73</v>
      </c>
      <c r="E95" t="s">
        <v>61</v>
      </c>
      <c r="F95" t="s">
        <v>75</v>
      </c>
      <c r="G95">
        <v>4800.9399999999996</v>
      </c>
      <c r="H95">
        <v>57611.28</v>
      </c>
      <c r="I95">
        <v>414.94</v>
      </c>
      <c r="J95">
        <v>173685.62</v>
      </c>
      <c r="K95">
        <v>418.58</v>
      </c>
      <c r="L95">
        <v>1.87</v>
      </c>
      <c r="M95">
        <v>1678.47</v>
      </c>
      <c r="N95">
        <v>1115.77</v>
      </c>
      <c r="O95">
        <v>299618.68</v>
      </c>
      <c r="P95">
        <v>1387736.86</v>
      </c>
      <c r="Q95">
        <v>4.5999999999999996</v>
      </c>
      <c r="R95">
        <v>81.209999999999994</v>
      </c>
      <c r="S95">
        <v>31.02</v>
      </c>
      <c r="T95" t="s">
        <v>436</v>
      </c>
      <c r="U95" t="s">
        <v>437</v>
      </c>
    </row>
    <row r="96" spans="1:21">
      <c r="A96" t="s">
        <v>438</v>
      </c>
      <c r="B96" t="s">
        <v>281</v>
      </c>
      <c r="C96" t="s">
        <v>66</v>
      </c>
      <c r="D96" t="s">
        <v>52</v>
      </c>
      <c r="E96" t="s">
        <v>74</v>
      </c>
      <c r="F96" t="s">
        <v>75</v>
      </c>
      <c r="G96">
        <v>1878.45</v>
      </c>
      <c r="H96">
        <v>22541.4</v>
      </c>
      <c r="I96">
        <v>122.41</v>
      </c>
      <c r="J96">
        <v>27040.53</v>
      </c>
      <c r="L96">
        <v>2.34</v>
      </c>
      <c r="M96">
        <v>0</v>
      </c>
      <c r="N96">
        <v>0</v>
      </c>
      <c r="O96">
        <v>813848.71</v>
      </c>
      <c r="P96">
        <v>23275246.699999999</v>
      </c>
      <c r="Q96">
        <v>28.6</v>
      </c>
      <c r="R96">
        <v>56.54</v>
      </c>
      <c r="S96">
        <v>3.7</v>
      </c>
      <c r="T96" t="s">
        <v>439</v>
      </c>
      <c r="U96" t="s">
        <v>440</v>
      </c>
    </row>
    <row r="97" spans="1:21">
      <c r="A97" t="s">
        <v>441</v>
      </c>
      <c r="B97" t="s">
        <v>442</v>
      </c>
      <c r="C97" t="s">
        <v>99</v>
      </c>
      <c r="D97" t="s">
        <v>100</v>
      </c>
      <c r="E97" t="s">
        <v>90</v>
      </c>
      <c r="F97" t="s">
        <v>75</v>
      </c>
      <c r="G97">
        <v>7012.91</v>
      </c>
      <c r="H97">
        <v>84154.92</v>
      </c>
      <c r="I97">
        <v>639.33000000000004</v>
      </c>
      <c r="J97">
        <v>199918.18</v>
      </c>
      <c r="K97">
        <v>312.7</v>
      </c>
      <c r="L97">
        <v>5.21</v>
      </c>
      <c r="M97">
        <v>702.15</v>
      </c>
      <c r="N97">
        <v>274.73</v>
      </c>
      <c r="O97">
        <v>296416.21000000002</v>
      </c>
      <c r="P97">
        <v>4680790.8899999997</v>
      </c>
      <c r="Q97">
        <v>15.8</v>
      </c>
      <c r="R97">
        <v>79.650000000000006</v>
      </c>
      <c r="S97">
        <v>8.7200000000000006</v>
      </c>
      <c r="T97" t="s">
        <v>421</v>
      </c>
      <c r="U97" t="s">
        <v>443</v>
      </c>
    </row>
    <row r="98" spans="1:21">
      <c r="A98" t="s">
        <v>444</v>
      </c>
      <c r="B98" t="s">
        <v>445</v>
      </c>
      <c r="C98" t="s">
        <v>72</v>
      </c>
      <c r="D98" t="s">
        <v>119</v>
      </c>
      <c r="E98" t="s">
        <v>53</v>
      </c>
      <c r="F98" t="s">
        <v>86</v>
      </c>
      <c r="G98">
        <v>9597.8799999999992</v>
      </c>
      <c r="H98">
        <v>115174.56</v>
      </c>
      <c r="I98">
        <v>357.32</v>
      </c>
      <c r="J98">
        <v>305836.21999999997</v>
      </c>
      <c r="K98">
        <v>855.92</v>
      </c>
      <c r="L98">
        <v>11.08</v>
      </c>
      <c r="M98">
        <v>0</v>
      </c>
      <c r="N98">
        <v>0</v>
      </c>
      <c r="O98">
        <v>679989.23</v>
      </c>
      <c r="P98">
        <v>5829854.0599999996</v>
      </c>
      <c r="Q98">
        <v>8.6</v>
      </c>
      <c r="R98">
        <v>80.02</v>
      </c>
      <c r="S98">
        <v>23.29</v>
      </c>
      <c r="T98" t="s">
        <v>446</v>
      </c>
      <c r="U98" t="s">
        <v>447</v>
      </c>
    </row>
    <row r="99" spans="1:21">
      <c r="A99" t="s">
        <v>448</v>
      </c>
      <c r="B99" t="s">
        <v>449</v>
      </c>
      <c r="C99" t="s">
        <v>72</v>
      </c>
      <c r="D99" t="s">
        <v>73</v>
      </c>
      <c r="E99" t="s">
        <v>90</v>
      </c>
      <c r="F99" t="s">
        <v>75</v>
      </c>
      <c r="G99">
        <v>17012.150000000001</v>
      </c>
      <c r="H99">
        <v>204145.8</v>
      </c>
      <c r="I99">
        <v>1200.29</v>
      </c>
      <c r="J99">
        <v>411837.49</v>
      </c>
      <c r="K99">
        <v>343.11</v>
      </c>
      <c r="L99">
        <v>9.5299999999999994</v>
      </c>
      <c r="M99">
        <v>0</v>
      </c>
      <c r="N99">
        <v>744.26</v>
      </c>
      <c r="O99">
        <v>213743.43</v>
      </c>
      <c r="P99">
        <v>15861524.779999999</v>
      </c>
      <c r="Q99">
        <v>74.2</v>
      </c>
      <c r="R99">
        <v>66.08</v>
      </c>
      <c r="S99">
        <v>107.63</v>
      </c>
      <c r="T99" t="s">
        <v>450</v>
      </c>
      <c r="U99" t="s">
        <v>243</v>
      </c>
    </row>
    <row r="100" spans="1:21">
      <c r="A100" t="s">
        <v>451</v>
      </c>
      <c r="B100" t="s">
        <v>452</v>
      </c>
      <c r="C100" t="s">
        <v>99</v>
      </c>
      <c r="D100" t="s">
        <v>73</v>
      </c>
      <c r="E100" t="s">
        <v>74</v>
      </c>
      <c r="F100" t="s">
        <v>75</v>
      </c>
      <c r="G100">
        <v>8909.8700000000008</v>
      </c>
      <c r="H100">
        <v>106918.44</v>
      </c>
      <c r="I100">
        <v>111.65</v>
      </c>
      <c r="J100">
        <v>151295.15</v>
      </c>
      <c r="K100">
        <v>1355.08</v>
      </c>
      <c r="L100">
        <v>0.96</v>
      </c>
      <c r="M100">
        <v>0</v>
      </c>
      <c r="N100">
        <v>1940.78</v>
      </c>
      <c r="O100">
        <v>757310.47</v>
      </c>
      <c r="P100">
        <v>15514361.640000001</v>
      </c>
      <c r="Q100">
        <v>20.5</v>
      </c>
      <c r="R100">
        <v>55.41</v>
      </c>
      <c r="S100">
        <v>27.4</v>
      </c>
      <c r="T100" t="s">
        <v>350</v>
      </c>
      <c r="U100" t="s">
        <v>453</v>
      </c>
    </row>
    <row r="101" spans="1:21">
      <c r="A101" t="s">
        <v>454</v>
      </c>
      <c r="B101" t="s">
        <v>455</v>
      </c>
      <c r="C101" t="s">
        <v>118</v>
      </c>
      <c r="D101" t="s">
        <v>119</v>
      </c>
      <c r="E101" t="s">
        <v>90</v>
      </c>
      <c r="F101" t="s">
        <v>86</v>
      </c>
      <c r="G101">
        <v>7292.19</v>
      </c>
      <c r="H101">
        <v>87506.28</v>
      </c>
      <c r="I101">
        <v>601.63</v>
      </c>
      <c r="J101">
        <v>136338.9</v>
      </c>
      <c r="K101">
        <v>226.62</v>
      </c>
      <c r="L101">
        <v>5.56</v>
      </c>
      <c r="M101">
        <v>1470.85</v>
      </c>
      <c r="N101">
        <v>0</v>
      </c>
      <c r="O101">
        <v>549128.9</v>
      </c>
      <c r="P101">
        <v>12567565.73</v>
      </c>
      <c r="Q101">
        <v>22.9</v>
      </c>
      <c r="R101">
        <v>71.36</v>
      </c>
      <c r="S101">
        <v>26.36</v>
      </c>
      <c r="T101" t="s">
        <v>447</v>
      </c>
      <c r="U101" t="s">
        <v>456</v>
      </c>
    </row>
    <row r="102" spans="1:21">
      <c r="A102" t="s">
        <v>457</v>
      </c>
      <c r="B102" t="s">
        <v>458</v>
      </c>
      <c r="C102" t="s">
        <v>138</v>
      </c>
      <c r="D102" t="s">
        <v>100</v>
      </c>
      <c r="E102" t="s">
        <v>53</v>
      </c>
      <c r="F102" t="s">
        <v>54</v>
      </c>
      <c r="G102">
        <v>10532.62</v>
      </c>
      <c r="H102">
        <v>126391.44</v>
      </c>
      <c r="I102">
        <v>259.95</v>
      </c>
      <c r="J102">
        <v>255216.6</v>
      </c>
      <c r="K102">
        <v>-981.79</v>
      </c>
      <c r="L102">
        <v>1.67</v>
      </c>
      <c r="M102">
        <v>0</v>
      </c>
      <c r="N102">
        <v>0</v>
      </c>
      <c r="O102">
        <v>365456.06</v>
      </c>
      <c r="P102">
        <v>16147177.369999999</v>
      </c>
      <c r="Q102">
        <v>44.2</v>
      </c>
      <c r="R102">
        <v>67.430000000000007</v>
      </c>
      <c r="S102">
        <v>-7.2</v>
      </c>
      <c r="T102" t="s">
        <v>459</v>
      </c>
      <c r="U102" t="s">
        <v>460</v>
      </c>
    </row>
    <row r="103" spans="1:21">
      <c r="A103" t="s">
        <v>461</v>
      </c>
      <c r="B103" t="s">
        <v>462</v>
      </c>
      <c r="C103" t="s">
        <v>143</v>
      </c>
      <c r="D103" t="s">
        <v>52</v>
      </c>
      <c r="E103" t="s">
        <v>53</v>
      </c>
      <c r="F103" t="s">
        <v>86</v>
      </c>
      <c r="G103">
        <v>6563.16</v>
      </c>
      <c r="H103">
        <v>78757.919999999998</v>
      </c>
      <c r="I103">
        <v>424.35</v>
      </c>
      <c r="J103">
        <v>41233.279999999999</v>
      </c>
      <c r="K103">
        <v>97.17</v>
      </c>
      <c r="L103">
        <v>7.15</v>
      </c>
      <c r="M103">
        <v>1154</v>
      </c>
      <c r="N103">
        <v>1014.62</v>
      </c>
      <c r="O103">
        <v>684426.77</v>
      </c>
      <c r="P103">
        <v>16871073.93</v>
      </c>
      <c r="Q103">
        <v>24.6</v>
      </c>
      <c r="R103">
        <v>59.14</v>
      </c>
      <c r="S103">
        <v>2.59</v>
      </c>
      <c r="T103" t="s">
        <v>463</v>
      </c>
      <c r="U103" t="s">
        <v>464</v>
      </c>
    </row>
    <row r="104" spans="1:21">
      <c r="A104" t="s">
        <v>465</v>
      </c>
      <c r="B104" t="s">
        <v>466</v>
      </c>
      <c r="C104" t="s">
        <v>118</v>
      </c>
      <c r="D104" t="s">
        <v>52</v>
      </c>
      <c r="E104" t="s">
        <v>61</v>
      </c>
      <c r="F104" t="s">
        <v>86</v>
      </c>
      <c r="G104">
        <v>8916.7000000000007</v>
      </c>
      <c r="H104">
        <v>107000.4</v>
      </c>
      <c r="I104">
        <v>600.54999999999995</v>
      </c>
      <c r="J104">
        <v>106508.02</v>
      </c>
      <c r="K104">
        <v>177.35</v>
      </c>
      <c r="L104">
        <v>6.86</v>
      </c>
      <c r="M104">
        <v>268.18</v>
      </c>
      <c r="N104">
        <v>0</v>
      </c>
      <c r="O104">
        <v>552722.51</v>
      </c>
      <c r="P104">
        <v>14412768.35</v>
      </c>
      <c r="Q104">
        <v>26.1</v>
      </c>
      <c r="R104">
        <v>72.81</v>
      </c>
      <c r="S104">
        <v>27.61</v>
      </c>
      <c r="T104" t="s">
        <v>467</v>
      </c>
      <c r="U104" t="s">
        <v>273</v>
      </c>
    </row>
    <row r="105" spans="1:21">
      <c r="A105" t="s">
        <v>468</v>
      </c>
      <c r="B105" t="s">
        <v>469</v>
      </c>
      <c r="C105" t="s">
        <v>138</v>
      </c>
      <c r="D105" t="s">
        <v>52</v>
      </c>
      <c r="E105" t="s">
        <v>53</v>
      </c>
      <c r="F105" t="s">
        <v>54</v>
      </c>
      <c r="G105">
        <v>7173.06</v>
      </c>
      <c r="H105">
        <v>86076.72</v>
      </c>
      <c r="I105">
        <v>499.14</v>
      </c>
      <c r="J105">
        <v>47247.24</v>
      </c>
      <c r="K105">
        <v>94.66</v>
      </c>
      <c r="L105">
        <v>5.17</v>
      </c>
      <c r="M105">
        <v>0</v>
      </c>
      <c r="N105">
        <v>0</v>
      </c>
      <c r="O105">
        <v>616261.75</v>
      </c>
      <c r="P105">
        <v>9541410.8499999996</v>
      </c>
      <c r="Q105">
        <v>15.5</v>
      </c>
      <c r="R105">
        <v>68.52</v>
      </c>
      <c r="S105">
        <v>-10.54</v>
      </c>
      <c r="T105" t="s">
        <v>470</v>
      </c>
      <c r="U105" t="s">
        <v>471</v>
      </c>
    </row>
    <row r="106" spans="1:21">
      <c r="A106" t="s">
        <v>472</v>
      </c>
      <c r="B106" t="s">
        <v>473</v>
      </c>
      <c r="C106" t="s">
        <v>72</v>
      </c>
      <c r="D106" t="s">
        <v>73</v>
      </c>
      <c r="E106" t="s">
        <v>61</v>
      </c>
      <c r="F106" t="s">
        <v>54</v>
      </c>
      <c r="G106">
        <v>5500.9</v>
      </c>
      <c r="H106">
        <v>66010.8</v>
      </c>
      <c r="I106">
        <v>808.57</v>
      </c>
      <c r="J106">
        <v>86032.15</v>
      </c>
      <c r="K106">
        <v>106.4</v>
      </c>
      <c r="L106">
        <v>9.8800000000000008</v>
      </c>
      <c r="M106">
        <v>0</v>
      </c>
      <c r="N106">
        <v>0</v>
      </c>
      <c r="O106">
        <v>590654.77</v>
      </c>
      <c r="P106">
        <v>24409454.699999999</v>
      </c>
      <c r="R106">
        <v>74.94</v>
      </c>
      <c r="S106">
        <v>48.23</v>
      </c>
      <c r="T106" t="s">
        <v>474</v>
      </c>
      <c r="U106" t="s">
        <v>475</v>
      </c>
    </row>
    <row r="107" spans="1:21">
      <c r="A107" t="s">
        <v>476</v>
      </c>
      <c r="B107" t="s">
        <v>477</v>
      </c>
      <c r="C107" t="s">
        <v>105</v>
      </c>
      <c r="D107" t="s">
        <v>60</v>
      </c>
      <c r="E107" t="s">
        <v>90</v>
      </c>
      <c r="F107" t="s">
        <v>86</v>
      </c>
      <c r="G107">
        <v>3952.58</v>
      </c>
      <c r="H107">
        <v>47430.96</v>
      </c>
      <c r="I107">
        <v>838.65</v>
      </c>
      <c r="J107">
        <v>150963.74</v>
      </c>
      <c r="K107">
        <v>180.01</v>
      </c>
      <c r="L107">
        <v>10.06</v>
      </c>
      <c r="M107">
        <v>0</v>
      </c>
      <c r="N107">
        <v>0</v>
      </c>
      <c r="O107">
        <v>523787.48</v>
      </c>
      <c r="P107">
        <v>21117839.5</v>
      </c>
      <c r="Q107">
        <v>40.299999999999997</v>
      </c>
      <c r="R107">
        <v>-19.03</v>
      </c>
      <c r="S107">
        <v>-39.81</v>
      </c>
      <c r="T107" t="s">
        <v>151</v>
      </c>
      <c r="U107" t="s">
        <v>478</v>
      </c>
    </row>
    <row r="108" spans="1:21">
      <c r="A108" t="s">
        <v>479</v>
      </c>
      <c r="B108" t="s">
        <v>174</v>
      </c>
      <c r="C108" t="s">
        <v>72</v>
      </c>
      <c r="D108" t="s">
        <v>60</v>
      </c>
      <c r="E108" t="s">
        <v>80</v>
      </c>
      <c r="F108" t="s">
        <v>86</v>
      </c>
      <c r="G108">
        <v>9678.33</v>
      </c>
      <c r="H108">
        <v>116139.96</v>
      </c>
      <c r="I108">
        <v>132.29</v>
      </c>
      <c r="J108">
        <v>209429.41</v>
      </c>
      <c r="K108">
        <v>1583.11</v>
      </c>
      <c r="L108">
        <v>7.65</v>
      </c>
      <c r="M108">
        <v>2405.6999999999998</v>
      </c>
      <c r="N108">
        <v>0</v>
      </c>
      <c r="O108">
        <v>267498.15000000002</v>
      </c>
      <c r="P108">
        <v>14492699</v>
      </c>
      <c r="Q108">
        <v>54.2</v>
      </c>
      <c r="R108">
        <v>63.06</v>
      </c>
      <c r="S108">
        <v>48.04</v>
      </c>
      <c r="T108" t="s">
        <v>480</v>
      </c>
      <c r="U108" t="s">
        <v>481</v>
      </c>
    </row>
    <row r="109" spans="1:21">
      <c r="A109" t="s">
        <v>482</v>
      </c>
      <c r="B109" t="s">
        <v>483</v>
      </c>
      <c r="C109" t="s">
        <v>99</v>
      </c>
      <c r="D109" t="s">
        <v>52</v>
      </c>
      <c r="E109" t="s">
        <v>53</v>
      </c>
      <c r="F109" t="s">
        <v>75</v>
      </c>
      <c r="G109">
        <v>594.42999999999995</v>
      </c>
      <c r="H109">
        <v>7133.16</v>
      </c>
      <c r="I109">
        <v>483.27</v>
      </c>
      <c r="J109">
        <v>7253.59</v>
      </c>
      <c r="K109">
        <v>15.01</v>
      </c>
      <c r="L109">
        <v>1.34</v>
      </c>
      <c r="M109">
        <v>0</v>
      </c>
      <c r="N109">
        <v>0</v>
      </c>
      <c r="O109">
        <v>609364.63</v>
      </c>
      <c r="P109">
        <v>15896144.859999999</v>
      </c>
      <c r="Q109">
        <v>26.1</v>
      </c>
      <c r="R109">
        <v>61.43</v>
      </c>
      <c r="S109">
        <v>59.67</v>
      </c>
      <c r="T109" t="s">
        <v>484</v>
      </c>
      <c r="U109" t="s">
        <v>485</v>
      </c>
    </row>
    <row r="110" spans="1:21">
      <c r="A110" t="s">
        <v>486</v>
      </c>
      <c r="B110" t="s">
        <v>487</v>
      </c>
      <c r="C110" t="s">
        <v>72</v>
      </c>
      <c r="D110" t="s">
        <v>100</v>
      </c>
      <c r="E110" t="s">
        <v>90</v>
      </c>
      <c r="F110" t="s">
        <v>86</v>
      </c>
      <c r="G110">
        <v>15438.69</v>
      </c>
      <c r="H110">
        <v>185264.28</v>
      </c>
      <c r="I110">
        <v>1053.51</v>
      </c>
      <c r="J110">
        <v>264186.89</v>
      </c>
      <c r="K110">
        <v>250.77</v>
      </c>
      <c r="L110">
        <v>7.23</v>
      </c>
      <c r="M110">
        <v>0</v>
      </c>
      <c r="N110">
        <v>865.31</v>
      </c>
      <c r="O110">
        <v>557753</v>
      </c>
      <c r="P110">
        <v>13392485.380000001</v>
      </c>
      <c r="Q110">
        <v>24</v>
      </c>
      <c r="R110">
        <v>62.45</v>
      </c>
      <c r="S110">
        <v>-29.79</v>
      </c>
      <c r="T110" t="s">
        <v>488</v>
      </c>
      <c r="U110" t="s">
        <v>489</v>
      </c>
    </row>
    <row r="111" spans="1:21">
      <c r="A111" t="s">
        <v>490</v>
      </c>
      <c r="B111" t="s">
        <v>491</v>
      </c>
      <c r="C111" t="s">
        <v>118</v>
      </c>
      <c r="D111" t="s">
        <v>60</v>
      </c>
      <c r="E111" t="s">
        <v>61</v>
      </c>
      <c r="F111" t="s">
        <v>54</v>
      </c>
      <c r="G111">
        <v>791.71</v>
      </c>
      <c r="H111">
        <v>9500.52</v>
      </c>
      <c r="I111">
        <v>561.82000000000005</v>
      </c>
      <c r="J111">
        <v>18650.18</v>
      </c>
      <c r="K111">
        <v>33.200000000000003</v>
      </c>
      <c r="L111">
        <v>8.08</v>
      </c>
      <c r="M111">
        <v>0</v>
      </c>
      <c r="N111">
        <v>0</v>
      </c>
      <c r="O111">
        <v>767613.37</v>
      </c>
      <c r="P111">
        <v>21877380.59</v>
      </c>
      <c r="Q111">
        <v>28.5</v>
      </c>
      <c r="R111">
        <v>-33.1</v>
      </c>
      <c r="S111">
        <v>-15.2</v>
      </c>
      <c r="T111" t="s">
        <v>492</v>
      </c>
      <c r="U111" t="s">
        <v>493</v>
      </c>
    </row>
    <row r="112" spans="1:21">
      <c r="A112" t="s">
        <v>494</v>
      </c>
      <c r="B112" t="s">
        <v>495</v>
      </c>
      <c r="C112" t="s">
        <v>99</v>
      </c>
      <c r="D112" t="s">
        <v>119</v>
      </c>
      <c r="E112" t="s">
        <v>61</v>
      </c>
      <c r="F112" t="s">
        <v>75</v>
      </c>
      <c r="G112">
        <v>15717.22</v>
      </c>
      <c r="H112">
        <v>188606.64</v>
      </c>
      <c r="I112">
        <v>437.66</v>
      </c>
      <c r="J112">
        <v>224478.74</v>
      </c>
      <c r="K112">
        <v>512.91</v>
      </c>
      <c r="L112">
        <v>4.34</v>
      </c>
      <c r="M112">
        <v>4507.4399999999996</v>
      </c>
      <c r="N112">
        <v>1316.83</v>
      </c>
      <c r="O112">
        <v>759879.93</v>
      </c>
      <c r="P112">
        <v>22414046.739999998</v>
      </c>
      <c r="Q112">
        <v>29.5</v>
      </c>
      <c r="R112">
        <v>63.21</v>
      </c>
      <c r="S112">
        <v>3.57</v>
      </c>
      <c r="T112" t="s">
        <v>496</v>
      </c>
      <c r="U112" t="s">
        <v>497</v>
      </c>
    </row>
    <row r="113" spans="1:21">
      <c r="A113" t="s">
        <v>498</v>
      </c>
      <c r="B113" t="s">
        <v>499</v>
      </c>
      <c r="C113" t="s">
        <v>175</v>
      </c>
      <c r="D113" t="s">
        <v>60</v>
      </c>
      <c r="E113" t="s">
        <v>133</v>
      </c>
      <c r="F113" t="s">
        <v>86</v>
      </c>
      <c r="G113">
        <v>15338.19</v>
      </c>
      <c r="H113">
        <v>184058.28</v>
      </c>
      <c r="I113">
        <v>387.13</v>
      </c>
      <c r="J113">
        <v>460915.43</v>
      </c>
      <c r="K113">
        <v>1190.5999999999999</v>
      </c>
      <c r="L113">
        <v>9.6999999999999993</v>
      </c>
      <c r="M113">
        <v>5269.44</v>
      </c>
      <c r="N113">
        <v>0</v>
      </c>
      <c r="O113">
        <v>805258.32</v>
      </c>
      <c r="P113">
        <v>10585949.449999999</v>
      </c>
      <c r="Q113">
        <v>13.1</v>
      </c>
      <c r="R113">
        <v>67.03</v>
      </c>
      <c r="S113">
        <v>-9.84</v>
      </c>
      <c r="T113" t="s">
        <v>500</v>
      </c>
      <c r="U113" t="s">
        <v>274</v>
      </c>
    </row>
    <row r="114" spans="1:21">
      <c r="A114" t="s">
        <v>501</v>
      </c>
      <c r="B114" t="s">
        <v>502</v>
      </c>
      <c r="C114" t="s">
        <v>59</v>
      </c>
      <c r="D114" t="s">
        <v>100</v>
      </c>
      <c r="E114" t="s">
        <v>74</v>
      </c>
      <c r="F114" t="s">
        <v>75</v>
      </c>
      <c r="G114">
        <v>3380.64</v>
      </c>
      <c r="H114">
        <v>40567.68</v>
      </c>
      <c r="I114">
        <v>118.57</v>
      </c>
      <c r="J114">
        <v>22161.65</v>
      </c>
      <c r="L114">
        <v>4.1399999999999997</v>
      </c>
      <c r="M114">
        <v>1108.33</v>
      </c>
      <c r="N114">
        <v>0</v>
      </c>
      <c r="O114">
        <v>651078.63</v>
      </c>
      <c r="P114">
        <v>1479192.49</v>
      </c>
      <c r="Q114">
        <v>2.2999999999999998</v>
      </c>
      <c r="R114">
        <v>63.19</v>
      </c>
      <c r="S114">
        <v>-17.93</v>
      </c>
      <c r="T114" t="s">
        <v>503</v>
      </c>
      <c r="U114" t="s">
        <v>504</v>
      </c>
    </row>
    <row r="115" spans="1:21">
      <c r="A115" t="s">
        <v>505</v>
      </c>
      <c r="B115" t="s">
        <v>506</v>
      </c>
      <c r="C115" t="s">
        <v>138</v>
      </c>
      <c r="D115" t="s">
        <v>100</v>
      </c>
      <c r="E115" t="s">
        <v>53</v>
      </c>
      <c r="F115" t="s">
        <v>86</v>
      </c>
      <c r="G115">
        <v>15949.49</v>
      </c>
      <c r="H115">
        <v>191393.88</v>
      </c>
      <c r="I115">
        <v>466.87</v>
      </c>
      <c r="J115">
        <v>343205.33</v>
      </c>
      <c r="K115">
        <v>735.12</v>
      </c>
      <c r="L115">
        <v>6.05</v>
      </c>
      <c r="M115">
        <v>2533.3200000000002</v>
      </c>
      <c r="N115">
        <v>0</v>
      </c>
      <c r="O115">
        <v>773102.19</v>
      </c>
      <c r="P115">
        <v>16269667.949999999</v>
      </c>
      <c r="Q115">
        <v>21</v>
      </c>
      <c r="R115">
        <v>77.48</v>
      </c>
      <c r="S115">
        <v>17.98</v>
      </c>
      <c r="T115" t="s">
        <v>507</v>
      </c>
      <c r="U115" t="s">
        <v>508</v>
      </c>
    </row>
    <row r="116" spans="1:21">
      <c r="A116" t="s">
        <v>509</v>
      </c>
      <c r="B116" t="s">
        <v>510</v>
      </c>
      <c r="C116" t="s">
        <v>66</v>
      </c>
      <c r="D116" t="s">
        <v>52</v>
      </c>
      <c r="E116" t="s">
        <v>74</v>
      </c>
      <c r="F116" t="s">
        <v>54</v>
      </c>
      <c r="G116">
        <v>15599.86</v>
      </c>
      <c r="H116">
        <v>187198.32</v>
      </c>
      <c r="I116">
        <v>149.66999999999999</v>
      </c>
      <c r="J116">
        <v>404965.11</v>
      </c>
      <c r="K116">
        <v>2705.72</v>
      </c>
      <c r="L116">
        <v>10.28</v>
      </c>
      <c r="M116">
        <v>4918.5600000000004</v>
      </c>
      <c r="N116">
        <v>0</v>
      </c>
      <c r="O116">
        <v>523768.31</v>
      </c>
      <c r="P116">
        <v>20643315.420000002</v>
      </c>
      <c r="R116">
        <v>72.23</v>
      </c>
      <c r="S116">
        <v>-20.2</v>
      </c>
      <c r="T116" t="s">
        <v>511</v>
      </c>
      <c r="U116" t="s">
        <v>512</v>
      </c>
    </row>
    <row r="117" spans="1:21">
      <c r="A117" t="s">
        <v>513</v>
      </c>
      <c r="B117" t="s">
        <v>514</v>
      </c>
      <c r="C117" t="s">
        <v>66</v>
      </c>
      <c r="D117" t="s">
        <v>119</v>
      </c>
      <c r="E117" t="s">
        <v>90</v>
      </c>
      <c r="F117" t="s">
        <v>86</v>
      </c>
      <c r="G117">
        <v>4293.5600000000004</v>
      </c>
      <c r="H117">
        <v>51522.720000000001</v>
      </c>
      <c r="I117">
        <v>1177.97</v>
      </c>
      <c r="J117">
        <v>66590.55</v>
      </c>
      <c r="K117">
        <v>56.53</v>
      </c>
      <c r="L117">
        <v>1.06</v>
      </c>
      <c r="M117">
        <v>829.23</v>
      </c>
      <c r="N117">
        <v>0</v>
      </c>
      <c r="O117">
        <v>724148.49</v>
      </c>
      <c r="P117">
        <v>23055463.329999998</v>
      </c>
      <c r="Q117">
        <v>31.8</v>
      </c>
      <c r="R117">
        <v>59.82</v>
      </c>
      <c r="S117">
        <v>-32.71</v>
      </c>
      <c r="T117" t="s">
        <v>515</v>
      </c>
      <c r="U117" t="s">
        <v>189</v>
      </c>
    </row>
    <row r="118" spans="1:21">
      <c r="A118" t="s">
        <v>516</v>
      </c>
      <c r="B118" t="s">
        <v>517</v>
      </c>
      <c r="C118" t="s">
        <v>51</v>
      </c>
      <c r="D118" t="s">
        <v>119</v>
      </c>
      <c r="E118" t="s">
        <v>90</v>
      </c>
      <c r="F118" t="s">
        <v>75</v>
      </c>
      <c r="G118">
        <v>11082.37</v>
      </c>
      <c r="H118">
        <v>132988.44</v>
      </c>
      <c r="I118">
        <v>572.05999999999995</v>
      </c>
      <c r="J118">
        <v>65800.69</v>
      </c>
      <c r="K118">
        <v>115.02</v>
      </c>
      <c r="L118">
        <v>5.2</v>
      </c>
      <c r="M118">
        <v>0</v>
      </c>
      <c r="N118">
        <v>0</v>
      </c>
      <c r="O118">
        <v>321783.06</v>
      </c>
      <c r="P118">
        <v>2536529.81</v>
      </c>
      <c r="Q118">
        <v>7.9</v>
      </c>
      <c r="R118">
        <v>60.99</v>
      </c>
      <c r="S118">
        <v>34.229999999999997</v>
      </c>
      <c r="T118" t="s">
        <v>518</v>
      </c>
      <c r="U118" t="s">
        <v>519</v>
      </c>
    </row>
    <row r="119" spans="1:21">
      <c r="A119" t="s">
        <v>520</v>
      </c>
      <c r="B119" t="s">
        <v>521</v>
      </c>
      <c r="C119" t="s">
        <v>143</v>
      </c>
      <c r="D119" t="s">
        <v>52</v>
      </c>
      <c r="E119" t="s">
        <v>53</v>
      </c>
      <c r="F119" t="s">
        <v>54</v>
      </c>
      <c r="G119">
        <v>6826.53</v>
      </c>
      <c r="H119">
        <v>81918.36</v>
      </c>
      <c r="I119">
        <v>313.12</v>
      </c>
      <c r="J119">
        <v>77044.77</v>
      </c>
      <c r="K119">
        <v>246.06</v>
      </c>
      <c r="L119">
        <v>5.89</v>
      </c>
      <c r="M119">
        <v>0</v>
      </c>
      <c r="N119">
        <v>449.33</v>
      </c>
      <c r="O119">
        <v>618596.04</v>
      </c>
      <c r="P119">
        <v>23369544.359999999</v>
      </c>
      <c r="R119">
        <v>60.67</v>
      </c>
      <c r="S119">
        <v>1.63</v>
      </c>
      <c r="T119" t="s">
        <v>522</v>
      </c>
      <c r="U119" t="s">
        <v>523</v>
      </c>
    </row>
    <row r="120" spans="1:21">
      <c r="A120" t="s">
        <v>524</v>
      </c>
      <c r="B120" t="s">
        <v>525</v>
      </c>
      <c r="C120" t="s">
        <v>59</v>
      </c>
      <c r="D120" t="s">
        <v>73</v>
      </c>
      <c r="E120" t="s">
        <v>74</v>
      </c>
      <c r="F120" t="s">
        <v>75</v>
      </c>
      <c r="G120">
        <v>12650.63</v>
      </c>
      <c r="H120">
        <v>151807.56</v>
      </c>
      <c r="I120">
        <v>150.22999999999999</v>
      </c>
      <c r="J120">
        <v>392598.38</v>
      </c>
      <c r="K120">
        <v>2613.3200000000002</v>
      </c>
      <c r="L120">
        <v>4.1399999999999997</v>
      </c>
      <c r="M120">
        <v>2317.11</v>
      </c>
      <c r="N120">
        <v>0</v>
      </c>
      <c r="O120">
        <v>498689.57</v>
      </c>
      <c r="P120">
        <v>17025532.140000001</v>
      </c>
      <c r="Q120">
        <v>34.1</v>
      </c>
      <c r="R120">
        <v>69.16</v>
      </c>
      <c r="S120">
        <v>-2.76</v>
      </c>
      <c r="T120" t="s">
        <v>526</v>
      </c>
      <c r="U120" t="s">
        <v>527</v>
      </c>
    </row>
    <row r="121" spans="1:21">
      <c r="A121" t="s">
        <v>528</v>
      </c>
      <c r="B121" t="s">
        <v>529</v>
      </c>
      <c r="C121" t="s">
        <v>128</v>
      </c>
      <c r="D121" t="s">
        <v>100</v>
      </c>
      <c r="E121" t="s">
        <v>133</v>
      </c>
      <c r="F121" t="s">
        <v>75</v>
      </c>
      <c r="G121">
        <v>9377.1200000000008</v>
      </c>
      <c r="H121">
        <v>112525.44</v>
      </c>
      <c r="I121">
        <v>569.04999999999995</v>
      </c>
      <c r="J121">
        <v>175480.3</v>
      </c>
      <c r="K121">
        <v>308.37</v>
      </c>
      <c r="L121">
        <v>4.17</v>
      </c>
      <c r="M121">
        <v>3253.11</v>
      </c>
      <c r="N121">
        <v>0</v>
      </c>
      <c r="O121">
        <v>481097.91</v>
      </c>
      <c r="P121">
        <v>1253685.57</v>
      </c>
      <c r="Q121">
        <v>2.6</v>
      </c>
      <c r="R121">
        <v>58</v>
      </c>
      <c r="S121">
        <v>-14.97</v>
      </c>
      <c r="T121" t="s">
        <v>530</v>
      </c>
      <c r="U121" t="s">
        <v>531</v>
      </c>
    </row>
    <row r="122" spans="1:21">
      <c r="A122" t="s">
        <v>532</v>
      </c>
      <c r="B122" t="s">
        <v>235</v>
      </c>
      <c r="C122" t="s">
        <v>175</v>
      </c>
      <c r="D122" t="s">
        <v>60</v>
      </c>
      <c r="E122" t="s">
        <v>53</v>
      </c>
      <c r="F122" t="s">
        <v>86</v>
      </c>
      <c r="G122">
        <v>17510.16</v>
      </c>
      <c r="H122">
        <v>210121.92</v>
      </c>
      <c r="I122">
        <v>315.2</v>
      </c>
      <c r="J122">
        <v>394630.92</v>
      </c>
      <c r="K122">
        <v>1252</v>
      </c>
      <c r="L122">
        <v>6.03</v>
      </c>
      <c r="M122">
        <v>0</v>
      </c>
      <c r="N122">
        <v>0</v>
      </c>
      <c r="O122">
        <v>504373.28</v>
      </c>
      <c r="P122">
        <v>17100361.379999999</v>
      </c>
      <c r="Q122">
        <v>33.9</v>
      </c>
      <c r="R122">
        <v>69.489999999999995</v>
      </c>
      <c r="S122">
        <v>50.62</v>
      </c>
      <c r="T122" t="s">
        <v>533</v>
      </c>
      <c r="U122" t="s">
        <v>496</v>
      </c>
    </row>
    <row r="123" spans="1:21">
      <c r="A123" t="s">
        <v>534</v>
      </c>
      <c r="B123" t="s">
        <v>535</v>
      </c>
      <c r="C123" t="s">
        <v>128</v>
      </c>
      <c r="D123" t="s">
        <v>60</v>
      </c>
      <c r="E123" t="s">
        <v>53</v>
      </c>
      <c r="F123" t="s">
        <v>75</v>
      </c>
      <c r="G123">
        <v>5367.26</v>
      </c>
      <c r="H123">
        <v>64407.12</v>
      </c>
      <c r="I123">
        <v>273.99</v>
      </c>
      <c r="J123">
        <v>67005.009999999995</v>
      </c>
      <c r="K123">
        <v>244.55</v>
      </c>
      <c r="L123">
        <v>7.13</v>
      </c>
      <c r="M123">
        <v>0</v>
      </c>
      <c r="N123">
        <v>350.96</v>
      </c>
      <c r="O123">
        <v>863189.28</v>
      </c>
      <c r="P123">
        <v>16229020.5</v>
      </c>
      <c r="Q123">
        <v>18.8</v>
      </c>
      <c r="R123">
        <v>60.33</v>
      </c>
      <c r="S123">
        <v>59.2</v>
      </c>
      <c r="T123" t="s">
        <v>421</v>
      </c>
      <c r="U123" t="s">
        <v>536</v>
      </c>
    </row>
    <row r="124" spans="1:21">
      <c r="A124" t="s">
        <v>537</v>
      </c>
      <c r="B124" t="s">
        <v>538</v>
      </c>
      <c r="C124" t="s">
        <v>99</v>
      </c>
      <c r="D124" t="s">
        <v>60</v>
      </c>
      <c r="E124" t="s">
        <v>67</v>
      </c>
      <c r="F124" t="s">
        <v>75</v>
      </c>
      <c r="G124">
        <v>14587.75</v>
      </c>
      <c r="H124">
        <v>175053</v>
      </c>
      <c r="I124">
        <v>600.75</v>
      </c>
      <c r="J124">
        <v>374521.02</v>
      </c>
      <c r="K124">
        <v>623.41999999999996</v>
      </c>
      <c r="L124">
        <v>11.48</v>
      </c>
      <c r="M124">
        <v>1630.05</v>
      </c>
      <c r="N124">
        <v>0</v>
      </c>
      <c r="O124">
        <v>495546.27</v>
      </c>
      <c r="P124">
        <v>17043600.780000001</v>
      </c>
      <c r="Q124">
        <v>34.4</v>
      </c>
      <c r="R124">
        <v>70.8</v>
      </c>
      <c r="S124">
        <v>2.65</v>
      </c>
      <c r="T124" t="s">
        <v>539</v>
      </c>
      <c r="U124" t="s">
        <v>229</v>
      </c>
    </row>
    <row r="125" spans="1:21">
      <c r="A125" t="s">
        <v>540</v>
      </c>
      <c r="B125" t="s">
        <v>541</v>
      </c>
      <c r="C125" t="s">
        <v>138</v>
      </c>
      <c r="D125" t="s">
        <v>100</v>
      </c>
      <c r="E125" t="s">
        <v>80</v>
      </c>
      <c r="F125" t="s">
        <v>75</v>
      </c>
      <c r="G125">
        <v>14677.78</v>
      </c>
      <c r="H125">
        <v>176133.36</v>
      </c>
      <c r="I125">
        <v>131.07</v>
      </c>
      <c r="J125">
        <v>221824.44</v>
      </c>
      <c r="L125">
        <v>9.14</v>
      </c>
      <c r="M125">
        <v>3070.99</v>
      </c>
      <c r="N125">
        <v>0</v>
      </c>
      <c r="O125">
        <v>390442.5</v>
      </c>
      <c r="P125">
        <v>11905203.140000001</v>
      </c>
      <c r="Q125">
        <v>30.5</v>
      </c>
      <c r="R125">
        <v>70.48</v>
      </c>
      <c r="S125">
        <v>31.45</v>
      </c>
      <c r="T125" t="s">
        <v>542</v>
      </c>
      <c r="U125" t="s">
        <v>543</v>
      </c>
    </row>
    <row r="126" spans="1:21">
      <c r="A126" t="s">
        <v>544</v>
      </c>
      <c r="B126" t="s">
        <v>545</v>
      </c>
      <c r="C126" t="s">
        <v>66</v>
      </c>
      <c r="D126" t="s">
        <v>73</v>
      </c>
      <c r="E126" t="s">
        <v>67</v>
      </c>
      <c r="F126" t="s">
        <v>54</v>
      </c>
      <c r="G126">
        <v>4649.6899999999996</v>
      </c>
      <c r="H126">
        <v>55796.28</v>
      </c>
      <c r="I126">
        <v>578.44000000000005</v>
      </c>
      <c r="J126">
        <v>42134.21</v>
      </c>
      <c r="K126">
        <v>72.84</v>
      </c>
      <c r="L126">
        <v>1.4</v>
      </c>
      <c r="M126">
        <v>0</v>
      </c>
      <c r="N126">
        <v>0</v>
      </c>
      <c r="O126">
        <v>502497.11</v>
      </c>
      <c r="P126">
        <v>11938064.039999999</v>
      </c>
      <c r="Q126">
        <v>23.8</v>
      </c>
      <c r="R126">
        <v>60.86</v>
      </c>
      <c r="S126">
        <v>-22.09</v>
      </c>
      <c r="T126" t="s">
        <v>159</v>
      </c>
      <c r="U126" t="s">
        <v>204</v>
      </c>
    </row>
    <row r="127" spans="1:21">
      <c r="A127" t="s">
        <v>546</v>
      </c>
      <c r="B127" t="s">
        <v>547</v>
      </c>
      <c r="C127" t="s">
        <v>99</v>
      </c>
      <c r="D127" t="s">
        <v>52</v>
      </c>
      <c r="E127" t="s">
        <v>90</v>
      </c>
      <c r="F127" t="s">
        <v>75</v>
      </c>
      <c r="G127">
        <v>14578.11</v>
      </c>
      <c r="H127">
        <v>174937.32</v>
      </c>
      <c r="I127">
        <v>699.7</v>
      </c>
      <c r="J127">
        <v>310990.56</v>
      </c>
      <c r="K127">
        <v>444.46</v>
      </c>
      <c r="L127">
        <v>6.45</v>
      </c>
      <c r="M127">
        <v>2556.12</v>
      </c>
      <c r="N127">
        <v>0</v>
      </c>
      <c r="O127">
        <v>917186.93</v>
      </c>
      <c r="P127">
        <v>20365527.760000002</v>
      </c>
      <c r="Q127">
        <v>22.2</v>
      </c>
      <c r="R127">
        <v>59.59</v>
      </c>
      <c r="S127">
        <v>13</v>
      </c>
      <c r="T127" t="s">
        <v>82</v>
      </c>
      <c r="U127" t="s">
        <v>548</v>
      </c>
    </row>
    <row r="128" spans="1:21">
      <c r="A128" t="s">
        <v>549</v>
      </c>
      <c r="B128" t="s">
        <v>150</v>
      </c>
      <c r="C128" t="s">
        <v>105</v>
      </c>
      <c r="D128" t="s">
        <v>100</v>
      </c>
      <c r="E128" t="s">
        <v>61</v>
      </c>
      <c r="F128" t="s">
        <v>54</v>
      </c>
      <c r="G128">
        <v>8062.52</v>
      </c>
      <c r="H128">
        <v>96750.24</v>
      </c>
      <c r="I128">
        <v>361.42</v>
      </c>
      <c r="J128">
        <v>164573.79</v>
      </c>
      <c r="K128">
        <v>455.35</v>
      </c>
      <c r="L128">
        <v>9.36</v>
      </c>
      <c r="M128">
        <v>363.6</v>
      </c>
      <c r="N128">
        <v>0</v>
      </c>
      <c r="O128">
        <v>712294.51</v>
      </c>
      <c r="P128">
        <v>2505579.33</v>
      </c>
      <c r="Q128">
        <v>3.5</v>
      </c>
      <c r="R128">
        <v>73.48</v>
      </c>
      <c r="S128">
        <v>42.85</v>
      </c>
      <c r="T128" t="s">
        <v>550</v>
      </c>
      <c r="U128" t="s">
        <v>551</v>
      </c>
    </row>
    <row r="129" spans="1:21">
      <c r="A129" t="s">
        <v>552</v>
      </c>
      <c r="B129" t="s">
        <v>553</v>
      </c>
      <c r="C129" t="s">
        <v>99</v>
      </c>
      <c r="D129" t="s">
        <v>52</v>
      </c>
      <c r="E129" t="s">
        <v>74</v>
      </c>
      <c r="F129" t="s">
        <v>54</v>
      </c>
      <c r="G129">
        <v>2861.95</v>
      </c>
      <c r="H129">
        <v>34343.4</v>
      </c>
      <c r="I129">
        <v>84.14</v>
      </c>
      <c r="J129">
        <v>56312.9</v>
      </c>
      <c r="K129">
        <v>669.28</v>
      </c>
      <c r="L129">
        <v>9.0399999999999991</v>
      </c>
      <c r="M129">
        <v>0</v>
      </c>
      <c r="N129">
        <v>490.32</v>
      </c>
      <c r="O129">
        <v>417154.96</v>
      </c>
      <c r="P129">
        <v>1299038.8500000001</v>
      </c>
      <c r="Q129">
        <v>3.1</v>
      </c>
      <c r="R129">
        <v>69.010000000000005</v>
      </c>
      <c r="S129">
        <v>38.229999999999997</v>
      </c>
      <c r="T129" t="s">
        <v>554</v>
      </c>
      <c r="U129" t="s">
        <v>339</v>
      </c>
    </row>
    <row r="130" spans="1:21">
      <c r="A130" t="s">
        <v>555</v>
      </c>
      <c r="B130" t="s">
        <v>556</v>
      </c>
      <c r="C130" t="s">
        <v>85</v>
      </c>
      <c r="D130" t="s">
        <v>119</v>
      </c>
      <c r="E130" t="s">
        <v>74</v>
      </c>
      <c r="F130" t="s">
        <v>75</v>
      </c>
      <c r="G130">
        <v>10831.45</v>
      </c>
      <c r="H130">
        <v>129977.4</v>
      </c>
      <c r="I130">
        <v>139.93</v>
      </c>
      <c r="J130">
        <v>252813.89</v>
      </c>
      <c r="K130">
        <v>-1806.72</v>
      </c>
      <c r="L130">
        <v>3.8</v>
      </c>
      <c r="M130">
        <v>2280.4699999999998</v>
      </c>
      <c r="N130">
        <v>435.06</v>
      </c>
      <c r="O130">
        <v>563453.02</v>
      </c>
      <c r="P130">
        <v>13062893.01</v>
      </c>
      <c r="Q130">
        <v>23.2</v>
      </c>
      <c r="R130">
        <v>59.48</v>
      </c>
      <c r="S130">
        <v>-6.18</v>
      </c>
      <c r="T130" t="s">
        <v>557</v>
      </c>
      <c r="U130" t="s">
        <v>558</v>
      </c>
    </row>
    <row r="131" spans="1:21">
      <c r="A131" t="s">
        <v>559</v>
      </c>
      <c r="B131" t="s">
        <v>560</v>
      </c>
      <c r="C131" t="s">
        <v>99</v>
      </c>
      <c r="D131" t="s">
        <v>52</v>
      </c>
      <c r="E131" t="s">
        <v>67</v>
      </c>
      <c r="F131" t="s">
        <v>86</v>
      </c>
      <c r="G131">
        <v>4925.05</v>
      </c>
      <c r="H131">
        <v>59100.6</v>
      </c>
      <c r="I131">
        <v>515.41999999999996</v>
      </c>
      <c r="J131">
        <v>93345.64</v>
      </c>
      <c r="K131">
        <v>181.11</v>
      </c>
      <c r="L131">
        <v>4.32</v>
      </c>
      <c r="M131">
        <v>0</v>
      </c>
      <c r="N131">
        <v>0</v>
      </c>
      <c r="O131">
        <v>815250.64</v>
      </c>
      <c r="P131">
        <v>22786814.5</v>
      </c>
      <c r="R131">
        <v>55.43</v>
      </c>
      <c r="S131">
        <v>54.33</v>
      </c>
      <c r="T131" t="s">
        <v>561</v>
      </c>
      <c r="U131" t="s">
        <v>440</v>
      </c>
    </row>
    <row r="132" spans="1:21">
      <c r="A132" t="s">
        <v>562</v>
      </c>
      <c r="B132" t="s">
        <v>563</v>
      </c>
      <c r="C132" t="s">
        <v>51</v>
      </c>
      <c r="D132" t="s">
        <v>119</v>
      </c>
      <c r="E132" t="s">
        <v>74</v>
      </c>
      <c r="F132" t="s">
        <v>54</v>
      </c>
      <c r="G132">
        <v>12976.01</v>
      </c>
      <c r="H132">
        <v>155712.12</v>
      </c>
      <c r="I132">
        <v>78.510000000000005</v>
      </c>
      <c r="J132">
        <v>284304.84999999998</v>
      </c>
      <c r="K132">
        <v>3621.26</v>
      </c>
      <c r="L132">
        <v>0.79</v>
      </c>
      <c r="M132">
        <v>1938.4</v>
      </c>
      <c r="N132">
        <v>0</v>
      </c>
      <c r="O132">
        <v>221548.92</v>
      </c>
      <c r="P132">
        <v>23757406.800000001</v>
      </c>
      <c r="R132">
        <v>61.74</v>
      </c>
      <c r="S132">
        <v>-17.809999999999999</v>
      </c>
      <c r="T132" t="s">
        <v>548</v>
      </c>
      <c r="U132" t="s">
        <v>564</v>
      </c>
    </row>
    <row r="133" spans="1:21">
      <c r="A133" t="s">
        <v>565</v>
      </c>
      <c r="B133" t="s">
        <v>566</v>
      </c>
      <c r="C133" t="s">
        <v>105</v>
      </c>
      <c r="D133" t="s">
        <v>73</v>
      </c>
      <c r="E133" t="s">
        <v>53</v>
      </c>
      <c r="F133" t="s">
        <v>75</v>
      </c>
      <c r="G133">
        <v>12563.6</v>
      </c>
      <c r="H133">
        <v>150763.20000000001</v>
      </c>
      <c r="I133">
        <v>345.66</v>
      </c>
      <c r="J133">
        <v>106667.64</v>
      </c>
      <c r="K133">
        <v>308.58999999999997</v>
      </c>
      <c r="L133">
        <v>2.0499999999999998</v>
      </c>
      <c r="M133">
        <v>684.91</v>
      </c>
      <c r="N133">
        <v>203.26</v>
      </c>
      <c r="O133">
        <v>791372.72</v>
      </c>
      <c r="P133">
        <v>4313783.74</v>
      </c>
      <c r="Q133">
        <v>5.5</v>
      </c>
      <c r="R133">
        <v>63.19</v>
      </c>
      <c r="S133">
        <v>12.57</v>
      </c>
      <c r="T133" t="s">
        <v>567</v>
      </c>
      <c r="U133" t="s">
        <v>135</v>
      </c>
    </row>
    <row r="134" spans="1:21">
      <c r="A134" t="s">
        <v>568</v>
      </c>
      <c r="B134" t="s">
        <v>569</v>
      </c>
      <c r="C134" t="s">
        <v>59</v>
      </c>
      <c r="D134" t="s">
        <v>73</v>
      </c>
      <c r="E134" t="s">
        <v>80</v>
      </c>
      <c r="F134" t="s">
        <v>75</v>
      </c>
      <c r="G134">
        <v>10903.83</v>
      </c>
      <c r="H134">
        <v>130845.96</v>
      </c>
      <c r="I134">
        <v>243</v>
      </c>
      <c r="J134">
        <v>120974.31</v>
      </c>
      <c r="K134">
        <v>497.84</v>
      </c>
      <c r="L134">
        <v>4.53</v>
      </c>
      <c r="M134">
        <v>0</v>
      </c>
      <c r="N134">
        <v>0</v>
      </c>
      <c r="O134">
        <v>211242.42</v>
      </c>
      <c r="P134">
        <v>7039565.4299999997</v>
      </c>
      <c r="Q134">
        <v>33.299999999999997</v>
      </c>
      <c r="R134">
        <v>56.65</v>
      </c>
      <c r="S134">
        <v>8.6199999999999992</v>
      </c>
      <c r="T134" t="s">
        <v>570</v>
      </c>
      <c r="U134" t="s">
        <v>571</v>
      </c>
    </row>
    <row r="135" spans="1:21">
      <c r="A135" t="s">
        <v>572</v>
      </c>
      <c r="B135" t="s">
        <v>573</v>
      </c>
      <c r="C135" t="s">
        <v>66</v>
      </c>
      <c r="D135" t="s">
        <v>119</v>
      </c>
      <c r="E135" t="s">
        <v>80</v>
      </c>
      <c r="F135" t="s">
        <v>86</v>
      </c>
      <c r="G135">
        <v>12167.63</v>
      </c>
      <c r="H135">
        <v>146011.56</v>
      </c>
      <c r="I135">
        <v>151.52000000000001</v>
      </c>
      <c r="J135">
        <v>361431.6</v>
      </c>
      <c r="K135">
        <v>2385.37</v>
      </c>
      <c r="L135">
        <v>6.27</v>
      </c>
      <c r="M135">
        <v>0</v>
      </c>
      <c r="N135">
        <v>0</v>
      </c>
      <c r="O135">
        <v>922256.64</v>
      </c>
      <c r="P135">
        <v>15686809.619999999</v>
      </c>
      <c r="Q135">
        <v>17</v>
      </c>
      <c r="R135">
        <v>62.87</v>
      </c>
      <c r="S135">
        <v>-35.909999999999997</v>
      </c>
      <c r="T135" t="s">
        <v>574</v>
      </c>
      <c r="U135" t="s">
        <v>575</v>
      </c>
    </row>
    <row r="136" spans="1:21">
      <c r="A136" t="s">
        <v>576</v>
      </c>
      <c r="B136" t="s">
        <v>577</v>
      </c>
      <c r="C136" t="s">
        <v>277</v>
      </c>
      <c r="D136" t="s">
        <v>52</v>
      </c>
      <c r="E136" t="s">
        <v>133</v>
      </c>
      <c r="F136" t="s">
        <v>75</v>
      </c>
      <c r="G136">
        <v>3867.78</v>
      </c>
      <c r="H136">
        <v>46413.36</v>
      </c>
      <c r="I136">
        <v>536.32000000000005</v>
      </c>
      <c r="J136">
        <v>58612.43</v>
      </c>
      <c r="K136">
        <v>109.29</v>
      </c>
      <c r="L136">
        <v>3.47</v>
      </c>
      <c r="M136">
        <v>0</v>
      </c>
      <c r="N136">
        <v>0</v>
      </c>
      <c r="O136">
        <v>678674.02</v>
      </c>
      <c r="P136">
        <v>8679526.7699999996</v>
      </c>
      <c r="Q136">
        <v>12.8</v>
      </c>
      <c r="R136">
        <v>67.52</v>
      </c>
      <c r="S136">
        <v>-23.08</v>
      </c>
      <c r="T136" t="s">
        <v>578</v>
      </c>
      <c r="U136" t="s">
        <v>579</v>
      </c>
    </row>
    <row r="137" spans="1:21">
      <c r="A137" t="s">
        <v>580</v>
      </c>
      <c r="B137" t="s">
        <v>158</v>
      </c>
      <c r="C137" t="s">
        <v>118</v>
      </c>
      <c r="D137" t="s">
        <v>100</v>
      </c>
      <c r="E137" t="s">
        <v>67</v>
      </c>
      <c r="F137" t="s">
        <v>75</v>
      </c>
      <c r="G137">
        <v>10896.14</v>
      </c>
      <c r="H137">
        <v>130753.68</v>
      </c>
      <c r="I137">
        <v>502.9</v>
      </c>
      <c r="J137">
        <v>76546.86</v>
      </c>
      <c r="K137">
        <v>-152.21</v>
      </c>
      <c r="L137">
        <v>3.94</v>
      </c>
      <c r="M137">
        <v>0</v>
      </c>
      <c r="N137">
        <v>0</v>
      </c>
      <c r="O137">
        <v>651107.28</v>
      </c>
      <c r="P137">
        <v>12857466.52</v>
      </c>
      <c r="Q137">
        <v>19.7</v>
      </c>
      <c r="R137">
        <v>77.599999999999994</v>
      </c>
      <c r="S137">
        <v>-8.06</v>
      </c>
      <c r="T137" t="s">
        <v>581</v>
      </c>
      <c r="U137" t="s">
        <v>582</v>
      </c>
    </row>
    <row r="138" spans="1:21">
      <c r="A138" t="s">
        <v>583</v>
      </c>
      <c r="B138" t="s">
        <v>584</v>
      </c>
      <c r="C138" t="s">
        <v>138</v>
      </c>
      <c r="D138" t="s">
        <v>52</v>
      </c>
      <c r="E138" t="s">
        <v>80</v>
      </c>
      <c r="F138" t="s">
        <v>54</v>
      </c>
      <c r="G138">
        <v>15000.41</v>
      </c>
      <c r="H138">
        <v>180004.92</v>
      </c>
      <c r="I138">
        <v>233.35</v>
      </c>
      <c r="J138">
        <v>235915.45</v>
      </c>
      <c r="K138">
        <v>1010.99</v>
      </c>
      <c r="L138">
        <v>4.04</v>
      </c>
      <c r="M138">
        <v>0</v>
      </c>
      <c r="N138">
        <v>0</v>
      </c>
      <c r="O138">
        <v>829795.48</v>
      </c>
      <c r="P138">
        <v>12677326.92</v>
      </c>
      <c r="Q138">
        <v>15.3</v>
      </c>
      <c r="R138">
        <v>65.540000000000006</v>
      </c>
      <c r="S138">
        <v>-20.6</v>
      </c>
      <c r="T138" t="s">
        <v>585</v>
      </c>
      <c r="U138" t="s">
        <v>586</v>
      </c>
    </row>
    <row r="139" spans="1:21">
      <c r="A139" t="s">
        <v>587</v>
      </c>
      <c r="B139" t="s">
        <v>588</v>
      </c>
      <c r="C139" t="s">
        <v>85</v>
      </c>
      <c r="D139" t="s">
        <v>52</v>
      </c>
      <c r="E139" t="s">
        <v>74</v>
      </c>
      <c r="F139" t="s">
        <v>54</v>
      </c>
      <c r="G139">
        <v>11057.58</v>
      </c>
      <c r="H139">
        <v>132690.96</v>
      </c>
      <c r="I139">
        <v>67.22</v>
      </c>
      <c r="J139">
        <v>130523.66</v>
      </c>
      <c r="K139">
        <v>1941.74</v>
      </c>
      <c r="L139">
        <v>6.39</v>
      </c>
      <c r="M139">
        <v>1007.94</v>
      </c>
      <c r="N139">
        <v>1611.32</v>
      </c>
      <c r="O139">
        <v>436646.58</v>
      </c>
      <c r="P139">
        <v>7171929.0099999998</v>
      </c>
      <c r="Q139">
        <v>16.399999999999999</v>
      </c>
      <c r="R139">
        <v>56.81</v>
      </c>
      <c r="S139">
        <v>17.829999999999998</v>
      </c>
      <c r="T139" t="s">
        <v>589</v>
      </c>
      <c r="U139" t="s">
        <v>590</v>
      </c>
    </row>
    <row r="140" spans="1:21">
      <c r="A140" t="s">
        <v>591</v>
      </c>
      <c r="B140" t="s">
        <v>592</v>
      </c>
      <c r="C140" t="s">
        <v>175</v>
      </c>
      <c r="D140" t="s">
        <v>100</v>
      </c>
      <c r="E140" t="s">
        <v>74</v>
      </c>
      <c r="F140" t="s">
        <v>86</v>
      </c>
      <c r="G140">
        <v>13959.79</v>
      </c>
      <c r="H140">
        <v>167517.48000000001</v>
      </c>
      <c r="I140">
        <v>104.67</v>
      </c>
      <c r="J140">
        <v>216622.04</v>
      </c>
      <c r="K140">
        <v>2069.5700000000002</v>
      </c>
      <c r="L140">
        <v>5.99</v>
      </c>
      <c r="M140">
        <v>2698.3</v>
      </c>
      <c r="N140">
        <v>0</v>
      </c>
      <c r="O140">
        <v>533886.5</v>
      </c>
      <c r="P140">
        <v>10431630.67</v>
      </c>
      <c r="Q140">
        <v>19.5</v>
      </c>
      <c r="R140">
        <v>56.54</v>
      </c>
      <c r="S140">
        <v>35.549999999999997</v>
      </c>
      <c r="T140" t="s">
        <v>593</v>
      </c>
      <c r="U140" t="s">
        <v>594</v>
      </c>
    </row>
    <row r="141" spans="1:21">
      <c r="A141" t="s">
        <v>595</v>
      </c>
      <c r="B141" t="s">
        <v>596</v>
      </c>
      <c r="C141" t="s">
        <v>175</v>
      </c>
      <c r="D141" t="s">
        <v>100</v>
      </c>
      <c r="E141" t="s">
        <v>61</v>
      </c>
      <c r="F141" t="s">
        <v>86</v>
      </c>
      <c r="G141">
        <v>3474.93</v>
      </c>
      <c r="H141">
        <v>41699.160000000003</v>
      </c>
      <c r="I141">
        <v>607.77</v>
      </c>
      <c r="J141">
        <v>21470.42</v>
      </c>
      <c r="K141">
        <v>35.33</v>
      </c>
      <c r="L141">
        <v>10.85</v>
      </c>
      <c r="M141">
        <v>0</v>
      </c>
      <c r="N141">
        <v>0</v>
      </c>
      <c r="O141">
        <v>798262.37</v>
      </c>
      <c r="P141">
        <v>12690517.550000001</v>
      </c>
      <c r="R141">
        <v>-42.33</v>
      </c>
      <c r="S141">
        <v>-18.2</v>
      </c>
      <c r="T141" t="s">
        <v>597</v>
      </c>
      <c r="U141" t="s">
        <v>598</v>
      </c>
    </row>
    <row r="142" spans="1:21">
      <c r="A142" t="s">
        <v>599</v>
      </c>
      <c r="B142" t="s">
        <v>600</v>
      </c>
      <c r="C142" t="s">
        <v>138</v>
      </c>
      <c r="D142" t="s">
        <v>52</v>
      </c>
      <c r="E142" t="s">
        <v>133</v>
      </c>
      <c r="F142" t="s">
        <v>75</v>
      </c>
      <c r="G142">
        <v>11240.83</v>
      </c>
      <c r="H142">
        <v>134889.96</v>
      </c>
      <c r="I142">
        <v>393.09</v>
      </c>
      <c r="J142">
        <v>125019.27</v>
      </c>
      <c r="K142">
        <v>318.04000000000002</v>
      </c>
      <c r="L142">
        <v>3.83</v>
      </c>
      <c r="M142">
        <v>0</v>
      </c>
      <c r="N142">
        <v>1319.63</v>
      </c>
      <c r="O142">
        <v>600125.5</v>
      </c>
      <c r="P142">
        <v>17034720.469999999</v>
      </c>
      <c r="Q142">
        <v>28.4</v>
      </c>
      <c r="R142">
        <v>60.19</v>
      </c>
      <c r="S142">
        <v>32.950000000000003</v>
      </c>
      <c r="T142" t="s">
        <v>504</v>
      </c>
      <c r="U142" t="s">
        <v>601</v>
      </c>
    </row>
    <row r="143" spans="1:21">
      <c r="A143" t="s">
        <v>602</v>
      </c>
      <c r="B143" t="s">
        <v>113</v>
      </c>
      <c r="C143" t="s">
        <v>85</v>
      </c>
      <c r="D143" t="s">
        <v>100</v>
      </c>
      <c r="E143" t="s">
        <v>74</v>
      </c>
      <c r="F143" t="s">
        <v>54</v>
      </c>
      <c r="G143">
        <v>3522.5</v>
      </c>
      <c r="H143">
        <v>42270</v>
      </c>
      <c r="I143">
        <v>145.41999999999999</v>
      </c>
      <c r="J143">
        <v>105045.21</v>
      </c>
      <c r="K143">
        <v>722.36</v>
      </c>
      <c r="L143">
        <v>44.22</v>
      </c>
      <c r="M143">
        <v>0</v>
      </c>
      <c r="N143">
        <v>29.31</v>
      </c>
      <c r="O143">
        <v>787629.19</v>
      </c>
      <c r="P143">
        <v>1506356.78</v>
      </c>
      <c r="Q143">
        <v>1.9</v>
      </c>
      <c r="R143">
        <v>64.56</v>
      </c>
      <c r="S143">
        <v>-24.48</v>
      </c>
      <c r="T143" t="s">
        <v>603</v>
      </c>
      <c r="U143" t="s">
        <v>527</v>
      </c>
    </row>
    <row r="144" spans="1:21">
      <c r="A144" t="s">
        <v>604</v>
      </c>
      <c r="B144" t="s">
        <v>517</v>
      </c>
      <c r="C144" t="s">
        <v>99</v>
      </c>
      <c r="D144" t="s">
        <v>60</v>
      </c>
      <c r="E144" t="s">
        <v>80</v>
      </c>
      <c r="F144" t="s">
        <v>54</v>
      </c>
      <c r="G144">
        <v>17844.169999999998</v>
      </c>
      <c r="H144">
        <v>214130.04</v>
      </c>
      <c r="I144">
        <v>133.37</v>
      </c>
      <c r="J144">
        <v>461048.9</v>
      </c>
      <c r="K144">
        <v>3456.92</v>
      </c>
      <c r="L144">
        <v>6.42</v>
      </c>
      <c r="M144">
        <v>0</v>
      </c>
      <c r="N144">
        <v>0</v>
      </c>
      <c r="O144">
        <v>429724.8</v>
      </c>
      <c r="P144">
        <v>15794460.880000001</v>
      </c>
      <c r="Q144">
        <v>36.799999999999997</v>
      </c>
      <c r="R144">
        <v>70.25</v>
      </c>
      <c r="S144">
        <v>31.42</v>
      </c>
      <c r="T144" t="s">
        <v>605</v>
      </c>
      <c r="U144" t="s">
        <v>606</v>
      </c>
    </row>
    <row r="145" spans="1:21">
      <c r="A145" t="s">
        <v>607</v>
      </c>
      <c r="B145" t="s">
        <v>608</v>
      </c>
      <c r="C145" t="s">
        <v>105</v>
      </c>
      <c r="D145" t="s">
        <v>73</v>
      </c>
      <c r="E145" t="s">
        <v>67</v>
      </c>
      <c r="F145" t="s">
        <v>54</v>
      </c>
      <c r="G145">
        <v>5688.61</v>
      </c>
      <c r="H145">
        <v>68263.320000000007</v>
      </c>
      <c r="I145">
        <v>562.36</v>
      </c>
      <c r="J145">
        <v>99409.32</v>
      </c>
      <c r="K145">
        <v>176.77</v>
      </c>
      <c r="L145">
        <v>9.89</v>
      </c>
      <c r="M145">
        <v>579.14</v>
      </c>
      <c r="N145">
        <v>1376</v>
      </c>
      <c r="O145">
        <v>460505.02</v>
      </c>
      <c r="P145">
        <v>3838608.27</v>
      </c>
      <c r="Q145">
        <v>8.3000000000000007</v>
      </c>
      <c r="R145">
        <v>77.290000000000006</v>
      </c>
      <c r="S145">
        <v>-25.09</v>
      </c>
      <c r="T145" t="s">
        <v>609</v>
      </c>
      <c r="U145" t="s">
        <v>610</v>
      </c>
    </row>
    <row r="146" spans="1:21">
      <c r="A146" t="s">
        <v>611</v>
      </c>
      <c r="B146" t="s">
        <v>612</v>
      </c>
      <c r="C146" t="s">
        <v>105</v>
      </c>
      <c r="D146" t="s">
        <v>100</v>
      </c>
      <c r="E146" t="s">
        <v>90</v>
      </c>
      <c r="F146" t="s">
        <v>75</v>
      </c>
      <c r="G146">
        <v>871.3</v>
      </c>
      <c r="H146">
        <v>10455.6</v>
      </c>
      <c r="I146">
        <v>592.99</v>
      </c>
      <c r="J146">
        <v>17680.47</v>
      </c>
      <c r="K146">
        <v>29.82</v>
      </c>
      <c r="L146">
        <v>5.32</v>
      </c>
      <c r="M146">
        <v>51.9</v>
      </c>
      <c r="N146">
        <v>0</v>
      </c>
      <c r="O146">
        <v>601032.61</v>
      </c>
      <c r="P146">
        <v>828824.31</v>
      </c>
      <c r="Q146">
        <v>1.4</v>
      </c>
      <c r="R146">
        <v>64.040000000000006</v>
      </c>
      <c r="S146">
        <v>25.24</v>
      </c>
      <c r="T146" t="s">
        <v>613</v>
      </c>
      <c r="U146" t="s">
        <v>614</v>
      </c>
    </row>
    <row r="147" spans="1:21">
      <c r="A147" t="s">
        <v>615</v>
      </c>
      <c r="B147" t="s">
        <v>616</v>
      </c>
      <c r="C147" t="s">
        <v>105</v>
      </c>
      <c r="D147" t="s">
        <v>119</v>
      </c>
      <c r="E147" t="s">
        <v>80</v>
      </c>
      <c r="F147" t="s">
        <v>75</v>
      </c>
      <c r="G147">
        <v>15998.7</v>
      </c>
      <c r="H147">
        <v>191984.4</v>
      </c>
      <c r="I147">
        <v>150.99</v>
      </c>
      <c r="J147">
        <v>209339.71</v>
      </c>
      <c r="K147">
        <v>1386.45</v>
      </c>
      <c r="L147">
        <v>8.9600000000000009</v>
      </c>
      <c r="M147">
        <v>0</v>
      </c>
      <c r="N147">
        <v>1561.11</v>
      </c>
      <c r="O147">
        <v>779908.15</v>
      </c>
      <c r="P147">
        <v>3658292.16</v>
      </c>
      <c r="Q147">
        <v>4.7</v>
      </c>
      <c r="R147">
        <v>-43.5</v>
      </c>
      <c r="S147">
        <v>22.34</v>
      </c>
      <c r="T147" t="s">
        <v>617</v>
      </c>
      <c r="U147" t="s">
        <v>618</v>
      </c>
    </row>
    <row r="148" spans="1:21">
      <c r="A148" t="s">
        <v>619</v>
      </c>
      <c r="B148" t="s">
        <v>620</v>
      </c>
      <c r="C148" t="s">
        <v>118</v>
      </c>
      <c r="D148" t="s">
        <v>119</v>
      </c>
      <c r="E148" t="s">
        <v>53</v>
      </c>
      <c r="F148" t="s">
        <v>75</v>
      </c>
      <c r="G148">
        <v>16632.66</v>
      </c>
      <c r="H148">
        <v>199591.92</v>
      </c>
      <c r="I148">
        <v>349.82</v>
      </c>
      <c r="J148">
        <v>134627</v>
      </c>
      <c r="K148">
        <v>384.85</v>
      </c>
      <c r="L148">
        <v>9</v>
      </c>
      <c r="M148">
        <v>0</v>
      </c>
      <c r="N148">
        <v>0</v>
      </c>
      <c r="O148">
        <v>692498.11</v>
      </c>
      <c r="P148">
        <v>21593338.899999999</v>
      </c>
      <c r="Q148">
        <v>31.2</v>
      </c>
      <c r="R148">
        <v>60.15</v>
      </c>
      <c r="S148">
        <v>47.28</v>
      </c>
      <c r="T148" t="s">
        <v>621</v>
      </c>
      <c r="U148" t="s">
        <v>622</v>
      </c>
    </row>
    <row r="149" spans="1:21">
      <c r="A149" t="s">
        <v>623</v>
      </c>
      <c r="B149" t="s">
        <v>624</v>
      </c>
      <c r="C149" t="s">
        <v>128</v>
      </c>
      <c r="D149" t="s">
        <v>100</v>
      </c>
      <c r="E149" t="s">
        <v>61</v>
      </c>
      <c r="F149" t="s">
        <v>86</v>
      </c>
      <c r="G149">
        <v>10305.950000000001</v>
      </c>
      <c r="H149">
        <v>123671.4</v>
      </c>
      <c r="I149">
        <v>744.69</v>
      </c>
      <c r="J149">
        <v>248385.36</v>
      </c>
      <c r="K149">
        <v>333.54</v>
      </c>
      <c r="L149">
        <v>1.29</v>
      </c>
      <c r="M149">
        <v>3498.33</v>
      </c>
      <c r="N149">
        <v>571.24</v>
      </c>
      <c r="O149">
        <v>885873.87</v>
      </c>
      <c r="P149">
        <v>1029934.42</v>
      </c>
      <c r="Q149">
        <v>1.2</v>
      </c>
      <c r="R149">
        <v>57.65</v>
      </c>
      <c r="S149">
        <v>-35.299999999999997</v>
      </c>
      <c r="T149" t="s">
        <v>625</v>
      </c>
      <c r="U149" t="s">
        <v>626</v>
      </c>
    </row>
    <row r="150" spans="1:21">
      <c r="A150" t="s">
        <v>627</v>
      </c>
      <c r="B150" t="s">
        <v>628</v>
      </c>
      <c r="C150" t="s">
        <v>99</v>
      </c>
      <c r="D150" t="s">
        <v>52</v>
      </c>
      <c r="E150" t="s">
        <v>80</v>
      </c>
      <c r="F150" t="s">
        <v>86</v>
      </c>
      <c r="G150">
        <v>11298.16</v>
      </c>
      <c r="H150">
        <v>135577.92000000001</v>
      </c>
      <c r="I150">
        <v>214.77</v>
      </c>
      <c r="J150">
        <v>199834.42</v>
      </c>
      <c r="K150">
        <v>930.46</v>
      </c>
      <c r="L150">
        <v>0.79</v>
      </c>
      <c r="M150">
        <v>0</v>
      </c>
      <c r="N150">
        <v>2521.83</v>
      </c>
      <c r="O150">
        <v>452068.62</v>
      </c>
      <c r="P150">
        <v>3682035.89</v>
      </c>
      <c r="Q150">
        <v>8.1</v>
      </c>
      <c r="R150">
        <v>71.87</v>
      </c>
      <c r="S150">
        <v>18.55</v>
      </c>
      <c r="T150" t="s">
        <v>629</v>
      </c>
      <c r="U150" t="s">
        <v>456</v>
      </c>
    </row>
    <row r="151" spans="1:21">
      <c r="A151" t="s">
        <v>630</v>
      </c>
      <c r="B151" t="s">
        <v>341</v>
      </c>
      <c r="C151" t="s">
        <v>138</v>
      </c>
      <c r="D151" t="s">
        <v>73</v>
      </c>
      <c r="E151" t="s">
        <v>133</v>
      </c>
      <c r="F151" t="s">
        <v>75</v>
      </c>
      <c r="G151">
        <v>5792.74</v>
      </c>
      <c r="H151">
        <v>69512.88</v>
      </c>
      <c r="I151">
        <v>334.59</v>
      </c>
      <c r="J151">
        <v>101489.9</v>
      </c>
      <c r="K151">
        <v>303.33</v>
      </c>
      <c r="L151">
        <v>9.07</v>
      </c>
      <c r="M151">
        <v>0</v>
      </c>
      <c r="N151">
        <v>43.79</v>
      </c>
      <c r="O151">
        <v>335967.98</v>
      </c>
      <c r="P151">
        <v>3460391.78</v>
      </c>
      <c r="Q151">
        <v>10.3</v>
      </c>
      <c r="R151">
        <v>72.72</v>
      </c>
      <c r="S151">
        <v>30.3</v>
      </c>
      <c r="T151" t="s">
        <v>631</v>
      </c>
      <c r="U151" t="s">
        <v>632</v>
      </c>
    </row>
    <row r="152" spans="1:21">
      <c r="A152" t="s">
        <v>633</v>
      </c>
      <c r="B152" t="s">
        <v>634</v>
      </c>
      <c r="C152" t="s">
        <v>138</v>
      </c>
      <c r="D152" t="s">
        <v>73</v>
      </c>
      <c r="E152" t="s">
        <v>133</v>
      </c>
      <c r="F152" t="s">
        <v>54</v>
      </c>
      <c r="G152">
        <v>7596.14</v>
      </c>
      <c r="H152">
        <v>91153.68</v>
      </c>
      <c r="I152">
        <v>461.96</v>
      </c>
      <c r="J152">
        <v>200743.74</v>
      </c>
      <c r="K152">
        <v>434.55</v>
      </c>
      <c r="L152">
        <v>4.0599999999999996</v>
      </c>
      <c r="M152">
        <v>0</v>
      </c>
      <c r="N152">
        <v>1373.17</v>
      </c>
      <c r="O152">
        <v>644804.11</v>
      </c>
      <c r="P152">
        <v>1514698.41</v>
      </c>
      <c r="Q152">
        <v>2.2999999999999998</v>
      </c>
      <c r="R152">
        <v>68.11</v>
      </c>
      <c r="S152">
        <v>20.86</v>
      </c>
      <c r="T152" t="s">
        <v>575</v>
      </c>
      <c r="U152" t="s">
        <v>306</v>
      </c>
    </row>
    <row r="153" spans="1:21">
      <c r="A153" t="s">
        <v>635</v>
      </c>
      <c r="B153" t="s">
        <v>538</v>
      </c>
      <c r="C153" t="s">
        <v>72</v>
      </c>
      <c r="D153" t="s">
        <v>73</v>
      </c>
      <c r="E153" t="s">
        <v>53</v>
      </c>
      <c r="F153" t="s">
        <v>75</v>
      </c>
      <c r="G153">
        <v>16677.810000000001</v>
      </c>
      <c r="H153">
        <v>200133.72</v>
      </c>
      <c r="I153">
        <v>302.33999999999997</v>
      </c>
      <c r="J153">
        <v>500938.52</v>
      </c>
      <c r="K153">
        <v>1656.87</v>
      </c>
      <c r="L153">
        <v>2.5099999999999998</v>
      </c>
      <c r="M153">
        <v>0</v>
      </c>
      <c r="N153">
        <v>770.74</v>
      </c>
      <c r="O153">
        <v>625174.54</v>
      </c>
      <c r="P153">
        <v>21868085.800000001</v>
      </c>
      <c r="Q153">
        <v>35</v>
      </c>
      <c r="R153">
        <v>75.7</v>
      </c>
      <c r="S153">
        <v>55.71</v>
      </c>
      <c r="T153" t="s">
        <v>636</v>
      </c>
      <c r="U153" t="s">
        <v>69</v>
      </c>
    </row>
    <row r="154" spans="1:21">
      <c r="A154" t="s">
        <v>637</v>
      </c>
      <c r="B154" t="s">
        <v>638</v>
      </c>
      <c r="C154" t="s">
        <v>175</v>
      </c>
      <c r="D154" t="s">
        <v>60</v>
      </c>
      <c r="E154" t="s">
        <v>74</v>
      </c>
      <c r="F154" t="s">
        <v>54</v>
      </c>
      <c r="G154">
        <v>12369.62</v>
      </c>
      <c r="H154">
        <v>148435.44</v>
      </c>
      <c r="I154">
        <v>113.76</v>
      </c>
      <c r="J154">
        <v>137185.04</v>
      </c>
      <c r="K154">
        <v>1205.92</v>
      </c>
      <c r="L154">
        <v>6.63</v>
      </c>
      <c r="M154">
        <v>3888.96</v>
      </c>
      <c r="N154">
        <v>0</v>
      </c>
      <c r="O154">
        <v>808996.17</v>
      </c>
      <c r="P154">
        <v>12230947.51</v>
      </c>
      <c r="Q154">
        <v>15.1</v>
      </c>
      <c r="R154">
        <v>63.01</v>
      </c>
      <c r="S154">
        <v>52.11</v>
      </c>
      <c r="T154" t="s">
        <v>372</v>
      </c>
      <c r="U154" t="s">
        <v>639</v>
      </c>
    </row>
    <row r="155" spans="1:21">
      <c r="A155" t="s">
        <v>640</v>
      </c>
      <c r="B155" t="s">
        <v>641</v>
      </c>
      <c r="C155" t="s">
        <v>51</v>
      </c>
      <c r="D155" t="s">
        <v>100</v>
      </c>
      <c r="E155" t="s">
        <v>53</v>
      </c>
      <c r="F155" t="s">
        <v>86</v>
      </c>
      <c r="G155">
        <v>2539.2399999999998</v>
      </c>
      <c r="H155">
        <v>30470.880000000001</v>
      </c>
      <c r="I155">
        <v>424.38</v>
      </c>
      <c r="J155">
        <v>61129.11</v>
      </c>
      <c r="K155">
        <v>144.04</v>
      </c>
      <c r="L155">
        <v>2.54</v>
      </c>
      <c r="M155">
        <v>176.88</v>
      </c>
      <c r="N155">
        <v>274.10000000000002</v>
      </c>
      <c r="O155">
        <v>710257.64</v>
      </c>
      <c r="P155">
        <v>7119121.5700000003</v>
      </c>
      <c r="Q155">
        <v>10</v>
      </c>
      <c r="R155">
        <v>59.3</v>
      </c>
      <c r="S155">
        <v>50.46</v>
      </c>
      <c r="T155" t="s">
        <v>578</v>
      </c>
      <c r="U155" t="s">
        <v>642</v>
      </c>
    </row>
    <row r="156" spans="1:21">
      <c r="A156" t="s">
        <v>643</v>
      </c>
      <c r="B156" t="s">
        <v>644</v>
      </c>
      <c r="C156" t="s">
        <v>85</v>
      </c>
      <c r="D156" t="s">
        <v>52</v>
      </c>
      <c r="E156" t="s">
        <v>80</v>
      </c>
      <c r="F156" t="s">
        <v>86</v>
      </c>
      <c r="G156">
        <v>6604.47</v>
      </c>
      <c r="H156">
        <v>79253.64</v>
      </c>
      <c r="I156">
        <v>277.87</v>
      </c>
      <c r="J156">
        <v>126891.18</v>
      </c>
      <c r="K156">
        <v>456.66</v>
      </c>
      <c r="L156">
        <v>0.9</v>
      </c>
      <c r="M156">
        <v>60.11</v>
      </c>
      <c r="N156">
        <v>0</v>
      </c>
      <c r="O156">
        <v>392444.64</v>
      </c>
      <c r="P156">
        <v>9926800.1899999995</v>
      </c>
      <c r="Q156">
        <v>25.3</v>
      </c>
      <c r="R156">
        <v>55.93</v>
      </c>
      <c r="S156">
        <v>59.64</v>
      </c>
      <c r="T156" t="s">
        <v>645</v>
      </c>
      <c r="U156" t="s">
        <v>639</v>
      </c>
    </row>
    <row r="157" spans="1:21">
      <c r="A157" t="s">
        <v>646</v>
      </c>
      <c r="B157" t="s">
        <v>647</v>
      </c>
      <c r="C157" t="s">
        <v>277</v>
      </c>
      <c r="D157" t="s">
        <v>60</v>
      </c>
      <c r="E157" t="s">
        <v>53</v>
      </c>
      <c r="F157" t="s">
        <v>54</v>
      </c>
      <c r="G157">
        <v>361.47</v>
      </c>
      <c r="H157">
        <v>4337.6400000000003</v>
      </c>
      <c r="I157">
        <v>469.99</v>
      </c>
      <c r="J157">
        <v>8336.85</v>
      </c>
      <c r="K157">
        <v>17.739999999999998</v>
      </c>
      <c r="L157">
        <v>0.74</v>
      </c>
      <c r="M157">
        <v>17.239999999999998</v>
      </c>
      <c r="N157">
        <v>0</v>
      </c>
      <c r="O157">
        <v>233815.07</v>
      </c>
      <c r="P157">
        <v>1181875.57</v>
      </c>
      <c r="Q157">
        <v>5.0999999999999996</v>
      </c>
      <c r="R157">
        <v>71.67</v>
      </c>
      <c r="S157">
        <v>-10.14</v>
      </c>
      <c r="T157" t="s">
        <v>648</v>
      </c>
      <c r="U157" t="s">
        <v>649</v>
      </c>
    </row>
    <row r="158" spans="1:21">
      <c r="A158" t="s">
        <v>650</v>
      </c>
      <c r="B158" t="s">
        <v>651</v>
      </c>
      <c r="C158" t="s">
        <v>59</v>
      </c>
      <c r="D158" t="s">
        <v>100</v>
      </c>
      <c r="E158" t="s">
        <v>67</v>
      </c>
      <c r="F158" t="s">
        <v>75</v>
      </c>
      <c r="G158">
        <v>14204.2</v>
      </c>
      <c r="H158">
        <v>170450.4</v>
      </c>
      <c r="I158">
        <v>521.28</v>
      </c>
      <c r="J158">
        <v>315669.89</v>
      </c>
      <c r="K158">
        <v>605.57000000000005</v>
      </c>
      <c r="L158">
        <v>9.33</v>
      </c>
      <c r="M158">
        <v>2083.3200000000002</v>
      </c>
      <c r="N158">
        <v>0</v>
      </c>
      <c r="O158">
        <v>258712.41</v>
      </c>
      <c r="P158">
        <v>3362218.62</v>
      </c>
      <c r="Q158">
        <v>13</v>
      </c>
      <c r="R158">
        <v>55.66</v>
      </c>
      <c r="S158">
        <v>-17.63</v>
      </c>
      <c r="T158" t="s">
        <v>652</v>
      </c>
      <c r="U158" t="s">
        <v>653</v>
      </c>
    </row>
    <row r="159" spans="1:21">
      <c r="A159" t="s">
        <v>654</v>
      </c>
      <c r="B159" t="s">
        <v>655</v>
      </c>
      <c r="C159" t="s">
        <v>143</v>
      </c>
      <c r="D159" t="s">
        <v>100</v>
      </c>
      <c r="E159" t="s">
        <v>74</v>
      </c>
      <c r="F159" t="s">
        <v>54</v>
      </c>
      <c r="G159">
        <v>14179.99</v>
      </c>
      <c r="H159">
        <v>170159.88</v>
      </c>
      <c r="I159">
        <v>70.430000000000007</v>
      </c>
      <c r="J159">
        <v>138157.82</v>
      </c>
      <c r="K159">
        <v>1961.63</v>
      </c>
      <c r="L159">
        <v>10.49</v>
      </c>
      <c r="M159">
        <v>4376.7299999999996</v>
      </c>
      <c r="N159">
        <v>36.869999999999997</v>
      </c>
      <c r="O159">
        <v>562953.43999999994</v>
      </c>
      <c r="P159">
        <v>2126360.41</v>
      </c>
      <c r="Q159">
        <v>3.8</v>
      </c>
      <c r="R159">
        <v>61.72</v>
      </c>
      <c r="S159">
        <v>44.86</v>
      </c>
      <c r="T159" t="s">
        <v>396</v>
      </c>
      <c r="U159" t="s">
        <v>475</v>
      </c>
    </row>
    <row r="160" spans="1:21">
      <c r="A160" t="s">
        <v>656</v>
      </c>
      <c r="B160" t="s">
        <v>330</v>
      </c>
      <c r="C160" t="s">
        <v>128</v>
      </c>
      <c r="D160" t="s">
        <v>52</v>
      </c>
      <c r="E160" t="s">
        <v>67</v>
      </c>
      <c r="F160" t="s">
        <v>75</v>
      </c>
      <c r="G160">
        <v>7371.71</v>
      </c>
      <c r="H160">
        <v>88460.52</v>
      </c>
      <c r="I160">
        <v>557.17999999999995</v>
      </c>
      <c r="J160">
        <v>223036.48</v>
      </c>
      <c r="K160">
        <v>400.3</v>
      </c>
      <c r="L160">
        <v>1.92</v>
      </c>
      <c r="M160">
        <v>0</v>
      </c>
      <c r="N160">
        <v>0</v>
      </c>
      <c r="O160">
        <v>694304.6</v>
      </c>
      <c r="P160">
        <v>15727330.32</v>
      </c>
      <c r="Q160">
        <v>22.7</v>
      </c>
      <c r="R160">
        <v>67.349999999999994</v>
      </c>
      <c r="S160">
        <v>56.56</v>
      </c>
      <c r="T160" t="s">
        <v>561</v>
      </c>
      <c r="U160" t="s">
        <v>657</v>
      </c>
    </row>
    <row r="161" spans="1:21">
      <c r="A161" t="s">
        <v>658</v>
      </c>
      <c r="B161" t="s">
        <v>659</v>
      </c>
      <c r="C161" t="s">
        <v>85</v>
      </c>
      <c r="D161" t="s">
        <v>73</v>
      </c>
      <c r="E161" t="s">
        <v>61</v>
      </c>
      <c r="F161" t="s">
        <v>54</v>
      </c>
      <c r="G161">
        <v>14684.77</v>
      </c>
      <c r="H161">
        <v>176217.24</v>
      </c>
      <c r="I161">
        <v>420.79</v>
      </c>
      <c r="J161">
        <v>373299.34</v>
      </c>
      <c r="K161">
        <v>887.14</v>
      </c>
      <c r="L161">
        <v>2</v>
      </c>
      <c r="M161">
        <v>0</v>
      </c>
      <c r="N161">
        <v>0</v>
      </c>
      <c r="O161">
        <v>362806.53</v>
      </c>
      <c r="P161">
        <v>4478478.99</v>
      </c>
      <c r="Q161">
        <v>12.3</v>
      </c>
      <c r="R161">
        <v>76.489999999999995</v>
      </c>
      <c r="S161">
        <v>45.06</v>
      </c>
      <c r="T161" t="s">
        <v>660</v>
      </c>
      <c r="U161" t="s">
        <v>661</v>
      </c>
    </row>
    <row r="162" spans="1:21">
      <c r="A162" t="s">
        <v>662</v>
      </c>
      <c r="B162" t="s">
        <v>663</v>
      </c>
      <c r="C162" t="s">
        <v>277</v>
      </c>
      <c r="D162" t="s">
        <v>52</v>
      </c>
      <c r="E162" t="s">
        <v>61</v>
      </c>
      <c r="F162" t="s">
        <v>54</v>
      </c>
      <c r="G162">
        <v>1509.06</v>
      </c>
      <c r="H162">
        <v>18108.72</v>
      </c>
      <c r="I162">
        <v>423.57</v>
      </c>
      <c r="J162">
        <v>36940.410000000003</v>
      </c>
      <c r="K162">
        <v>87.21</v>
      </c>
      <c r="L162">
        <v>4.55</v>
      </c>
      <c r="M162">
        <v>231.19</v>
      </c>
      <c r="N162">
        <v>0</v>
      </c>
      <c r="O162">
        <v>793314.63</v>
      </c>
      <c r="P162">
        <v>5063294.9000000004</v>
      </c>
      <c r="Q162">
        <v>6.4</v>
      </c>
      <c r="R162">
        <v>75.06</v>
      </c>
      <c r="S162">
        <v>-16.09</v>
      </c>
      <c r="T162" t="s">
        <v>193</v>
      </c>
      <c r="U162" t="s">
        <v>664</v>
      </c>
    </row>
    <row r="163" spans="1:21">
      <c r="A163" t="s">
        <v>665</v>
      </c>
      <c r="B163" t="s">
        <v>666</v>
      </c>
      <c r="C163" t="s">
        <v>99</v>
      </c>
      <c r="D163" t="s">
        <v>100</v>
      </c>
      <c r="E163" t="s">
        <v>53</v>
      </c>
      <c r="F163" t="s">
        <v>54</v>
      </c>
      <c r="G163">
        <v>2040.75</v>
      </c>
      <c r="H163">
        <v>24489</v>
      </c>
      <c r="I163">
        <v>405.35</v>
      </c>
      <c r="J163">
        <v>33458.800000000003</v>
      </c>
      <c r="K163">
        <v>82.54</v>
      </c>
      <c r="L163">
        <v>7.23</v>
      </c>
      <c r="M163">
        <v>0</v>
      </c>
      <c r="N163">
        <v>161.02000000000001</v>
      </c>
      <c r="O163">
        <v>374351.68</v>
      </c>
      <c r="P163">
        <v>22912446</v>
      </c>
      <c r="Q163">
        <v>61.2</v>
      </c>
      <c r="R163">
        <v>72.34</v>
      </c>
      <c r="S163">
        <v>-37.68</v>
      </c>
      <c r="T163" t="s">
        <v>667</v>
      </c>
      <c r="U163" t="s">
        <v>668</v>
      </c>
    </row>
    <row r="164" spans="1:21">
      <c r="A164" t="s">
        <v>669</v>
      </c>
      <c r="B164" t="s">
        <v>670</v>
      </c>
      <c r="C164" t="s">
        <v>128</v>
      </c>
      <c r="D164" t="s">
        <v>100</v>
      </c>
      <c r="E164" t="s">
        <v>80</v>
      </c>
      <c r="F164" t="s">
        <v>86</v>
      </c>
      <c r="G164">
        <v>7988.04</v>
      </c>
      <c r="H164">
        <v>95856.48</v>
      </c>
      <c r="I164">
        <v>154.77000000000001</v>
      </c>
      <c r="J164">
        <v>143493.59</v>
      </c>
      <c r="K164">
        <v>927.14</v>
      </c>
      <c r="L164">
        <v>4.08</v>
      </c>
      <c r="M164">
        <v>0</v>
      </c>
      <c r="N164">
        <v>0</v>
      </c>
      <c r="O164">
        <v>507073.18</v>
      </c>
      <c r="P164">
        <v>23197304.59</v>
      </c>
      <c r="Q164">
        <v>45.7</v>
      </c>
      <c r="R164">
        <v>62.68</v>
      </c>
      <c r="S164">
        <v>18.8</v>
      </c>
      <c r="T164" t="s">
        <v>671</v>
      </c>
      <c r="U164" t="s">
        <v>672</v>
      </c>
    </row>
    <row r="165" spans="1:21">
      <c r="A165" t="s">
        <v>673</v>
      </c>
      <c r="B165" t="s">
        <v>674</v>
      </c>
      <c r="C165" t="s">
        <v>51</v>
      </c>
      <c r="D165" t="s">
        <v>73</v>
      </c>
      <c r="E165" t="s">
        <v>53</v>
      </c>
      <c r="F165" t="s">
        <v>86</v>
      </c>
      <c r="G165">
        <v>2661.72</v>
      </c>
      <c r="H165">
        <v>31940.639999999999</v>
      </c>
      <c r="I165">
        <v>260.83</v>
      </c>
      <c r="J165">
        <v>55318.91</v>
      </c>
      <c r="K165">
        <v>212.09</v>
      </c>
      <c r="L165">
        <v>11.69</v>
      </c>
      <c r="M165">
        <v>0</v>
      </c>
      <c r="N165">
        <v>523.34</v>
      </c>
      <c r="O165">
        <v>410534.12</v>
      </c>
      <c r="P165">
        <v>13017355.51</v>
      </c>
      <c r="Q165">
        <v>31.7</v>
      </c>
      <c r="R165">
        <v>77.25</v>
      </c>
      <c r="S165">
        <v>33.51</v>
      </c>
      <c r="T165" t="s">
        <v>675</v>
      </c>
      <c r="U165" t="s">
        <v>676</v>
      </c>
    </row>
    <row r="166" spans="1:21">
      <c r="A166" t="s">
        <v>677</v>
      </c>
      <c r="B166" t="s">
        <v>678</v>
      </c>
      <c r="C166" t="s">
        <v>105</v>
      </c>
      <c r="D166" t="s">
        <v>52</v>
      </c>
      <c r="E166" t="s">
        <v>90</v>
      </c>
      <c r="F166" t="s">
        <v>75</v>
      </c>
      <c r="G166">
        <v>2856.36</v>
      </c>
      <c r="H166">
        <v>34276.32</v>
      </c>
      <c r="I166">
        <v>1195.42</v>
      </c>
      <c r="J166">
        <v>58935.62</v>
      </c>
      <c r="L166">
        <v>9.31</v>
      </c>
      <c r="M166">
        <v>0</v>
      </c>
      <c r="N166">
        <v>0</v>
      </c>
      <c r="O166">
        <v>916254.12</v>
      </c>
      <c r="P166">
        <v>12150163.1</v>
      </c>
      <c r="Q166">
        <v>13.3</v>
      </c>
      <c r="R166">
        <v>64.52</v>
      </c>
      <c r="S166">
        <v>56.93</v>
      </c>
      <c r="T166" t="s">
        <v>679</v>
      </c>
      <c r="U166" t="s">
        <v>680</v>
      </c>
    </row>
    <row r="167" spans="1:21">
      <c r="A167" t="s">
        <v>681</v>
      </c>
      <c r="B167" t="s">
        <v>682</v>
      </c>
      <c r="C167" t="s">
        <v>59</v>
      </c>
      <c r="D167" t="s">
        <v>60</v>
      </c>
      <c r="E167" t="s">
        <v>90</v>
      </c>
      <c r="F167" t="s">
        <v>86</v>
      </c>
      <c r="G167">
        <v>16891.060000000001</v>
      </c>
      <c r="H167">
        <v>202692.72</v>
      </c>
      <c r="I167">
        <v>691.9</v>
      </c>
      <c r="J167">
        <v>447597</v>
      </c>
      <c r="K167">
        <v>646.91</v>
      </c>
      <c r="L167">
        <v>0.7</v>
      </c>
      <c r="M167">
        <v>4649.54</v>
      </c>
      <c r="N167">
        <v>1175.99</v>
      </c>
      <c r="O167">
        <v>226249.5</v>
      </c>
      <c r="P167">
        <v>1810716.74</v>
      </c>
      <c r="R167">
        <v>73.430000000000007</v>
      </c>
      <c r="S167">
        <v>13.6</v>
      </c>
      <c r="T167" t="s">
        <v>683</v>
      </c>
      <c r="U167" t="s">
        <v>684</v>
      </c>
    </row>
    <row r="168" spans="1:21">
      <c r="A168" t="s">
        <v>685</v>
      </c>
      <c r="B168" t="s">
        <v>686</v>
      </c>
      <c r="C168" t="s">
        <v>51</v>
      </c>
      <c r="D168" t="s">
        <v>52</v>
      </c>
      <c r="E168" t="s">
        <v>90</v>
      </c>
      <c r="F168" t="s">
        <v>54</v>
      </c>
      <c r="G168">
        <v>12868.09</v>
      </c>
      <c r="H168">
        <v>154417.07999999999</v>
      </c>
      <c r="I168">
        <v>813.31</v>
      </c>
      <c r="J168">
        <v>382785.22</v>
      </c>
      <c r="K168">
        <v>470.65</v>
      </c>
      <c r="L168">
        <v>4.5599999999999996</v>
      </c>
      <c r="M168">
        <v>3966.41</v>
      </c>
      <c r="N168">
        <v>0</v>
      </c>
      <c r="O168">
        <v>219608.62</v>
      </c>
      <c r="P168">
        <v>15650756.189999999</v>
      </c>
      <c r="Q168">
        <v>71.3</v>
      </c>
      <c r="R168">
        <v>70.959999999999994</v>
      </c>
      <c r="S168">
        <v>37.86</v>
      </c>
      <c r="T168" t="s">
        <v>493</v>
      </c>
      <c r="U168" t="s">
        <v>687</v>
      </c>
    </row>
    <row r="169" spans="1:21">
      <c r="A169" t="s">
        <v>688</v>
      </c>
      <c r="B169" t="s">
        <v>689</v>
      </c>
      <c r="C169" t="s">
        <v>105</v>
      </c>
      <c r="D169" t="s">
        <v>119</v>
      </c>
      <c r="E169" t="s">
        <v>74</v>
      </c>
      <c r="F169" t="s">
        <v>54</v>
      </c>
      <c r="G169">
        <v>279.18</v>
      </c>
      <c r="H169">
        <v>3350.16</v>
      </c>
      <c r="I169">
        <v>89.18</v>
      </c>
      <c r="J169">
        <v>5708.28</v>
      </c>
      <c r="K169">
        <v>64.010000000000005</v>
      </c>
      <c r="L169">
        <v>2.97</v>
      </c>
      <c r="M169">
        <v>6.37</v>
      </c>
      <c r="N169">
        <v>2.11</v>
      </c>
      <c r="O169">
        <v>393798.65</v>
      </c>
      <c r="P169">
        <v>24562003.690000001</v>
      </c>
      <c r="Q169">
        <v>62.4</v>
      </c>
      <c r="R169">
        <v>65.569999999999993</v>
      </c>
      <c r="S169">
        <v>-39.58</v>
      </c>
      <c r="T169" t="s">
        <v>690</v>
      </c>
      <c r="U169" t="s">
        <v>691</v>
      </c>
    </row>
    <row r="170" spans="1:21">
      <c r="A170" t="s">
        <v>692</v>
      </c>
      <c r="B170" t="s">
        <v>693</v>
      </c>
      <c r="C170" t="s">
        <v>72</v>
      </c>
      <c r="D170" t="s">
        <v>60</v>
      </c>
      <c r="E170" t="s">
        <v>61</v>
      </c>
      <c r="F170" t="s">
        <v>75</v>
      </c>
      <c r="G170">
        <v>14258.83</v>
      </c>
      <c r="H170">
        <v>171105.96</v>
      </c>
      <c r="I170">
        <v>694.03</v>
      </c>
      <c r="J170">
        <v>190110.61</v>
      </c>
      <c r="K170">
        <v>273.92</v>
      </c>
      <c r="L170">
        <v>2.61</v>
      </c>
      <c r="M170">
        <v>0</v>
      </c>
      <c r="N170">
        <v>744.86</v>
      </c>
      <c r="O170">
        <v>732717.79</v>
      </c>
      <c r="P170">
        <v>22043397.43</v>
      </c>
      <c r="Q170">
        <v>30.1</v>
      </c>
      <c r="R170">
        <v>61.01</v>
      </c>
      <c r="S170">
        <v>-28.79</v>
      </c>
      <c r="T170" t="s">
        <v>657</v>
      </c>
      <c r="U170" t="s">
        <v>694</v>
      </c>
    </row>
    <row r="171" spans="1:21">
      <c r="A171" t="s">
        <v>695</v>
      </c>
      <c r="B171" t="s">
        <v>696</v>
      </c>
      <c r="C171" t="s">
        <v>138</v>
      </c>
      <c r="D171" t="s">
        <v>100</v>
      </c>
      <c r="E171" t="s">
        <v>61</v>
      </c>
      <c r="F171" t="s">
        <v>86</v>
      </c>
      <c r="G171">
        <v>6807.91</v>
      </c>
      <c r="H171">
        <v>81694.92</v>
      </c>
      <c r="I171">
        <v>768.27</v>
      </c>
      <c r="J171">
        <v>98979.65</v>
      </c>
      <c r="K171">
        <v>128.83000000000001</v>
      </c>
      <c r="L171">
        <v>2.81</v>
      </c>
      <c r="M171">
        <v>0</v>
      </c>
      <c r="N171">
        <v>576.1</v>
      </c>
      <c r="O171">
        <v>230952.9</v>
      </c>
      <c r="P171">
        <v>13660497.99</v>
      </c>
      <c r="Q171">
        <v>59.1</v>
      </c>
      <c r="R171">
        <v>78.790000000000006</v>
      </c>
      <c r="S171">
        <v>-32.619999999999997</v>
      </c>
      <c r="T171" t="s">
        <v>603</v>
      </c>
      <c r="U171" t="s">
        <v>697</v>
      </c>
    </row>
    <row r="172" spans="1:21">
      <c r="A172" t="s">
        <v>698</v>
      </c>
      <c r="B172" t="s">
        <v>699</v>
      </c>
      <c r="C172" t="s">
        <v>118</v>
      </c>
      <c r="D172" t="s">
        <v>119</v>
      </c>
      <c r="E172" t="s">
        <v>61</v>
      </c>
      <c r="F172" t="s">
        <v>86</v>
      </c>
      <c r="G172">
        <v>4484.24</v>
      </c>
      <c r="H172">
        <v>53810.879999999997</v>
      </c>
      <c r="I172">
        <v>780.12</v>
      </c>
      <c r="J172">
        <v>74582.34</v>
      </c>
      <c r="K172">
        <v>95.6</v>
      </c>
      <c r="L172">
        <v>7.43</v>
      </c>
      <c r="M172">
        <v>891.35</v>
      </c>
      <c r="N172">
        <v>771.66</v>
      </c>
      <c r="O172">
        <v>907606.58</v>
      </c>
      <c r="P172">
        <v>1443776.92</v>
      </c>
      <c r="Q172">
        <v>1.6</v>
      </c>
      <c r="R172">
        <v>71.08</v>
      </c>
      <c r="S172">
        <v>-2.89</v>
      </c>
      <c r="T172" t="s">
        <v>144</v>
      </c>
      <c r="U172" t="s">
        <v>700</v>
      </c>
    </row>
    <row r="173" spans="1:21">
      <c r="A173" t="s">
        <v>701</v>
      </c>
      <c r="B173" t="s">
        <v>702</v>
      </c>
      <c r="C173" t="s">
        <v>277</v>
      </c>
      <c r="D173" t="s">
        <v>119</v>
      </c>
      <c r="E173" t="s">
        <v>90</v>
      </c>
      <c r="F173" t="s">
        <v>75</v>
      </c>
      <c r="G173">
        <v>16971.689999999999</v>
      </c>
      <c r="H173">
        <v>203660.28</v>
      </c>
      <c r="I173">
        <v>1028</v>
      </c>
      <c r="J173">
        <v>518785.49</v>
      </c>
      <c r="K173">
        <v>504.66</v>
      </c>
      <c r="L173">
        <v>9.5299999999999994</v>
      </c>
      <c r="M173">
        <v>954.48</v>
      </c>
      <c r="N173">
        <v>0</v>
      </c>
      <c r="O173">
        <v>221091.25</v>
      </c>
      <c r="P173">
        <v>11047171.15</v>
      </c>
      <c r="Q173">
        <v>50</v>
      </c>
      <c r="R173">
        <v>75.09</v>
      </c>
      <c r="S173">
        <v>0.24</v>
      </c>
      <c r="T173" t="s">
        <v>703</v>
      </c>
      <c r="U173" t="s">
        <v>704</v>
      </c>
    </row>
    <row r="174" spans="1:21">
      <c r="A174" t="s">
        <v>705</v>
      </c>
      <c r="B174" t="s">
        <v>706</v>
      </c>
      <c r="C174" t="s">
        <v>175</v>
      </c>
      <c r="D174" t="s">
        <v>73</v>
      </c>
      <c r="E174" t="s">
        <v>80</v>
      </c>
      <c r="F174" t="s">
        <v>54</v>
      </c>
      <c r="G174">
        <v>4602.38</v>
      </c>
      <c r="H174">
        <v>55228.56</v>
      </c>
      <c r="I174">
        <v>231.28</v>
      </c>
      <c r="J174">
        <v>41239.699999999997</v>
      </c>
      <c r="K174">
        <v>178.31</v>
      </c>
      <c r="L174">
        <v>7.07</v>
      </c>
      <c r="M174">
        <v>0</v>
      </c>
      <c r="N174">
        <v>0</v>
      </c>
      <c r="O174">
        <v>534483.66</v>
      </c>
      <c r="P174">
        <v>17791466.27</v>
      </c>
      <c r="Q174">
        <v>33.299999999999997</v>
      </c>
      <c r="R174">
        <v>69.83</v>
      </c>
      <c r="S174">
        <v>33.29</v>
      </c>
      <c r="T174" t="s">
        <v>707</v>
      </c>
      <c r="U174" t="s">
        <v>708</v>
      </c>
    </row>
    <row r="175" spans="1:21">
      <c r="A175" t="s">
        <v>709</v>
      </c>
      <c r="B175" t="s">
        <v>710</v>
      </c>
      <c r="C175" t="s">
        <v>105</v>
      </c>
      <c r="D175" t="s">
        <v>73</v>
      </c>
      <c r="E175" t="s">
        <v>133</v>
      </c>
      <c r="F175" t="s">
        <v>75</v>
      </c>
      <c r="G175">
        <v>2426.2399999999998</v>
      </c>
      <c r="H175">
        <v>29114.880000000001</v>
      </c>
      <c r="I175">
        <v>359.67</v>
      </c>
      <c r="J175">
        <v>37168.44</v>
      </c>
      <c r="K175">
        <v>103.34</v>
      </c>
      <c r="L175">
        <v>3.9</v>
      </c>
      <c r="M175">
        <v>656.33</v>
      </c>
      <c r="N175">
        <v>0</v>
      </c>
      <c r="O175">
        <v>457579.98</v>
      </c>
      <c r="P175">
        <v>6617581.3799999999</v>
      </c>
      <c r="Q175">
        <v>14.5</v>
      </c>
      <c r="R175">
        <v>76.27</v>
      </c>
      <c r="S175">
        <v>46.86</v>
      </c>
      <c r="T175" t="s">
        <v>680</v>
      </c>
      <c r="U175" t="s">
        <v>711</v>
      </c>
    </row>
    <row r="176" spans="1:21">
      <c r="A176" t="s">
        <v>712</v>
      </c>
      <c r="B176" t="s">
        <v>713</v>
      </c>
      <c r="C176" t="s">
        <v>128</v>
      </c>
      <c r="D176" t="s">
        <v>119</v>
      </c>
      <c r="E176" t="s">
        <v>61</v>
      </c>
      <c r="F176" t="s">
        <v>86</v>
      </c>
      <c r="G176">
        <v>17759.150000000001</v>
      </c>
      <c r="H176">
        <v>213109.8</v>
      </c>
      <c r="I176">
        <v>551.91</v>
      </c>
      <c r="J176">
        <v>619661.55000000005</v>
      </c>
      <c r="K176">
        <v>1122.76</v>
      </c>
      <c r="L176">
        <v>11.11</v>
      </c>
      <c r="M176">
        <v>5954.67</v>
      </c>
      <c r="N176">
        <v>0</v>
      </c>
      <c r="O176">
        <v>507124.25</v>
      </c>
      <c r="P176">
        <v>9672634.4100000001</v>
      </c>
      <c r="Q176">
        <v>19.100000000000001</v>
      </c>
      <c r="R176">
        <v>79.89</v>
      </c>
      <c r="S176">
        <v>-33.04</v>
      </c>
      <c r="T176" t="s">
        <v>714</v>
      </c>
      <c r="U176" t="s">
        <v>392</v>
      </c>
    </row>
    <row r="177" spans="1:21">
      <c r="A177" t="s">
        <v>715</v>
      </c>
      <c r="B177" t="s">
        <v>716</v>
      </c>
      <c r="C177" t="s">
        <v>175</v>
      </c>
      <c r="D177" t="s">
        <v>73</v>
      </c>
      <c r="E177" t="s">
        <v>80</v>
      </c>
      <c r="F177" t="s">
        <v>75</v>
      </c>
      <c r="G177">
        <v>16406.07</v>
      </c>
      <c r="H177">
        <v>196872.84</v>
      </c>
      <c r="I177">
        <v>209.9</v>
      </c>
      <c r="J177">
        <v>457537.1</v>
      </c>
      <c r="K177">
        <v>2179.79</v>
      </c>
      <c r="L177">
        <v>1.8</v>
      </c>
      <c r="M177">
        <v>5598.98</v>
      </c>
      <c r="N177">
        <v>0</v>
      </c>
      <c r="O177">
        <v>616205.93000000005</v>
      </c>
      <c r="P177">
        <v>3214941.69</v>
      </c>
      <c r="Q177">
        <v>5.2</v>
      </c>
      <c r="R177">
        <v>77.69</v>
      </c>
      <c r="S177">
        <v>23.49</v>
      </c>
      <c r="T177" t="s">
        <v>717</v>
      </c>
      <c r="U177" t="s">
        <v>718</v>
      </c>
    </row>
    <row r="178" spans="1:21">
      <c r="A178" t="s">
        <v>719</v>
      </c>
      <c r="B178" t="s">
        <v>720</v>
      </c>
      <c r="C178" t="s">
        <v>72</v>
      </c>
      <c r="D178" t="s">
        <v>52</v>
      </c>
      <c r="E178" t="s">
        <v>67</v>
      </c>
      <c r="F178" t="s">
        <v>86</v>
      </c>
      <c r="G178">
        <v>1105.54</v>
      </c>
      <c r="H178">
        <v>13266.48</v>
      </c>
      <c r="I178">
        <v>481.11</v>
      </c>
      <c r="J178">
        <v>24437.14</v>
      </c>
      <c r="K178">
        <v>50.79</v>
      </c>
      <c r="L178">
        <v>10.8</v>
      </c>
      <c r="M178">
        <v>0</v>
      </c>
      <c r="N178">
        <v>77.400000000000006</v>
      </c>
      <c r="O178">
        <v>351302.63</v>
      </c>
      <c r="P178">
        <v>8582489.3800000008</v>
      </c>
      <c r="Q178">
        <v>24.4</v>
      </c>
      <c r="R178">
        <v>63.17</v>
      </c>
      <c r="S178">
        <v>29.35</v>
      </c>
      <c r="T178" t="s">
        <v>721</v>
      </c>
      <c r="U178" t="s">
        <v>722</v>
      </c>
    </row>
    <row r="179" spans="1:21">
      <c r="A179" t="s">
        <v>723</v>
      </c>
      <c r="B179" t="s">
        <v>724</v>
      </c>
      <c r="C179" t="s">
        <v>59</v>
      </c>
      <c r="D179" t="s">
        <v>52</v>
      </c>
      <c r="E179" t="s">
        <v>133</v>
      </c>
      <c r="F179" t="s">
        <v>86</v>
      </c>
      <c r="G179">
        <v>10151.51</v>
      </c>
      <c r="H179">
        <v>121818.12</v>
      </c>
      <c r="I179">
        <v>586.02</v>
      </c>
      <c r="J179">
        <v>70353.31</v>
      </c>
      <c r="K179">
        <v>120.05</v>
      </c>
      <c r="L179">
        <v>6.86</v>
      </c>
      <c r="M179">
        <v>2786.27</v>
      </c>
      <c r="N179">
        <v>1510.57</v>
      </c>
      <c r="O179">
        <v>683342.93</v>
      </c>
      <c r="P179">
        <v>9018673.5399999991</v>
      </c>
      <c r="Q179">
        <v>13.2</v>
      </c>
      <c r="R179">
        <v>62.78</v>
      </c>
      <c r="S179">
        <v>-9.02</v>
      </c>
      <c r="T179" t="s">
        <v>725</v>
      </c>
      <c r="U179" t="s">
        <v>726</v>
      </c>
    </row>
    <row r="180" spans="1:21">
      <c r="A180" t="s">
        <v>727</v>
      </c>
      <c r="B180" t="s">
        <v>728</v>
      </c>
      <c r="C180" t="s">
        <v>51</v>
      </c>
      <c r="D180" t="s">
        <v>52</v>
      </c>
      <c r="E180" t="s">
        <v>53</v>
      </c>
      <c r="F180" t="s">
        <v>75</v>
      </c>
      <c r="G180">
        <v>15306.71</v>
      </c>
      <c r="H180">
        <v>183680.52</v>
      </c>
      <c r="I180">
        <v>344.32</v>
      </c>
      <c r="J180">
        <v>437999.79</v>
      </c>
      <c r="K180">
        <v>1272.07</v>
      </c>
      <c r="L180">
        <v>2.0099999999999998</v>
      </c>
      <c r="M180">
        <v>391.26</v>
      </c>
      <c r="N180">
        <v>2661.84</v>
      </c>
      <c r="O180">
        <v>518896.12</v>
      </c>
      <c r="P180">
        <v>22576878.550000001</v>
      </c>
      <c r="Q180">
        <v>43.5</v>
      </c>
      <c r="R180">
        <v>65.959999999999994</v>
      </c>
      <c r="S180">
        <v>27.28</v>
      </c>
      <c r="T180" t="s">
        <v>216</v>
      </c>
      <c r="U180" t="s">
        <v>155</v>
      </c>
    </row>
    <row r="181" spans="1:21">
      <c r="A181" t="s">
        <v>729</v>
      </c>
      <c r="B181" t="s">
        <v>706</v>
      </c>
      <c r="C181" t="s">
        <v>138</v>
      </c>
      <c r="D181" t="s">
        <v>100</v>
      </c>
      <c r="E181" t="s">
        <v>67</v>
      </c>
      <c r="F181" t="s">
        <v>54</v>
      </c>
      <c r="G181">
        <v>6385.88</v>
      </c>
      <c r="H181">
        <v>76630.559999999998</v>
      </c>
      <c r="I181">
        <v>588.80999999999995</v>
      </c>
      <c r="J181">
        <v>119109.5</v>
      </c>
      <c r="K181">
        <v>202.29</v>
      </c>
      <c r="L181">
        <v>7.53</v>
      </c>
      <c r="M181">
        <v>596.52</v>
      </c>
      <c r="N181">
        <v>848.52</v>
      </c>
      <c r="O181">
        <v>663217.96</v>
      </c>
      <c r="P181">
        <v>24327654.440000001</v>
      </c>
      <c r="Q181">
        <v>36.700000000000003</v>
      </c>
      <c r="R181">
        <v>67.52</v>
      </c>
      <c r="S181">
        <v>16.54</v>
      </c>
      <c r="T181" t="s">
        <v>730</v>
      </c>
      <c r="U181" t="s">
        <v>731</v>
      </c>
    </row>
    <row r="182" spans="1:21">
      <c r="A182" t="s">
        <v>732</v>
      </c>
      <c r="B182" t="s">
        <v>733</v>
      </c>
      <c r="C182" t="s">
        <v>138</v>
      </c>
      <c r="D182" t="s">
        <v>100</v>
      </c>
      <c r="E182" t="s">
        <v>80</v>
      </c>
      <c r="F182" t="s">
        <v>54</v>
      </c>
      <c r="G182">
        <v>9016.67</v>
      </c>
      <c r="H182">
        <v>108200.04</v>
      </c>
      <c r="I182">
        <v>136.91</v>
      </c>
      <c r="J182">
        <v>55883.21</v>
      </c>
      <c r="K182">
        <v>408.17</v>
      </c>
      <c r="L182">
        <v>2.12</v>
      </c>
      <c r="M182">
        <v>1700.95</v>
      </c>
      <c r="N182">
        <v>0</v>
      </c>
      <c r="O182">
        <v>468051.1</v>
      </c>
      <c r="P182">
        <v>7895583.2000000002</v>
      </c>
      <c r="Q182">
        <v>16.899999999999999</v>
      </c>
      <c r="R182">
        <v>58.71</v>
      </c>
      <c r="S182">
        <v>2.4</v>
      </c>
      <c r="T182" t="s">
        <v>734</v>
      </c>
      <c r="U182" t="s">
        <v>287</v>
      </c>
    </row>
    <row r="183" spans="1:21">
      <c r="A183" t="s">
        <v>735</v>
      </c>
      <c r="B183" t="s">
        <v>736</v>
      </c>
      <c r="C183" t="s">
        <v>72</v>
      </c>
      <c r="D183" t="s">
        <v>52</v>
      </c>
      <c r="E183" t="s">
        <v>133</v>
      </c>
      <c r="F183" t="s">
        <v>75</v>
      </c>
      <c r="G183">
        <v>15514.08</v>
      </c>
      <c r="H183">
        <v>186168.95999999999</v>
      </c>
      <c r="I183">
        <v>558.98</v>
      </c>
      <c r="J183">
        <v>594369.85</v>
      </c>
      <c r="K183">
        <v>1063.31</v>
      </c>
      <c r="L183">
        <v>11.01</v>
      </c>
      <c r="M183">
        <v>0</v>
      </c>
      <c r="N183">
        <v>0</v>
      </c>
      <c r="O183">
        <v>453259.49</v>
      </c>
      <c r="P183">
        <v>16951655.219999999</v>
      </c>
      <c r="Q183">
        <v>37.4</v>
      </c>
      <c r="R183">
        <v>81.13</v>
      </c>
      <c r="S183">
        <v>21.07</v>
      </c>
      <c r="T183" t="s">
        <v>737</v>
      </c>
      <c r="U183" t="s">
        <v>738</v>
      </c>
    </row>
    <row r="184" spans="1:21">
      <c r="A184" t="s">
        <v>739</v>
      </c>
      <c r="B184" t="s">
        <v>285</v>
      </c>
      <c r="C184" t="s">
        <v>59</v>
      </c>
      <c r="D184" t="s">
        <v>100</v>
      </c>
      <c r="E184" t="s">
        <v>53</v>
      </c>
      <c r="F184" t="s">
        <v>86</v>
      </c>
      <c r="G184">
        <v>12960.81</v>
      </c>
      <c r="H184">
        <v>155529.72</v>
      </c>
      <c r="I184">
        <v>288.60000000000002</v>
      </c>
      <c r="J184">
        <v>95015.17</v>
      </c>
      <c r="K184">
        <v>329.23</v>
      </c>
      <c r="L184">
        <v>9.75</v>
      </c>
      <c r="M184">
        <v>0</v>
      </c>
      <c r="N184">
        <v>0</v>
      </c>
      <c r="O184">
        <v>278070.46999999997</v>
      </c>
      <c r="P184">
        <v>19222696.350000001</v>
      </c>
      <c r="Q184">
        <v>69.099999999999994</v>
      </c>
      <c r="R184">
        <v>65.760000000000005</v>
      </c>
      <c r="S184">
        <v>16.420000000000002</v>
      </c>
      <c r="T184" t="s">
        <v>697</v>
      </c>
      <c r="U184" t="s">
        <v>217</v>
      </c>
    </row>
    <row r="185" spans="1:21">
      <c r="A185" t="s">
        <v>740</v>
      </c>
      <c r="B185" t="s">
        <v>741</v>
      </c>
      <c r="C185" t="s">
        <v>138</v>
      </c>
      <c r="D185" t="s">
        <v>73</v>
      </c>
      <c r="E185" t="s">
        <v>133</v>
      </c>
      <c r="F185" t="s">
        <v>75</v>
      </c>
      <c r="G185">
        <v>11529</v>
      </c>
      <c r="H185">
        <v>138348</v>
      </c>
      <c r="I185">
        <v>602.53</v>
      </c>
      <c r="J185">
        <v>130143.27</v>
      </c>
      <c r="K185">
        <v>215.99</v>
      </c>
      <c r="L185">
        <v>9.24</v>
      </c>
      <c r="M185">
        <v>0</v>
      </c>
      <c r="N185">
        <v>0</v>
      </c>
      <c r="O185">
        <v>501352.08</v>
      </c>
      <c r="P185">
        <v>17329301.440000001</v>
      </c>
      <c r="Q185">
        <v>34.6</v>
      </c>
      <c r="R185">
        <v>-28.05</v>
      </c>
      <c r="S185">
        <v>-9.2100000000000009</v>
      </c>
      <c r="T185" t="s">
        <v>742</v>
      </c>
      <c r="U185" t="s">
        <v>743</v>
      </c>
    </row>
    <row r="186" spans="1:21">
      <c r="A186" t="s">
        <v>744</v>
      </c>
      <c r="B186" t="s">
        <v>745</v>
      </c>
      <c r="C186" t="s">
        <v>99</v>
      </c>
      <c r="D186" t="s">
        <v>52</v>
      </c>
      <c r="E186" t="s">
        <v>90</v>
      </c>
      <c r="F186" t="s">
        <v>86</v>
      </c>
      <c r="G186">
        <v>7766.34</v>
      </c>
      <c r="H186">
        <v>93196.08</v>
      </c>
      <c r="I186">
        <v>691.63</v>
      </c>
      <c r="J186">
        <v>82878.039999999994</v>
      </c>
      <c r="K186">
        <v>119.83</v>
      </c>
      <c r="L186">
        <v>11.77</v>
      </c>
      <c r="M186">
        <v>0</v>
      </c>
      <c r="N186">
        <v>1597.93</v>
      </c>
      <c r="O186">
        <v>644899.56999999995</v>
      </c>
      <c r="P186">
        <v>14697525.039999999</v>
      </c>
      <c r="R186">
        <v>77.59</v>
      </c>
      <c r="S186">
        <v>53.08</v>
      </c>
      <c r="T186" t="s">
        <v>746</v>
      </c>
      <c r="U186" t="s">
        <v>747</v>
      </c>
    </row>
    <row r="187" spans="1:21">
      <c r="A187" t="s">
        <v>748</v>
      </c>
      <c r="B187" t="s">
        <v>749</v>
      </c>
      <c r="C187" t="s">
        <v>143</v>
      </c>
      <c r="D187" t="s">
        <v>73</v>
      </c>
      <c r="E187" t="s">
        <v>67</v>
      </c>
      <c r="F187" t="s">
        <v>75</v>
      </c>
      <c r="G187">
        <v>13035.34</v>
      </c>
      <c r="H187">
        <v>156424.07999999999</v>
      </c>
      <c r="I187">
        <v>846.27</v>
      </c>
      <c r="J187">
        <v>482601.15</v>
      </c>
      <c r="K187">
        <v>570.27</v>
      </c>
      <c r="L187">
        <v>32.89</v>
      </c>
      <c r="M187">
        <v>0</v>
      </c>
      <c r="N187">
        <v>2371.06</v>
      </c>
      <c r="O187">
        <v>401315.68</v>
      </c>
      <c r="P187">
        <v>20853937.710000001</v>
      </c>
      <c r="R187">
        <v>80.02</v>
      </c>
      <c r="S187">
        <v>13.75</v>
      </c>
      <c r="T187" t="s">
        <v>135</v>
      </c>
      <c r="U187" t="s">
        <v>171</v>
      </c>
    </row>
    <row r="188" spans="1:21">
      <c r="A188" t="s">
        <v>750</v>
      </c>
      <c r="B188" t="s">
        <v>751</v>
      </c>
      <c r="C188" t="s">
        <v>99</v>
      </c>
      <c r="D188" t="s">
        <v>60</v>
      </c>
      <c r="E188" t="s">
        <v>67</v>
      </c>
      <c r="F188" t="s">
        <v>54</v>
      </c>
      <c r="G188">
        <v>12550.2</v>
      </c>
      <c r="H188">
        <v>150602.4</v>
      </c>
      <c r="I188">
        <v>986.91</v>
      </c>
      <c r="J188">
        <v>134157.82</v>
      </c>
      <c r="K188">
        <v>135.94</v>
      </c>
      <c r="L188">
        <v>3.73</v>
      </c>
      <c r="M188">
        <v>0</v>
      </c>
      <c r="N188">
        <v>0</v>
      </c>
      <c r="O188">
        <v>586044</v>
      </c>
      <c r="P188">
        <v>23392111.75</v>
      </c>
      <c r="Q188">
        <v>39.9</v>
      </c>
      <c r="R188">
        <v>62.19</v>
      </c>
      <c r="S188">
        <v>-19.489999999999998</v>
      </c>
      <c r="T188" t="s">
        <v>217</v>
      </c>
      <c r="U188" t="s">
        <v>752</v>
      </c>
    </row>
    <row r="189" spans="1:21">
      <c r="A189" t="s">
        <v>753</v>
      </c>
      <c r="B189" t="s">
        <v>754</v>
      </c>
      <c r="C189" t="s">
        <v>175</v>
      </c>
      <c r="D189" t="s">
        <v>52</v>
      </c>
      <c r="E189" t="s">
        <v>74</v>
      </c>
      <c r="F189" t="s">
        <v>75</v>
      </c>
      <c r="G189">
        <v>13603.27</v>
      </c>
      <c r="H189">
        <v>163239.24</v>
      </c>
      <c r="I189">
        <v>106.45</v>
      </c>
      <c r="J189">
        <v>236478.67</v>
      </c>
      <c r="K189">
        <v>2221.5</v>
      </c>
      <c r="L189">
        <v>8.5399999999999991</v>
      </c>
      <c r="M189">
        <v>152.99</v>
      </c>
      <c r="N189">
        <v>0</v>
      </c>
      <c r="O189">
        <v>250552.51</v>
      </c>
      <c r="P189">
        <v>19810462.870000001</v>
      </c>
      <c r="Q189">
        <v>79.099999999999994</v>
      </c>
      <c r="R189">
        <v>80.09</v>
      </c>
      <c r="S189">
        <v>41.93</v>
      </c>
      <c r="T189" t="s">
        <v>208</v>
      </c>
      <c r="U189" t="s">
        <v>755</v>
      </c>
    </row>
    <row r="190" spans="1:21">
      <c r="A190" t="s">
        <v>756</v>
      </c>
      <c r="B190" t="s">
        <v>757</v>
      </c>
      <c r="C190" t="s">
        <v>85</v>
      </c>
      <c r="D190" t="s">
        <v>52</v>
      </c>
      <c r="E190" t="s">
        <v>61</v>
      </c>
      <c r="F190" t="s">
        <v>86</v>
      </c>
      <c r="G190">
        <v>17021.099999999999</v>
      </c>
      <c r="H190">
        <v>204253.2</v>
      </c>
      <c r="I190">
        <v>572.97</v>
      </c>
      <c r="J190">
        <v>393135.01</v>
      </c>
      <c r="K190">
        <v>-686.14</v>
      </c>
      <c r="L190">
        <v>9.9700000000000006</v>
      </c>
      <c r="M190">
        <v>1145.0999999999999</v>
      </c>
      <c r="N190">
        <v>0</v>
      </c>
      <c r="O190">
        <v>191121.09</v>
      </c>
      <c r="P190">
        <v>7983437.9100000001</v>
      </c>
      <c r="Q190">
        <v>41.8</v>
      </c>
      <c r="R190">
        <v>80.83</v>
      </c>
      <c r="S190">
        <v>49.84</v>
      </c>
      <c r="T190" t="s">
        <v>758</v>
      </c>
      <c r="U190" t="s">
        <v>759</v>
      </c>
    </row>
    <row r="191" spans="1:21">
      <c r="A191" t="s">
        <v>760</v>
      </c>
      <c r="B191" t="s">
        <v>761</v>
      </c>
      <c r="C191" t="s">
        <v>277</v>
      </c>
      <c r="D191" t="s">
        <v>119</v>
      </c>
      <c r="E191" t="s">
        <v>53</v>
      </c>
      <c r="F191" t="s">
        <v>54</v>
      </c>
      <c r="G191">
        <v>9164.6</v>
      </c>
      <c r="H191">
        <v>109975.2</v>
      </c>
      <c r="I191">
        <v>409.82</v>
      </c>
      <c r="J191">
        <v>240412.24</v>
      </c>
      <c r="K191">
        <v>586.63</v>
      </c>
      <c r="L191">
        <v>11.91</v>
      </c>
      <c r="M191">
        <v>0</v>
      </c>
      <c r="N191">
        <v>0</v>
      </c>
      <c r="O191">
        <v>681259.06</v>
      </c>
      <c r="P191">
        <v>10261039.609999999</v>
      </c>
      <c r="Q191">
        <v>15.1</v>
      </c>
      <c r="R191">
        <v>62.92</v>
      </c>
      <c r="S191">
        <v>-19.670000000000002</v>
      </c>
      <c r="T191" t="s">
        <v>762</v>
      </c>
      <c r="U191" t="s">
        <v>224</v>
      </c>
    </row>
    <row r="192" spans="1:21">
      <c r="A192" t="s">
        <v>763</v>
      </c>
      <c r="B192" t="s">
        <v>764</v>
      </c>
      <c r="C192" t="s">
        <v>59</v>
      </c>
      <c r="D192" t="s">
        <v>119</v>
      </c>
      <c r="E192" t="s">
        <v>67</v>
      </c>
      <c r="F192" t="s">
        <v>86</v>
      </c>
      <c r="G192">
        <v>7927.85</v>
      </c>
      <c r="H192">
        <v>95134.2</v>
      </c>
      <c r="I192">
        <v>961.73</v>
      </c>
      <c r="J192">
        <v>75954.28</v>
      </c>
      <c r="K192">
        <v>-78.98</v>
      </c>
      <c r="L192">
        <v>8.08</v>
      </c>
      <c r="M192">
        <v>0</v>
      </c>
      <c r="N192">
        <v>0</v>
      </c>
      <c r="O192">
        <v>407717.47</v>
      </c>
      <c r="P192">
        <v>23807342.359999999</v>
      </c>
      <c r="Q192">
        <v>58.4</v>
      </c>
      <c r="R192">
        <v>81.61</v>
      </c>
      <c r="S192">
        <v>-31.8</v>
      </c>
      <c r="T192" t="s">
        <v>642</v>
      </c>
      <c r="U192" t="s">
        <v>765</v>
      </c>
    </row>
    <row r="193" spans="1:21">
      <c r="A193" t="s">
        <v>766</v>
      </c>
      <c r="B193" t="s">
        <v>724</v>
      </c>
      <c r="C193" t="s">
        <v>277</v>
      </c>
      <c r="D193" t="s">
        <v>60</v>
      </c>
      <c r="E193" t="s">
        <v>80</v>
      </c>
      <c r="F193" t="s">
        <v>86</v>
      </c>
      <c r="G193">
        <v>285.2</v>
      </c>
      <c r="H193">
        <v>3422.4</v>
      </c>
      <c r="I193">
        <v>190.98</v>
      </c>
      <c r="J193">
        <v>7801.22</v>
      </c>
      <c r="K193">
        <v>40.85</v>
      </c>
      <c r="L193">
        <v>9.11</v>
      </c>
      <c r="M193">
        <v>77.14</v>
      </c>
      <c r="N193">
        <v>63.63</v>
      </c>
      <c r="O193">
        <v>874752.74</v>
      </c>
      <c r="P193">
        <v>4438661.9000000004</v>
      </c>
      <c r="Q193">
        <v>5.0999999999999996</v>
      </c>
      <c r="R193">
        <v>63.58</v>
      </c>
      <c r="S193">
        <v>3.48</v>
      </c>
      <c r="T193" t="s">
        <v>767</v>
      </c>
      <c r="U193" t="s">
        <v>718</v>
      </c>
    </row>
    <row r="194" spans="1:21">
      <c r="A194" t="s">
        <v>768</v>
      </c>
      <c r="B194" t="s">
        <v>769</v>
      </c>
      <c r="C194" t="s">
        <v>66</v>
      </c>
      <c r="D194" t="s">
        <v>60</v>
      </c>
      <c r="E194" t="s">
        <v>90</v>
      </c>
      <c r="F194" t="s">
        <v>86</v>
      </c>
      <c r="G194">
        <v>12354.6</v>
      </c>
      <c r="H194">
        <v>148255.20000000001</v>
      </c>
      <c r="I194">
        <v>685.44</v>
      </c>
      <c r="J194">
        <v>356284.08</v>
      </c>
      <c r="K194">
        <v>-519.79</v>
      </c>
      <c r="L194">
        <v>6.94</v>
      </c>
      <c r="M194">
        <v>0</v>
      </c>
      <c r="N194">
        <v>493.39</v>
      </c>
      <c r="O194">
        <v>880765.19</v>
      </c>
      <c r="P194">
        <v>11230039.810000001</v>
      </c>
      <c r="Q194">
        <v>12.8</v>
      </c>
      <c r="R194">
        <v>77.930000000000007</v>
      </c>
      <c r="S194">
        <v>21.05</v>
      </c>
      <c r="T194" t="s">
        <v>233</v>
      </c>
      <c r="U194" t="s">
        <v>770</v>
      </c>
    </row>
    <row r="195" spans="1:21">
      <c r="A195" t="s">
        <v>771</v>
      </c>
      <c r="B195" t="s">
        <v>772</v>
      </c>
      <c r="C195" t="s">
        <v>59</v>
      </c>
      <c r="D195" t="s">
        <v>100</v>
      </c>
      <c r="E195" t="s">
        <v>133</v>
      </c>
      <c r="F195" t="s">
        <v>54</v>
      </c>
      <c r="G195">
        <v>12491.57</v>
      </c>
      <c r="H195">
        <v>149898.84</v>
      </c>
      <c r="I195">
        <v>564.67999999999995</v>
      </c>
      <c r="J195">
        <v>117836.58</v>
      </c>
      <c r="K195">
        <v>208.68</v>
      </c>
      <c r="L195">
        <v>7.91</v>
      </c>
      <c r="M195">
        <v>1920.96</v>
      </c>
      <c r="N195">
        <v>0</v>
      </c>
      <c r="O195">
        <v>524930.69999999995</v>
      </c>
      <c r="P195">
        <v>22877672.41</v>
      </c>
      <c r="Q195">
        <v>43.6</v>
      </c>
      <c r="R195">
        <v>61.6</v>
      </c>
      <c r="S195">
        <v>38.89</v>
      </c>
      <c r="T195" t="s">
        <v>773</v>
      </c>
      <c r="U195" t="s">
        <v>774</v>
      </c>
    </row>
    <row r="196" spans="1:21">
      <c r="A196" t="s">
        <v>775</v>
      </c>
      <c r="B196" t="s">
        <v>776</v>
      </c>
      <c r="C196" t="s">
        <v>66</v>
      </c>
      <c r="D196" t="s">
        <v>73</v>
      </c>
      <c r="E196" t="s">
        <v>74</v>
      </c>
      <c r="F196" t="s">
        <v>75</v>
      </c>
      <c r="G196">
        <v>6784.89</v>
      </c>
      <c r="H196">
        <v>81418.679999999993</v>
      </c>
      <c r="I196">
        <v>133.88</v>
      </c>
      <c r="J196">
        <v>211675.27</v>
      </c>
      <c r="K196">
        <v>1581.08</v>
      </c>
      <c r="L196">
        <v>10.94</v>
      </c>
      <c r="M196">
        <v>658.3</v>
      </c>
      <c r="N196">
        <v>0</v>
      </c>
      <c r="O196">
        <v>628432.77</v>
      </c>
      <c r="P196">
        <v>14084165.720000001</v>
      </c>
      <c r="Q196">
        <v>22.4</v>
      </c>
      <c r="R196">
        <v>65.930000000000007</v>
      </c>
      <c r="S196">
        <v>-14.33</v>
      </c>
      <c r="T196" t="s">
        <v>777</v>
      </c>
      <c r="U196" t="s">
        <v>232</v>
      </c>
    </row>
    <row r="197" spans="1:21">
      <c r="A197" t="s">
        <v>778</v>
      </c>
      <c r="B197" t="s">
        <v>779</v>
      </c>
      <c r="C197" t="s">
        <v>175</v>
      </c>
      <c r="D197" t="s">
        <v>119</v>
      </c>
      <c r="E197" t="s">
        <v>80</v>
      </c>
      <c r="F197" t="s">
        <v>54</v>
      </c>
      <c r="G197">
        <v>4878.66</v>
      </c>
      <c r="H197">
        <v>58543.92</v>
      </c>
      <c r="I197">
        <v>270.52999999999997</v>
      </c>
      <c r="J197">
        <v>85849</v>
      </c>
      <c r="K197">
        <v>317.33999999999997</v>
      </c>
      <c r="L197">
        <v>10.85</v>
      </c>
      <c r="M197">
        <v>0</v>
      </c>
      <c r="N197">
        <v>0</v>
      </c>
      <c r="O197">
        <v>284121.38</v>
      </c>
      <c r="P197">
        <v>14545418.82</v>
      </c>
      <c r="Q197">
        <v>51.2</v>
      </c>
      <c r="R197">
        <v>75.36</v>
      </c>
      <c r="S197">
        <v>-35.770000000000003</v>
      </c>
      <c r="T197" t="s">
        <v>780</v>
      </c>
      <c r="U197" t="s">
        <v>781</v>
      </c>
    </row>
    <row r="198" spans="1:21">
      <c r="A198" t="s">
        <v>782</v>
      </c>
      <c r="B198" t="s">
        <v>783</v>
      </c>
      <c r="C198" t="s">
        <v>105</v>
      </c>
      <c r="D198" t="s">
        <v>60</v>
      </c>
      <c r="E198" t="s">
        <v>74</v>
      </c>
      <c r="F198" t="s">
        <v>54</v>
      </c>
      <c r="G198">
        <v>12561.75</v>
      </c>
      <c r="H198">
        <v>150741</v>
      </c>
      <c r="I198">
        <v>97.75</v>
      </c>
      <c r="J198">
        <v>139946.35999999999</v>
      </c>
      <c r="K198">
        <v>1431.68</v>
      </c>
      <c r="L198">
        <v>3.81</v>
      </c>
      <c r="M198">
        <v>0</v>
      </c>
      <c r="N198">
        <v>0</v>
      </c>
      <c r="O198">
        <v>532471.65</v>
      </c>
      <c r="P198">
        <v>1804131.29</v>
      </c>
      <c r="Q198">
        <v>3.4</v>
      </c>
      <c r="R198">
        <v>58.8</v>
      </c>
      <c r="S198">
        <v>39.450000000000003</v>
      </c>
      <c r="T198" t="s">
        <v>784</v>
      </c>
      <c r="U198" t="s">
        <v>81</v>
      </c>
    </row>
    <row r="199" spans="1:21">
      <c r="A199" t="s">
        <v>785</v>
      </c>
      <c r="B199" t="s">
        <v>786</v>
      </c>
      <c r="C199" t="s">
        <v>105</v>
      </c>
      <c r="D199" t="s">
        <v>100</v>
      </c>
      <c r="E199" t="s">
        <v>133</v>
      </c>
      <c r="F199" t="s">
        <v>54</v>
      </c>
      <c r="G199">
        <v>11549.12</v>
      </c>
      <c r="H199">
        <v>138589.44</v>
      </c>
      <c r="I199">
        <v>467.83</v>
      </c>
      <c r="J199">
        <v>365146.36</v>
      </c>
      <c r="K199">
        <v>780.51</v>
      </c>
      <c r="L199">
        <v>3.6</v>
      </c>
      <c r="M199">
        <v>1059.9000000000001</v>
      </c>
      <c r="N199">
        <v>82.18</v>
      </c>
      <c r="O199">
        <v>891920.57</v>
      </c>
      <c r="P199">
        <v>15792768.470000001</v>
      </c>
      <c r="Q199">
        <v>17.7</v>
      </c>
      <c r="R199">
        <v>79.78</v>
      </c>
      <c r="S199">
        <v>32.619999999999997</v>
      </c>
      <c r="T199" t="s">
        <v>787</v>
      </c>
      <c r="U199" t="s">
        <v>788</v>
      </c>
    </row>
    <row r="200" spans="1:21">
      <c r="A200" t="s">
        <v>789</v>
      </c>
      <c r="B200" t="s">
        <v>790</v>
      </c>
      <c r="C200" t="s">
        <v>72</v>
      </c>
      <c r="D200" t="s">
        <v>52</v>
      </c>
      <c r="E200" t="s">
        <v>90</v>
      </c>
      <c r="F200" t="s">
        <v>86</v>
      </c>
      <c r="G200">
        <v>9710.11</v>
      </c>
      <c r="H200">
        <v>116521.32</v>
      </c>
      <c r="I200">
        <v>642.75</v>
      </c>
      <c r="J200">
        <v>99515.32</v>
      </c>
      <c r="K200">
        <v>154.83000000000001</v>
      </c>
      <c r="L200">
        <v>8.0500000000000007</v>
      </c>
      <c r="M200">
        <v>0</v>
      </c>
      <c r="N200">
        <v>0</v>
      </c>
      <c r="O200">
        <v>228164.63</v>
      </c>
      <c r="P200">
        <v>3200702.46</v>
      </c>
      <c r="Q200">
        <v>14</v>
      </c>
      <c r="R200">
        <v>56.04</v>
      </c>
      <c r="S200">
        <v>3.1</v>
      </c>
      <c r="T200" t="s">
        <v>791</v>
      </c>
      <c r="U200" t="s">
        <v>792</v>
      </c>
    </row>
    <row r="201" spans="1:21">
      <c r="A201" t="s">
        <v>793</v>
      </c>
      <c r="B201" t="s">
        <v>794</v>
      </c>
      <c r="C201" t="s">
        <v>118</v>
      </c>
      <c r="D201" t="s">
        <v>119</v>
      </c>
      <c r="E201" t="s">
        <v>80</v>
      </c>
      <c r="F201" t="s">
        <v>54</v>
      </c>
      <c r="G201">
        <v>13129.89</v>
      </c>
      <c r="H201">
        <v>157558.68</v>
      </c>
      <c r="I201">
        <v>166.96</v>
      </c>
      <c r="J201">
        <v>370574.26</v>
      </c>
      <c r="K201">
        <v>2219.54</v>
      </c>
      <c r="L201">
        <v>10.26</v>
      </c>
      <c r="M201">
        <v>0</v>
      </c>
      <c r="N201">
        <v>0</v>
      </c>
      <c r="O201">
        <v>356592.92</v>
      </c>
      <c r="P201">
        <v>5592757.8899999997</v>
      </c>
      <c r="Q201">
        <v>15.7</v>
      </c>
      <c r="R201">
        <v>74.39</v>
      </c>
      <c r="S201">
        <v>41.85</v>
      </c>
      <c r="T201" t="s">
        <v>795</v>
      </c>
      <c r="U201" t="s">
        <v>531</v>
      </c>
    </row>
    <row r="202" spans="1:21">
      <c r="A202" t="s">
        <v>796</v>
      </c>
      <c r="B202" t="s">
        <v>797</v>
      </c>
      <c r="C202" t="s">
        <v>277</v>
      </c>
      <c r="D202" t="s">
        <v>73</v>
      </c>
      <c r="E202" t="s">
        <v>133</v>
      </c>
      <c r="F202" t="s">
        <v>75</v>
      </c>
      <c r="G202">
        <v>729.3</v>
      </c>
      <c r="H202">
        <v>8751.6</v>
      </c>
      <c r="I202">
        <v>480.48</v>
      </c>
      <c r="J202">
        <v>12628.38</v>
      </c>
      <c r="K202">
        <v>26.28</v>
      </c>
      <c r="L202">
        <v>7.68</v>
      </c>
      <c r="M202">
        <v>135.36000000000001</v>
      </c>
      <c r="N202">
        <v>22.18</v>
      </c>
      <c r="O202">
        <v>849955.18</v>
      </c>
      <c r="P202">
        <v>19937263.829999998</v>
      </c>
      <c r="Q202">
        <v>23.5</v>
      </c>
      <c r="R202">
        <v>-33.380000000000003</v>
      </c>
      <c r="S202">
        <v>-27.18</v>
      </c>
      <c r="T202" t="s">
        <v>798</v>
      </c>
      <c r="U202" t="s">
        <v>799</v>
      </c>
    </row>
    <row r="203" spans="1:21">
      <c r="A203" t="s">
        <v>800</v>
      </c>
      <c r="B203" t="s">
        <v>801</v>
      </c>
      <c r="C203" t="s">
        <v>105</v>
      </c>
      <c r="D203" t="s">
        <v>60</v>
      </c>
      <c r="E203" t="s">
        <v>53</v>
      </c>
      <c r="F203" t="s">
        <v>86</v>
      </c>
      <c r="G203">
        <v>3646.48</v>
      </c>
      <c r="H203">
        <v>43757.760000000002</v>
      </c>
      <c r="I203">
        <v>543.25</v>
      </c>
      <c r="J203">
        <v>54433.37</v>
      </c>
      <c r="K203">
        <v>100.2</v>
      </c>
      <c r="L203">
        <v>5.66</v>
      </c>
      <c r="M203">
        <v>1015.08</v>
      </c>
      <c r="N203">
        <v>0</v>
      </c>
      <c r="O203">
        <v>843157.98</v>
      </c>
      <c r="P203">
        <v>10776885.68</v>
      </c>
      <c r="Q203">
        <v>12.8</v>
      </c>
      <c r="R203">
        <v>64.31</v>
      </c>
      <c r="S203">
        <v>-19.940000000000001</v>
      </c>
      <c r="T203" t="s">
        <v>360</v>
      </c>
      <c r="U203" t="s">
        <v>802</v>
      </c>
    </row>
    <row r="204" spans="1:21">
      <c r="A204" t="s">
        <v>803</v>
      </c>
      <c r="B204" t="s">
        <v>804</v>
      </c>
      <c r="C204" t="s">
        <v>143</v>
      </c>
      <c r="D204" t="s">
        <v>100</v>
      </c>
      <c r="E204" t="s">
        <v>53</v>
      </c>
      <c r="F204" t="s">
        <v>86</v>
      </c>
      <c r="G204">
        <v>9712.2900000000009</v>
      </c>
      <c r="H204">
        <v>116547.48</v>
      </c>
      <c r="I204">
        <v>441.47</v>
      </c>
      <c r="J204">
        <v>84905.19</v>
      </c>
      <c r="K204">
        <v>192.32</v>
      </c>
      <c r="L204">
        <v>11.91</v>
      </c>
      <c r="M204">
        <v>0</v>
      </c>
      <c r="N204">
        <v>0</v>
      </c>
      <c r="O204">
        <v>299758.28000000003</v>
      </c>
      <c r="P204">
        <v>20800839.98</v>
      </c>
      <c r="Q204">
        <v>69.400000000000006</v>
      </c>
      <c r="R204">
        <v>64.77</v>
      </c>
      <c r="S204">
        <v>-31.63</v>
      </c>
      <c r="T204" t="s">
        <v>805</v>
      </c>
      <c r="U204" t="s">
        <v>287</v>
      </c>
    </row>
    <row r="205" spans="1:21">
      <c r="A205" t="s">
        <v>806</v>
      </c>
      <c r="B205" t="s">
        <v>807</v>
      </c>
      <c r="C205" t="s">
        <v>143</v>
      </c>
      <c r="D205" t="s">
        <v>119</v>
      </c>
      <c r="E205" t="s">
        <v>53</v>
      </c>
      <c r="F205" t="s">
        <v>54</v>
      </c>
      <c r="G205">
        <v>8495.16</v>
      </c>
      <c r="H205">
        <v>101941.92</v>
      </c>
      <c r="I205">
        <v>498.71</v>
      </c>
      <c r="J205">
        <v>233804.46</v>
      </c>
      <c r="K205">
        <v>468.82</v>
      </c>
      <c r="L205">
        <v>0.79</v>
      </c>
      <c r="M205">
        <v>0</v>
      </c>
      <c r="N205">
        <v>1086.83</v>
      </c>
      <c r="O205">
        <v>674830.77</v>
      </c>
      <c r="P205">
        <v>17180543.84</v>
      </c>
      <c r="Q205">
        <v>25.5</v>
      </c>
      <c r="R205">
        <v>68.8</v>
      </c>
      <c r="S205">
        <v>2.23</v>
      </c>
      <c r="T205" t="s">
        <v>808</v>
      </c>
      <c r="U205" t="s">
        <v>809</v>
      </c>
    </row>
    <row r="206" spans="1:21">
      <c r="A206" t="s">
        <v>810</v>
      </c>
      <c r="B206" t="s">
        <v>811</v>
      </c>
      <c r="C206" t="s">
        <v>72</v>
      </c>
      <c r="D206" t="s">
        <v>73</v>
      </c>
      <c r="E206" t="s">
        <v>61</v>
      </c>
      <c r="F206" t="s">
        <v>75</v>
      </c>
      <c r="G206">
        <v>13308.4</v>
      </c>
      <c r="H206">
        <v>159700.79999999999</v>
      </c>
      <c r="I206">
        <v>548.84</v>
      </c>
      <c r="J206">
        <v>229874.48</v>
      </c>
      <c r="K206">
        <v>418.84</v>
      </c>
      <c r="L206">
        <v>0.72</v>
      </c>
      <c r="M206">
        <v>1836.48</v>
      </c>
      <c r="N206">
        <v>0</v>
      </c>
      <c r="O206">
        <v>494271.49</v>
      </c>
      <c r="P206">
        <v>22056439.32</v>
      </c>
      <c r="Q206">
        <v>44.6</v>
      </c>
      <c r="R206">
        <v>76.86</v>
      </c>
      <c r="S206">
        <v>45.26</v>
      </c>
      <c r="T206" t="s">
        <v>279</v>
      </c>
      <c r="U206" t="s">
        <v>812</v>
      </c>
    </row>
    <row r="207" spans="1:21">
      <c r="A207" t="s">
        <v>813</v>
      </c>
      <c r="B207" t="s">
        <v>814</v>
      </c>
      <c r="C207" t="s">
        <v>72</v>
      </c>
      <c r="D207" t="s">
        <v>73</v>
      </c>
      <c r="E207" t="s">
        <v>133</v>
      </c>
      <c r="F207" t="s">
        <v>54</v>
      </c>
      <c r="G207">
        <v>17548.46</v>
      </c>
      <c r="H207">
        <v>210581.52</v>
      </c>
      <c r="I207">
        <v>479.08</v>
      </c>
      <c r="J207">
        <v>314267.69</v>
      </c>
      <c r="K207">
        <v>655.98</v>
      </c>
      <c r="L207">
        <v>6.4</v>
      </c>
      <c r="M207">
        <v>0</v>
      </c>
      <c r="N207">
        <v>1465.62</v>
      </c>
      <c r="O207">
        <v>437699.39</v>
      </c>
      <c r="P207">
        <v>8517769.3200000003</v>
      </c>
      <c r="R207">
        <v>60.39</v>
      </c>
      <c r="S207">
        <v>-13.18</v>
      </c>
      <c r="T207" t="s">
        <v>815</v>
      </c>
      <c r="U207" t="s">
        <v>816</v>
      </c>
    </row>
    <row r="208" spans="1:21">
      <c r="A208" t="s">
        <v>817</v>
      </c>
      <c r="B208" t="s">
        <v>818</v>
      </c>
      <c r="C208" t="s">
        <v>138</v>
      </c>
      <c r="D208" t="s">
        <v>52</v>
      </c>
      <c r="E208" t="s">
        <v>67</v>
      </c>
      <c r="F208" t="s">
        <v>86</v>
      </c>
      <c r="G208">
        <v>9965.68</v>
      </c>
      <c r="H208">
        <v>119588.16</v>
      </c>
      <c r="I208">
        <v>580.6</v>
      </c>
      <c r="J208">
        <v>157896.98000000001</v>
      </c>
      <c r="K208">
        <v>271.95</v>
      </c>
      <c r="L208">
        <v>11.73</v>
      </c>
      <c r="M208">
        <v>3407.09</v>
      </c>
      <c r="N208">
        <v>1036.33</v>
      </c>
      <c r="O208">
        <v>484803.11</v>
      </c>
      <c r="P208">
        <v>4993333.76</v>
      </c>
      <c r="Q208">
        <v>10.3</v>
      </c>
      <c r="R208">
        <v>57.26</v>
      </c>
      <c r="S208">
        <v>-11.95</v>
      </c>
      <c r="T208" t="s">
        <v>81</v>
      </c>
      <c r="U208" t="s">
        <v>819</v>
      </c>
    </row>
    <row r="209" spans="1:21">
      <c r="A209" t="s">
        <v>820</v>
      </c>
      <c r="B209" t="s">
        <v>821</v>
      </c>
      <c r="C209" t="s">
        <v>277</v>
      </c>
      <c r="D209" t="s">
        <v>73</v>
      </c>
      <c r="E209" t="s">
        <v>67</v>
      </c>
      <c r="F209" t="s">
        <v>86</v>
      </c>
      <c r="G209">
        <v>1155.1400000000001</v>
      </c>
      <c r="H209">
        <v>13861.68</v>
      </c>
      <c r="I209">
        <v>661.71</v>
      </c>
      <c r="J209">
        <v>11933.69</v>
      </c>
      <c r="K209">
        <v>18.03</v>
      </c>
      <c r="L209">
        <v>3.18</v>
      </c>
      <c r="M209">
        <v>0</v>
      </c>
      <c r="N209">
        <v>95.36</v>
      </c>
      <c r="O209">
        <v>666495.48</v>
      </c>
      <c r="P209">
        <v>8982057.0099999998</v>
      </c>
      <c r="Q209">
        <v>13.5</v>
      </c>
      <c r="R209">
        <v>57.01</v>
      </c>
      <c r="S209">
        <v>59.15</v>
      </c>
      <c r="T209" t="s">
        <v>822</v>
      </c>
      <c r="U209" t="s">
        <v>823</v>
      </c>
    </row>
    <row r="210" spans="1:21">
      <c r="A210" t="s">
        <v>824</v>
      </c>
      <c r="B210" t="s">
        <v>825</v>
      </c>
      <c r="C210" t="s">
        <v>105</v>
      </c>
      <c r="D210" t="s">
        <v>60</v>
      </c>
      <c r="E210" t="s">
        <v>80</v>
      </c>
      <c r="F210" t="s">
        <v>86</v>
      </c>
      <c r="G210">
        <v>10400.02</v>
      </c>
      <c r="H210">
        <v>124800.24</v>
      </c>
      <c r="I210">
        <v>275.93</v>
      </c>
      <c r="J210">
        <v>103923.36</v>
      </c>
      <c r="K210">
        <v>376.63</v>
      </c>
      <c r="L210">
        <v>6.48</v>
      </c>
      <c r="M210">
        <v>0</v>
      </c>
      <c r="N210">
        <v>0</v>
      </c>
      <c r="O210">
        <v>733969.01</v>
      </c>
      <c r="P210">
        <v>13383036.289999999</v>
      </c>
      <c r="Q210">
        <v>18.2</v>
      </c>
      <c r="R210">
        <v>-44.66</v>
      </c>
      <c r="S210">
        <v>19.73</v>
      </c>
      <c r="T210" t="s">
        <v>826</v>
      </c>
      <c r="U210" t="s">
        <v>827</v>
      </c>
    </row>
    <row r="211" spans="1:21">
      <c r="A211" t="s">
        <v>828</v>
      </c>
      <c r="B211" t="s">
        <v>829</v>
      </c>
      <c r="C211" t="s">
        <v>99</v>
      </c>
      <c r="D211" t="s">
        <v>60</v>
      </c>
      <c r="E211" t="s">
        <v>67</v>
      </c>
      <c r="F211" t="s">
        <v>86</v>
      </c>
      <c r="G211">
        <v>12036.95</v>
      </c>
      <c r="H211">
        <v>144443.4</v>
      </c>
      <c r="I211">
        <v>511.46</v>
      </c>
      <c r="J211">
        <v>297214.63</v>
      </c>
      <c r="L211">
        <v>9.31</v>
      </c>
      <c r="M211">
        <v>3344.79</v>
      </c>
      <c r="N211">
        <v>0</v>
      </c>
      <c r="O211">
        <v>428109.46</v>
      </c>
      <c r="P211">
        <v>13988305.02</v>
      </c>
      <c r="Q211">
        <v>32.700000000000003</v>
      </c>
      <c r="R211">
        <v>63.4</v>
      </c>
      <c r="S211">
        <v>26.37</v>
      </c>
      <c r="T211" t="s">
        <v>145</v>
      </c>
      <c r="U211" t="s">
        <v>192</v>
      </c>
    </row>
    <row r="212" spans="1:21">
      <c r="A212" t="s">
        <v>830</v>
      </c>
      <c r="B212" t="s">
        <v>71</v>
      </c>
      <c r="C212" t="s">
        <v>51</v>
      </c>
      <c r="D212" t="s">
        <v>52</v>
      </c>
      <c r="E212" t="s">
        <v>80</v>
      </c>
      <c r="F212" t="s">
        <v>54</v>
      </c>
      <c r="G212">
        <v>8137.09</v>
      </c>
      <c r="H212">
        <v>97645.08</v>
      </c>
      <c r="I212">
        <v>228.68</v>
      </c>
      <c r="J212">
        <v>187940.16</v>
      </c>
      <c r="K212">
        <v>821.85</v>
      </c>
      <c r="L212">
        <v>5.71</v>
      </c>
      <c r="M212">
        <v>1675.75</v>
      </c>
      <c r="N212">
        <v>0</v>
      </c>
      <c r="O212">
        <v>724117.47</v>
      </c>
      <c r="P212">
        <v>24390829.710000001</v>
      </c>
      <c r="Q212">
        <v>33.700000000000003</v>
      </c>
      <c r="R212">
        <v>-36.799999999999997</v>
      </c>
      <c r="S212">
        <v>143.63999999999999</v>
      </c>
      <c r="T212" t="s">
        <v>831</v>
      </c>
      <c r="U212" t="s">
        <v>298</v>
      </c>
    </row>
    <row r="213" spans="1:21">
      <c r="A213" t="s">
        <v>832</v>
      </c>
      <c r="B213" t="s">
        <v>833</v>
      </c>
      <c r="C213" t="s">
        <v>59</v>
      </c>
      <c r="D213" t="s">
        <v>119</v>
      </c>
      <c r="E213" t="s">
        <v>133</v>
      </c>
      <c r="F213" t="s">
        <v>86</v>
      </c>
      <c r="G213">
        <v>13943.49</v>
      </c>
      <c r="H213">
        <v>167321.88</v>
      </c>
      <c r="I213">
        <v>531.87</v>
      </c>
      <c r="J213">
        <v>305714.58</v>
      </c>
      <c r="K213">
        <v>574.79</v>
      </c>
      <c r="L213">
        <v>4.6399999999999997</v>
      </c>
      <c r="M213">
        <v>0</v>
      </c>
      <c r="N213">
        <v>0</v>
      </c>
      <c r="O213">
        <v>770110.28</v>
      </c>
      <c r="P213">
        <v>24937641.239999998</v>
      </c>
      <c r="Q213">
        <v>32.4</v>
      </c>
      <c r="R213">
        <v>62.5</v>
      </c>
      <c r="S213">
        <v>44.44</v>
      </c>
      <c r="T213" t="s">
        <v>834</v>
      </c>
      <c r="U213" t="s">
        <v>835</v>
      </c>
    </row>
    <row r="214" spans="1:21">
      <c r="A214" t="s">
        <v>836</v>
      </c>
      <c r="B214" t="s">
        <v>837</v>
      </c>
      <c r="C214" t="s">
        <v>66</v>
      </c>
      <c r="D214" t="s">
        <v>52</v>
      </c>
      <c r="E214" t="s">
        <v>133</v>
      </c>
      <c r="F214" t="s">
        <v>54</v>
      </c>
      <c r="G214">
        <v>7466.73</v>
      </c>
      <c r="H214">
        <v>89600.76</v>
      </c>
      <c r="I214">
        <v>376.47</v>
      </c>
      <c r="J214">
        <v>144694.94</v>
      </c>
      <c r="K214">
        <v>384.35</v>
      </c>
      <c r="L214">
        <v>10.87</v>
      </c>
      <c r="M214">
        <v>0</v>
      </c>
      <c r="N214">
        <v>0</v>
      </c>
      <c r="O214">
        <v>383177.61</v>
      </c>
      <c r="P214">
        <v>9901374.9800000004</v>
      </c>
      <c r="Q214">
        <v>25.8</v>
      </c>
      <c r="R214">
        <v>57.56</v>
      </c>
      <c r="S214">
        <v>46.17</v>
      </c>
      <c r="T214" t="s">
        <v>838</v>
      </c>
      <c r="U214" t="s">
        <v>839</v>
      </c>
    </row>
    <row r="215" spans="1:21">
      <c r="A215" t="s">
        <v>840</v>
      </c>
      <c r="B215" t="s">
        <v>841</v>
      </c>
      <c r="C215" t="s">
        <v>72</v>
      </c>
      <c r="D215" t="s">
        <v>100</v>
      </c>
      <c r="E215" t="s">
        <v>133</v>
      </c>
      <c r="F215" t="s">
        <v>86</v>
      </c>
      <c r="G215">
        <v>10148.799999999999</v>
      </c>
      <c r="H215">
        <v>121785.60000000001</v>
      </c>
      <c r="I215">
        <v>552.54999999999995</v>
      </c>
      <c r="J215">
        <v>232633.47</v>
      </c>
      <c r="K215">
        <v>421.02</v>
      </c>
      <c r="L215">
        <v>5.27</v>
      </c>
      <c r="M215">
        <v>2190.36</v>
      </c>
      <c r="N215">
        <v>2330.02</v>
      </c>
      <c r="O215">
        <v>691151.27</v>
      </c>
      <c r="P215">
        <v>21677534.399999999</v>
      </c>
      <c r="R215">
        <v>-33.28</v>
      </c>
      <c r="S215">
        <v>52.76</v>
      </c>
      <c r="T215" t="s">
        <v>842</v>
      </c>
      <c r="U215" t="s">
        <v>625</v>
      </c>
    </row>
    <row r="216" spans="1:21">
      <c r="A216" t="s">
        <v>843</v>
      </c>
      <c r="B216" t="s">
        <v>844</v>
      </c>
      <c r="C216" t="s">
        <v>72</v>
      </c>
      <c r="D216" t="s">
        <v>60</v>
      </c>
      <c r="E216" t="s">
        <v>61</v>
      </c>
      <c r="F216" t="s">
        <v>86</v>
      </c>
      <c r="G216">
        <v>3619.69</v>
      </c>
      <c r="H216">
        <v>43436.28</v>
      </c>
      <c r="I216">
        <v>747.93</v>
      </c>
      <c r="J216">
        <v>86889.3</v>
      </c>
      <c r="K216">
        <v>116.17</v>
      </c>
      <c r="L216">
        <v>3.81</v>
      </c>
      <c r="M216">
        <v>0</v>
      </c>
      <c r="N216">
        <v>0</v>
      </c>
      <c r="O216">
        <v>375601.45</v>
      </c>
      <c r="P216">
        <v>5403103.9299999997</v>
      </c>
      <c r="Q216">
        <v>14.4</v>
      </c>
      <c r="R216">
        <v>57.77</v>
      </c>
      <c r="S216">
        <v>1.43</v>
      </c>
      <c r="T216" t="s">
        <v>845</v>
      </c>
      <c r="U216" t="s">
        <v>846</v>
      </c>
    </row>
    <row r="217" spans="1:21">
      <c r="A217" t="s">
        <v>847</v>
      </c>
      <c r="B217" t="s">
        <v>352</v>
      </c>
      <c r="C217" t="s">
        <v>175</v>
      </c>
      <c r="D217" t="s">
        <v>100</v>
      </c>
      <c r="E217" t="s">
        <v>80</v>
      </c>
      <c r="F217" t="s">
        <v>54</v>
      </c>
      <c r="G217">
        <v>8224.68</v>
      </c>
      <c r="H217">
        <v>98696.16</v>
      </c>
      <c r="I217">
        <v>134.52000000000001</v>
      </c>
      <c r="J217">
        <v>112227.1</v>
      </c>
      <c r="K217">
        <v>834.28</v>
      </c>
      <c r="L217">
        <v>7.14</v>
      </c>
      <c r="M217">
        <v>0</v>
      </c>
      <c r="N217">
        <v>0</v>
      </c>
      <c r="O217">
        <v>861056.25</v>
      </c>
      <c r="P217">
        <v>9389667.4900000002</v>
      </c>
      <c r="Q217">
        <v>10.9</v>
      </c>
      <c r="R217">
        <v>60.6</v>
      </c>
      <c r="S217">
        <v>6.22</v>
      </c>
      <c r="T217" t="s">
        <v>848</v>
      </c>
      <c r="U217" t="s">
        <v>849</v>
      </c>
    </row>
    <row r="218" spans="1:21">
      <c r="A218" t="s">
        <v>850</v>
      </c>
      <c r="B218" t="s">
        <v>851</v>
      </c>
      <c r="C218" t="s">
        <v>138</v>
      </c>
      <c r="D218" t="s">
        <v>100</v>
      </c>
      <c r="E218" t="s">
        <v>67</v>
      </c>
      <c r="F218" t="s">
        <v>86</v>
      </c>
      <c r="G218">
        <v>5260.1</v>
      </c>
      <c r="H218">
        <v>63121.2</v>
      </c>
      <c r="I218">
        <v>798.89</v>
      </c>
      <c r="J218">
        <v>176154.96</v>
      </c>
      <c r="K218">
        <v>220.5</v>
      </c>
      <c r="L218">
        <v>9.9700000000000006</v>
      </c>
      <c r="M218">
        <v>0</v>
      </c>
      <c r="N218">
        <v>0</v>
      </c>
      <c r="O218">
        <v>827000.83</v>
      </c>
      <c r="P218">
        <v>13455324.42</v>
      </c>
      <c r="Q218">
        <v>16.3</v>
      </c>
      <c r="R218">
        <v>81.5</v>
      </c>
      <c r="S218">
        <v>-33.119999999999997</v>
      </c>
      <c r="T218" t="s">
        <v>852</v>
      </c>
      <c r="U218" t="s">
        <v>853</v>
      </c>
    </row>
    <row r="219" spans="1:21">
      <c r="A219" t="s">
        <v>854</v>
      </c>
      <c r="B219" t="s">
        <v>855</v>
      </c>
      <c r="C219" t="s">
        <v>66</v>
      </c>
      <c r="D219" t="s">
        <v>100</v>
      </c>
      <c r="E219" t="s">
        <v>90</v>
      </c>
      <c r="F219" t="s">
        <v>75</v>
      </c>
      <c r="G219">
        <v>325.47000000000003</v>
      </c>
      <c r="H219">
        <v>3905.64</v>
      </c>
      <c r="I219">
        <v>1107.32</v>
      </c>
      <c r="J219">
        <v>2786.34</v>
      </c>
      <c r="K219">
        <v>2.52</v>
      </c>
      <c r="L219">
        <v>1.61</v>
      </c>
      <c r="M219">
        <v>101.71</v>
      </c>
      <c r="N219">
        <v>0</v>
      </c>
      <c r="O219">
        <v>635560.02</v>
      </c>
      <c r="P219">
        <v>3789974.34</v>
      </c>
      <c r="Q219">
        <v>6</v>
      </c>
      <c r="R219">
        <v>68.739999999999995</v>
      </c>
      <c r="S219">
        <v>160.47</v>
      </c>
      <c r="T219" t="s">
        <v>856</v>
      </c>
      <c r="U219" t="s">
        <v>857</v>
      </c>
    </row>
    <row r="220" spans="1:21">
      <c r="A220" t="s">
        <v>858</v>
      </c>
      <c r="B220" t="s">
        <v>859</v>
      </c>
      <c r="C220" t="s">
        <v>66</v>
      </c>
      <c r="D220" t="s">
        <v>52</v>
      </c>
      <c r="E220" t="s">
        <v>133</v>
      </c>
      <c r="F220" t="s">
        <v>75</v>
      </c>
      <c r="G220">
        <v>875.55</v>
      </c>
      <c r="H220">
        <v>10506.6</v>
      </c>
      <c r="I220">
        <v>620.08000000000004</v>
      </c>
      <c r="J220">
        <v>19449.580000000002</v>
      </c>
      <c r="K220">
        <v>31.37</v>
      </c>
      <c r="L220">
        <v>7.86</v>
      </c>
      <c r="M220">
        <v>0</v>
      </c>
      <c r="N220">
        <v>129.15</v>
      </c>
      <c r="O220">
        <v>633587.23</v>
      </c>
      <c r="P220">
        <v>2617482.2400000002</v>
      </c>
      <c r="Q220">
        <v>4.0999999999999996</v>
      </c>
      <c r="R220">
        <v>66.66</v>
      </c>
      <c r="S220">
        <v>21.7</v>
      </c>
      <c r="T220" t="s">
        <v>860</v>
      </c>
      <c r="U220" t="s">
        <v>861</v>
      </c>
    </row>
    <row r="221" spans="1:21">
      <c r="A221" t="s">
        <v>862</v>
      </c>
      <c r="B221" t="s">
        <v>863</v>
      </c>
      <c r="C221" t="s">
        <v>99</v>
      </c>
      <c r="D221" t="s">
        <v>100</v>
      </c>
      <c r="E221" t="s">
        <v>90</v>
      </c>
      <c r="F221" t="s">
        <v>75</v>
      </c>
      <c r="G221">
        <v>17232.419999999998</v>
      </c>
      <c r="H221">
        <v>206789.04</v>
      </c>
      <c r="I221">
        <v>915.38</v>
      </c>
      <c r="J221">
        <v>186217.15</v>
      </c>
      <c r="K221">
        <v>203.43</v>
      </c>
      <c r="L221">
        <v>10.07</v>
      </c>
      <c r="M221">
        <v>0</v>
      </c>
      <c r="N221">
        <v>0</v>
      </c>
      <c r="O221">
        <v>877899.91</v>
      </c>
      <c r="P221">
        <v>12335397.359999999</v>
      </c>
      <c r="Q221">
        <v>14.1</v>
      </c>
      <c r="R221">
        <v>69.64</v>
      </c>
      <c r="S221">
        <v>53.15</v>
      </c>
      <c r="T221" t="s">
        <v>864</v>
      </c>
      <c r="U221" t="s">
        <v>865</v>
      </c>
    </row>
    <row r="222" spans="1:21">
      <c r="A222" t="s">
        <v>866</v>
      </c>
      <c r="B222" t="s">
        <v>867</v>
      </c>
      <c r="C222" t="s">
        <v>277</v>
      </c>
      <c r="D222" t="s">
        <v>60</v>
      </c>
      <c r="E222" t="s">
        <v>80</v>
      </c>
      <c r="F222" t="s">
        <v>54</v>
      </c>
      <c r="G222">
        <v>13311.21</v>
      </c>
      <c r="H222">
        <v>159734.51999999999</v>
      </c>
      <c r="I222">
        <v>135.12</v>
      </c>
      <c r="J222">
        <v>147037.34</v>
      </c>
      <c r="K222">
        <v>1088.2</v>
      </c>
      <c r="L222">
        <v>8.69</v>
      </c>
      <c r="M222">
        <v>4451.92</v>
      </c>
      <c r="N222">
        <v>1178.24</v>
      </c>
      <c r="O222">
        <v>651174.04</v>
      </c>
      <c r="P222">
        <v>14390273.41</v>
      </c>
      <c r="Q222">
        <v>22.1</v>
      </c>
      <c r="R222">
        <v>61.39</v>
      </c>
      <c r="S222">
        <v>58.99</v>
      </c>
      <c r="T222" t="s">
        <v>868</v>
      </c>
      <c r="U222" t="s">
        <v>869</v>
      </c>
    </row>
    <row r="223" spans="1:21">
      <c r="A223" t="s">
        <v>870</v>
      </c>
      <c r="B223" t="s">
        <v>871</v>
      </c>
      <c r="C223" t="s">
        <v>85</v>
      </c>
      <c r="D223" t="s">
        <v>100</v>
      </c>
      <c r="E223" t="s">
        <v>67</v>
      </c>
      <c r="F223" t="s">
        <v>75</v>
      </c>
      <c r="G223">
        <v>2599.94</v>
      </c>
      <c r="H223">
        <v>31199.279999999999</v>
      </c>
      <c r="I223">
        <v>825.92</v>
      </c>
      <c r="J223">
        <v>33891.300000000003</v>
      </c>
      <c r="L223">
        <v>7.81</v>
      </c>
      <c r="M223">
        <v>362.68</v>
      </c>
      <c r="N223">
        <v>0</v>
      </c>
      <c r="O223">
        <v>837738.33</v>
      </c>
      <c r="P223">
        <v>18427369.890000001</v>
      </c>
      <c r="Q223">
        <v>22</v>
      </c>
      <c r="R223">
        <v>64.81</v>
      </c>
      <c r="S223">
        <v>59.76</v>
      </c>
      <c r="T223" t="s">
        <v>872</v>
      </c>
      <c r="U223" t="s">
        <v>873</v>
      </c>
    </row>
    <row r="224" spans="1:21">
      <c r="A224" t="s">
        <v>874</v>
      </c>
      <c r="B224" t="s">
        <v>875</v>
      </c>
      <c r="C224" t="s">
        <v>59</v>
      </c>
      <c r="D224" t="s">
        <v>60</v>
      </c>
      <c r="E224" t="s">
        <v>90</v>
      </c>
      <c r="F224" t="s">
        <v>86</v>
      </c>
      <c r="G224">
        <v>16826.650000000001</v>
      </c>
      <c r="H224">
        <v>201919.8</v>
      </c>
      <c r="I224">
        <v>661.37</v>
      </c>
      <c r="J224">
        <v>394151.15</v>
      </c>
      <c r="K224">
        <v>595.96</v>
      </c>
      <c r="L224">
        <v>10.79</v>
      </c>
      <c r="M224">
        <v>0</v>
      </c>
      <c r="N224">
        <v>0</v>
      </c>
      <c r="O224">
        <v>452934.3</v>
      </c>
      <c r="P224">
        <v>11590813.6</v>
      </c>
      <c r="Q224">
        <v>25.6</v>
      </c>
      <c r="R224">
        <v>68.040000000000006</v>
      </c>
      <c r="S224">
        <v>-27.78</v>
      </c>
      <c r="T224" t="s">
        <v>876</v>
      </c>
      <c r="U224" t="s">
        <v>717</v>
      </c>
    </row>
    <row r="225" spans="1:21">
      <c r="A225" t="s">
        <v>877</v>
      </c>
      <c r="B225" t="s">
        <v>445</v>
      </c>
      <c r="C225" t="s">
        <v>85</v>
      </c>
      <c r="D225" t="s">
        <v>73</v>
      </c>
      <c r="E225" t="s">
        <v>74</v>
      </c>
      <c r="F225" t="s">
        <v>75</v>
      </c>
      <c r="G225">
        <v>2161.7199999999998</v>
      </c>
      <c r="H225">
        <v>25940.639999999999</v>
      </c>
      <c r="I225">
        <v>138.16999999999999</v>
      </c>
      <c r="J225">
        <v>49093.37</v>
      </c>
      <c r="K225">
        <v>-355.31</v>
      </c>
      <c r="L225">
        <v>6.82</v>
      </c>
      <c r="M225">
        <v>0</v>
      </c>
      <c r="N225">
        <v>0</v>
      </c>
      <c r="O225">
        <v>903425.36</v>
      </c>
      <c r="P225">
        <v>23230496.809999999</v>
      </c>
      <c r="Q225">
        <v>25.7</v>
      </c>
      <c r="R225">
        <v>55.92</v>
      </c>
      <c r="S225">
        <v>-26.44</v>
      </c>
      <c r="T225" t="s">
        <v>613</v>
      </c>
      <c r="U225" t="s">
        <v>360</v>
      </c>
    </row>
    <row r="226" spans="1:21">
      <c r="A226" t="s">
        <v>878</v>
      </c>
      <c r="B226" t="s">
        <v>879</v>
      </c>
      <c r="C226" t="s">
        <v>128</v>
      </c>
      <c r="D226" t="s">
        <v>52</v>
      </c>
      <c r="E226" t="s">
        <v>90</v>
      </c>
      <c r="F226" t="s">
        <v>54</v>
      </c>
      <c r="G226">
        <v>14828.52</v>
      </c>
      <c r="H226">
        <v>177942.24</v>
      </c>
      <c r="I226">
        <v>1092.3499999999999</v>
      </c>
      <c r="J226">
        <v>203299.76</v>
      </c>
      <c r="K226">
        <v>186.11</v>
      </c>
      <c r="L226">
        <v>5.17</v>
      </c>
      <c r="M226">
        <v>505.28</v>
      </c>
      <c r="N226">
        <v>0</v>
      </c>
      <c r="O226">
        <v>244289.57</v>
      </c>
      <c r="P226">
        <v>16390043.26</v>
      </c>
      <c r="Q226">
        <v>67.099999999999994</v>
      </c>
      <c r="R226">
        <v>69.39</v>
      </c>
      <c r="S226">
        <v>32.51</v>
      </c>
      <c r="T226" t="s">
        <v>880</v>
      </c>
      <c r="U226" t="s">
        <v>881</v>
      </c>
    </row>
    <row r="227" spans="1:21">
      <c r="A227" t="s">
        <v>882</v>
      </c>
      <c r="B227" t="s">
        <v>883</v>
      </c>
      <c r="C227" t="s">
        <v>118</v>
      </c>
      <c r="D227" t="s">
        <v>100</v>
      </c>
      <c r="E227" t="s">
        <v>61</v>
      </c>
      <c r="F227" t="s">
        <v>54</v>
      </c>
      <c r="G227">
        <v>17565</v>
      </c>
      <c r="H227">
        <v>210780</v>
      </c>
      <c r="I227">
        <v>745</v>
      </c>
      <c r="J227">
        <v>157389.21</v>
      </c>
      <c r="K227">
        <v>211.26</v>
      </c>
      <c r="L227">
        <v>11.63</v>
      </c>
      <c r="M227">
        <v>0</v>
      </c>
      <c r="N227">
        <v>0</v>
      </c>
      <c r="O227">
        <v>619284.98</v>
      </c>
      <c r="P227">
        <v>14705759.41</v>
      </c>
      <c r="Q227">
        <v>23.7</v>
      </c>
      <c r="R227">
        <v>64.349999999999994</v>
      </c>
      <c r="S227">
        <v>-22.89</v>
      </c>
      <c r="T227" t="s">
        <v>129</v>
      </c>
      <c r="U227" t="s">
        <v>759</v>
      </c>
    </row>
    <row r="228" spans="1:21">
      <c r="A228" t="s">
        <v>884</v>
      </c>
      <c r="B228" t="s">
        <v>885</v>
      </c>
      <c r="C228" t="s">
        <v>128</v>
      </c>
      <c r="D228" t="s">
        <v>60</v>
      </c>
      <c r="E228" t="s">
        <v>74</v>
      </c>
      <c r="F228" t="s">
        <v>86</v>
      </c>
      <c r="G228">
        <v>8493.36</v>
      </c>
      <c r="H228">
        <v>101920.32000000001</v>
      </c>
      <c r="I228">
        <v>102.2</v>
      </c>
      <c r="J228">
        <v>239338.38</v>
      </c>
      <c r="L228">
        <v>10.61</v>
      </c>
      <c r="M228">
        <v>921.06</v>
      </c>
      <c r="N228">
        <v>1535.06</v>
      </c>
      <c r="O228">
        <v>823401.15</v>
      </c>
      <c r="P228">
        <v>2750949.86</v>
      </c>
      <c r="Q228">
        <v>3.3</v>
      </c>
      <c r="R228">
        <v>62.56</v>
      </c>
      <c r="S228">
        <v>-11.61</v>
      </c>
      <c r="T228" t="s">
        <v>886</v>
      </c>
      <c r="U228" t="s">
        <v>887</v>
      </c>
    </row>
    <row r="229" spans="1:21">
      <c r="A229" t="s">
        <v>888</v>
      </c>
      <c r="B229" t="s">
        <v>844</v>
      </c>
      <c r="C229" t="s">
        <v>51</v>
      </c>
      <c r="D229" t="s">
        <v>52</v>
      </c>
      <c r="E229" t="s">
        <v>67</v>
      </c>
      <c r="F229" t="s">
        <v>86</v>
      </c>
      <c r="G229">
        <v>5996.79</v>
      </c>
      <c r="H229">
        <v>71961.48</v>
      </c>
      <c r="I229">
        <v>717.12</v>
      </c>
      <c r="J229">
        <v>179548.79999999999</v>
      </c>
      <c r="K229">
        <v>-250.37</v>
      </c>
      <c r="L229">
        <v>11.21</v>
      </c>
      <c r="M229">
        <v>0</v>
      </c>
      <c r="N229">
        <v>0</v>
      </c>
      <c r="O229">
        <v>210089.85</v>
      </c>
      <c r="P229">
        <v>9980617.2799999993</v>
      </c>
      <c r="Q229">
        <v>47.5</v>
      </c>
      <c r="R229">
        <v>69.959999999999994</v>
      </c>
      <c r="S229">
        <v>12.87</v>
      </c>
      <c r="T229" t="s">
        <v>652</v>
      </c>
      <c r="U229" t="s">
        <v>889</v>
      </c>
    </row>
    <row r="230" spans="1:21">
      <c r="A230" t="s">
        <v>890</v>
      </c>
      <c r="B230" t="s">
        <v>891</v>
      </c>
      <c r="C230" t="s">
        <v>59</v>
      </c>
      <c r="D230" t="s">
        <v>73</v>
      </c>
      <c r="E230" t="s">
        <v>74</v>
      </c>
      <c r="F230" t="s">
        <v>86</v>
      </c>
      <c r="G230">
        <v>1773.88</v>
      </c>
      <c r="H230">
        <v>21286.560000000001</v>
      </c>
      <c r="I230">
        <v>143.91</v>
      </c>
      <c r="J230">
        <v>30765.79</v>
      </c>
      <c r="K230">
        <v>213.78</v>
      </c>
      <c r="L230">
        <v>4.12</v>
      </c>
      <c r="M230">
        <v>0</v>
      </c>
      <c r="N230">
        <v>0</v>
      </c>
      <c r="O230">
        <v>350558.13</v>
      </c>
      <c r="P230">
        <v>8037660.4199999999</v>
      </c>
      <c r="Q230">
        <v>22.9</v>
      </c>
      <c r="R230">
        <v>81.180000000000007</v>
      </c>
      <c r="S230">
        <v>54.72</v>
      </c>
      <c r="T230" t="s">
        <v>892</v>
      </c>
      <c r="U230" t="s">
        <v>893</v>
      </c>
    </row>
    <row r="231" spans="1:21">
      <c r="A231" t="s">
        <v>894</v>
      </c>
      <c r="B231" t="s">
        <v>895</v>
      </c>
      <c r="C231" t="s">
        <v>118</v>
      </c>
      <c r="D231" t="s">
        <v>100</v>
      </c>
      <c r="E231" t="s">
        <v>74</v>
      </c>
      <c r="F231" t="s">
        <v>75</v>
      </c>
      <c r="G231">
        <v>12193.78</v>
      </c>
      <c r="H231">
        <v>146325.35999999999</v>
      </c>
      <c r="I231">
        <v>107.31</v>
      </c>
      <c r="J231">
        <v>167312.01999999999</v>
      </c>
      <c r="K231">
        <v>1559.15</v>
      </c>
      <c r="L231">
        <v>8.4</v>
      </c>
      <c r="M231">
        <v>0</v>
      </c>
      <c r="N231">
        <v>0</v>
      </c>
      <c r="O231">
        <v>840856.07</v>
      </c>
      <c r="P231">
        <v>14960617.73</v>
      </c>
      <c r="Q231">
        <v>17.8</v>
      </c>
      <c r="R231">
        <v>72.959999999999994</v>
      </c>
      <c r="S231">
        <v>53.85</v>
      </c>
      <c r="T231" t="s">
        <v>896</v>
      </c>
      <c r="U231" t="s">
        <v>897</v>
      </c>
    </row>
    <row r="232" spans="1:21">
      <c r="A232" t="s">
        <v>898</v>
      </c>
      <c r="B232" t="s">
        <v>899</v>
      </c>
      <c r="C232" t="s">
        <v>138</v>
      </c>
      <c r="D232" t="s">
        <v>119</v>
      </c>
      <c r="E232" t="s">
        <v>67</v>
      </c>
      <c r="F232" t="s">
        <v>54</v>
      </c>
      <c r="G232">
        <v>13124.27</v>
      </c>
      <c r="H232">
        <v>157491.24</v>
      </c>
      <c r="I232">
        <v>495.69</v>
      </c>
      <c r="J232">
        <v>86607.55</v>
      </c>
      <c r="K232">
        <v>174.72</v>
      </c>
      <c r="L232">
        <v>11.3</v>
      </c>
      <c r="M232">
        <v>0</v>
      </c>
      <c r="N232">
        <v>1621.87</v>
      </c>
      <c r="O232">
        <v>375010.22</v>
      </c>
      <c r="P232">
        <v>1653490.03</v>
      </c>
      <c r="Q232">
        <v>4.4000000000000004</v>
      </c>
      <c r="R232">
        <v>58.26</v>
      </c>
      <c r="S232">
        <v>-27.35</v>
      </c>
      <c r="T232" t="s">
        <v>900</v>
      </c>
      <c r="U232" t="s">
        <v>193</v>
      </c>
    </row>
    <row r="233" spans="1:21">
      <c r="A233" t="s">
        <v>901</v>
      </c>
      <c r="B233" t="s">
        <v>902</v>
      </c>
      <c r="C233" t="s">
        <v>59</v>
      </c>
      <c r="D233" t="s">
        <v>119</v>
      </c>
      <c r="E233" t="s">
        <v>80</v>
      </c>
      <c r="F233" t="s">
        <v>54</v>
      </c>
      <c r="G233">
        <v>11256.77</v>
      </c>
      <c r="H233">
        <v>135081.24</v>
      </c>
      <c r="I233">
        <v>154.09</v>
      </c>
      <c r="J233">
        <v>229929.43</v>
      </c>
      <c r="K233">
        <v>1492.18</v>
      </c>
      <c r="L233">
        <v>11.97</v>
      </c>
      <c r="M233">
        <v>2141.77</v>
      </c>
      <c r="N233">
        <v>2520.34</v>
      </c>
      <c r="O233">
        <v>898583.64</v>
      </c>
      <c r="P233">
        <v>11222999.68</v>
      </c>
      <c r="Q233">
        <v>12.5</v>
      </c>
      <c r="R233">
        <v>68.400000000000006</v>
      </c>
      <c r="S233">
        <v>16.05</v>
      </c>
      <c r="T233" t="s">
        <v>903</v>
      </c>
      <c r="U233" t="s">
        <v>904</v>
      </c>
    </row>
    <row r="234" spans="1:21">
      <c r="A234" t="s">
        <v>905</v>
      </c>
      <c r="B234" t="s">
        <v>906</v>
      </c>
      <c r="C234" t="s">
        <v>99</v>
      </c>
      <c r="D234" t="s">
        <v>60</v>
      </c>
      <c r="E234" t="s">
        <v>90</v>
      </c>
      <c r="F234" t="s">
        <v>86</v>
      </c>
      <c r="G234">
        <v>17738.37</v>
      </c>
      <c r="H234">
        <v>212860.44</v>
      </c>
      <c r="I234">
        <v>806.28</v>
      </c>
      <c r="J234">
        <v>483934.16</v>
      </c>
      <c r="K234">
        <v>600.21</v>
      </c>
      <c r="L234">
        <v>7.39</v>
      </c>
      <c r="M234">
        <v>1990.74</v>
      </c>
      <c r="N234">
        <v>0</v>
      </c>
      <c r="O234">
        <v>947013.89</v>
      </c>
      <c r="P234">
        <v>3763405.19</v>
      </c>
      <c r="Q234">
        <v>4</v>
      </c>
      <c r="R234">
        <v>61.36</v>
      </c>
      <c r="S234">
        <v>49.39</v>
      </c>
      <c r="T234" t="s">
        <v>345</v>
      </c>
      <c r="U234" t="s">
        <v>907</v>
      </c>
    </row>
    <row r="235" spans="1:21">
      <c r="A235" t="s">
        <v>908</v>
      </c>
      <c r="B235" t="s">
        <v>909</v>
      </c>
      <c r="C235" t="s">
        <v>138</v>
      </c>
      <c r="D235" t="s">
        <v>119</v>
      </c>
      <c r="E235" t="s">
        <v>80</v>
      </c>
      <c r="F235" t="s">
        <v>75</v>
      </c>
      <c r="G235">
        <v>7504.47</v>
      </c>
      <c r="H235">
        <v>90053.64</v>
      </c>
      <c r="I235">
        <v>260.74</v>
      </c>
      <c r="J235">
        <v>190865.84</v>
      </c>
      <c r="K235">
        <v>732.02</v>
      </c>
      <c r="L235">
        <v>6.27</v>
      </c>
      <c r="M235">
        <v>0</v>
      </c>
      <c r="N235">
        <v>0</v>
      </c>
      <c r="O235">
        <v>544257.32999999996</v>
      </c>
      <c r="P235">
        <v>11079833.99</v>
      </c>
      <c r="Q235">
        <v>20.399999999999999</v>
      </c>
      <c r="R235">
        <v>58.86</v>
      </c>
      <c r="S235">
        <v>14.02</v>
      </c>
      <c r="T235" t="s">
        <v>910</v>
      </c>
      <c r="U235" t="s">
        <v>911</v>
      </c>
    </row>
    <row r="236" spans="1:21">
      <c r="A236" t="s">
        <v>912</v>
      </c>
      <c r="B236" t="s">
        <v>577</v>
      </c>
      <c r="C236" t="s">
        <v>51</v>
      </c>
      <c r="D236" t="s">
        <v>100</v>
      </c>
      <c r="E236" t="s">
        <v>74</v>
      </c>
      <c r="F236" t="s">
        <v>54</v>
      </c>
      <c r="G236">
        <v>11144.14</v>
      </c>
      <c r="H236">
        <v>133729.68</v>
      </c>
      <c r="I236">
        <v>82.76</v>
      </c>
      <c r="J236">
        <v>212926.67</v>
      </c>
      <c r="K236">
        <v>2572.8200000000002</v>
      </c>
      <c r="L236">
        <v>11.68</v>
      </c>
      <c r="M236">
        <v>696.02</v>
      </c>
      <c r="N236">
        <v>1291.57</v>
      </c>
      <c r="O236">
        <v>201659.29</v>
      </c>
      <c r="P236">
        <v>24373202.66</v>
      </c>
      <c r="Q236">
        <v>120.9</v>
      </c>
      <c r="R236">
        <v>57.95</v>
      </c>
      <c r="S236">
        <v>-17.739999999999998</v>
      </c>
      <c r="T236" t="s">
        <v>913</v>
      </c>
      <c r="U236" t="s">
        <v>914</v>
      </c>
    </row>
    <row r="237" spans="1:21">
      <c r="A237" t="s">
        <v>915</v>
      </c>
      <c r="B237" t="s">
        <v>916</v>
      </c>
      <c r="C237" t="s">
        <v>138</v>
      </c>
      <c r="D237" t="s">
        <v>119</v>
      </c>
      <c r="E237" t="s">
        <v>80</v>
      </c>
      <c r="F237" t="s">
        <v>86</v>
      </c>
      <c r="G237">
        <v>880.06</v>
      </c>
      <c r="H237">
        <v>10560.72</v>
      </c>
      <c r="I237">
        <v>272.12</v>
      </c>
      <c r="J237">
        <v>25437.5</v>
      </c>
      <c r="K237">
        <v>93.48</v>
      </c>
      <c r="L237">
        <v>1.6</v>
      </c>
      <c r="M237">
        <v>207.75</v>
      </c>
      <c r="N237">
        <v>0</v>
      </c>
      <c r="O237">
        <v>261189.85</v>
      </c>
      <c r="P237">
        <v>6025434.7199999997</v>
      </c>
      <c r="Q237">
        <v>23.1</v>
      </c>
      <c r="R237">
        <v>68.819999999999993</v>
      </c>
      <c r="S237">
        <v>-16.739999999999998</v>
      </c>
      <c r="T237" t="s">
        <v>335</v>
      </c>
      <c r="U237" t="s">
        <v>917</v>
      </c>
    </row>
    <row r="238" spans="1:21">
      <c r="A238" t="s">
        <v>918</v>
      </c>
      <c r="B238" t="s">
        <v>919</v>
      </c>
      <c r="C238" t="s">
        <v>85</v>
      </c>
      <c r="D238" t="s">
        <v>52</v>
      </c>
      <c r="E238" t="s">
        <v>133</v>
      </c>
      <c r="F238" t="s">
        <v>75</v>
      </c>
      <c r="G238">
        <v>5354.65</v>
      </c>
      <c r="H238">
        <v>64255.8</v>
      </c>
      <c r="I238">
        <v>397.15</v>
      </c>
      <c r="J238">
        <v>87708.75</v>
      </c>
      <c r="K238">
        <v>220.85</v>
      </c>
      <c r="L238">
        <v>10.8</v>
      </c>
      <c r="M238">
        <v>0</v>
      </c>
      <c r="N238">
        <v>7.83</v>
      </c>
      <c r="O238">
        <v>722303.67</v>
      </c>
      <c r="P238">
        <v>11883035.93</v>
      </c>
      <c r="Q238">
        <v>16.5</v>
      </c>
      <c r="R238">
        <v>60.7</v>
      </c>
      <c r="S238">
        <v>-34.200000000000003</v>
      </c>
      <c r="T238" t="s">
        <v>920</v>
      </c>
      <c r="U238" t="s">
        <v>921</v>
      </c>
    </row>
    <row r="239" spans="1:21">
      <c r="A239" t="s">
        <v>922</v>
      </c>
      <c r="B239" t="s">
        <v>923</v>
      </c>
      <c r="C239" t="s">
        <v>66</v>
      </c>
      <c r="D239" t="s">
        <v>100</v>
      </c>
      <c r="E239" t="s">
        <v>90</v>
      </c>
      <c r="F239" t="s">
        <v>86</v>
      </c>
      <c r="G239">
        <v>15484.54</v>
      </c>
      <c r="H239">
        <v>185814.48</v>
      </c>
      <c r="I239">
        <v>685.7</v>
      </c>
      <c r="J239">
        <v>211781.09</v>
      </c>
      <c r="K239">
        <v>308.85000000000002</v>
      </c>
      <c r="L239">
        <v>8.6199999999999992</v>
      </c>
      <c r="M239">
        <v>3217.56</v>
      </c>
      <c r="N239">
        <v>0</v>
      </c>
      <c r="O239">
        <v>477965.66</v>
      </c>
      <c r="P239">
        <v>24207878.43</v>
      </c>
      <c r="Q239">
        <v>50.6</v>
      </c>
      <c r="R239">
        <v>77.900000000000006</v>
      </c>
      <c r="S239">
        <v>-19.829999999999998</v>
      </c>
      <c r="T239" t="s">
        <v>924</v>
      </c>
      <c r="U239" t="s">
        <v>134</v>
      </c>
    </row>
    <row r="240" spans="1:21">
      <c r="A240" t="s">
        <v>925</v>
      </c>
      <c r="B240" t="s">
        <v>154</v>
      </c>
      <c r="C240" t="s">
        <v>51</v>
      </c>
      <c r="D240" t="s">
        <v>119</v>
      </c>
      <c r="E240" t="s">
        <v>67</v>
      </c>
      <c r="F240" t="s">
        <v>75</v>
      </c>
      <c r="G240">
        <v>6889.23</v>
      </c>
      <c r="H240">
        <v>82670.759999999995</v>
      </c>
      <c r="I240">
        <v>813.44</v>
      </c>
      <c r="J240">
        <v>40001.81</v>
      </c>
      <c r="K240">
        <v>49.18</v>
      </c>
      <c r="L240">
        <v>3.79</v>
      </c>
      <c r="M240">
        <v>776.9</v>
      </c>
      <c r="N240">
        <v>0</v>
      </c>
      <c r="O240">
        <v>374230.07</v>
      </c>
      <c r="P240">
        <v>9114292.9800000004</v>
      </c>
      <c r="Q240">
        <v>24.4</v>
      </c>
      <c r="R240">
        <v>70.95</v>
      </c>
      <c r="S240">
        <v>55.76</v>
      </c>
      <c r="T240" t="s">
        <v>172</v>
      </c>
      <c r="U240" t="s">
        <v>926</v>
      </c>
    </row>
    <row r="241" spans="1:21">
      <c r="A241" t="s">
        <v>927</v>
      </c>
      <c r="B241" t="s">
        <v>928</v>
      </c>
      <c r="C241" t="s">
        <v>105</v>
      </c>
      <c r="D241" t="s">
        <v>52</v>
      </c>
      <c r="E241" t="s">
        <v>133</v>
      </c>
      <c r="F241" t="s">
        <v>75</v>
      </c>
      <c r="G241">
        <v>2848.43</v>
      </c>
      <c r="H241">
        <v>34181.160000000003</v>
      </c>
      <c r="I241">
        <v>483.53</v>
      </c>
      <c r="J241">
        <v>79300.83</v>
      </c>
      <c r="K241">
        <v>164</v>
      </c>
      <c r="L241">
        <v>0.82</v>
      </c>
      <c r="M241">
        <v>747.35</v>
      </c>
      <c r="N241">
        <v>220.58</v>
      </c>
      <c r="O241">
        <v>388995.02</v>
      </c>
      <c r="P241">
        <v>11321258.01</v>
      </c>
      <c r="Q241">
        <v>29.1</v>
      </c>
      <c r="R241">
        <v>75.709999999999994</v>
      </c>
      <c r="S241">
        <v>-38.520000000000003</v>
      </c>
      <c r="T241" t="s">
        <v>364</v>
      </c>
      <c r="U241" t="s">
        <v>929</v>
      </c>
    </row>
    <row r="242" spans="1:21">
      <c r="A242" t="s">
        <v>930</v>
      </c>
      <c r="B242" t="s">
        <v>117</v>
      </c>
      <c r="C242" t="s">
        <v>59</v>
      </c>
      <c r="D242" t="s">
        <v>100</v>
      </c>
      <c r="E242" t="s">
        <v>80</v>
      </c>
      <c r="F242" t="s">
        <v>75</v>
      </c>
      <c r="G242">
        <v>3150.57</v>
      </c>
      <c r="H242">
        <v>37806.839999999997</v>
      </c>
      <c r="I242">
        <v>127.58</v>
      </c>
      <c r="J242">
        <v>76183.460000000006</v>
      </c>
      <c r="K242">
        <v>597.14</v>
      </c>
      <c r="L242">
        <v>8.35</v>
      </c>
      <c r="M242">
        <v>918.61</v>
      </c>
      <c r="N242">
        <v>0</v>
      </c>
      <c r="O242">
        <v>232911.39</v>
      </c>
      <c r="P242">
        <v>10070669.1</v>
      </c>
      <c r="Q242">
        <v>43.2</v>
      </c>
      <c r="R242">
        <v>75.12</v>
      </c>
      <c r="S242">
        <v>28.2</v>
      </c>
      <c r="T242" t="s">
        <v>931</v>
      </c>
      <c r="U242" t="s">
        <v>932</v>
      </c>
    </row>
    <row r="243" spans="1:21">
      <c r="A243" t="s">
        <v>933</v>
      </c>
      <c r="B243" t="s">
        <v>934</v>
      </c>
      <c r="C243" t="s">
        <v>66</v>
      </c>
      <c r="D243" t="s">
        <v>52</v>
      </c>
      <c r="E243" t="s">
        <v>67</v>
      </c>
      <c r="F243" t="s">
        <v>75</v>
      </c>
      <c r="G243">
        <v>3671.73</v>
      </c>
      <c r="H243">
        <v>44060.76</v>
      </c>
      <c r="I243">
        <v>823.45</v>
      </c>
      <c r="J243">
        <v>73162.13</v>
      </c>
      <c r="K243">
        <v>88.85</v>
      </c>
      <c r="L243">
        <v>4.1100000000000003</v>
      </c>
      <c r="M243">
        <v>449.76</v>
      </c>
      <c r="N243">
        <v>0</v>
      </c>
      <c r="O243">
        <v>350604.81</v>
      </c>
      <c r="P243">
        <v>10292021.66</v>
      </c>
      <c r="Q243">
        <v>29.4</v>
      </c>
      <c r="R243">
        <v>-25.88</v>
      </c>
      <c r="S243">
        <v>-35.42</v>
      </c>
      <c r="T243" t="s">
        <v>582</v>
      </c>
      <c r="U243" t="s">
        <v>935</v>
      </c>
    </row>
    <row r="244" spans="1:21">
      <c r="A244" t="s">
        <v>936</v>
      </c>
      <c r="B244" t="s">
        <v>937</v>
      </c>
      <c r="C244" t="s">
        <v>51</v>
      </c>
      <c r="D244" t="s">
        <v>73</v>
      </c>
      <c r="E244" t="s">
        <v>53</v>
      </c>
      <c r="F244" t="s">
        <v>75</v>
      </c>
      <c r="G244">
        <v>7574.6</v>
      </c>
      <c r="H244">
        <v>90895.2</v>
      </c>
      <c r="I244">
        <v>344.09</v>
      </c>
      <c r="J244">
        <v>165732.22</v>
      </c>
      <c r="K244">
        <v>481.65</v>
      </c>
      <c r="L244">
        <v>4.7699999999999996</v>
      </c>
      <c r="M244">
        <v>915.34</v>
      </c>
      <c r="N244">
        <v>0</v>
      </c>
      <c r="O244">
        <v>390579.05</v>
      </c>
      <c r="P244">
        <v>19008239.559999999</v>
      </c>
      <c r="Q244">
        <v>48.7</v>
      </c>
      <c r="R244">
        <v>67.790000000000006</v>
      </c>
      <c r="S244">
        <v>29.44</v>
      </c>
      <c r="T244" t="s">
        <v>372</v>
      </c>
      <c r="U244" t="s">
        <v>938</v>
      </c>
    </row>
    <row r="245" spans="1:21">
      <c r="A245" t="s">
        <v>939</v>
      </c>
      <c r="B245" t="s">
        <v>300</v>
      </c>
      <c r="C245" t="s">
        <v>128</v>
      </c>
      <c r="D245" t="s">
        <v>100</v>
      </c>
      <c r="E245" t="s">
        <v>90</v>
      </c>
      <c r="F245" t="s">
        <v>75</v>
      </c>
      <c r="G245">
        <v>15137.56</v>
      </c>
      <c r="H245">
        <v>181650.72</v>
      </c>
      <c r="I245">
        <v>729.72</v>
      </c>
      <c r="J245">
        <v>478284.19</v>
      </c>
      <c r="K245">
        <v>655.44</v>
      </c>
      <c r="L245">
        <v>5.38</v>
      </c>
      <c r="M245">
        <v>3929.44</v>
      </c>
      <c r="N245">
        <v>0</v>
      </c>
      <c r="O245">
        <v>599824.63</v>
      </c>
      <c r="P245">
        <v>20727483.23</v>
      </c>
      <c r="Q245">
        <v>34.6</v>
      </c>
      <c r="R245">
        <v>80.28</v>
      </c>
      <c r="S245">
        <v>-6.02</v>
      </c>
      <c r="T245" t="s">
        <v>717</v>
      </c>
      <c r="U245" t="s">
        <v>940</v>
      </c>
    </row>
    <row r="246" spans="1:21">
      <c r="A246" t="s">
        <v>941</v>
      </c>
      <c r="B246" t="s">
        <v>942</v>
      </c>
      <c r="C246" t="s">
        <v>175</v>
      </c>
      <c r="D246" t="s">
        <v>73</v>
      </c>
      <c r="E246" t="s">
        <v>53</v>
      </c>
      <c r="F246" t="s">
        <v>86</v>
      </c>
      <c r="G246">
        <v>7588.26</v>
      </c>
      <c r="H246">
        <v>91059.12</v>
      </c>
      <c r="I246">
        <v>420.25</v>
      </c>
      <c r="J246">
        <v>145922.51999999999</v>
      </c>
      <c r="K246">
        <v>347.23</v>
      </c>
      <c r="L246">
        <v>5.27</v>
      </c>
      <c r="M246">
        <v>0</v>
      </c>
      <c r="N246">
        <v>395.95</v>
      </c>
      <c r="O246">
        <v>918595.59</v>
      </c>
      <c r="P246">
        <v>20958119.920000002</v>
      </c>
      <c r="Q246">
        <v>22.8</v>
      </c>
      <c r="R246">
        <v>56.91</v>
      </c>
      <c r="S246">
        <v>30.67</v>
      </c>
      <c r="T246" t="s">
        <v>943</v>
      </c>
      <c r="U246" t="s">
        <v>594</v>
      </c>
    </row>
    <row r="247" spans="1:21">
      <c r="A247" t="s">
        <v>944</v>
      </c>
      <c r="B247" t="s">
        <v>945</v>
      </c>
      <c r="C247" t="s">
        <v>59</v>
      </c>
      <c r="D247" t="s">
        <v>119</v>
      </c>
      <c r="E247" t="s">
        <v>90</v>
      </c>
      <c r="F247" t="s">
        <v>86</v>
      </c>
      <c r="G247">
        <v>3998.3</v>
      </c>
      <c r="H247">
        <v>47979.6</v>
      </c>
      <c r="I247">
        <v>831.53</v>
      </c>
      <c r="J247">
        <v>116004.85</v>
      </c>
      <c r="K247">
        <v>139.51</v>
      </c>
      <c r="L247">
        <v>10.220000000000001</v>
      </c>
      <c r="M247">
        <v>141.74</v>
      </c>
      <c r="N247">
        <v>867.61</v>
      </c>
      <c r="O247">
        <v>718135.62</v>
      </c>
      <c r="P247">
        <v>16586216.49</v>
      </c>
      <c r="Q247">
        <v>23.1</v>
      </c>
      <c r="R247">
        <v>71.900000000000006</v>
      </c>
      <c r="S247">
        <v>54.21</v>
      </c>
      <c r="T247" t="s">
        <v>946</v>
      </c>
      <c r="U247" t="s">
        <v>77</v>
      </c>
    </row>
    <row r="248" spans="1:21">
      <c r="A248" t="s">
        <v>947</v>
      </c>
      <c r="B248" t="s">
        <v>948</v>
      </c>
      <c r="C248" t="s">
        <v>59</v>
      </c>
      <c r="D248" t="s">
        <v>60</v>
      </c>
      <c r="E248" t="s">
        <v>61</v>
      </c>
      <c r="F248" t="s">
        <v>54</v>
      </c>
      <c r="G248">
        <v>10740.86</v>
      </c>
      <c r="H248">
        <v>128890.32</v>
      </c>
      <c r="I248">
        <v>794.33</v>
      </c>
      <c r="J248">
        <v>140135.12</v>
      </c>
      <c r="K248">
        <v>176.42</v>
      </c>
      <c r="L248">
        <v>10.33</v>
      </c>
      <c r="M248">
        <v>0</v>
      </c>
      <c r="N248">
        <v>0</v>
      </c>
      <c r="O248">
        <v>710614.72</v>
      </c>
      <c r="P248">
        <v>21134182.73</v>
      </c>
      <c r="Q248">
        <v>29.7</v>
      </c>
      <c r="R248">
        <v>57.83</v>
      </c>
      <c r="S248">
        <v>-34.01</v>
      </c>
      <c r="T248" t="s">
        <v>795</v>
      </c>
      <c r="U248" t="s">
        <v>834</v>
      </c>
    </row>
    <row r="249" spans="1:21">
      <c r="A249" t="s">
        <v>949</v>
      </c>
      <c r="B249" t="s">
        <v>950</v>
      </c>
      <c r="C249" t="s">
        <v>143</v>
      </c>
      <c r="D249" t="s">
        <v>52</v>
      </c>
      <c r="E249" t="s">
        <v>133</v>
      </c>
      <c r="F249" t="s">
        <v>75</v>
      </c>
      <c r="G249">
        <v>2282.48</v>
      </c>
      <c r="H249">
        <v>27389.759999999998</v>
      </c>
      <c r="I249">
        <v>557.87</v>
      </c>
      <c r="J249">
        <v>12696.24</v>
      </c>
      <c r="K249">
        <v>22.76</v>
      </c>
      <c r="L249">
        <v>9.6</v>
      </c>
      <c r="M249">
        <v>0</v>
      </c>
      <c r="N249">
        <v>0</v>
      </c>
      <c r="O249">
        <v>726143.94</v>
      </c>
      <c r="P249">
        <v>20736674.579999998</v>
      </c>
      <c r="Q249">
        <v>28.6</v>
      </c>
      <c r="R249">
        <v>66.819999999999993</v>
      </c>
      <c r="S249">
        <v>-33.950000000000003</v>
      </c>
      <c r="T249" t="s">
        <v>306</v>
      </c>
      <c r="U249" t="s">
        <v>648</v>
      </c>
    </row>
    <row r="250" spans="1:21">
      <c r="A250" t="s">
        <v>951</v>
      </c>
      <c r="B250" t="s">
        <v>952</v>
      </c>
      <c r="C250" t="s">
        <v>85</v>
      </c>
      <c r="D250" t="s">
        <v>52</v>
      </c>
      <c r="E250" t="s">
        <v>61</v>
      </c>
      <c r="F250" t="s">
        <v>54</v>
      </c>
      <c r="G250">
        <v>15463.81</v>
      </c>
      <c r="H250">
        <v>185565.72</v>
      </c>
      <c r="I250">
        <v>586.54</v>
      </c>
      <c r="J250">
        <v>403940.26</v>
      </c>
      <c r="K250">
        <v>688.68</v>
      </c>
      <c r="L250">
        <v>2.71</v>
      </c>
      <c r="M250">
        <v>0</v>
      </c>
      <c r="N250">
        <v>467.17</v>
      </c>
      <c r="O250">
        <v>464558.32</v>
      </c>
      <c r="P250">
        <v>15403187.99</v>
      </c>
      <c r="Q250">
        <v>33.200000000000003</v>
      </c>
      <c r="R250">
        <v>81.08</v>
      </c>
      <c r="S250">
        <v>-25.3</v>
      </c>
      <c r="T250" t="s">
        <v>953</v>
      </c>
      <c r="U250" t="s">
        <v>954</v>
      </c>
    </row>
    <row r="251" spans="1:21">
      <c r="A251" t="s">
        <v>955</v>
      </c>
      <c r="B251" t="s">
        <v>956</v>
      </c>
      <c r="C251" t="s">
        <v>128</v>
      </c>
      <c r="D251" t="s">
        <v>60</v>
      </c>
      <c r="E251" t="s">
        <v>74</v>
      </c>
      <c r="F251" t="s">
        <v>54</v>
      </c>
      <c r="G251">
        <v>7528.51</v>
      </c>
      <c r="H251">
        <v>90342.12</v>
      </c>
      <c r="I251">
        <v>103.23</v>
      </c>
      <c r="J251">
        <v>138901.31</v>
      </c>
      <c r="K251">
        <v>1345.55</v>
      </c>
      <c r="L251">
        <v>11.14</v>
      </c>
      <c r="M251">
        <v>2177.34</v>
      </c>
      <c r="N251">
        <v>0</v>
      </c>
      <c r="O251">
        <v>789231.41</v>
      </c>
      <c r="P251">
        <v>3616381.33</v>
      </c>
      <c r="Q251">
        <v>4.5999999999999996</v>
      </c>
      <c r="R251">
        <v>69.09</v>
      </c>
      <c r="S251">
        <v>58.07</v>
      </c>
      <c r="T251" t="s">
        <v>957</v>
      </c>
      <c r="U251" t="s">
        <v>861</v>
      </c>
    </row>
    <row r="252" spans="1:21">
      <c r="A252" t="s">
        <v>958</v>
      </c>
      <c r="B252" t="s">
        <v>127</v>
      </c>
      <c r="C252" t="s">
        <v>66</v>
      </c>
      <c r="D252" t="s">
        <v>60</v>
      </c>
      <c r="E252" t="s">
        <v>90</v>
      </c>
      <c r="F252" t="s">
        <v>54</v>
      </c>
      <c r="G252">
        <v>275.16000000000003</v>
      </c>
      <c r="H252">
        <v>3301.92</v>
      </c>
      <c r="I252">
        <v>1171.1099999999999</v>
      </c>
      <c r="J252">
        <v>7220.9</v>
      </c>
      <c r="K252">
        <v>6.17</v>
      </c>
      <c r="L252">
        <v>5.3</v>
      </c>
      <c r="M252">
        <v>0</v>
      </c>
      <c r="N252">
        <v>0</v>
      </c>
      <c r="O252">
        <v>739418.08</v>
      </c>
      <c r="P252">
        <v>2156543.08</v>
      </c>
      <c r="Q252">
        <v>2.9</v>
      </c>
      <c r="R252">
        <v>64.36</v>
      </c>
      <c r="S252">
        <v>20.87</v>
      </c>
      <c r="T252" t="s">
        <v>959</v>
      </c>
      <c r="U252" t="s">
        <v>672</v>
      </c>
    </row>
    <row r="253" spans="1:21">
      <c r="A253" t="s">
        <v>960</v>
      </c>
      <c r="B253" t="s">
        <v>961</v>
      </c>
      <c r="C253" t="s">
        <v>277</v>
      </c>
      <c r="D253" t="s">
        <v>100</v>
      </c>
      <c r="E253" t="s">
        <v>80</v>
      </c>
      <c r="F253" t="s">
        <v>75</v>
      </c>
      <c r="G253">
        <v>15598.72</v>
      </c>
      <c r="H253">
        <v>187184.64000000001</v>
      </c>
      <c r="I253">
        <v>264.39</v>
      </c>
      <c r="J253">
        <v>492783.55</v>
      </c>
      <c r="K253">
        <v>1863.85</v>
      </c>
      <c r="L253">
        <v>9.2100000000000009</v>
      </c>
      <c r="M253">
        <v>0</v>
      </c>
      <c r="N253">
        <v>0</v>
      </c>
      <c r="O253">
        <v>871931.84</v>
      </c>
      <c r="P253">
        <v>7707534.7999999998</v>
      </c>
      <c r="Q253">
        <v>8.8000000000000007</v>
      </c>
      <c r="R253">
        <v>73.8</v>
      </c>
      <c r="S253">
        <v>14</v>
      </c>
      <c r="T253" t="s">
        <v>962</v>
      </c>
      <c r="U253" t="s">
        <v>963</v>
      </c>
    </row>
    <row r="254" spans="1:21">
      <c r="A254" t="s">
        <v>964</v>
      </c>
      <c r="B254" t="s">
        <v>965</v>
      </c>
      <c r="C254" t="s">
        <v>105</v>
      </c>
      <c r="D254" t="s">
        <v>60</v>
      </c>
      <c r="E254" t="s">
        <v>61</v>
      </c>
      <c r="F254" t="s">
        <v>75</v>
      </c>
      <c r="G254">
        <v>7568.24</v>
      </c>
      <c r="H254">
        <v>90818.880000000005</v>
      </c>
      <c r="I254">
        <v>679.52</v>
      </c>
      <c r="J254">
        <v>112509.21</v>
      </c>
      <c r="L254">
        <v>5.32</v>
      </c>
      <c r="M254">
        <v>0</v>
      </c>
      <c r="N254">
        <v>0</v>
      </c>
      <c r="O254">
        <v>548796.82999999996</v>
      </c>
      <c r="P254">
        <v>21987811.59</v>
      </c>
      <c r="Q254">
        <v>40.1</v>
      </c>
      <c r="R254">
        <v>65.66</v>
      </c>
      <c r="S254">
        <v>27.11</v>
      </c>
      <c r="T254" t="s">
        <v>966</v>
      </c>
      <c r="U254" t="s">
        <v>967</v>
      </c>
    </row>
    <row r="255" spans="1:21">
      <c r="A255" t="s">
        <v>968</v>
      </c>
      <c r="B255" t="s">
        <v>969</v>
      </c>
      <c r="C255" t="s">
        <v>277</v>
      </c>
      <c r="D255" t="s">
        <v>60</v>
      </c>
      <c r="E255" t="s">
        <v>133</v>
      </c>
      <c r="F255" t="s">
        <v>54</v>
      </c>
      <c r="G255">
        <v>13004.64</v>
      </c>
      <c r="H255">
        <v>156055.67999999999</v>
      </c>
      <c r="I255">
        <v>409.83</v>
      </c>
      <c r="J255">
        <v>355697.23</v>
      </c>
      <c r="K255">
        <v>867.91</v>
      </c>
      <c r="L255">
        <v>10.11</v>
      </c>
      <c r="M255">
        <v>0</v>
      </c>
      <c r="N255">
        <v>0</v>
      </c>
      <c r="O255">
        <v>795540.09</v>
      </c>
      <c r="P255">
        <v>3942848.63</v>
      </c>
      <c r="Q255">
        <v>5</v>
      </c>
      <c r="R255">
        <v>66.83</v>
      </c>
      <c r="S255">
        <v>49.57</v>
      </c>
      <c r="T255" t="s">
        <v>567</v>
      </c>
      <c r="U255" t="s">
        <v>970</v>
      </c>
    </row>
    <row r="256" spans="1:21">
      <c r="A256" t="s">
        <v>971</v>
      </c>
      <c r="B256" t="s">
        <v>972</v>
      </c>
      <c r="C256" t="s">
        <v>59</v>
      </c>
      <c r="D256" t="s">
        <v>119</v>
      </c>
      <c r="E256" t="s">
        <v>133</v>
      </c>
      <c r="F256" t="s">
        <v>86</v>
      </c>
      <c r="G256">
        <v>13609.7</v>
      </c>
      <c r="H256">
        <v>163316.4</v>
      </c>
      <c r="I256">
        <v>530.41</v>
      </c>
      <c r="J256">
        <v>130842.56</v>
      </c>
      <c r="K256">
        <v>246.68</v>
      </c>
      <c r="L256">
        <v>5.77</v>
      </c>
      <c r="M256">
        <v>623.22</v>
      </c>
      <c r="N256">
        <v>1527.55</v>
      </c>
      <c r="O256">
        <v>262706.42</v>
      </c>
      <c r="P256">
        <v>3554911.1</v>
      </c>
      <c r="R256">
        <v>57.75</v>
      </c>
      <c r="S256">
        <v>-36.58</v>
      </c>
      <c r="T256" t="s">
        <v>973</v>
      </c>
      <c r="U256" t="s">
        <v>974</v>
      </c>
    </row>
    <row r="257" spans="1:21">
      <c r="A257" t="s">
        <v>975</v>
      </c>
      <c r="B257" t="s">
        <v>976</v>
      </c>
      <c r="C257" t="s">
        <v>118</v>
      </c>
      <c r="D257" t="s">
        <v>73</v>
      </c>
      <c r="E257" t="s">
        <v>90</v>
      </c>
      <c r="F257" t="s">
        <v>86</v>
      </c>
      <c r="G257">
        <v>381.64</v>
      </c>
      <c r="H257">
        <v>4579.68</v>
      </c>
      <c r="I257">
        <v>639.05999999999995</v>
      </c>
      <c r="J257">
        <v>7505.66</v>
      </c>
      <c r="K257">
        <v>11.74</v>
      </c>
      <c r="L257">
        <v>1.1599999999999999</v>
      </c>
      <c r="M257">
        <v>0</v>
      </c>
      <c r="N257">
        <v>53.64</v>
      </c>
      <c r="O257">
        <v>272607.42</v>
      </c>
      <c r="P257">
        <v>6673845.8499999996</v>
      </c>
      <c r="Q257">
        <v>24.5</v>
      </c>
      <c r="R257">
        <v>72.55</v>
      </c>
      <c r="S257">
        <v>-39.82</v>
      </c>
      <c r="T257" t="s">
        <v>977</v>
      </c>
      <c r="U257" t="s">
        <v>978</v>
      </c>
    </row>
    <row r="258" spans="1:21">
      <c r="A258" t="s">
        <v>979</v>
      </c>
      <c r="B258" t="s">
        <v>980</v>
      </c>
      <c r="C258" t="s">
        <v>175</v>
      </c>
      <c r="D258" t="s">
        <v>52</v>
      </c>
      <c r="E258" t="s">
        <v>133</v>
      </c>
      <c r="F258" t="s">
        <v>54</v>
      </c>
      <c r="G258">
        <v>10552.71</v>
      </c>
      <c r="H258">
        <v>126632.52</v>
      </c>
      <c r="I258">
        <v>501.14</v>
      </c>
      <c r="J258">
        <v>173647.53</v>
      </c>
      <c r="K258">
        <v>346.51</v>
      </c>
      <c r="L258">
        <v>8.16</v>
      </c>
      <c r="M258">
        <v>2658.8</v>
      </c>
      <c r="N258">
        <v>1205.1400000000001</v>
      </c>
      <c r="O258">
        <v>339940.22</v>
      </c>
      <c r="P258">
        <v>13126867.689999999</v>
      </c>
      <c r="Q258">
        <v>38.6</v>
      </c>
      <c r="R258">
        <v>56.5</v>
      </c>
      <c r="S258">
        <v>-26.93</v>
      </c>
      <c r="T258" t="s">
        <v>981</v>
      </c>
      <c r="U258" t="s">
        <v>480</v>
      </c>
    </row>
    <row r="259" spans="1:21">
      <c r="A259" t="s">
        <v>982</v>
      </c>
      <c r="B259" t="s">
        <v>855</v>
      </c>
      <c r="C259" t="s">
        <v>66</v>
      </c>
      <c r="D259" t="s">
        <v>100</v>
      </c>
      <c r="E259" t="s">
        <v>61</v>
      </c>
      <c r="F259" t="s">
        <v>54</v>
      </c>
      <c r="G259">
        <v>5625.89</v>
      </c>
      <c r="H259">
        <v>67510.679999999993</v>
      </c>
      <c r="I259">
        <v>450.45</v>
      </c>
      <c r="J259">
        <v>115173.11</v>
      </c>
      <c r="K259">
        <v>255.68</v>
      </c>
      <c r="L259">
        <v>8.09</v>
      </c>
      <c r="M259">
        <v>962.03</v>
      </c>
      <c r="N259">
        <v>0</v>
      </c>
      <c r="O259">
        <v>438197.2</v>
      </c>
      <c r="P259">
        <v>11263923.390000001</v>
      </c>
      <c r="Q259">
        <v>25.7</v>
      </c>
      <c r="R259">
        <v>80.31</v>
      </c>
      <c r="S259">
        <v>-10.09</v>
      </c>
      <c r="T259" t="s">
        <v>896</v>
      </c>
      <c r="U259" t="s">
        <v>983</v>
      </c>
    </row>
    <row r="260" spans="1:21">
      <c r="A260" t="s">
        <v>984</v>
      </c>
      <c r="B260" t="s">
        <v>985</v>
      </c>
      <c r="C260" t="s">
        <v>143</v>
      </c>
      <c r="D260" t="s">
        <v>52</v>
      </c>
      <c r="E260" t="s">
        <v>61</v>
      </c>
      <c r="F260" t="s">
        <v>86</v>
      </c>
      <c r="G260">
        <v>9072.9500000000007</v>
      </c>
      <c r="H260">
        <v>108875.4</v>
      </c>
      <c r="I260">
        <v>783.74</v>
      </c>
      <c r="J260">
        <v>182189.11</v>
      </c>
      <c r="K260">
        <v>232.46</v>
      </c>
      <c r="L260">
        <v>6.44</v>
      </c>
      <c r="M260">
        <v>950.87</v>
      </c>
      <c r="N260">
        <v>1925.18</v>
      </c>
      <c r="O260">
        <v>417821.38</v>
      </c>
      <c r="P260">
        <v>1456113.64</v>
      </c>
      <c r="Q260">
        <v>3.5</v>
      </c>
      <c r="R260">
        <v>71.48</v>
      </c>
      <c r="S260">
        <v>-35.049999999999997</v>
      </c>
      <c r="T260" t="s">
        <v>986</v>
      </c>
      <c r="U260" t="s">
        <v>987</v>
      </c>
    </row>
    <row r="261" spans="1:21">
      <c r="A261" t="s">
        <v>988</v>
      </c>
      <c r="B261" t="s">
        <v>989</v>
      </c>
      <c r="C261" t="s">
        <v>66</v>
      </c>
      <c r="D261" t="s">
        <v>73</v>
      </c>
      <c r="E261" t="s">
        <v>133</v>
      </c>
      <c r="F261" t="s">
        <v>54</v>
      </c>
      <c r="G261">
        <v>8663.02</v>
      </c>
      <c r="H261">
        <v>103956.24</v>
      </c>
      <c r="I261">
        <v>551.66999999999996</v>
      </c>
      <c r="J261">
        <v>242983.05</v>
      </c>
      <c r="K261">
        <v>440.45</v>
      </c>
      <c r="L261">
        <v>11.42</v>
      </c>
      <c r="M261">
        <v>0</v>
      </c>
      <c r="N261">
        <v>74.09</v>
      </c>
      <c r="O261">
        <v>695137.78</v>
      </c>
      <c r="P261">
        <v>5133564.3499999996</v>
      </c>
      <c r="Q261">
        <v>7.4</v>
      </c>
      <c r="R261">
        <v>80.290000000000006</v>
      </c>
      <c r="S261">
        <v>21.22</v>
      </c>
      <c r="T261" t="s">
        <v>159</v>
      </c>
      <c r="U261" t="s">
        <v>443</v>
      </c>
    </row>
    <row r="262" spans="1:21">
      <c r="A262" t="s">
        <v>990</v>
      </c>
      <c r="B262" t="s">
        <v>991</v>
      </c>
      <c r="C262" t="s">
        <v>105</v>
      </c>
      <c r="D262" t="s">
        <v>73</v>
      </c>
      <c r="E262" t="s">
        <v>133</v>
      </c>
      <c r="F262" t="s">
        <v>54</v>
      </c>
      <c r="G262">
        <v>17219.82</v>
      </c>
      <c r="H262">
        <v>206637.84</v>
      </c>
      <c r="I262">
        <v>583.69000000000005</v>
      </c>
      <c r="J262">
        <v>327201</v>
      </c>
      <c r="K262">
        <v>560.57000000000005</v>
      </c>
      <c r="L262">
        <v>2.7</v>
      </c>
      <c r="M262">
        <v>2505.58</v>
      </c>
      <c r="N262">
        <v>0</v>
      </c>
      <c r="O262">
        <v>294206.96999999997</v>
      </c>
      <c r="P262">
        <v>8293723.9199999999</v>
      </c>
      <c r="Q262">
        <v>28.2</v>
      </c>
      <c r="R262">
        <v>57.14</v>
      </c>
      <c r="S262">
        <v>-24.52</v>
      </c>
      <c r="T262" t="s">
        <v>992</v>
      </c>
      <c r="U262" t="s">
        <v>993</v>
      </c>
    </row>
    <row r="263" spans="1:21">
      <c r="A263" t="s">
        <v>994</v>
      </c>
      <c r="B263" t="s">
        <v>995</v>
      </c>
      <c r="C263" t="s">
        <v>138</v>
      </c>
      <c r="D263" t="s">
        <v>119</v>
      </c>
      <c r="E263" t="s">
        <v>133</v>
      </c>
      <c r="F263" t="s">
        <v>75</v>
      </c>
      <c r="G263">
        <v>5137.3900000000003</v>
      </c>
      <c r="H263">
        <v>61648.68</v>
      </c>
      <c r="I263">
        <v>296.20999999999998</v>
      </c>
      <c r="J263">
        <v>48361.23</v>
      </c>
      <c r="K263">
        <v>163.27000000000001</v>
      </c>
      <c r="L263">
        <v>9.77</v>
      </c>
      <c r="M263">
        <v>1787.68</v>
      </c>
      <c r="N263">
        <v>0</v>
      </c>
      <c r="O263">
        <v>942842.41</v>
      </c>
      <c r="P263">
        <v>16091711.23</v>
      </c>
      <c r="Q263">
        <v>17.100000000000001</v>
      </c>
      <c r="R263">
        <v>69.66</v>
      </c>
      <c r="S263">
        <v>-24.35</v>
      </c>
      <c r="T263" t="s">
        <v>478</v>
      </c>
      <c r="U263" t="s">
        <v>996</v>
      </c>
    </row>
    <row r="264" spans="1:21">
      <c r="A264" t="s">
        <v>997</v>
      </c>
      <c r="B264" t="s">
        <v>972</v>
      </c>
      <c r="C264" t="s">
        <v>138</v>
      </c>
      <c r="D264" t="s">
        <v>73</v>
      </c>
      <c r="E264" t="s">
        <v>61</v>
      </c>
      <c r="F264" t="s">
        <v>54</v>
      </c>
      <c r="G264">
        <v>7478.51</v>
      </c>
      <c r="H264">
        <v>89742.12</v>
      </c>
      <c r="I264">
        <v>571.79999999999995</v>
      </c>
      <c r="J264">
        <v>116620.97</v>
      </c>
      <c r="K264">
        <v>203.95</v>
      </c>
      <c r="L264">
        <v>0.54</v>
      </c>
      <c r="M264">
        <v>0</v>
      </c>
      <c r="N264">
        <v>0</v>
      </c>
      <c r="O264">
        <v>702218.9</v>
      </c>
      <c r="P264">
        <v>24679987.039999999</v>
      </c>
      <c r="Q264">
        <v>35.1</v>
      </c>
      <c r="R264">
        <v>75.489999999999995</v>
      </c>
      <c r="S264">
        <v>26.52</v>
      </c>
      <c r="T264" t="s">
        <v>998</v>
      </c>
      <c r="U264" t="s">
        <v>383</v>
      </c>
    </row>
    <row r="265" spans="1:21">
      <c r="A265" t="s">
        <v>999</v>
      </c>
      <c r="B265" t="s">
        <v>1000</v>
      </c>
      <c r="C265" t="s">
        <v>128</v>
      </c>
      <c r="D265" t="s">
        <v>52</v>
      </c>
      <c r="E265" t="s">
        <v>80</v>
      </c>
      <c r="F265" t="s">
        <v>75</v>
      </c>
      <c r="G265">
        <v>1135.1300000000001</v>
      </c>
      <c r="H265">
        <v>13621.56</v>
      </c>
      <c r="I265">
        <v>158.56</v>
      </c>
      <c r="J265">
        <v>34379.39</v>
      </c>
      <c r="K265">
        <v>216.82</v>
      </c>
      <c r="L265">
        <v>2.71</v>
      </c>
      <c r="M265">
        <v>306.08</v>
      </c>
      <c r="N265">
        <v>267.95</v>
      </c>
      <c r="O265">
        <v>279910.71999999997</v>
      </c>
      <c r="P265">
        <v>12868338.01</v>
      </c>
      <c r="Q265">
        <v>46</v>
      </c>
      <c r="R265">
        <v>63.11</v>
      </c>
      <c r="S265">
        <v>-30.7</v>
      </c>
      <c r="T265" t="s">
        <v>233</v>
      </c>
      <c r="U265" t="s">
        <v>1001</v>
      </c>
    </row>
    <row r="266" spans="1:21">
      <c r="A266" t="s">
        <v>1002</v>
      </c>
      <c r="B266" t="s">
        <v>1003</v>
      </c>
      <c r="C266" t="s">
        <v>138</v>
      </c>
      <c r="D266" t="s">
        <v>100</v>
      </c>
      <c r="E266" t="s">
        <v>90</v>
      </c>
      <c r="F266" t="s">
        <v>75</v>
      </c>
      <c r="G266">
        <v>10825.42</v>
      </c>
      <c r="H266">
        <v>129905.04</v>
      </c>
      <c r="I266">
        <v>808.69</v>
      </c>
      <c r="J266">
        <v>181863.59</v>
      </c>
      <c r="K266">
        <v>224.89</v>
      </c>
      <c r="L266">
        <v>11.18</v>
      </c>
      <c r="M266">
        <v>0</v>
      </c>
      <c r="N266">
        <v>0</v>
      </c>
      <c r="O266">
        <v>516520.4</v>
      </c>
      <c r="P266">
        <v>19650853.440000001</v>
      </c>
      <c r="Q266">
        <v>38</v>
      </c>
      <c r="R266">
        <v>76.94</v>
      </c>
      <c r="S266">
        <v>19.309999999999999</v>
      </c>
      <c r="T266" t="s">
        <v>1004</v>
      </c>
      <c r="U266" t="s">
        <v>416</v>
      </c>
    </row>
    <row r="267" spans="1:21">
      <c r="A267" t="s">
        <v>1005</v>
      </c>
      <c r="B267" t="s">
        <v>183</v>
      </c>
      <c r="C267" t="s">
        <v>105</v>
      </c>
      <c r="D267" t="s">
        <v>100</v>
      </c>
      <c r="E267" t="s">
        <v>133</v>
      </c>
      <c r="F267" t="s">
        <v>54</v>
      </c>
      <c r="G267">
        <v>10898.17</v>
      </c>
      <c r="H267">
        <v>130778.04</v>
      </c>
      <c r="I267">
        <v>483.97</v>
      </c>
      <c r="J267">
        <v>188240.04</v>
      </c>
      <c r="K267">
        <v>388.95</v>
      </c>
      <c r="L267">
        <v>7.88</v>
      </c>
      <c r="M267">
        <v>2928.18</v>
      </c>
      <c r="N267">
        <v>6.91</v>
      </c>
      <c r="O267">
        <v>449749.76000000001</v>
      </c>
      <c r="P267">
        <v>18293481.48</v>
      </c>
      <c r="Q267">
        <v>-40.700000000000003</v>
      </c>
      <c r="R267">
        <v>66.05</v>
      </c>
      <c r="S267">
        <v>0.09</v>
      </c>
      <c r="T267" t="s">
        <v>1006</v>
      </c>
      <c r="U267" t="s">
        <v>251</v>
      </c>
    </row>
    <row r="268" spans="1:21">
      <c r="A268" t="s">
        <v>1007</v>
      </c>
      <c r="B268" t="s">
        <v>1008</v>
      </c>
      <c r="C268" t="s">
        <v>51</v>
      </c>
      <c r="D268" t="s">
        <v>100</v>
      </c>
      <c r="E268" t="s">
        <v>67</v>
      </c>
      <c r="F268" t="s">
        <v>75</v>
      </c>
      <c r="G268">
        <v>15567.62</v>
      </c>
      <c r="H268">
        <v>186811.44</v>
      </c>
      <c r="I268">
        <v>542.82000000000005</v>
      </c>
      <c r="J268">
        <v>110574.34</v>
      </c>
      <c r="K268">
        <v>203.7</v>
      </c>
      <c r="L268">
        <v>10.41</v>
      </c>
      <c r="M268">
        <v>1547.05</v>
      </c>
      <c r="N268">
        <v>0</v>
      </c>
      <c r="O268">
        <v>739538.38</v>
      </c>
      <c r="P268">
        <v>11731439.34</v>
      </c>
      <c r="Q268">
        <v>15.9</v>
      </c>
      <c r="R268">
        <v>80.02</v>
      </c>
      <c r="S268">
        <v>19.37</v>
      </c>
      <c r="T268" t="s">
        <v>382</v>
      </c>
      <c r="U268" t="s">
        <v>1009</v>
      </c>
    </row>
    <row r="269" spans="1:21">
      <c r="A269" t="s">
        <v>1010</v>
      </c>
      <c r="B269" t="s">
        <v>1011</v>
      </c>
      <c r="C269" t="s">
        <v>85</v>
      </c>
      <c r="D269" t="s">
        <v>119</v>
      </c>
      <c r="E269" t="s">
        <v>53</v>
      </c>
      <c r="F269" t="s">
        <v>54</v>
      </c>
      <c r="G269">
        <v>2365.91</v>
      </c>
      <c r="H269">
        <v>28390.92</v>
      </c>
      <c r="I269">
        <v>253.97</v>
      </c>
      <c r="J269">
        <v>20559.009999999998</v>
      </c>
      <c r="K269">
        <v>80.95</v>
      </c>
      <c r="L269">
        <v>0.63</v>
      </c>
      <c r="M269">
        <v>0</v>
      </c>
      <c r="N269">
        <v>293.35000000000002</v>
      </c>
      <c r="O269">
        <v>248348.43</v>
      </c>
      <c r="P269">
        <v>15460534.5</v>
      </c>
      <c r="Q269">
        <v>62.3</v>
      </c>
      <c r="R269">
        <v>65.5</v>
      </c>
      <c r="S269">
        <v>-6.16</v>
      </c>
      <c r="T269" t="s">
        <v>1012</v>
      </c>
      <c r="U269" t="s">
        <v>526</v>
      </c>
    </row>
    <row r="270" spans="1:21">
      <c r="A270" t="s">
        <v>1013</v>
      </c>
      <c r="B270" t="s">
        <v>1014</v>
      </c>
      <c r="C270" t="s">
        <v>85</v>
      </c>
      <c r="D270" t="s">
        <v>73</v>
      </c>
      <c r="E270" t="s">
        <v>80</v>
      </c>
      <c r="F270" t="s">
        <v>54</v>
      </c>
      <c r="G270">
        <v>455.85</v>
      </c>
      <c r="H270">
        <v>5470.2</v>
      </c>
      <c r="I270">
        <v>163.76</v>
      </c>
      <c r="J270">
        <v>5174.7299999999996</v>
      </c>
      <c r="K270">
        <v>31.6</v>
      </c>
      <c r="L270">
        <v>8.5299999999999994</v>
      </c>
      <c r="M270">
        <v>65.010000000000005</v>
      </c>
      <c r="N270">
        <v>50.51</v>
      </c>
      <c r="O270">
        <v>331764.45</v>
      </c>
      <c r="P270">
        <v>24567657.170000002</v>
      </c>
      <c r="Q270">
        <v>74.099999999999994</v>
      </c>
      <c r="R270">
        <v>58</v>
      </c>
      <c r="S270">
        <v>-10.02</v>
      </c>
      <c r="T270" t="s">
        <v>1015</v>
      </c>
      <c r="U270" t="s">
        <v>1016</v>
      </c>
    </row>
    <row r="271" spans="1:21">
      <c r="A271" t="s">
        <v>1017</v>
      </c>
      <c r="B271" t="s">
        <v>1018</v>
      </c>
      <c r="C271" t="s">
        <v>59</v>
      </c>
      <c r="D271" t="s">
        <v>60</v>
      </c>
      <c r="E271" t="s">
        <v>67</v>
      </c>
      <c r="F271" t="s">
        <v>75</v>
      </c>
      <c r="G271">
        <v>3011.23</v>
      </c>
      <c r="H271">
        <v>36134.76</v>
      </c>
      <c r="I271">
        <v>768.3</v>
      </c>
      <c r="J271">
        <v>77666.820000000007</v>
      </c>
      <c r="K271">
        <v>101.09</v>
      </c>
      <c r="L271">
        <v>8.74</v>
      </c>
      <c r="M271">
        <v>769.64</v>
      </c>
      <c r="N271">
        <v>0</v>
      </c>
      <c r="O271">
        <v>223234.84</v>
      </c>
      <c r="P271">
        <v>8542141.9600000009</v>
      </c>
      <c r="Q271">
        <v>38.299999999999997</v>
      </c>
      <c r="R271">
        <v>72.400000000000006</v>
      </c>
      <c r="S271">
        <v>44.15</v>
      </c>
      <c r="T271" t="s">
        <v>734</v>
      </c>
      <c r="U271" t="s">
        <v>259</v>
      </c>
    </row>
    <row r="272" spans="1:21">
      <c r="A272" t="s">
        <v>1019</v>
      </c>
      <c r="B272" t="s">
        <v>1020</v>
      </c>
      <c r="C272" t="s">
        <v>128</v>
      </c>
      <c r="D272" t="s">
        <v>119</v>
      </c>
      <c r="E272" t="s">
        <v>90</v>
      </c>
      <c r="F272" t="s">
        <v>86</v>
      </c>
      <c r="G272">
        <v>8776.89</v>
      </c>
      <c r="H272">
        <v>105322.68</v>
      </c>
      <c r="I272">
        <v>1246.19</v>
      </c>
      <c r="J272">
        <v>108445.01</v>
      </c>
      <c r="K272">
        <v>87.02</v>
      </c>
      <c r="L272">
        <v>10.42</v>
      </c>
      <c r="M272">
        <v>0</v>
      </c>
      <c r="N272">
        <v>0</v>
      </c>
      <c r="O272">
        <v>673297.58</v>
      </c>
      <c r="P272">
        <v>6220909.0199999996</v>
      </c>
      <c r="Q272">
        <v>9.1999999999999993</v>
      </c>
      <c r="R272">
        <v>75.650000000000006</v>
      </c>
      <c r="S272">
        <v>173.06</v>
      </c>
      <c r="T272" t="s">
        <v>278</v>
      </c>
      <c r="U272" t="s">
        <v>255</v>
      </c>
    </row>
    <row r="273" spans="1:21">
      <c r="A273" t="s">
        <v>1021</v>
      </c>
      <c r="B273" t="s">
        <v>1022</v>
      </c>
      <c r="C273" t="s">
        <v>128</v>
      </c>
      <c r="D273" t="s">
        <v>119</v>
      </c>
      <c r="E273" t="s">
        <v>61</v>
      </c>
      <c r="F273" t="s">
        <v>54</v>
      </c>
      <c r="G273">
        <v>8058.49</v>
      </c>
      <c r="H273">
        <v>96701.88</v>
      </c>
      <c r="I273">
        <v>360.58</v>
      </c>
      <c r="J273">
        <v>44240.05</v>
      </c>
      <c r="K273">
        <v>122.69</v>
      </c>
      <c r="L273">
        <v>2.4700000000000002</v>
      </c>
      <c r="M273">
        <v>803.93</v>
      </c>
      <c r="N273">
        <v>0</v>
      </c>
      <c r="O273">
        <v>908374.87</v>
      </c>
      <c r="P273">
        <v>10873204.380000001</v>
      </c>
      <c r="Q273">
        <v>12</v>
      </c>
      <c r="R273">
        <v>56.31</v>
      </c>
      <c r="S273">
        <v>22.52</v>
      </c>
      <c r="T273" t="s">
        <v>1023</v>
      </c>
      <c r="U273" t="s">
        <v>1024</v>
      </c>
    </row>
    <row r="274" spans="1:21">
      <c r="A274" t="s">
        <v>1025</v>
      </c>
      <c r="B274" t="s">
        <v>1026</v>
      </c>
      <c r="C274" t="s">
        <v>85</v>
      </c>
      <c r="D274" t="s">
        <v>52</v>
      </c>
      <c r="E274" t="s">
        <v>67</v>
      </c>
      <c r="F274" t="s">
        <v>54</v>
      </c>
      <c r="G274">
        <v>12530.39</v>
      </c>
      <c r="H274">
        <v>150364.68</v>
      </c>
      <c r="I274">
        <v>594.9</v>
      </c>
      <c r="J274">
        <v>312571.17</v>
      </c>
      <c r="K274">
        <v>525.41999999999996</v>
      </c>
      <c r="L274">
        <v>6.67</v>
      </c>
      <c r="M274">
        <v>3433.83</v>
      </c>
      <c r="N274">
        <v>0</v>
      </c>
      <c r="O274">
        <v>682506.9</v>
      </c>
      <c r="P274">
        <v>23560534.609999999</v>
      </c>
      <c r="Q274">
        <v>34.5</v>
      </c>
      <c r="R274">
        <v>59.94</v>
      </c>
      <c r="S274">
        <v>-19.510000000000002</v>
      </c>
      <c r="T274" t="s">
        <v>176</v>
      </c>
      <c r="U274" t="s">
        <v>1027</v>
      </c>
    </row>
    <row r="275" spans="1:21">
      <c r="A275" t="s">
        <v>1028</v>
      </c>
      <c r="B275" t="s">
        <v>547</v>
      </c>
      <c r="C275" t="s">
        <v>128</v>
      </c>
      <c r="D275" t="s">
        <v>52</v>
      </c>
      <c r="E275" t="s">
        <v>74</v>
      </c>
      <c r="F275" t="s">
        <v>75</v>
      </c>
      <c r="G275">
        <v>2660.92</v>
      </c>
      <c r="H275">
        <v>31931.040000000001</v>
      </c>
      <c r="I275">
        <v>133.01</v>
      </c>
      <c r="J275">
        <v>96020.54</v>
      </c>
      <c r="K275">
        <v>721.9</v>
      </c>
      <c r="L275">
        <v>11.05</v>
      </c>
      <c r="M275">
        <v>836.47</v>
      </c>
      <c r="N275">
        <v>0</v>
      </c>
      <c r="O275">
        <v>426978.36</v>
      </c>
      <c r="P275">
        <v>9763795.2599999998</v>
      </c>
      <c r="Q275">
        <v>22.9</v>
      </c>
      <c r="R275">
        <v>81.760000000000005</v>
      </c>
      <c r="S275">
        <v>36.57</v>
      </c>
      <c r="T275" t="s">
        <v>1029</v>
      </c>
      <c r="U275" t="s">
        <v>1030</v>
      </c>
    </row>
    <row r="276" spans="1:21">
      <c r="A276" t="s">
        <v>1031</v>
      </c>
      <c r="B276" t="s">
        <v>1032</v>
      </c>
      <c r="C276" t="s">
        <v>175</v>
      </c>
      <c r="D276" t="s">
        <v>100</v>
      </c>
      <c r="E276" t="s">
        <v>133</v>
      </c>
      <c r="F276" t="s">
        <v>86</v>
      </c>
      <c r="G276">
        <v>14884.08</v>
      </c>
      <c r="H276">
        <v>178608.96</v>
      </c>
      <c r="I276">
        <v>360.26</v>
      </c>
      <c r="J276">
        <v>210241.37</v>
      </c>
      <c r="K276">
        <v>583.58000000000004</v>
      </c>
      <c r="L276">
        <v>2.67</v>
      </c>
      <c r="M276">
        <v>0</v>
      </c>
      <c r="N276">
        <v>3439.91</v>
      </c>
      <c r="O276">
        <v>779390</v>
      </c>
      <c r="P276">
        <v>24477192.920000002</v>
      </c>
      <c r="Q276">
        <v>31.4</v>
      </c>
      <c r="R276">
        <v>77</v>
      </c>
      <c r="S276">
        <v>42.86</v>
      </c>
      <c r="T276" t="s">
        <v>508</v>
      </c>
      <c r="U276" t="s">
        <v>1033</v>
      </c>
    </row>
    <row r="277" spans="1:21">
      <c r="A277" t="s">
        <v>1034</v>
      </c>
      <c r="B277" t="s">
        <v>1035</v>
      </c>
      <c r="C277" t="s">
        <v>72</v>
      </c>
      <c r="D277" t="s">
        <v>52</v>
      </c>
      <c r="E277" t="s">
        <v>74</v>
      </c>
      <c r="F277" t="s">
        <v>54</v>
      </c>
      <c r="G277">
        <v>9866.77</v>
      </c>
      <c r="H277">
        <v>118401.24</v>
      </c>
      <c r="I277">
        <v>110.58</v>
      </c>
      <c r="J277">
        <v>330055.63</v>
      </c>
      <c r="K277">
        <v>2984.77</v>
      </c>
      <c r="L277">
        <v>1.17</v>
      </c>
      <c r="M277">
        <v>3031.66</v>
      </c>
      <c r="N277">
        <v>0</v>
      </c>
      <c r="O277">
        <v>579774.15</v>
      </c>
      <c r="P277">
        <v>15118673.26</v>
      </c>
      <c r="Q277">
        <v>26.1</v>
      </c>
      <c r="R277">
        <v>-22.32</v>
      </c>
      <c r="S277">
        <v>-30.49</v>
      </c>
      <c r="T277" t="s">
        <v>1036</v>
      </c>
      <c r="U277" t="s">
        <v>404</v>
      </c>
    </row>
    <row r="278" spans="1:21">
      <c r="A278" t="s">
        <v>1037</v>
      </c>
      <c r="B278" t="s">
        <v>851</v>
      </c>
      <c r="C278" t="s">
        <v>72</v>
      </c>
      <c r="D278" t="s">
        <v>100</v>
      </c>
      <c r="E278" t="s">
        <v>80</v>
      </c>
      <c r="F278" t="s">
        <v>86</v>
      </c>
      <c r="G278">
        <v>7520.15</v>
      </c>
      <c r="H278">
        <v>90241.8</v>
      </c>
      <c r="I278">
        <v>280.33</v>
      </c>
      <c r="J278">
        <v>173447.45</v>
      </c>
      <c r="K278">
        <v>-618.73</v>
      </c>
      <c r="L278">
        <v>1.66</v>
      </c>
      <c r="M278">
        <v>2598.13</v>
      </c>
      <c r="N278">
        <v>1508.97</v>
      </c>
      <c r="O278">
        <v>577815</v>
      </c>
      <c r="P278">
        <v>9099280.4900000002</v>
      </c>
      <c r="Q278">
        <v>15.7</v>
      </c>
      <c r="R278">
        <v>74.180000000000007</v>
      </c>
      <c r="S278">
        <v>-8.34</v>
      </c>
      <c r="T278" t="s">
        <v>1038</v>
      </c>
      <c r="U278" t="s">
        <v>1039</v>
      </c>
    </row>
    <row r="279" spans="1:21">
      <c r="A279" t="s">
        <v>1040</v>
      </c>
      <c r="B279" t="s">
        <v>1041</v>
      </c>
      <c r="C279" t="s">
        <v>175</v>
      </c>
      <c r="D279" t="s">
        <v>119</v>
      </c>
      <c r="E279" t="s">
        <v>61</v>
      </c>
      <c r="F279" t="s">
        <v>75</v>
      </c>
      <c r="G279">
        <v>15374.68</v>
      </c>
      <c r="H279">
        <v>184496.16</v>
      </c>
      <c r="I279">
        <v>666.01</v>
      </c>
      <c r="J279">
        <v>388634.47</v>
      </c>
      <c r="K279">
        <v>583.53</v>
      </c>
      <c r="L279">
        <v>0.85</v>
      </c>
      <c r="M279">
        <v>0</v>
      </c>
      <c r="N279">
        <v>2194.0100000000002</v>
      </c>
      <c r="O279">
        <v>725636.36</v>
      </c>
      <c r="P279">
        <v>5919616.8899999997</v>
      </c>
      <c r="Q279">
        <v>8.1999999999999993</v>
      </c>
      <c r="R279">
        <v>80.34</v>
      </c>
      <c r="S279">
        <v>36.26</v>
      </c>
      <c r="T279" t="s">
        <v>1042</v>
      </c>
      <c r="U279" t="s">
        <v>1043</v>
      </c>
    </row>
    <row r="280" spans="1:21">
      <c r="A280" t="s">
        <v>1044</v>
      </c>
      <c r="B280" t="s">
        <v>423</v>
      </c>
      <c r="C280" t="s">
        <v>138</v>
      </c>
      <c r="D280" t="s">
        <v>100</v>
      </c>
      <c r="E280" t="s">
        <v>61</v>
      </c>
      <c r="F280" t="s">
        <v>54</v>
      </c>
      <c r="G280">
        <v>12358.22</v>
      </c>
      <c r="H280">
        <v>148298.64000000001</v>
      </c>
      <c r="I280">
        <v>396.32</v>
      </c>
      <c r="J280">
        <v>57788.23</v>
      </c>
      <c r="K280">
        <v>145.81</v>
      </c>
      <c r="L280">
        <v>1.84</v>
      </c>
      <c r="M280">
        <v>3828.8</v>
      </c>
      <c r="N280">
        <v>0</v>
      </c>
      <c r="O280">
        <v>526253.01</v>
      </c>
      <c r="P280">
        <v>12312933.51</v>
      </c>
      <c r="Q280">
        <v>23.4</v>
      </c>
      <c r="R280">
        <v>55.45</v>
      </c>
      <c r="S280">
        <v>24.54</v>
      </c>
      <c r="T280" t="s">
        <v>1045</v>
      </c>
      <c r="U280" t="s">
        <v>1046</v>
      </c>
    </row>
    <row r="281" spans="1:21">
      <c r="A281" t="s">
        <v>1047</v>
      </c>
      <c r="B281" t="s">
        <v>1048</v>
      </c>
      <c r="C281" t="s">
        <v>66</v>
      </c>
      <c r="D281" t="s">
        <v>73</v>
      </c>
      <c r="E281" t="s">
        <v>90</v>
      </c>
      <c r="F281" t="s">
        <v>75</v>
      </c>
      <c r="G281">
        <v>10391.98</v>
      </c>
      <c r="H281">
        <v>124703.76</v>
      </c>
      <c r="I281">
        <v>972.39</v>
      </c>
      <c r="J281">
        <v>130072.42</v>
      </c>
      <c r="K281">
        <v>133.77000000000001</v>
      </c>
      <c r="L281">
        <v>7.76</v>
      </c>
      <c r="M281">
        <v>1221.95</v>
      </c>
      <c r="N281">
        <v>0</v>
      </c>
      <c r="O281">
        <v>545069.41</v>
      </c>
      <c r="P281">
        <v>6426837.2599999998</v>
      </c>
      <c r="Q281">
        <v>11.8</v>
      </c>
      <c r="R281">
        <v>72.14</v>
      </c>
      <c r="S281">
        <v>8.76</v>
      </c>
      <c r="T281" t="s">
        <v>224</v>
      </c>
      <c r="U281" t="s">
        <v>1049</v>
      </c>
    </row>
    <row r="282" spans="1:21">
      <c r="A282" t="s">
        <v>1050</v>
      </c>
      <c r="B282" t="s">
        <v>1051</v>
      </c>
      <c r="C282" t="s">
        <v>138</v>
      </c>
      <c r="D282" t="s">
        <v>100</v>
      </c>
      <c r="E282" t="s">
        <v>90</v>
      </c>
      <c r="F282" t="s">
        <v>75</v>
      </c>
      <c r="G282">
        <v>6657.71</v>
      </c>
      <c r="H282">
        <v>79892.52</v>
      </c>
      <c r="I282">
        <v>1109.03</v>
      </c>
      <c r="J282">
        <v>217260.33</v>
      </c>
      <c r="K282">
        <v>195.9</v>
      </c>
      <c r="L282">
        <v>2.88</v>
      </c>
      <c r="M282">
        <v>738.41</v>
      </c>
      <c r="N282">
        <v>0</v>
      </c>
      <c r="O282">
        <v>491150.5</v>
      </c>
      <c r="P282">
        <v>17192339.140000001</v>
      </c>
      <c r="Q282">
        <v>35</v>
      </c>
      <c r="R282">
        <v>72.38</v>
      </c>
      <c r="S282">
        <v>112.49</v>
      </c>
      <c r="T282" t="s">
        <v>1052</v>
      </c>
      <c r="U282" t="s">
        <v>1053</v>
      </c>
    </row>
    <row r="283" spans="1:21">
      <c r="A283" t="s">
        <v>1054</v>
      </c>
      <c r="B283" t="s">
        <v>1055</v>
      </c>
      <c r="C283" t="s">
        <v>85</v>
      </c>
      <c r="D283" t="s">
        <v>100</v>
      </c>
      <c r="E283" t="s">
        <v>67</v>
      </c>
      <c r="F283" t="s">
        <v>54</v>
      </c>
      <c r="G283">
        <v>9626.85</v>
      </c>
      <c r="H283">
        <v>115522.2</v>
      </c>
      <c r="I283">
        <v>538.94000000000005</v>
      </c>
      <c r="J283">
        <v>306864.82</v>
      </c>
      <c r="K283">
        <v>569.39</v>
      </c>
      <c r="L283">
        <v>4.4800000000000004</v>
      </c>
      <c r="M283">
        <v>379.29</v>
      </c>
      <c r="N283">
        <v>0</v>
      </c>
      <c r="O283">
        <v>813904.97</v>
      </c>
      <c r="P283">
        <v>16364011.609999999</v>
      </c>
      <c r="Q283">
        <v>20.100000000000001</v>
      </c>
      <c r="R283">
        <v>81.150000000000006</v>
      </c>
      <c r="S283">
        <v>19.02</v>
      </c>
      <c r="T283" t="s">
        <v>1056</v>
      </c>
      <c r="U283" t="s">
        <v>865</v>
      </c>
    </row>
    <row r="284" spans="1:21">
      <c r="A284" t="s">
        <v>1057</v>
      </c>
      <c r="B284" t="s">
        <v>1026</v>
      </c>
      <c r="C284" t="s">
        <v>143</v>
      </c>
      <c r="D284" t="s">
        <v>52</v>
      </c>
      <c r="E284" t="s">
        <v>133</v>
      </c>
      <c r="F284" t="s">
        <v>54</v>
      </c>
      <c r="G284">
        <v>1257.78</v>
      </c>
      <c r="H284">
        <v>15093.36</v>
      </c>
      <c r="I284">
        <v>542.94000000000005</v>
      </c>
      <c r="J284">
        <v>7016.77</v>
      </c>
      <c r="K284">
        <v>12.92</v>
      </c>
      <c r="L284">
        <v>1.25</v>
      </c>
      <c r="M284">
        <v>0</v>
      </c>
      <c r="N284">
        <v>217.78</v>
      </c>
      <c r="O284">
        <v>191133.64</v>
      </c>
      <c r="P284">
        <v>24945293.18</v>
      </c>
      <c r="Q284">
        <v>130.5</v>
      </c>
      <c r="R284">
        <v>60.56</v>
      </c>
      <c r="S284">
        <v>-17.27</v>
      </c>
      <c r="T284" t="s">
        <v>777</v>
      </c>
      <c r="U284" t="s">
        <v>1058</v>
      </c>
    </row>
    <row r="285" spans="1:21">
      <c r="A285" t="s">
        <v>1059</v>
      </c>
      <c r="B285" t="s">
        <v>1060</v>
      </c>
      <c r="C285" t="s">
        <v>85</v>
      </c>
      <c r="D285" t="s">
        <v>73</v>
      </c>
      <c r="E285" t="s">
        <v>67</v>
      </c>
      <c r="F285" t="s">
        <v>75</v>
      </c>
      <c r="G285">
        <v>8548.82</v>
      </c>
      <c r="H285">
        <v>102585.84</v>
      </c>
      <c r="I285">
        <v>639.77</v>
      </c>
      <c r="J285">
        <v>76110.03</v>
      </c>
      <c r="K285">
        <v>118.96</v>
      </c>
      <c r="L285">
        <v>11.85</v>
      </c>
      <c r="M285">
        <v>0</v>
      </c>
      <c r="N285">
        <v>0</v>
      </c>
      <c r="O285">
        <v>285457.45</v>
      </c>
      <c r="P285">
        <v>21530200.039999999</v>
      </c>
      <c r="Q285">
        <v>75.400000000000006</v>
      </c>
      <c r="R285">
        <v>76.19</v>
      </c>
      <c r="S285">
        <v>51.27</v>
      </c>
      <c r="T285" t="s">
        <v>725</v>
      </c>
      <c r="U285" t="s">
        <v>1061</v>
      </c>
    </row>
    <row r="286" spans="1:21">
      <c r="A286" t="s">
        <v>1062</v>
      </c>
      <c r="B286" t="s">
        <v>1063</v>
      </c>
      <c r="C286" t="s">
        <v>175</v>
      </c>
      <c r="D286" t="s">
        <v>100</v>
      </c>
      <c r="E286" t="s">
        <v>80</v>
      </c>
      <c r="F286" t="s">
        <v>54</v>
      </c>
      <c r="G286">
        <v>3413.98</v>
      </c>
      <c r="H286">
        <v>40967.760000000002</v>
      </c>
      <c r="I286">
        <v>282.93</v>
      </c>
      <c r="J286">
        <v>68294.37</v>
      </c>
      <c r="K286">
        <v>241.38</v>
      </c>
      <c r="L286">
        <v>8.9700000000000006</v>
      </c>
      <c r="M286">
        <v>0</v>
      </c>
      <c r="N286">
        <v>0</v>
      </c>
      <c r="O286">
        <v>374616.68</v>
      </c>
      <c r="P286">
        <v>11080959.33</v>
      </c>
      <c r="Q286">
        <v>29.6</v>
      </c>
      <c r="R286">
        <v>71.290000000000006</v>
      </c>
      <c r="S286">
        <v>41.69</v>
      </c>
      <c r="T286" t="s">
        <v>667</v>
      </c>
      <c r="U286" t="s">
        <v>1064</v>
      </c>
    </row>
    <row r="287" spans="1:21">
      <c r="A287" t="s">
        <v>1065</v>
      </c>
      <c r="B287" t="s">
        <v>1066</v>
      </c>
      <c r="C287" t="s">
        <v>59</v>
      </c>
      <c r="D287" t="s">
        <v>119</v>
      </c>
      <c r="E287" t="s">
        <v>133</v>
      </c>
      <c r="F287" t="s">
        <v>75</v>
      </c>
      <c r="G287">
        <v>3419.24</v>
      </c>
      <c r="H287">
        <v>41030.879999999997</v>
      </c>
      <c r="I287">
        <v>304.66000000000003</v>
      </c>
      <c r="J287">
        <v>74037.59</v>
      </c>
      <c r="K287">
        <v>243.02</v>
      </c>
      <c r="L287">
        <v>1.18</v>
      </c>
      <c r="M287">
        <v>0</v>
      </c>
      <c r="N287">
        <v>0</v>
      </c>
      <c r="O287">
        <v>730508.18</v>
      </c>
      <c r="P287">
        <v>2900149.39</v>
      </c>
      <c r="Q287">
        <v>4</v>
      </c>
      <c r="R287">
        <v>59.4</v>
      </c>
      <c r="S287">
        <v>54.92</v>
      </c>
      <c r="T287" t="s">
        <v>1067</v>
      </c>
      <c r="U287" t="s">
        <v>1068</v>
      </c>
    </row>
    <row r="288" spans="1:21">
      <c r="A288" t="s">
        <v>1069</v>
      </c>
      <c r="B288" t="s">
        <v>1070</v>
      </c>
      <c r="C288" t="s">
        <v>72</v>
      </c>
      <c r="D288" t="s">
        <v>60</v>
      </c>
      <c r="E288" t="s">
        <v>80</v>
      </c>
      <c r="F288" t="s">
        <v>86</v>
      </c>
      <c r="G288">
        <v>2876.24</v>
      </c>
      <c r="H288">
        <v>34514.879999999997</v>
      </c>
      <c r="I288">
        <v>156.88</v>
      </c>
      <c r="J288">
        <v>37794.15</v>
      </c>
      <c r="K288">
        <v>240.91</v>
      </c>
      <c r="L288">
        <v>7.99</v>
      </c>
      <c r="M288">
        <v>0</v>
      </c>
      <c r="N288">
        <v>0</v>
      </c>
      <c r="O288">
        <v>717899.16</v>
      </c>
      <c r="P288">
        <v>5609975.1500000004</v>
      </c>
      <c r="Q288">
        <v>-7.8</v>
      </c>
      <c r="R288">
        <v>63.7</v>
      </c>
      <c r="S288">
        <v>35.17</v>
      </c>
      <c r="T288" t="s">
        <v>887</v>
      </c>
      <c r="U288" t="s">
        <v>981</v>
      </c>
    </row>
    <row r="289" spans="1:21">
      <c r="A289" t="s">
        <v>1071</v>
      </c>
      <c r="B289" t="s">
        <v>1072</v>
      </c>
      <c r="C289" t="s">
        <v>138</v>
      </c>
      <c r="D289" t="s">
        <v>52</v>
      </c>
      <c r="E289" t="s">
        <v>74</v>
      </c>
      <c r="F289" t="s">
        <v>75</v>
      </c>
      <c r="G289">
        <v>14753.19</v>
      </c>
      <c r="H289">
        <v>177038.28</v>
      </c>
      <c r="I289">
        <v>139.4</v>
      </c>
      <c r="J289">
        <v>444493.04</v>
      </c>
      <c r="K289">
        <v>3188.62</v>
      </c>
      <c r="L289">
        <v>9.0299999999999994</v>
      </c>
      <c r="M289">
        <v>2656.67</v>
      </c>
      <c r="N289">
        <v>218.74</v>
      </c>
      <c r="O289">
        <v>756493.52</v>
      </c>
      <c r="P289">
        <v>3848505.76</v>
      </c>
      <c r="Q289">
        <v>5.0999999999999996</v>
      </c>
      <c r="R289">
        <v>72.03</v>
      </c>
      <c r="S289">
        <v>47.6</v>
      </c>
      <c r="T289" t="s">
        <v>1073</v>
      </c>
      <c r="U289" t="s">
        <v>1074</v>
      </c>
    </row>
    <row r="290" spans="1:21">
      <c r="A290" t="s">
        <v>1075</v>
      </c>
      <c r="B290" t="s">
        <v>304</v>
      </c>
      <c r="C290" t="s">
        <v>105</v>
      </c>
      <c r="D290" t="s">
        <v>60</v>
      </c>
      <c r="E290" t="s">
        <v>61</v>
      </c>
      <c r="F290" t="s">
        <v>54</v>
      </c>
      <c r="G290">
        <v>10232.66</v>
      </c>
      <c r="H290">
        <v>122791.92</v>
      </c>
      <c r="I290">
        <v>529.01</v>
      </c>
      <c r="J290">
        <v>131357.81</v>
      </c>
      <c r="K290">
        <v>248.31</v>
      </c>
      <c r="L290">
        <v>10.7</v>
      </c>
      <c r="M290">
        <v>3025.45</v>
      </c>
      <c r="N290">
        <v>0</v>
      </c>
      <c r="O290">
        <v>817284.65</v>
      </c>
      <c r="P290">
        <v>9726959.3499999996</v>
      </c>
      <c r="Q290">
        <v>11.9</v>
      </c>
      <c r="R290">
        <v>66.099999999999994</v>
      </c>
      <c r="S290">
        <v>-16.96</v>
      </c>
      <c r="T290" t="s">
        <v>1076</v>
      </c>
      <c r="U290" t="s">
        <v>1077</v>
      </c>
    </row>
    <row r="291" spans="1:21">
      <c r="A291" t="s">
        <v>1078</v>
      </c>
      <c r="B291" t="s">
        <v>1079</v>
      </c>
      <c r="C291" t="s">
        <v>66</v>
      </c>
      <c r="D291" t="s">
        <v>119</v>
      </c>
      <c r="E291" t="s">
        <v>80</v>
      </c>
      <c r="F291" t="s">
        <v>54</v>
      </c>
      <c r="G291">
        <v>3487.69</v>
      </c>
      <c r="H291">
        <v>41852.28</v>
      </c>
      <c r="I291">
        <v>187.23</v>
      </c>
      <c r="J291">
        <v>23400.52</v>
      </c>
      <c r="K291">
        <v>124.98</v>
      </c>
      <c r="L291">
        <v>3.59</v>
      </c>
      <c r="M291">
        <v>0</v>
      </c>
      <c r="N291">
        <v>0</v>
      </c>
      <c r="O291">
        <v>893659.5</v>
      </c>
      <c r="P291">
        <v>19668940.460000001</v>
      </c>
      <c r="Q291">
        <v>22</v>
      </c>
      <c r="R291">
        <v>59.42</v>
      </c>
      <c r="S291">
        <v>-19.25</v>
      </c>
      <c r="T291" t="s">
        <v>1080</v>
      </c>
      <c r="U291" t="s">
        <v>1081</v>
      </c>
    </row>
    <row r="292" spans="1:21">
      <c r="A292" t="s">
        <v>1082</v>
      </c>
      <c r="B292" t="s">
        <v>1083</v>
      </c>
      <c r="C292" t="s">
        <v>277</v>
      </c>
      <c r="D292" t="s">
        <v>100</v>
      </c>
      <c r="E292" t="s">
        <v>74</v>
      </c>
      <c r="F292" t="s">
        <v>86</v>
      </c>
      <c r="G292">
        <v>5764.03</v>
      </c>
      <c r="H292">
        <v>69168.36</v>
      </c>
      <c r="I292">
        <v>95.69</v>
      </c>
      <c r="J292">
        <v>76062.41</v>
      </c>
      <c r="K292">
        <v>794.88</v>
      </c>
      <c r="L292">
        <v>10.53</v>
      </c>
      <c r="M292">
        <v>0</v>
      </c>
      <c r="N292">
        <v>0</v>
      </c>
      <c r="O292">
        <v>930775.21</v>
      </c>
      <c r="P292">
        <v>18792475.710000001</v>
      </c>
      <c r="Q292">
        <v>20.2</v>
      </c>
      <c r="R292">
        <v>73.39</v>
      </c>
      <c r="S292">
        <v>12.22</v>
      </c>
      <c r="T292" t="s">
        <v>1084</v>
      </c>
      <c r="U292" t="s">
        <v>471</v>
      </c>
    </row>
    <row r="293" spans="1:21">
      <c r="A293" t="s">
        <v>1085</v>
      </c>
      <c r="B293" t="s">
        <v>1086</v>
      </c>
      <c r="C293" t="s">
        <v>277</v>
      </c>
      <c r="D293" t="s">
        <v>60</v>
      </c>
      <c r="E293" t="s">
        <v>67</v>
      </c>
      <c r="F293" t="s">
        <v>54</v>
      </c>
      <c r="G293">
        <v>10520.22</v>
      </c>
      <c r="H293">
        <v>126242.64</v>
      </c>
      <c r="I293">
        <v>866.15</v>
      </c>
      <c r="J293">
        <v>237324.23</v>
      </c>
      <c r="K293">
        <v>274</v>
      </c>
      <c r="L293">
        <v>8.01</v>
      </c>
      <c r="M293">
        <v>247.66</v>
      </c>
      <c r="N293">
        <v>0</v>
      </c>
      <c r="O293">
        <v>776245.82</v>
      </c>
      <c r="P293">
        <v>3208787.35</v>
      </c>
      <c r="Q293">
        <v>4.0999999999999996</v>
      </c>
      <c r="R293">
        <v>75.760000000000005</v>
      </c>
      <c r="S293">
        <v>45.75</v>
      </c>
      <c r="T293" t="s">
        <v>1087</v>
      </c>
      <c r="U293" t="s">
        <v>266</v>
      </c>
    </row>
    <row r="294" spans="1:21">
      <c r="A294" t="s">
        <v>1088</v>
      </c>
      <c r="B294" t="s">
        <v>1089</v>
      </c>
      <c r="C294" t="s">
        <v>128</v>
      </c>
      <c r="D294" t="s">
        <v>119</v>
      </c>
      <c r="E294" t="s">
        <v>53</v>
      </c>
      <c r="F294" t="s">
        <v>86</v>
      </c>
      <c r="G294">
        <v>9302.59</v>
      </c>
      <c r="H294">
        <v>111631.08</v>
      </c>
      <c r="I294">
        <v>380.59</v>
      </c>
      <c r="J294">
        <v>74398.240000000005</v>
      </c>
      <c r="K294">
        <v>195.48</v>
      </c>
      <c r="L294">
        <v>31.59</v>
      </c>
      <c r="M294">
        <v>108.48</v>
      </c>
      <c r="N294">
        <v>0</v>
      </c>
      <c r="O294">
        <v>505847.52</v>
      </c>
      <c r="P294">
        <v>16060165.560000001</v>
      </c>
      <c r="Q294">
        <v>31.7</v>
      </c>
      <c r="R294">
        <v>57.57</v>
      </c>
      <c r="S294">
        <v>-11.19</v>
      </c>
      <c r="T294" t="s">
        <v>1090</v>
      </c>
      <c r="U294" t="s">
        <v>1091</v>
      </c>
    </row>
    <row r="295" spans="1:21">
      <c r="A295" t="s">
        <v>1092</v>
      </c>
      <c r="B295" t="s">
        <v>1093</v>
      </c>
      <c r="C295" t="s">
        <v>99</v>
      </c>
      <c r="D295" t="s">
        <v>60</v>
      </c>
      <c r="E295" t="s">
        <v>74</v>
      </c>
      <c r="F295" t="s">
        <v>86</v>
      </c>
      <c r="G295">
        <v>5926.42</v>
      </c>
      <c r="H295">
        <v>71117.039999999994</v>
      </c>
      <c r="I295">
        <v>97.17</v>
      </c>
      <c r="J295">
        <v>72758.149999999994</v>
      </c>
      <c r="L295">
        <v>9.23</v>
      </c>
      <c r="M295">
        <v>0</v>
      </c>
      <c r="N295">
        <v>0</v>
      </c>
      <c r="O295">
        <v>401916.2</v>
      </c>
      <c r="P295">
        <v>14748176.689999999</v>
      </c>
      <c r="Q295">
        <v>36.700000000000003</v>
      </c>
      <c r="R295">
        <v>-36.880000000000003</v>
      </c>
      <c r="S295">
        <v>-35.130000000000003</v>
      </c>
      <c r="T295" t="s">
        <v>1094</v>
      </c>
      <c r="U295" t="s">
        <v>617</v>
      </c>
    </row>
    <row r="296" spans="1:21">
      <c r="A296" t="s">
        <v>1095</v>
      </c>
      <c r="B296" t="s">
        <v>945</v>
      </c>
      <c r="C296" t="s">
        <v>85</v>
      </c>
      <c r="D296" t="s">
        <v>60</v>
      </c>
      <c r="E296" t="s">
        <v>53</v>
      </c>
      <c r="F296" t="s">
        <v>75</v>
      </c>
      <c r="G296">
        <v>14677.84</v>
      </c>
      <c r="H296">
        <v>176134.08</v>
      </c>
      <c r="I296">
        <v>285.52</v>
      </c>
      <c r="J296">
        <v>524702</v>
      </c>
      <c r="K296">
        <v>1837.71</v>
      </c>
      <c r="L296">
        <v>9.7200000000000006</v>
      </c>
      <c r="M296">
        <v>0</v>
      </c>
      <c r="N296">
        <v>0</v>
      </c>
      <c r="O296">
        <v>774924.84</v>
      </c>
      <c r="P296">
        <v>24677148.109999999</v>
      </c>
      <c r="Q296">
        <v>31.8</v>
      </c>
      <c r="R296">
        <v>78.02</v>
      </c>
      <c r="S296">
        <v>-6.21</v>
      </c>
      <c r="T296" t="s">
        <v>1023</v>
      </c>
      <c r="U296" t="s">
        <v>1096</v>
      </c>
    </row>
    <row r="297" spans="1:21">
      <c r="A297" t="s">
        <v>1097</v>
      </c>
      <c r="B297" t="s">
        <v>123</v>
      </c>
      <c r="C297" t="s">
        <v>51</v>
      </c>
      <c r="D297" t="s">
        <v>52</v>
      </c>
      <c r="E297" t="s">
        <v>90</v>
      </c>
      <c r="F297" t="s">
        <v>86</v>
      </c>
      <c r="G297">
        <v>17851.189999999999</v>
      </c>
      <c r="H297">
        <v>214214.28</v>
      </c>
      <c r="I297">
        <v>912.76</v>
      </c>
      <c r="J297">
        <v>418875.02</v>
      </c>
      <c r="K297">
        <v>458.91</v>
      </c>
      <c r="L297">
        <v>5.18</v>
      </c>
      <c r="M297">
        <v>3371.24</v>
      </c>
      <c r="N297">
        <v>2812.54</v>
      </c>
      <c r="O297">
        <v>379437.97</v>
      </c>
      <c r="P297">
        <v>18268223.859999999</v>
      </c>
      <c r="Q297">
        <v>48.1</v>
      </c>
      <c r="R297">
        <v>80.27</v>
      </c>
      <c r="S297">
        <v>1.39</v>
      </c>
      <c r="T297" t="s">
        <v>1098</v>
      </c>
      <c r="U297" t="s">
        <v>484</v>
      </c>
    </row>
    <row r="298" spans="1:21">
      <c r="A298" t="s">
        <v>1099</v>
      </c>
      <c r="B298" t="s">
        <v>1100</v>
      </c>
      <c r="C298" t="s">
        <v>51</v>
      </c>
      <c r="D298" t="s">
        <v>100</v>
      </c>
      <c r="E298" t="s">
        <v>61</v>
      </c>
      <c r="F298" t="s">
        <v>75</v>
      </c>
      <c r="G298">
        <v>12094.42</v>
      </c>
      <c r="H298">
        <v>145133.04</v>
      </c>
      <c r="I298">
        <v>500.91</v>
      </c>
      <c r="J298">
        <v>103720.51</v>
      </c>
      <c r="K298">
        <v>207.06</v>
      </c>
      <c r="L298">
        <v>2.85</v>
      </c>
      <c r="M298">
        <v>0</v>
      </c>
      <c r="N298">
        <v>1194.6099999999999</v>
      </c>
      <c r="O298">
        <v>817375.07</v>
      </c>
      <c r="P298">
        <v>8934443.8000000007</v>
      </c>
      <c r="Q298">
        <v>10.9</v>
      </c>
      <c r="R298">
        <v>59.79</v>
      </c>
      <c r="S298">
        <v>-26.41</v>
      </c>
      <c r="T298" t="s">
        <v>1101</v>
      </c>
      <c r="U298" t="s">
        <v>1102</v>
      </c>
    </row>
    <row r="299" spans="1:21">
      <c r="A299" t="s">
        <v>1103</v>
      </c>
      <c r="B299" t="s">
        <v>1104</v>
      </c>
      <c r="C299" t="s">
        <v>118</v>
      </c>
      <c r="D299" t="s">
        <v>119</v>
      </c>
      <c r="E299" t="s">
        <v>90</v>
      </c>
      <c r="F299" t="s">
        <v>75</v>
      </c>
      <c r="G299">
        <v>5677.96</v>
      </c>
      <c r="H299">
        <v>68135.520000000004</v>
      </c>
      <c r="I299">
        <v>1058.9100000000001</v>
      </c>
      <c r="J299">
        <v>34373.279999999999</v>
      </c>
      <c r="L299">
        <v>7.06</v>
      </c>
      <c r="M299">
        <v>1856.96</v>
      </c>
      <c r="N299">
        <v>482.91</v>
      </c>
      <c r="O299">
        <v>914480.39</v>
      </c>
      <c r="P299">
        <v>15001366.33</v>
      </c>
      <c r="Q299">
        <v>16.399999999999999</v>
      </c>
      <c r="R299">
        <v>71.540000000000006</v>
      </c>
      <c r="S299">
        <v>-13.01</v>
      </c>
      <c r="T299" t="s">
        <v>1105</v>
      </c>
      <c r="U299" t="s">
        <v>1106</v>
      </c>
    </row>
    <row r="300" spans="1:21">
      <c r="A300" t="s">
        <v>1107</v>
      </c>
      <c r="B300" t="s">
        <v>1108</v>
      </c>
      <c r="C300" t="s">
        <v>51</v>
      </c>
      <c r="D300" t="s">
        <v>73</v>
      </c>
      <c r="E300" t="s">
        <v>53</v>
      </c>
      <c r="F300" t="s">
        <v>54</v>
      </c>
      <c r="G300">
        <v>17002.03</v>
      </c>
      <c r="H300">
        <v>204024.36</v>
      </c>
      <c r="I300">
        <v>310.68</v>
      </c>
      <c r="J300">
        <v>272812.38</v>
      </c>
      <c r="K300">
        <v>-878.11</v>
      </c>
      <c r="L300">
        <v>11.73</v>
      </c>
      <c r="M300">
        <v>1925.12</v>
      </c>
      <c r="N300">
        <v>0</v>
      </c>
      <c r="O300">
        <v>857247.35</v>
      </c>
      <c r="P300">
        <v>16851483.050000001</v>
      </c>
      <c r="Q300">
        <v>19.7</v>
      </c>
      <c r="R300">
        <v>62.21</v>
      </c>
      <c r="S300">
        <v>-5.24</v>
      </c>
      <c r="T300" t="s">
        <v>1109</v>
      </c>
      <c r="U300" t="s">
        <v>1015</v>
      </c>
    </row>
    <row r="301" spans="1:21">
      <c r="A301" t="s">
        <v>1110</v>
      </c>
      <c r="B301" t="s">
        <v>239</v>
      </c>
      <c r="C301" t="s">
        <v>175</v>
      </c>
      <c r="D301" t="s">
        <v>100</v>
      </c>
      <c r="E301" t="s">
        <v>80</v>
      </c>
      <c r="F301" t="s">
        <v>86</v>
      </c>
      <c r="G301">
        <v>15947.06</v>
      </c>
      <c r="H301">
        <v>191364.72</v>
      </c>
      <c r="I301">
        <v>260.27</v>
      </c>
      <c r="J301">
        <v>314856.49</v>
      </c>
      <c r="K301">
        <v>-1209.73</v>
      </c>
      <c r="L301">
        <v>5.07</v>
      </c>
      <c r="M301">
        <v>939.1</v>
      </c>
      <c r="N301">
        <v>0</v>
      </c>
      <c r="O301">
        <v>290632.77</v>
      </c>
      <c r="P301">
        <v>18767224.460000001</v>
      </c>
      <c r="Q301">
        <v>64.599999999999994</v>
      </c>
      <c r="R301">
        <v>66.2</v>
      </c>
      <c r="S301">
        <v>4.78</v>
      </c>
      <c r="T301" t="s">
        <v>1111</v>
      </c>
      <c r="U301" t="s">
        <v>1112</v>
      </c>
    </row>
    <row r="302" spans="1:21">
      <c r="A302" t="s">
        <v>1113</v>
      </c>
      <c r="B302" t="s">
        <v>1114</v>
      </c>
      <c r="C302" t="s">
        <v>99</v>
      </c>
      <c r="D302" t="s">
        <v>119</v>
      </c>
      <c r="E302" t="s">
        <v>53</v>
      </c>
      <c r="F302" t="s">
        <v>54</v>
      </c>
      <c r="G302">
        <v>4104.8</v>
      </c>
      <c r="H302">
        <v>49257.599999999999</v>
      </c>
      <c r="I302">
        <v>343.15</v>
      </c>
      <c r="J302">
        <v>108760.68</v>
      </c>
      <c r="K302">
        <v>316.95</v>
      </c>
      <c r="L302">
        <v>8.64</v>
      </c>
      <c r="M302">
        <v>62.1</v>
      </c>
      <c r="N302">
        <v>0</v>
      </c>
      <c r="O302">
        <v>843014.96</v>
      </c>
      <c r="P302">
        <v>19797305.23</v>
      </c>
      <c r="Q302">
        <v>23.5</v>
      </c>
      <c r="R302">
        <v>64.59</v>
      </c>
      <c r="S302">
        <v>12.51</v>
      </c>
      <c r="T302" t="s">
        <v>1115</v>
      </c>
      <c r="U302" t="s">
        <v>1116</v>
      </c>
    </row>
    <row r="303" spans="1:21">
      <c r="A303" t="s">
        <v>1117</v>
      </c>
      <c r="B303" t="s">
        <v>487</v>
      </c>
      <c r="C303" t="s">
        <v>128</v>
      </c>
      <c r="D303" t="s">
        <v>73</v>
      </c>
      <c r="E303" t="s">
        <v>67</v>
      </c>
      <c r="F303" t="s">
        <v>75</v>
      </c>
      <c r="G303">
        <v>5105.99</v>
      </c>
      <c r="H303">
        <v>61271.88</v>
      </c>
      <c r="I303">
        <v>924.29</v>
      </c>
      <c r="J303">
        <v>82464.87</v>
      </c>
      <c r="K303">
        <v>89.22</v>
      </c>
      <c r="L303">
        <v>6.66</v>
      </c>
      <c r="M303">
        <v>1564.03</v>
      </c>
      <c r="N303">
        <v>0</v>
      </c>
      <c r="O303">
        <v>853328.86</v>
      </c>
      <c r="P303">
        <v>3187683.06</v>
      </c>
      <c r="Q303">
        <v>3.7</v>
      </c>
      <c r="R303">
        <v>65.02</v>
      </c>
      <c r="S303">
        <v>1.33</v>
      </c>
      <c r="T303" t="s">
        <v>586</v>
      </c>
      <c r="U303" t="s">
        <v>1118</v>
      </c>
    </row>
    <row r="304" spans="1:21">
      <c r="A304" t="s">
        <v>1119</v>
      </c>
      <c r="B304" t="s">
        <v>547</v>
      </c>
      <c r="C304" t="s">
        <v>85</v>
      </c>
      <c r="D304" t="s">
        <v>119</v>
      </c>
      <c r="E304" t="s">
        <v>74</v>
      </c>
      <c r="F304" t="s">
        <v>86</v>
      </c>
      <c r="G304">
        <v>12032.57</v>
      </c>
      <c r="H304">
        <v>144390.84</v>
      </c>
      <c r="I304">
        <v>119.02</v>
      </c>
      <c r="J304">
        <v>304908.98</v>
      </c>
      <c r="K304">
        <v>2561.83</v>
      </c>
      <c r="L304">
        <v>11.15</v>
      </c>
      <c r="M304">
        <v>0</v>
      </c>
      <c r="N304">
        <v>2313.33</v>
      </c>
      <c r="O304">
        <v>872105.98</v>
      </c>
      <c r="P304">
        <v>9616114.2899999991</v>
      </c>
      <c r="Q304">
        <v>11</v>
      </c>
      <c r="R304">
        <v>68.819999999999993</v>
      </c>
      <c r="S304">
        <v>35.5</v>
      </c>
      <c r="T304" t="s">
        <v>675</v>
      </c>
      <c r="U304" t="s">
        <v>77</v>
      </c>
    </row>
    <row r="305" spans="1:21">
      <c r="A305" t="s">
        <v>1120</v>
      </c>
      <c r="B305" t="s">
        <v>1121</v>
      </c>
      <c r="C305" t="s">
        <v>175</v>
      </c>
      <c r="D305" t="s">
        <v>119</v>
      </c>
      <c r="E305" t="s">
        <v>61</v>
      </c>
      <c r="F305" t="s">
        <v>75</v>
      </c>
      <c r="G305">
        <v>8712.0300000000007</v>
      </c>
      <c r="H305">
        <v>104544.36</v>
      </c>
      <c r="I305">
        <v>723.48</v>
      </c>
      <c r="J305">
        <v>235438.68</v>
      </c>
      <c r="K305">
        <v>325.43</v>
      </c>
      <c r="L305">
        <v>8.27</v>
      </c>
      <c r="M305">
        <v>0</v>
      </c>
      <c r="N305">
        <v>0</v>
      </c>
      <c r="O305">
        <v>250228.59</v>
      </c>
      <c r="P305">
        <v>22634658.690000001</v>
      </c>
      <c r="Q305">
        <v>90.5</v>
      </c>
      <c r="R305">
        <v>58.87</v>
      </c>
      <c r="S305">
        <v>-34.549999999999997</v>
      </c>
      <c r="T305" t="s">
        <v>478</v>
      </c>
      <c r="U305" t="s">
        <v>1122</v>
      </c>
    </row>
    <row r="306" spans="1:21">
      <c r="A306" t="s">
        <v>1123</v>
      </c>
      <c r="B306" t="s">
        <v>1124</v>
      </c>
      <c r="C306" t="s">
        <v>51</v>
      </c>
      <c r="D306" t="s">
        <v>60</v>
      </c>
      <c r="E306" t="s">
        <v>53</v>
      </c>
      <c r="F306" t="s">
        <v>54</v>
      </c>
      <c r="G306">
        <v>16662.419999999998</v>
      </c>
      <c r="H306">
        <v>199949.04</v>
      </c>
      <c r="I306">
        <v>505.3</v>
      </c>
      <c r="J306">
        <v>401651.37</v>
      </c>
      <c r="K306">
        <v>794.88</v>
      </c>
      <c r="L306">
        <v>7.14</v>
      </c>
      <c r="M306">
        <v>0</v>
      </c>
      <c r="N306">
        <v>0</v>
      </c>
      <c r="O306">
        <v>789902.53</v>
      </c>
      <c r="P306">
        <v>24373753.41</v>
      </c>
      <c r="Q306">
        <v>30.9</v>
      </c>
      <c r="R306">
        <v>61.46</v>
      </c>
      <c r="S306">
        <v>13.62</v>
      </c>
      <c r="T306" t="s">
        <v>629</v>
      </c>
      <c r="U306" t="s">
        <v>1125</v>
      </c>
    </row>
    <row r="307" spans="1:21">
      <c r="A307" t="s">
        <v>1126</v>
      </c>
      <c r="B307" t="s">
        <v>65</v>
      </c>
      <c r="C307" t="s">
        <v>99</v>
      </c>
      <c r="D307" t="s">
        <v>60</v>
      </c>
      <c r="E307" t="s">
        <v>74</v>
      </c>
      <c r="F307" t="s">
        <v>75</v>
      </c>
      <c r="G307">
        <v>1943.86</v>
      </c>
      <c r="H307">
        <v>23326.32</v>
      </c>
      <c r="I307">
        <v>72.89</v>
      </c>
      <c r="J307">
        <v>18263.87</v>
      </c>
      <c r="K307">
        <v>250.57</v>
      </c>
      <c r="L307">
        <v>5.26</v>
      </c>
      <c r="M307">
        <v>86.56</v>
      </c>
      <c r="N307">
        <v>381.89</v>
      </c>
      <c r="O307">
        <v>808348.54</v>
      </c>
      <c r="P307">
        <v>22248386.079999998</v>
      </c>
      <c r="Q307">
        <v>27.5</v>
      </c>
      <c r="R307">
        <v>71.540000000000006</v>
      </c>
      <c r="S307">
        <v>-9.1</v>
      </c>
      <c r="T307" t="s">
        <v>518</v>
      </c>
      <c r="U307" t="s">
        <v>1127</v>
      </c>
    </row>
    <row r="308" spans="1:21">
      <c r="A308" t="s">
        <v>1128</v>
      </c>
      <c r="B308" t="s">
        <v>281</v>
      </c>
      <c r="C308" t="s">
        <v>72</v>
      </c>
      <c r="D308" t="s">
        <v>119</v>
      </c>
      <c r="E308" t="s">
        <v>133</v>
      </c>
      <c r="F308" t="s">
        <v>86</v>
      </c>
      <c r="G308">
        <v>8503.82</v>
      </c>
      <c r="H308">
        <v>102045.84</v>
      </c>
      <c r="I308">
        <v>437.51</v>
      </c>
      <c r="J308">
        <v>182050.2</v>
      </c>
      <c r="K308">
        <v>416.11</v>
      </c>
      <c r="L308">
        <v>7.45</v>
      </c>
      <c r="M308">
        <v>0</v>
      </c>
      <c r="N308">
        <v>0</v>
      </c>
      <c r="O308">
        <v>730222.28</v>
      </c>
      <c r="P308">
        <v>17073664.329999998</v>
      </c>
      <c r="Q308">
        <v>23.4</v>
      </c>
      <c r="R308">
        <v>64.37</v>
      </c>
      <c r="S308">
        <v>41.83</v>
      </c>
      <c r="T308" t="s">
        <v>1129</v>
      </c>
      <c r="U308" t="s">
        <v>1130</v>
      </c>
    </row>
    <row r="309" spans="1:21">
      <c r="A309" t="s">
        <v>1131</v>
      </c>
      <c r="B309" t="s">
        <v>1132</v>
      </c>
      <c r="C309" t="s">
        <v>51</v>
      </c>
      <c r="D309" t="s">
        <v>60</v>
      </c>
      <c r="E309" t="s">
        <v>67</v>
      </c>
      <c r="F309" t="s">
        <v>75</v>
      </c>
      <c r="G309">
        <v>15200.3</v>
      </c>
      <c r="H309">
        <v>182403.6</v>
      </c>
      <c r="I309">
        <v>805.73</v>
      </c>
      <c r="J309">
        <v>362946.17</v>
      </c>
      <c r="K309">
        <v>450.46</v>
      </c>
      <c r="L309">
        <v>11.39</v>
      </c>
      <c r="M309">
        <v>0</v>
      </c>
      <c r="N309">
        <v>1257.6400000000001</v>
      </c>
      <c r="O309">
        <v>210203.17</v>
      </c>
      <c r="P309">
        <v>18279364.07</v>
      </c>
      <c r="Q309">
        <v>87</v>
      </c>
      <c r="R309">
        <v>63.19</v>
      </c>
      <c r="S309">
        <v>56</v>
      </c>
      <c r="T309" t="s">
        <v>1129</v>
      </c>
      <c r="U309" t="s">
        <v>470</v>
      </c>
    </row>
    <row r="310" spans="1:21">
      <c r="A310" t="s">
        <v>1133</v>
      </c>
      <c r="B310" t="s">
        <v>79</v>
      </c>
      <c r="C310" t="s">
        <v>118</v>
      </c>
      <c r="D310" t="s">
        <v>60</v>
      </c>
      <c r="E310" t="s">
        <v>53</v>
      </c>
      <c r="F310" t="s">
        <v>75</v>
      </c>
      <c r="G310">
        <v>13852.63</v>
      </c>
      <c r="H310">
        <v>166231.56</v>
      </c>
      <c r="I310">
        <v>344.88</v>
      </c>
      <c r="J310">
        <v>96227.64</v>
      </c>
      <c r="K310">
        <v>279.02</v>
      </c>
      <c r="L310">
        <v>5.94</v>
      </c>
      <c r="M310">
        <v>0</v>
      </c>
      <c r="N310">
        <v>0</v>
      </c>
      <c r="O310">
        <v>501352.83</v>
      </c>
      <c r="P310">
        <v>13030199.640000001</v>
      </c>
      <c r="Q310">
        <v>26</v>
      </c>
      <c r="R310">
        <v>77.66</v>
      </c>
      <c r="S310">
        <v>39</v>
      </c>
      <c r="T310" t="s">
        <v>1134</v>
      </c>
      <c r="U310" t="s">
        <v>1135</v>
      </c>
    </row>
    <row r="311" spans="1:21">
      <c r="A311" t="s">
        <v>1136</v>
      </c>
      <c r="B311" t="s">
        <v>1137</v>
      </c>
      <c r="C311" t="s">
        <v>128</v>
      </c>
      <c r="D311" t="s">
        <v>100</v>
      </c>
      <c r="E311" t="s">
        <v>90</v>
      </c>
      <c r="F311" t="s">
        <v>75</v>
      </c>
      <c r="G311">
        <v>2832.73</v>
      </c>
      <c r="H311">
        <v>33992.76</v>
      </c>
      <c r="I311">
        <v>599.07000000000005</v>
      </c>
      <c r="J311">
        <v>91950.75</v>
      </c>
      <c r="K311">
        <v>-153.49</v>
      </c>
      <c r="L311">
        <v>11.84</v>
      </c>
      <c r="M311">
        <v>0</v>
      </c>
      <c r="N311">
        <v>33.78</v>
      </c>
      <c r="O311">
        <v>742594.46</v>
      </c>
      <c r="P311">
        <v>8623438.3800000008</v>
      </c>
      <c r="Q311">
        <v>11.6</v>
      </c>
      <c r="R311">
        <v>79.97</v>
      </c>
      <c r="S311">
        <v>18.71</v>
      </c>
      <c r="T311" t="s">
        <v>1030</v>
      </c>
      <c r="U311" t="s">
        <v>780</v>
      </c>
    </row>
    <row r="312" spans="1:21">
      <c r="A312" t="s">
        <v>1138</v>
      </c>
      <c r="B312" t="s">
        <v>1139</v>
      </c>
      <c r="C312" t="s">
        <v>128</v>
      </c>
      <c r="D312" t="s">
        <v>52</v>
      </c>
      <c r="E312" t="s">
        <v>90</v>
      </c>
      <c r="F312" t="s">
        <v>54</v>
      </c>
      <c r="G312">
        <v>15099.84</v>
      </c>
      <c r="H312">
        <v>181198.07999999999</v>
      </c>
      <c r="I312">
        <v>1197.49</v>
      </c>
      <c r="J312">
        <v>569895.6</v>
      </c>
      <c r="K312">
        <v>475.91</v>
      </c>
      <c r="L312">
        <v>6.62</v>
      </c>
      <c r="M312">
        <v>0</v>
      </c>
      <c r="N312">
        <v>0</v>
      </c>
      <c r="O312">
        <v>191950.68</v>
      </c>
      <c r="P312">
        <v>17579984.219999999</v>
      </c>
      <c r="Q312">
        <v>91.6</v>
      </c>
      <c r="R312">
        <v>79.62</v>
      </c>
      <c r="S312">
        <v>56.51</v>
      </c>
      <c r="T312" t="s">
        <v>717</v>
      </c>
      <c r="U312" t="s">
        <v>1140</v>
      </c>
    </row>
    <row r="313" spans="1:21">
      <c r="A313" t="s">
        <v>1141</v>
      </c>
      <c r="B313" t="s">
        <v>1142</v>
      </c>
      <c r="C313" t="s">
        <v>277</v>
      </c>
      <c r="D313" t="s">
        <v>119</v>
      </c>
      <c r="E313" t="s">
        <v>53</v>
      </c>
      <c r="F313" t="s">
        <v>54</v>
      </c>
      <c r="G313">
        <v>13315.45</v>
      </c>
      <c r="H313">
        <v>159785.4</v>
      </c>
      <c r="I313">
        <v>258.95999999999998</v>
      </c>
      <c r="J313">
        <v>194158.3</v>
      </c>
      <c r="K313">
        <v>749.76</v>
      </c>
      <c r="L313">
        <v>5.22</v>
      </c>
      <c r="M313">
        <v>0</v>
      </c>
      <c r="N313">
        <v>1998.72</v>
      </c>
      <c r="O313">
        <v>441025.16</v>
      </c>
      <c r="P313">
        <v>20498707.120000001</v>
      </c>
      <c r="Q313">
        <v>46.5</v>
      </c>
      <c r="R313">
        <v>55.62</v>
      </c>
      <c r="S313">
        <v>2.86</v>
      </c>
      <c r="T313" t="s">
        <v>177</v>
      </c>
      <c r="U313" t="s">
        <v>1143</v>
      </c>
    </row>
    <row r="314" spans="1:21">
      <c r="A314" t="s">
        <v>1144</v>
      </c>
      <c r="B314" t="s">
        <v>1145</v>
      </c>
      <c r="C314" t="s">
        <v>175</v>
      </c>
      <c r="D314" t="s">
        <v>100</v>
      </c>
      <c r="E314" t="s">
        <v>74</v>
      </c>
      <c r="F314" t="s">
        <v>86</v>
      </c>
      <c r="G314">
        <v>5187.8900000000003</v>
      </c>
      <c r="H314">
        <v>62254.68</v>
      </c>
      <c r="I314">
        <v>88.91</v>
      </c>
      <c r="J314">
        <v>117258.41</v>
      </c>
      <c r="K314">
        <v>1318.84</v>
      </c>
      <c r="L314">
        <v>5.57</v>
      </c>
      <c r="M314">
        <v>0</v>
      </c>
      <c r="N314">
        <v>655.94</v>
      </c>
      <c r="O314">
        <v>670974.87</v>
      </c>
      <c r="P314">
        <v>24340939.649999999</v>
      </c>
      <c r="Q314">
        <v>36.299999999999997</v>
      </c>
      <c r="R314">
        <v>59.05</v>
      </c>
      <c r="S314">
        <v>33.26</v>
      </c>
      <c r="T314" t="s">
        <v>564</v>
      </c>
      <c r="U314" t="s">
        <v>618</v>
      </c>
    </row>
    <row r="315" spans="1:21">
      <c r="A315" t="s">
        <v>1146</v>
      </c>
      <c r="B315" t="s">
        <v>1147</v>
      </c>
      <c r="C315" t="s">
        <v>59</v>
      </c>
      <c r="D315" t="s">
        <v>73</v>
      </c>
      <c r="E315" t="s">
        <v>53</v>
      </c>
      <c r="F315" t="s">
        <v>86</v>
      </c>
      <c r="G315">
        <v>9184.52</v>
      </c>
      <c r="H315">
        <v>110214.24</v>
      </c>
      <c r="I315">
        <v>339.37</v>
      </c>
      <c r="J315">
        <v>94657.2</v>
      </c>
      <c r="K315">
        <v>278.92</v>
      </c>
      <c r="L315">
        <v>2.91</v>
      </c>
      <c r="M315">
        <v>224.61</v>
      </c>
      <c r="N315">
        <v>0</v>
      </c>
      <c r="O315">
        <v>536653.35</v>
      </c>
      <c r="P315">
        <v>8640871.0899999999</v>
      </c>
      <c r="Q315">
        <v>16.100000000000001</v>
      </c>
      <c r="R315">
        <v>57.4</v>
      </c>
      <c r="S315">
        <v>-23.35</v>
      </c>
      <c r="T315" t="s">
        <v>507</v>
      </c>
      <c r="U315" t="s">
        <v>1148</v>
      </c>
    </row>
    <row r="316" spans="1:21">
      <c r="A316" t="s">
        <v>1149</v>
      </c>
      <c r="B316" t="s">
        <v>1150</v>
      </c>
      <c r="C316" t="s">
        <v>105</v>
      </c>
      <c r="D316" t="s">
        <v>119</v>
      </c>
      <c r="E316" t="s">
        <v>133</v>
      </c>
      <c r="F316" t="s">
        <v>86</v>
      </c>
      <c r="G316">
        <v>11718.04</v>
      </c>
      <c r="H316">
        <v>140616.48000000001</v>
      </c>
      <c r="I316">
        <v>451.08</v>
      </c>
      <c r="J316">
        <v>245519.48</v>
      </c>
      <c r="K316">
        <v>544.29</v>
      </c>
      <c r="L316">
        <v>1.5</v>
      </c>
      <c r="M316">
        <v>0</v>
      </c>
      <c r="N316">
        <v>0</v>
      </c>
      <c r="O316">
        <v>425165.47</v>
      </c>
      <c r="P316">
        <v>3575942.79</v>
      </c>
      <c r="Q316">
        <v>8.4</v>
      </c>
      <c r="R316">
        <v>74.7</v>
      </c>
      <c r="S316">
        <v>-26.53</v>
      </c>
      <c r="T316" t="s">
        <v>1151</v>
      </c>
      <c r="U316" t="s">
        <v>1152</v>
      </c>
    </row>
    <row r="317" spans="1:21">
      <c r="A317" t="s">
        <v>1153</v>
      </c>
      <c r="B317" t="s">
        <v>1154</v>
      </c>
      <c r="C317" t="s">
        <v>99</v>
      </c>
      <c r="D317" t="s">
        <v>52</v>
      </c>
      <c r="E317" t="s">
        <v>90</v>
      </c>
      <c r="F317" t="s">
        <v>54</v>
      </c>
      <c r="G317">
        <v>12363.14</v>
      </c>
      <c r="H317">
        <v>148357.68</v>
      </c>
      <c r="I317">
        <v>653.63</v>
      </c>
      <c r="J317">
        <v>262453.59999999998</v>
      </c>
      <c r="L317">
        <v>8.83</v>
      </c>
      <c r="M317">
        <v>0</v>
      </c>
      <c r="N317">
        <v>0</v>
      </c>
      <c r="O317">
        <v>761303.39</v>
      </c>
      <c r="P317">
        <v>776474.92</v>
      </c>
      <c r="Q317">
        <v>1</v>
      </c>
      <c r="R317">
        <v>-39.61</v>
      </c>
      <c r="S317">
        <v>14.56</v>
      </c>
      <c r="T317" t="s">
        <v>1155</v>
      </c>
      <c r="U317" t="s">
        <v>1156</v>
      </c>
    </row>
    <row r="318" spans="1:21">
      <c r="A318" t="s">
        <v>1157</v>
      </c>
      <c r="B318" t="s">
        <v>1158</v>
      </c>
      <c r="C318" t="s">
        <v>72</v>
      </c>
      <c r="D318" t="s">
        <v>60</v>
      </c>
      <c r="E318" t="s">
        <v>80</v>
      </c>
      <c r="F318" t="s">
        <v>86</v>
      </c>
      <c r="G318">
        <v>2814.28</v>
      </c>
      <c r="H318">
        <v>33771.360000000001</v>
      </c>
      <c r="I318">
        <v>250.66</v>
      </c>
      <c r="J318">
        <v>40975.68</v>
      </c>
      <c r="K318">
        <v>163.47</v>
      </c>
      <c r="L318">
        <v>5.17</v>
      </c>
      <c r="M318">
        <v>0</v>
      </c>
      <c r="N318">
        <v>434.04</v>
      </c>
      <c r="O318">
        <v>568624.13</v>
      </c>
      <c r="P318">
        <v>7467968.1900000004</v>
      </c>
      <c r="Q318">
        <v>13.1</v>
      </c>
      <c r="R318">
        <v>78.19</v>
      </c>
      <c r="S318">
        <v>37.42</v>
      </c>
      <c r="T318" t="s">
        <v>1159</v>
      </c>
      <c r="U318" t="s">
        <v>1160</v>
      </c>
    </row>
    <row r="319" spans="1:21">
      <c r="A319" t="s">
        <v>1161</v>
      </c>
      <c r="B319" t="s">
        <v>1162</v>
      </c>
      <c r="C319" t="s">
        <v>66</v>
      </c>
      <c r="D319" t="s">
        <v>119</v>
      </c>
      <c r="E319" t="s">
        <v>74</v>
      </c>
      <c r="F319" t="s">
        <v>75</v>
      </c>
      <c r="G319">
        <v>1090.28</v>
      </c>
      <c r="H319">
        <v>13083.36</v>
      </c>
      <c r="I319">
        <v>148.31</v>
      </c>
      <c r="J319">
        <v>10151.36</v>
      </c>
      <c r="K319">
        <v>68.45</v>
      </c>
      <c r="L319">
        <v>4.21</v>
      </c>
      <c r="M319">
        <v>220.23</v>
      </c>
      <c r="N319">
        <v>0</v>
      </c>
      <c r="O319">
        <v>248275.33</v>
      </c>
      <c r="P319">
        <v>12078594.49</v>
      </c>
      <c r="Q319">
        <v>48.6</v>
      </c>
      <c r="R319">
        <v>77.86</v>
      </c>
      <c r="S319">
        <v>-1.0900000000000001</v>
      </c>
      <c r="T319" t="s">
        <v>1163</v>
      </c>
      <c r="U319" t="s">
        <v>672</v>
      </c>
    </row>
    <row r="320" spans="1:21">
      <c r="A320" t="s">
        <v>1164</v>
      </c>
      <c r="B320" t="s">
        <v>1165</v>
      </c>
      <c r="C320" t="s">
        <v>59</v>
      </c>
      <c r="D320" t="s">
        <v>73</v>
      </c>
      <c r="E320" t="s">
        <v>74</v>
      </c>
      <c r="F320" t="s">
        <v>86</v>
      </c>
      <c r="G320">
        <v>15213.07</v>
      </c>
      <c r="H320">
        <v>182556.84</v>
      </c>
      <c r="I320">
        <v>74.400000000000006</v>
      </c>
      <c r="J320">
        <v>359052.28</v>
      </c>
      <c r="K320">
        <v>4825.97</v>
      </c>
      <c r="L320">
        <v>6.57</v>
      </c>
      <c r="M320">
        <v>662.6</v>
      </c>
      <c r="N320">
        <v>246.99</v>
      </c>
      <c r="O320">
        <v>651183.9</v>
      </c>
      <c r="P320">
        <v>732267.11</v>
      </c>
      <c r="Q320">
        <v>1.1000000000000001</v>
      </c>
      <c r="R320">
        <v>75.8</v>
      </c>
      <c r="S320">
        <v>-20.87</v>
      </c>
      <c r="T320" t="s">
        <v>1166</v>
      </c>
      <c r="U320" t="s">
        <v>1167</v>
      </c>
    </row>
    <row r="321" spans="1:21">
      <c r="A321" t="s">
        <v>1168</v>
      </c>
      <c r="B321" t="s">
        <v>1169</v>
      </c>
      <c r="C321" t="s">
        <v>128</v>
      </c>
      <c r="D321" t="s">
        <v>73</v>
      </c>
      <c r="E321" t="s">
        <v>74</v>
      </c>
      <c r="F321" t="s">
        <v>75</v>
      </c>
      <c r="G321">
        <v>2465.54</v>
      </c>
      <c r="H321">
        <v>29586.48</v>
      </c>
      <c r="I321">
        <v>74.83</v>
      </c>
      <c r="J321">
        <v>40497.370000000003</v>
      </c>
      <c r="K321">
        <v>541.19000000000005</v>
      </c>
      <c r="L321">
        <v>10.61</v>
      </c>
      <c r="M321">
        <v>0</v>
      </c>
      <c r="N321">
        <v>325.25</v>
      </c>
      <c r="O321">
        <v>340598.25</v>
      </c>
      <c r="P321">
        <v>1858308.79</v>
      </c>
      <c r="Q321">
        <v>5.5</v>
      </c>
      <c r="R321">
        <v>74.5</v>
      </c>
      <c r="S321">
        <v>-39.69</v>
      </c>
      <c r="T321" t="s">
        <v>309</v>
      </c>
      <c r="U321" t="s">
        <v>1170</v>
      </c>
    </row>
    <row r="322" spans="1:21">
      <c r="A322" t="s">
        <v>1171</v>
      </c>
      <c r="B322" t="s">
        <v>1172</v>
      </c>
      <c r="C322" t="s">
        <v>51</v>
      </c>
      <c r="D322" t="s">
        <v>119</v>
      </c>
      <c r="E322" t="s">
        <v>90</v>
      </c>
      <c r="F322" t="s">
        <v>75</v>
      </c>
      <c r="G322">
        <v>17751.55</v>
      </c>
      <c r="H322">
        <v>213018.6</v>
      </c>
      <c r="I322">
        <v>1157.3599999999999</v>
      </c>
      <c r="J322">
        <v>198450.57</v>
      </c>
      <c r="K322">
        <v>171.47</v>
      </c>
      <c r="L322">
        <v>6.84</v>
      </c>
      <c r="M322">
        <v>3748.67</v>
      </c>
      <c r="N322">
        <v>3566.29</v>
      </c>
      <c r="O322">
        <v>478067.52</v>
      </c>
      <c r="P322">
        <v>16476336.01</v>
      </c>
      <c r="Q322">
        <v>34.5</v>
      </c>
      <c r="R322">
        <v>62.43</v>
      </c>
      <c r="S322">
        <v>-10.039999999999999</v>
      </c>
      <c r="T322" t="s">
        <v>598</v>
      </c>
      <c r="U322" t="s">
        <v>1173</v>
      </c>
    </row>
    <row r="323" spans="1:21">
      <c r="A323" t="s">
        <v>1174</v>
      </c>
      <c r="B323" t="s">
        <v>1175</v>
      </c>
      <c r="C323" t="s">
        <v>72</v>
      </c>
      <c r="D323" t="s">
        <v>119</v>
      </c>
      <c r="E323" t="s">
        <v>61</v>
      </c>
      <c r="F323" t="s">
        <v>75</v>
      </c>
      <c r="G323">
        <v>8263.06</v>
      </c>
      <c r="H323">
        <v>99156.72</v>
      </c>
      <c r="I323">
        <v>440.07</v>
      </c>
      <c r="J323">
        <v>66143.759999999995</v>
      </c>
      <c r="K323">
        <v>150.30000000000001</v>
      </c>
      <c r="L323">
        <v>10.86</v>
      </c>
      <c r="M323">
        <v>0</v>
      </c>
      <c r="N323">
        <v>895.44</v>
      </c>
      <c r="O323">
        <v>458644.79</v>
      </c>
      <c r="P323">
        <v>6268506.1200000001</v>
      </c>
      <c r="Q323">
        <v>13.7</v>
      </c>
      <c r="R323">
        <v>65.849999999999994</v>
      </c>
      <c r="S323">
        <v>-5.41</v>
      </c>
      <c r="T323" t="s">
        <v>1176</v>
      </c>
      <c r="U323" t="s">
        <v>1177</v>
      </c>
    </row>
    <row r="324" spans="1:21">
      <c r="A324" t="s">
        <v>1178</v>
      </c>
      <c r="B324" t="s">
        <v>1179</v>
      </c>
      <c r="C324" t="s">
        <v>99</v>
      </c>
      <c r="D324" t="s">
        <v>119</v>
      </c>
      <c r="E324" t="s">
        <v>53</v>
      </c>
      <c r="F324" t="s">
        <v>86</v>
      </c>
      <c r="G324">
        <v>15762.41</v>
      </c>
      <c r="H324">
        <v>189148.92</v>
      </c>
      <c r="I324">
        <v>507.76</v>
      </c>
      <c r="J324">
        <v>355883.25</v>
      </c>
      <c r="K324">
        <v>700.89</v>
      </c>
      <c r="L324">
        <v>2.4500000000000002</v>
      </c>
      <c r="M324">
        <v>0</v>
      </c>
      <c r="N324">
        <v>3682.69</v>
      </c>
      <c r="O324">
        <v>831229.1</v>
      </c>
      <c r="P324">
        <v>9910816.0500000007</v>
      </c>
      <c r="Q324">
        <v>11.9</v>
      </c>
      <c r="R324">
        <v>71.209999999999994</v>
      </c>
      <c r="S324">
        <v>51.2</v>
      </c>
      <c r="T324" t="s">
        <v>1180</v>
      </c>
      <c r="U324" t="s">
        <v>1181</v>
      </c>
    </row>
    <row r="325" spans="1:21">
      <c r="A325" t="s">
        <v>1182</v>
      </c>
      <c r="B325" t="s">
        <v>741</v>
      </c>
      <c r="C325" t="s">
        <v>277</v>
      </c>
      <c r="D325" t="s">
        <v>100</v>
      </c>
      <c r="E325" t="s">
        <v>67</v>
      </c>
      <c r="F325" t="s">
        <v>54</v>
      </c>
      <c r="G325">
        <v>4965.1099999999997</v>
      </c>
      <c r="H325">
        <v>59581.32</v>
      </c>
      <c r="I325">
        <v>604.76</v>
      </c>
      <c r="J325">
        <v>38084.660000000003</v>
      </c>
      <c r="K325">
        <v>62.97</v>
      </c>
      <c r="L325">
        <v>1.89</v>
      </c>
      <c r="M325">
        <v>0</v>
      </c>
      <c r="N325">
        <v>0</v>
      </c>
      <c r="O325">
        <v>600282.72</v>
      </c>
      <c r="P325">
        <v>6925464.8499999996</v>
      </c>
      <c r="Q325">
        <v>11.5</v>
      </c>
      <c r="R325">
        <v>81.17</v>
      </c>
      <c r="S325">
        <v>-31.41</v>
      </c>
      <c r="T325" t="s">
        <v>1183</v>
      </c>
      <c r="U325" t="s">
        <v>1184</v>
      </c>
    </row>
    <row r="326" spans="1:21">
      <c r="A326" t="s">
        <v>1185</v>
      </c>
      <c r="B326" t="s">
        <v>1186</v>
      </c>
      <c r="C326" t="s">
        <v>143</v>
      </c>
      <c r="D326" t="s">
        <v>60</v>
      </c>
      <c r="E326" t="s">
        <v>74</v>
      </c>
      <c r="F326" t="s">
        <v>54</v>
      </c>
      <c r="G326">
        <v>9017.6299999999992</v>
      </c>
      <c r="H326">
        <v>108211.56</v>
      </c>
      <c r="I326">
        <v>127.54</v>
      </c>
      <c r="J326">
        <v>154230.64000000001</v>
      </c>
      <c r="K326">
        <v>-1209.27</v>
      </c>
      <c r="L326">
        <v>8.4</v>
      </c>
      <c r="M326">
        <v>0</v>
      </c>
      <c r="N326">
        <v>0</v>
      </c>
      <c r="O326">
        <v>432657.63</v>
      </c>
      <c r="P326">
        <v>3261141.49</v>
      </c>
      <c r="Q326">
        <v>7.5</v>
      </c>
      <c r="R326">
        <v>81.14</v>
      </c>
      <c r="S326">
        <v>4.51</v>
      </c>
      <c r="T326" t="s">
        <v>1187</v>
      </c>
      <c r="U326" t="s">
        <v>1188</v>
      </c>
    </row>
    <row r="327" spans="1:21">
      <c r="A327" t="s">
        <v>1189</v>
      </c>
      <c r="B327" t="s">
        <v>1190</v>
      </c>
      <c r="C327" t="s">
        <v>59</v>
      </c>
      <c r="D327" t="s">
        <v>52</v>
      </c>
      <c r="E327" t="s">
        <v>80</v>
      </c>
      <c r="F327" t="s">
        <v>54</v>
      </c>
      <c r="G327">
        <v>2715.52</v>
      </c>
      <c r="H327">
        <v>32586.240000000002</v>
      </c>
      <c r="I327">
        <v>173.29</v>
      </c>
      <c r="J327">
        <v>47173.48</v>
      </c>
      <c r="K327">
        <v>272.22000000000003</v>
      </c>
      <c r="L327">
        <v>5.51</v>
      </c>
      <c r="M327">
        <v>114.38</v>
      </c>
      <c r="N327">
        <v>0</v>
      </c>
      <c r="O327">
        <v>358397.75</v>
      </c>
      <c r="P327">
        <v>13797801.390000001</v>
      </c>
      <c r="Q327">
        <v>38.5</v>
      </c>
      <c r="R327">
        <v>65</v>
      </c>
      <c r="S327">
        <v>0.08</v>
      </c>
      <c r="T327" t="s">
        <v>446</v>
      </c>
      <c r="U327" t="s">
        <v>1191</v>
      </c>
    </row>
    <row r="328" spans="1:21">
      <c r="A328" t="s">
        <v>1192</v>
      </c>
      <c r="B328" t="s">
        <v>1193</v>
      </c>
      <c r="C328" t="s">
        <v>143</v>
      </c>
      <c r="D328" t="s">
        <v>100</v>
      </c>
      <c r="E328" t="s">
        <v>67</v>
      </c>
      <c r="F328" t="s">
        <v>75</v>
      </c>
      <c r="G328">
        <v>17181.14</v>
      </c>
      <c r="H328">
        <v>206173.68</v>
      </c>
      <c r="I328">
        <v>505.08</v>
      </c>
      <c r="J328">
        <v>171688.27</v>
      </c>
      <c r="K328">
        <v>339.92</v>
      </c>
      <c r="L328">
        <v>7.53</v>
      </c>
      <c r="M328">
        <v>0</v>
      </c>
      <c r="N328">
        <v>3746.44</v>
      </c>
      <c r="O328">
        <v>656156.21</v>
      </c>
      <c r="P328">
        <v>3328383.14</v>
      </c>
      <c r="Q328">
        <v>5.0999999999999996</v>
      </c>
      <c r="R328">
        <v>78.760000000000005</v>
      </c>
      <c r="S328">
        <v>58.31</v>
      </c>
      <c r="T328" t="s">
        <v>1194</v>
      </c>
      <c r="U328" t="s">
        <v>1195</v>
      </c>
    </row>
    <row r="329" spans="1:21">
      <c r="A329" t="s">
        <v>1196</v>
      </c>
      <c r="B329" t="s">
        <v>1197</v>
      </c>
      <c r="C329" t="s">
        <v>138</v>
      </c>
      <c r="D329" t="s">
        <v>73</v>
      </c>
      <c r="E329" t="s">
        <v>133</v>
      </c>
      <c r="F329" t="s">
        <v>86</v>
      </c>
      <c r="G329">
        <v>11706.7</v>
      </c>
      <c r="H329">
        <v>140480.4</v>
      </c>
      <c r="I329">
        <v>642.72</v>
      </c>
      <c r="J329">
        <v>136035.57</v>
      </c>
      <c r="L329">
        <v>10.14</v>
      </c>
      <c r="M329">
        <v>1413.13</v>
      </c>
      <c r="N329">
        <v>0</v>
      </c>
      <c r="O329">
        <v>210127.85</v>
      </c>
      <c r="P329">
        <v>19904106.329999998</v>
      </c>
      <c r="Q329">
        <v>94.7</v>
      </c>
      <c r="R329">
        <v>61.34</v>
      </c>
      <c r="S329">
        <v>-9.18</v>
      </c>
      <c r="T329" t="s">
        <v>1198</v>
      </c>
      <c r="U329" t="s">
        <v>1199</v>
      </c>
    </row>
    <row r="330" spans="1:21">
      <c r="A330" t="s">
        <v>1200</v>
      </c>
      <c r="B330" t="s">
        <v>1201</v>
      </c>
      <c r="C330" t="s">
        <v>72</v>
      </c>
      <c r="D330" t="s">
        <v>52</v>
      </c>
      <c r="E330" t="s">
        <v>67</v>
      </c>
      <c r="F330" t="s">
        <v>75</v>
      </c>
      <c r="G330">
        <v>10076.09</v>
      </c>
      <c r="H330">
        <v>120913.08</v>
      </c>
      <c r="I330">
        <v>793.46</v>
      </c>
      <c r="J330">
        <v>194798.09</v>
      </c>
      <c r="K330">
        <v>245.5</v>
      </c>
      <c r="L330">
        <v>2.88</v>
      </c>
      <c r="M330">
        <v>0</v>
      </c>
      <c r="N330">
        <v>0</v>
      </c>
      <c r="O330">
        <v>579214.23</v>
      </c>
      <c r="P330">
        <v>6439347.0899999999</v>
      </c>
      <c r="Q330">
        <v>11.1</v>
      </c>
      <c r="R330">
        <v>78.78</v>
      </c>
      <c r="S330">
        <v>56.35</v>
      </c>
      <c r="T330" t="s">
        <v>1052</v>
      </c>
      <c r="U330" t="s">
        <v>1202</v>
      </c>
    </row>
    <row r="331" spans="1:21">
      <c r="A331" t="s">
        <v>1203</v>
      </c>
      <c r="B331" t="s">
        <v>1204</v>
      </c>
      <c r="C331" t="s">
        <v>105</v>
      </c>
      <c r="D331" t="s">
        <v>100</v>
      </c>
      <c r="E331" t="s">
        <v>133</v>
      </c>
      <c r="F331" t="s">
        <v>54</v>
      </c>
      <c r="G331">
        <v>12676.75</v>
      </c>
      <c r="H331">
        <v>152121</v>
      </c>
      <c r="I331">
        <v>438.88</v>
      </c>
      <c r="J331">
        <v>164126.5</v>
      </c>
      <c r="K331">
        <v>373.97</v>
      </c>
      <c r="L331">
        <v>11.03</v>
      </c>
      <c r="M331">
        <v>3107.47</v>
      </c>
      <c r="N331">
        <v>0</v>
      </c>
      <c r="O331">
        <v>717212.98</v>
      </c>
      <c r="P331">
        <v>15680020.119999999</v>
      </c>
      <c r="Q331">
        <v>21.9</v>
      </c>
      <c r="R331">
        <v>80.209999999999994</v>
      </c>
      <c r="S331">
        <v>38.020000000000003</v>
      </c>
      <c r="T331" t="s">
        <v>279</v>
      </c>
      <c r="U331" t="s">
        <v>1205</v>
      </c>
    </row>
    <row r="332" spans="1:21">
      <c r="A332" t="s">
        <v>1206</v>
      </c>
      <c r="B332" t="s">
        <v>1207</v>
      </c>
      <c r="C332" t="s">
        <v>85</v>
      </c>
      <c r="D332" t="s">
        <v>73</v>
      </c>
      <c r="E332" t="s">
        <v>80</v>
      </c>
      <c r="F332" t="s">
        <v>86</v>
      </c>
      <c r="G332">
        <v>1191.0899999999999</v>
      </c>
      <c r="H332">
        <v>14293.08</v>
      </c>
      <c r="I332">
        <v>260.66000000000003</v>
      </c>
      <c r="J332">
        <v>26765.83</v>
      </c>
      <c r="K332">
        <v>102.68</v>
      </c>
      <c r="L332">
        <v>0.52</v>
      </c>
      <c r="M332">
        <v>0</v>
      </c>
      <c r="N332">
        <v>0</v>
      </c>
      <c r="O332">
        <v>686017.39</v>
      </c>
      <c r="P332">
        <v>4129218.77</v>
      </c>
      <c r="R332">
        <v>71.08</v>
      </c>
      <c r="S332">
        <v>18.72</v>
      </c>
      <c r="T332" t="s">
        <v>1208</v>
      </c>
      <c r="U332" t="s">
        <v>1209</v>
      </c>
    </row>
    <row r="333" spans="1:21">
      <c r="A333" t="s">
        <v>1210</v>
      </c>
      <c r="B333" t="s">
        <v>1211</v>
      </c>
      <c r="C333" t="s">
        <v>66</v>
      </c>
      <c r="D333" t="s">
        <v>52</v>
      </c>
      <c r="E333" t="s">
        <v>133</v>
      </c>
      <c r="F333" t="s">
        <v>75</v>
      </c>
      <c r="G333">
        <v>15404.72</v>
      </c>
      <c r="H333">
        <v>184856.64</v>
      </c>
      <c r="I333">
        <v>409.59</v>
      </c>
      <c r="J333">
        <v>397641.94</v>
      </c>
      <c r="K333">
        <v>970.83</v>
      </c>
      <c r="L333">
        <v>5.94</v>
      </c>
      <c r="M333">
        <v>1441.19</v>
      </c>
      <c r="N333">
        <v>1429.96</v>
      </c>
      <c r="O333">
        <v>722743.3</v>
      </c>
      <c r="P333">
        <v>20488440.129999999</v>
      </c>
      <c r="Q333">
        <v>28.3</v>
      </c>
      <c r="R333">
        <v>69.150000000000006</v>
      </c>
      <c r="S333">
        <v>3.72</v>
      </c>
      <c r="T333" t="s">
        <v>1212</v>
      </c>
      <c r="U333" t="s">
        <v>792</v>
      </c>
    </row>
    <row r="334" spans="1:21">
      <c r="A334" t="s">
        <v>1213</v>
      </c>
      <c r="B334" t="s">
        <v>1214</v>
      </c>
      <c r="C334" t="s">
        <v>175</v>
      </c>
      <c r="D334" t="s">
        <v>73</v>
      </c>
      <c r="E334" t="s">
        <v>61</v>
      </c>
      <c r="F334" t="s">
        <v>86</v>
      </c>
      <c r="G334">
        <v>1124.5</v>
      </c>
      <c r="H334">
        <v>13494</v>
      </c>
      <c r="I334">
        <v>482.93</v>
      </c>
      <c r="J334">
        <v>18923.86</v>
      </c>
      <c r="K334">
        <v>39.19</v>
      </c>
      <c r="L334">
        <v>2.63</v>
      </c>
      <c r="M334">
        <v>0</v>
      </c>
      <c r="N334">
        <v>172.95</v>
      </c>
      <c r="O334">
        <v>638569.11</v>
      </c>
      <c r="P334">
        <v>2154972.66</v>
      </c>
      <c r="Q334">
        <v>3.4</v>
      </c>
      <c r="R334">
        <v>60.41</v>
      </c>
      <c r="S334">
        <v>-10.84</v>
      </c>
      <c r="T334" t="s">
        <v>68</v>
      </c>
      <c r="U334" t="s">
        <v>834</v>
      </c>
    </row>
    <row r="335" spans="1:21">
      <c r="A335" t="s">
        <v>1215</v>
      </c>
      <c r="B335" t="s">
        <v>545</v>
      </c>
      <c r="C335" t="s">
        <v>85</v>
      </c>
      <c r="D335" t="s">
        <v>60</v>
      </c>
      <c r="E335" t="s">
        <v>61</v>
      </c>
      <c r="F335" t="s">
        <v>75</v>
      </c>
      <c r="G335">
        <v>277.54000000000002</v>
      </c>
      <c r="H335">
        <v>3330.48</v>
      </c>
      <c r="I335">
        <v>435.45</v>
      </c>
      <c r="J335">
        <v>9055.11</v>
      </c>
      <c r="K335">
        <v>20.79</v>
      </c>
      <c r="L335">
        <v>6.1</v>
      </c>
      <c r="M335">
        <v>5.81</v>
      </c>
      <c r="N335">
        <v>16.38</v>
      </c>
      <c r="O335">
        <v>474910.24</v>
      </c>
      <c r="P335">
        <v>5672911.4900000002</v>
      </c>
      <c r="Q335">
        <v>11.9</v>
      </c>
      <c r="R335">
        <v>75.16</v>
      </c>
      <c r="S335">
        <v>-1.4</v>
      </c>
      <c r="T335" t="s">
        <v>507</v>
      </c>
      <c r="U335" t="s">
        <v>1216</v>
      </c>
    </row>
    <row r="336" spans="1:21">
      <c r="A336" t="s">
        <v>1217</v>
      </c>
      <c r="B336" t="s">
        <v>1218</v>
      </c>
      <c r="C336" t="s">
        <v>105</v>
      </c>
      <c r="D336" t="s">
        <v>73</v>
      </c>
      <c r="E336" t="s">
        <v>61</v>
      </c>
      <c r="F336" t="s">
        <v>54</v>
      </c>
      <c r="G336">
        <v>12494.13</v>
      </c>
      <c r="H336">
        <v>149929.56</v>
      </c>
      <c r="I336">
        <v>800.5</v>
      </c>
      <c r="J336">
        <v>190220.85</v>
      </c>
      <c r="K336">
        <v>237.63</v>
      </c>
      <c r="L336">
        <v>1.22</v>
      </c>
      <c r="M336">
        <v>560.28</v>
      </c>
      <c r="N336">
        <v>0</v>
      </c>
      <c r="O336">
        <v>601216.82999999996</v>
      </c>
      <c r="P336">
        <v>13509279.15</v>
      </c>
      <c r="Q336">
        <v>22.5</v>
      </c>
      <c r="R336">
        <v>64.069999999999993</v>
      </c>
      <c r="S336">
        <v>39.020000000000003</v>
      </c>
      <c r="T336" t="s">
        <v>1219</v>
      </c>
      <c r="U336" t="s">
        <v>379</v>
      </c>
    </row>
    <row r="337" spans="1:21">
      <c r="A337" t="s">
        <v>1220</v>
      </c>
      <c r="B337" t="s">
        <v>1089</v>
      </c>
      <c r="C337" t="s">
        <v>143</v>
      </c>
      <c r="D337" t="s">
        <v>60</v>
      </c>
      <c r="E337" t="s">
        <v>53</v>
      </c>
      <c r="F337" t="s">
        <v>75</v>
      </c>
      <c r="G337">
        <v>9172.9</v>
      </c>
      <c r="H337">
        <v>110074.8</v>
      </c>
      <c r="I337">
        <v>363.03</v>
      </c>
      <c r="J337">
        <v>94506.22</v>
      </c>
      <c r="K337">
        <v>260.33</v>
      </c>
      <c r="L337">
        <v>2.15</v>
      </c>
      <c r="M337">
        <v>0</v>
      </c>
      <c r="N337">
        <v>0</v>
      </c>
      <c r="O337">
        <v>529928.95999999996</v>
      </c>
      <c r="P337">
        <v>10122676.85</v>
      </c>
      <c r="Q337">
        <v>19.100000000000001</v>
      </c>
      <c r="R337">
        <v>56.46</v>
      </c>
      <c r="S337">
        <v>30.57</v>
      </c>
      <c r="T337" t="s">
        <v>1221</v>
      </c>
      <c r="U337" t="s">
        <v>1222</v>
      </c>
    </row>
    <row r="338" spans="1:21">
      <c r="A338" t="s">
        <v>1223</v>
      </c>
      <c r="B338" t="s">
        <v>1224</v>
      </c>
      <c r="C338" t="s">
        <v>85</v>
      </c>
      <c r="D338" t="s">
        <v>52</v>
      </c>
      <c r="E338" t="s">
        <v>67</v>
      </c>
      <c r="F338" t="s">
        <v>54</v>
      </c>
      <c r="G338">
        <v>9356.83</v>
      </c>
      <c r="H338">
        <v>112281.96</v>
      </c>
      <c r="I338">
        <v>828.4</v>
      </c>
      <c r="J338">
        <v>110364.48</v>
      </c>
      <c r="K338">
        <v>133.22999999999999</v>
      </c>
      <c r="L338">
        <v>9.1999999999999993</v>
      </c>
      <c r="M338">
        <v>0</v>
      </c>
      <c r="N338">
        <v>0</v>
      </c>
      <c r="O338">
        <v>527631.06000000006</v>
      </c>
      <c r="P338">
        <v>16802348.75</v>
      </c>
      <c r="Q338">
        <v>31.8</v>
      </c>
      <c r="R338">
        <v>76.08</v>
      </c>
      <c r="S338">
        <v>41.93</v>
      </c>
      <c r="T338" t="s">
        <v>1225</v>
      </c>
      <c r="U338" t="s">
        <v>1226</v>
      </c>
    </row>
    <row r="339" spans="1:21">
      <c r="A339" t="s">
        <v>1227</v>
      </c>
      <c r="B339" t="s">
        <v>1228</v>
      </c>
      <c r="C339" t="s">
        <v>128</v>
      </c>
      <c r="D339" t="s">
        <v>73</v>
      </c>
      <c r="E339" t="s">
        <v>53</v>
      </c>
      <c r="F339" t="s">
        <v>75</v>
      </c>
      <c r="G339">
        <v>3852.5</v>
      </c>
      <c r="H339">
        <v>46230</v>
      </c>
      <c r="I339">
        <v>417.34</v>
      </c>
      <c r="J339">
        <v>113169.77</v>
      </c>
      <c r="K339">
        <v>271.17</v>
      </c>
      <c r="L339">
        <v>8.5399999999999991</v>
      </c>
      <c r="M339">
        <v>248.1</v>
      </c>
      <c r="N339">
        <v>0</v>
      </c>
      <c r="O339">
        <v>833645.74</v>
      </c>
      <c r="P339">
        <v>3982434.59</v>
      </c>
      <c r="Q339">
        <v>4.8</v>
      </c>
      <c r="R339">
        <v>75.78</v>
      </c>
      <c r="S339">
        <v>-30.4</v>
      </c>
      <c r="T339" t="s">
        <v>1229</v>
      </c>
      <c r="U339" t="s">
        <v>1222</v>
      </c>
    </row>
    <row r="340" spans="1:21">
      <c r="A340" t="s">
        <v>1230</v>
      </c>
      <c r="B340" t="s">
        <v>1231</v>
      </c>
      <c r="C340" t="s">
        <v>72</v>
      </c>
      <c r="D340" t="s">
        <v>100</v>
      </c>
      <c r="E340" t="s">
        <v>74</v>
      </c>
      <c r="F340" t="s">
        <v>86</v>
      </c>
      <c r="G340">
        <v>17944.16</v>
      </c>
      <c r="H340">
        <v>215329.92000000001</v>
      </c>
      <c r="I340">
        <v>143.15</v>
      </c>
      <c r="J340">
        <v>245723.66</v>
      </c>
      <c r="K340">
        <v>1716.55</v>
      </c>
      <c r="L340">
        <v>7.78</v>
      </c>
      <c r="M340">
        <v>3059.36</v>
      </c>
      <c r="N340">
        <v>0</v>
      </c>
      <c r="O340">
        <v>778398.45</v>
      </c>
      <c r="P340">
        <v>598307.76</v>
      </c>
      <c r="Q340">
        <v>0.8</v>
      </c>
      <c r="R340">
        <v>62.93</v>
      </c>
      <c r="S340">
        <v>1.35</v>
      </c>
      <c r="T340" t="s">
        <v>1232</v>
      </c>
      <c r="U340" t="s">
        <v>1233</v>
      </c>
    </row>
    <row r="341" spans="1:21">
      <c r="A341" t="s">
        <v>1234</v>
      </c>
      <c r="B341" t="s">
        <v>1235</v>
      </c>
      <c r="C341" t="s">
        <v>138</v>
      </c>
      <c r="D341" t="s">
        <v>100</v>
      </c>
      <c r="E341" t="s">
        <v>67</v>
      </c>
      <c r="F341" t="s">
        <v>54</v>
      </c>
      <c r="G341">
        <v>1620.56</v>
      </c>
      <c r="H341">
        <v>19446.72</v>
      </c>
      <c r="I341">
        <v>658.54</v>
      </c>
      <c r="J341">
        <v>53805.57</v>
      </c>
      <c r="K341">
        <v>81.7</v>
      </c>
      <c r="L341">
        <v>7.67</v>
      </c>
      <c r="M341">
        <v>0</v>
      </c>
      <c r="N341">
        <v>0</v>
      </c>
      <c r="O341">
        <v>760406.67</v>
      </c>
      <c r="P341">
        <v>7120839.0999999996</v>
      </c>
      <c r="Q341">
        <v>9.4</v>
      </c>
      <c r="R341">
        <v>77.75</v>
      </c>
      <c r="S341">
        <v>43.65</v>
      </c>
      <c r="T341" t="s">
        <v>1236</v>
      </c>
      <c r="U341" t="s">
        <v>700</v>
      </c>
    </row>
    <row r="342" spans="1:21">
      <c r="A342" t="s">
        <v>1237</v>
      </c>
      <c r="B342" t="s">
        <v>1238</v>
      </c>
      <c r="C342" t="s">
        <v>51</v>
      </c>
      <c r="D342" t="s">
        <v>52</v>
      </c>
      <c r="E342" t="s">
        <v>80</v>
      </c>
      <c r="F342" t="s">
        <v>86</v>
      </c>
      <c r="G342">
        <v>11205.72</v>
      </c>
      <c r="H342">
        <v>134468.64000000001</v>
      </c>
      <c r="I342">
        <v>156.35</v>
      </c>
      <c r="J342">
        <v>195937.01</v>
      </c>
      <c r="K342">
        <v>1253.19</v>
      </c>
      <c r="L342">
        <v>8.1</v>
      </c>
      <c r="M342">
        <v>0</v>
      </c>
      <c r="N342">
        <v>0</v>
      </c>
      <c r="O342">
        <v>400822.9</v>
      </c>
      <c r="P342">
        <v>943575.52</v>
      </c>
      <c r="Q342">
        <v>2.4</v>
      </c>
      <c r="R342">
        <v>72.790000000000006</v>
      </c>
      <c r="S342">
        <v>-27.96</v>
      </c>
      <c r="T342" t="s">
        <v>1239</v>
      </c>
      <c r="U342" t="s">
        <v>770</v>
      </c>
    </row>
    <row r="343" spans="1:21">
      <c r="A343" t="s">
        <v>1240</v>
      </c>
      <c r="B343" t="s">
        <v>1241</v>
      </c>
      <c r="C343" t="s">
        <v>105</v>
      </c>
      <c r="D343" t="s">
        <v>60</v>
      </c>
      <c r="E343" t="s">
        <v>53</v>
      </c>
      <c r="F343" t="s">
        <v>86</v>
      </c>
      <c r="G343">
        <v>17361.349999999999</v>
      </c>
      <c r="H343">
        <v>208336.2</v>
      </c>
      <c r="I343">
        <v>452.62</v>
      </c>
      <c r="J343">
        <v>517815.27</v>
      </c>
      <c r="K343">
        <v>1144.04</v>
      </c>
      <c r="L343">
        <v>1.61</v>
      </c>
      <c r="M343">
        <v>0</v>
      </c>
      <c r="N343">
        <v>0</v>
      </c>
      <c r="O343">
        <v>496559.71</v>
      </c>
      <c r="P343">
        <v>1378478.9</v>
      </c>
      <c r="Q343">
        <v>2.8</v>
      </c>
      <c r="R343">
        <v>66.349999999999994</v>
      </c>
      <c r="S343">
        <v>45.64</v>
      </c>
      <c r="T343" t="s">
        <v>216</v>
      </c>
      <c r="U343" t="s">
        <v>1242</v>
      </c>
    </row>
    <row r="344" spans="1:21">
      <c r="A344" t="s">
        <v>1243</v>
      </c>
      <c r="B344" t="s">
        <v>1244</v>
      </c>
      <c r="C344" t="s">
        <v>99</v>
      </c>
      <c r="D344" t="s">
        <v>100</v>
      </c>
      <c r="E344" t="s">
        <v>67</v>
      </c>
      <c r="F344" t="s">
        <v>54</v>
      </c>
      <c r="G344">
        <v>11709.01</v>
      </c>
      <c r="H344">
        <v>140508.12</v>
      </c>
      <c r="I344">
        <v>534.94000000000005</v>
      </c>
      <c r="J344">
        <v>66491.97</v>
      </c>
      <c r="K344">
        <v>124.3</v>
      </c>
      <c r="L344">
        <v>7.72</v>
      </c>
      <c r="M344">
        <v>4005.44</v>
      </c>
      <c r="N344">
        <v>0</v>
      </c>
      <c r="O344">
        <v>334095.24</v>
      </c>
      <c r="P344">
        <v>4793131.49</v>
      </c>
      <c r="Q344">
        <v>14.3</v>
      </c>
      <c r="R344">
        <v>61.37</v>
      </c>
      <c r="S344">
        <v>-14.38</v>
      </c>
      <c r="T344" t="s">
        <v>876</v>
      </c>
      <c r="U344" t="s">
        <v>780</v>
      </c>
    </row>
    <row r="345" spans="1:21">
      <c r="A345" t="s">
        <v>1245</v>
      </c>
      <c r="B345" t="s">
        <v>1246</v>
      </c>
      <c r="C345" t="s">
        <v>277</v>
      </c>
      <c r="D345" t="s">
        <v>119</v>
      </c>
      <c r="E345" t="s">
        <v>53</v>
      </c>
      <c r="F345" t="s">
        <v>86</v>
      </c>
      <c r="G345">
        <v>10759.64</v>
      </c>
      <c r="H345">
        <v>129115.68</v>
      </c>
      <c r="I345">
        <v>371.3</v>
      </c>
      <c r="J345">
        <v>246645.45</v>
      </c>
      <c r="K345">
        <v>664.28</v>
      </c>
      <c r="L345">
        <v>6.58</v>
      </c>
      <c r="M345">
        <v>0</v>
      </c>
      <c r="N345">
        <v>2284.84</v>
      </c>
      <c r="O345">
        <v>197276.83</v>
      </c>
      <c r="P345">
        <v>19158325.309999999</v>
      </c>
      <c r="Q345">
        <v>97.1</v>
      </c>
      <c r="R345">
        <v>75.42</v>
      </c>
      <c r="S345">
        <v>50.07</v>
      </c>
      <c r="T345" t="s">
        <v>1247</v>
      </c>
      <c r="U345" t="s">
        <v>1248</v>
      </c>
    </row>
    <row r="346" spans="1:21">
      <c r="A346" t="s">
        <v>1249</v>
      </c>
      <c r="B346" t="s">
        <v>1207</v>
      </c>
      <c r="C346" t="s">
        <v>66</v>
      </c>
      <c r="D346" t="s">
        <v>52</v>
      </c>
      <c r="E346" t="s">
        <v>90</v>
      </c>
      <c r="F346" t="s">
        <v>54</v>
      </c>
      <c r="G346">
        <v>2783.4</v>
      </c>
      <c r="H346">
        <v>33400.800000000003</v>
      </c>
      <c r="I346">
        <v>633.67999999999995</v>
      </c>
      <c r="J346">
        <v>108207.09</v>
      </c>
      <c r="K346">
        <v>170.76</v>
      </c>
      <c r="L346">
        <v>1.75</v>
      </c>
      <c r="M346">
        <v>369.45</v>
      </c>
      <c r="N346">
        <v>0</v>
      </c>
      <c r="O346">
        <v>289038.48</v>
      </c>
      <c r="P346">
        <v>22401616.420000002</v>
      </c>
      <c r="Q346">
        <v>77.5</v>
      </c>
      <c r="R346">
        <v>81.33</v>
      </c>
      <c r="S346">
        <v>59.49</v>
      </c>
      <c r="T346" t="s">
        <v>1250</v>
      </c>
      <c r="U346" t="s">
        <v>1251</v>
      </c>
    </row>
    <row r="347" spans="1:21">
      <c r="A347" t="s">
        <v>1252</v>
      </c>
      <c r="B347" t="s">
        <v>1253</v>
      </c>
      <c r="C347" t="s">
        <v>143</v>
      </c>
      <c r="D347" t="s">
        <v>100</v>
      </c>
      <c r="E347" t="s">
        <v>90</v>
      </c>
      <c r="F347" t="s">
        <v>86</v>
      </c>
      <c r="G347">
        <v>13068.46</v>
      </c>
      <c r="H347">
        <v>156821.51999999999</v>
      </c>
      <c r="I347">
        <v>1146.06</v>
      </c>
      <c r="J347">
        <v>295953.46000000002</v>
      </c>
      <c r="K347">
        <v>258.24</v>
      </c>
      <c r="L347">
        <v>1.6</v>
      </c>
      <c r="M347">
        <v>0</v>
      </c>
      <c r="N347">
        <v>0</v>
      </c>
      <c r="O347">
        <v>350667.57</v>
      </c>
      <c r="P347">
        <v>12931575.029999999</v>
      </c>
      <c r="Q347">
        <v>36.9</v>
      </c>
      <c r="R347">
        <v>57.29</v>
      </c>
      <c r="S347">
        <v>7.87</v>
      </c>
      <c r="T347" t="s">
        <v>386</v>
      </c>
      <c r="U347" t="s">
        <v>791</v>
      </c>
    </row>
    <row r="348" spans="1:21">
      <c r="A348" t="s">
        <v>1254</v>
      </c>
      <c r="B348" t="s">
        <v>1000</v>
      </c>
      <c r="C348" t="s">
        <v>138</v>
      </c>
      <c r="D348" t="s">
        <v>119</v>
      </c>
      <c r="E348" t="s">
        <v>133</v>
      </c>
      <c r="F348" t="s">
        <v>54</v>
      </c>
      <c r="G348">
        <v>356.33</v>
      </c>
      <c r="H348">
        <v>4275.96</v>
      </c>
      <c r="I348">
        <v>482.05</v>
      </c>
      <c r="J348">
        <v>7104.81</v>
      </c>
      <c r="K348">
        <v>14.74</v>
      </c>
      <c r="L348">
        <v>9.99</v>
      </c>
      <c r="M348">
        <v>0</v>
      </c>
      <c r="N348">
        <v>86.92</v>
      </c>
      <c r="O348">
        <v>481197.4</v>
      </c>
      <c r="P348">
        <v>22396353.530000001</v>
      </c>
      <c r="Q348">
        <v>46.5</v>
      </c>
      <c r="R348">
        <v>56.95</v>
      </c>
      <c r="S348">
        <v>16.760000000000002</v>
      </c>
      <c r="T348" t="s">
        <v>1255</v>
      </c>
      <c r="U348" t="s">
        <v>731</v>
      </c>
    </row>
    <row r="349" spans="1:21">
      <c r="A349" t="s">
        <v>1256</v>
      </c>
      <c r="B349" t="s">
        <v>1257</v>
      </c>
      <c r="C349" t="s">
        <v>66</v>
      </c>
      <c r="D349" t="s">
        <v>73</v>
      </c>
      <c r="E349" t="s">
        <v>67</v>
      </c>
      <c r="F349" t="s">
        <v>75</v>
      </c>
      <c r="G349">
        <v>14050.87</v>
      </c>
      <c r="H349">
        <v>168610.44</v>
      </c>
      <c r="I349">
        <v>548.27</v>
      </c>
      <c r="J349">
        <v>459537.29</v>
      </c>
      <c r="K349">
        <v>838.16</v>
      </c>
      <c r="L349">
        <v>4.1399999999999997</v>
      </c>
      <c r="M349">
        <v>3931.97</v>
      </c>
      <c r="N349">
        <v>1920.41</v>
      </c>
      <c r="O349">
        <v>502222.22</v>
      </c>
      <c r="P349">
        <v>16561463.300000001</v>
      </c>
      <c r="Q349">
        <v>33</v>
      </c>
      <c r="R349">
        <v>79.19</v>
      </c>
      <c r="S349">
        <v>-19.86</v>
      </c>
      <c r="T349" t="s">
        <v>1258</v>
      </c>
      <c r="U349" t="s">
        <v>1259</v>
      </c>
    </row>
    <row r="350" spans="1:21">
      <c r="A350" t="s">
        <v>1260</v>
      </c>
      <c r="B350" t="s">
        <v>769</v>
      </c>
      <c r="C350" t="s">
        <v>51</v>
      </c>
      <c r="D350" t="s">
        <v>100</v>
      </c>
      <c r="E350" t="s">
        <v>74</v>
      </c>
      <c r="F350" t="s">
        <v>86</v>
      </c>
      <c r="G350">
        <v>13876.73</v>
      </c>
      <c r="H350">
        <v>166520.76</v>
      </c>
      <c r="I350">
        <v>123.92</v>
      </c>
      <c r="J350">
        <v>127076.41</v>
      </c>
      <c r="K350">
        <v>1025.47</v>
      </c>
      <c r="L350">
        <v>7.39</v>
      </c>
      <c r="M350">
        <v>4211.5</v>
      </c>
      <c r="N350">
        <v>3054.67</v>
      </c>
      <c r="O350">
        <v>763229.1</v>
      </c>
      <c r="P350">
        <v>3796944.9</v>
      </c>
      <c r="Q350">
        <v>5</v>
      </c>
      <c r="R350">
        <v>60.38</v>
      </c>
      <c r="S350">
        <v>57.17</v>
      </c>
      <c r="T350" t="s">
        <v>1261</v>
      </c>
      <c r="U350" t="s">
        <v>1262</v>
      </c>
    </row>
    <row r="351" spans="1:21">
      <c r="A351" t="s">
        <v>1263</v>
      </c>
      <c r="B351" t="s">
        <v>348</v>
      </c>
      <c r="C351" t="s">
        <v>51</v>
      </c>
      <c r="D351" t="s">
        <v>100</v>
      </c>
      <c r="E351" t="s">
        <v>90</v>
      </c>
      <c r="F351" t="s">
        <v>54</v>
      </c>
      <c r="G351">
        <v>4001.2</v>
      </c>
      <c r="H351">
        <v>48014.400000000001</v>
      </c>
      <c r="I351">
        <v>639.53</v>
      </c>
      <c r="J351">
        <v>122444.55</v>
      </c>
      <c r="L351">
        <v>10.38</v>
      </c>
      <c r="M351">
        <v>1265.96</v>
      </c>
      <c r="N351">
        <v>0</v>
      </c>
      <c r="O351">
        <v>589816.12</v>
      </c>
      <c r="P351">
        <v>23870788.440000001</v>
      </c>
      <c r="R351">
        <v>65.150000000000006</v>
      </c>
      <c r="S351">
        <v>-4.26</v>
      </c>
      <c r="T351" t="s">
        <v>1208</v>
      </c>
      <c r="U351" t="s">
        <v>1264</v>
      </c>
    </row>
    <row r="352" spans="1:21">
      <c r="A352" t="s">
        <v>1265</v>
      </c>
      <c r="B352" t="s">
        <v>1266</v>
      </c>
      <c r="C352" t="s">
        <v>85</v>
      </c>
      <c r="D352" t="s">
        <v>100</v>
      </c>
      <c r="E352" t="s">
        <v>80</v>
      </c>
      <c r="F352" t="s">
        <v>54</v>
      </c>
      <c r="G352">
        <v>16225.63</v>
      </c>
      <c r="H352">
        <v>194707.56</v>
      </c>
      <c r="I352">
        <v>249</v>
      </c>
      <c r="J352">
        <v>415312.5</v>
      </c>
      <c r="K352">
        <v>1667.92</v>
      </c>
      <c r="L352">
        <v>1.35</v>
      </c>
      <c r="M352">
        <v>1457.62</v>
      </c>
      <c r="N352">
        <v>0</v>
      </c>
      <c r="O352">
        <v>535081.24</v>
      </c>
      <c r="P352">
        <v>23990846.420000002</v>
      </c>
      <c r="Q352">
        <v>44.8</v>
      </c>
      <c r="R352">
        <v>57.31</v>
      </c>
      <c r="S352">
        <v>49.36</v>
      </c>
      <c r="T352" t="s">
        <v>1267</v>
      </c>
      <c r="U352" t="s">
        <v>1268</v>
      </c>
    </row>
    <row r="353" spans="1:21">
      <c r="A353" t="s">
        <v>1269</v>
      </c>
      <c r="B353" t="s">
        <v>1270</v>
      </c>
      <c r="C353" t="s">
        <v>59</v>
      </c>
      <c r="D353" t="s">
        <v>119</v>
      </c>
      <c r="E353" t="s">
        <v>53</v>
      </c>
      <c r="F353" t="s">
        <v>54</v>
      </c>
      <c r="G353">
        <v>7255.1</v>
      </c>
      <c r="H353">
        <v>87061.2</v>
      </c>
      <c r="I353">
        <v>417.42</v>
      </c>
      <c r="J353">
        <v>253185.95</v>
      </c>
      <c r="K353">
        <v>606.54999999999995</v>
      </c>
      <c r="L353">
        <v>9.6199999999999992</v>
      </c>
      <c r="M353">
        <v>1807.93</v>
      </c>
      <c r="N353">
        <v>0</v>
      </c>
      <c r="O353">
        <v>737238.15</v>
      </c>
      <c r="P353">
        <v>6216580.5099999998</v>
      </c>
      <c r="Q353">
        <v>8.4</v>
      </c>
      <c r="R353">
        <v>81.75</v>
      </c>
      <c r="S353">
        <v>-23.21</v>
      </c>
      <c r="T353" t="s">
        <v>1271</v>
      </c>
      <c r="U353" t="s">
        <v>1272</v>
      </c>
    </row>
    <row r="354" spans="1:21">
      <c r="A354" t="s">
        <v>1273</v>
      </c>
      <c r="B354" t="s">
        <v>1274</v>
      </c>
      <c r="C354" t="s">
        <v>175</v>
      </c>
      <c r="D354" t="s">
        <v>100</v>
      </c>
      <c r="E354" t="s">
        <v>90</v>
      </c>
      <c r="F354" t="s">
        <v>75</v>
      </c>
      <c r="G354">
        <v>2787.71</v>
      </c>
      <c r="H354">
        <v>33452.519999999997</v>
      </c>
      <c r="I354">
        <v>866.67</v>
      </c>
      <c r="J354">
        <v>26946.34</v>
      </c>
      <c r="K354">
        <v>31.09</v>
      </c>
      <c r="L354">
        <v>3.86</v>
      </c>
      <c r="M354">
        <v>149.11000000000001</v>
      </c>
      <c r="N354">
        <v>0</v>
      </c>
      <c r="O354">
        <v>368495.62</v>
      </c>
      <c r="P354">
        <v>22174368.670000002</v>
      </c>
      <c r="Q354">
        <v>60.2</v>
      </c>
      <c r="R354">
        <v>70.489999999999995</v>
      </c>
      <c r="S354">
        <v>-14.44</v>
      </c>
      <c r="T354" t="s">
        <v>1275</v>
      </c>
      <c r="U354" t="s">
        <v>1276</v>
      </c>
    </row>
    <row r="355" spans="1:21">
      <c r="A355" t="s">
        <v>1277</v>
      </c>
      <c r="B355" t="s">
        <v>1278</v>
      </c>
      <c r="C355" t="s">
        <v>143</v>
      </c>
      <c r="D355" t="s">
        <v>73</v>
      </c>
      <c r="E355" t="s">
        <v>67</v>
      </c>
      <c r="F355" t="s">
        <v>75</v>
      </c>
      <c r="G355">
        <v>2470.58</v>
      </c>
      <c r="H355">
        <v>29646.959999999999</v>
      </c>
      <c r="I355">
        <v>779.81</v>
      </c>
      <c r="J355">
        <v>32658.04</v>
      </c>
      <c r="K355">
        <v>41.88</v>
      </c>
      <c r="L355">
        <v>10.74</v>
      </c>
      <c r="M355">
        <v>212.07</v>
      </c>
      <c r="N355">
        <v>425.33</v>
      </c>
      <c r="O355">
        <v>301875.34999999998</v>
      </c>
      <c r="P355">
        <v>18886899.66</v>
      </c>
      <c r="Q355">
        <v>62.6</v>
      </c>
      <c r="R355">
        <v>79.47</v>
      </c>
      <c r="S355">
        <v>-0.39</v>
      </c>
      <c r="T355" t="s">
        <v>1279</v>
      </c>
      <c r="U355" t="s">
        <v>1280</v>
      </c>
    </row>
    <row r="356" spans="1:21">
      <c r="A356" t="s">
        <v>1281</v>
      </c>
      <c r="B356" t="s">
        <v>1282</v>
      </c>
      <c r="C356" t="s">
        <v>118</v>
      </c>
      <c r="D356" t="s">
        <v>60</v>
      </c>
      <c r="E356" t="s">
        <v>74</v>
      </c>
      <c r="F356" t="s">
        <v>86</v>
      </c>
      <c r="G356">
        <v>14721.81</v>
      </c>
      <c r="H356">
        <v>176661.72</v>
      </c>
      <c r="I356">
        <v>126.27</v>
      </c>
      <c r="J356">
        <v>296159.53000000003</v>
      </c>
      <c r="K356">
        <v>2345.4499999999998</v>
      </c>
      <c r="L356">
        <v>8.14</v>
      </c>
      <c r="M356">
        <v>3395.07</v>
      </c>
      <c r="N356">
        <v>0</v>
      </c>
      <c r="O356">
        <v>914993.75</v>
      </c>
      <c r="P356">
        <v>5315699.2699999996</v>
      </c>
      <c r="Q356">
        <v>5.8</v>
      </c>
      <c r="R356">
        <v>79.709999999999994</v>
      </c>
      <c r="S356">
        <v>37.01</v>
      </c>
      <c r="T356" t="s">
        <v>1283</v>
      </c>
      <c r="U356" t="s">
        <v>1284</v>
      </c>
    </row>
    <row r="357" spans="1:21">
      <c r="A357" t="s">
        <v>1285</v>
      </c>
      <c r="B357" t="s">
        <v>1286</v>
      </c>
      <c r="C357" t="s">
        <v>277</v>
      </c>
      <c r="D357" t="s">
        <v>119</v>
      </c>
      <c r="E357" t="s">
        <v>61</v>
      </c>
      <c r="F357" t="s">
        <v>86</v>
      </c>
      <c r="G357">
        <v>3286.38</v>
      </c>
      <c r="H357">
        <v>39436.559999999998</v>
      </c>
      <c r="I357">
        <v>594.25</v>
      </c>
      <c r="J357">
        <v>84400.13</v>
      </c>
      <c r="K357">
        <v>142.03</v>
      </c>
      <c r="L357">
        <v>0.96</v>
      </c>
      <c r="M357">
        <v>0</v>
      </c>
      <c r="N357">
        <v>0</v>
      </c>
      <c r="O357">
        <v>478982.57</v>
      </c>
      <c r="P357">
        <v>9961536.1099999994</v>
      </c>
      <c r="Q357">
        <v>-20.8</v>
      </c>
      <c r="R357">
        <v>81.34</v>
      </c>
      <c r="S357">
        <v>59.31</v>
      </c>
      <c r="T357" t="s">
        <v>1287</v>
      </c>
      <c r="U357" t="s">
        <v>1288</v>
      </c>
    </row>
    <row r="358" spans="1:21">
      <c r="A358" t="s">
        <v>1289</v>
      </c>
      <c r="B358" t="s">
        <v>1290</v>
      </c>
      <c r="C358" t="s">
        <v>105</v>
      </c>
      <c r="D358" t="s">
        <v>119</v>
      </c>
      <c r="E358" t="s">
        <v>74</v>
      </c>
      <c r="F358" t="s">
        <v>75</v>
      </c>
      <c r="G358">
        <v>6368.47</v>
      </c>
      <c r="H358">
        <v>76421.64</v>
      </c>
      <c r="I358">
        <v>130.68</v>
      </c>
      <c r="J358">
        <v>105716.85</v>
      </c>
      <c r="K358">
        <v>808.97</v>
      </c>
      <c r="L358">
        <v>8.09</v>
      </c>
      <c r="M358">
        <v>0</v>
      </c>
      <c r="N358">
        <v>0</v>
      </c>
      <c r="O358">
        <v>719703.69</v>
      </c>
      <c r="P358">
        <v>10993227.6</v>
      </c>
      <c r="Q358">
        <v>15.3</v>
      </c>
      <c r="R358">
        <v>79.53</v>
      </c>
      <c r="S358">
        <v>19.37</v>
      </c>
      <c r="T358" t="s">
        <v>1291</v>
      </c>
      <c r="U358" t="s">
        <v>1292</v>
      </c>
    </row>
    <row r="359" spans="1:21">
      <c r="A359" t="s">
        <v>1293</v>
      </c>
      <c r="B359" t="s">
        <v>1294</v>
      </c>
      <c r="C359" t="s">
        <v>85</v>
      </c>
      <c r="D359" t="s">
        <v>100</v>
      </c>
      <c r="E359" t="s">
        <v>53</v>
      </c>
      <c r="F359" t="s">
        <v>54</v>
      </c>
      <c r="G359">
        <v>5475.45</v>
      </c>
      <c r="H359">
        <v>65705.399999999994</v>
      </c>
      <c r="I359">
        <v>479.11</v>
      </c>
      <c r="J359">
        <v>84556.78</v>
      </c>
      <c r="K359">
        <v>176.49</v>
      </c>
      <c r="L359">
        <v>8.61</v>
      </c>
      <c r="M359">
        <v>0</v>
      </c>
      <c r="N359">
        <v>27.43</v>
      </c>
      <c r="O359">
        <v>721928.74</v>
      </c>
      <c r="P359">
        <v>22107418.859999999</v>
      </c>
      <c r="Q359">
        <v>30.6</v>
      </c>
      <c r="R359">
        <v>81.400000000000006</v>
      </c>
      <c r="S359">
        <v>13.79</v>
      </c>
      <c r="T359" t="s">
        <v>1295</v>
      </c>
      <c r="U359" t="s">
        <v>1296</v>
      </c>
    </row>
    <row r="360" spans="1:21">
      <c r="A360" t="s">
        <v>1297</v>
      </c>
      <c r="B360" t="s">
        <v>1298</v>
      </c>
      <c r="C360" t="s">
        <v>85</v>
      </c>
      <c r="D360" t="s">
        <v>119</v>
      </c>
      <c r="E360" t="s">
        <v>80</v>
      </c>
      <c r="F360" t="s">
        <v>86</v>
      </c>
      <c r="G360">
        <v>16954.349999999999</v>
      </c>
      <c r="H360">
        <v>203452.2</v>
      </c>
      <c r="I360">
        <v>175.03</v>
      </c>
      <c r="J360">
        <v>529565.01</v>
      </c>
      <c r="K360">
        <v>3025.57</v>
      </c>
      <c r="L360">
        <v>1.1599999999999999</v>
      </c>
      <c r="M360">
        <v>3357.62</v>
      </c>
      <c r="N360">
        <v>3166.32</v>
      </c>
      <c r="O360">
        <v>416462.6</v>
      </c>
      <c r="P360">
        <v>11380138.93</v>
      </c>
      <c r="Q360">
        <v>27.3</v>
      </c>
      <c r="R360">
        <v>70.59</v>
      </c>
      <c r="S360">
        <v>13.59</v>
      </c>
      <c r="T360" t="s">
        <v>852</v>
      </c>
      <c r="U360" t="s">
        <v>1299</v>
      </c>
    </row>
    <row r="361" spans="1:21">
      <c r="A361" t="s">
        <v>1300</v>
      </c>
      <c r="B361" t="s">
        <v>1301</v>
      </c>
      <c r="C361" t="s">
        <v>277</v>
      </c>
      <c r="D361" t="s">
        <v>52</v>
      </c>
      <c r="E361" t="s">
        <v>61</v>
      </c>
      <c r="F361" t="s">
        <v>86</v>
      </c>
      <c r="G361">
        <v>6547.96</v>
      </c>
      <c r="H361">
        <v>78575.520000000004</v>
      </c>
      <c r="I361">
        <v>465.17</v>
      </c>
      <c r="J361">
        <v>218254.74</v>
      </c>
      <c r="K361">
        <v>469.19</v>
      </c>
      <c r="L361">
        <v>6.09</v>
      </c>
      <c r="M361">
        <v>0</v>
      </c>
      <c r="N361">
        <v>299.42</v>
      </c>
      <c r="O361">
        <v>581206.66</v>
      </c>
      <c r="P361">
        <v>19437701.170000002</v>
      </c>
      <c r="Q361">
        <v>33.4</v>
      </c>
      <c r="R361">
        <v>81.14</v>
      </c>
      <c r="S361">
        <v>12.84</v>
      </c>
      <c r="T361" t="s">
        <v>564</v>
      </c>
      <c r="U361" t="s">
        <v>1302</v>
      </c>
    </row>
    <row r="362" spans="1:21">
      <c r="A362" t="s">
        <v>1303</v>
      </c>
      <c r="B362" t="s">
        <v>1304</v>
      </c>
      <c r="C362" t="s">
        <v>118</v>
      </c>
      <c r="D362" t="s">
        <v>73</v>
      </c>
      <c r="E362" t="s">
        <v>133</v>
      </c>
      <c r="F362" t="s">
        <v>86</v>
      </c>
      <c r="G362">
        <v>15240.26</v>
      </c>
      <c r="H362">
        <v>182883.12</v>
      </c>
      <c r="I362">
        <v>596.20000000000005</v>
      </c>
      <c r="J362">
        <v>349444.61</v>
      </c>
      <c r="K362">
        <v>586.12</v>
      </c>
      <c r="L362">
        <v>8.9700000000000006</v>
      </c>
      <c r="M362">
        <v>0</v>
      </c>
      <c r="N362">
        <v>0</v>
      </c>
      <c r="O362">
        <v>652409.51</v>
      </c>
      <c r="P362">
        <v>12109137.449999999</v>
      </c>
      <c r="Q362">
        <v>18.600000000000001</v>
      </c>
      <c r="R362">
        <v>56.18</v>
      </c>
      <c r="S362">
        <v>-15.88</v>
      </c>
      <c r="T362" t="s">
        <v>1305</v>
      </c>
      <c r="U362" t="s">
        <v>279</v>
      </c>
    </row>
    <row r="363" spans="1:21">
      <c r="A363" t="s">
        <v>1306</v>
      </c>
      <c r="B363" t="s">
        <v>1307</v>
      </c>
      <c r="C363" t="s">
        <v>99</v>
      </c>
      <c r="D363" t="s">
        <v>100</v>
      </c>
      <c r="E363" t="s">
        <v>61</v>
      </c>
      <c r="F363" t="s">
        <v>54</v>
      </c>
      <c r="G363">
        <v>6016.12</v>
      </c>
      <c r="H363">
        <v>72193.440000000002</v>
      </c>
      <c r="I363">
        <v>681.28</v>
      </c>
      <c r="J363">
        <v>102266.12</v>
      </c>
      <c r="K363">
        <v>150.11000000000001</v>
      </c>
      <c r="L363">
        <v>7.64</v>
      </c>
      <c r="M363">
        <v>0</v>
      </c>
      <c r="N363">
        <v>0</v>
      </c>
      <c r="O363">
        <v>861252.08</v>
      </c>
      <c r="P363">
        <v>2167533.73</v>
      </c>
      <c r="Q363">
        <v>2.5</v>
      </c>
      <c r="R363">
        <v>65.290000000000006</v>
      </c>
      <c r="S363">
        <v>48.42</v>
      </c>
      <c r="T363" t="s">
        <v>345</v>
      </c>
      <c r="U363" t="s">
        <v>1308</v>
      </c>
    </row>
    <row r="364" spans="1:21">
      <c r="A364" t="s">
        <v>1309</v>
      </c>
      <c r="B364" t="s">
        <v>281</v>
      </c>
      <c r="C364" t="s">
        <v>59</v>
      </c>
      <c r="D364" t="s">
        <v>73</v>
      </c>
      <c r="E364" t="s">
        <v>80</v>
      </c>
      <c r="F364" t="s">
        <v>54</v>
      </c>
      <c r="G364">
        <v>17956.810000000001</v>
      </c>
      <c r="H364">
        <v>215481.72</v>
      </c>
      <c r="I364">
        <v>284.55</v>
      </c>
      <c r="J364">
        <v>468848.27</v>
      </c>
      <c r="K364">
        <v>1647.68</v>
      </c>
      <c r="L364">
        <v>11.33</v>
      </c>
      <c r="M364">
        <v>0</v>
      </c>
      <c r="N364">
        <v>0</v>
      </c>
      <c r="O364">
        <v>315243.78000000003</v>
      </c>
      <c r="P364">
        <v>22411173.789999999</v>
      </c>
      <c r="Q364">
        <v>71.099999999999994</v>
      </c>
      <c r="R364">
        <v>79.45</v>
      </c>
      <c r="S364">
        <v>-26.7</v>
      </c>
      <c r="T364" t="s">
        <v>1310</v>
      </c>
      <c r="U364" t="s">
        <v>1311</v>
      </c>
    </row>
    <row r="365" spans="1:21">
      <c r="A365" t="s">
        <v>1312</v>
      </c>
      <c r="B365" t="s">
        <v>1313</v>
      </c>
      <c r="C365" t="s">
        <v>51</v>
      </c>
      <c r="D365" t="s">
        <v>52</v>
      </c>
      <c r="E365" t="s">
        <v>80</v>
      </c>
      <c r="F365" t="s">
        <v>86</v>
      </c>
      <c r="G365">
        <v>7223.44</v>
      </c>
      <c r="H365">
        <v>86681.279999999999</v>
      </c>
      <c r="I365">
        <v>145.41</v>
      </c>
      <c r="J365">
        <v>96149.61</v>
      </c>
      <c r="K365">
        <v>661.23</v>
      </c>
      <c r="L365">
        <v>0.91</v>
      </c>
      <c r="M365">
        <v>0</v>
      </c>
      <c r="N365">
        <v>1140</v>
      </c>
      <c r="O365">
        <v>266465.39</v>
      </c>
      <c r="P365">
        <v>692277.32</v>
      </c>
      <c r="Q365">
        <v>2.6</v>
      </c>
      <c r="R365">
        <v>66.040000000000006</v>
      </c>
      <c r="S365">
        <v>39.75</v>
      </c>
      <c r="T365" t="s">
        <v>1314</v>
      </c>
      <c r="U365" t="s">
        <v>1315</v>
      </c>
    </row>
    <row r="366" spans="1:21">
      <c r="A366" t="s">
        <v>1316</v>
      </c>
      <c r="B366" t="s">
        <v>1317</v>
      </c>
      <c r="C366" t="s">
        <v>118</v>
      </c>
      <c r="D366" t="s">
        <v>73</v>
      </c>
      <c r="E366" t="s">
        <v>53</v>
      </c>
      <c r="F366" t="s">
        <v>54</v>
      </c>
      <c r="G366">
        <v>3745.09</v>
      </c>
      <c r="H366">
        <v>44941.08</v>
      </c>
      <c r="I366">
        <v>406.74</v>
      </c>
      <c r="J366">
        <v>117576.27</v>
      </c>
      <c r="K366">
        <v>289.07</v>
      </c>
      <c r="L366">
        <v>2.06</v>
      </c>
      <c r="M366">
        <v>638.58000000000004</v>
      </c>
      <c r="N366">
        <v>494.68</v>
      </c>
      <c r="O366">
        <v>800421.53</v>
      </c>
      <c r="P366">
        <v>15482951.210000001</v>
      </c>
      <c r="Q366">
        <v>19.3</v>
      </c>
      <c r="R366">
        <v>78.77</v>
      </c>
      <c r="S366">
        <v>-2.88</v>
      </c>
      <c r="T366" t="s">
        <v>1187</v>
      </c>
      <c r="U366" t="s">
        <v>1318</v>
      </c>
    </row>
    <row r="367" spans="1:21">
      <c r="A367" t="s">
        <v>1319</v>
      </c>
      <c r="B367" t="s">
        <v>1320</v>
      </c>
      <c r="C367" t="s">
        <v>143</v>
      </c>
      <c r="D367" t="s">
        <v>60</v>
      </c>
      <c r="E367" t="s">
        <v>53</v>
      </c>
      <c r="F367" t="s">
        <v>86</v>
      </c>
      <c r="G367">
        <v>9812.69</v>
      </c>
      <c r="H367">
        <v>117752.28</v>
      </c>
      <c r="I367">
        <v>368.16</v>
      </c>
      <c r="J367">
        <v>334891.65000000002</v>
      </c>
      <c r="K367">
        <v>-909.64</v>
      </c>
      <c r="L367">
        <v>6.67</v>
      </c>
      <c r="M367">
        <v>1201.21</v>
      </c>
      <c r="N367">
        <v>1603.45</v>
      </c>
      <c r="O367">
        <v>552098.66</v>
      </c>
      <c r="P367">
        <v>23897851.559999999</v>
      </c>
      <c r="Q367">
        <v>43.3</v>
      </c>
      <c r="R367">
        <v>81.44</v>
      </c>
      <c r="S367">
        <v>-9.49</v>
      </c>
      <c r="T367" t="s">
        <v>815</v>
      </c>
      <c r="U367" t="s">
        <v>1321</v>
      </c>
    </row>
    <row r="368" spans="1:21">
      <c r="A368" t="s">
        <v>1322</v>
      </c>
      <c r="B368" t="s">
        <v>1323</v>
      </c>
      <c r="C368" t="s">
        <v>59</v>
      </c>
      <c r="D368" t="s">
        <v>60</v>
      </c>
      <c r="E368" t="s">
        <v>74</v>
      </c>
      <c r="F368" t="s">
        <v>86</v>
      </c>
      <c r="G368">
        <v>5003.78</v>
      </c>
      <c r="H368">
        <v>60045.36</v>
      </c>
      <c r="I368">
        <v>148.61000000000001</v>
      </c>
      <c r="J368">
        <v>157775.95000000001</v>
      </c>
      <c r="K368">
        <v>1061.68</v>
      </c>
      <c r="L368">
        <v>0.64</v>
      </c>
      <c r="M368">
        <v>0</v>
      </c>
      <c r="N368">
        <v>0</v>
      </c>
      <c r="O368">
        <v>421258.62</v>
      </c>
      <c r="P368">
        <v>21739617.640000001</v>
      </c>
      <c r="Q368">
        <v>51.6</v>
      </c>
      <c r="R368">
        <v>68.8</v>
      </c>
      <c r="S368">
        <v>-0.89</v>
      </c>
      <c r="T368" t="s">
        <v>204</v>
      </c>
      <c r="U368" t="s">
        <v>1324</v>
      </c>
    </row>
    <row r="369" spans="1:21">
      <c r="A369" t="s">
        <v>1325</v>
      </c>
      <c r="B369" t="s">
        <v>720</v>
      </c>
      <c r="C369" t="s">
        <v>72</v>
      </c>
      <c r="D369" t="s">
        <v>60</v>
      </c>
      <c r="E369" t="s">
        <v>133</v>
      </c>
      <c r="F369" t="s">
        <v>86</v>
      </c>
      <c r="G369">
        <v>6697.46</v>
      </c>
      <c r="H369">
        <v>80369.52</v>
      </c>
      <c r="I369">
        <v>645.70000000000005</v>
      </c>
      <c r="J369">
        <v>135997.95000000001</v>
      </c>
      <c r="K369">
        <v>-210.62</v>
      </c>
      <c r="L369">
        <v>8.44</v>
      </c>
      <c r="M369">
        <v>0</v>
      </c>
      <c r="N369">
        <v>47.03</v>
      </c>
      <c r="O369">
        <v>459643.47</v>
      </c>
      <c r="P369">
        <v>7951942.7699999996</v>
      </c>
      <c r="Q369">
        <v>17.3</v>
      </c>
      <c r="R369">
        <v>58.29</v>
      </c>
      <c r="S369">
        <v>12.74</v>
      </c>
      <c r="T369" t="s">
        <v>921</v>
      </c>
      <c r="U369" t="s">
        <v>1326</v>
      </c>
    </row>
    <row r="370" spans="1:21">
      <c r="A370" t="s">
        <v>1327</v>
      </c>
      <c r="B370" t="s">
        <v>1328</v>
      </c>
      <c r="C370" t="s">
        <v>99</v>
      </c>
      <c r="D370" t="s">
        <v>119</v>
      </c>
      <c r="E370" t="s">
        <v>53</v>
      </c>
      <c r="F370" t="s">
        <v>86</v>
      </c>
      <c r="G370">
        <v>9627.9500000000007</v>
      </c>
      <c r="H370">
        <v>115535.4</v>
      </c>
      <c r="I370">
        <v>364.42</v>
      </c>
      <c r="J370">
        <v>349438.69</v>
      </c>
      <c r="K370">
        <v>958.89</v>
      </c>
      <c r="L370">
        <v>8.41</v>
      </c>
      <c r="M370">
        <v>0</v>
      </c>
      <c r="N370">
        <v>0</v>
      </c>
      <c r="O370">
        <v>905379.4</v>
      </c>
      <c r="P370">
        <v>830973.18</v>
      </c>
      <c r="Q370">
        <v>0.9</v>
      </c>
      <c r="R370">
        <v>80.03</v>
      </c>
      <c r="S370">
        <v>10.34</v>
      </c>
      <c r="T370" t="s">
        <v>1329</v>
      </c>
      <c r="U370" t="s">
        <v>1330</v>
      </c>
    </row>
    <row r="371" spans="1:21">
      <c r="A371" t="s">
        <v>1331</v>
      </c>
      <c r="B371" t="s">
        <v>127</v>
      </c>
      <c r="C371" t="s">
        <v>66</v>
      </c>
      <c r="D371" t="s">
        <v>100</v>
      </c>
      <c r="E371" t="s">
        <v>90</v>
      </c>
      <c r="F371" t="s">
        <v>75</v>
      </c>
      <c r="G371">
        <v>12866.48</v>
      </c>
      <c r="H371">
        <v>154397.76000000001</v>
      </c>
      <c r="I371">
        <v>652.19000000000005</v>
      </c>
      <c r="J371">
        <v>187594.79</v>
      </c>
      <c r="K371">
        <v>287.64</v>
      </c>
      <c r="L371">
        <v>1.02</v>
      </c>
      <c r="M371">
        <v>0</v>
      </c>
      <c r="N371">
        <v>2355.42</v>
      </c>
      <c r="O371">
        <v>248239.83</v>
      </c>
      <c r="P371">
        <v>1243905.9099999999</v>
      </c>
      <c r="Q371">
        <v>5</v>
      </c>
      <c r="R371">
        <v>78.53</v>
      </c>
      <c r="S371">
        <v>29.39</v>
      </c>
      <c r="T371" t="s">
        <v>400</v>
      </c>
      <c r="U371" t="s">
        <v>1332</v>
      </c>
    </row>
    <row r="372" spans="1:21">
      <c r="A372" t="s">
        <v>1333</v>
      </c>
      <c r="B372" t="s">
        <v>1334</v>
      </c>
      <c r="C372" t="s">
        <v>138</v>
      </c>
      <c r="D372" t="s">
        <v>119</v>
      </c>
      <c r="E372" t="s">
        <v>74</v>
      </c>
      <c r="F372" t="s">
        <v>86</v>
      </c>
      <c r="G372">
        <v>4660.5200000000004</v>
      </c>
      <c r="H372">
        <v>55926.239999999998</v>
      </c>
      <c r="I372">
        <v>114.18</v>
      </c>
      <c r="J372">
        <v>26918.58</v>
      </c>
      <c r="K372">
        <v>235.76</v>
      </c>
      <c r="L372">
        <v>2.9</v>
      </c>
      <c r="M372">
        <v>0</v>
      </c>
      <c r="N372">
        <v>0</v>
      </c>
      <c r="O372">
        <v>908368.83</v>
      </c>
      <c r="P372">
        <v>14052952.92</v>
      </c>
      <c r="Q372">
        <v>15.5</v>
      </c>
      <c r="R372">
        <v>63.83</v>
      </c>
      <c r="S372">
        <v>-22.85</v>
      </c>
      <c r="T372" t="s">
        <v>1335</v>
      </c>
      <c r="U372" t="s">
        <v>1336</v>
      </c>
    </row>
    <row r="373" spans="1:21">
      <c r="A373" t="s">
        <v>1337</v>
      </c>
      <c r="B373" t="s">
        <v>1041</v>
      </c>
      <c r="C373" t="s">
        <v>99</v>
      </c>
      <c r="D373" t="s">
        <v>73</v>
      </c>
      <c r="E373" t="s">
        <v>80</v>
      </c>
      <c r="F373" t="s">
        <v>54</v>
      </c>
      <c r="G373">
        <v>13428.43</v>
      </c>
      <c r="H373">
        <v>161141.16</v>
      </c>
      <c r="I373">
        <v>138.26</v>
      </c>
      <c r="J373">
        <v>343447.2</v>
      </c>
      <c r="K373">
        <v>2484.0700000000002</v>
      </c>
      <c r="L373">
        <v>2.2200000000000002</v>
      </c>
      <c r="M373">
        <v>0</v>
      </c>
      <c r="N373">
        <v>0</v>
      </c>
      <c r="O373">
        <v>556345.75</v>
      </c>
      <c r="P373">
        <v>15331983.67</v>
      </c>
      <c r="R373">
        <v>71.63</v>
      </c>
      <c r="S373">
        <v>57.8</v>
      </c>
      <c r="T373" t="s">
        <v>1338</v>
      </c>
      <c r="U373" t="s">
        <v>1339</v>
      </c>
    </row>
    <row r="374" spans="1:21">
      <c r="A374" t="s">
        <v>1340</v>
      </c>
      <c r="B374" t="s">
        <v>1341</v>
      </c>
      <c r="C374" t="s">
        <v>99</v>
      </c>
      <c r="D374" t="s">
        <v>73</v>
      </c>
      <c r="E374" t="s">
        <v>90</v>
      </c>
      <c r="F374" t="s">
        <v>75</v>
      </c>
      <c r="G374">
        <v>8705.64</v>
      </c>
      <c r="H374">
        <v>104467.68</v>
      </c>
      <c r="I374">
        <v>692.79</v>
      </c>
      <c r="J374">
        <v>156587.92000000001</v>
      </c>
      <c r="K374">
        <v>226.03</v>
      </c>
      <c r="L374">
        <v>6.97</v>
      </c>
      <c r="M374">
        <v>532.17999999999995</v>
      </c>
      <c r="N374">
        <v>2038.52</v>
      </c>
      <c r="O374">
        <v>563078.27</v>
      </c>
      <c r="P374">
        <v>13507738.08</v>
      </c>
      <c r="Q374">
        <v>24</v>
      </c>
      <c r="R374">
        <v>76.290000000000006</v>
      </c>
      <c r="S374">
        <v>-13.97</v>
      </c>
      <c r="T374" t="s">
        <v>439</v>
      </c>
      <c r="U374" t="s">
        <v>259</v>
      </c>
    </row>
    <row r="375" spans="1:21">
      <c r="A375" t="s">
        <v>1342</v>
      </c>
      <c r="B375" t="s">
        <v>289</v>
      </c>
      <c r="C375" t="s">
        <v>51</v>
      </c>
      <c r="D375" t="s">
        <v>100</v>
      </c>
      <c r="E375" t="s">
        <v>74</v>
      </c>
      <c r="F375" t="s">
        <v>75</v>
      </c>
      <c r="G375">
        <v>6407.14</v>
      </c>
      <c r="H375">
        <v>76885.679999999993</v>
      </c>
      <c r="I375">
        <v>76.19</v>
      </c>
      <c r="J375">
        <v>55262.47</v>
      </c>
      <c r="K375">
        <v>725.32</v>
      </c>
      <c r="L375">
        <v>1.01</v>
      </c>
      <c r="M375">
        <v>2150.2399999999998</v>
      </c>
      <c r="N375">
        <v>0</v>
      </c>
      <c r="O375">
        <v>304356.40999999997</v>
      </c>
      <c r="P375">
        <v>22524919.09</v>
      </c>
      <c r="Q375">
        <v>74</v>
      </c>
      <c r="R375">
        <v>81</v>
      </c>
      <c r="S375">
        <v>-14.43</v>
      </c>
      <c r="T375" t="s">
        <v>1343</v>
      </c>
      <c r="U375" t="s">
        <v>416</v>
      </c>
    </row>
    <row r="376" spans="1:21">
      <c r="A376" t="s">
        <v>1344</v>
      </c>
      <c r="B376" t="s">
        <v>1345</v>
      </c>
      <c r="C376" t="s">
        <v>138</v>
      </c>
      <c r="D376" t="s">
        <v>52</v>
      </c>
      <c r="E376" t="s">
        <v>80</v>
      </c>
      <c r="F376" t="s">
        <v>75</v>
      </c>
      <c r="G376">
        <v>16745.11</v>
      </c>
      <c r="H376">
        <v>200941.32</v>
      </c>
      <c r="I376">
        <v>279.95999999999998</v>
      </c>
      <c r="J376">
        <v>159451.09</v>
      </c>
      <c r="K376">
        <v>569.54999999999995</v>
      </c>
      <c r="L376">
        <v>6.78</v>
      </c>
      <c r="M376">
        <v>0</v>
      </c>
      <c r="N376">
        <v>0</v>
      </c>
      <c r="O376">
        <v>554994.92000000004</v>
      </c>
      <c r="P376">
        <v>6121145.7199999997</v>
      </c>
      <c r="Q376">
        <v>11</v>
      </c>
      <c r="R376">
        <v>75.61</v>
      </c>
      <c r="S376">
        <v>53.34</v>
      </c>
      <c r="T376" t="s">
        <v>977</v>
      </c>
      <c r="U376" t="s">
        <v>1346</v>
      </c>
    </row>
    <row r="377" spans="1:21">
      <c r="A377" t="s">
        <v>1347</v>
      </c>
      <c r="B377" t="s">
        <v>1348</v>
      </c>
      <c r="C377" t="s">
        <v>66</v>
      </c>
      <c r="D377" t="s">
        <v>100</v>
      </c>
      <c r="E377" t="s">
        <v>90</v>
      </c>
      <c r="F377" t="s">
        <v>75</v>
      </c>
      <c r="G377">
        <v>7414.25</v>
      </c>
      <c r="H377">
        <v>88971</v>
      </c>
      <c r="I377">
        <v>1031.56</v>
      </c>
      <c r="J377">
        <v>126810.08</v>
      </c>
      <c r="K377">
        <v>122.93</v>
      </c>
      <c r="L377">
        <v>0.55000000000000004</v>
      </c>
      <c r="M377">
        <v>0</v>
      </c>
      <c r="N377">
        <v>0</v>
      </c>
      <c r="O377">
        <v>684843.58</v>
      </c>
      <c r="P377">
        <v>18767738.25</v>
      </c>
      <c r="Q377">
        <v>27.4</v>
      </c>
      <c r="R377">
        <v>73.540000000000006</v>
      </c>
      <c r="S377">
        <v>-30.97</v>
      </c>
      <c r="T377" t="s">
        <v>642</v>
      </c>
      <c r="U377" t="s">
        <v>511</v>
      </c>
    </row>
    <row r="378" spans="1:21">
      <c r="A378" t="s">
        <v>1349</v>
      </c>
      <c r="B378" t="s">
        <v>1350</v>
      </c>
      <c r="C378" t="s">
        <v>85</v>
      </c>
      <c r="D378" t="s">
        <v>100</v>
      </c>
      <c r="E378" t="s">
        <v>74</v>
      </c>
      <c r="F378" t="s">
        <v>86</v>
      </c>
      <c r="G378">
        <v>16335.89</v>
      </c>
      <c r="H378">
        <v>196030.68</v>
      </c>
      <c r="I378">
        <v>85.53</v>
      </c>
      <c r="J378">
        <v>268245.68</v>
      </c>
      <c r="K378">
        <v>3136.28</v>
      </c>
      <c r="L378">
        <v>6.14</v>
      </c>
      <c r="M378">
        <v>1117.6500000000001</v>
      </c>
      <c r="N378">
        <v>0</v>
      </c>
      <c r="O378">
        <v>833844.36</v>
      </c>
      <c r="P378">
        <v>11984448.32</v>
      </c>
      <c r="Q378">
        <v>14.4</v>
      </c>
      <c r="R378">
        <v>71.78</v>
      </c>
      <c r="S378">
        <v>-33.1</v>
      </c>
      <c r="T378" t="s">
        <v>1351</v>
      </c>
      <c r="U378" t="s">
        <v>1352</v>
      </c>
    </row>
    <row r="379" spans="1:21">
      <c r="A379" t="s">
        <v>1353</v>
      </c>
      <c r="B379" t="s">
        <v>1354</v>
      </c>
      <c r="C379" t="s">
        <v>128</v>
      </c>
      <c r="D379" t="s">
        <v>73</v>
      </c>
      <c r="E379" t="s">
        <v>90</v>
      </c>
      <c r="F379" t="s">
        <v>86</v>
      </c>
      <c r="G379">
        <v>4996.5600000000004</v>
      </c>
      <c r="H379">
        <v>59958.720000000001</v>
      </c>
      <c r="I379">
        <v>891.82</v>
      </c>
      <c r="J379">
        <v>82661.03</v>
      </c>
      <c r="K379">
        <v>92.69</v>
      </c>
      <c r="L379">
        <v>9.19</v>
      </c>
      <c r="M379">
        <v>0</v>
      </c>
      <c r="N379">
        <v>654.62</v>
      </c>
      <c r="O379">
        <v>184788.63</v>
      </c>
      <c r="P379">
        <v>17558075.91</v>
      </c>
      <c r="Q379">
        <v>95</v>
      </c>
      <c r="R379">
        <v>72.05</v>
      </c>
      <c r="S379">
        <v>22.67</v>
      </c>
      <c r="T379" t="s">
        <v>953</v>
      </c>
      <c r="U379" t="s">
        <v>1355</v>
      </c>
    </row>
    <row r="380" spans="1:21">
      <c r="A380" t="s">
        <v>1356</v>
      </c>
      <c r="B380" t="s">
        <v>318</v>
      </c>
      <c r="C380" t="s">
        <v>72</v>
      </c>
      <c r="D380" t="s">
        <v>60</v>
      </c>
      <c r="E380" t="s">
        <v>80</v>
      </c>
      <c r="F380" t="s">
        <v>54</v>
      </c>
      <c r="G380">
        <v>1257.92</v>
      </c>
      <c r="H380">
        <v>15095.04</v>
      </c>
      <c r="I380">
        <v>127.13</v>
      </c>
      <c r="J380">
        <v>15454.35</v>
      </c>
      <c r="K380">
        <v>121.56</v>
      </c>
      <c r="L380">
        <v>10.23</v>
      </c>
      <c r="M380">
        <v>156.38</v>
      </c>
      <c r="N380">
        <v>0</v>
      </c>
      <c r="O380">
        <v>340026.74</v>
      </c>
      <c r="P380">
        <v>657217.23</v>
      </c>
      <c r="Q380">
        <v>1.9</v>
      </c>
      <c r="R380">
        <v>72.75</v>
      </c>
      <c r="S380">
        <v>-37.56</v>
      </c>
      <c r="T380" t="s">
        <v>759</v>
      </c>
      <c r="U380" t="s">
        <v>1357</v>
      </c>
    </row>
    <row r="381" spans="1:21">
      <c r="A381" t="s">
        <v>1358</v>
      </c>
      <c r="B381" t="s">
        <v>1359</v>
      </c>
      <c r="C381" t="s">
        <v>99</v>
      </c>
      <c r="D381" t="s">
        <v>100</v>
      </c>
      <c r="E381" t="s">
        <v>53</v>
      </c>
      <c r="F381" t="s">
        <v>75</v>
      </c>
      <c r="G381">
        <v>3383.71</v>
      </c>
      <c r="H381">
        <v>40604.519999999997</v>
      </c>
      <c r="I381">
        <v>347.66</v>
      </c>
      <c r="J381">
        <v>76199.19</v>
      </c>
      <c r="K381">
        <v>219.18</v>
      </c>
      <c r="L381">
        <v>6.43</v>
      </c>
      <c r="M381">
        <v>0</v>
      </c>
      <c r="N381">
        <v>599.88</v>
      </c>
      <c r="O381">
        <v>640598.4</v>
      </c>
      <c r="P381">
        <v>19719549.190000001</v>
      </c>
      <c r="Q381">
        <v>30.8</v>
      </c>
      <c r="R381">
        <v>58.24</v>
      </c>
      <c r="S381">
        <v>32.409999999999997</v>
      </c>
      <c r="T381" t="s">
        <v>1360</v>
      </c>
      <c r="U381" t="s">
        <v>1361</v>
      </c>
    </row>
    <row r="382" spans="1:21">
      <c r="A382" t="s">
        <v>1362</v>
      </c>
      <c r="B382" t="s">
        <v>1363</v>
      </c>
      <c r="C382" t="s">
        <v>59</v>
      </c>
      <c r="D382" t="s">
        <v>100</v>
      </c>
      <c r="E382" t="s">
        <v>61</v>
      </c>
      <c r="F382" t="s">
        <v>86</v>
      </c>
      <c r="G382">
        <v>13838.9</v>
      </c>
      <c r="H382">
        <v>166066.79999999999</v>
      </c>
      <c r="I382">
        <v>758.74</v>
      </c>
      <c r="J382">
        <v>280879.86</v>
      </c>
      <c r="K382">
        <v>370.19</v>
      </c>
      <c r="L382">
        <v>5.07</v>
      </c>
      <c r="M382">
        <v>0</v>
      </c>
      <c r="N382">
        <v>3199.72</v>
      </c>
      <c r="O382">
        <v>281274.77</v>
      </c>
      <c r="P382">
        <v>11420543.220000001</v>
      </c>
      <c r="Q382">
        <v>40.6</v>
      </c>
      <c r="R382">
        <v>65.38</v>
      </c>
      <c r="S382">
        <v>52.86</v>
      </c>
      <c r="T382" t="s">
        <v>1364</v>
      </c>
      <c r="U382" t="s">
        <v>1365</v>
      </c>
    </row>
    <row r="383" spans="1:21">
      <c r="A383" t="s">
        <v>1366</v>
      </c>
      <c r="B383" t="s">
        <v>1367</v>
      </c>
      <c r="C383" t="s">
        <v>99</v>
      </c>
      <c r="D383" t="s">
        <v>73</v>
      </c>
      <c r="E383" t="s">
        <v>74</v>
      </c>
      <c r="F383" t="s">
        <v>54</v>
      </c>
      <c r="G383">
        <v>10011.35</v>
      </c>
      <c r="H383">
        <v>120136.2</v>
      </c>
      <c r="I383">
        <v>137.69999999999999</v>
      </c>
      <c r="J383">
        <v>292388.02</v>
      </c>
      <c r="K383">
        <v>2123.37</v>
      </c>
      <c r="L383">
        <v>6.83</v>
      </c>
      <c r="M383">
        <v>0</v>
      </c>
      <c r="N383">
        <v>0</v>
      </c>
      <c r="O383">
        <v>353614.59</v>
      </c>
      <c r="P383">
        <v>17355657.670000002</v>
      </c>
      <c r="Q383">
        <v>49.1</v>
      </c>
      <c r="R383">
        <v>72.12</v>
      </c>
      <c r="S383">
        <v>31.34</v>
      </c>
      <c r="T383" t="s">
        <v>1368</v>
      </c>
      <c r="U383" t="s">
        <v>1343</v>
      </c>
    </row>
    <row r="384" spans="1:21">
      <c r="A384" t="s">
        <v>1369</v>
      </c>
      <c r="B384" t="s">
        <v>1370</v>
      </c>
      <c r="C384" t="s">
        <v>138</v>
      </c>
      <c r="D384" t="s">
        <v>119</v>
      </c>
      <c r="E384" t="s">
        <v>61</v>
      </c>
      <c r="F384" t="s">
        <v>54</v>
      </c>
      <c r="G384">
        <v>6672.5</v>
      </c>
      <c r="H384">
        <v>80070</v>
      </c>
      <c r="I384">
        <v>579.98</v>
      </c>
      <c r="J384">
        <v>90054.11</v>
      </c>
      <c r="L384">
        <v>8.2200000000000006</v>
      </c>
      <c r="M384">
        <v>0</v>
      </c>
      <c r="N384">
        <v>0</v>
      </c>
      <c r="O384">
        <v>274601.2</v>
      </c>
      <c r="P384">
        <v>23994786.850000001</v>
      </c>
      <c r="Q384">
        <v>87.4</v>
      </c>
      <c r="R384">
        <v>69.95</v>
      </c>
      <c r="S384">
        <v>18.14</v>
      </c>
      <c r="T384" t="s">
        <v>632</v>
      </c>
      <c r="U384" t="s">
        <v>1371</v>
      </c>
    </row>
    <row r="385" spans="1:21">
      <c r="A385" t="s">
        <v>1372</v>
      </c>
      <c r="B385" t="s">
        <v>790</v>
      </c>
      <c r="C385" t="s">
        <v>105</v>
      </c>
      <c r="D385" t="s">
        <v>60</v>
      </c>
      <c r="E385" t="s">
        <v>61</v>
      </c>
      <c r="F385" t="s">
        <v>54</v>
      </c>
      <c r="G385">
        <v>6034.32</v>
      </c>
      <c r="H385">
        <v>72411.839999999997</v>
      </c>
      <c r="I385">
        <v>618.6</v>
      </c>
      <c r="J385">
        <v>50772.58</v>
      </c>
      <c r="K385">
        <v>82.08</v>
      </c>
      <c r="L385">
        <v>11.36</v>
      </c>
      <c r="M385">
        <v>0</v>
      </c>
      <c r="N385">
        <v>0</v>
      </c>
      <c r="O385">
        <v>609833.25</v>
      </c>
      <c r="P385">
        <v>13413690.279999999</v>
      </c>
      <c r="Q385">
        <v>22</v>
      </c>
      <c r="R385">
        <v>-28.19</v>
      </c>
      <c r="S385">
        <v>59.83</v>
      </c>
      <c r="T385" t="s">
        <v>492</v>
      </c>
      <c r="U385" t="s">
        <v>1373</v>
      </c>
    </row>
    <row r="386" spans="1:21">
      <c r="A386" t="s">
        <v>1374</v>
      </c>
      <c r="B386" t="s">
        <v>1375</v>
      </c>
      <c r="C386" t="s">
        <v>138</v>
      </c>
      <c r="D386" t="s">
        <v>73</v>
      </c>
      <c r="E386" t="s">
        <v>74</v>
      </c>
      <c r="F386" t="s">
        <v>86</v>
      </c>
      <c r="G386">
        <v>1752.15</v>
      </c>
      <c r="H386">
        <v>21025.8</v>
      </c>
      <c r="I386">
        <v>142.33000000000001</v>
      </c>
      <c r="J386">
        <v>41204.120000000003</v>
      </c>
      <c r="K386">
        <v>289.5</v>
      </c>
      <c r="L386">
        <v>4.8899999999999997</v>
      </c>
      <c r="M386">
        <v>0</v>
      </c>
      <c r="N386">
        <v>0</v>
      </c>
      <c r="O386">
        <v>837492.3</v>
      </c>
      <c r="P386">
        <v>2232394.67</v>
      </c>
      <c r="Q386">
        <v>2.7</v>
      </c>
      <c r="R386">
        <v>69.95</v>
      </c>
      <c r="S386">
        <v>51.43</v>
      </c>
      <c r="T386" t="s">
        <v>531</v>
      </c>
      <c r="U386" t="s">
        <v>1376</v>
      </c>
    </row>
    <row r="387" spans="1:21">
      <c r="A387" t="s">
        <v>1377</v>
      </c>
      <c r="B387" t="s">
        <v>1378</v>
      </c>
      <c r="C387" t="s">
        <v>143</v>
      </c>
      <c r="D387" t="s">
        <v>73</v>
      </c>
      <c r="E387" t="s">
        <v>90</v>
      </c>
      <c r="F387" t="s">
        <v>54</v>
      </c>
      <c r="G387">
        <v>179.04</v>
      </c>
      <c r="H387">
        <v>2148.48</v>
      </c>
      <c r="I387">
        <v>741.1</v>
      </c>
      <c r="J387">
        <v>1341.03</v>
      </c>
      <c r="K387">
        <v>1.81</v>
      </c>
      <c r="L387">
        <v>10.62</v>
      </c>
      <c r="M387">
        <v>7.72</v>
      </c>
      <c r="N387">
        <v>14.23</v>
      </c>
      <c r="O387">
        <v>504345.3</v>
      </c>
      <c r="P387">
        <v>18251965.390000001</v>
      </c>
      <c r="Q387">
        <v>36.200000000000003</v>
      </c>
      <c r="R387">
        <v>71.45</v>
      </c>
      <c r="S387">
        <v>18.420000000000002</v>
      </c>
      <c r="T387" t="s">
        <v>1379</v>
      </c>
      <c r="U387" t="s">
        <v>1296</v>
      </c>
    </row>
    <row r="388" spans="1:21">
      <c r="A388" t="s">
        <v>1380</v>
      </c>
      <c r="B388" t="s">
        <v>1381</v>
      </c>
      <c r="C388" t="s">
        <v>99</v>
      </c>
      <c r="D388" t="s">
        <v>119</v>
      </c>
      <c r="E388" t="s">
        <v>74</v>
      </c>
      <c r="F388" t="s">
        <v>54</v>
      </c>
      <c r="G388">
        <v>13229.3</v>
      </c>
      <c r="H388">
        <v>158751.6</v>
      </c>
      <c r="I388">
        <v>111.48</v>
      </c>
      <c r="J388">
        <v>239191.73</v>
      </c>
      <c r="K388">
        <v>2145.6</v>
      </c>
      <c r="L388">
        <v>10.210000000000001</v>
      </c>
      <c r="M388">
        <v>3266.06</v>
      </c>
      <c r="N388">
        <v>0</v>
      </c>
      <c r="O388">
        <v>663716.43999999994</v>
      </c>
      <c r="P388">
        <v>12720807.949999999</v>
      </c>
      <c r="Q388">
        <v>19.2</v>
      </c>
      <c r="R388">
        <v>65.599999999999994</v>
      </c>
      <c r="S388">
        <v>50.04</v>
      </c>
      <c r="T388" t="s">
        <v>1156</v>
      </c>
      <c r="U388" t="s">
        <v>1135</v>
      </c>
    </row>
    <row r="389" spans="1:21">
      <c r="A389" t="s">
        <v>1382</v>
      </c>
      <c r="B389" t="s">
        <v>1383</v>
      </c>
      <c r="C389" t="s">
        <v>175</v>
      </c>
      <c r="D389" t="s">
        <v>60</v>
      </c>
      <c r="E389" t="s">
        <v>61</v>
      </c>
      <c r="F389" t="s">
        <v>54</v>
      </c>
      <c r="G389">
        <v>5829.44</v>
      </c>
      <c r="H389">
        <v>69953.279999999999</v>
      </c>
      <c r="I389">
        <v>428.88</v>
      </c>
      <c r="J389">
        <v>113251.56</v>
      </c>
      <c r="K389">
        <v>264.06</v>
      </c>
      <c r="L389">
        <v>9.2799999999999994</v>
      </c>
      <c r="M389">
        <v>0</v>
      </c>
      <c r="N389">
        <v>0</v>
      </c>
      <c r="O389">
        <v>875624.86</v>
      </c>
      <c r="P389">
        <v>5081257.28</v>
      </c>
      <c r="Q389">
        <v>5.8</v>
      </c>
      <c r="R389">
        <v>55.57</v>
      </c>
      <c r="S389">
        <v>-29.37</v>
      </c>
      <c r="T389" t="s">
        <v>1384</v>
      </c>
      <c r="U389" t="s">
        <v>1385</v>
      </c>
    </row>
    <row r="390" spans="1:21">
      <c r="A390" t="s">
        <v>1386</v>
      </c>
      <c r="B390" t="s">
        <v>1387</v>
      </c>
      <c r="C390" t="s">
        <v>85</v>
      </c>
      <c r="D390" t="s">
        <v>60</v>
      </c>
      <c r="E390" t="s">
        <v>67</v>
      </c>
      <c r="F390" t="s">
        <v>86</v>
      </c>
      <c r="G390">
        <v>2219.52</v>
      </c>
      <c r="H390">
        <v>26634.240000000002</v>
      </c>
      <c r="I390">
        <v>590.79</v>
      </c>
      <c r="J390">
        <v>14137.12</v>
      </c>
      <c r="K390">
        <v>23.93</v>
      </c>
      <c r="L390">
        <v>11.98</v>
      </c>
      <c r="M390">
        <v>422.82</v>
      </c>
      <c r="N390">
        <v>398.01</v>
      </c>
      <c r="O390">
        <v>932358.37</v>
      </c>
      <c r="P390">
        <v>10386405.539999999</v>
      </c>
      <c r="Q390">
        <v>11.1</v>
      </c>
      <c r="R390">
        <v>64.989999999999995</v>
      </c>
      <c r="S390">
        <v>18.05</v>
      </c>
      <c r="T390" t="s">
        <v>1177</v>
      </c>
      <c r="U390" t="s">
        <v>1388</v>
      </c>
    </row>
    <row r="391" spans="1:21">
      <c r="A391" t="s">
        <v>1389</v>
      </c>
      <c r="B391" t="s">
        <v>1390</v>
      </c>
      <c r="C391" t="s">
        <v>72</v>
      </c>
      <c r="D391" t="s">
        <v>73</v>
      </c>
      <c r="E391" t="s">
        <v>61</v>
      </c>
      <c r="F391" t="s">
        <v>54</v>
      </c>
      <c r="G391">
        <v>6309.01</v>
      </c>
      <c r="H391">
        <v>75708.12</v>
      </c>
      <c r="I391">
        <v>456.29</v>
      </c>
      <c r="J391">
        <v>114051.72</v>
      </c>
      <c r="K391">
        <v>249.95</v>
      </c>
      <c r="L391">
        <v>5.43</v>
      </c>
      <c r="M391">
        <v>0</v>
      </c>
      <c r="N391">
        <v>1244.8900000000001</v>
      </c>
      <c r="O391">
        <v>747635.21</v>
      </c>
      <c r="P391">
        <v>3419633.71</v>
      </c>
      <c r="Q391">
        <v>4.5999999999999996</v>
      </c>
      <c r="R391">
        <v>60.6</v>
      </c>
      <c r="S391">
        <v>0.94</v>
      </c>
      <c r="T391" t="s">
        <v>1391</v>
      </c>
      <c r="U391" t="s">
        <v>1310</v>
      </c>
    </row>
    <row r="392" spans="1:21">
      <c r="A392" t="s">
        <v>1392</v>
      </c>
      <c r="B392" t="s">
        <v>1393</v>
      </c>
      <c r="C392" t="s">
        <v>59</v>
      </c>
      <c r="D392" t="s">
        <v>73</v>
      </c>
      <c r="E392" t="s">
        <v>74</v>
      </c>
      <c r="F392" t="s">
        <v>54</v>
      </c>
      <c r="G392">
        <v>4475.54</v>
      </c>
      <c r="H392">
        <v>53706.48</v>
      </c>
      <c r="I392">
        <v>109.77</v>
      </c>
      <c r="J392">
        <v>147362.75</v>
      </c>
      <c r="K392">
        <v>1342.47</v>
      </c>
      <c r="L392">
        <v>7.73</v>
      </c>
      <c r="M392">
        <v>0</v>
      </c>
      <c r="N392">
        <v>0</v>
      </c>
      <c r="O392">
        <v>911393.02</v>
      </c>
      <c r="P392">
        <v>22013982.609999999</v>
      </c>
      <c r="Q392">
        <v>24.2</v>
      </c>
      <c r="R392">
        <v>79.75</v>
      </c>
      <c r="S392">
        <v>37.78</v>
      </c>
      <c r="T392" t="s">
        <v>1394</v>
      </c>
      <c r="U392" t="s">
        <v>416</v>
      </c>
    </row>
    <row r="393" spans="1:21">
      <c r="A393" t="s">
        <v>1395</v>
      </c>
      <c r="B393" t="s">
        <v>1396</v>
      </c>
      <c r="C393" t="s">
        <v>175</v>
      </c>
      <c r="D393" t="s">
        <v>119</v>
      </c>
      <c r="E393" t="s">
        <v>61</v>
      </c>
      <c r="F393" t="s">
        <v>75</v>
      </c>
      <c r="G393">
        <v>777.48</v>
      </c>
      <c r="H393">
        <v>9329.76</v>
      </c>
      <c r="I393">
        <v>628.72</v>
      </c>
      <c r="J393">
        <v>21430.31</v>
      </c>
      <c r="L393">
        <v>5.48</v>
      </c>
      <c r="M393">
        <v>0</v>
      </c>
      <c r="N393">
        <v>0</v>
      </c>
      <c r="O393">
        <v>870506.78</v>
      </c>
      <c r="P393">
        <v>18877513.690000001</v>
      </c>
      <c r="Q393">
        <v>21.7</v>
      </c>
      <c r="R393">
        <v>73.09</v>
      </c>
      <c r="S393">
        <v>-39.14</v>
      </c>
      <c r="T393" t="s">
        <v>1397</v>
      </c>
      <c r="U393" t="s">
        <v>1398</v>
      </c>
    </row>
    <row r="394" spans="1:21">
      <c r="A394" t="s">
        <v>1399</v>
      </c>
      <c r="B394" t="s">
        <v>1400</v>
      </c>
      <c r="C394" t="s">
        <v>175</v>
      </c>
      <c r="D394" t="s">
        <v>119</v>
      </c>
      <c r="E394" t="s">
        <v>133</v>
      </c>
      <c r="F394" t="s">
        <v>54</v>
      </c>
      <c r="G394">
        <v>1683.43</v>
      </c>
      <c r="H394">
        <v>20201.16</v>
      </c>
      <c r="I394">
        <v>576.91999999999996</v>
      </c>
      <c r="J394">
        <v>39738.29</v>
      </c>
      <c r="K394">
        <v>68.88</v>
      </c>
      <c r="L394">
        <v>2.82</v>
      </c>
      <c r="M394">
        <v>0</v>
      </c>
      <c r="N394">
        <v>22.86</v>
      </c>
      <c r="O394">
        <v>627514</v>
      </c>
      <c r="P394">
        <v>3901756.94</v>
      </c>
      <c r="Q394">
        <v>6.2</v>
      </c>
      <c r="R394">
        <v>63.86</v>
      </c>
      <c r="S394">
        <v>-37.15</v>
      </c>
      <c r="T394" t="s">
        <v>1401</v>
      </c>
      <c r="U394" t="s">
        <v>1402</v>
      </c>
    </row>
    <row r="395" spans="1:21">
      <c r="A395" t="s">
        <v>1403</v>
      </c>
      <c r="B395" t="s">
        <v>1404</v>
      </c>
      <c r="C395" t="s">
        <v>143</v>
      </c>
      <c r="D395" t="s">
        <v>73</v>
      </c>
      <c r="E395" t="s">
        <v>74</v>
      </c>
      <c r="F395" t="s">
        <v>75</v>
      </c>
      <c r="G395">
        <v>13039.64</v>
      </c>
      <c r="H395">
        <v>156475.68</v>
      </c>
      <c r="I395">
        <v>70.34</v>
      </c>
      <c r="J395">
        <v>145694.09</v>
      </c>
      <c r="K395">
        <v>2071.2800000000002</v>
      </c>
      <c r="L395">
        <v>9.48</v>
      </c>
      <c r="M395">
        <v>0</v>
      </c>
      <c r="N395">
        <v>2013.69</v>
      </c>
      <c r="O395">
        <v>854371.18</v>
      </c>
      <c r="P395">
        <v>7788302.6399999997</v>
      </c>
      <c r="Q395">
        <v>9.1</v>
      </c>
      <c r="R395">
        <v>55.35</v>
      </c>
      <c r="S395">
        <v>1.92</v>
      </c>
      <c r="T395" t="s">
        <v>375</v>
      </c>
      <c r="U395" t="s">
        <v>1405</v>
      </c>
    </row>
    <row r="396" spans="1:21">
      <c r="A396" t="s">
        <v>1406</v>
      </c>
      <c r="B396" t="s">
        <v>1407</v>
      </c>
      <c r="C396" t="s">
        <v>175</v>
      </c>
      <c r="D396" t="s">
        <v>100</v>
      </c>
      <c r="E396" t="s">
        <v>53</v>
      </c>
      <c r="F396" t="s">
        <v>75</v>
      </c>
      <c r="G396">
        <v>4362.28</v>
      </c>
      <c r="H396">
        <v>52347.360000000001</v>
      </c>
      <c r="I396">
        <v>513.36</v>
      </c>
      <c r="J396">
        <v>50432.31</v>
      </c>
      <c r="K396">
        <v>98.24</v>
      </c>
      <c r="L396">
        <v>9.01</v>
      </c>
      <c r="M396">
        <v>0</v>
      </c>
      <c r="N396">
        <v>0</v>
      </c>
      <c r="O396">
        <v>668237.13</v>
      </c>
      <c r="P396">
        <v>11924388.34</v>
      </c>
      <c r="Q396">
        <v>17.8</v>
      </c>
      <c r="R396">
        <v>61.91</v>
      </c>
      <c r="S396">
        <v>-6.67</v>
      </c>
      <c r="T396" t="s">
        <v>1408</v>
      </c>
      <c r="U396" t="s">
        <v>849</v>
      </c>
    </row>
    <row r="397" spans="1:21">
      <c r="A397" t="s">
        <v>1409</v>
      </c>
      <c r="B397" t="s">
        <v>885</v>
      </c>
      <c r="C397" t="s">
        <v>118</v>
      </c>
      <c r="D397" t="s">
        <v>119</v>
      </c>
      <c r="E397" t="s">
        <v>74</v>
      </c>
      <c r="F397" t="s">
        <v>75</v>
      </c>
      <c r="G397">
        <v>8379.16</v>
      </c>
      <c r="H397">
        <v>100549.92</v>
      </c>
      <c r="I397">
        <v>147.11000000000001</v>
      </c>
      <c r="J397">
        <v>285434.58</v>
      </c>
      <c r="K397">
        <v>1940.28</v>
      </c>
      <c r="L397">
        <v>4.03</v>
      </c>
      <c r="M397">
        <v>1519.7</v>
      </c>
      <c r="N397">
        <v>0</v>
      </c>
      <c r="O397">
        <v>827344.79</v>
      </c>
      <c r="P397">
        <v>17984185.449999999</v>
      </c>
      <c r="Q397">
        <v>21.7</v>
      </c>
      <c r="R397">
        <v>75.83</v>
      </c>
      <c r="S397">
        <v>54.25</v>
      </c>
      <c r="T397" t="s">
        <v>629</v>
      </c>
      <c r="U397" t="s">
        <v>193</v>
      </c>
    </row>
    <row r="398" spans="1:21">
      <c r="A398" t="s">
        <v>1410</v>
      </c>
      <c r="B398" t="s">
        <v>1411</v>
      </c>
      <c r="C398" t="s">
        <v>175</v>
      </c>
      <c r="D398" t="s">
        <v>60</v>
      </c>
      <c r="E398" t="s">
        <v>67</v>
      </c>
      <c r="F398" t="s">
        <v>75</v>
      </c>
      <c r="G398">
        <v>1698.22</v>
      </c>
      <c r="H398">
        <v>20378.64</v>
      </c>
      <c r="I398">
        <v>520.82000000000005</v>
      </c>
      <c r="J398">
        <v>19329.45</v>
      </c>
      <c r="K398">
        <v>-37.11</v>
      </c>
      <c r="L398">
        <v>3.79</v>
      </c>
      <c r="M398">
        <v>350.78</v>
      </c>
      <c r="N398">
        <v>0</v>
      </c>
      <c r="O398">
        <v>345531.69</v>
      </c>
      <c r="P398">
        <v>20240080.530000001</v>
      </c>
      <c r="Q398">
        <v>58.6</v>
      </c>
      <c r="R398">
        <v>63.17</v>
      </c>
      <c r="S398">
        <v>46.19</v>
      </c>
      <c r="T398" t="s">
        <v>1412</v>
      </c>
      <c r="U398" t="s">
        <v>1413</v>
      </c>
    </row>
    <row r="399" spans="1:21">
      <c r="A399" t="s">
        <v>1414</v>
      </c>
      <c r="B399" t="s">
        <v>1415</v>
      </c>
      <c r="C399" t="s">
        <v>66</v>
      </c>
      <c r="D399" t="s">
        <v>52</v>
      </c>
      <c r="E399" t="s">
        <v>80</v>
      </c>
      <c r="F399" t="s">
        <v>54</v>
      </c>
      <c r="G399">
        <v>7018.12</v>
      </c>
      <c r="H399">
        <v>84217.44</v>
      </c>
      <c r="I399">
        <v>182.67</v>
      </c>
      <c r="J399">
        <v>140674.34</v>
      </c>
      <c r="K399">
        <v>770.1</v>
      </c>
      <c r="L399">
        <v>1.31</v>
      </c>
      <c r="M399">
        <v>458.09</v>
      </c>
      <c r="N399">
        <v>0</v>
      </c>
      <c r="O399">
        <v>377021.86</v>
      </c>
      <c r="P399">
        <v>12154349.49</v>
      </c>
      <c r="Q399">
        <v>32.200000000000003</v>
      </c>
      <c r="R399">
        <v>63.82</v>
      </c>
      <c r="S399">
        <v>27.57</v>
      </c>
      <c r="T399" t="s">
        <v>1416</v>
      </c>
      <c r="U399" t="s">
        <v>129</v>
      </c>
    </row>
    <row r="400" spans="1:21">
      <c r="A400" t="s">
        <v>1417</v>
      </c>
      <c r="B400" t="s">
        <v>1418</v>
      </c>
      <c r="C400" t="s">
        <v>85</v>
      </c>
      <c r="D400" t="s">
        <v>119</v>
      </c>
      <c r="E400" t="s">
        <v>90</v>
      </c>
      <c r="F400" t="s">
        <v>86</v>
      </c>
      <c r="G400">
        <v>16324.46</v>
      </c>
      <c r="H400">
        <v>195893.52</v>
      </c>
      <c r="I400">
        <v>714.16</v>
      </c>
      <c r="J400">
        <v>322561.39</v>
      </c>
      <c r="K400">
        <v>451.67</v>
      </c>
      <c r="L400">
        <v>3.85</v>
      </c>
      <c r="M400">
        <v>4186</v>
      </c>
      <c r="N400">
        <v>3210.45</v>
      </c>
      <c r="O400">
        <v>515459.74</v>
      </c>
      <c r="P400">
        <v>10475507.039999999</v>
      </c>
      <c r="Q400">
        <v>20.3</v>
      </c>
      <c r="R400">
        <v>67.52</v>
      </c>
      <c r="S400">
        <v>50.01</v>
      </c>
      <c r="T400" t="s">
        <v>668</v>
      </c>
      <c r="U400" t="s">
        <v>1419</v>
      </c>
    </row>
    <row r="401" spans="1:21">
      <c r="A401" t="s">
        <v>1420</v>
      </c>
      <c r="B401" t="s">
        <v>1421</v>
      </c>
      <c r="C401" t="s">
        <v>66</v>
      </c>
      <c r="D401" t="s">
        <v>119</v>
      </c>
      <c r="E401" t="s">
        <v>67</v>
      </c>
      <c r="F401" t="s">
        <v>54</v>
      </c>
      <c r="G401">
        <v>12760.71</v>
      </c>
      <c r="H401">
        <v>153128.51999999999</v>
      </c>
      <c r="I401">
        <v>777.5</v>
      </c>
      <c r="J401">
        <v>231259.11</v>
      </c>
      <c r="K401">
        <v>297.44</v>
      </c>
      <c r="L401">
        <v>4.25</v>
      </c>
      <c r="M401">
        <v>0</v>
      </c>
      <c r="N401">
        <v>2873.48</v>
      </c>
      <c r="O401">
        <v>886162.58</v>
      </c>
      <c r="P401">
        <v>15413790.9</v>
      </c>
      <c r="Q401">
        <v>17.399999999999999</v>
      </c>
      <c r="R401">
        <v>64.709999999999994</v>
      </c>
      <c r="S401">
        <v>-35.75</v>
      </c>
      <c r="T401" t="s">
        <v>189</v>
      </c>
      <c r="U401" t="s">
        <v>1422</v>
      </c>
    </row>
    <row r="402" spans="1:21">
      <c r="A402" t="s">
        <v>1423</v>
      </c>
      <c r="B402" t="s">
        <v>1424</v>
      </c>
      <c r="C402" t="s">
        <v>277</v>
      </c>
      <c r="D402" t="s">
        <v>119</v>
      </c>
      <c r="E402" t="s">
        <v>90</v>
      </c>
      <c r="F402" t="s">
        <v>54</v>
      </c>
      <c r="G402">
        <v>14743.18</v>
      </c>
      <c r="H402">
        <v>176918.16</v>
      </c>
      <c r="I402">
        <v>1001.8</v>
      </c>
      <c r="J402">
        <v>174190.03</v>
      </c>
      <c r="K402">
        <v>173.88</v>
      </c>
      <c r="L402">
        <v>1.67</v>
      </c>
      <c r="M402">
        <v>2009.35</v>
      </c>
      <c r="N402">
        <v>3676.97</v>
      </c>
      <c r="O402">
        <v>203011.19</v>
      </c>
      <c r="P402">
        <v>11667987.529999999</v>
      </c>
      <c r="Q402">
        <v>57.5</v>
      </c>
      <c r="R402">
        <v>64.540000000000006</v>
      </c>
      <c r="S402">
        <v>8.09</v>
      </c>
      <c r="T402" t="s">
        <v>1425</v>
      </c>
      <c r="U402" t="s">
        <v>1426</v>
      </c>
    </row>
    <row r="403" spans="1:21">
      <c r="A403" t="s">
        <v>1427</v>
      </c>
      <c r="B403" t="s">
        <v>1428</v>
      </c>
      <c r="C403" t="s">
        <v>66</v>
      </c>
      <c r="D403" t="s">
        <v>52</v>
      </c>
      <c r="E403" t="s">
        <v>133</v>
      </c>
      <c r="F403" t="s">
        <v>86</v>
      </c>
      <c r="G403">
        <v>4467.95</v>
      </c>
      <c r="H403">
        <v>53615.4</v>
      </c>
      <c r="I403">
        <v>339.24</v>
      </c>
      <c r="J403">
        <v>95019.97</v>
      </c>
      <c r="K403">
        <v>280.10000000000002</v>
      </c>
      <c r="L403">
        <v>2.86</v>
      </c>
      <c r="M403">
        <v>1214.6400000000001</v>
      </c>
      <c r="N403">
        <v>0</v>
      </c>
      <c r="O403">
        <v>400878.96</v>
      </c>
      <c r="P403">
        <v>7875356.2400000002</v>
      </c>
      <c r="Q403">
        <v>19.600000000000001</v>
      </c>
      <c r="R403">
        <v>60.12</v>
      </c>
      <c r="S403">
        <v>-19.02</v>
      </c>
      <c r="T403" t="s">
        <v>412</v>
      </c>
      <c r="U403" t="s">
        <v>1429</v>
      </c>
    </row>
    <row r="404" spans="1:21">
      <c r="A404" t="s">
        <v>1430</v>
      </c>
      <c r="B404" t="s">
        <v>1431</v>
      </c>
      <c r="C404" t="s">
        <v>277</v>
      </c>
      <c r="D404" t="s">
        <v>52</v>
      </c>
      <c r="E404" t="s">
        <v>90</v>
      </c>
      <c r="F404" t="s">
        <v>86</v>
      </c>
      <c r="G404">
        <v>9955.4699999999993</v>
      </c>
      <c r="H404">
        <v>119465.64</v>
      </c>
      <c r="I404">
        <v>981.49</v>
      </c>
      <c r="J404">
        <v>115907.41</v>
      </c>
      <c r="K404">
        <v>118.09</v>
      </c>
      <c r="L404">
        <v>9.1199999999999992</v>
      </c>
      <c r="M404">
        <v>0</v>
      </c>
      <c r="N404">
        <v>0</v>
      </c>
      <c r="O404">
        <v>540542.28</v>
      </c>
      <c r="P404">
        <v>21337618.609999999</v>
      </c>
      <c r="Q404">
        <v>39.5</v>
      </c>
      <c r="R404">
        <v>60.46</v>
      </c>
      <c r="S404">
        <v>-27.84</v>
      </c>
      <c r="T404" t="s">
        <v>55</v>
      </c>
      <c r="U404" t="s">
        <v>1432</v>
      </c>
    </row>
    <row r="405" spans="1:21">
      <c r="A405" t="s">
        <v>1433</v>
      </c>
      <c r="B405" t="s">
        <v>1434</v>
      </c>
      <c r="C405" t="s">
        <v>277</v>
      </c>
      <c r="D405" t="s">
        <v>52</v>
      </c>
      <c r="E405" t="s">
        <v>90</v>
      </c>
      <c r="F405" t="s">
        <v>86</v>
      </c>
      <c r="G405">
        <v>17026.88</v>
      </c>
      <c r="H405">
        <v>204322.56</v>
      </c>
      <c r="I405">
        <v>808.48</v>
      </c>
      <c r="J405">
        <v>217413.52</v>
      </c>
      <c r="K405">
        <v>-268.92</v>
      </c>
      <c r="L405">
        <v>2.77</v>
      </c>
      <c r="M405">
        <v>2502.44</v>
      </c>
      <c r="N405">
        <v>1514.72</v>
      </c>
      <c r="O405">
        <v>220842.54</v>
      </c>
      <c r="P405">
        <v>1672265.07</v>
      </c>
      <c r="Q405">
        <v>7.6</v>
      </c>
      <c r="R405">
        <v>70.94</v>
      </c>
      <c r="S405">
        <v>-2.83</v>
      </c>
      <c r="T405" t="s">
        <v>1080</v>
      </c>
      <c r="U405" t="s">
        <v>1435</v>
      </c>
    </row>
    <row r="406" spans="1:21">
      <c r="A406" t="s">
        <v>1436</v>
      </c>
      <c r="B406" t="s">
        <v>1437</v>
      </c>
      <c r="C406" t="s">
        <v>66</v>
      </c>
      <c r="D406" t="s">
        <v>73</v>
      </c>
      <c r="E406" t="s">
        <v>53</v>
      </c>
      <c r="F406" t="s">
        <v>75</v>
      </c>
      <c r="G406">
        <v>13040.81</v>
      </c>
      <c r="H406">
        <v>156489.72</v>
      </c>
      <c r="I406">
        <v>505.77</v>
      </c>
      <c r="J406">
        <v>238850.56</v>
      </c>
      <c r="K406">
        <v>472.25</v>
      </c>
      <c r="L406">
        <v>10.92</v>
      </c>
      <c r="M406">
        <v>0</v>
      </c>
      <c r="N406">
        <v>0</v>
      </c>
      <c r="O406">
        <v>694145.97</v>
      </c>
      <c r="P406">
        <v>8891256.4299999997</v>
      </c>
      <c r="Q406">
        <v>12.8</v>
      </c>
      <c r="R406">
        <v>66.62</v>
      </c>
      <c r="S406">
        <v>2.76</v>
      </c>
      <c r="T406" t="s">
        <v>1438</v>
      </c>
      <c r="U406" t="s">
        <v>575</v>
      </c>
    </row>
    <row r="407" spans="1:21">
      <c r="A407" t="s">
        <v>1439</v>
      </c>
      <c r="B407" t="s">
        <v>1440</v>
      </c>
      <c r="C407" t="s">
        <v>128</v>
      </c>
      <c r="D407" t="s">
        <v>52</v>
      </c>
      <c r="E407" t="s">
        <v>61</v>
      </c>
      <c r="F407" t="s">
        <v>54</v>
      </c>
      <c r="G407">
        <v>1831.42</v>
      </c>
      <c r="H407">
        <v>21977.040000000001</v>
      </c>
      <c r="I407">
        <v>380.1</v>
      </c>
      <c r="J407">
        <v>40057.72</v>
      </c>
      <c r="L407">
        <v>42.13</v>
      </c>
      <c r="M407">
        <v>41.45</v>
      </c>
      <c r="N407">
        <v>309.89</v>
      </c>
      <c r="O407">
        <v>623327.74</v>
      </c>
      <c r="P407">
        <v>24855304.879999999</v>
      </c>
      <c r="Q407">
        <v>39.9</v>
      </c>
      <c r="R407">
        <v>56.78</v>
      </c>
      <c r="S407">
        <v>2.78</v>
      </c>
      <c r="T407" t="s">
        <v>1441</v>
      </c>
      <c r="U407" t="s">
        <v>543</v>
      </c>
    </row>
    <row r="408" spans="1:21">
      <c r="A408" t="s">
        <v>1442</v>
      </c>
      <c r="B408" t="s">
        <v>1443</v>
      </c>
      <c r="C408" t="s">
        <v>105</v>
      </c>
      <c r="D408" t="s">
        <v>119</v>
      </c>
      <c r="E408" t="s">
        <v>74</v>
      </c>
      <c r="F408" t="s">
        <v>86</v>
      </c>
      <c r="G408">
        <v>1835.26</v>
      </c>
      <c r="H408">
        <v>22023.119999999999</v>
      </c>
      <c r="I408">
        <v>143.63999999999999</v>
      </c>
      <c r="J408">
        <v>68557.600000000006</v>
      </c>
      <c r="K408">
        <v>477.29</v>
      </c>
      <c r="L408">
        <v>3.62</v>
      </c>
      <c r="M408">
        <v>66.08</v>
      </c>
      <c r="N408">
        <v>0</v>
      </c>
      <c r="O408">
        <v>442265.89</v>
      </c>
      <c r="P408">
        <v>12990104.960000001</v>
      </c>
      <c r="Q408">
        <v>29.4</v>
      </c>
      <c r="R408">
        <v>78.260000000000005</v>
      </c>
      <c r="S408">
        <v>53.92</v>
      </c>
      <c r="T408" t="s">
        <v>382</v>
      </c>
      <c r="U408" t="s">
        <v>1444</v>
      </c>
    </row>
    <row r="409" spans="1:21">
      <c r="A409" t="s">
        <v>1445</v>
      </c>
      <c r="B409" t="s">
        <v>1446</v>
      </c>
      <c r="C409" t="s">
        <v>51</v>
      </c>
      <c r="D409" t="s">
        <v>73</v>
      </c>
      <c r="E409" t="s">
        <v>80</v>
      </c>
      <c r="F409" t="s">
        <v>86</v>
      </c>
      <c r="G409">
        <v>1538.62</v>
      </c>
      <c r="H409">
        <v>18463.439999999999</v>
      </c>
      <c r="I409">
        <v>197.02</v>
      </c>
      <c r="J409">
        <v>8988.1</v>
      </c>
      <c r="K409">
        <v>45.62</v>
      </c>
      <c r="L409">
        <v>2.78</v>
      </c>
      <c r="M409">
        <v>116.01</v>
      </c>
      <c r="N409">
        <v>0</v>
      </c>
      <c r="O409">
        <v>646495.24</v>
      </c>
      <c r="P409">
        <v>5659878.1900000004</v>
      </c>
      <c r="Q409">
        <v>8.8000000000000007</v>
      </c>
      <c r="R409">
        <v>68.53</v>
      </c>
      <c r="S409">
        <v>-6.5</v>
      </c>
      <c r="T409" t="s">
        <v>1447</v>
      </c>
      <c r="U409" t="s">
        <v>139</v>
      </c>
    </row>
    <row r="410" spans="1:21">
      <c r="A410" t="s">
        <v>1448</v>
      </c>
      <c r="B410" t="s">
        <v>909</v>
      </c>
      <c r="C410" t="s">
        <v>99</v>
      </c>
      <c r="D410" t="s">
        <v>60</v>
      </c>
      <c r="E410" t="s">
        <v>67</v>
      </c>
      <c r="F410" t="s">
        <v>86</v>
      </c>
      <c r="G410">
        <v>9040.15</v>
      </c>
      <c r="H410">
        <v>108481.8</v>
      </c>
      <c r="I410">
        <v>800.92</v>
      </c>
      <c r="J410">
        <v>241962.65</v>
      </c>
      <c r="K410">
        <v>302.11</v>
      </c>
      <c r="L410">
        <v>6.34</v>
      </c>
      <c r="M410">
        <v>2000.83</v>
      </c>
      <c r="N410">
        <v>1156.6099999999999</v>
      </c>
      <c r="O410">
        <v>789319.82</v>
      </c>
      <c r="P410">
        <v>8118785.7800000003</v>
      </c>
      <c r="Q410">
        <v>10.3</v>
      </c>
      <c r="R410">
        <v>68.25</v>
      </c>
      <c r="S410">
        <v>49.21</v>
      </c>
      <c r="T410" t="s">
        <v>1449</v>
      </c>
      <c r="U410" t="s">
        <v>1329</v>
      </c>
    </row>
    <row r="411" spans="1:21">
      <c r="A411" t="s">
        <v>1450</v>
      </c>
      <c r="B411" t="s">
        <v>1451</v>
      </c>
      <c r="C411" t="s">
        <v>66</v>
      </c>
      <c r="D411" t="s">
        <v>100</v>
      </c>
      <c r="E411" t="s">
        <v>67</v>
      </c>
      <c r="F411" t="s">
        <v>75</v>
      </c>
      <c r="G411">
        <v>8046.83</v>
      </c>
      <c r="H411">
        <v>96561.96</v>
      </c>
      <c r="I411">
        <v>571.23</v>
      </c>
      <c r="J411">
        <v>138665.16</v>
      </c>
      <c r="K411">
        <v>242.75</v>
      </c>
      <c r="L411">
        <v>9.1999999999999993</v>
      </c>
      <c r="M411">
        <v>0</v>
      </c>
      <c r="N411">
        <v>1923.39</v>
      </c>
      <c r="O411">
        <v>613476.32999999996</v>
      </c>
      <c r="P411">
        <v>9250058.0299999993</v>
      </c>
      <c r="Q411">
        <v>15.1</v>
      </c>
      <c r="R411">
        <v>70.61</v>
      </c>
      <c r="S411">
        <v>0.67</v>
      </c>
      <c r="T411" t="s">
        <v>1452</v>
      </c>
      <c r="U411" t="s">
        <v>1453</v>
      </c>
    </row>
    <row r="412" spans="1:21">
      <c r="A412" t="s">
        <v>1454</v>
      </c>
      <c r="B412" t="s">
        <v>1455</v>
      </c>
      <c r="C412" t="s">
        <v>59</v>
      </c>
      <c r="D412" t="s">
        <v>60</v>
      </c>
      <c r="E412" t="s">
        <v>133</v>
      </c>
      <c r="F412" t="s">
        <v>54</v>
      </c>
      <c r="G412">
        <v>10016.84</v>
      </c>
      <c r="H412">
        <v>120202.08</v>
      </c>
      <c r="I412">
        <v>493.88</v>
      </c>
      <c r="J412">
        <v>129291.65</v>
      </c>
      <c r="K412">
        <v>261.79000000000002</v>
      </c>
      <c r="L412">
        <v>5.29</v>
      </c>
      <c r="M412">
        <v>1302.8499999999999</v>
      </c>
      <c r="N412">
        <v>0</v>
      </c>
      <c r="O412">
        <v>347261</v>
      </c>
      <c r="P412">
        <v>2710648.09</v>
      </c>
      <c r="Q412">
        <v>7.8</v>
      </c>
      <c r="R412">
        <v>56.07</v>
      </c>
      <c r="S412">
        <v>52.69</v>
      </c>
      <c r="T412" t="s">
        <v>1456</v>
      </c>
      <c r="U412" t="s">
        <v>243</v>
      </c>
    </row>
    <row r="413" spans="1:21">
      <c r="A413" t="s">
        <v>1457</v>
      </c>
      <c r="B413" t="s">
        <v>1458</v>
      </c>
      <c r="C413" t="s">
        <v>66</v>
      </c>
      <c r="D413" t="s">
        <v>100</v>
      </c>
      <c r="E413" t="s">
        <v>80</v>
      </c>
      <c r="F413" t="s">
        <v>86</v>
      </c>
      <c r="G413">
        <v>5271.28</v>
      </c>
      <c r="H413">
        <v>63255.360000000001</v>
      </c>
      <c r="I413">
        <v>265.94</v>
      </c>
      <c r="J413">
        <v>98480.97</v>
      </c>
      <c r="K413">
        <v>370.31</v>
      </c>
      <c r="L413">
        <v>6.71</v>
      </c>
      <c r="M413">
        <v>322.12</v>
      </c>
      <c r="N413">
        <v>664.31</v>
      </c>
      <c r="O413">
        <v>708067.37</v>
      </c>
      <c r="P413">
        <v>7416509.3700000001</v>
      </c>
      <c r="R413">
        <v>80.3</v>
      </c>
      <c r="S413">
        <v>14.65</v>
      </c>
      <c r="T413" t="s">
        <v>1459</v>
      </c>
      <c r="U413" t="s">
        <v>1199</v>
      </c>
    </row>
    <row r="414" spans="1:21">
      <c r="A414" t="s">
        <v>1460</v>
      </c>
      <c r="B414" t="s">
        <v>1461</v>
      </c>
      <c r="C414" t="s">
        <v>105</v>
      </c>
      <c r="D414" t="s">
        <v>119</v>
      </c>
      <c r="E414" t="s">
        <v>133</v>
      </c>
      <c r="F414" t="s">
        <v>54</v>
      </c>
      <c r="G414">
        <v>10331.75</v>
      </c>
      <c r="H414">
        <v>123981</v>
      </c>
      <c r="I414">
        <v>545.33000000000004</v>
      </c>
      <c r="J414">
        <v>124333.94</v>
      </c>
      <c r="K414">
        <v>228</v>
      </c>
      <c r="L414">
        <v>3.03</v>
      </c>
      <c r="M414">
        <v>2102.12</v>
      </c>
      <c r="N414">
        <v>1760.22</v>
      </c>
      <c r="O414">
        <v>928987.77</v>
      </c>
      <c r="P414">
        <v>23764531.199999999</v>
      </c>
      <c r="Q414">
        <v>25.6</v>
      </c>
      <c r="R414">
        <v>60.8</v>
      </c>
      <c r="S414">
        <v>36.590000000000003</v>
      </c>
      <c r="T414" t="s">
        <v>590</v>
      </c>
      <c r="U414" t="s">
        <v>1462</v>
      </c>
    </row>
    <row r="415" spans="1:21">
      <c r="A415" t="s">
        <v>1463</v>
      </c>
      <c r="B415" t="s">
        <v>1464</v>
      </c>
      <c r="C415" t="s">
        <v>105</v>
      </c>
      <c r="D415" t="s">
        <v>119</v>
      </c>
      <c r="E415" t="s">
        <v>133</v>
      </c>
      <c r="F415" t="s">
        <v>86</v>
      </c>
      <c r="G415">
        <v>549.76</v>
      </c>
      <c r="H415">
        <v>6597.12</v>
      </c>
      <c r="I415">
        <v>380.49</v>
      </c>
      <c r="J415">
        <v>17090.84</v>
      </c>
      <c r="K415">
        <v>44.92</v>
      </c>
      <c r="L415">
        <v>10.9</v>
      </c>
      <c r="M415">
        <v>158.59</v>
      </c>
      <c r="N415">
        <v>0</v>
      </c>
      <c r="O415">
        <v>933184</v>
      </c>
      <c r="P415">
        <v>16233750.02</v>
      </c>
      <c r="Q415">
        <v>17.399999999999999</v>
      </c>
      <c r="R415">
        <v>70.290000000000006</v>
      </c>
      <c r="S415">
        <v>45.73</v>
      </c>
      <c r="T415" t="s">
        <v>1148</v>
      </c>
      <c r="U415" t="s">
        <v>69</v>
      </c>
    </row>
    <row r="416" spans="1:21">
      <c r="A416" t="s">
        <v>1465</v>
      </c>
      <c r="B416" t="s">
        <v>1466</v>
      </c>
      <c r="C416" t="s">
        <v>128</v>
      </c>
      <c r="D416" t="s">
        <v>73</v>
      </c>
      <c r="E416" t="s">
        <v>53</v>
      </c>
      <c r="F416" t="s">
        <v>75</v>
      </c>
      <c r="G416">
        <v>10469.99</v>
      </c>
      <c r="H416">
        <v>125639.88</v>
      </c>
      <c r="I416">
        <v>258.33999999999997</v>
      </c>
      <c r="J416">
        <v>160274.19</v>
      </c>
      <c r="K416">
        <v>620.4</v>
      </c>
      <c r="L416">
        <v>2.13</v>
      </c>
      <c r="M416">
        <v>0</v>
      </c>
      <c r="N416">
        <v>0</v>
      </c>
      <c r="O416">
        <v>252124.19</v>
      </c>
      <c r="P416">
        <v>5988344.5099999998</v>
      </c>
      <c r="Q416">
        <v>23.8</v>
      </c>
      <c r="R416">
        <v>67.88</v>
      </c>
      <c r="S416">
        <v>17.27</v>
      </c>
      <c r="T416" t="s">
        <v>1467</v>
      </c>
      <c r="U416" t="s">
        <v>1468</v>
      </c>
    </row>
    <row r="417" spans="1:21">
      <c r="A417" t="s">
        <v>1469</v>
      </c>
      <c r="B417" t="s">
        <v>154</v>
      </c>
      <c r="C417" t="s">
        <v>175</v>
      </c>
      <c r="D417" t="s">
        <v>100</v>
      </c>
      <c r="E417" t="s">
        <v>80</v>
      </c>
      <c r="F417" t="s">
        <v>54</v>
      </c>
      <c r="G417">
        <v>13518.36</v>
      </c>
      <c r="H417">
        <v>162220.32</v>
      </c>
      <c r="I417">
        <v>231.22</v>
      </c>
      <c r="J417">
        <v>345760.61</v>
      </c>
      <c r="K417">
        <v>1495.38</v>
      </c>
      <c r="L417">
        <v>10.29</v>
      </c>
      <c r="M417">
        <v>3574.35</v>
      </c>
      <c r="N417">
        <v>0</v>
      </c>
      <c r="O417">
        <v>211263.69</v>
      </c>
      <c r="P417">
        <v>12062948.76</v>
      </c>
      <c r="Q417">
        <v>57.1</v>
      </c>
      <c r="R417">
        <v>70.349999999999994</v>
      </c>
      <c r="S417">
        <v>51.17</v>
      </c>
      <c r="T417" t="s">
        <v>1470</v>
      </c>
      <c r="U417" t="s">
        <v>1471</v>
      </c>
    </row>
    <row r="418" spans="1:21">
      <c r="A418" t="s">
        <v>1472</v>
      </c>
      <c r="B418" t="s">
        <v>1473</v>
      </c>
      <c r="C418" t="s">
        <v>143</v>
      </c>
      <c r="D418" t="s">
        <v>52</v>
      </c>
      <c r="E418" t="s">
        <v>61</v>
      </c>
      <c r="F418" t="s">
        <v>54</v>
      </c>
      <c r="G418">
        <v>8062.57</v>
      </c>
      <c r="H418">
        <v>96750.84</v>
      </c>
      <c r="I418">
        <v>693.13</v>
      </c>
      <c r="J418">
        <v>192280.01</v>
      </c>
      <c r="K418">
        <v>277.41000000000003</v>
      </c>
      <c r="L418">
        <v>2.61</v>
      </c>
      <c r="M418">
        <v>2156.46</v>
      </c>
      <c r="N418">
        <v>0</v>
      </c>
      <c r="O418">
        <v>222080.64000000001</v>
      </c>
      <c r="P418">
        <v>17672091.420000002</v>
      </c>
      <c r="Q418">
        <v>79.599999999999994</v>
      </c>
      <c r="R418">
        <v>73.47</v>
      </c>
      <c r="S418">
        <v>-26.65</v>
      </c>
      <c r="T418" t="s">
        <v>1287</v>
      </c>
      <c r="U418" t="s">
        <v>1474</v>
      </c>
    </row>
    <row r="419" spans="1:21">
      <c r="A419" t="s">
        <v>1475</v>
      </c>
      <c r="B419" t="s">
        <v>1476</v>
      </c>
      <c r="C419" t="s">
        <v>99</v>
      </c>
      <c r="D419" t="s">
        <v>119</v>
      </c>
      <c r="E419" t="s">
        <v>80</v>
      </c>
      <c r="F419" t="s">
        <v>86</v>
      </c>
      <c r="G419">
        <v>12669.9</v>
      </c>
      <c r="H419">
        <v>152038.79999999999</v>
      </c>
      <c r="I419">
        <v>257.54000000000002</v>
      </c>
      <c r="J419">
        <v>107307.57</v>
      </c>
      <c r="K419">
        <v>416.66</v>
      </c>
      <c r="L419">
        <v>2.64</v>
      </c>
      <c r="M419">
        <v>1758.65</v>
      </c>
      <c r="N419">
        <v>0</v>
      </c>
      <c r="O419">
        <v>566033.11</v>
      </c>
      <c r="P419">
        <v>15972164.33</v>
      </c>
      <c r="Q419">
        <v>28.2</v>
      </c>
      <c r="R419">
        <v>61.85</v>
      </c>
      <c r="S419">
        <v>-12.96</v>
      </c>
      <c r="T419" t="s">
        <v>631</v>
      </c>
      <c r="U419" t="s">
        <v>926</v>
      </c>
    </row>
    <row r="420" spans="1:21">
      <c r="A420" t="s">
        <v>1477</v>
      </c>
      <c r="B420" t="s">
        <v>1478</v>
      </c>
      <c r="C420" t="s">
        <v>105</v>
      </c>
      <c r="D420" t="s">
        <v>119</v>
      </c>
      <c r="E420" t="s">
        <v>67</v>
      </c>
      <c r="F420" t="s">
        <v>86</v>
      </c>
      <c r="G420">
        <v>4892.47</v>
      </c>
      <c r="H420">
        <v>58709.64</v>
      </c>
      <c r="I420">
        <v>535.99</v>
      </c>
      <c r="J420">
        <v>189779.75</v>
      </c>
      <c r="K420">
        <v>354.07</v>
      </c>
      <c r="L420">
        <v>7.54</v>
      </c>
      <c r="M420">
        <v>0</v>
      </c>
      <c r="N420">
        <v>0</v>
      </c>
      <c r="O420">
        <v>921068.9</v>
      </c>
      <c r="P420">
        <v>21430065.34</v>
      </c>
      <c r="Q420">
        <v>23.3</v>
      </c>
      <c r="R420">
        <v>81.2</v>
      </c>
      <c r="S420">
        <v>14.24</v>
      </c>
      <c r="T420" t="s">
        <v>887</v>
      </c>
      <c r="U420" t="s">
        <v>1479</v>
      </c>
    </row>
    <row r="421" spans="1:21">
      <c r="A421" t="s">
        <v>1480</v>
      </c>
      <c r="B421" t="s">
        <v>1481</v>
      </c>
      <c r="C421" t="s">
        <v>85</v>
      </c>
      <c r="D421" t="s">
        <v>60</v>
      </c>
      <c r="E421" t="s">
        <v>80</v>
      </c>
      <c r="F421" t="s">
        <v>86</v>
      </c>
      <c r="G421">
        <v>1457.79</v>
      </c>
      <c r="H421">
        <v>17493.48</v>
      </c>
      <c r="I421">
        <v>185.02</v>
      </c>
      <c r="J421">
        <v>48185.46</v>
      </c>
      <c r="K421">
        <v>260.43</v>
      </c>
      <c r="L421">
        <v>10.87</v>
      </c>
      <c r="M421">
        <v>391.7</v>
      </c>
      <c r="N421">
        <v>0</v>
      </c>
      <c r="O421">
        <v>665897.47</v>
      </c>
      <c r="P421">
        <v>2271253.1800000002</v>
      </c>
      <c r="Q421">
        <v>3.4</v>
      </c>
      <c r="R421">
        <v>79.83</v>
      </c>
      <c r="S421">
        <v>20.16</v>
      </c>
      <c r="T421" t="s">
        <v>1482</v>
      </c>
      <c r="U421" t="s">
        <v>1483</v>
      </c>
    </row>
    <row r="422" spans="1:21">
      <c r="A422" t="s">
        <v>1484</v>
      </c>
      <c r="B422" t="s">
        <v>1485</v>
      </c>
      <c r="C422" t="s">
        <v>175</v>
      </c>
      <c r="D422" t="s">
        <v>119</v>
      </c>
      <c r="E422" t="s">
        <v>90</v>
      </c>
      <c r="F422" t="s">
        <v>75</v>
      </c>
      <c r="G422">
        <v>11698.93</v>
      </c>
      <c r="H422">
        <v>140387.16</v>
      </c>
      <c r="I422">
        <v>563.27</v>
      </c>
      <c r="J422">
        <v>210504.32000000001</v>
      </c>
      <c r="K422">
        <v>373.72</v>
      </c>
      <c r="L422">
        <v>1.05</v>
      </c>
      <c r="M422">
        <v>0</v>
      </c>
      <c r="N422">
        <v>0</v>
      </c>
      <c r="O422">
        <v>594201.89</v>
      </c>
      <c r="P422">
        <v>10384316.289999999</v>
      </c>
      <c r="Q422">
        <v>17.5</v>
      </c>
      <c r="R422">
        <v>81.88</v>
      </c>
      <c r="S422">
        <v>47.26</v>
      </c>
      <c r="T422" t="s">
        <v>1187</v>
      </c>
      <c r="U422" t="s">
        <v>1486</v>
      </c>
    </row>
    <row r="423" spans="1:21">
      <c r="A423" t="s">
        <v>1487</v>
      </c>
      <c r="B423" t="s">
        <v>1488</v>
      </c>
      <c r="C423" t="s">
        <v>175</v>
      </c>
      <c r="D423" t="s">
        <v>73</v>
      </c>
      <c r="E423" t="s">
        <v>90</v>
      </c>
      <c r="F423" t="s">
        <v>54</v>
      </c>
      <c r="G423">
        <v>8156.32</v>
      </c>
      <c r="H423">
        <v>97875.839999999997</v>
      </c>
      <c r="I423">
        <v>1186.45</v>
      </c>
      <c r="J423">
        <v>58675.86</v>
      </c>
      <c r="K423">
        <v>49.45</v>
      </c>
      <c r="L423">
        <v>4.3600000000000003</v>
      </c>
      <c r="M423">
        <v>0</v>
      </c>
      <c r="N423">
        <v>1931.16</v>
      </c>
      <c r="O423">
        <v>532176.97</v>
      </c>
      <c r="P423">
        <v>7656636.4299999997</v>
      </c>
      <c r="Q423">
        <v>14.4</v>
      </c>
      <c r="R423">
        <v>75.709999999999994</v>
      </c>
      <c r="S423">
        <v>-5.34</v>
      </c>
      <c r="T423" t="s">
        <v>1221</v>
      </c>
      <c r="U423" t="s">
        <v>1489</v>
      </c>
    </row>
    <row r="424" spans="1:21">
      <c r="A424" t="s">
        <v>1490</v>
      </c>
      <c r="B424" t="s">
        <v>1491</v>
      </c>
      <c r="C424" t="s">
        <v>118</v>
      </c>
      <c r="D424" t="s">
        <v>52</v>
      </c>
      <c r="E424" t="s">
        <v>61</v>
      </c>
      <c r="F424" t="s">
        <v>86</v>
      </c>
      <c r="G424">
        <v>1678.6</v>
      </c>
      <c r="H424">
        <v>20143.2</v>
      </c>
      <c r="I424">
        <v>510.51</v>
      </c>
      <c r="J424">
        <v>30581.84</v>
      </c>
      <c r="K424">
        <v>59.9</v>
      </c>
      <c r="L424">
        <v>6.67</v>
      </c>
      <c r="M424">
        <v>0</v>
      </c>
      <c r="N424">
        <v>0</v>
      </c>
      <c r="O424">
        <v>398477.78</v>
      </c>
      <c r="P424">
        <v>18541920.600000001</v>
      </c>
      <c r="Q424">
        <v>46.5</v>
      </c>
      <c r="R424">
        <v>64.489999999999995</v>
      </c>
      <c r="S424">
        <v>-26.56</v>
      </c>
      <c r="T424" t="s">
        <v>1492</v>
      </c>
      <c r="U424" t="s">
        <v>181</v>
      </c>
    </row>
    <row r="425" spans="1:21">
      <c r="A425" t="s">
        <v>1493</v>
      </c>
      <c r="B425" t="s">
        <v>1494</v>
      </c>
      <c r="C425" t="s">
        <v>66</v>
      </c>
      <c r="D425" t="s">
        <v>119</v>
      </c>
      <c r="E425" t="s">
        <v>61</v>
      </c>
      <c r="F425" t="s">
        <v>86</v>
      </c>
      <c r="G425">
        <v>668.99</v>
      </c>
      <c r="H425">
        <v>8027.88</v>
      </c>
      <c r="I425">
        <v>419.2</v>
      </c>
      <c r="J425">
        <v>5054.2700000000004</v>
      </c>
      <c r="K425">
        <v>12.06</v>
      </c>
      <c r="L425">
        <v>7.1</v>
      </c>
      <c r="M425">
        <v>169.69</v>
      </c>
      <c r="N425">
        <v>0</v>
      </c>
      <c r="O425">
        <v>870894.21</v>
      </c>
      <c r="P425">
        <v>17859760.77</v>
      </c>
      <c r="Q425">
        <v>20.5</v>
      </c>
      <c r="R425">
        <v>67.98</v>
      </c>
      <c r="S425">
        <v>-37.54</v>
      </c>
      <c r="T425" t="s">
        <v>1495</v>
      </c>
      <c r="U425" t="s">
        <v>1379</v>
      </c>
    </row>
    <row r="426" spans="1:21">
      <c r="A426" t="s">
        <v>1496</v>
      </c>
      <c r="B426" t="s">
        <v>1497</v>
      </c>
      <c r="C426" t="s">
        <v>143</v>
      </c>
      <c r="D426" t="s">
        <v>100</v>
      </c>
      <c r="E426" t="s">
        <v>74</v>
      </c>
      <c r="F426" t="s">
        <v>86</v>
      </c>
      <c r="G426">
        <v>6743.49</v>
      </c>
      <c r="H426">
        <v>80921.88</v>
      </c>
      <c r="I426">
        <v>72.69</v>
      </c>
      <c r="J426">
        <v>167930.22</v>
      </c>
      <c r="K426">
        <v>2310.2199999999998</v>
      </c>
      <c r="L426">
        <v>5.99</v>
      </c>
      <c r="M426">
        <v>31.07</v>
      </c>
      <c r="N426">
        <v>0</v>
      </c>
      <c r="O426">
        <v>853269.45</v>
      </c>
      <c r="P426">
        <v>23761762.149999999</v>
      </c>
      <c r="Q426">
        <v>27.8</v>
      </c>
      <c r="R426">
        <v>58.25</v>
      </c>
      <c r="S426">
        <v>15.25</v>
      </c>
      <c r="T426" t="s">
        <v>1498</v>
      </c>
      <c r="U426" t="s">
        <v>661</v>
      </c>
    </row>
    <row r="427" spans="1:21">
      <c r="A427" t="s">
        <v>1499</v>
      </c>
      <c r="B427" t="s">
        <v>1500</v>
      </c>
      <c r="C427" t="s">
        <v>99</v>
      </c>
      <c r="D427" t="s">
        <v>119</v>
      </c>
      <c r="E427" t="s">
        <v>133</v>
      </c>
      <c r="F427" t="s">
        <v>75</v>
      </c>
      <c r="G427">
        <v>7401.25</v>
      </c>
      <c r="H427">
        <v>88815</v>
      </c>
      <c r="I427">
        <v>617.24</v>
      </c>
      <c r="J427">
        <v>241555.44</v>
      </c>
      <c r="K427">
        <v>391.35</v>
      </c>
      <c r="L427">
        <v>7.49</v>
      </c>
      <c r="M427">
        <v>0</v>
      </c>
      <c r="N427">
        <v>0</v>
      </c>
      <c r="O427">
        <v>823345.69</v>
      </c>
      <c r="P427">
        <v>21310839.940000001</v>
      </c>
      <c r="Q427">
        <v>25.9</v>
      </c>
      <c r="R427">
        <v>77.87</v>
      </c>
      <c r="S427">
        <v>37.44</v>
      </c>
      <c r="T427" t="s">
        <v>1501</v>
      </c>
      <c r="U427" t="s">
        <v>1502</v>
      </c>
    </row>
    <row r="428" spans="1:21">
      <c r="A428" t="s">
        <v>1503</v>
      </c>
      <c r="B428" t="s">
        <v>1504</v>
      </c>
      <c r="C428" t="s">
        <v>143</v>
      </c>
      <c r="D428" t="s">
        <v>60</v>
      </c>
      <c r="E428" t="s">
        <v>74</v>
      </c>
      <c r="F428" t="s">
        <v>86</v>
      </c>
      <c r="G428">
        <v>13591.78</v>
      </c>
      <c r="H428">
        <v>163101.35999999999</v>
      </c>
      <c r="I428">
        <v>148.28</v>
      </c>
      <c r="J428">
        <v>425841.74</v>
      </c>
      <c r="K428">
        <v>2871.88</v>
      </c>
      <c r="L428">
        <v>4.9800000000000004</v>
      </c>
      <c r="M428">
        <v>0</v>
      </c>
      <c r="N428">
        <v>0</v>
      </c>
      <c r="O428">
        <v>599372.31999999995</v>
      </c>
      <c r="P428">
        <v>16684711.279999999</v>
      </c>
      <c r="Q428">
        <v>27.8</v>
      </c>
      <c r="R428">
        <v>68.400000000000006</v>
      </c>
      <c r="S428">
        <v>3.6</v>
      </c>
      <c r="T428" t="s">
        <v>1505</v>
      </c>
      <c r="U428" t="s">
        <v>1506</v>
      </c>
    </row>
    <row r="429" spans="1:21">
      <c r="A429" t="s">
        <v>1507</v>
      </c>
      <c r="B429" t="s">
        <v>1508</v>
      </c>
      <c r="C429" t="s">
        <v>72</v>
      </c>
      <c r="D429" t="s">
        <v>60</v>
      </c>
      <c r="E429" t="s">
        <v>80</v>
      </c>
      <c r="F429" t="s">
        <v>75</v>
      </c>
      <c r="G429">
        <v>6284.82</v>
      </c>
      <c r="H429">
        <v>75417.84</v>
      </c>
      <c r="I429">
        <v>160.34</v>
      </c>
      <c r="J429">
        <v>86444.23</v>
      </c>
      <c r="K429">
        <v>539.13</v>
      </c>
      <c r="L429">
        <v>5.78</v>
      </c>
      <c r="M429">
        <v>2195.66</v>
      </c>
      <c r="N429">
        <v>0</v>
      </c>
      <c r="O429">
        <v>416154.1</v>
      </c>
      <c r="P429">
        <v>22553697.920000002</v>
      </c>
      <c r="Q429">
        <v>54.2</v>
      </c>
      <c r="R429">
        <v>72.010000000000005</v>
      </c>
      <c r="S429">
        <v>-39.159999999999997</v>
      </c>
      <c r="T429" t="s">
        <v>551</v>
      </c>
      <c r="U429" t="s">
        <v>254</v>
      </c>
    </row>
    <row r="430" spans="1:21">
      <c r="A430" t="s">
        <v>1509</v>
      </c>
      <c r="B430" t="s">
        <v>1510</v>
      </c>
      <c r="C430" t="s">
        <v>175</v>
      </c>
      <c r="D430" t="s">
        <v>119</v>
      </c>
      <c r="E430" t="s">
        <v>53</v>
      </c>
      <c r="F430" t="s">
        <v>75</v>
      </c>
      <c r="G430">
        <v>4455.18</v>
      </c>
      <c r="H430">
        <v>53462.16</v>
      </c>
      <c r="I430">
        <v>308.88</v>
      </c>
      <c r="J430">
        <v>89371.92</v>
      </c>
      <c r="L430">
        <v>2.54</v>
      </c>
      <c r="M430">
        <v>0</v>
      </c>
      <c r="N430">
        <v>0</v>
      </c>
      <c r="O430">
        <v>568839.66</v>
      </c>
      <c r="P430">
        <v>4601508.51</v>
      </c>
      <c r="Q430">
        <v>8.1</v>
      </c>
      <c r="R430">
        <v>73.239999999999995</v>
      </c>
      <c r="S430">
        <v>-6.75</v>
      </c>
      <c r="T430" t="s">
        <v>327</v>
      </c>
      <c r="U430" t="s">
        <v>1511</v>
      </c>
    </row>
    <row r="431" spans="1:21">
      <c r="A431" t="s">
        <v>1512</v>
      </c>
      <c r="B431" t="s">
        <v>1513</v>
      </c>
      <c r="C431" t="s">
        <v>72</v>
      </c>
      <c r="D431" t="s">
        <v>100</v>
      </c>
      <c r="E431" t="s">
        <v>61</v>
      </c>
      <c r="F431" t="s">
        <v>54</v>
      </c>
      <c r="G431">
        <v>14876.52</v>
      </c>
      <c r="H431">
        <v>178518.24</v>
      </c>
      <c r="I431">
        <v>519.83000000000004</v>
      </c>
      <c r="J431">
        <v>291254.62</v>
      </c>
      <c r="K431">
        <v>560.29</v>
      </c>
      <c r="L431">
        <v>1.08</v>
      </c>
      <c r="M431">
        <v>0</v>
      </c>
      <c r="N431">
        <v>0</v>
      </c>
      <c r="O431">
        <v>677942.8</v>
      </c>
      <c r="P431">
        <v>4934292.72</v>
      </c>
      <c r="Q431">
        <v>7.3</v>
      </c>
      <c r="R431">
        <v>60.92</v>
      </c>
      <c r="S431">
        <v>-28.7</v>
      </c>
      <c r="T431" t="s">
        <v>1514</v>
      </c>
      <c r="U431" t="s">
        <v>1515</v>
      </c>
    </row>
    <row r="432" spans="1:21">
      <c r="A432" t="s">
        <v>1516</v>
      </c>
      <c r="B432" t="s">
        <v>1517</v>
      </c>
      <c r="C432" t="s">
        <v>66</v>
      </c>
      <c r="D432" t="s">
        <v>73</v>
      </c>
      <c r="E432" t="s">
        <v>133</v>
      </c>
      <c r="F432" t="s">
        <v>86</v>
      </c>
      <c r="G432">
        <v>15726.97</v>
      </c>
      <c r="H432">
        <v>188723.64</v>
      </c>
      <c r="I432">
        <v>305.25</v>
      </c>
      <c r="J432">
        <v>375207.12</v>
      </c>
      <c r="K432">
        <v>1229.18</v>
      </c>
      <c r="L432">
        <v>7.68</v>
      </c>
      <c r="M432">
        <v>0</v>
      </c>
      <c r="N432">
        <v>0</v>
      </c>
      <c r="O432">
        <v>670167.25</v>
      </c>
      <c r="P432">
        <v>24311443.77</v>
      </c>
      <c r="Q432">
        <v>36.299999999999997</v>
      </c>
      <c r="R432">
        <v>73.709999999999994</v>
      </c>
      <c r="S432">
        <v>-7.21</v>
      </c>
      <c r="T432" t="s">
        <v>1518</v>
      </c>
      <c r="U432" t="s">
        <v>1519</v>
      </c>
    </row>
    <row r="433" spans="1:21">
      <c r="A433" t="s">
        <v>1520</v>
      </c>
      <c r="B433" t="s">
        <v>985</v>
      </c>
      <c r="C433" t="s">
        <v>143</v>
      </c>
      <c r="D433" t="s">
        <v>100</v>
      </c>
      <c r="E433" t="s">
        <v>80</v>
      </c>
      <c r="F433" t="s">
        <v>75</v>
      </c>
      <c r="G433">
        <v>298.39999999999998</v>
      </c>
      <c r="H433">
        <v>3580.8</v>
      </c>
      <c r="I433">
        <v>240.83</v>
      </c>
      <c r="J433">
        <v>1801.76</v>
      </c>
      <c r="K433">
        <v>7.48</v>
      </c>
      <c r="L433">
        <v>1.62</v>
      </c>
      <c r="M433">
        <v>0</v>
      </c>
      <c r="N433">
        <v>0</v>
      </c>
      <c r="O433">
        <v>558025.6</v>
      </c>
      <c r="P433">
        <v>11290214.24</v>
      </c>
      <c r="Q433">
        <v>20.2</v>
      </c>
      <c r="R433">
        <v>67.23</v>
      </c>
      <c r="S433">
        <v>-25.77</v>
      </c>
      <c r="T433" t="s">
        <v>1521</v>
      </c>
      <c r="U433" t="s">
        <v>1522</v>
      </c>
    </row>
    <row r="434" spans="1:21">
      <c r="A434" t="s">
        <v>1523</v>
      </c>
      <c r="B434" t="s">
        <v>1175</v>
      </c>
      <c r="C434" t="s">
        <v>143</v>
      </c>
      <c r="D434" t="s">
        <v>52</v>
      </c>
      <c r="E434" t="s">
        <v>133</v>
      </c>
      <c r="F434" t="s">
        <v>54</v>
      </c>
      <c r="G434">
        <v>1899.81</v>
      </c>
      <c r="H434">
        <v>22797.72</v>
      </c>
      <c r="I434">
        <v>328.73</v>
      </c>
      <c r="J434">
        <v>29787.279999999999</v>
      </c>
      <c r="K434">
        <v>90.61</v>
      </c>
      <c r="L434">
        <v>7.55</v>
      </c>
      <c r="M434">
        <v>262.37</v>
      </c>
      <c r="N434">
        <v>158.16</v>
      </c>
      <c r="O434">
        <v>771358.89</v>
      </c>
      <c r="P434">
        <v>11388103.710000001</v>
      </c>
      <c r="Q434">
        <v>14.8</v>
      </c>
      <c r="R434">
        <v>73.28</v>
      </c>
      <c r="S434">
        <v>17.72</v>
      </c>
      <c r="T434" t="s">
        <v>648</v>
      </c>
      <c r="U434" t="s">
        <v>649</v>
      </c>
    </row>
    <row r="435" spans="1:21">
      <c r="A435" t="s">
        <v>1524</v>
      </c>
      <c r="B435" t="s">
        <v>1525</v>
      </c>
      <c r="C435" t="s">
        <v>175</v>
      </c>
      <c r="D435" t="s">
        <v>100</v>
      </c>
      <c r="E435" t="s">
        <v>133</v>
      </c>
      <c r="F435" t="s">
        <v>54</v>
      </c>
      <c r="G435">
        <v>235.67</v>
      </c>
      <c r="H435">
        <v>2828.04</v>
      </c>
      <c r="I435">
        <v>482.82</v>
      </c>
      <c r="J435">
        <v>1696.5</v>
      </c>
      <c r="K435">
        <v>-3.51</v>
      </c>
      <c r="L435">
        <v>1.33</v>
      </c>
      <c r="M435">
        <v>41.25</v>
      </c>
      <c r="N435">
        <v>3.65</v>
      </c>
      <c r="O435">
        <v>697053.8</v>
      </c>
      <c r="P435">
        <v>4073991.06</v>
      </c>
      <c r="Q435">
        <v>5.8</v>
      </c>
      <c r="R435">
        <v>59.19</v>
      </c>
      <c r="S435">
        <v>141.04</v>
      </c>
      <c r="T435" t="s">
        <v>1526</v>
      </c>
      <c r="U435" t="s">
        <v>413</v>
      </c>
    </row>
    <row r="436" spans="1:21">
      <c r="A436" t="s">
        <v>1527</v>
      </c>
      <c r="B436" t="s">
        <v>1528</v>
      </c>
      <c r="C436" t="s">
        <v>59</v>
      </c>
      <c r="D436" t="s">
        <v>73</v>
      </c>
      <c r="E436" t="s">
        <v>133</v>
      </c>
      <c r="F436" t="s">
        <v>75</v>
      </c>
      <c r="G436">
        <v>439.3</v>
      </c>
      <c r="H436">
        <v>5271.6</v>
      </c>
      <c r="I436">
        <v>586.54999999999995</v>
      </c>
      <c r="J436">
        <v>2169.2399999999998</v>
      </c>
      <c r="K436">
        <v>3.7</v>
      </c>
      <c r="L436">
        <v>2.04</v>
      </c>
      <c r="M436">
        <v>143.68</v>
      </c>
      <c r="N436">
        <v>0</v>
      </c>
      <c r="O436">
        <v>581008.34</v>
      </c>
      <c r="P436">
        <v>2541377.79</v>
      </c>
      <c r="Q436">
        <v>4.4000000000000004</v>
      </c>
      <c r="R436">
        <v>58.54</v>
      </c>
      <c r="S436">
        <v>57.68</v>
      </c>
      <c r="T436" t="s">
        <v>1529</v>
      </c>
      <c r="U436" t="s">
        <v>1530</v>
      </c>
    </row>
    <row r="437" spans="1:21">
      <c r="A437" t="s">
        <v>1531</v>
      </c>
      <c r="B437" t="s">
        <v>1532</v>
      </c>
      <c r="C437" t="s">
        <v>66</v>
      </c>
      <c r="D437" t="s">
        <v>119</v>
      </c>
      <c r="E437" t="s">
        <v>133</v>
      </c>
      <c r="F437" t="s">
        <v>86</v>
      </c>
      <c r="G437">
        <v>17074.740000000002</v>
      </c>
      <c r="H437">
        <v>204896.88</v>
      </c>
      <c r="I437">
        <v>484.57</v>
      </c>
      <c r="J437">
        <v>141738.28</v>
      </c>
      <c r="L437">
        <v>5.93</v>
      </c>
      <c r="M437">
        <v>0</v>
      </c>
      <c r="N437">
        <v>4061.27</v>
      </c>
      <c r="O437">
        <v>545665.04</v>
      </c>
      <c r="P437">
        <v>9842559.1999999993</v>
      </c>
      <c r="Q437">
        <v>18</v>
      </c>
      <c r="R437">
        <v>74.540000000000006</v>
      </c>
      <c r="S437">
        <v>44.42</v>
      </c>
      <c r="T437" t="s">
        <v>305</v>
      </c>
      <c r="U437" t="s">
        <v>1391</v>
      </c>
    </row>
    <row r="438" spans="1:21">
      <c r="A438" t="s">
        <v>1533</v>
      </c>
      <c r="B438" t="s">
        <v>1534</v>
      </c>
      <c r="C438" t="s">
        <v>99</v>
      </c>
      <c r="D438" t="s">
        <v>100</v>
      </c>
      <c r="E438" t="s">
        <v>67</v>
      </c>
      <c r="F438" t="s">
        <v>75</v>
      </c>
      <c r="G438">
        <v>16486.86</v>
      </c>
      <c r="H438">
        <v>197842.32</v>
      </c>
      <c r="I438">
        <v>832.34</v>
      </c>
      <c r="J438">
        <v>443190.51</v>
      </c>
      <c r="K438">
        <v>532.46</v>
      </c>
      <c r="L438">
        <v>9.92</v>
      </c>
      <c r="M438">
        <v>0</v>
      </c>
      <c r="N438">
        <v>0</v>
      </c>
      <c r="O438">
        <v>300865.76</v>
      </c>
      <c r="P438">
        <v>10596554.09</v>
      </c>
      <c r="Q438">
        <v>35.200000000000003</v>
      </c>
      <c r="R438">
        <v>60.04</v>
      </c>
      <c r="S438">
        <v>16.11</v>
      </c>
      <c r="T438" t="s">
        <v>1221</v>
      </c>
      <c r="U438" t="s">
        <v>574</v>
      </c>
    </row>
    <row r="439" spans="1:21">
      <c r="A439" t="s">
        <v>1535</v>
      </c>
      <c r="B439" t="s">
        <v>1536</v>
      </c>
      <c r="C439" t="s">
        <v>118</v>
      </c>
      <c r="D439" t="s">
        <v>60</v>
      </c>
      <c r="E439" t="s">
        <v>90</v>
      </c>
      <c r="F439" t="s">
        <v>54</v>
      </c>
      <c r="G439">
        <v>15473.13</v>
      </c>
      <c r="H439">
        <v>185677.56</v>
      </c>
      <c r="I439">
        <v>1100.08</v>
      </c>
      <c r="J439">
        <v>268329.81</v>
      </c>
      <c r="K439">
        <v>243.92</v>
      </c>
      <c r="L439">
        <v>8.32</v>
      </c>
      <c r="M439">
        <v>0</v>
      </c>
      <c r="N439">
        <v>0</v>
      </c>
      <c r="O439">
        <v>625331.36</v>
      </c>
      <c r="P439">
        <v>6044657.8700000001</v>
      </c>
      <c r="Q439">
        <v>9.6999999999999993</v>
      </c>
      <c r="R439">
        <v>57.72</v>
      </c>
      <c r="S439">
        <v>-2.39</v>
      </c>
      <c r="T439" t="s">
        <v>1016</v>
      </c>
      <c r="U439" t="s">
        <v>1537</v>
      </c>
    </row>
    <row r="440" spans="1:21">
      <c r="A440" t="s">
        <v>1538</v>
      </c>
      <c r="B440" t="s">
        <v>1539</v>
      </c>
      <c r="C440" t="s">
        <v>175</v>
      </c>
      <c r="D440" t="s">
        <v>100</v>
      </c>
      <c r="E440" t="s">
        <v>133</v>
      </c>
      <c r="F440" t="s">
        <v>75</v>
      </c>
      <c r="G440">
        <v>11781.13</v>
      </c>
      <c r="H440">
        <v>141373.56</v>
      </c>
      <c r="I440">
        <v>536.15</v>
      </c>
      <c r="J440">
        <v>115832.6</v>
      </c>
      <c r="K440">
        <v>-216.05</v>
      </c>
      <c r="L440">
        <v>7.9</v>
      </c>
      <c r="M440">
        <v>1156.5899999999999</v>
      </c>
      <c r="N440">
        <v>0</v>
      </c>
      <c r="O440">
        <v>216865.18</v>
      </c>
      <c r="P440">
        <v>6102737.6600000001</v>
      </c>
      <c r="Q440">
        <v>28.1</v>
      </c>
      <c r="R440">
        <v>79.62</v>
      </c>
      <c r="S440">
        <v>37.86</v>
      </c>
      <c r="T440" t="s">
        <v>77</v>
      </c>
      <c r="U440" t="s">
        <v>416</v>
      </c>
    </row>
    <row r="441" spans="1:21">
      <c r="A441" t="s">
        <v>1540</v>
      </c>
      <c r="B441" t="s">
        <v>1003</v>
      </c>
      <c r="C441" t="s">
        <v>143</v>
      </c>
      <c r="D441" t="s">
        <v>73</v>
      </c>
      <c r="E441" t="s">
        <v>80</v>
      </c>
      <c r="F441" t="s">
        <v>54</v>
      </c>
      <c r="G441">
        <v>5801.61</v>
      </c>
      <c r="H441">
        <v>69619.320000000007</v>
      </c>
      <c r="I441">
        <v>222.02</v>
      </c>
      <c r="J441">
        <v>172560.09</v>
      </c>
      <c r="K441">
        <v>777.23</v>
      </c>
      <c r="L441">
        <v>4.84</v>
      </c>
      <c r="M441">
        <v>297.8</v>
      </c>
      <c r="N441">
        <v>0</v>
      </c>
      <c r="O441">
        <v>627234.23</v>
      </c>
      <c r="P441">
        <v>8937809.0700000003</v>
      </c>
      <c r="Q441">
        <v>14.2</v>
      </c>
      <c r="R441">
        <v>67.459999999999994</v>
      </c>
      <c r="S441">
        <v>5.81</v>
      </c>
      <c r="T441" t="s">
        <v>977</v>
      </c>
      <c r="U441" t="s">
        <v>1541</v>
      </c>
    </row>
    <row r="442" spans="1:21">
      <c r="A442" t="s">
        <v>1542</v>
      </c>
      <c r="B442" t="s">
        <v>1543</v>
      </c>
      <c r="C442" t="s">
        <v>51</v>
      </c>
      <c r="D442" t="s">
        <v>52</v>
      </c>
      <c r="E442" t="s">
        <v>61</v>
      </c>
      <c r="F442" t="s">
        <v>54</v>
      </c>
      <c r="G442">
        <v>16774.5</v>
      </c>
      <c r="H442">
        <v>201294</v>
      </c>
      <c r="I442">
        <v>699.81</v>
      </c>
      <c r="J442">
        <v>453314.89</v>
      </c>
      <c r="K442">
        <v>647.77</v>
      </c>
      <c r="L442">
        <v>28.41</v>
      </c>
      <c r="M442">
        <v>612.59</v>
      </c>
      <c r="N442">
        <v>0</v>
      </c>
      <c r="O442">
        <v>290075.28999999998</v>
      </c>
      <c r="P442">
        <v>20357589.57</v>
      </c>
      <c r="Q442">
        <v>70.2</v>
      </c>
      <c r="R442">
        <v>71.72</v>
      </c>
      <c r="S442">
        <v>-32.65</v>
      </c>
      <c r="T442" t="s">
        <v>160</v>
      </c>
      <c r="U442" t="s">
        <v>1544</v>
      </c>
    </row>
    <row r="443" spans="1:21">
      <c r="A443" t="s">
        <v>1545</v>
      </c>
      <c r="B443" t="s">
        <v>1546</v>
      </c>
      <c r="C443" t="s">
        <v>85</v>
      </c>
      <c r="D443" t="s">
        <v>52</v>
      </c>
      <c r="E443" t="s">
        <v>61</v>
      </c>
      <c r="F443" t="s">
        <v>86</v>
      </c>
      <c r="G443">
        <v>1799.08</v>
      </c>
      <c r="H443">
        <v>21588.959999999999</v>
      </c>
      <c r="I443">
        <v>744.39</v>
      </c>
      <c r="J443">
        <v>39456</v>
      </c>
      <c r="K443">
        <v>53</v>
      </c>
      <c r="L443">
        <v>7.23</v>
      </c>
      <c r="M443">
        <v>424.72</v>
      </c>
      <c r="N443">
        <v>0</v>
      </c>
      <c r="O443">
        <v>715481.17</v>
      </c>
      <c r="P443">
        <v>7775307.1299999999</v>
      </c>
      <c r="Q443">
        <v>10.9</v>
      </c>
      <c r="R443">
        <v>80.66</v>
      </c>
      <c r="S443">
        <v>-26.14</v>
      </c>
      <c r="T443" t="s">
        <v>1547</v>
      </c>
      <c r="U443" t="s">
        <v>350</v>
      </c>
    </row>
    <row r="444" spans="1:21">
      <c r="A444" t="s">
        <v>1548</v>
      </c>
      <c r="B444" t="s">
        <v>1549</v>
      </c>
      <c r="C444" t="s">
        <v>277</v>
      </c>
      <c r="D444" t="s">
        <v>52</v>
      </c>
      <c r="E444" t="s">
        <v>74</v>
      </c>
      <c r="F444" t="s">
        <v>86</v>
      </c>
      <c r="G444">
        <v>11164.25</v>
      </c>
      <c r="H444">
        <v>133971</v>
      </c>
      <c r="I444">
        <v>93.15</v>
      </c>
      <c r="J444">
        <v>281785.49</v>
      </c>
      <c r="K444">
        <v>3025.07</v>
      </c>
      <c r="L444">
        <v>1.17</v>
      </c>
      <c r="M444">
        <v>1282.47</v>
      </c>
      <c r="N444">
        <v>0</v>
      </c>
      <c r="O444">
        <v>875629.6</v>
      </c>
      <c r="P444">
        <v>18663021.670000002</v>
      </c>
      <c r="Q444">
        <v>21.3</v>
      </c>
      <c r="R444">
        <v>61.29</v>
      </c>
      <c r="S444">
        <v>56.61</v>
      </c>
      <c r="T444" t="s">
        <v>718</v>
      </c>
      <c r="U444" t="s">
        <v>986</v>
      </c>
    </row>
    <row r="445" spans="1:21">
      <c r="A445" t="s">
        <v>1550</v>
      </c>
      <c r="B445" t="s">
        <v>1551</v>
      </c>
      <c r="C445" t="s">
        <v>143</v>
      </c>
      <c r="D445" t="s">
        <v>60</v>
      </c>
      <c r="E445" t="s">
        <v>61</v>
      </c>
      <c r="F445" t="s">
        <v>54</v>
      </c>
      <c r="G445">
        <v>9950.77</v>
      </c>
      <c r="H445">
        <v>119409.24</v>
      </c>
      <c r="I445">
        <v>538.65</v>
      </c>
      <c r="J445">
        <v>190420.43</v>
      </c>
      <c r="K445">
        <v>353.51</v>
      </c>
      <c r="L445">
        <v>4.12</v>
      </c>
      <c r="M445">
        <v>2423.64</v>
      </c>
      <c r="N445">
        <v>2416.02</v>
      </c>
      <c r="O445">
        <v>706887.25</v>
      </c>
      <c r="P445">
        <v>10149681.449999999</v>
      </c>
      <c r="Q445">
        <v>14.4</v>
      </c>
      <c r="R445">
        <v>60.57</v>
      </c>
      <c r="S445">
        <v>50.23</v>
      </c>
      <c r="T445" t="s">
        <v>320</v>
      </c>
      <c r="U445" t="s">
        <v>703</v>
      </c>
    </row>
    <row r="446" spans="1:21">
      <c r="A446" t="s">
        <v>1552</v>
      </c>
      <c r="B446" t="s">
        <v>1553</v>
      </c>
      <c r="C446" t="s">
        <v>99</v>
      </c>
      <c r="D446" t="s">
        <v>119</v>
      </c>
      <c r="E446" t="s">
        <v>80</v>
      </c>
      <c r="F446" t="s">
        <v>86</v>
      </c>
      <c r="G446">
        <v>10019.19</v>
      </c>
      <c r="H446">
        <v>120230.28</v>
      </c>
      <c r="I446">
        <v>228.35</v>
      </c>
      <c r="J446">
        <v>287917.2</v>
      </c>
      <c r="K446">
        <v>1260.8599999999999</v>
      </c>
      <c r="L446">
        <v>1.36</v>
      </c>
      <c r="M446">
        <v>0</v>
      </c>
      <c r="N446">
        <v>0</v>
      </c>
      <c r="O446">
        <v>916872.11</v>
      </c>
      <c r="P446">
        <v>11368159.93</v>
      </c>
      <c r="Q446">
        <v>12.4</v>
      </c>
      <c r="R446">
        <v>79.8</v>
      </c>
      <c r="S446">
        <v>-22.71</v>
      </c>
      <c r="T446" t="s">
        <v>1554</v>
      </c>
      <c r="U446" t="s">
        <v>1555</v>
      </c>
    </row>
    <row r="447" spans="1:21">
      <c r="A447" t="s">
        <v>1556</v>
      </c>
      <c r="B447" t="s">
        <v>1557</v>
      </c>
      <c r="C447" t="s">
        <v>66</v>
      </c>
      <c r="D447" t="s">
        <v>100</v>
      </c>
      <c r="E447" t="s">
        <v>53</v>
      </c>
      <c r="F447" t="s">
        <v>54</v>
      </c>
      <c r="G447">
        <v>11451.01</v>
      </c>
      <c r="H447">
        <v>137412.12</v>
      </c>
      <c r="I447">
        <v>481.53</v>
      </c>
      <c r="J447">
        <v>266824.96999999997</v>
      </c>
      <c r="K447">
        <v>554.12</v>
      </c>
      <c r="L447">
        <v>11.07</v>
      </c>
      <c r="M447">
        <v>0</v>
      </c>
      <c r="N447">
        <v>1776.24</v>
      </c>
      <c r="O447">
        <v>339624.22</v>
      </c>
      <c r="P447">
        <v>12351051.470000001</v>
      </c>
      <c r="Q447">
        <v>36.4</v>
      </c>
      <c r="R447">
        <v>60.63</v>
      </c>
      <c r="S447">
        <v>119.84</v>
      </c>
      <c r="T447" t="s">
        <v>263</v>
      </c>
      <c r="U447" t="s">
        <v>408</v>
      </c>
    </row>
    <row r="448" spans="1:21">
      <c r="A448" t="s">
        <v>1558</v>
      </c>
      <c r="B448" t="s">
        <v>1559</v>
      </c>
      <c r="C448" t="s">
        <v>66</v>
      </c>
      <c r="D448" t="s">
        <v>52</v>
      </c>
      <c r="E448" t="s">
        <v>90</v>
      </c>
      <c r="F448" t="s">
        <v>86</v>
      </c>
      <c r="G448">
        <v>10960.51</v>
      </c>
      <c r="H448">
        <v>131526.12</v>
      </c>
      <c r="I448">
        <v>1180.3599999999999</v>
      </c>
      <c r="J448">
        <v>66293.67</v>
      </c>
      <c r="K448">
        <v>56.16</v>
      </c>
      <c r="L448">
        <v>5.1100000000000003</v>
      </c>
      <c r="M448">
        <v>132.37</v>
      </c>
      <c r="N448">
        <v>0</v>
      </c>
      <c r="O448">
        <v>309216.33</v>
      </c>
      <c r="P448">
        <v>11310056.91</v>
      </c>
      <c r="Q448">
        <v>36.6</v>
      </c>
      <c r="R448">
        <v>62.3</v>
      </c>
      <c r="S448">
        <v>-13.13</v>
      </c>
      <c r="T448" t="s">
        <v>1560</v>
      </c>
      <c r="U448" t="s">
        <v>1529</v>
      </c>
    </row>
    <row r="449" spans="1:21">
      <c r="A449" t="s">
        <v>1561</v>
      </c>
      <c r="B449" t="s">
        <v>871</v>
      </c>
      <c r="C449" t="s">
        <v>99</v>
      </c>
      <c r="D449" t="s">
        <v>73</v>
      </c>
      <c r="E449" t="s">
        <v>53</v>
      </c>
      <c r="F449" t="s">
        <v>86</v>
      </c>
      <c r="G449">
        <v>2641.75</v>
      </c>
      <c r="H449">
        <v>31701</v>
      </c>
      <c r="I449">
        <v>407.61</v>
      </c>
      <c r="J449">
        <v>52507.49</v>
      </c>
      <c r="K449">
        <v>128.82</v>
      </c>
      <c r="L449">
        <v>0.68</v>
      </c>
      <c r="M449">
        <v>0</v>
      </c>
      <c r="N449">
        <v>99.98</v>
      </c>
      <c r="O449">
        <v>941417.5</v>
      </c>
      <c r="P449">
        <v>23003976.850000001</v>
      </c>
      <c r="Q449">
        <v>24.4</v>
      </c>
      <c r="R449">
        <v>61.49</v>
      </c>
      <c r="S449">
        <v>43.5</v>
      </c>
      <c r="T449" t="s">
        <v>1321</v>
      </c>
      <c r="U449" t="s">
        <v>1562</v>
      </c>
    </row>
    <row r="450" spans="1:21">
      <c r="A450" t="s">
        <v>1563</v>
      </c>
      <c r="B450" t="s">
        <v>1564</v>
      </c>
      <c r="C450" t="s">
        <v>118</v>
      </c>
      <c r="D450" t="s">
        <v>60</v>
      </c>
      <c r="E450" t="s">
        <v>133</v>
      </c>
      <c r="F450" t="s">
        <v>75</v>
      </c>
      <c r="G450">
        <v>8889.5499999999993</v>
      </c>
      <c r="H450">
        <v>106674.6</v>
      </c>
      <c r="I450">
        <v>504.57</v>
      </c>
      <c r="J450">
        <v>231150.93</v>
      </c>
      <c r="K450">
        <v>458.11</v>
      </c>
      <c r="L450">
        <v>6.21</v>
      </c>
      <c r="M450">
        <v>2995.08</v>
      </c>
      <c r="N450">
        <v>1440.53</v>
      </c>
      <c r="O450">
        <v>726552.24</v>
      </c>
      <c r="P450">
        <v>19512333.239999998</v>
      </c>
      <c r="Q450">
        <v>26.9</v>
      </c>
      <c r="R450">
        <v>59.27</v>
      </c>
      <c r="S450">
        <v>37.950000000000003</v>
      </c>
      <c r="T450" t="s">
        <v>1565</v>
      </c>
      <c r="U450" t="s">
        <v>1566</v>
      </c>
    </row>
    <row r="451" spans="1:21">
      <c r="A451" t="s">
        <v>1567</v>
      </c>
      <c r="B451" t="s">
        <v>341</v>
      </c>
      <c r="C451" t="s">
        <v>128</v>
      </c>
      <c r="D451" t="s">
        <v>119</v>
      </c>
      <c r="E451" t="s">
        <v>80</v>
      </c>
      <c r="F451" t="s">
        <v>75</v>
      </c>
      <c r="G451">
        <v>3951.7</v>
      </c>
      <c r="H451">
        <v>47420.4</v>
      </c>
      <c r="I451">
        <v>268.76</v>
      </c>
      <c r="J451">
        <v>19818.45</v>
      </c>
      <c r="K451">
        <v>73.739999999999995</v>
      </c>
      <c r="L451">
        <v>8.4700000000000006</v>
      </c>
      <c r="M451">
        <v>0</v>
      </c>
      <c r="N451">
        <v>161.12</v>
      </c>
      <c r="O451">
        <v>356558.34</v>
      </c>
      <c r="P451">
        <v>3581404.01</v>
      </c>
      <c r="Q451">
        <v>10</v>
      </c>
      <c r="R451">
        <v>61.51</v>
      </c>
      <c r="S451">
        <v>-21.06</v>
      </c>
      <c r="T451" t="s">
        <v>904</v>
      </c>
      <c r="U451" t="s">
        <v>1074</v>
      </c>
    </row>
    <row r="452" spans="1:21">
      <c r="A452" t="s">
        <v>1568</v>
      </c>
      <c r="B452" t="s">
        <v>150</v>
      </c>
      <c r="C452" t="s">
        <v>175</v>
      </c>
      <c r="D452" t="s">
        <v>52</v>
      </c>
      <c r="E452" t="s">
        <v>53</v>
      </c>
      <c r="F452" t="s">
        <v>75</v>
      </c>
      <c r="G452">
        <v>5177.95</v>
      </c>
      <c r="H452">
        <v>62135.4</v>
      </c>
      <c r="I452">
        <v>540.51</v>
      </c>
      <c r="J452">
        <v>109848.71</v>
      </c>
      <c r="K452">
        <v>203.23</v>
      </c>
      <c r="L452">
        <v>6.96</v>
      </c>
      <c r="M452">
        <v>57.34</v>
      </c>
      <c r="N452">
        <v>0</v>
      </c>
      <c r="O452">
        <v>791919.46</v>
      </c>
      <c r="P452">
        <v>17718577.52</v>
      </c>
      <c r="Q452">
        <v>22.4</v>
      </c>
      <c r="R452">
        <v>61.15</v>
      </c>
      <c r="S452">
        <v>52.95</v>
      </c>
      <c r="T452" t="s">
        <v>904</v>
      </c>
      <c r="U452" t="s">
        <v>301</v>
      </c>
    </row>
    <row r="453" spans="1:21">
      <c r="A453" t="s">
        <v>1569</v>
      </c>
      <c r="B453" t="s">
        <v>1570</v>
      </c>
      <c r="C453" t="s">
        <v>138</v>
      </c>
      <c r="D453" t="s">
        <v>60</v>
      </c>
      <c r="E453" t="s">
        <v>90</v>
      </c>
      <c r="F453" t="s">
        <v>75</v>
      </c>
      <c r="G453">
        <v>8462.4500000000007</v>
      </c>
      <c r="H453">
        <v>101549.4</v>
      </c>
      <c r="I453">
        <v>852.73</v>
      </c>
      <c r="J453">
        <v>221432.81</v>
      </c>
      <c r="K453">
        <v>259.68</v>
      </c>
      <c r="L453">
        <v>8</v>
      </c>
      <c r="M453">
        <v>0</v>
      </c>
      <c r="N453">
        <v>0</v>
      </c>
      <c r="O453">
        <v>848178.65</v>
      </c>
      <c r="P453">
        <v>23819367.98</v>
      </c>
      <c r="Q453">
        <v>28.1</v>
      </c>
      <c r="R453">
        <v>57.32</v>
      </c>
      <c r="S453">
        <v>19.04</v>
      </c>
      <c r="T453" t="s">
        <v>986</v>
      </c>
      <c r="U453" t="s">
        <v>1571</v>
      </c>
    </row>
    <row r="454" spans="1:21">
      <c r="A454" t="s">
        <v>1572</v>
      </c>
      <c r="B454" t="s">
        <v>1573</v>
      </c>
      <c r="C454" t="s">
        <v>128</v>
      </c>
      <c r="D454" t="s">
        <v>73</v>
      </c>
      <c r="E454" t="s">
        <v>53</v>
      </c>
      <c r="F454" t="s">
        <v>86</v>
      </c>
      <c r="G454">
        <v>5780.6</v>
      </c>
      <c r="H454">
        <v>69367.199999999997</v>
      </c>
      <c r="I454">
        <v>318.77999999999997</v>
      </c>
      <c r="J454">
        <v>120653.02</v>
      </c>
      <c r="K454">
        <v>378.48</v>
      </c>
      <c r="L454">
        <v>10.68</v>
      </c>
      <c r="M454">
        <v>471.23</v>
      </c>
      <c r="N454">
        <v>0</v>
      </c>
      <c r="O454">
        <v>835187.68</v>
      </c>
      <c r="P454">
        <v>17978678.359999999</v>
      </c>
      <c r="Q454">
        <v>21.5</v>
      </c>
      <c r="R454">
        <v>59.82</v>
      </c>
      <c r="S454">
        <v>11.78</v>
      </c>
      <c r="T454" t="s">
        <v>1574</v>
      </c>
      <c r="U454" t="s">
        <v>839</v>
      </c>
    </row>
    <row r="455" spans="1:21">
      <c r="A455" t="s">
        <v>1575</v>
      </c>
      <c r="B455" t="s">
        <v>1576</v>
      </c>
      <c r="C455" t="s">
        <v>59</v>
      </c>
      <c r="D455" t="s">
        <v>119</v>
      </c>
      <c r="E455" t="s">
        <v>53</v>
      </c>
      <c r="F455" t="s">
        <v>86</v>
      </c>
      <c r="G455">
        <v>6623.64</v>
      </c>
      <c r="H455">
        <v>79483.679999999993</v>
      </c>
      <c r="I455">
        <v>308.39</v>
      </c>
      <c r="J455">
        <v>155811.99</v>
      </c>
      <c r="K455">
        <v>505.24</v>
      </c>
      <c r="L455">
        <v>1.7</v>
      </c>
      <c r="M455">
        <v>0</v>
      </c>
      <c r="N455">
        <v>182.59</v>
      </c>
      <c r="O455">
        <v>293018.74</v>
      </c>
      <c r="P455">
        <v>20163868.359999999</v>
      </c>
      <c r="Q455">
        <v>68.8</v>
      </c>
      <c r="R455">
        <v>66.180000000000007</v>
      </c>
      <c r="S455">
        <v>56.65</v>
      </c>
      <c r="T455" t="s">
        <v>1408</v>
      </c>
      <c r="U455" t="s">
        <v>1489</v>
      </c>
    </row>
    <row r="456" spans="1:21">
      <c r="A456" t="s">
        <v>1577</v>
      </c>
      <c r="B456" t="s">
        <v>1578</v>
      </c>
      <c r="C456" t="s">
        <v>175</v>
      </c>
      <c r="D456" t="s">
        <v>60</v>
      </c>
      <c r="E456" t="s">
        <v>53</v>
      </c>
      <c r="F456" t="s">
        <v>75</v>
      </c>
      <c r="G456">
        <v>5955.4</v>
      </c>
      <c r="H456">
        <v>71464.800000000003</v>
      </c>
      <c r="I456">
        <v>423.56</v>
      </c>
      <c r="J456">
        <v>86793.06</v>
      </c>
      <c r="K456">
        <v>204.91</v>
      </c>
      <c r="L456">
        <v>2.15</v>
      </c>
      <c r="M456">
        <v>1720.93</v>
      </c>
      <c r="N456">
        <v>0</v>
      </c>
      <c r="O456">
        <v>638331.92000000004</v>
      </c>
      <c r="P456">
        <v>5275706.34</v>
      </c>
      <c r="Q456">
        <v>8.3000000000000007</v>
      </c>
      <c r="R456">
        <v>66.819999999999993</v>
      </c>
      <c r="S456">
        <v>40.44</v>
      </c>
      <c r="T456" t="s">
        <v>1579</v>
      </c>
      <c r="U456" t="s">
        <v>1385</v>
      </c>
    </row>
    <row r="457" spans="1:21">
      <c r="A457" t="s">
        <v>1580</v>
      </c>
      <c r="B457" t="s">
        <v>1328</v>
      </c>
      <c r="C457" t="s">
        <v>72</v>
      </c>
      <c r="D457" t="s">
        <v>60</v>
      </c>
      <c r="E457" t="s">
        <v>53</v>
      </c>
      <c r="F457" t="s">
        <v>75</v>
      </c>
      <c r="G457">
        <v>1366.51</v>
      </c>
      <c r="H457">
        <v>16398.12</v>
      </c>
      <c r="I457">
        <v>268.61</v>
      </c>
      <c r="J457">
        <v>28101.42</v>
      </c>
      <c r="K457">
        <v>104.62</v>
      </c>
      <c r="L457">
        <v>6.38</v>
      </c>
      <c r="M457">
        <v>0</v>
      </c>
      <c r="N457">
        <v>66.239999999999995</v>
      </c>
      <c r="O457">
        <v>487339.55</v>
      </c>
      <c r="P457">
        <v>6953184.2599999998</v>
      </c>
      <c r="R457">
        <v>73.56</v>
      </c>
      <c r="S457">
        <v>-33.409999999999997</v>
      </c>
      <c r="T457" t="s">
        <v>270</v>
      </c>
      <c r="U457" t="s">
        <v>1581</v>
      </c>
    </row>
    <row r="458" spans="1:21">
      <c r="A458" t="s">
        <v>1582</v>
      </c>
      <c r="B458" t="s">
        <v>1583</v>
      </c>
      <c r="C458" t="s">
        <v>72</v>
      </c>
      <c r="D458" t="s">
        <v>100</v>
      </c>
      <c r="E458" t="s">
        <v>133</v>
      </c>
      <c r="F458" t="s">
        <v>75</v>
      </c>
      <c r="G458">
        <v>10922.79</v>
      </c>
      <c r="H458">
        <v>131073.48000000001</v>
      </c>
      <c r="I458">
        <v>524.98</v>
      </c>
      <c r="J458">
        <v>203642.21</v>
      </c>
      <c r="K458">
        <v>387.9</v>
      </c>
      <c r="L458">
        <v>8.11</v>
      </c>
      <c r="M458">
        <v>0</v>
      </c>
      <c r="N458">
        <v>0</v>
      </c>
      <c r="O458">
        <v>218413.66</v>
      </c>
      <c r="P458">
        <v>6887845.8600000003</v>
      </c>
      <c r="Q458">
        <v>31.5</v>
      </c>
      <c r="R458">
        <v>69.319999999999993</v>
      </c>
      <c r="S458">
        <v>31.38</v>
      </c>
      <c r="T458" t="s">
        <v>1584</v>
      </c>
      <c r="U458" t="s">
        <v>295</v>
      </c>
    </row>
    <row r="459" spans="1:21">
      <c r="A459" t="s">
        <v>1585</v>
      </c>
      <c r="B459" t="s">
        <v>1307</v>
      </c>
      <c r="C459" t="s">
        <v>51</v>
      </c>
      <c r="D459" t="s">
        <v>119</v>
      </c>
      <c r="E459" t="s">
        <v>61</v>
      </c>
      <c r="F459" t="s">
        <v>86</v>
      </c>
      <c r="G459">
        <v>2820.25</v>
      </c>
      <c r="H459">
        <v>33843</v>
      </c>
      <c r="I459">
        <v>407.39</v>
      </c>
      <c r="J459">
        <v>67280.13</v>
      </c>
      <c r="K459">
        <v>165.15</v>
      </c>
      <c r="L459">
        <v>3.04</v>
      </c>
      <c r="M459">
        <v>728.62</v>
      </c>
      <c r="N459">
        <v>130.43</v>
      </c>
      <c r="O459">
        <v>820124.98</v>
      </c>
      <c r="P459">
        <v>11775789.800000001</v>
      </c>
      <c r="Q459">
        <v>14.4</v>
      </c>
      <c r="R459">
        <v>56.9</v>
      </c>
      <c r="S459">
        <v>54.6</v>
      </c>
      <c r="T459" t="s">
        <v>1310</v>
      </c>
      <c r="U459" t="s">
        <v>1586</v>
      </c>
    </row>
    <row r="460" spans="1:21">
      <c r="A460" t="s">
        <v>1587</v>
      </c>
      <c r="B460" t="s">
        <v>1588</v>
      </c>
      <c r="C460" t="s">
        <v>143</v>
      </c>
      <c r="D460" t="s">
        <v>73</v>
      </c>
      <c r="E460" t="s">
        <v>90</v>
      </c>
      <c r="F460" t="s">
        <v>75</v>
      </c>
      <c r="G460">
        <v>13109.51</v>
      </c>
      <c r="H460">
        <v>157314.12</v>
      </c>
      <c r="I460">
        <v>1132.5999999999999</v>
      </c>
      <c r="J460">
        <v>86026.240000000005</v>
      </c>
      <c r="K460">
        <v>75.95</v>
      </c>
      <c r="L460">
        <v>8.17</v>
      </c>
      <c r="M460">
        <v>0</v>
      </c>
      <c r="N460">
        <v>2605.11</v>
      </c>
      <c r="O460">
        <v>742889.93</v>
      </c>
      <c r="P460">
        <v>4381534.51</v>
      </c>
      <c r="Q460">
        <v>5.9</v>
      </c>
      <c r="R460">
        <v>64.849999999999994</v>
      </c>
      <c r="S460">
        <v>41.11</v>
      </c>
      <c r="T460" t="s">
        <v>621</v>
      </c>
      <c r="U460" t="s">
        <v>586</v>
      </c>
    </row>
    <row r="461" spans="1:21">
      <c r="A461" t="s">
        <v>1589</v>
      </c>
      <c r="B461" t="s">
        <v>1590</v>
      </c>
      <c r="C461" t="s">
        <v>138</v>
      </c>
      <c r="D461" t="s">
        <v>100</v>
      </c>
      <c r="E461" t="s">
        <v>67</v>
      </c>
      <c r="F461" t="s">
        <v>54</v>
      </c>
      <c r="G461">
        <v>11057.42</v>
      </c>
      <c r="H461">
        <v>132689.04</v>
      </c>
      <c r="I461">
        <v>801.73</v>
      </c>
      <c r="J461">
        <v>368062.48</v>
      </c>
      <c r="K461">
        <v>459.09</v>
      </c>
      <c r="L461">
        <v>2.34</v>
      </c>
      <c r="M461">
        <v>990.45</v>
      </c>
      <c r="N461">
        <v>1330.06</v>
      </c>
      <c r="O461">
        <v>640899.81000000006</v>
      </c>
      <c r="P461">
        <v>11118373.390000001</v>
      </c>
      <c r="Q461">
        <v>17.3</v>
      </c>
      <c r="R461">
        <v>72.760000000000005</v>
      </c>
      <c r="S461">
        <v>3.04</v>
      </c>
      <c r="T461" t="s">
        <v>835</v>
      </c>
      <c r="U461" t="s">
        <v>586</v>
      </c>
    </row>
    <row r="462" spans="1:21">
      <c r="A462" t="s">
        <v>1591</v>
      </c>
      <c r="B462" t="s">
        <v>1592</v>
      </c>
      <c r="C462" t="s">
        <v>175</v>
      </c>
      <c r="D462" t="s">
        <v>100</v>
      </c>
      <c r="E462" t="s">
        <v>90</v>
      </c>
      <c r="F462" t="s">
        <v>75</v>
      </c>
      <c r="G462">
        <v>7367.14</v>
      </c>
      <c r="H462">
        <v>88405.68</v>
      </c>
      <c r="I462">
        <v>557.54999999999995</v>
      </c>
      <c r="J462">
        <v>269982.44</v>
      </c>
      <c r="K462">
        <v>484.23</v>
      </c>
      <c r="L462">
        <v>9.0299999999999994</v>
      </c>
      <c r="M462">
        <v>0</v>
      </c>
      <c r="N462">
        <v>961.56</v>
      </c>
      <c r="O462">
        <v>557958.61</v>
      </c>
      <c r="P462">
        <v>14309367.77</v>
      </c>
      <c r="Q462">
        <v>25.6</v>
      </c>
      <c r="R462">
        <v>80.03</v>
      </c>
      <c r="S462">
        <v>20.89</v>
      </c>
      <c r="T462" t="s">
        <v>1514</v>
      </c>
      <c r="U462" t="s">
        <v>1384</v>
      </c>
    </row>
    <row r="463" spans="1:21">
      <c r="A463" t="s">
        <v>1593</v>
      </c>
      <c r="B463" t="s">
        <v>1594</v>
      </c>
      <c r="C463" t="s">
        <v>138</v>
      </c>
      <c r="D463" t="s">
        <v>100</v>
      </c>
      <c r="E463" t="s">
        <v>80</v>
      </c>
      <c r="F463" t="s">
        <v>75</v>
      </c>
      <c r="G463">
        <v>3188.23</v>
      </c>
      <c r="H463">
        <v>38258.76</v>
      </c>
      <c r="I463">
        <v>192.45</v>
      </c>
      <c r="J463">
        <v>26188.799999999999</v>
      </c>
      <c r="K463">
        <v>136.08000000000001</v>
      </c>
      <c r="L463">
        <v>1.27</v>
      </c>
      <c r="M463">
        <v>0</v>
      </c>
      <c r="N463">
        <v>0</v>
      </c>
      <c r="O463">
        <v>846666.75</v>
      </c>
      <c r="P463">
        <v>23195116.559999999</v>
      </c>
      <c r="Q463">
        <v>27.4</v>
      </c>
      <c r="R463">
        <v>69.08</v>
      </c>
      <c r="S463">
        <v>18.559999999999999</v>
      </c>
      <c r="T463" t="s">
        <v>831</v>
      </c>
      <c r="U463" t="s">
        <v>834</v>
      </c>
    </row>
    <row r="464" spans="1:21">
      <c r="A464" t="s">
        <v>1595</v>
      </c>
      <c r="B464" t="s">
        <v>1596</v>
      </c>
      <c r="C464" t="s">
        <v>105</v>
      </c>
      <c r="D464" t="s">
        <v>60</v>
      </c>
      <c r="E464" t="s">
        <v>74</v>
      </c>
      <c r="F464" t="s">
        <v>75</v>
      </c>
      <c r="G464">
        <v>16468.830000000002</v>
      </c>
      <c r="H464">
        <v>197625.96</v>
      </c>
      <c r="I464">
        <v>99.85</v>
      </c>
      <c r="J464">
        <v>243957.58</v>
      </c>
      <c r="K464">
        <v>2443.2399999999998</v>
      </c>
      <c r="L464">
        <v>3.69</v>
      </c>
      <c r="M464">
        <v>0</v>
      </c>
      <c r="N464">
        <v>2806.72</v>
      </c>
      <c r="O464">
        <v>205057.32</v>
      </c>
      <c r="P464">
        <v>10697329.029999999</v>
      </c>
      <c r="Q464">
        <v>52.2</v>
      </c>
      <c r="R464">
        <v>63.73</v>
      </c>
      <c r="S464">
        <v>49.19</v>
      </c>
      <c r="T464" t="s">
        <v>973</v>
      </c>
      <c r="U464" t="s">
        <v>1597</v>
      </c>
    </row>
    <row r="465" spans="1:21">
      <c r="A465" t="s">
        <v>1598</v>
      </c>
      <c r="B465" t="s">
        <v>1599</v>
      </c>
      <c r="C465" t="s">
        <v>138</v>
      </c>
      <c r="D465" t="s">
        <v>100</v>
      </c>
      <c r="E465" t="s">
        <v>53</v>
      </c>
      <c r="F465" t="s">
        <v>86</v>
      </c>
      <c r="G465">
        <v>11123.66</v>
      </c>
      <c r="H465">
        <v>133483.92000000001</v>
      </c>
      <c r="I465">
        <v>417.87</v>
      </c>
      <c r="J465">
        <v>245566.13</v>
      </c>
      <c r="K465">
        <v>587.66</v>
      </c>
      <c r="L465">
        <v>11.62</v>
      </c>
      <c r="M465">
        <v>0</v>
      </c>
      <c r="N465">
        <v>2566.08</v>
      </c>
      <c r="O465">
        <v>532919.92000000004</v>
      </c>
      <c r="P465">
        <v>10781029.83</v>
      </c>
      <c r="Q465">
        <v>20.2</v>
      </c>
      <c r="R465">
        <v>80.48</v>
      </c>
      <c r="S465">
        <v>14.04</v>
      </c>
      <c r="T465" t="s">
        <v>1600</v>
      </c>
      <c r="U465" t="s">
        <v>1601</v>
      </c>
    </row>
    <row r="466" spans="1:21">
      <c r="A466" t="s">
        <v>1602</v>
      </c>
      <c r="B466" t="s">
        <v>1603</v>
      </c>
      <c r="C466" t="s">
        <v>105</v>
      </c>
      <c r="D466" t="s">
        <v>52</v>
      </c>
      <c r="E466" t="s">
        <v>90</v>
      </c>
      <c r="F466" t="s">
        <v>54</v>
      </c>
      <c r="G466">
        <v>1635.08</v>
      </c>
      <c r="H466">
        <v>19620.96</v>
      </c>
      <c r="I466">
        <v>898.46</v>
      </c>
      <c r="J466">
        <v>14257.86</v>
      </c>
      <c r="K466">
        <v>15.87</v>
      </c>
      <c r="L466">
        <v>11.15</v>
      </c>
      <c r="M466">
        <v>164.73</v>
      </c>
      <c r="N466">
        <v>167.73</v>
      </c>
      <c r="O466">
        <v>764155.32</v>
      </c>
      <c r="P466">
        <v>4700947.58</v>
      </c>
      <c r="Q466">
        <v>6.2</v>
      </c>
      <c r="R466">
        <v>59.61</v>
      </c>
      <c r="S466">
        <v>-35.46</v>
      </c>
      <c r="T466" t="s">
        <v>578</v>
      </c>
      <c r="U466" t="s">
        <v>1604</v>
      </c>
    </row>
    <row r="467" spans="1:21">
      <c r="A467" t="s">
        <v>1605</v>
      </c>
      <c r="B467" t="s">
        <v>1606</v>
      </c>
      <c r="C467" t="s">
        <v>99</v>
      </c>
      <c r="D467" t="s">
        <v>60</v>
      </c>
      <c r="E467" t="s">
        <v>90</v>
      </c>
      <c r="F467" t="s">
        <v>75</v>
      </c>
      <c r="G467">
        <v>13313.37</v>
      </c>
      <c r="H467">
        <v>159760.44</v>
      </c>
      <c r="I467">
        <v>997.87</v>
      </c>
      <c r="J467">
        <v>243241.98</v>
      </c>
      <c r="K467">
        <v>243.76</v>
      </c>
      <c r="L467">
        <v>7.67</v>
      </c>
      <c r="M467">
        <v>339.3</v>
      </c>
      <c r="N467">
        <v>3200.12</v>
      </c>
      <c r="O467">
        <v>410950.71</v>
      </c>
      <c r="P467">
        <v>23784405.300000001</v>
      </c>
      <c r="Q467">
        <v>57.9</v>
      </c>
      <c r="R467">
        <v>62.6</v>
      </c>
      <c r="S467">
        <v>-0.98</v>
      </c>
      <c r="T467" t="s">
        <v>1607</v>
      </c>
      <c r="U467" t="s">
        <v>1608</v>
      </c>
    </row>
    <row r="468" spans="1:21">
      <c r="A468" t="s">
        <v>1609</v>
      </c>
      <c r="B468" t="s">
        <v>1610</v>
      </c>
      <c r="C468" t="s">
        <v>59</v>
      </c>
      <c r="D468" t="s">
        <v>60</v>
      </c>
      <c r="E468" t="s">
        <v>67</v>
      </c>
      <c r="F468" t="s">
        <v>54</v>
      </c>
      <c r="G468">
        <v>4461.49</v>
      </c>
      <c r="H468">
        <v>53537.88</v>
      </c>
      <c r="I468">
        <v>719.13</v>
      </c>
      <c r="J468">
        <v>88856.58</v>
      </c>
      <c r="K468">
        <v>123.56</v>
      </c>
      <c r="L468">
        <v>11.53</v>
      </c>
      <c r="M468">
        <v>0</v>
      </c>
      <c r="N468">
        <v>0</v>
      </c>
      <c r="O468">
        <v>600466.27</v>
      </c>
      <c r="P468">
        <v>15462107.689999999</v>
      </c>
      <c r="Q468">
        <v>25.8</v>
      </c>
      <c r="R468">
        <v>58.92</v>
      </c>
      <c r="S468">
        <v>17.940000000000001</v>
      </c>
      <c r="T468" t="s">
        <v>1611</v>
      </c>
      <c r="U468" t="s">
        <v>1612</v>
      </c>
    </row>
    <row r="469" spans="1:21">
      <c r="A469" t="s">
        <v>1613</v>
      </c>
      <c r="B469" t="s">
        <v>1614</v>
      </c>
      <c r="C469" t="s">
        <v>105</v>
      </c>
      <c r="D469" t="s">
        <v>119</v>
      </c>
      <c r="E469" t="s">
        <v>61</v>
      </c>
      <c r="F469" t="s">
        <v>54</v>
      </c>
      <c r="G469">
        <v>16968.169999999998</v>
      </c>
      <c r="H469">
        <v>203618.04</v>
      </c>
      <c r="I469">
        <v>597.53</v>
      </c>
      <c r="J469">
        <v>429713.01</v>
      </c>
      <c r="K469">
        <v>719.15</v>
      </c>
      <c r="L469">
        <v>11.35</v>
      </c>
      <c r="M469">
        <v>0</v>
      </c>
      <c r="N469">
        <v>2988.5</v>
      </c>
      <c r="O469">
        <v>408411.76</v>
      </c>
      <c r="P469">
        <v>17342508.260000002</v>
      </c>
      <c r="Q469">
        <v>42.5</v>
      </c>
      <c r="R469">
        <v>74.55</v>
      </c>
      <c r="S469">
        <v>45.82</v>
      </c>
      <c r="T469" t="s">
        <v>1615</v>
      </c>
      <c r="U469" t="s">
        <v>1616</v>
      </c>
    </row>
    <row r="470" spans="1:21">
      <c r="A470" t="s">
        <v>1617</v>
      </c>
      <c r="B470" t="s">
        <v>462</v>
      </c>
      <c r="C470" t="s">
        <v>85</v>
      </c>
      <c r="D470" t="s">
        <v>52</v>
      </c>
      <c r="E470" t="s">
        <v>90</v>
      </c>
      <c r="F470" t="s">
        <v>54</v>
      </c>
      <c r="G470">
        <v>13600.32</v>
      </c>
      <c r="H470">
        <v>163203.84</v>
      </c>
      <c r="I470">
        <v>761.64</v>
      </c>
      <c r="J470">
        <v>245712.01</v>
      </c>
      <c r="L470">
        <v>4.5</v>
      </c>
      <c r="M470">
        <v>0</v>
      </c>
      <c r="N470">
        <v>0</v>
      </c>
      <c r="O470">
        <v>697544.37</v>
      </c>
      <c r="P470">
        <v>21028455.539999999</v>
      </c>
      <c r="Q470">
        <v>30.1</v>
      </c>
      <c r="R470">
        <v>80.95</v>
      </c>
      <c r="S470">
        <v>6.87</v>
      </c>
      <c r="T470" t="s">
        <v>1618</v>
      </c>
      <c r="U470" t="s">
        <v>852</v>
      </c>
    </row>
    <row r="471" spans="1:21">
      <c r="A471" t="s">
        <v>1619</v>
      </c>
      <c r="B471" t="s">
        <v>1238</v>
      </c>
      <c r="C471" t="s">
        <v>72</v>
      </c>
      <c r="D471" t="s">
        <v>100</v>
      </c>
      <c r="E471" t="s">
        <v>80</v>
      </c>
      <c r="F471" t="s">
        <v>86</v>
      </c>
      <c r="G471">
        <v>13501.47</v>
      </c>
      <c r="H471">
        <v>162017.64000000001</v>
      </c>
      <c r="I471">
        <v>208.56</v>
      </c>
      <c r="J471">
        <v>293045.7</v>
      </c>
      <c r="K471">
        <v>1405.09</v>
      </c>
      <c r="L471">
        <v>6.88</v>
      </c>
      <c r="M471">
        <v>728.27</v>
      </c>
      <c r="N471">
        <v>2957.73</v>
      </c>
      <c r="O471">
        <v>743151.47</v>
      </c>
      <c r="P471">
        <v>22139134.949999999</v>
      </c>
      <c r="Q471">
        <v>29.8</v>
      </c>
      <c r="R471">
        <v>62.34</v>
      </c>
      <c r="S471">
        <v>-37.520000000000003</v>
      </c>
      <c r="T471" t="s">
        <v>1170</v>
      </c>
      <c r="U471" t="s">
        <v>1620</v>
      </c>
    </row>
    <row r="472" spans="1:21">
      <c r="A472" t="s">
        <v>1621</v>
      </c>
      <c r="B472" t="s">
        <v>895</v>
      </c>
      <c r="C472" t="s">
        <v>105</v>
      </c>
      <c r="D472" t="s">
        <v>52</v>
      </c>
      <c r="E472" t="s">
        <v>90</v>
      </c>
      <c r="F472" t="s">
        <v>54</v>
      </c>
      <c r="G472">
        <v>5787.79</v>
      </c>
      <c r="H472">
        <v>69453.48</v>
      </c>
      <c r="I472">
        <v>871.43</v>
      </c>
      <c r="J472">
        <v>93004.87</v>
      </c>
      <c r="K472">
        <v>106.73</v>
      </c>
      <c r="L472">
        <v>9.23</v>
      </c>
      <c r="M472">
        <v>0</v>
      </c>
      <c r="N472">
        <v>0</v>
      </c>
      <c r="O472">
        <v>437993.29</v>
      </c>
      <c r="P472">
        <v>24458475.329999998</v>
      </c>
      <c r="Q472">
        <v>55.8</v>
      </c>
      <c r="R472">
        <v>71.48</v>
      </c>
      <c r="S472">
        <v>-32.03</v>
      </c>
      <c r="T472" t="s">
        <v>135</v>
      </c>
      <c r="U472" t="s">
        <v>1622</v>
      </c>
    </row>
    <row r="473" spans="1:21">
      <c r="A473" t="s">
        <v>1623</v>
      </c>
      <c r="B473" t="s">
        <v>1624</v>
      </c>
      <c r="C473" t="s">
        <v>99</v>
      </c>
      <c r="D473" t="s">
        <v>52</v>
      </c>
      <c r="E473" t="s">
        <v>53</v>
      </c>
      <c r="F473" t="s">
        <v>86</v>
      </c>
      <c r="G473">
        <v>8600.2800000000007</v>
      </c>
      <c r="H473">
        <v>103203.36</v>
      </c>
      <c r="I473">
        <v>485.9</v>
      </c>
      <c r="J473">
        <v>202722.12</v>
      </c>
      <c r="L473">
        <v>1.89</v>
      </c>
      <c r="M473">
        <v>310.62</v>
      </c>
      <c r="N473">
        <v>0</v>
      </c>
      <c r="O473">
        <v>291389.28999999998</v>
      </c>
      <c r="P473">
        <v>16271448.25</v>
      </c>
      <c r="Q473">
        <v>55.8</v>
      </c>
      <c r="R473">
        <v>56.39</v>
      </c>
      <c r="S473">
        <v>18.39</v>
      </c>
      <c r="T473" t="s">
        <v>1625</v>
      </c>
      <c r="U473" t="s">
        <v>1626</v>
      </c>
    </row>
    <row r="474" spans="1:21">
      <c r="A474" t="s">
        <v>1627</v>
      </c>
      <c r="B474" t="s">
        <v>1628</v>
      </c>
      <c r="C474" t="s">
        <v>277</v>
      </c>
      <c r="D474" t="s">
        <v>119</v>
      </c>
      <c r="E474" t="s">
        <v>61</v>
      </c>
      <c r="F474" t="s">
        <v>54</v>
      </c>
      <c r="G474">
        <v>16205.61</v>
      </c>
      <c r="H474">
        <v>194467.32</v>
      </c>
      <c r="I474">
        <v>745.77</v>
      </c>
      <c r="J474">
        <v>445602.62</v>
      </c>
      <c r="K474">
        <v>597.51</v>
      </c>
      <c r="L474">
        <v>11.41</v>
      </c>
      <c r="M474">
        <v>0</v>
      </c>
      <c r="N474">
        <v>1658.07</v>
      </c>
      <c r="O474">
        <v>716133.11</v>
      </c>
      <c r="P474">
        <v>14858883.390000001</v>
      </c>
      <c r="Q474">
        <v>20.7</v>
      </c>
      <c r="R474">
        <v>77.739999999999995</v>
      </c>
      <c r="S474">
        <v>-30.39</v>
      </c>
      <c r="T474" t="s">
        <v>354</v>
      </c>
      <c r="U474" t="s">
        <v>557</v>
      </c>
    </row>
    <row r="475" spans="1:21">
      <c r="A475" t="s">
        <v>1629</v>
      </c>
      <c r="B475" t="s">
        <v>1359</v>
      </c>
      <c r="C475" t="s">
        <v>59</v>
      </c>
      <c r="D475" t="s">
        <v>60</v>
      </c>
      <c r="E475" t="s">
        <v>90</v>
      </c>
      <c r="F475" t="s">
        <v>54</v>
      </c>
      <c r="G475">
        <v>12416.33</v>
      </c>
      <c r="H475">
        <v>148995.96</v>
      </c>
      <c r="I475">
        <v>1173.08</v>
      </c>
      <c r="J475">
        <v>224358.02</v>
      </c>
      <c r="K475">
        <v>-191.26</v>
      </c>
      <c r="L475">
        <v>7.53</v>
      </c>
      <c r="M475">
        <v>1635.83</v>
      </c>
      <c r="N475">
        <v>0</v>
      </c>
      <c r="O475">
        <v>611167.25</v>
      </c>
      <c r="P475">
        <v>18719465.75</v>
      </c>
      <c r="Q475">
        <v>30.6</v>
      </c>
      <c r="R475">
        <v>64.72</v>
      </c>
      <c r="S475">
        <v>-38.9</v>
      </c>
      <c r="T475" t="s">
        <v>160</v>
      </c>
      <c r="U475" t="s">
        <v>1355</v>
      </c>
    </row>
    <row r="476" spans="1:21">
      <c r="A476" t="s">
        <v>1630</v>
      </c>
      <c r="B476" t="s">
        <v>851</v>
      </c>
      <c r="C476" t="s">
        <v>118</v>
      </c>
      <c r="D476" t="s">
        <v>100</v>
      </c>
      <c r="E476" t="s">
        <v>61</v>
      </c>
      <c r="F476" t="s">
        <v>75</v>
      </c>
      <c r="G476">
        <v>14140.81</v>
      </c>
      <c r="H476">
        <v>169689.72</v>
      </c>
      <c r="I476">
        <v>600.66</v>
      </c>
      <c r="J476">
        <v>452381.58</v>
      </c>
      <c r="K476">
        <v>753.14</v>
      </c>
      <c r="L476">
        <v>4.2</v>
      </c>
      <c r="M476">
        <v>0</v>
      </c>
      <c r="N476">
        <v>0</v>
      </c>
      <c r="O476">
        <v>803695.73</v>
      </c>
      <c r="P476">
        <v>2687417.98</v>
      </c>
      <c r="Q476">
        <v>3.3</v>
      </c>
      <c r="R476">
        <v>81.099999999999994</v>
      </c>
      <c r="S476">
        <v>24.98</v>
      </c>
      <c r="T476" t="s">
        <v>1326</v>
      </c>
      <c r="U476" t="s">
        <v>220</v>
      </c>
    </row>
    <row r="477" spans="1:21">
      <c r="A477" t="s">
        <v>1631</v>
      </c>
      <c r="B477" t="s">
        <v>1632</v>
      </c>
      <c r="C477" t="s">
        <v>72</v>
      </c>
      <c r="D477" t="s">
        <v>60</v>
      </c>
      <c r="E477" t="s">
        <v>133</v>
      </c>
      <c r="F477" t="s">
        <v>75</v>
      </c>
      <c r="G477">
        <v>7523.59</v>
      </c>
      <c r="H477">
        <v>90283.08</v>
      </c>
      <c r="I477">
        <v>442.1</v>
      </c>
      <c r="J477">
        <v>225333.51</v>
      </c>
      <c r="K477">
        <v>509.69</v>
      </c>
      <c r="L477">
        <v>7.36</v>
      </c>
      <c r="M477">
        <v>1245.02</v>
      </c>
      <c r="N477">
        <v>1448.8</v>
      </c>
      <c r="O477">
        <v>305199.74</v>
      </c>
      <c r="P477">
        <v>15085368.689999999</v>
      </c>
      <c r="Q477">
        <v>49.4</v>
      </c>
      <c r="R477">
        <v>77.94</v>
      </c>
      <c r="S477">
        <v>-7.39</v>
      </c>
      <c r="T477" t="s">
        <v>1633</v>
      </c>
      <c r="U477" t="s">
        <v>1634</v>
      </c>
    </row>
    <row r="478" spans="1:21">
      <c r="A478" t="s">
        <v>1635</v>
      </c>
      <c r="B478" t="s">
        <v>1636</v>
      </c>
      <c r="C478" t="s">
        <v>99</v>
      </c>
      <c r="D478" t="s">
        <v>73</v>
      </c>
      <c r="E478" t="s">
        <v>67</v>
      </c>
      <c r="F478" t="s">
        <v>86</v>
      </c>
      <c r="G478">
        <v>16262.83</v>
      </c>
      <c r="H478">
        <v>195153.96</v>
      </c>
      <c r="I478">
        <v>912.77</v>
      </c>
      <c r="J478">
        <v>222462.27</v>
      </c>
      <c r="K478">
        <v>243.72</v>
      </c>
      <c r="L478">
        <v>8.64</v>
      </c>
      <c r="M478">
        <v>0</v>
      </c>
      <c r="N478">
        <v>0</v>
      </c>
      <c r="O478">
        <v>425031.25</v>
      </c>
      <c r="P478">
        <v>7986600.5899999999</v>
      </c>
      <c r="Q478">
        <v>18.8</v>
      </c>
      <c r="R478">
        <v>69.849999999999994</v>
      </c>
      <c r="S478">
        <v>48.1</v>
      </c>
      <c r="T478" t="s">
        <v>447</v>
      </c>
      <c r="U478" t="s">
        <v>1637</v>
      </c>
    </row>
    <row r="479" spans="1:21">
      <c r="A479" t="s">
        <v>1638</v>
      </c>
      <c r="B479" t="s">
        <v>304</v>
      </c>
      <c r="C479" t="s">
        <v>99</v>
      </c>
      <c r="D479" t="s">
        <v>60</v>
      </c>
      <c r="E479" t="s">
        <v>61</v>
      </c>
      <c r="F479" t="s">
        <v>75</v>
      </c>
      <c r="G479">
        <v>7322.48</v>
      </c>
      <c r="H479">
        <v>87869.759999999995</v>
      </c>
      <c r="I479">
        <v>661.06</v>
      </c>
      <c r="J479">
        <v>122496.82</v>
      </c>
      <c r="K479">
        <v>185.3</v>
      </c>
      <c r="L479">
        <v>4.4800000000000004</v>
      </c>
      <c r="M479">
        <v>0</v>
      </c>
      <c r="N479">
        <v>946.16</v>
      </c>
      <c r="O479">
        <v>394849.78</v>
      </c>
      <c r="P479">
        <v>4037717.68</v>
      </c>
      <c r="Q479">
        <v>10.199999999999999</v>
      </c>
      <c r="R479">
        <v>76.319999999999993</v>
      </c>
      <c r="S479">
        <v>-28.23</v>
      </c>
      <c r="T479" t="s">
        <v>1639</v>
      </c>
      <c r="U479" t="s">
        <v>792</v>
      </c>
    </row>
    <row r="480" spans="1:21">
      <c r="A480" t="s">
        <v>1640</v>
      </c>
      <c r="B480" t="s">
        <v>1641</v>
      </c>
      <c r="C480" t="s">
        <v>51</v>
      </c>
      <c r="D480" t="s">
        <v>60</v>
      </c>
      <c r="E480" t="s">
        <v>61</v>
      </c>
      <c r="F480" t="s">
        <v>86</v>
      </c>
      <c r="G480">
        <v>8275.52</v>
      </c>
      <c r="H480">
        <v>99306.240000000005</v>
      </c>
      <c r="I480">
        <v>591.88</v>
      </c>
      <c r="J480">
        <v>132928.70000000001</v>
      </c>
      <c r="K480">
        <v>224.59</v>
      </c>
      <c r="L480">
        <v>8.33</v>
      </c>
      <c r="M480">
        <v>0</v>
      </c>
      <c r="N480">
        <v>0</v>
      </c>
      <c r="O480">
        <v>545524.47999999998</v>
      </c>
      <c r="P480">
        <v>9207408.1899999995</v>
      </c>
      <c r="Q480">
        <v>16.899999999999999</v>
      </c>
      <c r="R480">
        <v>60.35</v>
      </c>
      <c r="S480">
        <v>-11.91</v>
      </c>
      <c r="T480" t="s">
        <v>1343</v>
      </c>
      <c r="U480" t="s">
        <v>382</v>
      </c>
    </row>
    <row r="481" spans="1:21">
      <c r="A481" t="s">
        <v>1642</v>
      </c>
      <c r="B481" t="s">
        <v>1643</v>
      </c>
      <c r="C481" t="s">
        <v>175</v>
      </c>
      <c r="D481" t="s">
        <v>60</v>
      </c>
      <c r="E481" t="s">
        <v>90</v>
      </c>
      <c r="F481" t="s">
        <v>54</v>
      </c>
      <c r="G481">
        <v>1684.54</v>
      </c>
      <c r="H481">
        <v>20214.48</v>
      </c>
      <c r="I481">
        <v>871.36</v>
      </c>
      <c r="J481">
        <v>49393.22</v>
      </c>
      <c r="K481">
        <v>56.69</v>
      </c>
      <c r="L481">
        <v>9.36</v>
      </c>
      <c r="M481">
        <v>0</v>
      </c>
      <c r="N481">
        <v>0</v>
      </c>
      <c r="O481">
        <v>480797.57</v>
      </c>
      <c r="P481">
        <v>732231.17</v>
      </c>
      <c r="Q481">
        <v>1.5</v>
      </c>
      <c r="R481">
        <v>71.17</v>
      </c>
      <c r="S481">
        <v>26.9</v>
      </c>
      <c r="T481" t="s">
        <v>1125</v>
      </c>
      <c r="U481" t="s">
        <v>1644</v>
      </c>
    </row>
    <row r="482" spans="1:21">
      <c r="A482" t="s">
        <v>1645</v>
      </c>
      <c r="B482" t="s">
        <v>1646</v>
      </c>
      <c r="C482" t="s">
        <v>59</v>
      </c>
      <c r="D482" t="s">
        <v>60</v>
      </c>
      <c r="E482" t="s">
        <v>61</v>
      </c>
      <c r="F482" t="s">
        <v>54</v>
      </c>
      <c r="G482">
        <v>11613.07</v>
      </c>
      <c r="H482">
        <v>139356.84</v>
      </c>
      <c r="I482">
        <v>678.14</v>
      </c>
      <c r="J482">
        <v>303471.06</v>
      </c>
      <c r="K482">
        <v>447.51</v>
      </c>
      <c r="L482">
        <v>11.52</v>
      </c>
      <c r="M482">
        <v>0</v>
      </c>
      <c r="N482">
        <v>604.49</v>
      </c>
      <c r="O482">
        <v>769185.38</v>
      </c>
      <c r="P482">
        <v>17052506.940000001</v>
      </c>
      <c r="Q482">
        <v>22.2</v>
      </c>
      <c r="R482">
        <v>61.47</v>
      </c>
      <c r="S482">
        <v>9.6199999999999992</v>
      </c>
      <c r="T482" t="s">
        <v>171</v>
      </c>
      <c r="U482" t="s">
        <v>1647</v>
      </c>
    </row>
    <row r="483" spans="1:21">
      <c r="A483" t="s">
        <v>1648</v>
      </c>
      <c r="B483" t="s">
        <v>1649</v>
      </c>
      <c r="C483" t="s">
        <v>59</v>
      </c>
      <c r="D483" t="s">
        <v>73</v>
      </c>
      <c r="E483" t="s">
        <v>53</v>
      </c>
      <c r="F483" t="s">
        <v>75</v>
      </c>
      <c r="G483">
        <v>17716.21</v>
      </c>
      <c r="H483">
        <v>212594.52</v>
      </c>
      <c r="I483">
        <v>512.70000000000005</v>
      </c>
      <c r="J483">
        <v>478843.43</v>
      </c>
      <c r="K483">
        <v>933.96</v>
      </c>
      <c r="L483">
        <v>6.41</v>
      </c>
      <c r="M483">
        <v>0</v>
      </c>
      <c r="N483">
        <v>0</v>
      </c>
      <c r="O483">
        <v>393835.39</v>
      </c>
      <c r="P483">
        <v>3446281.14</v>
      </c>
      <c r="Q483">
        <v>8.8000000000000007</v>
      </c>
      <c r="R483">
        <v>60.75</v>
      </c>
      <c r="S483">
        <v>-9.94</v>
      </c>
      <c r="T483" t="s">
        <v>1650</v>
      </c>
      <c r="U483" t="s">
        <v>987</v>
      </c>
    </row>
    <row r="484" spans="1:21">
      <c r="A484" t="s">
        <v>1651</v>
      </c>
      <c r="B484" t="s">
        <v>1652</v>
      </c>
      <c r="C484" t="s">
        <v>99</v>
      </c>
      <c r="D484" t="s">
        <v>52</v>
      </c>
      <c r="E484" t="s">
        <v>61</v>
      </c>
      <c r="F484" t="s">
        <v>75</v>
      </c>
      <c r="G484">
        <v>4857.26</v>
      </c>
      <c r="H484">
        <v>58287.12</v>
      </c>
      <c r="I484">
        <v>436.04</v>
      </c>
      <c r="J484">
        <v>44022.41</v>
      </c>
      <c r="K484">
        <v>100.96</v>
      </c>
      <c r="L484">
        <v>9.17</v>
      </c>
      <c r="M484">
        <v>1361</v>
      </c>
      <c r="N484">
        <v>0</v>
      </c>
      <c r="O484">
        <v>616802.12</v>
      </c>
      <c r="P484">
        <v>5062762.83</v>
      </c>
      <c r="Q484">
        <v>8.1999999999999993</v>
      </c>
      <c r="R484">
        <v>72.81</v>
      </c>
      <c r="S484">
        <v>26.42</v>
      </c>
      <c r="T484" t="s">
        <v>1653</v>
      </c>
      <c r="U484" t="s">
        <v>1654</v>
      </c>
    </row>
    <row r="485" spans="1:21">
      <c r="A485" t="s">
        <v>1655</v>
      </c>
      <c r="B485" t="s">
        <v>655</v>
      </c>
      <c r="C485" t="s">
        <v>175</v>
      </c>
      <c r="D485" t="s">
        <v>60</v>
      </c>
      <c r="E485" t="s">
        <v>67</v>
      </c>
      <c r="F485" t="s">
        <v>54</v>
      </c>
      <c r="G485">
        <v>1833.13</v>
      </c>
      <c r="H485">
        <v>21997.56</v>
      </c>
      <c r="I485">
        <v>545.85</v>
      </c>
      <c r="J485">
        <v>57715.54</v>
      </c>
      <c r="K485">
        <v>105.74</v>
      </c>
      <c r="L485">
        <v>3.23</v>
      </c>
      <c r="M485">
        <v>382.47</v>
      </c>
      <c r="N485">
        <v>0</v>
      </c>
      <c r="O485">
        <v>926873.92</v>
      </c>
      <c r="P485">
        <v>17991452.68</v>
      </c>
      <c r="Q485">
        <v>19.399999999999999</v>
      </c>
      <c r="R485">
        <v>81.33</v>
      </c>
      <c r="S485">
        <v>10.37</v>
      </c>
      <c r="T485" t="s">
        <v>522</v>
      </c>
      <c r="U485" t="s">
        <v>1656</v>
      </c>
    </row>
    <row r="486" spans="1:21">
      <c r="A486" t="s">
        <v>1657</v>
      </c>
      <c r="B486" t="s">
        <v>1165</v>
      </c>
      <c r="C486" t="s">
        <v>118</v>
      </c>
      <c r="D486" t="s">
        <v>73</v>
      </c>
      <c r="E486" t="s">
        <v>80</v>
      </c>
      <c r="F486" t="s">
        <v>54</v>
      </c>
      <c r="G486">
        <v>15765.19</v>
      </c>
      <c r="H486">
        <v>189182.28</v>
      </c>
      <c r="I486">
        <v>248.37</v>
      </c>
      <c r="J486">
        <v>230952.07</v>
      </c>
      <c r="K486">
        <v>929.87</v>
      </c>
      <c r="L486">
        <v>1.05</v>
      </c>
      <c r="M486">
        <v>407.43</v>
      </c>
      <c r="N486">
        <v>0</v>
      </c>
      <c r="O486">
        <v>691295.75</v>
      </c>
      <c r="P486">
        <v>12148227.92</v>
      </c>
      <c r="Q486">
        <v>17.600000000000001</v>
      </c>
      <c r="R486">
        <v>75.44</v>
      </c>
      <c r="S486">
        <v>-20.7</v>
      </c>
      <c r="T486" t="s">
        <v>201</v>
      </c>
      <c r="U486" t="s">
        <v>1658</v>
      </c>
    </row>
    <row r="487" spans="1:21">
      <c r="A487" t="s">
        <v>1659</v>
      </c>
      <c r="B487" t="s">
        <v>1660</v>
      </c>
      <c r="C487" t="s">
        <v>85</v>
      </c>
      <c r="D487" t="s">
        <v>52</v>
      </c>
      <c r="E487" t="s">
        <v>90</v>
      </c>
      <c r="F487" t="s">
        <v>54</v>
      </c>
      <c r="G487">
        <v>5072.74</v>
      </c>
      <c r="H487">
        <v>60872.88</v>
      </c>
      <c r="I487">
        <v>906.73</v>
      </c>
      <c r="J487">
        <v>128970.93</v>
      </c>
      <c r="K487">
        <v>142.24</v>
      </c>
      <c r="L487">
        <v>5.48</v>
      </c>
      <c r="M487">
        <v>1332.34</v>
      </c>
      <c r="N487">
        <v>1045.56</v>
      </c>
      <c r="O487">
        <v>398375.69</v>
      </c>
      <c r="P487">
        <v>11990053.73</v>
      </c>
      <c r="Q487">
        <v>30.1</v>
      </c>
      <c r="R487">
        <v>60.94</v>
      </c>
      <c r="S487">
        <v>-19.37</v>
      </c>
      <c r="T487" t="s">
        <v>1187</v>
      </c>
      <c r="U487" t="s">
        <v>364</v>
      </c>
    </row>
    <row r="488" spans="1:21">
      <c r="A488" t="s">
        <v>1661</v>
      </c>
      <c r="B488" t="s">
        <v>745</v>
      </c>
      <c r="C488" t="s">
        <v>72</v>
      </c>
      <c r="D488" t="s">
        <v>52</v>
      </c>
      <c r="E488" t="s">
        <v>53</v>
      </c>
      <c r="F488" t="s">
        <v>54</v>
      </c>
      <c r="G488">
        <v>8352.3700000000008</v>
      </c>
      <c r="H488">
        <v>100228.44</v>
      </c>
      <c r="I488">
        <v>336.42</v>
      </c>
      <c r="J488">
        <v>215863.51</v>
      </c>
      <c r="K488">
        <v>641.65</v>
      </c>
      <c r="L488">
        <v>4.37</v>
      </c>
      <c r="M488">
        <v>982.83</v>
      </c>
      <c r="N488">
        <v>243.02</v>
      </c>
      <c r="O488">
        <v>800462.84</v>
      </c>
      <c r="P488">
        <v>13382099.98</v>
      </c>
      <c r="R488">
        <v>60.72</v>
      </c>
      <c r="S488">
        <v>47.18</v>
      </c>
      <c r="T488" t="s">
        <v>676</v>
      </c>
      <c r="U488" t="s">
        <v>1027</v>
      </c>
    </row>
    <row r="489" spans="1:21">
      <c r="A489" t="s">
        <v>1662</v>
      </c>
      <c r="B489" t="s">
        <v>1197</v>
      </c>
      <c r="C489" t="s">
        <v>138</v>
      </c>
      <c r="D489" t="s">
        <v>52</v>
      </c>
      <c r="E489" t="s">
        <v>61</v>
      </c>
      <c r="F489" t="s">
        <v>54</v>
      </c>
      <c r="G489">
        <v>13024.89</v>
      </c>
      <c r="H489">
        <v>156298.68</v>
      </c>
      <c r="I489">
        <v>445.01</v>
      </c>
      <c r="J489">
        <v>356869.79</v>
      </c>
      <c r="K489">
        <v>801.94</v>
      </c>
      <c r="L489">
        <v>3.4</v>
      </c>
      <c r="M489">
        <v>0</v>
      </c>
      <c r="N489">
        <v>1252.73</v>
      </c>
      <c r="O489">
        <v>792596.89</v>
      </c>
      <c r="P489">
        <v>14851501.789999999</v>
      </c>
      <c r="Q489">
        <v>18.7</v>
      </c>
      <c r="R489">
        <v>72.37</v>
      </c>
      <c r="S489">
        <v>20.91</v>
      </c>
      <c r="T489" t="s">
        <v>290</v>
      </c>
      <c r="U489" t="s">
        <v>1663</v>
      </c>
    </row>
    <row r="490" spans="1:21">
      <c r="A490" t="s">
        <v>1664</v>
      </c>
      <c r="B490" t="s">
        <v>1665</v>
      </c>
      <c r="C490" t="s">
        <v>138</v>
      </c>
      <c r="D490" t="s">
        <v>52</v>
      </c>
      <c r="E490" t="s">
        <v>90</v>
      </c>
      <c r="F490" t="s">
        <v>75</v>
      </c>
      <c r="G490">
        <v>1388.21</v>
      </c>
      <c r="H490">
        <v>16658.52</v>
      </c>
      <c r="I490">
        <v>723.91</v>
      </c>
      <c r="J490">
        <v>30484.42</v>
      </c>
      <c r="L490">
        <v>6.49</v>
      </c>
      <c r="M490">
        <v>0</v>
      </c>
      <c r="N490">
        <v>53.5</v>
      </c>
      <c r="O490">
        <v>683781.84</v>
      </c>
      <c r="P490">
        <v>13712769.52</v>
      </c>
      <c r="Q490">
        <v>20.100000000000001</v>
      </c>
      <c r="R490">
        <v>73.510000000000005</v>
      </c>
      <c r="S490">
        <v>56.13</v>
      </c>
      <c r="T490" t="s">
        <v>1666</v>
      </c>
      <c r="U490" t="s">
        <v>1667</v>
      </c>
    </row>
    <row r="491" spans="1:21">
      <c r="A491" t="s">
        <v>1668</v>
      </c>
      <c r="B491" t="s">
        <v>363</v>
      </c>
      <c r="C491" t="s">
        <v>59</v>
      </c>
      <c r="D491" t="s">
        <v>52</v>
      </c>
      <c r="E491" t="s">
        <v>90</v>
      </c>
      <c r="F491" t="s">
        <v>86</v>
      </c>
      <c r="G491">
        <v>14687.54</v>
      </c>
      <c r="H491">
        <v>176250.48</v>
      </c>
      <c r="I491">
        <v>1074.6199999999999</v>
      </c>
      <c r="J491">
        <v>167076.47</v>
      </c>
      <c r="K491">
        <v>155.47</v>
      </c>
      <c r="L491">
        <v>9.1199999999999992</v>
      </c>
      <c r="M491">
        <v>2289.17</v>
      </c>
      <c r="N491">
        <v>36.840000000000003</v>
      </c>
      <c r="O491">
        <v>393694.76</v>
      </c>
      <c r="P491">
        <v>22906421.75</v>
      </c>
      <c r="Q491">
        <v>58.2</v>
      </c>
      <c r="R491">
        <v>61.42</v>
      </c>
      <c r="S491">
        <v>-23.73</v>
      </c>
      <c r="T491" t="s">
        <v>1264</v>
      </c>
      <c r="U491" t="s">
        <v>1669</v>
      </c>
    </row>
    <row r="492" spans="1:21">
      <c r="A492" t="s">
        <v>1670</v>
      </c>
      <c r="B492" t="s">
        <v>1446</v>
      </c>
      <c r="C492" t="s">
        <v>138</v>
      </c>
      <c r="D492" t="s">
        <v>52</v>
      </c>
      <c r="E492" t="s">
        <v>90</v>
      </c>
      <c r="F492" t="s">
        <v>54</v>
      </c>
      <c r="G492">
        <v>2931.11</v>
      </c>
      <c r="H492">
        <v>35173.32</v>
      </c>
      <c r="I492">
        <v>590.59</v>
      </c>
      <c r="J492">
        <v>27428.05</v>
      </c>
      <c r="K492">
        <v>46.44</v>
      </c>
      <c r="L492">
        <v>5.86</v>
      </c>
      <c r="M492">
        <v>144.47999999999999</v>
      </c>
      <c r="N492">
        <v>0</v>
      </c>
      <c r="O492">
        <v>210153.31</v>
      </c>
      <c r="P492">
        <v>1593726.34</v>
      </c>
      <c r="Q492">
        <v>7.6</v>
      </c>
      <c r="R492">
        <v>69.22</v>
      </c>
      <c r="S492">
        <v>-39.97</v>
      </c>
      <c r="T492" t="s">
        <v>1654</v>
      </c>
      <c r="U492" t="s">
        <v>530</v>
      </c>
    </row>
    <row r="493" spans="1:21">
      <c r="A493" t="s">
        <v>1671</v>
      </c>
      <c r="B493" t="s">
        <v>1641</v>
      </c>
      <c r="C493" t="s">
        <v>105</v>
      </c>
      <c r="D493" t="s">
        <v>100</v>
      </c>
      <c r="E493" t="s">
        <v>74</v>
      </c>
      <c r="F493" t="s">
        <v>86</v>
      </c>
      <c r="G493">
        <v>17737</v>
      </c>
      <c r="H493">
        <v>212844</v>
      </c>
      <c r="I493">
        <v>105.54</v>
      </c>
      <c r="J493">
        <v>234970.46</v>
      </c>
      <c r="K493">
        <v>2226.36</v>
      </c>
      <c r="L493">
        <v>4.68</v>
      </c>
      <c r="M493">
        <v>0</v>
      </c>
      <c r="N493">
        <v>0</v>
      </c>
      <c r="O493">
        <v>736812.1</v>
      </c>
      <c r="P493">
        <v>17431236.93</v>
      </c>
      <c r="Q493">
        <v>23.7</v>
      </c>
      <c r="R493">
        <v>73.27</v>
      </c>
      <c r="S493">
        <v>0.76</v>
      </c>
      <c r="T493" t="s">
        <v>1672</v>
      </c>
      <c r="U493" t="s">
        <v>1673</v>
      </c>
    </row>
    <row r="494" spans="1:21">
      <c r="A494" t="s">
        <v>1674</v>
      </c>
      <c r="B494" t="s">
        <v>1583</v>
      </c>
      <c r="C494" t="s">
        <v>66</v>
      </c>
      <c r="D494" t="s">
        <v>60</v>
      </c>
      <c r="E494" t="s">
        <v>61</v>
      </c>
      <c r="F494" t="s">
        <v>54</v>
      </c>
      <c r="G494">
        <v>8206.1299999999992</v>
      </c>
      <c r="H494">
        <v>98473.56</v>
      </c>
      <c r="I494">
        <v>499.85</v>
      </c>
      <c r="J494">
        <v>115048.06</v>
      </c>
      <c r="K494">
        <v>230.17</v>
      </c>
      <c r="L494">
        <v>6.85</v>
      </c>
      <c r="M494">
        <v>0</v>
      </c>
      <c r="N494">
        <v>392.04</v>
      </c>
      <c r="O494">
        <v>784942.99</v>
      </c>
      <c r="P494">
        <v>847098.79</v>
      </c>
      <c r="R494">
        <v>65.349999999999994</v>
      </c>
      <c r="S494">
        <v>27.03</v>
      </c>
      <c r="T494" t="s">
        <v>1675</v>
      </c>
      <c r="U494" t="s">
        <v>1676</v>
      </c>
    </row>
    <row r="495" spans="1:21">
      <c r="A495" t="s">
        <v>1677</v>
      </c>
      <c r="B495" t="s">
        <v>859</v>
      </c>
      <c r="C495" t="s">
        <v>143</v>
      </c>
      <c r="D495" t="s">
        <v>60</v>
      </c>
      <c r="E495" t="s">
        <v>74</v>
      </c>
      <c r="F495" t="s">
        <v>86</v>
      </c>
      <c r="G495">
        <v>14166.3</v>
      </c>
      <c r="H495">
        <v>169995.6</v>
      </c>
      <c r="I495">
        <v>147.94</v>
      </c>
      <c r="J495">
        <v>380073.2</v>
      </c>
      <c r="K495">
        <v>2569.1</v>
      </c>
      <c r="L495">
        <v>7.75</v>
      </c>
      <c r="M495">
        <v>0</v>
      </c>
      <c r="N495">
        <v>0</v>
      </c>
      <c r="O495">
        <v>756935.69</v>
      </c>
      <c r="P495">
        <v>12544891.140000001</v>
      </c>
      <c r="Q495">
        <v>16.600000000000001</v>
      </c>
      <c r="R495">
        <v>60.15</v>
      </c>
      <c r="S495">
        <v>7.19</v>
      </c>
      <c r="T495" t="s">
        <v>1678</v>
      </c>
      <c r="U495" t="s">
        <v>1679</v>
      </c>
    </row>
    <row r="496" spans="1:21">
      <c r="A496" t="s">
        <v>1680</v>
      </c>
      <c r="B496" t="s">
        <v>1681</v>
      </c>
      <c r="C496" t="s">
        <v>118</v>
      </c>
      <c r="D496" t="s">
        <v>52</v>
      </c>
      <c r="E496" t="s">
        <v>53</v>
      </c>
      <c r="F496" t="s">
        <v>86</v>
      </c>
      <c r="G496">
        <v>7451.28</v>
      </c>
      <c r="H496">
        <v>89415.360000000001</v>
      </c>
      <c r="I496">
        <v>337.56</v>
      </c>
      <c r="J496">
        <v>69110.78</v>
      </c>
      <c r="K496">
        <v>204.74</v>
      </c>
      <c r="L496">
        <v>6.53</v>
      </c>
      <c r="M496">
        <v>0</v>
      </c>
      <c r="N496">
        <v>0</v>
      </c>
      <c r="O496">
        <v>626960.18000000005</v>
      </c>
      <c r="P496">
        <v>24009636.780000001</v>
      </c>
      <c r="Q496">
        <v>38.299999999999997</v>
      </c>
      <c r="R496">
        <v>69.08</v>
      </c>
      <c r="S496">
        <v>1.87</v>
      </c>
      <c r="T496" t="s">
        <v>1682</v>
      </c>
      <c r="U496" t="s">
        <v>1683</v>
      </c>
    </row>
    <row r="497" spans="1:21">
      <c r="A497" t="s">
        <v>1684</v>
      </c>
      <c r="B497" t="s">
        <v>1685</v>
      </c>
      <c r="C497" t="s">
        <v>85</v>
      </c>
      <c r="D497" t="s">
        <v>52</v>
      </c>
      <c r="E497" t="s">
        <v>90</v>
      </c>
      <c r="F497" t="s">
        <v>54</v>
      </c>
      <c r="G497">
        <v>9438.8799999999992</v>
      </c>
      <c r="H497">
        <v>113266.56</v>
      </c>
      <c r="I497">
        <v>1101.6199999999999</v>
      </c>
      <c r="J497">
        <v>120758.44</v>
      </c>
      <c r="K497">
        <v>109.62</v>
      </c>
      <c r="L497">
        <v>10.98</v>
      </c>
      <c r="M497">
        <v>683.92</v>
      </c>
      <c r="N497">
        <v>0</v>
      </c>
      <c r="O497">
        <v>914878.61</v>
      </c>
      <c r="P497">
        <v>2337754.96</v>
      </c>
      <c r="Q497">
        <v>2.6</v>
      </c>
      <c r="R497">
        <v>57.49</v>
      </c>
      <c r="S497">
        <v>11.88</v>
      </c>
      <c r="T497" t="s">
        <v>456</v>
      </c>
      <c r="U497" t="s">
        <v>1686</v>
      </c>
    </row>
    <row r="498" spans="1:21">
      <c r="A498" t="s">
        <v>1687</v>
      </c>
      <c r="B498" t="s">
        <v>1446</v>
      </c>
      <c r="C498" t="s">
        <v>85</v>
      </c>
      <c r="D498" t="s">
        <v>119</v>
      </c>
      <c r="E498" t="s">
        <v>53</v>
      </c>
      <c r="F498" t="s">
        <v>86</v>
      </c>
      <c r="G498">
        <v>1411.56</v>
      </c>
      <c r="H498">
        <v>16938.72</v>
      </c>
      <c r="I498">
        <v>533.14</v>
      </c>
      <c r="J498">
        <v>35588.519999999997</v>
      </c>
      <c r="L498">
        <v>3.08</v>
      </c>
      <c r="M498">
        <v>0</v>
      </c>
      <c r="N498">
        <v>0</v>
      </c>
      <c r="O498">
        <v>509414.58</v>
      </c>
      <c r="P498">
        <v>14162416.619999999</v>
      </c>
      <c r="Q498">
        <v>27.8</v>
      </c>
      <c r="R498">
        <v>75.349999999999994</v>
      </c>
      <c r="S498">
        <v>-30.28</v>
      </c>
      <c r="T498" t="s">
        <v>1519</v>
      </c>
      <c r="U498" t="s">
        <v>1688</v>
      </c>
    </row>
    <row r="499" spans="1:21">
      <c r="A499" t="s">
        <v>1689</v>
      </c>
      <c r="B499" t="s">
        <v>1690</v>
      </c>
      <c r="C499" t="s">
        <v>277</v>
      </c>
      <c r="D499" t="s">
        <v>60</v>
      </c>
      <c r="E499" t="s">
        <v>90</v>
      </c>
      <c r="F499" t="s">
        <v>75</v>
      </c>
      <c r="G499">
        <v>6707.81</v>
      </c>
      <c r="H499">
        <v>80493.72</v>
      </c>
      <c r="I499">
        <v>835.54</v>
      </c>
      <c r="J499">
        <v>179012.88</v>
      </c>
      <c r="K499">
        <v>214.25</v>
      </c>
      <c r="L499">
        <v>1.01</v>
      </c>
      <c r="M499">
        <v>219.06</v>
      </c>
      <c r="N499">
        <v>0</v>
      </c>
      <c r="O499">
        <v>449372.08</v>
      </c>
      <c r="P499">
        <v>21648176.52</v>
      </c>
      <c r="Q499">
        <v>48.2</v>
      </c>
      <c r="R499">
        <v>61.53</v>
      </c>
      <c r="S499">
        <v>133.63</v>
      </c>
      <c r="T499" t="s">
        <v>1429</v>
      </c>
      <c r="U499" t="s">
        <v>1691</v>
      </c>
    </row>
    <row r="500" spans="1:21">
      <c r="A500" t="s">
        <v>1692</v>
      </c>
      <c r="B500" t="s">
        <v>1693</v>
      </c>
      <c r="C500" t="s">
        <v>105</v>
      </c>
      <c r="D500" t="s">
        <v>60</v>
      </c>
      <c r="E500" t="s">
        <v>80</v>
      </c>
      <c r="F500" t="s">
        <v>54</v>
      </c>
      <c r="G500">
        <v>3778.72</v>
      </c>
      <c r="H500">
        <v>45344.639999999999</v>
      </c>
      <c r="I500">
        <v>139.34</v>
      </c>
      <c r="J500">
        <v>114230.05</v>
      </c>
      <c r="K500">
        <v>819.79</v>
      </c>
      <c r="L500">
        <v>2.41</v>
      </c>
      <c r="M500">
        <v>0</v>
      </c>
      <c r="N500">
        <v>0</v>
      </c>
      <c r="O500">
        <v>438286.24</v>
      </c>
      <c r="P500">
        <v>2922619</v>
      </c>
      <c r="Q500">
        <v>6.7</v>
      </c>
      <c r="R500">
        <v>75.010000000000005</v>
      </c>
      <c r="S500">
        <v>-0.75</v>
      </c>
      <c r="T500" t="s">
        <v>1694</v>
      </c>
      <c r="U500" t="s">
        <v>467</v>
      </c>
    </row>
    <row r="501" spans="1:21">
      <c r="A501" t="s">
        <v>1695</v>
      </c>
      <c r="B501" t="s">
        <v>1696</v>
      </c>
      <c r="C501" t="s">
        <v>72</v>
      </c>
      <c r="D501" t="s">
        <v>60</v>
      </c>
      <c r="E501" t="s">
        <v>133</v>
      </c>
      <c r="F501" t="s">
        <v>75</v>
      </c>
      <c r="G501">
        <v>11824.41</v>
      </c>
      <c r="H501">
        <v>141892.92000000001</v>
      </c>
      <c r="I501">
        <v>669.85</v>
      </c>
      <c r="J501">
        <v>302126.61</v>
      </c>
      <c r="K501">
        <v>451.04</v>
      </c>
      <c r="L501">
        <v>3.7</v>
      </c>
      <c r="M501">
        <v>1938.21</v>
      </c>
      <c r="N501">
        <v>0</v>
      </c>
      <c r="O501">
        <v>561540.01</v>
      </c>
      <c r="P501">
        <v>19417005.07</v>
      </c>
      <c r="Q501">
        <v>34.6</v>
      </c>
      <c r="R501">
        <v>58.36</v>
      </c>
      <c r="S501">
        <v>17.78</v>
      </c>
      <c r="T501" t="s">
        <v>954</v>
      </c>
      <c r="U501" t="s">
        <v>527</v>
      </c>
    </row>
    <row r="502" spans="1:21">
      <c r="A502" t="s">
        <v>1697</v>
      </c>
      <c r="B502" t="s">
        <v>1698</v>
      </c>
      <c r="C502" t="s">
        <v>175</v>
      </c>
      <c r="D502" t="s">
        <v>100</v>
      </c>
      <c r="E502" t="s">
        <v>133</v>
      </c>
      <c r="F502" t="s">
        <v>54</v>
      </c>
      <c r="G502">
        <v>3269.17</v>
      </c>
      <c r="H502">
        <v>39230.04</v>
      </c>
      <c r="I502">
        <v>478.93</v>
      </c>
      <c r="J502">
        <v>63506.49</v>
      </c>
      <c r="K502">
        <v>132.6</v>
      </c>
      <c r="L502">
        <v>10.1</v>
      </c>
      <c r="M502">
        <v>1078.03</v>
      </c>
      <c r="N502">
        <v>757.03</v>
      </c>
      <c r="O502">
        <v>508866.14</v>
      </c>
      <c r="P502">
        <v>17814921.59</v>
      </c>
      <c r="Q502">
        <v>35</v>
      </c>
      <c r="R502">
        <v>77.44</v>
      </c>
      <c r="S502">
        <v>14.32</v>
      </c>
      <c r="T502" t="s">
        <v>1699</v>
      </c>
      <c r="U502" t="s">
        <v>816</v>
      </c>
    </row>
    <row r="503" spans="1:21">
      <c r="A503" t="s">
        <v>1700</v>
      </c>
      <c r="B503" t="s">
        <v>1701</v>
      </c>
      <c r="C503" t="s">
        <v>99</v>
      </c>
      <c r="D503" t="s">
        <v>52</v>
      </c>
      <c r="E503" t="s">
        <v>74</v>
      </c>
      <c r="F503" t="s">
        <v>54</v>
      </c>
      <c r="G503">
        <v>14313.88</v>
      </c>
      <c r="H503">
        <v>171766.56</v>
      </c>
      <c r="I503">
        <v>99.52</v>
      </c>
      <c r="J503">
        <v>358840.28</v>
      </c>
      <c r="K503">
        <v>3605.71</v>
      </c>
      <c r="L503">
        <v>6.01</v>
      </c>
      <c r="M503">
        <v>3957.15</v>
      </c>
      <c r="N503">
        <v>0</v>
      </c>
      <c r="O503">
        <v>880878.76</v>
      </c>
      <c r="P503">
        <v>6625180.6200000001</v>
      </c>
      <c r="Q503">
        <v>7.5</v>
      </c>
      <c r="R503">
        <v>56.3</v>
      </c>
      <c r="S503">
        <v>51.22</v>
      </c>
      <c r="T503" t="s">
        <v>1338</v>
      </c>
      <c r="U503" t="s">
        <v>1702</v>
      </c>
    </row>
    <row r="504" spans="1:21">
      <c r="A504" t="s">
        <v>1703</v>
      </c>
      <c r="B504" t="s">
        <v>1704</v>
      </c>
      <c r="C504" t="s">
        <v>99</v>
      </c>
      <c r="D504" t="s">
        <v>52</v>
      </c>
      <c r="E504" t="s">
        <v>61</v>
      </c>
      <c r="F504" t="s">
        <v>86</v>
      </c>
      <c r="G504">
        <v>1303.0899999999999</v>
      </c>
      <c r="H504">
        <v>15637.08</v>
      </c>
      <c r="I504">
        <v>798.75</v>
      </c>
      <c r="J504">
        <v>34365.15</v>
      </c>
      <c r="K504">
        <v>43.02</v>
      </c>
      <c r="L504">
        <v>1.29</v>
      </c>
      <c r="M504">
        <v>0</v>
      </c>
      <c r="N504">
        <v>0</v>
      </c>
      <c r="O504">
        <v>288539.63</v>
      </c>
      <c r="P504">
        <v>9930936.2799999993</v>
      </c>
      <c r="Q504">
        <v>34.4</v>
      </c>
      <c r="R504">
        <v>57.43</v>
      </c>
      <c r="S504">
        <v>11.69</v>
      </c>
      <c r="T504" t="s">
        <v>1616</v>
      </c>
      <c r="U504" t="s">
        <v>889</v>
      </c>
    </row>
    <row r="505" spans="1:21">
      <c r="A505" t="s">
        <v>1705</v>
      </c>
      <c r="B505" t="s">
        <v>1706</v>
      </c>
      <c r="C505" t="s">
        <v>51</v>
      </c>
      <c r="D505" t="s">
        <v>73</v>
      </c>
      <c r="E505" t="s">
        <v>80</v>
      </c>
      <c r="F505" t="s">
        <v>54</v>
      </c>
      <c r="G505">
        <v>15529.51</v>
      </c>
      <c r="H505">
        <v>186354.12</v>
      </c>
      <c r="I505">
        <v>201.6</v>
      </c>
      <c r="J505">
        <v>384476.26</v>
      </c>
      <c r="L505">
        <v>31.68</v>
      </c>
      <c r="M505">
        <v>0</v>
      </c>
      <c r="N505">
        <v>1047.3800000000001</v>
      </c>
      <c r="O505">
        <v>579901.19999999995</v>
      </c>
      <c r="P505">
        <v>13319548.07</v>
      </c>
      <c r="Q505">
        <v>23</v>
      </c>
      <c r="R505">
        <v>72.06</v>
      </c>
      <c r="S505">
        <v>-11.6</v>
      </c>
      <c r="T505" t="s">
        <v>1707</v>
      </c>
      <c r="U505" t="s">
        <v>557</v>
      </c>
    </row>
    <row r="506" spans="1:21">
      <c r="A506" t="s">
        <v>1708</v>
      </c>
      <c r="B506" t="s">
        <v>183</v>
      </c>
      <c r="C506" t="s">
        <v>105</v>
      </c>
      <c r="D506" t="s">
        <v>60</v>
      </c>
      <c r="E506" t="s">
        <v>80</v>
      </c>
      <c r="F506" t="s">
        <v>75</v>
      </c>
      <c r="G506">
        <v>13426.42</v>
      </c>
      <c r="H506">
        <v>161117.04</v>
      </c>
      <c r="I506">
        <v>272.01</v>
      </c>
      <c r="J506">
        <v>232583.65</v>
      </c>
      <c r="K506">
        <v>855.06</v>
      </c>
      <c r="L506">
        <v>4.9400000000000004</v>
      </c>
      <c r="M506">
        <v>0</v>
      </c>
      <c r="N506">
        <v>1926.62</v>
      </c>
      <c r="O506">
        <v>433804.35</v>
      </c>
      <c r="P506">
        <v>9311365.0500000007</v>
      </c>
      <c r="Q506">
        <v>21.5</v>
      </c>
      <c r="R506">
        <v>77.16</v>
      </c>
      <c r="S506">
        <v>-13.63</v>
      </c>
      <c r="T506" t="s">
        <v>1709</v>
      </c>
      <c r="U506" t="s">
        <v>1710</v>
      </c>
    </row>
    <row r="507" spans="1:21">
      <c r="A507" t="s">
        <v>1711</v>
      </c>
      <c r="B507" t="s">
        <v>1712</v>
      </c>
      <c r="C507" t="s">
        <v>85</v>
      </c>
      <c r="D507" t="s">
        <v>100</v>
      </c>
      <c r="E507" t="s">
        <v>90</v>
      </c>
      <c r="F507" t="s">
        <v>75</v>
      </c>
      <c r="G507">
        <v>7251.69</v>
      </c>
      <c r="H507">
        <v>87020.28</v>
      </c>
      <c r="I507">
        <v>1200.1099999999999</v>
      </c>
      <c r="J507">
        <v>74505.94</v>
      </c>
      <c r="K507">
        <v>62.08</v>
      </c>
      <c r="L507">
        <v>8.5500000000000007</v>
      </c>
      <c r="M507">
        <v>2119.65</v>
      </c>
      <c r="N507">
        <v>1300.18</v>
      </c>
      <c r="O507">
        <v>350470.36</v>
      </c>
      <c r="P507">
        <v>9512170.6999999993</v>
      </c>
      <c r="Q507">
        <v>27.1</v>
      </c>
      <c r="R507">
        <v>73.69</v>
      </c>
      <c r="S507">
        <v>-34.14</v>
      </c>
      <c r="T507" t="s">
        <v>1713</v>
      </c>
      <c r="U507" t="s">
        <v>1518</v>
      </c>
    </row>
    <row r="508" spans="1:21">
      <c r="A508" t="s">
        <v>1714</v>
      </c>
      <c r="B508" t="s">
        <v>1715</v>
      </c>
      <c r="C508" t="s">
        <v>128</v>
      </c>
      <c r="D508" t="s">
        <v>119</v>
      </c>
      <c r="E508" t="s">
        <v>74</v>
      </c>
      <c r="F508" t="s">
        <v>86</v>
      </c>
      <c r="G508">
        <v>5589.63</v>
      </c>
      <c r="H508">
        <v>67075.56</v>
      </c>
      <c r="I508">
        <v>72.14</v>
      </c>
      <c r="J508">
        <v>184129.66</v>
      </c>
      <c r="L508">
        <v>7.48</v>
      </c>
      <c r="M508">
        <v>1733.1</v>
      </c>
      <c r="N508">
        <v>287.3</v>
      </c>
      <c r="O508">
        <v>463483.44</v>
      </c>
      <c r="P508">
        <v>19968384.84</v>
      </c>
      <c r="Q508">
        <v>43.1</v>
      </c>
      <c r="R508">
        <v>71.69</v>
      </c>
      <c r="S508">
        <v>141.76</v>
      </c>
      <c r="T508" t="s">
        <v>717</v>
      </c>
      <c r="U508" t="s">
        <v>548</v>
      </c>
    </row>
    <row r="509" spans="1:21">
      <c r="A509" t="s">
        <v>1716</v>
      </c>
      <c r="B509" t="s">
        <v>1717</v>
      </c>
      <c r="C509" t="s">
        <v>72</v>
      </c>
      <c r="D509" t="s">
        <v>119</v>
      </c>
      <c r="E509" t="s">
        <v>80</v>
      </c>
      <c r="F509" t="s">
        <v>86</v>
      </c>
      <c r="G509">
        <v>7506.65</v>
      </c>
      <c r="H509">
        <v>90079.8</v>
      </c>
      <c r="I509">
        <v>180.78</v>
      </c>
      <c r="J509">
        <v>49313.47</v>
      </c>
      <c r="K509">
        <v>272.77999999999997</v>
      </c>
      <c r="L509">
        <v>7.23</v>
      </c>
      <c r="M509">
        <v>1443.79</v>
      </c>
      <c r="N509">
        <v>0</v>
      </c>
      <c r="O509">
        <v>842627.98</v>
      </c>
      <c r="P509">
        <v>2089137.6</v>
      </c>
      <c r="Q509">
        <v>2.5</v>
      </c>
      <c r="R509">
        <v>73.39</v>
      </c>
      <c r="S509">
        <v>-3.82</v>
      </c>
      <c r="T509" t="s">
        <v>229</v>
      </c>
      <c r="U509" t="s">
        <v>1506</v>
      </c>
    </row>
    <row r="510" spans="1:21">
      <c r="A510" t="s">
        <v>1718</v>
      </c>
      <c r="B510" t="s">
        <v>1719</v>
      </c>
      <c r="C510" t="s">
        <v>118</v>
      </c>
      <c r="D510" t="s">
        <v>60</v>
      </c>
      <c r="E510" t="s">
        <v>61</v>
      </c>
      <c r="F510" t="s">
        <v>86</v>
      </c>
      <c r="G510">
        <v>11434.98</v>
      </c>
      <c r="H510">
        <v>137219.76</v>
      </c>
      <c r="I510">
        <v>664.78</v>
      </c>
      <c r="J510">
        <v>244033.76</v>
      </c>
      <c r="K510">
        <v>367.09</v>
      </c>
      <c r="L510">
        <v>4.28</v>
      </c>
      <c r="M510">
        <v>0</v>
      </c>
      <c r="N510">
        <v>893.47</v>
      </c>
      <c r="O510">
        <v>944884.82</v>
      </c>
      <c r="P510">
        <v>20924949.84</v>
      </c>
      <c r="Q510">
        <v>22.1</v>
      </c>
      <c r="R510">
        <v>74.63</v>
      </c>
      <c r="S510">
        <v>-15.95</v>
      </c>
      <c r="T510" t="s">
        <v>1302</v>
      </c>
      <c r="U510" t="s">
        <v>1239</v>
      </c>
    </row>
    <row r="511" spans="1:21">
      <c r="A511" t="s">
        <v>1720</v>
      </c>
      <c r="B511" t="s">
        <v>499</v>
      </c>
      <c r="C511" t="s">
        <v>118</v>
      </c>
      <c r="D511" t="s">
        <v>52</v>
      </c>
      <c r="E511" t="s">
        <v>61</v>
      </c>
      <c r="F511" t="s">
        <v>86</v>
      </c>
      <c r="G511">
        <v>5041.46</v>
      </c>
      <c r="H511">
        <v>60497.52</v>
      </c>
      <c r="I511">
        <v>563.78</v>
      </c>
      <c r="J511">
        <v>96736.37</v>
      </c>
      <c r="K511">
        <v>171.59</v>
      </c>
      <c r="L511">
        <v>7.01</v>
      </c>
      <c r="M511">
        <v>0</v>
      </c>
      <c r="N511">
        <v>0</v>
      </c>
      <c r="O511">
        <v>467503.17</v>
      </c>
      <c r="P511">
        <v>11434812.57</v>
      </c>
      <c r="Q511">
        <v>24.5</v>
      </c>
      <c r="R511">
        <v>78.5</v>
      </c>
      <c r="S511">
        <v>34.08</v>
      </c>
      <c r="T511" t="s">
        <v>1029</v>
      </c>
      <c r="U511" t="s">
        <v>1479</v>
      </c>
    </row>
    <row r="512" spans="1:21">
      <c r="A512" t="s">
        <v>1721</v>
      </c>
      <c r="B512" t="s">
        <v>1722</v>
      </c>
      <c r="C512" t="s">
        <v>72</v>
      </c>
      <c r="D512" t="s">
        <v>52</v>
      </c>
      <c r="E512" t="s">
        <v>67</v>
      </c>
      <c r="F512" t="s">
        <v>54</v>
      </c>
      <c r="G512">
        <v>13319.92</v>
      </c>
      <c r="H512">
        <v>159839.04000000001</v>
      </c>
      <c r="I512">
        <v>649.55999999999995</v>
      </c>
      <c r="J512">
        <v>195398.73</v>
      </c>
      <c r="K512">
        <v>300.82</v>
      </c>
      <c r="L512">
        <v>8.08</v>
      </c>
      <c r="M512">
        <v>0</v>
      </c>
      <c r="N512">
        <v>3081.76</v>
      </c>
      <c r="O512">
        <v>707016.03</v>
      </c>
      <c r="P512">
        <v>1221105.83</v>
      </c>
      <c r="Q512">
        <v>1.7</v>
      </c>
      <c r="R512">
        <v>65.31</v>
      </c>
      <c r="S512">
        <v>18.420000000000002</v>
      </c>
      <c r="T512" t="s">
        <v>690</v>
      </c>
      <c r="U512" t="s">
        <v>1723</v>
      </c>
    </row>
    <row r="513" spans="1:21">
      <c r="A513" t="s">
        <v>1724</v>
      </c>
      <c r="B513" t="s">
        <v>1725</v>
      </c>
      <c r="C513" t="s">
        <v>59</v>
      </c>
      <c r="D513" t="s">
        <v>100</v>
      </c>
      <c r="E513" t="s">
        <v>74</v>
      </c>
      <c r="F513" t="s">
        <v>86</v>
      </c>
      <c r="G513">
        <v>17091.919999999998</v>
      </c>
      <c r="H513">
        <v>205103.04</v>
      </c>
      <c r="I513">
        <v>143.71</v>
      </c>
      <c r="J513">
        <v>212694.78</v>
      </c>
      <c r="K513">
        <v>1480.03</v>
      </c>
      <c r="L513">
        <v>2.4300000000000002</v>
      </c>
      <c r="M513">
        <v>4517.8100000000004</v>
      </c>
      <c r="N513">
        <v>0</v>
      </c>
      <c r="O513">
        <v>861710.46</v>
      </c>
      <c r="P513">
        <v>12759712.24</v>
      </c>
      <c r="Q513">
        <v>14.8</v>
      </c>
      <c r="R513">
        <v>59.95</v>
      </c>
      <c r="S513">
        <v>-13.75</v>
      </c>
      <c r="T513" t="s">
        <v>1726</v>
      </c>
      <c r="U513" t="s">
        <v>963</v>
      </c>
    </row>
    <row r="514" spans="1:21">
      <c r="A514" t="s">
        <v>1727</v>
      </c>
      <c r="B514" t="s">
        <v>378</v>
      </c>
      <c r="C514" t="s">
        <v>118</v>
      </c>
      <c r="D514" t="s">
        <v>73</v>
      </c>
      <c r="E514" t="s">
        <v>80</v>
      </c>
      <c r="F514" t="s">
        <v>54</v>
      </c>
      <c r="G514">
        <v>14050.66</v>
      </c>
      <c r="H514">
        <v>168607.92</v>
      </c>
      <c r="I514">
        <v>281.70999999999998</v>
      </c>
      <c r="J514">
        <v>81687.02</v>
      </c>
      <c r="L514">
        <v>10.56</v>
      </c>
      <c r="M514">
        <v>0</v>
      </c>
      <c r="N514">
        <v>0</v>
      </c>
      <c r="O514">
        <v>577415.93000000005</v>
      </c>
      <c r="P514">
        <v>18255084.579999998</v>
      </c>
      <c r="Q514">
        <v>31.6</v>
      </c>
      <c r="R514">
        <v>70.48</v>
      </c>
      <c r="S514">
        <v>54.78</v>
      </c>
      <c r="T514" t="s">
        <v>1728</v>
      </c>
      <c r="U514" t="s">
        <v>464</v>
      </c>
    </row>
    <row r="515" spans="1:21">
      <c r="A515" t="s">
        <v>1729</v>
      </c>
      <c r="B515" t="s">
        <v>1730</v>
      </c>
      <c r="C515" t="s">
        <v>277</v>
      </c>
      <c r="D515" t="s">
        <v>73</v>
      </c>
      <c r="E515" t="s">
        <v>53</v>
      </c>
      <c r="F515" t="s">
        <v>86</v>
      </c>
      <c r="G515">
        <v>119.77</v>
      </c>
      <c r="H515">
        <v>1437.24</v>
      </c>
      <c r="I515">
        <v>522.99</v>
      </c>
      <c r="J515">
        <v>780.14</v>
      </c>
      <c r="K515">
        <v>1.49</v>
      </c>
      <c r="L515">
        <v>4.2699999999999996</v>
      </c>
      <c r="M515">
        <v>0</v>
      </c>
      <c r="N515">
        <v>0</v>
      </c>
      <c r="O515">
        <v>855590.78</v>
      </c>
      <c r="P515">
        <v>14683284.83</v>
      </c>
      <c r="Q515">
        <v>17.2</v>
      </c>
      <c r="R515">
        <v>64.14</v>
      </c>
      <c r="S515">
        <v>-26.31</v>
      </c>
      <c r="T515" t="s">
        <v>216</v>
      </c>
      <c r="U515" t="s">
        <v>87</v>
      </c>
    </row>
    <row r="516" spans="1:21">
      <c r="A516" t="s">
        <v>1731</v>
      </c>
      <c r="B516" t="s">
        <v>1193</v>
      </c>
      <c r="C516" t="s">
        <v>85</v>
      </c>
      <c r="D516" t="s">
        <v>73</v>
      </c>
      <c r="E516" t="s">
        <v>80</v>
      </c>
      <c r="F516" t="s">
        <v>54</v>
      </c>
      <c r="G516">
        <v>11117.02</v>
      </c>
      <c r="H516">
        <v>133404.24</v>
      </c>
      <c r="I516">
        <v>270.83999999999997</v>
      </c>
      <c r="J516">
        <v>139623.96</v>
      </c>
      <c r="K516">
        <v>515.52</v>
      </c>
      <c r="L516">
        <v>0.77</v>
      </c>
      <c r="M516">
        <v>0</v>
      </c>
      <c r="N516">
        <v>0</v>
      </c>
      <c r="O516">
        <v>637305.74</v>
      </c>
      <c r="P516">
        <v>12812757.84</v>
      </c>
      <c r="Q516">
        <v>20.100000000000001</v>
      </c>
      <c r="R516">
        <v>73.67</v>
      </c>
      <c r="S516">
        <v>34.99</v>
      </c>
      <c r="T516" t="s">
        <v>393</v>
      </c>
      <c r="U516" t="s">
        <v>1053</v>
      </c>
    </row>
    <row r="517" spans="1:21">
      <c r="A517" t="s">
        <v>1732</v>
      </c>
      <c r="B517" t="s">
        <v>1733</v>
      </c>
      <c r="C517" t="s">
        <v>99</v>
      </c>
      <c r="D517" t="s">
        <v>60</v>
      </c>
      <c r="E517" t="s">
        <v>90</v>
      </c>
      <c r="F517" t="s">
        <v>86</v>
      </c>
      <c r="G517">
        <v>17068.04</v>
      </c>
      <c r="H517">
        <v>204816.48</v>
      </c>
      <c r="I517">
        <v>801.36</v>
      </c>
      <c r="J517">
        <v>280682.92</v>
      </c>
      <c r="K517">
        <v>350.26</v>
      </c>
      <c r="L517">
        <v>1.96</v>
      </c>
      <c r="M517">
        <v>893.61</v>
      </c>
      <c r="N517">
        <v>0</v>
      </c>
      <c r="O517">
        <v>573688.35</v>
      </c>
      <c r="P517">
        <v>21677569.579999998</v>
      </c>
      <c r="Q517">
        <v>37.799999999999997</v>
      </c>
      <c r="R517">
        <v>55.32</v>
      </c>
      <c r="S517">
        <v>25.33</v>
      </c>
      <c r="T517" t="s">
        <v>1734</v>
      </c>
      <c r="U517" t="s">
        <v>1438</v>
      </c>
    </row>
    <row r="518" spans="1:21">
      <c r="A518" t="s">
        <v>1735</v>
      </c>
      <c r="B518" t="s">
        <v>1736</v>
      </c>
      <c r="C518" t="s">
        <v>128</v>
      </c>
      <c r="D518" t="s">
        <v>100</v>
      </c>
      <c r="E518" t="s">
        <v>80</v>
      </c>
      <c r="F518" t="s">
        <v>86</v>
      </c>
      <c r="G518">
        <v>17229.48</v>
      </c>
      <c r="H518">
        <v>206753.76</v>
      </c>
      <c r="I518">
        <v>215.49</v>
      </c>
      <c r="J518">
        <v>341186.28</v>
      </c>
      <c r="K518">
        <v>1583.3</v>
      </c>
      <c r="L518">
        <v>3.72</v>
      </c>
      <c r="M518">
        <v>5072.13</v>
      </c>
      <c r="N518">
        <v>329.96</v>
      </c>
      <c r="O518">
        <v>404912.71</v>
      </c>
      <c r="P518">
        <v>19575359.68</v>
      </c>
      <c r="Q518">
        <v>48.3</v>
      </c>
      <c r="R518">
        <v>60.77</v>
      </c>
      <c r="S518">
        <v>-35.26</v>
      </c>
      <c r="T518" t="s">
        <v>1737</v>
      </c>
      <c r="U518" t="s">
        <v>1656</v>
      </c>
    </row>
    <row r="519" spans="1:21">
      <c r="A519" t="s">
        <v>1738</v>
      </c>
      <c r="B519" t="s">
        <v>1739</v>
      </c>
      <c r="C519" t="s">
        <v>143</v>
      </c>
      <c r="D519" t="s">
        <v>119</v>
      </c>
      <c r="E519" t="s">
        <v>53</v>
      </c>
      <c r="F519" t="s">
        <v>86</v>
      </c>
      <c r="G519">
        <v>15854.83</v>
      </c>
      <c r="H519">
        <v>190257.96</v>
      </c>
      <c r="I519">
        <v>251.37</v>
      </c>
      <c r="J519">
        <v>201013.97</v>
      </c>
      <c r="K519">
        <v>799.67</v>
      </c>
      <c r="L519">
        <v>2.13</v>
      </c>
      <c r="M519">
        <v>1229.3499999999999</v>
      </c>
      <c r="N519">
        <v>2925.05</v>
      </c>
      <c r="O519">
        <v>905750.81</v>
      </c>
      <c r="P519">
        <v>18877495.27</v>
      </c>
      <c r="Q519">
        <v>20.8</v>
      </c>
      <c r="R519">
        <v>73.12</v>
      </c>
      <c r="S519">
        <v>-30.2</v>
      </c>
      <c r="T519" t="s">
        <v>1299</v>
      </c>
      <c r="U519" t="s">
        <v>1740</v>
      </c>
    </row>
    <row r="520" spans="1:21">
      <c r="A520" t="s">
        <v>1741</v>
      </c>
      <c r="B520" t="s">
        <v>1742</v>
      </c>
      <c r="C520" t="s">
        <v>51</v>
      </c>
      <c r="D520" t="s">
        <v>52</v>
      </c>
      <c r="E520" t="s">
        <v>90</v>
      </c>
      <c r="F520" t="s">
        <v>86</v>
      </c>
      <c r="G520">
        <v>4201.38</v>
      </c>
      <c r="H520">
        <v>50416.56</v>
      </c>
      <c r="I520">
        <v>1108.17</v>
      </c>
      <c r="J520">
        <v>114572.07</v>
      </c>
      <c r="K520">
        <v>103.39</v>
      </c>
      <c r="L520">
        <v>10.95</v>
      </c>
      <c r="M520">
        <v>726.95</v>
      </c>
      <c r="N520">
        <v>120.66</v>
      </c>
      <c r="O520">
        <v>895760.38</v>
      </c>
      <c r="P520">
        <v>6241147.6799999997</v>
      </c>
      <c r="Q520">
        <v>7</v>
      </c>
      <c r="R520">
        <v>75.94</v>
      </c>
      <c r="S520">
        <v>19.62</v>
      </c>
      <c r="T520" t="s">
        <v>1743</v>
      </c>
      <c r="U520" t="s">
        <v>145</v>
      </c>
    </row>
    <row r="521" spans="1:21">
      <c r="A521" t="s">
        <v>1744</v>
      </c>
      <c r="B521" t="s">
        <v>1317</v>
      </c>
      <c r="C521" t="s">
        <v>72</v>
      </c>
      <c r="D521" t="s">
        <v>73</v>
      </c>
      <c r="E521" t="s">
        <v>53</v>
      </c>
      <c r="F521" t="s">
        <v>75</v>
      </c>
      <c r="G521">
        <v>16452.25</v>
      </c>
      <c r="H521">
        <v>197427</v>
      </c>
      <c r="I521">
        <v>529.47</v>
      </c>
      <c r="J521">
        <v>318194.86</v>
      </c>
      <c r="K521">
        <v>600.97</v>
      </c>
      <c r="L521">
        <v>7.44</v>
      </c>
      <c r="M521">
        <v>0</v>
      </c>
      <c r="N521">
        <v>0</v>
      </c>
      <c r="O521">
        <v>320814.76</v>
      </c>
      <c r="P521">
        <v>11143816.83</v>
      </c>
      <c r="Q521">
        <v>34.700000000000003</v>
      </c>
      <c r="R521">
        <v>72.930000000000007</v>
      </c>
      <c r="S521">
        <v>9.89</v>
      </c>
      <c r="T521" t="s">
        <v>1745</v>
      </c>
      <c r="U521" t="s">
        <v>575</v>
      </c>
    </row>
    <row r="522" spans="1:21">
      <c r="A522" t="s">
        <v>1746</v>
      </c>
      <c r="B522" t="s">
        <v>1747</v>
      </c>
      <c r="C522" t="s">
        <v>72</v>
      </c>
      <c r="D522" t="s">
        <v>100</v>
      </c>
      <c r="E522" t="s">
        <v>90</v>
      </c>
      <c r="F522" t="s">
        <v>75</v>
      </c>
      <c r="G522">
        <v>16360.29</v>
      </c>
      <c r="H522">
        <v>196323.48</v>
      </c>
      <c r="I522">
        <v>605.44000000000005</v>
      </c>
      <c r="J522">
        <v>148996.54999999999</v>
      </c>
      <c r="K522">
        <v>246.1</v>
      </c>
      <c r="L522">
        <v>6.11</v>
      </c>
      <c r="M522">
        <v>0</v>
      </c>
      <c r="N522">
        <v>0</v>
      </c>
      <c r="O522">
        <v>482978.29</v>
      </c>
      <c r="P522">
        <v>14993433.59</v>
      </c>
      <c r="Q522">
        <v>31</v>
      </c>
      <c r="R522">
        <v>-29.22</v>
      </c>
      <c r="S522">
        <v>59</v>
      </c>
      <c r="T522" t="s">
        <v>1419</v>
      </c>
      <c r="U522" t="s">
        <v>1748</v>
      </c>
    </row>
    <row r="523" spans="1:21">
      <c r="A523" t="s">
        <v>1749</v>
      </c>
      <c r="B523" t="s">
        <v>1750</v>
      </c>
      <c r="C523" t="s">
        <v>85</v>
      </c>
      <c r="D523" t="s">
        <v>52</v>
      </c>
      <c r="E523" t="s">
        <v>133</v>
      </c>
      <c r="F523" t="s">
        <v>54</v>
      </c>
      <c r="G523">
        <v>13235.46</v>
      </c>
      <c r="H523">
        <v>158825.51999999999</v>
      </c>
      <c r="I523">
        <v>333.98</v>
      </c>
      <c r="J523">
        <v>422807.36</v>
      </c>
      <c r="K523">
        <v>1265.97</v>
      </c>
      <c r="L523">
        <v>4.05</v>
      </c>
      <c r="M523">
        <v>486.65</v>
      </c>
      <c r="N523">
        <v>2979.72</v>
      </c>
      <c r="O523">
        <v>462056.94</v>
      </c>
      <c r="P523">
        <v>23434675.59</v>
      </c>
      <c r="R523">
        <v>74.400000000000006</v>
      </c>
      <c r="S523">
        <v>17.84</v>
      </c>
      <c r="T523" t="s">
        <v>1751</v>
      </c>
      <c r="U523" t="s">
        <v>845</v>
      </c>
    </row>
    <row r="524" spans="1:21">
      <c r="A524" t="s">
        <v>1752</v>
      </c>
      <c r="B524" t="s">
        <v>1753</v>
      </c>
      <c r="C524" t="s">
        <v>99</v>
      </c>
      <c r="D524" t="s">
        <v>60</v>
      </c>
      <c r="E524" t="s">
        <v>80</v>
      </c>
      <c r="F524" t="s">
        <v>75</v>
      </c>
      <c r="G524">
        <v>17307.009999999998</v>
      </c>
      <c r="H524">
        <v>207684.12</v>
      </c>
      <c r="I524">
        <v>137.06</v>
      </c>
      <c r="J524">
        <v>141364.10999999999</v>
      </c>
      <c r="K524">
        <v>1031.4000000000001</v>
      </c>
      <c r="L524">
        <v>1.67</v>
      </c>
      <c r="M524">
        <v>197.82</v>
      </c>
      <c r="N524">
        <v>559.41999999999996</v>
      </c>
      <c r="O524">
        <v>325684.65000000002</v>
      </c>
      <c r="P524">
        <v>18535513.170000002</v>
      </c>
      <c r="Q524">
        <v>56.9</v>
      </c>
      <c r="R524">
        <v>80.86</v>
      </c>
      <c r="S524">
        <v>-1.32</v>
      </c>
      <c r="T524" t="s">
        <v>1694</v>
      </c>
      <c r="U524" t="s">
        <v>675</v>
      </c>
    </row>
    <row r="525" spans="1:21">
      <c r="A525" t="s">
        <v>1754</v>
      </c>
      <c r="B525" t="s">
        <v>1755</v>
      </c>
      <c r="C525" t="s">
        <v>138</v>
      </c>
      <c r="D525" t="s">
        <v>73</v>
      </c>
      <c r="E525" t="s">
        <v>53</v>
      </c>
      <c r="F525" t="s">
        <v>75</v>
      </c>
      <c r="G525">
        <v>17071.560000000001</v>
      </c>
      <c r="H525">
        <v>204858.72</v>
      </c>
      <c r="I525">
        <v>447.95</v>
      </c>
      <c r="J525">
        <v>174631.35</v>
      </c>
      <c r="K525">
        <v>389.85</v>
      </c>
      <c r="L525">
        <v>5.09</v>
      </c>
      <c r="M525">
        <v>2474.23</v>
      </c>
      <c r="N525">
        <v>0</v>
      </c>
      <c r="O525">
        <v>371240.01</v>
      </c>
      <c r="P525">
        <v>14715136.6</v>
      </c>
      <c r="Q525">
        <v>39.6</v>
      </c>
      <c r="R525">
        <v>56.36</v>
      </c>
      <c r="S525">
        <v>11.13</v>
      </c>
      <c r="T525" t="s">
        <v>1756</v>
      </c>
      <c r="U525" t="s">
        <v>492</v>
      </c>
    </row>
    <row r="526" spans="1:21">
      <c r="A526" t="s">
        <v>1757</v>
      </c>
      <c r="B526" t="s">
        <v>663</v>
      </c>
      <c r="C526" t="s">
        <v>59</v>
      </c>
      <c r="D526" t="s">
        <v>100</v>
      </c>
      <c r="E526" t="s">
        <v>80</v>
      </c>
      <c r="F526" t="s">
        <v>75</v>
      </c>
      <c r="G526">
        <v>17622.86</v>
      </c>
      <c r="H526">
        <v>211474.32</v>
      </c>
      <c r="I526">
        <v>257.97000000000003</v>
      </c>
      <c r="J526">
        <v>541522.81999999995</v>
      </c>
      <c r="K526">
        <v>2099.17</v>
      </c>
      <c r="L526">
        <v>3.56</v>
      </c>
      <c r="M526">
        <v>3111.2</v>
      </c>
      <c r="N526">
        <v>0</v>
      </c>
      <c r="O526">
        <v>778835.49</v>
      </c>
      <c r="P526">
        <v>11521070.699999999</v>
      </c>
      <c r="Q526">
        <v>14.8</v>
      </c>
      <c r="R526">
        <v>66.84</v>
      </c>
      <c r="S526">
        <v>12.18</v>
      </c>
      <c r="T526" t="s">
        <v>1067</v>
      </c>
      <c r="U526" t="s">
        <v>1758</v>
      </c>
    </row>
    <row r="527" spans="1:21">
      <c r="A527" t="s">
        <v>1759</v>
      </c>
      <c r="B527" t="s">
        <v>1570</v>
      </c>
      <c r="C527" t="s">
        <v>277</v>
      </c>
      <c r="D527" t="s">
        <v>100</v>
      </c>
      <c r="E527" t="s">
        <v>133</v>
      </c>
      <c r="F527" t="s">
        <v>75</v>
      </c>
      <c r="G527">
        <v>13115.5</v>
      </c>
      <c r="H527">
        <v>157386</v>
      </c>
      <c r="I527">
        <v>503.12</v>
      </c>
      <c r="J527">
        <v>124950.1</v>
      </c>
      <c r="K527">
        <v>248.35</v>
      </c>
      <c r="L527">
        <v>1.03</v>
      </c>
      <c r="M527">
        <v>0</v>
      </c>
      <c r="N527">
        <v>0</v>
      </c>
      <c r="O527">
        <v>902278.91</v>
      </c>
      <c r="P527">
        <v>3323102.32</v>
      </c>
      <c r="Q527">
        <v>3.7</v>
      </c>
      <c r="R527">
        <v>60.23</v>
      </c>
      <c r="S527">
        <v>9.5399999999999991</v>
      </c>
      <c r="T527" t="s">
        <v>1760</v>
      </c>
      <c r="U527" t="s">
        <v>1761</v>
      </c>
    </row>
    <row r="528" spans="1:21">
      <c r="A528" t="s">
        <v>1762</v>
      </c>
      <c r="B528" t="s">
        <v>1218</v>
      </c>
      <c r="C528" t="s">
        <v>85</v>
      </c>
      <c r="D528" t="s">
        <v>100</v>
      </c>
      <c r="E528" t="s">
        <v>74</v>
      </c>
      <c r="F528" t="s">
        <v>86</v>
      </c>
      <c r="G528">
        <v>1426.52</v>
      </c>
      <c r="H528">
        <v>17118.240000000002</v>
      </c>
      <c r="I528">
        <v>82.45</v>
      </c>
      <c r="J528">
        <v>26161.09</v>
      </c>
      <c r="K528">
        <v>317.3</v>
      </c>
      <c r="L528">
        <v>6.22</v>
      </c>
      <c r="M528">
        <v>0</v>
      </c>
      <c r="N528">
        <v>0</v>
      </c>
      <c r="O528">
        <v>547334.86</v>
      </c>
      <c r="P528">
        <v>6332655.8799999999</v>
      </c>
      <c r="Q528">
        <v>11.6</v>
      </c>
      <c r="R528">
        <v>63</v>
      </c>
      <c r="S528">
        <v>4.09</v>
      </c>
      <c r="T528" t="s">
        <v>1763</v>
      </c>
      <c r="U528" t="s">
        <v>903</v>
      </c>
    </row>
    <row r="529" spans="1:21">
      <c r="A529" t="s">
        <v>1764</v>
      </c>
      <c r="B529" t="s">
        <v>1266</v>
      </c>
      <c r="C529" t="s">
        <v>143</v>
      </c>
      <c r="D529" t="s">
        <v>60</v>
      </c>
      <c r="E529" t="s">
        <v>53</v>
      </c>
      <c r="F529" t="s">
        <v>54</v>
      </c>
      <c r="G529">
        <v>2482.0100000000002</v>
      </c>
      <c r="H529">
        <v>29784.12</v>
      </c>
      <c r="I529">
        <v>438.83</v>
      </c>
      <c r="J529">
        <v>68497.460000000006</v>
      </c>
      <c r="K529">
        <v>156.09</v>
      </c>
      <c r="L529">
        <v>1.57</v>
      </c>
      <c r="M529">
        <v>0</v>
      </c>
      <c r="N529">
        <v>0</v>
      </c>
      <c r="O529">
        <v>932745.48</v>
      </c>
      <c r="P529">
        <v>5489421.5599999996</v>
      </c>
      <c r="Q529">
        <v>5.9</v>
      </c>
      <c r="R529">
        <v>66.08</v>
      </c>
      <c r="S529">
        <v>120.83</v>
      </c>
      <c r="T529" t="s">
        <v>1672</v>
      </c>
      <c r="U529" t="s">
        <v>1765</v>
      </c>
    </row>
    <row r="530" spans="1:21">
      <c r="A530" t="s">
        <v>1766</v>
      </c>
      <c r="B530" t="s">
        <v>1767</v>
      </c>
      <c r="C530" t="s">
        <v>277</v>
      </c>
      <c r="D530" t="s">
        <v>60</v>
      </c>
      <c r="E530" t="s">
        <v>67</v>
      </c>
      <c r="F530" t="s">
        <v>54</v>
      </c>
      <c r="G530">
        <v>4871.53</v>
      </c>
      <c r="H530">
        <v>58458.36</v>
      </c>
      <c r="I530">
        <v>708.68</v>
      </c>
      <c r="J530">
        <v>122106.56</v>
      </c>
      <c r="K530">
        <v>172.3</v>
      </c>
      <c r="L530">
        <v>1.1000000000000001</v>
      </c>
      <c r="M530">
        <v>0</v>
      </c>
      <c r="N530">
        <v>932.51</v>
      </c>
      <c r="O530">
        <v>713679.35</v>
      </c>
      <c r="P530">
        <v>17167299.02</v>
      </c>
      <c r="Q530">
        <v>24.1</v>
      </c>
      <c r="R530">
        <v>73.900000000000006</v>
      </c>
      <c r="S530">
        <v>-16.82</v>
      </c>
      <c r="T530" t="s">
        <v>1768</v>
      </c>
      <c r="U530" t="s">
        <v>1769</v>
      </c>
    </row>
    <row r="531" spans="1:21">
      <c r="A531" t="s">
        <v>1770</v>
      </c>
      <c r="B531" t="s">
        <v>1771</v>
      </c>
      <c r="C531" t="s">
        <v>66</v>
      </c>
      <c r="D531" t="s">
        <v>73</v>
      </c>
      <c r="E531" t="s">
        <v>53</v>
      </c>
      <c r="F531" t="s">
        <v>54</v>
      </c>
      <c r="G531">
        <v>17834.560000000001</v>
      </c>
      <c r="H531">
        <v>214014.72</v>
      </c>
      <c r="I531">
        <v>358.11</v>
      </c>
      <c r="J531">
        <v>443828.76</v>
      </c>
      <c r="K531">
        <v>1239.3599999999999</v>
      </c>
      <c r="L531">
        <v>11.72</v>
      </c>
      <c r="M531">
        <v>0</v>
      </c>
      <c r="N531">
        <v>334.6</v>
      </c>
      <c r="O531">
        <v>556902.59</v>
      </c>
      <c r="P531">
        <v>15242297.26</v>
      </c>
      <c r="Q531">
        <v>27.4</v>
      </c>
      <c r="R531">
        <v>80.489999999999995</v>
      </c>
      <c r="S531">
        <v>30.38</v>
      </c>
      <c r="T531" t="s">
        <v>1772</v>
      </c>
      <c r="U531" t="s">
        <v>822</v>
      </c>
    </row>
    <row r="532" spans="1:21">
      <c r="A532" t="s">
        <v>1773</v>
      </c>
      <c r="B532" t="s">
        <v>1774</v>
      </c>
      <c r="C532" t="s">
        <v>138</v>
      </c>
      <c r="D532" t="s">
        <v>119</v>
      </c>
      <c r="E532" t="s">
        <v>53</v>
      </c>
      <c r="F532" t="s">
        <v>86</v>
      </c>
      <c r="G532">
        <v>1828.28</v>
      </c>
      <c r="H532">
        <v>21939.360000000001</v>
      </c>
      <c r="I532">
        <v>256.54000000000002</v>
      </c>
      <c r="J532">
        <v>14501.79</v>
      </c>
      <c r="K532">
        <v>56.53</v>
      </c>
      <c r="L532">
        <v>2.61</v>
      </c>
      <c r="M532">
        <v>0</v>
      </c>
      <c r="N532">
        <v>303</v>
      </c>
      <c r="O532">
        <v>908698.29</v>
      </c>
      <c r="P532">
        <v>4900771.05</v>
      </c>
      <c r="Q532">
        <v>5.4</v>
      </c>
      <c r="R532">
        <v>73.92</v>
      </c>
      <c r="S532">
        <v>-20.2</v>
      </c>
      <c r="T532" t="s">
        <v>1756</v>
      </c>
      <c r="U532" t="s">
        <v>1775</v>
      </c>
    </row>
    <row r="533" spans="1:21">
      <c r="A533" t="s">
        <v>1776</v>
      </c>
      <c r="B533" t="s">
        <v>1777</v>
      </c>
      <c r="C533" t="s">
        <v>72</v>
      </c>
      <c r="D533" t="s">
        <v>73</v>
      </c>
      <c r="E533" t="s">
        <v>61</v>
      </c>
      <c r="F533" t="s">
        <v>75</v>
      </c>
      <c r="G533">
        <v>2648.05</v>
      </c>
      <c r="H533">
        <v>31776.6</v>
      </c>
      <c r="I533">
        <v>780.35</v>
      </c>
      <c r="J533">
        <v>86505.44</v>
      </c>
      <c r="K533">
        <v>110.85</v>
      </c>
      <c r="L533">
        <v>6.9</v>
      </c>
      <c r="M533">
        <v>0</v>
      </c>
      <c r="N533">
        <v>474.97</v>
      </c>
      <c r="O533">
        <v>442618.81</v>
      </c>
      <c r="P533">
        <v>13332164.58</v>
      </c>
      <c r="Q533">
        <v>30.1</v>
      </c>
      <c r="R533">
        <v>77.11</v>
      </c>
      <c r="S533">
        <v>-39.46</v>
      </c>
      <c r="T533" t="s">
        <v>1778</v>
      </c>
      <c r="U533" t="s">
        <v>558</v>
      </c>
    </row>
    <row r="534" spans="1:21">
      <c r="A534" t="s">
        <v>1779</v>
      </c>
      <c r="B534" t="s">
        <v>790</v>
      </c>
      <c r="C534" t="s">
        <v>51</v>
      </c>
      <c r="D534" t="s">
        <v>73</v>
      </c>
      <c r="E534" t="s">
        <v>80</v>
      </c>
      <c r="F534" t="s">
        <v>75</v>
      </c>
      <c r="G534">
        <v>3448.36</v>
      </c>
      <c r="H534">
        <v>41380.32</v>
      </c>
      <c r="I534">
        <v>287.7</v>
      </c>
      <c r="J534">
        <v>63524.28</v>
      </c>
      <c r="K534">
        <v>220.8</v>
      </c>
      <c r="L534">
        <v>3.24</v>
      </c>
      <c r="M534">
        <v>0</v>
      </c>
      <c r="N534">
        <v>501.96</v>
      </c>
      <c r="O534">
        <v>675396.16</v>
      </c>
      <c r="P534">
        <v>2816841.87</v>
      </c>
      <c r="Q534">
        <v>4.2</v>
      </c>
      <c r="R534">
        <v>74.39</v>
      </c>
      <c r="S534">
        <v>103.29</v>
      </c>
      <c r="T534" t="s">
        <v>396</v>
      </c>
      <c r="U534" t="s">
        <v>1780</v>
      </c>
    </row>
    <row r="535" spans="1:21">
      <c r="A535" t="s">
        <v>1781</v>
      </c>
      <c r="B535" t="s">
        <v>1782</v>
      </c>
      <c r="C535" t="s">
        <v>66</v>
      </c>
      <c r="D535" t="s">
        <v>100</v>
      </c>
      <c r="E535" t="s">
        <v>133</v>
      </c>
      <c r="F535" t="s">
        <v>86</v>
      </c>
      <c r="G535">
        <v>15824.9</v>
      </c>
      <c r="H535">
        <v>189898.8</v>
      </c>
      <c r="I535">
        <v>530.03</v>
      </c>
      <c r="J535">
        <v>171882.14</v>
      </c>
      <c r="K535">
        <v>324.29000000000002</v>
      </c>
      <c r="L535">
        <v>2.37</v>
      </c>
      <c r="M535">
        <v>2198.23</v>
      </c>
      <c r="N535">
        <v>1794.8</v>
      </c>
      <c r="O535">
        <v>336187.17</v>
      </c>
      <c r="P535">
        <v>24058847.359999999</v>
      </c>
      <c r="Q535">
        <v>71.599999999999994</v>
      </c>
      <c r="R535">
        <v>-26.61</v>
      </c>
      <c r="S535">
        <v>-28.41</v>
      </c>
      <c r="T535" t="s">
        <v>1783</v>
      </c>
      <c r="U535" t="s">
        <v>1784</v>
      </c>
    </row>
    <row r="536" spans="1:21">
      <c r="A536" t="s">
        <v>1785</v>
      </c>
      <c r="B536" t="s">
        <v>1786</v>
      </c>
      <c r="C536" t="s">
        <v>59</v>
      </c>
      <c r="D536" t="s">
        <v>60</v>
      </c>
      <c r="E536" t="s">
        <v>90</v>
      </c>
      <c r="F536" t="s">
        <v>86</v>
      </c>
      <c r="G536">
        <v>11841.4</v>
      </c>
      <c r="H536">
        <v>142096.79999999999</v>
      </c>
      <c r="I536">
        <v>769.41</v>
      </c>
      <c r="J536">
        <v>230676.4</v>
      </c>
      <c r="K536">
        <v>299.81</v>
      </c>
      <c r="L536">
        <v>11.63</v>
      </c>
      <c r="M536">
        <v>0</v>
      </c>
      <c r="N536">
        <v>0</v>
      </c>
      <c r="O536">
        <v>920963.07</v>
      </c>
      <c r="P536">
        <v>13693076.029999999</v>
      </c>
      <c r="Q536">
        <v>14.9</v>
      </c>
      <c r="R536">
        <v>59.7</v>
      </c>
      <c r="S536">
        <v>51.52</v>
      </c>
      <c r="T536" t="s">
        <v>1529</v>
      </c>
      <c r="U536" t="s">
        <v>1562</v>
      </c>
    </row>
    <row r="537" spans="1:21">
      <c r="A537" t="s">
        <v>1787</v>
      </c>
      <c r="B537" t="s">
        <v>1788</v>
      </c>
      <c r="C537" t="s">
        <v>105</v>
      </c>
      <c r="D537" t="s">
        <v>60</v>
      </c>
      <c r="E537" t="s">
        <v>80</v>
      </c>
      <c r="F537" t="s">
        <v>54</v>
      </c>
      <c r="G537">
        <v>2221.44</v>
      </c>
      <c r="H537">
        <v>26657.279999999999</v>
      </c>
      <c r="I537">
        <v>280.91000000000003</v>
      </c>
      <c r="J537">
        <v>56890.69</v>
      </c>
      <c r="K537">
        <v>202.52</v>
      </c>
      <c r="L537">
        <v>7.51</v>
      </c>
      <c r="M537">
        <v>306.08</v>
      </c>
      <c r="N537">
        <v>0</v>
      </c>
      <c r="O537">
        <v>446811.01</v>
      </c>
      <c r="P537">
        <v>16688931.15</v>
      </c>
      <c r="Q537">
        <v>37.4</v>
      </c>
      <c r="R537">
        <v>69.959999999999994</v>
      </c>
      <c r="S537">
        <v>2.69</v>
      </c>
      <c r="T537" t="s">
        <v>1033</v>
      </c>
      <c r="U537" t="s">
        <v>1789</v>
      </c>
    </row>
    <row r="538" spans="1:21">
      <c r="A538" t="s">
        <v>1790</v>
      </c>
      <c r="B538" t="s">
        <v>1791</v>
      </c>
      <c r="C538" t="s">
        <v>99</v>
      </c>
      <c r="D538" t="s">
        <v>52</v>
      </c>
      <c r="E538" t="s">
        <v>67</v>
      </c>
      <c r="F538" t="s">
        <v>54</v>
      </c>
      <c r="G538">
        <v>2361.33</v>
      </c>
      <c r="H538">
        <v>28335.96</v>
      </c>
      <c r="I538">
        <v>739.96</v>
      </c>
      <c r="J538">
        <v>29050.1</v>
      </c>
      <c r="K538">
        <v>39.26</v>
      </c>
      <c r="L538">
        <v>7.48</v>
      </c>
      <c r="M538">
        <v>0</v>
      </c>
      <c r="N538">
        <v>230.23</v>
      </c>
      <c r="O538">
        <v>207011.3</v>
      </c>
      <c r="P538">
        <v>11791145.210000001</v>
      </c>
      <c r="Q538">
        <v>57</v>
      </c>
      <c r="R538">
        <v>57.36</v>
      </c>
      <c r="S538">
        <v>51.28</v>
      </c>
      <c r="T538" t="s">
        <v>1792</v>
      </c>
      <c r="U538" t="s">
        <v>1793</v>
      </c>
    </row>
    <row r="539" spans="1:21">
      <c r="A539" t="s">
        <v>1794</v>
      </c>
      <c r="B539" t="s">
        <v>670</v>
      </c>
      <c r="C539" t="s">
        <v>85</v>
      </c>
      <c r="D539" t="s">
        <v>100</v>
      </c>
      <c r="E539" t="s">
        <v>80</v>
      </c>
      <c r="F539" t="s">
        <v>75</v>
      </c>
      <c r="G539">
        <v>17575.73</v>
      </c>
      <c r="H539">
        <v>210908.76</v>
      </c>
      <c r="I539">
        <v>281.54000000000002</v>
      </c>
      <c r="J539">
        <v>204247.84</v>
      </c>
      <c r="K539">
        <v>725.47</v>
      </c>
      <c r="L539">
        <v>1.95</v>
      </c>
      <c r="M539">
        <v>0</v>
      </c>
      <c r="N539">
        <v>788.03</v>
      </c>
      <c r="O539">
        <v>601683.02</v>
      </c>
      <c r="P539">
        <v>20116166.57</v>
      </c>
      <c r="Q539">
        <v>33.4</v>
      </c>
      <c r="R539">
        <v>70.540000000000006</v>
      </c>
      <c r="S539">
        <v>-19.09</v>
      </c>
      <c r="T539" t="s">
        <v>1795</v>
      </c>
      <c r="U539" t="s">
        <v>1796</v>
      </c>
    </row>
    <row r="540" spans="1:21">
      <c r="A540" t="s">
        <v>1797</v>
      </c>
      <c r="B540" t="s">
        <v>1798</v>
      </c>
      <c r="C540" t="s">
        <v>118</v>
      </c>
      <c r="D540" t="s">
        <v>119</v>
      </c>
      <c r="E540" t="s">
        <v>74</v>
      </c>
      <c r="F540" t="s">
        <v>75</v>
      </c>
      <c r="G540">
        <v>9489.4699999999993</v>
      </c>
      <c r="H540">
        <v>113873.64</v>
      </c>
      <c r="I540">
        <v>138.51</v>
      </c>
      <c r="J540">
        <v>84515.69</v>
      </c>
      <c r="K540">
        <v>610.17999999999995</v>
      </c>
      <c r="L540">
        <v>1.68</v>
      </c>
      <c r="M540">
        <v>0</v>
      </c>
      <c r="N540">
        <v>0</v>
      </c>
      <c r="O540">
        <v>745274.17</v>
      </c>
      <c r="P540">
        <v>11079745.779999999</v>
      </c>
      <c r="Q540">
        <v>14.9</v>
      </c>
      <c r="R540">
        <v>73.92</v>
      </c>
      <c r="S540">
        <v>-27.07</v>
      </c>
      <c r="T540" t="s">
        <v>346</v>
      </c>
      <c r="U540" t="s">
        <v>1299</v>
      </c>
    </row>
    <row r="541" spans="1:21">
      <c r="A541" t="s">
        <v>1799</v>
      </c>
      <c r="B541" t="s">
        <v>473</v>
      </c>
      <c r="C541" t="s">
        <v>128</v>
      </c>
      <c r="D541" t="s">
        <v>60</v>
      </c>
      <c r="E541" t="s">
        <v>133</v>
      </c>
      <c r="F541" t="s">
        <v>75</v>
      </c>
      <c r="G541">
        <v>3523.6</v>
      </c>
      <c r="H541">
        <v>42283.199999999997</v>
      </c>
      <c r="I541">
        <v>537.55999999999995</v>
      </c>
      <c r="J541">
        <v>103318.69</v>
      </c>
      <c r="K541">
        <v>192.2</v>
      </c>
      <c r="L541">
        <v>6.34</v>
      </c>
      <c r="M541">
        <v>46.74</v>
      </c>
      <c r="N541">
        <v>502.8</v>
      </c>
      <c r="O541">
        <v>360716.5</v>
      </c>
      <c r="P541">
        <v>7125347.7800000003</v>
      </c>
      <c r="Q541">
        <v>19.8</v>
      </c>
      <c r="R541">
        <v>61.76</v>
      </c>
      <c r="S541">
        <v>-20.079999999999998</v>
      </c>
      <c r="T541" t="s">
        <v>1800</v>
      </c>
      <c r="U541" t="s">
        <v>189</v>
      </c>
    </row>
    <row r="542" spans="1:21">
      <c r="A542" t="s">
        <v>1801</v>
      </c>
      <c r="B542" t="s">
        <v>1802</v>
      </c>
      <c r="C542" t="s">
        <v>175</v>
      </c>
      <c r="D542" t="s">
        <v>52</v>
      </c>
      <c r="E542" t="s">
        <v>53</v>
      </c>
      <c r="F542" t="s">
        <v>54</v>
      </c>
      <c r="G542">
        <v>12107.33</v>
      </c>
      <c r="H542">
        <v>145287.96</v>
      </c>
      <c r="I542">
        <v>473.23</v>
      </c>
      <c r="J542">
        <v>264890.59000000003</v>
      </c>
      <c r="K542">
        <v>559.75</v>
      </c>
      <c r="L542">
        <v>11.71</v>
      </c>
      <c r="M542">
        <v>0</v>
      </c>
      <c r="N542">
        <v>0</v>
      </c>
      <c r="O542">
        <v>592376.36</v>
      </c>
      <c r="P542">
        <v>15229367.140000001</v>
      </c>
      <c r="Q542">
        <v>25.7</v>
      </c>
      <c r="R542">
        <v>63.46</v>
      </c>
      <c r="S542">
        <v>37.130000000000003</v>
      </c>
      <c r="T542" t="s">
        <v>852</v>
      </c>
      <c r="U542" t="s">
        <v>585</v>
      </c>
    </row>
    <row r="543" spans="1:21">
      <c r="A543" t="s">
        <v>1803</v>
      </c>
      <c r="B543" t="s">
        <v>1804</v>
      </c>
      <c r="C543" t="s">
        <v>277</v>
      </c>
      <c r="D543" t="s">
        <v>119</v>
      </c>
      <c r="E543" t="s">
        <v>67</v>
      </c>
      <c r="F543" t="s">
        <v>54</v>
      </c>
      <c r="G543">
        <v>5029.8900000000003</v>
      </c>
      <c r="H543">
        <v>60358.68</v>
      </c>
      <c r="I543">
        <v>708.29</v>
      </c>
      <c r="J543">
        <v>120024.34</v>
      </c>
      <c r="K543">
        <v>169.46</v>
      </c>
      <c r="L543">
        <v>0.83</v>
      </c>
      <c r="M543">
        <v>820.48</v>
      </c>
      <c r="N543">
        <v>0</v>
      </c>
      <c r="O543">
        <v>821182.68</v>
      </c>
      <c r="P543">
        <v>9610171.6899999995</v>
      </c>
      <c r="Q543">
        <v>11.7</v>
      </c>
      <c r="R543">
        <v>65.14</v>
      </c>
      <c r="S543">
        <v>-11.93</v>
      </c>
      <c r="T543" t="s">
        <v>1805</v>
      </c>
      <c r="U543" t="s">
        <v>1806</v>
      </c>
    </row>
    <row r="544" spans="1:21">
      <c r="A544" t="s">
        <v>1807</v>
      </c>
      <c r="B544" t="s">
        <v>1808</v>
      </c>
      <c r="C544" t="s">
        <v>66</v>
      </c>
      <c r="D544" t="s">
        <v>100</v>
      </c>
      <c r="E544" t="s">
        <v>80</v>
      </c>
      <c r="F544" t="s">
        <v>86</v>
      </c>
      <c r="G544">
        <v>12314</v>
      </c>
      <c r="H544">
        <v>147768</v>
      </c>
      <c r="I544">
        <v>220.97</v>
      </c>
      <c r="J544">
        <v>342484.54</v>
      </c>
      <c r="K544">
        <v>1549.91</v>
      </c>
      <c r="L544">
        <v>7.11</v>
      </c>
      <c r="M544">
        <v>819.89</v>
      </c>
      <c r="N544">
        <v>0</v>
      </c>
      <c r="O544">
        <v>863808.58</v>
      </c>
      <c r="P544">
        <v>23734989.489999998</v>
      </c>
      <c r="Q544">
        <v>27.5</v>
      </c>
      <c r="R544">
        <v>58.28</v>
      </c>
      <c r="S544">
        <v>-23.13</v>
      </c>
      <c r="T544" t="s">
        <v>1809</v>
      </c>
      <c r="U544" t="s">
        <v>216</v>
      </c>
    </row>
    <row r="545" spans="1:21">
      <c r="A545" t="s">
        <v>1810</v>
      </c>
      <c r="B545" t="s">
        <v>1811</v>
      </c>
      <c r="C545" t="s">
        <v>72</v>
      </c>
      <c r="D545" t="s">
        <v>100</v>
      </c>
      <c r="E545" t="s">
        <v>74</v>
      </c>
      <c r="F545" t="s">
        <v>75</v>
      </c>
      <c r="G545">
        <v>11332.59</v>
      </c>
      <c r="H545">
        <v>135991.07999999999</v>
      </c>
      <c r="I545">
        <v>104.44</v>
      </c>
      <c r="J545">
        <v>98935.23</v>
      </c>
      <c r="K545">
        <v>947.29</v>
      </c>
      <c r="L545">
        <v>5.36</v>
      </c>
      <c r="M545">
        <v>0</v>
      </c>
      <c r="N545">
        <v>2260.84</v>
      </c>
      <c r="O545">
        <v>937720.47</v>
      </c>
      <c r="P545">
        <v>14002430.42</v>
      </c>
      <c r="Q545">
        <v>14.9</v>
      </c>
      <c r="R545">
        <v>76.150000000000006</v>
      </c>
      <c r="S545">
        <v>21.07</v>
      </c>
      <c r="T545" t="s">
        <v>1812</v>
      </c>
      <c r="U545" t="s">
        <v>913</v>
      </c>
    </row>
    <row r="546" spans="1:21">
      <c r="A546" t="s">
        <v>1813</v>
      </c>
      <c r="B546" t="s">
        <v>1121</v>
      </c>
      <c r="C546" t="s">
        <v>66</v>
      </c>
      <c r="D546" t="s">
        <v>52</v>
      </c>
      <c r="E546" t="s">
        <v>74</v>
      </c>
      <c r="F546" t="s">
        <v>75</v>
      </c>
      <c r="G546">
        <v>10368.9</v>
      </c>
      <c r="H546">
        <v>124426.8</v>
      </c>
      <c r="I546">
        <v>91.28</v>
      </c>
      <c r="J546">
        <v>322232.77</v>
      </c>
      <c r="K546">
        <v>3530.16</v>
      </c>
      <c r="L546">
        <v>8.23</v>
      </c>
      <c r="M546">
        <v>0</v>
      </c>
      <c r="N546">
        <v>0</v>
      </c>
      <c r="O546">
        <v>475193.68</v>
      </c>
      <c r="P546">
        <v>11176033.289999999</v>
      </c>
      <c r="Q546">
        <v>23.5</v>
      </c>
      <c r="R546">
        <v>79.2</v>
      </c>
      <c r="S546">
        <v>11.43</v>
      </c>
      <c r="T546" t="s">
        <v>954</v>
      </c>
      <c r="U546" t="s">
        <v>1814</v>
      </c>
    </row>
    <row r="547" spans="1:21">
      <c r="A547" t="s">
        <v>1815</v>
      </c>
      <c r="B547" t="s">
        <v>1816</v>
      </c>
      <c r="C547" t="s">
        <v>138</v>
      </c>
      <c r="D547" t="s">
        <v>119</v>
      </c>
      <c r="E547" t="s">
        <v>53</v>
      </c>
      <c r="F547" t="s">
        <v>75</v>
      </c>
      <c r="G547">
        <v>13683.06</v>
      </c>
      <c r="H547">
        <v>164196.72</v>
      </c>
      <c r="I547">
        <v>528.17999999999995</v>
      </c>
      <c r="J547">
        <v>101752.74</v>
      </c>
      <c r="K547">
        <v>192.65</v>
      </c>
      <c r="L547">
        <v>3.58</v>
      </c>
      <c r="M547">
        <v>627.94000000000005</v>
      </c>
      <c r="N547">
        <v>0</v>
      </c>
      <c r="O547">
        <v>650148.67000000004</v>
      </c>
      <c r="P547">
        <v>19318097.210000001</v>
      </c>
      <c r="Q547">
        <v>29.7</v>
      </c>
      <c r="R547">
        <v>71.52</v>
      </c>
      <c r="S547">
        <v>-27.41</v>
      </c>
      <c r="T547" t="s">
        <v>1817</v>
      </c>
      <c r="U547" t="s">
        <v>1229</v>
      </c>
    </row>
    <row r="548" spans="1:21">
      <c r="A548" t="s">
        <v>1818</v>
      </c>
      <c r="B548" t="s">
        <v>1819</v>
      </c>
      <c r="C548" t="s">
        <v>66</v>
      </c>
      <c r="D548" t="s">
        <v>119</v>
      </c>
      <c r="E548" t="s">
        <v>61</v>
      </c>
      <c r="F548" t="s">
        <v>54</v>
      </c>
      <c r="G548">
        <v>11323.61</v>
      </c>
      <c r="H548">
        <v>135883.32</v>
      </c>
      <c r="I548">
        <v>773.53</v>
      </c>
      <c r="J548">
        <v>113839.81</v>
      </c>
      <c r="K548">
        <v>147.16999999999999</v>
      </c>
      <c r="L548">
        <v>11.18</v>
      </c>
      <c r="M548">
        <v>0</v>
      </c>
      <c r="N548">
        <v>822.45</v>
      </c>
      <c r="O548">
        <v>840680.82</v>
      </c>
      <c r="P548">
        <v>905007.71</v>
      </c>
      <c r="Q548">
        <v>1.1000000000000001</v>
      </c>
      <c r="R548">
        <v>61.12</v>
      </c>
      <c r="S548">
        <v>16.59</v>
      </c>
      <c r="T548" t="s">
        <v>913</v>
      </c>
      <c r="U548" t="s">
        <v>1820</v>
      </c>
    </row>
    <row r="549" spans="1:21">
      <c r="A549" t="s">
        <v>1821</v>
      </c>
      <c r="B549" t="s">
        <v>1822</v>
      </c>
      <c r="C549" t="s">
        <v>72</v>
      </c>
      <c r="D549" t="s">
        <v>73</v>
      </c>
      <c r="E549" t="s">
        <v>80</v>
      </c>
      <c r="F549" t="s">
        <v>86</v>
      </c>
      <c r="G549">
        <v>12470.99</v>
      </c>
      <c r="H549">
        <v>149651.88</v>
      </c>
      <c r="I549">
        <v>247.32</v>
      </c>
      <c r="J549">
        <v>228548.54</v>
      </c>
      <c r="K549">
        <v>924.1</v>
      </c>
      <c r="L549">
        <v>9.15</v>
      </c>
      <c r="M549">
        <v>0</v>
      </c>
      <c r="N549">
        <v>0</v>
      </c>
      <c r="O549">
        <v>531755.84</v>
      </c>
      <c r="P549">
        <v>11031574.91</v>
      </c>
      <c r="Q549">
        <v>20.7</v>
      </c>
      <c r="R549">
        <v>71.62</v>
      </c>
      <c r="S549">
        <v>32.33</v>
      </c>
      <c r="T549" t="s">
        <v>1823</v>
      </c>
      <c r="U549" t="s">
        <v>1824</v>
      </c>
    </row>
    <row r="550" spans="1:21">
      <c r="A550" t="s">
        <v>1825</v>
      </c>
      <c r="B550" t="s">
        <v>814</v>
      </c>
      <c r="C550" t="s">
        <v>105</v>
      </c>
      <c r="D550" t="s">
        <v>73</v>
      </c>
      <c r="E550" t="s">
        <v>61</v>
      </c>
      <c r="F550" t="s">
        <v>54</v>
      </c>
      <c r="G550">
        <v>906.98</v>
      </c>
      <c r="H550">
        <v>10883.76</v>
      </c>
      <c r="I550">
        <v>572.33000000000004</v>
      </c>
      <c r="J550">
        <v>22482.560000000001</v>
      </c>
      <c r="K550">
        <v>39.28</v>
      </c>
      <c r="L550">
        <v>7.01</v>
      </c>
      <c r="M550">
        <v>0</v>
      </c>
      <c r="N550">
        <v>0</v>
      </c>
      <c r="O550">
        <v>819788.1</v>
      </c>
      <c r="P550">
        <v>3649093.14</v>
      </c>
      <c r="Q550">
        <v>4.5</v>
      </c>
      <c r="R550">
        <v>70.989999999999995</v>
      </c>
      <c r="S550">
        <v>-26.49</v>
      </c>
      <c r="T550" t="s">
        <v>1505</v>
      </c>
      <c r="U550" t="s">
        <v>1826</v>
      </c>
    </row>
    <row r="551" spans="1:21">
      <c r="A551" t="s">
        <v>1827</v>
      </c>
      <c r="B551" t="s">
        <v>231</v>
      </c>
      <c r="C551" t="s">
        <v>105</v>
      </c>
      <c r="D551" t="s">
        <v>60</v>
      </c>
      <c r="E551" t="s">
        <v>67</v>
      </c>
      <c r="F551" t="s">
        <v>54</v>
      </c>
      <c r="G551">
        <v>14590.63</v>
      </c>
      <c r="H551">
        <v>175087.56</v>
      </c>
      <c r="I551">
        <v>792.43</v>
      </c>
      <c r="J551">
        <v>358321.89</v>
      </c>
      <c r="K551">
        <v>452.18</v>
      </c>
      <c r="L551">
        <v>8.15</v>
      </c>
      <c r="M551">
        <v>0</v>
      </c>
      <c r="N551">
        <v>0</v>
      </c>
      <c r="O551">
        <v>357188.7</v>
      </c>
      <c r="P551">
        <v>10804396.07</v>
      </c>
      <c r="Q551">
        <v>30.2</v>
      </c>
      <c r="R551">
        <v>67.53</v>
      </c>
      <c r="S551">
        <v>51.27</v>
      </c>
      <c r="T551" t="s">
        <v>439</v>
      </c>
      <c r="U551" t="s">
        <v>1828</v>
      </c>
    </row>
    <row r="552" spans="1:21">
      <c r="A552" t="s">
        <v>1829</v>
      </c>
      <c r="B552" t="s">
        <v>1830</v>
      </c>
      <c r="C552" t="s">
        <v>175</v>
      </c>
      <c r="D552" t="s">
        <v>60</v>
      </c>
      <c r="E552" t="s">
        <v>133</v>
      </c>
      <c r="F552" t="s">
        <v>75</v>
      </c>
      <c r="G552">
        <v>14598.41</v>
      </c>
      <c r="H552">
        <v>175180.92</v>
      </c>
      <c r="I552">
        <v>530.54999999999995</v>
      </c>
      <c r="J552">
        <v>304851.89</v>
      </c>
      <c r="K552">
        <v>574.6</v>
      </c>
      <c r="L552">
        <v>8.49</v>
      </c>
      <c r="M552">
        <v>3413.49</v>
      </c>
      <c r="N552">
        <v>0</v>
      </c>
      <c r="O552">
        <v>371117.06</v>
      </c>
      <c r="P552">
        <v>17846706.57</v>
      </c>
      <c r="Q552">
        <v>48.1</v>
      </c>
      <c r="R552">
        <v>56.47</v>
      </c>
      <c r="S552">
        <v>59.56</v>
      </c>
      <c r="T552" t="s">
        <v>1688</v>
      </c>
      <c r="U552" t="s">
        <v>675</v>
      </c>
    </row>
    <row r="553" spans="1:21">
      <c r="A553" t="s">
        <v>1831</v>
      </c>
      <c r="B553" t="s">
        <v>909</v>
      </c>
      <c r="C553" t="s">
        <v>128</v>
      </c>
      <c r="D553" t="s">
        <v>100</v>
      </c>
      <c r="E553" t="s">
        <v>133</v>
      </c>
      <c r="F553" t="s">
        <v>75</v>
      </c>
      <c r="G553">
        <v>12242.26</v>
      </c>
      <c r="H553">
        <v>146907.12</v>
      </c>
      <c r="I553">
        <v>620.27</v>
      </c>
      <c r="J553">
        <v>121645.43</v>
      </c>
      <c r="K553">
        <v>196.12</v>
      </c>
      <c r="L553">
        <v>4.37</v>
      </c>
      <c r="M553">
        <v>0</v>
      </c>
      <c r="N553">
        <v>231.92</v>
      </c>
      <c r="O553">
        <v>909908.31</v>
      </c>
      <c r="P553">
        <v>17280572.140000001</v>
      </c>
      <c r="Q553">
        <v>19</v>
      </c>
      <c r="R553">
        <v>68.760000000000005</v>
      </c>
      <c r="S553">
        <v>-37.46</v>
      </c>
      <c r="T553" t="s">
        <v>1832</v>
      </c>
      <c r="U553" t="s">
        <v>1833</v>
      </c>
    </row>
    <row r="554" spans="1:21">
      <c r="A554" t="s">
        <v>1834</v>
      </c>
      <c r="B554" t="s">
        <v>628</v>
      </c>
      <c r="C554" t="s">
        <v>277</v>
      </c>
      <c r="D554" t="s">
        <v>60</v>
      </c>
      <c r="E554" t="s">
        <v>90</v>
      </c>
      <c r="F554" t="s">
        <v>75</v>
      </c>
      <c r="G554">
        <v>2112.65</v>
      </c>
      <c r="H554">
        <v>25351.8</v>
      </c>
      <c r="I554">
        <v>1131.3699999999999</v>
      </c>
      <c r="J554">
        <v>13126.18</v>
      </c>
      <c r="K554">
        <v>11.6</v>
      </c>
      <c r="L554">
        <v>9.26</v>
      </c>
      <c r="M554">
        <v>229.06</v>
      </c>
      <c r="N554">
        <v>0</v>
      </c>
      <c r="O554">
        <v>718067.91</v>
      </c>
      <c r="P554">
        <v>10766610.359999999</v>
      </c>
      <c r="R554">
        <v>72.599999999999994</v>
      </c>
      <c r="S554">
        <v>-17.329999999999998</v>
      </c>
      <c r="T554" t="s">
        <v>1835</v>
      </c>
      <c r="U554" t="s">
        <v>726</v>
      </c>
    </row>
    <row r="555" spans="1:21">
      <c r="A555" t="s">
        <v>1836</v>
      </c>
      <c r="B555" t="s">
        <v>1837</v>
      </c>
      <c r="C555" t="s">
        <v>128</v>
      </c>
      <c r="D555" t="s">
        <v>60</v>
      </c>
      <c r="E555" t="s">
        <v>61</v>
      </c>
      <c r="F555" t="s">
        <v>75</v>
      </c>
      <c r="G555">
        <v>4504.1099999999997</v>
      </c>
      <c r="H555">
        <v>54049.32</v>
      </c>
      <c r="I555">
        <v>667.13</v>
      </c>
      <c r="J555">
        <v>93678.8</v>
      </c>
      <c r="K555">
        <v>140.41999999999999</v>
      </c>
      <c r="L555">
        <v>0.97</v>
      </c>
      <c r="M555">
        <v>0</v>
      </c>
      <c r="N555">
        <v>246.37</v>
      </c>
      <c r="O555">
        <v>787231.23</v>
      </c>
      <c r="P555">
        <v>8469921.2400000002</v>
      </c>
      <c r="Q555">
        <v>10.8</v>
      </c>
      <c r="R555">
        <v>66.900000000000006</v>
      </c>
      <c r="S555">
        <v>-29.74</v>
      </c>
      <c r="T555" t="s">
        <v>1194</v>
      </c>
      <c r="U555" t="s">
        <v>1838</v>
      </c>
    </row>
    <row r="556" spans="1:21">
      <c r="A556" t="s">
        <v>1839</v>
      </c>
      <c r="B556" t="s">
        <v>1840</v>
      </c>
      <c r="C556" t="s">
        <v>59</v>
      </c>
      <c r="D556" t="s">
        <v>100</v>
      </c>
      <c r="E556" t="s">
        <v>53</v>
      </c>
      <c r="F556" t="s">
        <v>86</v>
      </c>
      <c r="G556">
        <v>17187.64</v>
      </c>
      <c r="H556">
        <v>206251.68</v>
      </c>
      <c r="I556">
        <v>524.15</v>
      </c>
      <c r="J556">
        <v>450011.14</v>
      </c>
      <c r="K556">
        <v>858.55</v>
      </c>
      <c r="L556">
        <v>4.5</v>
      </c>
      <c r="M556">
        <v>0</v>
      </c>
      <c r="N556">
        <v>0</v>
      </c>
      <c r="O556">
        <v>183128.08</v>
      </c>
      <c r="P556">
        <v>8870428.3399999999</v>
      </c>
      <c r="Q556">
        <v>48.4</v>
      </c>
      <c r="R556">
        <v>65.41</v>
      </c>
      <c r="S556">
        <v>14.73</v>
      </c>
      <c r="T556" t="s">
        <v>791</v>
      </c>
      <c r="U556" t="s">
        <v>387</v>
      </c>
    </row>
    <row r="557" spans="1:21">
      <c r="A557" t="s">
        <v>1841</v>
      </c>
      <c r="B557" t="s">
        <v>1510</v>
      </c>
      <c r="C557" t="s">
        <v>143</v>
      </c>
      <c r="D557" t="s">
        <v>119</v>
      </c>
      <c r="E557" t="s">
        <v>67</v>
      </c>
      <c r="F557" t="s">
        <v>75</v>
      </c>
      <c r="G557">
        <v>16803.310000000001</v>
      </c>
      <c r="H557">
        <v>201639.72</v>
      </c>
      <c r="I557">
        <v>637.35</v>
      </c>
      <c r="J557">
        <v>477092.78</v>
      </c>
      <c r="K557">
        <v>748.56</v>
      </c>
      <c r="L557">
        <v>11.55</v>
      </c>
      <c r="M557">
        <v>882.53</v>
      </c>
      <c r="N557">
        <v>0</v>
      </c>
      <c r="O557">
        <v>556269.69999999995</v>
      </c>
      <c r="P557">
        <v>3486766.54</v>
      </c>
      <c r="Q557">
        <v>6.3</v>
      </c>
      <c r="R557">
        <v>66.040000000000006</v>
      </c>
      <c r="S557">
        <v>25.86</v>
      </c>
      <c r="T557" t="s">
        <v>1842</v>
      </c>
      <c r="U557" t="s">
        <v>1373</v>
      </c>
    </row>
    <row r="558" spans="1:21">
      <c r="A558" t="s">
        <v>1843</v>
      </c>
      <c r="B558" t="s">
        <v>1844</v>
      </c>
      <c r="C558" t="s">
        <v>72</v>
      </c>
      <c r="D558" t="s">
        <v>100</v>
      </c>
      <c r="E558" t="s">
        <v>133</v>
      </c>
      <c r="F558" t="s">
        <v>75</v>
      </c>
      <c r="G558">
        <v>8429.92</v>
      </c>
      <c r="H558">
        <v>101159.03999999999</v>
      </c>
      <c r="I558">
        <v>480.6</v>
      </c>
      <c r="J558">
        <v>223622.13</v>
      </c>
      <c r="K558">
        <v>465.3</v>
      </c>
      <c r="L558">
        <v>11.24</v>
      </c>
      <c r="M558">
        <v>0</v>
      </c>
      <c r="N558">
        <v>776.79</v>
      </c>
      <c r="O558">
        <v>188437.74</v>
      </c>
      <c r="P558">
        <v>13990671.710000001</v>
      </c>
      <c r="Q558">
        <v>74.2</v>
      </c>
      <c r="R558">
        <v>66.33</v>
      </c>
      <c r="S558">
        <v>-30.84</v>
      </c>
      <c r="T558" t="s">
        <v>819</v>
      </c>
      <c r="U558" t="s">
        <v>500</v>
      </c>
    </row>
    <row r="559" spans="1:21">
      <c r="A559" t="s">
        <v>1845</v>
      </c>
      <c r="B559" t="s">
        <v>1846</v>
      </c>
      <c r="C559" t="s">
        <v>143</v>
      </c>
      <c r="D559" t="s">
        <v>100</v>
      </c>
      <c r="E559" t="s">
        <v>133</v>
      </c>
      <c r="F559" t="s">
        <v>54</v>
      </c>
      <c r="G559">
        <v>6582.45</v>
      </c>
      <c r="H559">
        <v>78989.399999999994</v>
      </c>
      <c r="I559">
        <v>655.76</v>
      </c>
      <c r="J559">
        <v>108953.7</v>
      </c>
      <c r="K559">
        <v>166.15</v>
      </c>
      <c r="L559">
        <v>6.5</v>
      </c>
      <c r="M559">
        <v>772.91</v>
      </c>
      <c r="N559">
        <v>0</v>
      </c>
      <c r="O559">
        <v>930044.44</v>
      </c>
      <c r="P559">
        <v>18188771.219999999</v>
      </c>
      <c r="Q559">
        <v>19.600000000000001</v>
      </c>
      <c r="R559">
        <v>69.349999999999994</v>
      </c>
      <c r="S559">
        <v>57.19</v>
      </c>
      <c r="T559" t="s">
        <v>1447</v>
      </c>
      <c r="U559" t="s">
        <v>273</v>
      </c>
    </row>
    <row r="560" spans="1:21">
      <c r="A560" t="s">
        <v>1847</v>
      </c>
      <c r="B560" t="s">
        <v>1848</v>
      </c>
      <c r="C560" t="s">
        <v>277</v>
      </c>
      <c r="D560" t="s">
        <v>73</v>
      </c>
      <c r="E560" t="s">
        <v>74</v>
      </c>
      <c r="F560" t="s">
        <v>86</v>
      </c>
      <c r="G560">
        <v>4405.28</v>
      </c>
      <c r="H560">
        <v>52863.360000000001</v>
      </c>
      <c r="I560">
        <v>102.7</v>
      </c>
      <c r="J560">
        <v>120650.85</v>
      </c>
      <c r="K560">
        <v>1174.79</v>
      </c>
      <c r="L560">
        <v>4.46</v>
      </c>
      <c r="M560">
        <v>0</v>
      </c>
      <c r="N560">
        <v>0</v>
      </c>
      <c r="O560">
        <v>591501.28</v>
      </c>
      <c r="P560">
        <v>17756713.899999999</v>
      </c>
      <c r="Q560">
        <v>30</v>
      </c>
      <c r="R560">
        <v>68.180000000000007</v>
      </c>
      <c r="S560">
        <v>2.25</v>
      </c>
      <c r="T560" t="s">
        <v>707</v>
      </c>
      <c r="U560" t="s">
        <v>1208</v>
      </c>
    </row>
    <row r="561" spans="1:21">
      <c r="A561" t="s">
        <v>1849</v>
      </c>
      <c r="B561" t="s">
        <v>1298</v>
      </c>
      <c r="C561" t="s">
        <v>72</v>
      </c>
      <c r="D561" t="s">
        <v>52</v>
      </c>
      <c r="E561" t="s">
        <v>53</v>
      </c>
      <c r="F561" t="s">
        <v>86</v>
      </c>
      <c r="G561">
        <v>6620.21</v>
      </c>
      <c r="H561">
        <v>79442.52</v>
      </c>
      <c r="I561">
        <v>489.16</v>
      </c>
      <c r="J561">
        <v>33162.9</v>
      </c>
      <c r="K561">
        <v>67.8</v>
      </c>
      <c r="L561">
        <v>10.55</v>
      </c>
      <c r="M561">
        <v>0</v>
      </c>
      <c r="N561">
        <v>0</v>
      </c>
      <c r="O561">
        <v>897361.33</v>
      </c>
      <c r="P561">
        <v>21354854.489999998</v>
      </c>
      <c r="Q561">
        <v>23.8</v>
      </c>
      <c r="R561">
        <v>57.07</v>
      </c>
      <c r="S561">
        <v>24.41</v>
      </c>
      <c r="T561" t="s">
        <v>752</v>
      </c>
      <c r="U561" t="s">
        <v>1343</v>
      </c>
    </row>
    <row r="562" spans="1:21">
      <c r="A562" t="s">
        <v>1850</v>
      </c>
      <c r="B562" t="s">
        <v>1851</v>
      </c>
      <c r="C562" t="s">
        <v>72</v>
      </c>
      <c r="D562" t="s">
        <v>52</v>
      </c>
      <c r="E562" t="s">
        <v>80</v>
      </c>
      <c r="F562" t="s">
        <v>86</v>
      </c>
      <c r="G562">
        <v>11999.01</v>
      </c>
      <c r="H562">
        <v>143988.12</v>
      </c>
      <c r="I562">
        <v>232.73</v>
      </c>
      <c r="J562">
        <v>335152.33</v>
      </c>
      <c r="K562">
        <v>1440.09</v>
      </c>
      <c r="L562">
        <v>3.77</v>
      </c>
      <c r="M562">
        <v>2126.11</v>
      </c>
      <c r="N562">
        <v>0</v>
      </c>
      <c r="O562">
        <v>949003.66</v>
      </c>
      <c r="P562">
        <v>4465037.3099999996</v>
      </c>
      <c r="Q562">
        <v>4.7</v>
      </c>
      <c r="R562">
        <v>60.29</v>
      </c>
      <c r="S562">
        <v>40.21</v>
      </c>
      <c r="T562" t="s">
        <v>718</v>
      </c>
      <c r="U562" t="s">
        <v>618</v>
      </c>
    </row>
    <row r="563" spans="1:21">
      <c r="A563" t="s">
        <v>1852</v>
      </c>
      <c r="B563" t="s">
        <v>1853</v>
      </c>
      <c r="C563" t="s">
        <v>128</v>
      </c>
      <c r="D563" t="s">
        <v>73</v>
      </c>
      <c r="E563" t="s">
        <v>80</v>
      </c>
      <c r="F563" t="s">
        <v>54</v>
      </c>
      <c r="G563">
        <v>15989.66</v>
      </c>
      <c r="H563">
        <v>191875.92</v>
      </c>
      <c r="I563">
        <v>236.71</v>
      </c>
      <c r="J563">
        <v>547878.23</v>
      </c>
      <c r="K563">
        <v>2314.5500000000002</v>
      </c>
      <c r="L563">
        <v>4.24</v>
      </c>
      <c r="M563">
        <v>0</v>
      </c>
      <c r="N563">
        <v>0</v>
      </c>
      <c r="O563">
        <v>623182.86</v>
      </c>
      <c r="P563">
        <v>10815857.810000001</v>
      </c>
      <c r="Q563">
        <v>17.399999999999999</v>
      </c>
      <c r="R563">
        <v>79.12</v>
      </c>
      <c r="S563">
        <v>2.54</v>
      </c>
      <c r="T563" t="s">
        <v>527</v>
      </c>
      <c r="U563" t="s">
        <v>273</v>
      </c>
    </row>
    <row r="564" spans="1:21">
      <c r="A564" t="s">
        <v>1854</v>
      </c>
      <c r="B564" t="s">
        <v>1855</v>
      </c>
      <c r="C564" t="s">
        <v>85</v>
      </c>
      <c r="D564" t="s">
        <v>100</v>
      </c>
      <c r="E564" t="s">
        <v>133</v>
      </c>
      <c r="F564" t="s">
        <v>75</v>
      </c>
      <c r="G564">
        <v>11790.38</v>
      </c>
      <c r="H564">
        <v>141484.56</v>
      </c>
      <c r="I564">
        <v>341.37</v>
      </c>
      <c r="J564">
        <v>256802.84</v>
      </c>
      <c r="K564">
        <v>752.27</v>
      </c>
      <c r="L564">
        <v>5.0999999999999996</v>
      </c>
      <c r="M564">
        <v>0</v>
      </c>
      <c r="N564">
        <v>1213.45</v>
      </c>
      <c r="O564">
        <v>424500.51</v>
      </c>
      <c r="P564">
        <v>13255917.619999999</v>
      </c>
      <c r="Q564">
        <v>31.2</v>
      </c>
      <c r="R564">
        <v>78.3</v>
      </c>
      <c r="S564">
        <v>47.96</v>
      </c>
      <c r="T564" t="s">
        <v>1305</v>
      </c>
      <c r="U564" t="s">
        <v>1856</v>
      </c>
    </row>
    <row r="565" spans="1:21">
      <c r="A565" t="s">
        <v>1857</v>
      </c>
      <c r="B565" t="s">
        <v>1858</v>
      </c>
      <c r="C565" t="s">
        <v>143</v>
      </c>
      <c r="D565" t="s">
        <v>52</v>
      </c>
      <c r="E565" t="s">
        <v>53</v>
      </c>
      <c r="F565" t="s">
        <v>54</v>
      </c>
      <c r="G565">
        <v>12704.85</v>
      </c>
      <c r="H565">
        <v>152458.20000000001</v>
      </c>
      <c r="I565">
        <v>410.35</v>
      </c>
      <c r="J565">
        <v>145726.49</v>
      </c>
      <c r="K565">
        <v>355.13</v>
      </c>
      <c r="L565">
        <v>4.42</v>
      </c>
      <c r="M565">
        <v>1860.32</v>
      </c>
      <c r="N565">
        <v>0</v>
      </c>
      <c r="O565">
        <v>424185.79</v>
      </c>
      <c r="P565">
        <v>2811985.07</v>
      </c>
      <c r="Q565">
        <v>6.6</v>
      </c>
      <c r="R565">
        <v>70.430000000000007</v>
      </c>
      <c r="S565">
        <v>44.96</v>
      </c>
      <c r="T565" t="s">
        <v>1859</v>
      </c>
      <c r="U565" t="s">
        <v>986</v>
      </c>
    </row>
    <row r="566" spans="1:21">
      <c r="A566" t="s">
        <v>1860</v>
      </c>
      <c r="B566" t="s">
        <v>211</v>
      </c>
      <c r="C566" t="s">
        <v>118</v>
      </c>
      <c r="D566" t="s">
        <v>73</v>
      </c>
      <c r="E566" t="s">
        <v>80</v>
      </c>
      <c r="F566" t="s">
        <v>54</v>
      </c>
      <c r="G566">
        <v>12954.44</v>
      </c>
      <c r="H566">
        <v>155453.28</v>
      </c>
      <c r="I566">
        <v>153.66</v>
      </c>
      <c r="J566">
        <v>340357.37</v>
      </c>
      <c r="K566">
        <v>2215</v>
      </c>
      <c r="L566">
        <v>3.02</v>
      </c>
      <c r="M566">
        <v>0</v>
      </c>
      <c r="N566">
        <v>0</v>
      </c>
      <c r="O566">
        <v>551798.9</v>
      </c>
      <c r="P566">
        <v>20819238.43</v>
      </c>
      <c r="Q566">
        <v>37.700000000000003</v>
      </c>
      <c r="R566">
        <v>70.31</v>
      </c>
      <c r="S566">
        <v>-23.14</v>
      </c>
      <c r="T566" t="s">
        <v>1861</v>
      </c>
      <c r="U566" t="s">
        <v>1862</v>
      </c>
    </row>
    <row r="567" spans="1:21">
      <c r="A567" t="s">
        <v>1863</v>
      </c>
      <c r="B567" t="s">
        <v>1864</v>
      </c>
      <c r="C567" t="s">
        <v>72</v>
      </c>
      <c r="D567" t="s">
        <v>119</v>
      </c>
      <c r="E567" t="s">
        <v>80</v>
      </c>
      <c r="F567" t="s">
        <v>75</v>
      </c>
      <c r="G567">
        <v>5039.57</v>
      </c>
      <c r="H567">
        <v>60474.84</v>
      </c>
      <c r="I567">
        <v>220.48</v>
      </c>
      <c r="J567">
        <v>144519.35</v>
      </c>
      <c r="K567">
        <v>655.48</v>
      </c>
      <c r="L567">
        <v>1.01</v>
      </c>
      <c r="M567">
        <v>1398.58</v>
      </c>
      <c r="N567">
        <v>491.58</v>
      </c>
      <c r="O567">
        <v>349256.75</v>
      </c>
      <c r="P567">
        <v>6826390.6900000004</v>
      </c>
      <c r="Q567">
        <v>19.5</v>
      </c>
      <c r="R567">
        <v>81.180000000000007</v>
      </c>
      <c r="S567">
        <v>-15.49</v>
      </c>
      <c r="T567" t="s">
        <v>124</v>
      </c>
      <c r="U567" t="s">
        <v>1865</v>
      </c>
    </row>
    <row r="568" spans="1:21">
      <c r="A568" t="s">
        <v>1866</v>
      </c>
      <c r="B568" t="s">
        <v>1370</v>
      </c>
      <c r="C568" t="s">
        <v>59</v>
      </c>
      <c r="D568" t="s">
        <v>52</v>
      </c>
      <c r="E568" t="s">
        <v>67</v>
      </c>
      <c r="F568" t="s">
        <v>86</v>
      </c>
      <c r="G568">
        <v>5657.64</v>
      </c>
      <c r="H568">
        <v>67891.679999999993</v>
      </c>
      <c r="I568">
        <v>760.59</v>
      </c>
      <c r="J568">
        <v>51924.69</v>
      </c>
      <c r="K568">
        <v>68.27</v>
      </c>
      <c r="L568">
        <v>5.0999999999999996</v>
      </c>
      <c r="M568">
        <v>413.01</v>
      </c>
      <c r="N568">
        <v>0</v>
      </c>
      <c r="O568">
        <v>339621.37</v>
      </c>
      <c r="P568">
        <v>22273502.02</v>
      </c>
      <c r="Q568">
        <v>65.599999999999994</v>
      </c>
      <c r="R568">
        <v>61.62</v>
      </c>
      <c r="S568">
        <v>41.25</v>
      </c>
      <c r="T568" t="s">
        <v>935</v>
      </c>
      <c r="U568" t="s">
        <v>184</v>
      </c>
    </row>
    <row r="569" spans="1:21">
      <c r="A569" t="s">
        <v>1867</v>
      </c>
      <c r="B569" t="s">
        <v>1868</v>
      </c>
      <c r="C569" t="s">
        <v>277</v>
      </c>
      <c r="D569" t="s">
        <v>52</v>
      </c>
      <c r="E569" t="s">
        <v>133</v>
      </c>
      <c r="F569" t="s">
        <v>75</v>
      </c>
      <c r="G569">
        <v>6927.59</v>
      </c>
      <c r="H569">
        <v>83131.08</v>
      </c>
      <c r="I569">
        <v>367.93</v>
      </c>
      <c r="J569">
        <v>154501.98000000001</v>
      </c>
      <c r="K569">
        <v>419.92</v>
      </c>
      <c r="L569">
        <v>9.85</v>
      </c>
      <c r="M569">
        <v>1474.81</v>
      </c>
      <c r="N569">
        <v>0</v>
      </c>
      <c r="O569">
        <v>574217.76</v>
      </c>
      <c r="P569">
        <v>7064385.1699999999</v>
      </c>
      <c r="Q569">
        <v>12.3</v>
      </c>
      <c r="R569">
        <v>69.72</v>
      </c>
      <c r="S569">
        <v>-15.97</v>
      </c>
      <c r="T569" t="s">
        <v>1541</v>
      </c>
      <c r="U569" t="s">
        <v>1611</v>
      </c>
    </row>
    <row r="570" spans="1:21">
      <c r="A570" t="s">
        <v>1869</v>
      </c>
      <c r="B570" t="s">
        <v>1870</v>
      </c>
      <c r="C570" t="s">
        <v>51</v>
      </c>
      <c r="D570" t="s">
        <v>119</v>
      </c>
      <c r="E570" t="s">
        <v>80</v>
      </c>
      <c r="F570" t="s">
        <v>86</v>
      </c>
      <c r="G570">
        <v>4943.53</v>
      </c>
      <c r="H570">
        <v>59322.36</v>
      </c>
      <c r="I570">
        <v>156.24</v>
      </c>
      <c r="J570">
        <v>74163.08</v>
      </c>
      <c r="K570">
        <v>474.67</v>
      </c>
      <c r="L570">
        <v>3.17</v>
      </c>
      <c r="M570">
        <v>0</v>
      </c>
      <c r="N570">
        <v>943.29</v>
      </c>
      <c r="O570">
        <v>189213.5</v>
      </c>
      <c r="P570">
        <v>8310503.2300000004</v>
      </c>
      <c r="Q570">
        <v>43.9</v>
      </c>
      <c r="R570">
        <v>68.47</v>
      </c>
      <c r="S570">
        <v>-37.869999999999997</v>
      </c>
      <c r="T570" t="s">
        <v>1871</v>
      </c>
      <c r="U570" t="s">
        <v>1562</v>
      </c>
    </row>
    <row r="571" spans="1:21">
      <c r="A571" t="s">
        <v>1872</v>
      </c>
      <c r="B571" t="s">
        <v>1712</v>
      </c>
      <c r="C571" t="s">
        <v>85</v>
      </c>
      <c r="D571" t="s">
        <v>73</v>
      </c>
      <c r="E571" t="s">
        <v>133</v>
      </c>
      <c r="F571" t="s">
        <v>86</v>
      </c>
      <c r="G571">
        <v>16027.59</v>
      </c>
      <c r="H571">
        <v>192331.08</v>
      </c>
      <c r="I571">
        <v>598.19000000000005</v>
      </c>
      <c r="J571">
        <v>216985.9</v>
      </c>
      <c r="K571">
        <v>362.74</v>
      </c>
      <c r="L571">
        <v>1.62</v>
      </c>
      <c r="M571">
        <v>0</v>
      </c>
      <c r="N571">
        <v>0</v>
      </c>
      <c r="O571">
        <v>201549.9</v>
      </c>
      <c r="P571">
        <v>10185976.73</v>
      </c>
      <c r="Q571">
        <v>50.5</v>
      </c>
      <c r="R571">
        <v>80.16</v>
      </c>
      <c r="S571">
        <v>9.1199999999999992</v>
      </c>
      <c r="T571" t="s">
        <v>1873</v>
      </c>
      <c r="U571" t="s">
        <v>1874</v>
      </c>
    </row>
    <row r="572" spans="1:21">
      <c r="A572" t="s">
        <v>1875</v>
      </c>
      <c r="B572" t="s">
        <v>1876</v>
      </c>
      <c r="C572" t="s">
        <v>138</v>
      </c>
      <c r="D572" t="s">
        <v>52</v>
      </c>
      <c r="E572" t="s">
        <v>80</v>
      </c>
      <c r="F572" t="s">
        <v>86</v>
      </c>
      <c r="G572">
        <v>3038.04</v>
      </c>
      <c r="H572">
        <v>36456.480000000003</v>
      </c>
      <c r="I572">
        <v>232.89</v>
      </c>
      <c r="J572">
        <v>90834.44</v>
      </c>
      <c r="K572">
        <v>390.03</v>
      </c>
      <c r="L572">
        <v>9.82</v>
      </c>
      <c r="M572">
        <v>0</v>
      </c>
      <c r="N572">
        <v>299.23</v>
      </c>
      <c r="O572">
        <v>522885.64</v>
      </c>
      <c r="P572">
        <v>17076685.879999999</v>
      </c>
      <c r="Q572">
        <v>32.700000000000003</v>
      </c>
      <c r="R572">
        <v>72.760000000000005</v>
      </c>
      <c r="S572">
        <v>-35.19</v>
      </c>
      <c r="T572" t="s">
        <v>1236</v>
      </c>
      <c r="U572" t="s">
        <v>1053</v>
      </c>
    </row>
    <row r="573" spans="1:21">
      <c r="A573" t="s">
        <v>1877</v>
      </c>
      <c r="B573" t="s">
        <v>1878</v>
      </c>
      <c r="C573" t="s">
        <v>118</v>
      </c>
      <c r="D573" t="s">
        <v>60</v>
      </c>
      <c r="E573" t="s">
        <v>80</v>
      </c>
      <c r="F573" t="s">
        <v>86</v>
      </c>
      <c r="G573">
        <v>8693.06</v>
      </c>
      <c r="H573">
        <v>104316.72</v>
      </c>
      <c r="I573">
        <v>244.39</v>
      </c>
      <c r="J573">
        <v>310992.11</v>
      </c>
      <c r="K573">
        <v>1272.52</v>
      </c>
      <c r="L573">
        <v>5.22</v>
      </c>
      <c r="M573">
        <v>2694.64</v>
      </c>
      <c r="N573">
        <v>965.28</v>
      </c>
      <c r="O573">
        <v>474308.19</v>
      </c>
      <c r="P573">
        <v>7198797.29</v>
      </c>
      <c r="Q573">
        <v>15.2</v>
      </c>
      <c r="R573">
        <v>75.040000000000006</v>
      </c>
      <c r="S573">
        <v>13.95</v>
      </c>
      <c r="T573" t="s">
        <v>1879</v>
      </c>
      <c r="U573" t="s">
        <v>1880</v>
      </c>
    </row>
    <row r="574" spans="1:21">
      <c r="A574" t="s">
        <v>1881</v>
      </c>
      <c r="B574" t="s">
        <v>952</v>
      </c>
      <c r="C574" t="s">
        <v>59</v>
      </c>
      <c r="D574" t="s">
        <v>52</v>
      </c>
      <c r="E574" t="s">
        <v>61</v>
      </c>
      <c r="F574" t="s">
        <v>75</v>
      </c>
      <c r="G574">
        <v>3780.62</v>
      </c>
      <c r="H574">
        <v>45367.44</v>
      </c>
      <c r="I574">
        <v>480.73</v>
      </c>
      <c r="J574">
        <v>33045.870000000003</v>
      </c>
      <c r="K574">
        <v>-68.739999999999995</v>
      </c>
      <c r="L574">
        <v>8.93</v>
      </c>
      <c r="M574">
        <v>0</v>
      </c>
      <c r="N574">
        <v>0</v>
      </c>
      <c r="O574">
        <v>246838.07</v>
      </c>
      <c r="P574">
        <v>5861928.3799999999</v>
      </c>
      <c r="Q574">
        <v>23.7</v>
      </c>
      <c r="R574">
        <v>59.26</v>
      </c>
      <c r="S574">
        <v>38.64</v>
      </c>
      <c r="T574" t="s">
        <v>1694</v>
      </c>
      <c r="U574" t="s">
        <v>1882</v>
      </c>
    </row>
    <row r="575" spans="1:21">
      <c r="A575" t="s">
        <v>1883</v>
      </c>
      <c r="B575" t="s">
        <v>1884</v>
      </c>
      <c r="C575" t="s">
        <v>143</v>
      </c>
      <c r="D575" t="s">
        <v>119</v>
      </c>
      <c r="E575" t="s">
        <v>133</v>
      </c>
      <c r="F575" t="s">
        <v>54</v>
      </c>
      <c r="G575">
        <v>17324.04</v>
      </c>
      <c r="H575">
        <v>207888.48</v>
      </c>
      <c r="I575">
        <v>587.14</v>
      </c>
      <c r="J575">
        <v>151944.60999999999</v>
      </c>
      <c r="K575">
        <v>258.79000000000002</v>
      </c>
      <c r="L575">
        <v>7.49</v>
      </c>
      <c r="M575">
        <v>569.23</v>
      </c>
      <c r="N575">
        <v>0</v>
      </c>
      <c r="O575">
        <v>214052.35</v>
      </c>
      <c r="P575">
        <v>8169212.6399999997</v>
      </c>
      <c r="Q575">
        <v>38.200000000000003</v>
      </c>
      <c r="R575">
        <v>55.29</v>
      </c>
      <c r="S575">
        <v>10.07</v>
      </c>
      <c r="T575" t="s">
        <v>1885</v>
      </c>
      <c r="U575" t="s">
        <v>1676</v>
      </c>
    </row>
    <row r="576" spans="1:21">
      <c r="A576" t="s">
        <v>1886</v>
      </c>
      <c r="B576" t="s">
        <v>1887</v>
      </c>
      <c r="C576" t="s">
        <v>59</v>
      </c>
      <c r="D576" t="s">
        <v>73</v>
      </c>
      <c r="E576" t="s">
        <v>67</v>
      </c>
      <c r="F576" t="s">
        <v>54</v>
      </c>
      <c r="G576">
        <v>9357.2199999999993</v>
      </c>
      <c r="H576">
        <v>112286.64</v>
      </c>
      <c r="I576">
        <v>943.49</v>
      </c>
      <c r="J576">
        <v>229894.29</v>
      </c>
      <c r="K576">
        <v>243.66</v>
      </c>
      <c r="L576">
        <v>7.41</v>
      </c>
      <c r="M576">
        <v>800.87</v>
      </c>
      <c r="N576">
        <v>0</v>
      </c>
      <c r="O576">
        <v>754112.86</v>
      </c>
      <c r="P576">
        <v>912869.86</v>
      </c>
      <c r="Q576">
        <v>1.2</v>
      </c>
      <c r="R576">
        <v>68.849999999999994</v>
      </c>
      <c r="S576">
        <v>-33.520000000000003</v>
      </c>
      <c r="T576" t="s">
        <v>1511</v>
      </c>
      <c r="U576" t="s">
        <v>1574</v>
      </c>
    </row>
    <row r="577" spans="1:21">
      <c r="A577" t="s">
        <v>1888</v>
      </c>
      <c r="B577" t="s">
        <v>1889</v>
      </c>
      <c r="C577" t="s">
        <v>72</v>
      </c>
      <c r="D577" t="s">
        <v>60</v>
      </c>
      <c r="E577" t="s">
        <v>53</v>
      </c>
      <c r="F577" t="s">
        <v>75</v>
      </c>
      <c r="G577">
        <v>15066.95</v>
      </c>
      <c r="H577">
        <v>180803.4</v>
      </c>
      <c r="I577">
        <v>369.23</v>
      </c>
      <c r="J577">
        <v>577442.01</v>
      </c>
      <c r="K577">
        <v>-1563.91</v>
      </c>
      <c r="L577">
        <v>1.88</v>
      </c>
      <c r="M577">
        <v>0</v>
      </c>
      <c r="N577">
        <v>0</v>
      </c>
      <c r="O577">
        <v>221377.94</v>
      </c>
      <c r="P577">
        <v>14445294.91</v>
      </c>
      <c r="Q577">
        <v>65.3</v>
      </c>
      <c r="R577">
        <v>80.489999999999995</v>
      </c>
      <c r="S577">
        <v>-16.48</v>
      </c>
      <c r="T577" t="s">
        <v>1890</v>
      </c>
      <c r="U577" t="s">
        <v>1891</v>
      </c>
    </row>
    <row r="578" spans="1:21">
      <c r="A578" t="s">
        <v>1892</v>
      </c>
      <c r="B578" t="s">
        <v>1893</v>
      </c>
      <c r="C578" t="s">
        <v>175</v>
      </c>
      <c r="D578" t="s">
        <v>119</v>
      </c>
      <c r="E578" t="s">
        <v>74</v>
      </c>
      <c r="F578" t="s">
        <v>86</v>
      </c>
      <c r="G578">
        <v>9035.8799999999992</v>
      </c>
      <c r="H578">
        <v>108430.56</v>
      </c>
      <c r="I578">
        <v>77.989999999999995</v>
      </c>
      <c r="J578">
        <v>63010.559999999998</v>
      </c>
      <c r="K578">
        <v>-807.93</v>
      </c>
      <c r="L578">
        <v>1.43</v>
      </c>
      <c r="M578">
        <v>2590.86</v>
      </c>
      <c r="N578">
        <v>0</v>
      </c>
      <c r="O578">
        <v>732806.27</v>
      </c>
      <c r="P578">
        <v>13658727.16</v>
      </c>
      <c r="Q578">
        <v>18.600000000000001</v>
      </c>
      <c r="R578">
        <v>55.61</v>
      </c>
      <c r="S578">
        <v>-22.44</v>
      </c>
      <c r="T578" t="s">
        <v>1894</v>
      </c>
      <c r="U578" t="s">
        <v>1895</v>
      </c>
    </row>
    <row r="579" spans="1:21">
      <c r="A579" t="s">
        <v>1896</v>
      </c>
      <c r="B579" t="s">
        <v>972</v>
      </c>
      <c r="C579" t="s">
        <v>51</v>
      </c>
      <c r="D579" t="s">
        <v>60</v>
      </c>
      <c r="E579" t="s">
        <v>61</v>
      </c>
      <c r="F579" t="s">
        <v>86</v>
      </c>
      <c r="G579">
        <v>2944.84</v>
      </c>
      <c r="H579">
        <v>35338.080000000002</v>
      </c>
      <c r="I579">
        <v>780.51</v>
      </c>
      <c r="J579">
        <v>101154.42</v>
      </c>
      <c r="K579">
        <v>-129.6</v>
      </c>
      <c r="L579">
        <v>1.59</v>
      </c>
      <c r="M579">
        <v>0</v>
      </c>
      <c r="N579">
        <v>0</v>
      </c>
      <c r="O579">
        <v>570048.52</v>
      </c>
      <c r="P579">
        <v>11878224.74</v>
      </c>
      <c r="Q579">
        <v>20.8</v>
      </c>
      <c r="R579">
        <v>76.08</v>
      </c>
      <c r="S579">
        <v>-24.28</v>
      </c>
      <c r="T579" t="s">
        <v>1111</v>
      </c>
      <c r="U579" t="s">
        <v>1074</v>
      </c>
    </row>
    <row r="580" spans="1:21">
      <c r="A580" t="s">
        <v>1897</v>
      </c>
      <c r="B580" t="s">
        <v>1898</v>
      </c>
      <c r="C580" t="s">
        <v>143</v>
      </c>
      <c r="D580" t="s">
        <v>52</v>
      </c>
      <c r="E580" t="s">
        <v>74</v>
      </c>
      <c r="F580" t="s">
        <v>54</v>
      </c>
      <c r="G580">
        <v>3665.39</v>
      </c>
      <c r="H580">
        <v>43984.68</v>
      </c>
      <c r="I580">
        <v>110.03</v>
      </c>
      <c r="J580">
        <v>22539.39</v>
      </c>
      <c r="L580">
        <v>9.36</v>
      </c>
      <c r="M580">
        <v>0</v>
      </c>
      <c r="N580">
        <v>347.97</v>
      </c>
      <c r="O580">
        <v>748107.26</v>
      </c>
      <c r="P580">
        <v>4974255.9800000004</v>
      </c>
      <c r="Q580">
        <v>6.6</v>
      </c>
      <c r="R580">
        <v>65.83</v>
      </c>
      <c r="S580">
        <v>9.66</v>
      </c>
      <c r="T580" t="s">
        <v>1899</v>
      </c>
      <c r="U580" t="s">
        <v>68</v>
      </c>
    </row>
    <row r="581" spans="1:21">
      <c r="A581" t="s">
        <v>1900</v>
      </c>
      <c r="B581" t="s">
        <v>1901</v>
      </c>
      <c r="C581" t="s">
        <v>143</v>
      </c>
      <c r="D581" t="s">
        <v>52</v>
      </c>
      <c r="E581" t="s">
        <v>53</v>
      </c>
      <c r="F581" t="s">
        <v>75</v>
      </c>
      <c r="G581">
        <v>9538.48</v>
      </c>
      <c r="H581">
        <v>114461.75999999999</v>
      </c>
      <c r="I581">
        <v>448.35</v>
      </c>
      <c r="J581">
        <v>253110.36</v>
      </c>
      <c r="K581">
        <v>564.54</v>
      </c>
      <c r="L581">
        <v>6.02</v>
      </c>
      <c r="M581">
        <v>0</v>
      </c>
      <c r="N581">
        <v>845.07</v>
      </c>
      <c r="O581">
        <v>795710.66</v>
      </c>
      <c r="P581">
        <v>6193111.4299999997</v>
      </c>
      <c r="Q581">
        <v>7.8</v>
      </c>
      <c r="R581">
        <v>65.38</v>
      </c>
      <c r="S581">
        <v>39.590000000000003</v>
      </c>
      <c r="T581" t="s">
        <v>708</v>
      </c>
      <c r="U581" t="s">
        <v>1902</v>
      </c>
    </row>
    <row r="582" spans="1:21">
      <c r="A582" t="s">
        <v>1903</v>
      </c>
      <c r="B582" t="s">
        <v>1802</v>
      </c>
      <c r="C582" t="s">
        <v>99</v>
      </c>
      <c r="D582" t="s">
        <v>119</v>
      </c>
      <c r="E582" t="s">
        <v>80</v>
      </c>
      <c r="F582" t="s">
        <v>86</v>
      </c>
      <c r="G582">
        <v>2770.71</v>
      </c>
      <c r="H582">
        <v>33248.519999999997</v>
      </c>
      <c r="I582">
        <v>150.52000000000001</v>
      </c>
      <c r="J582">
        <v>49962.720000000001</v>
      </c>
      <c r="K582">
        <v>331.93</v>
      </c>
      <c r="L582">
        <v>8.2100000000000009</v>
      </c>
      <c r="M582">
        <v>0</v>
      </c>
      <c r="N582">
        <v>0</v>
      </c>
      <c r="O582">
        <v>745275.86</v>
      </c>
      <c r="P582">
        <v>24732083.43</v>
      </c>
      <c r="Q582">
        <v>33.200000000000003</v>
      </c>
      <c r="R582">
        <v>65.760000000000005</v>
      </c>
      <c r="S582">
        <v>41.84</v>
      </c>
      <c r="T582" t="s">
        <v>255</v>
      </c>
      <c r="U582" t="s">
        <v>1673</v>
      </c>
    </row>
    <row r="583" spans="1:21">
      <c r="A583" t="s">
        <v>1904</v>
      </c>
      <c r="B583" t="s">
        <v>1898</v>
      </c>
      <c r="C583" t="s">
        <v>128</v>
      </c>
      <c r="D583" t="s">
        <v>100</v>
      </c>
      <c r="E583" t="s">
        <v>90</v>
      </c>
      <c r="F583" t="s">
        <v>75</v>
      </c>
      <c r="G583">
        <v>11414.82</v>
      </c>
      <c r="H583">
        <v>136977.84</v>
      </c>
      <c r="I583">
        <v>1046.1600000000001</v>
      </c>
      <c r="J583">
        <v>98783.13</v>
      </c>
      <c r="K583">
        <v>94.42</v>
      </c>
      <c r="L583">
        <v>3.68</v>
      </c>
      <c r="M583">
        <v>0</v>
      </c>
      <c r="N583">
        <v>0</v>
      </c>
      <c r="O583">
        <v>934775.41</v>
      </c>
      <c r="P583">
        <v>17518886.379999999</v>
      </c>
      <c r="Q583">
        <v>18.7</v>
      </c>
      <c r="R583">
        <v>70.069999999999993</v>
      </c>
      <c r="S583">
        <v>23.92</v>
      </c>
      <c r="T583" t="s">
        <v>1905</v>
      </c>
      <c r="U583" t="s">
        <v>213</v>
      </c>
    </row>
    <row r="584" spans="1:21">
      <c r="A584" t="s">
        <v>1906</v>
      </c>
      <c r="B584" t="s">
        <v>1907</v>
      </c>
      <c r="C584" t="s">
        <v>143</v>
      </c>
      <c r="D584" t="s">
        <v>60</v>
      </c>
      <c r="E584" t="s">
        <v>90</v>
      </c>
      <c r="F584" t="s">
        <v>75</v>
      </c>
      <c r="G584">
        <v>15930.05</v>
      </c>
      <c r="H584">
        <v>191160.6</v>
      </c>
      <c r="I584">
        <v>723.88</v>
      </c>
      <c r="J584">
        <v>288387.33</v>
      </c>
      <c r="K584">
        <v>398.39</v>
      </c>
      <c r="L584">
        <v>5.8</v>
      </c>
      <c r="M584">
        <v>0</v>
      </c>
      <c r="N584">
        <v>2787.3</v>
      </c>
      <c r="O584">
        <v>923643.1</v>
      </c>
      <c r="P584">
        <v>11991415.76</v>
      </c>
      <c r="Q584">
        <v>13</v>
      </c>
      <c r="R584">
        <v>70.959999999999994</v>
      </c>
      <c r="S584">
        <v>37.630000000000003</v>
      </c>
      <c r="T584" t="s">
        <v>1908</v>
      </c>
      <c r="U584" t="s">
        <v>1828</v>
      </c>
    </row>
    <row r="585" spans="1:21">
      <c r="A585" t="s">
        <v>1909</v>
      </c>
      <c r="B585" t="s">
        <v>1162</v>
      </c>
      <c r="C585" t="s">
        <v>59</v>
      </c>
      <c r="D585" t="s">
        <v>52</v>
      </c>
      <c r="E585" t="s">
        <v>90</v>
      </c>
      <c r="F585" t="s">
        <v>54</v>
      </c>
      <c r="G585">
        <v>16020.02</v>
      </c>
      <c r="H585">
        <v>192240.24</v>
      </c>
      <c r="I585">
        <v>926.22</v>
      </c>
      <c r="J585">
        <v>131598.91</v>
      </c>
      <c r="K585">
        <v>142.08000000000001</v>
      </c>
      <c r="L585">
        <v>9.85</v>
      </c>
      <c r="M585">
        <v>2273.88</v>
      </c>
      <c r="N585">
        <v>0</v>
      </c>
      <c r="O585">
        <v>432488.91</v>
      </c>
      <c r="P585">
        <v>23796319.030000001</v>
      </c>
      <c r="Q585">
        <v>55</v>
      </c>
      <c r="R585">
        <v>61.17</v>
      </c>
      <c r="S585">
        <v>-24.05</v>
      </c>
      <c r="T585" t="s">
        <v>868</v>
      </c>
      <c r="U585" t="s">
        <v>1604</v>
      </c>
    </row>
    <row r="586" spans="1:21">
      <c r="A586" t="s">
        <v>1910</v>
      </c>
      <c r="B586" t="s">
        <v>1911</v>
      </c>
      <c r="C586" t="s">
        <v>128</v>
      </c>
      <c r="D586" t="s">
        <v>60</v>
      </c>
      <c r="E586" t="s">
        <v>90</v>
      </c>
      <c r="F586" t="s">
        <v>86</v>
      </c>
      <c r="G586">
        <v>10487.58</v>
      </c>
      <c r="H586">
        <v>125850.96</v>
      </c>
      <c r="I586">
        <v>887.65</v>
      </c>
      <c r="J586">
        <v>261100.63</v>
      </c>
      <c r="K586">
        <v>294.14999999999998</v>
      </c>
      <c r="L586">
        <v>0.96</v>
      </c>
      <c r="M586">
        <v>2620.79</v>
      </c>
      <c r="N586">
        <v>978.41</v>
      </c>
      <c r="O586">
        <v>805884.91</v>
      </c>
      <c r="P586">
        <v>13403507.49</v>
      </c>
      <c r="Q586">
        <v>16.600000000000001</v>
      </c>
      <c r="R586">
        <v>80.790000000000006</v>
      </c>
      <c r="S586">
        <v>46.79</v>
      </c>
      <c r="T586" t="s">
        <v>645</v>
      </c>
      <c r="U586" t="s">
        <v>1912</v>
      </c>
    </row>
    <row r="587" spans="1:21">
      <c r="A587" t="s">
        <v>1913</v>
      </c>
      <c r="B587" t="s">
        <v>1914</v>
      </c>
      <c r="C587" t="s">
        <v>72</v>
      </c>
      <c r="D587" t="s">
        <v>52</v>
      </c>
      <c r="E587" t="s">
        <v>67</v>
      </c>
      <c r="F587" t="s">
        <v>86</v>
      </c>
      <c r="G587">
        <v>4829.57</v>
      </c>
      <c r="H587">
        <v>57954.84</v>
      </c>
      <c r="I587">
        <v>707.23</v>
      </c>
      <c r="J587">
        <v>111661.49</v>
      </c>
      <c r="K587">
        <v>157.88999999999999</v>
      </c>
      <c r="L587">
        <v>4.45</v>
      </c>
      <c r="M587">
        <v>1636.42</v>
      </c>
      <c r="N587">
        <v>700.18</v>
      </c>
      <c r="O587">
        <v>862171.86</v>
      </c>
      <c r="P587">
        <v>10837255.08</v>
      </c>
      <c r="Q587">
        <v>12.6</v>
      </c>
      <c r="R587">
        <v>69.180000000000007</v>
      </c>
      <c r="S587">
        <v>41.13</v>
      </c>
      <c r="T587" t="s">
        <v>601</v>
      </c>
      <c r="U587" t="s">
        <v>1181</v>
      </c>
    </row>
    <row r="588" spans="1:21">
      <c r="A588" t="s">
        <v>1915</v>
      </c>
      <c r="B588" t="s">
        <v>1916</v>
      </c>
      <c r="C588" t="s">
        <v>59</v>
      </c>
      <c r="D588" t="s">
        <v>119</v>
      </c>
      <c r="E588" t="s">
        <v>133</v>
      </c>
      <c r="F588" t="s">
        <v>86</v>
      </c>
      <c r="G588">
        <v>8333.4500000000007</v>
      </c>
      <c r="H588">
        <v>100001.4</v>
      </c>
      <c r="I588">
        <v>512.86</v>
      </c>
      <c r="J588">
        <v>186721.76</v>
      </c>
      <c r="K588">
        <v>364.08</v>
      </c>
      <c r="L588">
        <v>9.57</v>
      </c>
      <c r="M588">
        <v>0</v>
      </c>
      <c r="N588">
        <v>0</v>
      </c>
      <c r="O588">
        <v>567239.80000000005</v>
      </c>
      <c r="P588">
        <v>1703309.48</v>
      </c>
      <c r="Q588">
        <v>3</v>
      </c>
      <c r="R588">
        <v>57.17</v>
      </c>
      <c r="S588">
        <v>37.93</v>
      </c>
      <c r="T588" t="s">
        <v>1917</v>
      </c>
      <c r="U588" t="s">
        <v>1918</v>
      </c>
    </row>
    <row r="589" spans="1:21">
      <c r="A589" t="s">
        <v>1919</v>
      </c>
      <c r="B589" t="s">
        <v>1920</v>
      </c>
      <c r="C589" t="s">
        <v>72</v>
      </c>
      <c r="D589" t="s">
        <v>100</v>
      </c>
      <c r="E589" t="s">
        <v>80</v>
      </c>
      <c r="F589" t="s">
        <v>54</v>
      </c>
      <c r="G589">
        <v>15667.91</v>
      </c>
      <c r="H589">
        <v>188014.92</v>
      </c>
      <c r="I589">
        <v>213.01</v>
      </c>
      <c r="J589">
        <v>218647.72</v>
      </c>
      <c r="K589">
        <v>1026.47</v>
      </c>
      <c r="L589">
        <v>2.67</v>
      </c>
      <c r="M589">
        <v>0</v>
      </c>
      <c r="N589">
        <v>0</v>
      </c>
      <c r="O589">
        <v>941756.56</v>
      </c>
      <c r="P589">
        <v>5626983.5099999998</v>
      </c>
      <c r="Q589">
        <v>6</v>
      </c>
      <c r="R589">
        <v>57.16</v>
      </c>
      <c r="S589">
        <v>23.71</v>
      </c>
      <c r="T589" t="s">
        <v>1751</v>
      </c>
      <c r="U589" t="s">
        <v>1921</v>
      </c>
    </row>
    <row r="590" spans="1:21">
      <c r="A590" t="s">
        <v>1922</v>
      </c>
      <c r="B590" t="s">
        <v>1923</v>
      </c>
      <c r="C590" t="s">
        <v>105</v>
      </c>
      <c r="D590" t="s">
        <v>52</v>
      </c>
      <c r="E590" t="s">
        <v>74</v>
      </c>
      <c r="F590" t="s">
        <v>54</v>
      </c>
      <c r="G590">
        <v>9935.34</v>
      </c>
      <c r="H590">
        <v>119224.08</v>
      </c>
      <c r="I590">
        <v>129.56</v>
      </c>
      <c r="J590">
        <v>212652.19</v>
      </c>
      <c r="K590">
        <v>1641.34</v>
      </c>
      <c r="L590">
        <v>11.51</v>
      </c>
      <c r="M590">
        <v>0</v>
      </c>
      <c r="N590">
        <v>0</v>
      </c>
      <c r="O590">
        <v>326062.67</v>
      </c>
      <c r="P590">
        <v>910999.47</v>
      </c>
      <c r="Q590">
        <v>2.8</v>
      </c>
      <c r="R590">
        <v>61.22</v>
      </c>
      <c r="S590">
        <v>50.28</v>
      </c>
      <c r="T590" t="s">
        <v>503</v>
      </c>
      <c r="U590" t="s">
        <v>1924</v>
      </c>
    </row>
    <row r="591" spans="1:21">
      <c r="A591" t="s">
        <v>1925</v>
      </c>
      <c r="B591" t="s">
        <v>1926</v>
      </c>
      <c r="C591" t="s">
        <v>175</v>
      </c>
      <c r="D591" t="s">
        <v>73</v>
      </c>
      <c r="E591" t="s">
        <v>61</v>
      </c>
      <c r="F591" t="s">
        <v>75</v>
      </c>
      <c r="G591">
        <v>13375.63</v>
      </c>
      <c r="H591">
        <v>160507.56</v>
      </c>
      <c r="I591">
        <v>435.14</v>
      </c>
      <c r="J591">
        <v>100480.5</v>
      </c>
      <c r="K591">
        <v>230.92</v>
      </c>
      <c r="L591">
        <v>8.89</v>
      </c>
      <c r="M591">
        <v>1173.8599999999999</v>
      </c>
      <c r="N591">
        <v>12.51</v>
      </c>
      <c r="O591">
        <v>566338.77</v>
      </c>
      <c r="P591">
        <v>24376125.699999999</v>
      </c>
      <c r="Q591">
        <v>43</v>
      </c>
      <c r="R591">
        <v>56.17</v>
      </c>
      <c r="S591">
        <v>-26.2</v>
      </c>
      <c r="T591" t="s">
        <v>1820</v>
      </c>
      <c r="U591" t="s">
        <v>773</v>
      </c>
    </row>
    <row r="592" spans="1:21">
      <c r="A592" t="s">
        <v>1927</v>
      </c>
      <c r="B592" t="s">
        <v>859</v>
      </c>
      <c r="C592" t="s">
        <v>277</v>
      </c>
      <c r="D592" t="s">
        <v>60</v>
      </c>
      <c r="E592" t="s">
        <v>67</v>
      </c>
      <c r="F592" t="s">
        <v>86</v>
      </c>
      <c r="G592">
        <v>13029.23</v>
      </c>
      <c r="H592">
        <v>156350.76</v>
      </c>
      <c r="I592">
        <v>578.04999999999995</v>
      </c>
      <c r="J592">
        <v>168658.56</v>
      </c>
      <c r="K592">
        <v>291.77</v>
      </c>
      <c r="L592">
        <v>10.62</v>
      </c>
      <c r="M592">
        <v>2204.59</v>
      </c>
      <c r="N592">
        <v>2325.7800000000002</v>
      </c>
      <c r="O592">
        <v>777327.35</v>
      </c>
      <c r="P592">
        <v>947991.22</v>
      </c>
      <c r="Q592">
        <v>1.2</v>
      </c>
      <c r="R592">
        <v>-41.91</v>
      </c>
      <c r="S592">
        <v>-27.42</v>
      </c>
      <c r="T592" t="s">
        <v>1928</v>
      </c>
      <c r="U592" t="s">
        <v>1264</v>
      </c>
    </row>
    <row r="593" spans="1:21">
      <c r="A593" t="s">
        <v>1929</v>
      </c>
      <c r="B593" t="s">
        <v>1930</v>
      </c>
      <c r="C593" t="s">
        <v>118</v>
      </c>
      <c r="D593" t="s">
        <v>73</v>
      </c>
      <c r="E593" t="s">
        <v>61</v>
      </c>
      <c r="F593" t="s">
        <v>54</v>
      </c>
      <c r="G593">
        <v>14029.34</v>
      </c>
      <c r="H593">
        <v>168352.08</v>
      </c>
      <c r="I593">
        <v>437.02</v>
      </c>
      <c r="J593">
        <v>233384.62</v>
      </c>
      <c r="K593">
        <v>534.04</v>
      </c>
      <c r="L593">
        <v>8.6300000000000008</v>
      </c>
      <c r="M593">
        <v>3921.95</v>
      </c>
      <c r="N593">
        <v>0</v>
      </c>
      <c r="O593">
        <v>744374.29</v>
      </c>
      <c r="P593">
        <v>22251491.260000002</v>
      </c>
      <c r="R593">
        <v>59.23</v>
      </c>
      <c r="S593">
        <v>49.71</v>
      </c>
      <c r="T593" t="s">
        <v>1931</v>
      </c>
      <c r="U593" t="s">
        <v>711</v>
      </c>
    </row>
    <row r="594" spans="1:21">
      <c r="A594" t="s">
        <v>1932</v>
      </c>
      <c r="B594" t="s">
        <v>1698</v>
      </c>
      <c r="C594" t="s">
        <v>128</v>
      </c>
      <c r="D594" t="s">
        <v>119</v>
      </c>
      <c r="E594" t="s">
        <v>80</v>
      </c>
      <c r="F594" t="s">
        <v>54</v>
      </c>
      <c r="G594">
        <v>16522.259999999998</v>
      </c>
      <c r="H594">
        <v>198267.12</v>
      </c>
      <c r="I594">
        <v>218.98</v>
      </c>
      <c r="J594">
        <v>493762.47</v>
      </c>
      <c r="K594">
        <v>2254.83</v>
      </c>
      <c r="L594">
        <v>1.8</v>
      </c>
      <c r="M594">
        <v>1848.81</v>
      </c>
      <c r="N594">
        <v>0</v>
      </c>
      <c r="O594">
        <v>746219.79</v>
      </c>
      <c r="P594">
        <v>24068591.710000001</v>
      </c>
      <c r="Q594">
        <v>32.299999999999997</v>
      </c>
      <c r="R594">
        <v>62.75</v>
      </c>
      <c r="S594">
        <v>11.6</v>
      </c>
      <c r="T594" t="s">
        <v>1933</v>
      </c>
      <c r="U594" t="s">
        <v>1388</v>
      </c>
    </row>
    <row r="595" spans="1:21">
      <c r="A595" t="s">
        <v>1934</v>
      </c>
      <c r="B595" t="s">
        <v>1935</v>
      </c>
      <c r="C595" t="s">
        <v>175</v>
      </c>
      <c r="D595" t="s">
        <v>119</v>
      </c>
      <c r="E595" t="s">
        <v>74</v>
      </c>
      <c r="F595" t="s">
        <v>54</v>
      </c>
      <c r="G595">
        <v>6213.93</v>
      </c>
      <c r="H595">
        <v>74567.16</v>
      </c>
      <c r="I595">
        <v>105.21</v>
      </c>
      <c r="J595">
        <v>211539.75</v>
      </c>
      <c r="K595">
        <v>2010.64</v>
      </c>
      <c r="L595">
        <v>1.1200000000000001</v>
      </c>
      <c r="M595">
        <v>0</v>
      </c>
      <c r="N595">
        <v>0</v>
      </c>
      <c r="O595">
        <v>875901.31</v>
      </c>
      <c r="P595">
        <v>23371216.789999999</v>
      </c>
      <c r="Q595">
        <v>26.7</v>
      </c>
      <c r="R595">
        <v>74.650000000000006</v>
      </c>
      <c r="S595">
        <v>56.96</v>
      </c>
      <c r="T595" t="s">
        <v>1296</v>
      </c>
      <c r="U595" t="s">
        <v>1691</v>
      </c>
    </row>
    <row r="596" spans="1:21">
      <c r="A596" t="s">
        <v>1936</v>
      </c>
      <c r="B596" t="s">
        <v>1937</v>
      </c>
      <c r="C596" t="s">
        <v>99</v>
      </c>
      <c r="D596" t="s">
        <v>119</v>
      </c>
      <c r="E596" t="s">
        <v>67</v>
      </c>
      <c r="F596" t="s">
        <v>86</v>
      </c>
      <c r="G596">
        <v>13118.51</v>
      </c>
      <c r="H596">
        <v>157422.12</v>
      </c>
      <c r="I596">
        <v>660.71</v>
      </c>
      <c r="J596">
        <v>345348.9</v>
      </c>
      <c r="K596">
        <v>522.69000000000005</v>
      </c>
      <c r="L596">
        <v>7.13</v>
      </c>
      <c r="M596">
        <v>0</v>
      </c>
      <c r="N596">
        <v>1314.55</v>
      </c>
      <c r="O596">
        <v>303744.48</v>
      </c>
      <c r="P596">
        <v>11334633.710000001</v>
      </c>
      <c r="Q596">
        <v>37.299999999999997</v>
      </c>
      <c r="R596">
        <v>71.41</v>
      </c>
      <c r="S596">
        <v>161.87</v>
      </c>
      <c r="T596" t="s">
        <v>1938</v>
      </c>
      <c r="U596" t="s">
        <v>1939</v>
      </c>
    </row>
    <row r="597" spans="1:21">
      <c r="A597" t="s">
        <v>1940</v>
      </c>
      <c r="B597" t="s">
        <v>1923</v>
      </c>
      <c r="C597" t="s">
        <v>66</v>
      </c>
      <c r="D597" t="s">
        <v>73</v>
      </c>
      <c r="E597" t="s">
        <v>74</v>
      </c>
      <c r="F597" t="s">
        <v>54</v>
      </c>
      <c r="G597">
        <v>1066.26</v>
      </c>
      <c r="H597">
        <v>12795.12</v>
      </c>
      <c r="I597">
        <v>144.9</v>
      </c>
      <c r="J597">
        <v>10571.66</v>
      </c>
      <c r="K597">
        <v>72.959999999999994</v>
      </c>
      <c r="L597">
        <v>1.93</v>
      </c>
      <c r="M597">
        <v>345.96</v>
      </c>
      <c r="N597">
        <v>240.12</v>
      </c>
      <c r="O597">
        <v>641144.59</v>
      </c>
      <c r="P597">
        <v>24274758.68</v>
      </c>
      <c r="Q597">
        <v>37.9</v>
      </c>
      <c r="R597">
        <v>72.87</v>
      </c>
      <c r="S597">
        <v>-28.93</v>
      </c>
      <c r="T597" t="s">
        <v>106</v>
      </c>
      <c r="U597" t="s">
        <v>1024</v>
      </c>
    </row>
    <row r="598" spans="1:21">
      <c r="A598" t="s">
        <v>1941</v>
      </c>
      <c r="B598" t="s">
        <v>322</v>
      </c>
      <c r="C598" t="s">
        <v>99</v>
      </c>
      <c r="D598" t="s">
        <v>73</v>
      </c>
      <c r="E598" t="s">
        <v>53</v>
      </c>
      <c r="F598" t="s">
        <v>75</v>
      </c>
      <c r="G598">
        <v>16630.689999999999</v>
      </c>
      <c r="H598">
        <v>199568.28</v>
      </c>
      <c r="I598">
        <v>542.21</v>
      </c>
      <c r="J598">
        <v>323573.69</v>
      </c>
      <c r="K598">
        <v>596.77</v>
      </c>
      <c r="L598">
        <v>10.54</v>
      </c>
      <c r="M598">
        <v>532.26</v>
      </c>
      <c r="N598">
        <v>0</v>
      </c>
      <c r="O598">
        <v>721989.89</v>
      </c>
      <c r="P598">
        <v>21775108.539999999</v>
      </c>
      <c r="R598">
        <v>65.44</v>
      </c>
      <c r="S598">
        <v>41.16</v>
      </c>
      <c r="T598" t="s">
        <v>1942</v>
      </c>
      <c r="U598" t="s">
        <v>1943</v>
      </c>
    </row>
    <row r="599" spans="1:21">
      <c r="A599" t="s">
        <v>1944</v>
      </c>
      <c r="B599" t="s">
        <v>825</v>
      </c>
      <c r="C599" t="s">
        <v>277</v>
      </c>
      <c r="D599" t="s">
        <v>52</v>
      </c>
      <c r="E599" t="s">
        <v>67</v>
      </c>
      <c r="F599" t="s">
        <v>54</v>
      </c>
      <c r="G599">
        <v>15005.94</v>
      </c>
      <c r="H599">
        <v>180071.28</v>
      </c>
      <c r="I599">
        <v>851.08</v>
      </c>
      <c r="J599">
        <v>339173.2</v>
      </c>
      <c r="K599">
        <v>398.52</v>
      </c>
      <c r="L599">
        <v>10.61</v>
      </c>
      <c r="M599">
        <v>4536</v>
      </c>
      <c r="N599">
        <v>0</v>
      </c>
      <c r="O599">
        <v>919049.95</v>
      </c>
      <c r="P599">
        <v>7995724.9100000001</v>
      </c>
      <c r="Q599">
        <v>8.6999999999999993</v>
      </c>
      <c r="R599">
        <v>70.83</v>
      </c>
      <c r="S599">
        <v>1.03</v>
      </c>
      <c r="T599" t="s">
        <v>1945</v>
      </c>
      <c r="U599" t="s">
        <v>1946</v>
      </c>
    </row>
    <row r="600" spans="1:21">
      <c r="A600" t="s">
        <v>1947</v>
      </c>
      <c r="B600" t="s">
        <v>1948</v>
      </c>
      <c r="C600" t="s">
        <v>128</v>
      </c>
      <c r="D600" t="s">
        <v>100</v>
      </c>
      <c r="E600" t="s">
        <v>133</v>
      </c>
      <c r="F600" t="s">
        <v>54</v>
      </c>
      <c r="G600">
        <v>13745.07</v>
      </c>
      <c r="H600">
        <v>164940.84</v>
      </c>
      <c r="I600">
        <v>412.18</v>
      </c>
      <c r="J600">
        <v>310987.42</v>
      </c>
      <c r="K600">
        <v>754.49</v>
      </c>
      <c r="L600">
        <v>7.65</v>
      </c>
      <c r="M600">
        <v>3345.11</v>
      </c>
      <c r="N600">
        <v>0</v>
      </c>
      <c r="O600">
        <v>845349.92</v>
      </c>
      <c r="P600">
        <v>7168054.2000000002</v>
      </c>
      <c r="Q600">
        <v>8.5</v>
      </c>
      <c r="R600">
        <v>73.77</v>
      </c>
      <c r="S600">
        <v>-25.93</v>
      </c>
      <c r="T600" t="s">
        <v>1336</v>
      </c>
      <c r="U600" t="s">
        <v>1160</v>
      </c>
    </row>
    <row r="601" spans="1:21">
      <c r="A601" t="s">
        <v>1949</v>
      </c>
      <c r="B601" t="s">
        <v>1950</v>
      </c>
      <c r="C601" t="s">
        <v>51</v>
      </c>
      <c r="D601" t="s">
        <v>100</v>
      </c>
      <c r="E601" t="s">
        <v>90</v>
      </c>
      <c r="F601" t="s">
        <v>75</v>
      </c>
      <c r="G601">
        <v>15722.99</v>
      </c>
      <c r="H601">
        <v>188675.88</v>
      </c>
      <c r="I601">
        <v>715.22</v>
      </c>
      <c r="J601">
        <v>394652.26</v>
      </c>
      <c r="K601">
        <v>-551.79</v>
      </c>
      <c r="L601">
        <v>8.3699999999999992</v>
      </c>
      <c r="M601">
        <v>0</v>
      </c>
      <c r="N601">
        <v>0</v>
      </c>
      <c r="O601">
        <v>662536.49</v>
      </c>
      <c r="P601">
        <v>9154375.0099999998</v>
      </c>
      <c r="Q601">
        <v>13.8</v>
      </c>
      <c r="R601">
        <v>59.68</v>
      </c>
      <c r="S601">
        <v>24.87</v>
      </c>
      <c r="T601" t="s">
        <v>1951</v>
      </c>
      <c r="U601" t="s">
        <v>464</v>
      </c>
    </row>
    <row r="602" spans="1:21">
      <c r="A602" t="s">
        <v>1952</v>
      </c>
      <c r="B602" t="s">
        <v>1953</v>
      </c>
      <c r="C602" t="s">
        <v>72</v>
      </c>
      <c r="D602" t="s">
        <v>119</v>
      </c>
      <c r="E602" t="s">
        <v>90</v>
      </c>
      <c r="F602" t="s">
        <v>86</v>
      </c>
      <c r="G602">
        <v>4761.75</v>
      </c>
      <c r="H602">
        <v>57141</v>
      </c>
      <c r="I602">
        <v>747.97</v>
      </c>
      <c r="J602">
        <v>129467.55</v>
      </c>
      <c r="K602">
        <v>173.09</v>
      </c>
      <c r="L602">
        <v>11.25</v>
      </c>
      <c r="M602">
        <v>748.33</v>
      </c>
      <c r="N602">
        <v>0</v>
      </c>
      <c r="O602">
        <v>181334.36</v>
      </c>
      <c r="P602">
        <v>3331379.83</v>
      </c>
      <c r="Q602">
        <v>18.399999999999999</v>
      </c>
      <c r="R602">
        <v>69.98</v>
      </c>
      <c r="S602">
        <v>42.35</v>
      </c>
      <c r="T602" t="s">
        <v>1954</v>
      </c>
      <c r="U602" t="s">
        <v>725</v>
      </c>
    </row>
    <row r="603" spans="1:21">
      <c r="A603" t="s">
        <v>1955</v>
      </c>
      <c r="B603" t="s">
        <v>699</v>
      </c>
      <c r="C603" t="s">
        <v>72</v>
      </c>
      <c r="D603" t="s">
        <v>52</v>
      </c>
      <c r="E603" t="s">
        <v>74</v>
      </c>
      <c r="F603" t="s">
        <v>86</v>
      </c>
      <c r="G603">
        <v>4106.66</v>
      </c>
      <c r="H603">
        <v>49279.92</v>
      </c>
      <c r="I603">
        <v>114.43</v>
      </c>
      <c r="J603">
        <v>83005.13</v>
      </c>
      <c r="K603">
        <v>725.38</v>
      </c>
      <c r="L603">
        <v>10.32</v>
      </c>
      <c r="M603">
        <v>909.27</v>
      </c>
      <c r="N603">
        <v>761.85</v>
      </c>
      <c r="O603">
        <v>314375.49</v>
      </c>
      <c r="P603">
        <v>9502954.8100000005</v>
      </c>
      <c r="Q603">
        <v>30.2</v>
      </c>
      <c r="R603">
        <v>-34.03</v>
      </c>
      <c r="S603">
        <v>14.69</v>
      </c>
      <c r="T603" t="s">
        <v>1740</v>
      </c>
      <c r="U603" t="s">
        <v>421</v>
      </c>
    </row>
    <row r="604" spans="1:21">
      <c r="A604" t="s">
        <v>1956</v>
      </c>
      <c r="B604" t="s">
        <v>1957</v>
      </c>
      <c r="C604" t="s">
        <v>143</v>
      </c>
      <c r="D604" t="s">
        <v>119</v>
      </c>
      <c r="E604" t="s">
        <v>53</v>
      </c>
      <c r="F604" t="s">
        <v>54</v>
      </c>
      <c r="G604">
        <v>17594.72</v>
      </c>
      <c r="H604">
        <v>211136.64000000001</v>
      </c>
      <c r="I604">
        <v>270.62</v>
      </c>
      <c r="J604">
        <v>432121.57</v>
      </c>
      <c r="K604">
        <v>1596.78</v>
      </c>
      <c r="L604">
        <v>7.51</v>
      </c>
      <c r="M604">
        <v>1810.02</v>
      </c>
      <c r="N604">
        <v>0</v>
      </c>
      <c r="O604">
        <v>672609</v>
      </c>
      <c r="P604">
        <v>21938056.84</v>
      </c>
      <c r="Q604">
        <v>32.6</v>
      </c>
      <c r="R604">
        <v>61.79</v>
      </c>
      <c r="S604">
        <v>19.09</v>
      </c>
      <c r="T604" t="s">
        <v>1958</v>
      </c>
      <c r="U604" t="s">
        <v>1959</v>
      </c>
    </row>
    <row r="605" spans="1:21">
      <c r="A605" t="s">
        <v>1960</v>
      </c>
      <c r="B605" t="s">
        <v>1961</v>
      </c>
      <c r="C605" t="s">
        <v>85</v>
      </c>
      <c r="D605" t="s">
        <v>52</v>
      </c>
      <c r="E605" t="s">
        <v>74</v>
      </c>
      <c r="F605" t="s">
        <v>54</v>
      </c>
      <c r="G605">
        <v>13133.48</v>
      </c>
      <c r="H605">
        <v>157601.76</v>
      </c>
      <c r="I605">
        <v>100.85</v>
      </c>
      <c r="J605">
        <v>263326.05</v>
      </c>
      <c r="K605">
        <v>2611.0700000000002</v>
      </c>
      <c r="L605">
        <v>10.38</v>
      </c>
      <c r="M605">
        <v>1676.08</v>
      </c>
      <c r="N605">
        <v>0</v>
      </c>
      <c r="O605">
        <v>949417.95</v>
      </c>
      <c r="P605">
        <v>9333921.7899999991</v>
      </c>
      <c r="Q605">
        <v>9.8000000000000007</v>
      </c>
      <c r="R605">
        <v>56.14</v>
      </c>
      <c r="S605">
        <v>-6.85</v>
      </c>
      <c r="T605" t="s">
        <v>1962</v>
      </c>
      <c r="U605" t="s">
        <v>1351</v>
      </c>
    </row>
    <row r="606" spans="1:21">
      <c r="A606" t="s">
        <v>1963</v>
      </c>
      <c r="B606" t="s">
        <v>1235</v>
      </c>
      <c r="C606" t="s">
        <v>105</v>
      </c>
      <c r="D606" t="s">
        <v>60</v>
      </c>
      <c r="E606" t="s">
        <v>74</v>
      </c>
      <c r="F606" t="s">
        <v>86</v>
      </c>
      <c r="G606">
        <v>14340.68</v>
      </c>
      <c r="H606">
        <v>172088.16</v>
      </c>
      <c r="I606">
        <v>140.27000000000001</v>
      </c>
      <c r="J606">
        <v>397553.11</v>
      </c>
      <c r="K606">
        <v>2834.2</v>
      </c>
      <c r="L606">
        <v>8.65</v>
      </c>
      <c r="M606">
        <v>4745.4799999999996</v>
      </c>
      <c r="N606">
        <v>0</v>
      </c>
      <c r="O606">
        <v>199981.12</v>
      </c>
      <c r="P606">
        <v>19080470.969999999</v>
      </c>
      <c r="Q606">
        <v>95.4</v>
      </c>
      <c r="R606">
        <v>66.88</v>
      </c>
      <c r="S606">
        <v>-27.33</v>
      </c>
      <c r="T606" t="s">
        <v>1964</v>
      </c>
      <c r="U606" t="s">
        <v>446</v>
      </c>
    </row>
    <row r="607" spans="1:21">
      <c r="A607" t="s">
        <v>1965</v>
      </c>
      <c r="B607" t="s">
        <v>1966</v>
      </c>
      <c r="C607" t="s">
        <v>66</v>
      </c>
      <c r="D607" t="s">
        <v>100</v>
      </c>
      <c r="E607" t="s">
        <v>67</v>
      </c>
      <c r="F607" t="s">
        <v>86</v>
      </c>
      <c r="G607">
        <v>6779.76</v>
      </c>
      <c r="H607">
        <v>81357.119999999995</v>
      </c>
      <c r="I607">
        <v>801.56</v>
      </c>
      <c r="J607">
        <v>215179.99</v>
      </c>
      <c r="K607">
        <v>268.45</v>
      </c>
      <c r="L607">
        <v>0.71</v>
      </c>
      <c r="M607">
        <v>0</v>
      </c>
      <c r="N607">
        <v>0</v>
      </c>
      <c r="O607">
        <v>382860.68</v>
      </c>
      <c r="P607">
        <v>22769020.09</v>
      </c>
      <c r="Q607">
        <v>59.5</v>
      </c>
      <c r="R607">
        <v>72.17</v>
      </c>
      <c r="S607">
        <v>-5.5</v>
      </c>
      <c r="T607" t="s">
        <v>450</v>
      </c>
      <c r="U607" t="s">
        <v>1967</v>
      </c>
    </row>
    <row r="608" spans="1:21">
      <c r="A608" t="s">
        <v>1968</v>
      </c>
      <c r="B608" t="s">
        <v>1969</v>
      </c>
      <c r="C608" t="s">
        <v>277</v>
      </c>
      <c r="D608" t="s">
        <v>60</v>
      </c>
      <c r="E608" t="s">
        <v>67</v>
      </c>
      <c r="F608" t="s">
        <v>75</v>
      </c>
      <c r="G608">
        <v>3681</v>
      </c>
      <c r="H608">
        <v>44172</v>
      </c>
      <c r="I608">
        <v>777.86</v>
      </c>
      <c r="J608">
        <v>93029.85</v>
      </c>
      <c r="K608">
        <v>119.6</v>
      </c>
      <c r="L608">
        <v>11.05</v>
      </c>
      <c r="M608">
        <v>0</v>
      </c>
      <c r="N608">
        <v>0</v>
      </c>
      <c r="O608">
        <v>726968.63</v>
      </c>
      <c r="P608">
        <v>3712157.45</v>
      </c>
      <c r="Q608">
        <v>5.0999999999999996</v>
      </c>
      <c r="R608">
        <v>77.58</v>
      </c>
      <c r="S608">
        <v>50.6</v>
      </c>
      <c r="T608" t="s">
        <v>1970</v>
      </c>
      <c r="U608" t="s">
        <v>1971</v>
      </c>
    </row>
    <row r="609" spans="1:21">
      <c r="A609" t="s">
        <v>1972</v>
      </c>
      <c r="B609" t="s">
        <v>1973</v>
      </c>
      <c r="C609" t="s">
        <v>175</v>
      </c>
      <c r="D609" t="s">
        <v>100</v>
      </c>
      <c r="E609" t="s">
        <v>61</v>
      </c>
      <c r="F609" t="s">
        <v>75</v>
      </c>
      <c r="G609">
        <v>915.27</v>
      </c>
      <c r="H609">
        <v>10983.24</v>
      </c>
      <c r="I609">
        <v>660.61</v>
      </c>
      <c r="J609">
        <v>12908.81</v>
      </c>
      <c r="K609">
        <v>19.54</v>
      </c>
      <c r="L609">
        <v>5.78</v>
      </c>
      <c r="M609">
        <v>0</v>
      </c>
      <c r="N609">
        <v>0</v>
      </c>
      <c r="O609">
        <v>948161.57</v>
      </c>
      <c r="P609">
        <v>4514558.58</v>
      </c>
      <c r="Q609">
        <v>4.8</v>
      </c>
      <c r="R609">
        <v>55.74</v>
      </c>
      <c r="S609">
        <v>-17.010000000000002</v>
      </c>
      <c r="T609" t="s">
        <v>1974</v>
      </c>
      <c r="U609" t="s">
        <v>946</v>
      </c>
    </row>
    <row r="610" spans="1:21">
      <c r="A610" t="s">
        <v>1975</v>
      </c>
      <c r="B610" t="s">
        <v>419</v>
      </c>
      <c r="C610" t="s">
        <v>59</v>
      </c>
      <c r="D610" t="s">
        <v>119</v>
      </c>
      <c r="E610" t="s">
        <v>80</v>
      </c>
      <c r="F610" t="s">
        <v>86</v>
      </c>
      <c r="G610">
        <v>1908.53</v>
      </c>
      <c r="H610">
        <v>22902.36</v>
      </c>
      <c r="I610">
        <v>133.13</v>
      </c>
      <c r="J610">
        <v>32703.21</v>
      </c>
      <c r="L610">
        <v>3.33</v>
      </c>
      <c r="M610">
        <v>0</v>
      </c>
      <c r="N610">
        <v>435.48</v>
      </c>
      <c r="O610">
        <v>677947.07</v>
      </c>
      <c r="P610">
        <v>13798755.48</v>
      </c>
      <c r="Q610">
        <v>20.399999999999999</v>
      </c>
      <c r="R610">
        <v>75.11</v>
      </c>
      <c r="S610">
        <v>-10.130000000000001</v>
      </c>
      <c r="T610" t="s">
        <v>1976</v>
      </c>
      <c r="U610" t="s">
        <v>443</v>
      </c>
    </row>
    <row r="611" spans="1:21">
      <c r="A611" t="s">
        <v>1977</v>
      </c>
      <c r="B611" t="s">
        <v>1978</v>
      </c>
      <c r="C611" t="s">
        <v>59</v>
      </c>
      <c r="D611" t="s">
        <v>100</v>
      </c>
      <c r="E611" t="s">
        <v>133</v>
      </c>
      <c r="F611" t="s">
        <v>86</v>
      </c>
      <c r="G611">
        <v>10520.29</v>
      </c>
      <c r="H611">
        <v>126243.48</v>
      </c>
      <c r="I611">
        <v>442.77</v>
      </c>
      <c r="J611">
        <v>173730.95</v>
      </c>
      <c r="K611">
        <v>392.37</v>
      </c>
      <c r="L611">
        <v>2.73</v>
      </c>
      <c r="M611">
        <v>0</v>
      </c>
      <c r="N611">
        <v>835.22</v>
      </c>
      <c r="O611">
        <v>819256.54</v>
      </c>
      <c r="P611">
        <v>21182587.879999999</v>
      </c>
      <c r="Q611">
        <v>25.9</v>
      </c>
      <c r="R611">
        <v>81.98</v>
      </c>
      <c r="S611">
        <v>14.59</v>
      </c>
      <c r="T611" t="s">
        <v>1979</v>
      </c>
      <c r="U611" t="s">
        <v>243</v>
      </c>
    </row>
    <row r="612" spans="1:21">
      <c r="A612" t="s">
        <v>1980</v>
      </c>
      <c r="B612" t="s">
        <v>1981</v>
      </c>
      <c r="C612" t="s">
        <v>277</v>
      </c>
      <c r="D612" t="s">
        <v>119</v>
      </c>
      <c r="E612" t="s">
        <v>74</v>
      </c>
      <c r="F612" t="s">
        <v>54</v>
      </c>
      <c r="G612">
        <v>9457.7199999999993</v>
      </c>
      <c r="H612">
        <v>113492.64</v>
      </c>
      <c r="I612">
        <v>145.06</v>
      </c>
      <c r="J612">
        <v>142949.96</v>
      </c>
      <c r="K612">
        <v>985.45</v>
      </c>
      <c r="L612">
        <v>2.93</v>
      </c>
      <c r="M612">
        <v>3195.5</v>
      </c>
      <c r="N612">
        <v>1679.61</v>
      </c>
      <c r="O612">
        <v>208762.64</v>
      </c>
      <c r="P612">
        <v>11891227.99</v>
      </c>
      <c r="Q612">
        <v>57</v>
      </c>
      <c r="R612">
        <v>64.59</v>
      </c>
      <c r="S612">
        <v>57.25</v>
      </c>
      <c r="T612" t="s">
        <v>1394</v>
      </c>
      <c r="U612" t="s">
        <v>1462</v>
      </c>
    </row>
    <row r="613" spans="1:21">
      <c r="A613" t="s">
        <v>1982</v>
      </c>
      <c r="B613" t="s">
        <v>1983</v>
      </c>
      <c r="C613" t="s">
        <v>138</v>
      </c>
      <c r="D613" t="s">
        <v>100</v>
      </c>
      <c r="E613" t="s">
        <v>67</v>
      </c>
      <c r="F613" t="s">
        <v>54</v>
      </c>
      <c r="G613">
        <v>5609.71</v>
      </c>
      <c r="H613">
        <v>67316.52</v>
      </c>
      <c r="I613">
        <v>540.76</v>
      </c>
      <c r="J613">
        <v>159570.72</v>
      </c>
      <c r="K613">
        <v>295.08999999999997</v>
      </c>
      <c r="L613">
        <v>7.34</v>
      </c>
      <c r="M613">
        <v>0</v>
      </c>
      <c r="N613">
        <v>758.28</v>
      </c>
      <c r="O613">
        <v>442136.78</v>
      </c>
      <c r="P613">
        <v>3006153</v>
      </c>
      <c r="Q613">
        <v>6.8</v>
      </c>
      <c r="R613">
        <v>62.75</v>
      </c>
      <c r="S613">
        <v>0.54</v>
      </c>
      <c r="T613" t="s">
        <v>405</v>
      </c>
      <c r="U613" t="s">
        <v>873</v>
      </c>
    </row>
    <row r="614" spans="1:21">
      <c r="A614" t="s">
        <v>1984</v>
      </c>
      <c r="B614" t="s">
        <v>1985</v>
      </c>
      <c r="C614" t="s">
        <v>72</v>
      </c>
      <c r="D614" t="s">
        <v>119</v>
      </c>
      <c r="E614" t="s">
        <v>90</v>
      </c>
      <c r="F614" t="s">
        <v>75</v>
      </c>
      <c r="G614">
        <v>15497.45</v>
      </c>
      <c r="H614">
        <v>185969.4</v>
      </c>
      <c r="I614">
        <v>769.07</v>
      </c>
      <c r="J614">
        <v>184593.05</v>
      </c>
      <c r="K614">
        <v>240.02</v>
      </c>
      <c r="L614">
        <v>3.69</v>
      </c>
      <c r="M614">
        <v>4109.76</v>
      </c>
      <c r="N614">
        <v>152.31</v>
      </c>
      <c r="O614">
        <v>739762.15</v>
      </c>
      <c r="P614">
        <v>2537410.9</v>
      </c>
      <c r="Q614">
        <v>3.4</v>
      </c>
      <c r="R614">
        <v>58.07</v>
      </c>
      <c r="S614">
        <v>50.63</v>
      </c>
      <c r="T614" t="s">
        <v>1986</v>
      </c>
      <c r="U614" t="s">
        <v>897</v>
      </c>
    </row>
    <row r="615" spans="1:21">
      <c r="A615" t="s">
        <v>1987</v>
      </c>
      <c r="B615" t="s">
        <v>525</v>
      </c>
      <c r="C615" t="s">
        <v>277</v>
      </c>
      <c r="D615" t="s">
        <v>119</v>
      </c>
      <c r="E615" t="s">
        <v>53</v>
      </c>
      <c r="F615" t="s">
        <v>54</v>
      </c>
      <c r="G615">
        <v>11708.69</v>
      </c>
      <c r="H615">
        <v>140504.28</v>
      </c>
      <c r="I615">
        <v>430.39</v>
      </c>
      <c r="J615">
        <v>169543.77</v>
      </c>
      <c r="L615">
        <v>11.92</v>
      </c>
      <c r="M615">
        <v>0</v>
      </c>
      <c r="N615">
        <v>0</v>
      </c>
      <c r="O615">
        <v>527098.29</v>
      </c>
      <c r="P615">
        <v>24135146.289999999</v>
      </c>
      <c r="Q615">
        <v>45.8</v>
      </c>
      <c r="R615">
        <v>59.9</v>
      </c>
      <c r="S615">
        <v>-21.03</v>
      </c>
      <c r="T615" t="s">
        <v>1416</v>
      </c>
      <c r="U615" t="s">
        <v>1988</v>
      </c>
    </row>
    <row r="616" spans="1:21">
      <c r="A616" t="s">
        <v>1989</v>
      </c>
      <c r="B616" t="s">
        <v>1730</v>
      </c>
      <c r="C616" t="s">
        <v>66</v>
      </c>
      <c r="D616" t="s">
        <v>52</v>
      </c>
      <c r="E616" t="s">
        <v>74</v>
      </c>
      <c r="F616" t="s">
        <v>54</v>
      </c>
      <c r="G616">
        <v>3947.19</v>
      </c>
      <c r="H616">
        <v>47366.28</v>
      </c>
      <c r="I616">
        <v>144.63</v>
      </c>
      <c r="J616">
        <v>67154.42</v>
      </c>
      <c r="K616">
        <v>464.32</v>
      </c>
      <c r="L616">
        <v>1.94</v>
      </c>
      <c r="M616">
        <v>725.15</v>
      </c>
      <c r="N616">
        <v>0</v>
      </c>
      <c r="O616">
        <v>279448.76</v>
      </c>
      <c r="P616">
        <v>12429739.92</v>
      </c>
      <c r="Q616">
        <v>44.5</v>
      </c>
      <c r="R616">
        <v>63.33</v>
      </c>
      <c r="S616">
        <v>49.96</v>
      </c>
      <c r="T616" t="s">
        <v>1216</v>
      </c>
      <c r="U616" t="s">
        <v>1842</v>
      </c>
    </row>
    <row r="617" spans="1:21">
      <c r="A617" t="s">
        <v>1990</v>
      </c>
      <c r="B617" t="s">
        <v>311</v>
      </c>
      <c r="C617" t="s">
        <v>99</v>
      </c>
      <c r="D617" t="s">
        <v>119</v>
      </c>
      <c r="E617" t="s">
        <v>67</v>
      </c>
      <c r="F617" t="s">
        <v>54</v>
      </c>
      <c r="G617">
        <v>17635.82</v>
      </c>
      <c r="H617">
        <v>211629.84</v>
      </c>
      <c r="I617">
        <v>662.96</v>
      </c>
      <c r="J617">
        <v>138855.16</v>
      </c>
      <c r="K617">
        <v>209.45</v>
      </c>
      <c r="L617">
        <v>2.13</v>
      </c>
      <c r="M617">
        <v>0</v>
      </c>
      <c r="N617">
        <v>885.18</v>
      </c>
      <c r="O617">
        <v>737719.6</v>
      </c>
      <c r="P617">
        <v>17253280.41</v>
      </c>
      <c r="Q617">
        <v>23.4</v>
      </c>
      <c r="R617">
        <v>58.82</v>
      </c>
      <c r="S617">
        <v>0.82</v>
      </c>
      <c r="T617" t="s">
        <v>1449</v>
      </c>
      <c r="U617" t="s">
        <v>755</v>
      </c>
    </row>
    <row r="618" spans="1:21">
      <c r="A618" t="s">
        <v>1991</v>
      </c>
      <c r="B618" t="s">
        <v>1992</v>
      </c>
      <c r="C618" t="s">
        <v>99</v>
      </c>
      <c r="D618" t="s">
        <v>119</v>
      </c>
      <c r="E618" t="s">
        <v>80</v>
      </c>
      <c r="F618" t="s">
        <v>54</v>
      </c>
      <c r="G618">
        <v>8113.3</v>
      </c>
      <c r="H618">
        <v>97359.6</v>
      </c>
      <c r="I618">
        <v>264.58999999999997</v>
      </c>
      <c r="J618">
        <v>268136.28000000003</v>
      </c>
      <c r="K618">
        <v>1013.4</v>
      </c>
      <c r="L618">
        <v>3.51</v>
      </c>
      <c r="M618">
        <v>2010.43</v>
      </c>
      <c r="N618">
        <v>0</v>
      </c>
      <c r="O618">
        <v>412349.86</v>
      </c>
      <c r="P618">
        <v>6422696.9299999997</v>
      </c>
      <c r="Q618">
        <v>15.6</v>
      </c>
      <c r="R618">
        <v>71.17</v>
      </c>
      <c r="S618">
        <v>-9.3699999999999992</v>
      </c>
      <c r="T618" t="s">
        <v>1993</v>
      </c>
      <c r="U618" t="s">
        <v>1456</v>
      </c>
    </row>
    <row r="619" spans="1:21">
      <c r="A619" t="s">
        <v>1994</v>
      </c>
      <c r="B619" t="s">
        <v>1995</v>
      </c>
      <c r="C619" t="s">
        <v>99</v>
      </c>
      <c r="D619" t="s">
        <v>60</v>
      </c>
      <c r="E619" t="s">
        <v>133</v>
      </c>
      <c r="F619" t="s">
        <v>86</v>
      </c>
      <c r="G619">
        <v>14957.17</v>
      </c>
      <c r="H619">
        <v>179486.04</v>
      </c>
      <c r="I619">
        <v>475.86</v>
      </c>
      <c r="J619">
        <v>297181.67</v>
      </c>
      <c r="K619">
        <v>624.51</v>
      </c>
      <c r="L619">
        <v>2.06</v>
      </c>
      <c r="M619">
        <v>0</v>
      </c>
      <c r="N619">
        <v>2421.48</v>
      </c>
      <c r="O619">
        <v>444080.19</v>
      </c>
      <c r="P619">
        <v>2678760.8199999998</v>
      </c>
      <c r="Q619">
        <v>6</v>
      </c>
      <c r="R619">
        <v>-20.81</v>
      </c>
      <c r="S619">
        <v>46.8</v>
      </c>
      <c r="T619" t="s">
        <v>738</v>
      </c>
      <c r="U619" t="s">
        <v>717</v>
      </c>
    </row>
    <row r="620" spans="1:21">
      <c r="A620" t="s">
        <v>1996</v>
      </c>
      <c r="B620" t="s">
        <v>1997</v>
      </c>
      <c r="C620" t="s">
        <v>51</v>
      </c>
      <c r="D620" t="s">
        <v>119</v>
      </c>
      <c r="E620" t="s">
        <v>74</v>
      </c>
      <c r="F620" t="s">
        <v>54</v>
      </c>
      <c r="G620">
        <v>5061.5</v>
      </c>
      <c r="H620">
        <v>60738</v>
      </c>
      <c r="I620">
        <v>112.45</v>
      </c>
      <c r="J620">
        <v>57404.68</v>
      </c>
      <c r="K620">
        <v>510.49</v>
      </c>
      <c r="L620">
        <v>6.49</v>
      </c>
      <c r="M620">
        <v>393.76</v>
      </c>
      <c r="N620">
        <v>0</v>
      </c>
      <c r="O620">
        <v>292958.24</v>
      </c>
      <c r="P620">
        <v>7621481.1299999999</v>
      </c>
      <c r="Q620">
        <v>26</v>
      </c>
      <c r="R620">
        <v>71.069999999999993</v>
      </c>
      <c r="S620">
        <v>45.32</v>
      </c>
      <c r="T620" t="s">
        <v>826</v>
      </c>
      <c r="U620" t="s">
        <v>1001</v>
      </c>
    </row>
    <row r="621" spans="1:21">
      <c r="A621" t="s">
        <v>1998</v>
      </c>
      <c r="B621" t="s">
        <v>1999</v>
      </c>
      <c r="C621" t="s">
        <v>128</v>
      </c>
      <c r="D621" t="s">
        <v>100</v>
      </c>
      <c r="E621" t="s">
        <v>67</v>
      </c>
      <c r="F621" t="s">
        <v>75</v>
      </c>
      <c r="G621">
        <v>132.19</v>
      </c>
      <c r="H621">
        <v>1586.28</v>
      </c>
      <c r="I621">
        <v>664.77</v>
      </c>
      <c r="J621">
        <v>2158.75</v>
      </c>
      <c r="K621">
        <v>3.25</v>
      </c>
      <c r="L621">
        <v>4.41</v>
      </c>
      <c r="M621">
        <v>0</v>
      </c>
      <c r="N621">
        <v>0</v>
      </c>
      <c r="O621">
        <v>623214.74</v>
      </c>
      <c r="P621">
        <v>23362105.140000001</v>
      </c>
      <c r="Q621">
        <v>37.5</v>
      </c>
      <c r="R621">
        <v>-25.41</v>
      </c>
      <c r="S621">
        <v>5.33</v>
      </c>
      <c r="T621" t="s">
        <v>2000</v>
      </c>
      <c r="U621" t="s">
        <v>940</v>
      </c>
    </row>
    <row r="622" spans="1:21">
      <c r="A622" t="s">
        <v>2001</v>
      </c>
      <c r="B622" t="s">
        <v>867</v>
      </c>
      <c r="C622" t="s">
        <v>143</v>
      </c>
      <c r="D622" t="s">
        <v>60</v>
      </c>
      <c r="E622" t="s">
        <v>67</v>
      </c>
      <c r="F622" t="s">
        <v>75</v>
      </c>
      <c r="G622">
        <v>6270.88</v>
      </c>
      <c r="H622">
        <v>75250.559999999998</v>
      </c>
      <c r="I622">
        <v>991.29</v>
      </c>
      <c r="J622">
        <v>156398.54999999999</v>
      </c>
      <c r="K622">
        <v>157.77000000000001</v>
      </c>
      <c r="L622">
        <v>4.07</v>
      </c>
      <c r="M622">
        <v>1371.73</v>
      </c>
      <c r="N622">
        <v>0</v>
      </c>
      <c r="O622">
        <v>657309.23</v>
      </c>
      <c r="P622">
        <v>15356518.17</v>
      </c>
      <c r="Q622">
        <v>23.4</v>
      </c>
      <c r="R622">
        <v>81.83</v>
      </c>
      <c r="S622">
        <v>56.11</v>
      </c>
      <c r="T622" t="s">
        <v>2002</v>
      </c>
      <c r="U622" t="s">
        <v>2003</v>
      </c>
    </row>
    <row r="623" spans="1:21">
      <c r="A623" t="s">
        <v>2004</v>
      </c>
      <c r="B623" t="s">
        <v>818</v>
      </c>
      <c r="C623" t="s">
        <v>143</v>
      </c>
      <c r="D623" t="s">
        <v>52</v>
      </c>
      <c r="E623" t="s">
        <v>90</v>
      </c>
      <c r="F623" t="s">
        <v>54</v>
      </c>
      <c r="G623">
        <v>9159.48</v>
      </c>
      <c r="H623">
        <v>109913.76</v>
      </c>
      <c r="I623">
        <v>1247.69</v>
      </c>
      <c r="J623">
        <v>136209</v>
      </c>
      <c r="K623">
        <v>109.17</v>
      </c>
      <c r="L623">
        <v>9.8699999999999992</v>
      </c>
      <c r="M623">
        <v>2572.3200000000002</v>
      </c>
      <c r="N623">
        <v>0</v>
      </c>
      <c r="O623">
        <v>281061.98</v>
      </c>
      <c r="P623">
        <v>14172006.74</v>
      </c>
      <c r="Q623">
        <v>50.4</v>
      </c>
      <c r="R623">
        <v>-42.86</v>
      </c>
      <c r="S623">
        <v>21.63</v>
      </c>
      <c r="T623" t="s">
        <v>1579</v>
      </c>
      <c r="U623" t="s">
        <v>1140</v>
      </c>
    </row>
    <row r="624" spans="1:21">
      <c r="A624" t="s">
        <v>2005</v>
      </c>
      <c r="B624" t="s">
        <v>2006</v>
      </c>
      <c r="C624" t="s">
        <v>138</v>
      </c>
      <c r="D624" t="s">
        <v>100</v>
      </c>
      <c r="E624" t="s">
        <v>74</v>
      </c>
      <c r="F624" t="s">
        <v>86</v>
      </c>
      <c r="G624">
        <v>17812.78</v>
      </c>
      <c r="H624">
        <v>213753.36</v>
      </c>
      <c r="I624">
        <v>103.09</v>
      </c>
      <c r="J624">
        <v>362201.77</v>
      </c>
      <c r="K624">
        <v>3513.45</v>
      </c>
      <c r="L624">
        <v>3.75</v>
      </c>
      <c r="M624">
        <v>0</v>
      </c>
      <c r="N624">
        <v>0</v>
      </c>
      <c r="O624">
        <v>779294.99</v>
      </c>
      <c r="P624">
        <v>4519787.5</v>
      </c>
      <c r="Q624">
        <v>5.8</v>
      </c>
      <c r="R624">
        <v>71.64</v>
      </c>
      <c r="S624">
        <v>-22.95</v>
      </c>
      <c r="T624" t="s">
        <v>163</v>
      </c>
      <c r="U624" t="s">
        <v>164</v>
      </c>
    </row>
    <row r="625" spans="1:21">
      <c r="A625" t="s">
        <v>2007</v>
      </c>
      <c r="B625" t="s">
        <v>2008</v>
      </c>
      <c r="C625" t="s">
        <v>72</v>
      </c>
      <c r="D625" t="s">
        <v>73</v>
      </c>
      <c r="E625" t="s">
        <v>67</v>
      </c>
      <c r="F625" t="s">
        <v>86</v>
      </c>
      <c r="G625">
        <v>15912.34</v>
      </c>
      <c r="H625">
        <v>190948.08</v>
      </c>
      <c r="I625">
        <v>538.42999999999995</v>
      </c>
      <c r="J625">
        <v>503709.67</v>
      </c>
      <c r="K625">
        <v>935.52</v>
      </c>
      <c r="L625">
        <v>5.21</v>
      </c>
      <c r="M625">
        <v>1123</v>
      </c>
      <c r="N625">
        <v>0</v>
      </c>
      <c r="O625">
        <v>206989.88</v>
      </c>
      <c r="P625">
        <v>20738264.850000001</v>
      </c>
      <c r="Q625">
        <v>100.2</v>
      </c>
      <c r="R625">
        <v>76.930000000000007</v>
      </c>
      <c r="S625">
        <v>1.28</v>
      </c>
      <c r="T625" t="s">
        <v>2009</v>
      </c>
      <c r="U625" t="s">
        <v>2010</v>
      </c>
    </row>
    <row r="626" spans="1:21">
      <c r="A626" t="s">
        <v>2011</v>
      </c>
      <c r="B626" t="s">
        <v>2012</v>
      </c>
      <c r="C626" t="s">
        <v>99</v>
      </c>
      <c r="D626" t="s">
        <v>73</v>
      </c>
      <c r="E626" t="s">
        <v>53</v>
      </c>
      <c r="F626" t="s">
        <v>86</v>
      </c>
      <c r="G626">
        <v>9736.7800000000007</v>
      </c>
      <c r="H626">
        <v>116841.36</v>
      </c>
      <c r="I626">
        <v>298.39999999999998</v>
      </c>
      <c r="J626">
        <v>187418.61</v>
      </c>
      <c r="L626">
        <v>6.45</v>
      </c>
      <c r="M626">
        <v>0</v>
      </c>
      <c r="N626">
        <v>1173.1199999999999</v>
      </c>
      <c r="O626">
        <v>397636.25</v>
      </c>
      <c r="P626">
        <v>3719030.35</v>
      </c>
      <c r="Q626">
        <v>9.4</v>
      </c>
      <c r="R626">
        <v>64.97</v>
      </c>
      <c r="S626">
        <v>-3.81</v>
      </c>
      <c r="T626" t="s">
        <v>2013</v>
      </c>
      <c r="U626" t="s">
        <v>2014</v>
      </c>
    </row>
    <row r="627" spans="1:21">
      <c r="A627" t="s">
        <v>2015</v>
      </c>
      <c r="B627" t="s">
        <v>363</v>
      </c>
      <c r="C627" t="s">
        <v>66</v>
      </c>
      <c r="D627" t="s">
        <v>119</v>
      </c>
      <c r="E627" t="s">
        <v>61</v>
      </c>
      <c r="F627" t="s">
        <v>75</v>
      </c>
      <c r="G627">
        <v>3856</v>
      </c>
      <c r="H627">
        <v>46272</v>
      </c>
      <c r="I627">
        <v>481.62</v>
      </c>
      <c r="J627">
        <v>114930.19</v>
      </c>
      <c r="K627">
        <v>238.63</v>
      </c>
      <c r="L627">
        <v>1.61</v>
      </c>
      <c r="M627">
        <v>0</v>
      </c>
      <c r="N627">
        <v>0</v>
      </c>
      <c r="O627">
        <v>193472.34</v>
      </c>
      <c r="P627">
        <v>14787438.32</v>
      </c>
      <c r="Q627">
        <v>76.400000000000006</v>
      </c>
      <c r="R627">
        <v>66.34</v>
      </c>
      <c r="S627">
        <v>11.68</v>
      </c>
      <c r="T627" t="s">
        <v>1768</v>
      </c>
      <c r="U627" t="s">
        <v>2016</v>
      </c>
    </row>
    <row r="628" spans="1:21">
      <c r="A628" t="s">
        <v>2017</v>
      </c>
      <c r="B628" t="s">
        <v>2018</v>
      </c>
      <c r="C628" t="s">
        <v>85</v>
      </c>
      <c r="D628" t="s">
        <v>60</v>
      </c>
      <c r="E628" t="s">
        <v>133</v>
      </c>
      <c r="F628" t="s">
        <v>75</v>
      </c>
      <c r="G628">
        <v>10093.74</v>
      </c>
      <c r="H628">
        <v>121124.88</v>
      </c>
      <c r="I628">
        <v>594.97</v>
      </c>
      <c r="J628">
        <v>295182.8</v>
      </c>
      <c r="K628">
        <v>496.13</v>
      </c>
      <c r="L628">
        <v>9.66</v>
      </c>
      <c r="M628">
        <v>3463.52</v>
      </c>
      <c r="N628">
        <v>0</v>
      </c>
      <c r="O628">
        <v>387803.01</v>
      </c>
      <c r="P628">
        <v>14818853.539999999</v>
      </c>
      <c r="Q628">
        <v>38.200000000000003</v>
      </c>
      <c r="R628">
        <v>64.040000000000006</v>
      </c>
      <c r="S628">
        <v>-5.89</v>
      </c>
      <c r="T628" t="s">
        <v>2019</v>
      </c>
      <c r="U628" t="s">
        <v>1601</v>
      </c>
    </row>
    <row r="629" spans="1:21">
      <c r="A629" t="s">
        <v>2020</v>
      </c>
      <c r="B629" t="s">
        <v>2021</v>
      </c>
      <c r="C629" t="s">
        <v>138</v>
      </c>
      <c r="D629" t="s">
        <v>60</v>
      </c>
      <c r="E629" t="s">
        <v>61</v>
      </c>
      <c r="F629" t="s">
        <v>54</v>
      </c>
      <c r="G629">
        <v>12452.87</v>
      </c>
      <c r="H629">
        <v>149434.44</v>
      </c>
      <c r="I629">
        <v>452.11</v>
      </c>
      <c r="J629">
        <v>223570.63</v>
      </c>
      <c r="K629">
        <v>494.5</v>
      </c>
      <c r="L629">
        <v>11.17</v>
      </c>
      <c r="M629">
        <v>0</v>
      </c>
      <c r="N629">
        <v>0</v>
      </c>
      <c r="O629">
        <v>281340.73</v>
      </c>
      <c r="P629">
        <v>2274857.27</v>
      </c>
      <c r="Q629">
        <v>8.1</v>
      </c>
      <c r="R629">
        <v>67.2</v>
      </c>
      <c r="S629">
        <v>-35.14</v>
      </c>
      <c r="T629" t="s">
        <v>2022</v>
      </c>
      <c r="U629" t="s">
        <v>2023</v>
      </c>
    </row>
    <row r="630" spans="1:21">
      <c r="A630" t="s">
        <v>2024</v>
      </c>
      <c r="B630" t="s">
        <v>2025</v>
      </c>
      <c r="C630" t="s">
        <v>138</v>
      </c>
      <c r="D630" t="s">
        <v>119</v>
      </c>
      <c r="E630" t="s">
        <v>80</v>
      </c>
      <c r="F630" t="s">
        <v>75</v>
      </c>
      <c r="G630">
        <v>10635.84</v>
      </c>
      <c r="H630">
        <v>127630.08</v>
      </c>
      <c r="I630">
        <v>253.53</v>
      </c>
      <c r="J630">
        <v>164705.69</v>
      </c>
      <c r="K630">
        <v>649.65</v>
      </c>
      <c r="L630">
        <v>9.4499999999999993</v>
      </c>
      <c r="M630">
        <v>0</v>
      </c>
      <c r="N630">
        <v>0</v>
      </c>
      <c r="O630">
        <v>243825.32</v>
      </c>
      <c r="P630">
        <v>11228779.1</v>
      </c>
      <c r="Q630">
        <v>46.1</v>
      </c>
      <c r="R630">
        <v>66.52</v>
      </c>
      <c r="S630">
        <v>40.08</v>
      </c>
      <c r="T630" t="s">
        <v>2026</v>
      </c>
      <c r="U630" t="s">
        <v>2027</v>
      </c>
    </row>
    <row r="631" spans="1:21">
      <c r="A631" t="s">
        <v>2028</v>
      </c>
      <c r="B631" t="s">
        <v>2029</v>
      </c>
      <c r="C631" t="s">
        <v>138</v>
      </c>
      <c r="D631" t="s">
        <v>100</v>
      </c>
      <c r="E631" t="s">
        <v>133</v>
      </c>
      <c r="F631" t="s">
        <v>86</v>
      </c>
      <c r="G631">
        <v>12975.86</v>
      </c>
      <c r="H631">
        <v>155710.32</v>
      </c>
      <c r="I631">
        <v>298.73</v>
      </c>
      <c r="J631">
        <v>126516.25</v>
      </c>
      <c r="K631">
        <v>423.51</v>
      </c>
      <c r="L631">
        <v>4.32</v>
      </c>
      <c r="M631">
        <v>4489.24</v>
      </c>
      <c r="N631">
        <v>1487.42</v>
      </c>
      <c r="O631">
        <v>501140.77</v>
      </c>
      <c r="P631">
        <v>15042565.74</v>
      </c>
      <c r="Q631">
        <v>30</v>
      </c>
      <c r="R631">
        <v>70.37</v>
      </c>
      <c r="S631">
        <v>40.659999999999997</v>
      </c>
      <c r="T631" t="s">
        <v>221</v>
      </c>
      <c r="U631" t="s">
        <v>2030</v>
      </c>
    </row>
    <row r="632" spans="1:21">
      <c r="A632" t="s">
        <v>2031</v>
      </c>
      <c r="B632" t="s">
        <v>2032</v>
      </c>
      <c r="C632" t="s">
        <v>128</v>
      </c>
      <c r="D632" t="s">
        <v>73</v>
      </c>
      <c r="E632" t="s">
        <v>61</v>
      </c>
      <c r="F632" t="s">
        <v>54</v>
      </c>
      <c r="G632">
        <v>9699.8799999999992</v>
      </c>
      <c r="H632">
        <v>116398.56</v>
      </c>
      <c r="I632">
        <v>496.41</v>
      </c>
      <c r="J632">
        <v>93111.49</v>
      </c>
      <c r="K632">
        <v>187.57</v>
      </c>
      <c r="L632">
        <v>6.87</v>
      </c>
      <c r="M632">
        <v>0</v>
      </c>
      <c r="N632">
        <v>0</v>
      </c>
      <c r="O632">
        <v>189979.68</v>
      </c>
      <c r="P632">
        <v>1453826.4</v>
      </c>
      <c r="Q632">
        <v>7.7</v>
      </c>
      <c r="R632">
        <v>71.069999999999993</v>
      </c>
      <c r="S632">
        <v>6.41</v>
      </c>
      <c r="T632" t="s">
        <v>1098</v>
      </c>
      <c r="U632" t="s">
        <v>2033</v>
      </c>
    </row>
    <row r="633" spans="1:21">
      <c r="A633" t="s">
        <v>2034</v>
      </c>
      <c r="B633" t="s">
        <v>195</v>
      </c>
      <c r="C633" t="s">
        <v>105</v>
      </c>
      <c r="D633" t="s">
        <v>60</v>
      </c>
      <c r="E633" t="s">
        <v>90</v>
      </c>
      <c r="F633" t="s">
        <v>75</v>
      </c>
      <c r="G633">
        <v>11408.7</v>
      </c>
      <c r="H633">
        <v>136904.4</v>
      </c>
      <c r="I633">
        <v>796.18</v>
      </c>
      <c r="J633">
        <v>75383.69</v>
      </c>
      <c r="K633">
        <v>94.68</v>
      </c>
      <c r="L633">
        <v>7.42</v>
      </c>
      <c r="M633">
        <v>3049.04</v>
      </c>
      <c r="N633">
        <v>0</v>
      </c>
      <c r="O633">
        <v>735347.68</v>
      </c>
      <c r="P633">
        <v>11680087.83</v>
      </c>
      <c r="Q633">
        <v>15.9</v>
      </c>
      <c r="R633">
        <v>70.209999999999994</v>
      </c>
      <c r="S633">
        <v>-33.72</v>
      </c>
      <c r="T633" t="s">
        <v>107</v>
      </c>
      <c r="U633" t="s">
        <v>579</v>
      </c>
    </row>
    <row r="634" spans="1:21">
      <c r="A634" t="s">
        <v>2035</v>
      </c>
      <c r="B634" t="s">
        <v>529</v>
      </c>
      <c r="C634" t="s">
        <v>175</v>
      </c>
      <c r="D634" t="s">
        <v>60</v>
      </c>
      <c r="E634" t="s">
        <v>133</v>
      </c>
      <c r="F634" t="s">
        <v>86</v>
      </c>
      <c r="G634">
        <v>16721.21</v>
      </c>
      <c r="H634">
        <v>200654.52</v>
      </c>
      <c r="I634">
        <v>614.45000000000005</v>
      </c>
      <c r="J634">
        <v>439352.95</v>
      </c>
      <c r="K634">
        <v>715.03</v>
      </c>
      <c r="L634">
        <v>10.18</v>
      </c>
      <c r="M634">
        <v>0</v>
      </c>
      <c r="N634">
        <v>0</v>
      </c>
      <c r="O634">
        <v>410184.09</v>
      </c>
      <c r="P634">
        <v>7758114.3499999996</v>
      </c>
      <c r="Q634">
        <v>18.899999999999999</v>
      </c>
      <c r="R634">
        <v>66.319999999999993</v>
      </c>
      <c r="S634">
        <v>-29.97</v>
      </c>
      <c r="T634" t="s">
        <v>2036</v>
      </c>
      <c r="U634" t="s">
        <v>2037</v>
      </c>
    </row>
    <row r="635" spans="1:21">
      <c r="A635" t="s">
        <v>2038</v>
      </c>
      <c r="B635" t="s">
        <v>2039</v>
      </c>
      <c r="C635" t="s">
        <v>59</v>
      </c>
      <c r="D635" t="s">
        <v>119</v>
      </c>
      <c r="E635" t="s">
        <v>61</v>
      </c>
      <c r="F635" t="s">
        <v>54</v>
      </c>
      <c r="G635">
        <v>12531.93</v>
      </c>
      <c r="H635">
        <v>150383.16</v>
      </c>
      <c r="I635">
        <v>577.20000000000005</v>
      </c>
      <c r="J635">
        <v>320771.46999999997</v>
      </c>
      <c r="K635">
        <v>555.74</v>
      </c>
      <c r="L635">
        <v>1.97</v>
      </c>
      <c r="M635">
        <v>2846.73</v>
      </c>
      <c r="N635">
        <v>0</v>
      </c>
      <c r="O635">
        <v>186406.47</v>
      </c>
      <c r="P635">
        <v>16557833.029999999</v>
      </c>
      <c r="Q635">
        <v>88.8</v>
      </c>
      <c r="R635">
        <v>65.86</v>
      </c>
      <c r="S635">
        <v>-35.96</v>
      </c>
      <c r="T635" t="s">
        <v>91</v>
      </c>
      <c r="U635" t="s">
        <v>2040</v>
      </c>
    </row>
    <row r="636" spans="1:21">
      <c r="A636" t="s">
        <v>2041</v>
      </c>
      <c r="B636" t="s">
        <v>2042</v>
      </c>
      <c r="C636" t="s">
        <v>105</v>
      </c>
      <c r="D636" t="s">
        <v>60</v>
      </c>
      <c r="E636" t="s">
        <v>80</v>
      </c>
      <c r="F636" t="s">
        <v>54</v>
      </c>
      <c r="G636">
        <v>7478.19</v>
      </c>
      <c r="H636">
        <v>89738.28</v>
      </c>
      <c r="I636">
        <v>267.35000000000002</v>
      </c>
      <c r="J636">
        <v>200777.7</v>
      </c>
      <c r="K636">
        <v>750.99</v>
      </c>
      <c r="L636">
        <v>6.15</v>
      </c>
      <c r="M636">
        <v>0</v>
      </c>
      <c r="N636">
        <v>0</v>
      </c>
      <c r="O636">
        <v>329035.71999999997</v>
      </c>
      <c r="P636">
        <v>16288932.33</v>
      </c>
      <c r="Q636">
        <v>49.5</v>
      </c>
      <c r="R636">
        <v>78.03</v>
      </c>
      <c r="S636">
        <v>-23.26</v>
      </c>
      <c r="T636" t="s">
        <v>1921</v>
      </c>
      <c r="U636" t="s">
        <v>2043</v>
      </c>
    </row>
    <row r="637" spans="1:21">
      <c r="A637" t="s">
        <v>2044</v>
      </c>
      <c r="B637" t="s">
        <v>2045</v>
      </c>
      <c r="C637" t="s">
        <v>72</v>
      </c>
      <c r="D637" t="s">
        <v>52</v>
      </c>
      <c r="E637" t="s">
        <v>80</v>
      </c>
      <c r="F637" t="s">
        <v>54</v>
      </c>
      <c r="G637">
        <v>5458.52</v>
      </c>
      <c r="H637">
        <v>65502.239999999998</v>
      </c>
      <c r="I637">
        <v>147.78</v>
      </c>
      <c r="J637">
        <v>51028.69</v>
      </c>
      <c r="K637">
        <v>345.3</v>
      </c>
      <c r="L637">
        <v>11.78</v>
      </c>
      <c r="M637">
        <v>1424.05</v>
      </c>
      <c r="N637">
        <v>0</v>
      </c>
      <c r="O637">
        <v>188700.23</v>
      </c>
      <c r="P637">
        <v>18328514.82</v>
      </c>
      <c r="Q637">
        <v>97.1</v>
      </c>
      <c r="R637">
        <v>74.44</v>
      </c>
      <c r="S637">
        <v>-19.690000000000001</v>
      </c>
      <c r="T637" t="s">
        <v>531</v>
      </c>
      <c r="U637" t="s">
        <v>2046</v>
      </c>
    </row>
    <row r="638" spans="1:21">
      <c r="A638" t="s">
        <v>2047</v>
      </c>
      <c r="B638" t="s">
        <v>786</v>
      </c>
      <c r="C638" t="s">
        <v>143</v>
      </c>
      <c r="D638" t="s">
        <v>119</v>
      </c>
      <c r="E638" t="s">
        <v>67</v>
      </c>
      <c r="F638" t="s">
        <v>86</v>
      </c>
      <c r="G638">
        <v>16772.990000000002</v>
      </c>
      <c r="H638">
        <v>201275.88</v>
      </c>
      <c r="I638">
        <v>907.02</v>
      </c>
      <c r="J638">
        <v>282575.57</v>
      </c>
      <c r="K638">
        <v>311.54000000000002</v>
      </c>
      <c r="L638">
        <v>10.17</v>
      </c>
      <c r="M638">
        <v>641.30999999999995</v>
      </c>
      <c r="N638">
        <v>0</v>
      </c>
      <c r="O638">
        <v>699758.05</v>
      </c>
      <c r="P638">
        <v>1709348.62</v>
      </c>
      <c r="Q638">
        <v>2.4</v>
      </c>
      <c r="R638">
        <v>75.77</v>
      </c>
      <c r="S638">
        <v>-17.25</v>
      </c>
      <c r="T638" t="s">
        <v>1993</v>
      </c>
      <c r="U638" t="s">
        <v>2048</v>
      </c>
    </row>
    <row r="639" spans="1:21">
      <c r="A639" t="s">
        <v>2049</v>
      </c>
      <c r="B639" t="s">
        <v>2050</v>
      </c>
      <c r="C639" t="s">
        <v>118</v>
      </c>
      <c r="D639" t="s">
        <v>119</v>
      </c>
      <c r="E639" t="s">
        <v>53</v>
      </c>
      <c r="F639" t="s">
        <v>75</v>
      </c>
      <c r="G639">
        <v>13519.74</v>
      </c>
      <c r="H639">
        <v>162236.88</v>
      </c>
      <c r="I639">
        <v>388.53</v>
      </c>
      <c r="J639">
        <v>231443.53</v>
      </c>
      <c r="K639">
        <v>595.69000000000005</v>
      </c>
      <c r="L639">
        <v>8.11</v>
      </c>
      <c r="M639">
        <v>2327.3000000000002</v>
      </c>
      <c r="N639">
        <v>0</v>
      </c>
      <c r="O639">
        <v>541482.61</v>
      </c>
      <c r="P639">
        <v>12642771.25</v>
      </c>
      <c r="Q639">
        <v>23.3</v>
      </c>
      <c r="R639">
        <v>76.84</v>
      </c>
      <c r="S639">
        <v>15.46</v>
      </c>
      <c r="T639" t="s">
        <v>668</v>
      </c>
      <c r="U639" t="s">
        <v>2051</v>
      </c>
    </row>
    <row r="640" spans="1:21">
      <c r="A640" t="s">
        <v>2052</v>
      </c>
      <c r="B640" t="s">
        <v>2053</v>
      </c>
      <c r="C640" t="s">
        <v>51</v>
      </c>
      <c r="D640" t="s">
        <v>119</v>
      </c>
      <c r="E640" t="s">
        <v>74</v>
      </c>
      <c r="F640" t="s">
        <v>86</v>
      </c>
      <c r="G640">
        <v>8283.15</v>
      </c>
      <c r="H640">
        <v>99397.8</v>
      </c>
      <c r="I640">
        <v>146</v>
      </c>
      <c r="J640">
        <v>67265.58</v>
      </c>
      <c r="K640">
        <v>460.72</v>
      </c>
      <c r="L640">
        <v>8.85</v>
      </c>
      <c r="M640">
        <v>928.16</v>
      </c>
      <c r="N640">
        <v>0</v>
      </c>
      <c r="O640">
        <v>781031.82</v>
      </c>
      <c r="P640">
        <v>2737320.26</v>
      </c>
      <c r="Q640">
        <v>3.5</v>
      </c>
      <c r="R640">
        <v>74.52</v>
      </c>
      <c r="S640">
        <v>13.87</v>
      </c>
      <c r="T640" t="s">
        <v>1229</v>
      </c>
      <c r="U640" t="s">
        <v>2054</v>
      </c>
    </row>
    <row r="641" spans="1:21">
      <c r="A641" t="s">
        <v>2055</v>
      </c>
      <c r="B641" t="s">
        <v>2056</v>
      </c>
      <c r="C641" t="s">
        <v>72</v>
      </c>
      <c r="D641" t="s">
        <v>73</v>
      </c>
      <c r="E641" t="s">
        <v>67</v>
      </c>
      <c r="F641" t="s">
        <v>75</v>
      </c>
      <c r="G641">
        <v>5652.1</v>
      </c>
      <c r="H641">
        <v>67825.2</v>
      </c>
      <c r="I641">
        <v>657.35</v>
      </c>
      <c r="J641">
        <v>166458</v>
      </c>
      <c r="K641">
        <v>253.23</v>
      </c>
      <c r="L641">
        <v>1.57</v>
      </c>
      <c r="M641">
        <v>0</v>
      </c>
      <c r="N641">
        <v>731.75</v>
      </c>
      <c r="O641">
        <v>584592.94999999995</v>
      </c>
      <c r="P641">
        <v>747515.41</v>
      </c>
      <c r="Q641">
        <v>1.3</v>
      </c>
      <c r="R641">
        <v>68.87</v>
      </c>
      <c r="S641">
        <v>31.62</v>
      </c>
      <c r="T641" t="s">
        <v>1184</v>
      </c>
      <c r="U641" t="s">
        <v>835</v>
      </c>
    </row>
    <row r="642" spans="1:21">
      <c r="A642" t="s">
        <v>2057</v>
      </c>
      <c r="B642" t="s">
        <v>1681</v>
      </c>
      <c r="C642" t="s">
        <v>99</v>
      </c>
      <c r="D642" t="s">
        <v>60</v>
      </c>
      <c r="E642" t="s">
        <v>133</v>
      </c>
      <c r="F642" t="s">
        <v>54</v>
      </c>
      <c r="G642">
        <v>769.04</v>
      </c>
      <c r="H642">
        <v>9228.48</v>
      </c>
      <c r="I642">
        <v>570.87</v>
      </c>
      <c r="J642">
        <v>19026.43</v>
      </c>
      <c r="K642">
        <v>33.33</v>
      </c>
      <c r="L642">
        <v>1.84</v>
      </c>
      <c r="M642">
        <v>0</v>
      </c>
      <c r="N642">
        <v>0</v>
      </c>
      <c r="O642">
        <v>940759.96</v>
      </c>
      <c r="P642">
        <v>23995110.850000001</v>
      </c>
      <c r="Q642">
        <v>25.5</v>
      </c>
      <c r="R642">
        <v>63.46</v>
      </c>
      <c r="S642">
        <v>53.56</v>
      </c>
      <c r="T642" t="s">
        <v>929</v>
      </c>
      <c r="U642" t="s">
        <v>2058</v>
      </c>
    </row>
    <row r="643" spans="1:21">
      <c r="A643" t="s">
        <v>2059</v>
      </c>
      <c r="B643" t="s">
        <v>2060</v>
      </c>
      <c r="C643" t="s">
        <v>85</v>
      </c>
      <c r="D643" t="s">
        <v>60</v>
      </c>
      <c r="E643" t="s">
        <v>61</v>
      </c>
      <c r="F643" t="s">
        <v>75</v>
      </c>
      <c r="G643">
        <v>3007.46</v>
      </c>
      <c r="H643">
        <v>36089.519999999997</v>
      </c>
      <c r="I643">
        <v>365.74</v>
      </c>
      <c r="J643">
        <v>54346.95</v>
      </c>
      <c r="K643">
        <v>-148.59</v>
      </c>
      <c r="L643">
        <v>7.21</v>
      </c>
      <c r="M643">
        <v>90.66</v>
      </c>
      <c r="N643">
        <v>0</v>
      </c>
      <c r="O643">
        <v>641848.79</v>
      </c>
      <c r="P643">
        <v>2884102.2</v>
      </c>
      <c r="Q643">
        <v>4.5</v>
      </c>
      <c r="R643">
        <v>61.37</v>
      </c>
      <c r="S643">
        <v>-27.53</v>
      </c>
      <c r="T643" t="s">
        <v>87</v>
      </c>
      <c r="U643" t="s">
        <v>946</v>
      </c>
    </row>
    <row r="644" spans="1:21">
      <c r="A644" t="s">
        <v>2061</v>
      </c>
      <c r="B644" t="s">
        <v>569</v>
      </c>
      <c r="C644" t="s">
        <v>85</v>
      </c>
      <c r="D644" t="s">
        <v>52</v>
      </c>
      <c r="E644" t="s">
        <v>74</v>
      </c>
      <c r="F644" t="s">
        <v>54</v>
      </c>
      <c r="G644">
        <v>14895.4</v>
      </c>
      <c r="H644">
        <v>178744.8</v>
      </c>
      <c r="I644">
        <v>81.39</v>
      </c>
      <c r="J644">
        <v>504729.86</v>
      </c>
      <c r="K644">
        <v>6201.37</v>
      </c>
      <c r="L644">
        <v>11.54</v>
      </c>
      <c r="M644">
        <v>0</v>
      </c>
      <c r="N644">
        <v>0</v>
      </c>
      <c r="O644">
        <v>699495.34</v>
      </c>
      <c r="P644">
        <v>5396569.6100000003</v>
      </c>
      <c r="Q644">
        <v>7.7</v>
      </c>
      <c r="R644">
        <v>77.48</v>
      </c>
      <c r="S644">
        <v>9.4499999999999993</v>
      </c>
      <c r="T644" t="s">
        <v>1505</v>
      </c>
      <c r="U644" t="s">
        <v>2062</v>
      </c>
    </row>
    <row r="645" spans="1:21">
      <c r="A645" t="s">
        <v>2063</v>
      </c>
      <c r="B645" t="s">
        <v>2064</v>
      </c>
      <c r="C645" t="s">
        <v>51</v>
      </c>
      <c r="D645" t="s">
        <v>73</v>
      </c>
      <c r="E645" t="s">
        <v>80</v>
      </c>
      <c r="F645" t="s">
        <v>86</v>
      </c>
      <c r="G645">
        <v>5374.65</v>
      </c>
      <c r="H645">
        <v>64495.8</v>
      </c>
      <c r="I645">
        <v>242.34</v>
      </c>
      <c r="J645">
        <v>46401.86</v>
      </c>
      <c r="K645">
        <v>191.47</v>
      </c>
      <c r="L645">
        <v>8.41</v>
      </c>
      <c r="M645">
        <v>0</v>
      </c>
      <c r="N645">
        <v>0</v>
      </c>
      <c r="O645">
        <v>326713.40999999997</v>
      </c>
      <c r="P645">
        <v>21971076.690000001</v>
      </c>
      <c r="Q645">
        <v>67.2</v>
      </c>
      <c r="R645">
        <v>57.65</v>
      </c>
      <c r="S645">
        <v>118.05</v>
      </c>
      <c r="T645" t="s">
        <v>2065</v>
      </c>
      <c r="U645" t="s">
        <v>848</v>
      </c>
    </row>
    <row r="646" spans="1:21">
      <c r="A646" t="s">
        <v>2066</v>
      </c>
      <c r="B646" t="s">
        <v>2067</v>
      </c>
      <c r="C646" t="s">
        <v>128</v>
      </c>
      <c r="D646" t="s">
        <v>119</v>
      </c>
      <c r="E646" t="s">
        <v>61</v>
      </c>
      <c r="F646" t="s">
        <v>86</v>
      </c>
      <c r="G646">
        <v>15399.89</v>
      </c>
      <c r="H646">
        <v>184798.68</v>
      </c>
      <c r="I646">
        <v>715.46</v>
      </c>
      <c r="J646">
        <v>243592.13</v>
      </c>
      <c r="K646">
        <v>340.47</v>
      </c>
      <c r="L646">
        <v>2.19</v>
      </c>
      <c r="M646">
        <v>0</v>
      </c>
      <c r="N646">
        <v>0</v>
      </c>
      <c r="O646">
        <v>901465.19</v>
      </c>
      <c r="P646">
        <v>9004267.5600000005</v>
      </c>
      <c r="Q646">
        <v>10</v>
      </c>
      <c r="R646">
        <v>80.260000000000005</v>
      </c>
      <c r="S646">
        <v>15.63</v>
      </c>
      <c r="T646" t="s">
        <v>1571</v>
      </c>
      <c r="U646" t="s">
        <v>2068</v>
      </c>
    </row>
    <row r="647" spans="1:21">
      <c r="A647" t="s">
        <v>2069</v>
      </c>
      <c r="B647" t="s">
        <v>2070</v>
      </c>
      <c r="C647" t="s">
        <v>72</v>
      </c>
      <c r="D647" t="s">
        <v>52</v>
      </c>
      <c r="E647" t="s">
        <v>90</v>
      </c>
      <c r="F647" t="s">
        <v>86</v>
      </c>
      <c r="G647">
        <v>8156.25</v>
      </c>
      <c r="H647">
        <v>97875</v>
      </c>
      <c r="I647">
        <v>904.41</v>
      </c>
      <c r="J647">
        <v>176959.86</v>
      </c>
      <c r="K647">
        <v>195.66</v>
      </c>
      <c r="L647">
        <v>7.03</v>
      </c>
      <c r="M647">
        <v>2447.75</v>
      </c>
      <c r="N647">
        <v>1415.69</v>
      </c>
      <c r="O647">
        <v>417742.83</v>
      </c>
      <c r="P647">
        <v>22212862.829999998</v>
      </c>
      <c r="Q647">
        <v>53.2</v>
      </c>
      <c r="R647">
        <v>72</v>
      </c>
      <c r="S647">
        <v>28.54</v>
      </c>
      <c r="T647" t="s">
        <v>676</v>
      </c>
      <c r="U647" t="s">
        <v>1335</v>
      </c>
    </row>
    <row r="648" spans="1:21">
      <c r="A648" t="s">
        <v>2071</v>
      </c>
      <c r="B648" t="s">
        <v>2072</v>
      </c>
      <c r="C648" t="s">
        <v>66</v>
      </c>
      <c r="D648" t="s">
        <v>60</v>
      </c>
      <c r="E648" t="s">
        <v>80</v>
      </c>
      <c r="F648" t="s">
        <v>86</v>
      </c>
      <c r="G648">
        <v>15153.41</v>
      </c>
      <c r="H648">
        <v>181840.92</v>
      </c>
      <c r="I648">
        <v>248.31</v>
      </c>
      <c r="J648">
        <v>354509.4</v>
      </c>
      <c r="K648">
        <v>1427.69</v>
      </c>
      <c r="L648">
        <v>11.4</v>
      </c>
      <c r="M648">
        <v>0</v>
      </c>
      <c r="N648">
        <v>2185.83</v>
      </c>
      <c r="O648">
        <v>845167.36</v>
      </c>
      <c r="P648">
        <v>18435182.710000001</v>
      </c>
      <c r="Q648">
        <v>21.8</v>
      </c>
      <c r="R648">
        <v>61.28</v>
      </c>
      <c r="S648">
        <v>25.01</v>
      </c>
      <c r="T648" t="s">
        <v>2073</v>
      </c>
      <c r="U648" t="s">
        <v>1280</v>
      </c>
    </row>
    <row r="649" spans="1:21">
      <c r="A649" t="s">
        <v>2074</v>
      </c>
      <c r="B649" t="s">
        <v>2075</v>
      </c>
      <c r="C649" t="s">
        <v>72</v>
      </c>
      <c r="D649" t="s">
        <v>52</v>
      </c>
      <c r="E649" t="s">
        <v>53</v>
      </c>
      <c r="F649" t="s">
        <v>54</v>
      </c>
      <c r="G649">
        <v>11307.51</v>
      </c>
      <c r="H649">
        <v>135690.12</v>
      </c>
      <c r="I649">
        <v>273.79000000000002</v>
      </c>
      <c r="J649">
        <v>77889.210000000006</v>
      </c>
      <c r="K649">
        <v>284.49</v>
      </c>
      <c r="L649">
        <v>3.85</v>
      </c>
      <c r="M649">
        <v>1670.17</v>
      </c>
      <c r="N649">
        <v>907.26</v>
      </c>
      <c r="O649">
        <v>591327.89</v>
      </c>
      <c r="P649">
        <v>7014652.6500000004</v>
      </c>
      <c r="Q649">
        <v>11.9</v>
      </c>
      <c r="R649">
        <v>81.319999999999993</v>
      </c>
      <c r="S649">
        <v>11.15</v>
      </c>
      <c r="T649" t="s">
        <v>1707</v>
      </c>
      <c r="U649" t="s">
        <v>82</v>
      </c>
    </row>
    <row r="650" spans="1:21">
      <c r="A650" t="s">
        <v>2076</v>
      </c>
      <c r="B650" t="s">
        <v>2077</v>
      </c>
      <c r="C650" t="s">
        <v>59</v>
      </c>
      <c r="D650" t="s">
        <v>73</v>
      </c>
      <c r="E650" t="s">
        <v>90</v>
      </c>
      <c r="F650" t="s">
        <v>54</v>
      </c>
      <c r="G650">
        <v>10509.83</v>
      </c>
      <c r="H650">
        <v>126117.96</v>
      </c>
      <c r="I650">
        <v>828.82</v>
      </c>
      <c r="J650">
        <v>87875.39</v>
      </c>
      <c r="K650">
        <v>106.02</v>
      </c>
      <c r="L650">
        <v>5.36</v>
      </c>
      <c r="M650">
        <v>0</v>
      </c>
      <c r="N650">
        <v>2168.9499999999998</v>
      </c>
      <c r="O650">
        <v>866267.82</v>
      </c>
      <c r="P650">
        <v>7049524.8600000003</v>
      </c>
      <c r="Q650">
        <v>8.1</v>
      </c>
      <c r="R650">
        <v>73.34</v>
      </c>
      <c r="S650">
        <v>-22.76</v>
      </c>
      <c r="T650" t="s">
        <v>940</v>
      </c>
      <c r="U650" t="s">
        <v>2078</v>
      </c>
    </row>
    <row r="651" spans="1:21">
      <c r="A651" t="s">
        <v>2079</v>
      </c>
      <c r="B651" t="s">
        <v>2080</v>
      </c>
      <c r="C651" t="s">
        <v>51</v>
      </c>
      <c r="D651" t="s">
        <v>60</v>
      </c>
      <c r="E651" t="s">
        <v>74</v>
      </c>
      <c r="F651" t="s">
        <v>54</v>
      </c>
      <c r="G651">
        <v>13195.14</v>
      </c>
      <c r="H651">
        <v>158341.68</v>
      </c>
      <c r="I651">
        <v>125.57</v>
      </c>
      <c r="J651">
        <v>244378.39</v>
      </c>
      <c r="L651">
        <v>8.4499999999999993</v>
      </c>
      <c r="M651">
        <v>3295.9</v>
      </c>
      <c r="N651">
        <v>0</v>
      </c>
      <c r="O651">
        <v>946882.36</v>
      </c>
      <c r="P651">
        <v>8486523.9299999997</v>
      </c>
      <c r="Q651">
        <v>9</v>
      </c>
      <c r="R651">
        <v>65.17</v>
      </c>
      <c r="S651">
        <v>4.8</v>
      </c>
      <c r="T651" t="s">
        <v>2081</v>
      </c>
      <c r="U651" t="s">
        <v>2082</v>
      </c>
    </row>
    <row r="652" spans="1:21">
      <c r="A652" t="s">
        <v>2083</v>
      </c>
      <c r="B652" t="s">
        <v>2084</v>
      </c>
      <c r="C652" t="s">
        <v>59</v>
      </c>
      <c r="D652" t="s">
        <v>73</v>
      </c>
      <c r="E652" t="s">
        <v>90</v>
      </c>
      <c r="F652" t="s">
        <v>75</v>
      </c>
      <c r="G652">
        <v>5222.22</v>
      </c>
      <c r="H652">
        <v>62666.64</v>
      </c>
      <c r="I652">
        <v>788.55</v>
      </c>
      <c r="J652">
        <v>116077.5</v>
      </c>
      <c r="K652">
        <v>-147.19999999999999</v>
      </c>
      <c r="L652">
        <v>1.01</v>
      </c>
      <c r="M652">
        <v>1685.07</v>
      </c>
      <c r="N652">
        <v>363.53</v>
      </c>
      <c r="O652">
        <v>580973</v>
      </c>
      <c r="P652">
        <v>20869019.129999999</v>
      </c>
      <c r="Q652">
        <v>35.9</v>
      </c>
      <c r="R652">
        <v>78.8</v>
      </c>
      <c r="S652">
        <v>173.36</v>
      </c>
      <c r="T652" t="s">
        <v>2085</v>
      </c>
      <c r="U652" t="s">
        <v>2086</v>
      </c>
    </row>
    <row r="653" spans="1:21">
      <c r="A653" t="s">
        <v>2087</v>
      </c>
      <c r="B653" t="s">
        <v>556</v>
      </c>
      <c r="C653" t="s">
        <v>138</v>
      </c>
      <c r="D653" t="s">
        <v>60</v>
      </c>
      <c r="E653" t="s">
        <v>74</v>
      </c>
      <c r="F653" t="s">
        <v>54</v>
      </c>
      <c r="G653">
        <v>7038.3</v>
      </c>
      <c r="H653">
        <v>84459.6</v>
      </c>
      <c r="I653">
        <v>121.36</v>
      </c>
      <c r="J653">
        <v>52498.76</v>
      </c>
      <c r="K653">
        <v>432.59</v>
      </c>
      <c r="L653">
        <v>4.78</v>
      </c>
      <c r="M653">
        <v>0</v>
      </c>
      <c r="N653">
        <v>0</v>
      </c>
      <c r="O653">
        <v>653147.9</v>
      </c>
      <c r="P653">
        <v>4811241.71</v>
      </c>
      <c r="Q653">
        <v>7.4</v>
      </c>
      <c r="R653">
        <v>59.51</v>
      </c>
      <c r="S653">
        <v>25.65</v>
      </c>
      <c r="T653" t="s">
        <v>2088</v>
      </c>
      <c r="U653" t="s">
        <v>2022</v>
      </c>
    </row>
    <row r="654" spans="1:21">
      <c r="A654" t="s">
        <v>2089</v>
      </c>
      <c r="B654" t="s">
        <v>2090</v>
      </c>
      <c r="C654" t="s">
        <v>66</v>
      </c>
      <c r="D654" t="s">
        <v>119</v>
      </c>
      <c r="E654" t="s">
        <v>80</v>
      </c>
      <c r="F654" t="s">
        <v>86</v>
      </c>
      <c r="G654">
        <v>16971.55</v>
      </c>
      <c r="H654">
        <v>203658.6</v>
      </c>
      <c r="I654">
        <v>262.99</v>
      </c>
      <c r="J654">
        <v>167636.19</v>
      </c>
      <c r="K654">
        <v>637.41999999999996</v>
      </c>
      <c r="L654">
        <v>9.75</v>
      </c>
      <c r="M654">
        <v>0</v>
      </c>
      <c r="N654">
        <v>1650.49</v>
      </c>
      <c r="O654">
        <v>358983.56</v>
      </c>
      <c r="P654">
        <v>12536574.550000001</v>
      </c>
      <c r="Q654">
        <v>34.9</v>
      </c>
      <c r="R654">
        <v>78.28</v>
      </c>
      <c r="S654">
        <v>28.46</v>
      </c>
      <c r="T654" t="s">
        <v>1679</v>
      </c>
      <c r="U654" t="s">
        <v>2058</v>
      </c>
    </row>
    <row r="655" spans="1:21">
      <c r="A655" t="s">
        <v>2091</v>
      </c>
      <c r="B655" t="s">
        <v>2092</v>
      </c>
      <c r="C655" t="s">
        <v>72</v>
      </c>
      <c r="D655" t="s">
        <v>52</v>
      </c>
      <c r="E655" t="s">
        <v>80</v>
      </c>
      <c r="F655" t="s">
        <v>86</v>
      </c>
      <c r="G655">
        <v>11990.04</v>
      </c>
      <c r="H655">
        <v>143880.48000000001</v>
      </c>
      <c r="I655">
        <v>285.75</v>
      </c>
      <c r="J655">
        <v>277312.65000000002</v>
      </c>
      <c r="K655">
        <v>970.47</v>
      </c>
      <c r="L655">
        <v>6.09</v>
      </c>
      <c r="M655">
        <v>0</v>
      </c>
      <c r="N655">
        <v>0</v>
      </c>
      <c r="O655">
        <v>627904.91</v>
      </c>
      <c r="P655">
        <v>20715729.550000001</v>
      </c>
      <c r="Q655">
        <v>33</v>
      </c>
      <c r="R655">
        <v>67.44</v>
      </c>
      <c r="S655">
        <v>48.74</v>
      </c>
      <c r="T655" t="s">
        <v>208</v>
      </c>
      <c r="U655" t="s">
        <v>816</v>
      </c>
    </row>
    <row r="656" spans="1:21">
      <c r="A656" t="s">
        <v>2093</v>
      </c>
      <c r="B656" t="s">
        <v>2094</v>
      </c>
      <c r="C656" t="s">
        <v>138</v>
      </c>
      <c r="D656" t="s">
        <v>52</v>
      </c>
      <c r="E656" t="s">
        <v>80</v>
      </c>
      <c r="F656" t="s">
        <v>54</v>
      </c>
      <c r="G656">
        <v>10858.83</v>
      </c>
      <c r="H656">
        <v>130305.96</v>
      </c>
      <c r="I656">
        <v>138.88</v>
      </c>
      <c r="J656">
        <v>306725.01</v>
      </c>
      <c r="K656">
        <v>2208.56</v>
      </c>
      <c r="L656">
        <v>1.62</v>
      </c>
      <c r="M656">
        <v>596.91</v>
      </c>
      <c r="N656">
        <v>841.3</v>
      </c>
      <c r="O656">
        <v>898764.37</v>
      </c>
      <c r="P656">
        <v>6631365.9100000001</v>
      </c>
      <c r="Q656">
        <v>7.4</v>
      </c>
      <c r="R656">
        <v>77.430000000000007</v>
      </c>
      <c r="S656">
        <v>52.02</v>
      </c>
      <c r="T656" t="s">
        <v>2095</v>
      </c>
      <c r="U656" t="s">
        <v>372</v>
      </c>
    </row>
    <row r="657" spans="1:21">
      <c r="A657" t="s">
        <v>2096</v>
      </c>
      <c r="B657" t="s">
        <v>2097</v>
      </c>
      <c r="C657" t="s">
        <v>128</v>
      </c>
      <c r="D657" t="s">
        <v>52</v>
      </c>
      <c r="E657" t="s">
        <v>67</v>
      </c>
      <c r="F657" t="s">
        <v>54</v>
      </c>
      <c r="G657">
        <v>2767.44</v>
      </c>
      <c r="H657">
        <v>33209.279999999999</v>
      </c>
      <c r="I657">
        <v>726.52</v>
      </c>
      <c r="J657">
        <v>15104.78</v>
      </c>
      <c r="K657">
        <v>20.79</v>
      </c>
      <c r="L657">
        <v>7.79</v>
      </c>
      <c r="M657">
        <v>514.67999999999995</v>
      </c>
      <c r="N657">
        <v>133.69999999999999</v>
      </c>
      <c r="O657">
        <v>828040.68</v>
      </c>
      <c r="P657">
        <v>1446537.15</v>
      </c>
      <c r="Q657">
        <v>1.7</v>
      </c>
      <c r="R657">
        <v>56.07</v>
      </c>
      <c r="S657">
        <v>25.82</v>
      </c>
      <c r="T657" t="s">
        <v>2095</v>
      </c>
      <c r="U657" t="s">
        <v>1043</v>
      </c>
    </row>
    <row r="658" spans="1:21">
      <c r="A658" t="s">
        <v>2098</v>
      </c>
      <c r="B658" t="s">
        <v>341</v>
      </c>
      <c r="C658" t="s">
        <v>51</v>
      </c>
      <c r="D658" t="s">
        <v>119</v>
      </c>
      <c r="E658" t="s">
        <v>61</v>
      </c>
      <c r="F658" t="s">
        <v>86</v>
      </c>
      <c r="G658">
        <v>2684.68</v>
      </c>
      <c r="H658">
        <v>32216.16</v>
      </c>
      <c r="I658">
        <v>641.19000000000005</v>
      </c>
      <c r="J658">
        <v>60665.84</v>
      </c>
      <c r="K658">
        <v>94.61</v>
      </c>
      <c r="L658">
        <v>3.89</v>
      </c>
      <c r="M658">
        <v>0</v>
      </c>
      <c r="N658">
        <v>39.96</v>
      </c>
      <c r="O658">
        <v>408994.12</v>
      </c>
      <c r="P658">
        <v>8512395.9700000007</v>
      </c>
      <c r="Q658">
        <v>20.8</v>
      </c>
      <c r="R658">
        <v>58.77</v>
      </c>
      <c r="S658">
        <v>-6.58</v>
      </c>
      <c r="T658" t="s">
        <v>2099</v>
      </c>
      <c r="U658" t="s">
        <v>500</v>
      </c>
    </row>
    <row r="659" spans="1:21">
      <c r="A659" t="s">
        <v>2100</v>
      </c>
      <c r="B659" t="s">
        <v>2101</v>
      </c>
      <c r="C659" t="s">
        <v>277</v>
      </c>
      <c r="D659" t="s">
        <v>60</v>
      </c>
      <c r="E659" t="s">
        <v>80</v>
      </c>
      <c r="F659" t="s">
        <v>54</v>
      </c>
      <c r="G659">
        <v>6744.85</v>
      </c>
      <c r="H659">
        <v>80938.2</v>
      </c>
      <c r="I659">
        <v>231.82</v>
      </c>
      <c r="J659">
        <v>78816.08</v>
      </c>
      <c r="K659">
        <v>339.99</v>
      </c>
      <c r="L659">
        <v>4.1399999999999997</v>
      </c>
      <c r="M659">
        <v>0</v>
      </c>
      <c r="N659">
        <v>0</v>
      </c>
      <c r="O659">
        <v>559918.35</v>
      </c>
      <c r="P659">
        <v>20787964.460000001</v>
      </c>
      <c r="Q659">
        <v>37.1</v>
      </c>
      <c r="R659">
        <v>64.88</v>
      </c>
      <c r="S659">
        <v>47.46</v>
      </c>
      <c r="T659" t="s">
        <v>2102</v>
      </c>
      <c r="U659" t="s">
        <v>1156</v>
      </c>
    </row>
    <row r="660" spans="1:21">
      <c r="A660" t="s">
        <v>2103</v>
      </c>
      <c r="B660" t="s">
        <v>2104</v>
      </c>
      <c r="C660" t="s">
        <v>118</v>
      </c>
      <c r="D660" t="s">
        <v>100</v>
      </c>
      <c r="E660" t="s">
        <v>133</v>
      </c>
      <c r="F660" t="s">
        <v>54</v>
      </c>
      <c r="G660">
        <v>4487.47</v>
      </c>
      <c r="H660">
        <v>53849.64</v>
      </c>
      <c r="I660">
        <v>520.26</v>
      </c>
      <c r="J660">
        <v>63264.55</v>
      </c>
      <c r="K660">
        <v>121.6</v>
      </c>
      <c r="L660">
        <v>8.69</v>
      </c>
      <c r="M660">
        <v>484.5</v>
      </c>
      <c r="N660">
        <v>0</v>
      </c>
      <c r="O660">
        <v>784155.05</v>
      </c>
      <c r="P660">
        <v>14272588.83</v>
      </c>
      <c r="Q660">
        <v>18.2</v>
      </c>
      <c r="R660">
        <v>76.099999999999994</v>
      </c>
      <c r="S660">
        <v>15.8</v>
      </c>
      <c r="T660" t="s">
        <v>243</v>
      </c>
      <c r="U660" t="s">
        <v>2105</v>
      </c>
    </row>
    <row r="661" spans="1:21">
      <c r="A661" t="s">
        <v>2106</v>
      </c>
      <c r="B661" t="s">
        <v>2107</v>
      </c>
      <c r="C661" t="s">
        <v>72</v>
      </c>
      <c r="D661" t="s">
        <v>52</v>
      </c>
      <c r="E661" t="s">
        <v>53</v>
      </c>
      <c r="F661" t="s">
        <v>75</v>
      </c>
      <c r="G661">
        <v>13128.65</v>
      </c>
      <c r="H661">
        <v>157543.79999999999</v>
      </c>
      <c r="I661">
        <v>316.36</v>
      </c>
      <c r="J661">
        <v>119753.63</v>
      </c>
      <c r="K661">
        <v>378.54</v>
      </c>
      <c r="L661">
        <v>0.87</v>
      </c>
      <c r="M661">
        <v>4141.79</v>
      </c>
      <c r="N661">
        <v>0</v>
      </c>
      <c r="O661">
        <v>655090.29</v>
      </c>
      <c r="P661">
        <v>17897243.5</v>
      </c>
      <c r="Q661">
        <v>27.3</v>
      </c>
      <c r="R661">
        <v>76.5</v>
      </c>
      <c r="S661">
        <v>137.76</v>
      </c>
      <c r="T661" t="s">
        <v>2108</v>
      </c>
      <c r="U661" t="s">
        <v>2109</v>
      </c>
    </row>
    <row r="662" spans="1:21">
      <c r="A662" t="s">
        <v>2110</v>
      </c>
      <c r="B662" t="s">
        <v>2092</v>
      </c>
      <c r="C662" t="s">
        <v>128</v>
      </c>
      <c r="D662" t="s">
        <v>119</v>
      </c>
      <c r="E662" t="s">
        <v>74</v>
      </c>
      <c r="F662" t="s">
        <v>75</v>
      </c>
      <c r="G662">
        <v>17793.830000000002</v>
      </c>
      <c r="H662">
        <v>213525.96</v>
      </c>
      <c r="I662">
        <v>75.84</v>
      </c>
      <c r="J662">
        <v>138014.95000000001</v>
      </c>
      <c r="K662">
        <v>1819.82</v>
      </c>
      <c r="L662">
        <v>5.04</v>
      </c>
      <c r="M662">
        <v>3592.6</v>
      </c>
      <c r="N662">
        <v>0</v>
      </c>
      <c r="O662">
        <v>703477.81</v>
      </c>
      <c r="P662">
        <v>12384732.77</v>
      </c>
      <c r="Q662">
        <v>17.600000000000001</v>
      </c>
      <c r="R662">
        <v>55.96</v>
      </c>
      <c r="S662">
        <v>-34.33</v>
      </c>
      <c r="T662" t="s">
        <v>1361</v>
      </c>
      <c r="U662" t="s">
        <v>853</v>
      </c>
    </row>
    <row r="663" spans="1:21">
      <c r="A663" t="s">
        <v>2111</v>
      </c>
      <c r="B663" t="s">
        <v>2112</v>
      </c>
      <c r="C663" t="s">
        <v>99</v>
      </c>
      <c r="D663" t="s">
        <v>100</v>
      </c>
      <c r="E663" t="s">
        <v>80</v>
      </c>
      <c r="F663" t="s">
        <v>75</v>
      </c>
      <c r="G663">
        <v>13340</v>
      </c>
      <c r="H663">
        <v>160080</v>
      </c>
      <c r="I663">
        <v>159.55000000000001</v>
      </c>
      <c r="J663">
        <v>322107.89</v>
      </c>
      <c r="K663">
        <v>2018.85</v>
      </c>
      <c r="L663">
        <v>6.95</v>
      </c>
      <c r="M663">
        <v>4655.7299999999996</v>
      </c>
      <c r="N663">
        <v>0</v>
      </c>
      <c r="O663">
        <v>461167.52</v>
      </c>
      <c r="P663">
        <v>7614339.4000000004</v>
      </c>
      <c r="R663">
        <v>67.84</v>
      </c>
      <c r="S663">
        <v>-23.67</v>
      </c>
      <c r="T663" t="s">
        <v>1111</v>
      </c>
      <c r="U663" t="s">
        <v>2113</v>
      </c>
    </row>
    <row r="664" spans="1:21">
      <c r="A664" t="s">
        <v>2114</v>
      </c>
      <c r="B664" t="s">
        <v>2115</v>
      </c>
      <c r="C664" t="s">
        <v>51</v>
      </c>
      <c r="D664" t="s">
        <v>119</v>
      </c>
      <c r="E664" t="s">
        <v>133</v>
      </c>
      <c r="F664" t="s">
        <v>86</v>
      </c>
      <c r="G664">
        <v>1834.62</v>
      </c>
      <c r="H664">
        <v>22015.439999999999</v>
      </c>
      <c r="I664">
        <v>375.26</v>
      </c>
      <c r="J664">
        <v>50687.41</v>
      </c>
      <c r="K664">
        <v>135.07</v>
      </c>
      <c r="L664">
        <v>9.99</v>
      </c>
      <c r="M664">
        <v>0</v>
      </c>
      <c r="N664">
        <v>0</v>
      </c>
      <c r="O664">
        <v>823273.66</v>
      </c>
      <c r="P664">
        <v>12430212.029999999</v>
      </c>
      <c r="Q664">
        <v>15.1</v>
      </c>
      <c r="R664">
        <v>62.03</v>
      </c>
      <c r="S664">
        <v>2.97</v>
      </c>
      <c r="T664" t="s">
        <v>784</v>
      </c>
      <c r="U664" t="s">
        <v>2116</v>
      </c>
    </row>
    <row r="665" spans="1:21">
      <c r="A665" t="s">
        <v>2117</v>
      </c>
      <c r="B665" t="s">
        <v>2039</v>
      </c>
      <c r="C665" t="s">
        <v>138</v>
      </c>
      <c r="D665" t="s">
        <v>52</v>
      </c>
      <c r="E665" t="s">
        <v>61</v>
      </c>
      <c r="F665" t="s">
        <v>54</v>
      </c>
      <c r="G665">
        <v>12024.41</v>
      </c>
      <c r="H665">
        <v>144292.92000000001</v>
      </c>
      <c r="I665">
        <v>492.7</v>
      </c>
      <c r="J665">
        <v>237353.07</v>
      </c>
      <c r="K665">
        <v>481.74</v>
      </c>
      <c r="L665">
        <v>6.32</v>
      </c>
      <c r="M665">
        <v>0</v>
      </c>
      <c r="N665">
        <v>966.13</v>
      </c>
      <c r="O665">
        <v>451553.17</v>
      </c>
      <c r="P665">
        <v>5493413</v>
      </c>
      <c r="Q665">
        <v>12.2</v>
      </c>
      <c r="R665">
        <v>72.64</v>
      </c>
      <c r="S665">
        <v>-25.7</v>
      </c>
      <c r="T665" t="s">
        <v>2118</v>
      </c>
      <c r="U665" t="s">
        <v>1134</v>
      </c>
    </row>
    <row r="666" spans="1:21">
      <c r="A666" t="s">
        <v>2119</v>
      </c>
      <c r="B666" t="s">
        <v>1172</v>
      </c>
      <c r="C666" t="s">
        <v>72</v>
      </c>
      <c r="D666" t="s">
        <v>73</v>
      </c>
      <c r="E666" t="s">
        <v>61</v>
      </c>
      <c r="F666" t="s">
        <v>86</v>
      </c>
      <c r="G666">
        <v>8796.16</v>
      </c>
      <c r="H666">
        <v>105553.92</v>
      </c>
      <c r="I666">
        <v>532.72</v>
      </c>
      <c r="J666">
        <v>194083.73</v>
      </c>
      <c r="K666">
        <v>364.33</v>
      </c>
      <c r="L666">
        <v>1.93</v>
      </c>
      <c r="M666">
        <v>0</v>
      </c>
      <c r="N666">
        <v>0</v>
      </c>
      <c r="O666">
        <v>537835.66</v>
      </c>
      <c r="P666">
        <v>18130612.59</v>
      </c>
      <c r="Q666">
        <v>33.700000000000003</v>
      </c>
      <c r="R666">
        <v>67.709999999999994</v>
      </c>
      <c r="S666">
        <v>-21.55</v>
      </c>
      <c r="T666" t="s">
        <v>2086</v>
      </c>
      <c r="U666" t="s">
        <v>176</v>
      </c>
    </row>
    <row r="667" spans="1:21">
      <c r="A667" t="s">
        <v>2120</v>
      </c>
      <c r="B667" t="s">
        <v>1466</v>
      </c>
      <c r="C667" t="s">
        <v>277</v>
      </c>
      <c r="D667" t="s">
        <v>100</v>
      </c>
      <c r="E667" t="s">
        <v>133</v>
      </c>
      <c r="F667" t="s">
        <v>54</v>
      </c>
      <c r="G667">
        <v>1859.39</v>
      </c>
      <c r="H667">
        <v>22312.68</v>
      </c>
      <c r="I667">
        <v>374.14</v>
      </c>
      <c r="J667">
        <v>51882.21</v>
      </c>
      <c r="K667">
        <v>138.66999999999999</v>
      </c>
      <c r="L667">
        <v>4.16</v>
      </c>
      <c r="M667">
        <v>0</v>
      </c>
      <c r="N667">
        <v>0</v>
      </c>
      <c r="O667">
        <v>465823.12</v>
      </c>
      <c r="P667">
        <v>7138710.3200000003</v>
      </c>
      <c r="Q667">
        <v>15.3</v>
      </c>
      <c r="R667">
        <v>64.790000000000006</v>
      </c>
      <c r="S667">
        <v>39.08</v>
      </c>
      <c r="T667" t="s">
        <v>2085</v>
      </c>
      <c r="U667" t="s">
        <v>1195</v>
      </c>
    </row>
    <row r="668" spans="1:21">
      <c r="A668" t="s">
        <v>2121</v>
      </c>
      <c r="B668" t="s">
        <v>2122</v>
      </c>
      <c r="C668" t="s">
        <v>51</v>
      </c>
      <c r="D668" t="s">
        <v>60</v>
      </c>
      <c r="E668" t="s">
        <v>61</v>
      </c>
      <c r="F668" t="s">
        <v>54</v>
      </c>
      <c r="G668">
        <v>12252.5</v>
      </c>
      <c r="H668">
        <v>147030</v>
      </c>
      <c r="I668">
        <v>653.97</v>
      </c>
      <c r="J668">
        <v>382420.24</v>
      </c>
      <c r="K668">
        <v>584.77</v>
      </c>
      <c r="L668">
        <v>2.52</v>
      </c>
      <c r="M668">
        <v>1716.37</v>
      </c>
      <c r="N668">
        <v>0</v>
      </c>
      <c r="O668">
        <v>840275.01</v>
      </c>
      <c r="P668">
        <v>11049870.630000001</v>
      </c>
      <c r="Q668">
        <v>13.2</v>
      </c>
      <c r="R668">
        <v>79.260000000000005</v>
      </c>
      <c r="S668">
        <v>40.229999999999997</v>
      </c>
      <c r="T668" t="s">
        <v>856</v>
      </c>
      <c r="U668" t="s">
        <v>2123</v>
      </c>
    </row>
    <row r="669" spans="1:21">
      <c r="A669" t="s">
        <v>2124</v>
      </c>
      <c r="B669" t="s">
        <v>2125</v>
      </c>
      <c r="C669" t="s">
        <v>51</v>
      </c>
      <c r="D669" t="s">
        <v>119</v>
      </c>
      <c r="E669" t="s">
        <v>61</v>
      </c>
      <c r="F669" t="s">
        <v>75</v>
      </c>
      <c r="G669">
        <v>14073.48</v>
      </c>
      <c r="H669">
        <v>168881.76</v>
      </c>
      <c r="I669">
        <v>667.94</v>
      </c>
      <c r="J669">
        <v>178978.39</v>
      </c>
      <c r="K669">
        <v>267.95999999999998</v>
      </c>
      <c r="L669">
        <v>1.31</v>
      </c>
      <c r="M669">
        <v>0</v>
      </c>
      <c r="N669">
        <v>2413.3000000000002</v>
      </c>
      <c r="O669">
        <v>823835.02</v>
      </c>
      <c r="P669">
        <v>15021025.15</v>
      </c>
      <c r="Q669">
        <v>18.2</v>
      </c>
      <c r="R669">
        <v>76.84</v>
      </c>
      <c r="S669">
        <v>27.28</v>
      </c>
      <c r="T669" t="s">
        <v>471</v>
      </c>
      <c r="U669" t="s">
        <v>107</v>
      </c>
    </row>
    <row r="670" spans="1:21">
      <c r="A670" t="s">
        <v>2126</v>
      </c>
      <c r="B670" t="s">
        <v>2127</v>
      </c>
      <c r="C670" t="s">
        <v>72</v>
      </c>
      <c r="D670" t="s">
        <v>52</v>
      </c>
      <c r="E670" t="s">
        <v>133</v>
      </c>
      <c r="F670" t="s">
        <v>86</v>
      </c>
      <c r="G670">
        <v>13902.07</v>
      </c>
      <c r="H670">
        <v>166824.84</v>
      </c>
      <c r="I670">
        <v>460.02</v>
      </c>
      <c r="J670">
        <v>260629.41</v>
      </c>
      <c r="K670">
        <v>566.55999999999995</v>
      </c>
      <c r="L670">
        <v>6.73</v>
      </c>
      <c r="M670">
        <v>4497.1099999999997</v>
      </c>
      <c r="N670">
        <v>2985.1</v>
      </c>
      <c r="O670">
        <v>898830.64</v>
      </c>
      <c r="P670">
        <v>17428440.850000001</v>
      </c>
      <c r="Q670">
        <v>19.399999999999999</v>
      </c>
      <c r="R670">
        <v>78.42</v>
      </c>
      <c r="S670">
        <v>53.94</v>
      </c>
      <c r="T670" t="s">
        <v>1239</v>
      </c>
      <c r="U670" t="s">
        <v>1483</v>
      </c>
    </row>
    <row r="671" spans="1:21">
      <c r="A671" t="s">
        <v>2128</v>
      </c>
      <c r="B671" t="s">
        <v>2129</v>
      </c>
      <c r="C671" t="s">
        <v>105</v>
      </c>
      <c r="D671" t="s">
        <v>119</v>
      </c>
      <c r="E671" t="s">
        <v>80</v>
      </c>
      <c r="F671" t="s">
        <v>75</v>
      </c>
      <c r="G671">
        <v>13546.47</v>
      </c>
      <c r="H671">
        <v>162557.64000000001</v>
      </c>
      <c r="I671">
        <v>255.03</v>
      </c>
      <c r="J671">
        <v>420118.43</v>
      </c>
      <c r="K671">
        <v>1647.33</v>
      </c>
      <c r="L671">
        <v>7.02</v>
      </c>
      <c r="M671">
        <v>3912.42</v>
      </c>
      <c r="N671">
        <v>0</v>
      </c>
      <c r="O671">
        <v>226954.23999999999</v>
      </c>
      <c r="P671">
        <v>2623847.87</v>
      </c>
      <c r="Q671">
        <v>11.6</v>
      </c>
      <c r="R671">
        <v>70.25</v>
      </c>
      <c r="S671">
        <v>-10.67</v>
      </c>
      <c r="T671" t="s">
        <v>189</v>
      </c>
      <c r="U671" t="s">
        <v>621</v>
      </c>
    </row>
    <row r="672" spans="1:21">
      <c r="A672" t="s">
        <v>2130</v>
      </c>
      <c r="B672" t="s">
        <v>948</v>
      </c>
      <c r="C672" t="s">
        <v>143</v>
      </c>
      <c r="D672" t="s">
        <v>119</v>
      </c>
      <c r="E672" t="s">
        <v>80</v>
      </c>
      <c r="F672" t="s">
        <v>86</v>
      </c>
      <c r="G672">
        <v>11977.28</v>
      </c>
      <c r="H672">
        <v>143727.35999999999</v>
      </c>
      <c r="I672">
        <v>185</v>
      </c>
      <c r="J672">
        <v>199581.29</v>
      </c>
      <c r="K672">
        <v>1078.82</v>
      </c>
      <c r="L672">
        <v>2.89</v>
      </c>
      <c r="M672">
        <v>3124.39</v>
      </c>
      <c r="N672">
        <v>0</v>
      </c>
      <c r="O672">
        <v>414548.21</v>
      </c>
      <c r="P672">
        <v>24175631.98</v>
      </c>
      <c r="Q672">
        <v>58.3</v>
      </c>
      <c r="R672">
        <v>66.72</v>
      </c>
      <c r="S672">
        <v>-21.29</v>
      </c>
      <c r="T672" t="s">
        <v>1625</v>
      </c>
      <c r="U672" t="s">
        <v>1890</v>
      </c>
    </row>
    <row r="673" spans="1:21">
      <c r="A673" t="s">
        <v>2131</v>
      </c>
      <c r="B673" t="s">
        <v>2132</v>
      </c>
      <c r="C673" t="s">
        <v>277</v>
      </c>
      <c r="D673" t="s">
        <v>60</v>
      </c>
      <c r="E673" t="s">
        <v>53</v>
      </c>
      <c r="F673" t="s">
        <v>75</v>
      </c>
      <c r="G673">
        <v>9516.5499999999993</v>
      </c>
      <c r="H673">
        <v>114198.6</v>
      </c>
      <c r="I673">
        <v>471.61</v>
      </c>
      <c r="J673">
        <v>121293.12</v>
      </c>
      <c r="K673">
        <v>257.19</v>
      </c>
      <c r="L673">
        <v>0.76</v>
      </c>
      <c r="M673">
        <v>0</v>
      </c>
      <c r="N673">
        <v>0</v>
      </c>
      <c r="O673">
        <v>522636.49</v>
      </c>
      <c r="P673">
        <v>7788813.29</v>
      </c>
      <c r="Q673">
        <v>14.9</v>
      </c>
      <c r="R673">
        <v>78.09</v>
      </c>
      <c r="S673">
        <v>-5.0599999999999996</v>
      </c>
      <c r="T673" t="s">
        <v>464</v>
      </c>
      <c r="U673" t="s">
        <v>2133</v>
      </c>
    </row>
    <row r="674" spans="1:21">
      <c r="A674" t="s">
        <v>2134</v>
      </c>
      <c r="B674" t="s">
        <v>569</v>
      </c>
      <c r="C674" t="s">
        <v>51</v>
      </c>
      <c r="D674" t="s">
        <v>100</v>
      </c>
      <c r="E674" t="s">
        <v>133</v>
      </c>
      <c r="F674" t="s">
        <v>54</v>
      </c>
      <c r="G674">
        <v>4223.66</v>
      </c>
      <c r="H674">
        <v>50683.92</v>
      </c>
      <c r="I674">
        <v>377.06</v>
      </c>
      <c r="J674">
        <v>42351.4</v>
      </c>
      <c r="K674">
        <v>112.32</v>
      </c>
      <c r="L674">
        <v>8.7100000000000009</v>
      </c>
      <c r="M674">
        <v>149.36000000000001</v>
      </c>
      <c r="N674">
        <v>0</v>
      </c>
      <c r="O674">
        <v>729057.71</v>
      </c>
      <c r="P674">
        <v>10189156.380000001</v>
      </c>
      <c r="Q674">
        <v>14</v>
      </c>
      <c r="R674">
        <v>63.69</v>
      </c>
      <c r="S674">
        <v>25.99</v>
      </c>
      <c r="T674" t="s">
        <v>1529</v>
      </c>
      <c r="U674" t="s">
        <v>1530</v>
      </c>
    </row>
    <row r="675" spans="1:21">
      <c r="A675" t="s">
        <v>2135</v>
      </c>
      <c r="B675" t="s">
        <v>655</v>
      </c>
      <c r="C675" t="s">
        <v>138</v>
      </c>
      <c r="D675" t="s">
        <v>100</v>
      </c>
      <c r="E675" t="s">
        <v>74</v>
      </c>
      <c r="F675" t="s">
        <v>54</v>
      </c>
      <c r="G675">
        <v>13223.13</v>
      </c>
      <c r="H675">
        <v>158677.56</v>
      </c>
      <c r="I675">
        <v>119.27</v>
      </c>
      <c r="J675">
        <v>297514.03000000003</v>
      </c>
      <c r="K675">
        <v>2494.46</v>
      </c>
      <c r="L675">
        <v>10.99</v>
      </c>
      <c r="M675">
        <v>529.69000000000005</v>
      </c>
      <c r="N675">
        <v>2355.61</v>
      </c>
      <c r="O675">
        <v>397495.9</v>
      </c>
      <c r="P675">
        <v>24585837.82</v>
      </c>
      <c r="Q675">
        <v>61.9</v>
      </c>
      <c r="R675">
        <v>69.599999999999994</v>
      </c>
      <c r="S675">
        <v>-14.74</v>
      </c>
      <c r="T675" t="s">
        <v>2108</v>
      </c>
      <c r="U675" t="s">
        <v>2136</v>
      </c>
    </row>
    <row r="676" spans="1:21">
      <c r="A676" t="s">
        <v>2137</v>
      </c>
      <c r="B676" t="s">
        <v>2138</v>
      </c>
      <c r="C676" t="s">
        <v>105</v>
      </c>
      <c r="D676" t="s">
        <v>60</v>
      </c>
      <c r="E676" t="s">
        <v>80</v>
      </c>
      <c r="F676" t="s">
        <v>75</v>
      </c>
      <c r="G676">
        <v>11710.72</v>
      </c>
      <c r="H676">
        <v>140528.64000000001</v>
      </c>
      <c r="I676">
        <v>284.29000000000002</v>
      </c>
      <c r="J676">
        <v>278384.19</v>
      </c>
      <c r="K676">
        <v>979.23</v>
      </c>
      <c r="L676">
        <v>11.18</v>
      </c>
      <c r="M676">
        <v>1971.02</v>
      </c>
      <c r="N676">
        <v>0</v>
      </c>
      <c r="O676">
        <v>191607.97</v>
      </c>
      <c r="P676">
        <v>2492588.0099999998</v>
      </c>
      <c r="Q676">
        <v>13</v>
      </c>
      <c r="R676">
        <v>65.349999999999994</v>
      </c>
      <c r="S676">
        <v>18.97</v>
      </c>
      <c r="T676" t="s">
        <v>1287</v>
      </c>
      <c r="U676" t="s">
        <v>1084</v>
      </c>
    </row>
    <row r="677" spans="1:21">
      <c r="A677" t="s">
        <v>2139</v>
      </c>
      <c r="B677" t="s">
        <v>2140</v>
      </c>
      <c r="C677" t="s">
        <v>118</v>
      </c>
      <c r="D677" t="s">
        <v>52</v>
      </c>
      <c r="E677" t="s">
        <v>133</v>
      </c>
      <c r="F677" t="s">
        <v>54</v>
      </c>
      <c r="G677">
        <v>11580.62</v>
      </c>
      <c r="H677">
        <v>138967.44</v>
      </c>
      <c r="I677">
        <v>478.23</v>
      </c>
      <c r="J677">
        <v>140276.14000000001</v>
      </c>
      <c r="K677">
        <v>293.32</v>
      </c>
      <c r="L677">
        <v>5.08</v>
      </c>
      <c r="M677">
        <v>1473.87</v>
      </c>
      <c r="N677">
        <v>0</v>
      </c>
      <c r="O677">
        <v>301219.59999999998</v>
      </c>
      <c r="P677">
        <v>21784603.859999999</v>
      </c>
      <c r="R677">
        <v>72.77</v>
      </c>
      <c r="S677">
        <v>8.18</v>
      </c>
      <c r="T677" t="s">
        <v>1125</v>
      </c>
      <c r="U677" t="s">
        <v>845</v>
      </c>
    </row>
    <row r="678" spans="1:21">
      <c r="A678" t="s">
        <v>2141</v>
      </c>
      <c r="B678" t="s">
        <v>2142</v>
      </c>
      <c r="C678" t="s">
        <v>277</v>
      </c>
      <c r="D678" t="s">
        <v>100</v>
      </c>
      <c r="E678" t="s">
        <v>67</v>
      </c>
      <c r="F678" t="s">
        <v>54</v>
      </c>
      <c r="G678">
        <v>11810.2</v>
      </c>
      <c r="H678">
        <v>141722.4</v>
      </c>
      <c r="I678">
        <v>439.41</v>
      </c>
      <c r="J678">
        <v>74965.89</v>
      </c>
      <c r="K678">
        <v>170.61</v>
      </c>
      <c r="L678">
        <v>5.83</v>
      </c>
      <c r="M678">
        <v>0</v>
      </c>
      <c r="N678">
        <v>0</v>
      </c>
      <c r="O678">
        <v>317651.98</v>
      </c>
      <c r="P678">
        <v>13983751.57</v>
      </c>
      <c r="Q678">
        <v>44</v>
      </c>
      <c r="R678">
        <v>64.78</v>
      </c>
      <c r="S678">
        <v>22.32</v>
      </c>
      <c r="T678" t="s">
        <v>777</v>
      </c>
      <c r="U678" t="s">
        <v>1647</v>
      </c>
    </row>
    <row r="679" spans="1:21">
      <c r="A679" t="s">
        <v>2143</v>
      </c>
      <c r="B679" t="s">
        <v>2144</v>
      </c>
      <c r="C679" t="s">
        <v>175</v>
      </c>
      <c r="D679" t="s">
        <v>100</v>
      </c>
      <c r="E679" t="s">
        <v>80</v>
      </c>
      <c r="F679" t="s">
        <v>54</v>
      </c>
      <c r="G679">
        <v>7433.7</v>
      </c>
      <c r="H679">
        <v>89204.4</v>
      </c>
      <c r="I679">
        <v>196.9</v>
      </c>
      <c r="J679">
        <v>111625.77</v>
      </c>
      <c r="K679">
        <v>566.91999999999996</v>
      </c>
      <c r="L679">
        <v>3.39</v>
      </c>
      <c r="M679">
        <v>0</v>
      </c>
      <c r="N679">
        <v>0</v>
      </c>
      <c r="O679">
        <v>244587.92</v>
      </c>
      <c r="P679">
        <v>16983114.600000001</v>
      </c>
      <c r="Q679">
        <v>69.400000000000006</v>
      </c>
      <c r="R679">
        <v>67.7</v>
      </c>
      <c r="S679">
        <v>-33.51</v>
      </c>
      <c r="T679" t="s">
        <v>2145</v>
      </c>
      <c r="U679" t="s">
        <v>668</v>
      </c>
    </row>
    <row r="680" spans="1:21">
      <c r="A680" t="s">
        <v>2146</v>
      </c>
      <c r="B680" t="s">
        <v>2064</v>
      </c>
      <c r="C680" t="s">
        <v>128</v>
      </c>
      <c r="D680" t="s">
        <v>60</v>
      </c>
      <c r="E680" t="s">
        <v>74</v>
      </c>
      <c r="F680" t="s">
        <v>75</v>
      </c>
      <c r="G680">
        <v>12919.31</v>
      </c>
      <c r="H680">
        <v>155031.72</v>
      </c>
      <c r="I680">
        <v>81.36</v>
      </c>
      <c r="J680">
        <v>401307.4</v>
      </c>
      <c r="K680">
        <v>4932.49</v>
      </c>
      <c r="L680">
        <v>8.25</v>
      </c>
      <c r="M680">
        <v>0</v>
      </c>
      <c r="N680">
        <v>1589.48</v>
      </c>
      <c r="O680">
        <v>322986.71999999997</v>
      </c>
      <c r="P680">
        <v>17769054.870000001</v>
      </c>
      <c r="Q680">
        <v>55</v>
      </c>
      <c r="R680">
        <v>65.69</v>
      </c>
      <c r="S680">
        <v>51.76</v>
      </c>
      <c r="T680" t="s">
        <v>585</v>
      </c>
      <c r="U680" t="s">
        <v>1247</v>
      </c>
    </row>
    <row r="681" spans="1:21">
      <c r="A681" t="s">
        <v>2147</v>
      </c>
      <c r="B681" t="s">
        <v>1253</v>
      </c>
      <c r="C681" t="s">
        <v>51</v>
      </c>
      <c r="D681" t="s">
        <v>52</v>
      </c>
      <c r="E681" t="s">
        <v>90</v>
      </c>
      <c r="F681" t="s">
        <v>75</v>
      </c>
      <c r="G681">
        <v>17677.43</v>
      </c>
      <c r="H681">
        <v>212129.16</v>
      </c>
      <c r="I681">
        <v>797.55</v>
      </c>
      <c r="J681">
        <v>304674.95</v>
      </c>
      <c r="K681">
        <v>382.01</v>
      </c>
      <c r="L681">
        <v>1.19</v>
      </c>
      <c r="M681">
        <v>0</v>
      </c>
      <c r="N681">
        <v>502.37</v>
      </c>
      <c r="O681">
        <v>469313.31</v>
      </c>
      <c r="P681">
        <v>24946313.550000001</v>
      </c>
      <c r="Q681">
        <v>53.2</v>
      </c>
      <c r="R681">
        <v>57.87</v>
      </c>
      <c r="S681">
        <v>-12.81</v>
      </c>
      <c r="T681" t="s">
        <v>1194</v>
      </c>
      <c r="U681" t="s">
        <v>176</v>
      </c>
    </row>
    <row r="682" spans="1:21">
      <c r="A682" t="s">
        <v>2148</v>
      </c>
      <c r="B682" t="s">
        <v>2149</v>
      </c>
      <c r="C682" t="s">
        <v>277</v>
      </c>
      <c r="D682" t="s">
        <v>52</v>
      </c>
      <c r="E682" t="s">
        <v>74</v>
      </c>
      <c r="F682" t="s">
        <v>86</v>
      </c>
      <c r="G682">
        <v>15235.74</v>
      </c>
      <c r="H682">
        <v>182828.88</v>
      </c>
      <c r="I682">
        <v>135.58000000000001</v>
      </c>
      <c r="J682">
        <v>172398.5</v>
      </c>
      <c r="K682">
        <v>1271.56</v>
      </c>
      <c r="L682">
        <v>5.78</v>
      </c>
      <c r="M682">
        <v>0</v>
      </c>
      <c r="N682">
        <v>2392.0100000000002</v>
      </c>
      <c r="O682">
        <v>527077.5</v>
      </c>
      <c r="P682">
        <v>19367795.129999999</v>
      </c>
      <c r="Q682">
        <v>36.700000000000003</v>
      </c>
      <c r="R682">
        <v>69.8</v>
      </c>
      <c r="S682">
        <v>-1.72</v>
      </c>
      <c r="T682" t="s">
        <v>2150</v>
      </c>
      <c r="U682" t="s">
        <v>2151</v>
      </c>
    </row>
    <row r="683" spans="1:21">
      <c r="A683" t="s">
        <v>2152</v>
      </c>
      <c r="B683" t="s">
        <v>2153</v>
      </c>
      <c r="C683" t="s">
        <v>105</v>
      </c>
      <c r="D683" t="s">
        <v>73</v>
      </c>
      <c r="E683" t="s">
        <v>53</v>
      </c>
      <c r="F683" t="s">
        <v>75</v>
      </c>
      <c r="G683">
        <v>8927.4599999999991</v>
      </c>
      <c r="H683">
        <v>107129.52</v>
      </c>
      <c r="I683">
        <v>363.65</v>
      </c>
      <c r="J683">
        <v>195975.96</v>
      </c>
      <c r="K683">
        <v>538.91</v>
      </c>
      <c r="L683">
        <v>6.17</v>
      </c>
      <c r="M683">
        <v>0</v>
      </c>
      <c r="N683">
        <v>570.79999999999995</v>
      </c>
      <c r="O683">
        <v>389119.88</v>
      </c>
      <c r="P683">
        <v>6054631.04</v>
      </c>
      <c r="Q683">
        <v>15.6</v>
      </c>
      <c r="R683">
        <v>67.569999999999993</v>
      </c>
      <c r="S683">
        <v>-11.26</v>
      </c>
      <c r="T683" t="s">
        <v>512</v>
      </c>
      <c r="U683" t="s">
        <v>349</v>
      </c>
    </row>
    <row r="684" spans="1:21">
      <c r="A684" t="s">
        <v>2154</v>
      </c>
      <c r="B684" t="s">
        <v>2155</v>
      </c>
      <c r="C684" t="s">
        <v>175</v>
      </c>
      <c r="D684" t="s">
        <v>60</v>
      </c>
      <c r="E684" t="s">
        <v>74</v>
      </c>
      <c r="F684" t="s">
        <v>86</v>
      </c>
      <c r="G684">
        <v>16483.900000000001</v>
      </c>
      <c r="H684">
        <v>197806.8</v>
      </c>
      <c r="I684">
        <v>69.11</v>
      </c>
      <c r="J684">
        <v>359309.91</v>
      </c>
      <c r="K684">
        <v>5199.1000000000004</v>
      </c>
      <c r="L684">
        <v>4.1100000000000003</v>
      </c>
      <c r="M684">
        <v>0</v>
      </c>
      <c r="N684">
        <v>999.98</v>
      </c>
      <c r="O684">
        <v>574892.93999999994</v>
      </c>
      <c r="P684">
        <v>8404168.1799999997</v>
      </c>
      <c r="Q684">
        <v>14.6</v>
      </c>
      <c r="R684">
        <v>74.430000000000007</v>
      </c>
      <c r="S684">
        <v>-26.46</v>
      </c>
      <c r="T684" t="s">
        <v>708</v>
      </c>
      <c r="U684" t="s">
        <v>2156</v>
      </c>
    </row>
    <row r="685" spans="1:21">
      <c r="A685" t="s">
        <v>2157</v>
      </c>
      <c r="B685" t="s">
        <v>2158</v>
      </c>
      <c r="C685" t="s">
        <v>175</v>
      </c>
      <c r="D685" t="s">
        <v>73</v>
      </c>
      <c r="E685" t="s">
        <v>53</v>
      </c>
      <c r="F685" t="s">
        <v>75</v>
      </c>
      <c r="G685">
        <v>11782.85</v>
      </c>
      <c r="H685">
        <v>141394.20000000001</v>
      </c>
      <c r="I685">
        <v>495.8</v>
      </c>
      <c r="J685">
        <v>165588.76</v>
      </c>
      <c r="K685">
        <v>333.98</v>
      </c>
      <c r="L685">
        <v>7.72</v>
      </c>
      <c r="M685">
        <v>1054.46</v>
      </c>
      <c r="N685">
        <v>2857.3</v>
      </c>
      <c r="O685">
        <v>268870.53000000003</v>
      </c>
      <c r="P685">
        <v>1779159.31</v>
      </c>
      <c r="Q685">
        <v>6.6</v>
      </c>
      <c r="R685">
        <v>79.430000000000007</v>
      </c>
      <c r="S685">
        <v>-3.9</v>
      </c>
      <c r="T685" t="s">
        <v>2159</v>
      </c>
      <c r="U685" t="s">
        <v>2160</v>
      </c>
    </row>
    <row r="686" spans="1:21">
      <c r="A686" t="s">
        <v>2161</v>
      </c>
      <c r="B686" t="s">
        <v>1218</v>
      </c>
      <c r="C686" t="s">
        <v>51</v>
      </c>
      <c r="D686" t="s">
        <v>100</v>
      </c>
      <c r="E686" t="s">
        <v>74</v>
      </c>
      <c r="F686" t="s">
        <v>86</v>
      </c>
      <c r="G686">
        <v>2787.59</v>
      </c>
      <c r="H686">
        <v>33451.08</v>
      </c>
      <c r="I686">
        <v>137.41999999999999</v>
      </c>
      <c r="J686">
        <v>47700.19</v>
      </c>
      <c r="K686">
        <v>347.11</v>
      </c>
      <c r="L686">
        <v>2.2999999999999998</v>
      </c>
      <c r="M686">
        <v>0</v>
      </c>
      <c r="N686">
        <v>0</v>
      </c>
      <c r="O686">
        <v>200270.13</v>
      </c>
      <c r="P686">
        <v>4066271.61</v>
      </c>
      <c r="Q686">
        <v>20.3</v>
      </c>
      <c r="R686">
        <v>66.5</v>
      </c>
      <c r="S686">
        <v>-10.36</v>
      </c>
      <c r="T686" t="s">
        <v>2162</v>
      </c>
      <c r="U686" t="s">
        <v>228</v>
      </c>
    </row>
    <row r="687" spans="1:21">
      <c r="A687" t="s">
        <v>2163</v>
      </c>
      <c r="B687" t="s">
        <v>2164</v>
      </c>
      <c r="C687" t="s">
        <v>85</v>
      </c>
      <c r="D687" t="s">
        <v>73</v>
      </c>
      <c r="E687" t="s">
        <v>53</v>
      </c>
      <c r="F687" t="s">
        <v>54</v>
      </c>
      <c r="G687">
        <v>13260.24</v>
      </c>
      <c r="H687">
        <v>159122.88</v>
      </c>
      <c r="I687">
        <v>535.46</v>
      </c>
      <c r="J687">
        <v>388609.81</v>
      </c>
      <c r="K687">
        <v>725.75</v>
      </c>
      <c r="L687">
        <v>5.52</v>
      </c>
      <c r="M687">
        <v>1229.6099999999999</v>
      </c>
      <c r="N687">
        <v>0</v>
      </c>
      <c r="O687">
        <v>699233.9</v>
      </c>
      <c r="P687">
        <v>18832582.68</v>
      </c>
      <c r="Q687">
        <v>26.9</v>
      </c>
      <c r="R687">
        <v>62.58</v>
      </c>
      <c r="S687">
        <v>10.3</v>
      </c>
      <c r="T687" t="s">
        <v>2165</v>
      </c>
      <c r="U687" t="s">
        <v>1212</v>
      </c>
    </row>
    <row r="688" spans="1:21">
      <c r="A688" t="s">
        <v>2166</v>
      </c>
      <c r="B688" t="s">
        <v>2167</v>
      </c>
      <c r="C688" t="s">
        <v>66</v>
      </c>
      <c r="D688" t="s">
        <v>100</v>
      </c>
      <c r="E688" t="s">
        <v>61</v>
      </c>
      <c r="F688" t="s">
        <v>75</v>
      </c>
      <c r="G688">
        <v>1654.53</v>
      </c>
      <c r="H688">
        <v>19854.36</v>
      </c>
      <c r="I688">
        <v>508.03</v>
      </c>
      <c r="J688">
        <v>22076.21</v>
      </c>
      <c r="K688">
        <v>43.45</v>
      </c>
      <c r="L688">
        <v>1.47</v>
      </c>
      <c r="M688">
        <v>0</v>
      </c>
      <c r="N688">
        <v>225.73</v>
      </c>
      <c r="O688">
        <v>922744.76</v>
      </c>
      <c r="P688">
        <v>11952901.880000001</v>
      </c>
      <c r="Q688">
        <v>13</v>
      </c>
      <c r="R688">
        <v>72.09</v>
      </c>
      <c r="S688">
        <v>-21.99</v>
      </c>
      <c r="T688" t="s">
        <v>327</v>
      </c>
      <c r="U688" t="s">
        <v>1518</v>
      </c>
    </row>
    <row r="689" spans="1:21">
      <c r="A689" t="s">
        <v>2168</v>
      </c>
      <c r="B689" t="s">
        <v>1367</v>
      </c>
      <c r="C689" t="s">
        <v>99</v>
      </c>
      <c r="D689" t="s">
        <v>100</v>
      </c>
      <c r="E689" t="s">
        <v>67</v>
      </c>
      <c r="F689" t="s">
        <v>75</v>
      </c>
      <c r="G689">
        <v>2615.71</v>
      </c>
      <c r="H689">
        <v>31388.52</v>
      </c>
      <c r="I689">
        <v>441.47</v>
      </c>
      <c r="J689">
        <v>70111.789999999994</v>
      </c>
      <c r="K689">
        <v>158.81</v>
      </c>
      <c r="L689">
        <v>7.94</v>
      </c>
      <c r="M689">
        <v>743.64</v>
      </c>
      <c r="N689">
        <v>0</v>
      </c>
      <c r="O689">
        <v>803761.86</v>
      </c>
      <c r="P689">
        <v>915562.71</v>
      </c>
      <c r="Q689">
        <v>1.1000000000000001</v>
      </c>
      <c r="R689">
        <v>74.7</v>
      </c>
      <c r="S689">
        <v>-19.2</v>
      </c>
      <c r="T689" t="s">
        <v>2169</v>
      </c>
      <c r="U689" t="s">
        <v>2170</v>
      </c>
    </row>
    <row r="690" spans="1:21">
      <c r="A690" t="s">
        <v>2171</v>
      </c>
      <c r="B690" t="s">
        <v>2172</v>
      </c>
      <c r="C690" t="s">
        <v>105</v>
      </c>
      <c r="D690" t="s">
        <v>100</v>
      </c>
      <c r="E690" t="s">
        <v>90</v>
      </c>
      <c r="F690" t="s">
        <v>75</v>
      </c>
      <c r="G690">
        <v>5662.12</v>
      </c>
      <c r="H690">
        <v>67945.440000000002</v>
      </c>
      <c r="I690">
        <v>866.77</v>
      </c>
      <c r="J690">
        <v>155712.06</v>
      </c>
      <c r="K690">
        <v>179.65</v>
      </c>
      <c r="L690">
        <v>1.07</v>
      </c>
      <c r="M690">
        <v>1528.87</v>
      </c>
      <c r="N690">
        <v>0</v>
      </c>
      <c r="O690">
        <v>700686.06</v>
      </c>
      <c r="P690">
        <v>13749337.810000001</v>
      </c>
      <c r="Q690">
        <v>19.600000000000001</v>
      </c>
      <c r="R690">
        <v>67.400000000000006</v>
      </c>
      <c r="S690">
        <v>14.39</v>
      </c>
      <c r="T690" t="s">
        <v>1275</v>
      </c>
      <c r="U690" t="s">
        <v>2173</v>
      </c>
    </row>
    <row r="691" spans="1:21">
      <c r="A691" t="s">
        <v>2174</v>
      </c>
      <c r="B691" t="s">
        <v>713</v>
      </c>
      <c r="C691" t="s">
        <v>99</v>
      </c>
      <c r="D691" t="s">
        <v>119</v>
      </c>
      <c r="E691" t="s">
        <v>53</v>
      </c>
      <c r="F691" t="s">
        <v>75</v>
      </c>
      <c r="G691">
        <v>1437.71</v>
      </c>
      <c r="H691">
        <v>17252.52</v>
      </c>
      <c r="I691">
        <v>382.29</v>
      </c>
      <c r="J691">
        <v>47731.28</v>
      </c>
      <c r="K691">
        <v>124.86</v>
      </c>
      <c r="L691">
        <v>6.9</v>
      </c>
      <c r="M691">
        <v>0</v>
      </c>
      <c r="N691">
        <v>0</v>
      </c>
      <c r="O691">
        <v>521434.89</v>
      </c>
      <c r="P691">
        <v>14535696.07</v>
      </c>
      <c r="Q691">
        <v>27.9</v>
      </c>
      <c r="R691">
        <v>80.680000000000007</v>
      </c>
      <c r="S691">
        <v>56.11</v>
      </c>
      <c r="T691" t="s">
        <v>2175</v>
      </c>
      <c r="U691" t="s">
        <v>2176</v>
      </c>
    </row>
    <row r="692" spans="1:21">
      <c r="A692" t="s">
        <v>2177</v>
      </c>
      <c r="B692" t="s">
        <v>2178</v>
      </c>
      <c r="C692" t="s">
        <v>105</v>
      </c>
      <c r="D692" t="s">
        <v>73</v>
      </c>
      <c r="E692" t="s">
        <v>80</v>
      </c>
      <c r="F692" t="s">
        <v>75</v>
      </c>
      <c r="G692">
        <v>7399.96</v>
      </c>
      <c r="H692">
        <v>88799.52</v>
      </c>
      <c r="I692">
        <v>267.94</v>
      </c>
      <c r="J692">
        <v>174803.26</v>
      </c>
      <c r="K692">
        <v>652.4</v>
      </c>
      <c r="L692">
        <v>1.48</v>
      </c>
      <c r="M692">
        <v>0</v>
      </c>
      <c r="N692">
        <v>0</v>
      </c>
      <c r="O692">
        <v>690907.38</v>
      </c>
      <c r="P692">
        <v>14903952.49</v>
      </c>
      <c r="Q692">
        <v>21.6</v>
      </c>
      <c r="R692">
        <v>60.34</v>
      </c>
      <c r="S692">
        <v>25.33</v>
      </c>
      <c r="T692" t="s">
        <v>2179</v>
      </c>
      <c r="U692" t="s">
        <v>1678</v>
      </c>
    </row>
    <row r="693" spans="1:21">
      <c r="A693" t="s">
        <v>2180</v>
      </c>
      <c r="B693" t="s">
        <v>2181</v>
      </c>
      <c r="C693" t="s">
        <v>138</v>
      </c>
      <c r="D693" t="s">
        <v>60</v>
      </c>
      <c r="E693" t="s">
        <v>133</v>
      </c>
      <c r="F693" t="s">
        <v>54</v>
      </c>
      <c r="G693">
        <v>9465.85</v>
      </c>
      <c r="H693">
        <v>113590.2</v>
      </c>
      <c r="I693">
        <v>479.83</v>
      </c>
      <c r="J693">
        <v>62200.74</v>
      </c>
      <c r="K693">
        <v>129.63</v>
      </c>
      <c r="L693">
        <v>4.54</v>
      </c>
      <c r="M693">
        <v>1909.45</v>
      </c>
      <c r="N693">
        <v>414.14</v>
      </c>
      <c r="O693">
        <v>813258.11</v>
      </c>
      <c r="P693">
        <v>23018008.629999999</v>
      </c>
      <c r="Q693">
        <v>28.3</v>
      </c>
      <c r="R693">
        <v>66.86</v>
      </c>
      <c r="S693">
        <v>29.5</v>
      </c>
      <c r="T693" t="s">
        <v>2182</v>
      </c>
      <c r="U693" t="s">
        <v>550</v>
      </c>
    </row>
    <row r="694" spans="1:21">
      <c r="A694" t="s">
        <v>2183</v>
      </c>
      <c r="B694" t="s">
        <v>2184</v>
      </c>
      <c r="C694" t="s">
        <v>85</v>
      </c>
      <c r="D694" t="s">
        <v>52</v>
      </c>
      <c r="E694" t="s">
        <v>61</v>
      </c>
      <c r="F694" t="s">
        <v>54</v>
      </c>
      <c r="G694">
        <v>15401.99</v>
      </c>
      <c r="H694">
        <v>184823.88</v>
      </c>
      <c r="I694">
        <v>385.22</v>
      </c>
      <c r="J694">
        <v>96398.91</v>
      </c>
      <c r="K694">
        <v>250.24</v>
      </c>
      <c r="L694">
        <v>10.48</v>
      </c>
      <c r="M694">
        <v>1078.1300000000001</v>
      </c>
      <c r="N694">
        <v>0</v>
      </c>
      <c r="O694">
        <v>247028.93</v>
      </c>
      <c r="P694">
        <v>3401287.32</v>
      </c>
      <c r="Q694">
        <v>13.8</v>
      </c>
      <c r="R694">
        <v>68.069999999999993</v>
      </c>
      <c r="S694">
        <v>-20.52</v>
      </c>
      <c r="T694" t="s">
        <v>413</v>
      </c>
      <c r="U694" t="s">
        <v>621</v>
      </c>
    </row>
    <row r="695" spans="1:21">
      <c r="A695" t="s">
        <v>2185</v>
      </c>
      <c r="B695" t="s">
        <v>2186</v>
      </c>
      <c r="C695" t="s">
        <v>277</v>
      </c>
      <c r="D695" t="s">
        <v>119</v>
      </c>
      <c r="E695" t="s">
        <v>61</v>
      </c>
      <c r="F695" t="s">
        <v>86</v>
      </c>
      <c r="G695">
        <v>522.9</v>
      </c>
      <c r="H695">
        <v>6274.8</v>
      </c>
      <c r="I695">
        <v>551.19000000000005</v>
      </c>
      <c r="J695">
        <v>4663.5200000000004</v>
      </c>
      <c r="K695">
        <v>8.4600000000000009</v>
      </c>
      <c r="L695">
        <v>9.92</v>
      </c>
      <c r="M695">
        <v>116.15</v>
      </c>
      <c r="N695">
        <v>0</v>
      </c>
      <c r="O695">
        <v>327320.94</v>
      </c>
      <c r="P695">
        <v>1807690.03</v>
      </c>
      <c r="Q695">
        <v>5.5</v>
      </c>
      <c r="R695">
        <v>57.03</v>
      </c>
      <c r="S695">
        <v>37.729999999999997</v>
      </c>
      <c r="T695" t="s">
        <v>1918</v>
      </c>
      <c r="U695" t="s">
        <v>2187</v>
      </c>
    </row>
    <row r="696" spans="1:21">
      <c r="A696" t="s">
        <v>2188</v>
      </c>
      <c r="B696" t="s">
        <v>2112</v>
      </c>
      <c r="C696" t="s">
        <v>99</v>
      </c>
      <c r="D696" t="s">
        <v>73</v>
      </c>
      <c r="E696" t="s">
        <v>80</v>
      </c>
      <c r="F696" t="s">
        <v>75</v>
      </c>
      <c r="G696">
        <v>10116.540000000001</v>
      </c>
      <c r="H696">
        <v>121398.48</v>
      </c>
      <c r="I696">
        <v>261.58999999999997</v>
      </c>
      <c r="J696">
        <v>286143.37</v>
      </c>
      <c r="K696">
        <v>1093.8599999999999</v>
      </c>
      <c r="L696">
        <v>4.16</v>
      </c>
      <c r="M696">
        <v>2821.4</v>
      </c>
      <c r="N696">
        <v>0</v>
      </c>
      <c r="O696">
        <v>507918.2</v>
      </c>
      <c r="P696">
        <v>9027567.5700000003</v>
      </c>
      <c r="Q696">
        <v>17.8</v>
      </c>
      <c r="R696">
        <v>80.17</v>
      </c>
      <c r="S696">
        <v>-29.07</v>
      </c>
      <c r="T696" t="s">
        <v>1033</v>
      </c>
      <c r="U696" t="s">
        <v>597</v>
      </c>
    </row>
    <row r="697" spans="1:21">
      <c r="A697" t="s">
        <v>2189</v>
      </c>
      <c r="B697" t="s">
        <v>109</v>
      </c>
      <c r="C697" t="s">
        <v>143</v>
      </c>
      <c r="D697" t="s">
        <v>52</v>
      </c>
      <c r="E697" t="s">
        <v>80</v>
      </c>
      <c r="F697" t="s">
        <v>54</v>
      </c>
      <c r="G697">
        <v>8877.5499999999993</v>
      </c>
      <c r="H697">
        <v>106530.6</v>
      </c>
      <c r="I697">
        <v>217.1</v>
      </c>
      <c r="J697">
        <v>224748.4</v>
      </c>
      <c r="K697">
        <v>1035.23</v>
      </c>
      <c r="L697">
        <v>11.64</v>
      </c>
      <c r="M697">
        <v>424.18</v>
      </c>
      <c r="N697">
        <v>2132.3200000000002</v>
      </c>
      <c r="O697">
        <v>513109.79</v>
      </c>
      <c r="P697">
        <v>11782050.83</v>
      </c>
      <c r="Q697">
        <v>23</v>
      </c>
      <c r="R697">
        <v>65.28</v>
      </c>
      <c r="S697">
        <v>57.73</v>
      </c>
      <c r="T697" t="s">
        <v>225</v>
      </c>
      <c r="U697" t="s">
        <v>2190</v>
      </c>
    </row>
    <row r="698" spans="1:21">
      <c r="A698" t="s">
        <v>2191</v>
      </c>
      <c r="B698" t="s">
        <v>556</v>
      </c>
      <c r="C698" t="s">
        <v>143</v>
      </c>
      <c r="D698" t="s">
        <v>52</v>
      </c>
      <c r="E698" t="s">
        <v>90</v>
      </c>
      <c r="F698" t="s">
        <v>86</v>
      </c>
      <c r="G698">
        <v>5346.01</v>
      </c>
      <c r="H698">
        <v>64152.12</v>
      </c>
      <c r="I698">
        <v>1136.67</v>
      </c>
      <c r="J698">
        <v>156738.47</v>
      </c>
      <c r="K698">
        <v>137.88999999999999</v>
      </c>
      <c r="L698">
        <v>2.19</v>
      </c>
      <c r="M698">
        <v>1099.8699999999999</v>
      </c>
      <c r="N698">
        <v>0</v>
      </c>
      <c r="O698">
        <v>808993.64</v>
      </c>
      <c r="P698">
        <v>5673286.25</v>
      </c>
      <c r="Q698">
        <v>7</v>
      </c>
      <c r="R698">
        <v>69.31</v>
      </c>
      <c r="S698">
        <v>-36.549999999999997</v>
      </c>
      <c r="T698" t="s">
        <v>2192</v>
      </c>
      <c r="U698" t="s">
        <v>1699</v>
      </c>
    </row>
    <row r="699" spans="1:21">
      <c r="A699" t="s">
        <v>2193</v>
      </c>
      <c r="B699" t="s">
        <v>2194</v>
      </c>
      <c r="C699" t="s">
        <v>72</v>
      </c>
      <c r="D699" t="s">
        <v>60</v>
      </c>
      <c r="E699" t="s">
        <v>80</v>
      </c>
      <c r="F699" t="s">
        <v>54</v>
      </c>
      <c r="G699">
        <v>12353.93</v>
      </c>
      <c r="H699">
        <v>148247.16</v>
      </c>
      <c r="I699">
        <v>216.97</v>
      </c>
      <c r="J699">
        <v>362157.37</v>
      </c>
      <c r="L699">
        <v>0.99</v>
      </c>
      <c r="M699">
        <v>0</v>
      </c>
      <c r="N699">
        <v>0</v>
      </c>
      <c r="O699">
        <v>539439.71</v>
      </c>
      <c r="P699">
        <v>19815182.399999999</v>
      </c>
      <c r="Q699">
        <v>36.700000000000003</v>
      </c>
      <c r="R699">
        <v>63.95</v>
      </c>
      <c r="S699">
        <v>15.14</v>
      </c>
      <c r="T699" t="s">
        <v>2195</v>
      </c>
      <c r="U699" t="s">
        <v>2196</v>
      </c>
    </row>
    <row r="700" spans="1:21">
      <c r="A700" t="s">
        <v>2197</v>
      </c>
      <c r="B700" t="s">
        <v>2198</v>
      </c>
      <c r="C700" t="s">
        <v>138</v>
      </c>
      <c r="D700" t="s">
        <v>73</v>
      </c>
      <c r="E700" t="s">
        <v>90</v>
      </c>
      <c r="F700" t="s">
        <v>75</v>
      </c>
      <c r="G700">
        <v>2530.06</v>
      </c>
      <c r="H700">
        <v>30360.720000000001</v>
      </c>
      <c r="I700">
        <v>608.27</v>
      </c>
      <c r="J700">
        <v>26210.75</v>
      </c>
      <c r="K700">
        <v>43.09</v>
      </c>
      <c r="L700">
        <v>7.63</v>
      </c>
      <c r="M700">
        <v>0</v>
      </c>
      <c r="N700">
        <v>316.64999999999998</v>
      </c>
      <c r="O700">
        <v>651447.63</v>
      </c>
      <c r="P700">
        <v>6557738.8300000001</v>
      </c>
      <c r="Q700">
        <v>10.1</v>
      </c>
      <c r="R700">
        <v>59.21</v>
      </c>
      <c r="S700">
        <v>35.799999999999997</v>
      </c>
      <c r="T700" t="s">
        <v>2199</v>
      </c>
      <c r="U700" t="s">
        <v>1311</v>
      </c>
    </row>
    <row r="701" spans="1:21">
      <c r="A701" t="s">
        <v>2200</v>
      </c>
      <c r="B701" t="s">
        <v>1304</v>
      </c>
      <c r="C701" t="s">
        <v>66</v>
      </c>
      <c r="D701" t="s">
        <v>73</v>
      </c>
      <c r="E701" t="s">
        <v>67</v>
      </c>
      <c r="F701" t="s">
        <v>75</v>
      </c>
      <c r="G701">
        <v>4581.33</v>
      </c>
      <c r="H701">
        <v>54975.96</v>
      </c>
      <c r="I701">
        <v>619.97</v>
      </c>
      <c r="J701">
        <v>50499.16</v>
      </c>
      <c r="K701">
        <v>81.45</v>
      </c>
      <c r="L701">
        <v>8.67</v>
      </c>
      <c r="M701">
        <v>1593</v>
      </c>
      <c r="N701">
        <v>445.31</v>
      </c>
      <c r="O701">
        <v>589534.42000000004</v>
      </c>
      <c r="P701">
        <v>11873970.039999999</v>
      </c>
      <c r="Q701">
        <v>20.100000000000001</v>
      </c>
      <c r="R701">
        <v>61.73</v>
      </c>
      <c r="S701">
        <v>13.52</v>
      </c>
      <c r="T701" t="s">
        <v>197</v>
      </c>
      <c r="U701" t="s">
        <v>621</v>
      </c>
    </row>
    <row r="702" spans="1:21">
      <c r="A702" t="s">
        <v>2201</v>
      </c>
      <c r="B702" t="s">
        <v>2202</v>
      </c>
      <c r="C702" t="s">
        <v>59</v>
      </c>
      <c r="D702" t="s">
        <v>52</v>
      </c>
      <c r="E702" t="s">
        <v>133</v>
      </c>
      <c r="F702" t="s">
        <v>86</v>
      </c>
      <c r="G702">
        <v>17807.23</v>
      </c>
      <c r="H702">
        <v>213686.76</v>
      </c>
      <c r="I702">
        <v>371.48</v>
      </c>
      <c r="J702">
        <v>412126.56</v>
      </c>
      <c r="K702">
        <v>1109.42</v>
      </c>
      <c r="L702">
        <v>2.0499999999999998</v>
      </c>
      <c r="M702">
        <v>1979.86</v>
      </c>
      <c r="N702">
        <v>0</v>
      </c>
      <c r="O702">
        <v>375851.82</v>
      </c>
      <c r="P702">
        <v>21673105.27</v>
      </c>
      <c r="Q702">
        <v>57.7</v>
      </c>
      <c r="R702">
        <v>69.41</v>
      </c>
      <c r="S702">
        <v>-29.25</v>
      </c>
      <c r="T702" t="s">
        <v>2203</v>
      </c>
      <c r="U702" t="s">
        <v>2204</v>
      </c>
    </row>
    <row r="703" spans="1:21">
      <c r="A703" t="s">
        <v>2205</v>
      </c>
      <c r="B703" t="s">
        <v>1179</v>
      </c>
      <c r="C703" t="s">
        <v>51</v>
      </c>
      <c r="D703" t="s">
        <v>60</v>
      </c>
      <c r="E703" t="s">
        <v>61</v>
      </c>
      <c r="F703" t="s">
        <v>75</v>
      </c>
      <c r="G703">
        <v>4646.7700000000004</v>
      </c>
      <c r="H703">
        <v>55761.24</v>
      </c>
      <c r="I703">
        <v>645.33000000000004</v>
      </c>
      <c r="J703">
        <v>77239.16</v>
      </c>
      <c r="K703">
        <v>119.69</v>
      </c>
      <c r="L703">
        <v>10.54</v>
      </c>
      <c r="M703">
        <v>1069.1600000000001</v>
      </c>
      <c r="N703">
        <v>130.94</v>
      </c>
      <c r="O703">
        <v>889245.65</v>
      </c>
      <c r="P703">
        <v>11281174.66</v>
      </c>
      <c r="Q703">
        <v>12.7</v>
      </c>
      <c r="R703">
        <v>80.819999999999993</v>
      </c>
      <c r="S703">
        <v>57.83</v>
      </c>
      <c r="T703" t="s">
        <v>1125</v>
      </c>
      <c r="U703" t="s">
        <v>2160</v>
      </c>
    </row>
    <row r="704" spans="1:21">
      <c r="A704" t="s">
        <v>2206</v>
      </c>
      <c r="B704" t="s">
        <v>246</v>
      </c>
      <c r="C704" t="s">
        <v>143</v>
      </c>
      <c r="D704" t="s">
        <v>119</v>
      </c>
      <c r="E704" t="s">
        <v>61</v>
      </c>
      <c r="F704" t="s">
        <v>86</v>
      </c>
      <c r="G704">
        <v>8733.2199999999993</v>
      </c>
      <c r="H704">
        <v>104798.64</v>
      </c>
      <c r="I704">
        <v>579.66999999999996</v>
      </c>
      <c r="J704">
        <v>150839.94</v>
      </c>
      <c r="K704">
        <v>260.22000000000003</v>
      </c>
      <c r="L704">
        <v>6.3</v>
      </c>
      <c r="M704">
        <v>1134.44</v>
      </c>
      <c r="N704">
        <v>1779.1</v>
      </c>
      <c r="O704">
        <v>514051.06</v>
      </c>
      <c r="P704">
        <v>19446568.579999998</v>
      </c>
      <c r="Q704">
        <v>37.799999999999997</v>
      </c>
      <c r="R704">
        <v>65.510000000000005</v>
      </c>
      <c r="S704">
        <v>16.21</v>
      </c>
      <c r="T704" t="s">
        <v>1993</v>
      </c>
      <c r="U704" t="s">
        <v>259</v>
      </c>
    </row>
    <row r="705" spans="1:21">
      <c r="A705" t="s">
        <v>2207</v>
      </c>
      <c r="B705" t="s">
        <v>2208</v>
      </c>
      <c r="C705" t="s">
        <v>72</v>
      </c>
      <c r="D705" t="s">
        <v>100</v>
      </c>
      <c r="E705" t="s">
        <v>80</v>
      </c>
      <c r="F705" t="s">
        <v>75</v>
      </c>
      <c r="G705">
        <v>17740.310000000001</v>
      </c>
      <c r="H705">
        <v>212883.72</v>
      </c>
      <c r="I705">
        <v>177.9</v>
      </c>
      <c r="J705">
        <v>368545.32</v>
      </c>
      <c r="K705">
        <v>2071.64</v>
      </c>
      <c r="L705">
        <v>5.03</v>
      </c>
      <c r="M705">
        <v>0</v>
      </c>
      <c r="N705">
        <v>329.21</v>
      </c>
      <c r="O705">
        <v>181194.84</v>
      </c>
      <c r="P705">
        <v>24825329.039999999</v>
      </c>
      <c r="Q705">
        <v>137</v>
      </c>
      <c r="R705">
        <v>77.260000000000005</v>
      </c>
      <c r="S705">
        <v>-26.29</v>
      </c>
      <c r="T705" t="s">
        <v>2209</v>
      </c>
      <c r="U705" t="s">
        <v>1644</v>
      </c>
    </row>
    <row r="706" spans="1:21">
      <c r="A706" t="s">
        <v>2210</v>
      </c>
      <c r="B706" t="s">
        <v>2211</v>
      </c>
      <c r="C706" t="s">
        <v>51</v>
      </c>
      <c r="D706" t="s">
        <v>60</v>
      </c>
      <c r="E706" t="s">
        <v>80</v>
      </c>
      <c r="F706" t="s">
        <v>86</v>
      </c>
      <c r="G706">
        <v>13262.31</v>
      </c>
      <c r="H706">
        <v>159147.72</v>
      </c>
      <c r="I706">
        <v>138.84</v>
      </c>
      <c r="J706">
        <v>233336.35</v>
      </c>
      <c r="K706">
        <v>1680.61</v>
      </c>
      <c r="L706">
        <v>2.75</v>
      </c>
      <c r="M706">
        <v>1494.78</v>
      </c>
      <c r="N706">
        <v>0</v>
      </c>
      <c r="O706">
        <v>257119.99</v>
      </c>
      <c r="P706">
        <v>24388381.879999999</v>
      </c>
      <c r="Q706">
        <v>94.9</v>
      </c>
      <c r="R706">
        <v>60.42</v>
      </c>
      <c r="S706">
        <v>-6.7</v>
      </c>
      <c r="T706" t="s">
        <v>2212</v>
      </c>
      <c r="U706" t="s">
        <v>1498</v>
      </c>
    </row>
    <row r="707" spans="1:21">
      <c r="A707" t="s">
        <v>2213</v>
      </c>
      <c r="B707" t="s">
        <v>2214</v>
      </c>
      <c r="C707" t="s">
        <v>66</v>
      </c>
      <c r="D707" t="s">
        <v>52</v>
      </c>
      <c r="E707" t="s">
        <v>53</v>
      </c>
      <c r="F707" t="s">
        <v>75</v>
      </c>
      <c r="G707">
        <v>1743.22</v>
      </c>
      <c r="H707">
        <v>20918.64</v>
      </c>
      <c r="I707">
        <v>290.75</v>
      </c>
      <c r="J707">
        <v>42638.64</v>
      </c>
      <c r="K707">
        <v>146.65</v>
      </c>
      <c r="L707">
        <v>2.14</v>
      </c>
      <c r="M707">
        <v>316.31</v>
      </c>
      <c r="N707">
        <v>0</v>
      </c>
      <c r="O707">
        <v>864190.31</v>
      </c>
      <c r="P707">
        <v>18277596.09</v>
      </c>
      <c r="Q707">
        <v>21.1</v>
      </c>
      <c r="R707">
        <v>58.95</v>
      </c>
      <c r="S707">
        <v>53.11</v>
      </c>
      <c r="T707" t="s">
        <v>2215</v>
      </c>
      <c r="U707" t="s">
        <v>527</v>
      </c>
    </row>
    <row r="708" spans="1:21">
      <c r="A708" t="s">
        <v>2216</v>
      </c>
      <c r="B708" t="s">
        <v>2217</v>
      </c>
      <c r="C708" t="s">
        <v>118</v>
      </c>
      <c r="D708" t="s">
        <v>52</v>
      </c>
      <c r="E708" t="s">
        <v>74</v>
      </c>
      <c r="F708" t="s">
        <v>75</v>
      </c>
      <c r="G708">
        <v>12440.21</v>
      </c>
      <c r="H708">
        <v>149282.51999999999</v>
      </c>
      <c r="I708">
        <v>115.15</v>
      </c>
      <c r="J708">
        <v>112121.49</v>
      </c>
      <c r="K708">
        <v>973.7</v>
      </c>
      <c r="L708">
        <v>1.17</v>
      </c>
      <c r="M708">
        <v>1876.51</v>
      </c>
      <c r="N708">
        <v>0</v>
      </c>
      <c r="O708">
        <v>690237.13</v>
      </c>
      <c r="P708">
        <v>19780971.219999999</v>
      </c>
      <c r="Q708">
        <v>28.7</v>
      </c>
      <c r="R708">
        <v>60.12</v>
      </c>
      <c r="S708">
        <v>138.34</v>
      </c>
      <c r="T708" t="s">
        <v>2105</v>
      </c>
      <c r="U708" t="s">
        <v>816</v>
      </c>
    </row>
    <row r="709" spans="1:21">
      <c r="A709" t="s">
        <v>2218</v>
      </c>
      <c r="B709" t="s">
        <v>663</v>
      </c>
      <c r="C709" t="s">
        <v>128</v>
      </c>
      <c r="D709" t="s">
        <v>52</v>
      </c>
      <c r="E709" t="s">
        <v>61</v>
      </c>
      <c r="F709" t="s">
        <v>86</v>
      </c>
      <c r="G709">
        <v>15120.37</v>
      </c>
      <c r="H709">
        <v>181444.44</v>
      </c>
      <c r="I709">
        <v>560.66</v>
      </c>
      <c r="J709">
        <v>316605.01</v>
      </c>
      <c r="K709">
        <v>-564.70000000000005</v>
      </c>
      <c r="L709">
        <v>2.37</v>
      </c>
      <c r="M709">
        <v>3969.95</v>
      </c>
      <c r="N709">
        <v>0</v>
      </c>
      <c r="O709">
        <v>940130.92</v>
      </c>
      <c r="P709">
        <v>11722680.67</v>
      </c>
      <c r="Q709">
        <v>12.5</v>
      </c>
      <c r="R709">
        <v>58.16</v>
      </c>
      <c r="S709">
        <v>31.29</v>
      </c>
      <c r="T709" t="s">
        <v>107</v>
      </c>
      <c r="U709" t="s">
        <v>2023</v>
      </c>
    </row>
    <row r="710" spans="1:21">
      <c r="A710" t="s">
        <v>2219</v>
      </c>
      <c r="B710" t="s">
        <v>2220</v>
      </c>
      <c r="C710" t="s">
        <v>66</v>
      </c>
      <c r="D710" t="s">
        <v>100</v>
      </c>
      <c r="E710" t="s">
        <v>80</v>
      </c>
      <c r="F710" t="s">
        <v>86</v>
      </c>
      <c r="G710">
        <v>17735.939999999999</v>
      </c>
      <c r="H710">
        <v>212831.28</v>
      </c>
      <c r="I710">
        <v>236.82</v>
      </c>
      <c r="J710">
        <v>571099.01</v>
      </c>
      <c r="K710">
        <v>2411.5300000000002</v>
      </c>
      <c r="L710">
        <v>1.1200000000000001</v>
      </c>
      <c r="M710">
        <v>5608.45</v>
      </c>
      <c r="N710">
        <v>0</v>
      </c>
      <c r="O710">
        <v>925547.86</v>
      </c>
      <c r="P710">
        <v>2308637.27</v>
      </c>
      <c r="Q710">
        <v>2.5</v>
      </c>
      <c r="R710">
        <v>80.33</v>
      </c>
      <c r="S710">
        <v>-30.96</v>
      </c>
      <c r="T710" t="s">
        <v>188</v>
      </c>
      <c r="U710" t="s">
        <v>2221</v>
      </c>
    </row>
    <row r="711" spans="1:21">
      <c r="A711" t="s">
        <v>2222</v>
      </c>
      <c r="B711" t="s">
        <v>945</v>
      </c>
      <c r="C711" t="s">
        <v>66</v>
      </c>
      <c r="D711" t="s">
        <v>119</v>
      </c>
      <c r="E711" t="s">
        <v>61</v>
      </c>
      <c r="F711" t="s">
        <v>54</v>
      </c>
      <c r="G711">
        <v>332.02</v>
      </c>
      <c r="H711">
        <v>3984.24</v>
      </c>
      <c r="I711">
        <v>446.83</v>
      </c>
      <c r="J711">
        <v>2164.8000000000002</v>
      </c>
      <c r="K711">
        <v>4.84</v>
      </c>
      <c r="L711">
        <v>4.7300000000000004</v>
      </c>
      <c r="M711">
        <v>0</v>
      </c>
      <c r="N711">
        <v>70.77</v>
      </c>
      <c r="O711">
        <v>437489.12</v>
      </c>
      <c r="P711">
        <v>11617739.92</v>
      </c>
      <c r="Q711">
        <v>26.6</v>
      </c>
      <c r="R711">
        <v>69.34</v>
      </c>
      <c r="S711">
        <v>-11.23</v>
      </c>
      <c r="T711" t="s">
        <v>139</v>
      </c>
      <c r="U711" t="s">
        <v>1335</v>
      </c>
    </row>
    <row r="712" spans="1:21">
      <c r="A712" t="s">
        <v>2223</v>
      </c>
      <c r="B712" t="s">
        <v>2224</v>
      </c>
      <c r="C712" t="s">
        <v>99</v>
      </c>
      <c r="D712" t="s">
        <v>52</v>
      </c>
      <c r="E712" t="s">
        <v>90</v>
      </c>
      <c r="F712" t="s">
        <v>54</v>
      </c>
      <c r="G712">
        <v>17458.23</v>
      </c>
      <c r="H712">
        <v>209498.76</v>
      </c>
      <c r="I712">
        <v>689.17</v>
      </c>
      <c r="J712">
        <v>178689.51</v>
      </c>
      <c r="K712">
        <v>259.27999999999997</v>
      </c>
      <c r="L712">
        <v>4.1399999999999997</v>
      </c>
      <c r="M712">
        <v>4588.1499999999996</v>
      </c>
      <c r="N712">
        <v>0</v>
      </c>
      <c r="O712">
        <v>277715</v>
      </c>
      <c r="P712">
        <v>2374300.7200000002</v>
      </c>
      <c r="Q712">
        <v>8.5</v>
      </c>
      <c r="R712">
        <v>61.4</v>
      </c>
      <c r="S712">
        <v>1.97</v>
      </c>
      <c r="T712" t="s">
        <v>2225</v>
      </c>
      <c r="U712" t="s">
        <v>2226</v>
      </c>
    </row>
    <row r="713" spans="1:21">
      <c r="A713" t="s">
        <v>2227</v>
      </c>
      <c r="B713" t="s">
        <v>2228</v>
      </c>
      <c r="C713" t="s">
        <v>138</v>
      </c>
      <c r="D713" t="s">
        <v>73</v>
      </c>
      <c r="E713" t="s">
        <v>90</v>
      </c>
      <c r="F713" t="s">
        <v>86</v>
      </c>
      <c r="G713">
        <v>2040.21</v>
      </c>
      <c r="H713">
        <v>24482.52</v>
      </c>
      <c r="I713">
        <v>713.19</v>
      </c>
      <c r="J713">
        <v>14763.9</v>
      </c>
      <c r="L713">
        <v>9.7799999999999994</v>
      </c>
      <c r="M713">
        <v>197.96</v>
      </c>
      <c r="N713">
        <v>0</v>
      </c>
      <c r="O713">
        <v>326052.33</v>
      </c>
      <c r="P713">
        <v>23246840.989999998</v>
      </c>
      <c r="Q713">
        <v>71.3</v>
      </c>
      <c r="R713">
        <v>71.23</v>
      </c>
      <c r="S713">
        <v>-21.4</v>
      </c>
      <c r="T713" t="s">
        <v>446</v>
      </c>
      <c r="U713" t="s">
        <v>121</v>
      </c>
    </row>
    <row r="714" spans="1:21">
      <c r="A714" t="s">
        <v>2229</v>
      </c>
      <c r="B714" t="s">
        <v>2230</v>
      </c>
      <c r="C714" t="s">
        <v>99</v>
      </c>
      <c r="D714" t="s">
        <v>52</v>
      </c>
      <c r="E714" t="s">
        <v>61</v>
      </c>
      <c r="F714" t="s">
        <v>75</v>
      </c>
      <c r="G714">
        <v>16390.5</v>
      </c>
      <c r="H714">
        <v>196686</v>
      </c>
      <c r="I714">
        <v>797.26</v>
      </c>
      <c r="J714">
        <v>290053</v>
      </c>
      <c r="K714">
        <v>363.81</v>
      </c>
      <c r="L714">
        <v>5.62</v>
      </c>
      <c r="M714">
        <v>1902.93</v>
      </c>
      <c r="N714">
        <v>0</v>
      </c>
      <c r="O714">
        <v>729851.5</v>
      </c>
      <c r="P714">
        <v>22381200.870000001</v>
      </c>
      <c r="Q714">
        <v>30.7</v>
      </c>
      <c r="R714">
        <v>-37.049999999999997</v>
      </c>
      <c r="S714">
        <v>108.7</v>
      </c>
      <c r="T714" t="s">
        <v>1198</v>
      </c>
      <c r="U714" t="s">
        <v>1879</v>
      </c>
    </row>
    <row r="715" spans="1:21">
      <c r="A715" t="s">
        <v>2231</v>
      </c>
      <c r="B715" t="s">
        <v>1916</v>
      </c>
      <c r="C715" t="s">
        <v>59</v>
      </c>
      <c r="D715" t="s">
        <v>100</v>
      </c>
      <c r="E715" t="s">
        <v>53</v>
      </c>
      <c r="F715" t="s">
        <v>54</v>
      </c>
      <c r="G715">
        <v>1321.41</v>
      </c>
      <c r="H715">
        <v>15856.92</v>
      </c>
      <c r="I715">
        <v>255.91</v>
      </c>
      <c r="J715">
        <v>16359.39</v>
      </c>
      <c r="K715">
        <v>63.93</v>
      </c>
      <c r="L715">
        <v>1.97</v>
      </c>
      <c r="M715">
        <v>82.83</v>
      </c>
      <c r="N715">
        <v>0</v>
      </c>
      <c r="O715">
        <v>732355.72</v>
      </c>
      <c r="P715">
        <v>10255819.02</v>
      </c>
      <c r="Q715">
        <v>14</v>
      </c>
      <c r="R715">
        <v>56.87</v>
      </c>
      <c r="S715">
        <v>20.5</v>
      </c>
      <c r="T715" t="s">
        <v>2232</v>
      </c>
      <c r="U715" t="s">
        <v>2233</v>
      </c>
    </row>
    <row r="716" spans="1:21">
      <c r="A716" t="s">
        <v>2234</v>
      </c>
      <c r="B716" t="s">
        <v>2235</v>
      </c>
      <c r="C716" t="s">
        <v>175</v>
      </c>
      <c r="D716" t="s">
        <v>100</v>
      </c>
      <c r="E716" t="s">
        <v>53</v>
      </c>
      <c r="F716" t="s">
        <v>54</v>
      </c>
      <c r="G716">
        <v>15633.17</v>
      </c>
      <c r="H716">
        <v>187598.04</v>
      </c>
      <c r="I716">
        <v>464.4</v>
      </c>
      <c r="J716">
        <v>239210.07</v>
      </c>
      <c r="K716">
        <v>515.09</v>
      </c>
      <c r="L716">
        <v>2.78</v>
      </c>
      <c r="M716">
        <v>0</v>
      </c>
      <c r="N716">
        <v>4.13</v>
      </c>
      <c r="O716">
        <v>690441.37</v>
      </c>
      <c r="P716">
        <v>5209497.78</v>
      </c>
      <c r="Q716">
        <v>7.5</v>
      </c>
      <c r="R716">
        <v>65.94</v>
      </c>
      <c r="S716">
        <v>56.3</v>
      </c>
      <c r="T716" t="s">
        <v>2136</v>
      </c>
      <c r="U716" t="s">
        <v>2236</v>
      </c>
    </row>
    <row r="717" spans="1:21">
      <c r="A717" t="s">
        <v>2237</v>
      </c>
      <c r="B717" t="s">
        <v>2238</v>
      </c>
      <c r="C717" t="s">
        <v>105</v>
      </c>
      <c r="D717" t="s">
        <v>119</v>
      </c>
      <c r="E717" t="s">
        <v>80</v>
      </c>
      <c r="F717" t="s">
        <v>75</v>
      </c>
      <c r="G717">
        <v>7453.43</v>
      </c>
      <c r="H717">
        <v>89441.16</v>
      </c>
      <c r="I717">
        <v>185.48</v>
      </c>
      <c r="J717">
        <v>205587.43</v>
      </c>
      <c r="K717">
        <v>-1108.4100000000001</v>
      </c>
      <c r="L717">
        <v>6.92</v>
      </c>
      <c r="M717">
        <v>0</v>
      </c>
      <c r="N717">
        <v>1344.27</v>
      </c>
      <c r="O717">
        <v>733122.99</v>
      </c>
      <c r="P717">
        <v>18028579.199999999</v>
      </c>
      <c r="Q717">
        <v>24.6</v>
      </c>
      <c r="R717">
        <v>72.430000000000007</v>
      </c>
      <c r="S717">
        <v>57.46</v>
      </c>
      <c r="T717" t="s">
        <v>295</v>
      </c>
      <c r="U717" t="s">
        <v>328</v>
      </c>
    </row>
    <row r="718" spans="1:21">
      <c r="A718" t="s">
        <v>2239</v>
      </c>
      <c r="B718" t="s">
        <v>442</v>
      </c>
      <c r="C718" t="s">
        <v>59</v>
      </c>
      <c r="D718" t="s">
        <v>60</v>
      </c>
      <c r="E718" t="s">
        <v>67</v>
      </c>
      <c r="F718" t="s">
        <v>86</v>
      </c>
      <c r="G718">
        <v>11567.51</v>
      </c>
      <c r="H718">
        <v>138810.12</v>
      </c>
      <c r="I718">
        <v>917.09</v>
      </c>
      <c r="J718">
        <v>141699.20000000001</v>
      </c>
      <c r="K718">
        <v>154.51</v>
      </c>
      <c r="L718">
        <v>6.76</v>
      </c>
      <c r="M718">
        <v>1492.28</v>
      </c>
      <c r="N718">
        <v>0</v>
      </c>
      <c r="O718">
        <v>789410</v>
      </c>
      <c r="P718">
        <v>11981422.960000001</v>
      </c>
      <c r="Q718">
        <v>15.2</v>
      </c>
      <c r="R718">
        <v>65.790000000000006</v>
      </c>
      <c r="S718">
        <v>31.61</v>
      </c>
      <c r="T718" t="s">
        <v>2240</v>
      </c>
      <c r="U718" t="s">
        <v>708</v>
      </c>
    </row>
    <row r="719" spans="1:21">
      <c r="A719" t="s">
        <v>2241</v>
      </c>
      <c r="B719" t="s">
        <v>2242</v>
      </c>
      <c r="C719" t="s">
        <v>66</v>
      </c>
      <c r="D719" t="s">
        <v>100</v>
      </c>
      <c r="E719" t="s">
        <v>80</v>
      </c>
      <c r="F719" t="s">
        <v>54</v>
      </c>
      <c r="G719">
        <v>8124.98</v>
      </c>
      <c r="H719">
        <v>97499.76</v>
      </c>
      <c r="I719">
        <v>173.79</v>
      </c>
      <c r="J719">
        <v>123092.84</v>
      </c>
      <c r="K719">
        <v>-708.28</v>
      </c>
      <c r="L719">
        <v>5.0199999999999996</v>
      </c>
      <c r="M719">
        <v>0</v>
      </c>
      <c r="N719">
        <v>1149.27</v>
      </c>
      <c r="O719">
        <v>657747.43000000005</v>
      </c>
      <c r="P719">
        <v>21360674.699999999</v>
      </c>
      <c r="Q719">
        <v>32.5</v>
      </c>
      <c r="R719">
        <v>69.069999999999993</v>
      </c>
      <c r="S719">
        <v>57.64</v>
      </c>
      <c r="T719" t="s">
        <v>409</v>
      </c>
      <c r="U719" t="s">
        <v>2243</v>
      </c>
    </row>
    <row r="720" spans="1:21">
      <c r="A720" t="s">
        <v>2244</v>
      </c>
      <c r="B720" t="s">
        <v>2245</v>
      </c>
      <c r="C720" t="s">
        <v>85</v>
      </c>
      <c r="D720" t="s">
        <v>52</v>
      </c>
      <c r="E720" t="s">
        <v>67</v>
      </c>
      <c r="F720" t="s">
        <v>86</v>
      </c>
      <c r="G720">
        <v>1862.83</v>
      </c>
      <c r="H720">
        <v>22353.96</v>
      </c>
      <c r="I720">
        <v>872.23</v>
      </c>
      <c r="J720">
        <v>32489.47</v>
      </c>
      <c r="K720">
        <v>37.25</v>
      </c>
      <c r="L720">
        <v>11.42</v>
      </c>
      <c r="M720">
        <v>88.21</v>
      </c>
      <c r="N720">
        <v>0</v>
      </c>
      <c r="O720">
        <v>398777.88</v>
      </c>
      <c r="P720">
        <v>23731988.370000001</v>
      </c>
      <c r="Q720">
        <v>59.5</v>
      </c>
      <c r="R720">
        <v>77.739999999999995</v>
      </c>
      <c r="S720">
        <v>31.88</v>
      </c>
      <c r="T720" t="s">
        <v>622</v>
      </c>
      <c r="U720" t="s">
        <v>687</v>
      </c>
    </row>
    <row r="721" spans="1:21">
      <c r="A721" t="s">
        <v>2246</v>
      </c>
      <c r="B721" t="s">
        <v>2247</v>
      </c>
      <c r="C721" t="s">
        <v>105</v>
      </c>
      <c r="D721" t="s">
        <v>73</v>
      </c>
      <c r="E721" t="s">
        <v>80</v>
      </c>
      <c r="F721" t="s">
        <v>86</v>
      </c>
      <c r="G721">
        <v>323.89</v>
      </c>
      <c r="H721">
        <v>3886.68</v>
      </c>
      <c r="I721">
        <v>193.58</v>
      </c>
      <c r="J721">
        <v>4580.93</v>
      </c>
      <c r="K721">
        <v>-23.66</v>
      </c>
      <c r="L721">
        <v>2.69</v>
      </c>
      <c r="M721">
        <v>88.91</v>
      </c>
      <c r="N721">
        <v>0</v>
      </c>
      <c r="O721">
        <v>354174.97</v>
      </c>
      <c r="P721">
        <v>22082767.699999999</v>
      </c>
      <c r="Q721">
        <v>62.3</v>
      </c>
      <c r="R721">
        <v>76.209999999999994</v>
      </c>
      <c r="S721">
        <v>142.16999999999999</v>
      </c>
      <c r="T721" t="s">
        <v>570</v>
      </c>
      <c r="U721" t="s">
        <v>55</v>
      </c>
    </row>
    <row r="722" spans="1:21">
      <c r="A722" t="s">
        <v>2248</v>
      </c>
      <c r="B722" t="s">
        <v>2249</v>
      </c>
      <c r="C722" t="s">
        <v>105</v>
      </c>
      <c r="D722" t="s">
        <v>119</v>
      </c>
      <c r="E722" t="s">
        <v>53</v>
      </c>
      <c r="F722" t="s">
        <v>54</v>
      </c>
      <c r="G722">
        <v>8944.01</v>
      </c>
      <c r="H722">
        <v>107328.12</v>
      </c>
      <c r="I722">
        <v>309.83</v>
      </c>
      <c r="J722">
        <v>188178.49</v>
      </c>
      <c r="K722">
        <v>607.36</v>
      </c>
      <c r="L722">
        <v>1.35</v>
      </c>
      <c r="M722">
        <v>671.86</v>
      </c>
      <c r="N722">
        <v>0</v>
      </c>
      <c r="O722">
        <v>612427.18000000005</v>
      </c>
      <c r="P722">
        <v>22267367.809999999</v>
      </c>
      <c r="Q722">
        <v>36.4</v>
      </c>
      <c r="R722">
        <v>58.79</v>
      </c>
      <c r="S722">
        <v>7.88</v>
      </c>
      <c r="T722" t="s">
        <v>354</v>
      </c>
      <c r="U722" t="s">
        <v>996</v>
      </c>
    </row>
    <row r="723" spans="1:21">
      <c r="A723" t="s">
        <v>2250</v>
      </c>
      <c r="B723" t="s">
        <v>2251</v>
      </c>
      <c r="C723" t="s">
        <v>85</v>
      </c>
      <c r="D723" t="s">
        <v>52</v>
      </c>
      <c r="E723" t="s">
        <v>53</v>
      </c>
      <c r="F723" t="s">
        <v>75</v>
      </c>
      <c r="G723">
        <v>17653.259999999998</v>
      </c>
      <c r="H723">
        <v>211839.12</v>
      </c>
      <c r="I723">
        <v>263.26</v>
      </c>
      <c r="J723">
        <v>457181.69</v>
      </c>
      <c r="K723">
        <v>1736.62</v>
      </c>
      <c r="L723">
        <v>6.8</v>
      </c>
      <c r="M723">
        <v>0</v>
      </c>
      <c r="N723">
        <v>0</v>
      </c>
      <c r="O723">
        <v>451371.49</v>
      </c>
      <c r="P723">
        <v>13177930.16</v>
      </c>
      <c r="Q723">
        <v>29.2</v>
      </c>
      <c r="R723">
        <v>58.47</v>
      </c>
      <c r="S723">
        <v>-27.78</v>
      </c>
      <c r="T723" t="s">
        <v>1191</v>
      </c>
      <c r="U723" t="s">
        <v>703</v>
      </c>
    </row>
    <row r="724" spans="1:21">
      <c r="A724" t="s">
        <v>2252</v>
      </c>
      <c r="B724" t="s">
        <v>2253</v>
      </c>
      <c r="C724" t="s">
        <v>118</v>
      </c>
      <c r="D724" t="s">
        <v>119</v>
      </c>
      <c r="E724" t="s">
        <v>61</v>
      </c>
      <c r="F724" t="s">
        <v>86</v>
      </c>
      <c r="G724">
        <v>16479.990000000002</v>
      </c>
      <c r="H724">
        <v>197759.88</v>
      </c>
      <c r="I724">
        <v>773.81</v>
      </c>
      <c r="J724">
        <v>478531.39</v>
      </c>
      <c r="K724">
        <v>-618.41</v>
      </c>
      <c r="L724">
        <v>6.83</v>
      </c>
      <c r="M724">
        <v>2628.28</v>
      </c>
      <c r="N724">
        <v>1429.42</v>
      </c>
      <c r="O724">
        <v>240907.77</v>
      </c>
      <c r="P724">
        <v>7772181.1900000004</v>
      </c>
      <c r="Q724">
        <v>32.299999999999997</v>
      </c>
      <c r="R724">
        <v>60.75</v>
      </c>
      <c r="S724">
        <v>54.58</v>
      </c>
      <c r="T724" t="s">
        <v>737</v>
      </c>
      <c r="U724" t="s">
        <v>2254</v>
      </c>
    </row>
    <row r="725" spans="1:21">
      <c r="A725" t="s">
        <v>2255</v>
      </c>
      <c r="B725" t="s">
        <v>638</v>
      </c>
      <c r="C725" t="s">
        <v>99</v>
      </c>
      <c r="D725" t="s">
        <v>119</v>
      </c>
      <c r="E725" t="s">
        <v>133</v>
      </c>
      <c r="F725" t="s">
        <v>54</v>
      </c>
      <c r="G725">
        <v>15305.05</v>
      </c>
      <c r="H725">
        <v>183660.6</v>
      </c>
      <c r="I725">
        <v>493.86</v>
      </c>
      <c r="J725">
        <v>365345.36</v>
      </c>
      <c r="K725">
        <v>739.78</v>
      </c>
      <c r="L725">
        <v>1.1000000000000001</v>
      </c>
      <c r="M725">
        <v>0</v>
      </c>
      <c r="N725">
        <v>0</v>
      </c>
      <c r="O725">
        <v>806106.94</v>
      </c>
      <c r="P725">
        <v>22616595.98</v>
      </c>
      <c r="Q725">
        <v>28.1</v>
      </c>
      <c r="R725">
        <v>74.67</v>
      </c>
      <c r="S725">
        <v>4.17</v>
      </c>
      <c r="T725" t="s">
        <v>2256</v>
      </c>
      <c r="U725" t="s">
        <v>2257</v>
      </c>
    </row>
    <row r="726" spans="1:21">
      <c r="A726" t="s">
        <v>2258</v>
      </c>
      <c r="B726" t="s">
        <v>2259</v>
      </c>
      <c r="C726" t="s">
        <v>118</v>
      </c>
      <c r="D726" t="s">
        <v>60</v>
      </c>
      <c r="E726" t="s">
        <v>61</v>
      </c>
      <c r="F726" t="s">
        <v>54</v>
      </c>
      <c r="G726">
        <v>12253.02</v>
      </c>
      <c r="H726">
        <v>147036.24</v>
      </c>
      <c r="I726">
        <v>378.8</v>
      </c>
      <c r="J726">
        <v>236501.02</v>
      </c>
      <c r="K726">
        <v>624.34</v>
      </c>
      <c r="L726">
        <v>8.33</v>
      </c>
      <c r="M726">
        <v>2435.13</v>
      </c>
      <c r="N726">
        <v>0</v>
      </c>
      <c r="O726">
        <v>519736.75</v>
      </c>
      <c r="P726">
        <v>5080014.47</v>
      </c>
      <c r="Q726">
        <v>9.8000000000000007</v>
      </c>
      <c r="R726">
        <v>66.56</v>
      </c>
      <c r="S726">
        <v>21.38</v>
      </c>
      <c r="T726" t="s">
        <v>2260</v>
      </c>
      <c r="U726" t="s">
        <v>1833</v>
      </c>
    </row>
    <row r="727" spans="1:21">
      <c r="A727" t="s">
        <v>2261</v>
      </c>
      <c r="B727" t="s">
        <v>2262</v>
      </c>
      <c r="C727" t="s">
        <v>99</v>
      </c>
      <c r="D727" t="s">
        <v>73</v>
      </c>
      <c r="E727" t="s">
        <v>67</v>
      </c>
      <c r="F727" t="s">
        <v>54</v>
      </c>
      <c r="G727">
        <v>14259.68</v>
      </c>
      <c r="H727">
        <v>171116.16</v>
      </c>
      <c r="I727">
        <v>940.46</v>
      </c>
      <c r="J727">
        <v>457926.14</v>
      </c>
      <c r="K727">
        <v>486.92</v>
      </c>
      <c r="L727">
        <v>8.1199999999999992</v>
      </c>
      <c r="M727">
        <v>0</v>
      </c>
      <c r="N727">
        <v>0</v>
      </c>
      <c r="O727">
        <v>689350.95</v>
      </c>
      <c r="P727">
        <v>12710852.720000001</v>
      </c>
      <c r="Q727">
        <v>18.399999999999999</v>
      </c>
      <c r="R727">
        <v>76.97</v>
      </c>
      <c r="S727">
        <v>30.41</v>
      </c>
      <c r="T727" t="s">
        <v>1052</v>
      </c>
      <c r="U727" t="s">
        <v>2263</v>
      </c>
    </row>
    <row r="728" spans="1:21">
      <c r="A728" t="s">
        <v>2264</v>
      </c>
      <c r="B728" t="s">
        <v>2265</v>
      </c>
      <c r="C728" t="s">
        <v>51</v>
      </c>
      <c r="D728" t="s">
        <v>60</v>
      </c>
      <c r="E728" t="s">
        <v>67</v>
      </c>
      <c r="F728" t="s">
        <v>86</v>
      </c>
      <c r="G728">
        <v>14222.72</v>
      </c>
      <c r="H728">
        <v>170672.64000000001</v>
      </c>
      <c r="I728">
        <v>846.79</v>
      </c>
      <c r="J728">
        <v>214773.18</v>
      </c>
      <c r="K728">
        <v>253.63</v>
      </c>
      <c r="L728">
        <v>4.25</v>
      </c>
      <c r="M728">
        <v>0</v>
      </c>
      <c r="N728">
        <v>787.59</v>
      </c>
      <c r="O728">
        <v>855748.57</v>
      </c>
      <c r="P728">
        <v>3587540.03</v>
      </c>
      <c r="Q728">
        <v>4.2</v>
      </c>
      <c r="R728">
        <v>74.19</v>
      </c>
      <c r="S728">
        <v>-15.43</v>
      </c>
      <c r="T728" t="s">
        <v>904</v>
      </c>
      <c r="U728" t="s">
        <v>2266</v>
      </c>
    </row>
    <row r="729" spans="1:21">
      <c r="A729" t="s">
        <v>2267</v>
      </c>
      <c r="B729" t="s">
        <v>2268</v>
      </c>
      <c r="C729" t="s">
        <v>175</v>
      </c>
      <c r="D729" t="s">
        <v>73</v>
      </c>
      <c r="E729" t="s">
        <v>80</v>
      </c>
      <c r="F729" t="s">
        <v>75</v>
      </c>
      <c r="G729">
        <v>13993.42</v>
      </c>
      <c r="H729">
        <v>167921.04</v>
      </c>
      <c r="I729">
        <v>157.68</v>
      </c>
      <c r="J729">
        <v>184733.8</v>
      </c>
      <c r="K729">
        <v>1171.57</v>
      </c>
      <c r="L729">
        <v>4.6399999999999997</v>
      </c>
      <c r="M729">
        <v>0</v>
      </c>
      <c r="N729">
        <v>2241.0100000000002</v>
      </c>
      <c r="O729">
        <v>373712.62</v>
      </c>
      <c r="P729">
        <v>17547750.289999999</v>
      </c>
      <c r="Q729">
        <v>47</v>
      </c>
      <c r="R729">
        <v>73.89</v>
      </c>
      <c r="S729">
        <v>-14.13</v>
      </c>
      <c r="T729" t="s">
        <v>2269</v>
      </c>
      <c r="U729" t="s">
        <v>2270</v>
      </c>
    </row>
    <row r="730" spans="1:21">
      <c r="A730" t="s">
        <v>2271</v>
      </c>
      <c r="B730" t="s">
        <v>2272</v>
      </c>
      <c r="C730" t="s">
        <v>118</v>
      </c>
      <c r="D730" t="s">
        <v>52</v>
      </c>
      <c r="E730" t="s">
        <v>80</v>
      </c>
      <c r="F730" t="s">
        <v>75</v>
      </c>
      <c r="G730">
        <v>979.16</v>
      </c>
      <c r="H730">
        <v>11749.92</v>
      </c>
      <c r="I730">
        <v>282.68</v>
      </c>
      <c r="J730">
        <v>8390.02</v>
      </c>
      <c r="K730">
        <v>-29.68</v>
      </c>
      <c r="L730">
        <v>8.31</v>
      </c>
      <c r="M730">
        <v>0</v>
      </c>
      <c r="N730">
        <v>0</v>
      </c>
      <c r="O730">
        <v>347469.59</v>
      </c>
      <c r="P730">
        <v>22210917.510000002</v>
      </c>
      <c r="Q730">
        <v>63.9</v>
      </c>
      <c r="R730">
        <v>69.989999999999995</v>
      </c>
      <c r="S730">
        <v>58.87</v>
      </c>
      <c r="T730" t="s">
        <v>617</v>
      </c>
      <c r="U730" t="s">
        <v>1058</v>
      </c>
    </row>
    <row r="731" spans="1:21">
      <c r="A731" t="s">
        <v>2273</v>
      </c>
      <c r="B731" t="s">
        <v>2274</v>
      </c>
      <c r="C731" t="s">
        <v>138</v>
      </c>
      <c r="D731" t="s">
        <v>119</v>
      </c>
      <c r="E731" t="s">
        <v>90</v>
      </c>
      <c r="F731" t="s">
        <v>75</v>
      </c>
      <c r="G731">
        <v>12186.86</v>
      </c>
      <c r="H731">
        <v>146242.32</v>
      </c>
      <c r="I731">
        <v>950.5</v>
      </c>
      <c r="J731">
        <v>177549.1</v>
      </c>
      <c r="K731">
        <v>186.8</v>
      </c>
      <c r="L731">
        <v>2.38</v>
      </c>
      <c r="M731">
        <v>0</v>
      </c>
      <c r="N731">
        <v>2987.43</v>
      </c>
      <c r="O731">
        <v>673406</v>
      </c>
      <c r="P731">
        <v>6549438.2999999998</v>
      </c>
      <c r="Q731">
        <v>9.6999999999999993</v>
      </c>
      <c r="R731">
        <v>78</v>
      </c>
      <c r="S731">
        <v>9.93</v>
      </c>
      <c r="T731" t="s">
        <v>2150</v>
      </c>
      <c r="U731" t="s">
        <v>134</v>
      </c>
    </row>
    <row r="732" spans="1:21">
      <c r="A732" t="s">
        <v>2275</v>
      </c>
      <c r="B732" t="s">
        <v>285</v>
      </c>
      <c r="C732" t="s">
        <v>51</v>
      </c>
      <c r="D732" t="s">
        <v>100</v>
      </c>
      <c r="E732" t="s">
        <v>53</v>
      </c>
      <c r="F732" t="s">
        <v>75</v>
      </c>
      <c r="G732">
        <v>14971.17</v>
      </c>
      <c r="H732">
        <v>179654.04</v>
      </c>
      <c r="I732">
        <v>502.05</v>
      </c>
      <c r="J732">
        <v>289163.92</v>
      </c>
      <c r="K732">
        <v>575.97</v>
      </c>
      <c r="L732">
        <v>11.02</v>
      </c>
      <c r="M732">
        <v>3732.29</v>
      </c>
      <c r="N732">
        <v>0</v>
      </c>
      <c r="O732">
        <v>716851.31</v>
      </c>
      <c r="P732">
        <v>8413725.8900000006</v>
      </c>
      <c r="Q732">
        <v>11.7</v>
      </c>
      <c r="R732">
        <v>61.62</v>
      </c>
      <c r="S732">
        <v>-27.55</v>
      </c>
      <c r="T732" t="s">
        <v>921</v>
      </c>
      <c r="U732" t="s">
        <v>1530</v>
      </c>
    </row>
    <row r="733" spans="1:21">
      <c r="A733" t="s">
        <v>2276</v>
      </c>
      <c r="B733" t="s">
        <v>215</v>
      </c>
      <c r="C733" t="s">
        <v>59</v>
      </c>
      <c r="D733" t="s">
        <v>60</v>
      </c>
      <c r="E733" t="s">
        <v>67</v>
      </c>
      <c r="F733" t="s">
        <v>75</v>
      </c>
      <c r="G733">
        <v>9676.5499999999993</v>
      </c>
      <c r="H733">
        <v>116118.6</v>
      </c>
      <c r="I733">
        <v>523.71</v>
      </c>
      <c r="J733">
        <v>58926.559999999998</v>
      </c>
      <c r="K733">
        <v>112.52</v>
      </c>
      <c r="L733">
        <v>7.87</v>
      </c>
      <c r="M733">
        <v>0</v>
      </c>
      <c r="N733">
        <v>0</v>
      </c>
      <c r="O733">
        <v>433427.44</v>
      </c>
      <c r="P733">
        <v>14717153</v>
      </c>
      <c r="Q733">
        <v>34</v>
      </c>
      <c r="R733">
        <v>64.73</v>
      </c>
      <c r="S733">
        <v>14.01</v>
      </c>
      <c r="T733" t="s">
        <v>2277</v>
      </c>
      <c r="U733" t="s">
        <v>1939</v>
      </c>
    </row>
    <row r="734" spans="1:21">
      <c r="A734" t="s">
        <v>2278</v>
      </c>
      <c r="B734" t="s">
        <v>2279</v>
      </c>
      <c r="C734" t="s">
        <v>118</v>
      </c>
      <c r="D734" t="s">
        <v>119</v>
      </c>
      <c r="E734" t="s">
        <v>61</v>
      </c>
      <c r="F734" t="s">
        <v>75</v>
      </c>
      <c r="G734">
        <v>6013.15</v>
      </c>
      <c r="H734">
        <v>72157.8</v>
      </c>
      <c r="I734">
        <v>381.85</v>
      </c>
      <c r="J734">
        <v>55676.22</v>
      </c>
      <c r="K734">
        <v>145.81</v>
      </c>
      <c r="L734">
        <v>1.42</v>
      </c>
      <c r="M734">
        <v>1896.52</v>
      </c>
      <c r="N734">
        <v>0</v>
      </c>
      <c r="O734">
        <v>537776.88</v>
      </c>
      <c r="P734">
        <v>23634074.039999999</v>
      </c>
      <c r="Q734">
        <v>43.9</v>
      </c>
      <c r="R734">
        <v>70.22</v>
      </c>
      <c r="S734">
        <v>-19.489999999999998</v>
      </c>
      <c r="T734" t="s">
        <v>2280</v>
      </c>
      <c r="U734" t="s">
        <v>263</v>
      </c>
    </row>
    <row r="735" spans="1:21">
      <c r="A735" t="s">
        <v>2281</v>
      </c>
      <c r="B735" t="s">
        <v>1497</v>
      </c>
      <c r="C735" t="s">
        <v>143</v>
      </c>
      <c r="D735" t="s">
        <v>52</v>
      </c>
      <c r="E735" t="s">
        <v>61</v>
      </c>
      <c r="F735" t="s">
        <v>86</v>
      </c>
      <c r="G735">
        <v>10304.09</v>
      </c>
      <c r="H735">
        <v>123649.08</v>
      </c>
      <c r="I735">
        <v>463.93</v>
      </c>
      <c r="J735">
        <v>341474.27</v>
      </c>
      <c r="K735">
        <v>736.05</v>
      </c>
      <c r="L735">
        <v>8.24</v>
      </c>
      <c r="M735">
        <v>0</v>
      </c>
      <c r="N735">
        <v>761.46</v>
      </c>
      <c r="O735">
        <v>353347.1</v>
      </c>
      <c r="P735">
        <v>20838636.609999999</v>
      </c>
      <c r="Q735">
        <v>59</v>
      </c>
      <c r="R735">
        <v>76.31</v>
      </c>
      <c r="S735">
        <v>27.3</v>
      </c>
      <c r="T735" t="s">
        <v>992</v>
      </c>
      <c r="U735" t="s">
        <v>163</v>
      </c>
    </row>
    <row r="736" spans="1:21">
      <c r="A736" t="s">
        <v>2282</v>
      </c>
      <c r="B736" t="s">
        <v>2283</v>
      </c>
      <c r="C736" t="s">
        <v>143</v>
      </c>
      <c r="D736" t="s">
        <v>100</v>
      </c>
      <c r="E736" t="s">
        <v>61</v>
      </c>
      <c r="F736" t="s">
        <v>86</v>
      </c>
      <c r="G736">
        <v>598.67999999999995</v>
      </c>
      <c r="H736">
        <v>7184.16</v>
      </c>
      <c r="I736">
        <v>809.66</v>
      </c>
      <c r="J736">
        <v>11270.7</v>
      </c>
      <c r="K736">
        <v>13.92</v>
      </c>
      <c r="L736">
        <v>11.87</v>
      </c>
      <c r="M736">
        <v>196.28</v>
      </c>
      <c r="N736">
        <v>0</v>
      </c>
      <c r="O736">
        <v>518839.08</v>
      </c>
      <c r="P736">
        <v>12208983.119999999</v>
      </c>
      <c r="Q736">
        <v>23.5</v>
      </c>
      <c r="R736">
        <v>62.54</v>
      </c>
      <c r="S736">
        <v>150.28</v>
      </c>
      <c r="T736" t="s">
        <v>1016</v>
      </c>
      <c r="U736" t="s">
        <v>2284</v>
      </c>
    </row>
    <row r="737" spans="1:21">
      <c r="A737" t="s">
        <v>2285</v>
      </c>
      <c r="B737" t="s">
        <v>2286</v>
      </c>
      <c r="C737" t="s">
        <v>51</v>
      </c>
      <c r="D737" t="s">
        <v>100</v>
      </c>
      <c r="E737" t="s">
        <v>90</v>
      </c>
      <c r="F737" t="s">
        <v>54</v>
      </c>
      <c r="G737">
        <v>15815.49</v>
      </c>
      <c r="H737">
        <v>189785.88</v>
      </c>
      <c r="I737">
        <v>1232.8699999999999</v>
      </c>
      <c r="J737">
        <v>452666.55</v>
      </c>
      <c r="K737">
        <v>367.16</v>
      </c>
      <c r="L737">
        <v>1.68</v>
      </c>
      <c r="M737">
        <v>2263.8000000000002</v>
      </c>
      <c r="N737">
        <v>2945.62</v>
      </c>
      <c r="O737">
        <v>656321.87</v>
      </c>
      <c r="P737">
        <v>19110069.18</v>
      </c>
      <c r="Q737">
        <v>29.1</v>
      </c>
      <c r="R737">
        <v>73.36</v>
      </c>
      <c r="S737">
        <v>-9.2899999999999991</v>
      </c>
      <c r="T737" t="s">
        <v>929</v>
      </c>
      <c r="U737" t="s">
        <v>897</v>
      </c>
    </row>
    <row r="738" spans="1:21">
      <c r="A738" t="s">
        <v>2287</v>
      </c>
      <c r="B738" t="s">
        <v>2288</v>
      </c>
      <c r="C738" t="s">
        <v>118</v>
      </c>
      <c r="D738" t="s">
        <v>100</v>
      </c>
      <c r="E738" t="s">
        <v>67</v>
      </c>
      <c r="F738" t="s">
        <v>75</v>
      </c>
      <c r="G738">
        <v>15331.18</v>
      </c>
      <c r="H738">
        <v>183974.16</v>
      </c>
      <c r="I738">
        <v>508.74</v>
      </c>
      <c r="J738">
        <v>216984.48</v>
      </c>
      <c r="K738">
        <v>426.51</v>
      </c>
      <c r="L738">
        <v>6.73</v>
      </c>
      <c r="M738">
        <v>0</v>
      </c>
      <c r="N738">
        <v>1926.71</v>
      </c>
      <c r="O738">
        <v>527152.96</v>
      </c>
      <c r="P738">
        <v>13272696.49</v>
      </c>
      <c r="Q738">
        <v>25.2</v>
      </c>
      <c r="R738">
        <v>72.42</v>
      </c>
      <c r="S738">
        <v>-6.8</v>
      </c>
      <c r="T738" t="s">
        <v>1184</v>
      </c>
      <c r="U738" t="s">
        <v>2289</v>
      </c>
    </row>
    <row r="739" spans="1:21">
      <c r="A739" t="s">
        <v>2290</v>
      </c>
      <c r="B739" t="s">
        <v>2291</v>
      </c>
      <c r="C739" t="s">
        <v>105</v>
      </c>
      <c r="D739" t="s">
        <v>73</v>
      </c>
      <c r="E739" t="s">
        <v>90</v>
      </c>
      <c r="F739" t="s">
        <v>75</v>
      </c>
      <c r="G739">
        <v>3933.31</v>
      </c>
      <c r="H739">
        <v>47199.72</v>
      </c>
      <c r="I739">
        <v>981.22</v>
      </c>
      <c r="J739">
        <v>109899.63</v>
      </c>
      <c r="K739">
        <v>112</v>
      </c>
      <c r="L739">
        <v>11.14</v>
      </c>
      <c r="M739">
        <v>562.45000000000005</v>
      </c>
      <c r="N739">
        <v>0</v>
      </c>
      <c r="O739">
        <v>238125.41</v>
      </c>
      <c r="P739">
        <v>10589929.789999999</v>
      </c>
      <c r="Q739">
        <v>44.5</v>
      </c>
      <c r="R739">
        <v>72.989999999999995</v>
      </c>
      <c r="S739">
        <v>-0.11</v>
      </c>
      <c r="T739" t="s">
        <v>1653</v>
      </c>
      <c r="U739" t="s">
        <v>734</v>
      </c>
    </row>
    <row r="740" spans="1:21">
      <c r="A740" t="s">
        <v>2292</v>
      </c>
      <c r="B740" t="s">
        <v>2293</v>
      </c>
      <c r="C740" t="s">
        <v>138</v>
      </c>
      <c r="D740" t="s">
        <v>73</v>
      </c>
      <c r="E740" t="s">
        <v>80</v>
      </c>
      <c r="F740" t="s">
        <v>75</v>
      </c>
      <c r="G740">
        <v>6298.81</v>
      </c>
      <c r="H740">
        <v>75585.72</v>
      </c>
      <c r="I740">
        <v>271.95999999999998</v>
      </c>
      <c r="J740">
        <v>157827.89000000001</v>
      </c>
      <c r="K740">
        <v>580.33000000000004</v>
      </c>
      <c r="L740">
        <v>10.97</v>
      </c>
      <c r="M740">
        <v>0</v>
      </c>
      <c r="N740">
        <v>0</v>
      </c>
      <c r="O740">
        <v>781711.71</v>
      </c>
      <c r="P740">
        <v>14678624.199999999</v>
      </c>
      <c r="Q740">
        <v>18.8</v>
      </c>
      <c r="R740">
        <v>57.55</v>
      </c>
      <c r="S740">
        <v>-33.44</v>
      </c>
      <c r="T740" t="s">
        <v>1284</v>
      </c>
      <c r="U740" t="s">
        <v>2294</v>
      </c>
    </row>
    <row r="741" spans="1:21">
      <c r="A741" t="s">
        <v>2295</v>
      </c>
      <c r="B741" t="s">
        <v>2296</v>
      </c>
      <c r="C741" t="s">
        <v>59</v>
      </c>
      <c r="D741" t="s">
        <v>52</v>
      </c>
      <c r="E741" t="s">
        <v>80</v>
      </c>
      <c r="F741" t="s">
        <v>86</v>
      </c>
      <c r="G741">
        <v>5949.46</v>
      </c>
      <c r="H741">
        <v>71393.52</v>
      </c>
      <c r="I741">
        <v>205.33</v>
      </c>
      <c r="J741">
        <v>63889.3</v>
      </c>
      <c r="K741">
        <v>311.14999999999998</v>
      </c>
      <c r="L741">
        <v>5.78</v>
      </c>
      <c r="M741">
        <v>0</v>
      </c>
      <c r="N741">
        <v>0</v>
      </c>
      <c r="O741">
        <v>774835.44</v>
      </c>
      <c r="P741">
        <v>5485184.2999999998</v>
      </c>
      <c r="Q741">
        <v>7.1</v>
      </c>
      <c r="R741">
        <v>72.790000000000006</v>
      </c>
      <c r="S741">
        <v>19.23</v>
      </c>
      <c r="T741" t="s">
        <v>1125</v>
      </c>
      <c r="U741" t="s">
        <v>125</v>
      </c>
    </row>
    <row r="742" spans="1:21">
      <c r="A742" t="s">
        <v>2297</v>
      </c>
      <c r="B742" t="s">
        <v>370</v>
      </c>
      <c r="C742" t="s">
        <v>51</v>
      </c>
      <c r="D742" t="s">
        <v>100</v>
      </c>
      <c r="E742" t="s">
        <v>80</v>
      </c>
      <c r="F742" t="s">
        <v>54</v>
      </c>
      <c r="G742">
        <v>9462.42</v>
      </c>
      <c r="H742">
        <v>113549.04</v>
      </c>
      <c r="I742">
        <v>203.07</v>
      </c>
      <c r="J742">
        <v>320138.81</v>
      </c>
      <c r="K742">
        <v>1576.49</v>
      </c>
      <c r="L742">
        <v>5.5</v>
      </c>
      <c r="M742">
        <v>2353.35</v>
      </c>
      <c r="N742">
        <v>0</v>
      </c>
      <c r="O742">
        <v>402286.62</v>
      </c>
      <c r="P742">
        <v>20506627.82</v>
      </c>
      <c r="Q742">
        <v>51</v>
      </c>
      <c r="R742">
        <v>75.56</v>
      </c>
      <c r="S742">
        <v>-3.38</v>
      </c>
      <c r="T742" t="s">
        <v>2298</v>
      </c>
      <c r="U742" t="s">
        <v>2299</v>
      </c>
    </row>
    <row r="743" spans="1:21">
      <c r="A743" t="s">
        <v>2300</v>
      </c>
      <c r="B743" t="s">
        <v>899</v>
      </c>
      <c r="C743" t="s">
        <v>143</v>
      </c>
      <c r="D743" t="s">
        <v>100</v>
      </c>
      <c r="E743" t="s">
        <v>67</v>
      </c>
      <c r="F743" t="s">
        <v>75</v>
      </c>
      <c r="G743">
        <v>13413.08</v>
      </c>
      <c r="H743">
        <v>160956.96</v>
      </c>
      <c r="I743">
        <v>455.84</v>
      </c>
      <c r="J743">
        <v>473141.91</v>
      </c>
      <c r="K743">
        <v>1037.96</v>
      </c>
      <c r="L743">
        <v>11.34</v>
      </c>
      <c r="M743">
        <v>1491.18</v>
      </c>
      <c r="N743">
        <v>0</v>
      </c>
      <c r="O743">
        <v>268586.27</v>
      </c>
      <c r="P743">
        <v>20535595.09</v>
      </c>
      <c r="Q743">
        <v>76.5</v>
      </c>
      <c r="R743">
        <v>74.63</v>
      </c>
      <c r="S743">
        <v>40.71</v>
      </c>
      <c r="T743" t="s">
        <v>2301</v>
      </c>
      <c r="U743" t="s">
        <v>773</v>
      </c>
    </row>
    <row r="744" spans="1:21">
      <c r="A744" t="s">
        <v>2302</v>
      </c>
      <c r="B744" t="s">
        <v>2303</v>
      </c>
      <c r="C744" t="s">
        <v>66</v>
      </c>
      <c r="D744" t="s">
        <v>119</v>
      </c>
      <c r="E744" t="s">
        <v>74</v>
      </c>
      <c r="F744" t="s">
        <v>75</v>
      </c>
      <c r="G744">
        <v>1206.4000000000001</v>
      </c>
      <c r="H744">
        <v>14476.8</v>
      </c>
      <c r="I744">
        <v>125.46</v>
      </c>
      <c r="J744">
        <v>31588.09</v>
      </c>
      <c r="L744">
        <v>10.63</v>
      </c>
      <c r="M744">
        <v>0</v>
      </c>
      <c r="N744">
        <v>280.89</v>
      </c>
      <c r="O744">
        <v>493944.75</v>
      </c>
      <c r="P744">
        <v>21675068.48</v>
      </c>
      <c r="Q744">
        <v>43.9</v>
      </c>
      <c r="R744">
        <v>77.38</v>
      </c>
      <c r="S744">
        <v>49.58</v>
      </c>
      <c r="T744" t="s">
        <v>2304</v>
      </c>
      <c r="U744" t="s">
        <v>2305</v>
      </c>
    </row>
    <row r="745" spans="1:21">
      <c r="A745" t="s">
        <v>2306</v>
      </c>
      <c r="B745" t="s">
        <v>2307</v>
      </c>
      <c r="C745" t="s">
        <v>118</v>
      </c>
      <c r="D745" t="s">
        <v>73</v>
      </c>
      <c r="E745" t="s">
        <v>80</v>
      </c>
      <c r="F745" t="s">
        <v>75</v>
      </c>
      <c r="G745">
        <v>2113.77</v>
      </c>
      <c r="H745">
        <v>25365.24</v>
      </c>
      <c r="I745">
        <v>238.68</v>
      </c>
      <c r="J745">
        <v>59361.279999999999</v>
      </c>
      <c r="K745">
        <v>248.71</v>
      </c>
      <c r="L745">
        <v>2.33</v>
      </c>
      <c r="M745">
        <v>412.99</v>
      </c>
      <c r="N745">
        <v>0</v>
      </c>
      <c r="O745">
        <v>519577.02</v>
      </c>
      <c r="P745">
        <v>22587923.93</v>
      </c>
      <c r="Q745">
        <v>43.5</v>
      </c>
      <c r="R745">
        <v>62.76</v>
      </c>
      <c r="S745">
        <v>35.71</v>
      </c>
      <c r="T745" t="s">
        <v>518</v>
      </c>
      <c r="U745" t="s">
        <v>213</v>
      </c>
    </row>
    <row r="746" spans="1:21">
      <c r="A746" t="s">
        <v>2308</v>
      </c>
      <c r="B746" t="s">
        <v>2309</v>
      </c>
      <c r="C746" t="s">
        <v>118</v>
      </c>
      <c r="D746" t="s">
        <v>73</v>
      </c>
      <c r="E746" t="s">
        <v>61</v>
      </c>
      <c r="F746" t="s">
        <v>54</v>
      </c>
      <c r="G746">
        <v>8545.16</v>
      </c>
      <c r="H746">
        <v>102541.92</v>
      </c>
      <c r="I746">
        <v>372.34</v>
      </c>
      <c r="J746">
        <v>225029.22</v>
      </c>
      <c r="K746">
        <v>604.36</v>
      </c>
      <c r="L746">
        <v>1.99</v>
      </c>
      <c r="M746">
        <v>2018.29</v>
      </c>
      <c r="N746">
        <v>1370.19</v>
      </c>
      <c r="O746">
        <v>466082.64</v>
      </c>
      <c r="P746">
        <v>16883770.390000001</v>
      </c>
      <c r="Q746">
        <v>36.200000000000003</v>
      </c>
      <c r="R746">
        <v>55.89</v>
      </c>
      <c r="S746">
        <v>-1.35</v>
      </c>
      <c r="T746" t="s">
        <v>2226</v>
      </c>
      <c r="U746" t="s">
        <v>2310</v>
      </c>
    </row>
    <row r="747" spans="1:21">
      <c r="A747" t="s">
        <v>2311</v>
      </c>
      <c r="B747" t="s">
        <v>1830</v>
      </c>
      <c r="C747" t="s">
        <v>277</v>
      </c>
      <c r="D747" t="s">
        <v>52</v>
      </c>
      <c r="E747" t="s">
        <v>133</v>
      </c>
      <c r="F747" t="s">
        <v>75</v>
      </c>
      <c r="G747">
        <v>14973.83</v>
      </c>
      <c r="H747">
        <v>179685.96</v>
      </c>
      <c r="I747">
        <v>376.18</v>
      </c>
      <c r="J747">
        <v>262731.15999999997</v>
      </c>
      <c r="K747">
        <v>698.42</v>
      </c>
      <c r="L747">
        <v>1.88</v>
      </c>
      <c r="M747">
        <v>0</v>
      </c>
      <c r="N747">
        <v>375.99</v>
      </c>
      <c r="O747">
        <v>760567.3</v>
      </c>
      <c r="P747">
        <v>13958048.939999999</v>
      </c>
      <c r="Q747">
        <v>18.399999999999999</v>
      </c>
      <c r="R747">
        <v>66.930000000000007</v>
      </c>
      <c r="S747">
        <v>-31.38</v>
      </c>
      <c r="T747" t="s">
        <v>1826</v>
      </c>
      <c r="U747" t="s">
        <v>1986</v>
      </c>
    </row>
    <row r="748" spans="1:21">
      <c r="A748" t="s">
        <v>2312</v>
      </c>
      <c r="B748" t="s">
        <v>2313</v>
      </c>
      <c r="C748" t="s">
        <v>118</v>
      </c>
      <c r="D748" t="s">
        <v>100</v>
      </c>
      <c r="E748" t="s">
        <v>133</v>
      </c>
      <c r="F748" t="s">
        <v>86</v>
      </c>
      <c r="G748">
        <v>8953.02</v>
      </c>
      <c r="H748">
        <v>107436.24</v>
      </c>
      <c r="I748">
        <v>385.58</v>
      </c>
      <c r="J748">
        <v>98354.42</v>
      </c>
      <c r="K748">
        <v>255.08</v>
      </c>
      <c r="L748">
        <v>0.56999999999999995</v>
      </c>
      <c r="M748">
        <v>0</v>
      </c>
      <c r="N748">
        <v>415.19</v>
      </c>
      <c r="O748">
        <v>866964.29</v>
      </c>
      <c r="P748">
        <v>24794120.75</v>
      </c>
      <c r="Q748">
        <v>28.6</v>
      </c>
      <c r="R748">
        <v>68.44</v>
      </c>
      <c r="S748">
        <v>8.0500000000000007</v>
      </c>
      <c r="T748" t="s">
        <v>2314</v>
      </c>
      <c r="U748" t="s">
        <v>1890</v>
      </c>
    </row>
    <row r="749" spans="1:21">
      <c r="A749" t="s">
        <v>2315</v>
      </c>
      <c r="B749" t="s">
        <v>2316</v>
      </c>
      <c r="C749" t="s">
        <v>138</v>
      </c>
      <c r="D749" t="s">
        <v>119</v>
      </c>
      <c r="E749" t="s">
        <v>74</v>
      </c>
      <c r="F749" t="s">
        <v>86</v>
      </c>
      <c r="G749">
        <v>11195.42</v>
      </c>
      <c r="H749">
        <v>134345.04</v>
      </c>
      <c r="I749">
        <v>117.02</v>
      </c>
      <c r="J749">
        <v>297012.34999999998</v>
      </c>
      <c r="K749">
        <v>2538.13</v>
      </c>
      <c r="L749">
        <v>4.9400000000000004</v>
      </c>
      <c r="M749">
        <v>2809.76</v>
      </c>
      <c r="N749">
        <v>0</v>
      </c>
      <c r="O749">
        <v>713493.91</v>
      </c>
      <c r="P749">
        <v>5127923.6500000004</v>
      </c>
      <c r="Q749">
        <v>7.2</v>
      </c>
      <c r="R749">
        <v>59.82</v>
      </c>
      <c r="S749">
        <v>57.5</v>
      </c>
      <c r="T749" t="s">
        <v>1106</v>
      </c>
      <c r="U749" t="s">
        <v>2317</v>
      </c>
    </row>
    <row r="750" spans="1:21">
      <c r="A750" t="s">
        <v>2318</v>
      </c>
      <c r="B750" t="s">
        <v>1610</v>
      </c>
      <c r="C750" t="s">
        <v>51</v>
      </c>
      <c r="D750" t="s">
        <v>119</v>
      </c>
      <c r="E750" t="s">
        <v>74</v>
      </c>
      <c r="F750" t="s">
        <v>86</v>
      </c>
      <c r="G750">
        <v>17554.61</v>
      </c>
      <c r="H750">
        <v>210655.32</v>
      </c>
      <c r="I750">
        <v>94.79</v>
      </c>
      <c r="J750">
        <v>484362.03</v>
      </c>
      <c r="K750">
        <v>5109.84</v>
      </c>
      <c r="L750">
        <v>9.5</v>
      </c>
      <c r="M750">
        <v>0</v>
      </c>
      <c r="N750">
        <v>0</v>
      </c>
      <c r="O750">
        <v>329127.87</v>
      </c>
      <c r="P750">
        <v>22043971.789999999</v>
      </c>
      <c r="Q750">
        <v>67</v>
      </c>
      <c r="R750">
        <v>68.23</v>
      </c>
      <c r="S750">
        <v>18.5</v>
      </c>
      <c r="T750" t="s">
        <v>2319</v>
      </c>
      <c r="U750" t="s">
        <v>204</v>
      </c>
    </row>
    <row r="751" spans="1:21">
      <c r="A751" t="s">
        <v>2320</v>
      </c>
      <c r="B751" t="s">
        <v>1774</v>
      </c>
      <c r="C751" t="s">
        <v>118</v>
      </c>
      <c r="D751" t="s">
        <v>52</v>
      </c>
      <c r="E751" t="s">
        <v>53</v>
      </c>
      <c r="F751" t="s">
        <v>54</v>
      </c>
      <c r="G751">
        <v>11371.84</v>
      </c>
      <c r="H751">
        <v>136462.07999999999</v>
      </c>
      <c r="I751">
        <v>437.05</v>
      </c>
      <c r="J751">
        <v>304393.31</v>
      </c>
      <c r="K751">
        <v>696.47</v>
      </c>
      <c r="L751">
        <v>11.15</v>
      </c>
      <c r="M751">
        <v>2921.93</v>
      </c>
      <c r="N751">
        <v>0</v>
      </c>
      <c r="O751">
        <v>477279.25</v>
      </c>
      <c r="P751">
        <v>16121313.65</v>
      </c>
      <c r="Q751">
        <v>33.799999999999997</v>
      </c>
      <c r="R751">
        <v>62.44</v>
      </c>
      <c r="S751">
        <v>45.06</v>
      </c>
      <c r="T751" t="s">
        <v>1408</v>
      </c>
      <c r="U751" t="s">
        <v>2321</v>
      </c>
    </row>
    <row r="752" spans="1:21">
      <c r="A752" t="s">
        <v>2322</v>
      </c>
      <c r="B752" t="s">
        <v>2323</v>
      </c>
      <c r="C752" t="s">
        <v>51</v>
      </c>
      <c r="D752" t="s">
        <v>73</v>
      </c>
      <c r="E752" t="s">
        <v>74</v>
      </c>
      <c r="F752" t="s">
        <v>75</v>
      </c>
      <c r="G752">
        <v>6974.3</v>
      </c>
      <c r="H752">
        <v>83691.600000000006</v>
      </c>
      <c r="I752">
        <v>105.87</v>
      </c>
      <c r="J752">
        <v>230205.24</v>
      </c>
      <c r="L752">
        <v>1.02</v>
      </c>
      <c r="M752">
        <v>0</v>
      </c>
      <c r="N752">
        <v>0</v>
      </c>
      <c r="O752">
        <v>523938.96</v>
      </c>
      <c r="P752">
        <v>17637331.82</v>
      </c>
      <c r="Q752">
        <v>33.700000000000003</v>
      </c>
      <c r="R752">
        <v>77.56</v>
      </c>
      <c r="S752">
        <v>-39.06</v>
      </c>
      <c r="T752" t="s">
        <v>1459</v>
      </c>
      <c r="U752" t="s">
        <v>1748</v>
      </c>
    </row>
    <row r="753" spans="1:21">
      <c r="A753" t="s">
        <v>2324</v>
      </c>
      <c r="B753" t="s">
        <v>841</v>
      </c>
      <c r="C753" t="s">
        <v>85</v>
      </c>
      <c r="D753" t="s">
        <v>100</v>
      </c>
      <c r="E753" t="s">
        <v>90</v>
      </c>
      <c r="F753" t="s">
        <v>86</v>
      </c>
      <c r="G753">
        <v>3222.6</v>
      </c>
      <c r="H753">
        <v>38671.199999999997</v>
      </c>
      <c r="I753">
        <v>1150.19</v>
      </c>
      <c r="J753">
        <v>74022.759999999995</v>
      </c>
      <c r="K753">
        <v>64.36</v>
      </c>
      <c r="L753">
        <v>7.54</v>
      </c>
      <c r="M753">
        <v>0</v>
      </c>
      <c r="N753">
        <v>0</v>
      </c>
      <c r="O753">
        <v>885823.13</v>
      </c>
      <c r="P753">
        <v>7451838.3899999997</v>
      </c>
      <c r="Q753">
        <v>8.4</v>
      </c>
      <c r="R753">
        <v>77.89</v>
      </c>
      <c r="S753">
        <v>35.950000000000003</v>
      </c>
      <c r="T753" t="s">
        <v>1486</v>
      </c>
      <c r="U753" t="s">
        <v>1209</v>
      </c>
    </row>
    <row r="754" spans="1:21">
      <c r="A754" t="s">
        <v>2325</v>
      </c>
      <c r="B754" t="s">
        <v>2326</v>
      </c>
      <c r="C754" t="s">
        <v>66</v>
      </c>
      <c r="D754" t="s">
        <v>60</v>
      </c>
      <c r="E754" t="s">
        <v>90</v>
      </c>
      <c r="F754" t="s">
        <v>86</v>
      </c>
      <c r="G754">
        <v>8011.34</v>
      </c>
      <c r="H754">
        <v>96136.08</v>
      </c>
      <c r="I754">
        <v>1054.31</v>
      </c>
      <c r="J754">
        <v>56444.66</v>
      </c>
      <c r="K754">
        <v>53.54</v>
      </c>
      <c r="L754">
        <v>3.81</v>
      </c>
      <c r="M754">
        <v>0</v>
      </c>
      <c r="N754">
        <v>23.51</v>
      </c>
      <c r="O754">
        <v>872197.62</v>
      </c>
      <c r="P754">
        <v>3809069.38</v>
      </c>
      <c r="Q754">
        <v>4.4000000000000004</v>
      </c>
      <c r="R754">
        <v>55.62</v>
      </c>
      <c r="S754">
        <v>10.77</v>
      </c>
      <c r="T754" t="s">
        <v>519</v>
      </c>
      <c r="U754" t="s">
        <v>335</v>
      </c>
    </row>
    <row r="755" spans="1:21">
      <c r="A755" t="s">
        <v>2327</v>
      </c>
      <c r="B755" t="s">
        <v>538</v>
      </c>
      <c r="C755" t="s">
        <v>85</v>
      </c>
      <c r="D755" t="s">
        <v>73</v>
      </c>
      <c r="E755" t="s">
        <v>133</v>
      </c>
      <c r="F755" t="s">
        <v>54</v>
      </c>
      <c r="G755">
        <v>10464.290000000001</v>
      </c>
      <c r="H755">
        <v>125571.48</v>
      </c>
      <c r="I755">
        <v>439.52</v>
      </c>
      <c r="J755">
        <v>302157.98</v>
      </c>
      <c r="K755">
        <v>-687.47</v>
      </c>
      <c r="L755">
        <v>4.0199999999999996</v>
      </c>
      <c r="M755">
        <v>0</v>
      </c>
      <c r="N755">
        <v>879.39</v>
      </c>
      <c r="O755">
        <v>508866.46</v>
      </c>
      <c r="P755">
        <v>15822286.35</v>
      </c>
      <c r="Q755">
        <v>31.1</v>
      </c>
      <c r="R755">
        <v>63.57</v>
      </c>
      <c r="S755">
        <v>-15.71</v>
      </c>
      <c r="T755" t="s">
        <v>1647</v>
      </c>
      <c r="U755" t="s">
        <v>484</v>
      </c>
    </row>
    <row r="756" spans="1:21">
      <c r="A756" t="s">
        <v>2328</v>
      </c>
      <c r="B756" t="s">
        <v>1348</v>
      </c>
      <c r="C756" t="s">
        <v>175</v>
      </c>
      <c r="D756" t="s">
        <v>60</v>
      </c>
      <c r="E756" t="s">
        <v>90</v>
      </c>
      <c r="F756" t="s">
        <v>75</v>
      </c>
      <c r="G756">
        <v>7026.33</v>
      </c>
      <c r="H756">
        <v>84315.96</v>
      </c>
      <c r="I756">
        <v>776.34</v>
      </c>
      <c r="J756">
        <v>113390.91</v>
      </c>
      <c r="K756">
        <v>146.06</v>
      </c>
      <c r="L756">
        <v>11.24</v>
      </c>
      <c r="M756">
        <v>0</v>
      </c>
      <c r="N756">
        <v>1563.27</v>
      </c>
      <c r="O756">
        <v>538842.84</v>
      </c>
      <c r="P756">
        <v>11666792.4</v>
      </c>
      <c r="Q756">
        <v>21.7</v>
      </c>
      <c r="R756">
        <v>56.95</v>
      </c>
      <c r="S756">
        <v>20.79</v>
      </c>
      <c r="T756" t="s">
        <v>243</v>
      </c>
      <c r="U756" t="s">
        <v>1308</v>
      </c>
    </row>
    <row r="757" spans="1:21">
      <c r="A757" t="s">
        <v>2329</v>
      </c>
      <c r="B757" t="s">
        <v>2330</v>
      </c>
      <c r="C757" t="s">
        <v>118</v>
      </c>
      <c r="D757" t="s">
        <v>52</v>
      </c>
      <c r="E757" t="s">
        <v>80</v>
      </c>
      <c r="F757" t="s">
        <v>86</v>
      </c>
      <c r="G757">
        <v>14701.78</v>
      </c>
      <c r="H757">
        <v>176421.36</v>
      </c>
      <c r="I757">
        <v>253.83</v>
      </c>
      <c r="J757">
        <v>84331.99</v>
      </c>
      <c r="K757">
        <v>332.24</v>
      </c>
      <c r="L757">
        <v>1.64</v>
      </c>
      <c r="M757">
        <v>1965.62</v>
      </c>
      <c r="N757">
        <v>1977.06</v>
      </c>
      <c r="O757">
        <v>190394.53</v>
      </c>
      <c r="P757">
        <v>23353357.550000001</v>
      </c>
      <c r="Q757">
        <v>122.7</v>
      </c>
      <c r="R757">
        <v>56.03</v>
      </c>
      <c r="S757">
        <v>54.75</v>
      </c>
      <c r="T757" t="s">
        <v>2170</v>
      </c>
      <c r="U757" t="s">
        <v>613</v>
      </c>
    </row>
    <row r="758" spans="1:21">
      <c r="A758" t="s">
        <v>2331</v>
      </c>
      <c r="B758" t="s">
        <v>995</v>
      </c>
      <c r="C758" t="s">
        <v>72</v>
      </c>
      <c r="D758" t="s">
        <v>60</v>
      </c>
      <c r="E758" t="s">
        <v>61</v>
      </c>
      <c r="F758" t="s">
        <v>86</v>
      </c>
      <c r="G758">
        <v>17416.080000000002</v>
      </c>
      <c r="H758">
        <v>208992.96</v>
      </c>
      <c r="I758">
        <v>573.51</v>
      </c>
      <c r="J758">
        <v>305069.13</v>
      </c>
      <c r="K758">
        <v>531.92999999999995</v>
      </c>
      <c r="L758">
        <v>2.72</v>
      </c>
      <c r="M758">
        <v>0</v>
      </c>
      <c r="N758">
        <v>183.46</v>
      </c>
      <c r="O758">
        <v>839161.13</v>
      </c>
      <c r="P758">
        <v>2246653.6800000002</v>
      </c>
      <c r="R758">
        <v>74.09</v>
      </c>
      <c r="S758">
        <v>2.21</v>
      </c>
      <c r="T758" t="s">
        <v>1115</v>
      </c>
      <c r="U758" t="s">
        <v>2332</v>
      </c>
    </row>
    <row r="759" spans="1:21">
      <c r="A759" t="s">
        <v>2333</v>
      </c>
      <c r="B759" t="s">
        <v>304</v>
      </c>
      <c r="C759" t="s">
        <v>118</v>
      </c>
      <c r="D759" t="s">
        <v>100</v>
      </c>
      <c r="E759" t="s">
        <v>61</v>
      </c>
      <c r="F759" t="s">
        <v>75</v>
      </c>
      <c r="G759">
        <v>11406.01</v>
      </c>
      <c r="H759">
        <v>136872.12</v>
      </c>
      <c r="I759">
        <v>503.83</v>
      </c>
      <c r="J759">
        <v>324805.94</v>
      </c>
      <c r="K759">
        <v>644.66999999999996</v>
      </c>
      <c r="L759">
        <v>3.85</v>
      </c>
      <c r="M759">
        <v>19.63</v>
      </c>
      <c r="N759">
        <v>414.9</v>
      </c>
      <c r="O759">
        <v>361957.47</v>
      </c>
      <c r="P759">
        <v>22549209.260000002</v>
      </c>
      <c r="Q759">
        <v>62.3</v>
      </c>
      <c r="R759">
        <v>76.39</v>
      </c>
      <c r="S759">
        <v>8.9700000000000006</v>
      </c>
      <c r="T759" t="s">
        <v>1691</v>
      </c>
      <c r="U759" t="s">
        <v>2305</v>
      </c>
    </row>
    <row r="760" spans="1:21">
      <c r="A760" t="s">
        <v>2334</v>
      </c>
      <c r="B760" t="s">
        <v>928</v>
      </c>
      <c r="C760" t="s">
        <v>105</v>
      </c>
      <c r="D760" t="s">
        <v>73</v>
      </c>
      <c r="E760" t="s">
        <v>67</v>
      </c>
      <c r="F760" t="s">
        <v>75</v>
      </c>
      <c r="G760">
        <v>11151.84</v>
      </c>
      <c r="H760">
        <v>133822.07999999999</v>
      </c>
      <c r="I760">
        <v>823.84</v>
      </c>
      <c r="J760">
        <v>132108.84</v>
      </c>
      <c r="K760">
        <v>160.36000000000001</v>
      </c>
      <c r="L760">
        <v>5.57</v>
      </c>
      <c r="M760">
        <v>3814.58</v>
      </c>
      <c r="N760">
        <v>0</v>
      </c>
      <c r="O760">
        <v>863157.83</v>
      </c>
      <c r="P760">
        <v>2627827.5499999998</v>
      </c>
      <c r="Q760">
        <v>3</v>
      </c>
      <c r="R760">
        <v>57.33</v>
      </c>
      <c r="S760">
        <v>32.520000000000003</v>
      </c>
      <c r="T760" t="s">
        <v>2335</v>
      </c>
      <c r="U760" t="s">
        <v>1501</v>
      </c>
    </row>
    <row r="761" spans="1:21">
      <c r="A761" t="s">
        <v>2336</v>
      </c>
      <c r="B761" t="s">
        <v>2337</v>
      </c>
      <c r="C761" t="s">
        <v>105</v>
      </c>
      <c r="D761" t="s">
        <v>100</v>
      </c>
      <c r="E761" t="s">
        <v>61</v>
      </c>
      <c r="F761" t="s">
        <v>86</v>
      </c>
      <c r="G761">
        <v>16779.310000000001</v>
      </c>
      <c r="H761">
        <v>201351.72</v>
      </c>
      <c r="I761">
        <v>741.27</v>
      </c>
      <c r="J761">
        <v>370009.97</v>
      </c>
      <c r="K761">
        <v>499.16</v>
      </c>
      <c r="L761">
        <v>6.91</v>
      </c>
      <c r="M761">
        <v>0</v>
      </c>
      <c r="N761">
        <v>0</v>
      </c>
      <c r="O761">
        <v>461169.5</v>
      </c>
      <c r="P761">
        <v>22310593.32</v>
      </c>
      <c r="R761">
        <v>78.25</v>
      </c>
      <c r="S761">
        <v>-18.14</v>
      </c>
      <c r="T761" t="s">
        <v>852</v>
      </c>
      <c r="U761" t="s">
        <v>815</v>
      </c>
    </row>
    <row r="762" spans="1:21">
      <c r="A762" t="s">
        <v>2338</v>
      </c>
      <c r="B762" t="s">
        <v>696</v>
      </c>
      <c r="C762" t="s">
        <v>51</v>
      </c>
      <c r="D762" t="s">
        <v>100</v>
      </c>
      <c r="E762" t="s">
        <v>80</v>
      </c>
      <c r="F762" t="s">
        <v>86</v>
      </c>
      <c r="G762">
        <v>6674.69</v>
      </c>
      <c r="H762">
        <v>80096.28</v>
      </c>
      <c r="I762">
        <v>127.49</v>
      </c>
      <c r="J762">
        <v>49339.85</v>
      </c>
      <c r="L762">
        <v>6.13</v>
      </c>
      <c r="M762">
        <v>0</v>
      </c>
      <c r="N762">
        <v>243.58</v>
      </c>
      <c r="O762">
        <v>910244.23</v>
      </c>
      <c r="P762">
        <v>24909283.09</v>
      </c>
      <c r="Q762">
        <v>27.4</v>
      </c>
      <c r="R762">
        <v>65.91</v>
      </c>
      <c r="S762">
        <v>-18.7</v>
      </c>
      <c r="T762" t="s">
        <v>2339</v>
      </c>
      <c r="U762" t="s">
        <v>1311</v>
      </c>
    </row>
    <row r="763" spans="1:21">
      <c r="A763" t="s">
        <v>2340</v>
      </c>
      <c r="B763" t="s">
        <v>385</v>
      </c>
      <c r="C763" t="s">
        <v>128</v>
      </c>
      <c r="D763" t="s">
        <v>73</v>
      </c>
      <c r="E763" t="s">
        <v>67</v>
      </c>
      <c r="F763" t="s">
        <v>75</v>
      </c>
      <c r="G763">
        <v>12608.38</v>
      </c>
      <c r="H763">
        <v>151300.56</v>
      </c>
      <c r="I763">
        <v>806.62</v>
      </c>
      <c r="J763">
        <v>253833.47</v>
      </c>
      <c r="K763">
        <v>314.69</v>
      </c>
      <c r="L763">
        <v>11.53</v>
      </c>
      <c r="M763">
        <v>0</v>
      </c>
      <c r="N763">
        <v>0</v>
      </c>
      <c r="O763">
        <v>556379.36</v>
      </c>
      <c r="P763">
        <v>14400599.789999999</v>
      </c>
      <c r="Q763">
        <v>25.9</v>
      </c>
      <c r="R763">
        <v>70.72</v>
      </c>
      <c r="S763">
        <v>40.11</v>
      </c>
      <c r="T763" t="s">
        <v>856</v>
      </c>
      <c r="U763" t="s">
        <v>2341</v>
      </c>
    </row>
    <row r="764" spans="1:21">
      <c r="A764" t="s">
        <v>2342</v>
      </c>
      <c r="B764" t="s">
        <v>2343</v>
      </c>
      <c r="C764" t="s">
        <v>85</v>
      </c>
      <c r="D764" t="s">
        <v>119</v>
      </c>
      <c r="E764" t="s">
        <v>80</v>
      </c>
      <c r="F764" t="s">
        <v>75</v>
      </c>
      <c r="G764">
        <v>8917.4500000000007</v>
      </c>
      <c r="H764">
        <v>107009.4</v>
      </c>
      <c r="I764">
        <v>254.25</v>
      </c>
      <c r="J764">
        <v>140407.24</v>
      </c>
      <c r="K764">
        <v>552.24</v>
      </c>
      <c r="L764">
        <v>7.52</v>
      </c>
      <c r="M764">
        <v>1020.81</v>
      </c>
      <c r="N764">
        <v>0</v>
      </c>
      <c r="O764">
        <v>488755.08</v>
      </c>
      <c r="P764">
        <v>12216805.619999999</v>
      </c>
      <c r="Q764">
        <v>25</v>
      </c>
      <c r="R764">
        <v>61.9</v>
      </c>
      <c r="S764">
        <v>56.01</v>
      </c>
      <c r="T764" t="s">
        <v>1036</v>
      </c>
      <c r="U764" t="s">
        <v>1620</v>
      </c>
    </row>
    <row r="765" spans="1:21">
      <c r="A765" t="s">
        <v>2344</v>
      </c>
      <c r="B765" t="s">
        <v>1953</v>
      </c>
      <c r="C765" t="s">
        <v>118</v>
      </c>
      <c r="D765" t="s">
        <v>119</v>
      </c>
      <c r="E765" t="s">
        <v>80</v>
      </c>
      <c r="F765" t="s">
        <v>54</v>
      </c>
      <c r="G765">
        <v>2806.12</v>
      </c>
      <c r="H765">
        <v>33673.440000000002</v>
      </c>
      <c r="I765">
        <v>222.71</v>
      </c>
      <c r="J765">
        <v>22833.72</v>
      </c>
      <c r="K765">
        <v>102.53</v>
      </c>
      <c r="L765">
        <v>10.58</v>
      </c>
      <c r="M765">
        <v>0</v>
      </c>
      <c r="N765">
        <v>0</v>
      </c>
      <c r="O765">
        <v>342509.17</v>
      </c>
      <c r="P765">
        <v>1552179.76</v>
      </c>
      <c r="R765">
        <v>79.83</v>
      </c>
      <c r="S765">
        <v>-16.72</v>
      </c>
      <c r="T765" t="s">
        <v>1740</v>
      </c>
      <c r="U765" t="s">
        <v>1173</v>
      </c>
    </row>
    <row r="766" spans="1:21">
      <c r="A766" t="s">
        <v>2345</v>
      </c>
      <c r="B766" t="s">
        <v>2346</v>
      </c>
      <c r="C766" t="s">
        <v>51</v>
      </c>
      <c r="D766" t="s">
        <v>100</v>
      </c>
      <c r="E766" t="s">
        <v>67</v>
      </c>
      <c r="F766" t="s">
        <v>86</v>
      </c>
      <c r="G766">
        <v>543.75</v>
      </c>
      <c r="H766">
        <v>6525</v>
      </c>
      <c r="I766">
        <v>794.95</v>
      </c>
      <c r="J766">
        <v>16571.64</v>
      </c>
      <c r="K766">
        <v>20.85</v>
      </c>
      <c r="L766">
        <v>11.94</v>
      </c>
      <c r="M766">
        <v>0</v>
      </c>
      <c r="N766">
        <v>63.03</v>
      </c>
      <c r="O766">
        <v>730352.2</v>
      </c>
      <c r="P766">
        <v>14565807.93</v>
      </c>
      <c r="Q766">
        <v>19.899999999999999</v>
      </c>
      <c r="R766">
        <v>67.25</v>
      </c>
      <c r="S766">
        <v>13.04</v>
      </c>
      <c r="T766" t="s">
        <v>1258</v>
      </c>
      <c r="U766" t="s">
        <v>1360</v>
      </c>
    </row>
    <row r="767" spans="1:21">
      <c r="A767" t="s">
        <v>2347</v>
      </c>
      <c r="B767" t="s">
        <v>1485</v>
      </c>
      <c r="C767" t="s">
        <v>99</v>
      </c>
      <c r="D767" t="s">
        <v>119</v>
      </c>
      <c r="E767" t="s">
        <v>80</v>
      </c>
      <c r="F767" t="s">
        <v>54</v>
      </c>
      <c r="G767">
        <v>2099.33</v>
      </c>
      <c r="H767">
        <v>25191.96</v>
      </c>
      <c r="I767">
        <v>226.67</v>
      </c>
      <c r="J767">
        <v>22699.91</v>
      </c>
      <c r="K767">
        <v>100.15</v>
      </c>
      <c r="L767">
        <v>1.46</v>
      </c>
      <c r="M767">
        <v>0</v>
      </c>
      <c r="N767">
        <v>402.98</v>
      </c>
      <c r="O767">
        <v>532208.28</v>
      </c>
      <c r="P767">
        <v>14783108.789999999</v>
      </c>
      <c r="Q767">
        <v>27.8</v>
      </c>
      <c r="R767">
        <v>79.680000000000007</v>
      </c>
      <c r="S767">
        <v>-29.33</v>
      </c>
      <c r="T767" t="s">
        <v>320</v>
      </c>
      <c r="U767" t="s">
        <v>2348</v>
      </c>
    </row>
    <row r="768" spans="1:21">
      <c r="A768" t="s">
        <v>2349</v>
      </c>
      <c r="B768" t="s">
        <v>2350</v>
      </c>
      <c r="C768" t="s">
        <v>59</v>
      </c>
      <c r="D768" t="s">
        <v>52</v>
      </c>
      <c r="E768" t="s">
        <v>133</v>
      </c>
      <c r="F768" t="s">
        <v>86</v>
      </c>
      <c r="G768">
        <v>9240.2800000000007</v>
      </c>
      <c r="H768">
        <v>110883.36</v>
      </c>
      <c r="I768">
        <v>363.6</v>
      </c>
      <c r="J768">
        <v>86594.39</v>
      </c>
      <c r="L768">
        <v>0.86</v>
      </c>
      <c r="M768">
        <v>3117.37</v>
      </c>
      <c r="N768">
        <v>2283.9499999999998</v>
      </c>
      <c r="O768">
        <v>194653.93</v>
      </c>
      <c r="P768">
        <v>13613551.41</v>
      </c>
      <c r="Q768">
        <v>69.900000000000006</v>
      </c>
      <c r="R768">
        <v>-41.85</v>
      </c>
      <c r="S768">
        <v>44.42</v>
      </c>
      <c r="T768" t="s">
        <v>1001</v>
      </c>
      <c r="U768" t="s">
        <v>2341</v>
      </c>
    </row>
    <row r="769" spans="1:21">
      <c r="A769" t="s">
        <v>2351</v>
      </c>
      <c r="B769" t="s">
        <v>2352</v>
      </c>
      <c r="C769" t="s">
        <v>175</v>
      </c>
      <c r="D769" t="s">
        <v>73</v>
      </c>
      <c r="E769" t="s">
        <v>133</v>
      </c>
      <c r="F769" t="s">
        <v>86</v>
      </c>
      <c r="G769">
        <v>10050.61</v>
      </c>
      <c r="H769">
        <v>120607.32</v>
      </c>
      <c r="I769">
        <v>408.88</v>
      </c>
      <c r="J769">
        <v>108168.47</v>
      </c>
      <c r="K769">
        <v>264.55</v>
      </c>
      <c r="L769">
        <v>1.4</v>
      </c>
      <c r="M769">
        <v>19.09</v>
      </c>
      <c r="N769">
        <v>0</v>
      </c>
      <c r="O769">
        <v>617203.05000000005</v>
      </c>
      <c r="P769">
        <v>1592875.01</v>
      </c>
      <c r="Q769">
        <v>2.6</v>
      </c>
      <c r="R769">
        <v>80.39</v>
      </c>
      <c r="S769">
        <v>-20.38</v>
      </c>
      <c r="T769" t="s">
        <v>2058</v>
      </c>
      <c r="U769" t="s">
        <v>1284</v>
      </c>
    </row>
    <row r="770" spans="1:21">
      <c r="A770" t="s">
        <v>2353</v>
      </c>
      <c r="B770" t="s">
        <v>1086</v>
      </c>
      <c r="C770" t="s">
        <v>85</v>
      </c>
      <c r="D770" t="s">
        <v>100</v>
      </c>
      <c r="E770" t="s">
        <v>53</v>
      </c>
      <c r="F770" t="s">
        <v>75</v>
      </c>
      <c r="G770">
        <v>13558.12</v>
      </c>
      <c r="H770">
        <v>162697.44</v>
      </c>
      <c r="I770">
        <v>353.18</v>
      </c>
      <c r="J770">
        <v>274954.34000000003</v>
      </c>
      <c r="K770">
        <v>778.51</v>
      </c>
      <c r="L770">
        <v>8.25</v>
      </c>
      <c r="M770">
        <v>3326.48</v>
      </c>
      <c r="N770">
        <v>380.37</v>
      </c>
      <c r="O770">
        <v>943255.02</v>
      </c>
      <c r="P770">
        <v>14514045.699999999</v>
      </c>
      <c r="Q770">
        <v>15.4</v>
      </c>
      <c r="R770">
        <v>76.09</v>
      </c>
      <c r="S770">
        <v>38.44</v>
      </c>
      <c r="T770" t="s">
        <v>1945</v>
      </c>
      <c r="U770" t="s">
        <v>273</v>
      </c>
    </row>
    <row r="771" spans="1:21">
      <c r="A771" t="s">
        <v>2354</v>
      </c>
      <c r="B771" t="s">
        <v>2355</v>
      </c>
      <c r="C771" t="s">
        <v>138</v>
      </c>
      <c r="D771" t="s">
        <v>73</v>
      </c>
      <c r="E771" t="s">
        <v>90</v>
      </c>
      <c r="F771" t="s">
        <v>75</v>
      </c>
      <c r="G771">
        <v>3486.67</v>
      </c>
      <c r="H771">
        <v>41840.04</v>
      </c>
      <c r="I771">
        <v>722.26</v>
      </c>
      <c r="J771">
        <v>46769.91</v>
      </c>
      <c r="K771">
        <v>64.75</v>
      </c>
      <c r="L771">
        <v>3.42</v>
      </c>
      <c r="M771">
        <v>1022.42</v>
      </c>
      <c r="N771">
        <v>234.3</v>
      </c>
      <c r="O771">
        <v>881505.57</v>
      </c>
      <c r="P771">
        <v>20703796.899999999</v>
      </c>
      <c r="Q771">
        <v>23.5</v>
      </c>
      <c r="R771">
        <v>67.209999999999994</v>
      </c>
      <c r="S771">
        <v>44.92</v>
      </c>
      <c r="T771" t="s">
        <v>2356</v>
      </c>
      <c r="U771" t="s">
        <v>2357</v>
      </c>
    </row>
    <row r="772" spans="1:21">
      <c r="A772" t="s">
        <v>2358</v>
      </c>
      <c r="B772" t="s">
        <v>2359</v>
      </c>
      <c r="C772" t="s">
        <v>99</v>
      </c>
      <c r="D772" t="s">
        <v>119</v>
      </c>
      <c r="E772" t="s">
        <v>74</v>
      </c>
      <c r="F772" t="s">
        <v>86</v>
      </c>
      <c r="G772">
        <v>9602.2099999999991</v>
      </c>
      <c r="H772">
        <v>115226.52</v>
      </c>
      <c r="I772">
        <v>142.57</v>
      </c>
      <c r="J772">
        <v>199816.26</v>
      </c>
      <c r="K772">
        <v>1401.53</v>
      </c>
      <c r="L772">
        <v>9.58</v>
      </c>
      <c r="M772">
        <v>2456.98</v>
      </c>
      <c r="N772">
        <v>0</v>
      </c>
      <c r="O772">
        <v>769044.4</v>
      </c>
      <c r="P772">
        <v>1828191.92</v>
      </c>
      <c r="Q772">
        <v>2.4</v>
      </c>
      <c r="R772">
        <v>73.349999999999994</v>
      </c>
      <c r="S772">
        <v>15.76</v>
      </c>
      <c r="T772" t="s">
        <v>2348</v>
      </c>
      <c r="U772" t="s">
        <v>1597</v>
      </c>
    </row>
    <row r="773" spans="1:21">
      <c r="A773" t="s">
        <v>2360</v>
      </c>
      <c r="B773" t="s">
        <v>757</v>
      </c>
      <c r="C773" t="s">
        <v>66</v>
      </c>
      <c r="D773" t="s">
        <v>100</v>
      </c>
      <c r="E773" t="s">
        <v>80</v>
      </c>
      <c r="F773" t="s">
        <v>54</v>
      </c>
      <c r="G773">
        <v>10785.95</v>
      </c>
      <c r="H773">
        <v>129431.4</v>
      </c>
      <c r="I773">
        <v>165.36</v>
      </c>
      <c r="J773">
        <v>117090.9</v>
      </c>
      <c r="K773">
        <v>708.1</v>
      </c>
      <c r="L773">
        <v>7.06</v>
      </c>
      <c r="M773">
        <v>2194.4299999999998</v>
      </c>
      <c r="N773">
        <v>0</v>
      </c>
      <c r="O773">
        <v>610836.03</v>
      </c>
      <c r="P773">
        <v>3293779.71</v>
      </c>
      <c r="Q773">
        <v>5.4</v>
      </c>
      <c r="R773">
        <v>70.63</v>
      </c>
      <c r="S773">
        <v>-33.92</v>
      </c>
      <c r="T773" t="s">
        <v>1899</v>
      </c>
      <c r="U773" t="s">
        <v>1412</v>
      </c>
    </row>
    <row r="774" spans="1:21">
      <c r="A774" t="s">
        <v>2361</v>
      </c>
      <c r="B774" t="s">
        <v>521</v>
      </c>
      <c r="C774" t="s">
        <v>138</v>
      </c>
      <c r="D774" t="s">
        <v>119</v>
      </c>
      <c r="E774" t="s">
        <v>53</v>
      </c>
      <c r="F774" t="s">
        <v>75</v>
      </c>
      <c r="G774">
        <v>17860.93</v>
      </c>
      <c r="H774">
        <v>214331.16</v>
      </c>
      <c r="I774">
        <v>470.43</v>
      </c>
      <c r="J774">
        <v>302807.78000000003</v>
      </c>
      <c r="K774">
        <v>643.67999999999995</v>
      </c>
      <c r="L774">
        <v>0.65</v>
      </c>
      <c r="M774">
        <v>0</v>
      </c>
      <c r="N774">
        <v>0</v>
      </c>
      <c r="O774">
        <v>190555.23</v>
      </c>
      <c r="P774">
        <v>12754090.49</v>
      </c>
      <c r="Q774">
        <v>66.900000000000006</v>
      </c>
      <c r="R774">
        <v>57.19</v>
      </c>
      <c r="S774">
        <v>59.77</v>
      </c>
      <c r="T774" t="s">
        <v>2362</v>
      </c>
      <c r="U774" t="s">
        <v>283</v>
      </c>
    </row>
    <row r="775" spans="1:21">
      <c r="A775" t="s">
        <v>2363</v>
      </c>
      <c r="B775" t="s">
        <v>2090</v>
      </c>
      <c r="C775" t="s">
        <v>138</v>
      </c>
      <c r="D775" t="s">
        <v>73</v>
      </c>
      <c r="E775" t="s">
        <v>74</v>
      </c>
      <c r="F775" t="s">
        <v>54</v>
      </c>
      <c r="G775">
        <v>15845.77</v>
      </c>
      <c r="H775">
        <v>190149.24</v>
      </c>
      <c r="I775">
        <v>70.36</v>
      </c>
      <c r="J775">
        <v>436244.87</v>
      </c>
      <c r="K775">
        <v>6200.18</v>
      </c>
      <c r="L775">
        <v>4.49</v>
      </c>
      <c r="M775">
        <v>3607.57</v>
      </c>
      <c r="N775">
        <v>2647.81</v>
      </c>
      <c r="O775">
        <v>321388.43</v>
      </c>
      <c r="P775">
        <v>3813192.14</v>
      </c>
      <c r="Q775">
        <v>11.9</v>
      </c>
      <c r="R775">
        <v>69.430000000000007</v>
      </c>
      <c r="S775">
        <v>46.29</v>
      </c>
      <c r="T775" t="s">
        <v>2364</v>
      </c>
      <c r="U775" t="s">
        <v>2365</v>
      </c>
    </row>
    <row r="776" spans="1:21">
      <c r="A776" t="s">
        <v>2366</v>
      </c>
      <c r="B776" t="s">
        <v>1246</v>
      </c>
      <c r="C776" t="s">
        <v>59</v>
      </c>
      <c r="D776" t="s">
        <v>52</v>
      </c>
      <c r="E776" t="s">
        <v>133</v>
      </c>
      <c r="F776" t="s">
        <v>86</v>
      </c>
      <c r="G776">
        <v>8616.74</v>
      </c>
      <c r="H776">
        <v>103400.88</v>
      </c>
      <c r="I776">
        <v>469.69</v>
      </c>
      <c r="J776">
        <v>41805.15</v>
      </c>
      <c r="K776">
        <v>89.01</v>
      </c>
      <c r="L776">
        <v>10.73</v>
      </c>
      <c r="M776">
        <v>0</v>
      </c>
      <c r="N776">
        <v>0</v>
      </c>
      <c r="O776">
        <v>229477.62</v>
      </c>
      <c r="P776">
        <v>22336111.899999999</v>
      </c>
      <c r="Q776">
        <v>97.3</v>
      </c>
      <c r="R776">
        <v>55.42</v>
      </c>
      <c r="S776">
        <v>56.5</v>
      </c>
      <c r="T776" t="s">
        <v>1438</v>
      </c>
      <c r="U776" t="s">
        <v>2367</v>
      </c>
    </row>
    <row r="777" spans="1:21">
      <c r="A777" t="s">
        <v>2368</v>
      </c>
      <c r="B777" t="s">
        <v>2369</v>
      </c>
      <c r="C777" t="s">
        <v>143</v>
      </c>
      <c r="D777" t="s">
        <v>73</v>
      </c>
      <c r="E777" t="s">
        <v>133</v>
      </c>
      <c r="F777" t="s">
        <v>54</v>
      </c>
      <c r="G777">
        <v>8121.67</v>
      </c>
      <c r="H777">
        <v>97460.04</v>
      </c>
      <c r="I777">
        <v>664.54</v>
      </c>
      <c r="J777">
        <v>80997.63</v>
      </c>
      <c r="K777">
        <v>121.89</v>
      </c>
      <c r="L777">
        <v>47</v>
      </c>
      <c r="M777">
        <v>1878.39</v>
      </c>
      <c r="N777">
        <v>446.01</v>
      </c>
      <c r="O777">
        <v>558489.54</v>
      </c>
      <c r="P777">
        <v>11061379.460000001</v>
      </c>
      <c r="Q777">
        <v>19.8</v>
      </c>
      <c r="R777">
        <v>58.03</v>
      </c>
      <c r="S777">
        <v>-37.85</v>
      </c>
      <c r="T777" t="s">
        <v>2370</v>
      </c>
      <c r="U777" t="s">
        <v>2371</v>
      </c>
    </row>
    <row r="778" spans="1:21">
      <c r="A778" t="s">
        <v>2372</v>
      </c>
      <c r="B778" t="s">
        <v>2373</v>
      </c>
      <c r="C778" t="s">
        <v>99</v>
      </c>
      <c r="D778" t="s">
        <v>52</v>
      </c>
      <c r="E778" t="s">
        <v>61</v>
      </c>
      <c r="F778" t="s">
        <v>54</v>
      </c>
      <c r="G778">
        <v>7778.62</v>
      </c>
      <c r="H778">
        <v>93343.44</v>
      </c>
      <c r="I778">
        <v>431.59</v>
      </c>
      <c r="J778">
        <v>160533.35999999999</v>
      </c>
      <c r="K778">
        <v>-371.96</v>
      </c>
      <c r="L778">
        <v>6.74</v>
      </c>
      <c r="M778">
        <v>1151.82</v>
      </c>
      <c r="N778">
        <v>0</v>
      </c>
      <c r="O778">
        <v>459271.22</v>
      </c>
      <c r="P778">
        <v>1407616.72</v>
      </c>
      <c r="Q778">
        <v>3.1</v>
      </c>
      <c r="R778">
        <v>74.34</v>
      </c>
      <c r="S778">
        <v>55.37</v>
      </c>
      <c r="T778" t="s">
        <v>2374</v>
      </c>
      <c r="U778" t="s">
        <v>481</v>
      </c>
    </row>
    <row r="779" spans="1:21">
      <c r="A779" t="s">
        <v>2375</v>
      </c>
      <c r="B779" t="s">
        <v>2376</v>
      </c>
      <c r="C779" t="s">
        <v>138</v>
      </c>
      <c r="D779" t="s">
        <v>60</v>
      </c>
      <c r="E779" t="s">
        <v>80</v>
      </c>
      <c r="F779" t="s">
        <v>86</v>
      </c>
      <c r="G779">
        <v>6989.16</v>
      </c>
      <c r="H779">
        <v>83869.919999999998</v>
      </c>
      <c r="I779">
        <v>194.55</v>
      </c>
      <c r="J779">
        <v>142275</v>
      </c>
      <c r="K779">
        <v>731.3</v>
      </c>
      <c r="L779">
        <v>3.68</v>
      </c>
      <c r="M779">
        <v>453.58</v>
      </c>
      <c r="N779">
        <v>43.53</v>
      </c>
      <c r="O779">
        <v>831294.44</v>
      </c>
      <c r="P779">
        <v>7950525.3300000001</v>
      </c>
      <c r="Q779">
        <v>9.6</v>
      </c>
      <c r="R779">
        <v>74.75</v>
      </c>
      <c r="S779">
        <v>-30.35</v>
      </c>
      <c r="T779" t="s">
        <v>1335</v>
      </c>
      <c r="U779" t="s">
        <v>998</v>
      </c>
    </row>
    <row r="780" spans="1:21">
      <c r="A780" t="s">
        <v>2377</v>
      </c>
      <c r="B780" t="s">
        <v>431</v>
      </c>
      <c r="C780" t="s">
        <v>175</v>
      </c>
      <c r="D780" t="s">
        <v>119</v>
      </c>
      <c r="E780" t="s">
        <v>80</v>
      </c>
      <c r="F780" t="s">
        <v>75</v>
      </c>
      <c r="G780">
        <v>16457.68</v>
      </c>
      <c r="H780">
        <v>197492.16</v>
      </c>
      <c r="I780">
        <v>241.04</v>
      </c>
      <c r="J780">
        <v>110325.94</v>
      </c>
      <c r="K780">
        <v>457.71</v>
      </c>
      <c r="L780">
        <v>6.17</v>
      </c>
      <c r="M780">
        <v>0</v>
      </c>
      <c r="N780">
        <v>3040.93</v>
      </c>
      <c r="O780">
        <v>434504.33</v>
      </c>
      <c r="P780">
        <v>19196043.190000001</v>
      </c>
      <c r="Q780">
        <v>44.2</v>
      </c>
      <c r="R780">
        <v>55.88</v>
      </c>
      <c r="S780">
        <v>41.83</v>
      </c>
      <c r="T780" t="s">
        <v>2378</v>
      </c>
      <c r="U780" t="s">
        <v>2379</v>
      </c>
    </row>
    <row r="781" spans="1:21">
      <c r="A781" t="s">
        <v>2380</v>
      </c>
      <c r="B781" t="s">
        <v>1553</v>
      </c>
      <c r="C781" t="s">
        <v>51</v>
      </c>
      <c r="D781" t="s">
        <v>60</v>
      </c>
      <c r="E781" t="s">
        <v>80</v>
      </c>
      <c r="F781" t="s">
        <v>86</v>
      </c>
      <c r="G781">
        <v>7683.04</v>
      </c>
      <c r="H781">
        <v>92196.479999999996</v>
      </c>
      <c r="I781">
        <v>148.18</v>
      </c>
      <c r="J781">
        <v>77070.929999999993</v>
      </c>
      <c r="K781">
        <v>520.12</v>
      </c>
      <c r="L781">
        <v>0.8</v>
      </c>
      <c r="M781">
        <v>1233.8900000000001</v>
      </c>
      <c r="N781">
        <v>0</v>
      </c>
      <c r="O781">
        <v>232258.61</v>
      </c>
      <c r="P781">
        <v>7547020.75</v>
      </c>
      <c r="Q781">
        <v>32.5</v>
      </c>
      <c r="R781">
        <v>55.16</v>
      </c>
      <c r="S781">
        <v>-20.04</v>
      </c>
      <c r="T781" t="s">
        <v>2381</v>
      </c>
      <c r="U781" t="s">
        <v>1357</v>
      </c>
    </row>
    <row r="782" spans="1:21">
      <c r="A782" t="s">
        <v>2382</v>
      </c>
      <c r="B782" t="s">
        <v>2383</v>
      </c>
      <c r="C782" t="s">
        <v>128</v>
      </c>
      <c r="D782" t="s">
        <v>119</v>
      </c>
      <c r="E782" t="s">
        <v>80</v>
      </c>
      <c r="F782" t="s">
        <v>75</v>
      </c>
      <c r="G782">
        <v>3834.66</v>
      </c>
      <c r="H782">
        <v>46015.92</v>
      </c>
      <c r="I782">
        <v>154.07</v>
      </c>
      <c r="J782">
        <v>90931.16</v>
      </c>
      <c r="K782">
        <v>590.19000000000005</v>
      </c>
      <c r="L782">
        <v>11.08</v>
      </c>
      <c r="M782">
        <v>799.03</v>
      </c>
      <c r="N782">
        <v>265.48</v>
      </c>
      <c r="O782">
        <v>532704.38</v>
      </c>
      <c r="P782">
        <v>20622428.59</v>
      </c>
      <c r="Q782">
        <v>38.700000000000003</v>
      </c>
      <c r="R782">
        <v>63.36</v>
      </c>
      <c r="S782">
        <v>-26.39</v>
      </c>
      <c r="T782" t="s">
        <v>2384</v>
      </c>
      <c r="U782" t="s">
        <v>2385</v>
      </c>
    </row>
    <row r="783" spans="1:21">
      <c r="A783" t="s">
        <v>2386</v>
      </c>
      <c r="B783" t="s">
        <v>2387</v>
      </c>
      <c r="C783" t="s">
        <v>59</v>
      </c>
      <c r="D783" t="s">
        <v>100</v>
      </c>
      <c r="E783" t="s">
        <v>61</v>
      </c>
      <c r="F783" t="s">
        <v>86</v>
      </c>
      <c r="G783">
        <v>12349.06</v>
      </c>
      <c r="H783">
        <v>148188.72</v>
      </c>
      <c r="I783">
        <v>405.89</v>
      </c>
      <c r="J783">
        <v>340223.86</v>
      </c>
      <c r="K783">
        <v>838.22</v>
      </c>
      <c r="L783">
        <v>2.57</v>
      </c>
      <c r="M783">
        <v>971.07</v>
      </c>
      <c r="N783">
        <v>894.2</v>
      </c>
      <c r="O783">
        <v>220610.47</v>
      </c>
      <c r="P783">
        <v>12053306.880000001</v>
      </c>
      <c r="Q783">
        <v>54.6</v>
      </c>
      <c r="R783">
        <v>68.349999999999994</v>
      </c>
      <c r="S783">
        <v>-22.42</v>
      </c>
      <c r="T783" t="s">
        <v>1315</v>
      </c>
      <c r="U783" t="s">
        <v>1296</v>
      </c>
    </row>
    <row r="784" spans="1:21">
      <c r="A784" t="s">
        <v>2388</v>
      </c>
      <c r="B784" t="s">
        <v>2389</v>
      </c>
      <c r="C784" t="s">
        <v>59</v>
      </c>
      <c r="D784" t="s">
        <v>119</v>
      </c>
      <c r="E784" t="s">
        <v>61</v>
      </c>
      <c r="F784" t="s">
        <v>54</v>
      </c>
      <c r="G784">
        <v>9894.51</v>
      </c>
      <c r="H784">
        <v>118734.12</v>
      </c>
      <c r="I784">
        <v>655.29</v>
      </c>
      <c r="J784">
        <v>125652.32</v>
      </c>
      <c r="K784">
        <v>191.75</v>
      </c>
      <c r="L784">
        <v>11.41</v>
      </c>
      <c r="M784">
        <v>3395.16</v>
      </c>
      <c r="N784">
        <v>63.79</v>
      </c>
      <c r="O784">
        <v>587948.24</v>
      </c>
      <c r="P784">
        <v>21514268.640000001</v>
      </c>
      <c r="Q784">
        <v>36.6</v>
      </c>
      <c r="R784">
        <v>66.930000000000007</v>
      </c>
      <c r="S784">
        <v>14.53</v>
      </c>
      <c r="T784" t="s">
        <v>2065</v>
      </c>
      <c r="U784" t="s">
        <v>1740</v>
      </c>
    </row>
    <row r="785" spans="1:21">
      <c r="A785" t="s">
        <v>2390</v>
      </c>
      <c r="B785" t="s">
        <v>801</v>
      </c>
      <c r="C785" t="s">
        <v>128</v>
      </c>
      <c r="D785" t="s">
        <v>52</v>
      </c>
      <c r="E785" t="s">
        <v>133</v>
      </c>
      <c r="F785" t="s">
        <v>86</v>
      </c>
      <c r="G785">
        <v>14431.03</v>
      </c>
      <c r="H785">
        <v>173172.36</v>
      </c>
      <c r="I785">
        <v>407.67</v>
      </c>
      <c r="J785">
        <v>458944.63</v>
      </c>
      <c r="K785">
        <v>1125.77</v>
      </c>
      <c r="L785">
        <v>6.83</v>
      </c>
      <c r="M785">
        <v>560.45000000000005</v>
      </c>
      <c r="N785">
        <v>0</v>
      </c>
      <c r="O785">
        <v>665614.5</v>
      </c>
      <c r="P785">
        <v>19696263.969999999</v>
      </c>
      <c r="Q785">
        <v>29.6</v>
      </c>
      <c r="R785">
        <v>-33.6</v>
      </c>
      <c r="S785">
        <v>-15.88</v>
      </c>
      <c r="T785" t="s">
        <v>2391</v>
      </c>
      <c r="U785" t="s">
        <v>2392</v>
      </c>
    </row>
    <row r="786" spans="1:21">
      <c r="A786" t="s">
        <v>2393</v>
      </c>
      <c r="B786" t="s">
        <v>2394</v>
      </c>
      <c r="C786" t="s">
        <v>99</v>
      </c>
      <c r="D786" t="s">
        <v>60</v>
      </c>
      <c r="E786" t="s">
        <v>67</v>
      </c>
      <c r="F786" t="s">
        <v>86</v>
      </c>
      <c r="G786">
        <v>16043.48</v>
      </c>
      <c r="H786">
        <v>192521.76</v>
      </c>
      <c r="I786">
        <v>852.32</v>
      </c>
      <c r="J786">
        <v>132354.66</v>
      </c>
      <c r="L786">
        <v>11.78</v>
      </c>
      <c r="M786">
        <v>0</v>
      </c>
      <c r="N786">
        <v>409.73</v>
      </c>
      <c r="O786">
        <v>441367.28</v>
      </c>
      <c r="P786">
        <v>15738638.869999999</v>
      </c>
      <c r="Q786">
        <v>35.700000000000003</v>
      </c>
      <c r="R786">
        <v>70.040000000000006</v>
      </c>
      <c r="S786">
        <v>36.53</v>
      </c>
      <c r="T786" t="s">
        <v>2395</v>
      </c>
      <c r="U786" t="s">
        <v>425</v>
      </c>
    </row>
    <row r="787" spans="1:21">
      <c r="A787" t="s">
        <v>2396</v>
      </c>
      <c r="B787" t="s">
        <v>1546</v>
      </c>
      <c r="C787" t="s">
        <v>105</v>
      </c>
      <c r="D787" t="s">
        <v>60</v>
      </c>
      <c r="E787" t="s">
        <v>53</v>
      </c>
      <c r="F787" t="s">
        <v>86</v>
      </c>
      <c r="G787">
        <v>6805.25</v>
      </c>
      <c r="H787">
        <v>81663</v>
      </c>
      <c r="I787">
        <v>327.94</v>
      </c>
      <c r="J787">
        <v>154631.19</v>
      </c>
      <c r="K787">
        <v>471.52</v>
      </c>
      <c r="L787">
        <v>7.18</v>
      </c>
      <c r="M787">
        <v>19.5</v>
      </c>
      <c r="N787">
        <v>1062.07</v>
      </c>
      <c r="O787">
        <v>648894.56000000006</v>
      </c>
      <c r="P787">
        <v>3799049.49</v>
      </c>
      <c r="Q787">
        <v>5.9</v>
      </c>
      <c r="R787">
        <v>68.92</v>
      </c>
      <c r="S787">
        <v>57.85</v>
      </c>
      <c r="T787" t="s">
        <v>726</v>
      </c>
      <c r="U787" t="s">
        <v>603</v>
      </c>
    </row>
    <row r="788" spans="1:21">
      <c r="A788" t="s">
        <v>2397</v>
      </c>
      <c r="B788" t="s">
        <v>2398</v>
      </c>
      <c r="C788" t="s">
        <v>99</v>
      </c>
      <c r="D788" t="s">
        <v>100</v>
      </c>
      <c r="E788" t="s">
        <v>61</v>
      </c>
      <c r="F788" t="s">
        <v>75</v>
      </c>
      <c r="G788">
        <v>11075.52</v>
      </c>
      <c r="H788">
        <v>132906.23999999999</v>
      </c>
      <c r="I788">
        <v>508.06</v>
      </c>
      <c r="J788">
        <v>119365.47</v>
      </c>
      <c r="K788">
        <v>234.94</v>
      </c>
      <c r="L788">
        <v>2.12</v>
      </c>
      <c r="M788">
        <v>1092.6400000000001</v>
      </c>
      <c r="N788">
        <v>0</v>
      </c>
      <c r="O788">
        <v>556914.71</v>
      </c>
      <c r="P788">
        <v>14417551.210000001</v>
      </c>
      <c r="Q788">
        <v>25.9</v>
      </c>
      <c r="R788">
        <v>57.58</v>
      </c>
      <c r="S788">
        <v>-21.99</v>
      </c>
      <c r="T788" t="s">
        <v>774</v>
      </c>
      <c r="U788" t="s">
        <v>2254</v>
      </c>
    </row>
    <row r="789" spans="1:21">
      <c r="A789" t="s">
        <v>2399</v>
      </c>
      <c r="B789" t="s">
        <v>655</v>
      </c>
      <c r="C789" t="s">
        <v>128</v>
      </c>
      <c r="D789" t="s">
        <v>60</v>
      </c>
      <c r="E789" t="s">
        <v>90</v>
      </c>
      <c r="F789" t="s">
        <v>75</v>
      </c>
      <c r="G789">
        <v>10721.15</v>
      </c>
      <c r="H789">
        <v>128653.8</v>
      </c>
      <c r="I789">
        <v>1077.1099999999999</v>
      </c>
      <c r="J789">
        <v>80730.289999999994</v>
      </c>
      <c r="K789">
        <v>74.95</v>
      </c>
      <c r="L789">
        <v>9.43</v>
      </c>
      <c r="M789">
        <v>0</v>
      </c>
      <c r="N789">
        <v>0</v>
      </c>
      <c r="O789">
        <v>224019.18</v>
      </c>
      <c r="P789">
        <v>21631294.359999999</v>
      </c>
      <c r="Q789">
        <v>96.6</v>
      </c>
      <c r="R789">
        <v>68.069999999999993</v>
      </c>
      <c r="S789">
        <v>-4.45</v>
      </c>
      <c r="T789" t="s">
        <v>697</v>
      </c>
      <c r="U789" t="s">
        <v>368</v>
      </c>
    </row>
    <row r="790" spans="1:21">
      <c r="A790" t="s">
        <v>2400</v>
      </c>
      <c r="B790" t="s">
        <v>1712</v>
      </c>
      <c r="C790" t="s">
        <v>143</v>
      </c>
      <c r="D790" t="s">
        <v>73</v>
      </c>
      <c r="E790" t="s">
        <v>61</v>
      </c>
      <c r="F790" t="s">
        <v>86</v>
      </c>
      <c r="G790">
        <v>15918.95</v>
      </c>
      <c r="H790">
        <v>191027.4</v>
      </c>
      <c r="I790">
        <v>471.19</v>
      </c>
      <c r="J790">
        <v>326420.03999999998</v>
      </c>
      <c r="K790">
        <v>692.76</v>
      </c>
      <c r="L790">
        <v>8.4600000000000009</v>
      </c>
      <c r="M790">
        <v>5318.58</v>
      </c>
      <c r="N790">
        <v>0</v>
      </c>
      <c r="O790">
        <v>673188.57</v>
      </c>
      <c r="P790">
        <v>23648719.489999998</v>
      </c>
      <c r="Q790">
        <v>35.1</v>
      </c>
      <c r="R790">
        <v>58.72</v>
      </c>
      <c r="S790">
        <v>-1.94</v>
      </c>
      <c r="T790" t="s">
        <v>2401</v>
      </c>
      <c r="U790" t="s">
        <v>1394</v>
      </c>
    </row>
    <row r="791" spans="1:21">
      <c r="A791" t="s">
        <v>2402</v>
      </c>
      <c r="B791" t="s">
        <v>98</v>
      </c>
      <c r="C791" t="s">
        <v>51</v>
      </c>
      <c r="D791" t="s">
        <v>119</v>
      </c>
      <c r="E791" t="s">
        <v>80</v>
      </c>
      <c r="F791" t="s">
        <v>54</v>
      </c>
      <c r="G791">
        <v>17557.830000000002</v>
      </c>
      <c r="H791">
        <v>210693.96</v>
      </c>
      <c r="I791">
        <v>252.35</v>
      </c>
      <c r="J791">
        <v>528792.53</v>
      </c>
      <c r="K791">
        <v>2095.4699999999998</v>
      </c>
      <c r="L791">
        <v>5.68</v>
      </c>
      <c r="M791">
        <v>1372.79</v>
      </c>
      <c r="N791">
        <v>3387.39</v>
      </c>
      <c r="O791">
        <v>705316.05</v>
      </c>
      <c r="P791">
        <v>7988195.5899999999</v>
      </c>
      <c r="Q791">
        <v>11.3</v>
      </c>
      <c r="R791">
        <v>73.53</v>
      </c>
      <c r="S791">
        <v>-2.74</v>
      </c>
      <c r="T791" t="s">
        <v>2403</v>
      </c>
      <c r="U791" t="s">
        <v>857</v>
      </c>
    </row>
    <row r="792" spans="1:21">
      <c r="A792" t="s">
        <v>2404</v>
      </c>
      <c r="B792" t="s">
        <v>2405</v>
      </c>
      <c r="C792" t="s">
        <v>66</v>
      </c>
      <c r="D792" t="s">
        <v>119</v>
      </c>
      <c r="E792" t="s">
        <v>80</v>
      </c>
      <c r="F792" t="s">
        <v>86</v>
      </c>
      <c r="G792">
        <v>2988.34</v>
      </c>
      <c r="H792">
        <v>35860.080000000002</v>
      </c>
      <c r="I792">
        <v>270.10000000000002</v>
      </c>
      <c r="J792">
        <v>46281.13</v>
      </c>
      <c r="K792">
        <v>171.35</v>
      </c>
      <c r="L792">
        <v>11.07</v>
      </c>
      <c r="M792">
        <v>912.44</v>
      </c>
      <c r="N792">
        <v>369.08</v>
      </c>
      <c r="O792">
        <v>680603.51</v>
      </c>
      <c r="P792">
        <v>11948211.619999999</v>
      </c>
      <c r="Q792">
        <v>17.600000000000001</v>
      </c>
      <c r="R792">
        <v>73.77</v>
      </c>
      <c r="S792">
        <v>53.69</v>
      </c>
      <c r="T792" t="s">
        <v>2406</v>
      </c>
      <c r="U792" t="s">
        <v>106</v>
      </c>
    </row>
    <row r="793" spans="1:21">
      <c r="A793" t="s">
        <v>2407</v>
      </c>
      <c r="B793" t="s">
        <v>2408</v>
      </c>
      <c r="C793" t="s">
        <v>105</v>
      </c>
      <c r="D793" t="s">
        <v>73</v>
      </c>
      <c r="E793" t="s">
        <v>133</v>
      </c>
      <c r="F793" t="s">
        <v>86</v>
      </c>
      <c r="G793">
        <v>4923.6400000000003</v>
      </c>
      <c r="H793">
        <v>59083.68</v>
      </c>
      <c r="I793">
        <v>362.51</v>
      </c>
      <c r="J793">
        <v>56486.05</v>
      </c>
      <c r="K793">
        <v>155.82</v>
      </c>
      <c r="L793">
        <v>8.69</v>
      </c>
      <c r="M793">
        <v>1634.57</v>
      </c>
      <c r="N793">
        <v>0</v>
      </c>
      <c r="O793">
        <v>183218.13</v>
      </c>
      <c r="P793">
        <v>21169584.350000001</v>
      </c>
      <c r="Q793">
        <v>115.5</v>
      </c>
      <c r="R793">
        <v>71.290000000000006</v>
      </c>
      <c r="S793">
        <v>-10.35</v>
      </c>
      <c r="T793" t="s">
        <v>2409</v>
      </c>
      <c r="U793" t="s">
        <v>1541</v>
      </c>
    </row>
    <row r="794" spans="1:21">
      <c r="A794" t="s">
        <v>2410</v>
      </c>
      <c r="B794" t="s">
        <v>2411</v>
      </c>
      <c r="C794" t="s">
        <v>51</v>
      </c>
      <c r="D794" t="s">
        <v>100</v>
      </c>
      <c r="E794" t="s">
        <v>53</v>
      </c>
      <c r="F794" t="s">
        <v>54</v>
      </c>
      <c r="G794">
        <v>11031.4</v>
      </c>
      <c r="H794">
        <v>132376.79999999999</v>
      </c>
      <c r="I794">
        <v>397.02</v>
      </c>
      <c r="J794">
        <v>201111.82</v>
      </c>
      <c r="K794">
        <v>506.55</v>
      </c>
      <c r="L794">
        <v>5.52</v>
      </c>
      <c r="M794">
        <v>2807.35</v>
      </c>
      <c r="N794">
        <v>2576.87</v>
      </c>
      <c r="O794">
        <v>761543.24</v>
      </c>
      <c r="P794">
        <v>5265220.45</v>
      </c>
      <c r="Q794">
        <v>6.9</v>
      </c>
      <c r="R794">
        <v>67.81</v>
      </c>
      <c r="S794">
        <v>20.63</v>
      </c>
      <c r="T794" t="s">
        <v>954</v>
      </c>
      <c r="U794" t="s">
        <v>2099</v>
      </c>
    </row>
    <row r="795" spans="1:21">
      <c r="A795" t="s">
        <v>2412</v>
      </c>
      <c r="B795" t="s">
        <v>113</v>
      </c>
      <c r="C795" t="s">
        <v>105</v>
      </c>
      <c r="D795" t="s">
        <v>119</v>
      </c>
      <c r="E795" t="s">
        <v>133</v>
      </c>
      <c r="F795" t="s">
        <v>54</v>
      </c>
      <c r="G795">
        <v>11364.17</v>
      </c>
      <c r="H795">
        <v>136370.04</v>
      </c>
      <c r="I795">
        <v>371.77</v>
      </c>
      <c r="J795">
        <v>288736.40000000002</v>
      </c>
      <c r="K795">
        <v>776.65</v>
      </c>
      <c r="L795">
        <v>7.46</v>
      </c>
      <c r="M795">
        <v>3847.97</v>
      </c>
      <c r="N795">
        <v>1929.92</v>
      </c>
      <c r="O795">
        <v>885389.77</v>
      </c>
      <c r="P795">
        <v>5418440.7300000004</v>
      </c>
      <c r="Q795">
        <v>6.1</v>
      </c>
      <c r="R795">
        <v>65.81</v>
      </c>
      <c r="S795">
        <v>58.15</v>
      </c>
      <c r="T795" t="s">
        <v>2413</v>
      </c>
      <c r="U795" t="s">
        <v>2414</v>
      </c>
    </row>
    <row r="796" spans="1:21">
      <c r="A796" t="s">
        <v>2415</v>
      </c>
      <c r="B796" t="s">
        <v>2416</v>
      </c>
      <c r="C796" t="s">
        <v>175</v>
      </c>
      <c r="D796" t="s">
        <v>100</v>
      </c>
      <c r="E796" t="s">
        <v>53</v>
      </c>
      <c r="F796" t="s">
        <v>54</v>
      </c>
      <c r="G796">
        <v>3007.43</v>
      </c>
      <c r="H796">
        <v>36089.160000000003</v>
      </c>
      <c r="I796">
        <v>412.98</v>
      </c>
      <c r="J796">
        <v>68600.03</v>
      </c>
      <c r="K796">
        <v>166.11</v>
      </c>
      <c r="L796">
        <v>2.16</v>
      </c>
      <c r="M796">
        <v>615.71</v>
      </c>
      <c r="N796">
        <v>544.47</v>
      </c>
      <c r="O796">
        <v>191490.95</v>
      </c>
      <c r="P796">
        <v>24771242.16</v>
      </c>
      <c r="Q796">
        <v>129.4</v>
      </c>
      <c r="R796">
        <v>67.11</v>
      </c>
      <c r="S796">
        <v>-20.78</v>
      </c>
      <c r="T796" t="s">
        <v>69</v>
      </c>
      <c r="U796" t="s">
        <v>1501</v>
      </c>
    </row>
    <row r="797" spans="1:21">
      <c r="A797" t="s">
        <v>2417</v>
      </c>
      <c r="B797" t="s">
        <v>123</v>
      </c>
      <c r="C797" t="s">
        <v>85</v>
      </c>
      <c r="D797" t="s">
        <v>60</v>
      </c>
      <c r="E797" t="s">
        <v>67</v>
      </c>
      <c r="F797" t="s">
        <v>86</v>
      </c>
      <c r="G797">
        <v>10373.11</v>
      </c>
      <c r="H797">
        <v>124477.32</v>
      </c>
      <c r="I797">
        <v>751.23</v>
      </c>
      <c r="J797">
        <v>129867.06</v>
      </c>
      <c r="L797">
        <v>1.83</v>
      </c>
      <c r="M797">
        <v>3570.2</v>
      </c>
      <c r="N797">
        <v>0</v>
      </c>
      <c r="O797">
        <v>513499.85</v>
      </c>
      <c r="P797">
        <v>14282047.300000001</v>
      </c>
      <c r="Q797">
        <v>27.8</v>
      </c>
      <c r="R797">
        <v>73.599999999999994</v>
      </c>
      <c r="S797">
        <v>-39.22</v>
      </c>
      <c r="T797" t="s">
        <v>1654</v>
      </c>
      <c r="U797" t="s">
        <v>425</v>
      </c>
    </row>
    <row r="798" spans="1:21">
      <c r="A798" t="s">
        <v>2418</v>
      </c>
      <c r="B798" t="s">
        <v>969</v>
      </c>
      <c r="C798" t="s">
        <v>51</v>
      </c>
      <c r="D798" t="s">
        <v>100</v>
      </c>
      <c r="E798" t="s">
        <v>133</v>
      </c>
      <c r="F798" t="s">
        <v>75</v>
      </c>
      <c r="G798">
        <v>10008.379999999999</v>
      </c>
      <c r="H798">
        <v>120100.56</v>
      </c>
      <c r="I798">
        <v>637.89</v>
      </c>
      <c r="J798">
        <v>200765.95</v>
      </c>
      <c r="K798">
        <v>314.73</v>
      </c>
      <c r="L798">
        <v>7.31</v>
      </c>
      <c r="M798">
        <v>0</v>
      </c>
      <c r="N798">
        <v>881.7</v>
      </c>
      <c r="O798">
        <v>564420.82999999996</v>
      </c>
      <c r="P798">
        <v>8230123.5599999996</v>
      </c>
      <c r="Q798">
        <v>14.6</v>
      </c>
      <c r="R798">
        <v>62.99</v>
      </c>
      <c r="S798">
        <v>-27.97</v>
      </c>
      <c r="T798" t="s">
        <v>1885</v>
      </c>
      <c r="U798" t="s">
        <v>2419</v>
      </c>
    </row>
    <row r="799" spans="1:21">
      <c r="A799" t="s">
        <v>2420</v>
      </c>
      <c r="B799" t="s">
        <v>2421</v>
      </c>
      <c r="C799" t="s">
        <v>72</v>
      </c>
      <c r="D799" t="s">
        <v>52</v>
      </c>
      <c r="E799" t="s">
        <v>90</v>
      </c>
      <c r="F799" t="s">
        <v>54</v>
      </c>
      <c r="G799">
        <v>1463.9</v>
      </c>
      <c r="H799">
        <v>17566.8</v>
      </c>
      <c r="I799">
        <v>1072.95</v>
      </c>
      <c r="J799">
        <v>39737.69</v>
      </c>
      <c r="K799">
        <v>37.04</v>
      </c>
      <c r="L799">
        <v>1.83</v>
      </c>
      <c r="M799">
        <v>454.26</v>
      </c>
      <c r="N799">
        <v>0</v>
      </c>
      <c r="O799">
        <v>686133.1</v>
      </c>
      <c r="P799">
        <v>18683079.219999999</v>
      </c>
      <c r="Q799">
        <v>27.2</v>
      </c>
      <c r="R799">
        <v>57.97</v>
      </c>
      <c r="S799">
        <v>-10.92</v>
      </c>
      <c r="T799" t="s">
        <v>2422</v>
      </c>
      <c r="U799" t="s">
        <v>1338</v>
      </c>
    </row>
    <row r="800" spans="1:21">
      <c r="A800" t="s">
        <v>2423</v>
      </c>
      <c r="B800" t="s">
        <v>2424</v>
      </c>
      <c r="C800" t="s">
        <v>143</v>
      </c>
      <c r="D800" t="s">
        <v>52</v>
      </c>
      <c r="E800" t="s">
        <v>74</v>
      </c>
      <c r="F800" t="s">
        <v>75</v>
      </c>
      <c r="G800">
        <v>16678.57</v>
      </c>
      <c r="H800">
        <v>200142.84</v>
      </c>
      <c r="I800">
        <v>132.81</v>
      </c>
      <c r="J800">
        <v>395333.39</v>
      </c>
      <c r="K800">
        <v>2976.68</v>
      </c>
      <c r="L800">
        <v>2.08</v>
      </c>
      <c r="M800">
        <v>166.06</v>
      </c>
      <c r="N800">
        <v>2336.5</v>
      </c>
      <c r="O800">
        <v>624538.06999999995</v>
      </c>
      <c r="P800">
        <v>24410874.969999999</v>
      </c>
      <c r="Q800">
        <v>39.1</v>
      </c>
      <c r="R800">
        <v>71.73</v>
      </c>
      <c r="S800">
        <v>-12.95</v>
      </c>
      <c r="T800" t="s">
        <v>1933</v>
      </c>
      <c r="U800" t="s">
        <v>2170</v>
      </c>
    </row>
    <row r="801" spans="1:21">
      <c r="A801" t="s">
        <v>2425</v>
      </c>
      <c r="B801" t="s">
        <v>2426</v>
      </c>
      <c r="C801" t="s">
        <v>175</v>
      </c>
      <c r="D801" t="s">
        <v>60</v>
      </c>
      <c r="E801" t="s">
        <v>67</v>
      </c>
      <c r="F801" t="s">
        <v>54</v>
      </c>
      <c r="G801">
        <v>2706.28</v>
      </c>
      <c r="H801">
        <v>32475.360000000001</v>
      </c>
      <c r="I801">
        <v>826.68</v>
      </c>
      <c r="J801">
        <v>21421.38</v>
      </c>
      <c r="K801">
        <v>25.91</v>
      </c>
      <c r="L801">
        <v>11.47</v>
      </c>
      <c r="M801">
        <v>566.41999999999996</v>
      </c>
      <c r="N801">
        <v>0</v>
      </c>
      <c r="O801">
        <v>181087.49</v>
      </c>
      <c r="P801">
        <v>1237414.74</v>
      </c>
      <c r="Q801">
        <v>6.8</v>
      </c>
      <c r="R801">
        <v>-27.83</v>
      </c>
      <c r="S801">
        <v>25.65</v>
      </c>
      <c r="T801" t="s">
        <v>244</v>
      </c>
      <c r="U801" t="s">
        <v>2427</v>
      </c>
    </row>
    <row r="802" spans="1:21">
      <c r="A802" t="s">
        <v>2428</v>
      </c>
      <c r="B802" t="s">
        <v>909</v>
      </c>
      <c r="C802" t="s">
        <v>277</v>
      </c>
      <c r="D802" t="s">
        <v>73</v>
      </c>
      <c r="E802" t="s">
        <v>53</v>
      </c>
      <c r="F802" t="s">
        <v>54</v>
      </c>
      <c r="G802">
        <v>5817.33</v>
      </c>
      <c r="H802">
        <v>69807.960000000006</v>
      </c>
      <c r="I802">
        <v>369.9</v>
      </c>
      <c r="J802">
        <v>106984.64</v>
      </c>
      <c r="K802">
        <v>289.23</v>
      </c>
      <c r="L802">
        <v>9.89</v>
      </c>
      <c r="M802">
        <v>614.38</v>
      </c>
      <c r="N802">
        <v>443.36</v>
      </c>
      <c r="O802">
        <v>841311.24</v>
      </c>
      <c r="P802">
        <v>22493512.739999998</v>
      </c>
      <c r="Q802">
        <v>26.7</v>
      </c>
      <c r="R802">
        <v>72.459999999999994</v>
      </c>
      <c r="S802">
        <v>13.72</v>
      </c>
      <c r="T802" t="s">
        <v>95</v>
      </c>
      <c r="U802" t="s">
        <v>2429</v>
      </c>
    </row>
    <row r="803" spans="1:21">
      <c r="A803" t="s">
        <v>2430</v>
      </c>
      <c r="B803" t="s">
        <v>2431</v>
      </c>
      <c r="C803" t="s">
        <v>72</v>
      </c>
      <c r="D803" t="s">
        <v>119</v>
      </c>
      <c r="E803" t="s">
        <v>61</v>
      </c>
      <c r="F803" t="s">
        <v>75</v>
      </c>
      <c r="G803">
        <v>9225.35</v>
      </c>
      <c r="H803">
        <v>110704.2</v>
      </c>
      <c r="I803">
        <v>752.82</v>
      </c>
      <c r="J803">
        <v>129670.67</v>
      </c>
      <c r="L803">
        <v>8.99</v>
      </c>
      <c r="M803">
        <v>0</v>
      </c>
      <c r="N803">
        <v>1393.72</v>
      </c>
      <c r="O803">
        <v>664843.01</v>
      </c>
      <c r="P803">
        <v>8908766.9399999995</v>
      </c>
      <c r="Q803">
        <v>13.4</v>
      </c>
      <c r="R803">
        <v>78.25</v>
      </c>
      <c r="S803">
        <v>-0.68</v>
      </c>
      <c r="T803" t="s">
        <v>2010</v>
      </c>
      <c r="U803" t="s">
        <v>609</v>
      </c>
    </row>
    <row r="804" spans="1:21">
      <c r="A804" t="s">
        <v>2432</v>
      </c>
      <c r="B804" t="s">
        <v>2433</v>
      </c>
      <c r="C804" t="s">
        <v>277</v>
      </c>
      <c r="D804" t="s">
        <v>52</v>
      </c>
      <c r="E804" t="s">
        <v>90</v>
      </c>
      <c r="F804" t="s">
        <v>75</v>
      </c>
      <c r="G804">
        <v>6485.21</v>
      </c>
      <c r="H804">
        <v>77822.52</v>
      </c>
      <c r="I804">
        <v>738.27</v>
      </c>
      <c r="J804">
        <v>178752.06</v>
      </c>
      <c r="K804">
        <v>242.12</v>
      </c>
      <c r="L804">
        <v>2.77</v>
      </c>
      <c r="M804">
        <v>780.6</v>
      </c>
      <c r="N804">
        <v>0</v>
      </c>
      <c r="O804">
        <v>382174.97</v>
      </c>
      <c r="P804">
        <v>11852511.529999999</v>
      </c>
      <c r="Q804">
        <v>31</v>
      </c>
      <c r="R804">
        <v>67.319999999999993</v>
      </c>
      <c r="S804">
        <v>-1.86</v>
      </c>
      <c r="T804" t="s">
        <v>645</v>
      </c>
      <c r="U804" t="s">
        <v>711</v>
      </c>
    </row>
    <row r="805" spans="1:21">
      <c r="A805" t="s">
        <v>2434</v>
      </c>
      <c r="B805" t="s">
        <v>2435</v>
      </c>
      <c r="C805" t="s">
        <v>99</v>
      </c>
      <c r="D805" t="s">
        <v>73</v>
      </c>
      <c r="E805" t="s">
        <v>53</v>
      </c>
      <c r="F805" t="s">
        <v>86</v>
      </c>
      <c r="G805">
        <v>5637.14</v>
      </c>
      <c r="H805">
        <v>67645.679999999993</v>
      </c>
      <c r="I805">
        <v>310.38</v>
      </c>
      <c r="J805">
        <v>78094.11</v>
      </c>
      <c r="K805">
        <v>251.61</v>
      </c>
      <c r="L805">
        <v>7.17</v>
      </c>
      <c r="M805">
        <v>776.38</v>
      </c>
      <c r="N805">
        <v>0</v>
      </c>
      <c r="O805">
        <v>534836.76</v>
      </c>
      <c r="P805">
        <v>22056078.620000001</v>
      </c>
      <c r="Q805">
        <v>41.2</v>
      </c>
      <c r="R805">
        <v>72.959999999999994</v>
      </c>
      <c r="S805">
        <v>-24.02</v>
      </c>
      <c r="T805" t="s">
        <v>1805</v>
      </c>
      <c r="U805" t="s">
        <v>601</v>
      </c>
    </row>
    <row r="806" spans="1:21">
      <c r="A806" t="s">
        <v>2436</v>
      </c>
      <c r="B806" t="s">
        <v>1207</v>
      </c>
      <c r="C806" t="s">
        <v>66</v>
      </c>
      <c r="D806" t="s">
        <v>52</v>
      </c>
      <c r="E806" t="s">
        <v>61</v>
      </c>
      <c r="F806" t="s">
        <v>75</v>
      </c>
      <c r="G806">
        <v>13743.84</v>
      </c>
      <c r="H806">
        <v>164926.07999999999</v>
      </c>
      <c r="I806">
        <v>708.56</v>
      </c>
      <c r="J806">
        <v>325761.5</v>
      </c>
      <c r="K806">
        <v>459.75</v>
      </c>
      <c r="L806">
        <v>30.89</v>
      </c>
      <c r="M806">
        <v>0</v>
      </c>
      <c r="N806">
        <v>0</v>
      </c>
      <c r="O806">
        <v>590142.39</v>
      </c>
      <c r="P806">
        <v>3602658.76</v>
      </c>
      <c r="Q806">
        <v>6.1</v>
      </c>
      <c r="R806">
        <v>77.75</v>
      </c>
      <c r="S806">
        <v>-13.88</v>
      </c>
      <c r="T806" t="s">
        <v>1938</v>
      </c>
      <c r="U806" t="s">
        <v>2058</v>
      </c>
    </row>
    <row r="807" spans="1:21">
      <c r="A807" t="s">
        <v>2437</v>
      </c>
      <c r="B807" t="s">
        <v>2438</v>
      </c>
      <c r="C807" t="s">
        <v>66</v>
      </c>
      <c r="D807" t="s">
        <v>52</v>
      </c>
      <c r="E807" t="s">
        <v>53</v>
      </c>
      <c r="F807" t="s">
        <v>54</v>
      </c>
      <c r="G807">
        <v>3339.96</v>
      </c>
      <c r="H807">
        <v>40079.519999999997</v>
      </c>
      <c r="I807">
        <v>492.54</v>
      </c>
      <c r="J807">
        <v>120906.05</v>
      </c>
      <c r="K807">
        <v>245.47</v>
      </c>
      <c r="L807">
        <v>0.68</v>
      </c>
      <c r="M807">
        <v>1012.34</v>
      </c>
      <c r="N807">
        <v>18.079999999999998</v>
      </c>
      <c r="O807">
        <v>583030.54</v>
      </c>
      <c r="P807">
        <v>14346235.51</v>
      </c>
      <c r="Q807">
        <v>24.6</v>
      </c>
      <c r="R807">
        <v>78.11</v>
      </c>
      <c r="S807">
        <v>13.07</v>
      </c>
      <c r="T807" t="s">
        <v>273</v>
      </c>
      <c r="U807" t="s">
        <v>1098</v>
      </c>
    </row>
    <row r="808" spans="1:21">
      <c r="A808" t="s">
        <v>2439</v>
      </c>
      <c r="B808" t="s">
        <v>1628</v>
      </c>
      <c r="C808" t="s">
        <v>143</v>
      </c>
      <c r="D808" t="s">
        <v>100</v>
      </c>
      <c r="E808" t="s">
        <v>67</v>
      </c>
      <c r="F808" t="s">
        <v>75</v>
      </c>
      <c r="G808">
        <v>12918.65</v>
      </c>
      <c r="H808">
        <v>155023.79999999999</v>
      </c>
      <c r="I808">
        <v>986.43</v>
      </c>
      <c r="J808">
        <v>267553.25</v>
      </c>
      <c r="K808">
        <v>271.23</v>
      </c>
      <c r="L808">
        <v>2.62</v>
      </c>
      <c r="M808">
        <v>221.36</v>
      </c>
      <c r="N808">
        <v>1129.32</v>
      </c>
      <c r="O808">
        <v>224164.83</v>
      </c>
      <c r="P808">
        <v>7257840.5999999996</v>
      </c>
      <c r="Q808">
        <v>32.4</v>
      </c>
      <c r="R808">
        <v>75.010000000000005</v>
      </c>
      <c r="S808">
        <v>56.03</v>
      </c>
      <c r="T808" t="s">
        <v>335</v>
      </c>
      <c r="U808" t="s">
        <v>687</v>
      </c>
    </row>
    <row r="809" spans="1:21">
      <c r="A809" t="s">
        <v>2440</v>
      </c>
      <c r="B809" t="s">
        <v>2441</v>
      </c>
      <c r="C809" t="s">
        <v>66</v>
      </c>
      <c r="D809" t="s">
        <v>60</v>
      </c>
      <c r="E809" t="s">
        <v>74</v>
      </c>
      <c r="F809" t="s">
        <v>54</v>
      </c>
      <c r="G809">
        <v>1223.48</v>
      </c>
      <c r="H809">
        <v>14681.76</v>
      </c>
      <c r="I809">
        <v>97.62</v>
      </c>
      <c r="J809">
        <v>30244.5</v>
      </c>
      <c r="K809">
        <v>309.82</v>
      </c>
      <c r="L809">
        <v>2.5</v>
      </c>
      <c r="M809">
        <v>70.67</v>
      </c>
      <c r="N809">
        <v>70.400000000000006</v>
      </c>
      <c r="O809">
        <v>821274.05</v>
      </c>
      <c r="P809">
        <v>22780806.489999998</v>
      </c>
      <c r="Q809">
        <v>27.7</v>
      </c>
      <c r="R809">
        <v>61.52</v>
      </c>
      <c r="S809">
        <v>7.44</v>
      </c>
      <c r="T809" t="s">
        <v>155</v>
      </c>
      <c r="U809" t="s">
        <v>618</v>
      </c>
    </row>
    <row r="810" spans="1:21">
      <c r="A810" t="s">
        <v>2442</v>
      </c>
      <c r="B810" t="s">
        <v>1532</v>
      </c>
      <c r="C810" t="s">
        <v>72</v>
      </c>
      <c r="D810" t="s">
        <v>73</v>
      </c>
      <c r="E810" t="s">
        <v>53</v>
      </c>
      <c r="F810" t="s">
        <v>86</v>
      </c>
      <c r="G810">
        <v>16293.87</v>
      </c>
      <c r="H810">
        <v>195526.44</v>
      </c>
      <c r="I810">
        <v>254.93</v>
      </c>
      <c r="J810">
        <v>221856.15</v>
      </c>
      <c r="K810">
        <v>870.26</v>
      </c>
      <c r="L810">
        <v>6.95</v>
      </c>
      <c r="M810">
        <v>1394.09</v>
      </c>
      <c r="N810">
        <v>445.05</v>
      </c>
      <c r="O810">
        <v>618244.54</v>
      </c>
      <c r="P810">
        <v>3492290.98</v>
      </c>
      <c r="Q810">
        <v>5.6</v>
      </c>
      <c r="R810">
        <v>59.92</v>
      </c>
      <c r="S810">
        <v>-24.07</v>
      </c>
      <c r="T810" t="s">
        <v>106</v>
      </c>
      <c r="U810" t="s">
        <v>2443</v>
      </c>
    </row>
    <row r="811" spans="1:21">
      <c r="A811" t="s">
        <v>2444</v>
      </c>
      <c r="B811" t="s">
        <v>2445</v>
      </c>
      <c r="C811" t="s">
        <v>138</v>
      </c>
      <c r="D811" t="s">
        <v>100</v>
      </c>
      <c r="E811" t="s">
        <v>53</v>
      </c>
      <c r="F811" t="s">
        <v>86</v>
      </c>
      <c r="G811">
        <v>3522.42</v>
      </c>
      <c r="H811">
        <v>42269.04</v>
      </c>
      <c r="I811">
        <v>534.73</v>
      </c>
      <c r="J811">
        <v>33202.29</v>
      </c>
      <c r="K811">
        <v>62.09</v>
      </c>
      <c r="L811">
        <v>11.14</v>
      </c>
      <c r="M811">
        <v>473.16</v>
      </c>
      <c r="N811">
        <v>0</v>
      </c>
      <c r="O811">
        <v>565575.01</v>
      </c>
      <c r="P811">
        <v>17722315.079999998</v>
      </c>
      <c r="Q811">
        <v>31.3</v>
      </c>
      <c r="R811">
        <v>72.790000000000006</v>
      </c>
      <c r="S811">
        <v>38.5</v>
      </c>
      <c r="T811" t="s">
        <v>2054</v>
      </c>
      <c r="U811" t="s">
        <v>2165</v>
      </c>
    </row>
    <row r="812" spans="1:21">
      <c r="A812" t="s">
        <v>2446</v>
      </c>
      <c r="B812" t="s">
        <v>2447</v>
      </c>
      <c r="C812" t="s">
        <v>128</v>
      </c>
      <c r="D812" t="s">
        <v>60</v>
      </c>
      <c r="E812" t="s">
        <v>133</v>
      </c>
      <c r="F812" t="s">
        <v>86</v>
      </c>
      <c r="G812">
        <v>10692.63</v>
      </c>
      <c r="H812">
        <v>128311.56</v>
      </c>
      <c r="I812">
        <v>450.85</v>
      </c>
      <c r="J812">
        <v>225979.89</v>
      </c>
      <c r="K812">
        <v>501.23</v>
      </c>
      <c r="L812">
        <v>4.1500000000000004</v>
      </c>
      <c r="M812">
        <v>1607.2</v>
      </c>
      <c r="N812">
        <v>2259.27</v>
      </c>
      <c r="O812">
        <v>337589.13</v>
      </c>
      <c r="P812">
        <v>18165389.609999999</v>
      </c>
      <c r="Q812">
        <v>53.8</v>
      </c>
      <c r="R812">
        <v>76.28</v>
      </c>
      <c r="S812">
        <v>-12.94</v>
      </c>
      <c r="T812" t="s">
        <v>507</v>
      </c>
      <c r="U812" t="s">
        <v>2160</v>
      </c>
    </row>
    <row r="813" spans="1:21">
      <c r="A813" t="s">
        <v>2448</v>
      </c>
      <c r="B813" t="s">
        <v>2449</v>
      </c>
      <c r="C813" t="s">
        <v>51</v>
      </c>
      <c r="D813" t="s">
        <v>100</v>
      </c>
      <c r="E813" t="s">
        <v>74</v>
      </c>
      <c r="F813" t="s">
        <v>86</v>
      </c>
      <c r="G813">
        <v>15981.87</v>
      </c>
      <c r="H813">
        <v>191782.44</v>
      </c>
      <c r="I813">
        <v>127.44</v>
      </c>
      <c r="J813">
        <v>386279.65</v>
      </c>
      <c r="K813">
        <v>3031.07</v>
      </c>
      <c r="L813">
        <v>10.23</v>
      </c>
      <c r="M813">
        <v>0</v>
      </c>
      <c r="N813">
        <v>0</v>
      </c>
      <c r="O813">
        <v>470976.21</v>
      </c>
      <c r="P813">
        <v>22028575.789999999</v>
      </c>
      <c r="Q813">
        <v>46.8</v>
      </c>
      <c r="R813">
        <v>69.81</v>
      </c>
      <c r="S813">
        <v>26.64</v>
      </c>
      <c r="T813" t="s">
        <v>842</v>
      </c>
      <c r="U813" t="s">
        <v>2450</v>
      </c>
    </row>
    <row r="814" spans="1:21">
      <c r="A814" t="s">
        <v>2451</v>
      </c>
      <c r="B814" t="s">
        <v>2452</v>
      </c>
      <c r="C814" t="s">
        <v>105</v>
      </c>
      <c r="D814" t="s">
        <v>119</v>
      </c>
      <c r="E814" t="s">
        <v>90</v>
      </c>
      <c r="F814" t="s">
        <v>54</v>
      </c>
      <c r="G814">
        <v>10093.780000000001</v>
      </c>
      <c r="H814">
        <v>121125.36</v>
      </c>
      <c r="I814">
        <v>1050.74</v>
      </c>
      <c r="J814">
        <v>79012.600000000006</v>
      </c>
      <c r="K814">
        <v>75.2</v>
      </c>
      <c r="L814">
        <v>1.08</v>
      </c>
      <c r="M814">
        <v>2630.25</v>
      </c>
      <c r="N814">
        <v>1905.84</v>
      </c>
      <c r="O814">
        <v>814119.49</v>
      </c>
      <c r="P814">
        <v>18695633.75</v>
      </c>
      <c r="Q814">
        <v>23</v>
      </c>
      <c r="R814">
        <v>75.239999999999995</v>
      </c>
      <c r="S814">
        <v>8.1199999999999992</v>
      </c>
      <c r="T814" t="s">
        <v>536</v>
      </c>
      <c r="U814" t="s">
        <v>645</v>
      </c>
    </row>
    <row r="815" spans="1:21">
      <c r="A815" t="s">
        <v>2453</v>
      </c>
      <c r="B815" t="s">
        <v>1108</v>
      </c>
      <c r="C815" t="s">
        <v>72</v>
      </c>
      <c r="D815" t="s">
        <v>52</v>
      </c>
      <c r="E815" t="s">
        <v>74</v>
      </c>
      <c r="F815" t="s">
        <v>54</v>
      </c>
      <c r="G815">
        <v>5486.34</v>
      </c>
      <c r="H815">
        <v>65836.08</v>
      </c>
      <c r="I815">
        <v>67.239999999999995</v>
      </c>
      <c r="J815">
        <v>45460.47</v>
      </c>
      <c r="K815">
        <v>676.09</v>
      </c>
      <c r="L815">
        <v>1.69</v>
      </c>
      <c r="M815">
        <v>0</v>
      </c>
      <c r="N815">
        <v>0</v>
      </c>
      <c r="O815">
        <v>376092.78</v>
      </c>
      <c r="P815">
        <v>21926051.100000001</v>
      </c>
      <c r="Q815">
        <v>58.3</v>
      </c>
      <c r="R815">
        <v>55.12</v>
      </c>
      <c r="S815">
        <v>-24.06</v>
      </c>
      <c r="T815" t="s">
        <v>2454</v>
      </c>
      <c r="U815" t="s">
        <v>1933</v>
      </c>
    </row>
    <row r="816" spans="1:21">
      <c r="A816" t="s">
        <v>2455</v>
      </c>
      <c r="B816" t="s">
        <v>2456</v>
      </c>
      <c r="C816" t="s">
        <v>175</v>
      </c>
      <c r="D816" t="s">
        <v>73</v>
      </c>
      <c r="E816" t="s">
        <v>90</v>
      </c>
      <c r="F816" t="s">
        <v>54</v>
      </c>
      <c r="G816">
        <v>10128.469999999999</v>
      </c>
      <c r="H816">
        <v>121541.64</v>
      </c>
      <c r="I816">
        <v>795.8</v>
      </c>
      <c r="J816">
        <v>160333.16</v>
      </c>
      <c r="K816">
        <v>201.47</v>
      </c>
      <c r="L816">
        <v>6.92</v>
      </c>
      <c r="M816">
        <v>0</v>
      </c>
      <c r="N816">
        <v>0</v>
      </c>
      <c r="O816">
        <v>827710.08</v>
      </c>
      <c r="P816">
        <v>23156997.02</v>
      </c>
      <c r="Q816">
        <v>28</v>
      </c>
      <c r="R816">
        <v>70.78</v>
      </c>
      <c r="S816">
        <v>41.67</v>
      </c>
      <c r="T816" t="s">
        <v>2457</v>
      </c>
      <c r="U816" t="s">
        <v>273</v>
      </c>
    </row>
    <row r="817" spans="1:21">
      <c r="A817" t="s">
        <v>2458</v>
      </c>
      <c r="B817" t="s">
        <v>1614</v>
      </c>
      <c r="C817" t="s">
        <v>175</v>
      </c>
      <c r="D817" t="s">
        <v>73</v>
      </c>
      <c r="E817" t="s">
        <v>53</v>
      </c>
      <c r="F817" t="s">
        <v>75</v>
      </c>
      <c r="G817">
        <v>8489.02</v>
      </c>
      <c r="H817">
        <v>101868.24</v>
      </c>
      <c r="I817">
        <v>529.70000000000005</v>
      </c>
      <c r="J817">
        <v>244404.04</v>
      </c>
      <c r="K817">
        <v>461.4</v>
      </c>
      <c r="L817">
        <v>8.8699999999999992</v>
      </c>
      <c r="M817">
        <v>1789.54</v>
      </c>
      <c r="N817">
        <v>0</v>
      </c>
      <c r="O817">
        <v>869716.36</v>
      </c>
      <c r="P817">
        <v>6834580.1699999999</v>
      </c>
      <c r="Q817">
        <v>7.9</v>
      </c>
      <c r="R817">
        <v>65.209999999999994</v>
      </c>
      <c r="S817">
        <v>-24.24</v>
      </c>
      <c r="T817" t="s">
        <v>1675</v>
      </c>
      <c r="U817" t="s">
        <v>2459</v>
      </c>
    </row>
    <row r="818" spans="1:21">
      <c r="A818" t="s">
        <v>2460</v>
      </c>
      <c r="B818" t="s">
        <v>950</v>
      </c>
      <c r="C818" t="s">
        <v>72</v>
      </c>
      <c r="D818" t="s">
        <v>100</v>
      </c>
      <c r="E818" t="s">
        <v>90</v>
      </c>
      <c r="F818" t="s">
        <v>86</v>
      </c>
      <c r="G818">
        <v>12044.95</v>
      </c>
      <c r="H818">
        <v>144539.4</v>
      </c>
      <c r="I818">
        <v>803.61</v>
      </c>
      <c r="J818">
        <v>202744.89</v>
      </c>
      <c r="K818">
        <v>252.29</v>
      </c>
      <c r="L818">
        <v>10.63</v>
      </c>
      <c r="M818">
        <v>2651.87</v>
      </c>
      <c r="N818">
        <v>0</v>
      </c>
      <c r="O818">
        <v>357604.14</v>
      </c>
      <c r="P818">
        <v>22981490.510000002</v>
      </c>
      <c r="Q818">
        <v>64.3</v>
      </c>
      <c r="R818">
        <v>66.88</v>
      </c>
      <c r="S818">
        <v>-11.17</v>
      </c>
      <c r="T818" t="s">
        <v>1191</v>
      </c>
      <c r="U818" t="s">
        <v>316</v>
      </c>
    </row>
    <row r="819" spans="1:21">
      <c r="A819" t="s">
        <v>2461</v>
      </c>
      <c r="B819" t="s">
        <v>2462</v>
      </c>
      <c r="C819" t="s">
        <v>105</v>
      </c>
      <c r="D819" t="s">
        <v>52</v>
      </c>
      <c r="E819" t="s">
        <v>74</v>
      </c>
      <c r="F819" t="s">
        <v>86</v>
      </c>
      <c r="G819">
        <v>11832.5</v>
      </c>
      <c r="H819">
        <v>141990</v>
      </c>
      <c r="I819">
        <v>69.14</v>
      </c>
      <c r="J819">
        <v>293579.93</v>
      </c>
      <c r="K819">
        <v>4246.17</v>
      </c>
      <c r="L819">
        <v>11.79</v>
      </c>
      <c r="M819">
        <v>3152</v>
      </c>
      <c r="N819">
        <v>407.68</v>
      </c>
      <c r="O819">
        <v>328720.57</v>
      </c>
      <c r="P819">
        <v>12857977.93</v>
      </c>
      <c r="Q819">
        <v>39.1</v>
      </c>
      <c r="R819">
        <v>64.849999999999994</v>
      </c>
      <c r="S819">
        <v>23.33</v>
      </c>
      <c r="T819" t="s">
        <v>2463</v>
      </c>
      <c r="U819" t="s">
        <v>2464</v>
      </c>
    </row>
    <row r="820" spans="1:21">
      <c r="A820" t="s">
        <v>2465</v>
      </c>
      <c r="B820" t="s">
        <v>2466</v>
      </c>
      <c r="C820" t="s">
        <v>51</v>
      </c>
      <c r="D820" t="s">
        <v>73</v>
      </c>
      <c r="E820" t="s">
        <v>90</v>
      </c>
      <c r="F820" t="s">
        <v>86</v>
      </c>
      <c r="G820">
        <v>4716.63</v>
      </c>
      <c r="H820">
        <v>56599.56</v>
      </c>
      <c r="I820">
        <v>615.99</v>
      </c>
      <c r="J820">
        <v>57342.29</v>
      </c>
      <c r="K820">
        <v>93.09</v>
      </c>
      <c r="L820">
        <v>1.03</v>
      </c>
      <c r="M820">
        <v>1518.52</v>
      </c>
      <c r="N820">
        <v>0</v>
      </c>
      <c r="O820">
        <v>454348.26</v>
      </c>
      <c r="P820">
        <v>21719920.960000001</v>
      </c>
      <c r="Q820">
        <v>47.8</v>
      </c>
      <c r="R820">
        <v>57.92</v>
      </c>
      <c r="S820">
        <v>-18.010000000000002</v>
      </c>
      <c r="T820" t="s">
        <v>571</v>
      </c>
      <c r="U820" t="s">
        <v>168</v>
      </c>
    </row>
    <row r="821" spans="1:21">
      <c r="A821" t="s">
        <v>2467</v>
      </c>
      <c r="B821" t="s">
        <v>1201</v>
      </c>
      <c r="C821" t="s">
        <v>128</v>
      </c>
      <c r="D821" t="s">
        <v>73</v>
      </c>
      <c r="E821" t="s">
        <v>80</v>
      </c>
      <c r="F821" t="s">
        <v>54</v>
      </c>
      <c r="G821">
        <v>8468.2199999999993</v>
      </c>
      <c r="H821">
        <v>101618.64</v>
      </c>
      <c r="I821">
        <v>152.44999999999999</v>
      </c>
      <c r="J821">
        <v>61928.25</v>
      </c>
      <c r="K821">
        <v>406.22</v>
      </c>
      <c r="L821">
        <v>10.98</v>
      </c>
      <c r="M821">
        <v>0</v>
      </c>
      <c r="N821">
        <v>1187.1400000000001</v>
      </c>
      <c r="O821">
        <v>304830.28999999998</v>
      </c>
      <c r="P821">
        <v>20075517.449999999</v>
      </c>
      <c r="Q821">
        <v>65.900000000000006</v>
      </c>
      <c r="R821">
        <v>71.540000000000006</v>
      </c>
      <c r="S821">
        <v>49.91</v>
      </c>
      <c r="T821" t="s">
        <v>2468</v>
      </c>
      <c r="U821" t="s">
        <v>1122</v>
      </c>
    </row>
    <row r="822" spans="1:21">
      <c r="A822" t="s">
        <v>2469</v>
      </c>
      <c r="B822" t="s">
        <v>1142</v>
      </c>
      <c r="C822" t="s">
        <v>128</v>
      </c>
      <c r="D822" t="s">
        <v>73</v>
      </c>
      <c r="E822" t="s">
        <v>61</v>
      </c>
      <c r="F822" t="s">
        <v>75</v>
      </c>
      <c r="G822">
        <v>11483.72</v>
      </c>
      <c r="H822">
        <v>137804.64000000001</v>
      </c>
      <c r="I822">
        <v>447.2</v>
      </c>
      <c r="J822">
        <v>297080.69</v>
      </c>
      <c r="K822">
        <v>664.31</v>
      </c>
      <c r="L822">
        <v>4.3</v>
      </c>
      <c r="M822">
        <v>0</v>
      </c>
      <c r="N822">
        <v>0</v>
      </c>
      <c r="O822">
        <v>448261.27</v>
      </c>
      <c r="P822">
        <v>20256468.370000001</v>
      </c>
      <c r="Q822">
        <v>45.2</v>
      </c>
      <c r="R822">
        <v>70.36</v>
      </c>
      <c r="S822">
        <v>-29.96</v>
      </c>
      <c r="T822" t="s">
        <v>1004</v>
      </c>
      <c r="U822" t="s">
        <v>290</v>
      </c>
    </row>
    <row r="823" spans="1:21">
      <c r="A823" t="s">
        <v>2470</v>
      </c>
      <c r="B823" t="s">
        <v>374</v>
      </c>
      <c r="C823" t="s">
        <v>72</v>
      </c>
      <c r="D823" t="s">
        <v>52</v>
      </c>
      <c r="E823" t="s">
        <v>74</v>
      </c>
      <c r="F823" t="s">
        <v>75</v>
      </c>
      <c r="G823">
        <v>3119.56</v>
      </c>
      <c r="H823">
        <v>37434.720000000001</v>
      </c>
      <c r="I823">
        <v>125.14</v>
      </c>
      <c r="J823">
        <v>105134.42</v>
      </c>
      <c r="K823">
        <v>840.13</v>
      </c>
      <c r="L823">
        <v>2.73</v>
      </c>
      <c r="M823">
        <v>1042.28</v>
      </c>
      <c r="N823">
        <v>591.84</v>
      </c>
      <c r="O823">
        <v>625458.30000000005</v>
      </c>
      <c r="P823">
        <v>9354645.7899999991</v>
      </c>
      <c r="Q823">
        <v>15</v>
      </c>
      <c r="R823">
        <v>77.95</v>
      </c>
      <c r="S823">
        <v>-38.340000000000003</v>
      </c>
      <c r="T823" t="s">
        <v>946</v>
      </c>
      <c r="U823" t="s">
        <v>2409</v>
      </c>
    </row>
    <row r="824" spans="1:21">
      <c r="A824" t="s">
        <v>2471</v>
      </c>
      <c r="B824" t="s">
        <v>2472</v>
      </c>
      <c r="C824" t="s">
        <v>277</v>
      </c>
      <c r="D824" t="s">
        <v>119</v>
      </c>
      <c r="E824" t="s">
        <v>80</v>
      </c>
      <c r="F824" t="s">
        <v>86</v>
      </c>
      <c r="G824">
        <v>17462.43</v>
      </c>
      <c r="H824">
        <v>209549.16</v>
      </c>
      <c r="I824">
        <v>265.99</v>
      </c>
      <c r="J824">
        <v>133356.85999999999</v>
      </c>
      <c r="K824">
        <v>501.36</v>
      </c>
      <c r="L824">
        <v>10.5</v>
      </c>
      <c r="M824">
        <v>0</v>
      </c>
      <c r="N824">
        <v>1295.72</v>
      </c>
      <c r="O824">
        <v>291401.78000000003</v>
      </c>
      <c r="P824">
        <v>23675967.120000001</v>
      </c>
      <c r="Q824">
        <v>81.2</v>
      </c>
      <c r="R824">
        <v>69.23</v>
      </c>
      <c r="S824">
        <v>-21.89</v>
      </c>
      <c r="T824" t="s">
        <v>424</v>
      </c>
      <c r="U824" t="s">
        <v>561</v>
      </c>
    </row>
    <row r="825" spans="1:21">
      <c r="A825" t="s">
        <v>2473</v>
      </c>
      <c r="B825" t="s">
        <v>2474</v>
      </c>
      <c r="C825" t="s">
        <v>118</v>
      </c>
      <c r="D825" t="s">
        <v>60</v>
      </c>
      <c r="E825" t="s">
        <v>90</v>
      </c>
      <c r="F825" t="s">
        <v>75</v>
      </c>
      <c r="G825">
        <v>9934.9699999999993</v>
      </c>
      <c r="H825">
        <v>119219.64</v>
      </c>
      <c r="I825">
        <v>728.6</v>
      </c>
      <c r="J825">
        <v>156499.65</v>
      </c>
      <c r="K825">
        <v>214.8</v>
      </c>
      <c r="L825">
        <v>11.3</v>
      </c>
      <c r="M825">
        <v>201.47</v>
      </c>
      <c r="N825">
        <v>0</v>
      </c>
      <c r="O825">
        <v>399899.04</v>
      </c>
      <c r="P825">
        <v>20836628.079999998</v>
      </c>
      <c r="Q825">
        <v>52.1</v>
      </c>
      <c r="R825">
        <v>69.180000000000007</v>
      </c>
      <c r="S825">
        <v>-14.42</v>
      </c>
      <c r="T825" t="s">
        <v>2475</v>
      </c>
      <c r="U825" t="s">
        <v>2476</v>
      </c>
    </row>
    <row r="826" spans="1:21">
      <c r="A826" t="s">
        <v>2477</v>
      </c>
      <c r="B826" t="s">
        <v>2478</v>
      </c>
      <c r="C826" t="s">
        <v>105</v>
      </c>
      <c r="D826" t="s">
        <v>73</v>
      </c>
      <c r="E826" t="s">
        <v>80</v>
      </c>
      <c r="F826" t="s">
        <v>86</v>
      </c>
      <c r="G826">
        <v>13319.52</v>
      </c>
      <c r="H826">
        <v>159834.23999999999</v>
      </c>
      <c r="I826">
        <v>173.91</v>
      </c>
      <c r="J826">
        <v>144226.41</v>
      </c>
      <c r="K826">
        <v>829.32</v>
      </c>
      <c r="L826">
        <v>8.49</v>
      </c>
      <c r="M826">
        <v>0</v>
      </c>
      <c r="N826">
        <v>1900.54</v>
      </c>
      <c r="O826">
        <v>815077.53</v>
      </c>
      <c r="P826">
        <v>11686531.439999999</v>
      </c>
      <c r="Q826">
        <v>14.3</v>
      </c>
      <c r="R826">
        <v>60.08</v>
      </c>
      <c r="S826">
        <v>29</v>
      </c>
      <c r="T826" t="s">
        <v>1001</v>
      </c>
      <c r="U826" t="s">
        <v>2341</v>
      </c>
    </row>
    <row r="827" spans="1:21">
      <c r="A827" t="s">
        <v>2479</v>
      </c>
      <c r="B827" t="s">
        <v>2480</v>
      </c>
      <c r="C827" t="s">
        <v>138</v>
      </c>
      <c r="D827" t="s">
        <v>52</v>
      </c>
      <c r="E827" t="s">
        <v>74</v>
      </c>
      <c r="F827" t="s">
        <v>75</v>
      </c>
      <c r="G827">
        <v>15415.14</v>
      </c>
      <c r="H827">
        <v>184981.68</v>
      </c>
      <c r="I827">
        <v>101.78</v>
      </c>
      <c r="J827">
        <v>104504.28</v>
      </c>
      <c r="K827">
        <v>1026.77</v>
      </c>
      <c r="L827">
        <v>7.19</v>
      </c>
      <c r="M827">
        <v>3968.7</v>
      </c>
      <c r="N827">
        <v>0</v>
      </c>
      <c r="O827">
        <v>222674.28</v>
      </c>
      <c r="P827">
        <v>12959071.75</v>
      </c>
      <c r="Q827">
        <v>58.2</v>
      </c>
      <c r="R827">
        <v>60.92</v>
      </c>
      <c r="S827">
        <v>2.96</v>
      </c>
      <c r="T827" t="s">
        <v>1959</v>
      </c>
      <c r="U827" t="s">
        <v>992</v>
      </c>
    </row>
    <row r="828" spans="1:21">
      <c r="A828" t="s">
        <v>2481</v>
      </c>
      <c r="B828" t="s">
        <v>720</v>
      </c>
      <c r="C828" t="s">
        <v>105</v>
      </c>
      <c r="D828" t="s">
        <v>60</v>
      </c>
      <c r="E828" t="s">
        <v>67</v>
      </c>
      <c r="F828" t="s">
        <v>86</v>
      </c>
      <c r="G828">
        <v>17794.099999999999</v>
      </c>
      <c r="H828">
        <v>213529.2</v>
      </c>
      <c r="I828">
        <v>506.45</v>
      </c>
      <c r="J828">
        <v>391487.63</v>
      </c>
      <c r="K828">
        <v>773</v>
      </c>
      <c r="L828">
        <v>11.62</v>
      </c>
      <c r="M828">
        <v>0</v>
      </c>
      <c r="N828">
        <v>1351.5</v>
      </c>
      <c r="O828">
        <v>610782.38</v>
      </c>
      <c r="P828">
        <v>11709309.189999999</v>
      </c>
      <c r="Q828">
        <v>19.2</v>
      </c>
      <c r="R828">
        <v>65.8</v>
      </c>
      <c r="S828">
        <v>-8.01</v>
      </c>
      <c r="T828" t="s">
        <v>172</v>
      </c>
      <c r="U828" t="s">
        <v>625</v>
      </c>
    </row>
    <row r="829" spans="1:21">
      <c r="A829" t="s">
        <v>2482</v>
      </c>
      <c r="B829" t="s">
        <v>2483</v>
      </c>
      <c r="C829" t="s">
        <v>105</v>
      </c>
      <c r="D829" t="s">
        <v>100</v>
      </c>
      <c r="E829" t="s">
        <v>133</v>
      </c>
      <c r="F829" t="s">
        <v>75</v>
      </c>
      <c r="G829">
        <v>6791.75</v>
      </c>
      <c r="H829">
        <v>81501</v>
      </c>
      <c r="I829">
        <v>628.82000000000005</v>
      </c>
      <c r="J829">
        <v>212847.58</v>
      </c>
      <c r="K829">
        <v>338.49</v>
      </c>
      <c r="L829">
        <v>11.11</v>
      </c>
      <c r="M829">
        <v>0</v>
      </c>
      <c r="N829">
        <v>0</v>
      </c>
      <c r="O829">
        <v>805681.48</v>
      </c>
      <c r="P829">
        <v>24695454.93</v>
      </c>
      <c r="Q829">
        <v>30.7</v>
      </c>
      <c r="R829">
        <v>81.44</v>
      </c>
      <c r="S829">
        <v>1.75</v>
      </c>
      <c r="T829" t="s">
        <v>1416</v>
      </c>
      <c r="U829" t="s">
        <v>1796</v>
      </c>
    </row>
    <row r="830" spans="1:21">
      <c r="A830" t="s">
        <v>2484</v>
      </c>
      <c r="B830" t="s">
        <v>2485</v>
      </c>
      <c r="C830" t="s">
        <v>175</v>
      </c>
      <c r="D830" t="s">
        <v>73</v>
      </c>
      <c r="E830" t="s">
        <v>133</v>
      </c>
      <c r="F830" t="s">
        <v>54</v>
      </c>
      <c r="G830">
        <v>2375.6999999999998</v>
      </c>
      <c r="H830">
        <v>28508.400000000001</v>
      </c>
      <c r="I830">
        <v>320.87</v>
      </c>
      <c r="J830">
        <v>29586.47</v>
      </c>
      <c r="K830">
        <v>92.21</v>
      </c>
      <c r="L830">
        <v>8.06</v>
      </c>
      <c r="M830">
        <v>17.57</v>
      </c>
      <c r="N830">
        <v>0</v>
      </c>
      <c r="O830">
        <v>211849.56</v>
      </c>
      <c r="P830">
        <v>14501488.050000001</v>
      </c>
      <c r="Q830">
        <v>68.5</v>
      </c>
      <c r="R830">
        <v>55.81</v>
      </c>
      <c r="S830">
        <v>30.05</v>
      </c>
      <c r="T830" t="s">
        <v>2486</v>
      </c>
      <c r="U830" t="s">
        <v>124</v>
      </c>
    </row>
    <row r="831" spans="1:21">
      <c r="A831" t="s">
        <v>2487</v>
      </c>
      <c r="B831" t="s">
        <v>1018</v>
      </c>
      <c r="C831" t="s">
        <v>175</v>
      </c>
      <c r="D831" t="s">
        <v>73</v>
      </c>
      <c r="E831" t="s">
        <v>53</v>
      </c>
      <c r="F831" t="s">
        <v>54</v>
      </c>
      <c r="G831">
        <v>8787.2099999999991</v>
      </c>
      <c r="H831">
        <v>105446.52</v>
      </c>
      <c r="I831">
        <v>493.39</v>
      </c>
      <c r="J831">
        <v>225582.93</v>
      </c>
      <c r="K831">
        <v>457.21</v>
      </c>
      <c r="L831">
        <v>3.08</v>
      </c>
      <c r="M831">
        <v>0</v>
      </c>
      <c r="N831">
        <v>0</v>
      </c>
      <c r="O831">
        <v>430470.18</v>
      </c>
      <c r="P831">
        <v>15404464.119999999</v>
      </c>
      <c r="Q831">
        <v>35.799999999999997</v>
      </c>
      <c r="R831">
        <v>75.2</v>
      </c>
      <c r="S831">
        <v>-31.2</v>
      </c>
      <c r="T831" t="s">
        <v>2488</v>
      </c>
      <c r="U831" t="s">
        <v>889</v>
      </c>
    </row>
    <row r="832" spans="1:21">
      <c r="A832" t="s">
        <v>2489</v>
      </c>
      <c r="B832" t="s">
        <v>2490</v>
      </c>
      <c r="C832" t="s">
        <v>99</v>
      </c>
      <c r="D832" t="s">
        <v>119</v>
      </c>
      <c r="E832" t="s">
        <v>74</v>
      </c>
      <c r="F832" t="s">
        <v>54</v>
      </c>
      <c r="G832">
        <v>11070.26</v>
      </c>
      <c r="H832">
        <v>132843.12</v>
      </c>
      <c r="I832">
        <v>117.84</v>
      </c>
      <c r="J832">
        <v>248575.54</v>
      </c>
      <c r="K832">
        <v>2109.4299999999998</v>
      </c>
      <c r="L832">
        <v>0.62</v>
      </c>
      <c r="M832">
        <v>1636.47</v>
      </c>
      <c r="N832">
        <v>0</v>
      </c>
      <c r="O832">
        <v>465050.73</v>
      </c>
      <c r="P832">
        <v>7090985.0499999998</v>
      </c>
      <c r="Q832">
        <v>15.2</v>
      </c>
      <c r="R832">
        <v>58.7</v>
      </c>
      <c r="S832">
        <v>32.97</v>
      </c>
      <c r="T832" t="s">
        <v>259</v>
      </c>
      <c r="U832" t="s">
        <v>2491</v>
      </c>
    </row>
    <row r="833" spans="1:21">
      <c r="A833" t="s">
        <v>2492</v>
      </c>
      <c r="B833" t="s">
        <v>2493</v>
      </c>
      <c r="C833" t="s">
        <v>143</v>
      </c>
      <c r="D833" t="s">
        <v>119</v>
      </c>
      <c r="E833" t="s">
        <v>90</v>
      </c>
      <c r="F833" t="s">
        <v>54</v>
      </c>
      <c r="G833">
        <v>11764.23</v>
      </c>
      <c r="H833">
        <v>141170.76</v>
      </c>
      <c r="I833">
        <v>964.37</v>
      </c>
      <c r="J833">
        <v>171889.26</v>
      </c>
      <c r="K833">
        <v>178.24</v>
      </c>
      <c r="L833">
        <v>6.8</v>
      </c>
      <c r="M833">
        <v>2529</v>
      </c>
      <c r="N833">
        <v>77.23</v>
      </c>
      <c r="O833">
        <v>582571.38</v>
      </c>
      <c r="P833">
        <v>22424691.760000002</v>
      </c>
      <c r="R833">
        <v>70.45</v>
      </c>
      <c r="S833">
        <v>-7.03</v>
      </c>
      <c r="T833" t="s">
        <v>1756</v>
      </c>
      <c r="U833" t="s">
        <v>2289</v>
      </c>
    </row>
    <row r="834" spans="1:21">
      <c r="A834" t="s">
        <v>2494</v>
      </c>
      <c r="B834" t="s">
        <v>2495</v>
      </c>
      <c r="C834" t="s">
        <v>128</v>
      </c>
      <c r="D834" t="s">
        <v>100</v>
      </c>
      <c r="E834" t="s">
        <v>80</v>
      </c>
      <c r="F834" t="s">
        <v>75</v>
      </c>
      <c r="G834">
        <v>16448</v>
      </c>
      <c r="H834">
        <v>197376</v>
      </c>
      <c r="I834">
        <v>157.88</v>
      </c>
      <c r="J834">
        <v>216325.2</v>
      </c>
      <c r="K834">
        <v>1370.19</v>
      </c>
      <c r="L834">
        <v>5.34</v>
      </c>
      <c r="M834">
        <v>4245.13</v>
      </c>
      <c r="N834">
        <v>0</v>
      </c>
      <c r="O834">
        <v>838022</v>
      </c>
      <c r="P834">
        <v>24177677.609999999</v>
      </c>
      <c r="Q834">
        <v>28.9</v>
      </c>
      <c r="R834">
        <v>79.88</v>
      </c>
      <c r="S834">
        <v>15.04</v>
      </c>
      <c r="T834" t="s">
        <v>1793</v>
      </c>
      <c r="U834" t="s">
        <v>2109</v>
      </c>
    </row>
    <row r="835" spans="1:21">
      <c r="A835" t="s">
        <v>2496</v>
      </c>
      <c r="B835" t="s">
        <v>2497</v>
      </c>
      <c r="C835" t="s">
        <v>175</v>
      </c>
      <c r="D835" t="s">
        <v>60</v>
      </c>
      <c r="E835" t="s">
        <v>90</v>
      </c>
      <c r="F835" t="s">
        <v>86</v>
      </c>
      <c r="G835">
        <v>12619.16</v>
      </c>
      <c r="H835">
        <v>151429.92000000001</v>
      </c>
      <c r="I835">
        <v>1222.1099999999999</v>
      </c>
      <c r="J835">
        <v>355223.85</v>
      </c>
      <c r="K835">
        <v>290.66000000000003</v>
      </c>
      <c r="L835">
        <v>8.24</v>
      </c>
      <c r="M835">
        <v>0</v>
      </c>
      <c r="N835">
        <v>1237.43</v>
      </c>
      <c r="O835">
        <v>388834.96</v>
      </c>
      <c r="P835">
        <v>16456239.050000001</v>
      </c>
      <c r="Q835">
        <v>42.3</v>
      </c>
      <c r="R835">
        <v>63.72</v>
      </c>
      <c r="S835">
        <v>-38.19</v>
      </c>
      <c r="T835" t="s">
        <v>519</v>
      </c>
      <c r="U835" t="s">
        <v>1740</v>
      </c>
    </row>
    <row r="836" spans="1:21">
      <c r="A836" t="s">
        <v>2498</v>
      </c>
      <c r="B836" t="s">
        <v>2499</v>
      </c>
      <c r="C836" t="s">
        <v>143</v>
      </c>
      <c r="D836" t="s">
        <v>52</v>
      </c>
      <c r="E836" t="s">
        <v>61</v>
      </c>
      <c r="F836" t="s">
        <v>86</v>
      </c>
      <c r="G836">
        <v>4875.54</v>
      </c>
      <c r="H836">
        <v>58506.48</v>
      </c>
      <c r="I836">
        <v>444.59</v>
      </c>
      <c r="J836">
        <v>46140</v>
      </c>
      <c r="K836">
        <v>103.78</v>
      </c>
      <c r="L836">
        <v>0.89</v>
      </c>
      <c r="M836">
        <v>0</v>
      </c>
      <c r="N836">
        <v>0</v>
      </c>
      <c r="O836">
        <v>483223.94</v>
      </c>
      <c r="P836">
        <v>14787910.18</v>
      </c>
      <c r="Q836">
        <v>30.6</v>
      </c>
      <c r="R836">
        <v>-22.81</v>
      </c>
      <c r="S836">
        <v>7.99</v>
      </c>
      <c r="T836" t="s">
        <v>869</v>
      </c>
      <c r="U836" t="s">
        <v>2500</v>
      </c>
    </row>
    <row r="837" spans="1:21">
      <c r="A837" t="s">
        <v>2501</v>
      </c>
      <c r="B837" t="s">
        <v>2502</v>
      </c>
      <c r="C837" t="s">
        <v>51</v>
      </c>
      <c r="D837" t="s">
        <v>73</v>
      </c>
      <c r="E837" t="s">
        <v>133</v>
      </c>
      <c r="F837" t="s">
        <v>75</v>
      </c>
      <c r="G837">
        <v>16380.32</v>
      </c>
      <c r="H837">
        <v>196563.84</v>
      </c>
      <c r="I837">
        <v>534.29</v>
      </c>
      <c r="J837">
        <v>436771.42</v>
      </c>
      <c r="K837">
        <v>817.48</v>
      </c>
      <c r="L837">
        <v>7.56</v>
      </c>
      <c r="M837">
        <v>0</v>
      </c>
      <c r="N837">
        <v>0</v>
      </c>
      <c r="O837">
        <v>326008.68</v>
      </c>
      <c r="P837">
        <v>15608763.560000001</v>
      </c>
      <c r="Q837">
        <v>47.9</v>
      </c>
      <c r="R837">
        <v>65.19</v>
      </c>
      <c r="S837">
        <v>-30.5</v>
      </c>
      <c r="T837" t="s">
        <v>2503</v>
      </c>
      <c r="U837" t="s">
        <v>2348</v>
      </c>
    </row>
    <row r="838" spans="1:21">
      <c r="A838" t="s">
        <v>2504</v>
      </c>
      <c r="B838" t="s">
        <v>341</v>
      </c>
      <c r="C838" t="s">
        <v>99</v>
      </c>
      <c r="D838" t="s">
        <v>60</v>
      </c>
      <c r="E838" t="s">
        <v>74</v>
      </c>
      <c r="F838" t="s">
        <v>86</v>
      </c>
      <c r="G838">
        <v>8735.36</v>
      </c>
      <c r="H838">
        <v>104824.32000000001</v>
      </c>
      <c r="I838">
        <v>120.17</v>
      </c>
      <c r="J838">
        <v>305595.75</v>
      </c>
      <c r="K838">
        <v>2543.0300000000002</v>
      </c>
      <c r="L838">
        <v>2.85</v>
      </c>
      <c r="M838">
        <v>2235.31</v>
      </c>
      <c r="N838">
        <v>0</v>
      </c>
      <c r="O838">
        <v>937831.45</v>
      </c>
      <c r="P838">
        <v>22100992.559999999</v>
      </c>
      <c r="Q838">
        <v>23.6</v>
      </c>
      <c r="R838">
        <v>78.52</v>
      </c>
      <c r="S838">
        <v>54.01</v>
      </c>
      <c r="T838" t="s">
        <v>2475</v>
      </c>
      <c r="U838" t="s">
        <v>2505</v>
      </c>
    </row>
    <row r="839" spans="1:21">
      <c r="A839" t="s">
        <v>2506</v>
      </c>
      <c r="B839" t="s">
        <v>2507</v>
      </c>
      <c r="C839" t="s">
        <v>277</v>
      </c>
      <c r="D839" t="s">
        <v>52</v>
      </c>
      <c r="E839" t="s">
        <v>61</v>
      </c>
      <c r="F839" t="s">
        <v>54</v>
      </c>
      <c r="G839">
        <v>11758.24</v>
      </c>
      <c r="H839">
        <v>141098.88</v>
      </c>
      <c r="I839">
        <v>679.07</v>
      </c>
      <c r="J839">
        <v>241872.43</v>
      </c>
      <c r="K839">
        <v>356.18</v>
      </c>
      <c r="L839">
        <v>6.63</v>
      </c>
      <c r="M839">
        <v>0</v>
      </c>
      <c r="N839">
        <v>2055.69</v>
      </c>
      <c r="O839">
        <v>398560.72</v>
      </c>
      <c r="P839">
        <v>24755739.170000002</v>
      </c>
      <c r="R839">
        <v>67.87</v>
      </c>
      <c r="S839">
        <v>-7.83</v>
      </c>
      <c r="T839" t="s">
        <v>2508</v>
      </c>
      <c r="U839" t="s">
        <v>2509</v>
      </c>
    </row>
    <row r="840" spans="1:21">
      <c r="A840" t="s">
        <v>2510</v>
      </c>
      <c r="B840" t="s">
        <v>2511</v>
      </c>
      <c r="C840" t="s">
        <v>59</v>
      </c>
      <c r="D840" t="s">
        <v>60</v>
      </c>
      <c r="E840" t="s">
        <v>61</v>
      </c>
      <c r="F840" t="s">
        <v>54</v>
      </c>
      <c r="G840">
        <v>2237.5500000000002</v>
      </c>
      <c r="H840">
        <v>26850.6</v>
      </c>
      <c r="I840">
        <v>636.33000000000004</v>
      </c>
      <c r="J840">
        <v>42840.08</v>
      </c>
      <c r="K840">
        <v>67.319999999999993</v>
      </c>
      <c r="L840">
        <v>7.16</v>
      </c>
      <c r="M840">
        <v>558.37</v>
      </c>
      <c r="N840">
        <v>0</v>
      </c>
      <c r="O840">
        <v>326819.67</v>
      </c>
      <c r="P840">
        <v>8966233.1500000004</v>
      </c>
      <c r="Q840">
        <v>27.4</v>
      </c>
      <c r="R840">
        <v>74.16</v>
      </c>
      <c r="S840">
        <v>51.41</v>
      </c>
      <c r="T840" t="s">
        <v>2491</v>
      </c>
      <c r="U840" t="s">
        <v>1775</v>
      </c>
    </row>
    <row r="841" spans="1:21">
      <c r="A841" t="s">
        <v>2512</v>
      </c>
      <c r="B841" t="s">
        <v>2513</v>
      </c>
      <c r="C841" t="s">
        <v>277</v>
      </c>
      <c r="D841" t="s">
        <v>73</v>
      </c>
      <c r="E841" t="s">
        <v>80</v>
      </c>
      <c r="F841" t="s">
        <v>75</v>
      </c>
      <c r="G841">
        <v>14108.33</v>
      </c>
      <c r="H841">
        <v>169299.96</v>
      </c>
      <c r="I841">
        <v>145.69999999999999</v>
      </c>
      <c r="J841">
        <v>387402.49</v>
      </c>
      <c r="K841">
        <v>2658.91</v>
      </c>
      <c r="L841">
        <v>5.21</v>
      </c>
      <c r="M841">
        <v>3266.42</v>
      </c>
      <c r="N841">
        <v>0</v>
      </c>
      <c r="O841">
        <v>240872.78</v>
      </c>
      <c r="P841">
        <v>20351929.16</v>
      </c>
      <c r="Q841">
        <v>84.5</v>
      </c>
      <c r="R841">
        <v>59.52</v>
      </c>
      <c r="S841">
        <v>15.06</v>
      </c>
      <c r="T841" t="s">
        <v>2514</v>
      </c>
      <c r="U841" t="s">
        <v>464</v>
      </c>
    </row>
    <row r="842" spans="1:21">
      <c r="A842" t="s">
        <v>2515</v>
      </c>
      <c r="B842" t="s">
        <v>2153</v>
      </c>
      <c r="C842" t="s">
        <v>175</v>
      </c>
      <c r="D842" t="s">
        <v>73</v>
      </c>
      <c r="E842" t="s">
        <v>133</v>
      </c>
      <c r="F842" t="s">
        <v>86</v>
      </c>
      <c r="G842">
        <v>12642.54</v>
      </c>
      <c r="H842">
        <v>151710.48000000001</v>
      </c>
      <c r="I842">
        <v>505.8</v>
      </c>
      <c r="J842">
        <v>402917.55</v>
      </c>
      <c r="K842">
        <v>796.59</v>
      </c>
      <c r="L842">
        <v>8.5399999999999991</v>
      </c>
      <c r="M842">
        <v>0</v>
      </c>
      <c r="N842">
        <v>2543.77</v>
      </c>
      <c r="O842">
        <v>664714.94999999995</v>
      </c>
      <c r="P842">
        <v>23899933.370000001</v>
      </c>
      <c r="Q842">
        <v>36</v>
      </c>
      <c r="R842">
        <v>74.2</v>
      </c>
      <c r="S842">
        <v>-5.37</v>
      </c>
      <c r="T842" t="s">
        <v>2516</v>
      </c>
      <c r="U842" t="s">
        <v>1384</v>
      </c>
    </row>
    <row r="843" spans="1:21">
      <c r="A843" t="s">
        <v>2517</v>
      </c>
      <c r="B843" t="s">
        <v>483</v>
      </c>
      <c r="C843" t="s">
        <v>99</v>
      </c>
      <c r="D843" t="s">
        <v>60</v>
      </c>
      <c r="E843" t="s">
        <v>74</v>
      </c>
      <c r="F843" t="s">
        <v>54</v>
      </c>
      <c r="G843">
        <v>11167.54</v>
      </c>
      <c r="H843">
        <v>134010.48000000001</v>
      </c>
      <c r="I843">
        <v>121.04</v>
      </c>
      <c r="J843">
        <v>288958.96999999997</v>
      </c>
      <c r="K843">
        <v>2387.3000000000002</v>
      </c>
      <c r="L843">
        <v>5.56</v>
      </c>
      <c r="M843">
        <v>0</v>
      </c>
      <c r="N843">
        <v>2076.15</v>
      </c>
      <c r="O843">
        <v>839288.84</v>
      </c>
      <c r="P843">
        <v>12077786.4</v>
      </c>
      <c r="Q843">
        <v>14.4</v>
      </c>
      <c r="R843">
        <v>68.41</v>
      </c>
      <c r="S843">
        <v>-0.56000000000000005</v>
      </c>
      <c r="T843" t="s">
        <v>2518</v>
      </c>
      <c r="U843" t="s">
        <v>2170</v>
      </c>
    </row>
    <row r="844" spans="1:21">
      <c r="A844" t="s">
        <v>2519</v>
      </c>
      <c r="B844" t="s">
        <v>2520</v>
      </c>
      <c r="C844" t="s">
        <v>143</v>
      </c>
      <c r="D844" t="s">
        <v>73</v>
      </c>
      <c r="E844" t="s">
        <v>61</v>
      </c>
      <c r="F844" t="s">
        <v>86</v>
      </c>
      <c r="G844">
        <v>9480.76</v>
      </c>
      <c r="H844">
        <v>113769.12</v>
      </c>
      <c r="I844">
        <v>363.91</v>
      </c>
      <c r="J844">
        <v>109341.39</v>
      </c>
      <c r="K844">
        <v>300.45999999999998</v>
      </c>
      <c r="L844">
        <v>1.56</v>
      </c>
      <c r="M844">
        <v>642.67999999999995</v>
      </c>
      <c r="N844">
        <v>950.89</v>
      </c>
      <c r="O844">
        <v>509261.25</v>
      </c>
      <c r="P844">
        <v>16878861.27</v>
      </c>
      <c r="Q844">
        <v>33.1</v>
      </c>
      <c r="R844">
        <v>63.12</v>
      </c>
      <c r="S844">
        <v>-39.25</v>
      </c>
      <c r="T844" t="s">
        <v>1601</v>
      </c>
      <c r="U844" t="s">
        <v>2105</v>
      </c>
    </row>
    <row r="845" spans="1:21">
      <c r="A845" t="s">
        <v>2521</v>
      </c>
      <c r="B845" t="s">
        <v>510</v>
      </c>
      <c r="C845" t="s">
        <v>105</v>
      </c>
      <c r="D845" t="s">
        <v>73</v>
      </c>
      <c r="E845" t="s">
        <v>133</v>
      </c>
      <c r="F845" t="s">
        <v>75</v>
      </c>
      <c r="G845">
        <v>7762.9</v>
      </c>
      <c r="H845">
        <v>93154.8</v>
      </c>
      <c r="I845">
        <v>635.59</v>
      </c>
      <c r="J845">
        <v>105643.81</v>
      </c>
      <c r="K845">
        <v>166.21</v>
      </c>
      <c r="L845">
        <v>8.17</v>
      </c>
      <c r="M845">
        <v>1820.69</v>
      </c>
      <c r="N845">
        <v>0</v>
      </c>
      <c r="O845">
        <v>541702.80000000005</v>
      </c>
      <c r="P845">
        <v>6780719.0999999996</v>
      </c>
      <c r="Q845">
        <v>12.5</v>
      </c>
      <c r="R845">
        <v>73.61</v>
      </c>
      <c r="S845">
        <v>38.29</v>
      </c>
      <c r="T845" t="s">
        <v>2522</v>
      </c>
      <c r="U845" t="s">
        <v>2523</v>
      </c>
    </row>
    <row r="846" spans="1:21">
      <c r="A846" t="s">
        <v>2524</v>
      </c>
      <c r="B846" t="s">
        <v>2525</v>
      </c>
      <c r="C846" t="s">
        <v>59</v>
      </c>
      <c r="D846" t="s">
        <v>60</v>
      </c>
      <c r="E846" t="s">
        <v>133</v>
      </c>
      <c r="F846" t="s">
        <v>75</v>
      </c>
      <c r="G846">
        <v>4169.87</v>
      </c>
      <c r="H846">
        <v>50038.44</v>
      </c>
      <c r="I846">
        <v>528.61</v>
      </c>
      <c r="J846">
        <v>94227.93</v>
      </c>
      <c r="K846">
        <v>178.26</v>
      </c>
      <c r="L846">
        <v>3.5</v>
      </c>
      <c r="M846">
        <v>402.19</v>
      </c>
      <c r="N846">
        <v>741.58</v>
      </c>
      <c r="O846">
        <v>613813.18999999994</v>
      </c>
      <c r="P846">
        <v>569050.18000000005</v>
      </c>
      <c r="Q846">
        <v>0.9</v>
      </c>
      <c r="R846">
        <v>57.92</v>
      </c>
      <c r="S846">
        <v>-21.12</v>
      </c>
      <c r="T846" t="s">
        <v>986</v>
      </c>
      <c r="U846" t="s">
        <v>826</v>
      </c>
    </row>
    <row r="847" spans="1:21">
      <c r="A847" t="s">
        <v>2526</v>
      </c>
      <c r="B847" t="s">
        <v>2527</v>
      </c>
      <c r="C847" t="s">
        <v>143</v>
      </c>
      <c r="D847" t="s">
        <v>100</v>
      </c>
      <c r="E847" t="s">
        <v>133</v>
      </c>
      <c r="F847" t="s">
        <v>75</v>
      </c>
      <c r="G847">
        <v>4794.42</v>
      </c>
      <c r="H847">
        <v>57533.04</v>
      </c>
      <c r="I847">
        <v>328.12</v>
      </c>
      <c r="J847">
        <v>101720.25</v>
      </c>
      <c r="K847">
        <v>310.01</v>
      </c>
      <c r="L847">
        <v>5.66</v>
      </c>
      <c r="M847">
        <v>0</v>
      </c>
      <c r="N847">
        <v>0</v>
      </c>
      <c r="O847">
        <v>651052.22</v>
      </c>
      <c r="P847">
        <v>12766926.42</v>
      </c>
      <c r="Q847">
        <v>19.600000000000001</v>
      </c>
      <c r="R847">
        <v>80.87</v>
      </c>
      <c r="S847">
        <v>11.36</v>
      </c>
      <c r="T847" t="s">
        <v>575</v>
      </c>
      <c r="U847" t="s">
        <v>283</v>
      </c>
    </row>
    <row r="848" spans="1:21">
      <c r="A848" t="s">
        <v>2528</v>
      </c>
      <c r="B848" t="s">
        <v>2472</v>
      </c>
      <c r="C848" t="s">
        <v>99</v>
      </c>
      <c r="D848" t="s">
        <v>60</v>
      </c>
      <c r="E848" t="s">
        <v>133</v>
      </c>
      <c r="F848" t="s">
        <v>54</v>
      </c>
      <c r="G848">
        <v>1668.59</v>
      </c>
      <c r="H848">
        <v>20023.080000000002</v>
      </c>
      <c r="I848">
        <v>434.89</v>
      </c>
      <c r="J848">
        <v>12110.37</v>
      </c>
      <c r="K848">
        <v>27.85</v>
      </c>
      <c r="L848">
        <v>9.42</v>
      </c>
      <c r="M848">
        <v>0</v>
      </c>
      <c r="N848">
        <v>0</v>
      </c>
      <c r="O848">
        <v>641961.27</v>
      </c>
      <c r="P848">
        <v>13105746.609999999</v>
      </c>
      <c r="Q848">
        <v>20.399999999999999</v>
      </c>
      <c r="R848">
        <v>71.59</v>
      </c>
      <c r="S848">
        <v>23.19</v>
      </c>
      <c r="T848" t="s">
        <v>1666</v>
      </c>
      <c r="U848" t="s">
        <v>2529</v>
      </c>
    </row>
    <row r="849" spans="1:21">
      <c r="A849" t="s">
        <v>2530</v>
      </c>
      <c r="B849" t="s">
        <v>2531</v>
      </c>
      <c r="C849" t="s">
        <v>118</v>
      </c>
      <c r="D849" t="s">
        <v>52</v>
      </c>
      <c r="E849" t="s">
        <v>133</v>
      </c>
      <c r="F849" t="s">
        <v>54</v>
      </c>
      <c r="G849">
        <v>12542</v>
      </c>
      <c r="H849">
        <v>150504</v>
      </c>
      <c r="I849">
        <v>488.23</v>
      </c>
      <c r="J849">
        <v>254851.48</v>
      </c>
      <c r="K849">
        <v>521.99</v>
      </c>
      <c r="L849">
        <v>9.61</v>
      </c>
      <c r="M849">
        <v>0</v>
      </c>
      <c r="N849">
        <v>2725.84</v>
      </c>
      <c r="O849">
        <v>693119.94</v>
      </c>
      <c r="P849">
        <v>11575193.15</v>
      </c>
      <c r="Q849">
        <v>16.7</v>
      </c>
      <c r="R849">
        <v>69.42</v>
      </c>
      <c r="S849">
        <v>-37.53</v>
      </c>
      <c r="T849" t="s">
        <v>707</v>
      </c>
      <c r="U849" t="s">
        <v>2532</v>
      </c>
    </row>
    <row r="850" spans="1:21">
      <c r="A850" t="s">
        <v>2533</v>
      </c>
      <c r="B850" t="s">
        <v>2534</v>
      </c>
      <c r="C850" t="s">
        <v>99</v>
      </c>
      <c r="D850" t="s">
        <v>60</v>
      </c>
      <c r="E850" t="s">
        <v>80</v>
      </c>
      <c r="F850" t="s">
        <v>54</v>
      </c>
      <c r="G850">
        <v>444.06</v>
      </c>
      <c r="H850">
        <v>5328.72</v>
      </c>
      <c r="I850">
        <v>276.22000000000003</v>
      </c>
      <c r="J850">
        <v>6008.82</v>
      </c>
      <c r="K850">
        <v>21.75</v>
      </c>
      <c r="L850">
        <v>5.56</v>
      </c>
      <c r="M850">
        <v>69.099999999999994</v>
      </c>
      <c r="N850">
        <v>0</v>
      </c>
      <c r="O850">
        <v>397214.48</v>
      </c>
      <c r="P850">
        <v>16179736.58</v>
      </c>
      <c r="Q850">
        <v>40.700000000000003</v>
      </c>
      <c r="R850">
        <v>55.24</v>
      </c>
      <c r="S850">
        <v>-11.78</v>
      </c>
      <c r="T850" t="s">
        <v>216</v>
      </c>
      <c r="U850" t="s">
        <v>1049</v>
      </c>
    </row>
    <row r="851" spans="1:21">
      <c r="A851" t="s">
        <v>2535</v>
      </c>
      <c r="B851" t="s">
        <v>2536</v>
      </c>
      <c r="C851" t="s">
        <v>128</v>
      </c>
      <c r="D851" t="s">
        <v>73</v>
      </c>
      <c r="E851" t="s">
        <v>80</v>
      </c>
      <c r="F851" t="s">
        <v>54</v>
      </c>
      <c r="G851">
        <v>13967.02</v>
      </c>
      <c r="H851">
        <v>167604.24</v>
      </c>
      <c r="I851">
        <v>219.7</v>
      </c>
      <c r="J851">
        <v>387692.05</v>
      </c>
      <c r="K851">
        <v>1764.64</v>
      </c>
      <c r="L851">
        <v>5.57</v>
      </c>
      <c r="M851">
        <v>0</v>
      </c>
      <c r="N851">
        <v>3025.34</v>
      </c>
      <c r="O851">
        <v>611518.82999999996</v>
      </c>
      <c r="P851">
        <v>7182857.3799999999</v>
      </c>
      <c r="Q851">
        <v>11.7</v>
      </c>
      <c r="R851">
        <v>75.099999999999994</v>
      </c>
      <c r="S851">
        <v>29.06</v>
      </c>
      <c r="T851" t="s">
        <v>493</v>
      </c>
      <c r="U851" t="s">
        <v>913</v>
      </c>
    </row>
    <row r="852" spans="1:21">
      <c r="A852" t="s">
        <v>2537</v>
      </c>
      <c r="B852" t="s">
        <v>1767</v>
      </c>
      <c r="C852" t="s">
        <v>143</v>
      </c>
      <c r="D852" t="s">
        <v>73</v>
      </c>
      <c r="E852" t="s">
        <v>80</v>
      </c>
      <c r="F852" t="s">
        <v>86</v>
      </c>
      <c r="G852">
        <v>1957.84</v>
      </c>
      <c r="H852">
        <v>23494.080000000002</v>
      </c>
      <c r="I852">
        <v>247.16</v>
      </c>
      <c r="J852">
        <v>44538.13</v>
      </c>
      <c r="K852">
        <v>180.2</v>
      </c>
      <c r="L852">
        <v>5.49</v>
      </c>
      <c r="M852">
        <v>128.66999999999999</v>
      </c>
      <c r="N852">
        <v>404.81</v>
      </c>
      <c r="O852">
        <v>269529.55</v>
      </c>
      <c r="P852">
        <v>11321187.550000001</v>
      </c>
      <c r="Q852">
        <v>42</v>
      </c>
      <c r="R852">
        <v>74.489999999999995</v>
      </c>
      <c r="S852">
        <v>47.75</v>
      </c>
      <c r="T852" t="s">
        <v>2538</v>
      </c>
      <c r="U852" t="s">
        <v>2539</v>
      </c>
    </row>
    <row r="853" spans="1:21">
      <c r="A853" t="s">
        <v>2540</v>
      </c>
      <c r="B853" t="s">
        <v>2245</v>
      </c>
      <c r="C853" t="s">
        <v>85</v>
      </c>
      <c r="D853" t="s">
        <v>119</v>
      </c>
      <c r="E853" t="s">
        <v>133</v>
      </c>
      <c r="F853" t="s">
        <v>86</v>
      </c>
      <c r="G853">
        <v>12285.8</v>
      </c>
      <c r="H853">
        <v>147429.6</v>
      </c>
      <c r="I853">
        <v>326.05</v>
      </c>
      <c r="J853">
        <v>236187.25</v>
      </c>
      <c r="K853">
        <v>-724.39</v>
      </c>
      <c r="L853">
        <v>9.75</v>
      </c>
      <c r="M853">
        <v>0</v>
      </c>
      <c r="N853">
        <v>0</v>
      </c>
      <c r="O853">
        <v>358709.86</v>
      </c>
      <c r="P853">
        <v>906663.75</v>
      </c>
      <c r="Q853">
        <v>2.5</v>
      </c>
      <c r="R853">
        <v>-44.74</v>
      </c>
      <c r="S853">
        <v>38.840000000000003</v>
      </c>
      <c r="T853" t="s">
        <v>503</v>
      </c>
      <c r="U853" t="s">
        <v>593</v>
      </c>
    </row>
    <row r="854" spans="1:21">
      <c r="A854" t="s">
        <v>2541</v>
      </c>
      <c r="B854" t="s">
        <v>2542</v>
      </c>
      <c r="C854" t="s">
        <v>66</v>
      </c>
      <c r="D854" t="s">
        <v>119</v>
      </c>
      <c r="E854" t="s">
        <v>61</v>
      </c>
      <c r="F854" t="s">
        <v>75</v>
      </c>
      <c r="G854">
        <v>1228.3</v>
      </c>
      <c r="H854">
        <v>14739.6</v>
      </c>
      <c r="I854">
        <v>395.51</v>
      </c>
      <c r="J854">
        <v>12544.41</v>
      </c>
      <c r="L854">
        <v>7.63</v>
      </c>
      <c r="M854">
        <v>305.64</v>
      </c>
      <c r="N854">
        <v>0</v>
      </c>
      <c r="O854">
        <v>704569.12</v>
      </c>
      <c r="P854">
        <v>12606211.210000001</v>
      </c>
      <c r="Q854">
        <v>17.899999999999999</v>
      </c>
      <c r="R854">
        <v>58.93</v>
      </c>
      <c r="S854">
        <v>27.38</v>
      </c>
      <c r="T854" t="s">
        <v>2543</v>
      </c>
      <c r="U854" t="s">
        <v>258</v>
      </c>
    </row>
    <row r="855" spans="1:21">
      <c r="A855" t="s">
        <v>2544</v>
      </c>
      <c r="B855" t="s">
        <v>2545</v>
      </c>
      <c r="C855" t="s">
        <v>99</v>
      </c>
      <c r="D855" t="s">
        <v>60</v>
      </c>
      <c r="E855" t="s">
        <v>61</v>
      </c>
      <c r="F855" t="s">
        <v>54</v>
      </c>
      <c r="G855">
        <v>12262.91</v>
      </c>
      <c r="H855">
        <v>147154.92000000001</v>
      </c>
      <c r="I855">
        <v>388.4</v>
      </c>
      <c r="J855">
        <v>221044.87</v>
      </c>
      <c r="K855">
        <v>569.12</v>
      </c>
      <c r="L855">
        <v>6.76</v>
      </c>
      <c r="M855">
        <v>780.95</v>
      </c>
      <c r="N855">
        <v>377.18</v>
      </c>
      <c r="O855">
        <v>674213.53</v>
      </c>
      <c r="P855">
        <v>1291256.3799999999</v>
      </c>
      <c r="Q855">
        <v>1.9</v>
      </c>
      <c r="R855">
        <v>60.82</v>
      </c>
      <c r="S855">
        <v>169.63</v>
      </c>
      <c r="T855" t="s">
        <v>2048</v>
      </c>
      <c r="U855" t="s">
        <v>440</v>
      </c>
    </row>
    <row r="856" spans="1:21">
      <c r="A856" t="s">
        <v>2546</v>
      </c>
      <c r="B856" t="s">
        <v>1400</v>
      </c>
      <c r="C856" t="s">
        <v>277</v>
      </c>
      <c r="D856" t="s">
        <v>52</v>
      </c>
      <c r="E856" t="s">
        <v>53</v>
      </c>
      <c r="F856" t="s">
        <v>86</v>
      </c>
      <c r="G856">
        <v>12368.19</v>
      </c>
      <c r="H856">
        <v>148418.28</v>
      </c>
      <c r="I856">
        <v>361.94</v>
      </c>
      <c r="J856">
        <v>248144.15</v>
      </c>
      <c r="K856">
        <v>685.59</v>
      </c>
      <c r="L856">
        <v>0.74</v>
      </c>
      <c r="M856">
        <v>3099.09</v>
      </c>
      <c r="N856">
        <v>2167.11</v>
      </c>
      <c r="O856">
        <v>203574.6</v>
      </c>
      <c r="P856">
        <v>5655735.2800000003</v>
      </c>
      <c r="Q856">
        <v>27.8</v>
      </c>
      <c r="R856">
        <v>55.48</v>
      </c>
      <c r="S856">
        <v>25.76</v>
      </c>
      <c r="T856" t="s">
        <v>2547</v>
      </c>
      <c r="U856" t="s">
        <v>2548</v>
      </c>
    </row>
    <row r="857" spans="1:21">
      <c r="A857" t="s">
        <v>2549</v>
      </c>
      <c r="B857" t="s">
        <v>2550</v>
      </c>
      <c r="C857" t="s">
        <v>277</v>
      </c>
      <c r="D857" t="s">
        <v>52</v>
      </c>
      <c r="E857" t="s">
        <v>80</v>
      </c>
      <c r="F857" t="s">
        <v>54</v>
      </c>
      <c r="G857">
        <v>14523.22</v>
      </c>
      <c r="H857">
        <v>174278.64</v>
      </c>
      <c r="I857">
        <v>137.1</v>
      </c>
      <c r="J857">
        <v>143039.57</v>
      </c>
      <c r="K857">
        <v>1043.32</v>
      </c>
      <c r="L857">
        <v>7</v>
      </c>
      <c r="M857">
        <v>486.41</v>
      </c>
      <c r="N857">
        <v>0</v>
      </c>
      <c r="O857">
        <v>616299.9</v>
      </c>
      <c r="P857">
        <v>20418985.690000001</v>
      </c>
      <c r="Q857">
        <v>33.1</v>
      </c>
      <c r="R857">
        <v>62.12</v>
      </c>
      <c r="S857">
        <v>-0.2</v>
      </c>
      <c r="T857" t="s">
        <v>2551</v>
      </c>
      <c r="U857" t="s">
        <v>1023</v>
      </c>
    </row>
    <row r="858" spans="1:21">
      <c r="A858" t="s">
        <v>2552</v>
      </c>
      <c r="B858" t="s">
        <v>1370</v>
      </c>
      <c r="C858" t="s">
        <v>85</v>
      </c>
      <c r="D858" t="s">
        <v>60</v>
      </c>
      <c r="E858" t="s">
        <v>67</v>
      </c>
      <c r="F858" t="s">
        <v>75</v>
      </c>
      <c r="G858">
        <v>12292.09</v>
      </c>
      <c r="H858">
        <v>147505.07999999999</v>
      </c>
      <c r="I858">
        <v>659.62</v>
      </c>
      <c r="J858">
        <v>290432.27</v>
      </c>
      <c r="K858">
        <v>440.3</v>
      </c>
      <c r="L858">
        <v>9.1300000000000008</v>
      </c>
      <c r="M858">
        <v>0</v>
      </c>
      <c r="N858">
        <v>0</v>
      </c>
      <c r="O858">
        <v>723631.57</v>
      </c>
      <c r="P858">
        <v>6141722.0999999996</v>
      </c>
      <c r="Q858">
        <v>8.5</v>
      </c>
      <c r="R858">
        <v>63.98</v>
      </c>
      <c r="S858">
        <v>38.92</v>
      </c>
      <c r="T858" t="s">
        <v>2553</v>
      </c>
      <c r="U858" t="s">
        <v>1562</v>
      </c>
    </row>
    <row r="859" spans="1:21">
      <c r="A859" t="s">
        <v>2554</v>
      </c>
      <c r="B859" t="s">
        <v>2555</v>
      </c>
      <c r="C859" t="s">
        <v>72</v>
      </c>
      <c r="D859" t="s">
        <v>52</v>
      </c>
      <c r="E859" t="s">
        <v>74</v>
      </c>
      <c r="F859" t="s">
        <v>75</v>
      </c>
      <c r="G859">
        <v>1676.06</v>
      </c>
      <c r="H859">
        <v>20112.72</v>
      </c>
      <c r="I859">
        <v>121</v>
      </c>
      <c r="J859">
        <v>26965.759999999998</v>
      </c>
      <c r="K859">
        <v>222.86</v>
      </c>
      <c r="L859">
        <v>6.96</v>
      </c>
      <c r="M859">
        <v>140.18</v>
      </c>
      <c r="N859">
        <v>193.88</v>
      </c>
      <c r="O859">
        <v>910647.89</v>
      </c>
      <c r="P859">
        <v>4171931.43</v>
      </c>
      <c r="Q859">
        <v>4.5999999999999996</v>
      </c>
      <c r="R859">
        <v>59.5</v>
      </c>
      <c r="S859">
        <v>-6.31</v>
      </c>
      <c r="T859" t="s">
        <v>2556</v>
      </c>
      <c r="U859" t="s">
        <v>421</v>
      </c>
    </row>
    <row r="860" spans="1:21">
      <c r="A860" t="s">
        <v>2557</v>
      </c>
      <c r="B860" t="s">
        <v>2558</v>
      </c>
      <c r="C860" t="s">
        <v>105</v>
      </c>
      <c r="D860" t="s">
        <v>100</v>
      </c>
      <c r="E860" t="s">
        <v>74</v>
      </c>
      <c r="F860" t="s">
        <v>54</v>
      </c>
      <c r="G860">
        <v>3674.08</v>
      </c>
      <c r="H860">
        <v>44088.959999999999</v>
      </c>
      <c r="I860">
        <v>105.56</v>
      </c>
      <c r="J860">
        <v>33538.82</v>
      </c>
      <c r="K860">
        <v>317.72000000000003</v>
      </c>
      <c r="L860">
        <v>1.62</v>
      </c>
      <c r="M860">
        <v>0</v>
      </c>
      <c r="N860">
        <v>493.52</v>
      </c>
      <c r="O860">
        <v>454818.69</v>
      </c>
      <c r="P860">
        <v>10384523.25</v>
      </c>
      <c r="Q860">
        <v>22.8</v>
      </c>
      <c r="R860">
        <v>72.989999999999995</v>
      </c>
      <c r="S860">
        <v>-37.07</v>
      </c>
      <c r="T860" t="s">
        <v>2559</v>
      </c>
      <c r="U860" t="s">
        <v>1672</v>
      </c>
    </row>
    <row r="861" spans="1:21">
      <c r="A861" t="s">
        <v>2560</v>
      </c>
      <c r="B861" t="s">
        <v>2561</v>
      </c>
      <c r="C861" t="s">
        <v>118</v>
      </c>
      <c r="D861" t="s">
        <v>73</v>
      </c>
      <c r="E861" t="s">
        <v>80</v>
      </c>
      <c r="F861" t="s">
        <v>75</v>
      </c>
      <c r="G861">
        <v>8589.31</v>
      </c>
      <c r="H861">
        <v>103071.72</v>
      </c>
      <c r="I861">
        <v>208.4</v>
      </c>
      <c r="J861">
        <v>275005.94</v>
      </c>
      <c r="K861">
        <v>1319.61</v>
      </c>
      <c r="L861">
        <v>4.0999999999999996</v>
      </c>
      <c r="M861">
        <v>2629.59</v>
      </c>
      <c r="N861">
        <v>0</v>
      </c>
      <c r="O861">
        <v>217039.87</v>
      </c>
      <c r="P861">
        <v>3616042.87</v>
      </c>
      <c r="Q861">
        <v>16.7</v>
      </c>
      <c r="R861">
        <v>76.06</v>
      </c>
      <c r="S861">
        <v>-30.38</v>
      </c>
      <c r="T861" t="s">
        <v>1160</v>
      </c>
      <c r="U861" t="s">
        <v>2562</v>
      </c>
    </row>
    <row r="862" spans="1:21">
      <c r="A862" t="s">
        <v>2563</v>
      </c>
      <c r="B862" t="s">
        <v>1473</v>
      </c>
      <c r="C862" t="s">
        <v>85</v>
      </c>
      <c r="D862" t="s">
        <v>100</v>
      </c>
      <c r="E862" t="s">
        <v>90</v>
      </c>
      <c r="F862" t="s">
        <v>75</v>
      </c>
      <c r="G862">
        <v>2569.65</v>
      </c>
      <c r="H862">
        <v>30835.8</v>
      </c>
      <c r="I862">
        <v>957.21</v>
      </c>
      <c r="J862">
        <v>88072.91</v>
      </c>
      <c r="K862">
        <v>92.01</v>
      </c>
      <c r="L862">
        <v>4.42</v>
      </c>
      <c r="M862">
        <v>549.74</v>
      </c>
      <c r="N862">
        <v>0</v>
      </c>
      <c r="O862">
        <v>748658.51</v>
      </c>
      <c r="P862">
        <v>22636770.140000001</v>
      </c>
      <c r="Q862">
        <v>30.2</v>
      </c>
      <c r="R862">
        <v>72</v>
      </c>
      <c r="S862">
        <v>42.75</v>
      </c>
      <c r="T862" t="s">
        <v>1188</v>
      </c>
      <c r="U862" t="s">
        <v>1232</v>
      </c>
    </row>
    <row r="863" spans="1:21">
      <c r="A863" t="s">
        <v>2564</v>
      </c>
      <c r="B863" t="s">
        <v>2565</v>
      </c>
      <c r="C863" t="s">
        <v>72</v>
      </c>
      <c r="D863" t="s">
        <v>52</v>
      </c>
      <c r="E863" t="s">
        <v>133</v>
      </c>
      <c r="F863" t="s">
        <v>75</v>
      </c>
      <c r="G863">
        <v>15177.27</v>
      </c>
      <c r="H863">
        <v>182127.24</v>
      </c>
      <c r="I863">
        <v>433.55</v>
      </c>
      <c r="J863">
        <v>246760.81</v>
      </c>
      <c r="L863">
        <v>8.18</v>
      </c>
      <c r="M863">
        <v>3307.92</v>
      </c>
      <c r="N863">
        <v>0</v>
      </c>
      <c r="O863">
        <v>789557.11</v>
      </c>
      <c r="P863">
        <v>10530293.42</v>
      </c>
      <c r="Q863">
        <v>13.3</v>
      </c>
      <c r="R863">
        <v>63.65</v>
      </c>
      <c r="S863">
        <v>3.04</v>
      </c>
      <c r="T863" t="s">
        <v>1784</v>
      </c>
      <c r="U863" t="s">
        <v>721</v>
      </c>
    </row>
    <row r="864" spans="1:21">
      <c r="A864" t="s">
        <v>2566</v>
      </c>
      <c r="B864" t="s">
        <v>2567</v>
      </c>
      <c r="C864" t="s">
        <v>175</v>
      </c>
      <c r="D864" t="s">
        <v>100</v>
      </c>
      <c r="E864" t="s">
        <v>80</v>
      </c>
      <c r="F864" t="s">
        <v>54</v>
      </c>
      <c r="G864">
        <v>1660.14</v>
      </c>
      <c r="H864">
        <v>19921.68</v>
      </c>
      <c r="I864">
        <v>210.78</v>
      </c>
      <c r="J864">
        <v>21075.49</v>
      </c>
      <c r="K864">
        <v>99.99</v>
      </c>
      <c r="L864">
        <v>1.57</v>
      </c>
      <c r="M864">
        <v>0</v>
      </c>
      <c r="N864">
        <v>142.62</v>
      </c>
      <c r="O864">
        <v>413142.14</v>
      </c>
      <c r="P864">
        <v>23659860.579999998</v>
      </c>
      <c r="R864">
        <v>55.83</v>
      </c>
      <c r="S864">
        <v>-19.3</v>
      </c>
      <c r="T864" t="s">
        <v>668</v>
      </c>
      <c r="U864" t="s">
        <v>1560</v>
      </c>
    </row>
    <row r="865" spans="1:21">
      <c r="A865" t="s">
        <v>2568</v>
      </c>
      <c r="B865" t="s">
        <v>431</v>
      </c>
      <c r="C865" t="s">
        <v>85</v>
      </c>
      <c r="D865" t="s">
        <v>52</v>
      </c>
      <c r="E865" t="s">
        <v>53</v>
      </c>
      <c r="F865" t="s">
        <v>54</v>
      </c>
      <c r="G865">
        <v>7689.4</v>
      </c>
      <c r="H865">
        <v>92272.8</v>
      </c>
      <c r="I865">
        <v>284.52999999999997</v>
      </c>
      <c r="J865">
        <v>240824.71</v>
      </c>
      <c r="K865">
        <v>846.39</v>
      </c>
      <c r="L865">
        <v>5.48</v>
      </c>
      <c r="M865">
        <v>1453.48</v>
      </c>
      <c r="N865">
        <v>0</v>
      </c>
      <c r="O865">
        <v>491616.49</v>
      </c>
      <c r="P865">
        <v>23835064.68</v>
      </c>
      <c r="Q865">
        <v>48.5</v>
      </c>
      <c r="R865">
        <v>72.73</v>
      </c>
      <c r="S865">
        <v>45.9</v>
      </c>
      <c r="T865" t="s">
        <v>493</v>
      </c>
      <c r="U865" t="s">
        <v>931</v>
      </c>
    </row>
    <row r="866" spans="1:21">
      <c r="A866" t="s">
        <v>2569</v>
      </c>
      <c r="B866" t="s">
        <v>786</v>
      </c>
      <c r="C866" t="s">
        <v>143</v>
      </c>
      <c r="D866" t="s">
        <v>100</v>
      </c>
      <c r="E866" t="s">
        <v>61</v>
      </c>
      <c r="F866" t="s">
        <v>54</v>
      </c>
      <c r="G866">
        <v>10204.950000000001</v>
      </c>
      <c r="H866">
        <v>122459.4</v>
      </c>
      <c r="I866">
        <v>373.11</v>
      </c>
      <c r="J866">
        <v>261176.8</v>
      </c>
      <c r="K866">
        <v>700</v>
      </c>
      <c r="L866">
        <v>1.26</v>
      </c>
      <c r="M866">
        <v>103.73</v>
      </c>
      <c r="N866">
        <v>0</v>
      </c>
      <c r="O866">
        <v>376903.96</v>
      </c>
      <c r="P866">
        <v>2227521.9500000002</v>
      </c>
      <c r="Q866">
        <v>5.9</v>
      </c>
      <c r="R866">
        <v>73.14</v>
      </c>
      <c r="S866">
        <v>-29.57</v>
      </c>
      <c r="T866" t="s">
        <v>846</v>
      </c>
      <c r="U866" t="s">
        <v>2570</v>
      </c>
    </row>
    <row r="867" spans="1:21">
      <c r="A867" t="s">
        <v>2571</v>
      </c>
      <c r="B867" t="s">
        <v>2572</v>
      </c>
      <c r="C867" t="s">
        <v>277</v>
      </c>
      <c r="D867" t="s">
        <v>100</v>
      </c>
      <c r="E867" t="s">
        <v>67</v>
      </c>
      <c r="F867" t="s">
        <v>75</v>
      </c>
      <c r="G867">
        <v>8129.32</v>
      </c>
      <c r="H867">
        <v>97551.84</v>
      </c>
      <c r="I867">
        <v>871.33</v>
      </c>
      <c r="J867">
        <v>280615.59999999998</v>
      </c>
      <c r="K867">
        <v>-322.05</v>
      </c>
      <c r="L867">
        <v>3.53</v>
      </c>
      <c r="M867">
        <v>0</v>
      </c>
      <c r="N867">
        <v>0</v>
      </c>
      <c r="O867">
        <v>939469.58</v>
      </c>
      <c r="P867">
        <v>17433831.829999998</v>
      </c>
      <c r="Q867">
        <v>18.600000000000001</v>
      </c>
      <c r="R867">
        <v>81.510000000000005</v>
      </c>
      <c r="S867">
        <v>-29.38</v>
      </c>
      <c r="T867" t="s">
        <v>978</v>
      </c>
      <c r="U867" t="s">
        <v>1676</v>
      </c>
    </row>
    <row r="868" spans="1:21">
      <c r="A868" t="s">
        <v>2573</v>
      </c>
      <c r="B868" t="s">
        <v>1614</v>
      </c>
      <c r="C868" t="s">
        <v>85</v>
      </c>
      <c r="D868" t="s">
        <v>100</v>
      </c>
      <c r="E868" t="s">
        <v>67</v>
      </c>
      <c r="F868" t="s">
        <v>54</v>
      </c>
      <c r="G868">
        <v>13874.66</v>
      </c>
      <c r="H868">
        <v>166495.92000000001</v>
      </c>
      <c r="I868">
        <v>581.11</v>
      </c>
      <c r="J868">
        <v>247022.28</v>
      </c>
      <c r="K868">
        <v>425.09</v>
      </c>
      <c r="L868">
        <v>8.6999999999999993</v>
      </c>
      <c r="M868">
        <v>523.69000000000005</v>
      </c>
      <c r="N868">
        <v>0</v>
      </c>
      <c r="O868">
        <v>186257.98</v>
      </c>
      <c r="P868">
        <v>21423214.68</v>
      </c>
      <c r="Q868">
        <v>115</v>
      </c>
      <c r="R868">
        <v>79.95</v>
      </c>
      <c r="S868">
        <v>-38.159999999999997</v>
      </c>
      <c r="T868" t="s">
        <v>1597</v>
      </c>
      <c r="U868" t="s">
        <v>2574</v>
      </c>
    </row>
    <row r="869" spans="1:21">
      <c r="A869" t="s">
        <v>2575</v>
      </c>
      <c r="B869" t="s">
        <v>2576</v>
      </c>
      <c r="C869" t="s">
        <v>128</v>
      </c>
      <c r="D869" t="s">
        <v>73</v>
      </c>
      <c r="E869" t="s">
        <v>61</v>
      </c>
      <c r="F869" t="s">
        <v>54</v>
      </c>
      <c r="G869">
        <v>2248.31</v>
      </c>
      <c r="H869">
        <v>26979.72</v>
      </c>
      <c r="I869">
        <v>655.36</v>
      </c>
      <c r="J869">
        <v>22564.38</v>
      </c>
      <c r="K869">
        <v>34.43</v>
      </c>
      <c r="L869">
        <v>4.54</v>
      </c>
      <c r="M869">
        <v>282.52999999999997</v>
      </c>
      <c r="N869">
        <v>0</v>
      </c>
      <c r="O869">
        <v>313020.69</v>
      </c>
      <c r="P869">
        <v>9161284.0099999998</v>
      </c>
      <c r="Q869">
        <v>29.3</v>
      </c>
      <c r="R869">
        <v>63.29</v>
      </c>
      <c r="S869">
        <v>5.48</v>
      </c>
      <c r="T869" t="s">
        <v>2577</v>
      </c>
      <c r="U869" t="s">
        <v>2578</v>
      </c>
    </row>
    <row r="870" spans="1:21">
      <c r="A870" t="s">
        <v>2579</v>
      </c>
      <c r="B870" t="s">
        <v>2580</v>
      </c>
      <c r="C870" t="s">
        <v>118</v>
      </c>
      <c r="D870" t="s">
        <v>73</v>
      </c>
      <c r="E870" t="s">
        <v>133</v>
      </c>
      <c r="F870" t="s">
        <v>54</v>
      </c>
      <c r="G870">
        <v>7927.76</v>
      </c>
      <c r="H870">
        <v>95133.119999999995</v>
      </c>
      <c r="I870">
        <v>390.17</v>
      </c>
      <c r="J870">
        <v>195294.12</v>
      </c>
      <c r="K870">
        <v>500.54</v>
      </c>
      <c r="L870">
        <v>5.32</v>
      </c>
      <c r="M870">
        <v>0</v>
      </c>
      <c r="N870">
        <v>0</v>
      </c>
      <c r="O870">
        <v>866374.47</v>
      </c>
      <c r="P870">
        <v>11371514.970000001</v>
      </c>
      <c r="Q870">
        <v>13.1</v>
      </c>
      <c r="R870">
        <v>75.150000000000006</v>
      </c>
      <c r="S870">
        <v>-18.59</v>
      </c>
      <c r="T870" t="s">
        <v>2581</v>
      </c>
      <c r="U870" t="s">
        <v>2582</v>
      </c>
    </row>
    <row r="871" spans="1:21">
      <c r="A871" t="s">
        <v>2583</v>
      </c>
      <c r="B871" t="s">
        <v>1079</v>
      </c>
      <c r="C871" t="s">
        <v>105</v>
      </c>
      <c r="D871" t="s">
        <v>73</v>
      </c>
      <c r="E871" t="s">
        <v>61</v>
      </c>
      <c r="F871" t="s">
        <v>86</v>
      </c>
      <c r="G871">
        <v>9888.5300000000007</v>
      </c>
      <c r="H871">
        <v>118662.36</v>
      </c>
      <c r="I871">
        <v>369.15</v>
      </c>
      <c r="J871">
        <v>239558.17</v>
      </c>
      <c r="L871">
        <v>4.6100000000000003</v>
      </c>
      <c r="M871">
        <v>2043.29</v>
      </c>
      <c r="N871">
        <v>0</v>
      </c>
      <c r="O871">
        <v>744787.54</v>
      </c>
      <c r="P871">
        <v>19094367.449999999</v>
      </c>
      <c r="Q871">
        <v>25.6</v>
      </c>
      <c r="R871">
        <v>80.319999999999993</v>
      </c>
      <c r="S871">
        <v>-2.95</v>
      </c>
      <c r="T871" t="s">
        <v>180</v>
      </c>
      <c r="U871" t="s">
        <v>181</v>
      </c>
    </row>
    <row r="872" spans="1:21">
      <c r="A872" t="s">
        <v>2584</v>
      </c>
      <c r="B872" t="s">
        <v>837</v>
      </c>
      <c r="C872" t="s">
        <v>85</v>
      </c>
      <c r="D872" t="s">
        <v>100</v>
      </c>
      <c r="E872" t="s">
        <v>90</v>
      </c>
      <c r="F872" t="s">
        <v>86</v>
      </c>
      <c r="G872">
        <v>16183.85</v>
      </c>
      <c r="H872">
        <v>194206.2</v>
      </c>
      <c r="I872">
        <v>1214.8900000000001</v>
      </c>
      <c r="J872">
        <v>106327.85</v>
      </c>
      <c r="K872">
        <v>87.52</v>
      </c>
      <c r="L872">
        <v>6.2</v>
      </c>
      <c r="M872">
        <v>0</v>
      </c>
      <c r="N872">
        <v>747.27</v>
      </c>
      <c r="O872">
        <v>748265.97</v>
      </c>
      <c r="P872">
        <v>2137976.31</v>
      </c>
      <c r="Q872">
        <v>2.9</v>
      </c>
      <c r="R872">
        <v>81.66</v>
      </c>
      <c r="S872">
        <v>-23.46</v>
      </c>
      <c r="T872" t="s">
        <v>2585</v>
      </c>
      <c r="U872" t="s">
        <v>1616</v>
      </c>
    </row>
    <row r="873" spans="1:21">
      <c r="A873" t="s">
        <v>2586</v>
      </c>
      <c r="B873" t="s">
        <v>2424</v>
      </c>
      <c r="C873" t="s">
        <v>85</v>
      </c>
      <c r="D873" t="s">
        <v>60</v>
      </c>
      <c r="E873" t="s">
        <v>67</v>
      </c>
      <c r="F873" t="s">
        <v>54</v>
      </c>
      <c r="G873">
        <v>3018.83</v>
      </c>
      <c r="H873">
        <v>36225.96</v>
      </c>
      <c r="I873">
        <v>872.65</v>
      </c>
      <c r="J873">
        <v>17393.39</v>
      </c>
      <c r="K873">
        <v>19.93</v>
      </c>
      <c r="L873">
        <v>4.76</v>
      </c>
      <c r="M873">
        <v>0</v>
      </c>
      <c r="N873">
        <v>496.74</v>
      </c>
      <c r="O873">
        <v>301583.45</v>
      </c>
      <c r="P873">
        <v>4963358.29</v>
      </c>
      <c r="Q873">
        <v>16.5</v>
      </c>
      <c r="R873">
        <v>61.34</v>
      </c>
      <c r="S873">
        <v>32.9</v>
      </c>
      <c r="T873" t="s">
        <v>2587</v>
      </c>
      <c r="U873" t="s">
        <v>558</v>
      </c>
    </row>
    <row r="874" spans="1:21">
      <c r="A874" t="s">
        <v>2588</v>
      </c>
      <c r="B874" t="s">
        <v>2589</v>
      </c>
      <c r="C874" t="s">
        <v>175</v>
      </c>
      <c r="D874" t="s">
        <v>60</v>
      </c>
      <c r="E874" t="s">
        <v>61</v>
      </c>
      <c r="F874" t="s">
        <v>75</v>
      </c>
      <c r="G874">
        <v>8392.7099999999991</v>
      </c>
      <c r="H874">
        <v>100712.52</v>
      </c>
      <c r="I874">
        <v>388.05</v>
      </c>
      <c r="J874">
        <v>77811.960000000006</v>
      </c>
      <c r="K874">
        <v>200.52</v>
      </c>
      <c r="L874">
        <v>7.29</v>
      </c>
      <c r="M874">
        <v>2450.7199999999998</v>
      </c>
      <c r="N874">
        <v>0</v>
      </c>
      <c r="O874">
        <v>705337.56</v>
      </c>
      <c r="P874">
        <v>1724735.18</v>
      </c>
      <c r="Q874">
        <v>2.4</v>
      </c>
      <c r="R874">
        <v>78.260000000000005</v>
      </c>
      <c r="S874">
        <v>-39.200000000000003</v>
      </c>
      <c r="T874" t="s">
        <v>1199</v>
      </c>
      <c r="U874" t="s">
        <v>2314</v>
      </c>
    </row>
    <row r="875" spans="1:21">
      <c r="A875" t="s">
        <v>2590</v>
      </c>
      <c r="B875" t="s">
        <v>2591</v>
      </c>
      <c r="C875" t="s">
        <v>99</v>
      </c>
      <c r="D875" t="s">
        <v>52</v>
      </c>
      <c r="E875" t="s">
        <v>80</v>
      </c>
      <c r="F875" t="s">
        <v>75</v>
      </c>
      <c r="G875">
        <v>4417.22</v>
      </c>
      <c r="H875">
        <v>53006.64</v>
      </c>
      <c r="I875">
        <v>132.69999999999999</v>
      </c>
      <c r="J875">
        <v>39469.75</v>
      </c>
      <c r="K875">
        <v>297.44</v>
      </c>
      <c r="L875">
        <v>3.42</v>
      </c>
      <c r="M875">
        <v>38.07</v>
      </c>
      <c r="N875">
        <v>794.12</v>
      </c>
      <c r="O875">
        <v>376980.13</v>
      </c>
      <c r="P875">
        <v>4353751.99</v>
      </c>
      <c r="Q875">
        <v>11.5</v>
      </c>
      <c r="R875">
        <v>77.430000000000007</v>
      </c>
      <c r="S875">
        <v>57.1</v>
      </c>
      <c r="T875" t="s">
        <v>2592</v>
      </c>
      <c r="U875" t="s">
        <v>1686</v>
      </c>
    </row>
    <row r="876" spans="1:21">
      <c r="A876" t="s">
        <v>2593</v>
      </c>
      <c r="B876" t="s">
        <v>2376</v>
      </c>
      <c r="C876" t="s">
        <v>59</v>
      </c>
      <c r="D876" t="s">
        <v>100</v>
      </c>
      <c r="E876" t="s">
        <v>67</v>
      </c>
      <c r="F876" t="s">
        <v>86</v>
      </c>
      <c r="G876">
        <v>7768.71</v>
      </c>
      <c r="H876">
        <v>93224.52</v>
      </c>
      <c r="I876">
        <v>530.79</v>
      </c>
      <c r="J876">
        <v>74999.33</v>
      </c>
      <c r="K876">
        <v>141.30000000000001</v>
      </c>
      <c r="L876">
        <v>4.0599999999999996</v>
      </c>
      <c r="M876">
        <v>0</v>
      </c>
      <c r="N876">
        <v>0</v>
      </c>
      <c r="O876">
        <v>574611.26</v>
      </c>
      <c r="P876">
        <v>12638381.51</v>
      </c>
      <c r="Q876">
        <v>22</v>
      </c>
      <c r="R876">
        <v>62.27</v>
      </c>
      <c r="S876">
        <v>-21.73</v>
      </c>
      <c r="T876" t="s">
        <v>848</v>
      </c>
      <c r="U876" t="s">
        <v>2594</v>
      </c>
    </row>
    <row r="877" spans="1:21">
      <c r="A877" t="s">
        <v>2595</v>
      </c>
      <c r="B877" t="s">
        <v>797</v>
      </c>
      <c r="C877" t="s">
        <v>143</v>
      </c>
      <c r="D877" t="s">
        <v>73</v>
      </c>
      <c r="E877" t="s">
        <v>133</v>
      </c>
      <c r="F877" t="s">
        <v>54</v>
      </c>
      <c r="G877">
        <v>17988.64</v>
      </c>
      <c r="H877">
        <v>215863.67999999999</v>
      </c>
      <c r="I877">
        <v>391.1</v>
      </c>
      <c r="J877">
        <v>470757.37</v>
      </c>
      <c r="K877">
        <v>1203.68</v>
      </c>
      <c r="L877">
        <v>2.93</v>
      </c>
      <c r="M877">
        <v>0</v>
      </c>
      <c r="N877">
        <v>0</v>
      </c>
      <c r="O877">
        <v>662149.64</v>
      </c>
      <c r="P877">
        <v>11863402.82</v>
      </c>
      <c r="Q877">
        <v>-17.899999999999999</v>
      </c>
      <c r="R877">
        <v>71.5</v>
      </c>
      <c r="S877">
        <v>-4.9000000000000004</v>
      </c>
      <c r="T877" t="s">
        <v>2596</v>
      </c>
      <c r="U877" t="s">
        <v>248</v>
      </c>
    </row>
    <row r="878" spans="1:21">
      <c r="A878" t="s">
        <v>2597</v>
      </c>
      <c r="B878" t="s">
        <v>2598</v>
      </c>
      <c r="C878" t="s">
        <v>105</v>
      </c>
      <c r="D878" t="s">
        <v>52</v>
      </c>
      <c r="E878" t="s">
        <v>90</v>
      </c>
      <c r="F878" t="s">
        <v>75</v>
      </c>
      <c r="G878">
        <v>14720</v>
      </c>
      <c r="H878">
        <v>176640</v>
      </c>
      <c r="I878">
        <v>1191.95</v>
      </c>
      <c r="J878">
        <v>395107.82</v>
      </c>
      <c r="K878">
        <v>331.48</v>
      </c>
      <c r="L878">
        <v>10.45</v>
      </c>
      <c r="M878">
        <v>2964.8</v>
      </c>
      <c r="N878">
        <v>0</v>
      </c>
      <c r="O878">
        <v>739830.25</v>
      </c>
      <c r="P878">
        <v>22717349.390000001</v>
      </c>
      <c r="Q878">
        <v>30.7</v>
      </c>
      <c r="R878">
        <v>73.209999999999994</v>
      </c>
      <c r="S878">
        <v>24.45</v>
      </c>
      <c r="T878" t="s">
        <v>2599</v>
      </c>
      <c r="U878" t="s">
        <v>2600</v>
      </c>
    </row>
    <row r="879" spans="1:21">
      <c r="A879" t="s">
        <v>2601</v>
      </c>
      <c r="B879" t="s">
        <v>308</v>
      </c>
      <c r="C879" t="s">
        <v>72</v>
      </c>
      <c r="D879" t="s">
        <v>60</v>
      </c>
      <c r="E879" t="s">
        <v>67</v>
      </c>
      <c r="F879" t="s">
        <v>54</v>
      </c>
      <c r="G879">
        <v>8253.81</v>
      </c>
      <c r="H879">
        <v>99045.72</v>
      </c>
      <c r="I879">
        <v>633.87</v>
      </c>
      <c r="J879">
        <v>156287.54999999999</v>
      </c>
      <c r="K879">
        <v>246.56</v>
      </c>
      <c r="L879">
        <v>8.3699999999999992</v>
      </c>
      <c r="M879">
        <v>0</v>
      </c>
      <c r="N879">
        <v>1825.63</v>
      </c>
      <c r="O879">
        <v>205993.86</v>
      </c>
      <c r="P879">
        <v>10948508.23</v>
      </c>
      <c r="R879">
        <v>64.2</v>
      </c>
      <c r="S879">
        <v>-6.42</v>
      </c>
      <c r="T879" t="s">
        <v>339</v>
      </c>
      <c r="U879" t="s">
        <v>1699</v>
      </c>
    </row>
    <row r="880" spans="1:21">
      <c r="A880" t="s">
        <v>2602</v>
      </c>
      <c r="B880" t="s">
        <v>2603</v>
      </c>
      <c r="C880" t="s">
        <v>66</v>
      </c>
      <c r="D880" t="s">
        <v>73</v>
      </c>
      <c r="E880" t="s">
        <v>90</v>
      </c>
      <c r="F880" t="s">
        <v>86</v>
      </c>
      <c r="G880">
        <v>6040.22</v>
      </c>
      <c r="H880">
        <v>72482.64</v>
      </c>
      <c r="I880">
        <v>822.83</v>
      </c>
      <c r="J880">
        <v>158378.37</v>
      </c>
      <c r="K880">
        <v>192.48</v>
      </c>
      <c r="L880">
        <v>6.79</v>
      </c>
      <c r="M880">
        <v>279.33</v>
      </c>
      <c r="N880">
        <v>0</v>
      </c>
      <c r="O880">
        <v>442152.37</v>
      </c>
      <c r="P880">
        <v>2488503.9</v>
      </c>
      <c r="Q880">
        <v>5.6</v>
      </c>
      <c r="R880">
        <v>74.09</v>
      </c>
      <c r="S880">
        <v>35.53</v>
      </c>
      <c r="T880" t="s">
        <v>346</v>
      </c>
      <c r="U880" t="s">
        <v>2570</v>
      </c>
    </row>
    <row r="881" spans="1:21">
      <c r="A881" t="s">
        <v>2604</v>
      </c>
      <c r="B881" t="s">
        <v>1578</v>
      </c>
      <c r="C881" t="s">
        <v>118</v>
      </c>
      <c r="D881" t="s">
        <v>60</v>
      </c>
      <c r="E881" t="s">
        <v>67</v>
      </c>
      <c r="F881" t="s">
        <v>54</v>
      </c>
      <c r="G881">
        <v>2866.01</v>
      </c>
      <c r="H881">
        <v>34392.120000000003</v>
      </c>
      <c r="I881">
        <v>466.11</v>
      </c>
      <c r="J881">
        <v>34889.51</v>
      </c>
      <c r="K881">
        <v>74.849999999999994</v>
      </c>
      <c r="L881">
        <v>6.77</v>
      </c>
      <c r="M881">
        <v>0</v>
      </c>
      <c r="N881">
        <v>0</v>
      </c>
      <c r="O881">
        <v>294300.96000000002</v>
      </c>
      <c r="P881">
        <v>941724.96</v>
      </c>
      <c r="Q881">
        <v>-3.2</v>
      </c>
      <c r="R881">
        <v>67.650000000000006</v>
      </c>
      <c r="S881">
        <v>19.34</v>
      </c>
      <c r="T881" t="s">
        <v>2605</v>
      </c>
      <c r="U881" t="s">
        <v>409</v>
      </c>
    </row>
    <row r="882" spans="1:21">
      <c r="A882" t="s">
        <v>2606</v>
      </c>
      <c r="B882" t="s">
        <v>807</v>
      </c>
      <c r="C882" t="s">
        <v>143</v>
      </c>
      <c r="D882" t="s">
        <v>52</v>
      </c>
      <c r="E882" t="s">
        <v>53</v>
      </c>
      <c r="F882" t="s">
        <v>75</v>
      </c>
      <c r="G882">
        <v>15418.36</v>
      </c>
      <c r="H882">
        <v>185020.32</v>
      </c>
      <c r="I882">
        <v>455.14</v>
      </c>
      <c r="J882">
        <v>354436.3</v>
      </c>
      <c r="K882">
        <v>778.74</v>
      </c>
      <c r="L882">
        <v>4.75</v>
      </c>
      <c r="M882">
        <v>0</v>
      </c>
      <c r="N882">
        <v>0</v>
      </c>
      <c r="O882">
        <v>607402.56999999995</v>
      </c>
      <c r="P882">
        <v>5036260.9800000004</v>
      </c>
      <c r="Q882">
        <v>8.3000000000000007</v>
      </c>
      <c r="R882">
        <v>63.99</v>
      </c>
      <c r="S882">
        <v>-16.32</v>
      </c>
      <c r="T882" t="s">
        <v>815</v>
      </c>
      <c r="U882" t="s">
        <v>2607</v>
      </c>
    </row>
    <row r="883" spans="1:21">
      <c r="A883" t="s">
        <v>2608</v>
      </c>
      <c r="B883" t="s">
        <v>2394</v>
      </c>
      <c r="C883" t="s">
        <v>51</v>
      </c>
      <c r="D883" t="s">
        <v>52</v>
      </c>
      <c r="E883" t="s">
        <v>133</v>
      </c>
      <c r="F883" t="s">
        <v>75</v>
      </c>
      <c r="G883">
        <v>15323.17</v>
      </c>
      <c r="H883">
        <v>183878.04</v>
      </c>
      <c r="I883">
        <v>569.19000000000005</v>
      </c>
      <c r="J883">
        <v>75429.100000000006</v>
      </c>
      <c r="K883">
        <v>132.52000000000001</v>
      </c>
      <c r="L883">
        <v>7.68</v>
      </c>
      <c r="M883">
        <v>0</v>
      </c>
      <c r="N883">
        <v>0</v>
      </c>
      <c r="O883">
        <v>544958.81999999995</v>
      </c>
      <c r="P883">
        <v>1015830.17</v>
      </c>
      <c r="Q883">
        <v>1.9</v>
      </c>
      <c r="R883">
        <v>60.23</v>
      </c>
      <c r="S883">
        <v>-34.56</v>
      </c>
      <c r="T883" t="s">
        <v>860</v>
      </c>
      <c r="U883" t="s">
        <v>1554</v>
      </c>
    </row>
    <row r="884" spans="1:21">
      <c r="A884" t="s">
        <v>2609</v>
      </c>
      <c r="B884" t="s">
        <v>2545</v>
      </c>
      <c r="C884" t="s">
        <v>175</v>
      </c>
      <c r="D884" t="s">
        <v>60</v>
      </c>
      <c r="E884" t="s">
        <v>90</v>
      </c>
      <c r="F884" t="s">
        <v>54</v>
      </c>
      <c r="G884">
        <v>2893.56</v>
      </c>
      <c r="H884">
        <v>34722.720000000001</v>
      </c>
      <c r="I884">
        <v>1157.42</v>
      </c>
      <c r="J884">
        <v>78173.02</v>
      </c>
      <c r="K884">
        <v>67.540000000000006</v>
      </c>
      <c r="L884">
        <v>7.55</v>
      </c>
      <c r="M884">
        <v>857.15</v>
      </c>
      <c r="N884">
        <v>0</v>
      </c>
      <c r="O884">
        <v>566583.52</v>
      </c>
      <c r="P884">
        <v>23972939.609999999</v>
      </c>
      <c r="Q884">
        <v>42.3</v>
      </c>
      <c r="R884">
        <v>76.23</v>
      </c>
      <c r="S884">
        <v>42.65</v>
      </c>
      <c r="T884" t="s">
        <v>914</v>
      </c>
      <c r="U884" t="s">
        <v>386</v>
      </c>
    </row>
    <row r="885" spans="1:21">
      <c r="A885" t="s">
        <v>2610</v>
      </c>
      <c r="B885" t="s">
        <v>2611</v>
      </c>
      <c r="C885" t="s">
        <v>143</v>
      </c>
      <c r="D885" t="s">
        <v>119</v>
      </c>
      <c r="E885" t="s">
        <v>90</v>
      </c>
      <c r="F885" t="s">
        <v>75</v>
      </c>
      <c r="G885">
        <v>5190.8100000000004</v>
      </c>
      <c r="H885">
        <v>62289.72</v>
      </c>
      <c r="I885">
        <v>1135.1400000000001</v>
      </c>
      <c r="J885">
        <v>79858.64</v>
      </c>
      <c r="K885">
        <v>70.349999999999994</v>
      </c>
      <c r="L885">
        <v>6.19</v>
      </c>
      <c r="M885">
        <v>849.45</v>
      </c>
      <c r="N885">
        <v>901.81</v>
      </c>
      <c r="O885">
        <v>589351.93000000005</v>
      </c>
      <c r="P885">
        <v>9218065.6199999992</v>
      </c>
      <c r="Q885">
        <v>15.6</v>
      </c>
      <c r="R885">
        <v>76.73</v>
      </c>
      <c r="S885">
        <v>31.63</v>
      </c>
      <c r="T885" t="s">
        <v>155</v>
      </c>
      <c r="U885" t="s">
        <v>2612</v>
      </c>
    </row>
    <row r="886" spans="1:21">
      <c r="A886" t="s">
        <v>2613</v>
      </c>
      <c r="B886" t="s">
        <v>2614</v>
      </c>
      <c r="C886" t="s">
        <v>72</v>
      </c>
      <c r="D886" t="s">
        <v>100</v>
      </c>
      <c r="E886" t="s">
        <v>61</v>
      </c>
      <c r="F886" t="s">
        <v>86</v>
      </c>
      <c r="G886">
        <v>17609.96</v>
      </c>
      <c r="H886">
        <v>211319.52</v>
      </c>
      <c r="I886">
        <v>443.57</v>
      </c>
      <c r="J886">
        <v>365699.02</v>
      </c>
      <c r="K886">
        <v>824.44</v>
      </c>
      <c r="L886">
        <v>10.57</v>
      </c>
      <c r="M886">
        <v>0</v>
      </c>
      <c r="N886">
        <v>4343.55</v>
      </c>
      <c r="O886">
        <v>895196.59</v>
      </c>
      <c r="P886">
        <v>7614117.5199999996</v>
      </c>
      <c r="Q886">
        <v>8.5</v>
      </c>
      <c r="R886">
        <v>60.59</v>
      </c>
      <c r="S886">
        <v>7.43</v>
      </c>
      <c r="T886" t="s">
        <v>2108</v>
      </c>
      <c r="U886" t="s">
        <v>1622</v>
      </c>
    </row>
    <row r="887" spans="1:21">
      <c r="A887" t="s">
        <v>2615</v>
      </c>
      <c r="B887" t="s">
        <v>1481</v>
      </c>
      <c r="C887" t="s">
        <v>59</v>
      </c>
      <c r="D887" t="s">
        <v>52</v>
      </c>
      <c r="E887" t="s">
        <v>53</v>
      </c>
      <c r="F887" t="s">
        <v>54</v>
      </c>
      <c r="G887">
        <v>8069.81</v>
      </c>
      <c r="H887">
        <v>96837.72</v>
      </c>
      <c r="I887">
        <v>321.66000000000003</v>
      </c>
      <c r="J887">
        <v>310740.58</v>
      </c>
      <c r="K887">
        <v>966.05</v>
      </c>
      <c r="L887">
        <v>3.91</v>
      </c>
      <c r="M887">
        <v>0</v>
      </c>
      <c r="N887">
        <v>0</v>
      </c>
      <c r="O887">
        <v>794314.58</v>
      </c>
      <c r="P887">
        <v>8637021.4100000001</v>
      </c>
      <c r="Q887">
        <v>10.9</v>
      </c>
      <c r="R887">
        <v>80.61</v>
      </c>
      <c r="S887">
        <v>49.32</v>
      </c>
      <c r="T887" t="s">
        <v>2616</v>
      </c>
      <c r="U887" t="s">
        <v>1666</v>
      </c>
    </row>
    <row r="888" spans="1:21">
      <c r="A888" t="s">
        <v>2617</v>
      </c>
      <c r="B888" t="s">
        <v>2618</v>
      </c>
      <c r="C888" t="s">
        <v>138</v>
      </c>
      <c r="D888" t="s">
        <v>100</v>
      </c>
      <c r="E888" t="s">
        <v>90</v>
      </c>
      <c r="F888" t="s">
        <v>75</v>
      </c>
      <c r="G888">
        <v>9027.86</v>
      </c>
      <c r="H888">
        <v>108334.32</v>
      </c>
      <c r="I888">
        <v>1206.23</v>
      </c>
      <c r="J888">
        <v>204103.84</v>
      </c>
      <c r="K888">
        <v>169.21</v>
      </c>
      <c r="L888">
        <v>2.91</v>
      </c>
      <c r="M888">
        <v>1193.68</v>
      </c>
      <c r="N888">
        <v>0</v>
      </c>
      <c r="O888">
        <v>759711.08</v>
      </c>
      <c r="P888">
        <v>22042838.59</v>
      </c>
      <c r="Q888">
        <v>29</v>
      </c>
      <c r="R888">
        <v>65.290000000000006</v>
      </c>
      <c r="S888">
        <v>-20.58</v>
      </c>
      <c r="T888" t="s">
        <v>1456</v>
      </c>
      <c r="U888" t="s">
        <v>2019</v>
      </c>
    </row>
    <row r="889" spans="1:21">
      <c r="A889" t="s">
        <v>2619</v>
      </c>
      <c r="B889" t="s">
        <v>1893</v>
      </c>
      <c r="C889" t="s">
        <v>66</v>
      </c>
      <c r="D889" t="s">
        <v>119</v>
      </c>
      <c r="E889" t="s">
        <v>80</v>
      </c>
      <c r="F889" t="s">
        <v>54</v>
      </c>
      <c r="G889">
        <v>17603.46</v>
      </c>
      <c r="H889">
        <v>211241.52</v>
      </c>
      <c r="I889">
        <v>253.17</v>
      </c>
      <c r="J889">
        <v>282115.40000000002</v>
      </c>
      <c r="K889">
        <v>1114.33</v>
      </c>
      <c r="L889">
        <v>3.65</v>
      </c>
      <c r="M889">
        <v>4532.5</v>
      </c>
      <c r="N889">
        <v>1179.47</v>
      </c>
      <c r="O889">
        <v>738155.33</v>
      </c>
      <c r="P889">
        <v>13338022.300000001</v>
      </c>
      <c r="Q889">
        <v>18.100000000000001</v>
      </c>
      <c r="R889">
        <v>67.650000000000006</v>
      </c>
      <c r="S889">
        <v>5.94</v>
      </c>
      <c r="T889" t="s">
        <v>1315</v>
      </c>
      <c r="U889" t="s">
        <v>2620</v>
      </c>
    </row>
    <row r="890" spans="1:21">
      <c r="A890" t="s">
        <v>2621</v>
      </c>
      <c r="B890" t="s">
        <v>2622</v>
      </c>
      <c r="C890" t="s">
        <v>175</v>
      </c>
      <c r="D890" t="s">
        <v>119</v>
      </c>
      <c r="E890" t="s">
        <v>80</v>
      </c>
      <c r="F890" t="s">
        <v>54</v>
      </c>
      <c r="G890">
        <v>7312.36</v>
      </c>
      <c r="H890">
        <v>87748.32</v>
      </c>
      <c r="I890">
        <v>180.05</v>
      </c>
      <c r="J890">
        <v>171569.89</v>
      </c>
      <c r="K890">
        <v>952.9</v>
      </c>
      <c r="L890">
        <v>7.41</v>
      </c>
      <c r="M890">
        <v>0</v>
      </c>
      <c r="N890">
        <v>0</v>
      </c>
      <c r="O890">
        <v>720522.41</v>
      </c>
      <c r="P890">
        <v>21304948.399999999</v>
      </c>
      <c r="Q890">
        <v>29.6</v>
      </c>
      <c r="R890">
        <v>55.21</v>
      </c>
      <c r="S890">
        <v>6.2</v>
      </c>
      <c r="T890" t="s">
        <v>368</v>
      </c>
      <c r="U890" t="s">
        <v>1098</v>
      </c>
    </row>
    <row r="891" spans="1:21">
      <c r="A891" t="s">
        <v>2623</v>
      </c>
      <c r="B891" t="s">
        <v>2618</v>
      </c>
      <c r="C891" t="s">
        <v>143</v>
      </c>
      <c r="D891" t="s">
        <v>60</v>
      </c>
      <c r="E891" t="s">
        <v>80</v>
      </c>
      <c r="F891" t="s">
        <v>75</v>
      </c>
      <c r="G891">
        <v>4506.24</v>
      </c>
      <c r="H891">
        <v>54074.879999999997</v>
      </c>
      <c r="I891">
        <v>201.46</v>
      </c>
      <c r="J891">
        <v>28657.62</v>
      </c>
      <c r="K891">
        <v>142.25</v>
      </c>
      <c r="L891">
        <v>5.26</v>
      </c>
      <c r="M891">
        <v>0</v>
      </c>
      <c r="N891">
        <v>814.67</v>
      </c>
      <c r="O891">
        <v>432046.01</v>
      </c>
      <c r="P891">
        <v>22002385.100000001</v>
      </c>
      <c r="Q891">
        <v>50.9</v>
      </c>
      <c r="R891">
        <v>75.97</v>
      </c>
      <c r="S891">
        <v>25.06</v>
      </c>
      <c r="T891" t="s">
        <v>2624</v>
      </c>
      <c r="U891" t="s">
        <v>428</v>
      </c>
    </row>
    <row r="892" spans="1:21">
      <c r="A892" t="s">
        <v>2625</v>
      </c>
      <c r="B892" t="s">
        <v>2626</v>
      </c>
      <c r="C892" t="s">
        <v>128</v>
      </c>
      <c r="D892" t="s">
        <v>60</v>
      </c>
      <c r="E892" t="s">
        <v>67</v>
      </c>
      <c r="F892" t="s">
        <v>75</v>
      </c>
      <c r="G892">
        <v>2589.17</v>
      </c>
      <c r="H892">
        <v>31070.04</v>
      </c>
      <c r="I892">
        <v>466.85</v>
      </c>
      <c r="J892">
        <v>59231.75</v>
      </c>
      <c r="K892">
        <v>126.88</v>
      </c>
      <c r="L892">
        <v>6.59</v>
      </c>
      <c r="M892">
        <v>654.02</v>
      </c>
      <c r="N892">
        <v>93</v>
      </c>
      <c r="O892">
        <v>623907.91</v>
      </c>
      <c r="P892">
        <v>537949.35</v>
      </c>
      <c r="R892">
        <v>68.94</v>
      </c>
      <c r="S892">
        <v>-37.03</v>
      </c>
      <c r="T892" t="s">
        <v>645</v>
      </c>
      <c r="U892" t="s">
        <v>2627</v>
      </c>
    </row>
    <row r="893" spans="1:21">
      <c r="A893" t="s">
        <v>2628</v>
      </c>
      <c r="B893" t="s">
        <v>2253</v>
      </c>
      <c r="C893" t="s">
        <v>143</v>
      </c>
      <c r="D893" t="s">
        <v>52</v>
      </c>
      <c r="E893" t="s">
        <v>67</v>
      </c>
      <c r="F893" t="s">
        <v>75</v>
      </c>
      <c r="G893">
        <v>4535.93</v>
      </c>
      <c r="H893">
        <v>54431.16</v>
      </c>
      <c r="I893">
        <v>738.23</v>
      </c>
      <c r="J893">
        <v>129472.58</v>
      </c>
      <c r="K893">
        <v>175.38</v>
      </c>
      <c r="L893">
        <v>3.99</v>
      </c>
      <c r="M893">
        <v>1137.46</v>
      </c>
      <c r="N893">
        <v>257.69</v>
      </c>
      <c r="O893">
        <v>266671</v>
      </c>
      <c r="P893">
        <v>6226605.8200000003</v>
      </c>
      <c r="Q893">
        <v>23.3</v>
      </c>
      <c r="R893">
        <v>78.14</v>
      </c>
      <c r="S893">
        <v>-13.07</v>
      </c>
      <c r="T893" t="s">
        <v>1962</v>
      </c>
      <c r="U893" t="s">
        <v>205</v>
      </c>
    </row>
    <row r="894" spans="1:21">
      <c r="A894" t="s">
        <v>2629</v>
      </c>
      <c r="B894" t="s">
        <v>2630</v>
      </c>
      <c r="C894" t="s">
        <v>72</v>
      </c>
      <c r="D894" t="s">
        <v>60</v>
      </c>
      <c r="E894" t="s">
        <v>74</v>
      </c>
      <c r="F894" t="s">
        <v>54</v>
      </c>
      <c r="G894">
        <v>5254.42</v>
      </c>
      <c r="H894">
        <v>63053.04</v>
      </c>
      <c r="I894">
        <v>93.99</v>
      </c>
      <c r="J894">
        <v>128674.75</v>
      </c>
      <c r="K894">
        <v>1369.03</v>
      </c>
      <c r="L894">
        <v>3.46</v>
      </c>
      <c r="M894">
        <v>1142.18</v>
      </c>
      <c r="N894">
        <v>0</v>
      </c>
      <c r="O894">
        <v>617487.16</v>
      </c>
      <c r="P894">
        <v>22974390.300000001</v>
      </c>
      <c r="R894">
        <v>62.14</v>
      </c>
      <c r="S894">
        <v>44.11</v>
      </c>
      <c r="T894" t="s">
        <v>155</v>
      </c>
      <c r="U894" t="s">
        <v>1946</v>
      </c>
    </row>
    <row r="895" spans="1:21">
      <c r="A895" t="s">
        <v>2631</v>
      </c>
      <c r="B895" t="s">
        <v>1564</v>
      </c>
      <c r="C895" t="s">
        <v>66</v>
      </c>
      <c r="D895" t="s">
        <v>119</v>
      </c>
      <c r="E895" t="s">
        <v>80</v>
      </c>
      <c r="F895" t="s">
        <v>54</v>
      </c>
      <c r="G895">
        <v>8969.15</v>
      </c>
      <c r="H895">
        <v>107629.8</v>
      </c>
      <c r="I895">
        <v>150.13999999999999</v>
      </c>
      <c r="J895">
        <v>62303.34</v>
      </c>
      <c r="K895">
        <v>414.97</v>
      </c>
      <c r="L895">
        <v>6.72</v>
      </c>
      <c r="M895">
        <v>0</v>
      </c>
      <c r="N895">
        <v>169.86</v>
      </c>
      <c r="O895">
        <v>923257.21</v>
      </c>
      <c r="P895">
        <v>15936313.76</v>
      </c>
      <c r="Q895">
        <v>17.3</v>
      </c>
      <c r="R895">
        <v>76.98</v>
      </c>
      <c r="S895">
        <v>-16.03</v>
      </c>
      <c r="T895" t="s">
        <v>755</v>
      </c>
      <c r="U895" t="s">
        <v>2632</v>
      </c>
    </row>
    <row r="896" spans="1:21">
      <c r="A896" t="s">
        <v>2633</v>
      </c>
      <c r="B896" t="s">
        <v>2634</v>
      </c>
      <c r="C896" t="s">
        <v>277</v>
      </c>
      <c r="D896" t="s">
        <v>52</v>
      </c>
      <c r="E896" t="s">
        <v>133</v>
      </c>
      <c r="F896" t="s">
        <v>75</v>
      </c>
      <c r="G896">
        <v>1542.84</v>
      </c>
      <c r="H896">
        <v>18514.080000000002</v>
      </c>
      <c r="I896">
        <v>624</v>
      </c>
      <c r="J896">
        <v>28486.85</v>
      </c>
      <c r="K896">
        <v>45.65</v>
      </c>
      <c r="L896">
        <v>9.5500000000000007</v>
      </c>
      <c r="M896">
        <v>0</v>
      </c>
      <c r="N896">
        <v>0</v>
      </c>
      <c r="O896">
        <v>949215.57</v>
      </c>
      <c r="P896">
        <v>6864604.4000000004</v>
      </c>
      <c r="Q896">
        <v>7.2</v>
      </c>
      <c r="R896">
        <v>70.22</v>
      </c>
      <c r="S896">
        <v>21.29</v>
      </c>
      <c r="T896" t="s">
        <v>2635</v>
      </c>
      <c r="U896" t="s">
        <v>2636</v>
      </c>
    </row>
    <row r="897" spans="1:21">
      <c r="A897" t="s">
        <v>2637</v>
      </c>
      <c r="B897" t="s">
        <v>2638</v>
      </c>
      <c r="C897" t="s">
        <v>105</v>
      </c>
      <c r="D897" t="s">
        <v>119</v>
      </c>
      <c r="E897" t="s">
        <v>67</v>
      </c>
      <c r="F897" t="s">
        <v>75</v>
      </c>
      <c r="G897">
        <v>3597.64</v>
      </c>
      <c r="H897">
        <v>43171.68</v>
      </c>
      <c r="I897">
        <v>717.43</v>
      </c>
      <c r="J897">
        <v>66700.27</v>
      </c>
      <c r="K897">
        <v>92.97</v>
      </c>
      <c r="L897">
        <v>4.6500000000000004</v>
      </c>
      <c r="M897">
        <v>849.66</v>
      </c>
      <c r="N897">
        <v>265.77999999999997</v>
      </c>
      <c r="O897">
        <v>645879.21</v>
      </c>
      <c r="P897">
        <v>22933072.030000001</v>
      </c>
      <c r="Q897">
        <v>35.5</v>
      </c>
      <c r="R897">
        <v>70.510000000000005</v>
      </c>
      <c r="S897">
        <v>-7.28</v>
      </c>
      <c r="T897" t="s">
        <v>2548</v>
      </c>
      <c r="U897" t="s">
        <v>1737</v>
      </c>
    </row>
    <row r="898" spans="1:21">
      <c r="A898" t="s">
        <v>2639</v>
      </c>
      <c r="B898" t="s">
        <v>2640</v>
      </c>
      <c r="C898" t="s">
        <v>175</v>
      </c>
      <c r="D898" t="s">
        <v>73</v>
      </c>
      <c r="E898" t="s">
        <v>61</v>
      </c>
      <c r="F898" t="s">
        <v>86</v>
      </c>
      <c r="G898">
        <v>14701.76</v>
      </c>
      <c r="H898">
        <v>176421.12</v>
      </c>
      <c r="I898">
        <v>368.08</v>
      </c>
      <c r="J898">
        <v>471410.64</v>
      </c>
      <c r="L898">
        <v>10.25</v>
      </c>
      <c r="M898">
        <v>0</v>
      </c>
      <c r="N898">
        <v>0</v>
      </c>
      <c r="O898">
        <v>547489.43000000005</v>
      </c>
      <c r="P898">
        <v>13071108.109999999</v>
      </c>
      <c r="Q898">
        <v>23.9</v>
      </c>
      <c r="R898">
        <v>68.319999999999993</v>
      </c>
      <c r="S898">
        <v>1.79</v>
      </c>
      <c r="T898" t="s">
        <v>2641</v>
      </c>
      <c r="U898" t="s">
        <v>2642</v>
      </c>
    </row>
    <row r="899" spans="1:21">
      <c r="A899" t="s">
        <v>2643</v>
      </c>
      <c r="B899" t="s">
        <v>1108</v>
      </c>
      <c r="C899" t="s">
        <v>72</v>
      </c>
      <c r="D899" t="s">
        <v>73</v>
      </c>
      <c r="E899" t="s">
        <v>133</v>
      </c>
      <c r="F899" t="s">
        <v>54</v>
      </c>
      <c r="G899">
        <v>13794.92</v>
      </c>
      <c r="H899">
        <v>165539.04</v>
      </c>
      <c r="I899">
        <v>354.98</v>
      </c>
      <c r="J899">
        <v>279634.21999999997</v>
      </c>
      <c r="K899">
        <v>787.75</v>
      </c>
      <c r="L899">
        <v>1.33</v>
      </c>
      <c r="M899">
        <v>0</v>
      </c>
      <c r="N899">
        <v>0</v>
      </c>
      <c r="O899">
        <v>883382.98</v>
      </c>
      <c r="P899">
        <v>3833233.31</v>
      </c>
      <c r="Q899">
        <v>4.3</v>
      </c>
      <c r="R899">
        <v>60.2</v>
      </c>
      <c r="S899">
        <v>54.96</v>
      </c>
      <c r="T899" t="s">
        <v>295</v>
      </c>
      <c r="U899" t="s">
        <v>2644</v>
      </c>
    </row>
    <row r="900" spans="1:21">
      <c r="A900" t="s">
        <v>2645</v>
      </c>
      <c r="B900" t="s">
        <v>2646</v>
      </c>
      <c r="C900" t="s">
        <v>128</v>
      </c>
      <c r="D900" t="s">
        <v>52</v>
      </c>
      <c r="E900" t="s">
        <v>74</v>
      </c>
      <c r="F900" t="s">
        <v>75</v>
      </c>
      <c r="G900">
        <v>15215.84</v>
      </c>
      <c r="H900">
        <v>182590.07999999999</v>
      </c>
      <c r="I900">
        <v>127.18</v>
      </c>
      <c r="J900">
        <v>293798.75</v>
      </c>
      <c r="K900">
        <v>2310.1</v>
      </c>
      <c r="L900">
        <v>4.0999999999999996</v>
      </c>
      <c r="M900">
        <v>0</v>
      </c>
      <c r="N900">
        <v>0</v>
      </c>
      <c r="O900">
        <v>478096.98</v>
      </c>
      <c r="P900">
        <v>13397887.189999999</v>
      </c>
      <c r="Q900">
        <v>28</v>
      </c>
      <c r="R900">
        <v>66.84</v>
      </c>
      <c r="S900">
        <v>-6.78</v>
      </c>
      <c r="T900" t="s">
        <v>2647</v>
      </c>
      <c r="U900" t="s">
        <v>172</v>
      </c>
    </row>
    <row r="901" spans="1:21">
      <c r="A901" t="s">
        <v>2648</v>
      </c>
      <c r="B901" t="s">
        <v>2649</v>
      </c>
      <c r="C901" t="s">
        <v>175</v>
      </c>
      <c r="D901" t="s">
        <v>60</v>
      </c>
      <c r="E901" t="s">
        <v>53</v>
      </c>
      <c r="F901" t="s">
        <v>75</v>
      </c>
      <c r="G901">
        <v>2895.31</v>
      </c>
      <c r="H901">
        <v>34743.72</v>
      </c>
      <c r="I901">
        <v>388.77</v>
      </c>
      <c r="J901">
        <v>57791.28</v>
      </c>
      <c r="K901">
        <v>148.65</v>
      </c>
      <c r="L901">
        <v>2.69</v>
      </c>
      <c r="M901">
        <v>0</v>
      </c>
      <c r="N901">
        <v>0</v>
      </c>
      <c r="O901">
        <v>885627.02</v>
      </c>
      <c r="P901">
        <v>8983758.5600000005</v>
      </c>
      <c r="Q901">
        <v>10.1</v>
      </c>
      <c r="R901">
        <v>60.49</v>
      </c>
      <c r="S901">
        <v>9.19</v>
      </c>
      <c r="T901" t="s">
        <v>893</v>
      </c>
      <c r="U901" t="s">
        <v>1873</v>
      </c>
    </row>
    <row r="902" spans="1:21">
      <c r="A902" t="s">
        <v>2650</v>
      </c>
      <c r="B902" t="s">
        <v>916</v>
      </c>
      <c r="C902" t="s">
        <v>72</v>
      </c>
      <c r="D902" t="s">
        <v>119</v>
      </c>
      <c r="E902" t="s">
        <v>61</v>
      </c>
      <c r="F902" t="s">
        <v>75</v>
      </c>
      <c r="G902">
        <v>13785.76</v>
      </c>
      <c r="H902">
        <v>165429.12</v>
      </c>
      <c r="I902">
        <v>653.15</v>
      </c>
      <c r="J902">
        <v>89971.42</v>
      </c>
      <c r="K902">
        <v>137.75</v>
      </c>
      <c r="L902">
        <v>7.23</v>
      </c>
      <c r="M902">
        <v>2817.09</v>
      </c>
      <c r="N902">
        <v>0</v>
      </c>
      <c r="O902">
        <v>758306.81</v>
      </c>
      <c r="P902">
        <v>22669719.719999999</v>
      </c>
      <c r="Q902">
        <v>29.9</v>
      </c>
      <c r="R902">
        <v>58.04</v>
      </c>
      <c r="S902">
        <v>30.26</v>
      </c>
      <c r="T902" t="s">
        <v>413</v>
      </c>
      <c r="U902" t="s">
        <v>2651</v>
      </c>
    </row>
    <row r="903" spans="1:21">
      <c r="A903" t="s">
        <v>2652</v>
      </c>
      <c r="B903" t="s">
        <v>2247</v>
      </c>
      <c r="C903" t="s">
        <v>143</v>
      </c>
      <c r="D903" t="s">
        <v>52</v>
      </c>
      <c r="E903" t="s">
        <v>61</v>
      </c>
      <c r="F903" t="s">
        <v>75</v>
      </c>
      <c r="G903">
        <v>693.8</v>
      </c>
      <c r="H903">
        <v>8325.6</v>
      </c>
      <c r="I903">
        <v>550.45000000000005</v>
      </c>
      <c r="J903">
        <v>9495.0499999999993</v>
      </c>
      <c r="K903">
        <v>17.25</v>
      </c>
      <c r="L903">
        <v>44.14</v>
      </c>
      <c r="M903">
        <v>0</v>
      </c>
      <c r="N903">
        <v>0</v>
      </c>
      <c r="O903">
        <v>506316.19</v>
      </c>
      <c r="P903">
        <v>745628.77</v>
      </c>
      <c r="Q903">
        <v>1.5</v>
      </c>
      <c r="R903">
        <v>73.290000000000006</v>
      </c>
      <c r="S903">
        <v>-16.559999999999999</v>
      </c>
      <c r="T903" t="s">
        <v>1945</v>
      </c>
      <c r="U903" t="s">
        <v>273</v>
      </c>
    </row>
    <row r="904" spans="1:21">
      <c r="A904" t="s">
        <v>2653</v>
      </c>
      <c r="B904" t="s">
        <v>2654</v>
      </c>
      <c r="C904" t="s">
        <v>72</v>
      </c>
      <c r="D904" t="s">
        <v>73</v>
      </c>
      <c r="E904" t="s">
        <v>74</v>
      </c>
      <c r="F904" t="s">
        <v>86</v>
      </c>
      <c r="G904">
        <v>17679.29</v>
      </c>
      <c r="H904">
        <v>212151.48</v>
      </c>
      <c r="I904">
        <v>132.03</v>
      </c>
      <c r="J904">
        <v>94726.8</v>
      </c>
      <c r="K904">
        <v>717.46</v>
      </c>
      <c r="L904">
        <v>9.07</v>
      </c>
      <c r="M904">
        <v>0</v>
      </c>
      <c r="N904">
        <v>1241.45</v>
      </c>
      <c r="O904">
        <v>415901.94</v>
      </c>
      <c r="P904">
        <v>11339713</v>
      </c>
      <c r="Q904">
        <v>27.3</v>
      </c>
      <c r="R904">
        <v>58.21</v>
      </c>
      <c r="S904">
        <v>14.64</v>
      </c>
      <c r="T904" t="s">
        <v>2655</v>
      </c>
      <c r="U904" t="s">
        <v>2145</v>
      </c>
    </row>
    <row r="905" spans="1:21">
      <c r="A905" t="s">
        <v>2656</v>
      </c>
      <c r="B905" t="s">
        <v>2657</v>
      </c>
      <c r="C905" t="s">
        <v>51</v>
      </c>
      <c r="D905" t="s">
        <v>52</v>
      </c>
      <c r="E905" t="s">
        <v>90</v>
      </c>
      <c r="F905" t="s">
        <v>54</v>
      </c>
      <c r="G905">
        <v>3239.37</v>
      </c>
      <c r="H905">
        <v>38872.44</v>
      </c>
      <c r="I905">
        <v>1067.24</v>
      </c>
      <c r="J905">
        <v>79792.03</v>
      </c>
      <c r="K905">
        <v>74.760000000000005</v>
      </c>
      <c r="L905">
        <v>11.3</v>
      </c>
      <c r="M905">
        <v>898.25</v>
      </c>
      <c r="N905">
        <v>50.52</v>
      </c>
      <c r="O905">
        <v>572561.37</v>
      </c>
      <c r="P905">
        <v>2451676.34</v>
      </c>
      <c r="Q905">
        <v>4.3</v>
      </c>
      <c r="R905">
        <v>58.03</v>
      </c>
      <c r="S905">
        <v>21.78</v>
      </c>
      <c r="T905" t="s">
        <v>2658</v>
      </c>
      <c r="U905" t="s">
        <v>2659</v>
      </c>
    </row>
    <row r="906" spans="1:21">
      <c r="A906" t="s">
        <v>2660</v>
      </c>
      <c r="B906" t="s">
        <v>2661</v>
      </c>
      <c r="C906" t="s">
        <v>51</v>
      </c>
      <c r="D906" t="s">
        <v>73</v>
      </c>
      <c r="E906" t="s">
        <v>74</v>
      </c>
      <c r="F906" t="s">
        <v>86</v>
      </c>
      <c r="G906">
        <v>7820.92</v>
      </c>
      <c r="H906">
        <v>93851.04</v>
      </c>
      <c r="I906">
        <v>121.2</v>
      </c>
      <c r="J906">
        <v>250234.63</v>
      </c>
      <c r="K906">
        <v>2064.64</v>
      </c>
      <c r="L906">
        <v>7.77</v>
      </c>
      <c r="M906">
        <v>0</v>
      </c>
      <c r="N906">
        <v>0</v>
      </c>
      <c r="O906">
        <v>185561.41</v>
      </c>
      <c r="P906">
        <v>6807185.9800000004</v>
      </c>
      <c r="Q906">
        <v>36.700000000000003</v>
      </c>
      <c r="R906">
        <v>77.650000000000006</v>
      </c>
      <c r="S906">
        <v>-18.03</v>
      </c>
      <c r="T906" t="s">
        <v>1805</v>
      </c>
      <c r="U906" t="s">
        <v>279</v>
      </c>
    </row>
    <row r="907" spans="1:21">
      <c r="A907" t="s">
        <v>2662</v>
      </c>
      <c r="B907" t="s">
        <v>2045</v>
      </c>
      <c r="C907" t="s">
        <v>175</v>
      </c>
      <c r="D907" t="s">
        <v>119</v>
      </c>
      <c r="E907" t="s">
        <v>53</v>
      </c>
      <c r="F907" t="s">
        <v>86</v>
      </c>
      <c r="G907">
        <v>15935.58</v>
      </c>
      <c r="H907">
        <v>191226.96</v>
      </c>
      <c r="I907">
        <v>402.54</v>
      </c>
      <c r="J907">
        <v>218221.75</v>
      </c>
      <c r="K907">
        <v>542.11</v>
      </c>
      <c r="L907">
        <v>10.8</v>
      </c>
      <c r="M907">
        <v>0</v>
      </c>
      <c r="N907">
        <v>481.3</v>
      </c>
      <c r="O907">
        <v>770746.54</v>
      </c>
      <c r="P907">
        <v>6503436.3499999996</v>
      </c>
      <c r="Q907">
        <v>8.4</v>
      </c>
      <c r="R907">
        <v>74.92</v>
      </c>
      <c r="S907">
        <v>34.36</v>
      </c>
      <c r="T907" t="s">
        <v>609</v>
      </c>
      <c r="U907" t="s">
        <v>504</v>
      </c>
    </row>
    <row r="908" spans="1:21">
      <c r="A908" t="s">
        <v>2663</v>
      </c>
      <c r="B908" t="s">
        <v>2664</v>
      </c>
      <c r="C908" t="s">
        <v>59</v>
      </c>
      <c r="D908" t="s">
        <v>73</v>
      </c>
      <c r="E908" t="s">
        <v>90</v>
      </c>
      <c r="F908" t="s">
        <v>86</v>
      </c>
      <c r="G908">
        <v>11333.18</v>
      </c>
      <c r="H908">
        <v>135998.16</v>
      </c>
      <c r="I908">
        <v>640.29</v>
      </c>
      <c r="J908">
        <v>303829.01</v>
      </c>
      <c r="K908">
        <v>474.52</v>
      </c>
      <c r="L908">
        <v>4.6399999999999997</v>
      </c>
      <c r="M908">
        <v>0</v>
      </c>
      <c r="N908">
        <v>0</v>
      </c>
      <c r="O908">
        <v>436037.03</v>
      </c>
      <c r="P908">
        <v>9804206.7300000004</v>
      </c>
      <c r="Q908">
        <v>22.5</v>
      </c>
      <c r="R908">
        <v>56.76</v>
      </c>
      <c r="S908">
        <v>-18.68</v>
      </c>
      <c r="T908" t="s">
        <v>2364</v>
      </c>
      <c r="U908" t="s">
        <v>2665</v>
      </c>
    </row>
    <row r="909" spans="1:21">
      <c r="A909" t="s">
        <v>2666</v>
      </c>
      <c r="B909" t="s">
        <v>1528</v>
      </c>
      <c r="C909" t="s">
        <v>99</v>
      </c>
      <c r="D909" t="s">
        <v>73</v>
      </c>
      <c r="E909" t="s">
        <v>61</v>
      </c>
      <c r="F909" t="s">
        <v>75</v>
      </c>
      <c r="G909">
        <v>10929.79</v>
      </c>
      <c r="H909">
        <v>131157.48000000001</v>
      </c>
      <c r="I909">
        <v>530.28</v>
      </c>
      <c r="J909">
        <v>71147.22</v>
      </c>
      <c r="L909">
        <v>6.9</v>
      </c>
      <c r="M909">
        <v>0</v>
      </c>
      <c r="N909">
        <v>632.35</v>
      </c>
      <c r="O909">
        <v>823097.5</v>
      </c>
      <c r="P909">
        <v>20703677.98</v>
      </c>
      <c r="Q909">
        <v>25.2</v>
      </c>
      <c r="R909">
        <v>68.42</v>
      </c>
      <c r="S909">
        <v>-36.130000000000003</v>
      </c>
      <c r="T909" t="s">
        <v>931</v>
      </c>
      <c r="U909" t="s">
        <v>2667</v>
      </c>
    </row>
    <row r="910" spans="1:21">
      <c r="A910" t="s">
        <v>2668</v>
      </c>
      <c r="B910" t="s">
        <v>2669</v>
      </c>
      <c r="C910" t="s">
        <v>66</v>
      </c>
      <c r="D910" t="s">
        <v>60</v>
      </c>
      <c r="E910" t="s">
        <v>53</v>
      </c>
      <c r="F910" t="s">
        <v>54</v>
      </c>
      <c r="G910">
        <v>11941.29</v>
      </c>
      <c r="H910">
        <v>143295.48000000001</v>
      </c>
      <c r="I910">
        <v>500.3</v>
      </c>
      <c r="J910">
        <v>140487.54999999999</v>
      </c>
      <c r="K910">
        <v>280.81</v>
      </c>
      <c r="L910">
        <v>8.02</v>
      </c>
      <c r="M910">
        <v>0</v>
      </c>
      <c r="N910">
        <v>0</v>
      </c>
      <c r="O910">
        <v>432758.97</v>
      </c>
      <c r="P910">
        <v>2812408.91</v>
      </c>
      <c r="Q910">
        <v>6.5</v>
      </c>
      <c r="R910">
        <v>55.99</v>
      </c>
      <c r="S910">
        <v>47.78</v>
      </c>
      <c r="T910" t="s">
        <v>2670</v>
      </c>
      <c r="U910" t="s">
        <v>551</v>
      </c>
    </row>
    <row r="911" spans="1:21">
      <c r="A911" t="s">
        <v>2671</v>
      </c>
      <c r="B911" t="s">
        <v>2672</v>
      </c>
      <c r="C911" t="s">
        <v>118</v>
      </c>
      <c r="D911" t="s">
        <v>73</v>
      </c>
      <c r="E911" t="s">
        <v>67</v>
      </c>
      <c r="F911" t="s">
        <v>86</v>
      </c>
      <c r="G911">
        <v>13463.91</v>
      </c>
      <c r="H911">
        <v>161566.92000000001</v>
      </c>
      <c r="I911">
        <v>559.13</v>
      </c>
      <c r="J911">
        <v>386432.8</v>
      </c>
      <c r="K911">
        <v>691.13</v>
      </c>
      <c r="L911">
        <v>3.05</v>
      </c>
      <c r="M911">
        <v>2915.49</v>
      </c>
      <c r="N911">
        <v>2969.67</v>
      </c>
      <c r="O911">
        <v>263162.65000000002</v>
      </c>
      <c r="P911">
        <v>24502535.899999999</v>
      </c>
      <c r="Q911">
        <v>93.1</v>
      </c>
      <c r="R911">
        <v>73.91</v>
      </c>
      <c r="S911">
        <v>-18.059999999999999</v>
      </c>
      <c r="T911" t="s">
        <v>2673</v>
      </c>
      <c r="U911" t="s">
        <v>2674</v>
      </c>
    </row>
    <row r="912" spans="1:21">
      <c r="A912" t="s">
        <v>2675</v>
      </c>
      <c r="B912" t="s">
        <v>2676</v>
      </c>
      <c r="C912" t="s">
        <v>59</v>
      </c>
      <c r="D912" t="s">
        <v>73</v>
      </c>
      <c r="E912" t="s">
        <v>90</v>
      </c>
      <c r="F912" t="s">
        <v>75</v>
      </c>
      <c r="G912">
        <v>15387.99</v>
      </c>
      <c r="H912">
        <v>184655.88</v>
      </c>
      <c r="I912">
        <v>933.26</v>
      </c>
      <c r="J912">
        <v>494793.36</v>
      </c>
      <c r="K912">
        <v>530.17999999999995</v>
      </c>
      <c r="L912">
        <v>5.05</v>
      </c>
      <c r="M912">
        <v>0</v>
      </c>
      <c r="N912">
        <v>0</v>
      </c>
      <c r="O912">
        <v>764627.37</v>
      </c>
      <c r="P912">
        <v>4591383.08</v>
      </c>
      <c r="Q912">
        <v>6</v>
      </c>
      <c r="R912">
        <v>78.31</v>
      </c>
      <c r="S912">
        <v>24.55</v>
      </c>
      <c r="T912" t="s">
        <v>911</v>
      </c>
      <c r="U912" t="s">
        <v>201</v>
      </c>
    </row>
    <row r="913" spans="1:21">
      <c r="A913" t="s">
        <v>2677</v>
      </c>
      <c r="B913" t="s">
        <v>2678</v>
      </c>
      <c r="C913" t="s">
        <v>118</v>
      </c>
      <c r="D913" t="s">
        <v>60</v>
      </c>
      <c r="E913" t="s">
        <v>90</v>
      </c>
      <c r="F913" t="s">
        <v>75</v>
      </c>
      <c r="G913">
        <v>2125.98</v>
      </c>
      <c r="H913">
        <v>25511.759999999998</v>
      </c>
      <c r="I913">
        <v>583.04</v>
      </c>
      <c r="J913">
        <v>60507.61</v>
      </c>
      <c r="L913">
        <v>7.01</v>
      </c>
      <c r="M913">
        <v>0</v>
      </c>
      <c r="N913">
        <v>432.04</v>
      </c>
      <c r="O913">
        <v>259275.69</v>
      </c>
      <c r="P913">
        <v>12302832</v>
      </c>
      <c r="Q913">
        <v>47.5</v>
      </c>
      <c r="R913">
        <v>78.94</v>
      </c>
      <c r="S913">
        <v>-18.079999999999998</v>
      </c>
      <c r="T913" t="s">
        <v>1604</v>
      </c>
      <c r="U913" t="s">
        <v>845</v>
      </c>
    </row>
    <row r="914" spans="1:21">
      <c r="A914" t="s">
        <v>2679</v>
      </c>
      <c r="B914" t="s">
        <v>2680</v>
      </c>
      <c r="C914" t="s">
        <v>72</v>
      </c>
      <c r="D914" t="s">
        <v>52</v>
      </c>
      <c r="E914" t="s">
        <v>90</v>
      </c>
      <c r="F914" t="s">
        <v>86</v>
      </c>
      <c r="G914">
        <v>10891.91</v>
      </c>
      <c r="H914">
        <v>130702.92</v>
      </c>
      <c r="I914">
        <v>686.61</v>
      </c>
      <c r="J914">
        <v>84475.14</v>
      </c>
      <c r="K914">
        <v>123.03</v>
      </c>
      <c r="L914">
        <v>11.45</v>
      </c>
      <c r="M914">
        <v>1133.3800000000001</v>
      </c>
      <c r="N914">
        <v>2338.42</v>
      </c>
      <c r="O914">
        <v>319067.81</v>
      </c>
      <c r="P914">
        <v>15102787.51</v>
      </c>
      <c r="Q914">
        <v>47.3</v>
      </c>
      <c r="R914">
        <v>79.56</v>
      </c>
      <c r="S914">
        <v>30.94</v>
      </c>
      <c r="T914" t="s">
        <v>1468</v>
      </c>
      <c r="U914" t="s">
        <v>1902</v>
      </c>
    </row>
    <row r="915" spans="1:21">
      <c r="A915" t="s">
        <v>2681</v>
      </c>
      <c r="B915" t="s">
        <v>2387</v>
      </c>
      <c r="C915" t="s">
        <v>175</v>
      </c>
      <c r="D915" t="s">
        <v>73</v>
      </c>
      <c r="E915" t="s">
        <v>74</v>
      </c>
      <c r="F915" t="s">
        <v>75</v>
      </c>
      <c r="G915">
        <v>3509.06</v>
      </c>
      <c r="H915">
        <v>42108.72</v>
      </c>
      <c r="I915">
        <v>88.84</v>
      </c>
      <c r="J915">
        <v>43711.76</v>
      </c>
      <c r="K915">
        <v>492.03</v>
      </c>
      <c r="L915">
        <v>1.06</v>
      </c>
      <c r="M915">
        <v>1128.53</v>
      </c>
      <c r="N915">
        <v>31.63</v>
      </c>
      <c r="O915">
        <v>469310.08</v>
      </c>
      <c r="P915">
        <v>4488609.95</v>
      </c>
      <c r="Q915">
        <v>9.6</v>
      </c>
      <c r="R915">
        <v>72.13</v>
      </c>
      <c r="S915">
        <v>3.41</v>
      </c>
      <c r="T915" t="s">
        <v>2682</v>
      </c>
      <c r="U915" t="s">
        <v>2019</v>
      </c>
    </row>
    <row r="916" spans="1:21">
      <c r="A916" t="s">
        <v>2683</v>
      </c>
      <c r="B916" t="s">
        <v>1274</v>
      </c>
      <c r="C916" t="s">
        <v>105</v>
      </c>
      <c r="D916" t="s">
        <v>100</v>
      </c>
      <c r="E916" t="s">
        <v>74</v>
      </c>
      <c r="F916" t="s">
        <v>86</v>
      </c>
      <c r="G916">
        <v>11476.59</v>
      </c>
      <c r="H916">
        <v>137719.07999999999</v>
      </c>
      <c r="I916">
        <v>109.9</v>
      </c>
      <c r="J916">
        <v>169769.31</v>
      </c>
      <c r="K916">
        <v>1544.76</v>
      </c>
      <c r="L916">
        <v>0.86</v>
      </c>
      <c r="M916">
        <v>2354.6</v>
      </c>
      <c r="N916">
        <v>0</v>
      </c>
      <c r="O916">
        <v>218744.44</v>
      </c>
      <c r="P916">
        <v>10610519.960000001</v>
      </c>
      <c r="Q916">
        <v>48.5</v>
      </c>
      <c r="R916">
        <v>59.9</v>
      </c>
      <c r="S916">
        <v>-36.93</v>
      </c>
      <c r="T916" t="s">
        <v>327</v>
      </c>
      <c r="U916" t="s">
        <v>1511</v>
      </c>
    </row>
    <row r="917" spans="1:21">
      <c r="A917" t="s">
        <v>2684</v>
      </c>
      <c r="B917" t="s">
        <v>1418</v>
      </c>
      <c r="C917" t="s">
        <v>59</v>
      </c>
      <c r="D917" t="s">
        <v>60</v>
      </c>
      <c r="E917" t="s">
        <v>74</v>
      </c>
      <c r="F917" t="s">
        <v>54</v>
      </c>
      <c r="G917">
        <v>14378.18</v>
      </c>
      <c r="H917">
        <v>172538.16</v>
      </c>
      <c r="I917">
        <v>107.01</v>
      </c>
      <c r="J917">
        <v>395004.19</v>
      </c>
      <c r="K917">
        <v>3691.28</v>
      </c>
      <c r="L917">
        <v>8.58</v>
      </c>
      <c r="M917">
        <v>655.72</v>
      </c>
      <c r="N917">
        <v>0</v>
      </c>
      <c r="O917">
        <v>512613.12</v>
      </c>
      <c r="P917">
        <v>9599734.8599999994</v>
      </c>
      <c r="Q917">
        <v>18.7</v>
      </c>
      <c r="R917">
        <v>72.12</v>
      </c>
      <c r="S917">
        <v>103.12</v>
      </c>
      <c r="T917" t="s">
        <v>2685</v>
      </c>
      <c r="U917" t="s">
        <v>287</v>
      </c>
    </row>
    <row r="918" spans="1:21">
      <c r="A918" t="s">
        <v>2686</v>
      </c>
      <c r="B918" t="s">
        <v>231</v>
      </c>
      <c r="C918" t="s">
        <v>138</v>
      </c>
      <c r="D918" t="s">
        <v>100</v>
      </c>
      <c r="E918" t="s">
        <v>61</v>
      </c>
      <c r="F918" t="s">
        <v>75</v>
      </c>
      <c r="G918">
        <v>3595.65</v>
      </c>
      <c r="H918">
        <v>43147.8</v>
      </c>
      <c r="I918">
        <v>792.53</v>
      </c>
      <c r="J918">
        <v>74359.179999999993</v>
      </c>
      <c r="K918">
        <v>93.83</v>
      </c>
      <c r="L918">
        <v>11.71</v>
      </c>
      <c r="M918">
        <v>269.70999999999998</v>
      </c>
      <c r="N918">
        <v>661.32</v>
      </c>
      <c r="O918">
        <v>583428.72</v>
      </c>
      <c r="P918">
        <v>24303644.670000002</v>
      </c>
      <c r="Q918">
        <v>41.7</v>
      </c>
      <c r="R918">
        <v>71.75</v>
      </c>
      <c r="S918">
        <v>37.36</v>
      </c>
      <c r="T918" t="s">
        <v>1597</v>
      </c>
      <c r="U918" t="s">
        <v>2574</v>
      </c>
    </row>
    <row r="919" spans="1:21">
      <c r="A919" t="s">
        <v>2687</v>
      </c>
      <c r="B919" t="s">
        <v>2688</v>
      </c>
      <c r="C919" t="s">
        <v>143</v>
      </c>
      <c r="D919" t="s">
        <v>100</v>
      </c>
      <c r="E919" t="s">
        <v>74</v>
      </c>
      <c r="F919" t="s">
        <v>54</v>
      </c>
      <c r="G919">
        <v>15941.6</v>
      </c>
      <c r="H919">
        <v>191299.20000000001</v>
      </c>
      <c r="I919">
        <v>100.61</v>
      </c>
      <c r="J919">
        <v>257812.61</v>
      </c>
      <c r="K919">
        <v>2562.4899999999998</v>
      </c>
      <c r="L919">
        <v>6.78</v>
      </c>
      <c r="M919">
        <v>0</v>
      </c>
      <c r="N919">
        <v>0</v>
      </c>
      <c r="O919">
        <v>880011.91</v>
      </c>
      <c r="P919">
        <v>15097335.949999999</v>
      </c>
      <c r="Q919">
        <v>17.2</v>
      </c>
      <c r="R919">
        <v>62.96</v>
      </c>
      <c r="S919">
        <v>-0.19</v>
      </c>
      <c r="T919" t="s">
        <v>574</v>
      </c>
      <c r="U919" t="s">
        <v>2689</v>
      </c>
    </row>
    <row r="920" spans="1:21">
      <c r="A920" t="s">
        <v>2690</v>
      </c>
      <c r="B920" t="s">
        <v>2691</v>
      </c>
      <c r="C920" t="s">
        <v>66</v>
      </c>
      <c r="D920" t="s">
        <v>73</v>
      </c>
      <c r="E920" t="s">
        <v>90</v>
      </c>
      <c r="F920" t="s">
        <v>86</v>
      </c>
      <c r="G920">
        <v>15522.05</v>
      </c>
      <c r="H920">
        <v>186264.6</v>
      </c>
      <c r="I920">
        <v>935.46</v>
      </c>
      <c r="J920">
        <v>446973.56</v>
      </c>
      <c r="K920">
        <v>477.81</v>
      </c>
      <c r="L920">
        <v>8.9600000000000009</v>
      </c>
      <c r="M920">
        <v>0</v>
      </c>
      <c r="N920">
        <v>2149.75</v>
      </c>
      <c r="O920">
        <v>827027.74</v>
      </c>
      <c r="P920">
        <v>9519709.4399999995</v>
      </c>
      <c r="Q920">
        <v>-11.5</v>
      </c>
      <c r="R920">
        <v>76.98</v>
      </c>
      <c r="S920">
        <v>-33.630000000000003</v>
      </c>
      <c r="T920" t="s">
        <v>809</v>
      </c>
      <c r="U920" t="s">
        <v>2692</v>
      </c>
    </row>
    <row r="921" spans="1:21">
      <c r="A921" t="s">
        <v>2693</v>
      </c>
      <c r="B921" t="s">
        <v>2694</v>
      </c>
      <c r="C921" t="s">
        <v>59</v>
      </c>
      <c r="D921" t="s">
        <v>119</v>
      </c>
      <c r="E921" t="s">
        <v>80</v>
      </c>
      <c r="F921" t="s">
        <v>86</v>
      </c>
      <c r="G921">
        <v>5708.71</v>
      </c>
      <c r="H921">
        <v>68504.52</v>
      </c>
      <c r="I921">
        <v>203.41</v>
      </c>
      <c r="J921">
        <v>136159.45000000001</v>
      </c>
      <c r="K921">
        <v>669.38</v>
      </c>
      <c r="L921">
        <v>7.38</v>
      </c>
      <c r="M921">
        <v>1171.19</v>
      </c>
      <c r="N921">
        <v>0</v>
      </c>
      <c r="O921">
        <v>197913.71</v>
      </c>
      <c r="P921">
        <v>7775383.8399999999</v>
      </c>
      <c r="Q921">
        <v>39.299999999999997</v>
      </c>
      <c r="R921">
        <v>67.39</v>
      </c>
      <c r="S921">
        <v>8.36</v>
      </c>
      <c r="T921" t="s">
        <v>270</v>
      </c>
      <c r="U921" t="s">
        <v>974</v>
      </c>
    </row>
    <row r="922" spans="1:21">
      <c r="A922" t="s">
        <v>2695</v>
      </c>
      <c r="B922" t="s">
        <v>2696</v>
      </c>
      <c r="C922" t="s">
        <v>105</v>
      </c>
      <c r="D922" t="s">
        <v>100</v>
      </c>
      <c r="E922" t="s">
        <v>67</v>
      </c>
      <c r="F922" t="s">
        <v>54</v>
      </c>
      <c r="G922">
        <v>16482.87</v>
      </c>
      <c r="H922">
        <v>197794.44</v>
      </c>
      <c r="I922">
        <v>662.34</v>
      </c>
      <c r="J922">
        <v>182651.92</v>
      </c>
      <c r="K922">
        <v>275.77</v>
      </c>
      <c r="L922">
        <v>10.39</v>
      </c>
      <c r="M922">
        <v>4270.22</v>
      </c>
      <c r="N922">
        <v>0</v>
      </c>
      <c r="O922">
        <v>710869.19</v>
      </c>
      <c r="P922">
        <v>21873826.960000001</v>
      </c>
      <c r="Q922">
        <v>30.8</v>
      </c>
      <c r="R922">
        <v>68.97</v>
      </c>
      <c r="S922">
        <v>12.68</v>
      </c>
      <c r="T922" t="s">
        <v>2697</v>
      </c>
      <c r="U922" t="s">
        <v>2594</v>
      </c>
    </row>
    <row r="923" spans="1:21">
      <c r="A923" t="s">
        <v>2698</v>
      </c>
      <c r="B923" t="s">
        <v>2699</v>
      </c>
      <c r="C923" t="s">
        <v>143</v>
      </c>
      <c r="D923" t="s">
        <v>73</v>
      </c>
      <c r="E923" t="s">
        <v>80</v>
      </c>
      <c r="F923" t="s">
        <v>75</v>
      </c>
      <c r="G923">
        <v>12543.59</v>
      </c>
      <c r="H923">
        <v>150523.07999999999</v>
      </c>
      <c r="I923">
        <v>149.19</v>
      </c>
      <c r="J923">
        <v>104636.82</v>
      </c>
      <c r="K923">
        <v>701.37</v>
      </c>
      <c r="L923">
        <v>7.72</v>
      </c>
      <c r="M923">
        <v>0</v>
      </c>
      <c r="N923">
        <v>0</v>
      </c>
      <c r="O923">
        <v>535772.93000000005</v>
      </c>
      <c r="P923">
        <v>9103302.3300000001</v>
      </c>
      <c r="Q923">
        <v>17</v>
      </c>
      <c r="R923">
        <v>69.010000000000005</v>
      </c>
      <c r="S923">
        <v>27.82</v>
      </c>
      <c r="T923" t="s">
        <v>2700</v>
      </c>
      <c r="U923" t="s">
        <v>920</v>
      </c>
    </row>
    <row r="924" spans="1:21">
      <c r="A924" t="s">
        <v>2701</v>
      </c>
      <c r="B924" t="s">
        <v>1950</v>
      </c>
      <c r="C924" t="s">
        <v>128</v>
      </c>
      <c r="D924" t="s">
        <v>60</v>
      </c>
      <c r="E924" t="s">
        <v>90</v>
      </c>
      <c r="F924" t="s">
        <v>75</v>
      </c>
      <c r="G924">
        <v>432.89</v>
      </c>
      <c r="H924">
        <v>5194.68</v>
      </c>
      <c r="I924">
        <v>853.66</v>
      </c>
      <c r="J924">
        <v>6403.65</v>
      </c>
      <c r="K924">
        <v>7.5</v>
      </c>
      <c r="L924">
        <v>6.89</v>
      </c>
      <c r="M924">
        <v>11.29</v>
      </c>
      <c r="N924">
        <v>26.09</v>
      </c>
      <c r="O924">
        <v>942177.87</v>
      </c>
      <c r="P924">
        <v>4796586.5199999996</v>
      </c>
      <c r="Q924">
        <v>5.0999999999999996</v>
      </c>
      <c r="R924">
        <v>57.03</v>
      </c>
      <c r="S924">
        <v>-13.06</v>
      </c>
      <c r="T924" t="s">
        <v>1882</v>
      </c>
      <c r="U924" t="s">
        <v>1058</v>
      </c>
    </row>
    <row r="925" spans="1:21">
      <c r="A925" t="s">
        <v>2702</v>
      </c>
      <c r="B925" t="s">
        <v>2703</v>
      </c>
      <c r="C925" t="s">
        <v>85</v>
      </c>
      <c r="D925" t="s">
        <v>73</v>
      </c>
      <c r="E925" t="s">
        <v>80</v>
      </c>
      <c r="F925" t="s">
        <v>54</v>
      </c>
      <c r="G925">
        <v>5431</v>
      </c>
      <c r="H925">
        <v>65172</v>
      </c>
      <c r="I925">
        <v>190.55</v>
      </c>
      <c r="J925">
        <v>33705.410000000003</v>
      </c>
      <c r="K925">
        <v>176.88</v>
      </c>
      <c r="L925">
        <v>3.99</v>
      </c>
      <c r="M925">
        <v>915.46</v>
      </c>
      <c r="N925">
        <v>926.09</v>
      </c>
      <c r="O925">
        <v>579866.5</v>
      </c>
      <c r="P925">
        <v>18382018.66</v>
      </c>
      <c r="Q925">
        <v>31.7</v>
      </c>
      <c r="R925">
        <v>64.08</v>
      </c>
      <c r="S925">
        <v>10.68</v>
      </c>
      <c r="T925" t="s">
        <v>1039</v>
      </c>
      <c r="U925" t="s">
        <v>390</v>
      </c>
    </row>
    <row r="926" spans="1:21">
      <c r="A926" t="s">
        <v>2704</v>
      </c>
      <c r="B926" t="s">
        <v>1443</v>
      </c>
      <c r="C926" t="s">
        <v>175</v>
      </c>
      <c r="D926" t="s">
        <v>52</v>
      </c>
      <c r="E926" t="s">
        <v>90</v>
      </c>
      <c r="F926" t="s">
        <v>75</v>
      </c>
      <c r="G926">
        <v>2005.97</v>
      </c>
      <c r="H926">
        <v>24071.64</v>
      </c>
      <c r="I926">
        <v>967.94</v>
      </c>
      <c r="J926">
        <v>36328.03</v>
      </c>
      <c r="K926">
        <v>37.53</v>
      </c>
      <c r="L926">
        <v>5.12</v>
      </c>
      <c r="M926">
        <v>73.77</v>
      </c>
      <c r="N926">
        <v>0</v>
      </c>
      <c r="O926">
        <v>403765.15</v>
      </c>
      <c r="P926">
        <v>13073773.82</v>
      </c>
      <c r="Q926">
        <v>32.4</v>
      </c>
      <c r="R926">
        <v>71.650000000000006</v>
      </c>
      <c r="S926">
        <v>42.18</v>
      </c>
      <c r="T926" t="s">
        <v>2570</v>
      </c>
      <c r="U926" t="s">
        <v>1042</v>
      </c>
    </row>
    <row r="927" spans="1:21">
      <c r="A927" t="s">
        <v>2705</v>
      </c>
      <c r="B927" t="s">
        <v>2706</v>
      </c>
      <c r="C927" t="s">
        <v>51</v>
      </c>
      <c r="D927" t="s">
        <v>73</v>
      </c>
      <c r="E927" t="s">
        <v>80</v>
      </c>
      <c r="F927" t="s">
        <v>86</v>
      </c>
      <c r="G927">
        <v>14726.83</v>
      </c>
      <c r="H927">
        <v>176721.96</v>
      </c>
      <c r="I927">
        <v>201.73</v>
      </c>
      <c r="J927">
        <v>261302.02</v>
      </c>
      <c r="K927">
        <v>1295.31</v>
      </c>
      <c r="L927">
        <v>4.0999999999999996</v>
      </c>
      <c r="M927">
        <v>0</v>
      </c>
      <c r="N927">
        <v>0</v>
      </c>
      <c r="O927">
        <v>816505.84</v>
      </c>
      <c r="P927">
        <v>17830129.539999999</v>
      </c>
      <c r="Q927">
        <v>21.8</v>
      </c>
      <c r="R927">
        <v>70.92</v>
      </c>
      <c r="S927">
        <v>22.3</v>
      </c>
      <c r="T927" t="s">
        <v>294</v>
      </c>
      <c r="U927" t="s">
        <v>386</v>
      </c>
    </row>
    <row r="928" spans="1:21">
      <c r="A928" t="s">
        <v>2707</v>
      </c>
      <c r="B928" t="s">
        <v>2708</v>
      </c>
      <c r="C928" t="s">
        <v>128</v>
      </c>
      <c r="D928" t="s">
        <v>52</v>
      </c>
      <c r="E928" t="s">
        <v>74</v>
      </c>
      <c r="F928" t="s">
        <v>54</v>
      </c>
      <c r="G928">
        <v>1163.0899999999999</v>
      </c>
      <c r="H928">
        <v>13957.08</v>
      </c>
      <c r="I928">
        <v>99.18</v>
      </c>
      <c r="J928">
        <v>25416.880000000001</v>
      </c>
      <c r="K928">
        <v>256.27</v>
      </c>
      <c r="L928">
        <v>11.82</v>
      </c>
      <c r="M928">
        <v>242.87</v>
      </c>
      <c r="N928">
        <v>0</v>
      </c>
      <c r="O928">
        <v>390138.67</v>
      </c>
      <c r="P928">
        <v>23926414.579999998</v>
      </c>
      <c r="Q928">
        <v>61.3</v>
      </c>
      <c r="R928">
        <v>66.38</v>
      </c>
      <c r="S928">
        <v>-33.14</v>
      </c>
      <c r="T928" t="s">
        <v>2709</v>
      </c>
      <c r="U928" t="s">
        <v>1122</v>
      </c>
    </row>
    <row r="929" spans="1:21">
      <c r="A929" t="s">
        <v>2710</v>
      </c>
      <c r="B929" t="s">
        <v>2711</v>
      </c>
      <c r="C929" t="s">
        <v>118</v>
      </c>
      <c r="D929" t="s">
        <v>100</v>
      </c>
      <c r="E929" t="s">
        <v>61</v>
      </c>
      <c r="F929" t="s">
        <v>86</v>
      </c>
      <c r="G929">
        <v>10850.39</v>
      </c>
      <c r="H929">
        <v>130204.68</v>
      </c>
      <c r="I929">
        <v>647.79</v>
      </c>
      <c r="J929">
        <v>374224.62</v>
      </c>
      <c r="K929">
        <v>577.69000000000005</v>
      </c>
      <c r="L929">
        <v>11.44</v>
      </c>
      <c r="M929">
        <v>1134.82</v>
      </c>
      <c r="N929">
        <v>0</v>
      </c>
      <c r="O929">
        <v>837138.07</v>
      </c>
      <c r="P929">
        <v>12924003.869999999</v>
      </c>
      <c r="Q929">
        <v>15.4</v>
      </c>
      <c r="R929">
        <v>73.91</v>
      </c>
      <c r="S929">
        <v>-4.88</v>
      </c>
      <c r="T929" t="s">
        <v>1873</v>
      </c>
      <c r="U929" t="s">
        <v>2395</v>
      </c>
    </row>
    <row r="930" spans="1:21">
      <c r="A930" t="s">
        <v>2712</v>
      </c>
      <c r="B930" t="s">
        <v>2713</v>
      </c>
      <c r="C930" t="s">
        <v>85</v>
      </c>
      <c r="D930" t="s">
        <v>52</v>
      </c>
      <c r="E930" t="s">
        <v>133</v>
      </c>
      <c r="F930" t="s">
        <v>75</v>
      </c>
      <c r="G930">
        <v>4534.51</v>
      </c>
      <c r="H930">
        <v>54414.12</v>
      </c>
      <c r="I930">
        <v>307.58</v>
      </c>
      <c r="J930">
        <v>101988.34</v>
      </c>
      <c r="K930">
        <v>331.58</v>
      </c>
      <c r="L930">
        <v>3.02</v>
      </c>
      <c r="M930">
        <v>1199.33</v>
      </c>
      <c r="N930">
        <v>0</v>
      </c>
      <c r="O930">
        <v>872140.39</v>
      </c>
      <c r="P930">
        <v>3767217.69</v>
      </c>
      <c r="Q930">
        <v>4.3</v>
      </c>
      <c r="R930">
        <v>62.14</v>
      </c>
      <c r="S930">
        <v>26.02</v>
      </c>
      <c r="T930" t="s">
        <v>2714</v>
      </c>
      <c r="U930" t="s">
        <v>1482</v>
      </c>
    </row>
    <row r="931" spans="1:21">
      <c r="A931" t="s">
        <v>2715</v>
      </c>
      <c r="B931" t="s">
        <v>2172</v>
      </c>
      <c r="C931" t="s">
        <v>99</v>
      </c>
      <c r="D931" t="s">
        <v>60</v>
      </c>
      <c r="E931" t="s">
        <v>74</v>
      </c>
      <c r="F931" t="s">
        <v>86</v>
      </c>
      <c r="G931">
        <v>8326.23</v>
      </c>
      <c r="H931">
        <v>99914.76</v>
      </c>
      <c r="I931">
        <v>101.93</v>
      </c>
      <c r="J931">
        <v>47666.1</v>
      </c>
      <c r="K931">
        <v>467.64</v>
      </c>
      <c r="L931">
        <v>8.26</v>
      </c>
      <c r="M931">
        <v>0</v>
      </c>
      <c r="N931">
        <v>0</v>
      </c>
      <c r="O931">
        <v>679700.18</v>
      </c>
      <c r="P931">
        <v>11105968.02</v>
      </c>
      <c r="Q931">
        <v>16.3</v>
      </c>
      <c r="R931">
        <v>56.05</v>
      </c>
      <c r="S931">
        <v>-24.97</v>
      </c>
      <c r="T931" t="s">
        <v>2716</v>
      </c>
      <c r="U931" t="s">
        <v>2717</v>
      </c>
    </row>
    <row r="932" spans="1:21">
      <c r="A932" t="s">
        <v>2718</v>
      </c>
      <c r="B932" t="s">
        <v>2389</v>
      </c>
      <c r="C932" t="s">
        <v>99</v>
      </c>
      <c r="D932" t="s">
        <v>100</v>
      </c>
      <c r="E932" t="s">
        <v>80</v>
      </c>
      <c r="F932" t="s">
        <v>86</v>
      </c>
      <c r="G932">
        <v>13536.09</v>
      </c>
      <c r="H932">
        <v>162433.07999999999</v>
      </c>
      <c r="I932">
        <v>269.08</v>
      </c>
      <c r="J932">
        <v>402234.29</v>
      </c>
      <c r="K932">
        <v>1494.85</v>
      </c>
      <c r="L932">
        <v>9.3699999999999992</v>
      </c>
      <c r="M932">
        <v>0</v>
      </c>
      <c r="N932">
        <v>0</v>
      </c>
      <c r="O932">
        <v>620967.88</v>
      </c>
      <c r="P932">
        <v>13438434.48</v>
      </c>
      <c r="Q932">
        <v>21.6</v>
      </c>
      <c r="R932">
        <v>81.78</v>
      </c>
      <c r="S932">
        <v>-2.37</v>
      </c>
      <c r="T932" t="s">
        <v>795</v>
      </c>
      <c r="U932" t="s">
        <v>2719</v>
      </c>
    </row>
    <row r="933" spans="1:21">
      <c r="A933" t="s">
        <v>2720</v>
      </c>
      <c r="B933" t="s">
        <v>2721</v>
      </c>
      <c r="C933" t="s">
        <v>66</v>
      </c>
      <c r="D933" t="s">
        <v>119</v>
      </c>
      <c r="E933" t="s">
        <v>74</v>
      </c>
      <c r="F933" t="s">
        <v>54</v>
      </c>
      <c r="G933">
        <v>15335.11</v>
      </c>
      <c r="H933">
        <v>184021.32</v>
      </c>
      <c r="I933">
        <v>71.16</v>
      </c>
      <c r="J933">
        <v>430695.55</v>
      </c>
      <c r="K933">
        <v>6052.5</v>
      </c>
      <c r="L933">
        <v>7.66</v>
      </c>
      <c r="M933">
        <v>0</v>
      </c>
      <c r="N933">
        <v>415.81</v>
      </c>
      <c r="O933">
        <v>794636.71</v>
      </c>
      <c r="P933">
        <v>19000361.559999999</v>
      </c>
      <c r="Q933">
        <v>23.9</v>
      </c>
      <c r="R933">
        <v>70.959999999999994</v>
      </c>
      <c r="S933">
        <v>-14.92</v>
      </c>
      <c r="T933" t="s">
        <v>1264</v>
      </c>
      <c r="U933" t="s">
        <v>192</v>
      </c>
    </row>
    <row r="934" spans="1:21">
      <c r="A934" t="s">
        <v>2722</v>
      </c>
      <c r="B934" t="s">
        <v>2101</v>
      </c>
      <c r="C934" t="s">
        <v>118</v>
      </c>
      <c r="D934" t="s">
        <v>119</v>
      </c>
      <c r="E934" t="s">
        <v>61</v>
      </c>
      <c r="F934" t="s">
        <v>54</v>
      </c>
      <c r="G934">
        <v>5681.84</v>
      </c>
      <c r="H934">
        <v>68182.080000000002</v>
      </c>
      <c r="I934">
        <v>515.29</v>
      </c>
      <c r="J934">
        <v>131952.60999999999</v>
      </c>
      <c r="K934">
        <v>256.07</v>
      </c>
      <c r="L934">
        <v>4.24</v>
      </c>
      <c r="M934">
        <v>0</v>
      </c>
      <c r="N934">
        <v>0</v>
      </c>
      <c r="O934">
        <v>258412.5</v>
      </c>
      <c r="P934">
        <v>24046467.940000001</v>
      </c>
      <c r="Q934">
        <v>93.1</v>
      </c>
      <c r="R934">
        <v>68.47</v>
      </c>
      <c r="S934">
        <v>-7.63</v>
      </c>
      <c r="T934" t="s">
        <v>2627</v>
      </c>
      <c r="U934" t="s">
        <v>1015</v>
      </c>
    </row>
    <row r="935" spans="1:21">
      <c r="A935" t="s">
        <v>2723</v>
      </c>
      <c r="B935" t="s">
        <v>1665</v>
      </c>
      <c r="C935" t="s">
        <v>277</v>
      </c>
      <c r="D935" t="s">
        <v>52</v>
      </c>
      <c r="E935" t="s">
        <v>74</v>
      </c>
      <c r="F935" t="s">
        <v>75</v>
      </c>
      <c r="G935">
        <v>9518.6299999999992</v>
      </c>
      <c r="H935">
        <v>114223.56</v>
      </c>
      <c r="I935">
        <v>77.760000000000005</v>
      </c>
      <c r="J935">
        <v>251102.8</v>
      </c>
      <c r="K935">
        <v>3229.2</v>
      </c>
      <c r="L935">
        <v>11.96</v>
      </c>
      <c r="M935">
        <v>0</v>
      </c>
      <c r="N935">
        <v>0</v>
      </c>
      <c r="O935">
        <v>440075.31</v>
      </c>
      <c r="P935">
        <v>8420249.5899999999</v>
      </c>
      <c r="Q935">
        <v>19.100000000000001</v>
      </c>
      <c r="R935">
        <v>66.650000000000006</v>
      </c>
      <c r="S935">
        <v>13.07</v>
      </c>
      <c r="T935" t="s">
        <v>2724</v>
      </c>
      <c r="U935" t="s">
        <v>2725</v>
      </c>
    </row>
    <row r="936" spans="1:21">
      <c r="A936" t="s">
        <v>2726</v>
      </c>
      <c r="B936" t="s">
        <v>2483</v>
      </c>
      <c r="C936" t="s">
        <v>59</v>
      </c>
      <c r="D936" t="s">
        <v>100</v>
      </c>
      <c r="E936" t="s">
        <v>74</v>
      </c>
      <c r="F936" t="s">
        <v>54</v>
      </c>
      <c r="G936">
        <v>7879.46</v>
      </c>
      <c r="H936">
        <v>94553.52</v>
      </c>
      <c r="I936">
        <v>98.98</v>
      </c>
      <c r="J936">
        <v>210284.67</v>
      </c>
      <c r="L936">
        <v>2.11</v>
      </c>
      <c r="M936">
        <v>0</v>
      </c>
      <c r="N936">
        <v>1072.3499999999999</v>
      </c>
      <c r="O936">
        <v>761524.3</v>
      </c>
      <c r="P936">
        <v>22730942.460000001</v>
      </c>
      <c r="Q936">
        <v>29.8</v>
      </c>
      <c r="R936">
        <v>57.28</v>
      </c>
      <c r="S936">
        <v>-30.89</v>
      </c>
      <c r="T936" t="s">
        <v>255</v>
      </c>
      <c r="U936" t="s">
        <v>2727</v>
      </c>
    </row>
    <row r="937" spans="1:21">
      <c r="A937" t="s">
        <v>2728</v>
      </c>
      <c r="B937" t="s">
        <v>1014</v>
      </c>
      <c r="C937" t="s">
        <v>175</v>
      </c>
      <c r="D937" t="s">
        <v>119</v>
      </c>
      <c r="E937" t="s">
        <v>53</v>
      </c>
      <c r="F937" t="s">
        <v>75</v>
      </c>
      <c r="G937">
        <v>10875.42</v>
      </c>
      <c r="H937">
        <v>130505.04</v>
      </c>
      <c r="I937">
        <v>359.46</v>
      </c>
      <c r="J937">
        <v>202300.31</v>
      </c>
      <c r="K937">
        <v>562.79</v>
      </c>
      <c r="L937">
        <v>4.2699999999999996</v>
      </c>
      <c r="M937">
        <v>1375.25</v>
      </c>
      <c r="N937">
        <v>609.58000000000004</v>
      </c>
      <c r="O937">
        <v>530249.37</v>
      </c>
      <c r="P937">
        <v>6126956.3399999999</v>
      </c>
      <c r="Q937">
        <v>11.6</v>
      </c>
      <c r="R937">
        <v>66.150000000000006</v>
      </c>
      <c r="S937">
        <v>38.659999999999997</v>
      </c>
      <c r="T937" t="s">
        <v>2729</v>
      </c>
      <c r="U937" t="s">
        <v>1820</v>
      </c>
    </row>
    <row r="938" spans="1:21">
      <c r="A938" t="s">
        <v>2730</v>
      </c>
      <c r="B938" t="s">
        <v>2731</v>
      </c>
      <c r="C938" t="s">
        <v>85</v>
      </c>
      <c r="D938" t="s">
        <v>100</v>
      </c>
      <c r="E938" t="s">
        <v>67</v>
      </c>
      <c r="F938" t="s">
        <v>54</v>
      </c>
      <c r="G938">
        <v>5612</v>
      </c>
      <c r="H938">
        <v>67344</v>
      </c>
      <c r="I938">
        <v>663.19</v>
      </c>
      <c r="J938">
        <v>84852.14</v>
      </c>
      <c r="K938">
        <v>127.95</v>
      </c>
      <c r="L938">
        <v>11.22</v>
      </c>
      <c r="M938">
        <v>0</v>
      </c>
      <c r="N938">
        <v>0</v>
      </c>
      <c r="O938">
        <v>503469.26</v>
      </c>
      <c r="P938">
        <v>12214137.869999999</v>
      </c>
      <c r="Q938">
        <v>24.3</v>
      </c>
      <c r="R938">
        <v>71.16</v>
      </c>
      <c r="S938">
        <v>16.77</v>
      </c>
      <c r="T938" t="s">
        <v>2732</v>
      </c>
      <c r="U938" t="s">
        <v>251</v>
      </c>
    </row>
    <row r="939" spans="1:21">
      <c r="A939" t="s">
        <v>2733</v>
      </c>
      <c r="B939" t="s">
        <v>2734</v>
      </c>
      <c r="C939" t="s">
        <v>118</v>
      </c>
      <c r="D939" t="s">
        <v>52</v>
      </c>
      <c r="E939" t="s">
        <v>74</v>
      </c>
      <c r="F939" t="s">
        <v>86</v>
      </c>
      <c r="G939">
        <v>9953.07</v>
      </c>
      <c r="H939">
        <v>119436.84</v>
      </c>
      <c r="I939">
        <v>86.23</v>
      </c>
      <c r="J939">
        <v>209183.5</v>
      </c>
      <c r="K939">
        <v>2425.88</v>
      </c>
      <c r="L939">
        <v>8.31</v>
      </c>
      <c r="M939">
        <v>289.17</v>
      </c>
      <c r="N939">
        <v>483.18</v>
      </c>
      <c r="O939">
        <v>223001.37</v>
      </c>
      <c r="P939">
        <v>13388348.08</v>
      </c>
      <c r="Q939">
        <v>60</v>
      </c>
      <c r="R939">
        <v>77.2</v>
      </c>
      <c r="S939">
        <v>-5.55</v>
      </c>
      <c r="T939" t="s">
        <v>893</v>
      </c>
      <c r="U939" t="s">
        <v>542</v>
      </c>
    </row>
    <row r="940" spans="1:21">
      <c r="A940" t="s">
        <v>2735</v>
      </c>
      <c r="B940" t="s">
        <v>1455</v>
      </c>
      <c r="C940" t="s">
        <v>118</v>
      </c>
      <c r="D940" t="s">
        <v>100</v>
      </c>
      <c r="E940" t="s">
        <v>90</v>
      </c>
      <c r="F940" t="s">
        <v>54</v>
      </c>
      <c r="G940">
        <v>14095.36</v>
      </c>
      <c r="H940">
        <v>169144.32000000001</v>
      </c>
      <c r="I940">
        <v>858.22</v>
      </c>
      <c r="J940">
        <v>238017.67</v>
      </c>
      <c r="K940">
        <v>277.33999999999997</v>
      </c>
      <c r="L940">
        <v>0.64</v>
      </c>
      <c r="M940">
        <v>0</v>
      </c>
      <c r="N940">
        <v>1549.06</v>
      </c>
      <c r="O940">
        <v>399353.1</v>
      </c>
      <c r="P940">
        <v>10604565.34</v>
      </c>
      <c r="Q940">
        <v>26.6</v>
      </c>
      <c r="R940">
        <v>63.48</v>
      </c>
      <c r="S940">
        <v>-18.28</v>
      </c>
      <c r="T940" t="s">
        <v>1030</v>
      </c>
      <c r="U940" t="s">
        <v>2736</v>
      </c>
    </row>
    <row r="941" spans="1:21">
      <c r="A941" t="s">
        <v>2737</v>
      </c>
      <c r="B941" t="s">
        <v>2045</v>
      </c>
      <c r="C941" t="s">
        <v>105</v>
      </c>
      <c r="D941" t="s">
        <v>73</v>
      </c>
      <c r="E941" t="s">
        <v>67</v>
      </c>
      <c r="F941" t="s">
        <v>54</v>
      </c>
      <c r="G941">
        <v>6236.74</v>
      </c>
      <c r="H941">
        <v>74840.88</v>
      </c>
      <c r="I941">
        <v>874.87</v>
      </c>
      <c r="J941">
        <v>139973.32</v>
      </c>
      <c r="K941">
        <v>159.99</v>
      </c>
      <c r="L941">
        <v>4.46</v>
      </c>
      <c r="M941">
        <v>1628.08</v>
      </c>
      <c r="N941">
        <v>0</v>
      </c>
      <c r="O941">
        <v>247124.23</v>
      </c>
      <c r="P941">
        <v>8559419.0399999991</v>
      </c>
      <c r="Q941">
        <v>34.6</v>
      </c>
      <c r="R941">
        <v>73.989999999999995</v>
      </c>
      <c r="S941">
        <v>-10.48</v>
      </c>
      <c r="T941" t="s">
        <v>631</v>
      </c>
      <c r="U941" t="s">
        <v>2738</v>
      </c>
    </row>
    <row r="942" spans="1:21">
      <c r="A942" t="s">
        <v>2739</v>
      </c>
      <c r="B942" t="s">
        <v>2449</v>
      </c>
      <c r="C942" t="s">
        <v>85</v>
      </c>
      <c r="D942" t="s">
        <v>60</v>
      </c>
      <c r="E942" t="s">
        <v>80</v>
      </c>
      <c r="F942" t="s">
        <v>75</v>
      </c>
      <c r="G942">
        <v>8900.34</v>
      </c>
      <c r="H942">
        <v>106804.08</v>
      </c>
      <c r="I942">
        <v>226.42</v>
      </c>
      <c r="J942">
        <v>209428.19</v>
      </c>
      <c r="K942">
        <v>924.95</v>
      </c>
      <c r="L942">
        <v>4.5199999999999996</v>
      </c>
      <c r="M942">
        <v>0</v>
      </c>
      <c r="N942">
        <v>0</v>
      </c>
      <c r="O942">
        <v>304586.52</v>
      </c>
      <c r="P942">
        <v>14048190.73</v>
      </c>
      <c r="Q942">
        <v>46.1</v>
      </c>
      <c r="R942">
        <v>56.02</v>
      </c>
      <c r="S942">
        <v>31.94</v>
      </c>
      <c r="T942" t="s">
        <v>1046</v>
      </c>
      <c r="U942" t="s">
        <v>2454</v>
      </c>
    </row>
    <row r="943" spans="1:21">
      <c r="A943" t="s">
        <v>2740</v>
      </c>
      <c r="B943" t="s">
        <v>2741</v>
      </c>
      <c r="C943" t="s">
        <v>118</v>
      </c>
      <c r="D943" t="s">
        <v>73</v>
      </c>
      <c r="E943" t="s">
        <v>74</v>
      </c>
      <c r="F943" t="s">
        <v>75</v>
      </c>
      <c r="G943">
        <v>10881.26</v>
      </c>
      <c r="H943">
        <v>130575.12</v>
      </c>
      <c r="I943">
        <v>132.93</v>
      </c>
      <c r="J943">
        <v>300683.59999999998</v>
      </c>
      <c r="K943">
        <v>2261.9699999999998</v>
      </c>
      <c r="L943">
        <v>9.48</v>
      </c>
      <c r="M943">
        <v>3244.13</v>
      </c>
      <c r="N943">
        <v>0</v>
      </c>
      <c r="O943">
        <v>949020.67</v>
      </c>
      <c r="P943">
        <v>2570008.64</v>
      </c>
      <c r="Q943">
        <v>2.7</v>
      </c>
      <c r="R943">
        <v>63.86</v>
      </c>
      <c r="S943">
        <v>-25.52</v>
      </c>
      <c r="T943" t="s">
        <v>247</v>
      </c>
      <c r="U943" t="s">
        <v>2742</v>
      </c>
    </row>
    <row r="944" spans="1:21">
      <c r="A944" t="s">
        <v>2743</v>
      </c>
      <c r="B944" t="s">
        <v>1777</v>
      </c>
      <c r="C944" t="s">
        <v>175</v>
      </c>
      <c r="D944" t="s">
        <v>52</v>
      </c>
      <c r="E944" t="s">
        <v>80</v>
      </c>
      <c r="F944" t="s">
        <v>54</v>
      </c>
      <c r="G944">
        <v>2151.0300000000002</v>
      </c>
      <c r="H944">
        <v>25812.36</v>
      </c>
      <c r="I944">
        <v>126.24</v>
      </c>
      <c r="J944">
        <v>42584.44</v>
      </c>
      <c r="K944">
        <v>337.33</v>
      </c>
      <c r="L944">
        <v>31.7</v>
      </c>
      <c r="M944">
        <v>568.51</v>
      </c>
      <c r="N944">
        <v>0</v>
      </c>
      <c r="O944">
        <v>345975.19</v>
      </c>
      <c r="P944">
        <v>4475737.38</v>
      </c>
      <c r="Q944">
        <v>12.9</v>
      </c>
      <c r="R944">
        <v>65.2</v>
      </c>
      <c r="S944">
        <v>-34.71</v>
      </c>
      <c r="T944" t="s">
        <v>2744</v>
      </c>
      <c r="U944" t="s">
        <v>2486</v>
      </c>
    </row>
    <row r="945" spans="1:21">
      <c r="A945" t="s">
        <v>2745</v>
      </c>
      <c r="B945" t="s">
        <v>592</v>
      </c>
      <c r="C945" t="s">
        <v>128</v>
      </c>
      <c r="D945" t="s">
        <v>52</v>
      </c>
      <c r="E945" t="s">
        <v>53</v>
      </c>
      <c r="F945" t="s">
        <v>86</v>
      </c>
      <c r="G945">
        <v>8339.75</v>
      </c>
      <c r="H945">
        <v>100077</v>
      </c>
      <c r="I945">
        <v>415.78</v>
      </c>
      <c r="J945">
        <v>311328.98</v>
      </c>
      <c r="K945">
        <v>748.78</v>
      </c>
      <c r="L945">
        <v>1</v>
      </c>
      <c r="M945">
        <v>0</v>
      </c>
      <c r="N945">
        <v>0</v>
      </c>
      <c r="O945">
        <v>462223.74</v>
      </c>
      <c r="P945">
        <v>7419358.7599999998</v>
      </c>
      <c r="Q945">
        <v>16.100000000000001</v>
      </c>
      <c r="R945">
        <v>77.989999999999995</v>
      </c>
      <c r="S945">
        <v>10.99</v>
      </c>
      <c r="T945" t="s">
        <v>2746</v>
      </c>
      <c r="U945" t="s">
        <v>2607</v>
      </c>
    </row>
    <row r="946" spans="1:21">
      <c r="A946" t="s">
        <v>2747</v>
      </c>
      <c r="B946" t="s">
        <v>2748</v>
      </c>
      <c r="C946" t="s">
        <v>66</v>
      </c>
      <c r="D946" t="s">
        <v>52</v>
      </c>
      <c r="E946" t="s">
        <v>67</v>
      </c>
      <c r="F946" t="s">
        <v>86</v>
      </c>
      <c r="G946">
        <v>16447.61</v>
      </c>
      <c r="H946">
        <v>197371.32</v>
      </c>
      <c r="I946">
        <v>886.44</v>
      </c>
      <c r="J946">
        <v>199501.84</v>
      </c>
      <c r="K946">
        <v>225.06</v>
      </c>
      <c r="L946">
        <v>0.53</v>
      </c>
      <c r="M946">
        <v>2968.75</v>
      </c>
      <c r="N946">
        <v>0</v>
      </c>
      <c r="O946">
        <v>314268.03999999998</v>
      </c>
      <c r="P946">
        <v>10045855.199999999</v>
      </c>
      <c r="Q946">
        <v>32</v>
      </c>
      <c r="R946">
        <v>65.510000000000005</v>
      </c>
      <c r="S946">
        <v>-28.18</v>
      </c>
      <c r="T946" t="s">
        <v>2749</v>
      </c>
      <c r="U946" t="s">
        <v>1199</v>
      </c>
    </row>
    <row r="947" spans="1:21">
      <c r="A947" t="s">
        <v>2750</v>
      </c>
      <c r="B947" t="s">
        <v>620</v>
      </c>
      <c r="C947" t="s">
        <v>105</v>
      </c>
      <c r="D947" t="s">
        <v>52</v>
      </c>
      <c r="E947" t="s">
        <v>67</v>
      </c>
      <c r="F947" t="s">
        <v>86</v>
      </c>
      <c r="G947">
        <v>13245.9</v>
      </c>
      <c r="H947">
        <v>158950.79999999999</v>
      </c>
      <c r="I947">
        <v>638.79</v>
      </c>
      <c r="J947">
        <v>97635.93</v>
      </c>
      <c r="K947">
        <v>-152.85</v>
      </c>
      <c r="L947">
        <v>2.8</v>
      </c>
      <c r="M947">
        <v>3374.45</v>
      </c>
      <c r="N947">
        <v>0</v>
      </c>
      <c r="O947">
        <v>313340.48</v>
      </c>
      <c r="P947">
        <v>6189871.4400000004</v>
      </c>
      <c r="Q947">
        <v>19.8</v>
      </c>
      <c r="R947">
        <v>68.75</v>
      </c>
      <c r="S947">
        <v>-35.25</v>
      </c>
      <c r="T947" t="s">
        <v>664</v>
      </c>
      <c r="U947" t="s">
        <v>244</v>
      </c>
    </row>
    <row r="948" spans="1:21">
      <c r="A948" t="s">
        <v>2751</v>
      </c>
      <c r="B948" t="s">
        <v>1590</v>
      </c>
      <c r="C948" t="s">
        <v>138</v>
      </c>
      <c r="D948" t="s">
        <v>119</v>
      </c>
      <c r="E948" t="s">
        <v>80</v>
      </c>
      <c r="F948" t="s">
        <v>75</v>
      </c>
      <c r="G948">
        <v>359.08</v>
      </c>
      <c r="H948">
        <v>4308.96</v>
      </c>
      <c r="I948">
        <v>158.22999999999999</v>
      </c>
      <c r="J948">
        <v>9691.81</v>
      </c>
      <c r="K948">
        <v>61.25</v>
      </c>
      <c r="L948">
        <v>1.35</v>
      </c>
      <c r="M948">
        <v>46.38</v>
      </c>
      <c r="N948">
        <v>85.51</v>
      </c>
      <c r="O948">
        <v>675218.87</v>
      </c>
      <c r="P948">
        <v>2966897.6</v>
      </c>
      <c r="R948">
        <v>79.94</v>
      </c>
      <c r="S948">
        <v>38.22</v>
      </c>
      <c r="T948" t="s">
        <v>164</v>
      </c>
      <c r="U948" t="s">
        <v>349</v>
      </c>
    </row>
    <row r="949" spans="1:21">
      <c r="A949" t="s">
        <v>2752</v>
      </c>
      <c r="B949" t="s">
        <v>2753</v>
      </c>
      <c r="C949" t="s">
        <v>277</v>
      </c>
      <c r="D949" t="s">
        <v>73</v>
      </c>
      <c r="E949" t="s">
        <v>67</v>
      </c>
      <c r="F949" t="s">
        <v>86</v>
      </c>
      <c r="G949">
        <v>12070.46</v>
      </c>
      <c r="H949">
        <v>144845.51999999999</v>
      </c>
      <c r="I949">
        <v>802.49</v>
      </c>
      <c r="J949">
        <v>157555.03</v>
      </c>
      <c r="K949">
        <v>196.33</v>
      </c>
      <c r="L949">
        <v>9.5299999999999994</v>
      </c>
      <c r="M949">
        <v>0</v>
      </c>
      <c r="N949">
        <v>0</v>
      </c>
      <c r="O949">
        <v>780241.84</v>
      </c>
      <c r="P949">
        <v>11873202.52</v>
      </c>
      <c r="Q949">
        <v>15.2</v>
      </c>
      <c r="R949">
        <v>81.23</v>
      </c>
      <c r="S949">
        <v>22.78</v>
      </c>
      <c r="T949" t="s">
        <v>2266</v>
      </c>
      <c r="U949" t="s">
        <v>2754</v>
      </c>
    </row>
    <row r="950" spans="1:21">
      <c r="A950" t="s">
        <v>2755</v>
      </c>
      <c r="B950" t="s">
        <v>751</v>
      </c>
      <c r="C950" t="s">
        <v>138</v>
      </c>
      <c r="D950" t="s">
        <v>119</v>
      </c>
      <c r="E950" t="s">
        <v>133</v>
      </c>
      <c r="F950" t="s">
        <v>86</v>
      </c>
      <c r="G950">
        <v>11127.07</v>
      </c>
      <c r="H950">
        <v>133524.84</v>
      </c>
      <c r="I950">
        <v>456.77</v>
      </c>
      <c r="J950">
        <v>85259.62</v>
      </c>
      <c r="K950">
        <v>186.66</v>
      </c>
      <c r="L950">
        <v>6.89</v>
      </c>
      <c r="M950">
        <v>0</v>
      </c>
      <c r="N950">
        <v>0</v>
      </c>
      <c r="O950">
        <v>556365.93999999994</v>
      </c>
      <c r="P950">
        <v>12071971.25</v>
      </c>
      <c r="Q950">
        <v>21.7</v>
      </c>
      <c r="R950">
        <v>77.680000000000007</v>
      </c>
      <c r="S950">
        <v>29.06</v>
      </c>
      <c r="T950" t="s">
        <v>2756</v>
      </c>
      <c r="U950" t="s">
        <v>2757</v>
      </c>
    </row>
    <row r="951" spans="1:21">
      <c r="A951" t="s">
        <v>2758</v>
      </c>
      <c r="B951" t="s">
        <v>1981</v>
      </c>
      <c r="C951" t="s">
        <v>59</v>
      </c>
      <c r="D951" t="s">
        <v>73</v>
      </c>
      <c r="E951" t="s">
        <v>61</v>
      </c>
      <c r="F951" t="s">
        <v>75</v>
      </c>
      <c r="G951">
        <v>8082.26</v>
      </c>
      <c r="H951">
        <v>96987.12</v>
      </c>
      <c r="I951">
        <v>799.33</v>
      </c>
      <c r="J951">
        <v>215214.01</v>
      </c>
      <c r="K951">
        <v>269.24</v>
      </c>
      <c r="L951">
        <v>11.72</v>
      </c>
      <c r="M951">
        <v>805.64</v>
      </c>
      <c r="N951">
        <v>0</v>
      </c>
      <c r="O951">
        <v>710231.19</v>
      </c>
      <c r="P951">
        <v>18519264.440000001</v>
      </c>
      <c r="Q951">
        <v>26.1</v>
      </c>
      <c r="R951">
        <v>56.15</v>
      </c>
      <c r="S951">
        <v>45.25</v>
      </c>
      <c r="T951" t="s">
        <v>680</v>
      </c>
      <c r="U951" t="s">
        <v>1036</v>
      </c>
    </row>
    <row r="952" spans="1:21">
      <c r="A952" t="s">
        <v>2759</v>
      </c>
      <c r="B952" t="s">
        <v>2760</v>
      </c>
      <c r="C952" t="s">
        <v>175</v>
      </c>
      <c r="D952" t="s">
        <v>119</v>
      </c>
      <c r="E952" t="s">
        <v>67</v>
      </c>
      <c r="F952" t="s">
        <v>75</v>
      </c>
      <c r="G952">
        <v>7203.2</v>
      </c>
      <c r="H952">
        <v>86438.399999999994</v>
      </c>
      <c r="I952">
        <v>789.43</v>
      </c>
      <c r="J952">
        <v>95011.48</v>
      </c>
      <c r="K952">
        <v>120.35</v>
      </c>
      <c r="L952">
        <v>4.88</v>
      </c>
      <c r="M952">
        <v>0</v>
      </c>
      <c r="N952">
        <v>0</v>
      </c>
      <c r="O952">
        <v>707642.05</v>
      </c>
      <c r="P952">
        <v>7432025.6699999999</v>
      </c>
      <c r="Q952">
        <v>10.5</v>
      </c>
      <c r="R952">
        <v>67.66</v>
      </c>
      <c r="S952">
        <v>56.74</v>
      </c>
      <c r="T952" t="s">
        <v>2539</v>
      </c>
      <c r="U952" t="s">
        <v>1842</v>
      </c>
    </row>
    <row r="953" spans="1:21">
      <c r="A953" t="s">
        <v>2761</v>
      </c>
      <c r="B953" t="s">
        <v>566</v>
      </c>
      <c r="C953" t="s">
        <v>99</v>
      </c>
      <c r="D953" t="s">
        <v>73</v>
      </c>
      <c r="E953" t="s">
        <v>74</v>
      </c>
      <c r="F953" t="s">
        <v>75</v>
      </c>
      <c r="G953">
        <v>3115.29</v>
      </c>
      <c r="H953">
        <v>37383.480000000003</v>
      </c>
      <c r="I953">
        <v>71.73</v>
      </c>
      <c r="J953">
        <v>83151.83</v>
      </c>
      <c r="K953">
        <v>1159.23</v>
      </c>
      <c r="L953">
        <v>4.58</v>
      </c>
      <c r="M953">
        <v>730.6</v>
      </c>
      <c r="N953">
        <v>459.11</v>
      </c>
      <c r="O953">
        <v>940007.89</v>
      </c>
      <c r="P953">
        <v>10137554.26</v>
      </c>
      <c r="Q953">
        <v>10.8</v>
      </c>
      <c r="R953">
        <v>68.930000000000007</v>
      </c>
      <c r="S953">
        <v>-34.700000000000003</v>
      </c>
      <c r="T953" t="s">
        <v>181</v>
      </c>
      <c r="U953" t="s">
        <v>2088</v>
      </c>
    </row>
    <row r="954" spans="1:21">
      <c r="A954" t="s">
        <v>2762</v>
      </c>
      <c r="B954" t="s">
        <v>2763</v>
      </c>
      <c r="C954" t="s">
        <v>175</v>
      </c>
      <c r="D954" t="s">
        <v>60</v>
      </c>
      <c r="E954" t="s">
        <v>53</v>
      </c>
      <c r="F954" t="s">
        <v>86</v>
      </c>
      <c r="G954">
        <v>439.41</v>
      </c>
      <c r="H954">
        <v>5272.92</v>
      </c>
      <c r="I954">
        <v>484.04</v>
      </c>
      <c r="J954">
        <v>9798.31</v>
      </c>
      <c r="K954">
        <v>20.239999999999998</v>
      </c>
      <c r="L954">
        <v>1.25</v>
      </c>
      <c r="M954">
        <v>133.91</v>
      </c>
      <c r="N954">
        <v>0</v>
      </c>
      <c r="O954">
        <v>601006.17000000004</v>
      </c>
      <c r="P954">
        <v>4657332.2699999996</v>
      </c>
      <c r="Q954">
        <v>7.7</v>
      </c>
      <c r="R954">
        <v>59.92</v>
      </c>
      <c r="S954">
        <v>24.56</v>
      </c>
      <c r="T954" t="s">
        <v>421</v>
      </c>
      <c r="U954" t="s">
        <v>2367</v>
      </c>
    </row>
    <row r="955" spans="1:21">
      <c r="A955" t="s">
        <v>2764</v>
      </c>
      <c r="B955" t="s">
        <v>2765</v>
      </c>
      <c r="C955" t="s">
        <v>51</v>
      </c>
      <c r="D955" t="s">
        <v>100</v>
      </c>
      <c r="E955" t="s">
        <v>53</v>
      </c>
      <c r="F955" t="s">
        <v>54</v>
      </c>
      <c r="G955">
        <v>1754.42</v>
      </c>
      <c r="H955">
        <v>21053.040000000001</v>
      </c>
      <c r="I955">
        <v>408.49</v>
      </c>
      <c r="J955">
        <v>12821.29</v>
      </c>
      <c r="K955">
        <v>31.39</v>
      </c>
      <c r="L955">
        <v>1.66</v>
      </c>
      <c r="M955">
        <v>0</v>
      </c>
      <c r="N955">
        <v>0</v>
      </c>
      <c r="O955">
        <v>499180.64</v>
      </c>
      <c r="P955">
        <v>18290421.239999998</v>
      </c>
      <c r="Q955">
        <v>36.6</v>
      </c>
      <c r="R955">
        <v>77.569999999999993</v>
      </c>
      <c r="S955">
        <v>-3.85</v>
      </c>
      <c r="T955" t="s">
        <v>1560</v>
      </c>
      <c r="U955" t="s">
        <v>2766</v>
      </c>
    </row>
    <row r="956" spans="1:21">
      <c r="A956" t="s">
        <v>2767</v>
      </c>
      <c r="B956" t="s">
        <v>2760</v>
      </c>
      <c r="C956" t="s">
        <v>59</v>
      </c>
      <c r="D956" t="s">
        <v>52</v>
      </c>
      <c r="E956" t="s">
        <v>53</v>
      </c>
      <c r="F956" t="s">
        <v>54</v>
      </c>
      <c r="G956">
        <v>1515.84</v>
      </c>
      <c r="H956">
        <v>18190.080000000002</v>
      </c>
      <c r="I956">
        <v>275.39999999999998</v>
      </c>
      <c r="J956">
        <v>14149.29</v>
      </c>
      <c r="K956">
        <v>51.38</v>
      </c>
      <c r="L956">
        <v>8.11</v>
      </c>
      <c r="M956">
        <v>0</v>
      </c>
      <c r="N956">
        <v>167.2</v>
      </c>
      <c r="O956">
        <v>312914.51</v>
      </c>
      <c r="P956">
        <v>13748895.4</v>
      </c>
      <c r="Q956">
        <v>43.9</v>
      </c>
      <c r="R956">
        <v>80</v>
      </c>
      <c r="S956">
        <v>35.25</v>
      </c>
      <c r="T956" t="s">
        <v>2768</v>
      </c>
      <c r="U956" t="s">
        <v>2769</v>
      </c>
    </row>
    <row r="957" spans="1:21">
      <c r="A957" t="s">
        <v>2770</v>
      </c>
      <c r="B957" t="s">
        <v>2771</v>
      </c>
      <c r="C957" t="s">
        <v>138</v>
      </c>
      <c r="D957" t="s">
        <v>60</v>
      </c>
      <c r="E957" t="s">
        <v>133</v>
      </c>
      <c r="F957" t="s">
        <v>86</v>
      </c>
      <c r="G957">
        <v>13844.18</v>
      </c>
      <c r="H957">
        <v>166130.16</v>
      </c>
      <c r="I957">
        <v>522.58000000000004</v>
      </c>
      <c r="J957">
        <v>179950.02</v>
      </c>
      <c r="K957">
        <v>344.35</v>
      </c>
      <c r="L957">
        <v>3.18</v>
      </c>
      <c r="M957">
        <v>0</v>
      </c>
      <c r="N957">
        <v>2317.3000000000002</v>
      </c>
      <c r="O957">
        <v>551645.09</v>
      </c>
      <c r="P957">
        <v>6812541.9199999999</v>
      </c>
      <c r="Q957">
        <v>12.3</v>
      </c>
      <c r="R957">
        <v>74.81</v>
      </c>
      <c r="S957">
        <v>-27.97</v>
      </c>
      <c r="T957" t="s">
        <v>2772</v>
      </c>
      <c r="U957" t="s">
        <v>1519</v>
      </c>
    </row>
    <row r="958" spans="1:21">
      <c r="A958" t="s">
        <v>2773</v>
      </c>
      <c r="B958" t="s">
        <v>1750</v>
      </c>
      <c r="C958" t="s">
        <v>105</v>
      </c>
      <c r="D958" t="s">
        <v>119</v>
      </c>
      <c r="E958" t="s">
        <v>133</v>
      </c>
      <c r="F958" t="s">
        <v>54</v>
      </c>
      <c r="G958">
        <v>7970.42</v>
      </c>
      <c r="H958">
        <v>95645.04</v>
      </c>
      <c r="I958">
        <v>630.59</v>
      </c>
      <c r="J958">
        <v>136106.32</v>
      </c>
      <c r="K958">
        <v>215.84</v>
      </c>
      <c r="L958">
        <v>8.11</v>
      </c>
      <c r="M958">
        <v>573.4</v>
      </c>
      <c r="N958">
        <v>0</v>
      </c>
      <c r="O958">
        <v>825345.79</v>
      </c>
      <c r="P958">
        <v>3012678.06</v>
      </c>
      <c r="Q958">
        <v>3.7</v>
      </c>
      <c r="R958">
        <v>71.25</v>
      </c>
      <c r="S958">
        <v>-7.66</v>
      </c>
      <c r="T958" t="s">
        <v>731</v>
      </c>
      <c r="U958" t="s">
        <v>2774</v>
      </c>
    </row>
    <row r="959" spans="1:21">
      <c r="A959" t="s">
        <v>2775</v>
      </c>
      <c r="B959" t="s">
        <v>634</v>
      </c>
      <c r="C959" t="s">
        <v>85</v>
      </c>
      <c r="D959" t="s">
        <v>119</v>
      </c>
      <c r="E959" t="s">
        <v>67</v>
      </c>
      <c r="F959" t="s">
        <v>54</v>
      </c>
      <c r="G959">
        <v>3806.18</v>
      </c>
      <c r="H959">
        <v>45674.16</v>
      </c>
      <c r="I959">
        <v>761.66</v>
      </c>
      <c r="J959">
        <v>94895.79</v>
      </c>
      <c r="K959">
        <v>124.59</v>
      </c>
      <c r="L959">
        <v>6.85</v>
      </c>
      <c r="M959">
        <v>641.57000000000005</v>
      </c>
      <c r="N959">
        <v>779.92</v>
      </c>
      <c r="O959">
        <v>701743.52</v>
      </c>
      <c r="P959">
        <v>20693169.41</v>
      </c>
      <c r="Q959">
        <v>29.5</v>
      </c>
      <c r="R959">
        <v>63.67</v>
      </c>
      <c r="S959">
        <v>30.85</v>
      </c>
      <c r="T959" t="s">
        <v>966</v>
      </c>
      <c r="U959" t="s">
        <v>1586</v>
      </c>
    </row>
    <row r="960" spans="1:21">
      <c r="A960" t="s">
        <v>2776</v>
      </c>
      <c r="B960" t="s">
        <v>2777</v>
      </c>
      <c r="C960" t="s">
        <v>59</v>
      </c>
      <c r="D960" t="s">
        <v>73</v>
      </c>
      <c r="E960" t="s">
        <v>74</v>
      </c>
      <c r="F960" t="s">
        <v>54</v>
      </c>
      <c r="G960">
        <v>10673.73</v>
      </c>
      <c r="H960">
        <v>128084.76</v>
      </c>
      <c r="I960">
        <v>130.19</v>
      </c>
      <c r="J960">
        <v>114162.66</v>
      </c>
      <c r="K960">
        <v>876.89</v>
      </c>
      <c r="L960">
        <v>11.17</v>
      </c>
      <c r="M960">
        <v>28.29</v>
      </c>
      <c r="N960">
        <v>671.88</v>
      </c>
      <c r="O960">
        <v>888459.69</v>
      </c>
      <c r="P960">
        <v>19350074.170000002</v>
      </c>
      <c r="Q960">
        <v>21.8</v>
      </c>
      <c r="R960">
        <v>-27.9</v>
      </c>
      <c r="S960">
        <v>-17.73</v>
      </c>
      <c r="T960" t="s">
        <v>421</v>
      </c>
      <c r="U960" t="s">
        <v>889</v>
      </c>
    </row>
    <row r="961" spans="1:21">
      <c r="A961" t="s">
        <v>2778</v>
      </c>
      <c r="B961" t="s">
        <v>2779</v>
      </c>
      <c r="C961" t="s">
        <v>72</v>
      </c>
      <c r="D961" t="s">
        <v>73</v>
      </c>
      <c r="E961" t="s">
        <v>90</v>
      </c>
      <c r="F961" t="s">
        <v>86</v>
      </c>
      <c r="G961">
        <v>5828.46</v>
      </c>
      <c r="H961">
        <v>69941.52</v>
      </c>
      <c r="I961">
        <v>608.97</v>
      </c>
      <c r="J961">
        <v>129069.1</v>
      </c>
      <c r="K961">
        <v>211.95</v>
      </c>
      <c r="L961">
        <v>7.14</v>
      </c>
      <c r="M961">
        <v>174.9</v>
      </c>
      <c r="N961">
        <v>309.04000000000002</v>
      </c>
      <c r="O961">
        <v>915066.22</v>
      </c>
      <c r="P961">
        <v>20091028.68</v>
      </c>
      <c r="Q961">
        <v>22</v>
      </c>
      <c r="R961">
        <v>81.41</v>
      </c>
      <c r="S961">
        <v>50.92</v>
      </c>
      <c r="T961" t="s">
        <v>254</v>
      </c>
      <c r="U961" t="s">
        <v>1806</v>
      </c>
    </row>
    <row r="962" spans="1:21">
      <c r="A962" t="s">
        <v>2780</v>
      </c>
      <c r="B962" t="s">
        <v>195</v>
      </c>
      <c r="C962" t="s">
        <v>175</v>
      </c>
      <c r="D962" t="s">
        <v>119</v>
      </c>
      <c r="E962" t="s">
        <v>61</v>
      </c>
      <c r="F962" t="s">
        <v>75</v>
      </c>
      <c r="G962">
        <v>3956.42</v>
      </c>
      <c r="H962">
        <v>47477.04</v>
      </c>
      <c r="I962">
        <v>390.9</v>
      </c>
      <c r="J962">
        <v>34293.42</v>
      </c>
      <c r="K962">
        <v>87.73</v>
      </c>
      <c r="L962">
        <v>8.84</v>
      </c>
      <c r="M962">
        <v>0</v>
      </c>
      <c r="N962">
        <v>0</v>
      </c>
      <c r="O962">
        <v>331762.48</v>
      </c>
      <c r="P962">
        <v>12559998.73</v>
      </c>
      <c r="Q962">
        <v>37.9</v>
      </c>
      <c r="R962">
        <v>78.040000000000006</v>
      </c>
      <c r="S962">
        <v>-6.28</v>
      </c>
      <c r="T962" t="s">
        <v>2781</v>
      </c>
      <c r="U962" t="s">
        <v>1004</v>
      </c>
    </row>
    <row r="963" spans="1:21">
      <c r="A963" t="s">
        <v>2782</v>
      </c>
      <c r="B963" t="s">
        <v>2783</v>
      </c>
      <c r="C963" t="s">
        <v>118</v>
      </c>
      <c r="D963" t="s">
        <v>60</v>
      </c>
      <c r="E963" t="s">
        <v>74</v>
      </c>
      <c r="F963" t="s">
        <v>86</v>
      </c>
      <c r="G963">
        <v>2014.39</v>
      </c>
      <c r="H963">
        <v>24172.68</v>
      </c>
      <c r="I963">
        <v>121.91</v>
      </c>
      <c r="J963">
        <v>29996.19</v>
      </c>
      <c r="K963">
        <v>246.05</v>
      </c>
      <c r="L963">
        <v>8.14</v>
      </c>
      <c r="M963">
        <v>189.04</v>
      </c>
      <c r="N963">
        <v>0</v>
      </c>
      <c r="O963">
        <v>570045.52</v>
      </c>
      <c r="P963">
        <v>6785812.25</v>
      </c>
      <c r="Q963">
        <v>11.9</v>
      </c>
      <c r="R963">
        <v>74.8</v>
      </c>
      <c r="S963">
        <v>38.89</v>
      </c>
      <c r="T963" t="s">
        <v>2784</v>
      </c>
      <c r="U963" t="s">
        <v>645</v>
      </c>
    </row>
    <row r="964" spans="1:21">
      <c r="A964" t="s">
        <v>2785</v>
      </c>
      <c r="B964" t="s">
        <v>2786</v>
      </c>
      <c r="C964" t="s">
        <v>105</v>
      </c>
      <c r="D964" t="s">
        <v>52</v>
      </c>
      <c r="E964" t="s">
        <v>133</v>
      </c>
      <c r="F964" t="s">
        <v>75</v>
      </c>
      <c r="G964">
        <v>9010.6299999999992</v>
      </c>
      <c r="H964">
        <v>108127.56</v>
      </c>
      <c r="I964">
        <v>632.75</v>
      </c>
      <c r="J964">
        <v>107783.69</v>
      </c>
      <c r="K964">
        <v>170.34</v>
      </c>
      <c r="L964">
        <v>0.62</v>
      </c>
      <c r="M964">
        <v>0</v>
      </c>
      <c r="N964">
        <v>0</v>
      </c>
      <c r="O964">
        <v>446201.49</v>
      </c>
      <c r="P964">
        <v>15430999.800000001</v>
      </c>
      <c r="R964">
        <v>75.430000000000007</v>
      </c>
      <c r="S964">
        <v>54.4</v>
      </c>
      <c r="T964" t="s">
        <v>2757</v>
      </c>
      <c r="U964" t="s">
        <v>1009</v>
      </c>
    </row>
    <row r="965" spans="1:21">
      <c r="A965" t="s">
        <v>2787</v>
      </c>
      <c r="B965" t="s">
        <v>2788</v>
      </c>
      <c r="C965" t="s">
        <v>59</v>
      </c>
      <c r="D965" t="s">
        <v>60</v>
      </c>
      <c r="E965" t="s">
        <v>61</v>
      </c>
      <c r="F965" t="s">
        <v>54</v>
      </c>
      <c r="G965">
        <v>9506.94</v>
      </c>
      <c r="H965">
        <v>114083.28</v>
      </c>
      <c r="I965">
        <v>484.66</v>
      </c>
      <c r="J965">
        <v>152879.23000000001</v>
      </c>
      <c r="K965">
        <v>315.44</v>
      </c>
      <c r="L965">
        <v>9.6300000000000008</v>
      </c>
      <c r="M965">
        <v>214.17</v>
      </c>
      <c r="N965">
        <v>1167.33</v>
      </c>
      <c r="O965">
        <v>349483.51</v>
      </c>
      <c r="P965">
        <v>10198318.24</v>
      </c>
      <c r="Q965">
        <v>29.2</v>
      </c>
      <c r="R965">
        <v>65.599999999999994</v>
      </c>
      <c r="S965">
        <v>-8.19</v>
      </c>
      <c r="T965" t="s">
        <v>1046</v>
      </c>
      <c r="U965" t="s">
        <v>2789</v>
      </c>
    </row>
    <row r="966" spans="1:21">
      <c r="A966" t="s">
        <v>2790</v>
      </c>
      <c r="B966" t="s">
        <v>1008</v>
      </c>
      <c r="C966" t="s">
        <v>66</v>
      </c>
      <c r="D966" t="s">
        <v>100</v>
      </c>
      <c r="E966" t="s">
        <v>61</v>
      </c>
      <c r="F966" t="s">
        <v>86</v>
      </c>
      <c r="G966">
        <v>15276.59</v>
      </c>
      <c r="H966">
        <v>183319.08</v>
      </c>
      <c r="I966">
        <v>579.62</v>
      </c>
      <c r="J966">
        <v>265781.89</v>
      </c>
      <c r="K966">
        <v>458.55</v>
      </c>
      <c r="L966">
        <v>11.01</v>
      </c>
      <c r="M966">
        <v>0</v>
      </c>
      <c r="N966">
        <v>2878.94</v>
      </c>
      <c r="O966">
        <v>535688.13</v>
      </c>
      <c r="P966">
        <v>11911929.35</v>
      </c>
      <c r="Q966">
        <v>22.2</v>
      </c>
      <c r="R966">
        <v>-39.409999999999997</v>
      </c>
      <c r="S966">
        <v>35.130000000000003</v>
      </c>
      <c r="T966" t="s">
        <v>714</v>
      </c>
      <c r="U966" t="s">
        <v>571</v>
      </c>
    </row>
    <row r="967" spans="1:21">
      <c r="A967" t="s">
        <v>2791</v>
      </c>
      <c r="B967" t="s">
        <v>2792</v>
      </c>
      <c r="C967" t="s">
        <v>138</v>
      </c>
      <c r="D967" t="s">
        <v>60</v>
      </c>
      <c r="E967" t="s">
        <v>90</v>
      </c>
      <c r="F967" t="s">
        <v>86</v>
      </c>
      <c r="G967">
        <v>8903.2999999999993</v>
      </c>
      <c r="H967">
        <v>106839.6</v>
      </c>
      <c r="I967">
        <v>1049.82</v>
      </c>
      <c r="J967">
        <v>101611.12</v>
      </c>
      <c r="K967">
        <v>96.79</v>
      </c>
      <c r="L967">
        <v>3.95</v>
      </c>
      <c r="M967">
        <v>0</v>
      </c>
      <c r="N967">
        <v>0</v>
      </c>
      <c r="O967">
        <v>471421.69</v>
      </c>
      <c r="P967">
        <v>11440925.130000001</v>
      </c>
      <c r="Q967">
        <v>24.3</v>
      </c>
      <c r="R967">
        <v>58.34</v>
      </c>
      <c r="S967">
        <v>-27.5</v>
      </c>
      <c r="T967" t="s">
        <v>480</v>
      </c>
      <c r="U967" t="s">
        <v>1343</v>
      </c>
    </row>
    <row r="968" spans="1:21">
      <c r="A968" t="s">
        <v>2793</v>
      </c>
      <c r="B968" t="s">
        <v>2794</v>
      </c>
      <c r="C968" t="s">
        <v>85</v>
      </c>
      <c r="D968" t="s">
        <v>100</v>
      </c>
      <c r="E968" t="s">
        <v>67</v>
      </c>
      <c r="F968" t="s">
        <v>75</v>
      </c>
      <c r="G968">
        <v>2452.2800000000002</v>
      </c>
      <c r="H968">
        <v>29427.360000000001</v>
      </c>
      <c r="I968">
        <v>934.22</v>
      </c>
      <c r="J968">
        <v>16113.26</v>
      </c>
      <c r="K968">
        <v>-17.25</v>
      </c>
      <c r="L968">
        <v>0.56000000000000005</v>
      </c>
      <c r="M968">
        <v>775.99</v>
      </c>
      <c r="N968">
        <v>0</v>
      </c>
      <c r="O968">
        <v>394465.9</v>
      </c>
      <c r="P968">
        <v>10342440.51</v>
      </c>
      <c r="Q968">
        <v>26.2</v>
      </c>
      <c r="R968">
        <v>67.989999999999995</v>
      </c>
      <c r="S968">
        <v>48.37</v>
      </c>
      <c r="T968" t="s">
        <v>2607</v>
      </c>
      <c r="U968" t="s">
        <v>725</v>
      </c>
    </row>
    <row r="969" spans="1:21">
      <c r="A969" t="s">
        <v>2795</v>
      </c>
      <c r="B969" t="s">
        <v>2796</v>
      </c>
      <c r="C969" t="s">
        <v>99</v>
      </c>
      <c r="D969" t="s">
        <v>52</v>
      </c>
      <c r="E969" t="s">
        <v>61</v>
      </c>
      <c r="F969" t="s">
        <v>54</v>
      </c>
      <c r="G969">
        <v>10588.46</v>
      </c>
      <c r="H969">
        <v>127061.52</v>
      </c>
      <c r="I969">
        <v>563.04</v>
      </c>
      <c r="J969">
        <v>241573.69</v>
      </c>
      <c r="K969">
        <v>429.05</v>
      </c>
      <c r="L969">
        <v>10.52</v>
      </c>
      <c r="M969">
        <v>0</v>
      </c>
      <c r="N969">
        <v>0</v>
      </c>
      <c r="O969">
        <v>434171.71</v>
      </c>
      <c r="P969">
        <v>17948489.050000001</v>
      </c>
      <c r="Q969">
        <v>41.3</v>
      </c>
      <c r="R969">
        <v>66.87</v>
      </c>
      <c r="S969">
        <v>-27.07</v>
      </c>
      <c r="T969" t="s">
        <v>2547</v>
      </c>
      <c r="U969" t="s">
        <v>2215</v>
      </c>
    </row>
    <row r="970" spans="1:21">
      <c r="A970" t="s">
        <v>2797</v>
      </c>
      <c r="B970" t="s">
        <v>2798</v>
      </c>
      <c r="C970" t="s">
        <v>138</v>
      </c>
      <c r="D970" t="s">
        <v>60</v>
      </c>
      <c r="E970" t="s">
        <v>133</v>
      </c>
      <c r="F970" t="s">
        <v>75</v>
      </c>
      <c r="G970">
        <v>17662.009999999998</v>
      </c>
      <c r="H970">
        <v>211944.12</v>
      </c>
      <c r="I970">
        <v>476.77</v>
      </c>
      <c r="J970">
        <v>550858.76</v>
      </c>
      <c r="K970">
        <v>1155.4000000000001</v>
      </c>
      <c r="L970">
        <v>5.83</v>
      </c>
      <c r="M970">
        <v>34</v>
      </c>
      <c r="N970">
        <v>4181.43</v>
      </c>
      <c r="O970">
        <v>236084.2</v>
      </c>
      <c r="P970">
        <v>15850874.560000001</v>
      </c>
      <c r="Q970">
        <v>67.099999999999994</v>
      </c>
      <c r="R970">
        <v>74.400000000000006</v>
      </c>
      <c r="S970">
        <v>1.79</v>
      </c>
      <c r="T970" t="s">
        <v>738</v>
      </c>
      <c r="U970" t="s">
        <v>2514</v>
      </c>
    </row>
    <row r="971" spans="1:21">
      <c r="A971" t="s">
        <v>2799</v>
      </c>
      <c r="B971" t="s">
        <v>2800</v>
      </c>
      <c r="C971" t="s">
        <v>143</v>
      </c>
      <c r="D971" t="s">
        <v>119</v>
      </c>
      <c r="E971" t="s">
        <v>90</v>
      </c>
      <c r="F971" t="s">
        <v>86</v>
      </c>
      <c r="G971">
        <v>4332.78</v>
      </c>
      <c r="H971">
        <v>51993.36</v>
      </c>
      <c r="I971">
        <v>822.28</v>
      </c>
      <c r="J971">
        <v>65308.34</v>
      </c>
      <c r="K971">
        <v>-79.42</v>
      </c>
      <c r="L971">
        <v>9.3699999999999992</v>
      </c>
      <c r="M971">
        <v>618.51</v>
      </c>
      <c r="N971">
        <v>0</v>
      </c>
      <c r="O971">
        <v>613408.73</v>
      </c>
      <c r="P971">
        <v>14939926.310000001</v>
      </c>
      <c r="Q971">
        <v>24.4</v>
      </c>
      <c r="R971">
        <v>56.81</v>
      </c>
      <c r="S971">
        <v>-4.08</v>
      </c>
      <c r="T971" t="s">
        <v>672</v>
      </c>
      <c r="U971" t="s">
        <v>1748</v>
      </c>
    </row>
    <row r="972" spans="1:21">
      <c r="A972" t="s">
        <v>2801</v>
      </c>
      <c r="B972" t="s">
        <v>411</v>
      </c>
      <c r="C972" t="s">
        <v>59</v>
      </c>
      <c r="D972" t="s">
        <v>73</v>
      </c>
      <c r="E972" t="s">
        <v>90</v>
      </c>
      <c r="F972" t="s">
        <v>75</v>
      </c>
      <c r="G972">
        <v>8341.77</v>
      </c>
      <c r="H972">
        <v>100101.24</v>
      </c>
      <c r="I972">
        <v>1105.7</v>
      </c>
      <c r="J972">
        <v>257662.88</v>
      </c>
      <c r="K972">
        <v>-233.03</v>
      </c>
      <c r="L972">
        <v>8.16</v>
      </c>
      <c r="M972">
        <v>0</v>
      </c>
      <c r="N972">
        <v>0</v>
      </c>
      <c r="O972">
        <v>342552.21</v>
      </c>
      <c r="P972">
        <v>10704928.65</v>
      </c>
      <c r="Q972">
        <v>31.3</v>
      </c>
      <c r="R972">
        <v>74.989999999999995</v>
      </c>
      <c r="S972">
        <v>-24.35</v>
      </c>
      <c r="T972" t="s">
        <v>579</v>
      </c>
      <c r="U972" t="s">
        <v>2802</v>
      </c>
    </row>
    <row r="973" spans="1:21">
      <c r="A973" t="s">
        <v>2803</v>
      </c>
      <c r="B973" t="s">
        <v>2804</v>
      </c>
      <c r="C973" t="s">
        <v>138</v>
      </c>
      <c r="D973" t="s">
        <v>60</v>
      </c>
      <c r="E973" t="s">
        <v>80</v>
      </c>
      <c r="F973" t="s">
        <v>54</v>
      </c>
      <c r="G973">
        <v>11625.87</v>
      </c>
      <c r="H973">
        <v>139510.44</v>
      </c>
      <c r="I973">
        <v>163.16999999999999</v>
      </c>
      <c r="J973">
        <v>103857.86</v>
      </c>
      <c r="K973">
        <v>636.5</v>
      </c>
      <c r="L973">
        <v>4.8499999999999996</v>
      </c>
      <c r="M973">
        <v>0</v>
      </c>
      <c r="N973">
        <v>0</v>
      </c>
      <c r="O973">
        <v>610714.06999999995</v>
      </c>
      <c r="P973">
        <v>9024106.0800000001</v>
      </c>
      <c r="Q973">
        <v>14.8</v>
      </c>
      <c r="R973">
        <v>64.53</v>
      </c>
      <c r="S973">
        <v>5.32</v>
      </c>
      <c r="T973" t="s">
        <v>1871</v>
      </c>
      <c r="U973" t="s">
        <v>386</v>
      </c>
    </row>
    <row r="974" spans="1:21">
      <c r="A974" t="s">
        <v>2805</v>
      </c>
      <c r="B974" t="s">
        <v>2806</v>
      </c>
      <c r="C974" t="s">
        <v>128</v>
      </c>
      <c r="D974" t="s">
        <v>60</v>
      </c>
      <c r="E974" t="s">
        <v>74</v>
      </c>
      <c r="F974" t="s">
        <v>86</v>
      </c>
      <c r="G974">
        <v>2922.51</v>
      </c>
      <c r="H974">
        <v>35070.120000000003</v>
      </c>
      <c r="I974">
        <v>85.29</v>
      </c>
      <c r="J974">
        <v>67135.58</v>
      </c>
      <c r="K974">
        <v>787.14</v>
      </c>
      <c r="L974">
        <v>2.0099999999999998</v>
      </c>
      <c r="M974">
        <v>0</v>
      </c>
      <c r="N974">
        <v>390.58</v>
      </c>
      <c r="O974">
        <v>441958.12</v>
      </c>
      <c r="P974">
        <v>21524804.59</v>
      </c>
      <c r="Q974">
        <v>48.7</v>
      </c>
      <c r="R974">
        <v>68.25</v>
      </c>
      <c r="S974">
        <v>-14.98</v>
      </c>
      <c r="T974" t="s">
        <v>2348</v>
      </c>
      <c r="U974" t="s">
        <v>2807</v>
      </c>
    </row>
    <row r="975" spans="1:21">
      <c r="A975" t="s">
        <v>2808</v>
      </c>
      <c r="B975" t="s">
        <v>2809</v>
      </c>
      <c r="C975" t="s">
        <v>138</v>
      </c>
      <c r="D975" t="s">
        <v>119</v>
      </c>
      <c r="E975" t="s">
        <v>80</v>
      </c>
      <c r="F975" t="s">
        <v>86</v>
      </c>
      <c r="G975">
        <v>12533.82</v>
      </c>
      <c r="H975">
        <v>150405.84</v>
      </c>
      <c r="I975">
        <v>127.51</v>
      </c>
      <c r="J975">
        <v>332410.38</v>
      </c>
      <c r="L975">
        <v>0.7</v>
      </c>
      <c r="M975">
        <v>0</v>
      </c>
      <c r="N975">
        <v>3068</v>
      </c>
      <c r="O975">
        <v>280712.75</v>
      </c>
      <c r="P975">
        <v>4536078.9000000004</v>
      </c>
      <c r="Q975">
        <v>16.2</v>
      </c>
      <c r="R975">
        <v>75.27</v>
      </c>
      <c r="S975">
        <v>-19.989999999999998</v>
      </c>
      <c r="T975" t="s">
        <v>2647</v>
      </c>
      <c r="U975" t="s">
        <v>1343</v>
      </c>
    </row>
    <row r="976" spans="1:21">
      <c r="A976" t="s">
        <v>2810</v>
      </c>
      <c r="B976" t="s">
        <v>2811</v>
      </c>
      <c r="C976" t="s">
        <v>118</v>
      </c>
      <c r="D976" t="s">
        <v>52</v>
      </c>
      <c r="E976" t="s">
        <v>61</v>
      </c>
      <c r="F976" t="s">
        <v>86</v>
      </c>
      <c r="G976">
        <v>15099.45</v>
      </c>
      <c r="H976">
        <v>181193.4</v>
      </c>
      <c r="I976">
        <v>814.47</v>
      </c>
      <c r="J976">
        <v>113350.64</v>
      </c>
      <c r="K976">
        <v>139.16999999999999</v>
      </c>
      <c r="L976">
        <v>4.3</v>
      </c>
      <c r="M976">
        <v>4466.43</v>
      </c>
      <c r="N976">
        <v>0</v>
      </c>
      <c r="O976">
        <v>400546.49</v>
      </c>
      <c r="P976">
        <v>20302110.960000001</v>
      </c>
      <c r="Q976">
        <v>50.7</v>
      </c>
      <c r="R976">
        <v>65.05</v>
      </c>
      <c r="S976">
        <v>-13.01</v>
      </c>
      <c r="T976" t="s">
        <v>594</v>
      </c>
      <c r="U976" t="s">
        <v>2716</v>
      </c>
    </row>
    <row r="977" spans="1:21">
      <c r="A977" t="s">
        <v>2812</v>
      </c>
      <c r="B977" t="s">
        <v>833</v>
      </c>
      <c r="C977" t="s">
        <v>143</v>
      </c>
      <c r="D977" t="s">
        <v>52</v>
      </c>
      <c r="E977" t="s">
        <v>80</v>
      </c>
      <c r="F977" t="s">
        <v>86</v>
      </c>
      <c r="G977">
        <v>9053.02</v>
      </c>
      <c r="H977">
        <v>108636.24</v>
      </c>
      <c r="I977">
        <v>177.57</v>
      </c>
      <c r="J977">
        <v>42577.8</v>
      </c>
      <c r="K977">
        <v>239.78</v>
      </c>
      <c r="L977">
        <v>9.84</v>
      </c>
      <c r="M977">
        <v>0</v>
      </c>
      <c r="N977">
        <v>638.61</v>
      </c>
      <c r="O977">
        <v>610279.76</v>
      </c>
      <c r="P977">
        <v>17793138.550000001</v>
      </c>
      <c r="Q977">
        <v>29.2</v>
      </c>
      <c r="R977">
        <v>57.48</v>
      </c>
      <c r="S977">
        <v>11.21</v>
      </c>
      <c r="T977" t="s">
        <v>474</v>
      </c>
      <c r="U977" t="s">
        <v>1068</v>
      </c>
    </row>
    <row r="978" spans="1:21">
      <c r="A978" t="s">
        <v>2813</v>
      </c>
      <c r="B978" t="s">
        <v>2814</v>
      </c>
      <c r="C978" t="s">
        <v>85</v>
      </c>
      <c r="D978" t="s">
        <v>100</v>
      </c>
      <c r="E978" t="s">
        <v>53</v>
      </c>
      <c r="F978" t="s">
        <v>54</v>
      </c>
      <c r="G978">
        <v>13674.3</v>
      </c>
      <c r="H978">
        <v>164091.6</v>
      </c>
      <c r="I978">
        <v>456.96</v>
      </c>
      <c r="J978">
        <v>285099.28000000003</v>
      </c>
      <c r="K978">
        <v>623.9</v>
      </c>
      <c r="L978">
        <v>11.76</v>
      </c>
      <c r="M978">
        <v>0</v>
      </c>
      <c r="N978">
        <v>1188.67</v>
      </c>
      <c r="O978">
        <v>314603.82</v>
      </c>
      <c r="P978">
        <v>18170402.940000001</v>
      </c>
      <c r="Q978">
        <v>57.8</v>
      </c>
      <c r="R978">
        <v>67.5</v>
      </c>
      <c r="S978">
        <v>49.31</v>
      </c>
      <c r="T978" t="s">
        <v>2815</v>
      </c>
      <c r="U978" t="s">
        <v>2816</v>
      </c>
    </row>
    <row r="979" spans="1:21">
      <c r="A979" t="s">
        <v>2817</v>
      </c>
      <c r="B979" t="s">
        <v>899</v>
      </c>
      <c r="C979" t="s">
        <v>59</v>
      </c>
      <c r="D979" t="s">
        <v>73</v>
      </c>
      <c r="E979" t="s">
        <v>74</v>
      </c>
      <c r="F979" t="s">
        <v>86</v>
      </c>
      <c r="G979">
        <v>11343.01</v>
      </c>
      <c r="H979">
        <v>136116.12</v>
      </c>
      <c r="I979">
        <v>69.25</v>
      </c>
      <c r="J979">
        <v>95530.68</v>
      </c>
      <c r="K979">
        <v>1379.5</v>
      </c>
      <c r="L979">
        <v>9.15</v>
      </c>
      <c r="M979">
        <v>1734.29</v>
      </c>
      <c r="N979">
        <v>0</v>
      </c>
      <c r="O979">
        <v>623233.43000000005</v>
      </c>
      <c r="P979">
        <v>1837726.98</v>
      </c>
      <c r="Q979">
        <v>2.9</v>
      </c>
      <c r="R979">
        <v>81.78</v>
      </c>
      <c r="S979">
        <v>43.47</v>
      </c>
      <c r="T979" t="s">
        <v>2818</v>
      </c>
      <c r="U979" t="s">
        <v>2819</v>
      </c>
    </row>
    <row r="980" spans="1:21">
      <c r="A980" t="s">
        <v>2820</v>
      </c>
      <c r="B980" t="s">
        <v>1458</v>
      </c>
      <c r="C980" t="s">
        <v>143</v>
      </c>
      <c r="D980" t="s">
        <v>60</v>
      </c>
      <c r="E980" t="s">
        <v>74</v>
      </c>
      <c r="F980" t="s">
        <v>54</v>
      </c>
      <c r="G980">
        <v>16562.36</v>
      </c>
      <c r="H980">
        <v>198748.32</v>
      </c>
      <c r="I980">
        <v>114.55</v>
      </c>
      <c r="J980">
        <v>582499.27</v>
      </c>
      <c r="K980">
        <v>5085.1099999999997</v>
      </c>
      <c r="L980">
        <v>7.48</v>
      </c>
      <c r="M980">
        <v>0</v>
      </c>
      <c r="N980">
        <v>985.97</v>
      </c>
      <c r="O980">
        <v>677964.05</v>
      </c>
      <c r="P980">
        <v>9544463.9399999995</v>
      </c>
      <c r="Q980">
        <v>14.1</v>
      </c>
      <c r="R980">
        <v>81.540000000000006</v>
      </c>
      <c r="S980">
        <v>59.81</v>
      </c>
      <c r="T980" t="s">
        <v>2370</v>
      </c>
      <c r="U980" t="s">
        <v>963</v>
      </c>
    </row>
    <row r="981" spans="1:21">
      <c r="A981" t="s">
        <v>2821</v>
      </c>
      <c r="B981" t="s">
        <v>2822</v>
      </c>
      <c r="C981" t="s">
        <v>59</v>
      </c>
      <c r="D981" t="s">
        <v>119</v>
      </c>
      <c r="E981" t="s">
        <v>61</v>
      </c>
      <c r="F981" t="s">
        <v>86</v>
      </c>
      <c r="G981">
        <v>7948.41</v>
      </c>
      <c r="H981">
        <v>95380.92</v>
      </c>
      <c r="I981">
        <v>435.38</v>
      </c>
      <c r="J981">
        <v>256718.32</v>
      </c>
      <c r="K981">
        <v>589.64</v>
      </c>
      <c r="L981">
        <v>9.52</v>
      </c>
      <c r="M981">
        <v>0</v>
      </c>
      <c r="N981">
        <v>67.489999999999995</v>
      </c>
      <c r="O981">
        <v>881008.36</v>
      </c>
      <c r="P981">
        <v>21542962.949999999</v>
      </c>
      <c r="Q981">
        <v>24.5</v>
      </c>
      <c r="R981">
        <v>80.78</v>
      </c>
      <c r="S981">
        <v>54.73</v>
      </c>
      <c r="T981" t="s">
        <v>1971</v>
      </c>
      <c r="U981" t="s">
        <v>2823</v>
      </c>
    </row>
    <row r="982" spans="1:21">
      <c r="A982" t="s">
        <v>2824</v>
      </c>
      <c r="B982" t="s">
        <v>2825</v>
      </c>
      <c r="C982" t="s">
        <v>51</v>
      </c>
      <c r="D982" t="s">
        <v>100</v>
      </c>
      <c r="E982" t="s">
        <v>61</v>
      </c>
      <c r="F982" t="s">
        <v>86</v>
      </c>
      <c r="G982">
        <v>17658.810000000001</v>
      </c>
      <c r="H982">
        <v>211905.72</v>
      </c>
      <c r="I982">
        <v>713.38</v>
      </c>
      <c r="J982">
        <v>235490.75</v>
      </c>
      <c r="K982">
        <v>330.11</v>
      </c>
      <c r="L982">
        <v>3.61</v>
      </c>
      <c r="M982">
        <v>709.94</v>
      </c>
      <c r="N982">
        <v>0</v>
      </c>
      <c r="O982">
        <v>243496.01</v>
      </c>
      <c r="P982">
        <v>19803405.829999998</v>
      </c>
      <c r="Q982">
        <v>81.3</v>
      </c>
      <c r="R982">
        <v>80.87</v>
      </c>
      <c r="S982">
        <v>174.11</v>
      </c>
      <c r="T982" t="s">
        <v>2816</v>
      </c>
      <c r="U982" t="s">
        <v>2348</v>
      </c>
    </row>
    <row r="983" spans="1:21">
      <c r="A983" t="s">
        <v>2826</v>
      </c>
      <c r="B983" t="s">
        <v>2827</v>
      </c>
      <c r="C983" t="s">
        <v>51</v>
      </c>
      <c r="D983" t="s">
        <v>100</v>
      </c>
      <c r="E983" t="s">
        <v>133</v>
      </c>
      <c r="F983" t="s">
        <v>86</v>
      </c>
      <c r="G983">
        <v>17710.97</v>
      </c>
      <c r="H983">
        <v>212531.64</v>
      </c>
      <c r="I983">
        <v>485.47</v>
      </c>
      <c r="J983">
        <v>404442.41</v>
      </c>
      <c r="K983">
        <v>833.09</v>
      </c>
      <c r="L983">
        <v>8.81</v>
      </c>
      <c r="M983">
        <v>1904.12</v>
      </c>
      <c r="N983">
        <v>0</v>
      </c>
      <c r="O983">
        <v>252784.81</v>
      </c>
      <c r="P983">
        <v>8659729.0099999998</v>
      </c>
      <c r="Q983">
        <v>34.299999999999997</v>
      </c>
      <c r="R983">
        <v>73.62</v>
      </c>
      <c r="S983">
        <v>50.11</v>
      </c>
      <c r="T983" t="s">
        <v>1180</v>
      </c>
      <c r="U983" t="s">
        <v>1765</v>
      </c>
    </row>
    <row r="984" spans="1:21">
      <c r="A984" t="s">
        <v>2828</v>
      </c>
      <c r="B984" t="s">
        <v>1193</v>
      </c>
      <c r="C984" t="s">
        <v>277</v>
      </c>
      <c r="D984" t="s">
        <v>60</v>
      </c>
      <c r="E984" t="s">
        <v>53</v>
      </c>
      <c r="F984" t="s">
        <v>75</v>
      </c>
      <c r="G984">
        <v>5202.51</v>
      </c>
      <c r="H984">
        <v>62430.12</v>
      </c>
      <c r="I984">
        <v>519.99</v>
      </c>
      <c r="J984">
        <v>74826.47</v>
      </c>
      <c r="K984">
        <v>143.9</v>
      </c>
      <c r="L984">
        <v>11.27</v>
      </c>
      <c r="M984">
        <v>0</v>
      </c>
      <c r="N984">
        <v>208.65</v>
      </c>
      <c r="O984">
        <v>803270.79</v>
      </c>
      <c r="P984">
        <v>9872210.0600000005</v>
      </c>
      <c r="Q984">
        <v>12.3</v>
      </c>
      <c r="R984">
        <v>59.07</v>
      </c>
      <c r="S984">
        <v>18.61</v>
      </c>
      <c r="T984" t="s">
        <v>1271</v>
      </c>
      <c r="U984" t="s">
        <v>2829</v>
      </c>
    </row>
    <row r="985" spans="1:21">
      <c r="A985" t="s">
        <v>2830</v>
      </c>
      <c r="B985" t="s">
        <v>2831</v>
      </c>
      <c r="C985" t="s">
        <v>59</v>
      </c>
      <c r="D985" t="s">
        <v>100</v>
      </c>
      <c r="E985" t="s">
        <v>67</v>
      </c>
      <c r="F985" t="s">
        <v>54</v>
      </c>
      <c r="G985">
        <v>5817.18</v>
      </c>
      <c r="H985">
        <v>69806.16</v>
      </c>
      <c r="I985">
        <v>537.91999999999996</v>
      </c>
      <c r="J985">
        <v>159711.65</v>
      </c>
      <c r="K985">
        <v>296.91000000000003</v>
      </c>
      <c r="L985">
        <v>10.48</v>
      </c>
      <c r="M985">
        <v>13.12</v>
      </c>
      <c r="N985">
        <v>407.92</v>
      </c>
      <c r="O985">
        <v>826804.21</v>
      </c>
      <c r="P985">
        <v>13011857.939999999</v>
      </c>
      <c r="Q985">
        <v>15.7</v>
      </c>
      <c r="R985">
        <v>76.69</v>
      </c>
      <c r="S985">
        <v>50.93</v>
      </c>
      <c r="T985" t="s">
        <v>660</v>
      </c>
      <c r="U985" t="s">
        <v>2505</v>
      </c>
    </row>
    <row r="986" spans="1:21">
      <c r="A986" t="s">
        <v>2832</v>
      </c>
      <c r="B986" t="s">
        <v>2833</v>
      </c>
      <c r="C986" t="s">
        <v>72</v>
      </c>
      <c r="D986" t="s">
        <v>52</v>
      </c>
      <c r="E986" t="s">
        <v>80</v>
      </c>
      <c r="F986" t="s">
        <v>86</v>
      </c>
      <c r="G986">
        <v>2559.83</v>
      </c>
      <c r="H986">
        <v>30717.96</v>
      </c>
      <c r="I986">
        <v>139.5</v>
      </c>
      <c r="J986">
        <v>23889.88</v>
      </c>
      <c r="L986">
        <v>2.1</v>
      </c>
      <c r="M986">
        <v>0</v>
      </c>
      <c r="N986">
        <v>540.30999999999995</v>
      </c>
      <c r="O986">
        <v>851179.58</v>
      </c>
      <c r="P986">
        <v>20259007.32</v>
      </c>
      <c r="Q986">
        <v>23.8</v>
      </c>
      <c r="R986">
        <v>66.67</v>
      </c>
      <c r="S986">
        <v>-33.43</v>
      </c>
      <c r="T986" t="s">
        <v>1046</v>
      </c>
      <c r="U986" t="s">
        <v>1308</v>
      </c>
    </row>
    <row r="987" spans="1:21">
      <c r="A987" t="s">
        <v>2834</v>
      </c>
      <c r="B987" t="s">
        <v>308</v>
      </c>
      <c r="C987" t="s">
        <v>99</v>
      </c>
      <c r="D987" t="s">
        <v>60</v>
      </c>
      <c r="E987" t="s">
        <v>90</v>
      </c>
      <c r="F987" t="s">
        <v>54</v>
      </c>
      <c r="G987">
        <v>16691.580000000002</v>
      </c>
      <c r="H987">
        <v>200298.96</v>
      </c>
      <c r="I987">
        <v>960.9</v>
      </c>
      <c r="J987">
        <v>129152.05</v>
      </c>
      <c r="K987">
        <v>134.41</v>
      </c>
      <c r="L987">
        <v>10.61</v>
      </c>
      <c r="M987">
        <v>2653.21</v>
      </c>
      <c r="N987">
        <v>0</v>
      </c>
      <c r="O987">
        <v>190972.4</v>
      </c>
      <c r="P987">
        <v>15102197.82</v>
      </c>
      <c r="Q987">
        <v>79.099999999999994</v>
      </c>
      <c r="R987">
        <v>66.48</v>
      </c>
      <c r="S987">
        <v>-35.26</v>
      </c>
      <c r="T987" t="s">
        <v>808</v>
      </c>
      <c r="U987" t="s">
        <v>2170</v>
      </c>
    </row>
    <row r="988" spans="1:21">
      <c r="A988" t="s">
        <v>2835</v>
      </c>
      <c r="B988" t="s">
        <v>1722</v>
      </c>
      <c r="C988" t="s">
        <v>277</v>
      </c>
      <c r="D988" t="s">
        <v>119</v>
      </c>
      <c r="E988" t="s">
        <v>61</v>
      </c>
      <c r="F988" t="s">
        <v>86</v>
      </c>
      <c r="G988">
        <v>11454.8</v>
      </c>
      <c r="H988">
        <v>137457.60000000001</v>
      </c>
      <c r="I988">
        <v>367.93</v>
      </c>
      <c r="J988">
        <v>205600.83</v>
      </c>
      <c r="K988">
        <v>558.79999999999995</v>
      </c>
      <c r="L988">
        <v>11.43</v>
      </c>
      <c r="M988">
        <v>800.5</v>
      </c>
      <c r="N988">
        <v>627.54</v>
      </c>
      <c r="O988">
        <v>924936.61</v>
      </c>
      <c r="P988">
        <v>12377749.939999999</v>
      </c>
      <c r="Q988">
        <v>13.4</v>
      </c>
      <c r="R988">
        <v>58.49</v>
      </c>
      <c r="S988">
        <v>-29.75</v>
      </c>
      <c r="T988" t="s">
        <v>2269</v>
      </c>
      <c r="U988" t="s">
        <v>282</v>
      </c>
    </row>
    <row r="989" spans="1:21">
      <c r="A989" t="s">
        <v>2836</v>
      </c>
      <c r="B989" t="s">
        <v>2837</v>
      </c>
      <c r="C989" t="s">
        <v>51</v>
      </c>
      <c r="D989" t="s">
        <v>60</v>
      </c>
      <c r="E989" t="s">
        <v>90</v>
      </c>
      <c r="F989" t="s">
        <v>54</v>
      </c>
      <c r="G989">
        <v>16244.63</v>
      </c>
      <c r="H989">
        <v>194935.56</v>
      </c>
      <c r="I989">
        <v>893.94</v>
      </c>
      <c r="J989">
        <v>400000.93</v>
      </c>
      <c r="K989">
        <v>447.46</v>
      </c>
      <c r="L989">
        <v>7.52</v>
      </c>
      <c r="M989">
        <v>0</v>
      </c>
      <c r="N989">
        <v>3632.3</v>
      </c>
      <c r="O989">
        <v>233078.19</v>
      </c>
      <c r="P989">
        <v>16095155.77</v>
      </c>
      <c r="Q989">
        <v>69.099999999999994</v>
      </c>
      <c r="R989">
        <v>71.61</v>
      </c>
      <c r="S989">
        <v>-31.24</v>
      </c>
      <c r="T989" t="s">
        <v>1745</v>
      </c>
      <c r="U989" t="s">
        <v>2838</v>
      </c>
    </row>
    <row r="990" spans="1:21">
      <c r="A990" t="s">
        <v>2839</v>
      </c>
      <c r="B990" t="s">
        <v>1594</v>
      </c>
      <c r="C990" t="s">
        <v>85</v>
      </c>
      <c r="D990" t="s">
        <v>100</v>
      </c>
      <c r="E990" t="s">
        <v>53</v>
      </c>
      <c r="F990" t="s">
        <v>75</v>
      </c>
      <c r="G990">
        <v>17069.64</v>
      </c>
      <c r="H990">
        <v>204835.68</v>
      </c>
      <c r="I990">
        <v>541.79999999999995</v>
      </c>
      <c r="J990">
        <v>112250.7</v>
      </c>
      <c r="K990">
        <v>207.18</v>
      </c>
      <c r="L990">
        <v>8.01</v>
      </c>
      <c r="M990">
        <v>4992.17</v>
      </c>
      <c r="N990">
        <v>700.12</v>
      </c>
      <c r="O990">
        <v>377021.55</v>
      </c>
      <c r="P990">
        <v>18047322.300000001</v>
      </c>
      <c r="Q990">
        <v>47.9</v>
      </c>
      <c r="R990">
        <v>63.1</v>
      </c>
      <c r="S990">
        <v>-8.93</v>
      </c>
      <c r="T990" t="s">
        <v>2840</v>
      </c>
      <c r="U990" t="s">
        <v>1633</v>
      </c>
    </row>
    <row r="991" spans="1:21">
      <c r="A991" t="s">
        <v>2841</v>
      </c>
      <c r="B991" t="s">
        <v>2842</v>
      </c>
      <c r="C991" t="s">
        <v>66</v>
      </c>
      <c r="D991" t="s">
        <v>100</v>
      </c>
      <c r="E991" t="s">
        <v>74</v>
      </c>
      <c r="F991" t="s">
        <v>54</v>
      </c>
      <c r="G991">
        <v>436.33</v>
      </c>
      <c r="H991">
        <v>5235.96</v>
      </c>
      <c r="I991">
        <v>149.29</v>
      </c>
      <c r="J991">
        <v>3338.75</v>
      </c>
      <c r="K991">
        <v>22.36</v>
      </c>
      <c r="L991">
        <v>7.88</v>
      </c>
      <c r="M991">
        <v>0</v>
      </c>
      <c r="N991">
        <v>0</v>
      </c>
      <c r="O991">
        <v>826391.43</v>
      </c>
      <c r="P991">
        <v>16768309.74</v>
      </c>
      <c r="Q991">
        <v>20.3</v>
      </c>
      <c r="R991">
        <v>66.27</v>
      </c>
      <c r="S991">
        <v>-9.81</v>
      </c>
      <c r="T991" t="s">
        <v>2019</v>
      </c>
      <c r="U991" t="s">
        <v>413</v>
      </c>
    </row>
    <row r="992" spans="1:21">
      <c r="A992" t="s">
        <v>2843</v>
      </c>
      <c r="B992" t="s">
        <v>2844</v>
      </c>
      <c r="C992" t="s">
        <v>72</v>
      </c>
      <c r="D992" t="s">
        <v>100</v>
      </c>
      <c r="E992" t="s">
        <v>74</v>
      </c>
      <c r="F992" t="s">
        <v>86</v>
      </c>
      <c r="G992">
        <v>4796.1099999999997</v>
      </c>
      <c r="H992">
        <v>57553.32</v>
      </c>
      <c r="I992">
        <v>94.67</v>
      </c>
      <c r="J992">
        <v>119079.43</v>
      </c>
      <c r="K992">
        <v>1257.8399999999999</v>
      </c>
      <c r="L992">
        <v>3.09</v>
      </c>
      <c r="M992">
        <v>297.8</v>
      </c>
      <c r="N992">
        <v>793.63</v>
      </c>
      <c r="O992">
        <v>223508.72</v>
      </c>
      <c r="P992">
        <v>20257351.949999999</v>
      </c>
      <c r="Q992">
        <v>90.6</v>
      </c>
      <c r="R992">
        <v>73.900000000000006</v>
      </c>
      <c r="S992">
        <v>26.78</v>
      </c>
      <c r="T992" t="s">
        <v>1170</v>
      </c>
      <c r="U992" t="s">
        <v>2378</v>
      </c>
    </row>
    <row r="993" spans="1:21">
      <c r="A993" t="s">
        <v>2845</v>
      </c>
      <c r="B993" t="s">
        <v>1274</v>
      </c>
      <c r="C993" t="s">
        <v>99</v>
      </c>
      <c r="D993" t="s">
        <v>52</v>
      </c>
      <c r="E993" t="s">
        <v>133</v>
      </c>
      <c r="F993" t="s">
        <v>86</v>
      </c>
      <c r="G993">
        <v>16546.53</v>
      </c>
      <c r="H993">
        <v>198558.36</v>
      </c>
      <c r="I993">
        <v>480.33</v>
      </c>
      <c r="J993">
        <v>300857.86</v>
      </c>
      <c r="K993">
        <v>626.36</v>
      </c>
      <c r="L993">
        <v>51.67</v>
      </c>
      <c r="M993">
        <v>0</v>
      </c>
      <c r="N993">
        <v>0</v>
      </c>
      <c r="O993">
        <v>345292.44</v>
      </c>
      <c r="P993">
        <v>9360199.3599999994</v>
      </c>
      <c r="Q993">
        <v>27.1</v>
      </c>
      <c r="R993">
        <v>62.1</v>
      </c>
      <c r="S993">
        <v>-29.56</v>
      </c>
      <c r="T993" t="s">
        <v>1666</v>
      </c>
      <c r="U993" t="s">
        <v>986</v>
      </c>
    </row>
    <row r="994" spans="1:21">
      <c r="A994" t="s">
        <v>2846</v>
      </c>
      <c r="B994" t="s">
        <v>674</v>
      </c>
      <c r="C994" t="s">
        <v>128</v>
      </c>
      <c r="D994" t="s">
        <v>52</v>
      </c>
      <c r="E994" t="s">
        <v>80</v>
      </c>
      <c r="F994" t="s">
        <v>86</v>
      </c>
      <c r="G994">
        <v>15147.22</v>
      </c>
      <c r="H994">
        <v>181766.64</v>
      </c>
      <c r="I994">
        <v>184.11</v>
      </c>
      <c r="J994">
        <v>403407.16</v>
      </c>
      <c r="K994">
        <v>2191.12</v>
      </c>
      <c r="L994">
        <v>8.64</v>
      </c>
      <c r="M994">
        <v>5088.32</v>
      </c>
      <c r="N994">
        <v>0</v>
      </c>
      <c r="O994">
        <v>815046.04</v>
      </c>
      <c r="P994">
        <v>7109014.21</v>
      </c>
      <c r="Q994">
        <v>8.6999999999999993</v>
      </c>
      <c r="R994">
        <v>68.58</v>
      </c>
      <c r="S994">
        <v>55.55</v>
      </c>
      <c r="T994" t="s">
        <v>2847</v>
      </c>
      <c r="U994" t="s">
        <v>1376</v>
      </c>
    </row>
    <row r="995" spans="1:21">
      <c r="A995" t="s">
        <v>2848</v>
      </c>
      <c r="B995" t="s">
        <v>2849</v>
      </c>
      <c r="C995" t="s">
        <v>277</v>
      </c>
      <c r="D995" t="s">
        <v>119</v>
      </c>
      <c r="E995" t="s">
        <v>90</v>
      </c>
      <c r="F995" t="s">
        <v>54</v>
      </c>
      <c r="G995">
        <v>12919.84</v>
      </c>
      <c r="H995">
        <v>155038.07999999999</v>
      </c>
      <c r="I995">
        <v>954.08</v>
      </c>
      <c r="J995">
        <v>347862.53</v>
      </c>
      <c r="K995">
        <v>364.61</v>
      </c>
      <c r="L995">
        <v>3.03</v>
      </c>
      <c r="M995">
        <v>0</v>
      </c>
      <c r="N995">
        <v>1766.74</v>
      </c>
      <c r="O995">
        <v>760337.06</v>
      </c>
      <c r="P995">
        <v>4433253.92</v>
      </c>
      <c r="Q995">
        <v>5.8</v>
      </c>
      <c r="R995">
        <v>56.68</v>
      </c>
      <c r="S995">
        <v>15.8</v>
      </c>
      <c r="T995" t="s">
        <v>1376</v>
      </c>
      <c r="U995" t="s">
        <v>2065</v>
      </c>
    </row>
    <row r="996" spans="1:21">
      <c r="A996" t="s">
        <v>2850</v>
      </c>
      <c r="B996" t="s">
        <v>1753</v>
      </c>
      <c r="C996" t="s">
        <v>59</v>
      </c>
      <c r="D996" t="s">
        <v>60</v>
      </c>
      <c r="E996" t="s">
        <v>74</v>
      </c>
      <c r="F996" t="s">
        <v>75</v>
      </c>
      <c r="G996">
        <v>3990.19</v>
      </c>
      <c r="H996">
        <v>47882.28</v>
      </c>
      <c r="I996">
        <v>135.19999999999999</v>
      </c>
      <c r="J996">
        <v>85570.03</v>
      </c>
      <c r="K996">
        <v>632.91</v>
      </c>
      <c r="L996">
        <v>9.4499999999999993</v>
      </c>
      <c r="M996">
        <v>683.68</v>
      </c>
      <c r="N996">
        <v>0</v>
      </c>
      <c r="O996">
        <v>540483.78</v>
      </c>
      <c r="P996">
        <v>22519510.510000002</v>
      </c>
      <c r="R996">
        <v>69.17</v>
      </c>
      <c r="S996">
        <v>53.64</v>
      </c>
      <c r="T996" t="s">
        <v>935</v>
      </c>
      <c r="U996" t="s">
        <v>189</v>
      </c>
    </row>
    <row r="997" spans="1:21">
      <c r="A997" t="s">
        <v>2851</v>
      </c>
      <c r="B997" t="s">
        <v>2852</v>
      </c>
      <c r="C997" t="s">
        <v>105</v>
      </c>
      <c r="D997" t="s">
        <v>60</v>
      </c>
      <c r="E997" t="s">
        <v>61</v>
      </c>
      <c r="F997" t="s">
        <v>75</v>
      </c>
      <c r="G997">
        <v>8510.11</v>
      </c>
      <c r="H997">
        <v>102121.32</v>
      </c>
      <c r="I997">
        <v>704.71</v>
      </c>
      <c r="J997">
        <v>136112.99</v>
      </c>
      <c r="K997">
        <v>193.15</v>
      </c>
      <c r="L997">
        <v>3.39</v>
      </c>
      <c r="M997">
        <v>0</v>
      </c>
      <c r="N997">
        <v>1072.1300000000001</v>
      </c>
      <c r="O997">
        <v>373583.57</v>
      </c>
      <c r="P997">
        <v>15527819.130000001</v>
      </c>
      <c r="Q997">
        <v>41.6</v>
      </c>
      <c r="R997">
        <v>71.62</v>
      </c>
      <c r="S997">
        <v>56.02</v>
      </c>
      <c r="T997" t="s">
        <v>412</v>
      </c>
      <c r="U997" t="s">
        <v>2043</v>
      </c>
    </row>
    <row r="998" spans="1:21">
      <c r="A998" t="s">
        <v>2853</v>
      </c>
      <c r="B998" t="s">
        <v>2854</v>
      </c>
      <c r="C998" t="s">
        <v>85</v>
      </c>
      <c r="D998" t="s">
        <v>60</v>
      </c>
      <c r="E998" t="s">
        <v>80</v>
      </c>
      <c r="F998" t="s">
        <v>86</v>
      </c>
      <c r="G998">
        <v>15499.59</v>
      </c>
      <c r="H998">
        <v>185995.08</v>
      </c>
      <c r="I998">
        <v>266.08999999999997</v>
      </c>
      <c r="J998">
        <v>469863.38</v>
      </c>
      <c r="K998">
        <v>1765.81</v>
      </c>
      <c r="L998">
        <v>10.83</v>
      </c>
      <c r="M998">
        <v>4910.37</v>
      </c>
      <c r="N998">
        <v>1729.45</v>
      </c>
      <c r="O998">
        <v>843255.08</v>
      </c>
      <c r="P998">
        <v>3693577.46</v>
      </c>
      <c r="Q998">
        <v>4.4000000000000004</v>
      </c>
      <c r="R998">
        <v>74.55</v>
      </c>
      <c r="S998">
        <v>57.85</v>
      </c>
      <c r="T998" t="s">
        <v>2855</v>
      </c>
      <c r="U998" t="s">
        <v>1778</v>
      </c>
    </row>
    <row r="999" spans="1:21">
      <c r="A999" t="s">
        <v>2856</v>
      </c>
      <c r="B999" t="s">
        <v>2857</v>
      </c>
      <c r="C999" t="s">
        <v>277</v>
      </c>
      <c r="D999" t="s">
        <v>52</v>
      </c>
      <c r="E999" t="s">
        <v>90</v>
      </c>
      <c r="F999" t="s">
        <v>75</v>
      </c>
      <c r="G999">
        <v>3249.7</v>
      </c>
      <c r="H999">
        <v>38996.400000000001</v>
      </c>
      <c r="I999">
        <v>788.71</v>
      </c>
      <c r="J999">
        <v>67799.47</v>
      </c>
      <c r="K999">
        <v>85.96</v>
      </c>
      <c r="L999">
        <v>11.45</v>
      </c>
      <c r="M999">
        <v>501.2</v>
      </c>
      <c r="N999">
        <v>122.28</v>
      </c>
      <c r="O999">
        <v>494784.32</v>
      </c>
      <c r="P999">
        <v>13128614.460000001</v>
      </c>
      <c r="Q999">
        <v>26.5</v>
      </c>
      <c r="R999">
        <v>73.55</v>
      </c>
      <c r="S999">
        <v>48.29</v>
      </c>
      <c r="T999" t="s">
        <v>2858</v>
      </c>
      <c r="U999" t="s">
        <v>1679</v>
      </c>
    </row>
    <row r="1000" spans="1:21">
      <c r="A1000" t="s">
        <v>2859</v>
      </c>
      <c r="B1000" t="s">
        <v>2860</v>
      </c>
      <c r="C1000" t="s">
        <v>138</v>
      </c>
      <c r="D1000" t="s">
        <v>73</v>
      </c>
      <c r="E1000" t="s">
        <v>53</v>
      </c>
      <c r="F1000" t="s">
        <v>86</v>
      </c>
      <c r="G1000">
        <v>16624.79</v>
      </c>
      <c r="H1000">
        <v>199497.48</v>
      </c>
      <c r="I1000">
        <v>479.42</v>
      </c>
      <c r="J1000">
        <v>436842.47</v>
      </c>
      <c r="K1000">
        <v>911.19</v>
      </c>
      <c r="L1000">
        <v>4.9800000000000004</v>
      </c>
      <c r="M1000">
        <v>4173.53</v>
      </c>
      <c r="N1000">
        <v>0</v>
      </c>
      <c r="O1000">
        <v>692715.52000000002</v>
      </c>
      <c r="P1000">
        <v>14776088.33</v>
      </c>
      <c r="Q1000">
        <v>21.3</v>
      </c>
      <c r="R1000">
        <v>-26.11</v>
      </c>
      <c r="S1000">
        <v>37.01</v>
      </c>
      <c r="T1000" t="s">
        <v>2422</v>
      </c>
      <c r="U1000" t="s">
        <v>2073</v>
      </c>
    </row>
    <row r="1001" spans="1:21">
      <c r="A1001" t="s">
        <v>2861</v>
      </c>
      <c r="B1001" t="s">
        <v>517</v>
      </c>
      <c r="C1001" t="s">
        <v>51</v>
      </c>
      <c r="D1001" t="s">
        <v>52</v>
      </c>
      <c r="E1001" t="s">
        <v>90</v>
      </c>
      <c r="F1001" t="s">
        <v>86</v>
      </c>
      <c r="G1001">
        <v>12653.39</v>
      </c>
      <c r="H1001">
        <v>151840.68</v>
      </c>
      <c r="I1001">
        <v>1231.67</v>
      </c>
      <c r="J1001">
        <v>136506</v>
      </c>
      <c r="K1001">
        <v>110.83</v>
      </c>
      <c r="L1001">
        <v>8.91</v>
      </c>
      <c r="M1001">
        <v>0</v>
      </c>
      <c r="N1001">
        <v>0</v>
      </c>
      <c r="O1001">
        <v>577762.39</v>
      </c>
      <c r="P1001">
        <v>6897907.5899999999</v>
      </c>
      <c r="Q1001">
        <v>11.9</v>
      </c>
      <c r="R1001">
        <v>73.83</v>
      </c>
      <c r="S1001">
        <v>52.89</v>
      </c>
      <c r="T1001" t="s">
        <v>2862</v>
      </c>
      <c r="U1001" t="s">
        <v>1199</v>
      </c>
    </row>
    <row r="1002" spans="1:21">
      <c r="A1002" t="s">
        <v>2863</v>
      </c>
      <c r="B1002" t="s">
        <v>1935</v>
      </c>
      <c r="C1002" t="s">
        <v>105</v>
      </c>
      <c r="D1002" t="s">
        <v>52</v>
      </c>
      <c r="E1002" t="s">
        <v>90</v>
      </c>
      <c r="F1002" t="s">
        <v>86</v>
      </c>
      <c r="G1002">
        <v>17002.580000000002</v>
      </c>
      <c r="H1002">
        <v>204030.96</v>
      </c>
      <c r="I1002">
        <v>823.7</v>
      </c>
      <c r="J1002">
        <v>476994.35</v>
      </c>
      <c r="K1002">
        <v>579.09</v>
      </c>
      <c r="L1002">
        <v>1.52</v>
      </c>
      <c r="M1002">
        <v>3750.76</v>
      </c>
      <c r="N1002">
        <v>0</v>
      </c>
      <c r="O1002">
        <v>641679.80000000005</v>
      </c>
      <c r="P1002">
        <v>8576401.5999999996</v>
      </c>
      <c r="Q1002">
        <v>13.4</v>
      </c>
      <c r="R1002">
        <v>79.819999999999993</v>
      </c>
      <c r="S1002">
        <v>-26.12</v>
      </c>
      <c r="T1002" t="s">
        <v>2864</v>
      </c>
      <c r="U1002" t="s">
        <v>1890</v>
      </c>
    </row>
    <row r="1003" spans="1:21">
      <c r="A1003" t="s">
        <v>2865</v>
      </c>
      <c r="B1003" t="s">
        <v>2866</v>
      </c>
      <c r="C1003" t="s">
        <v>51</v>
      </c>
      <c r="D1003" t="s">
        <v>100</v>
      </c>
      <c r="E1003" t="s">
        <v>61</v>
      </c>
      <c r="F1003" t="s">
        <v>75</v>
      </c>
      <c r="G1003">
        <v>11968.02</v>
      </c>
      <c r="H1003">
        <v>143616.24</v>
      </c>
      <c r="I1003">
        <v>690.36</v>
      </c>
      <c r="J1003">
        <v>212590.5</v>
      </c>
      <c r="K1003">
        <v>307.94</v>
      </c>
      <c r="L1003">
        <v>4.0599999999999996</v>
      </c>
      <c r="M1003">
        <v>0</v>
      </c>
      <c r="N1003">
        <v>590.79999999999995</v>
      </c>
      <c r="O1003">
        <v>217798.92</v>
      </c>
      <c r="P1003">
        <v>11497847.15</v>
      </c>
      <c r="Q1003">
        <v>52.8</v>
      </c>
      <c r="R1003">
        <v>65</v>
      </c>
      <c r="S1003">
        <v>58.55</v>
      </c>
      <c r="T1003" t="s">
        <v>2867</v>
      </c>
      <c r="U1003" t="s">
        <v>2314</v>
      </c>
    </row>
    <row r="1004" spans="1:21">
      <c r="A1004" t="s">
        <v>2868</v>
      </c>
      <c r="B1004" t="s">
        <v>2259</v>
      </c>
      <c r="C1004" t="s">
        <v>175</v>
      </c>
      <c r="D1004" t="s">
        <v>60</v>
      </c>
      <c r="E1004" t="s">
        <v>53</v>
      </c>
      <c r="F1004" t="s">
        <v>54</v>
      </c>
      <c r="G1004">
        <v>12902.35</v>
      </c>
      <c r="H1004">
        <v>154828.20000000001</v>
      </c>
      <c r="I1004">
        <v>391.83</v>
      </c>
      <c r="J1004">
        <v>397745.48</v>
      </c>
      <c r="K1004">
        <v>1015.1</v>
      </c>
      <c r="L1004">
        <v>7.25</v>
      </c>
      <c r="M1004">
        <v>3134.7</v>
      </c>
      <c r="N1004">
        <v>1098.6400000000001</v>
      </c>
      <c r="O1004">
        <v>515952.07</v>
      </c>
      <c r="P1004">
        <v>15963005.93</v>
      </c>
      <c r="Q1004">
        <v>30.9</v>
      </c>
      <c r="R1004">
        <v>65.69</v>
      </c>
      <c r="S1004">
        <v>28.6</v>
      </c>
      <c r="T1004" t="s">
        <v>345</v>
      </c>
      <c r="U1004" t="s">
        <v>907</v>
      </c>
    </row>
    <row r="1005" spans="1:21">
      <c r="A1005" t="s">
        <v>2869</v>
      </c>
      <c r="B1005" t="s">
        <v>2870</v>
      </c>
      <c r="C1005" t="s">
        <v>105</v>
      </c>
      <c r="D1005" t="s">
        <v>73</v>
      </c>
      <c r="E1005" t="s">
        <v>53</v>
      </c>
      <c r="F1005" t="s">
        <v>54</v>
      </c>
      <c r="G1005">
        <v>10021.34</v>
      </c>
      <c r="H1005">
        <v>120256.08</v>
      </c>
      <c r="I1005">
        <v>406.79</v>
      </c>
      <c r="J1005">
        <v>183648.96</v>
      </c>
      <c r="K1005">
        <v>451.46</v>
      </c>
      <c r="L1005">
        <v>5.01</v>
      </c>
      <c r="M1005">
        <v>0</v>
      </c>
      <c r="N1005">
        <v>1548.62</v>
      </c>
      <c r="O1005">
        <v>499160.63</v>
      </c>
      <c r="P1005">
        <v>2178132.17</v>
      </c>
      <c r="Q1005">
        <v>4.4000000000000004</v>
      </c>
      <c r="R1005">
        <v>57.31</v>
      </c>
      <c r="S1005">
        <v>-34.81</v>
      </c>
      <c r="T1005" t="s">
        <v>319</v>
      </c>
      <c r="U1005" t="s">
        <v>2871</v>
      </c>
    </row>
    <row r="1006" spans="1:21">
      <c r="A1006" t="s">
        <v>2872</v>
      </c>
      <c r="B1006" t="s">
        <v>2873</v>
      </c>
      <c r="C1006" t="s">
        <v>143</v>
      </c>
      <c r="D1006" t="s">
        <v>60</v>
      </c>
      <c r="E1006" t="s">
        <v>74</v>
      </c>
      <c r="F1006" t="s">
        <v>54</v>
      </c>
      <c r="G1006">
        <v>9993.5499999999993</v>
      </c>
      <c r="H1006">
        <v>119922.6</v>
      </c>
      <c r="I1006">
        <v>151.29</v>
      </c>
      <c r="J1006">
        <v>286186.74</v>
      </c>
      <c r="K1006">
        <v>1891.64</v>
      </c>
      <c r="L1006">
        <v>8.89</v>
      </c>
      <c r="M1006">
        <v>2773.61</v>
      </c>
      <c r="N1006">
        <v>1839</v>
      </c>
      <c r="O1006">
        <v>581814.74</v>
      </c>
      <c r="P1006">
        <v>1088867.81</v>
      </c>
      <c r="Q1006">
        <v>1.9</v>
      </c>
      <c r="R1006">
        <v>71.209999999999994</v>
      </c>
      <c r="S1006">
        <v>4.2300000000000004</v>
      </c>
      <c r="T1006" t="s">
        <v>1823</v>
      </c>
      <c r="U1006" t="s">
        <v>2874</v>
      </c>
    </row>
    <row r="1007" spans="1:21">
      <c r="A1007" t="s">
        <v>2875</v>
      </c>
      <c r="B1007" t="s">
        <v>2876</v>
      </c>
      <c r="C1007" t="s">
        <v>128</v>
      </c>
      <c r="D1007" t="s">
        <v>52</v>
      </c>
      <c r="E1007" t="s">
        <v>74</v>
      </c>
      <c r="F1007" t="s">
        <v>86</v>
      </c>
      <c r="G1007">
        <v>3775.4</v>
      </c>
      <c r="H1007">
        <v>45304.800000000003</v>
      </c>
      <c r="I1007">
        <v>105.03</v>
      </c>
      <c r="J1007">
        <v>53091.24</v>
      </c>
      <c r="K1007">
        <v>505.49</v>
      </c>
      <c r="L1007">
        <v>9.61</v>
      </c>
      <c r="M1007">
        <v>578.79999999999995</v>
      </c>
      <c r="N1007">
        <v>900.85</v>
      </c>
      <c r="O1007">
        <v>516492.49</v>
      </c>
      <c r="P1007">
        <v>13416709.51</v>
      </c>
      <c r="Q1007">
        <v>26</v>
      </c>
      <c r="R1007">
        <v>66.69</v>
      </c>
      <c r="S1007">
        <v>5.91</v>
      </c>
      <c r="T1007" t="s">
        <v>2877</v>
      </c>
      <c r="U1007" t="s">
        <v>2878</v>
      </c>
    </row>
    <row r="1008" spans="1:21">
      <c r="A1008" t="s">
        <v>2879</v>
      </c>
      <c r="B1008" t="s">
        <v>2880</v>
      </c>
      <c r="C1008" t="s">
        <v>66</v>
      </c>
      <c r="D1008" t="s">
        <v>119</v>
      </c>
      <c r="E1008" t="s">
        <v>133</v>
      </c>
      <c r="F1008" t="s">
        <v>54</v>
      </c>
      <c r="G1008">
        <v>8633.8799999999992</v>
      </c>
      <c r="H1008">
        <v>103606.56</v>
      </c>
      <c r="I1008">
        <v>638.05999999999995</v>
      </c>
      <c r="J1008">
        <v>67097.55</v>
      </c>
      <c r="K1008">
        <v>105.16</v>
      </c>
      <c r="L1008">
        <v>4.21</v>
      </c>
      <c r="M1008">
        <v>0</v>
      </c>
      <c r="N1008">
        <v>0</v>
      </c>
      <c r="O1008">
        <v>586215.4</v>
      </c>
      <c r="P1008">
        <v>17710365.390000001</v>
      </c>
      <c r="Q1008">
        <v>30.2</v>
      </c>
      <c r="R1008">
        <v>70.38</v>
      </c>
      <c r="S1008">
        <v>1.84</v>
      </c>
      <c r="T1008" t="s">
        <v>2881</v>
      </c>
      <c r="U1008" t="s">
        <v>1140</v>
      </c>
    </row>
    <row r="1009" spans="1:21">
      <c r="A1009" t="s">
        <v>2882</v>
      </c>
      <c r="B1009" t="s">
        <v>2101</v>
      </c>
      <c r="C1009" t="s">
        <v>128</v>
      </c>
      <c r="D1009" t="s">
        <v>60</v>
      </c>
      <c r="E1009" t="s">
        <v>90</v>
      </c>
      <c r="F1009" t="s">
        <v>75</v>
      </c>
      <c r="G1009">
        <v>9761.49</v>
      </c>
      <c r="H1009">
        <v>117137.88</v>
      </c>
      <c r="I1009">
        <v>1027.94</v>
      </c>
      <c r="J1009">
        <v>338962.84</v>
      </c>
      <c r="K1009">
        <v>329.75</v>
      </c>
      <c r="L1009">
        <v>5.68</v>
      </c>
      <c r="M1009">
        <v>0</v>
      </c>
      <c r="N1009">
        <v>187.47</v>
      </c>
      <c r="O1009">
        <v>857121.26</v>
      </c>
      <c r="P1009">
        <v>3362773.71</v>
      </c>
      <c r="Q1009">
        <v>3.9</v>
      </c>
      <c r="R1009">
        <v>79.349999999999994</v>
      </c>
      <c r="S1009">
        <v>-30.57</v>
      </c>
      <c r="T1009" t="s">
        <v>2883</v>
      </c>
      <c r="U1009" t="s">
        <v>481</v>
      </c>
    </row>
    <row r="1010" spans="1:21">
      <c r="A1010" t="s">
        <v>2884</v>
      </c>
      <c r="B1010" t="s">
        <v>2694</v>
      </c>
      <c r="C1010" t="s">
        <v>51</v>
      </c>
      <c r="D1010" t="s">
        <v>119</v>
      </c>
      <c r="E1010" t="s">
        <v>74</v>
      </c>
      <c r="F1010" t="s">
        <v>54</v>
      </c>
      <c r="G1010">
        <v>5297.8</v>
      </c>
      <c r="H1010">
        <v>63573.599999999999</v>
      </c>
      <c r="I1010">
        <v>81.52</v>
      </c>
      <c r="J1010">
        <v>123209.89</v>
      </c>
      <c r="K1010">
        <v>-1511.41</v>
      </c>
      <c r="L1010">
        <v>2.17</v>
      </c>
      <c r="M1010">
        <v>0</v>
      </c>
      <c r="N1010">
        <v>671.2</v>
      </c>
      <c r="O1010">
        <v>918767.13</v>
      </c>
      <c r="P1010">
        <v>16156590.59</v>
      </c>
      <c r="Q1010">
        <v>17.600000000000001</v>
      </c>
      <c r="R1010">
        <v>80.45</v>
      </c>
      <c r="S1010">
        <v>-26.78</v>
      </c>
      <c r="T1010" t="s">
        <v>2647</v>
      </c>
      <c r="U1010" t="s">
        <v>2885</v>
      </c>
    </row>
    <row r="1011" spans="1:21">
      <c r="A1011" t="s">
        <v>2886</v>
      </c>
      <c r="B1011" t="s">
        <v>2887</v>
      </c>
      <c r="C1011" t="s">
        <v>72</v>
      </c>
      <c r="D1011" t="s">
        <v>60</v>
      </c>
      <c r="E1011" t="s">
        <v>90</v>
      </c>
      <c r="F1011" t="s">
        <v>54</v>
      </c>
      <c r="G1011">
        <v>12263.23</v>
      </c>
      <c r="H1011">
        <v>147158.76</v>
      </c>
      <c r="I1011">
        <v>1134.9100000000001</v>
      </c>
      <c r="J1011">
        <v>204797.98</v>
      </c>
      <c r="K1011">
        <v>180.45</v>
      </c>
      <c r="L1011">
        <v>7.05</v>
      </c>
      <c r="M1011">
        <v>0</v>
      </c>
      <c r="N1011">
        <v>0</v>
      </c>
      <c r="O1011">
        <v>654013.22</v>
      </c>
      <c r="P1011">
        <v>24748397.109999999</v>
      </c>
      <c r="Q1011">
        <v>37.799999999999997</v>
      </c>
      <c r="R1011">
        <v>73.67</v>
      </c>
      <c r="S1011">
        <v>14.27</v>
      </c>
      <c r="T1011" t="s">
        <v>2888</v>
      </c>
      <c r="U1011" t="s">
        <v>233</v>
      </c>
    </row>
    <row r="1012" spans="1:21">
      <c r="A1012" t="s">
        <v>2889</v>
      </c>
      <c r="B1012" t="s">
        <v>2890</v>
      </c>
      <c r="C1012" t="s">
        <v>66</v>
      </c>
      <c r="D1012" t="s">
        <v>73</v>
      </c>
      <c r="E1012" t="s">
        <v>67</v>
      </c>
      <c r="F1012" t="s">
        <v>86</v>
      </c>
      <c r="G1012">
        <v>10529.63</v>
      </c>
      <c r="H1012">
        <v>126355.56</v>
      </c>
      <c r="I1012">
        <v>865.42</v>
      </c>
      <c r="J1012">
        <v>127089.24</v>
      </c>
      <c r="K1012">
        <v>146.85</v>
      </c>
      <c r="L1012">
        <v>0.6</v>
      </c>
      <c r="M1012">
        <v>0</v>
      </c>
      <c r="N1012">
        <v>0</v>
      </c>
      <c r="O1012">
        <v>920043.8</v>
      </c>
      <c r="P1012">
        <v>14916259.359999999</v>
      </c>
      <c r="Q1012">
        <v>16.2</v>
      </c>
      <c r="R1012">
        <v>62.94</v>
      </c>
      <c r="S1012">
        <v>2.4700000000000002</v>
      </c>
      <c r="T1012" t="s">
        <v>2891</v>
      </c>
      <c r="U1012" t="s">
        <v>711</v>
      </c>
    </row>
    <row r="1013" spans="1:21">
      <c r="A1013" t="s">
        <v>2892</v>
      </c>
      <c r="B1013" t="s">
        <v>1950</v>
      </c>
      <c r="C1013" t="s">
        <v>277</v>
      </c>
      <c r="D1013" t="s">
        <v>52</v>
      </c>
      <c r="E1013" t="s">
        <v>61</v>
      </c>
      <c r="F1013" t="s">
        <v>75</v>
      </c>
      <c r="G1013">
        <v>15476.03</v>
      </c>
      <c r="H1013">
        <v>185712.36</v>
      </c>
      <c r="I1013">
        <v>460.75</v>
      </c>
      <c r="J1013">
        <v>508356.52</v>
      </c>
      <c r="K1013">
        <v>1103.32</v>
      </c>
      <c r="L1013">
        <v>1.19</v>
      </c>
      <c r="M1013">
        <v>0</v>
      </c>
      <c r="N1013">
        <v>1783.72</v>
      </c>
      <c r="O1013">
        <v>495123.14</v>
      </c>
      <c r="P1013">
        <v>13271315.859999999</v>
      </c>
      <c r="Q1013">
        <v>26.8</v>
      </c>
      <c r="R1013">
        <v>78</v>
      </c>
      <c r="S1013">
        <v>-22.77</v>
      </c>
      <c r="T1013" t="s">
        <v>114</v>
      </c>
      <c r="U1013" t="s">
        <v>115</v>
      </c>
    </row>
    <row r="1014" spans="1:21">
      <c r="A1014" t="s">
        <v>2893</v>
      </c>
      <c r="B1014" t="s">
        <v>2894</v>
      </c>
      <c r="C1014" t="s">
        <v>105</v>
      </c>
      <c r="D1014" t="s">
        <v>73</v>
      </c>
      <c r="E1014" t="s">
        <v>80</v>
      </c>
      <c r="F1014" t="s">
        <v>75</v>
      </c>
      <c r="G1014">
        <v>8264.2800000000007</v>
      </c>
      <c r="H1014">
        <v>99171.36</v>
      </c>
      <c r="I1014">
        <v>208.94</v>
      </c>
      <c r="J1014">
        <v>153880.57999999999</v>
      </c>
      <c r="K1014">
        <v>-736.48</v>
      </c>
      <c r="L1014">
        <v>6.93</v>
      </c>
      <c r="M1014">
        <v>856.91</v>
      </c>
      <c r="N1014">
        <v>0</v>
      </c>
      <c r="O1014">
        <v>264281.67</v>
      </c>
      <c r="P1014">
        <v>3248999.66</v>
      </c>
      <c r="Q1014">
        <v>12.3</v>
      </c>
      <c r="R1014">
        <v>55.06</v>
      </c>
      <c r="S1014">
        <v>-24.41</v>
      </c>
      <c r="T1014" t="s">
        <v>2874</v>
      </c>
      <c r="U1014" t="s">
        <v>106</v>
      </c>
    </row>
    <row r="1015" spans="1:21">
      <c r="A1015" t="s">
        <v>2895</v>
      </c>
      <c r="B1015" t="s">
        <v>2896</v>
      </c>
      <c r="C1015" t="s">
        <v>175</v>
      </c>
      <c r="D1015" t="s">
        <v>100</v>
      </c>
      <c r="E1015" t="s">
        <v>133</v>
      </c>
      <c r="F1015" t="s">
        <v>86</v>
      </c>
      <c r="G1015">
        <v>13639.56</v>
      </c>
      <c r="H1015">
        <v>163674.72</v>
      </c>
      <c r="I1015">
        <v>593.32000000000005</v>
      </c>
      <c r="J1015">
        <v>102410.28</v>
      </c>
      <c r="K1015">
        <v>172.61</v>
      </c>
      <c r="L1015">
        <v>11.38</v>
      </c>
      <c r="M1015">
        <v>0</v>
      </c>
      <c r="N1015">
        <v>2484.7600000000002</v>
      </c>
      <c r="O1015">
        <v>879567.44</v>
      </c>
      <c r="P1015">
        <v>20160678.809999999</v>
      </c>
      <c r="Q1015">
        <v>22.9</v>
      </c>
      <c r="R1015">
        <v>79.709999999999994</v>
      </c>
      <c r="S1015">
        <v>-36.85</v>
      </c>
      <c r="T1015" t="s">
        <v>2897</v>
      </c>
      <c r="U1015" t="s">
        <v>2898</v>
      </c>
    </row>
    <row r="1016" spans="1:21">
      <c r="A1016" t="s">
        <v>2899</v>
      </c>
      <c r="B1016" t="s">
        <v>560</v>
      </c>
      <c r="C1016" t="s">
        <v>51</v>
      </c>
      <c r="D1016" t="s">
        <v>60</v>
      </c>
      <c r="E1016" t="s">
        <v>80</v>
      </c>
      <c r="F1016" t="s">
        <v>75</v>
      </c>
      <c r="G1016">
        <v>10671.63</v>
      </c>
      <c r="H1016">
        <v>128059.56</v>
      </c>
      <c r="I1016">
        <v>168.14</v>
      </c>
      <c r="J1016">
        <v>196835.37</v>
      </c>
      <c r="K1016">
        <v>-1170.6600000000001</v>
      </c>
      <c r="L1016">
        <v>10.72</v>
      </c>
      <c r="M1016">
        <v>0</v>
      </c>
      <c r="N1016">
        <v>0</v>
      </c>
      <c r="O1016">
        <v>346440.92</v>
      </c>
      <c r="P1016">
        <v>4467451.0999999996</v>
      </c>
      <c r="Q1016">
        <v>12.9</v>
      </c>
      <c r="R1016">
        <v>79.680000000000007</v>
      </c>
      <c r="S1016">
        <v>-6.66</v>
      </c>
      <c r="T1016" t="s">
        <v>675</v>
      </c>
      <c r="U1016" t="s">
        <v>2900</v>
      </c>
    </row>
    <row r="1017" spans="1:21">
      <c r="A1017" t="s">
        <v>2901</v>
      </c>
      <c r="B1017" t="s">
        <v>1367</v>
      </c>
      <c r="C1017" t="s">
        <v>277</v>
      </c>
      <c r="D1017" t="s">
        <v>119</v>
      </c>
      <c r="E1017" t="s">
        <v>61</v>
      </c>
      <c r="F1017" t="s">
        <v>75</v>
      </c>
      <c r="G1017">
        <v>5676.64</v>
      </c>
      <c r="H1017">
        <v>68119.679999999993</v>
      </c>
      <c r="I1017">
        <v>426.95</v>
      </c>
      <c r="J1017">
        <v>204932.02</v>
      </c>
      <c r="K1017">
        <v>479.99</v>
      </c>
      <c r="L1017">
        <v>0.96</v>
      </c>
      <c r="M1017">
        <v>106.96</v>
      </c>
      <c r="N1017">
        <v>0</v>
      </c>
      <c r="O1017">
        <v>618666.92000000004</v>
      </c>
      <c r="P1017">
        <v>7604002.1900000004</v>
      </c>
      <c r="Q1017">
        <v>12.3</v>
      </c>
      <c r="R1017">
        <v>75.59</v>
      </c>
      <c r="S1017">
        <v>14.77</v>
      </c>
      <c r="T1017" t="s">
        <v>2902</v>
      </c>
      <c r="U1017" t="s">
        <v>1236</v>
      </c>
    </row>
    <row r="1018" spans="1:21">
      <c r="A1018" t="s">
        <v>2903</v>
      </c>
      <c r="B1018" t="s">
        <v>395</v>
      </c>
      <c r="C1018" t="s">
        <v>277</v>
      </c>
      <c r="D1018" t="s">
        <v>73</v>
      </c>
      <c r="E1018" t="s">
        <v>53</v>
      </c>
      <c r="F1018" t="s">
        <v>86</v>
      </c>
      <c r="G1018">
        <v>4050.92</v>
      </c>
      <c r="H1018">
        <v>48611.040000000001</v>
      </c>
      <c r="I1018">
        <v>397.8</v>
      </c>
      <c r="J1018">
        <v>24015.94</v>
      </c>
      <c r="K1018">
        <v>60.37</v>
      </c>
      <c r="L1018">
        <v>9.43</v>
      </c>
      <c r="M1018">
        <v>0</v>
      </c>
      <c r="N1018">
        <v>1011.45</v>
      </c>
      <c r="O1018">
        <v>506566.87</v>
      </c>
      <c r="P1018">
        <v>6126575.4299999997</v>
      </c>
      <c r="Q1018">
        <v>12.1</v>
      </c>
      <c r="R1018">
        <v>61.6</v>
      </c>
      <c r="S1018">
        <v>13.11</v>
      </c>
      <c r="T1018" t="s">
        <v>636</v>
      </c>
      <c r="U1018" t="s">
        <v>2904</v>
      </c>
    </row>
    <row r="1019" spans="1:21">
      <c r="A1019" t="s">
        <v>2905</v>
      </c>
      <c r="B1019" t="s">
        <v>2499</v>
      </c>
      <c r="C1019" t="s">
        <v>72</v>
      </c>
      <c r="D1019" t="s">
        <v>60</v>
      </c>
      <c r="E1019" t="s">
        <v>53</v>
      </c>
      <c r="F1019" t="s">
        <v>54</v>
      </c>
      <c r="G1019">
        <v>16622.47</v>
      </c>
      <c r="H1019">
        <v>199469.64</v>
      </c>
      <c r="I1019">
        <v>380.87</v>
      </c>
      <c r="J1019">
        <v>412980.69</v>
      </c>
      <c r="K1019">
        <v>1084.31</v>
      </c>
      <c r="L1019">
        <v>1.1100000000000001</v>
      </c>
      <c r="M1019">
        <v>0</v>
      </c>
      <c r="N1019">
        <v>706.43</v>
      </c>
      <c r="O1019">
        <v>822554.31</v>
      </c>
      <c r="P1019">
        <v>14471410.85</v>
      </c>
      <c r="Q1019">
        <v>17.600000000000001</v>
      </c>
      <c r="R1019">
        <v>67.08</v>
      </c>
      <c r="S1019">
        <v>9.6199999999999992</v>
      </c>
      <c r="T1019" t="s">
        <v>2906</v>
      </c>
      <c r="U1019" t="s">
        <v>2413</v>
      </c>
    </row>
    <row r="1020" spans="1:21">
      <c r="A1020" t="s">
        <v>2907</v>
      </c>
      <c r="B1020" t="s">
        <v>2456</v>
      </c>
      <c r="C1020" t="s">
        <v>277</v>
      </c>
      <c r="D1020" t="s">
        <v>52</v>
      </c>
      <c r="E1020" t="s">
        <v>90</v>
      </c>
      <c r="F1020" t="s">
        <v>54</v>
      </c>
      <c r="G1020">
        <v>13236.76</v>
      </c>
      <c r="H1020">
        <v>158841.12</v>
      </c>
      <c r="I1020">
        <v>1184.98</v>
      </c>
      <c r="J1020">
        <v>294329.86</v>
      </c>
      <c r="K1020">
        <v>248.38</v>
      </c>
      <c r="L1020">
        <v>9.94</v>
      </c>
      <c r="M1020">
        <v>3398.99</v>
      </c>
      <c r="N1020">
        <v>0</v>
      </c>
      <c r="O1020">
        <v>543403.31999999995</v>
      </c>
      <c r="P1020">
        <v>13194391.76</v>
      </c>
      <c r="Q1020">
        <v>24.3</v>
      </c>
      <c r="R1020">
        <v>76.23</v>
      </c>
      <c r="S1020">
        <v>39.979999999999997</v>
      </c>
      <c r="T1020" t="s">
        <v>2908</v>
      </c>
      <c r="U1020" t="s">
        <v>2909</v>
      </c>
    </row>
    <row r="1021" spans="1:21">
      <c r="A1021" t="s">
        <v>2910</v>
      </c>
      <c r="B1021" t="s">
        <v>2534</v>
      </c>
      <c r="C1021" t="s">
        <v>51</v>
      </c>
      <c r="D1021" t="s">
        <v>119</v>
      </c>
      <c r="E1021" t="s">
        <v>67</v>
      </c>
      <c r="F1021" t="s">
        <v>54</v>
      </c>
      <c r="G1021">
        <v>14453.41</v>
      </c>
      <c r="H1021">
        <v>173440.92</v>
      </c>
      <c r="I1021">
        <v>478.49</v>
      </c>
      <c r="J1021">
        <v>134617.20000000001</v>
      </c>
      <c r="K1021">
        <v>-281.33999999999997</v>
      </c>
      <c r="L1021">
        <v>5.34</v>
      </c>
      <c r="M1021">
        <v>4195.99</v>
      </c>
      <c r="N1021">
        <v>0</v>
      </c>
      <c r="O1021">
        <v>269383.06</v>
      </c>
      <c r="P1021">
        <v>6252859.54</v>
      </c>
      <c r="Q1021">
        <v>23.2</v>
      </c>
      <c r="R1021">
        <v>62.9</v>
      </c>
      <c r="S1021">
        <v>-20.420000000000002</v>
      </c>
      <c r="T1021" t="s">
        <v>1694</v>
      </c>
      <c r="U1021" t="s">
        <v>609</v>
      </c>
    </row>
    <row r="1022" spans="1:21">
      <c r="A1022" t="s">
        <v>2911</v>
      </c>
      <c r="B1022" t="s">
        <v>1628</v>
      </c>
      <c r="C1022" t="s">
        <v>128</v>
      </c>
      <c r="D1022" t="s">
        <v>52</v>
      </c>
      <c r="E1022" t="s">
        <v>67</v>
      </c>
      <c r="F1022" t="s">
        <v>75</v>
      </c>
      <c r="G1022">
        <v>4941.16</v>
      </c>
      <c r="H1022">
        <v>59293.919999999998</v>
      </c>
      <c r="I1022">
        <v>940.68</v>
      </c>
      <c r="J1022">
        <v>106323.83</v>
      </c>
      <c r="L1022">
        <v>11.15</v>
      </c>
      <c r="M1022">
        <v>1615.73</v>
      </c>
      <c r="N1022">
        <v>427.11</v>
      </c>
      <c r="O1022">
        <v>834636.26</v>
      </c>
      <c r="P1022">
        <v>23904198.07</v>
      </c>
      <c r="Q1022">
        <v>28.6</v>
      </c>
      <c r="R1022">
        <v>60.32</v>
      </c>
      <c r="S1022">
        <v>-12.72</v>
      </c>
      <c r="T1022" t="s">
        <v>1597</v>
      </c>
      <c r="U1022" t="s">
        <v>834</v>
      </c>
    </row>
    <row r="1023" spans="1:21">
      <c r="A1023" t="s">
        <v>2912</v>
      </c>
      <c r="B1023" t="s">
        <v>2483</v>
      </c>
      <c r="C1023" t="s">
        <v>105</v>
      </c>
      <c r="D1023" t="s">
        <v>73</v>
      </c>
      <c r="E1023" t="s">
        <v>74</v>
      </c>
      <c r="F1023" t="s">
        <v>86</v>
      </c>
      <c r="G1023">
        <v>2407.12</v>
      </c>
      <c r="H1023">
        <v>28885.439999999999</v>
      </c>
      <c r="I1023">
        <v>87.33</v>
      </c>
      <c r="J1023">
        <v>32350.080000000002</v>
      </c>
      <c r="K1023">
        <v>370.43</v>
      </c>
      <c r="L1023">
        <v>6.59</v>
      </c>
      <c r="M1023">
        <v>241.46</v>
      </c>
      <c r="N1023">
        <v>0</v>
      </c>
      <c r="O1023">
        <v>657859.89</v>
      </c>
      <c r="P1023">
        <v>15448316.4</v>
      </c>
      <c r="Q1023">
        <v>23.5</v>
      </c>
      <c r="R1023">
        <v>72.92</v>
      </c>
      <c r="S1023">
        <v>18.04</v>
      </c>
      <c r="T1023" t="s">
        <v>2570</v>
      </c>
      <c r="U1023" t="s">
        <v>1530</v>
      </c>
    </row>
    <row r="1024" spans="1:21">
      <c r="A1024" t="s">
        <v>2913</v>
      </c>
      <c r="B1024" t="s">
        <v>2914</v>
      </c>
      <c r="C1024" t="s">
        <v>277</v>
      </c>
      <c r="D1024" t="s">
        <v>73</v>
      </c>
      <c r="E1024" t="s">
        <v>80</v>
      </c>
      <c r="F1024" t="s">
        <v>54</v>
      </c>
      <c r="G1024">
        <v>12688.46</v>
      </c>
      <c r="H1024">
        <v>152261.51999999999</v>
      </c>
      <c r="I1024">
        <v>263.77999999999997</v>
      </c>
      <c r="J1024">
        <v>235728.8</v>
      </c>
      <c r="K1024">
        <v>893.66</v>
      </c>
      <c r="L1024">
        <v>1.17</v>
      </c>
      <c r="M1024">
        <v>0</v>
      </c>
      <c r="N1024">
        <v>0</v>
      </c>
      <c r="O1024">
        <v>826069.5</v>
      </c>
      <c r="P1024">
        <v>22788838.329999998</v>
      </c>
      <c r="Q1024">
        <v>27.6</v>
      </c>
      <c r="R1024">
        <v>74.33</v>
      </c>
      <c r="S1024">
        <v>6.07</v>
      </c>
      <c r="T1024" t="s">
        <v>2915</v>
      </c>
      <c r="U1024" t="s">
        <v>2391</v>
      </c>
    </row>
    <row r="1025" spans="1:21">
      <c r="A1025" t="s">
        <v>2916</v>
      </c>
      <c r="B1025" t="s">
        <v>2917</v>
      </c>
      <c r="C1025" t="s">
        <v>175</v>
      </c>
      <c r="D1025" t="s">
        <v>52</v>
      </c>
      <c r="E1025" t="s">
        <v>80</v>
      </c>
      <c r="F1025" t="s">
        <v>54</v>
      </c>
      <c r="G1025">
        <v>8288.57</v>
      </c>
      <c r="H1025">
        <v>99462.84</v>
      </c>
      <c r="I1025">
        <v>200.87</v>
      </c>
      <c r="J1025">
        <v>246012.76</v>
      </c>
      <c r="K1025">
        <v>1224.74</v>
      </c>
      <c r="L1025">
        <v>3.01</v>
      </c>
      <c r="M1025">
        <v>0</v>
      </c>
      <c r="N1025">
        <v>1233.7</v>
      </c>
      <c r="O1025">
        <v>375430.17</v>
      </c>
      <c r="P1025">
        <v>9786389.8200000003</v>
      </c>
      <c r="Q1025">
        <v>26.1</v>
      </c>
      <c r="R1025">
        <v>-18.55</v>
      </c>
      <c r="S1025">
        <v>-7.48</v>
      </c>
      <c r="T1025" t="s">
        <v>1976</v>
      </c>
      <c r="U1025" t="s">
        <v>938</v>
      </c>
    </row>
    <row r="1026" spans="1:21">
      <c r="A1026" t="s">
        <v>2918</v>
      </c>
      <c r="B1026" t="s">
        <v>2919</v>
      </c>
      <c r="C1026" t="s">
        <v>66</v>
      </c>
      <c r="D1026" t="s">
        <v>73</v>
      </c>
      <c r="E1026" t="s">
        <v>80</v>
      </c>
      <c r="F1026" t="s">
        <v>86</v>
      </c>
      <c r="G1026">
        <v>17383.849999999999</v>
      </c>
      <c r="H1026">
        <v>208606.2</v>
      </c>
      <c r="I1026">
        <v>181.79</v>
      </c>
      <c r="J1026">
        <v>556178.43000000005</v>
      </c>
      <c r="K1026">
        <v>3059.46</v>
      </c>
      <c r="L1026">
        <v>2.4900000000000002</v>
      </c>
      <c r="M1026">
        <v>931.97</v>
      </c>
      <c r="N1026">
        <v>0</v>
      </c>
      <c r="O1026">
        <v>306644.82</v>
      </c>
      <c r="P1026">
        <v>7030404.3600000003</v>
      </c>
      <c r="Q1026">
        <v>22.9</v>
      </c>
      <c r="R1026">
        <v>79.8</v>
      </c>
      <c r="S1026">
        <v>52.08</v>
      </c>
      <c r="T1026" t="s">
        <v>1351</v>
      </c>
      <c r="U1026" t="s">
        <v>1352</v>
      </c>
    </row>
    <row r="1027" spans="1:21">
      <c r="A1027" t="s">
        <v>2920</v>
      </c>
      <c r="B1027" t="s">
        <v>2921</v>
      </c>
      <c r="C1027" t="s">
        <v>175</v>
      </c>
      <c r="D1027" t="s">
        <v>52</v>
      </c>
      <c r="E1027" t="s">
        <v>67</v>
      </c>
      <c r="F1027" t="s">
        <v>86</v>
      </c>
      <c r="G1027">
        <v>4157.95</v>
      </c>
      <c r="H1027">
        <v>49895.4</v>
      </c>
      <c r="I1027">
        <v>707.53</v>
      </c>
      <c r="J1027">
        <v>40674.01</v>
      </c>
      <c r="K1027">
        <v>57.49</v>
      </c>
      <c r="L1027">
        <v>3.98</v>
      </c>
      <c r="M1027">
        <v>536.16999999999996</v>
      </c>
      <c r="N1027">
        <v>672.72</v>
      </c>
      <c r="O1027">
        <v>664566.47</v>
      </c>
      <c r="P1027">
        <v>19898768.73</v>
      </c>
      <c r="R1027">
        <v>58.87</v>
      </c>
      <c r="S1027">
        <v>48.96</v>
      </c>
      <c r="T1027" t="s">
        <v>1792</v>
      </c>
      <c r="U1027" t="s">
        <v>463</v>
      </c>
    </row>
    <row r="1028" spans="1:21">
      <c r="A1028" t="s">
        <v>2922</v>
      </c>
      <c r="B1028" t="s">
        <v>2923</v>
      </c>
      <c r="C1028" t="s">
        <v>105</v>
      </c>
      <c r="D1028" t="s">
        <v>100</v>
      </c>
      <c r="E1028" t="s">
        <v>61</v>
      </c>
      <c r="F1028" t="s">
        <v>75</v>
      </c>
      <c r="G1028">
        <v>6310.5</v>
      </c>
      <c r="H1028">
        <v>75726</v>
      </c>
      <c r="I1028">
        <v>401.83</v>
      </c>
      <c r="J1028">
        <v>216569.33</v>
      </c>
      <c r="K1028">
        <v>538.96</v>
      </c>
      <c r="L1028">
        <v>4.26</v>
      </c>
      <c r="M1028">
        <v>0</v>
      </c>
      <c r="N1028">
        <v>0</v>
      </c>
      <c r="O1028">
        <v>871147.97</v>
      </c>
      <c r="P1028">
        <v>5512177.8200000003</v>
      </c>
      <c r="Q1028">
        <v>6.3</v>
      </c>
      <c r="R1028">
        <v>76.3</v>
      </c>
      <c r="S1028">
        <v>59.58</v>
      </c>
      <c r="T1028" t="s">
        <v>1604</v>
      </c>
      <c r="U1028" t="s">
        <v>2924</v>
      </c>
    </row>
    <row r="1029" spans="1:21">
      <c r="A1029" t="s">
        <v>2925</v>
      </c>
      <c r="B1029" t="s">
        <v>2854</v>
      </c>
      <c r="C1029" t="s">
        <v>143</v>
      </c>
      <c r="D1029" t="s">
        <v>73</v>
      </c>
      <c r="E1029" t="s">
        <v>74</v>
      </c>
      <c r="F1029" t="s">
        <v>54</v>
      </c>
      <c r="G1029">
        <v>8856.59</v>
      </c>
      <c r="H1029">
        <v>106279.08</v>
      </c>
      <c r="I1029">
        <v>120.29</v>
      </c>
      <c r="J1029">
        <v>197783.79</v>
      </c>
      <c r="K1029">
        <v>1644.22</v>
      </c>
      <c r="L1029">
        <v>8.27</v>
      </c>
      <c r="M1029">
        <v>1721.07</v>
      </c>
      <c r="N1029">
        <v>0</v>
      </c>
      <c r="O1029">
        <v>636084.05000000005</v>
      </c>
      <c r="P1029">
        <v>10917996.140000001</v>
      </c>
      <c r="Q1029">
        <v>17.2</v>
      </c>
      <c r="R1029">
        <v>69.33</v>
      </c>
      <c r="S1029">
        <v>-14.67</v>
      </c>
      <c r="T1029" t="s">
        <v>2926</v>
      </c>
      <c r="U1029" t="s">
        <v>2068</v>
      </c>
    </row>
    <row r="1030" spans="1:21">
      <c r="A1030" t="s">
        <v>2927</v>
      </c>
      <c r="B1030" t="s">
        <v>2928</v>
      </c>
      <c r="C1030" t="s">
        <v>72</v>
      </c>
      <c r="D1030" t="s">
        <v>73</v>
      </c>
      <c r="E1030" t="s">
        <v>61</v>
      </c>
      <c r="F1030" t="s">
        <v>86</v>
      </c>
      <c r="G1030">
        <v>5762.34</v>
      </c>
      <c r="H1030">
        <v>69148.08</v>
      </c>
      <c r="I1030">
        <v>750.39</v>
      </c>
      <c r="J1030">
        <v>67539.03</v>
      </c>
      <c r="K1030">
        <v>90.01</v>
      </c>
      <c r="L1030">
        <v>2.4500000000000002</v>
      </c>
      <c r="M1030">
        <v>0</v>
      </c>
      <c r="N1030">
        <v>135.9</v>
      </c>
      <c r="O1030">
        <v>752302.11</v>
      </c>
      <c r="P1030">
        <v>15628593.289999999</v>
      </c>
      <c r="Q1030">
        <v>20.8</v>
      </c>
      <c r="R1030">
        <v>80.400000000000006</v>
      </c>
      <c r="S1030">
        <v>-33.65</v>
      </c>
      <c r="T1030" t="s">
        <v>2929</v>
      </c>
      <c r="U1030" t="s">
        <v>1544</v>
      </c>
    </row>
    <row r="1031" spans="1:21">
      <c r="A1031" t="s">
        <v>2930</v>
      </c>
      <c r="B1031" t="s">
        <v>2931</v>
      </c>
      <c r="C1031" t="s">
        <v>138</v>
      </c>
      <c r="D1031" t="s">
        <v>60</v>
      </c>
      <c r="E1031" t="s">
        <v>133</v>
      </c>
      <c r="F1031" t="s">
        <v>86</v>
      </c>
      <c r="G1031">
        <v>2395.92</v>
      </c>
      <c r="H1031">
        <v>28751.040000000001</v>
      </c>
      <c r="I1031">
        <v>633.37</v>
      </c>
      <c r="J1031">
        <v>47135.25</v>
      </c>
      <c r="K1031">
        <v>74.42</v>
      </c>
      <c r="L1031">
        <v>1.52</v>
      </c>
      <c r="M1031">
        <v>436.99</v>
      </c>
      <c r="N1031">
        <v>307.87</v>
      </c>
      <c r="O1031">
        <v>461394.89</v>
      </c>
      <c r="P1031">
        <v>22801314.399999999</v>
      </c>
      <c r="Q1031">
        <v>49.4</v>
      </c>
      <c r="R1031">
        <v>64.59</v>
      </c>
      <c r="S1031">
        <v>-23.39</v>
      </c>
      <c r="T1031" t="s">
        <v>1761</v>
      </c>
      <c r="U1031" t="s">
        <v>1336</v>
      </c>
    </row>
    <row r="1032" spans="1:21">
      <c r="A1032" t="s">
        <v>2932</v>
      </c>
      <c r="B1032" t="s">
        <v>2933</v>
      </c>
      <c r="C1032" t="s">
        <v>138</v>
      </c>
      <c r="D1032" t="s">
        <v>60</v>
      </c>
      <c r="E1032" t="s">
        <v>74</v>
      </c>
      <c r="F1032" t="s">
        <v>54</v>
      </c>
      <c r="G1032">
        <v>5443.45</v>
      </c>
      <c r="H1032">
        <v>65321.4</v>
      </c>
      <c r="I1032">
        <v>102.4</v>
      </c>
      <c r="J1032">
        <v>135029.37</v>
      </c>
      <c r="K1032">
        <v>1318.65</v>
      </c>
      <c r="L1032">
        <v>1.7</v>
      </c>
      <c r="M1032">
        <v>1627.07</v>
      </c>
      <c r="N1032">
        <v>0</v>
      </c>
      <c r="O1032">
        <v>810136.56</v>
      </c>
      <c r="P1032">
        <v>1228000.3600000001</v>
      </c>
      <c r="Q1032">
        <v>1.5</v>
      </c>
      <c r="R1032">
        <v>71.12</v>
      </c>
      <c r="S1032">
        <v>38.69</v>
      </c>
      <c r="T1032" t="s">
        <v>1468</v>
      </c>
      <c r="U1032" t="s">
        <v>893</v>
      </c>
    </row>
    <row r="1033" spans="1:21">
      <c r="A1033" t="s">
        <v>2934</v>
      </c>
      <c r="B1033" t="s">
        <v>1510</v>
      </c>
      <c r="C1033" t="s">
        <v>277</v>
      </c>
      <c r="D1033" t="s">
        <v>60</v>
      </c>
      <c r="E1033" t="s">
        <v>80</v>
      </c>
      <c r="F1033" t="s">
        <v>54</v>
      </c>
      <c r="G1033">
        <v>10129.129999999999</v>
      </c>
      <c r="H1033">
        <v>121549.56</v>
      </c>
      <c r="I1033">
        <v>287.39999999999998</v>
      </c>
      <c r="J1033">
        <v>72320.990000000005</v>
      </c>
      <c r="K1033">
        <v>251.64</v>
      </c>
      <c r="L1033">
        <v>4.7</v>
      </c>
      <c r="M1033">
        <v>0</v>
      </c>
      <c r="N1033">
        <v>1465.72</v>
      </c>
      <c r="O1033">
        <v>392697.43</v>
      </c>
      <c r="P1033">
        <v>11754396.83</v>
      </c>
      <c r="Q1033">
        <v>29.9</v>
      </c>
      <c r="R1033">
        <v>73.010000000000005</v>
      </c>
      <c r="S1033">
        <v>27.41</v>
      </c>
      <c r="T1033" t="s">
        <v>1748</v>
      </c>
      <c r="U1033" t="s">
        <v>1173</v>
      </c>
    </row>
    <row r="1034" spans="1:21">
      <c r="A1034" t="s">
        <v>2935</v>
      </c>
      <c r="B1034" t="s">
        <v>2936</v>
      </c>
      <c r="C1034" t="s">
        <v>85</v>
      </c>
      <c r="D1034" t="s">
        <v>52</v>
      </c>
      <c r="E1034" t="s">
        <v>90</v>
      </c>
      <c r="F1034" t="s">
        <v>54</v>
      </c>
      <c r="G1034">
        <v>6170.23</v>
      </c>
      <c r="H1034">
        <v>74042.759999999995</v>
      </c>
      <c r="I1034">
        <v>611.13</v>
      </c>
      <c r="J1034">
        <v>228936.14</v>
      </c>
      <c r="K1034">
        <v>374.61</v>
      </c>
      <c r="L1034">
        <v>7.78</v>
      </c>
      <c r="M1034">
        <v>0</v>
      </c>
      <c r="N1034">
        <v>62.35</v>
      </c>
      <c r="O1034">
        <v>240602.69</v>
      </c>
      <c r="P1034">
        <v>14852404.74</v>
      </c>
      <c r="Q1034">
        <v>61.7</v>
      </c>
      <c r="R1034">
        <v>80.98</v>
      </c>
      <c r="S1034">
        <v>-27.87</v>
      </c>
      <c r="T1034" t="s">
        <v>2937</v>
      </c>
      <c r="U1034" t="s">
        <v>1468</v>
      </c>
    </row>
    <row r="1035" spans="1:21">
      <c r="A1035" t="s">
        <v>2938</v>
      </c>
      <c r="B1035" t="s">
        <v>2939</v>
      </c>
      <c r="C1035" t="s">
        <v>99</v>
      </c>
      <c r="D1035" t="s">
        <v>73</v>
      </c>
      <c r="E1035" t="s">
        <v>133</v>
      </c>
      <c r="F1035" t="s">
        <v>54</v>
      </c>
      <c r="G1035">
        <v>13106.03</v>
      </c>
      <c r="H1035">
        <v>157272.35999999999</v>
      </c>
      <c r="I1035">
        <v>374.13</v>
      </c>
      <c r="J1035">
        <v>314658.96000000002</v>
      </c>
      <c r="K1035">
        <v>841.04</v>
      </c>
      <c r="L1035">
        <v>4.0999999999999996</v>
      </c>
      <c r="M1035">
        <v>2323.17</v>
      </c>
      <c r="N1035">
        <v>941.26</v>
      </c>
      <c r="O1035">
        <v>787891.96</v>
      </c>
      <c r="P1035">
        <v>21206303.379999999</v>
      </c>
      <c r="Q1035">
        <v>26.9</v>
      </c>
      <c r="R1035">
        <v>80.400000000000006</v>
      </c>
      <c r="S1035">
        <v>43.2</v>
      </c>
      <c r="T1035" t="s">
        <v>2940</v>
      </c>
      <c r="U1035" t="s">
        <v>2941</v>
      </c>
    </row>
    <row r="1036" spans="1:21">
      <c r="A1036" t="s">
        <v>2942</v>
      </c>
      <c r="B1036" t="s">
        <v>147</v>
      </c>
      <c r="C1036" t="s">
        <v>85</v>
      </c>
      <c r="D1036" t="s">
        <v>73</v>
      </c>
      <c r="E1036" t="s">
        <v>74</v>
      </c>
      <c r="F1036" t="s">
        <v>86</v>
      </c>
      <c r="G1036">
        <v>688.91</v>
      </c>
      <c r="H1036">
        <v>8266.92</v>
      </c>
      <c r="I1036">
        <v>70.540000000000006</v>
      </c>
      <c r="J1036">
        <v>15226.02</v>
      </c>
      <c r="K1036">
        <v>215.85</v>
      </c>
      <c r="L1036">
        <v>0.65</v>
      </c>
      <c r="M1036">
        <v>0</v>
      </c>
      <c r="N1036">
        <v>0</v>
      </c>
      <c r="O1036">
        <v>206856.47</v>
      </c>
      <c r="P1036">
        <v>12244478.689999999</v>
      </c>
      <c r="Q1036">
        <v>59.2</v>
      </c>
      <c r="R1036">
        <v>81.510000000000005</v>
      </c>
      <c r="S1036">
        <v>15.05</v>
      </c>
      <c r="T1036" t="s">
        <v>954</v>
      </c>
      <c r="U1036" t="s">
        <v>2099</v>
      </c>
    </row>
    <row r="1037" spans="1:21">
      <c r="A1037" t="s">
        <v>2943</v>
      </c>
      <c r="B1037" t="s">
        <v>2944</v>
      </c>
      <c r="C1037" t="s">
        <v>277</v>
      </c>
      <c r="D1037" t="s">
        <v>100</v>
      </c>
      <c r="E1037" t="s">
        <v>74</v>
      </c>
      <c r="F1037" t="s">
        <v>54</v>
      </c>
      <c r="G1037">
        <v>13190.51</v>
      </c>
      <c r="H1037">
        <v>158286.12</v>
      </c>
      <c r="I1037">
        <v>110.1</v>
      </c>
      <c r="J1037">
        <v>440171.8</v>
      </c>
      <c r="K1037">
        <v>3997.93</v>
      </c>
      <c r="L1037">
        <v>11.56</v>
      </c>
      <c r="M1037">
        <v>3617.42</v>
      </c>
      <c r="N1037">
        <v>0</v>
      </c>
      <c r="O1037">
        <v>506955.66</v>
      </c>
      <c r="P1037">
        <v>2331820.2599999998</v>
      </c>
      <c r="Q1037">
        <v>4.5999999999999996</v>
      </c>
      <c r="R1037">
        <v>69.83</v>
      </c>
      <c r="S1037">
        <v>-1.46</v>
      </c>
      <c r="T1037" t="s">
        <v>1068</v>
      </c>
      <c r="U1037" t="s">
        <v>397</v>
      </c>
    </row>
    <row r="1038" spans="1:21">
      <c r="A1038" t="s">
        <v>2945</v>
      </c>
      <c r="B1038" t="s">
        <v>2946</v>
      </c>
      <c r="C1038" t="s">
        <v>72</v>
      </c>
      <c r="D1038" t="s">
        <v>52</v>
      </c>
      <c r="E1038" t="s">
        <v>74</v>
      </c>
      <c r="F1038" t="s">
        <v>75</v>
      </c>
      <c r="G1038">
        <v>2467.3000000000002</v>
      </c>
      <c r="H1038">
        <v>29607.599999999999</v>
      </c>
      <c r="I1038">
        <v>116.69</v>
      </c>
      <c r="J1038">
        <v>32594.799999999999</v>
      </c>
      <c r="K1038">
        <v>279.33</v>
      </c>
      <c r="L1038">
        <v>1.26</v>
      </c>
      <c r="M1038">
        <v>176</v>
      </c>
      <c r="N1038">
        <v>342.16</v>
      </c>
      <c r="O1038">
        <v>355120.84</v>
      </c>
      <c r="P1038">
        <v>22927760.140000001</v>
      </c>
      <c r="Q1038">
        <v>64.599999999999994</v>
      </c>
      <c r="R1038">
        <v>80.75</v>
      </c>
      <c r="S1038">
        <v>31.41</v>
      </c>
      <c r="T1038" t="s">
        <v>671</v>
      </c>
      <c r="U1038" t="s">
        <v>185</v>
      </c>
    </row>
    <row r="1039" spans="1:21">
      <c r="A1039" t="s">
        <v>2947</v>
      </c>
      <c r="B1039" t="s">
        <v>2948</v>
      </c>
      <c r="C1039" t="s">
        <v>99</v>
      </c>
      <c r="D1039" t="s">
        <v>100</v>
      </c>
      <c r="E1039" t="s">
        <v>61</v>
      </c>
      <c r="F1039" t="s">
        <v>54</v>
      </c>
      <c r="G1039">
        <v>13761.9</v>
      </c>
      <c r="H1039">
        <v>165142.79999999999</v>
      </c>
      <c r="I1039">
        <v>529.27</v>
      </c>
      <c r="J1039">
        <v>185143.72</v>
      </c>
      <c r="K1039">
        <v>349.81</v>
      </c>
      <c r="L1039">
        <v>11.03</v>
      </c>
      <c r="M1039">
        <v>1621.68</v>
      </c>
      <c r="N1039">
        <v>804.64</v>
      </c>
      <c r="O1039">
        <v>272778.43</v>
      </c>
      <c r="P1039">
        <v>10960826.52</v>
      </c>
      <c r="Q1039">
        <v>40.200000000000003</v>
      </c>
      <c r="R1039">
        <v>56.02</v>
      </c>
      <c r="S1039">
        <v>-8.9</v>
      </c>
      <c r="T1039" t="s">
        <v>2781</v>
      </c>
      <c r="U1039" t="s">
        <v>1667</v>
      </c>
    </row>
    <row r="1040" spans="1:21">
      <c r="A1040" t="s">
        <v>2949</v>
      </c>
      <c r="B1040" t="s">
        <v>2950</v>
      </c>
      <c r="C1040" t="s">
        <v>85</v>
      </c>
      <c r="D1040" t="s">
        <v>52</v>
      </c>
      <c r="E1040" t="s">
        <v>74</v>
      </c>
      <c r="F1040" t="s">
        <v>86</v>
      </c>
      <c r="G1040">
        <v>4546.68</v>
      </c>
      <c r="H1040">
        <v>54560.160000000003</v>
      </c>
      <c r="I1040">
        <v>88.6</v>
      </c>
      <c r="J1040">
        <v>106819.63</v>
      </c>
      <c r="K1040">
        <v>1205.6400000000001</v>
      </c>
      <c r="L1040">
        <v>5.91</v>
      </c>
      <c r="M1040">
        <v>1373.05</v>
      </c>
      <c r="N1040">
        <v>0</v>
      </c>
      <c r="O1040">
        <v>320052.95</v>
      </c>
      <c r="P1040">
        <v>571569.27</v>
      </c>
      <c r="Q1040">
        <v>1.8</v>
      </c>
      <c r="R1040">
        <v>56.74</v>
      </c>
      <c r="S1040">
        <v>39.15</v>
      </c>
      <c r="T1040" t="s">
        <v>966</v>
      </c>
      <c r="U1040" t="s">
        <v>2951</v>
      </c>
    </row>
    <row r="1041" spans="1:21">
      <c r="A1041" t="s">
        <v>2952</v>
      </c>
      <c r="B1041" t="s">
        <v>2953</v>
      </c>
      <c r="C1041" t="s">
        <v>277</v>
      </c>
      <c r="D1041" t="s">
        <v>119</v>
      </c>
      <c r="E1041" t="s">
        <v>67</v>
      </c>
      <c r="F1041" t="s">
        <v>86</v>
      </c>
      <c r="G1041">
        <v>12173.22</v>
      </c>
      <c r="H1041">
        <v>146078.64000000001</v>
      </c>
      <c r="I1041">
        <v>506.15</v>
      </c>
      <c r="J1041">
        <v>127348.46</v>
      </c>
      <c r="K1041">
        <v>251.6</v>
      </c>
      <c r="L1041">
        <v>7.16</v>
      </c>
      <c r="M1041">
        <v>1168.45</v>
      </c>
      <c r="N1041">
        <v>0</v>
      </c>
      <c r="O1041">
        <v>797371.01</v>
      </c>
      <c r="P1041">
        <v>1758317.69</v>
      </c>
      <c r="Q1041">
        <v>2.2000000000000002</v>
      </c>
      <c r="R1041">
        <v>57.75</v>
      </c>
      <c r="S1041">
        <v>50.94</v>
      </c>
      <c r="T1041" t="s">
        <v>1397</v>
      </c>
      <c r="U1041" t="s">
        <v>2030</v>
      </c>
    </row>
    <row r="1042" spans="1:21">
      <c r="A1042" t="s">
        <v>2954</v>
      </c>
      <c r="B1042" t="s">
        <v>1093</v>
      </c>
      <c r="C1042" t="s">
        <v>105</v>
      </c>
      <c r="D1042" t="s">
        <v>119</v>
      </c>
      <c r="E1042" t="s">
        <v>80</v>
      </c>
      <c r="F1042" t="s">
        <v>75</v>
      </c>
      <c r="G1042">
        <v>7444.6</v>
      </c>
      <c r="H1042">
        <v>89335.2</v>
      </c>
      <c r="I1042">
        <v>270.08999999999997</v>
      </c>
      <c r="J1042">
        <v>154661.23000000001</v>
      </c>
      <c r="K1042">
        <v>572.63</v>
      </c>
      <c r="L1042">
        <v>9.6199999999999992</v>
      </c>
      <c r="M1042">
        <v>1431.96</v>
      </c>
      <c r="N1042">
        <v>0</v>
      </c>
      <c r="O1042">
        <v>941633.68</v>
      </c>
      <c r="P1042">
        <v>11049630.32</v>
      </c>
      <c r="Q1042">
        <v>11.7</v>
      </c>
      <c r="R1042">
        <v>66.25</v>
      </c>
      <c r="S1042">
        <v>-4.9400000000000004</v>
      </c>
      <c r="T1042" t="s">
        <v>2391</v>
      </c>
      <c r="U1042" t="s">
        <v>2955</v>
      </c>
    </row>
    <row r="1043" spans="1:21">
      <c r="A1043" t="s">
        <v>2956</v>
      </c>
      <c r="B1043" t="s">
        <v>2957</v>
      </c>
      <c r="C1043" t="s">
        <v>138</v>
      </c>
      <c r="D1043" t="s">
        <v>60</v>
      </c>
      <c r="E1043" t="s">
        <v>53</v>
      </c>
      <c r="F1043" t="s">
        <v>86</v>
      </c>
      <c r="G1043">
        <v>14493.56</v>
      </c>
      <c r="H1043">
        <v>173922.72</v>
      </c>
      <c r="I1043">
        <v>390.18</v>
      </c>
      <c r="J1043">
        <v>322715.09000000003</v>
      </c>
      <c r="K1043">
        <v>827.09</v>
      </c>
      <c r="L1043">
        <v>6.34</v>
      </c>
      <c r="M1043">
        <v>3260.87</v>
      </c>
      <c r="N1043">
        <v>0</v>
      </c>
      <c r="O1043">
        <v>275130.56</v>
      </c>
      <c r="P1043">
        <v>14888872.24</v>
      </c>
      <c r="Q1043">
        <v>54.1</v>
      </c>
      <c r="R1043">
        <v>58.01</v>
      </c>
      <c r="S1043">
        <v>28.23</v>
      </c>
      <c r="T1043" t="s">
        <v>987</v>
      </c>
      <c r="U1043" t="s">
        <v>2958</v>
      </c>
    </row>
    <row r="1044" spans="1:21">
      <c r="A1044" t="s">
        <v>2959</v>
      </c>
      <c r="B1044" t="s">
        <v>2960</v>
      </c>
      <c r="C1044" t="s">
        <v>105</v>
      </c>
      <c r="D1044" t="s">
        <v>52</v>
      </c>
      <c r="E1044" t="s">
        <v>61</v>
      </c>
      <c r="F1044" t="s">
        <v>75</v>
      </c>
      <c r="G1044">
        <v>1476.29</v>
      </c>
      <c r="H1044">
        <v>17715.48</v>
      </c>
      <c r="I1044">
        <v>468.46</v>
      </c>
      <c r="J1044">
        <v>9996.74</v>
      </c>
      <c r="K1044">
        <v>21.34</v>
      </c>
      <c r="L1044">
        <v>4.04</v>
      </c>
      <c r="M1044">
        <v>0</v>
      </c>
      <c r="N1044">
        <v>60.71</v>
      </c>
      <c r="O1044">
        <v>416628.96</v>
      </c>
      <c r="P1044">
        <v>12006546.119999999</v>
      </c>
      <c r="Q1044">
        <v>28.8</v>
      </c>
      <c r="R1044">
        <v>81.83</v>
      </c>
      <c r="S1044">
        <v>-16.059999999999999</v>
      </c>
      <c r="T1044" t="s">
        <v>2864</v>
      </c>
      <c r="U1044" t="s">
        <v>443</v>
      </c>
    </row>
    <row r="1045" spans="1:21">
      <c r="A1045" t="s">
        <v>2961</v>
      </c>
      <c r="B1045" t="s">
        <v>1706</v>
      </c>
      <c r="C1045" t="s">
        <v>66</v>
      </c>
      <c r="D1045" t="s">
        <v>52</v>
      </c>
      <c r="E1045" t="s">
        <v>80</v>
      </c>
      <c r="F1045" t="s">
        <v>75</v>
      </c>
      <c r="G1045">
        <v>17539.88</v>
      </c>
      <c r="H1045">
        <v>210478.56</v>
      </c>
      <c r="I1045">
        <v>261.07</v>
      </c>
      <c r="J1045">
        <v>478860.91</v>
      </c>
      <c r="K1045">
        <v>-1834.22</v>
      </c>
      <c r="L1045">
        <v>4.4800000000000004</v>
      </c>
      <c r="M1045">
        <v>1678.05</v>
      </c>
      <c r="N1045">
        <v>0</v>
      </c>
      <c r="O1045">
        <v>900910.5</v>
      </c>
      <c r="P1045">
        <v>11741691.07</v>
      </c>
      <c r="Q1045">
        <v>13</v>
      </c>
      <c r="R1045">
        <v>76.42</v>
      </c>
      <c r="S1045">
        <v>15.76</v>
      </c>
      <c r="T1045" t="s">
        <v>2491</v>
      </c>
      <c r="U1045" t="s">
        <v>2962</v>
      </c>
    </row>
    <row r="1046" spans="1:21">
      <c r="A1046" t="s">
        <v>2963</v>
      </c>
      <c r="B1046" t="s">
        <v>1282</v>
      </c>
      <c r="C1046" t="s">
        <v>85</v>
      </c>
      <c r="D1046" t="s">
        <v>119</v>
      </c>
      <c r="E1046" t="s">
        <v>90</v>
      </c>
      <c r="F1046" t="s">
        <v>54</v>
      </c>
      <c r="G1046">
        <v>301.70999999999998</v>
      </c>
      <c r="H1046">
        <v>3620.52</v>
      </c>
      <c r="I1046">
        <v>632.24</v>
      </c>
      <c r="J1046">
        <v>6198.75</v>
      </c>
      <c r="K1046">
        <v>-9.8000000000000007</v>
      </c>
      <c r="L1046">
        <v>9.14</v>
      </c>
      <c r="M1046">
        <v>91.06</v>
      </c>
      <c r="N1046">
        <v>23.01</v>
      </c>
      <c r="O1046">
        <v>399394.75</v>
      </c>
      <c r="P1046">
        <v>22518204.140000001</v>
      </c>
      <c r="Q1046">
        <v>56.4</v>
      </c>
      <c r="R1046">
        <v>81.260000000000005</v>
      </c>
      <c r="S1046">
        <v>18.670000000000002</v>
      </c>
      <c r="T1046" t="s">
        <v>1579</v>
      </c>
      <c r="U1046" t="s">
        <v>1352</v>
      </c>
    </row>
    <row r="1047" spans="1:21">
      <c r="A1047" t="s">
        <v>2964</v>
      </c>
      <c r="B1047" t="s">
        <v>1777</v>
      </c>
      <c r="C1047" t="s">
        <v>175</v>
      </c>
      <c r="D1047" t="s">
        <v>60</v>
      </c>
      <c r="E1047" t="s">
        <v>74</v>
      </c>
      <c r="F1047" t="s">
        <v>86</v>
      </c>
      <c r="G1047">
        <v>8365.66</v>
      </c>
      <c r="H1047">
        <v>100387.92</v>
      </c>
      <c r="I1047">
        <v>88.38</v>
      </c>
      <c r="J1047">
        <v>123602.36</v>
      </c>
      <c r="K1047">
        <v>1398.53</v>
      </c>
      <c r="L1047">
        <v>6.57</v>
      </c>
      <c r="M1047">
        <v>2007.04</v>
      </c>
      <c r="N1047">
        <v>1216.95</v>
      </c>
      <c r="O1047">
        <v>316105.98</v>
      </c>
      <c r="P1047">
        <v>2818888.24</v>
      </c>
      <c r="Q1047">
        <v>8.9</v>
      </c>
      <c r="R1047">
        <v>61.38</v>
      </c>
      <c r="S1047">
        <v>-18.02</v>
      </c>
      <c r="T1047" t="s">
        <v>2215</v>
      </c>
      <c r="U1047" t="s">
        <v>2151</v>
      </c>
    </row>
    <row r="1048" spans="1:21">
      <c r="A1048" t="s">
        <v>2965</v>
      </c>
      <c r="B1048" t="s">
        <v>2966</v>
      </c>
      <c r="C1048" t="s">
        <v>99</v>
      </c>
      <c r="D1048" t="s">
        <v>100</v>
      </c>
      <c r="E1048" t="s">
        <v>53</v>
      </c>
      <c r="F1048" t="s">
        <v>86</v>
      </c>
      <c r="G1048">
        <v>5526.49</v>
      </c>
      <c r="H1048">
        <v>66317.88</v>
      </c>
      <c r="I1048">
        <v>519.6</v>
      </c>
      <c r="J1048">
        <v>31669.01</v>
      </c>
      <c r="K1048">
        <v>60.95</v>
      </c>
      <c r="L1048">
        <v>4.75</v>
      </c>
      <c r="M1048">
        <v>1739.26</v>
      </c>
      <c r="N1048">
        <v>840.48</v>
      </c>
      <c r="O1048">
        <v>614830.12</v>
      </c>
      <c r="P1048">
        <v>23204150.34</v>
      </c>
      <c r="R1048">
        <v>68.64</v>
      </c>
      <c r="S1048">
        <v>-2.2599999999999998</v>
      </c>
      <c r="T1048" t="s">
        <v>2967</v>
      </c>
      <c r="U1048" t="s">
        <v>889</v>
      </c>
    </row>
    <row r="1049" spans="1:21">
      <c r="A1049" t="s">
        <v>2968</v>
      </c>
      <c r="B1049" t="s">
        <v>2969</v>
      </c>
      <c r="C1049" t="s">
        <v>51</v>
      </c>
      <c r="D1049" t="s">
        <v>119</v>
      </c>
      <c r="E1049" t="s">
        <v>61</v>
      </c>
      <c r="F1049" t="s">
        <v>54</v>
      </c>
      <c r="G1049">
        <v>1148.54</v>
      </c>
      <c r="H1049">
        <v>13782.48</v>
      </c>
      <c r="I1049">
        <v>715.08</v>
      </c>
      <c r="J1049">
        <v>16292.37</v>
      </c>
      <c r="K1049">
        <v>22.78</v>
      </c>
      <c r="L1049">
        <v>5.31</v>
      </c>
      <c r="M1049">
        <v>0</v>
      </c>
      <c r="N1049">
        <v>0</v>
      </c>
      <c r="O1049">
        <v>679741.76</v>
      </c>
      <c r="P1049">
        <v>6483495.4400000004</v>
      </c>
      <c r="Q1049">
        <v>9.5</v>
      </c>
      <c r="R1049">
        <v>69.790000000000006</v>
      </c>
      <c r="S1049">
        <v>9.67</v>
      </c>
      <c r="T1049" t="s">
        <v>2970</v>
      </c>
      <c r="U1049" t="s">
        <v>2301</v>
      </c>
    </row>
    <row r="1050" spans="1:21">
      <c r="A1050" t="s">
        <v>2971</v>
      </c>
      <c r="B1050" t="s">
        <v>2972</v>
      </c>
      <c r="C1050" t="s">
        <v>138</v>
      </c>
      <c r="D1050" t="s">
        <v>119</v>
      </c>
      <c r="E1050" t="s">
        <v>90</v>
      </c>
      <c r="F1050" t="s">
        <v>54</v>
      </c>
      <c r="G1050">
        <v>8160.64</v>
      </c>
      <c r="H1050">
        <v>97927.679999999993</v>
      </c>
      <c r="I1050">
        <v>1096.78</v>
      </c>
      <c r="J1050">
        <v>141850.99</v>
      </c>
      <c r="K1050">
        <v>129.33000000000001</v>
      </c>
      <c r="L1050">
        <v>1.51</v>
      </c>
      <c r="M1050">
        <v>1162.6500000000001</v>
      </c>
      <c r="N1050">
        <v>0</v>
      </c>
      <c r="O1050">
        <v>424299.52000000002</v>
      </c>
      <c r="P1050">
        <v>2058017.55</v>
      </c>
      <c r="Q1050">
        <v>4.9000000000000004</v>
      </c>
      <c r="R1050">
        <v>60.86</v>
      </c>
      <c r="S1050">
        <v>26.32</v>
      </c>
      <c r="T1050" t="s">
        <v>852</v>
      </c>
      <c r="U1050" t="s">
        <v>1033</v>
      </c>
    </row>
    <row r="1051" spans="1:21">
      <c r="A1051" t="s">
        <v>2973</v>
      </c>
      <c r="B1051" t="s">
        <v>2974</v>
      </c>
      <c r="C1051" t="s">
        <v>72</v>
      </c>
      <c r="D1051" t="s">
        <v>73</v>
      </c>
      <c r="E1051" t="s">
        <v>80</v>
      </c>
      <c r="F1051" t="s">
        <v>75</v>
      </c>
      <c r="G1051">
        <v>16439.18</v>
      </c>
      <c r="H1051">
        <v>197270.16</v>
      </c>
      <c r="I1051">
        <v>252.25</v>
      </c>
      <c r="J1051">
        <v>336565.9</v>
      </c>
      <c r="K1051">
        <v>1334.26</v>
      </c>
      <c r="L1051">
        <v>9.4499999999999993</v>
      </c>
      <c r="M1051">
        <v>4723.8100000000004</v>
      </c>
      <c r="N1051">
        <v>0</v>
      </c>
      <c r="O1051">
        <v>689694.44</v>
      </c>
      <c r="P1051">
        <v>6918506.9199999999</v>
      </c>
      <c r="Q1051">
        <v>10</v>
      </c>
      <c r="R1051">
        <v>63.47</v>
      </c>
      <c r="S1051">
        <v>43.71</v>
      </c>
      <c r="T1051" t="s">
        <v>543</v>
      </c>
      <c r="U1051" t="s">
        <v>1581</v>
      </c>
    </row>
    <row r="1052" spans="1:21">
      <c r="A1052" t="s">
        <v>2975</v>
      </c>
      <c r="B1052" t="s">
        <v>203</v>
      </c>
      <c r="C1052" t="s">
        <v>59</v>
      </c>
      <c r="D1052" t="s">
        <v>52</v>
      </c>
      <c r="E1052" t="s">
        <v>53</v>
      </c>
      <c r="F1052" t="s">
        <v>86</v>
      </c>
      <c r="G1052">
        <v>15161.28</v>
      </c>
      <c r="H1052">
        <v>181935.35999999999</v>
      </c>
      <c r="I1052">
        <v>408.65</v>
      </c>
      <c r="J1052">
        <v>403272.48</v>
      </c>
      <c r="K1052">
        <v>986.84</v>
      </c>
      <c r="L1052">
        <v>10.55</v>
      </c>
      <c r="M1052">
        <v>285.91000000000003</v>
      </c>
      <c r="N1052">
        <v>0</v>
      </c>
      <c r="O1052">
        <v>580423.81999999995</v>
      </c>
      <c r="P1052">
        <v>11994462.970000001</v>
      </c>
      <c r="Q1052">
        <v>20.7</v>
      </c>
      <c r="R1052">
        <v>63.07</v>
      </c>
      <c r="S1052">
        <v>-15.54</v>
      </c>
      <c r="T1052" t="s">
        <v>601</v>
      </c>
      <c r="U1052" t="s">
        <v>2976</v>
      </c>
    </row>
    <row r="1053" spans="1:21">
      <c r="A1053" t="s">
        <v>2977</v>
      </c>
      <c r="B1053" t="s">
        <v>1935</v>
      </c>
      <c r="C1053" t="s">
        <v>72</v>
      </c>
      <c r="D1053" t="s">
        <v>60</v>
      </c>
      <c r="E1053" t="s">
        <v>133</v>
      </c>
      <c r="F1053" t="s">
        <v>54</v>
      </c>
      <c r="G1053">
        <v>13430.56</v>
      </c>
      <c r="H1053">
        <v>161166.72</v>
      </c>
      <c r="I1053">
        <v>308.02</v>
      </c>
      <c r="J1053">
        <v>237685.54</v>
      </c>
      <c r="K1053">
        <v>771.66</v>
      </c>
      <c r="L1053">
        <v>11.89</v>
      </c>
      <c r="M1053">
        <v>1208.1600000000001</v>
      </c>
      <c r="N1053">
        <v>1167.44</v>
      </c>
      <c r="O1053">
        <v>495319.4</v>
      </c>
      <c r="P1053">
        <v>14924169.300000001</v>
      </c>
      <c r="Q1053">
        <v>30.1</v>
      </c>
      <c r="R1053">
        <v>77.67</v>
      </c>
      <c r="S1053">
        <v>59.47</v>
      </c>
      <c r="T1053" t="s">
        <v>1959</v>
      </c>
      <c r="U1053" t="s">
        <v>581</v>
      </c>
    </row>
    <row r="1054" spans="1:21">
      <c r="A1054" t="s">
        <v>2978</v>
      </c>
      <c r="B1054" t="s">
        <v>2979</v>
      </c>
      <c r="C1054" t="s">
        <v>175</v>
      </c>
      <c r="D1054" t="s">
        <v>119</v>
      </c>
      <c r="E1054" t="s">
        <v>90</v>
      </c>
      <c r="F1054" t="s">
        <v>54</v>
      </c>
      <c r="G1054">
        <v>5834.21</v>
      </c>
      <c r="H1054">
        <v>70010.52</v>
      </c>
      <c r="I1054">
        <v>915.29</v>
      </c>
      <c r="J1054">
        <v>101154.06</v>
      </c>
      <c r="K1054">
        <v>110.52</v>
      </c>
      <c r="L1054">
        <v>4.0599999999999996</v>
      </c>
      <c r="M1054">
        <v>0</v>
      </c>
      <c r="N1054">
        <v>0</v>
      </c>
      <c r="O1054">
        <v>427655.75</v>
      </c>
      <c r="P1054">
        <v>4848097.3899999997</v>
      </c>
      <c r="Q1054">
        <v>11.3</v>
      </c>
      <c r="R1054">
        <v>58.3</v>
      </c>
      <c r="S1054">
        <v>-24.06</v>
      </c>
      <c r="T1054" t="s">
        <v>405</v>
      </c>
      <c r="U1054" t="s">
        <v>1167</v>
      </c>
    </row>
    <row r="1055" spans="1:21">
      <c r="A1055" t="s">
        <v>2980</v>
      </c>
      <c r="B1055" t="s">
        <v>1375</v>
      </c>
      <c r="C1055" t="s">
        <v>51</v>
      </c>
      <c r="D1055" t="s">
        <v>60</v>
      </c>
      <c r="E1055" t="s">
        <v>53</v>
      </c>
      <c r="F1055" t="s">
        <v>54</v>
      </c>
      <c r="G1055">
        <v>6831.76</v>
      </c>
      <c r="H1055">
        <v>81981.119999999995</v>
      </c>
      <c r="I1055">
        <v>506.88</v>
      </c>
      <c r="J1055">
        <v>186759.22</v>
      </c>
      <c r="K1055">
        <v>368.45</v>
      </c>
      <c r="L1055">
        <v>8.7200000000000006</v>
      </c>
      <c r="M1055">
        <v>65.760000000000005</v>
      </c>
      <c r="N1055">
        <v>0</v>
      </c>
      <c r="O1055">
        <v>467845.6</v>
      </c>
      <c r="P1055">
        <v>11157539.960000001</v>
      </c>
      <c r="Q1055">
        <v>23.8</v>
      </c>
      <c r="R1055">
        <v>60.1</v>
      </c>
      <c r="S1055">
        <v>28.32</v>
      </c>
      <c r="T1055" t="s">
        <v>1425</v>
      </c>
      <c r="U1055" t="s">
        <v>1076</v>
      </c>
    </row>
    <row r="1056" spans="1:21">
      <c r="A1056" t="s">
        <v>2981</v>
      </c>
      <c r="B1056" t="s">
        <v>1132</v>
      </c>
      <c r="C1056" t="s">
        <v>138</v>
      </c>
      <c r="D1056" t="s">
        <v>100</v>
      </c>
      <c r="E1056" t="s">
        <v>61</v>
      </c>
      <c r="F1056" t="s">
        <v>86</v>
      </c>
      <c r="G1056">
        <v>1527.03</v>
      </c>
      <c r="H1056">
        <v>18324.36</v>
      </c>
      <c r="I1056">
        <v>585.76</v>
      </c>
      <c r="J1056">
        <v>33680.089999999997</v>
      </c>
      <c r="K1056">
        <v>57.5</v>
      </c>
      <c r="L1056">
        <v>7.04</v>
      </c>
      <c r="M1056">
        <v>0</v>
      </c>
      <c r="N1056">
        <v>0</v>
      </c>
      <c r="O1056">
        <v>588876.04</v>
      </c>
      <c r="P1056">
        <v>1191079.43</v>
      </c>
      <c r="Q1056">
        <v>2</v>
      </c>
      <c r="R1056">
        <v>75.78</v>
      </c>
      <c r="S1056">
        <v>-21.42</v>
      </c>
      <c r="T1056" t="s">
        <v>2982</v>
      </c>
      <c r="U1056" t="s">
        <v>2983</v>
      </c>
    </row>
    <row r="1057" spans="1:21">
      <c r="A1057" t="s">
        <v>2984</v>
      </c>
      <c r="B1057" t="s">
        <v>242</v>
      </c>
      <c r="C1057" t="s">
        <v>51</v>
      </c>
      <c r="D1057" t="s">
        <v>119</v>
      </c>
      <c r="E1057" t="s">
        <v>67</v>
      </c>
      <c r="F1057" t="s">
        <v>86</v>
      </c>
      <c r="G1057">
        <v>17021.54</v>
      </c>
      <c r="H1057">
        <v>204258.48</v>
      </c>
      <c r="I1057">
        <v>840.89</v>
      </c>
      <c r="J1057">
        <v>173398.43</v>
      </c>
      <c r="K1057">
        <v>206.21</v>
      </c>
      <c r="L1057">
        <v>11.24</v>
      </c>
      <c r="M1057">
        <v>5474.83</v>
      </c>
      <c r="N1057">
        <v>0</v>
      </c>
      <c r="O1057">
        <v>606551.82999999996</v>
      </c>
      <c r="P1057">
        <v>20478885.98</v>
      </c>
      <c r="Q1057">
        <v>33.799999999999997</v>
      </c>
      <c r="R1057">
        <v>67.67</v>
      </c>
      <c r="S1057">
        <v>-27.03</v>
      </c>
      <c r="T1057" t="s">
        <v>1761</v>
      </c>
      <c r="U1057" t="s">
        <v>2037</v>
      </c>
    </row>
    <row r="1058" spans="1:21">
      <c r="A1058" t="s">
        <v>2985</v>
      </c>
      <c r="B1058" t="s">
        <v>2986</v>
      </c>
      <c r="C1058" t="s">
        <v>59</v>
      </c>
      <c r="D1058" t="s">
        <v>73</v>
      </c>
      <c r="E1058" t="s">
        <v>67</v>
      </c>
      <c r="F1058" t="s">
        <v>54</v>
      </c>
      <c r="G1058">
        <v>10346.73</v>
      </c>
      <c r="H1058">
        <v>124160.76</v>
      </c>
      <c r="I1058">
        <v>867.45</v>
      </c>
      <c r="J1058">
        <v>301471.63</v>
      </c>
      <c r="K1058">
        <v>347.54</v>
      </c>
      <c r="L1058">
        <v>0.75</v>
      </c>
      <c r="M1058">
        <v>2479.38</v>
      </c>
      <c r="N1058">
        <v>0</v>
      </c>
      <c r="O1058">
        <v>946524.46</v>
      </c>
      <c r="P1058">
        <v>2168274.09</v>
      </c>
      <c r="Q1058">
        <v>2.2999999999999998</v>
      </c>
      <c r="R1058">
        <v>67.42</v>
      </c>
      <c r="S1058">
        <v>-34.950000000000003</v>
      </c>
      <c r="T1058" t="s">
        <v>2987</v>
      </c>
      <c r="U1058" t="s">
        <v>581</v>
      </c>
    </row>
    <row r="1059" spans="1:21">
      <c r="A1059" t="s">
        <v>2988</v>
      </c>
      <c r="B1059" t="s">
        <v>2405</v>
      </c>
      <c r="C1059" t="s">
        <v>143</v>
      </c>
      <c r="D1059" t="s">
        <v>100</v>
      </c>
      <c r="E1059" t="s">
        <v>80</v>
      </c>
      <c r="F1059" t="s">
        <v>75</v>
      </c>
      <c r="G1059">
        <v>6440.76</v>
      </c>
      <c r="H1059">
        <v>77289.119999999995</v>
      </c>
      <c r="I1059">
        <v>247.18</v>
      </c>
      <c r="J1059">
        <v>113733.82</v>
      </c>
      <c r="K1059">
        <v>460.13</v>
      </c>
      <c r="L1059">
        <v>8.39</v>
      </c>
      <c r="M1059">
        <v>0</v>
      </c>
      <c r="N1059">
        <v>790.37</v>
      </c>
      <c r="O1059">
        <v>259437.53</v>
      </c>
      <c r="P1059">
        <v>6271232.5199999996</v>
      </c>
      <c r="Q1059">
        <v>24.2</v>
      </c>
      <c r="R1059">
        <v>65.569999999999993</v>
      </c>
      <c r="S1059">
        <v>-33.4</v>
      </c>
      <c r="T1059" t="s">
        <v>503</v>
      </c>
      <c r="U1059" t="s">
        <v>2457</v>
      </c>
    </row>
    <row r="1060" spans="1:21">
      <c r="A1060" t="s">
        <v>2989</v>
      </c>
      <c r="B1060" t="s">
        <v>2990</v>
      </c>
      <c r="C1060" t="s">
        <v>105</v>
      </c>
      <c r="D1060" t="s">
        <v>60</v>
      </c>
      <c r="E1060" t="s">
        <v>133</v>
      </c>
      <c r="F1060" t="s">
        <v>54</v>
      </c>
      <c r="G1060">
        <v>5719.91</v>
      </c>
      <c r="H1060">
        <v>68638.92</v>
      </c>
      <c r="I1060">
        <v>650.25</v>
      </c>
      <c r="J1060">
        <v>64225.64</v>
      </c>
      <c r="K1060">
        <v>98.77</v>
      </c>
      <c r="L1060">
        <v>6.3</v>
      </c>
      <c r="M1060">
        <v>54.76</v>
      </c>
      <c r="N1060">
        <v>0</v>
      </c>
      <c r="O1060">
        <v>201467.62</v>
      </c>
      <c r="P1060">
        <v>1089223.6599999999</v>
      </c>
      <c r="Q1060">
        <v>5.4</v>
      </c>
      <c r="R1060">
        <v>64.510000000000005</v>
      </c>
      <c r="S1060">
        <v>-8.64</v>
      </c>
      <c r="T1060" t="s">
        <v>1247</v>
      </c>
      <c r="U1060" t="s">
        <v>2991</v>
      </c>
    </row>
    <row r="1061" spans="1:21">
      <c r="A1061" t="s">
        <v>2992</v>
      </c>
      <c r="B1061" t="s">
        <v>1858</v>
      </c>
      <c r="C1061" t="s">
        <v>72</v>
      </c>
      <c r="D1061" t="s">
        <v>100</v>
      </c>
      <c r="E1061" t="s">
        <v>74</v>
      </c>
      <c r="F1061" t="s">
        <v>54</v>
      </c>
      <c r="G1061">
        <v>16194.3</v>
      </c>
      <c r="H1061">
        <v>194331.6</v>
      </c>
      <c r="I1061">
        <v>116.05</v>
      </c>
      <c r="J1061">
        <v>310894.36</v>
      </c>
      <c r="K1061">
        <v>2678.97</v>
      </c>
      <c r="L1061">
        <v>6.73</v>
      </c>
      <c r="M1061">
        <v>1543.87</v>
      </c>
      <c r="N1061">
        <v>0</v>
      </c>
      <c r="O1061">
        <v>383033.87</v>
      </c>
      <c r="P1061">
        <v>15991800.84</v>
      </c>
      <c r="Q1061">
        <v>41.8</v>
      </c>
      <c r="R1061">
        <v>69.2</v>
      </c>
      <c r="S1061">
        <v>-17.420000000000002</v>
      </c>
      <c r="T1061" t="s">
        <v>1023</v>
      </c>
      <c r="U1061" t="s">
        <v>2348</v>
      </c>
    </row>
    <row r="1062" spans="1:21">
      <c r="A1062" t="s">
        <v>2993</v>
      </c>
      <c r="B1062" t="s">
        <v>2994</v>
      </c>
      <c r="C1062" t="s">
        <v>72</v>
      </c>
      <c r="D1062" t="s">
        <v>60</v>
      </c>
      <c r="E1062" t="s">
        <v>67</v>
      </c>
      <c r="F1062" t="s">
        <v>54</v>
      </c>
      <c r="G1062">
        <v>6993.31</v>
      </c>
      <c r="H1062">
        <v>83919.72</v>
      </c>
      <c r="I1062">
        <v>755.85</v>
      </c>
      <c r="J1062">
        <v>172033.7</v>
      </c>
      <c r="K1062">
        <v>227.6</v>
      </c>
      <c r="L1062">
        <v>10</v>
      </c>
      <c r="M1062">
        <v>212.41</v>
      </c>
      <c r="N1062">
        <v>0</v>
      </c>
      <c r="O1062">
        <v>453554.39</v>
      </c>
      <c r="P1062">
        <v>16687155.640000001</v>
      </c>
      <c r="Q1062">
        <v>36.799999999999997</v>
      </c>
      <c r="R1062">
        <v>62.9</v>
      </c>
      <c r="S1062">
        <v>12.25</v>
      </c>
      <c r="T1062" t="s">
        <v>2995</v>
      </c>
      <c r="U1062" t="s">
        <v>1579</v>
      </c>
    </row>
    <row r="1063" spans="1:21">
      <c r="A1063" t="s">
        <v>2996</v>
      </c>
      <c r="B1063" t="s">
        <v>1404</v>
      </c>
      <c r="C1063" t="s">
        <v>277</v>
      </c>
      <c r="D1063" t="s">
        <v>119</v>
      </c>
      <c r="E1063" t="s">
        <v>74</v>
      </c>
      <c r="F1063" t="s">
        <v>86</v>
      </c>
      <c r="G1063">
        <v>17966.43</v>
      </c>
      <c r="H1063">
        <v>215597.16</v>
      </c>
      <c r="I1063">
        <v>143.91999999999999</v>
      </c>
      <c r="J1063">
        <v>158822.64000000001</v>
      </c>
      <c r="K1063">
        <v>1103.55</v>
      </c>
      <c r="L1063">
        <v>8.7200000000000006</v>
      </c>
      <c r="M1063">
        <v>0</v>
      </c>
      <c r="N1063">
        <v>3101.72</v>
      </c>
      <c r="O1063">
        <v>819997.97</v>
      </c>
      <c r="P1063">
        <v>11791890.609999999</v>
      </c>
      <c r="Q1063">
        <v>14.4</v>
      </c>
      <c r="R1063">
        <v>59.34</v>
      </c>
      <c r="S1063">
        <v>29.52</v>
      </c>
      <c r="T1063" t="s">
        <v>2997</v>
      </c>
      <c r="U1063" t="s">
        <v>2998</v>
      </c>
    </row>
    <row r="1064" spans="1:21">
      <c r="A1064" t="s">
        <v>2999</v>
      </c>
      <c r="B1064" t="s">
        <v>3000</v>
      </c>
      <c r="C1064" t="s">
        <v>72</v>
      </c>
      <c r="D1064" t="s">
        <v>100</v>
      </c>
      <c r="E1064" t="s">
        <v>133</v>
      </c>
      <c r="F1064" t="s">
        <v>86</v>
      </c>
      <c r="G1064">
        <v>2651.24</v>
      </c>
      <c r="H1064">
        <v>31814.880000000001</v>
      </c>
      <c r="I1064">
        <v>555.66999999999996</v>
      </c>
      <c r="J1064">
        <v>48307.17</v>
      </c>
      <c r="K1064">
        <v>86.93</v>
      </c>
      <c r="L1064">
        <v>3.8</v>
      </c>
      <c r="M1064">
        <v>771.84</v>
      </c>
      <c r="N1064">
        <v>468.75</v>
      </c>
      <c r="O1064">
        <v>439352.11</v>
      </c>
      <c r="P1064">
        <v>9814039.3399999999</v>
      </c>
      <c r="Q1064">
        <v>22.3</v>
      </c>
      <c r="R1064">
        <v>73.900000000000006</v>
      </c>
      <c r="S1064">
        <v>26.11</v>
      </c>
      <c r="T1064" t="s">
        <v>3001</v>
      </c>
      <c r="U1064" t="s">
        <v>2427</v>
      </c>
    </row>
    <row r="1065" spans="1:21">
      <c r="A1065" t="s">
        <v>3002</v>
      </c>
      <c r="B1065" t="s">
        <v>3003</v>
      </c>
      <c r="C1065" t="s">
        <v>118</v>
      </c>
      <c r="D1065" t="s">
        <v>60</v>
      </c>
      <c r="E1065" t="s">
        <v>67</v>
      </c>
      <c r="F1065" t="s">
        <v>86</v>
      </c>
      <c r="G1065">
        <v>600.20000000000005</v>
      </c>
      <c r="H1065">
        <v>7202.4</v>
      </c>
      <c r="I1065">
        <v>569.23</v>
      </c>
      <c r="J1065">
        <v>3642.18</v>
      </c>
      <c r="K1065">
        <v>6.4</v>
      </c>
      <c r="L1065">
        <v>9.2799999999999994</v>
      </c>
      <c r="M1065">
        <v>46.96</v>
      </c>
      <c r="N1065">
        <v>1.18</v>
      </c>
      <c r="O1065">
        <v>578816.54</v>
      </c>
      <c r="P1065">
        <v>6900872.3700000001</v>
      </c>
      <c r="Q1065">
        <v>11.9</v>
      </c>
      <c r="R1065">
        <v>60.84</v>
      </c>
      <c r="S1065">
        <v>46.51</v>
      </c>
      <c r="T1065" t="s">
        <v>570</v>
      </c>
      <c r="U1065" t="s">
        <v>3004</v>
      </c>
    </row>
    <row r="1066" spans="1:21">
      <c r="A1066" t="s">
        <v>3005</v>
      </c>
      <c r="B1066" t="s">
        <v>2194</v>
      </c>
      <c r="C1066" t="s">
        <v>143</v>
      </c>
      <c r="D1066" t="s">
        <v>60</v>
      </c>
      <c r="E1066" t="s">
        <v>133</v>
      </c>
      <c r="F1066" t="s">
        <v>54</v>
      </c>
      <c r="G1066">
        <v>14832.76</v>
      </c>
      <c r="H1066">
        <v>177993.12</v>
      </c>
      <c r="I1066">
        <v>586.82000000000005</v>
      </c>
      <c r="J1066">
        <v>190925.48</v>
      </c>
      <c r="K1066">
        <v>325.36</v>
      </c>
      <c r="L1066">
        <v>1.1499999999999999</v>
      </c>
      <c r="M1066">
        <v>2147.9299999999998</v>
      </c>
      <c r="N1066">
        <v>0</v>
      </c>
      <c r="O1066">
        <v>923366.65</v>
      </c>
      <c r="P1066">
        <v>24191706.09</v>
      </c>
      <c r="Q1066">
        <v>26.2</v>
      </c>
      <c r="R1066">
        <v>60.11</v>
      </c>
      <c r="S1066">
        <v>-20.63</v>
      </c>
      <c r="T1066" t="s">
        <v>1258</v>
      </c>
      <c r="U1066" t="s">
        <v>124</v>
      </c>
    </row>
    <row r="1067" spans="1:21">
      <c r="A1067" t="s">
        <v>3006</v>
      </c>
      <c r="B1067" t="s">
        <v>3007</v>
      </c>
      <c r="C1067" t="s">
        <v>138</v>
      </c>
      <c r="D1067" t="s">
        <v>60</v>
      </c>
      <c r="E1067" t="s">
        <v>67</v>
      </c>
      <c r="F1067" t="s">
        <v>54</v>
      </c>
      <c r="G1067">
        <v>12356.49</v>
      </c>
      <c r="H1067">
        <v>148277.88</v>
      </c>
      <c r="I1067">
        <v>571.91999999999996</v>
      </c>
      <c r="J1067">
        <v>319777.84000000003</v>
      </c>
      <c r="K1067">
        <v>559.13</v>
      </c>
      <c r="L1067">
        <v>7.96</v>
      </c>
      <c r="M1067">
        <v>0</v>
      </c>
      <c r="N1067">
        <v>0</v>
      </c>
      <c r="O1067">
        <v>348506.01</v>
      </c>
      <c r="P1067">
        <v>1621866.66</v>
      </c>
      <c r="R1067">
        <v>63.71</v>
      </c>
      <c r="S1067">
        <v>-27.46</v>
      </c>
      <c r="T1067" t="s">
        <v>3008</v>
      </c>
      <c r="U1067" t="s">
        <v>3009</v>
      </c>
    </row>
    <row r="1068" spans="1:21">
      <c r="A1068" t="s">
        <v>3010</v>
      </c>
      <c r="B1068" t="s">
        <v>3011</v>
      </c>
      <c r="C1068" t="s">
        <v>143</v>
      </c>
      <c r="D1068" t="s">
        <v>100</v>
      </c>
      <c r="E1068" t="s">
        <v>80</v>
      </c>
      <c r="F1068" t="s">
        <v>86</v>
      </c>
      <c r="G1068">
        <v>12558.79</v>
      </c>
      <c r="H1068">
        <v>150705.48000000001</v>
      </c>
      <c r="I1068">
        <v>167.9</v>
      </c>
      <c r="J1068">
        <v>319817.71999999997</v>
      </c>
      <c r="K1068">
        <v>1904.81</v>
      </c>
      <c r="L1068">
        <v>2.16</v>
      </c>
      <c r="M1068">
        <v>513.42999999999995</v>
      </c>
      <c r="N1068">
        <v>716.87</v>
      </c>
      <c r="O1068">
        <v>718909.24</v>
      </c>
      <c r="P1068">
        <v>7260073.0199999996</v>
      </c>
      <c r="Q1068">
        <v>10.1</v>
      </c>
      <c r="R1068">
        <v>64.61</v>
      </c>
      <c r="S1068">
        <v>-25.61</v>
      </c>
      <c r="T1068" t="s">
        <v>2414</v>
      </c>
      <c r="U1068" t="s">
        <v>938</v>
      </c>
    </row>
    <row r="1069" spans="1:21">
      <c r="A1069" t="s">
        <v>3012</v>
      </c>
      <c r="B1069" t="s">
        <v>596</v>
      </c>
      <c r="C1069" t="s">
        <v>99</v>
      </c>
      <c r="D1069" t="s">
        <v>73</v>
      </c>
      <c r="E1069" t="s">
        <v>90</v>
      </c>
      <c r="F1069" t="s">
        <v>75</v>
      </c>
      <c r="G1069">
        <v>9606.99</v>
      </c>
      <c r="H1069">
        <v>115283.88</v>
      </c>
      <c r="I1069">
        <v>580.4</v>
      </c>
      <c r="J1069">
        <v>199552.07</v>
      </c>
      <c r="L1069">
        <v>9.4600000000000009</v>
      </c>
      <c r="M1069">
        <v>1135.52</v>
      </c>
      <c r="N1069">
        <v>0</v>
      </c>
      <c r="O1069">
        <v>477380</v>
      </c>
      <c r="P1069">
        <v>7454003.9800000004</v>
      </c>
      <c r="Q1069">
        <v>15.6</v>
      </c>
      <c r="R1069">
        <v>73.47</v>
      </c>
      <c r="S1069">
        <v>-6.35</v>
      </c>
      <c r="T1069" t="s">
        <v>2878</v>
      </c>
      <c r="U1069" t="s">
        <v>2176</v>
      </c>
    </row>
    <row r="1070" spans="1:21">
      <c r="A1070" t="s">
        <v>3013</v>
      </c>
      <c r="B1070" t="s">
        <v>3014</v>
      </c>
      <c r="C1070" t="s">
        <v>59</v>
      </c>
      <c r="D1070" t="s">
        <v>60</v>
      </c>
      <c r="E1070" t="s">
        <v>80</v>
      </c>
      <c r="F1070" t="s">
        <v>86</v>
      </c>
      <c r="G1070">
        <v>1591.36</v>
      </c>
      <c r="H1070">
        <v>19096.32</v>
      </c>
      <c r="I1070">
        <v>242.18</v>
      </c>
      <c r="J1070">
        <v>31153.41</v>
      </c>
      <c r="K1070">
        <v>128.63999999999999</v>
      </c>
      <c r="L1070">
        <v>7.51</v>
      </c>
      <c r="M1070">
        <v>104.18</v>
      </c>
      <c r="N1070">
        <v>331.5</v>
      </c>
      <c r="O1070">
        <v>183441.06</v>
      </c>
      <c r="P1070">
        <v>829540.33</v>
      </c>
      <c r="Q1070">
        <v>4.5</v>
      </c>
      <c r="R1070">
        <v>81.150000000000006</v>
      </c>
      <c r="S1070">
        <v>43.85</v>
      </c>
      <c r="T1070" t="s">
        <v>3015</v>
      </c>
      <c r="U1070" t="s">
        <v>331</v>
      </c>
    </row>
    <row r="1071" spans="1:21">
      <c r="A1071" t="s">
        <v>3016</v>
      </c>
      <c r="B1071" t="s">
        <v>3017</v>
      </c>
      <c r="C1071" t="s">
        <v>175</v>
      </c>
      <c r="D1071" t="s">
        <v>60</v>
      </c>
      <c r="E1071" t="s">
        <v>90</v>
      </c>
      <c r="F1071" t="s">
        <v>54</v>
      </c>
      <c r="G1071">
        <v>14672.64</v>
      </c>
      <c r="H1071">
        <v>176071.67999999999</v>
      </c>
      <c r="I1071">
        <v>710.85</v>
      </c>
      <c r="J1071">
        <v>179842.93</v>
      </c>
      <c r="K1071">
        <v>253</v>
      </c>
      <c r="L1071">
        <v>8.3000000000000007</v>
      </c>
      <c r="M1071">
        <v>0</v>
      </c>
      <c r="N1071">
        <v>0</v>
      </c>
      <c r="O1071">
        <v>920829.69</v>
      </c>
      <c r="P1071">
        <v>17697691.98</v>
      </c>
      <c r="Q1071">
        <v>19.2</v>
      </c>
      <c r="R1071">
        <v>68.709999999999994</v>
      </c>
      <c r="S1071">
        <v>-22.67</v>
      </c>
      <c r="T1071" t="s">
        <v>248</v>
      </c>
      <c r="U1071" t="s">
        <v>626</v>
      </c>
    </row>
    <row r="1072" spans="1:21">
      <c r="A1072" t="s">
        <v>3018</v>
      </c>
      <c r="B1072" t="s">
        <v>1898</v>
      </c>
      <c r="C1072" t="s">
        <v>128</v>
      </c>
      <c r="D1072" t="s">
        <v>119</v>
      </c>
      <c r="E1072" t="s">
        <v>61</v>
      </c>
      <c r="F1072" t="s">
        <v>86</v>
      </c>
      <c r="G1072">
        <v>11355.26</v>
      </c>
      <c r="H1072">
        <v>136263.12</v>
      </c>
      <c r="I1072">
        <v>437.17</v>
      </c>
      <c r="J1072">
        <v>323530.73</v>
      </c>
      <c r="K1072">
        <v>740.06</v>
      </c>
      <c r="L1072">
        <v>7.17</v>
      </c>
      <c r="M1072">
        <v>0</v>
      </c>
      <c r="N1072">
        <v>0</v>
      </c>
      <c r="O1072">
        <v>337395.21</v>
      </c>
      <c r="P1072">
        <v>13118396.98</v>
      </c>
      <c r="Q1072">
        <v>38.9</v>
      </c>
      <c r="R1072">
        <v>68.010000000000005</v>
      </c>
      <c r="S1072">
        <v>-12.57</v>
      </c>
      <c r="T1072" t="s">
        <v>481</v>
      </c>
      <c r="U1072" t="s">
        <v>1611</v>
      </c>
    </row>
    <row r="1073" spans="1:21">
      <c r="A1073" t="s">
        <v>3019</v>
      </c>
      <c r="B1073" t="s">
        <v>2421</v>
      </c>
      <c r="C1073" t="s">
        <v>66</v>
      </c>
      <c r="D1073" t="s">
        <v>52</v>
      </c>
      <c r="E1073" t="s">
        <v>61</v>
      </c>
      <c r="F1073" t="s">
        <v>75</v>
      </c>
      <c r="G1073">
        <v>4882.32</v>
      </c>
      <c r="H1073">
        <v>58587.839999999997</v>
      </c>
      <c r="I1073">
        <v>402.91</v>
      </c>
      <c r="J1073">
        <v>78720.509999999995</v>
      </c>
      <c r="K1073">
        <v>195.38</v>
      </c>
      <c r="L1073">
        <v>8.85</v>
      </c>
      <c r="M1073">
        <v>1581.18</v>
      </c>
      <c r="N1073">
        <v>0</v>
      </c>
      <c r="O1073">
        <v>557616.65</v>
      </c>
      <c r="P1073">
        <v>15520043.67</v>
      </c>
      <c r="Q1073">
        <v>27.8</v>
      </c>
      <c r="R1073">
        <v>-44.56</v>
      </c>
      <c r="S1073">
        <v>7.1</v>
      </c>
      <c r="T1073" t="s">
        <v>480</v>
      </c>
      <c r="U1073" t="s">
        <v>601</v>
      </c>
    </row>
    <row r="1074" spans="1:21">
      <c r="A1074" t="s">
        <v>3020</v>
      </c>
      <c r="B1074" t="s">
        <v>3021</v>
      </c>
      <c r="C1074" t="s">
        <v>99</v>
      </c>
      <c r="D1074" t="s">
        <v>100</v>
      </c>
      <c r="E1074" t="s">
        <v>74</v>
      </c>
      <c r="F1074" t="s">
        <v>75</v>
      </c>
      <c r="G1074">
        <v>7677.65</v>
      </c>
      <c r="H1074">
        <v>92131.8</v>
      </c>
      <c r="I1074">
        <v>90.82</v>
      </c>
      <c r="J1074">
        <v>112096.44</v>
      </c>
      <c r="K1074">
        <v>1234.27</v>
      </c>
      <c r="L1074">
        <v>1.69</v>
      </c>
      <c r="M1074">
        <v>187.82</v>
      </c>
      <c r="N1074">
        <v>1611.12</v>
      </c>
      <c r="O1074">
        <v>547603.37</v>
      </c>
      <c r="P1074">
        <v>22559000.239999998</v>
      </c>
      <c r="Q1074">
        <v>41.2</v>
      </c>
      <c r="R1074">
        <v>56.21</v>
      </c>
      <c r="S1074">
        <v>44.2</v>
      </c>
      <c r="T1074" t="s">
        <v>2374</v>
      </c>
      <c r="U1074" t="s">
        <v>2190</v>
      </c>
    </row>
    <row r="1075" spans="1:21">
      <c r="A1075" t="s">
        <v>3022</v>
      </c>
      <c r="B1075" t="s">
        <v>3023</v>
      </c>
      <c r="C1075" t="s">
        <v>51</v>
      </c>
      <c r="D1075" t="s">
        <v>52</v>
      </c>
      <c r="E1075" t="s">
        <v>80</v>
      </c>
      <c r="F1075" t="s">
        <v>86</v>
      </c>
      <c r="G1075">
        <v>6249.54</v>
      </c>
      <c r="H1075">
        <v>74994.48</v>
      </c>
      <c r="I1075">
        <v>183.59</v>
      </c>
      <c r="J1075">
        <v>155566.22</v>
      </c>
      <c r="K1075">
        <v>847.36</v>
      </c>
      <c r="L1075">
        <v>4.29</v>
      </c>
      <c r="M1075">
        <v>0</v>
      </c>
      <c r="N1075">
        <v>0</v>
      </c>
      <c r="O1075">
        <v>405668.51</v>
      </c>
      <c r="P1075">
        <v>16751778.789999999</v>
      </c>
      <c r="Q1075">
        <v>41.3</v>
      </c>
      <c r="R1075">
        <v>63.55</v>
      </c>
      <c r="S1075">
        <v>30.89</v>
      </c>
      <c r="T1075" t="s">
        <v>3024</v>
      </c>
      <c r="U1075" t="s">
        <v>163</v>
      </c>
    </row>
    <row r="1076" spans="1:21">
      <c r="A1076" t="s">
        <v>3025</v>
      </c>
      <c r="B1076" t="s">
        <v>1497</v>
      </c>
      <c r="C1076" t="s">
        <v>105</v>
      </c>
      <c r="D1076" t="s">
        <v>119</v>
      </c>
      <c r="E1076" t="s">
        <v>53</v>
      </c>
      <c r="F1076" t="s">
        <v>86</v>
      </c>
      <c r="G1076">
        <v>8133.56</v>
      </c>
      <c r="H1076">
        <v>97602.72</v>
      </c>
      <c r="I1076">
        <v>417.39</v>
      </c>
      <c r="J1076">
        <v>244899.55</v>
      </c>
      <c r="K1076">
        <v>586.74</v>
      </c>
      <c r="L1076">
        <v>3.92</v>
      </c>
      <c r="M1076">
        <v>0</v>
      </c>
      <c r="N1076">
        <v>0</v>
      </c>
      <c r="O1076">
        <v>292208.09999999998</v>
      </c>
      <c r="P1076">
        <v>6494731.8099999996</v>
      </c>
      <c r="Q1076">
        <v>22.2</v>
      </c>
      <c r="R1076">
        <v>66.680000000000007</v>
      </c>
      <c r="S1076">
        <v>20.09</v>
      </c>
      <c r="T1076" t="s">
        <v>189</v>
      </c>
      <c r="U1076" t="s">
        <v>671</v>
      </c>
    </row>
    <row r="1077" spans="1:21">
      <c r="A1077" t="s">
        <v>3026</v>
      </c>
      <c r="B1077" t="s">
        <v>1660</v>
      </c>
      <c r="C1077" t="s">
        <v>143</v>
      </c>
      <c r="D1077" t="s">
        <v>60</v>
      </c>
      <c r="E1077" t="s">
        <v>80</v>
      </c>
      <c r="F1077" t="s">
        <v>54</v>
      </c>
      <c r="G1077">
        <v>16823.02</v>
      </c>
      <c r="H1077">
        <v>201876.24</v>
      </c>
      <c r="I1077">
        <v>272.54000000000002</v>
      </c>
      <c r="J1077">
        <v>234628.28</v>
      </c>
      <c r="K1077">
        <v>860.89</v>
      </c>
      <c r="L1077">
        <v>10.43</v>
      </c>
      <c r="M1077">
        <v>4508.07</v>
      </c>
      <c r="N1077">
        <v>0</v>
      </c>
      <c r="O1077">
        <v>453677.3</v>
      </c>
      <c r="P1077">
        <v>10632817.699999999</v>
      </c>
      <c r="Q1077">
        <v>23.4</v>
      </c>
      <c r="R1077">
        <v>68.2</v>
      </c>
      <c r="S1077">
        <v>59.72</v>
      </c>
      <c r="T1077" t="s">
        <v>1571</v>
      </c>
      <c r="U1077" t="s">
        <v>301</v>
      </c>
    </row>
    <row r="1078" spans="1:21">
      <c r="A1078" t="s">
        <v>3027</v>
      </c>
      <c r="B1078" t="s">
        <v>2405</v>
      </c>
      <c r="C1078" t="s">
        <v>85</v>
      </c>
      <c r="D1078" t="s">
        <v>60</v>
      </c>
      <c r="E1078" t="s">
        <v>61</v>
      </c>
      <c r="F1078" t="s">
        <v>86</v>
      </c>
      <c r="G1078">
        <v>307.06</v>
      </c>
      <c r="H1078">
        <v>3684.72</v>
      </c>
      <c r="I1078">
        <v>749.94</v>
      </c>
      <c r="J1078">
        <v>7922.07</v>
      </c>
      <c r="K1078">
        <v>10.56</v>
      </c>
      <c r="L1078">
        <v>7.46</v>
      </c>
      <c r="M1078">
        <v>83.63</v>
      </c>
      <c r="N1078">
        <v>0</v>
      </c>
      <c r="O1078">
        <v>702234.23</v>
      </c>
      <c r="P1078">
        <v>15277645</v>
      </c>
      <c r="R1078">
        <v>71.900000000000006</v>
      </c>
      <c r="S1078">
        <v>-12.15</v>
      </c>
      <c r="T1078" t="s">
        <v>3028</v>
      </c>
      <c r="U1078" t="s">
        <v>3029</v>
      </c>
    </row>
    <row r="1079" spans="1:21">
      <c r="A1079" t="s">
        <v>3030</v>
      </c>
      <c r="B1079" t="s">
        <v>804</v>
      </c>
      <c r="C1079" t="s">
        <v>51</v>
      </c>
      <c r="D1079" t="s">
        <v>73</v>
      </c>
      <c r="E1079" t="s">
        <v>133</v>
      </c>
      <c r="F1079" t="s">
        <v>75</v>
      </c>
      <c r="G1079">
        <v>471.79</v>
      </c>
      <c r="H1079">
        <v>5661.48</v>
      </c>
      <c r="I1079">
        <v>395.39</v>
      </c>
      <c r="J1079">
        <v>8371.7199999999993</v>
      </c>
      <c r="K1079">
        <v>21.17</v>
      </c>
      <c r="L1079">
        <v>4.93</v>
      </c>
      <c r="M1079">
        <v>0</v>
      </c>
      <c r="N1079">
        <v>0</v>
      </c>
      <c r="O1079">
        <v>231710.38</v>
      </c>
      <c r="P1079">
        <v>8655002</v>
      </c>
      <c r="Q1079">
        <v>37.4</v>
      </c>
      <c r="R1079">
        <v>56.77</v>
      </c>
      <c r="S1079">
        <v>-1.18</v>
      </c>
      <c r="T1079" t="s">
        <v>3031</v>
      </c>
      <c r="U1079" t="s">
        <v>290</v>
      </c>
    </row>
    <row r="1080" spans="1:21">
      <c r="A1080" t="s">
        <v>3032</v>
      </c>
      <c r="B1080" t="s">
        <v>2435</v>
      </c>
      <c r="C1080" t="s">
        <v>85</v>
      </c>
      <c r="D1080" t="s">
        <v>73</v>
      </c>
      <c r="E1080" t="s">
        <v>90</v>
      </c>
      <c r="F1080" t="s">
        <v>86</v>
      </c>
      <c r="G1080">
        <v>6715.63</v>
      </c>
      <c r="H1080">
        <v>80587.56</v>
      </c>
      <c r="I1080">
        <v>1184.53</v>
      </c>
      <c r="J1080">
        <v>90282.3</v>
      </c>
      <c r="K1080">
        <v>76.22</v>
      </c>
      <c r="L1080">
        <v>9</v>
      </c>
      <c r="M1080">
        <v>1879.66</v>
      </c>
      <c r="N1080">
        <v>0</v>
      </c>
      <c r="O1080">
        <v>881284.68</v>
      </c>
      <c r="P1080">
        <v>2501996.59</v>
      </c>
      <c r="Q1080">
        <v>2.8</v>
      </c>
      <c r="R1080">
        <v>73</v>
      </c>
      <c r="S1080">
        <v>7.97</v>
      </c>
      <c r="T1080" t="s">
        <v>420</v>
      </c>
      <c r="U1080" t="s">
        <v>3033</v>
      </c>
    </row>
    <row r="1081" spans="1:21">
      <c r="A1081" t="s">
        <v>3034</v>
      </c>
      <c r="B1081" t="s">
        <v>3035</v>
      </c>
      <c r="C1081" t="s">
        <v>128</v>
      </c>
      <c r="D1081" t="s">
        <v>100</v>
      </c>
      <c r="E1081" t="s">
        <v>80</v>
      </c>
      <c r="F1081" t="s">
        <v>54</v>
      </c>
      <c r="G1081">
        <v>2850.8</v>
      </c>
      <c r="H1081">
        <v>34209.599999999999</v>
      </c>
      <c r="I1081">
        <v>154.38999999999999</v>
      </c>
      <c r="J1081">
        <v>30492.84</v>
      </c>
      <c r="K1081">
        <v>197.51</v>
      </c>
      <c r="L1081">
        <v>6.66</v>
      </c>
      <c r="M1081">
        <v>111.58</v>
      </c>
      <c r="N1081">
        <v>0</v>
      </c>
      <c r="O1081">
        <v>596532.91</v>
      </c>
      <c r="P1081">
        <v>17522917.219999999</v>
      </c>
      <c r="Q1081">
        <v>29.4</v>
      </c>
      <c r="R1081">
        <v>-23.23</v>
      </c>
      <c r="S1081">
        <v>-25.57</v>
      </c>
      <c r="T1081" t="s">
        <v>2909</v>
      </c>
      <c r="U1081" t="s">
        <v>1765</v>
      </c>
    </row>
    <row r="1082" spans="1:21">
      <c r="A1082" t="s">
        <v>3036</v>
      </c>
      <c r="B1082" t="s">
        <v>3037</v>
      </c>
      <c r="C1082" t="s">
        <v>128</v>
      </c>
      <c r="D1082" t="s">
        <v>73</v>
      </c>
      <c r="E1082" t="s">
        <v>61</v>
      </c>
      <c r="F1082" t="s">
        <v>54</v>
      </c>
      <c r="G1082">
        <v>9347.44</v>
      </c>
      <c r="H1082">
        <v>112169.28</v>
      </c>
      <c r="I1082">
        <v>758.62</v>
      </c>
      <c r="J1082">
        <v>84669.4</v>
      </c>
      <c r="K1082">
        <v>111.61</v>
      </c>
      <c r="L1082">
        <v>9.06</v>
      </c>
      <c r="M1082">
        <v>0</v>
      </c>
      <c r="N1082">
        <v>0</v>
      </c>
      <c r="O1082">
        <v>734407.23</v>
      </c>
      <c r="P1082">
        <v>6730223.25</v>
      </c>
      <c r="Q1082">
        <v>9.1999999999999993</v>
      </c>
      <c r="R1082">
        <v>65.86</v>
      </c>
      <c r="S1082">
        <v>44.67</v>
      </c>
      <c r="T1082" t="s">
        <v>2612</v>
      </c>
      <c r="U1082" t="s">
        <v>904</v>
      </c>
    </row>
    <row r="1083" spans="1:21">
      <c r="A1083" t="s">
        <v>3038</v>
      </c>
      <c r="B1083" t="s">
        <v>227</v>
      </c>
      <c r="C1083" t="s">
        <v>99</v>
      </c>
      <c r="D1083" t="s">
        <v>119</v>
      </c>
      <c r="E1083" t="s">
        <v>80</v>
      </c>
      <c r="F1083" t="s">
        <v>54</v>
      </c>
      <c r="G1083">
        <v>13883.03</v>
      </c>
      <c r="H1083">
        <v>166596.35999999999</v>
      </c>
      <c r="I1083">
        <v>238.05</v>
      </c>
      <c r="J1083">
        <v>497529.96</v>
      </c>
      <c r="K1083">
        <v>2090.02</v>
      </c>
      <c r="L1083">
        <v>8.67</v>
      </c>
      <c r="M1083">
        <v>1665.67</v>
      </c>
      <c r="N1083">
        <v>0</v>
      </c>
      <c r="O1083">
        <v>875911.2</v>
      </c>
      <c r="P1083">
        <v>10162656.460000001</v>
      </c>
      <c r="Q1083">
        <v>11.6</v>
      </c>
      <c r="R1083">
        <v>-22.3</v>
      </c>
      <c r="S1083">
        <v>-16.72</v>
      </c>
      <c r="T1083" t="s">
        <v>115</v>
      </c>
      <c r="U1083" t="s">
        <v>2151</v>
      </c>
    </row>
    <row r="1084" spans="1:21">
      <c r="A1084" t="s">
        <v>3039</v>
      </c>
      <c r="B1084" t="s">
        <v>2520</v>
      </c>
      <c r="C1084" t="s">
        <v>128</v>
      </c>
      <c r="D1084" t="s">
        <v>119</v>
      </c>
      <c r="E1084" t="s">
        <v>80</v>
      </c>
      <c r="F1084" t="s">
        <v>86</v>
      </c>
      <c r="G1084">
        <v>17907.61</v>
      </c>
      <c r="H1084">
        <v>214891.32</v>
      </c>
      <c r="I1084">
        <v>234.02</v>
      </c>
      <c r="J1084">
        <v>249145.41</v>
      </c>
      <c r="K1084">
        <v>1064.6300000000001</v>
      </c>
      <c r="L1084">
        <v>1.61</v>
      </c>
      <c r="M1084">
        <v>5510.08</v>
      </c>
      <c r="N1084">
        <v>0</v>
      </c>
      <c r="O1084">
        <v>701354.99</v>
      </c>
      <c r="P1084">
        <v>1420753.67</v>
      </c>
      <c r="Q1084">
        <v>2</v>
      </c>
      <c r="R1084">
        <v>60.67</v>
      </c>
      <c r="S1084">
        <v>30.4</v>
      </c>
      <c r="T1084" t="s">
        <v>2926</v>
      </c>
      <c r="U1084" t="s">
        <v>770</v>
      </c>
    </row>
    <row r="1085" spans="1:21">
      <c r="A1085" t="s">
        <v>3040</v>
      </c>
      <c r="B1085" t="s">
        <v>3041</v>
      </c>
      <c r="C1085" t="s">
        <v>59</v>
      </c>
      <c r="D1085" t="s">
        <v>100</v>
      </c>
      <c r="E1085" t="s">
        <v>67</v>
      </c>
      <c r="F1085" t="s">
        <v>86</v>
      </c>
      <c r="G1085">
        <v>14838.39</v>
      </c>
      <c r="H1085">
        <v>178060.68</v>
      </c>
      <c r="I1085">
        <v>935.93</v>
      </c>
      <c r="J1085">
        <v>370984.22</v>
      </c>
      <c r="K1085">
        <v>396.38</v>
      </c>
      <c r="L1085">
        <v>1.42</v>
      </c>
      <c r="M1085">
        <v>2556.85</v>
      </c>
      <c r="N1085">
        <v>2988.08</v>
      </c>
      <c r="O1085">
        <v>312962.24</v>
      </c>
      <c r="P1085">
        <v>24979782.98</v>
      </c>
      <c r="Q1085">
        <v>79.8</v>
      </c>
      <c r="R1085">
        <v>68.599999999999994</v>
      </c>
      <c r="S1085">
        <v>34.18</v>
      </c>
      <c r="T1085" t="s">
        <v>3042</v>
      </c>
      <c r="U1085" t="s">
        <v>2116</v>
      </c>
    </row>
    <row r="1086" spans="1:21">
      <c r="A1086" t="s">
        <v>3043</v>
      </c>
      <c r="B1086" t="s">
        <v>1035</v>
      </c>
      <c r="C1086" t="s">
        <v>128</v>
      </c>
      <c r="D1086" t="s">
        <v>73</v>
      </c>
      <c r="E1086" t="s">
        <v>74</v>
      </c>
      <c r="F1086" t="s">
        <v>75</v>
      </c>
      <c r="G1086">
        <v>13819.64</v>
      </c>
      <c r="H1086">
        <v>165835.68</v>
      </c>
      <c r="I1086">
        <v>87.47</v>
      </c>
      <c r="J1086">
        <v>344206.16</v>
      </c>
      <c r="K1086">
        <v>3935.13</v>
      </c>
      <c r="L1086">
        <v>2.36</v>
      </c>
      <c r="M1086">
        <v>2738.44</v>
      </c>
      <c r="N1086">
        <v>1677.79</v>
      </c>
      <c r="O1086">
        <v>210039.73</v>
      </c>
      <c r="P1086">
        <v>4340871.5</v>
      </c>
      <c r="Q1086">
        <v>20.7</v>
      </c>
      <c r="R1086">
        <v>80.38</v>
      </c>
      <c r="S1086">
        <v>-19.14</v>
      </c>
      <c r="T1086" t="s">
        <v>3044</v>
      </c>
      <c r="U1086" t="s">
        <v>1029</v>
      </c>
    </row>
    <row r="1087" spans="1:21">
      <c r="A1087" t="s">
        <v>3045</v>
      </c>
      <c r="B1087" t="s">
        <v>3046</v>
      </c>
      <c r="C1087" t="s">
        <v>138</v>
      </c>
      <c r="D1087" t="s">
        <v>60</v>
      </c>
      <c r="E1087" t="s">
        <v>80</v>
      </c>
      <c r="F1087" t="s">
        <v>75</v>
      </c>
      <c r="G1087">
        <v>15472.91</v>
      </c>
      <c r="H1087">
        <v>185674.92</v>
      </c>
      <c r="I1087">
        <v>221.51</v>
      </c>
      <c r="J1087">
        <v>268844.57</v>
      </c>
      <c r="K1087">
        <v>-1213.69</v>
      </c>
      <c r="L1087">
        <v>11.74</v>
      </c>
      <c r="M1087">
        <v>3114.69</v>
      </c>
      <c r="N1087">
        <v>0</v>
      </c>
      <c r="O1087">
        <v>696578.61</v>
      </c>
      <c r="P1087">
        <v>12069232.970000001</v>
      </c>
      <c r="Q1087">
        <v>17.3</v>
      </c>
      <c r="R1087">
        <v>59.72</v>
      </c>
      <c r="S1087">
        <v>5.63</v>
      </c>
      <c r="T1087" t="s">
        <v>2260</v>
      </c>
      <c r="U1087" t="s">
        <v>1723</v>
      </c>
    </row>
    <row r="1088" spans="1:21">
      <c r="A1088" t="s">
        <v>3047</v>
      </c>
      <c r="B1088" t="s">
        <v>2842</v>
      </c>
      <c r="C1088" t="s">
        <v>59</v>
      </c>
      <c r="D1088" t="s">
        <v>100</v>
      </c>
      <c r="E1088" t="s">
        <v>90</v>
      </c>
      <c r="F1088" t="s">
        <v>75</v>
      </c>
      <c r="G1088">
        <v>14419.51</v>
      </c>
      <c r="H1088">
        <v>173034.12</v>
      </c>
      <c r="I1088">
        <v>1033.82</v>
      </c>
      <c r="J1088">
        <v>376719.02</v>
      </c>
      <c r="K1088">
        <v>364.4</v>
      </c>
      <c r="L1088">
        <v>6.32</v>
      </c>
      <c r="M1088">
        <v>1649.58</v>
      </c>
      <c r="N1088">
        <v>1385.33</v>
      </c>
      <c r="O1088">
        <v>561506.29</v>
      </c>
      <c r="P1088">
        <v>16675298.970000001</v>
      </c>
      <c r="Q1088">
        <v>29.7</v>
      </c>
      <c r="R1088">
        <v>55.16</v>
      </c>
      <c r="S1088">
        <v>-39.450000000000003</v>
      </c>
      <c r="T1088" t="s">
        <v>1134</v>
      </c>
      <c r="U1088" t="s">
        <v>251</v>
      </c>
    </row>
    <row r="1089" spans="1:21">
      <c r="A1089" t="s">
        <v>3048</v>
      </c>
      <c r="B1089" t="s">
        <v>3049</v>
      </c>
      <c r="C1089" t="s">
        <v>72</v>
      </c>
      <c r="D1089" t="s">
        <v>52</v>
      </c>
      <c r="E1089" t="s">
        <v>61</v>
      </c>
      <c r="F1089" t="s">
        <v>54</v>
      </c>
      <c r="G1089">
        <v>1017.86</v>
      </c>
      <c r="H1089">
        <v>12214.32</v>
      </c>
      <c r="I1089">
        <v>649.97</v>
      </c>
      <c r="J1089">
        <v>9317.36</v>
      </c>
      <c r="K1089">
        <v>14.34</v>
      </c>
      <c r="L1089">
        <v>4.01</v>
      </c>
      <c r="M1089">
        <v>0</v>
      </c>
      <c r="N1089">
        <v>0</v>
      </c>
      <c r="O1089">
        <v>626046.73</v>
      </c>
      <c r="P1089">
        <v>12616154.060000001</v>
      </c>
      <c r="Q1089">
        <v>20.2</v>
      </c>
      <c r="R1089">
        <v>75.19</v>
      </c>
      <c r="S1089">
        <v>-34.71</v>
      </c>
      <c r="T1089" t="s">
        <v>1783</v>
      </c>
      <c r="U1089" t="s">
        <v>3050</v>
      </c>
    </row>
    <row r="1090" spans="1:21">
      <c r="A1090" t="s">
        <v>3051</v>
      </c>
      <c r="B1090" t="s">
        <v>3052</v>
      </c>
      <c r="C1090" t="s">
        <v>128</v>
      </c>
      <c r="D1090" t="s">
        <v>52</v>
      </c>
      <c r="E1090" t="s">
        <v>67</v>
      </c>
      <c r="F1090" t="s">
        <v>54</v>
      </c>
      <c r="G1090">
        <v>16284.55</v>
      </c>
      <c r="H1090">
        <v>195414.6</v>
      </c>
      <c r="I1090">
        <v>478.34</v>
      </c>
      <c r="J1090">
        <v>485719.39</v>
      </c>
      <c r="K1090">
        <v>1015.43</v>
      </c>
      <c r="L1090">
        <v>9.02</v>
      </c>
      <c r="M1090">
        <v>2499.2600000000002</v>
      </c>
      <c r="N1090">
        <v>3641.81</v>
      </c>
      <c r="O1090">
        <v>292321.98</v>
      </c>
      <c r="P1090">
        <v>16879182.379999999</v>
      </c>
      <c r="Q1090">
        <v>57.7</v>
      </c>
      <c r="R1090">
        <v>63.02</v>
      </c>
      <c r="S1090">
        <v>160.38999999999999</v>
      </c>
      <c r="T1090" t="s">
        <v>336</v>
      </c>
      <c r="U1090" t="s">
        <v>3053</v>
      </c>
    </row>
    <row r="1091" spans="1:21">
      <c r="A1091" t="s">
        <v>3054</v>
      </c>
      <c r="B1091" t="s">
        <v>411</v>
      </c>
      <c r="C1091" t="s">
        <v>85</v>
      </c>
      <c r="D1091" t="s">
        <v>100</v>
      </c>
      <c r="E1091" t="s">
        <v>80</v>
      </c>
      <c r="F1091" t="s">
        <v>86</v>
      </c>
      <c r="G1091">
        <v>17373.22</v>
      </c>
      <c r="H1091">
        <v>208478.64</v>
      </c>
      <c r="I1091">
        <v>208.61</v>
      </c>
      <c r="J1091">
        <v>168130.84</v>
      </c>
      <c r="K1091">
        <v>805.96</v>
      </c>
      <c r="L1091">
        <v>3.33</v>
      </c>
      <c r="M1091">
        <v>0</v>
      </c>
      <c r="N1091">
        <v>0</v>
      </c>
      <c r="O1091">
        <v>943856.2</v>
      </c>
      <c r="P1091">
        <v>22459251.879999999</v>
      </c>
      <c r="Q1091">
        <v>23.8</v>
      </c>
      <c r="R1091">
        <v>58.45</v>
      </c>
      <c r="S1091">
        <v>49.65</v>
      </c>
      <c r="T1091" t="s">
        <v>2847</v>
      </c>
      <c r="U1091" t="s">
        <v>860</v>
      </c>
    </row>
    <row r="1092" spans="1:21">
      <c r="A1092" t="s">
        <v>3055</v>
      </c>
      <c r="B1092" t="s">
        <v>3056</v>
      </c>
      <c r="C1092" t="s">
        <v>51</v>
      </c>
      <c r="D1092" t="s">
        <v>60</v>
      </c>
      <c r="E1092" t="s">
        <v>61</v>
      </c>
      <c r="F1092" t="s">
        <v>54</v>
      </c>
      <c r="G1092">
        <v>1522.93</v>
      </c>
      <c r="H1092">
        <v>18275.16</v>
      </c>
      <c r="I1092">
        <v>436.97</v>
      </c>
      <c r="J1092">
        <v>12419.24</v>
      </c>
      <c r="K1092">
        <v>28.42</v>
      </c>
      <c r="L1092">
        <v>1.95</v>
      </c>
      <c r="M1092">
        <v>0</v>
      </c>
      <c r="N1092">
        <v>0</v>
      </c>
      <c r="O1092">
        <v>735613.96</v>
      </c>
      <c r="P1092">
        <v>9404827.1199999992</v>
      </c>
      <c r="Q1092">
        <v>12.8</v>
      </c>
      <c r="R1092">
        <v>75.42</v>
      </c>
      <c r="S1092">
        <v>32.39</v>
      </c>
      <c r="T1092" t="s">
        <v>1865</v>
      </c>
      <c r="U1092" t="s">
        <v>2256</v>
      </c>
    </row>
    <row r="1093" spans="1:21">
      <c r="A1093" t="s">
        <v>3057</v>
      </c>
      <c r="B1093" t="s">
        <v>3058</v>
      </c>
      <c r="C1093" t="s">
        <v>72</v>
      </c>
      <c r="D1093" t="s">
        <v>73</v>
      </c>
      <c r="E1093" t="s">
        <v>67</v>
      </c>
      <c r="F1093" t="s">
        <v>54</v>
      </c>
      <c r="G1093">
        <v>5705.47</v>
      </c>
      <c r="H1093">
        <v>68465.64</v>
      </c>
      <c r="I1093">
        <v>804.81</v>
      </c>
      <c r="J1093">
        <v>60738.11</v>
      </c>
      <c r="K1093">
        <v>75.47</v>
      </c>
      <c r="L1093">
        <v>11.17</v>
      </c>
      <c r="M1093">
        <v>0</v>
      </c>
      <c r="N1093">
        <v>0</v>
      </c>
      <c r="O1093">
        <v>337367.67</v>
      </c>
      <c r="P1093">
        <v>7979630.9299999997</v>
      </c>
      <c r="Q1093">
        <v>23.7</v>
      </c>
      <c r="R1093">
        <v>59.66</v>
      </c>
      <c r="S1093">
        <v>13.62</v>
      </c>
      <c r="T1093" t="s">
        <v>3059</v>
      </c>
      <c r="U1093" t="s">
        <v>1061</v>
      </c>
    </row>
    <row r="1094" spans="1:21">
      <c r="A1094" t="s">
        <v>3060</v>
      </c>
      <c r="B1094" t="s">
        <v>2953</v>
      </c>
      <c r="C1094" t="s">
        <v>105</v>
      </c>
      <c r="D1094" t="s">
        <v>73</v>
      </c>
      <c r="E1094" t="s">
        <v>80</v>
      </c>
      <c r="F1094" t="s">
        <v>86</v>
      </c>
      <c r="G1094">
        <v>6659.38</v>
      </c>
      <c r="H1094">
        <v>79912.56</v>
      </c>
      <c r="I1094">
        <v>243.1</v>
      </c>
      <c r="J1094">
        <v>49582.85</v>
      </c>
      <c r="K1094">
        <v>203.96</v>
      </c>
      <c r="L1094">
        <v>10.49</v>
      </c>
      <c r="M1094">
        <v>0</v>
      </c>
      <c r="N1094">
        <v>1219.7</v>
      </c>
      <c r="O1094">
        <v>556955.13</v>
      </c>
      <c r="P1094">
        <v>5498858.5700000003</v>
      </c>
      <c r="Q1094">
        <v>9.9</v>
      </c>
      <c r="R1094">
        <v>65.8</v>
      </c>
      <c r="S1094">
        <v>-16.350000000000001</v>
      </c>
      <c r="T1094" t="s">
        <v>876</v>
      </c>
      <c r="U1094" t="s">
        <v>2099</v>
      </c>
    </row>
    <row r="1095" spans="1:21">
      <c r="A1095" t="s">
        <v>3061</v>
      </c>
      <c r="B1095" t="s">
        <v>3062</v>
      </c>
      <c r="C1095" t="s">
        <v>66</v>
      </c>
      <c r="D1095" t="s">
        <v>60</v>
      </c>
      <c r="E1095" t="s">
        <v>133</v>
      </c>
      <c r="F1095" t="s">
        <v>75</v>
      </c>
      <c r="G1095">
        <v>10086.780000000001</v>
      </c>
      <c r="H1095">
        <v>121041.36</v>
      </c>
      <c r="I1095">
        <v>380.38</v>
      </c>
      <c r="J1095">
        <v>325843.69</v>
      </c>
      <c r="K1095">
        <v>856.63</v>
      </c>
      <c r="L1095">
        <v>5.66</v>
      </c>
      <c r="M1095">
        <v>0</v>
      </c>
      <c r="N1095">
        <v>0</v>
      </c>
      <c r="O1095">
        <v>182783.85</v>
      </c>
      <c r="P1095">
        <v>17829297.260000002</v>
      </c>
      <c r="Q1095">
        <v>97.5</v>
      </c>
      <c r="R1095">
        <v>77.44</v>
      </c>
      <c r="S1095">
        <v>58.07</v>
      </c>
      <c r="T1095" t="s">
        <v>981</v>
      </c>
      <c r="U1095" t="s">
        <v>903</v>
      </c>
    </row>
    <row r="1096" spans="1:21">
      <c r="A1096" t="s">
        <v>3063</v>
      </c>
      <c r="B1096" t="s">
        <v>3064</v>
      </c>
      <c r="C1096" t="s">
        <v>118</v>
      </c>
      <c r="D1096" t="s">
        <v>73</v>
      </c>
      <c r="E1096" t="s">
        <v>74</v>
      </c>
      <c r="F1096" t="s">
        <v>86</v>
      </c>
      <c r="G1096">
        <v>3305.49</v>
      </c>
      <c r="H1096">
        <v>39665.879999999997</v>
      </c>
      <c r="I1096">
        <v>149.51</v>
      </c>
      <c r="J1096">
        <v>61641.37</v>
      </c>
      <c r="K1096">
        <v>412.29</v>
      </c>
      <c r="L1096">
        <v>3.36</v>
      </c>
      <c r="M1096">
        <v>0</v>
      </c>
      <c r="N1096">
        <v>79.239999999999995</v>
      </c>
      <c r="O1096">
        <v>477464.76</v>
      </c>
      <c r="P1096">
        <v>23666028.800000001</v>
      </c>
      <c r="Q1096">
        <v>49.6</v>
      </c>
      <c r="R1096">
        <v>72.150000000000006</v>
      </c>
      <c r="S1096">
        <v>-20.55</v>
      </c>
      <c r="T1096" t="s">
        <v>2505</v>
      </c>
      <c r="U1096" t="s">
        <v>1156</v>
      </c>
    </row>
    <row r="1097" spans="1:21">
      <c r="A1097" t="s">
        <v>3065</v>
      </c>
      <c r="B1097" t="s">
        <v>3066</v>
      </c>
      <c r="C1097" t="s">
        <v>277</v>
      </c>
      <c r="D1097" t="s">
        <v>100</v>
      </c>
      <c r="E1097" t="s">
        <v>67</v>
      </c>
      <c r="F1097" t="s">
        <v>86</v>
      </c>
      <c r="G1097">
        <v>9513.91</v>
      </c>
      <c r="H1097">
        <v>114166.92</v>
      </c>
      <c r="I1097">
        <v>589.85</v>
      </c>
      <c r="J1097">
        <v>218156.43</v>
      </c>
      <c r="K1097">
        <v>369.85</v>
      </c>
      <c r="L1097">
        <v>8.1</v>
      </c>
      <c r="M1097">
        <v>0</v>
      </c>
      <c r="N1097">
        <v>0</v>
      </c>
      <c r="O1097">
        <v>295315.15000000002</v>
      </c>
      <c r="P1097">
        <v>10446486.460000001</v>
      </c>
      <c r="Q1097">
        <v>35.4</v>
      </c>
      <c r="R1097">
        <v>57.01</v>
      </c>
      <c r="S1097">
        <v>8.11</v>
      </c>
      <c r="T1097" t="s">
        <v>1675</v>
      </c>
      <c r="U1097" t="s">
        <v>1181</v>
      </c>
    </row>
    <row r="1098" spans="1:21">
      <c r="A1098" t="s">
        <v>3067</v>
      </c>
      <c r="B1098" t="s">
        <v>2077</v>
      </c>
      <c r="C1098" t="s">
        <v>59</v>
      </c>
      <c r="D1098" t="s">
        <v>73</v>
      </c>
      <c r="E1098" t="s">
        <v>61</v>
      </c>
      <c r="F1098" t="s">
        <v>75</v>
      </c>
      <c r="G1098">
        <v>1465.99</v>
      </c>
      <c r="H1098">
        <v>17591.88</v>
      </c>
      <c r="I1098">
        <v>448.93</v>
      </c>
      <c r="J1098">
        <v>14237.54</v>
      </c>
      <c r="L1098">
        <v>11.76</v>
      </c>
      <c r="M1098">
        <v>163.34</v>
      </c>
      <c r="N1098">
        <v>0</v>
      </c>
      <c r="O1098">
        <v>541841.77</v>
      </c>
      <c r="P1098">
        <v>2814754.08</v>
      </c>
      <c r="Q1098">
        <v>5.2</v>
      </c>
      <c r="R1098">
        <v>59.49</v>
      </c>
      <c r="S1098">
        <v>58.16</v>
      </c>
      <c r="T1098" t="s">
        <v>2422</v>
      </c>
      <c r="U1098" t="s">
        <v>255</v>
      </c>
    </row>
    <row r="1099" spans="1:21">
      <c r="A1099" t="s">
        <v>3068</v>
      </c>
      <c r="B1099" t="s">
        <v>2753</v>
      </c>
      <c r="C1099" t="s">
        <v>175</v>
      </c>
      <c r="D1099" t="s">
        <v>52</v>
      </c>
      <c r="E1099" t="s">
        <v>67</v>
      </c>
      <c r="F1099" t="s">
        <v>86</v>
      </c>
      <c r="G1099">
        <v>14463.91</v>
      </c>
      <c r="H1099">
        <v>173566.92</v>
      </c>
      <c r="I1099">
        <v>752.91</v>
      </c>
      <c r="J1099">
        <v>94264.24</v>
      </c>
      <c r="K1099">
        <v>125.2</v>
      </c>
      <c r="L1099">
        <v>4.9800000000000004</v>
      </c>
      <c r="M1099">
        <v>0</v>
      </c>
      <c r="N1099">
        <v>0</v>
      </c>
      <c r="O1099">
        <v>562477.01</v>
      </c>
      <c r="P1099">
        <v>3331467.48</v>
      </c>
      <c r="Q1099">
        <v>5.9</v>
      </c>
      <c r="R1099">
        <v>74.290000000000006</v>
      </c>
      <c r="S1099">
        <v>-29.19</v>
      </c>
      <c r="T1099" t="s">
        <v>3069</v>
      </c>
      <c r="U1099" t="s">
        <v>1236</v>
      </c>
    </row>
    <row r="1100" spans="1:21">
      <c r="A1100" t="s">
        <v>3070</v>
      </c>
      <c r="B1100" t="s">
        <v>3071</v>
      </c>
      <c r="C1100" t="s">
        <v>277</v>
      </c>
      <c r="D1100" t="s">
        <v>52</v>
      </c>
      <c r="E1100" t="s">
        <v>80</v>
      </c>
      <c r="F1100" t="s">
        <v>75</v>
      </c>
      <c r="G1100">
        <v>1999.16</v>
      </c>
      <c r="H1100">
        <v>23989.919999999998</v>
      </c>
      <c r="I1100">
        <v>258.89</v>
      </c>
      <c r="J1100">
        <v>48548.89</v>
      </c>
      <c r="K1100">
        <v>187.53</v>
      </c>
      <c r="L1100">
        <v>11.74</v>
      </c>
      <c r="M1100">
        <v>0</v>
      </c>
      <c r="N1100">
        <v>246.15</v>
      </c>
      <c r="O1100">
        <v>743989.35</v>
      </c>
      <c r="P1100">
        <v>2276087.61</v>
      </c>
      <c r="Q1100">
        <v>3.1</v>
      </c>
      <c r="R1100">
        <v>67.72</v>
      </c>
      <c r="S1100">
        <v>51</v>
      </c>
      <c r="T1100" t="s">
        <v>492</v>
      </c>
      <c r="U1100" t="s">
        <v>2624</v>
      </c>
    </row>
    <row r="1101" spans="1:21">
      <c r="A1101" t="s">
        <v>3072</v>
      </c>
      <c r="B1101" t="s">
        <v>1858</v>
      </c>
      <c r="C1101" t="s">
        <v>118</v>
      </c>
      <c r="D1101" t="s">
        <v>100</v>
      </c>
      <c r="E1101" t="s">
        <v>90</v>
      </c>
      <c r="F1101" t="s">
        <v>86</v>
      </c>
      <c r="G1101">
        <v>1374.44</v>
      </c>
      <c r="H1101">
        <v>16493.28</v>
      </c>
      <c r="I1101">
        <v>773.59</v>
      </c>
      <c r="J1101">
        <v>19469.400000000001</v>
      </c>
      <c r="K1101">
        <v>25.17</v>
      </c>
      <c r="L1101">
        <v>4.47</v>
      </c>
      <c r="M1101">
        <v>432.78</v>
      </c>
      <c r="N1101">
        <v>99.47</v>
      </c>
      <c r="O1101">
        <v>414191.34</v>
      </c>
      <c r="P1101">
        <v>6025957.0800000001</v>
      </c>
      <c r="Q1101">
        <v>14.5</v>
      </c>
      <c r="R1101">
        <v>64.66</v>
      </c>
      <c r="S1101">
        <v>1.97</v>
      </c>
      <c r="T1101" t="s">
        <v>1187</v>
      </c>
      <c r="U1101" t="s">
        <v>3073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DAFC9E5-5B33-413A-BC3A-1920DE8AD19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Hypothesis Tests</vt:lpstr>
      <vt:lpstr>H2_ANOVA_Data</vt:lpstr>
      <vt:lpstr>Descriptive Statistics</vt:lpstr>
      <vt:lpstr>Statistical Report</vt:lpstr>
      <vt:lpstr>Churn Distribution</vt:lpstr>
      <vt:lpstr>Correlation</vt:lpstr>
      <vt:lpstr>Summary</vt:lpstr>
      <vt:lpstr>Support_Tickets</vt:lpstr>
      <vt:lpstr>Sales_Pipeline</vt:lpstr>
      <vt:lpstr>Customers</vt:lpstr>
      <vt:lpstr>Marketing_Campaigns</vt:lpstr>
      <vt:lpstr>SaaS_Financials </vt:lpstr>
      <vt:lpstr>'Statistical Report'!Print_Area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Alok Pandey</dc:creator>
  <cp:lastModifiedBy>Alok Pandey</cp:lastModifiedBy>
  <cp:lastPrinted>2026-09-13T11:11:45Z</cp:lastPrinted>
  <dcterms:created xsi:type="dcterms:W3CDTF">2026-09-11T03:26:02Z</dcterms:created>
  <dcterms:modified xsi:type="dcterms:W3CDTF">2026-09-15T12:33:45Z</dcterms:modified>
</cp:coreProperties>
</file>